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pivotTables/pivotTable1.xml" ContentType="application/vnd.openxmlformats-officedocument.spreadsheetml.pivotTable+xml"/>
  <Override PartName="/xl/drawings/drawing3.xml" ContentType="application/vnd.openxmlformats-officedocument.drawing+xml"/>
  <Override PartName="/xl/pivotTables/pivotTable2.xml" ContentType="application/vnd.openxmlformats-officedocument.spreadsheetml.pivotTable+xml"/>
  <Override PartName="/xl/drawings/drawing4.xml" ContentType="application/vnd.openxmlformats-officedocument.drawing+xml"/>
  <Override PartName="/xl/charts/chartEx1.xml" ContentType="application/vnd.ms-office.chartex+xml"/>
  <Override PartName="/xl/charts/style1.xml" ContentType="application/vnd.ms-office.chartstyle+xml"/>
  <Override PartName="/xl/charts/colors1.xml" ContentType="application/vnd.ms-office.chartcolorstyle+xml"/>
  <Override PartName="/xl/pivotTables/pivotTable3.xml" ContentType="application/vnd.openxmlformats-officedocument.spreadsheetml.pivotTable+xml"/>
  <Override PartName="/xl/drawings/drawing5.xml" ContentType="application/vnd.openxmlformats-officedocument.drawing+xml"/>
  <Override PartName="/xl/pivotTables/pivotTable4.xml" ContentType="application/vnd.openxmlformats-officedocument.spreadsheetml.pivotTable+xml"/>
  <Override PartName="/xl/pivotTables/pivotTable5.xml" ContentType="application/vnd.openxmlformats-officedocument.spreadsheetml.pivotTable+xml"/>
  <Override PartName="/xl/drawings/drawing6.xml" ContentType="application/vnd.openxmlformats-officedocument.drawing+xml"/>
  <Override PartName="/xl/pivotTables/pivotTable6.xml" ContentType="application/vnd.openxmlformats-officedocument.spreadsheetml.pivotTable+xml"/>
  <Override PartName="/xl/drawings/drawing7.xml" ContentType="application/vnd.openxmlformats-officedocument.drawing+xml"/>
  <Override PartName="/xl/drawings/drawing8.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202300"/>
  <mc:AlternateContent xmlns:mc="http://schemas.openxmlformats.org/markup-compatibility/2006">
    <mc:Choice Requires="x15">
      <x15ac:absPath xmlns:x15ac="http://schemas.microsoft.com/office/spreadsheetml/2010/11/ac" url="C:\Users\DamonFerlazzo\AIRA Dropbox\Damon Ferlazzo\Shared AIRA Files\Projects\Technical Assistance\CDC CoAg Management\2025 - 2026\Project-Based TA\2026 DAR Learning Collaborative\"/>
    </mc:Choice>
  </mc:AlternateContent>
  <xr:revisionPtr revIDLastSave="0" documentId="13_ncr:1_{E6534337-04B1-46D1-BB33-06C5A56DD46C}" xr6:coauthVersionLast="47" xr6:coauthVersionMax="47" xr10:uidLastSave="{00000000-0000-0000-0000-000000000000}"/>
  <bookViews>
    <workbookView xWindow="-120" yWindow="-120" windowWidth="29040" windowHeight="15720" xr2:uid="{568D8B16-6140-4E30-ACCF-6B62FF2201D3}"/>
  </bookViews>
  <sheets>
    <sheet name="Contents" sheetId="11" r:id="rId1"/>
    <sheet name="Process Diagram" sheetId="5" r:id="rId2"/>
    <sheet name="Provider-EHR crosswalk" sheetId="4" r:id="rId3"/>
    <sheet name="DAR Reporting Groups" sheetId="2" r:id="rId4"/>
    <sheet name="Unique EHRs" sheetId="17" r:id="rId5"/>
    <sheet name="Provider Rates" sheetId="1" r:id="rId6"/>
    <sheet name="EHR-Patient Count" sheetId="26" r:id="rId7"/>
    <sheet name="Rate Calculations" sheetId="7" r:id="rId8"/>
    <sheet name="Rates Long" sheetId="23" r:id="rId9"/>
    <sheet name="Rank" sheetId="22" r:id="rId10"/>
    <sheet name="Point Values" sheetId="20" r:id="rId11"/>
    <sheet name="IIS Wide Rates" sheetId="12" r:id="rId12"/>
    <sheet name="Report Card" sheetId="18" r:id="rId13"/>
    <sheet name="Measures" sheetId="8" r:id="rId14"/>
  </sheets>
  <definedNames>
    <definedName name="_xlnm._FilterDatabase" localSheetId="3" hidden="1">'DAR Reporting Groups'!$A$1:$C$212</definedName>
    <definedName name="_xlnm._FilterDatabase" localSheetId="5" hidden="1">'Provider Rates'!$A$1:$K$11396</definedName>
    <definedName name="_xlnm._FilterDatabase" localSheetId="2" hidden="1">'Provider-EHR crosswalk'!$B$1:$B$193</definedName>
    <definedName name="_xlnm._FilterDatabase" localSheetId="7" hidden="1">'Rate Calculations'!$I$1:$Z$817</definedName>
    <definedName name="_xlchart.v1.0" hidden="1">'EHR-Patient Count'!$K$2:$K$18</definedName>
    <definedName name="_xlchart.v1.1" hidden="1">'EHR-Patient Count'!$L$2:$L$18</definedName>
    <definedName name="_xlnm.Print_Area" localSheetId="12">'Report Card'!$A$1:$M$60</definedName>
    <definedName name="_xlnm.Print_Titles" localSheetId="12">'Report Card'!$1:$3</definedName>
  </definedNames>
  <calcPr calcId="191028"/>
  <pivotCaches>
    <pivotCache cacheId="7" r:id="rId15"/>
    <pivotCache cacheId="11" r:id="rId16"/>
    <pivotCache cacheId="16" r:id="rId17"/>
    <pivotCache cacheId="21" r:id="rId18"/>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 i="22" l="1"/>
  <c r="D17" i="22"/>
  <c r="D18" i="22"/>
  <c r="D19" i="22"/>
  <c r="C488" i="2"/>
  <c r="C97" i="2"/>
  <c r="C248" i="2"/>
  <c r="C311" i="2"/>
  <c r="C204" i="2"/>
  <c r="C166" i="2"/>
  <c r="C157" i="2"/>
  <c r="C91" i="2"/>
  <c r="C254" i="2"/>
  <c r="C255" i="2"/>
  <c r="C205" i="2"/>
  <c r="C143" i="2"/>
  <c r="C64" i="2"/>
  <c r="C274" i="2"/>
  <c r="C212" i="2"/>
  <c r="C313" i="2"/>
  <c r="C167" i="2"/>
  <c r="C227" i="2"/>
  <c r="C161" i="2"/>
  <c r="C306" i="2"/>
  <c r="C209" i="2"/>
  <c r="C128" i="2"/>
  <c r="C115" i="2"/>
  <c r="C198" i="2"/>
  <c r="C256" i="2"/>
  <c r="C199" i="2"/>
  <c r="C276" i="2"/>
  <c r="C286" i="2"/>
  <c r="C106" i="2"/>
  <c r="C191" i="2"/>
  <c r="C242" i="2"/>
  <c r="C222" i="2"/>
  <c r="C233" i="2"/>
  <c r="C269" i="2"/>
  <c r="C201" i="2"/>
  <c r="C176" i="2"/>
  <c r="C282" i="2"/>
  <c r="C150" i="2"/>
  <c r="C141" i="2"/>
  <c r="C92" i="2"/>
  <c r="C202" i="2"/>
  <c r="C234" i="2"/>
  <c r="C235" i="2"/>
  <c r="C326" i="2"/>
  <c r="C108" i="2"/>
  <c r="C325" i="2"/>
  <c r="C213" i="2"/>
  <c r="C109" i="2"/>
  <c r="C266" i="2"/>
  <c r="C73" i="2"/>
  <c r="C257" i="2"/>
  <c r="C228" i="2"/>
  <c r="C80" i="2"/>
  <c r="C327" i="2"/>
  <c r="C88" i="2"/>
  <c r="C151" i="2"/>
  <c r="C132" i="2"/>
  <c r="C332" i="2"/>
  <c r="C260" i="2"/>
  <c r="C105" i="2"/>
  <c r="C162" i="2"/>
  <c r="C180" i="2"/>
  <c r="C98" i="2"/>
  <c r="C307" i="2"/>
  <c r="C304" i="2"/>
  <c r="C177" i="2"/>
  <c r="C270" i="2"/>
  <c r="C243" i="2"/>
  <c r="C56" i="2"/>
  <c r="C178" i="2"/>
  <c r="C308" i="2"/>
  <c r="C236" i="2"/>
  <c r="C271" i="2"/>
  <c r="C289" i="2"/>
  <c r="C231" i="2"/>
  <c r="C192" i="2"/>
  <c r="C302" i="2"/>
  <c r="C60" i="2"/>
  <c r="C258" i="2"/>
  <c r="C297" i="2"/>
  <c r="C70" i="2"/>
  <c r="C75" i="2"/>
  <c r="C295" i="2"/>
  <c r="C277" i="2"/>
  <c r="C283" i="2"/>
  <c r="C170" i="2"/>
  <c r="C134" i="2"/>
  <c r="C182" i="2"/>
  <c r="C144" i="2"/>
  <c r="C65" i="2"/>
  <c r="C261" i="2"/>
  <c r="C305" i="2"/>
  <c r="C81" i="2"/>
  <c r="C145" i="2"/>
  <c r="C298" i="2"/>
  <c r="C220" i="2"/>
  <c r="C214" i="2"/>
  <c r="C66" i="2"/>
  <c r="C135" i="2"/>
  <c r="C171" i="2"/>
  <c r="C114" i="2"/>
  <c r="C100" i="2"/>
  <c r="C196" i="2"/>
  <c r="C172" i="2"/>
  <c r="C181" i="2"/>
  <c r="C59" i="2"/>
  <c r="C158" i="2"/>
  <c r="C318" i="2"/>
  <c r="C203" i="2"/>
  <c r="C122" i="2"/>
  <c r="C116" i="2"/>
  <c r="C129" i="2"/>
  <c r="C152" i="2"/>
  <c r="C215" i="2"/>
  <c r="C142" i="2"/>
  <c r="C249" i="2"/>
  <c r="C87" i="2"/>
  <c r="C101" i="2"/>
  <c r="C240" i="2"/>
  <c r="C71" i="2"/>
  <c r="C262" i="2"/>
  <c r="C290" i="2"/>
  <c r="C139" i="2"/>
  <c r="C287" i="2"/>
  <c r="C136" i="2"/>
  <c r="C246" i="2"/>
  <c r="C219" i="2"/>
  <c r="C118" i="2"/>
  <c r="C263" i="2"/>
  <c r="C272" i="2"/>
  <c r="C278" i="2"/>
  <c r="C93" i="2"/>
  <c r="C53" i="2"/>
  <c r="C279" i="2"/>
  <c r="C187" i="2"/>
  <c r="C123" i="2"/>
  <c r="C137" i="2"/>
  <c r="C319" i="2"/>
  <c r="C314" i="2"/>
  <c r="C163" i="2"/>
  <c r="C185" i="2"/>
  <c r="C146" i="2"/>
  <c r="C229" i="2"/>
  <c r="C264" i="2"/>
  <c r="C223" i="2"/>
  <c r="C322" i="2"/>
  <c r="C110" i="2"/>
  <c r="C183" i="2"/>
  <c r="C168" i="2"/>
  <c r="C193" i="2"/>
  <c r="C119" i="2"/>
  <c r="C328" i="2"/>
  <c r="C237" i="2"/>
  <c r="C195" i="2"/>
  <c r="C124" i="2"/>
  <c r="C197" i="2"/>
  <c r="C125" i="2"/>
  <c r="C259" i="2"/>
  <c r="C112" i="2"/>
  <c r="C173" i="2"/>
  <c r="C221" i="2"/>
  <c r="C312" i="2"/>
  <c r="C238" i="2"/>
  <c r="C333" i="2"/>
  <c r="C153" i="2"/>
  <c r="C164" i="2"/>
  <c r="C76" i="2"/>
  <c r="C61" i="2"/>
  <c r="C57" i="2"/>
  <c r="C174" i="2"/>
  <c r="C165" i="2"/>
  <c r="C99" i="2"/>
  <c r="C210" i="2"/>
  <c r="C138" i="2"/>
  <c r="C275" i="2"/>
  <c r="C186" i="2"/>
  <c r="C188" i="2"/>
  <c r="C334" i="2"/>
  <c r="C130" i="2"/>
  <c r="C216" i="2"/>
  <c r="C329" i="2"/>
  <c r="C107" i="2"/>
  <c r="C250" i="2"/>
  <c r="C67" i="2"/>
  <c r="C239" i="2"/>
  <c r="C82" i="2"/>
  <c r="C273" i="2"/>
  <c r="C280" i="2"/>
  <c r="C159" i="2"/>
  <c r="C291" i="2"/>
  <c r="C120" i="2"/>
  <c r="C117" i="2"/>
  <c r="C244" i="2"/>
  <c r="C102" i="2"/>
  <c r="C299" i="2"/>
  <c r="C58" i="2"/>
  <c r="C148" i="2"/>
  <c r="C83" i="2"/>
  <c r="C84" i="2"/>
  <c r="C160" i="2"/>
  <c r="C309" i="2"/>
  <c r="C267" i="2"/>
  <c r="C284" i="2"/>
  <c r="C194" i="2"/>
  <c r="C225" i="2"/>
  <c r="C292" i="2"/>
  <c r="C288" i="2"/>
  <c r="C293" i="2"/>
  <c r="C268" i="2"/>
  <c r="C330" i="2"/>
  <c r="C113" i="2"/>
  <c r="C310" i="2"/>
  <c r="C230" i="2"/>
  <c r="C294" i="2"/>
  <c r="C74" i="2"/>
  <c r="C189" i="2"/>
  <c r="C126" i="2"/>
  <c r="C316" i="2"/>
  <c r="C296" i="2"/>
  <c r="C62" i="2"/>
  <c r="C331" i="2"/>
  <c r="C340" i="2"/>
  <c r="C337" i="2"/>
  <c r="C338" i="2"/>
  <c r="C336" i="2"/>
  <c r="C339" i="2"/>
  <c r="C341" i="2"/>
  <c r="C335" i="2"/>
  <c r="C439" i="2"/>
  <c r="C445" i="2"/>
  <c r="C440" i="2"/>
  <c r="C447" i="2"/>
  <c r="C446" i="2"/>
  <c r="C442" i="2"/>
  <c r="C444" i="2"/>
  <c r="C443" i="2"/>
  <c r="C441" i="2"/>
  <c r="C346" i="2"/>
  <c r="C344" i="2"/>
  <c r="C342" i="2"/>
  <c r="C345" i="2"/>
  <c r="C343" i="2"/>
  <c r="C347" i="2"/>
  <c r="C413" i="2"/>
  <c r="C409" i="2"/>
  <c r="C403" i="2"/>
  <c r="C407" i="2"/>
  <c r="C398" i="2"/>
  <c r="C393" i="2"/>
  <c r="C406" i="2"/>
  <c r="C400" i="2"/>
  <c r="C408" i="2"/>
  <c r="C396" i="2"/>
  <c r="C397" i="2"/>
  <c r="C402" i="2"/>
  <c r="C405" i="2"/>
  <c r="C392" i="2"/>
  <c r="C401" i="2"/>
  <c r="C399" i="2"/>
  <c r="C394" i="2"/>
  <c r="C410" i="2"/>
  <c r="C395" i="2"/>
  <c r="C390" i="2"/>
  <c r="C391" i="2"/>
  <c r="C404" i="2"/>
  <c r="C464" i="2"/>
  <c r="C456" i="2"/>
  <c r="C460" i="2"/>
  <c r="C458" i="2"/>
  <c r="C454" i="2"/>
  <c r="C475" i="2"/>
  <c r="C452" i="2"/>
  <c r="C451" i="2"/>
  <c r="C453" i="2"/>
  <c r="C469" i="2"/>
  <c r="C462" i="2"/>
  <c r="C461" i="2"/>
  <c r="C455" i="2"/>
  <c r="C472" i="2"/>
  <c r="C449" i="2"/>
  <c r="C467" i="2"/>
  <c r="C466" i="2"/>
  <c r="C470" i="2"/>
  <c r="C478" i="2"/>
  <c r="C457" i="2"/>
  <c r="C474" i="2"/>
  <c r="C479" i="2"/>
  <c r="C476" i="2"/>
  <c r="C473" i="2"/>
  <c r="C459" i="2"/>
  <c r="C468" i="2"/>
  <c r="C477" i="2"/>
  <c r="C463" i="2"/>
  <c r="C450" i="2"/>
  <c r="C465" i="2"/>
  <c r="C471" i="2"/>
  <c r="C426" i="2"/>
  <c r="C422" i="2"/>
  <c r="C420" i="2"/>
  <c r="C417" i="2"/>
  <c r="C421" i="2"/>
  <c r="C423" i="2"/>
  <c r="C418" i="2"/>
  <c r="C424" i="2"/>
  <c r="C425" i="2"/>
  <c r="C427" i="2"/>
  <c r="C419" i="2"/>
  <c r="C496" i="2"/>
  <c r="C485" i="2"/>
  <c r="C486" i="2"/>
  <c r="C484" i="2"/>
  <c r="C489" i="2"/>
  <c r="C493" i="2"/>
  <c r="C494" i="2"/>
  <c r="C490" i="2"/>
  <c r="C492" i="2"/>
  <c r="C487" i="2"/>
  <c r="C491" i="2"/>
  <c r="K488" i="1"/>
  <c r="K7401" i="1"/>
  <c r="K4754" i="1"/>
  <c r="K5240" i="1"/>
  <c r="K10317" i="1"/>
  <c r="K4808" i="1"/>
  <c r="K10965" i="1"/>
  <c r="K5942" i="1"/>
  <c r="K11019" i="1"/>
  <c r="K10749" i="1"/>
  <c r="K2540" i="1"/>
  <c r="K3026" i="1"/>
  <c r="K8805" i="1"/>
  <c r="K9993" i="1"/>
  <c r="K8751" i="1"/>
  <c r="K8265" i="1"/>
  <c r="K1622" i="1"/>
  <c r="K56" i="1"/>
  <c r="K1784" i="1"/>
  <c r="K5078" i="1"/>
  <c r="K9723" i="1"/>
  <c r="K758" i="1"/>
  <c r="K10047" i="1"/>
  <c r="K10587" i="1"/>
  <c r="K1514" i="1"/>
  <c r="K542" i="1"/>
  <c r="K4430" i="1"/>
  <c r="K4214" i="1"/>
  <c r="K1136" i="1"/>
  <c r="K10533" i="1"/>
  <c r="K866" i="1"/>
  <c r="K2054" i="1"/>
  <c r="K3188" i="1"/>
  <c r="K10803" i="1"/>
  <c r="K2432" i="1"/>
  <c r="K434" i="1"/>
  <c r="K5943" i="1"/>
  <c r="K10425" i="1"/>
  <c r="K4322" i="1"/>
  <c r="K7509" i="1"/>
  <c r="K920" i="1"/>
  <c r="K2378" i="1"/>
  <c r="K10641" i="1"/>
  <c r="K5888" i="1"/>
  <c r="K1406" i="1"/>
  <c r="K2972" i="1"/>
  <c r="K4106" i="1"/>
  <c r="K4970" i="1"/>
  <c r="K1676" i="1"/>
  <c r="K4862" i="1"/>
  <c r="K8049" i="1"/>
  <c r="K2648" i="1"/>
  <c r="K5780" i="1"/>
  <c r="K3674" i="1"/>
  <c r="K7833" i="1"/>
  <c r="K164" i="1"/>
  <c r="K8697" i="1"/>
  <c r="K9399" i="1"/>
  <c r="K3296" i="1"/>
  <c r="K1946" i="1"/>
  <c r="K8589" i="1"/>
  <c r="K9615" i="1"/>
  <c r="K10695" i="1"/>
  <c r="K5944" i="1"/>
  <c r="K4484" i="1"/>
  <c r="K2" i="1"/>
  <c r="K8535" i="1"/>
  <c r="K2108" i="1"/>
  <c r="K5945" i="1"/>
  <c r="K380" i="1"/>
  <c r="K10479" i="1"/>
  <c r="K2270" i="1"/>
  <c r="K9507" i="1"/>
  <c r="K7671" i="1"/>
  <c r="K3512" i="1"/>
  <c r="K8427" i="1"/>
  <c r="K8913" i="1"/>
  <c r="K5510" i="1"/>
  <c r="K3350" i="1"/>
  <c r="K2864" i="1"/>
  <c r="K8103" i="1"/>
  <c r="K11289" i="1"/>
  <c r="K4646" i="1"/>
  <c r="K3080" i="1"/>
  <c r="K7455" i="1"/>
  <c r="K4538" i="1"/>
  <c r="K5946" i="1"/>
  <c r="K10911" i="1"/>
  <c r="K2810" i="1"/>
  <c r="K9129" i="1"/>
  <c r="K9075" i="1"/>
  <c r="K1352" i="1"/>
  <c r="K1730" i="1"/>
  <c r="K4700" i="1"/>
  <c r="K7725" i="1"/>
  <c r="K218" i="1"/>
  <c r="K10263" i="1"/>
  <c r="K7023" i="1"/>
  <c r="K5947" i="1"/>
  <c r="K9237" i="1"/>
  <c r="K3404" i="1"/>
  <c r="K5618" i="1"/>
  <c r="K11235" i="1"/>
  <c r="K9021" i="1"/>
  <c r="K1568" i="1"/>
  <c r="K1082" i="1"/>
  <c r="K7347" i="1"/>
  <c r="K1298" i="1"/>
  <c r="K5948" i="1"/>
  <c r="K7185" i="1"/>
  <c r="K9453" i="1"/>
  <c r="K3836" i="1"/>
  <c r="K7293" i="1"/>
  <c r="K7779" i="1"/>
  <c r="K3890" i="1"/>
  <c r="K5564" i="1"/>
  <c r="K9831" i="1"/>
  <c r="K5949" i="1"/>
  <c r="K5186" i="1"/>
  <c r="K7995" i="1"/>
  <c r="K5950" i="1"/>
  <c r="K7563" i="1"/>
  <c r="K7239" i="1"/>
  <c r="K2486" i="1"/>
  <c r="K4160" i="1"/>
  <c r="K704" i="1"/>
  <c r="K7131" i="1"/>
  <c r="K10371" i="1"/>
  <c r="K5951" i="1"/>
  <c r="K3728" i="1"/>
  <c r="K5402" i="1"/>
  <c r="K1892" i="1"/>
  <c r="K7941" i="1"/>
  <c r="K9183" i="1"/>
  <c r="K9345" i="1"/>
  <c r="K2162" i="1"/>
  <c r="K5024" i="1"/>
  <c r="K2918" i="1"/>
  <c r="K5952" i="1"/>
  <c r="K4916" i="1"/>
  <c r="K812" i="1"/>
  <c r="K8319" i="1"/>
  <c r="K10857" i="1"/>
  <c r="K2594" i="1"/>
  <c r="K5953" i="1"/>
  <c r="K2324" i="1"/>
  <c r="K3998" i="1"/>
  <c r="K11181" i="1"/>
  <c r="K9939" i="1"/>
  <c r="K5456" i="1"/>
  <c r="K5834" i="1"/>
  <c r="K5132" i="1"/>
  <c r="K2702" i="1"/>
  <c r="K8157" i="1"/>
  <c r="K326" i="1"/>
  <c r="K8373" i="1"/>
  <c r="K11127" i="1"/>
  <c r="K9777" i="1"/>
  <c r="K4268" i="1"/>
  <c r="K974" i="1"/>
  <c r="K2216" i="1"/>
  <c r="K7077" i="1"/>
  <c r="K10209" i="1"/>
  <c r="K4376" i="1"/>
  <c r="K10101" i="1"/>
  <c r="K11073" i="1"/>
  <c r="K3620" i="1"/>
  <c r="K5294" i="1"/>
  <c r="K1838" i="1"/>
  <c r="K10155" i="1"/>
  <c r="K5954" i="1"/>
  <c r="K8967" i="1"/>
  <c r="K2000" i="1"/>
  <c r="K5955" i="1"/>
  <c r="K7617" i="1"/>
  <c r="K8481" i="1"/>
  <c r="K8211" i="1"/>
  <c r="K9669" i="1"/>
  <c r="K9885" i="1"/>
  <c r="K596" i="1"/>
  <c r="K3458" i="1"/>
  <c r="K3782" i="1"/>
  <c r="K5956" i="1"/>
  <c r="K5957" i="1"/>
  <c r="K1190" i="1"/>
  <c r="K3944" i="1"/>
  <c r="K1244" i="1"/>
  <c r="K650" i="1"/>
  <c r="K1460" i="1"/>
  <c r="K5958" i="1"/>
  <c r="K8859" i="1"/>
  <c r="K8643" i="1"/>
  <c r="K272" i="1"/>
  <c r="K4052" i="1"/>
  <c r="K11343" i="1"/>
  <c r="K3242" i="1"/>
  <c r="K5672" i="1"/>
  <c r="K4592" i="1"/>
  <c r="K1028" i="1"/>
  <c r="K9291" i="1"/>
  <c r="K3134" i="1"/>
  <c r="K9561" i="1"/>
  <c r="K5959" i="1"/>
  <c r="K2756" i="1"/>
  <c r="K5726" i="1"/>
  <c r="K5348" i="1"/>
  <c r="K5960" i="1"/>
  <c r="K110" i="1"/>
  <c r="K5961" i="1"/>
  <c r="K3566" i="1"/>
  <c r="K7888" i="1"/>
  <c r="K489" i="1"/>
  <c r="K7402" i="1"/>
  <c r="K4755" i="1"/>
  <c r="K5241" i="1"/>
  <c r="K10318" i="1"/>
  <c r="K4809" i="1"/>
  <c r="K10966" i="1"/>
  <c r="K5962" i="1"/>
  <c r="K11020" i="1"/>
  <c r="K10750" i="1"/>
  <c r="K2541" i="1"/>
  <c r="K3027" i="1"/>
  <c r="K8806" i="1"/>
  <c r="K9994" i="1"/>
  <c r="K8752" i="1"/>
  <c r="K8266" i="1"/>
  <c r="K1623" i="1"/>
  <c r="K57" i="1"/>
  <c r="K1785" i="1"/>
  <c r="K5079" i="1"/>
  <c r="K9724" i="1"/>
  <c r="K759" i="1"/>
  <c r="K10048" i="1"/>
  <c r="K10588" i="1"/>
  <c r="K1515" i="1"/>
  <c r="K543" i="1"/>
  <c r="K4431" i="1"/>
  <c r="K4215" i="1"/>
  <c r="K1137" i="1"/>
  <c r="K10534" i="1"/>
  <c r="K867" i="1"/>
  <c r="K2055" i="1"/>
  <c r="K3189" i="1"/>
  <c r="K10804" i="1"/>
  <c r="K2433" i="1"/>
  <c r="K435" i="1"/>
  <c r="K5963" i="1"/>
  <c r="K10426" i="1"/>
  <c r="K4323" i="1"/>
  <c r="K7510" i="1"/>
  <c r="K921" i="1"/>
  <c r="K2379" i="1"/>
  <c r="K10642" i="1"/>
  <c r="K5889" i="1"/>
  <c r="K1407" i="1"/>
  <c r="K2973" i="1"/>
  <c r="K4107" i="1"/>
  <c r="K4971" i="1"/>
  <c r="K1677" i="1"/>
  <c r="K4863" i="1"/>
  <c r="K8050" i="1"/>
  <c r="K2649" i="1"/>
  <c r="K5781" i="1"/>
  <c r="K3675" i="1"/>
  <c r="K7834" i="1"/>
  <c r="K165" i="1"/>
  <c r="K8698" i="1"/>
  <c r="K9400" i="1"/>
  <c r="K3297" i="1"/>
  <c r="K1947" i="1"/>
  <c r="K8590" i="1"/>
  <c r="K9616" i="1"/>
  <c r="K10696" i="1"/>
  <c r="K5964" i="1"/>
  <c r="K4485" i="1"/>
  <c r="K3" i="1"/>
  <c r="K8536" i="1"/>
  <c r="K2109" i="1"/>
  <c r="K5965" i="1"/>
  <c r="K381" i="1"/>
  <c r="K10480" i="1"/>
  <c r="K2271" i="1"/>
  <c r="K9508" i="1"/>
  <c r="K7672" i="1"/>
  <c r="K3513" i="1"/>
  <c r="K8428" i="1"/>
  <c r="K8914" i="1"/>
  <c r="K5511" i="1"/>
  <c r="K3351" i="1"/>
  <c r="K2865" i="1"/>
  <c r="K8104" i="1"/>
  <c r="K11290" i="1"/>
  <c r="K4647" i="1"/>
  <c r="K3081" i="1"/>
  <c r="K7456" i="1"/>
  <c r="K4539" i="1"/>
  <c r="K5966" i="1"/>
  <c r="K10912" i="1"/>
  <c r="K2811" i="1"/>
  <c r="K9130" i="1"/>
  <c r="K9076" i="1"/>
  <c r="K1353" i="1"/>
  <c r="K1731" i="1"/>
  <c r="K4701" i="1"/>
  <c r="K7726" i="1"/>
  <c r="K219" i="1"/>
  <c r="K10264" i="1"/>
  <c r="K7024" i="1"/>
  <c r="K5967" i="1"/>
  <c r="K9238" i="1"/>
  <c r="K3405" i="1"/>
  <c r="K5619" i="1"/>
  <c r="K11236" i="1"/>
  <c r="K9022" i="1"/>
  <c r="K1569" i="1"/>
  <c r="K1083" i="1"/>
  <c r="K7348" i="1"/>
  <c r="K1299" i="1"/>
  <c r="K5968" i="1"/>
  <c r="K7186" i="1"/>
  <c r="K9454" i="1"/>
  <c r="K3837" i="1"/>
  <c r="K7294" i="1"/>
  <c r="K7780" i="1"/>
  <c r="K3891" i="1"/>
  <c r="K5565" i="1"/>
  <c r="K9832" i="1"/>
  <c r="K5969" i="1"/>
  <c r="K5187" i="1"/>
  <c r="K7996" i="1"/>
  <c r="K5970" i="1"/>
  <c r="K7564" i="1"/>
  <c r="K7240" i="1"/>
  <c r="K2487" i="1"/>
  <c r="K4161" i="1"/>
  <c r="K705" i="1"/>
  <c r="K7132" i="1"/>
  <c r="K10372" i="1"/>
  <c r="K5971" i="1"/>
  <c r="K3729" i="1"/>
  <c r="K5403" i="1"/>
  <c r="K1893" i="1"/>
  <c r="K7942" i="1"/>
  <c r="K9184" i="1"/>
  <c r="K9346" i="1"/>
  <c r="K2163" i="1"/>
  <c r="K5025" i="1"/>
  <c r="K2919" i="1"/>
  <c r="K5972" i="1"/>
  <c r="K4917" i="1"/>
  <c r="K813" i="1"/>
  <c r="K8320" i="1"/>
  <c r="K10858" i="1"/>
  <c r="K2595" i="1"/>
  <c r="K5973" i="1"/>
  <c r="K2325" i="1"/>
  <c r="K3999" i="1"/>
  <c r="K11182" i="1"/>
  <c r="K9940" i="1"/>
  <c r="K5457" i="1"/>
  <c r="K5835" i="1"/>
  <c r="K5133" i="1"/>
  <c r="K2703" i="1"/>
  <c r="K8158" i="1"/>
  <c r="K327" i="1"/>
  <c r="K8374" i="1"/>
  <c r="K11128" i="1"/>
  <c r="K9778" i="1"/>
  <c r="K4269" i="1"/>
  <c r="K975" i="1"/>
  <c r="K2217" i="1"/>
  <c r="K7078" i="1"/>
  <c r="K10210" i="1"/>
  <c r="K4377" i="1"/>
  <c r="K10102" i="1"/>
  <c r="K11074" i="1"/>
  <c r="K3621" i="1"/>
  <c r="K5295" i="1"/>
  <c r="K1839" i="1"/>
  <c r="K10156" i="1"/>
  <c r="K5974" i="1"/>
  <c r="K8968" i="1"/>
  <c r="K2001" i="1"/>
  <c r="K5975" i="1"/>
  <c r="K7618" i="1"/>
  <c r="K8482" i="1"/>
  <c r="K8212" i="1"/>
  <c r="K9670" i="1"/>
  <c r="K9886" i="1"/>
  <c r="K597" i="1"/>
  <c r="K3459" i="1"/>
  <c r="K3783" i="1"/>
  <c r="K5976" i="1"/>
  <c r="K5977" i="1"/>
  <c r="K1191" i="1"/>
  <c r="K3945" i="1"/>
  <c r="K1245" i="1"/>
  <c r="K651" i="1"/>
  <c r="K1461" i="1"/>
  <c r="K5978" i="1"/>
  <c r="K8860" i="1"/>
  <c r="K8644" i="1"/>
  <c r="K273" i="1"/>
  <c r="K4053" i="1"/>
  <c r="K11344" i="1"/>
  <c r="K3243" i="1"/>
  <c r="K5673" i="1"/>
  <c r="K4593" i="1"/>
  <c r="K1029" i="1"/>
  <c r="K9292" i="1"/>
  <c r="K3135" i="1"/>
  <c r="K9562" i="1"/>
  <c r="K5979" i="1"/>
  <c r="K2757" i="1"/>
  <c r="K5727" i="1"/>
  <c r="K5349" i="1"/>
  <c r="K5980" i="1"/>
  <c r="K111" i="1"/>
  <c r="K5981" i="1"/>
  <c r="K3567" i="1"/>
  <c r="K7889" i="1"/>
  <c r="K490" i="1"/>
  <c r="K7403" i="1"/>
  <c r="K4756" i="1"/>
  <c r="K5242" i="1"/>
  <c r="K10319" i="1"/>
  <c r="K4810" i="1"/>
  <c r="K10967" i="1"/>
  <c r="K5982" i="1"/>
  <c r="K11021" i="1"/>
  <c r="K10751" i="1"/>
  <c r="K2542" i="1"/>
  <c r="K3028" i="1"/>
  <c r="K8807" i="1"/>
  <c r="K9995" i="1"/>
  <c r="K8753" i="1"/>
  <c r="K8267" i="1"/>
  <c r="K1624" i="1"/>
  <c r="K58" i="1"/>
  <c r="K1786" i="1"/>
  <c r="K5080" i="1"/>
  <c r="K9725" i="1"/>
  <c r="K760" i="1"/>
  <c r="K10049" i="1"/>
  <c r="K10589" i="1"/>
  <c r="K1516" i="1"/>
  <c r="K544" i="1"/>
  <c r="K4432" i="1"/>
  <c r="K4216" i="1"/>
  <c r="K1138" i="1"/>
  <c r="K10535" i="1"/>
  <c r="K868" i="1"/>
  <c r="K2056" i="1"/>
  <c r="K3190" i="1"/>
  <c r="K10805" i="1"/>
  <c r="K2434" i="1"/>
  <c r="K436" i="1"/>
  <c r="K5983" i="1"/>
  <c r="K10427" i="1"/>
  <c r="K4324" i="1"/>
  <c r="K7511" i="1"/>
  <c r="K922" i="1"/>
  <c r="K2380" i="1"/>
  <c r="K10643" i="1"/>
  <c r="K5890" i="1"/>
  <c r="K1408" i="1"/>
  <c r="K2974" i="1"/>
  <c r="K4108" i="1"/>
  <c r="K4972" i="1"/>
  <c r="K1678" i="1"/>
  <c r="K4864" i="1"/>
  <c r="K8051" i="1"/>
  <c r="K2650" i="1"/>
  <c r="K5782" i="1"/>
  <c r="K3676" i="1"/>
  <c r="K7835" i="1"/>
  <c r="K166" i="1"/>
  <c r="K8699" i="1"/>
  <c r="K9401" i="1"/>
  <c r="K3298" i="1"/>
  <c r="K1948" i="1"/>
  <c r="K8591" i="1"/>
  <c r="K9617" i="1"/>
  <c r="K10697" i="1"/>
  <c r="K5984" i="1"/>
  <c r="K4486" i="1"/>
  <c r="K4" i="1"/>
  <c r="K8537" i="1"/>
  <c r="K2110" i="1"/>
  <c r="K5985" i="1"/>
  <c r="K382" i="1"/>
  <c r="K10481" i="1"/>
  <c r="K2272" i="1"/>
  <c r="K9509" i="1"/>
  <c r="K7673" i="1"/>
  <c r="K3514" i="1"/>
  <c r="K8429" i="1"/>
  <c r="K8915" i="1"/>
  <c r="K5512" i="1"/>
  <c r="K3352" i="1"/>
  <c r="K2866" i="1"/>
  <c r="K8105" i="1"/>
  <c r="K11291" i="1"/>
  <c r="K4648" i="1"/>
  <c r="K3082" i="1"/>
  <c r="K7457" i="1"/>
  <c r="K4540" i="1"/>
  <c r="K5986" i="1"/>
  <c r="K10913" i="1"/>
  <c r="K2812" i="1"/>
  <c r="K9131" i="1"/>
  <c r="K9077" i="1"/>
  <c r="K1354" i="1"/>
  <c r="K1732" i="1"/>
  <c r="K4702" i="1"/>
  <c r="K7727" i="1"/>
  <c r="K220" i="1"/>
  <c r="K10265" i="1"/>
  <c r="K7025" i="1"/>
  <c r="K5987" i="1"/>
  <c r="K9239" i="1"/>
  <c r="K3406" i="1"/>
  <c r="K5620" i="1"/>
  <c r="K11237" i="1"/>
  <c r="K9023" i="1"/>
  <c r="K1570" i="1"/>
  <c r="K1084" i="1"/>
  <c r="K7349" i="1"/>
  <c r="K1300" i="1"/>
  <c r="K5988" i="1"/>
  <c r="K7187" i="1"/>
  <c r="K9455" i="1"/>
  <c r="K3838" i="1"/>
  <c r="K7295" i="1"/>
  <c r="K7781" i="1"/>
  <c r="K3892" i="1"/>
  <c r="K5566" i="1"/>
  <c r="K9833" i="1"/>
  <c r="K5989" i="1"/>
  <c r="K5188" i="1"/>
  <c r="K7997" i="1"/>
  <c r="K5990" i="1"/>
  <c r="K7565" i="1"/>
  <c r="K7241" i="1"/>
  <c r="K2488" i="1"/>
  <c r="K4162" i="1"/>
  <c r="K706" i="1"/>
  <c r="K7133" i="1"/>
  <c r="K10373" i="1"/>
  <c r="K5991" i="1"/>
  <c r="K3730" i="1"/>
  <c r="K5404" i="1"/>
  <c r="K1894" i="1"/>
  <c r="K7943" i="1"/>
  <c r="K9185" i="1"/>
  <c r="K9347" i="1"/>
  <c r="K2164" i="1"/>
  <c r="K5026" i="1"/>
  <c r="K2920" i="1"/>
  <c r="K5992" i="1"/>
  <c r="K4918" i="1"/>
  <c r="K814" i="1"/>
  <c r="K8321" i="1"/>
  <c r="K10859" i="1"/>
  <c r="K2596" i="1"/>
  <c r="K5993" i="1"/>
  <c r="K2326" i="1"/>
  <c r="K4000" i="1"/>
  <c r="K11183" i="1"/>
  <c r="K9941" i="1"/>
  <c r="K5458" i="1"/>
  <c r="K5836" i="1"/>
  <c r="K5134" i="1"/>
  <c r="K2704" i="1"/>
  <c r="K8159" i="1"/>
  <c r="K328" i="1"/>
  <c r="K8375" i="1"/>
  <c r="K11129" i="1"/>
  <c r="K9779" i="1"/>
  <c r="K4270" i="1"/>
  <c r="K976" i="1"/>
  <c r="K2218" i="1"/>
  <c r="K7079" i="1"/>
  <c r="K10211" i="1"/>
  <c r="K4378" i="1"/>
  <c r="K10103" i="1"/>
  <c r="K11075" i="1"/>
  <c r="K3622" i="1"/>
  <c r="K5296" i="1"/>
  <c r="K1840" i="1"/>
  <c r="K10157" i="1"/>
  <c r="K5994" i="1"/>
  <c r="K8969" i="1"/>
  <c r="K2002" i="1"/>
  <c r="K5995" i="1"/>
  <c r="K7619" i="1"/>
  <c r="K8483" i="1"/>
  <c r="K8213" i="1"/>
  <c r="K9671" i="1"/>
  <c r="K9887" i="1"/>
  <c r="K598" i="1"/>
  <c r="K3460" i="1"/>
  <c r="K3784" i="1"/>
  <c r="K5996" i="1"/>
  <c r="K5997" i="1"/>
  <c r="K1192" i="1"/>
  <c r="K3946" i="1"/>
  <c r="K1246" i="1"/>
  <c r="K652" i="1"/>
  <c r="K1462" i="1"/>
  <c r="K5998" i="1"/>
  <c r="K8861" i="1"/>
  <c r="K8645" i="1"/>
  <c r="K274" i="1"/>
  <c r="K4054" i="1"/>
  <c r="K11345" i="1"/>
  <c r="K3244" i="1"/>
  <c r="K5674" i="1"/>
  <c r="K4594" i="1"/>
  <c r="K1030" i="1"/>
  <c r="K9293" i="1"/>
  <c r="K3136" i="1"/>
  <c r="K9563" i="1"/>
  <c r="K5999" i="1"/>
  <c r="K2758" i="1"/>
  <c r="K5728" i="1"/>
  <c r="K5350" i="1"/>
  <c r="K6000" i="1"/>
  <c r="K112" i="1"/>
  <c r="K6001" i="1"/>
  <c r="K3568" i="1"/>
  <c r="K7890" i="1"/>
  <c r="K491" i="1"/>
  <c r="K7404" i="1"/>
  <c r="K4757" i="1"/>
  <c r="K5243" i="1"/>
  <c r="K10320" i="1"/>
  <c r="K4811" i="1"/>
  <c r="K10968" i="1"/>
  <c r="K6002" i="1"/>
  <c r="K11022" i="1"/>
  <c r="K10752" i="1"/>
  <c r="K2543" i="1"/>
  <c r="K3029" i="1"/>
  <c r="K8808" i="1"/>
  <c r="K9996" i="1"/>
  <c r="K8754" i="1"/>
  <c r="K8268" i="1"/>
  <c r="K1625" i="1"/>
  <c r="K59" i="1"/>
  <c r="K1787" i="1"/>
  <c r="K5081" i="1"/>
  <c r="K9726" i="1"/>
  <c r="K761" i="1"/>
  <c r="K10050" i="1"/>
  <c r="K10590" i="1"/>
  <c r="K1517" i="1"/>
  <c r="K545" i="1"/>
  <c r="K4433" i="1"/>
  <c r="K4217" i="1"/>
  <c r="K1139" i="1"/>
  <c r="K10536" i="1"/>
  <c r="K869" i="1"/>
  <c r="K2057" i="1"/>
  <c r="K3191" i="1"/>
  <c r="K10806" i="1"/>
  <c r="K2435" i="1"/>
  <c r="K437" i="1"/>
  <c r="K6003" i="1"/>
  <c r="K10428" i="1"/>
  <c r="K4325" i="1"/>
  <c r="K7512" i="1"/>
  <c r="K923" i="1"/>
  <c r="K2381" i="1"/>
  <c r="K10644" i="1"/>
  <c r="K5891" i="1"/>
  <c r="K1409" i="1"/>
  <c r="K2975" i="1"/>
  <c r="K4109" i="1"/>
  <c r="K4973" i="1"/>
  <c r="K1679" i="1"/>
  <c r="K4865" i="1"/>
  <c r="K8052" i="1"/>
  <c r="K2651" i="1"/>
  <c r="K5783" i="1"/>
  <c r="K3677" i="1"/>
  <c r="K7836" i="1"/>
  <c r="K167" i="1"/>
  <c r="K8700" i="1"/>
  <c r="K9402" i="1"/>
  <c r="K3299" i="1"/>
  <c r="K1949" i="1"/>
  <c r="K8592" i="1"/>
  <c r="K9618" i="1"/>
  <c r="K10698" i="1"/>
  <c r="K6004" i="1"/>
  <c r="K4487" i="1"/>
  <c r="K5" i="1"/>
  <c r="K8538" i="1"/>
  <c r="K2111" i="1"/>
  <c r="K6005" i="1"/>
  <c r="K383" i="1"/>
  <c r="K10482" i="1"/>
  <c r="K2273" i="1"/>
  <c r="K9510" i="1"/>
  <c r="K7674" i="1"/>
  <c r="K3515" i="1"/>
  <c r="K8430" i="1"/>
  <c r="K8916" i="1"/>
  <c r="K5513" i="1"/>
  <c r="K3353" i="1"/>
  <c r="K2867" i="1"/>
  <c r="K8106" i="1"/>
  <c r="K11292" i="1"/>
  <c r="K4649" i="1"/>
  <c r="K3083" i="1"/>
  <c r="K7458" i="1"/>
  <c r="K4541" i="1"/>
  <c r="K6006" i="1"/>
  <c r="K10914" i="1"/>
  <c r="K2813" i="1"/>
  <c r="K9132" i="1"/>
  <c r="K9078" i="1"/>
  <c r="K1355" i="1"/>
  <c r="K1733" i="1"/>
  <c r="K4703" i="1"/>
  <c r="K7728" i="1"/>
  <c r="K221" i="1"/>
  <c r="K10266" i="1"/>
  <c r="K7026" i="1"/>
  <c r="K6007" i="1"/>
  <c r="K9240" i="1"/>
  <c r="K3407" i="1"/>
  <c r="K5621" i="1"/>
  <c r="K11238" i="1"/>
  <c r="K9024" i="1"/>
  <c r="K1571" i="1"/>
  <c r="K1085" i="1"/>
  <c r="K7350" i="1"/>
  <c r="K1301" i="1"/>
  <c r="K6008" i="1"/>
  <c r="K7188" i="1"/>
  <c r="K9456" i="1"/>
  <c r="K3839" i="1"/>
  <c r="K7296" i="1"/>
  <c r="K7782" i="1"/>
  <c r="K3893" i="1"/>
  <c r="K5567" i="1"/>
  <c r="K9834" i="1"/>
  <c r="K6009" i="1"/>
  <c r="K5189" i="1"/>
  <c r="K7998" i="1"/>
  <c r="K6010" i="1"/>
  <c r="K7566" i="1"/>
  <c r="K7242" i="1"/>
  <c r="K2489" i="1"/>
  <c r="K4163" i="1"/>
  <c r="K707" i="1"/>
  <c r="K7134" i="1"/>
  <c r="K10374" i="1"/>
  <c r="K6011" i="1"/>
  <c r="K3731" i="1"/>
  <c r="K5405" i="1"/>
  <c r="K1895" i="1"/>
  <c r="K7944" i="1"/>
  <c r="K9186" i="1"/>
  <c r="K9348" i="1"/>
  <c r="K2165" i="1"/>
  <c r="K5027" i="1"/>
  <c r="K2921" i="1"/>
  <c r="K6012" i="1"/>
  <c r="K4919" i="1"/>
  <c r="K815" i="1"/>
  <c r="K8322" i="1"/>
  <c r="K10860" i="1"/>
  <c r="K2597" i="1"/>
  <c r="K6013" i="1"/>
  <c r="K2327" i="1"/>
  <c r="K4001" i="1"/>
  <c r="K11184" i="1"/>
  <c r="K9942" i="1"/>
  <c r="K5459" i="1"/>
  <c r="K5837" i="1"/>
  <c r="K5135" i="1"/>
  <c r="K2705" i="1"/>
  <c r="K8160" i="1"/>
  <c r="K329" i="1"/>
  <c r="K8376" i="1"/>
  <c r="K11130" i="1"/>
  <c r="K9780" i="1"/>
  <c r="K4271" i="1"/>
  <c r="K977" i="1"/>
  <c r="K2219" i="1"/>
  <c r="K7080" i="1"/>
  <c r="K10212" i="1"/>
  <c r="K4379" i="1"/>
  <c r="K10104" i="1"/>
  <c r="K11076" i="1"/>
  <c r="K3623" i="1"/>
  <c r="K5297" i="1"/>
  <c r="K1841" i="1"/>
  <c r="K10158" i="1"/>
  <c r="K6014" i="1"/>
  <c r="K8970" i="1"/>
  <c r="K2003" i="1"/>
  <c r="K6015" i="1"/>
  <c r="K7620" i="1"/>
  <c r="K8484" i="1"/>
  <c r="K8214" i="1"/>
  <c r="K9672" i="1"/>
  <c r="K9888" i="1"/>
  <c r="K599" i="1"/>
  <c r="K3461" i="1"/>
  <c r="K3785" i="1"/>
  <c r="K6016" i="1"/>
  <c r="K6017" i="1"/>
  <c r="K1193" i="1"/>
  <c r="K3947" i="1"/>
  <c r="K1247" i="1"/>
  <c r="K653" i="1"/>
  <c r="K1463" i="1"/>
  <c r="K6018" i="1"/>
  <c r="K8862" i="1"/>
  <c r="K8646" i="1"/>
  <c r="K275" i="1"/>
  <c r="K4055" i="1"/>
  <c r="K11346" i="1"/>
  <c r="K3245" i="1"/>
  <c r="K5675" i="1"/>
  <c r="K4595" i="1"/>
  <c r="K1031" i="1"/>
  <c r="K9294" i="1"/>
  <c r="K3137" i="1"/>
  <c r="K9564" i="1"/>
  <c r="K6019" i="1"/>
  <c r="K2759" i="1"/>
  <c r="K5729" i="1"/>
  <c r="K5351" i="1"/>
  <c r="K6020" i="1"/>
  <c r="K113" i="1"/>
  <c r="K6021" i="1"/>
  <c r="K3569" i="1"/>
  <c r="K7891" i="1"/>
  <c r="K492" i="1"/>
  <c r="K7405" i="1"/>
  <c r="K4758" i="1"/>
  <c r="K5244" i="1"/>
  <c r="K10321" i="1"/>
  <c r="K4812" i="1"/>
  <c r="K10969" i="1"/>
  <c r="K6022" i="1"/>
  <c r="K11023" i="1"/>
  <c r="K10753" i="1"/>
  <c r="K2544" i="1"/>
  <c r="K3030" i="1"/>
  <c r="K8809" i="1"/>
  <c r="K9997" i="1"/>
  <c r="K8755" i="1"/>
  <c r="K8269" i="1"/>
  <c r="K1626" i="1"/>
  <c r="K60" i="1"/>
  <c r="K1788" i="1"/>
  <c r="K5082" i="1"/>
  <c r="K9727" i="1"/>
  <c r="K762" i="1"/>
  <c r="K10051" i="1"/>
  <c r="K10591" i="1"/>
  <c r="K1518" i="1"/>
  <c r="K546" i="1"/>
  <c r="K4434" i="1"/>
  <c r="K4218" i="1"/>
  <c r="K1140" i="1"/>
  <c r="K10537" i="1"/>
  <c r="K870" i="1"/>
  <c r="K2058" i="1"/>
  <c r="K3192" i="1"/>
  <c r="K10807" i="1"/>
  <c r="K2436" i="1"/>
  <c r="K438" i="1"/>
  <c r="K6023" i="1"/>
  <c r="K10429" i="1"/>
  <c r="K4326" i="1"/>
  <c r="K7513" i="1"/>
  <c r="K924" i="1"/>
  <c r="K2382" i="1"/>
  <c r="K10645" i="1"/>
  <c r="K5892" i="1"/>
  <c r="K1410" i="1"/>
  <c r="K2976" i="1"/>
  <c r="K4110" i="1"/>
  <c r="K4974" i="1"/>
  <c r="K1680" i="1"/>
  <c r="K4866" i="1"/>
  <c r="K8053" i="1"/>
  <c r="K2652" i="1"/>
  <c r="K5784" i="1"/>
  <c r="K3678" i="1"/>
  <c r="K7837" i="1"/>
  <c r="K168" i="1"/>
  <c r="K8701" i="1"/>
  <c r="K9403" i="1"/>
  <c r="K3300" i="1"/>
  <c r="K1950" i="1"/>
  <c r="K8593" i="1"/>
  <c r="K9619" i="1"/>
  <c r="K10699" i="1"/>
  <c r="K6024" i="1"/>
  <c r="K4488" i="1"/>
  <c r="K6" i="1"/>
  <c r="K8539" i="1"/>
  <c r="K2112" i="1"/>
  <c r="K6025" i="1"/>
  <c r="K384" i="1"/>
  <c r="K10483" i="1"/>
  <c r="K2274" i="1"/>
  <c r="K9511" i="1"/>
  <c r="K7675" i="1"/>
  <c r="K3516" i="1"/>
  <c r="K8431" i="1"/>
  <c r="K8917" i="1"/>
  <c r="K5514" i="1"/>
  <c r="K3354" i="1"/>
  <c r="K2868" i="1"/>
  <c r="K8107" i="1"/>
  <c r="K11293" i="1"/>
  <c r="K4650" i="1"/>
  <c r="K3084" i="1"/>
  <c r="K7459" i="1"/>
  <c r="K4542" i="1"/>
  <c r="K6026" i="1"/>
  <c r="K10915" i="1"/>
  <c r="K2814" i="1"/>
  <c r="K9133" i="1"/>
  <c r="K9079" i="1"/>
  <c r="K1356" i="1"/>
  <c r="K1734" i="1"/>
  <c r="K4704" i="1"/>
  <c r="K7729" i="1"/>
  <c r="K222" i="1"/>
  <c r="K10267" i="1"/>
  <c r="K7027" i="1"/>
  <c r="K6027" i="1"/>
  <c r="K9241" i="1"/>
  <c r="K3408" i="1"/>
  <c r="K5622" i="1"/>
  <c r="K11239" i="1"/>
  <c r="K9025" i="1"/>
  <c r="K1572" i="1"/>
  <c r="K1086" i="1"/>
  <c r="K7351" i="1"/>
  <c r="K1302" i="1"/>
  <c r="K6028" i="1"/>
  <c r="K7189" i="1"/>
  <c r="K9457" i="1"/>
  <c r="K3840" i="1"/>
  <c r="K7297" i="1"/>
  <c r="K7783" i="1"/>
  <c r="K3894" i="1"/>
  <c r="K5568" i="1"/>
  <c r="K9835" i="1"/>
  <c r="K6029" i="1"/>
  <c r="K5190" i="1"/>
  <c r="K7999" i="1"/>
  <c r="K6030" i="1"/>
  <c r="K7567" i="1"/>
  <c r="K7243" i="1"/>
  <c r="K2490" i="1"/>
  <c r="K4164" i="1"/>
  <c r="K708" i="1"/>
  <c r="K7135" i="1"/>
  <c r="K10375" i="1"/>
  <c r="K6031" i="1"/>
  <c r="K3732" i="1"/>
  <c r="K5406" i="1"/>
  <c r="K1896" i="1"/>
  <c r="K7945" i="1"/>
  <c r="K9187" i="1"/>
  <c r="K9349" i="1"/>
  <c r="K2166" i="1"/>
  <c r="K5028" i="1"/>
  <c r="K2922" i="1"/>
  <c r="K6032" i="1"/>
  <c r="K4920" i="1"/>
  <c r="K816" i="1"/>
  <c r="K8323" i="1"/>
  <c r="K10861" i="1"/>
  <c r="K2598" i="1"/>
  <c r="K6033" i="1"/>
  <c r="K2328" i="1"/>
  <c r="K4002" i="1"/>
  <c r="K11185" i="1"/>
  <c r="K9943" i="1"/>
  <c r="K5460" i="1"/>
  <c r="K5838" i="1"/>
  <c r="K5136" i="1"/>
  <c r="K2706" i="1"/>
  <c r="K8161" i="1"/>
  <c r="K330" i="1"/>
  <c r="K8377" i="1"/>
  <c r="K11131" i="1"/>
  <c r="K9781" i="1"/>
  <c r="K4272" i="1"/>
  <c r="K978" i="1"/>
  <c r="K2220" i="1"/>
  <c r="K7081" i="1"/>
  <c r="K10213" i="1"/>
  <c r="K4380" i="1"/>
  <c r="K10105" i="1"/>
  <c r="K11077" i="1"/>
  <c r="K3624" i="1"/>
  <c r="K5298" i="1"/>
  <c r="K1842" i="1"/>
  <c r="K10159" i="1"/>
  <c r="K6034" i="1"/>
  <c r="K8971" i="1"/>
  <c r="K2004" i="1"/>
  <c r="K6035" i="1"/>
  <c r="K7621" i="1"/>
  <c r="K8485" i="1"/>
  <c r="K8215" i="1"/>
  <c r="K9673" i="1"/>
  <c r="K9889" i="1"/>
  <c r="K600" i="1"/>
  <c r="K3462" i="1"/>
  <c r="K3786" i="1"/>
  <c r="K6036" i="1"/>
  <c r="K6037" i="1"/>
  <c r="K1194" i="1"/>
  <c r="K3948" i="1"/>
  <c r="K1248" i="1"/>
  <c r="K654" i="1"/>
  <c r="K1464" i="1"/>
  <c r="K6038" i="1"/>
  <c r="K8863" i="1"/>
  <c r="K8647" i="1"/>
  <c r="K276" i="1"/>
  <c r="K4056" i="1"/>
  <c r="K11347" i="1"/>
  <c r="K3246" i="1"/>
  <c r="K5676" i="1"/>
  <c r="K4596" i="1"/>
  <c r="K1032" i="1"/>
  <c r="K9295" i="1"/>
  <c r="K3138" i="1"/>
  <c r="K9565" i="1"/>
  <c r="K6039" i="1"/>
  <c r="K2760" i="1"/>
  <c r="K5730" i="1"/>
  <c r="K5352" i="1"/>
  <c r="K6040" i="1"/>
  <c r="K114" i="1"/>
  <c r="K6041" i="1"/>
  <c r="K3570" i="1"/>
  <c r="K7892" i="1"/>
  <c r="K493" i="1"/>
  <c r="K7406" i="1"/>
  <c r="K4759" i="1"/>
  <c r="K5245" i="1"/>
  <c r="K10322" i="1"/>
  <c r="K4813" i="1"/>
  <c r="K10970" i="1"/>
  <c r="K6042" i="1"/>
  <c r="K11024" i="1"/>
  <c r="K10754" i="1"/>
  <c r="K2545" i="1"/>
  <c r="K3031" i="1"/>
  <c r="K8810" i="1"/>
  <c r="K9998" i="1"/>
  <c r="K8756" i="1"/>
  <c r="K8270" i="1"/>
  <c r="K1627" i="1"/>
  <c r="K61" i="1"/>
  <c r="K1789" i="1"/>
  <c r="K5083" i="1"/>
  <c r="K9728" i="1"/>
  <c r="K763" i="1"/>
  <c r="K10052" i="1"/>
  <c r="K10592" i="1"/>
  <c r="K1519" i="1"/>
  <c r="K547" i="1"/>
  <c r="K4435" i="1"/>
  <c r="K4219" i="1"/>
  <c r="K1141" i="1"/>
  <c r="K10538" i="1"/>
  <c r="K871" i="1"/>
  <c r="K2059" i="1"/>
  <c r="K3193" i="1"/>
  <c r="K10808" i="1"/>
  <c r="K2437" i="1"/>
  <c r="K439" i="1"/>
  <c r="K6043" i="1"/>
  <c r="K10430" i="1"/>
  <c r="K4327" i="1"/>
  <c r="K7514" i="1"/>
  <c r="K925" i="1"/>
  <c r="K2383" i="1"/>
  <c r="K10646" i="1"/>
  <c r="K5893" i="1"/>
  <c r="K1411" i="1"/>
  <c r="K2977" i="1"/>
  <c r="K4111" i="1"/>
  <c r="K4975" i="1"/>
  <c r="K1681" i="1"/>
  <c r="K4867" i="1"/>
  <c r="K8054" i="1"/>
  <c r="K2653" i="1"/>
  <c r="K5785" i="1"/>
  <c r="K3679" i="1"/>
  <c r="K7838" i="1"/>
  <c r="K169" i="1"/>
  <c r="K8702" i="1"/>
  <c r="K9404" i="1"/>
  <c r="K3301" i="1"/>
  <c r="K1951" i="1"/>
  <c r="K8594" i="1"/>
  <c r="K9620" i="1"/>
  <c r="K10700" i="1"/>
  <c r="K6044" i="1"/>
  <c r="K4489" i="1"/>
  <c r="K7" i="1"/>
  <c r="K8540" i="1"/>
  <c r="K2113" i="1"/>
  <c r="K6045" i="1"/>
  <c r="K385" i="1"/>
  <c r="K10484" i="1"/>
  <c r="K2275" i="1"/>
  <c r="K9512" i="1"/>
  <c r="K7676" i="1"/>
  <c r="K3517" i="1"/>
  <c r="K8432" i="1"/>
  <c r="K8918" i="1"/>
  <c r="K5515" i="1"/>
  <c r="K3355" i="1"/>
  <c r="K2869" i="1"/>
  <c r="K8108" i="1"/>
  <c r="K11294" i="1"/>
  <c r="K4651" i="1"/>
  <c r="K3085" i="1"/>
  <c r="K7460" i="1"/>
  <c r="K4543" i="1"/>
  <c r="K6046" i="1"/>
  <c r="K10916" i="1"/>
  <c r="K2815" i="1"/>
  <c r="K9134" i="1"/>
  <c r="K9080" i="1"/>
  <c r="K1357" i="1"/>
  <c r="K1735" i="1"/>
  <c r="K4705" i="1"/>
  <c r="K7730" i="1"/>
  <c r="K223" i="1"/>
  <c r="K10268" i="1"/>
  <c r="K7028" i="1"/>
  <c r="K6047" i="1"/>
  <c r="K9242" i="1"/>
  <c r="K3409" i="1"/>
  <c r="K5623" i="1"/>
  <c r="K11240" i="1"/>
  <c r="K9026" i="1"/>
  <c r="K1573" i="1"/>
  <c r="K1087" i="1"/>
  <c r="K7352" i="1"/>
  <c r="K1303" i="1"/>
  <c r="K6048" i="1"/>
  <c r="K7190" i="1"/>
  <c r="K9458" i="1"/>
  <c r="K3841" i="1"/>
  <c r="K7298" i="1"/>
  <c r="K7784" i="1"/>
  <c r="K3895" i="1"/>
  <c r="K5569" i="1"/>
  <c r="K9836" i="1"/>
  <c r="K6049" i="1"/>
  <c r="K5191" i="1"/>
  <c r="K8000" i="1"/>
  <c r="K6050" i="1"/>
  <c r="K7568" i="1"/>
  <c r="K7244" i="1"/>
  <c r="K2491" i="1"/>
  <c r="K4165" i="1"/>
  <c r="K709" i="1"/>
  <c r="K7136" i="1"/>
  <c r="K10376" i="1"/>
  <c r="K6051" i="1"/>
  <c r="K3733" i="1"/>
  <c r="K5407" i="1"/>
  <c r="K1897" i="1"/>
  <c r="K7946" i="1"/>
  <c r="K9188" i="1"/>
  <c r="K9350" i="1"/>
  <c r="K2167" i="1"/>
  <c r="K5029" i="1"/>
  <c r="K2923" i="1"/>
  <c r="K6052" i="1"/>
  <c r="K4921" i="1"/>
  <c r="K817" i="1"/>
  <c r="K8324" i="1"/>
  <c r="K10862" i="1"/>
  <c r="K2599" i="1"/>
  <c r="K6053" i="1"/>
  <c r="K2329" i="1"/>
  <c r="K4003" i="1"/>
  <c r="K11186" i="1"/>
  <c r="K9944" i="1"/>
  <c r="K5461" i="1"/>
  <c r="K5839" i="1"/>
  <c r="K5137" i="1"/>
  <c r="K2707" i="1"/>
  <c r="K8162" i="1"/>
  <c r="K331" i="1"/>
  <c r="K8378" i="1"/>
  <c r="K11132" i="1"/>
  <c r="K9782" i="1"/>
  <c r="K4273" i="1"/>
  <c r="K979" i="1"/>
  <c r="K2221" i="1"/>
  <c r="K7082" i="1"/>
  <c r="K10214" i="1"/>
  <c r="K4381" i="1"/>
  <c r="K10106" i="1"/>
  <c r="K11078" i="1"/>
  <c r="K3625" i="1"/>
  <c r="K5299" i="1"/>
  <c r="K1843" i="1"/>
  <c r="K10160" i="1"/>
  <c r="K6054" i="1"/>
  <c r="K8972" i="1"/>
  <c r="K2005" i="1"/>
  <c r="K6055" i="1"/>
  <c r="K7622" i="1"/>
  <c r="K8486" i="1"/>
  <c r="K8216" i="1"/>
  <c r="K9674" i="1"/>
  <c r="K9890" i="1"/>
  <c r="K601" i="1"/>
  <c r="K3463" i="1"/>
  <c r="K3787" i="1"/>
  <c r="K6056" i="1"/>
  <c r="K6057" i="1"/>
  <c r="K1195" i="1"/>
  <c r="K3949" i="1"/>
  <c r="K1249" i="1"/>
  <c r="K655" i="1"/>
  <c r="K1465" i="1"/>
  <c r="K6058" i="1"/>
  <c r="K8864" i="1"/>
  <c r="K8648" i="1"/>
  <c r="K277" i="1"/>
  <c r="K4057" i="1"/>
  <c r="K11348" i="1"/>
  <c r="K3247" i="1"/>
  <c r="K5677" i="1"/>
  <c r="K4597" i="1"/>
  <c r="K1033" i="1"/>
  <c r="K9296" i="1"/>
  <c r="K3139" i="1"/>
  <c r="K9566" i="1"/>
  <c r="K6059" i="1"/>
  <c r="K2761" i="1"/>
  <c r="K5731" i="1"/>
  <c r="K5353" i="1"/>
  <c r="K6060" i="1"/>
  <c r="K115" i="1"/>
  <c r="K6061" i="1"/>
  <c r="K3571" i="1"/>
  <c r="K7893" i="1"/>
  <c r="K494" i="1"/>
  <c r="K7407" i="1"/>
  <c r="K4760" i="1"/>
  <c r="K5246" i="1"/>
  <c r="K10323" i="1"/>
  <c r="K4814" i="1"/>
  <c r="K10971" i="1"/>
  <c r="K6062" i="1"/>
  <c r="K11025" i="1"/>
  <c r="K10755" i="1"/>
  <c r="K2546" i="1"/>
  <c r="K3032" i="1"/>
  <c r="K8811" i="1"/>
  <c r="K9999" i="1"/>
  <c r="K8757" i="1"/>
  <c r="K8271" i="1"/>
  <c r="K1628" i="1"/>
  <c r="K62" i="1"/>
  <c r="K1790" i="1"/>
  <c r="K5084" i="1"/>
  <c r="K9729" i="1"/>
  <c r="K764" i="1"/>
  <c r="K10053" i="1"/>
  <c r="K10593" i="1"/>
  <c r="K1520" i="1"/>
  <c r="K548" i="1"/>
  <c r="K4436" i="1"/>
  <c r="K4220" i="1"/>
  <c r="K1142" i="1"/>
  <c r="K10539" i="1"/>
  <c r="K872" i="1"/>
  <c r="K2060" i="1"/>
  <c r="K3194" i="1"/>
  <c r="K10809" i="1"/>
  <c r="K2438" i="1"/>
  <c r="K440" i="1"/>
  <c r="K6063" i="1"/>
  <c r="K10431" i="1"/>
  <c r="K4328" i="1"/>
  <c r="K7515" i="1"/>
  <c r="K926" i="1"/>
  <c r="K2384" i="1"/>
  <c r="K10647" i="1"/>
  <c r="K5894" i="1"/>
  <c r="K1412" i="1"/>
  <c r="K2978" i="1"/>
  <c r="K4112" i="1"/>
  <c r="K4976" i="1"/>
  <c r="K1682" i="1"/>
  <c r="K4868" i="1"/>
  <c r="K8055" i="1"/>
  <c r="K2654" i="1"/>
  <c r="K5786" i="1"/>
  <c r="K3680" i="1"/>
  <c r="K7839" i="1"/>
  <c r="K170" i="1"/>
  <c r="K8703" i="1"/>
  <c r="K9405" i="1"/>
  <c r="K3302" i="1"/>
  <c r="K1952" i="1"/>
  <c r="K8595" i="1"/>
  <c r="K9621" i="1"/>
  <c r="K10701" i="1"/>
  <c r="K6064" i="1"/>
  <c r="K4490" i="1"/>
  <c r="K8" i="1"/>
  <c r="K8541" i="1"/>
  <c r="K2114" i="1"/>
  <c r="K6065" i="1"/>
  <c r="K386" i="1"/>
  <c r="K10485" i="1"/>
  <c r="K2276" i="1"/>
  <c r="K9513" i="1"/>
  <c r="K7677" i="1"/>
  <c r="K3518" i="1"/>
  <c r="K8433" i="1"/>
  <c r="K8919" i="1"/>
  <c r="K5516" i="1"/>
  <c r="K3356" i="1"/>
  <c r="K2870" i="1"/>
  <c r="K8109" i="1"/>
  <c r="K11295" i="1"/>
  <c r="K4652" i="1"/>
  <c r="K3086" i="1"/>
  <c r="K7461" i="1"/>
  <c r="K4544" i="1"/>
  <c r="K6066" i="1"/>
  <c r="K10917" i="1"/>
  <c r="K2816" i="1"/>
  <c r="K9135" i="1"/>
  <c r="K9081" i="1"/>
  <c r="K1358" i="1"/>
  <c r="K1736" i="1"/>
  <c r="K4706" i="1"/>
  <c r="K7731" i="1"/>
  <c r="K224" i="1"/>
  <c r="K10269" i="1"/>
  <c r="K7029" i="1"/>
  <c r="K6067" i="1"/>
  <c r="K9243" i="1"/>
  <c r="K3410" i="1"/>
  <c r="K5624" i="1"/>
  <c r="K11241" i="1"/>
  <c r="K9027" i="1"/>
  <c r="K1574" i="1"/>
  <c r="K1088" i="1"/>
  <c r="K7353" i="1"/>
  <c r="K1304" i="1"/>
  <c r="K6068" i="1"/>
  <c r="K7191" i="1"/>
  <c r="K9459" i="1"/>
  <c r="K3842" i="1"/>
  <c r="K7299" i="1"/>
  <c r="K7785" i="1"/>
  <c r="K3896" i="1"/>
  <c r="K5570" i="1"/>
  <c r="K9837" i="1"/>
  <c r="K6069" i="1"/>
  <c r="K5192" i="1"/>
  <c r="K8001" i="1"/>
  <c r="K6070" i="1"/>
  <c r="K7569" i="1"/>
  <c r="K7245" i="1"/>
  <c r="K2492" i="1"/>
  <c r="K4166" i="1"/>
  <c r="K710" i="1"/>
  <c r="K7137" i="1"/>
  <c r="K10377" i="1"/>
  <c r="K6071" i="1"/>
  <c r="K3734" i="1"/>
  <c r="K5408" i="1"/>
  <c r="K1898" i="1"/>
  <c r="K7947" i="1"/>
  <c r="K9189" i="1"/>
  <c r="K9351" i="1"/>
  <c r="K2168" i="1"/>
  <c r="K5030" i="1"/>
  <c r="K2924" i="1"/>
  <c r="K6072" i="1"/>
  <c r="K4922" i="1"/>
  <c r="K818" i="1"/>
  <c r="K8325" i="1"/>
  <c r="K10863" i="1"/>
  <c r="K2600" i="1"/>
  <c r="K6073" i="1"/>
  <c r="K2330" i="1"/>
  <c r="K4004" i="1"/>
  <c r="K11187" i="1"/>
  <c r="K9945" i="1"/>
  <c r="K5462" i="1"/>
  <c r="K5840" i="1"/>
  <c r="K5138" i="1"/>
  <c r="K2708" i="1"/>
  <c r="K8163" i="1"/>
  <c r="K332" i="1"/>
  <c r="K8379" i="1"/>
  <c r="K11133" i="1"/>
  <c r="K9783" i="1"/>
  <c r="K4274" i="1"/>
  <c r="K980" i="1"/>
  <c r="K2222" i="1"/>
  <c r="K7083" i="1"/>
  <c r="K10215" i="1"/>
  <c r="K4382" i="1"/>
  <c r="K10107" i="1"/>
  <c r="K11079" i="1"/>
  <c r="K3626" i="1"/>
  <c r="K5300" i="1"/>
  <c r="K1844" i="1"/>
  <c r="K10161" i="1"/>
  <c r="K6074" i="1"/>
  <c r="K8973" i="1"/>
  <c r="K2006" i="1"/>
  <c r="K6075" i="1"/>
  <c r="K7623" i="1"/>
  <c r="K8487" i="1"/>
  <c r="K8217" i="1"/>
  <c r="K9675" i="1"/>
  <c r="K9891" i="1"/>
  <c r="K602" i="1"/>
  <c r="K3464" i="1"/>
  <c r="K3788" i="1"/>
  <c r="K6076" i="1"/>
  <c r="K6077" i="1"/>
  <c r="K1196" i="1"/>
  <c r="K3950" i="1"/>
  <c r="K1250" i="1"/>
  <c r="K656" i="1"/>
  <c r="K1466" i="1"/>
  <c r="K6078" i="1"/>
  <c r="K8865" i="1"/>
  <c r="K8649" i="1"/>
  <c r="K278" i="1"/>
  <c r="K4058" i="1"/>
  <c r="K11349" i="1"/>
  <c r="K3248" i="1"/>
  <c r="K5678" i="1"/>
  <c r="K4598" i="1"/>
  <c r="K1034" i="1"/>
  <c r="K9297" i="1"/>
  <c r="K3140" i="1"/>
  <c r="K9567" i="1"/>
  <c r="K6079" i="1"/>
  <c r="K2762" i="1"/>
  <c r="K5732" i="1"/>
  <c r="K5354" i="1"/>
  <c r="K6080" i="1"/>
  <c r="K116" i="1"/>
  <c r="K6081" i="1"/>
  <c r="K3572" i="1"/>
  <c r="K7894" i="1"/>
  <c r="K495" i="1"/>
  <c r="K7408" i="1"/>
  <c r="K4761" i="1"/>
  <c r="K5247" i="1"/>
  <c r="K10324" i="1"/>
  <c r="K4815" i="1"/>
  <c r="K10972" i="1"/>
  <c r="K6082" i="1"/>
  <c r="K11026" i="1"/>
  <c r="K10756" i="1"/>
  <c r="K2547" i="1"/>
  <c r="K3033" i="1"/>
  <c r="K8812" i="1"/>
  <c r="K10000" i="1"/>
  <c r="K8758" i="1"/>
  <c r="K8272" i="1"/>
  <c r="K1629" i="1"/>
  <c r="K63" i="1"/>
  <c r="K1791" i="1"/>
  <c r="K5085" i="1"/>
  <c r="K9730" i="1"/>
  <c r="K765" i="1"/>
  <c r="K10054" i="1"/>
  <c r="K10594" i="1"/>
  <c r="K1521" i="1"/>
  <c r="K549" i="1"/>
  <c r="K4437" i="1"/>
  <c r="K4221" i="1"/>
  <c r="K1143" i="1"/>
  <c r="K10540" i="1"/>
  <c r="K873" i="1"/>
  <c r="K2061" i="1"/>
  <c r="K3195" i="1"/>
  <c r="K10810" i="1"/>
  <c r="K2439" i="1"/>
  <c r="K441" i="1"/>
  <c r="K6083" i="1"/>
  <c r="K10432" i="1"/>
  <c r="K4329" i="1"/>
  <c r="K7516" i="1"/>
  <c r="K927" i="1"/>
  <c r="K2385" i="1"/>
  <c r="K10648" i="1"/>
  <c r="K5895" i="1"/>
  <c r="K1413" i="1"/>
  <c r="K2979" i="1"/>
  <c r="K4113" i="1"/>
  <c r="K4977" i="1"/>
  <c r="K1683" i="1"/>
  <c r="K4869" i="1"/>
  <c r="K8056" i="1"/>
  <c r="K2655" i="1"/>
  <c r="K5787" i="1"/>
  <c r="K3681" i="1"/>
  <c r="K7840" i="1"/>
  <c r="K171" i="1"/>
  <c r="K8704" i="1"/>
  <c r="K9406" i="1"/>
  <c r="K3303" i="1"/>
  <c r="K1953" i="1"/>
  <c r="K8596" i="1"/>
  <c r="K9622" i="1"/>
  <c r="K10702" i="1"/>
  <c r="K6084" i="1"/>
  <c r="K4491" i="1"/>
  <c r="K9" i="1"/>
  <c r="K8542" i="1"/>
  <c r="K2115" i="1"/>
  <c r="K6085" i="1"/>
  <c r="K387" i="1"/>
  <c r="K10486" i="1"/>
  <c r="K2277" i="1"/>
  <c r="K9514" i="1"/>
  <c r="K7678" i="1"/>
  <c r="K3519" i="1"/>
  <c r="K8434" i="1"/>
  <c r="K8920" i="1"/>
  <c r="K5517" i="1"/>
  <c r="K3357" i="1"/>
  <c r="K2871" i="1"/>
  <c r="K8110" i="1"/>
  <c r="K11296" i="1"/>
  <c r="K4653" i="1"/>
  <c r="K3087" i="1"/>
  <c r="K7462" i="1"/>
  <c r="K4545" i="1"/>
  <c r="K6086" i="1"/>
  <c r="K10918" i="1"/>
  <c r="K2817" i="1"/>
  <c r="K9136" i="1"/>
  <c r="K9082" i="1"/>
  <c r="K1359" i="1"/>
  <c r="K1737" i="1"/>
  <c r="K4707" i="1"/>
  <c r="K7732" i="1"/>
  <c r="K225" i="1"/>
  <c r="K10270" i="1"/>
  <c r="K7030" i="1"/>
  <c r="K6087" i="1"/>
  <c r="K9244" i="1"/>
  <c r="K3411" i="1"/>
  <c r="K5625" i="1"/>
  <c r="K11242" i="1"/>
  <c r="K9028" i="1"/>
  <c r="K1575" i="1"/>
  <c r="K1089" i="1"/>
  <c r="K7354" i="1"/>
  <c r="K1305" i="1"/>
  <c r="K6088" i="1"/>
  <c r="K7192" i="1"/>
  <c r="K9460" i="1"/>
  <c r="K3843" i="1"/>
  <c r="K7300" i="1"/>
  <c r="K7786" i="1"/>
  <c r="K3897" i="1"/>
  <c r="K5571" i="1"/>
  <c r="K9838" i="1"/>
  <c r="K6089" i="1"/>
  <c r="K5193" i="1"/>
  <c r="K8002" i="1"/>
  <c r="K6090" i="1"/>
  <c r="K7570" i="1"/>
  <c r="K7246" i="1"/>
  <c r="K2493" i="1"/>
  <c r="K4167" i="1"/>
  <c r="K711" i="1"/>
  <c r="K7138" i="1"/>
  <c r="K10378" i="1"/>
  <c r="K6091" i="1"/>
  <c r="K3735" i="1"/>
  <c r="K5409" i="1"/>
  <c r="K1899" i="1"/>
  <c r="K7948" i="1"/>
  <c r="K9190" i="1"/>
  <c r="K9352" i="1"/>
  <c r="K2169" i="1"/>
  <c r="K5031" i="1"/>
  <c r="K2925" i="1"/>
  <c r="K6092" i="1"/>
  <c r="K4923" i="1"/>
  <c r="K819" i="1"/>
  <c r="K8326" i="1"/>
  <c r="K10864" i="1"/>
  <c r="K2601" i="1"/>
  <c r="K6093" i="1"/>
  <c r="K2331" i="1"/>
  <c r="K4005" i="1"/>
  <c r="K11188" i="1"/>
  <c r="K9946" i="1"/>
  <c r="K5463" i="1"/>
  <c r="K5841" i="1"/>
  <c r="K5139" i="1"/>
  <c r="K2709" i="1"/>
  <c r="K8164" i="1"/>
  <c r="K333" i="1"/>
  <c r="K8380" i="1"/>
  <c r="K11134" i="1"/>
  <c r="K9784" i="1"/>
  <c r="K4275" i="1"/>
  <c r="K981" i="1"/>
  <c r="K2223" i="1"/>
  <c r="K7084" i="1"/>
  <c r="K10216" i="1"/>
  <c r="K4383" i="1"/>
  <c r="K10108" i="1"/>
  <c r="K11080" i="1"/>
  <c r="K3627" i="1"/>
  <c r="K5301" i="1"/>
  <c r="K1845" i="1"/>
  <c r="K10162" i="1"/>
  <c r="K6094" i="1"/>
  <c r="K8974" i="1"/>
  <c r="K2007" i="1"/>
  <c r="K6095" i="1"/>
  <c r="K7624" i="1"/>
  <c r="K8488" i="1"/>
  <c r="K8218" i="1"/>
  <c r="K9676" i="1"/>
  <c r="K9892" i="1"/>
  <c r="K603" i="1"/>
  <c r="K3465" i="1"/>
  <c r="K3789" i="1"/>
  <c r="K6096" i="1"/>
  <c r="K6097" i="1"/>
  <c r="K1197" i="1"/>
  <c r="K3951" i="1"/>
  <c r="K1251" i="1"/>
  <c r="K657" i="1"/>
  <c r="K1467" i="1"/>
  <c r="K6098" i="1"/>
  <c r="K8866" i="1"/>
  <c r="K8650" i="1"/>
  <c r="K279" i="1"/>
  <c r="K4059" i="1"/>
  <c r="K11350" i="1"/>
  <c r="K3249" i="1"/>
  <c r="K5679" i="1"/>
  <c r="K4599" i="1"/>
  <c r="K1035" i="1"/>
  <c r="K9298" i="1"/>
  <c r="K3141" i="1"/>
  <c r="K9568" i="1"/>
  <c r="K6099" i="1"/>
  <c r="K2763" i="1"/>
  <c r="K5733" i="1"/>
  <c r="K5355" i="1"/>
  <c r="K6100" i="1"/>
  <c r="K117" i="1"/>
  <c r="K6101" i="1"/>
  <c r="K3573" i="1"/>
  <c r="K7895" i="1"/>
  <c r="K496" i="1"/>
  <c r="K7409" i="1"/>
  <c r="K4762" i="1"/>
  <c r="K5248" i="1"/>
  <c r="K10325" i="1"/>
  <c r="K4816" i="1"/>
  <c r="K10973" i="1"/>
  <c r="K6102" i="1"/>
  <c r="K11027" i="1"/>
  <c r="K10757" i="1"/>
  <c r="K2548" i="1"/>
  <c r="K3034" i="1"/>
  <c r="K8813" i="1"/>
  <c r="K10001" i="1"/>
  <c r="K8759" i="1"/>
  <c r="K8273" i="1"/>
  <c r="K1630" i="1"/>
  <c r="K64" i="1"/>
  <c r="K1792" i="1"/>
  <c r="K5086" i="1"/>
  <c r="K9731" i="1"/>
  <c r="K766" i="1"/>
  <c r="K10055" i="1"/>
  <c r="K10595" i="1"/>
  <c r="K1522" i="1"/>
  <c r="K550" i="1"/>
  <c r="K4438" i="1"/>
  <c r="K4222" i="1"/>
  <c r="K1144" i="1"/>
  <c r="K10541" i="1"/>
  <c r="K874" i="1"/>
  <c r="K2062" i="1"/>
  <c r="K3196" i="1"/>
  <c r="K10811" i="1"/>
  <c r="K2440" i="1"/>
  <c r="K442" i="1"/>
  <c r="K6103" i="1"/>
  <c r="K10433" i="1"/>
  <c r="K4330" i="1"/>
  <c r="K7517" i="1"/>
  <c r="K928" i="1"/>
  <c r="K2386" i="1"/>
  <c r="K10649" i="1"/>
  <c r="K5896" i="1"/>
  <c r="K1414" i="1"/>
  <c r="K2980" i="1"/>
  <c r="K4114" i="1"/>
  <c r="K4978" i="1"/>
  <c r="K1684" i="1"/>
  <c r="K4870" i="1"/>
  <c r="K8057" i="1"/>
  <c r="K2656" i="1"/>
  <c r="K5788" i="1"/>
  <c r="K3682" i="1"/>
  <c r="K7841" i="1"/>
  <c r="K172" i="1"/>
  <c r="K8705" i="1"/>
  <c r="K9407" i="1"/>
  <c r="K3304" i="1"/>
  <c r="K1954" i="1"/>
  <c r="K8597" i="1"/>
  <c r="K9623" i="1"/>
  <c r="K10703" i="1"/>
  <c r="K6104" i="1"/>
  <c r="K4492" i="1"/>
  <c r="K10" i="1"/>
  <c r="K8543" i="1"/>
  <c r="K2116" i="1"/>
  <c r="K6105" i="1"/>
  <c r="K388" i="1"/>
  <c r="K10487" i="1"/>
  <c r="K2278" i="1"/>
  <c r="K9515" i="1"/>
  <c r="K7679" i="1"/>
  <c r="K3520" i="1"/>
  <c r="K8435" i="1"/>
  <c r="K8921" i="1"/>
  <c r="K5518" i="1"/>
  <c r="K3358" i="1"/>
  <c r="K2872" i="1"/>
  <c r="K8111" i="1"/>
  <c r="K11297" i="1"/>
  <c r="K4654" i="1"/>
  <c r="K3088" i="1"/>
  <c r="K7463" i="1"/>
  <c r="K4546" i="1"/>
  <c r="K6106" i="1"/>
  <c r="K10919" i="1"/>
  <c r="K2818" i="1"/>
  <c r="K9137" i="1"/>
  <c r="K9083" i="1"/>
  <c r="K1360" i="1"/>
  <c r="K1738" i="1"/>
  <c r="K4708" i="1"/>
  <c r="K7733" i="1"/>
  <c r="K226" i="1"/>
  <c r="K10271" i="1"/>
  <c r="K7031" i="1"/>
  <c r="K6107" i="1"/>
  <c r="K9245" i="1"/>
  <c r="K3412" i="1"/>
  <c r="K5626" i="1"/>
  <c r="K11243" i="1"/>
  <c r="K9029" i="1"/>
  <c r="K1576" i="1"/>
  <c r="K1090" i="1"/>
  <c r="K7355" i="1"/>
  <c r="K1306" i="1"/>
  <c r="K6108" i="1"/>
  <c r="K7193" i="1"/>
  <c r="K9461" i="1"/>
  <c r="K3844" i="1"/>
  <c r="K7301" i="1"/>
  <c r="K7787" i="1"/>
  <c r="K3898" i="1"/>
  <c r="K5572" i="1"/>
  <c r="K9839" i="1"/>
  <c r="K6109" i="1"/>
  <c r="K5194" i="1"/>
  <c r="K8003" i="1"/>
  <c r="K6110" i="1"/>
  <c r="K7571" i="1"/>
  <c r="K7247" i="1"/>
  <c r="K2494" i="1"/>
  <c r="K4168" i="1"/>
  <c r="K712" i="1"/>
  <c r="K7139" i="1"/>
  <c r="K10379" i="1"/>
  <c r="K6111" i="1"/>
  <c r="K3736" i="1"/>
  <c r="K5410" i="1"/>
  <c r="K1900" i="1"/>
  <c r="K7949" i="1"/>
  <c r="K9191" i="1"/>
  <c r="K9353" i="1"/>
  <c r="K2170" i="1"/>
  <c r="K5032" i="1"/>
  <c r="K2926" i="1"/>
  <c r="K6112" i="1"/>
  <c r="K4924" i="1"/>
  <c r="K820" i="1"/>
  <c r="K8327" i="1"/>
  <c r="K10865" i="1"/>
  <c r="K2602" i="1"/>
  <c r="K6113" i="1"/>
  <c r="K2332" i="1"/>
  <c r="K4006" i="1"/>
  <c r="K11189" i="1"/>
  <c r="K9947" i="1"/>
  <c r="K5464" i="1"/>
  <c r="K5842" i="1"/>
  <c r="K5140" i="1"/>
  <c r="K2710" i="1"/>
  <c r="K8165" i="1"/>
  <c r="K334" i="1"/>
  <c r="K8381" i="1"/>
  <c r="K11135" i="1"/>
  <c r="K9785" i="1"/>
  <c r="K4276" i="1"/>
  <c r="K982" i="1"/>
  <c r="K2224" i="1"/>
  <c r="K7085" i="1"/>
  <c r="K10217" i="1"/>
  <c r="K4384" i="1"/>
  <c r="K10109" i="1"/>
  <c r="K11081" i="1"/>
  <c r="K3628" i="1"/>
  <c r="K5302" i="1"/>
  <c r="K1846" i="1"/>
  <c r="K10163" i="1"/>
  <c r="K6114" i="1"/>
  <c r="K8975" i="1"/>
  <c r="K2008" i="1"/>
  <c r="K6115" i="1"/>
  <c r="K7625" i="1"/>
  <c r="K8489" i="1"/>
  <c r="K8219" i="1"/>
  <c r="K9677" i="1"/>
  <c r="K9893" i="1"/>
  <c r="K604" i="1"/>
  <c r="K3466" i="1"/>
  <c r="K3790" i="1"/>
  <c r="K6116" i="1"/>
  <c r="K6117" i="1"/>
  <c r="K1198" i="1"/>
  <c r="K3952" i="1"/>
  <c r="K1252" i="1"/>
  <c r="K658" i="1"/>
  <c r="K1468" i="1"/>
  <c r="K6118" i="1"/>
  <c r="K8867" i="1"/>
  <c r="K8651" i="1"/>
  <c r="K280" i="1"/>
  <c r="K4060" i="1"/>
  <c r="K11351" i="1"/>
  <c r="K3250" i="1"/>
  <c r="K5680" i="1"/>
  <c r="K4600" i="1"/>
  <c r="K1036" i="1"/>
  <c r="K9299" i="1"/>
  <c r="K3142" i="1"/>
  <c r="K9569" i="1"/>
  <c r="K6119" i="1"/>
  <c r="K2764" i="1"/>
  <c r="K5734" i="1"/>
  <c r="K5356" i="1"/>
  <c r="K6120" i="1"/>
  <c r="K118" i="1"/>
  <c r="K6121" i="1"/>
  <c r="K3574" i="1"/>
  <c r="K7896" i="1"/>
  <c r="K497" i="1"/>
  <c r="K7410" i="1"/>
  <c r="K4763" i="1"/>
  <c r="K5249" i="1"/>
  <c r="K10326" i="1"/>
  <c r="K4817" i="1"/>
  <c r="K10974" i="1"/>
  <c r="K6122" i="1"/>
  <c r="K11028" i="1"/>
  <c r="K10758" i="1"/>
  <c r="K2549" i="1"/>
  <c r="K3035" i="1"/>
  <c r="K8814" i="1"/>
  <c r="K10002" i="1"/>
  <c r="K8760" i="1"/>
  <c r="K8274" i="1"/>
  <c r="K1631" i="1"/>
  <c r="K65" i="1"/>
  <c r="K1793" i="1"/>
  <c r="K5087" i="1"/>
  <c r="K9732" i="1"/>
  <c r="K767" i="1"/>
  <c r="K10056" i="1"/>
  <c r="K10596" i="1"/>
  <c r="K1523" i="1"/>
  <c r="K551" i="1"/>
  <c r="K4439" i="1"/>
  <c r="K4223" i="1"/>
  <c r="K1145" i="1"/>
  <c r="K10542" i="1"/>
  <c r="K875" i="1"/>
  <c r="K2063" i="1"/>
  <c r="K3197" i="1"/>
  <c r="K10812" i="1"/>
  <c r="K2441" i="1"/>
  <c r="K443" i="1"/>
  <c r="K6123" i="1"/>
  <c r="K10434" i="1"/>
  <c r="K4331" i="1"/>
  <c r="K7518" i="1"/>
  <c r="K929" i="1"/>
  <c r="K2387" i="1"/>
  <c r="K10650" i="1"/>
  <c r="K5897" i="1"/>
  <c r="K1415" i="1"/>
  <c r="K2981" i="1"/>
  <c r="K4115" i="1"/>
  <c r="K4979" i="1"/>
  <c r="K1685" i="1"/>
  <c r="K4871" i="1"/>
  <c r="K8058" i="1"/>
  <c r="K2657" i="1"/>
  <c r="K5789" i="1"/>
  <c r="K3683" i="1"/>
  <c r="K7842" i="1"/>
  <c r="K173" i="1"/>
  <c r="K8706" i="1"/>
  <c r="K9408" i="1"/>
  <c r="K3305" i="1"/>
  <c r="K1955" i="1"/>
  <c r="K8598" i="1"/>
  <c r="K9624" i="1"/>
  <c r="K10704" i="1"/>
  <c r="K6124" i="1"/>
  <c r="K4493" i="1"/>
  <c r="K11" i="1"/>
  <c r="K8544" i="1"/>
  <c r="K2117" i="1"/>
  <c r="K6125" i="1"/>
  <c r="K389" i="1"/>
  <c r="K10488" i="1"/>
  <c r="K2279" i="1"/>
  <c r="K9516" i="1"/>
  <c r="K7680" i="1"/>
  <c r="K3521" i="1"/>
  <c r="K8436" i="1"/>
  <c r="K8922" i="1"/>
  <c r="K5519" i="1"/>
  <c r="K3359" i="1"/>
  <c r="K2873" i="1"/>
  <c r="K8112" i="1"/>
  <c r="K11298" i="1"/>
  <c r="K4655" i="1"/>
  <c r="K3089" i="1"/>
  <c r="K7464" i="1"/>
  <c r="K4547" i="1"/>
  <c r="K6126" i="1"/>
  <c r="K10920" i="1"/>
  <c r="K2819" i="1"/>
  <c r="K9138" i="1"/>
  <c r="K9084" i="1"/>
  <c r="K1361" i="1"/>
  <c r="K1739" i="1"/>
  <c r="K4709" i="1"/>
  <c r="K7734" i="1"/>
  <c r="K227" i="1"/>
  <c r="K10272" i="1"/>
  <c r="K7032" i="1"/>
  <c r="K6127" i="1"/>
  <c r="K9246" i="1"/>
  <c r="K3413" i="1"/>
  <c r="K5627" i="1"/>
  <c r="K11244" i="1"/>
  <c r="K9030" i="1"/>
  <c r="K1577" i="1"/>
  <c r="K1091" i="1"/>
  <c r="K7356" i="1"/>
  <c r="K1307" i="1"/>
  <c r="K6128" i="1"/>
  <c r="K7194" i="1"/>
  <c r="K9462" i="1"/>
  <c r="K3845" i="1"/>
  <c r="K7302" i="1"/>
  <c r="K7788" i="1"/>
  <c r="K3899" i="1"/>
  <c r="K5573" i="1"/>
  <c r="K9840" i="1"/>
  <c r="K6129" i="1"/>
  <c r="K5195" i="1"/>
  <c r="K8004" i="1"/>
  <c r="K6130" i="1"/>
  <c r="K7572" i="1"/>
  <c r="K7248" i="1"/>
  <c r="K2495" i="1"/>
  <c r="K4169" i="1"/>
  <c r="K713" i="1"/>
  <c r="K7140" i="1"/>
  <c r="K10380" i="1"/>
  <c r="K6131" i="1"/>
  <c r="K3737" i="1"/>
  <c r="K5411" i="1"/>
  <c r="K1901" i="1"/>
  <c r="K7950" i="1"/>
  <c r="K9192" i="1"/>
  <c r="K9354" i="1"/>
  <c r="K2171" i="1"/>
  <c r="K5033" i="1"/>
  <c r="K2927" i="1"/>
  <c r="K6132" i="1"/>
  <c r="K4925" i="1"/>
  <c r="K821" i="1"/>
  <c r="K8328" i="1"/>
  <c r="K10866" i="1"/>
  <c r="K2603" i="1"/>
  <c r="K6133" i="1"/>
  <c r="K2333" i="1"/>
  <c r="K4007" i="1"/>
  <c r="K11190" i="1"/>
  <c r="K9948" i="1"/>
  <c r="K5465" i="1"/>
  <c r="K5843" i="1"/>
  <c r="K5141" i="1"/>
  <c r="K2711" i="1"/>
  <c r="K8166" i="1"/>
  <c r="K335" i="1"/>
  <c r="K8382" i="1"/>
  <c r="K11136" i="1"/>
  <c r="K9786" i="1"/>
  <c r="K4277" i="1"/>
  <c r="K983" i="1"/>
  <c r="K2225" i="1"/>
  <c r="K7086" i="1"/>
  <c r="K10218" i="1"/>
  <c r="K4385" i="1"/>
  <c r="K10110" i="1"/>
  <c r="K11082" i="1"/>
  <c r="K3629" i="1"/>
  <c r="K5303" i="1"/>
  <c r="K1847" i="1"/>
  <c r="K10164" i="1"/>
  <c r="K6134" i="1"/>
  <c r="K8976" i="1"/>
  <c r="K2009" i="1"/>
  <c r="K6135" i="1"/>
  <c r="K7626" i="1"/>
  <c r="K8490" i="1"/>
  <c r="K8220" i="1"/>
  <c r="K9678" i="1"/>
  <c r="K9894" i="1"/>
  <c r="K605" i="1"/>
  <c r="K3467" i="1"/>
  <c r="K3791" i="1"/>
  <c r="K6136" i="1"/>
  <c r="K6137" i="1"/>
  <c r="K1199" i="1"/>
  <c r="K3953" i="1"/>
  <c r="K1253" i="1"/>
  <c r="K659" i="1"/>
  <c r="K1469" i="1"/>
  <c r="K6138" i="1"/>
  <c r="K8868" i="1"/>
  <c r="K8652" i="1"/>
  <c r="K281" i="1"/>
  <c r="K4061" i="1"/>
  <c r="K11352" i="1"/>
  <c r="K3251" i="1"/>
  <c r="K5681" i="1"/>
  <c r="K4601" i="1"/>
  <c r="K1037" i="1"/>
  <c r="K9300" i="1"/>
  <c r="K3143" i="1"/>
  <c r="K9570" i="1"/>
  <c r="K6139" i="1"/>
  <c r="K2765" i="1"/>
  <c r="K5735" i="1"/>
  <c r="K5357" i="1"/>
  <c r="K6140" i="1"/>
  <c r="K119" i="1"/>
  <c r="K6141" i="1"/>
  <c r="K3575" i="1"/>
  <c r="K7897" i="1"/>
  <c r="K498" i="1"/>
  <c r="K7411" i="1"/>
  <c r="K4764" i="1"/>
  <c r="K5250" i="1"/>
  <c r="K10327" i="1"/>
  <c r="K4818" i="1"/>
  <c r="K10975" i="1"/>
  <c r="K6142" i="1"/>
  <c r="K11029" i="1"/>
  <c r="K10759" i="1"/>
  <c r="K2550" i="1"/>
  <c r="K3036" i="1"/>
  <c r="K8815" i="1"/>
  <c r="K10003" i="1"/>
  <c r="K8761" i="1"/>
  <c r="K8275" i="1"/>
  <c r="K1632" i="1"/>
  <c r="K66" i="1"/>
  <c r="K1794" i="1"/>
  <c r="K5088" i="1"/>
  <c r="K9733" i="1"/>
  <c r="K768" i="1"/>
  <c r="K10057" i="1"/>
  <c r="K10597" i="1"/>
  <c r="K1524" i="1"/>
  <c r="K552" i="1"/>
  <c r="K4440" i="1"/>
  <c r="K4224" i="1"/>
  <c r="K1146" i="1"/>
  <c r="K10543" i="1"/>
  <c r="K876" i="1"/>
  <c r="K2064" i="1"/>
  <c r="K3198" i="1"/>
  <c r="K10813" i="1"/>
  <c r="K2442" i="1"/>
  <c r="K444" i="1"/>
  <c r="K6143" i="1"/>
  <c r="K10435" i="1"/>
  <c r="K4332" i="1"/>
  <c r="K7519" i="1"/>
  <c r="K930" i="1"/>
  <c r="K2388" i="1"/>
  <c r="K10651" i="1"/>
  <c r="K5898" i="1"/>
  <c r="K1416" i="1"/>
  <c r="K2982" i="1"/>
  <c r="K4116" i="1"/>
  <c r="K4980" i="1"/>
  <c r="K1686" i="1"/>
  <c r="K4872" i="1"/>
  <c r="K8059" i="1"/>
  <c r="K2658" i="1"/>
  <c r="K5790" i="1"/>
  <c r="K3684" i="1"/>
  <c r="K7843" i="1"/>
  <c r="K174" i="1"/>
  <c r="K8707" i="1"/>
  <c r="K9409" i="1"/>
  <c r="K3306" i="1"/>
  <c r="K1956" i="1"/>
  <c r="K8599" i="1"/>
  <c r="K9625" i="1"/>
  <c r="K10705" i="1"/>
  <c r="K6144" i="1"/>
  <c r="K4494" i="1"/>
  <c r="K12" i="1"/>
  <c r="K8545" i="1"/>
  <c r="K2118" i="1"/>
  <c r="K6145" i="1"/>
  <c r="K390" i="1"/>
  <c r="K10489" i="1"/>
  <c r="K2280" i="1"/>
  <c r="K9517" i="1"/>
  <c r="K7681" i="1"/>
  <c r="K3522" i="1"/>
  <c r="K8437" i="1"/>
  <c r="K8923" i="1"/>
  <c r="K5520" i="1"/>
  <c r="K3360" i="1"/>
  <c r="K2874" i="1"/>
  <c r="K8113" i="1"/>
  <c r="K11299" i="1"/>
  <c r="K4656" i="1"/>
  <c r="K3090" i="1"/>
  <c r="K7465" i="1"/>
  <c r="K4548" i="1"/>
  <c r="K6146" i="1"/>
  <c r="K10921" i="1"/>
  <c r="K2820" i="1"/>
  <c r="K9139" i="1"/>
  <c r="K9085" i="1"/>
  <c r="K1362" i="1"/>
  <c r="K1740" i="1"/>
  <c r="K4710" i="1"/>
  <c r="K7735" i="1"/>
  <c r="K228" i="1"/>
  <c r="K10273" i="1"/>
  <c r="K7033" i="1"/>
  <c r="K6147" i="1"/>
  <c r="K9247" i="1"/>
  <c r="K3414" i="1"/>
  <c r="K5628" i="1"/>
  <c r="K11245" i="1"/>
  <c r="K9031" i="1"/>
  <c r="K1578" i="1"/>
  <c r="K1092" i="1"/>
  <c r="K7357" i="1"/>
  <c r="K1308" i="1"/>
  <c r="K6148" i="1"/>
  <c r="K7195" i="1"/>
  <c r="K9463" i="1"/>
  <c r="K3846" i="1"/>
  <c r="K7303" i="1"/>
  <c r="K7789" i="1"/>
  <c r="K3900" i="1"/>
  <c r="K5574" i="1"/>
  <c r="K9841" i="1"/>
  <c r="K6149" i="1"/>
  <c r="K5196" i="1"/>
  <c r="K8005" i="1"/>
  <c r="K6150" i="1"/>
  <c r="K7573" i="1"/>
  <c r="K7249" i="1"/>
  <c r="K2496" i="1"/>
  <c r="K4170" i="1"/>
  <c r="K714" i="1"/>
  <c r="K7141" i="1"/>
  <c r="K10381" i="1"/>
  <c r="K6151" i="1"/>
  <c r="K3738" i="1"/>
  <c r="K5412" i="1"/>
  <c r="K1902" i="1"/>
  <c r="K7951" i="1"/>
  <c r="K9193" i="1"/>
  <c r="K9355" i="1"/>
  <c r="K2172" i="1"/>
  <c r="K5034" i="1"/>
  <c r="K2928" i="1"/>
  <c r="K6152" i="1"/>
  <c r="K4926" i="1"/>
  <c r="K822" i="1"/>
  <c r="K8329" i="1"/>
  <c r="K10867" i="1"/>
  <c r="K2604" i="1"/>
  <c r="K6153" i="1"/>
  <c r="K2334" i="1"/>
  <c r="K4008" i="1"/>
  <c r="K11191" i="1"/>
  <c r="K9949" i="1"/>
  <c r="K5466" i="1"/>
  <c r="K5844" i="1"/>
  <c r="K5142" i="1"/>
  <c r="K2712" i="1"/>
  <c r="K8167" i="1"/>
  <c r="K336" i="1"/>
  <c r="K8383" i="1"/>
  <c r="K11137" i="1"/>
  <c r="K9787" i="1"/>
  <c r="K4278" i="1"/>
  <c r="K984" i="1"/>
  <c r="K2226" i="1"/>
  <c r="K7087" i="1"/>
  <c r="K10219" i="1"/>
  <c r="K4386" i="1"/>
  <c r="K10111" i="1"/>
  <c r="K11083" i="1"/>
  <c r="K3630" i="1"/>
  <c r="K5304" i="1"/>
  <c r="K1848" i="1"/>
  <c r="K10165" i="1"/>
  <c r="K6154" i="1"/>
  <c r="K8977" i="1"/>
  <c r="K2010" i="1"/>
  <c r="K6155" i="1"/>
  <c r="K7627" i="1"/>
  <c r="K8491" i="1"/>
  <c r="K8221" i="1"/>
  <c r="K9679" i="1"/>
  <c r="K9895" i="1"/>
  <c r="K606" i="1"/>
  <c r="K3468" i="1"/>
  <c r="K3792" i="1"/>
  <c r="K6156" i="1"/>
  <c r="K6157" i="1"/>
  <c r="K1200" i="1"/>
  <c r="K3954" i="1"/>
  <c r="K1254" i="1"/>
  <c r="K660" i="1"/>
  <c r="K1470" i="1"/>
  <c r="K6158" i="1"/>
  <c r="K8869" i="1"/>
  <c r="K8653" i="1"/>
  <c r="K282" i="1"/>
  <c r="K4062" i="1"/>
  <c r="K11353" i="1"/>
  <c r="K3252" i="1"/>
  <c r="K5682" i="1"/>
  <c r="K4602" i="1"/>
  <c r="K1038" i="1"/>
  <c r="K9301" i="1"/>
  <c r="K3144" i="1"/>
  <c r="K9571" i="1"/>
  <c r="K6159" i="1"/>
  <c r="K2766" i="1"/>
  <c r="K5736" i="1"/>
  <c r="K5358" i="1"/>
  <c r="K6160" i="1"/>
  <c r="K120" i="1"/>
  <c r="K6161" i="1"/>
  <c r="K3576" i="1"/>
  <c r="K7898" i="1"/>
  <c r="K499" i="1"/>
  <c r="K7412" i="1"/>
  <c r="K4765" i="1"/>
  <c r="K5251" i="1"/>
  <c r="K10328" i="1"/>
  <c r="K4819" i="1"/>
  <c r="K10976" i="1"/>
  <c r="K6162" i="1"/>
  <c r="K11030" i="1"/>
  <c r="K10760" i="1"/>
  <c r="K2551" i="1"/>
  <c r="K3037" i="1"/>
  <c r="K8816" i="1"/>
  <c r="K10004" i="1"/>
  <c r="K8762" i="1"/>
  <c r="K8276" i="1"/>
  <c r="K1633" i="1"/>
  <c r="K67" i="1"/>
  <c r="K1795" i="1"/>
  <c r="K5089" i="1"/>
  <c r="K9734" i="1"/>
  <c r="K769" i="1"/>
  <c r="K10058" i="1"/>
  <c r="K10598" i="1"/>
  <c r="K1525" i="1"/>
  <c r="K553" i="1"/>
  <c r="K4441" i="1"/>
  <c r="K4225" i="1"/>
  <c r="K1147" i="1"/>
  <c r="K10544" i="1"/>
  <c r="K877" i="1"/>
  <c r="K2065" i="1"/>
  <c r="K3199" i="1"/>
  <c r="K10814" i="1"/>
  <c r="K2443" i="1"/>
  <c r="K445" i="1"/>
  <c r="K6163" i="1"/>
  <c r="K10436" i="1"/>
  <c r="K4333" i="1"/>
  <c r="K7520" i="1"/>
  <c r="K931" i="1"/>
  <c r="K2389" i="1"/>
  <c r="K10652" i="1"/>
  <c r="K5899" i="1"/>
  <c r="K1417" i="1"/>
  <c r="K2983" i="1"/>
  <c r="K4117" i="1"/>
  <c r="K4981" i="1"/>
  <c r="K1687" i="1"/>
  <c r="K4873" i="1"/>
  <c r="K8060" i="1"/>
  <c r="K2659" i="1"/>
  <c r="K5791" i="1"/>
  <c r="K3685" i="1"/>
  <c r="K7844" i="1"/>
  <c r="K175" i="1"/>
  <c r="K8708" i="1"/>
  <c r="K9410" i="1"/>
  <c r="K3307" i="1"/>
  <c r="K1957" i="1"/>
  <c r="K8600" i="1"/>
  <c r="K9626" i="1"/>
  <c r="K10706" i="1"/>
  <c r="K6164" i="1"/>
  <c r="K4495" i="1"/>
  <c r="K13" i="1"/>
  <c r="K8546" i="1"/>
  <c r="K2119" i="1"/>
  <c r="K6165" i="1"/>
  <c r="K391" i="1"/>
  <c r="K10490" i="1"/>
  <c r="K2281" i="1"/>
  <c r="K9518" i="1"/>
  <c r="K7682" i="1"/>
  <c r="K3523" i="1"/>
  <c r="K8438" i="1"/>
  <c r="K8924" i="1"/>
  <c r="K5521" i="1"/>
  <c r="K3361" i="1"/>
  <c r="K2875" i="1"/>
  <c r="K8114" i="1"/>
  <c r="K11300" i="1"/>
  <c r="K4657" i="1"/>
  <c r="K3091" i="1"/>
  <c r="K7466" i="1"/>
  <c r="K4549" i="1"/>
  <c r="K6166" i="1"/>
  <c r="K10922" i="1"/>
  <c r="K2821" i="1"/>
  <c r="K9140" i="1"/>
  <c r="K9086" i="1"/>
  <c r="K1363" i="1"/>
  <c r="K1741" i="1"/>
  <c r="K4711" i="1"/>
  <c r="K7736" i="1"/>
  <c r="K229" i="1"/>
  <c r="K10274" i="1"/>
  <c r="K7034" i="1"/>
  <c r="K6167" i="1"/>
  <c r="K9248" i="1"/>
  <c r="K3415" i="1"/>
  <c r="K5629" i="1"/>
  <c r="K11246" i="1"/>
  <c r="K9032" i="1"/>
  <c r="K1579" i="1"/>
  <c r="K1093" i="1"/>
  <c r="K7358" i="1"/>
  <c r="K1309" i="1"/>
  <c r="K6168" i="1"/>
  <c r="K7196" i="1"/>
  <c r="K9464" i="1"/>
  <c r="K3847" i="1"/>
  <c r="K7304" i="1"/>
  <c r="K7790" i="1"/>
  <c r="K3901" i="1"/>
  <c r="K5575" i="1"/>
  <c r="K9842" i="1"/>
  <c r="K6169" i="1"/>
  <c r="K5197" i="1"/>
  <c r="K8006" i="1"/>
  <c r="K6170" i="1"/>
  <c r="K7574" i="1"/>
  <c r="K7250" i="1"/>
  <c r="K2497" i="1"/>
  <c r="K4171" i="1"/>
  <c r="K715" i="1"/>
  <c r="K7142" i="1"/>
  <c r="K10382" i="1"/>
  <c r="K6171" i="1"/>
  <c r="K3739" i="1"/>
  <c r="K5413" i="1"/>
  <c r="K1903" i="1"/>
  <c r="K7952" i="1"/>
  <c r="K9194" i="1"/>
  <c r="K9356" i="1"/>
  <c r="K2173" i="1"/>
  <c r="K5035" i="1"/>
  <c r="K2929" i="1"/>
  <c r="K6172" i="1"/>
  <c r="K4927" i="1"/>
  <c r="K823" i="1"/>
  <c r="K8330" i="1"/>
  <c r="K10868" i="1"/>
  <c r="K2605" i="1"/>
  <c r="K6173" i="1"/>
  <c r="K2335" i="1"/>
  <c r="K4009" i="1"/>
  <c r="K11192" i="1"/>
  <c r="K9950" i="1"/>
  <c r="K5467" i="1"/>
  <c r="K5845" i="1"/>
  <c r="K5143" i="1"/>
  <c r="K2713" i="1"/>
  <c r="K8168" i="1"/>
  <c r="K337" i="1"/>
  <c r="K8384" i="1"/>
  <c r="K11138" i="1"/>
  <c r="K9788" i="1"/>
  <c r="K4279" i="1"/>
  <c r="K985" i="1"/>
  <c r="K2227" i="1"/>
  <c r="K7088" i="1"/>
  <c r="K10220" i="1"/>
  <c r="K4387" i="1"/>
  <c r="K10112" i="1"/>
  <c r="K11084" i="1"/>
  <c r="K3631" i="1"/>
  <c r="K5305" i="1"/>
  <c r="K1849" i="1"/>
  <c r="K10166" i="1"/>
  <c r="K6174" i="1"/>
  <c r="K8978" i="1"/>
  <c r="K2011" i="1"/>
  <c r="K6175" i="1"/>
  <c r="K7628" i="1"/>
  <c r="K8492" i="1"/>
  <c r="K8222" i="1"/>
  <c r="K9680" i="1"/>
  <c r="K9896" i="1"/>
  <c r="K607" i="1"/>
  <c r="K3469" i="1"/>
  <c r="K3793" i="1"/>
  <c r="K6176" i="1"/>
  <c r="K6177" i="1"/>
  <c r="K1201" i="1"/>
  <c r="K3955" i="1"/>
  <c r="K1255" i="1"/>
  <c r="K661" i="1"/>
  <c r="K1471" i="1"/>
  <c r="K6178" i="1"/>
  <c r="K8870" i="1"/>
  <c r="K8654" i="1"/>
  <c r="K283" i="1"/>
  <c r="K4063" i="1"/>
  <c r="K11354" i="1"/>
  <c r="K3253" i="1"/>
  <c r="K5683" i="1"/>
  <c r="K4603" i="1"/>
  <c r="K1039" i="1"/>
  <c r="K9302" i="1"/>
  <c r="K3145" i="1"/>
  <c r="K9572" i="1"/>
  <c r="K6179" i="1"/>
  <c r="K2767" i="1"/>
  <c r="K5737" i="1"/>
  <c r="K5359" i="1"/>
  <c r="K6180" i="1"/>
  <c r="K121" i="1"/>
  <c r="K6181" i="1"/>
  <c r="K3577" i="1"/>
  <c r="K7899" i="1"/>
  <c r="K500" i="1"/>
  <c r="K7413" i="1"/>
  <c r="K4766" i="1"/>
  <c r="K5252" i="1"/>
  <c r="K10329" i="1"/>
  <c r="K4820" i="1"/>
  <c r="K10977" i="1"/>
  <c r="K6182" i="1"/>
  <c r="K11031" i="1"/>
  <c r="K10761" i="1"/>
  <c r="K2552" i="1"/>
  <c r="K3038" i="1"/>
  <c r="K8817" i="1"/>
  <c r="K10005" i="1"/>
  <c r="K8763" i="1"/>
  <c r="K8277" i="1"/>
  <c r="K1634" i="1"/>
  <c r="K68" i="1"/>
  <c r="K1796" i="1"/>
  <c r="K5090" i="1"/>
  <c r="K9735" i="1"/>
  <c r="K770" i="1"/>
  <c r="K10059" i="1"/>
  <c r="K10599" i="1"/>
  <c r="K1526" i="1"/>
  <c r="K554" i="1"/>
  <c r="K4442" i="1"/>
  <c r="K4226" i="1"/>
  <c r="K1148" i="1"/>
  <c r="K10545" i="1"/>
  <c r="K878" i="1"/>
  <c r="K2066" i="1"/>
  <c r="K3200" i="1"/>
  <c r="K10815" i="1"/>
  <c r="K2444" i="1"/>
  <c r="K446" i="1"/>
  <c r="K6183" i="1"/>
  <c r="K10437" i="1"/>
  <c r="K4334" i="1"/>
  <c r="K7521" i="1"/>
  <c r="K932" i="1"/>
  <c r="K2390" i="1"/>
  <c r="K10653" i="1"/>
  <c r="K5900" i="1"/>
  <c r="K1418" i="1"/>
  <c r="K2984" i="1"/>
  <c r="K4118" i="1"/>
  <c r="K4982" i="1"/>
  <c r="K1688" i="1"/>
  <c r="K4874" i="1"/>
  <c r="K8061" i="1"/>
  <c r="K2660" i="1"/>
  <c r="K5792" i="1"/>
  <c r="K3686" i="1"/>
  <c r="K7845" i="1"/>
  <c r="K176" i="1"/>
  <c r="K8709" i="1"/>
  <c r="K9411" i="1"/>
  <c r="K3308" i="1"/>
  <c r="K1958" i="1"/>
  <c r="K8601" i="1"/>
  <c r="K9627" i="1"/>
  <c r="K10707" i="1"/>
  <c r="K6184" i="1"/>
  <c r="K4496" i="1"/>
  <c r="K14" i="1"/>
  <c r="K8547" i="1"/>
  <c r="K2120" i="1"/>
  <c r="K6185" i="1"/>
  <c r="K392" i="1"/>
  <c r="K10491" i="1"/>
  <c r="K2282" i="1"/>
  <c r="K9519" i="1"/>
  <c r="K7683" i="1"/>
  <c r="K3524" i="1"/>
  <c r="K8439" i="1"/>
  <c r="K8925" i="1"/>
  <c r="K5522" i="1"/>
  <c r="K3362" i="1"/>
  <c r="K2876" i="1"/>
  <c r="K8115" i="1"/>
  <c r="K11301" i="1"/>
  <c r="K4658" i="1"/>
  <c r="K3092" i="1"/>
  <c r="K7467" i="1"/>
  <c r="K4550" i="1"/>
  <c r="K6186" i="1"/>
  <c r="K10923" i="1"/>
  <c r="K2822" i="1"/>
  <c r="K9141" i="1"/>
  <c r="K9087" i="1"/>
  <c r="K1364" i="1"/>
  <c r="K1742" i="1"/>
  <c r="K4712" i="1"/>
  <c r="K7737" i="1"/>
  <c r="K230" i="1"/>
  <c r="K10275" i="1"/>
  <c r="K7035" i="1"/>
  <c r="K6187" i="1"/>
  <c r="K9249" i="1"/>
  <c r="K3416" i="1"/>
  <c r="K5630" i="1"/>
  <c r="K11247" i="1"/>
  <c r="K9033" i="1"/>
  <c r="K1580" i="1"/>
  <c r="K1094" i="1"/>
  <c r="K7359" i="1"/>
  <c r="K1310" i="1"/>
  <c r="K6188" i="1"/>
  <c r="K7197" i="1"/>
  <c r="K9465" i="1"/>
  <c r="K3848" i="1"/>
  <c r="K7305" i="1"/>
  <c r="K7791" i="1"/>
  <c r="K3902" i="1"/>
  <c r="K5576" i="1"/>
  <c r="K9843" i="1"/>
  <c r="K6189" i="1"/>
  <c r="K5198" i="1"/>
  <c r="K8007" i="1"/>
  <c r="K6190" i="1"/>
  <c r="K7575" i="1"/>
  <c r="K7251" i="1"/>
  <c r="K2498" i="1"/>
  <c r="K4172" i="1"/>
  <c r="K716" i="1"/>
  <c r="K7143" i="1"/>
  <c r="K10383" i="1"/>
  <c r="K6191" i="1"/>
  <c r="K3740" i="1"/>
  <c r="K5414" i="1"/>
  <c r="K1904" i="1"/>
  <c r="K7953" i="1"/>
  <c r="K9195" i="1"/>
  <c r="K9357" i="1"/>
  <c r="K2174" i="1"/>
  <c r="K5036" i="1"/>
  <c r="K2930" i="1"/>
  <c r="K6192" i="1"/>
  <c r="K4928" i="1"/>
  <c r="K824" i="1"/>
  <c r="K8331" i="1"/>
  <c r="K10869" i="1"/>
  <c r="K2606" i="1"/>
  <c r="K6193" i="1"/>
  <c r="K2336" i="1"/>
  <c r="K4010" i="1"/>
  <c r="K11193" i="1"/>
  <c r="K9951" i="1"/>
  <c r="K5468" i="1"/>
  <c r="K5846" i="1"/>
  <c r="K5144" i="1"/>
  <c r="K2714" i="1"/>
  <c r="K8169" i="1"/>
  <c r="K338" i="1"/>
  <c r="K8385" i="1"/>
  <c r="K11139" i="1"/>
  <c r="K9789" i="1"/>
  <c r="K4280" i="1"/>
  <c r="K986" i="1"/>
  <c r="K2228" i="1"/>
  <c r="K7089" i="1"/>
  <c r="K10221" i="1"/>
  <c r="K4388" i="1"/>
  <c r="K10113" i="1"/>
  <c r="K11085" i="1"/>
  <c r="K3632" i="1"/>
  <c r="K5306" i="1"/>
  <c r="K1850" i="1"/>
  <c r="K10167" i="1"/>
  <c r="K6194" i="1"/>
  <c r="K8979" i="1"/>
  <c r="K2012" i="1"/>
  <c r="K6195" i="1"/>
  <c r="K7629" i="1"/>
  <c r="K8493" i="1"/>
  <c r="K8223" i="1"/>
  <c r="K9681" i="1"/>
  <c r="K9897" i="1"/>
  <c r="K608" i="1"/>
  <c r="K3470" i="1"/>
  <c r="K3794" i="1"/>
  <c r="K6196" i="1"/>
  <c r="K6197" i="1"/>
  <c r="K1202" i="1"/>
  <c r="K3956" i="1"/>
  <c r="K1256" i="1"/>
  <c r="K662" i="1"/>
  <c r="K1472" i="1"/>
  <c r="K6198" i="1"/>
  <c r="K8871" i="1"/>
  <c r="K8655" i="1"/>
  <c r="K284" i="1"/>
  <c r="K4064" i="1"/>
  <c r="K11355" i="1"/>
  <c r="K3254" i="1"/>
  <c r="K5684" i="1"/>
  <c r="K4604" i="1"/>
  <c r="K1040" i="1"/>
  <c r="K9303" i="1"/>
  <c r="K3146" i="1"/>
  <c r="K9573" i="1"/>
  <c r="K6199" i="1"/>
  <c r="K2768" i="1"/>
  <c r="K5738" i="1"/>
  <c r="K5360" i="1"/>
  <c r="K6200" i="1"/>
  <c r="K122" i="1"/>
  <c r="K6201" i="1"/>
  <c r="K3578" i="1"/>
  <c r="K7900" i="1"/>
  <c r="K501" i="1"/>
  <c r="K7414" i="1"/>
  <c r="K4767" i="1"/>
  <c r="K5253" i="1"/>
  <c r="K10330" i="1"/>
  <c r="K4821" i="1"/>
  <c r="K10978" i="1"/>
  <c r="K6202" i="1"/>
  <c r="K11032" i="1"/>
  <c r="K10762" i="1"/>
  <c r="K2553" i="1"/>
  <c r="K3039" i="1"/>
  <c r="K8818" i="1"/>
  <c r="K10006" i="1"/>
  <c r="K8764" i="1"/>
  <c r="K8278" i="1"/>
  <c r="K1635" i="1"/>
  <c r="K69" i="1"/>
  <c r="K1797" i="1"/>
  <c r="K5091" i="1"/>
  <c r="K9736" i="1"/>
  <c r="K771" i="1"/>
  <c r="K10060" i="1"/>
  <c r="K10600" i="1"/>
  <c r="K1527" i="1"/>
  <c r="K555" i="1"/>
  <c r="K4443" i="1"/>
  <c r="K4227" i="1"/>
  <c r="K1149" i="1"/>
  <c r="K10546" i="1"/>
  <c r="K879" i="1"/>
  <c r="K2067" i="1"/>
  <c r="K3201" i="1"/>
  <c r="K10816" i="1"/>
  <c r="K2445" i="1"/>
  <c r="K447" i="1"/>
  <c r="K6203" i="1"/>
  <c r="K10438" i="1"/>
  <c r="K4335" i="1"/>
  <c r="K7522" i="1"/>
  <c r="K933" i="1"/>
  <c r="K2391" i="1"/>
  <c r="K10654" i="1"/>
  <c r="K5901" i="1"/>
  <c r="K1419" i="1"/>
  <c r="K2985" i="1"/>
  <c r="K4119" i="1"/>
  <c r="K4983" i="1"/>
  <c r="K1689" i="1"/>
  <c r="K4875" i="1"/>
  <c r="K8062" i="1"/>
  <c r="K2661" i="1"/>
  <c r="K5793" i="1"/>
  <c r="K3687" i="1"/>
  <c r="K7846" i="1"/>
  <c r="K177" i="1"/>
  <c r="K8710" i="1"/>
  <c r="K9412" i="1"/>
  <c r="K3309" i="1"/>
  <c r="K1959" i="1"/>
  <c r="K8602" i="1"/>
  <c r="K9628" i="1"/>
  <c r="K10708" i="1"/>
  <c r="K6204" i="1"/>
  <c r="K4497" i="1"/>
  <c r="K15" i="1"/>
  <c r="K8548" i="1"/>
  <c r="K2121" i="1"/>
  <c r="K6205" i="1"/>
  <c r="K393" i="1"/>
  <c r="K10492" i="1"/>
  <c r="K2283" i="1"/>
  <c r="K9520" i="1"/>
  <c r="K7684" i="1"/>
  <c r="K3525" i="1"/>
  <c r="K8440" i="1"/>
  <c r="K8926" i="1"/>
  <c r="K5523" i="1"/>
  <c r="K3363" i="1"/>
  <c r="K2877" i="1"/>
  <c r="K8116" i="1"/>
  <c r="K11302" i="1"/>
  <c r="K4659" i="1"/>
  <c r="K3093" i="1"/>
  <c r="K7468" i="1"/>
  <c r="K4551" i="1"/>
  <c r="K6206" i="1"/>
  <c r="K10924" i="1"/>
  <c r="K2823" i="1"/>
  <c r="K9142" i="1"/>
  <c r="K9088" i="1"/>
  <c r="K1365" i="1"/>
  <c r="K1743" i="1"/>
  <c r="K4713" i="1"/>
  <c r="K7738" i="1"/>
  <c r="K231" i="1"/>
  <c r="K10276" i="1"/>
  <c r="K7036" i="1"/>
  <c r="K6207" i="1"/>
  <c r="K9250" i="1"/>
  <c r="K3417" i="1"/>
  <c r="K5631" i="1"/>
  <c r="K11248" i="1"/>
  <c r="K9034" i="1"/>
  <c r="K1581" i="1"/>
  <c r="K1095" i="1"/>
  <c r="K7360" i="1"/>
  <c r="K1311" i="1"/>
  <c r="K6208" i="1"/>
  <c r="K7198" i="1"/>
  <c r="K9466" i="1"/>
  <c r="K3849" i="1"/>
  <c r="K7306" i="1"/>
  <c r="K7792" i="1"/>
  <c r="K3903" i="1"/>
  <c r="K5577" i="1"/>
  <c r="K9844" i="1"/>
  <c r="K6209" i="1"/>
  <c r="K5199" i="1"/>
  <c r="K8008" i="1"/>
  <c r="K6210" i="1"/>
  <c r="K7576" i="1"/>
  <c r="K7252" i="1"/>
  <c r="K2499" i="1"/>
  <c r="K4173" i="1"/>
  <c r="K717" i="1"/>
  <c r="K7144" i="1"/>
  <c r="K10384" i="1"/>
  <c r="K6211" i="1"/>
  <c r="K3741" i="1"/>
  <c r="K5415" i="1"/>
  <c r="K1905" i="1"/>
  <c r="K7954" i="1"/>
  <c r="K9196" i="1"/>
  <c r="K9358" i="1"/>
  <c r="K2175" i="1"/>
  <c r="K5037" i="1"/>
  <c r="K2931" i="1"/>
  <c r="K6212" i="1"/>
  <c r="K4929" i="1"/>
  <c r="K825" i="1"/>
  <c r="K8332" i="1"/>
  <c r="K10870" i="1"/>
  <c r="K2607" i="1"/>
  <c r="K6213" i="1"/>
  <c r="K2337" i="1"/>
  <c r="K4011" i="1"/>
  <c r="K11194" i="1"/>
  <c r="K9952" i="1"/>
  <c r="K5469" i="1"/>
  <c r="K5847" i="1"/>
  <c r="K5145" i="1"/>
  <c r="K2715" i="1"/>
  <c r="K8170" i="1"/>
  <c r="K339" i="1"/>
  <c r="K8386" i="1"/>
  <c r="K11140" i="1"/>
  <c r="K9790" i="1"/>
  <c r="K4281" i="1"/>
  <c r="K987" i="1"/>
  <c r="K2229" i="1"/>
  <c r="K7090" i="1"/>
  <c r="K10222" i="1"/>
  <c r="K4389" i="1"/>
  <c r="K10114" i="1"/>
  <c r="K11086" i="1"/>
  <c r="K3633" i="1"/>
  <c r="K5307" i="1"/>
  <c r="K1851" i="1"/>
  <c r="K10168" i="1"/>
  <c r="K6214" i="1"/>
  <c r="K8980" i="1"/>
  <c r="K2013" i="1"/>
  <c r="K6215" i="1"/>
  <c r="K7630" i="1"/>
  <c r="K8494" i="1"/>
  <c r="K8224" i="1"/>
  <c r="K9682" i="1"/>
  <c r="K9898" i="1"/>
  <c r="K609" i="1"/>
  <c r="K3471" i="1"/>
  <c r="K3795" i="1"/>
  <c r="K6216" i="1"/>
  <c r="K6217" i="1"/>
  <c r="K1203" i="1"/>
  <c r="K3957" i="1"/>
  <c r="K1257" i="1"/>
  <c r="K663" i="1"/>
  <c r="K1473" i="1"/>
  <c r="K6218" i="1"/>
  <c r="K8872" i="1"/>
  <c r="K8656" i="1"/>
  <c r="K285" i="1"/>
  <c r="K4065" i="1"/>
  <c r="K11356" i="1"/>
  <c r="K3255" i="1"/>
  <c r="K5685" i="1"/>
  <c r="K4605" i="1"/>
  <c r="K1041" i="1"/>
  <c r="K9304" i="1"/>
  <c r="K3147" i="1"/>
  <c r="K9574" i="1"/>
  <c r="K6219" i="1"/>
  <c r="K2769" i="1"/>
  <c r="K5739" i="1"/>
  <c r="K5361" i="1"/>
  <c r="K6220" i="1"/>
  <c r="K123" i="1"/>
  <c r="K6221" i="1"/>
  <c r="K3579" i="1"/>
  <c r="K7901" i="1"/>
  <c r="K502" i="1"/>
  <c r="K7415" i="1"/>
  <c r="K4768" i="1"/>
  <c r="K5254" i="1"/>
  <c r="K10331" i="1"/>
  <c r="K4822" i="1"/>
  <c r="K10979" i="1"/>
  <c r="K6222" i="1"/>
  <c r="K11033" i="1"/>
  <c r="K10763" i="1"/>
  <c r="K2554" i="1"/>
  <c r="K3040" i="1"/>
  <c r="K8819" i="1"/>
  <c r="K10007" i="1"/>
  <c r="K8765" i="1"/>
  <c r="K8279" i="1"/>
  <c r="K1636" i="1"/>
  <c r="K70" i="1"/>
  <c r="K1798" i="1"/>
  <c r="K5092" i="1"/>
  <c r="K9737" i="1"/>
  <c r="K772" i="1"/>
  <c r="K10061" i="1"/>
  <c r="K10601" i="1"/>
  <c r="K1528" i="1"/>
  <c r="K556" i="1"/>
  <c r="K4444" i="1"/>
  <c r="K4228" i="1"/>
  <c r="K1150" i="1"/>
  <c r="K10547" i="1"/>
  <c r="K880" i="1"/>
  <c r="K2068" i="1"/>
  <c r="K3202" i="1"/>
  <c r="K10817" i="1"/>
  <c r="K2446" i="1"/>
  <c r="K448" i="1"/>
  <c r="K6223" i="1"/>
  <c r="K10439" i="1"/>
  <c r="K4336" i="1"/>
  <c r="K7523" i="1"/>
  <c r="K934" i="1"/>
  <c r="K2392" i="1"/>
  <c r="K10655" i="1"/>
  <c r="K5902" i="1"/>
  <c r="K1420" i="1"/>
  <c r="K2986" i="1"/>
  <c r="K4120" i="1"/>
  <c r="K4984" i="1"/>
  <c r="K1690" i="1"/>
  <c r="K4876" i="1"/>
  <c r="K8063" i="1"/>
  <c r="K2662" i="1"/>
  <c r="K5794" i="1"/>
  <c r="K3688" i="1"/>
  <c r="K7847" i="1"/>
  <c r="K178" i="1"/>
  <c r="K8711" i="1"/>
  <c r="K9413" i="1"/>
  <c r="K3310" i="1"/>
  <c r="K1960" i="1"/>
  <c r="K8603" i="1"/>
  <c r="K9629" i="1"/>
  <c r="K10709" i="1"/>
  <c r="K6224" i="1"/>
  <c r="K4498" i="1"/>
  <c r="K16" i="1"/>
  <c r="K8549" i="1"/>
  <c r="K2122" i="1"/>
  <c r="K6225" i="1"/>
  <c r="K394" i="1"/>
  <c r="K10493" i="1"/>
  <c r="K2284" i="1"/>
  <c r="K9521" i="1"/>
  <c r="K7685" i="1"/>
  <c r="K3526" i="1"/>
  <c r="K8441" i="1"/>
  <c r="K8927" i="1"/>
  <c r="K5524" i="1"/>
  <c r="K3364" i="1"/>
  <c r="K2878" i="1"/>
  <c r="K8117" i="1"/>
  <c r="K11303" i="1"/>
  <c r="K4660" i="1"/>
  <c r="K3094" i="1"/>
  <c r="K7469" i="1"/>
  <c r="K4552" i="1"/>
  <c r="K6226" i="1"/>
  <c r="K10925" i="1"/>
  <c r="K2824" i="1"/>
  <c r="K9143" i="1"/>
  <c r="K9089" i="1"/>
  <c r="K1366" i="1"/>
  <c r="K1744" i="1"/>
  <c r="K4714" i="1"/>
  <c r="K7739" i="1"/>
  <c r="K232" i="1"/>
  <c r="K10277" i="1"/>
  <c r="K7037" i="1"/>
  <c r="K6227" i="1"/>
  <c r="K9251" i="1"/>
  <c r="K3418" i="1"/>
  <c r="K5632" i="1"/>
  <c r="K11249" i="1"/>
  <c r="K9035" i="1"/>
  <c r="K1582" i="1"/>
  <c r="K1096" i="1"/>
  <c r="K7361" i="1"/>
  <c r="K1312" i="1"/>
  <c r="K6228" i="1"/>
  <c r="K7199" i="1"/>
  <c r="K9467" i="1"/>
  <c r="K3850" i="1"/>
  <c r="K7307" i="1"/>
  <c r="K7793" i="1"/>
  <c r="K3904" i="1"/>
  <c r="K5578" i="1"/>
  <c r="K9845" i="1"/>
  <c r="K6229" i="1"/>
  <c r="K5200" i="1"/>
  <c r="K8009" i="1"/>
  <c r="K6230" i="1"/>
  <c r="K7577" i="1"/>
  <c r="K7253" i="1"/>
  <c r="K2500" i="1"/>
  <c r="K4174" i="1"/>
  <c r="K718" i="1"/>
  <c r="K7145" i="1"/>
  <c r="K10385" i="1"/>
  <c r="K6231" i="1"/>
  <c r="K3742" i="1"/>
  <c r="K5416" i="1"/>
  <c r="K1906" i="1"/>
  <c r="K7955" i="1"/>
  <c r="K9197" i="1"/>
  <c r="K9359" i="1"/>
  <c r="K2176" i="1"/>
  <c r="K5038" i="1"/>
  <c r="K2932" i="1"/>
  <c r="K6232" i="1"/>
  <c r="K4930" i="1"/>
  <c r="K826" i="1"/>
  <c r="K8333" i="1"/>
  <c r="K10871" i="1"/>
  <c r="K2608" i="1"/>
  <c r="K6233" i="1"/>
  <c r="K2338" i="1"/>
  <c r="K4012" i="1"/>
  <c r="K11195" i="1"/>
  <c r="K9953" i="1"/>
  <c r="K5470" i="1"/>
  <c r="K5848" i="1"/>
  <c r="K5146" i="1"/>
  <c r="K2716" i="1"/>
  <c r="K8171" i="1"/>
  <c r="K340" i="1"/>
  <c r="K8387" i="1"/>
  <c r="K11141" i="1"/>
  <c r="K9791" i="1"/>
  <c r="K4282" i="1"/>
  <c r="K988" i="1"/>
  <c r="K2230" i="1"/>
  <c r="K7091" i="1"/>
  <c r="K10223" i="1"/>
  <c r="K4390" i="1"/>
  <c r="K10115" i="1"/>
  <c r="K11087" i="1"/>
  <c r="K3634" i="1"/>
  <c r="K5308" i="1"/>
  <c r="K1852" i="1"/>
  <c r="K10169" i="1"/>
  <c r="K6234" i="1"/>
  <c r="K8981" i="1"/>
  <c r="K2014" i="1"/>
  <c r="K6235" i="1"/>
  <c r="K7631" i="1"/>
  <c r="K8495" i="1"/>
  <c r="K8225" i="1"/>
  <c r="K9683" i="1"/>
  <c r="K9899" i="1"/>
  <c r="K610" i="1"/>
  <c r="K3472" i="1"/>
  <c r="K3796" i="1"/>
  <c r="K6236" i="1"/>
  <c r="K6237" i="1"/>
  <c r="K1204" i="1"/>
  <c r="K3958" i="1"/>
  <c r="K1258" i="1"/>
  <c r="K664" i="1"/>
  <c r="K1474" i="1"/>
  <c r="K6238" i="1"/>
  <c r="K8873" i="1"/>
  <c r="K8657" i="1"/>
  <c r="K286" i="1"/>
  <c r="K4066" i="1"/>
  <c r="K11357" i="1"/>
  <c r="K3256" i="1"/>
  <c r="K5686" i="1"/>
  <c r="K4606" i="1"/>
  <c r="K1042" i="1"/>
  <c r="K9305" i="1"/>
  <c r="K3148" i="1"/>
  <c r="K9575" i="1"/>
  <c r="K6239" i="1"/>
  <c r="K2770" i="1"/>
  <c r="K5740" i="1"/>
  <c r="K5362" i="1"/>
  <c r="K6240" i="1"/>
  <c r="K124" i="1"/>
  <c r="K6241" i="1"/>
  <c r="K3580" i="1"/>
  <c r="K7902" i="1"/>
  <c r="K503" i="1"/>
  <c r="K7416" i="1"/>
  <c r="K4769" i="1"/>
  <c r="K5255" i="1"/>
  <c r="K10332" i="1"/>
  <c r="K4823" i="1"/>
  <c r="K10980" i="1"/>
  <c r="K6242" i="1"/>
  <c r="K11034" i="1"/>
  <c r="K10764" i="1"/>
  <c r="K2555" i="1"/>
  <c r="K3041" i="1"/>
  <c r="K8820" i="1"/>
  <c r="K10008" i="1"/>
  <c r="K8766" i="1"/>
  <c r="K8280" i="1"/>
  <c r="K1637" i="1"/>
  <c r="K71" i="1"/>
  <c r="K1799" i="1"/>
  <c r="K5093" i="1"/>
  <c r="K9738" i="1"/>
  <c r="K773" i="1"/>
  <c r="K10062" i="1"/>
  <c r="K10602" i="1"/>
  <c r="K1529" i="1"/>
  <c r="K557" i="1"/>
  <c r="K4445" i="1"/>
  <c r="K4229" i="1"/>
  <c r="K1151" i="1"/>
  <c r="K10548" i="1"/>
  <c r="K881" i="1"/>
  <c r="K2069" i="1"/>
  <c r="K3203" i="1"/>
  <c r="K10818" i="1"/>
  <c r="K2447" i="1"/>
  <c r="K449" i="1"/>
  <c r="K6243" i="1"/>
  <c r="K10440" i="1"/>
  <c r="K4337" i="1"/>
  <c r="K7524" i="1"/>
  <c r="K935" i="1"/>
  <c r="K2393" i="1"/>
  <c r="K10656" i="1"/>
  <c r="K5903" i="1"/>
  <c r="K1421" i="1"/>
  <c r="K2987" i="1"/>
  <c r="K4121" i="1"/>
  <c r="K4985" i="1"/>
  <c r="K1691" i="1"/>
  <c r="K4877" i="1"/>
  <c r="K8064" i="1"/>
  <c r="K2663" i="1"/>
  <c r="K5795" i="1"/>
  <c r="K3689" i="1"/>
  <c r="K7848" i="1"/>
  <c r="K179" i="1"/>
  <c r="K8712" i="1"/>
  <c r="K9414" i="1"/>
  <c r="K3311" i="1"/>
  <c r="K1961" i="1"/>
  <c r="K8604" i="1"/>
  <c r="K9630" i="1"/>
  <c r="K10710" i="1"/>
  <c r="K6244" i="1"/>
  <c r="K4499" i="1"/>
  <c r="K17" i="1"/>
  <c r="K8550" i="1"/>
  <c r="K2123" i="1"/>
  <c r="K6245" i="1"/>
  <c r="K395" i="1"/>
  <c r="K10494" i="1"/>
  <c r="K2285" i="1"/>
  <c r="K9522" i="1"/>
  <c r="K7686" i="1"/>
  <c r="K3527" i="1"/>
  <c r="K8442" i="1"/>
  <c r="K8928" i="1"/>
  <c r="K5525" i="1"/>
  <c r="K3365" i="1"/>
  <c r="K2879" i="1"/>
  <c r="K8118" i="1"/>
  <c r="K11304" i="1"/>
  <c r="K4661" i="1"/>
  <c r="K3095" i="1"/>
  <c r="K7470" i="1"/>
  <c r="K4553" i="1"/>
  <c r="K6246" i="1"/>
  <c r="K10926" i="1"/>
  <c r="K2825" i="1"/>
  <c r="K9144" i="1"/>
  <c r="K9090" i="1"/>
  <c r="K1367" i="1"/>
  <c r="K1745" i="1"/>
  <c r="K4715" i="1"/>
  <c r="K7740" i="1"/>
  <c r="K233" i="1"/>
  <c r="K10278" i="1"/>
  <c r="K7038" i="1"/>
  <c r="K6247" i="1"/>
  <c r="K9252" i="1"/>
  <c r="K3419" i="1"/>
  <c r="K5633" i="1"/>
  <c r="K11250" i="1"/>
  <c r="K9036" i="1"/>
  <c r="K1583" i="1"/>
  <c r="K1097" i="1"/>
  <c r="K7362" i="1"/>
  <c r="K1313" i="1"/>
  <c r="K6248" i="1"/>
  <c r="K7200" i="1"/>
  <c r="K9468" i="1"/>
  <c r="K3851" i="1"/>
  <c r="K7308" i="1"/>
  <c r="K7794" i="1"/>
  <c r="K3905" i="1"/>
  <c r="K5579" i="1"/>
  <c r="K9846" i="1"/>
  <c r="K6249" i="1"/>
  <c r="K5201" i="1"/>
  <c r="K8010" i="1"/>
  <c r="K6250" i="1"/>
  <c r="K7578" i="1"/>
  <c r="K7254" i="1"/>
  <c r="K2501" i="1"/>
  <c r="K4175" i="1"/>
  <c r="K719" i="1"/>
  <c r="K7146" i="1"/>
  <c r="K10386" i="1"/>
  <c r="K6251" i="1"/>
  <c r="K3743" i="1"/>
  <c r="K5417" i="1"/>
  <c r="K1907" i="1"/>
  <c r="K7956" i="1"/>
  <c r="K9198" i="1"/>
  <c r="K9360" i="1"/>
  <c r="K2177" i="1"/>
  <c r="K5039" i="1"/>
  <c r="K2933" i="1"/>
  <c r="K6252" i="1"/>
  <c r="K4931" i="1"/>
  <c r="K827" i="1"/>
  <c r="K8334" i="1"/>
  <c r="K10872" i="1"/>
  <c r="K2609" i="1"/>
  <c r="K6253" i="1"/>
  <c r="K2339" i="1"/>
  <c r="K4013" i="1"/>
  <c r="K11196" i="1"/>
  <c r="K9954" i="1"/>
  <c r="K5471" i="1"/>
  <c r="K5849" i="1"/>
  <c r="K5147" i="1"/>
  <c r="K2717" i="1"/>
  <c r="K8172" i="1"/>
  <c r="K341" i="1"/>
  <c r="K8388" i="1"/>
  <c r="K11142" i="1"/>
  <c r="K9792" i="1"/>
  <c r="K4283" i="1"/>
  <c r="K989" i="1"/>
  <c r="K2231" i="1"/>
  <c r="K7092" i="1"/>
  <c r="K10224" i="1"/>
  <c r="K4391" i="1"/>
  <c r="K10116" i="1"/>
  <c r="K11088" i="1"/>
  <c r="K3635" i="1"/>
  <c r="K5309" i="1"/>
  <c r="K1853" i="1"/>
  <c r="K10170" i="1"/>
  <c r="K6254" i="1"/>
  <c r="K8982" i="1"/>
  <c r="K2015" i="1"/>
  <c r="K6255" i="1"/>
  <c r="K7632" i="1"/>
  <c r="K8496" i="1"/>
  <c r="K8226" i="1"/>
  <c r="K9684" i="1"/>
  <c r="K9900" i="1"/>
  <c r="K611" i="1"/>
  <c r="K3473" i="1"/>
  <c r="K3797" i="1"/>
  <c r="K6256" i="1"/>
  <c r="K6257" i="1"/>
  <c r="K1205" i="1"/>
  <c r="K3959" i="1"/>
  <c r="K1259" i="1"/>
  <c r="K665" i="1"/>
  <c r="K1475" i="1"/>
  <c r="K6258" i="1"/>
  <c r="K8874" i="1"/>
  <c r="K8658" i="1"/>
  <c r="K287" i="1"/>
  <c r="K4067" i="1"/>
  <c r="K11358" i="1"/>
  <c r="K3257" i="1"/>
  <c r="K5687" i="1"/>
  <c r="K4607" i="1"/>
  <c r="K1043" i="1"/>
  <c r="K9306" i="1"/>
  <c r="K3149" i="1"/>
  <c r="K9576" i="1"/>
  <c r="K6259" i="1"/>
  <c r="K2771" i="1"/>
  <c r="K5741" i="1"/>
  <c r="K5363" i="1"/>
  <c r="K6260" i="1"/>
  <c r="K125" i="1"/>
  <c r="K6261" i="1"/>
  <c r="K3581" i="1"/>
  <c r="K7903" i="1"/>
  <c r="K504" i="1"/>
  <c r="K7417" i="1"/>
  <c r="K4770" i="1"/>
  <c r="K5256" i="1"/>
  <c r="K10333" i="1"/>
  <c r="K4824" i="1"/>
  <c r="K10981" i="1"/>
  <c r="K6262" i="1"/>
  <c r="K11035" i="1"/>
  <c r="K10765" i="1"/>
  <c r="K2556" i="1"/>
  <c r="K3042" i="1"/>
  <c r="K8821" i="1"/>
  <c r="K10009" i="1"/>
  <c r="K8767" i="1"/>
  <c r="K8281" i="1"/>
  <c r="K1638" i="1"/>
  <c r="K72" i="1"/>
  <c r="K1800" i="1"/>
  <c r="K5094" i="1"/>
  <c r="K9739" i="1"/>
  <c r="K774" i="1"/>
  <c r="K10063" i="1"/>
  <c r="K10603" i="1"/>
  <c r="K1530" i="1"/>
  <c r="K558" i="1"/>
  <c r="K4446" i="1"/>
  <c r="K4230" i="1"/>
  <c r="K1152" i="1"/>
  <c r="K10549" i="1"/>
  <c r="K882" i="1"/>
  <c r="K2070" i="1"/>
  <c r="K3204" i="1"/>
  <c r="K10819" i="1"/>
  <c r="K2448" i="1"/>
  <c r="K450" i="1"/>
  <c r="K6263" i="1"/>
  <c r="K10441" i="1"/>
  <c r="K4338" i="1"/>
  <c r="K7525" i="1"/>
  <c r="K936" i="1"/>
  <c r="K2394" i="1"/>
  <c r="K10657" i="1"/>
  <c r="K5904" i="1"/>
  <c r="K1422" i="1"/>
  <c r="K2988" i="1"/>
  <c r="K4122" i="1"/>
  <c r="K4986" i="1"/>
  <c r="K1692" i="1"/>
  <c r="K4878" i="1"/>
  <c r="K8065" i="1"/>
  <c r="K2664" i="1"/>
  <c r="K5796" i="1"/>
  <c r="K3690" i="1"/>
  <c r="K7849" i="1"/>
  <c r="K180" i="1"/>
  <c r="K8713" i="1"/>
  <c r="K9415" i="1"/>
  <c r="K3312" i="1"/>
  <c r="K1962" i="1"/>
  <c r="K8605" i="1"/>
  <c r="K9631" i="1"/>
  <c r="K10711" i="1"/>
  <c r="K6264" i="1"/>
  <c r="K4500" i="1"/>
  <c r="K18" i="1"/>
  <c r="K8551" i="1"/>
  <c r="K2124" i="1"/>
  <c r="K6265" i="1"/>
  <c r="K396" i="1"/>
  <c r="K10495" i="1"/>
  <c r="K2286" i="1"/>
  <c r="K9523" i="1"/>
  <c r="K7687" i="1"/>
  <c r="K3528" i="1"/>
  <c r="K8443" i="1"/>
  <c r="K8929" i="1"/>
  <c r="K5526" i="1"/>
  <c r="K3366" i="1"/>
  <c r="K2880" i="1"/>
  <c r="K8119" i="1"/>
  <c r="K11305" i="1"/>
  <c r="K4662" i="1"/>
  <c r="K3096" i="1"/>
  <c r="K7471" i="1"/>
  <c r="K4554" i="1"/>
  <c r="K6266" i="1"/>
  <c r="K10927" i="1"/>
  <c r="K2826" i="1"/>
  <c r="K9145" i="1"/>
  <c r="K9091" i="1"/>
  <c r="K1368" i="1"/>
  <c r="K1746" i="1"/>
  <c r="K4716" i="1"/>
  <c r="K7741" i="1"/>
  <c r="K234" i="1"/>
  <c r="K10279" i="1"/>
  <c r="K7039" i="1"/>
  <c r="K6267" i="1"/>
  <c r="K9253" i="1"/>
  <c r="K3420" i="1"/>
  <c r="K5634" i="1"/>
  <c r="K11251" i="1"/>
  <c r="K9037" i="1"/>
  <c r="K1584" i="1"/>
  <c r="K1098" i="1"/>
  <c r="K7363" i="1"/>
  <c r="K1314" i="1"/>
  <c r="K6268" i="1"/>
  <c r="K7201" i="1"/>
  <c r="K9469" i="1"/>
  <c r="K3852" i="1"/>
  <c r="K7309" i="1"/>
  <c r="K7795" i="1"/>
  <c r="K3906" i="1"/>
  <c r="K5580" i="1"/>
  <c r="K9847" i="1"/>
  <c r="K6269" i="1"/>
  <c r="K5202" i="1"/>
  <c r="K8011" i="1"/>
  <c r="K6270" i="1"/>
  <c r="K7579" i="1"/>
  <c r="K7255" i="1"/>
  <c r="K2502" i="1"/>
  <c r="K4176" i="1"/>
  <c r="K720" i="1"/>
  <c r="K7147" i="1"/>
  <c r="K10387" i="1"/>
  <c r="K6271" i="1"/>
  <c r="K3744" i="1"/>
  <c r="K5418" i="1"/>
  <c r="K1908" i="1"/>
  <c r="K7957" i="1"/>
  <c r="K9199" i="1"/>
  <c r="K9361" i="1"/>
  <c r="K2178" i="1"/>
  <c r="K5040" i="1"/>
  <c r="K2934" i="1"/>
  <c r="K6272" i="1"/>
  <c r="K4932" i="1"/>
  <c r="K828" i="1"/>
  <c r="K8335" i="1"/>
  <c r="K10873" i="1"/>
  <c r="K2610" i="1"/>
  <c r="K6273" i="1"/>
  <c r="K2340" i="1"/>
  <c r="K4014" i="1"/>
  <c r="K11197" i="1"/>
  <c r="K9955" i="1"/>
  <c r="K5472" i="1"/>
  <c r="K5850" i="1"/>
  <c r="K5148" i="1"/>
  <c r="K2718" i="1"/>
  <c r="K8173" i="1"/>
  <c r="K342" i="1"/>
  <c r="K8389" i="1"/>
  <c r="K11143" i="1"/>
  <c r="K9793" i="1"/>
  <c r="K4284" i="1"/>
  <c r="K990" i="1"/>
  <c r="K2232" i="1"/>
  <c r="K7093" i="1"/>
  <c r="K10225" i="1"/>
  <c r="K4392" i="1"/>
  <c r="K10117" i="1"/>
  <c r="K11089" i="1"/>
  <c r="K3636" i="1"/>
  <c r="K5310" i="1"/>
  <c r="K1854" i="1"/>
  <c r="K10171" i="1"/>
  <c r="K6274" i="1"/>
  <c r="K8983" i="1"/>
  <c r="K2016" i="1"/>
  <c r="K6275" i="1"/>
  <c r="K7633" i="1"/>
  <c r="K8497" i="1"/>
  <c r="K8227" i="1"/>
  <c r="K9685" i="1"/>
  <c r="K9901" i="1"/>
  <c r="K612" i="1"/>
  <c r="K3474" i="1"/>
  <c r="K3798" i="1"/>
  <c r="K6276" i="1"/>
  <c r="K6277" i="1"/>
  <c r="K1206" i="1"/>
  <c r="K3960" i="1"/>
  <c r="K1260" i="1"/>
  <c r="K666" i="1"/>
  <c r="K1476" i="1"/>
  <c r="K6278" i="1"/>
  <c r="K8875" i="1"/>
  <c r="K8659" i="1"/>
  <c r="K288" i="1"/>
  <c r="K4068" i="1"/>
  <c r="K11359" i="1"/>
  <c r="K3258" i="1"/>
  <c r="K5688" i="1"/>
  <c r="K4608" i="1"/>
  <c r="K1044" i="1"/>
  <c r="K9307" i="1"/>
  <c r="K3150" i="1"/>
  <c r="K9577" i="1"/>
  <c r="K6279" i="1"/>
  <c r="K2772" i="1"/>
  <c r="K5742" i="1"/>
  <c r="K5364" i="1"/>
  <c r="K6280" i="1"/>
  <c r="K126" i="1"/>
  <c r="K6281" i="1"/>
  <c r="K3582" i="1"/>
  <c r="K7904" i="1"/>
  <c r="K505" i="1"/>
  <c r="K7418" i="1"/>
  <c r="K4771" i="1"/>
  <c r="K5257" i="1"/>
  <c r="K10334" i="1"/>
  <c r="K4825" i="1"/>
  <c r="K10982" i="1"/>
  <c r="K6282" i="1"/>
  <c r="K11036" i="1"/>
  <c r="K10766" i="1"/>
  <c r="K2557" i="1"/>
  <c r="K3043" i="1"/>
  <c r="K8822" i="1"/>
  <c r="K10010" i="1"/>
  <c r="K8768" i="1"/>
  <c r="K8282" i="1"/>
  <c r="K1639" i="1"/>
  <c r="K73" i="1"/>
  <c r="K1801" i="1"/>
  <c r="K5095" i="1"/>
  <c r="K9740" i="1"/>
  <c r="K775" i="1"/>
  <c r="K10064" i="1"/>
  <c r="K10604" i="1"/>
  <c r="K1531" i="1"/>
  <c r="K559" i="1"/>
  <c r="K4447" i="1"/>
  <c r="K4231" i="1"/>
  <c r="K1153" i="1"/>
  <c r="K10550" i="1"/>
  <c r="K883" i="1"/>
  <c r="K2071" i="1"/>
  <c r="K3205" i="1"/>
  <c r="K10820" i="1"/>
  <c r="K2449" i="1"/>
  <c r="K451" i="1"/>
  <c r="K6283" i="1"/>
  <c r="K10442" i="1"/>
  <c r="K4339" i="1"/>
  <c r="K7526" i="1"/>
  <c r="K937" i="1"/>
  <c r="K2395" i="1"/>
  <c r="K10658" i="1"/>
  <c r="K5905" i="1"/>
  <c r="K1423" i="1"/>
  <c r="K2989" i="1"/>
  <c r="K4123" i="1"/>
  <c r="K4987" i="1"/>
  <c r="K1693" i="1"/>
  <c r="K4879" i="1"/>
  <c r="K8066" i="1"/>
  <c r="K2665" i="1"/>
  <c r="K5797" i="1"/>
  <c r="K3691" i="1"/>
  <c r="K7850" i="1"/>
  <c r="K181" i="1"/>
  <c r="K8714" i="1"/>
  <c r="K9416" i="1"/>
  <c r="K3313" i="1"/>
  <c r="K1963" i="1"/>
  <c r="K8606" i="1"/>
  <c r="K9632" i="1"/>
  <c r="K10712" i="1"/>
  <c r="K6284" i="1"/>
  <c r="K4501" i="1"/>
  <c r="K19" i="1"/>
  <c r="K8552" i="1"/>
  <c r="K2125" i="1"/>
  <c r="K6285" i="1"/>
  <c r="K397" i="1"/>
  <c r="K10496" i="1"/>
  <c r="K2287" i="1"/>
  <c r="K9524" i="1"/>
  <c r="K7688" i="1"/>
  <c r="K3529" i="1"/>
  <c r="K8444" i="1"/>
  <c r="K8930" i="1"/>
  <c r="K5527" i="1"/>
  <c r="K3367" i="1"/>
  <c r="K2881" i="1"/>
  <c r="K8120" i="1"/>
  <c r="K11306" i="1"/>
  <c r="K4663" i="1"/>
  <c r="K3097" i="1"/>
  <c r="K7472" i="1"/>
  <c r="K4555" i="1"/>
  <c r="K6286" i="1"/>
  <c r="K10928" i="1"/>
  <c r="K2827" i="1"/>
  <c r="K9146" i="1"/>
  <c r="K9092" i="1"/>
  <c r="K1369" i="1"/>
  <c r="K1747" i="1"/>
  <c r="K4717" i="1"/>
  <c r="K7742" i="1"/>
  <c r="K235" i="1"/>
  <c r="K10280" i="1"/>
  <c r="K7040" i="1"/>
  <c r="K6287" i="1"/>
  <c r="K9254" i="1"/>
  <c r="K3421" i="1"/>
  <c r="K5635" i="1"/>
  <c r="K11252" i="1"/>
  <c r="K9038" i="1"/>
  <c r="K1585" i="1"/>
  <c r="K1099" i="1"/>
  <c r="K7364" i="1"/>
  <c r="K1315" i="1"/>
  <c r="K6288" i="1"/>
  <c r="K7202" i="1"/>
  <c r="K9470" i="1"/>
  <c r="K3853" i="1"/>
  <c r="K7310" i="1"/>
  <c r="K7796" i="1"/>
  <c r="K3907" i="1"/>
  <c r="K5581" i="1"/>
  <c r="K9848" i="1"/>
  <c r="K6289" i="1"/>
  <c r="K5203" i="1"/>
  <c r="K8012" i="1"/>
  <c r="K6290" i="1"/>
  <c r="K7580" i="1"/>
  <c r="K7256" i="1"/>
  <c r="K2503" i="1"/>
  <c r="K4177" i="1"/>
  <c r="K721" i="1"/>
  <c r="K7148" i="1"/>
  <c r="K10388" i="1"/>
  <c r="K6291" i="1"/>
  <c r="K3745" i="1"/>
  <c r="K5419" i="1"/>
  <c r="K1909" i="1"/>
  <c r="K7958" i="1"/>
  <c r="K9200" i="1"/>
  <c r="K9362" i="1"/>
  <c r="K2179" i="1"/>
  <c r="K5041" i="1"/>
  <c r="K2935" i="1"/>
  <c r="K6292" i="1"/>
  <c r="K4933" i="1"/>
  <c r="K829" i="1"/>
  <c r="K8336" i="1"/>
  <c r="K10874" i="1"/>
  <c r="K2611" i="1"/>
  <c r="K6293" i="1"/>
  <c r="K2341" i="1"/>
  <c r="K4015" i="1"/>
  <c r="K11198" i="1"/>
  <c r="K9956" i="1"/>
  <c r="K5473" i="1"/>
  <c r="K5851" i="1"/>
  <c r="K5149" i="1"/>
  <c r="K2719" i="1"/>
  <c r="K8174" i="1"/>
  <c r="K343" i="1"/>
  <c r="K8390" i="1"/>
  <c r="K11144" i="1"/>
  <c r="K9794" i="1"/>
  <c r="K4285" i="1"/>
  <c r="K991" i="1"/>
  <c r="K2233" i="1"/>
  <c r="K7094" i="1"/>
  <c r="K10226" i="1"/>
  <c r="K4393" i="1"/>
  <c r="K10118" i="1"/>
  <c r="K11090" i="1"/>
  <c r="K3637" i="1"/>
  <c r="K5311" i="1"/>
  <c r="K1855" i="1"/>
  <c r="K10172" i="1"/>
  <c r="K6294" i="1"/>
  <c r="K8984" i="1"/>
  <c r="K2017" i="1"/>
  <c r="K6295" i="1"/>
  <c r="K7634" i="1"/>
  <c r="K8498" i="1"/>
  <c r="K8228" i="1"/>
  <c r="K9686" i="1"/>
  <c r="K9902" i="1"/>
  <c r="K613" i="1"/>
  <c r="K3475" i="1"/>
  <c r="K3799" i="1"/>
  <c r="K6296" i="1"/>
  <c r="K6297" i="1"/>
  <c r="K1207" i="1"/>
  <c r="K3961" i="1"/>
  <c r="K1261" i="1"/>
  <c r="K667" i="1"/>
  <c r="K1477" i="1"/>
  <c r="K6298" i="1"/>
  <c r="K8876" i="1"/>
  <c r="K8660" i="1"/>
  <c r="K289" i="1"/>
  <c r="K4069" i="1"/>
  <c r="K11360" i="1"/>
  <c r="K3259" i="1"/>
  <c r="K5689" i="1"/>
  <c r="K4609" i="1"/>
  <c r="K1045" i="1"/>
  <c r="K9308" i="1"/>
  <c r="K3151" i="1"/>
  <c r="K9578" i="1"/>
  <c r="K6299" i="1"/>
  <c r="K2773" i="1"/>
  <c r="K5743" i="1"/>
  <c r="K5365" i="1"/>
  <c r="K6300" i="1"/>
  <c r="K127" i="1"/>
  <c r="K6301" i="1"/>
  <c r="K3583" i="1"/>
  <c r="K7905" i="1"/>
  <c r="K506" i="1"/>
  <c r="K7419" i="1"/>
  <c r="K4772" i="1"/>
  <c r="K5258" i="1"/>
  <c r="K10335" i="1"/>
  <c r="K4826" i="1"/>
  <c r="K10983" i="1"/>
  <c r="K6302" i="1"/>
  <c r="K11037" i="1"/>
  <c r="K10767" i="1"/>
  <c r="K2558" i="1"/>
  <c r="K3044" i="1"/>
  <c r="K8823" i="1"/>
  <c r="K10011" i="1"/>
  <c r="K8769" i="1"/>
  <c r="K8283" i="1"/>
  <c r="K1640" i="1"/>
  <c r="K74" i="1"/>
  <c r="K1802" i="1"/>
  <c r="K5096" i="1"/>
  <c r="K9741" i="1"/>
  <c r="K776" i="1"/>
  <c r="K10065" i="1"/>
  <c r="K10605" i="1"/>
  <c r="K1532" i="1"/>
  <c r="K560" i="1"/>
  <c r="K4448" i="1"/>
  <c r="K4232" i="1"/>
  <c r="K1154" i="1"/>
  <c r="K10551" i="1"/>
  <c r="K884" i="1"/>
  <c r="K2072" i="1"/>
  <c r="K3206" i="1"/>
  <c r="K10821" i="1"/>
  <c r="K2450" i="1"/>
  <c r="K452" i="1"/>
  <c r="K6303" i="1"/>
  <c r="K10443" i="1"/>
  <c r="K4340" i="1"/>
  <c r="K7527" i="1"/>
  <c r="K938" i="1"/>
  <c r="K2396" i="1"/>
  <c r="K10659" i="1"/>
  <c r="K5906" i="1"/>
  <c r="K1424" i="1"/>
  <c r="K2990" i="1"/>
  <c r="K4124" i="1"/>
  <c r="K4988" i="1"/>
  <c r="K1694" i="1"/>
  <c r="K4880" i="1"/>
  <c r="K8067" i="1"/>
  <c r="K2666" i="1"/>
  <c r="K5798" i="1"/>
  <c r="K3692" i="1"/>
  <c r="K7851" i="1"/>
  <c r="K182" i="1"/>
  <c r="K8715" i="1"/>
  <c r="K9417" i="1"/>
  <c r="K3314" i="1"/>
  <c r="K1964" i="1"/>
  <c r="K8607" i="1"/>
  <c r="K9633" i="1"/>
  <c r="K10713" i="1"/>
  <c r="K6304" i="1"/>
  <c r="K4502" i="1"/>
  <c r="K20" i="1"/>
  <c r="K8553" i="1"/>
  <c r="K2126" i="1"/>
  <c r="K6305" i="1"/>
  <c r="K398" i="1"/>
  <c r="K10497" i="1"/>
  <c r="K2288" i="1"/>
  <c r="K9525" i="1"/>
  <c r="K7689" i="1"/>
  <c r="K3530" i="1"/>
  <c r="K8445" i="1"/>
  <c r="K8931" i="1"/>
  <c r="K5528" i="1"/>
  <c r="K3368" i="1"/>
  <c r="K2882" i="1"/>
  <c r="K8121" i="1"/>
  <c r="K11307" i="1"/>
  <c r="K4664" i="1"/>
  <c r="K3098" i="1"/>
  <c r="K7473" i="1"/>
  <c r="K4556" i="1"/>
  <c r="K6306" i="1"/>
  <c r="K10929" i="1"/>
  <c r="K2828" i="1"/>
  <c r="K9147" i="1"/>
  <c r="K9093" i="1"/>
  <c r="K1370" i="1"/>
  <c r="K1748" i="1"/>
  <c r="K4718" i="1"/>
  <c r="K7743" i="1"/>
  <c r="K236" i="1"/>
  <c r="K10281" i="1"/>
  <c r="K7041" i="1"/>
  <c r="K6307" i="1"/>
  <c r="K9255" i="1"/>
  <c r="K3422" i="1"/>
  <c r="K5636" i="1"/>
  <c r="K11253" i="1"/>
  <c r="K9039" i="1"/>
  <c r="K1586" i="1"/>
  <c r="K1100" i="1"/>
  <c r="K7365" i="1"/>
  <c r="K1316" i="1"/>
  <c r="K6308" i="1"/>
  <c r="K7203" i="1"/>
  <c r="K9471" i="1"/>
  <c r="K3854" i="1"/>
  <c r="K7311" i="1"/>
  <c r="K7797" i="1"/>
  <c r="K3908" i="1"/>
  <c r="K5582" i="1"/>
  <c r="K9849" i="1"/>
  <c r="K6309" i="1"/>
  <c r="K5204" i="1"/>
  <c r="K8013" i="1"/>
  <c r="K6310" i="1"/>
  <c r="K7581" i="1"/>
  <c r="K7257" i="1"/>
  <c r="K2504" i="1"/>
  <c r="K4178" i="1"/>
  <c r="K722" i="1"/>
  <c r="K7149" i="1"/>
  <c r="K10389" i="1"/>
  <c r="K6311" i="1"/>
  <c r="K3746" i="1"/>
  <c r="K5420" i="1"/>
  <c r="K1910" i="1"/>
  <c r="K7959" i="1"/>
  <c r="K9201" i="1"/>
  <c r="K9363" i="1"/>
  <c r="K2180" i="1"/>
  <c r="K5042" i="1"/>
  <c r="K2936" i="1"/>
  <c r="K6312" i="1"/>
  <c r="K4934" i="1"/>
  <c r="K830" i="1"/>
  <c r="K8337" i="1"/>
  <c r="K10875" i="1"/>
  <c r="K2612" i="1"/>
  <c r="K6313" i="1"/>
  <c r="K2342" i="1"/>
  <c r="K4016" i="1"/>
  <c r="K11199" i="1"/>
  <c r="K9957" i="1"/>
  <c r="K5474" i="1"/>
  <c r="K5852" i="1"/>
  <c r="K5150" i="1"/>
  <c r="K2720" i="1"/>
  <c r="K8175" i="1"/>
  <c r="K344" i="1"/>
  <c r="K8391" i="1"/>
  <c r="K11145" i="1"/>
  <c r="K9795" i="1"/>
  <c r="K4286" i="1"/>
  <c r="K992" i="1"/>
  <c r="K2234" i="1"/>
  <c r="K7095" i="1"/>
  <c r="K10227" i="1"/>
  <c r="K4394" i="1"/>
  <c r="K10119" i="1"/>
  <c r="K11091" i="1"/>
  <c r="K3638" i="1"/>
  <c r="K5312" i="1"/>
  <c r="K1856" i="1"/>
  <c r="K10173" i="1"/>
  <c r="K6314" i="1"/>
  <c r="K8985" i="1"/>
  <c r="K2018" i="1"/>
  <c r="K6315" i="1"/>
  <c r="K7635" i="1"/>
  <c r="K8499" i="1"/>
  <c r="K8229" i="1"/>
  <c r="K9687" i="1"/>
  <c r="K9903" i="1"/>
  <c r="K614" i="1"/>
  <c r="K3476" i="1"/>
  <c r="K3800" i="1"/>
  <c r="K6316" i="1"/>
  <c r="K6317" i="1"/>
  <c r="K1208" i="1"/>
  <c r="K3962" i="1"/>
  <c r="K1262" i="1"/>
  <c r="K668" i="1"/>
  <c r="K1478" i="1"/>
  <c r="K6318" i="1"/>
  <c r="K8877" i="1"/>
  <c r="K8661" i="1"/>
  <c r="K290" i="1"/>
  <c r="K4070" i="1"/>
  <c r="K11361" i="1"/>
  <c r="K3260" i="1"/>
  <c r="K5690" i="1"/>
  <c r="K4610" i="1"/>
  <c r="K1046" i="1"/>
  <c r="K9309" i="1"/>
  <c r="K3152" i="1"/>
  <c r="K9579" i="1"/>
  <c r="K6319" i="1"/>
  <c r="K2774" i="1"/>
  <c r="K5744" i="1"/>
  <c r="K5366" i="1"/>
  <c r="K6320" i="1"/>
  <c r="K128" i="1"/>
  <c r="K6321" i="1"/>
  <c r="K3584" i="1"/>
  <c r="K7906" i="1"/>
  <c r="K507" i="1"/>
  <c r="K7420" i="1"/>
  <c r="K4773" i="1"/>
  <c r="K5259" i="1"/>
  <c r="K10336" i="1"/>
  <c r="K4827" i="1"/>
  <c r="K10984" i="1"/>
  <c r="K6322" i="1"/>
  <c r="K11038" i="1"/>
  <c r="K10768" i="1"/>
  <c r="K2559" i="1"/>
  <c r="K3045" i="1"/>
  <c r="K8824" i="1"/>
  <c r="K10012" i="1"/>
  <c r="K8770" i="1"/>
  <c r="K8284" i="1"/>
  <c r="K1641" i="1"/>
  <c r="K75" i="1"/>
  <c r="K1803" i="1"/>
  <c r="K5097" i="1"/>
  <c r="K9742" i="1"/>
  <c r="K777" i="1"/>
  <c r="K10066" i="1"/>
  <c r="K10606" i="1"/>
  <c r="K1533" i="1"/>
  <c r="K561" i="1"/>
  <c r="K4449" i="1"/>
  <c r="K4233" i="1"/>
  <c r="K1155" i="1"/>
  <c r="K10552" i="1"/>
  <c r="K885" i="1"/>
  <c r="K2073" i="1"/>
  <c r="K3207" i="1"/>
  <c r="K10822" i="1"/>
  <c r="K2451" i="1"/>
  <c r="K453" i="1"/>
  <c r="K6323" i="1"/>
  <c r="K10444" i="1"/>
  <c r="K4341" i="1"/>
  <c r="K7528" i="1"/>
  <c r="K939" i="1"/>
  <c r="K2397" i="1"/>
  <c r="K10660" i="1"/>
  <c r="K5907" i="1"/>
  <c r="K1425" i="1"/>
  <c r="K2991" i="1"/>
  <c r="K4125" i="1"/>
  <c r="K4989" i="1"/>
  <c r="K1695" i="1"/>
  <c r="K4881" i="1"/>
  <c r="K8068" i="1"/>
  <c r="K2667" i="1"/>
  <c r="K5799" i="1"/>
  <c r="K3693" i="1"/>
  <c r="K7852" i="1"/>
  <c r="K183" i="1"/>
  <c r="K8716" i="1"/>
  <c r="K9418" i="1"/>
  <c r="K3315" i="1"/>
  <c r="K1965" i="1"/>
  <c r="K8608" i="1"/>
  <c r="K9634" i="1"/>
  <c r="K10714" i="1"/>
  <c r="K6324" i="1"/>
  <c r="K4503" i="1"/>
  <c r="K21" i="1"/>
  <c r="K8554" i="1"/>
  <c r="K2127" i="1"/>
  <c r="K6325" i="1"/>
  <c r="K399" i="1"/>
  <c r="K10498" i="1"/>
  <c r="K2289" i="1"/>
  <c r="K9526" i="1"/>
  <c r="K7690" i="1"/>
  <c r="K3531" i="1"/>
  <c r="K8446" i="1"/>
  <c r="K8932" i="1"/>
  <c r="K5529" i="1"/>
  <c r="K3369" i="1"/>
  <c r="K2883" i="1"/>
  <c r="K8122" i="1"/>
  <c r="K11308" i="1"/>
  <c r="K4665" i="1"/>
  <c r="K3099" i="1"/>
  <c r="K7474" i="1"/>
  <c r="K4557" i="1"/>
  <c r="K6326" i="1"/>
  <c r="K10930" i="1"/>
  <c r="K2829" i="1"/>
  <c r="K9148" i="1"/>
  <c r="K9094" i="1"/>
  <c r="K1371" i="1"/>
  <c r="K1749" i="1"/>
  <c r="K4719" i="1"/>
  <c r="K7744" i="1"/>
  <c r="K237" i="1"/>
  <c r="K10282" i="1"/>
  <c r="K7042" i="1"/>
  <c r="K6327" i="1"/>
  <c r="K9256" i="1"/>
  <c r="K3423" i="1"/>
  <c r="K5637" i="1"/>
  <c r="K11254" i="1"/>
  <c r="K9040" i="1"/>
  <c r="K1587" i="1"/>
  <c r="K1101" i="1"/>
  <c r="K7366" i="1"/>
  <c r="K1317" i="1"/>
  <c r="K6328" i="1"/>
  <c r="K7204" i="1"/>
  <c r="K9472" i="1"/>
  <c r="K3855" i="1"/>
  <c r="K7312" i="1"/>
  <c r="K7798" i="1"/>
  <c r="K3909" i="1"/>
  <c r="K5583" i="1"/>
  <c r="K9850" i="1"/>
  <c r="K6329" i="1"/>
  <c r="K5205" i="1"/>
  <c r="K8014" i="1"/>
  <c r="K6330" i="1"/>
  <c r="K7582" i="1"/>
  <c r="K7258" i="1"/>
  <c r="K2505" i="1"/>
  <c r="K4179" i="1"/>
  <c r="K723" i="1"/>
  <c r="K7150" i="1"/>
  <c r="K10390" i="1"/>
  <c r="K6331" i="1"/>
  <c r="K3747" i="1"/>
  <c r="K5421" i="1"/>
  <c r="K1911" i="1"/>
  <c r="K7960" i="1"/>
  <c r="K9202" i="1"/>
  <c r="K9364" i="1"/>
  <c r="K2181" i="1"/>
  <c r="K5043" i="1"/>
  <c r="K2937" i="1"/>
  <c r="K6332" i="1"/>
  <c r="K4935" i="1"/>
  <c r="K831" i="1"/>
  <c r="K8338" i="1"/>
  <c r="K10876" i="1"/>
  <c r="K2613" i="1"/>
  <c r="K6333" i="1"/>
  <c r="K2343" i="1"/>
  <c r="K4017" i="1"/>
  <c r="K11200" i="1"/>
  <c r="K9958" i="1"/>
  <c r="K5475" i="1"/>
  <c r="K5853" i="1"/>
  <c r="K5151" i="1"/>
  <c r="K2721" i="1"/>
  <c r="K8176" i="1"/>
  <c r="K345" i="1"/>
  <c r="K8392" i="1"/>
  <c r="K11146" i="1"/>
  <c r="K9796" i="1"/>
  <c r="K4287" i="1"/>
  <c r="K993" i="1"/>
  <c r="K2235" i="1"/>
  <c r="K7096" i="1"/>
  <c r="K10228" i="1"/>
  <c r="K4395" i="1"/>
  <c r="K10120" i="1"/>
  <c r="K11092" i="1"/>
  <c r="K3639" i="1"/>
  <c r="K5313" i="1"/>
  <c r="K1857" i="1"/>
  <c r="K10174" i="1"/>
  <c r="K6334" i="1"/>
  <c r="K8986" i="1"/>
  <c r="K2019" i="1"/>
  <c r="K6335" i="1"/>
  <c r="K7636" i="1"/>
  <c r="K8500" i="1"/>
  <c r="K8230" i="1"/>
  <c r="K9688" i="1"/>
  <c r="K9904" i="1"/>
  <c r="K615" i="1"/>
  <c r="K3477" i="1"/>
  <c r="K3801" i="1"/>
  <c r="K6336" i="1"/>
  <c r="K6337" i="1"/>
  <c r="K1209" i="1"/>
  <c r="K3963" i="1"/>
  <c r="K1263" i="1"/>
  <c r="K669" i="1"/>
  <c r="K1479" i="1"/>
  <c r="K6338" i="1"/>
  <c r="K8878" i="1"/>
  <c r="K8662" i="1"/>
  <c r="K291" i="1"/>
  <c r="K4071" i="1"/>
  <c r="K11362" i="1"/>
  <c r="K3261" i="1"/>
  <c r="K5691" i="1"/>
  <c r="K4611" i="1"/>
  <c r="K1047" i="1"/>
  <c r="K9310" i="1"/>
  <c r="K3153" i="1"/>
  <c r="K9580" i="1"/>
  <c r="K6339" i="1"/>
  <c r="K2775" i="1"/>
  <c r="K5745" i="1"/>
  <c r="K5367" i="1"/>
  <c r="K6340" i="1"/>
  <c r="K129" i="1"/>
  <c r="K6341" i="1"/>
  <c r="K3585" i="1"/>
  <c r="K7907" i="1"/>
  <c r="K508" i="1"/>
  <c r="K7421" i="1"/>
  <c r="K4774" i="1"/>
  <c r="K5260" i="1"/>
  <c r="K10337" i="1"/>
  <c r="K4828" i="1"/>
  <c r="K10985" i="1"/>
  <c r="K6342" i="1"/>
  <c r="K11039" i="1"/>
  <c r="K10769" i="1"/>
  <c r="K2560" i="1"/>
  <c r="K3046" i="1"/>
  <c r="K8825" i="1"/>
  <c r="K10013" i="1"/>
  <c r="K8771" i="1"/>
  <c r="K8285" i="1"/>
  <c r="K1642" i="1"/>
  <c r="K76" i="1"/>
  <c r="K1804" i="1"/>
  <c r="K5098" i="1"/>
  <c r="K9743" i="1"/>
  <c r="K778" i="1"/>
  <c r="K10067" i="1"/>
  <c r="K10607" i="1"/>
  <c r="K1534" i="1"/>
  <c r="K562" i="1"/>
  <c r="K4450" i="1"/>
  <c r="K4234" i="1"/>
  <c r="K1156" i="1"/>
  <c r="K10553" i="1"/>
  <c r="K886" i="1"/>
  <c r="K2074" i="1"/>
  <c r="K3208" i="1"/>
  <c r="K10823" i="1"/>
  <c r="K2452" i="1"/>
  <c r="K454" i="1"/>
  <c r="K6343" i="1"/>
  <c r="K10445" i="1"/>
  <c r="K4342" i="1"/>
  <c r="K7529" i="1"/>
  <c r="K940" i="1"/>
  <c r="K2398" i="1"/>
  <c r="K10661" i="1"/>
  <c r="K5908" i="1"/>
  <c r="K1426" i="1"/>
  <c r="K2992" i="1"/>
  <c r="K4126" i="1"/>
  <c r="K4990" i="1"/>
  <c r="K1696" i="1"/>
  <c r="K4882" i="1"/>
  <c r="K8069" i="1"/>
  <c r="K2668" i="1"/>
  <c r="K5800" i="1"/>
  <c r="K3694" i="1"/>
  <c r="K7853" i="1"/>
  <c r="K184" i="1"/>
  <c r="K8717" i="1"/>
  <c r="K9419" i="1"/>
  <c r="K3316" i="1"/>
  <c r="K1966" i="1"/>
  <c r="K8609" i="1"/>
  <c r="K9635" i="1"/>
  <c r="K10715" i="1"/>
  <c r="K6344" i="1"/>
  <c r="K4504" i="1"/>
  <c r="K22" i="1"/>
  <c r="K8555" i="1"/>
  <c r="K2128" i="1"/>
  <c r="K6345" i="1"/>
  <c r="K400" i="1"/>
  <c r="K10499" i="1"/>
  <c r="K2290" i="1"/>
  <c r="K9527" i="1"/>
  <c r="K7691" i="1"/>
  <c r="K3532" i="1"/>
  <c r="K8447" i="1"/>
  <c r="K8933" i="1"/>
  <c r="K5530" i="1"/>
  <c r="K3370" i="1"/>
  <c r="K2884" i="1"/>
  <c r="K8123" i="1"/>
  <c r="K11309" i="1"/>
  <c r="K4666" i="1"/>
  <c r="K3100" i="1"/>
  <c r="K7475" i="1"/>
  <c r="K4558" i="1"/>
  <c r="K6346" i="1"/>
  <c r="K10931" i="1"/>
  <c r="K2830" i="1"/>
  <c r="K9149" i="1"/>
  <c r="K9095" i="1"/>
  <c r="K1372" i="1"/>
  <c r="K1750" i="1"/>
  <c r="K4720" i="1"/>
  <c r="K7745" i="1"/>
  <c r="K238" i="1"/>
  <c r="K10283" i="1"/>
  <c r="K7043" i="1"/>
  <c r="K6347" i="1"/>
  <c r="K9257" i="1"/>
  <c r="K3424" i="1"/>
  <c r="K5638" i="1"/>
  <c r="K11255" i="1"/>
  <c r="K9041" i="1"/>
  <c r="K1588" i="1"/>
  <c r="K1102" i="1"/>
  <c r="K7367" i="1"/>
  <c r="K1318" i="1"/>
  <c r="K6348" i="1"/>
  <c r="K7205" i="1"/>
  <c r="K9473" i="1"/>
  <c r="K3856" i="1"/>
  <c r="K7313" i="1"/>
  <c r="K7799" i="1"/>
  <c r="K3910" i="1"/>
  <c r="K5584" i="1"/>
  <c r="K9851" i="1"/>
  <c r="K6349" i="1"/>
  <c r="K5206" i="1"/>
  <c r="K8015" i="1"/>
  <c r="K6350" i="1"/>
  <c r="K7583" i="1"/>
  <c r="K7259" i="1"/>
  <c r="K2506" i="1"/>
  <c r="K4180" i="1"/>
  <c r="K724" i="1"/>
  <c r="K7151" i="1"/>
  <c r="K10391" i="1"/>
  <c r="K6351" i="1"/>
  <c r="K3748" i="1"/>
  <c r="K5422" i="1"/>
  <c r="K1912" i="1"/>
  <c r="K7961" i="1"/>
  <c r="K9203" i="1"/>
  <c r="K9365" i="1"/>
  <c r="K2182" i="1"/>
  <c r="K5044" i="1"/>
  <c r="K2938" i="1"/>
  <c r="K6352" i="1"/>
  <c r="K4936" i="1"/>
  <c r="K832" i="1"/>
  <c r="K8339" i="1"/>
  <c r="K10877" i="1"/>
  <c r="K2614" i="1"/>
  <c r="K6353" i="1"/>
  <c r="K2344" i="1"/>
  <c r="K4018" i="1"/>
  <c r="K11201" i="1"/>
  <c r="K9959" i="1"/>
  <c r="K5476" i="1"/>
  <c r="K5854" i="1"/>
  <c r="K5152" i="1"/>
  <c r="K2722" i="1"/>
  <c r="K8177" i="1"/>
  <c r="K346" i="1"/>
  <c r="K8393" i="1"/>
  <c r="K11147" i="1"/>
  <c r="K9797" i="1"/>
  <c r="K4288" i="1"/>
  <c r="K994" i="1"/>
  <c r="K2236" i="1"/>
  <c r="K7097" i="1"/>
  <c r="K10229" i="1"/>
  <c r="K4396" i="1"/>
  <c r="K10121" i="1"/>
  <c r="K11093" i="1"/>
  <c r="K3640" i="1"/>
  <c r="K5314" i="1"/>
  <c r="K1858" i="1"/>
  <c r="K10175" i="1"/>
  <c r="K6354" i="1"/>
  <c r="K8987" i="1"/>
  <c r="K2020" i="1"/>
  <c r="K6355" i="1"/>
  <c r="K7637" i="1"/>
  <c r="K8501" i="1"/>
  <c r="K8231" i="1"/>
  <c r="K9689" i="1"/>
  <c r="K9905" i="1"/>
  <c r="K616" i="1"/>
  <c r="K3478" i="1"/>
  <c r="K3802" i="1"/>
  <c r="K6356" i="1"/>
  <c r="K6357" i="1"/>
  <c r="K1210" i="1"/>
  <c r="K3964" i="1"/>
  <c r="K1264" i="1"/>
  <c r="K670" i="1"/>
  <c r="K1480" i="1"/>
  <c r="K6358" i="1"/>
  <c r="K8879" i="1"/>
  <c r="K8663" i="1"/>
  <c r="K292" i="1"/>
  <c r="K4072" i="1"/>
  <c r="K11363" i="1"/>
  <c r="K3262" i="1"/>
  <c r="K5692" i="1"/>
  <c r="K4612" i="1"/>
  <c r="K1048" i="1"/>
  <c r="K9311" i="1"/>
  <c r="K3154" i="1"/>
  <c r="K9581" i="1"/>
  <c r="K6359" i="1"/>
  <c r="K2776" i="1"/>
  <c r="K5746" i="1"/>
  <c r="K5368" i="1"/>
  <c r="K6360" i="1"/>
  <c r="K130" i="1"/>
  <c r="K6361" i="1"/>
  <c r="K3586" i="1"/>
  <c r="K7908" i="1"/>
  <c r="K509" i="1"/>
  <c r="K7422" i="1"/>
  <c r="K4775" i="1"/>
  <c r="K5261" i="1"/>
  <c r="K10338" i="1"/>
  <c r="K4829" i="1"/>
  <c r="K10986" i="1"/>
  <c r="K6362" i="1"/>
  <c r="K11040" i="1"/>
  <c r="K10770" i="1"/>
  <c r="K2561" i="1"/>
  <c r="K3047" i="1"/>
  <c r="K8826" i="1"/>
  <c r="K10014" i="1"/>
  <c r="K8772" i="1"/>
  <c r="K8286" i="1"/>
  <c r="K1643" i="1"/>
  <c r="K77" i="1"/>
  <c r="K1805" i="1"/>
  <c r="K5099" i="1"/>
  <c r="K9744" i="1"/>
  <c r="K779" i="1"/>
  <c r="K10068" i="1"/>
  <c r="K10608" i="1"/>
  <c r="K1535" i="1"/>
  <c r="K563" i="1"/>
  <c r="K4451" i="1"/>
  <c r="K4235" i="1"/>
  <c r="K1157" i="1"/>
  <c r="K10554" i="1"/>
  <c r="K887" i="1"/>
  <c r="K2075" i="1"/>
  <c r="K3209" i="1"/>
  <c r="K10824" i="1"/>
  <c r="K2453" i="1"/>
  <c r="K455" i="1"/>
  <c r="K6363" i="1"/>
  <c r="K10446" i="1"/>
  <c r="K4343" i="1"/>
  <c r="K7530" i="1"/>
  <c r="K941" i="1"/>
  <c r="K2399" i="1"/>
  <c r="K10662" i="1"/>
  <c r="K5909" i="1"/>
  <c r="K1427" i="1"/>
  <c r="K2993" i="1"/>
  <c r="K4127" i="1"/>
  <c r="K4991" i="1"/>
  <c r="K1697" i="1"/>
  <c r="K4883" i="1"/>
  <c r="K8070" i="1"/>
  <c r="K2669" i="1"/>
  <c r="K5801" i="1"/>
  <c r="K3695" i="1"/>
  <c r="K7854" i="1"/>
  <c r="K185" i="1"/>
  <c r="K8718" i="1"/>
  <c r="K9420" i="1"/>
  <c r="K3317" i="1"/>
  <c r="K1967" i="1"/>
  <c r="K8610" i="1"/>
  <c r="K9636" i="1"/>
  <c r="K10716" i="1"/>
  <c r="K6364" i="1"/>
  <c r="K4505" i="1"/>
  <c r="K23" i="1"/>
  <c r="K8556" i="1"/>
  <c r="K2129" i="1"/>
  <c r="K6365" i="1"/>
  <c r="K401" i="1"/>
  <c r="K10500" i="1"/>
  <c r="K2291" i="1"/>
  <c r="K9528" i="1"/>
  <c r="K7692" i="1"/>
  <c r="K3533" i="1"/>
  <c r="K8448" i="1"/>
  <c r="K8934" i="1"/>
  <c r="K5531" i="1"/>
  <c r="K3371" i="1"/>
  <c r="K2885" i="1"/>
  <c r="K8124" i="1"/>
  <c r="K11310" i="1"/>
  <c r="K4667" i="1"/>
  <c r="K3101" i="1"/>
  <c r="K7476" i="1"/>
  <c r="K4559" i="1"/>
  <c r="K6366" i="1"/>
  <c r="K10932" i="1"/>
  <c r="K2831" i="1"/>
  <c r="K9150" i="1"/>
  <c r="K9096" i="1"/>
  <c r="K1373" i="1"/>
  <c r="K1751" i="1"/>
  <c r="K4721" i="1"/>
  <c r="K7746" i="1"/>
  <c r="K239" i="1"/>
  <c r="K10284" i="1"/>
  <c r="K7044" i="1"/>
  <c r="K6367" i="1"/>
  <c r="K9258" i="1"/>
  <c r="K3425" i="1"/>
  <c r="K5639" i="1"/>
  <c r="K11256" i="1"/>
  <c r="K9042" i="1"/>
  <c r="K1589" i="1"/>
  <c r="K1103" i="1"/>
  <c r="K7368" i="1"/>
  <c r="K1319" i="1"/>
  <c r="K6368" i="1"/>
  <c r="K7206" i="1"/>
  <c r="K9474" i="1"/>
  <c r="K3857" i="1"/>
  <c r="K7314" i="1"/>
  <c r="K7800" i="1"/>
  <c r="K3911" i="1"/>
  <c r="K5585" i="1"/>
  <c r="K9852" i="1"/>
  <c r="K6369" i="1"/>
  <c r="K5207" i="1"/>
  <c r="K8016" i="1"/>
  <c r="K6370" i="1"/>
  <c r="K7584" i="1"/>
  <c r="K7260" i="1"/>
  <c r="K2507" i="1"/>
  <c r="K4181" i="1"/>
  <c r="K725" i="1"/>
  <c r="K7152" i="1"/>
  <c r="K10392" i="1"/>
  <c r="K6371" i="1"/>
  <c r="K3749" i="1"/>
  <c r="K5423" i="1"/>
  <c r="K1913" i="1"/>
  <c r="K7962" i="1"/>
  <c r="K9204" i="1"/>
  <c r="K9366" i="1"/>
  <c r="K2183" i="1"/>
  <c r="K5045" i="1"/>
  <c r="K2939" i="1"/>
  <c r="K6372" i="1"/>
  <c r="K4937" i="1"/>
  <c r="K833" i="1"/>
  <c r="K8340" i="1"/>
  <c r="K10878" i="1"/>
  <c r="K2615" i="1"/>
  <c r="K6373" i="1"/>
  <c r="K2345" i="1"/>
  <c r="K4019" i="1"/>
  <c r="K11202" i="1"/>
  <c r="K9960" i="1"/>
  <c r="K5477" i="1"/>
  <c r="K5855" i="1"/>
  <c r="K5153" i="1"/>
  <c r="K2723" i="1"/>
  <c r="K8178" i="1"/>
  <c r="K347" i="1"/>
  <c r="K8394" i="1"/>
  <c r="K11148" i="1"/>
  <c r="K9798" i="1"/>
  <c r="K4289" i="1"/>
  <c r="K995" i="1"/>
  <c r="K2237" i="1"/>
  <c r="K7098" i="1"/>
  <c r="K10230" i="1"/>
  <c r="K4397" i="1"/>
  <c r="K10122" i="1"/>
  <c r="K11094" i="1"/>
  <c r="K3641" i="1"/>
  <c r="K5315" i="1"/>
  <c r="K1859" i="1"/>
  <c r="K10176" i="1"/>
  <c r="K6374" i="1"/>
  <c r="K8988" i="1"/>
  <c r="K2021" i="1"/>
  <c r="K6375" i="1"/>
  <c r="K7638" i="1"/>
  <c r="K8502" i="1"/>
  <c r="K8232" i="1"/>
  <c r="K9690" i="1"/>
  <c r="K9906" i="1"/>
  <c r="K617" i="1"/>
  <c r="K3479" i="1"/>
  <c r="K3803" i="1"/>
  <c r="K6376" i="1"/>
  <c r="K6377" i="1"/>
  <c r="K1211" i="1"/>
  <c r="K3965" i="1"/>
  <c r="K1265" i="1"/>
  <c r="K671" i="1"/>
  <c r="K1481" i="1"/>
  <c r="K6378" i="1"/>
  <c r="K8880" i="1"/>
  <c r="K8664" i="1"/>
  <c r="K293" i="1"/>
  <c r="K4073" i="1"/>
  <c r="K11364" i="1"/>
  <c r="K3263" i="1"/>
  <c r="K5693" i="1"/>
  <c r="K4613" i="1"/>
  <c r="K1049" i="1"/>
  <c r="K9312" i="1"/>
  <c r="K3155" i="1"/>
  <c r="K9582" i="1"/>
  <c r="K6379" i="1"/>
  <c r="K2777" i="1"/>
  <c r="K5747" i="1"/>
  <c r="K5369" i="1"/>
  <c r="K6380" i="1"/>
  <c r="K131" i="1"/>
  <c r="K6381" i="1"/>
  <c r="K3587" i="1"/>
  <c r="K7909" i="1"/>
  <c r="K510" i="1"/>
  <c r="K7423" i="1"/>
  <c r="K4776" i="1"/>
  <c r="K5262" i="1"/>
  <c r="K10339" i="1"/>
  <c r="K4830" i="1"/>
  <c r="K10987" i="1"/>
  <c r="K6382" i="1"/>
  <c r="K11041" i="1"/>
  <c r="K10771" i="1"/>
  <c r="K2562" i="1"/>
  <c r="K3048" i="1"/>
  <c r="K8827" i="1"/>
  <c r="K10015" i="1"/>
  <c r="K8773" i="1"/>
  <c r="K8287" i="1"/>
  <c r="K1644" i="1"/>
  <c r="K78" i="1"/>
  <c r="K1806" i="1"/>
  <c r="K5100" i="1"/>
  <c r="K9745" i="1"/>
  <c r="K780" i="1"/>
  <c r="K10069" i="1"/>
  <c r="K10609" i="1"/>
  <c r="K1536" i="1"/>
  <c r="K564" i="1"/>
  <c r="K4452" i="1"/>
  <c r="K4236" i="1"/>
  <c r="K1158" i="1"/>
  <c r="K10555" i="1"/>
  <c r="K888" i="1"/>
  <c r="K2076" i="1"/>
  <c r="K3210" i="1"/>
  <c r="K10825" i="1"/>
  <c r="K2454" i="1"/>
  <c r="K456" i="1"/>
  <c r="K6383" i="1"/>
  <c r="K10447" i="1"/>
  <c r="K4344" i="1"/>
  <c r="K7531" i="1"/>
  <c r="K942" i="1"/>
  <c r="K2400" i="1"/>
  <c r="K10663" i="1"/>
  <c r="K5910" i="1"/>
  <c r="K1428" i="1"/>
  <c r="K2994" i="1"/>
  <c r="K4128" i="1"/>
  <c r="K4992" i="1"/>
  <c r="K1698" i="1"/>
  <c r="K4884" i="1"/>
  <c r="K8071" i="1"/>
  <c r="K2670" i="1"/>
  <c r="K5802" i="1"/>
  <c r="K3696" i="1"/>
  <c r="K7855" i="1"/>
  <c r="K186" i="1"/>
  <c r="K8719" i="1"/>
  <c r="K9421" i="1"/>
  <c r="K3318" i="1"/>
  <c r="K1968" i="1"/>
  <c r="K8611" i="1"/>
  <c r="K9637" i="1"/>
  <c r="K10717" i="1"/>
  <c r="K6384" i="1"/>
  <c r="K4506" i="1"/>
  <c r="K24" i="1"/>
  <c r="K8557" i="1"/>
  <c r="K2130" i="1"/>
  <c r="K6385" i="1"/>
  <c r="K402" i="1"/>
  <c r="K10501" i="1"/>
  <c r="K2292" i="1"/>
  <c r="K9529" i="1"/>
  <c r="K7693" i="1"/>
  <c r="K3534" i="1"/>
  <c r="K8449" i="1"/>
  <c r="K8935" i="1"/>
  <c r="K5532" i="1"/>
  <c r="K3372" i="1"/>
  <c r="K2886" i="1"/>
  <c r="K8125" i="1"/>
  <c r="K11311" i="1"/>
  <c r="K4668" i="1"/>
  <c r="K3102" i="1"/>
  <c r="K7477" i="1"/>
  <c r="K4560" i="1"/>
  <c r="K6386" i="1"/>
  <c r="K10933" i="1"/>
  <c r="K2832" i="1"/>
  <c r="K9151" i="1"/>
  <c r="K9097" i="1"/>
  <c r="K1374" i="1"/>
  <c r="K1752" i="1"/>
  <c r="K4722" i="1"/>
  <c r="K7747" i="1"/>
  <c r="K240" i="1"/>
  <c r="K10285" i="1"/>
  <c r="K7045" i="1"/>
  <c r="K6387" i="1"/>
  <c r="K9259" i="1"/>
  <c r="K3426" i="1"/>
  <c r="K5640" i="1"/>
  <c r="K11257" i="1"/>
  <c r="K9043" i="1"/>
  <c r="K1590" i="1"/>
  <c r="K1104" i="1"/>
  <c r="K7369" i="1"/>
  <c r="K1320" i="1"/>
  <c r="K6388" i="1"/>
  <c r="K7207" i="1"/>
  <c r="K9475" i="1"/>
  <c r="K3858" i="1"/>
  <c r="K7315" i="1"/>
  <c r="K7801" i="1"/>
  <c r="K3912" i="1"/>
  <c r="K5586" i="1"/>
  <c r="K9853" i="1"/>
  <c r="K6389" i="1"/>
  <c r="K5208" i="1"/>
  <c r="K8017" i="1"/>
  <c r="K6390" i="1"/>
  <c r="K7585" i="1"/>
  <c r="K7261" i="1"/>
  <c r="K2508" i="1"/>
  <c r="K4182" i="1"/>
  <c r="K726" i="1"/>
  <c r="K7153" i="1"/>
  <c r="K10393" i="1"/>
  <c r="K6391" i="1"/>
  <c r="K3750" i="1"/>
  <c r="K5424" i="1"/>
  <c r="K1914" i="1"/>
  <c r="K7963" i="1"/>
  <c r="K9205" i="1"/>
  <c r="K9367" i="1"/>
  <c r="K2184" i="1"/>
  <c r="K5046" i="1"/>
  <c r="K2940" i="1"/>
  <c r="K6392" i="1"/>
  <c r="K4938" i="1"/>
  <c r="K834" i="1"/>
  <c r="K8341" i="1"/>
  <c r="K10879" i="1"/>
  <c r="K2616" i="1"/>
  <c r="K6393" i="1"/>
  <c r="K2346" i="1"/>
  <c r="K4020" i="1"/>
  <c r="K11203" i="1"/>
  <c r="K9961" i="1"/>
  <c r="K5478" i="1"/>
  <c r="K5856" i="1"/>
  <c r="K5154" i="1"/>
  <c r="K2724" i="1"/>
  <c r="K8179" i="1"/>
  <c r="K348" i="1"/>
  <c r="K8395" i="1"/>
  <c r="K11149" i="1"/>
  <c r="K9799" i="1"/>
  <c r="K4290" i="1"/>
  <c r="K996" i="1"/>
  <c r="K2238" i="1"/>
  <c r="K7099" i="1"/>
  <c r="K10231" i="1"/>
  <c r="K4398" i="1"/>
  <c r="K10123" i="1"/>
  <c r="K11095" i="1"/>
  <c r="K3642" i="1"/>
  <c r="K5316" i="1"/>
  <c r="K1860" i="1"/>
  <c r="K10177" i="1"/>
  <c r="K6394" i="1"/>
  <c r="K8989" i="1"/>
  <c r="K2022" i="1"/>
  <c r="K6395" i="1"/>
  <c r="K7639" i="1"/>
  <c r="K8503" i="1"/>
  <c r="K8233" i="1"/>
  <c r="K9691" i="1"/>
  <c r="K9907" i="1"/>
  <c r="K618" i="1"/>
  <c r="K3480" i="1"/>
  <c r="K3804" i="1"/>
  <c r="K6396" i="1"/>
  <c r="K6397" i="1"/>
  <c r="K1212" i="1"/>
  <c r="K3966" i="1"/>
  <c r="K1266" i="1"/>
  <c r="K672" i="1"/>
  <c r="K1482" i="1"/>
  <c r="K6398" i="1"/>
  <c r="K8881" i="1"/>
  <c r="K8665" i="1"/>
  <c r="K294" i="1"/>
  <c r="K4074" i="1"/>
  <c r="K11365" i="1"/>
  <c r="K3264" i="1"/>
  <c r="K5694" i="1"/>
  <c r="K4614" i="1"/>
  <c r="K1050" i="1"/>
  <c r="K9313" i="1"/>
  <c r="K3156" i="1"/>
  <c r="K9583" i="1"/>
  <c r="K6399" i="1"/>
  <c r="K2778" i="1"/>
  <c r="K5748" i="1"/>
  <c r="K5370" i="1"/>
  <c r="K6400" i="1"/>
  <c r="K132" i="1"/>
  <c r="K6401" i="1"/>
  <c r="K3588" i="1"/>
  <c r="K7910" i="1"/>
  <c r="K511" i="1"/>
  <c r="K7424" i="1"/>
  <c r="K4777" i="1"/>
  <c r="K5263" i="1"/>
  <c r="K10340" i="1"/>
  <c r="K4831" i="1"/>
  <c r="K10988" i="1"/>
  <c r="K6402" i="1"/>
  <c r="K11042" i="1"/>
  <c r="K10772" i="1"/>
  <c r="K2563" i="1"/>
  <c r="K3049" i="1"/>
  <c r="K8828" i="1"/>
  <c r="K10016" i="1"/>
  <c r="K8774" i="1"/>
  <c r="K8288" i="1"/>
  <c r="K1645" i="1"/>
  <c r="K79" i="1"/>
  <c r="K1807" i="1"/>
  <c r="K5101" i="1"/>
  <c r="K9746" i="1"/>
  <c r="K781" i="1"/>
  <c r="K10070" i="1"/>
  <c r="K10610" i="1"/>
  <c r="K1537" i="1"/>
  <c r="K565" i="1"/>
  <c r="K4453" i="1"/>
  <c r="K4237" i="1"/>
  <c r="K1159" i="1"/>
  <c r="K10556" i="1"/>
  <c r="K889" i="1"/>
  <c r="K2077" i="1"/>
  <c r="K3211" i="1"/>
  <c r="K10826" i="1"/>
  <c r="K2455" i="1"/>
  <c r="K457" i="1"/>
  <c r="K6403" i="1"/>
  <c r="K10448" i="1"/>
  <c r="K4345" i="1"/>
  <c r="K7532" i="1"/>
  <c r="K943" i="1"/>
  <c r="K2401" i="1"/>
  <c r="K10664" i="1"/>
  <c r="K5911" i="1"/>
  <c r="K1429" i="1"/>
  <c r="K2995" i="1"/>
  <c r="K4129" i="1"/>
  <c r="K4993" i="1"/>
  <c r="K1699" i="1"/>
  <c r="K4885" i="1"/>
  <c r="K8072" i="1"/>
  <c r="K2671" i="1"/>
  <c r="K5803" i="1"/>
  <c r="K3697" i="1"/>
  <c r="K7856" i="1"/>
  <c r="K187" i="1"/>
  <c r="K8720" i="1"/>
  <c r="K9422" i="1"/>
  <c r="K3319" i="1"/>
  <c r="K1969" i="1"/>
  <c r="K8612" i="1"/>
  <c r="K9638" i="1"/>
  <c r="K10718" i="1"/>
  <c r="K6404" i="1"/>
  <c r="K4507" i="1"/>
  <c r="K25" i="1"/>
  <c r="K8558" i="1"/>
  <c r="K2131" i="1"/>
  <c r="K6405" i="1"/>
  <c r="K403" i="1"/>
  <c r="K10502" i="1"/>
  <c r="K2293" i="1"/>
  <c r="K9530" i="1"/>
  <c r="K7694" i="1"/>
  <c r="K3535" i="1"/>
  <c r="K8450" i="1"/>
  <c r="K8936" i="1"/>
  <c r="K5533" i="1"/>
  <c r="K3373" i="1"/>
  <c r="K2887" i="1"/>
  <c r="K8126" i="1"/>
  <c r="K11312" i="1"/>
  <c r="K4669" i="1"/>
  <c r="K3103" i="1"/>
  <c r="K7478" i="1"/>
  <c r="K4561" i="1"/>
  <c r="K6406" i="1"/>
  <c r="K10934" i="1"/>
  <c r="K2833" i="1"/>
  <c r="K9152" i="1"/>
  <c r="K9098" i="1"/>
  <c r="K1375" i="1"/>
  <c r="K1753" i="1"/>
  <c r="K4723" i="1"/>
  <c r="K7748" i="1"/>
  <c r="K241" i="1"/>
  <c r="K10286" i="1"/>
  <c r="K7046" i="1"/>
  <c r="K6407" i="1"/>
  <c r="K9260" i="1"/>
  <c r="K3427" i="1"/>
  <c r="K5641" i="1"/>
  <c r="K11258" i="1"/>
  <c r="K9044" i="1"/>
  <c r="K1591" i="1"/>
  <c r="K1105" i="1"/>
  <c r="K7370" i="1"/>
  <c r="K1321" i="1"/>
  <c r="K6408" i="1"/>
  <c r="K7208" i="1"/>
  <c r="K9476" i="1"/>
  <c r="K3859" i="1"/>
  <c r="K7316" i="1"/>
  <c r="K7802" i="1"/>
  <c r="K3913" i="1"/>
  <c r="K5587" i="1"/>
  <c r="K9854" i="1"/>
  <c r="K6409" i="1"/>
  <c r="K5209" i="1"/>
  <c r="K8018" i="1"/>
  <c r="K6410" i="1"/>
  <c r="K7586" i="1"/>
  <c r="K7262" i="1"/>
  <c r="K2509" i="1"/>
  <c r="K4183" i="1"/>
  <c r="K727" i="1"/>
  <c r="K7154" i="1"/>
  <c r="K10394" i="1"/>
  <c r="K6411" i="1"/>
  <c r="K3751" i="1"/>
  <c r="K5425" i="1"/>
  <c r="K1915" i="1"/>
  <c r="K7964" i="1"/>
  <c r="K9206" i="1"/>
  <c r="K9368" i="1"/>
  <c r="K2185" i="1"/>
  <c r="K5047" i="1"/>
  <c r="K2941" i="1"/>
  <c r="K6412" i="1"/>
  <c r="K4939" i="1"/>
  <c r="K835" i="1"/>
  <c r="K8342" i="1"/>
  <c r="K10880" i="1"/>
  <c r="K2617" i="1"/>
  <c r="K6413" i="1"/>
  <c r="K2347" i="1"/>
  <c r="K4021" i="1"/>
  <c r="K11204" i="1"/>
  <c r="K9962" i="1"/>
  <c r="K5479" i="1"/>
  <c r="K5857" i="1"/>
  <c r="K5155" i="1"/>
  <c r="K2725" i="1"/>
  <c r="K8180" i="1"/>
  <c r="K349" i="1"/>
  <c r="K8396" i="1"/>
  <c r="K11150" i="1"/>
  <c r="K9800" i="1"/>
  <c r="K4291" i="1"/>
  <c r="K997" i="1"/>
  <c r="K2239" i="1"/>
  <c r="K7100" i="1"/>
  <c r="K10232" i="1"/>
  <c r="K4399" i="1"/>
  <c r="K10124" i="1"/>
  <c r="K11096" i="1"/>
  <c r="K3643" i="1"/>
  <c r="K5317" i="1"/>
  <c r="K1861" i="1"/>
  <c r="K10178" i="1"/>
  <c r="K6414" i="1"/>
  <c r="K8990" i="1"/>
  <c r="K2023" i="1"/>
  <c r="K6415" i="1"/>
  <c r="K7640" i="1"/>
  <c r="K8504" i="1"/>
  <c r="K8234" i="1"/>
  <c r="K9692" i="1"/>
  <c r="K9908" i="1"/>
  <c r="K619" i="1"/>
  <c r="K3481" i="1"/>
  <c r="K3805" i="1"/>
  <c r="K6416" i="1"/>
  <c r="K6417" i="1"/>
  <c r="K1213" i="1"/>
  <c r="K3967" i="1"/>
  <c r="K1267" i="1"/>
  <c r="K673" i="1"/>
  <c r="K1483" i="1"/>
  <c r="K6418" i="1"/>
  <c r="K8882" i="1"/>
  <c r="K8666" i="1"/>
  <c r="K295" i="1"/>
  <c r="K4075" i="1"/>
  <c r="K11366" i="1"/>
  <c r="K3265" i="1"/>
  <c r="K5695" i="1"/>
  <c r="K4615" i="1"/>
  <c r="K1051" i="1"/>
  <c r="K9314" i="1"/>
  <c r="K3157" i="1"/>
  <c r="K9584" i="1"/>
  <c r="K6419" i="1"/>
  <c r="K2779" i="1"/>
  <c r="K5749" i="1"/>
  <c r="K5371" i="1"/>
  <c r="K6420" i="1"/>
  <c r="K133" i="1"/>
  <c r="K6421" i="1"/>
  <c r="K3589" i="1"/>
  <c r="K7911" i="1"/>
  <c r="K512" i="1"/>
  <c r="K7425" i="1"/>
  <c r="K4778" i="1"/>
  <c r="K5264" i="1"/>
  <c r="K10341" i="1"/>
  <c r="K4832" i="1"/>
  <c r="K10989" i="1"/>
  <c r="K6422" i="1"/>
  <c r="K11043" i="1"/>
  <c r="K10773" i="1"/>
  <c r="K2564" i="1"/>
  <c r="K3050" i="1"/>
  <c r="K8829" i="1"/>
  <c r="K10017" i="1"/>
  <c r="K8775" i="1"/>
  <c r="K8289" i="1"/>
  <c r="K1646" i="1"/>
  <c r="K80" i="1"/>
  <c r="K1808" i="1"/>
  <c r="K5102" i="1"/>
  <c r="K9747" i="1"/>
  <c r="K782" i="1"/>
  <c r="K10071" i="1"/>
  <c r="K10611" i="1"/>
  <c r="K1538" i="1"/>
  <c r="K566" i="1"/>
  <c r="K4454" i="1"/>
  <c r="K4238" i="1"/>
  <c r="K1160" i="1"/>
  <c r="K10557" i="1"/>
  <c r="K890" i="1"/>
  <c r="K2078" i="1"/>
  <c r="K3212" i="1"/>
  <c r="K10827" i="1"/>
  <c r="K2456" i="1"/>
  <c r="K458" i="1"/>
  <c r="K6423" i="1"/>
  <c r="K10449" i="1"/>
  <c r="K4346" i="1"/>
  <c r="K7533" i="1"/>
  <c r="K944" i="1"/>
  <c r="K2402" i="1"/>
  <c r="K10665" i="1"/>
  <c r="K5912" i="1"/>
  <c r="K1430" i="1"/>
  <c r="K2996" i="1"/>
  <c r="K4130" i="1"/>
  <c r="K4994" i="1"/>
  <c r="K1700" i="1"/>
  <c r="K4886" i="1"/>
  <c r="K8073" i="1"/>
  <c r="K2672" i="1"/>
  <c r="K5804" i="1"/>
  <c r="K3698" i="1"/>
  <c r="K7857" i="1"/>
  <c r="K188" i="1"/>
  <c r="K8721" i="1"/>
  <c r="K9423" i="1"/>
  <c r="K3320" i="1"/>
  <c r="K1970" i="1"/>
  <c r="K8613" i="1"/>
  <c r="K9639" i="1"/>
  <c r="K10719" i="1"/>
  <c r="K6424" i="1"/>
  <c r="K4508" i="1"/>
  <c r="K26" i="1"/>
  <c r="K8559" i="1"/>
  <c r="K2132" i="1"/>
  <c r="K6425" i="1"/>
  <c r="K404" i="1"/>
  <c r="K10503" i="1"/>
  <c r="K2294" i="1"/>
  <c r="K9531" i="1"/>
  <c r="K7695" i="1"/>
  <c r="K3536" i="1"/>
  <c r="K8451" i="1"/>
  <c r="K8937" i="1"/>
  <c r="K5534" i="1"/>
  <c r="K3374" i="1"/>
  <c r="K2888" i="1"/>
  <c r="K8127" i="1"/>
  <c r="K11313" i="1"/>
  <c r="K4670" i="1"/>
  <c r="K3104" i="1"/>
  <c r="K7479" i="1"/>
  <c r="K4562" i="1"/>
  <c r="K6426" i="1"/>
  <c r="K10935" i="1"/>
  <c r="K2834" i="1"/>
  <c r="K9153" i="1"/>
  <c r="K9099" i="1"/>
  <c r="K1376" i="1"/>
  <c r="K1754" i="1"/>
  <c r="K4724" i="1"/>
  <c r="K7749" i="1"/>
  <c r="K242" i="1"/>
  <c r="K10287" i="1"/>
  <c r="K7047" i="1"/>
  <c r="K6427" i="1"/>
  <c r="K9261" i="1"/>
  <c r="K3428" i="1"/>
  <c r="K5642" i="1"/>
  <c r="K11259" i="1"/>
  <c r="K9045" i="1"/>
  <c r="K1592" i="1"/>
  <c r="K1106" i="1"/>
  <c r="K7371" i="1"/>
  <c r="K1322" i="1"/>
  <c r="K6428" i="1"/>
  <c r="K7209" i="1"/>
  <c r="K9477" i="1"/>
  <c r="K3860" i="1"/>
  <c r="K7317" i="1"/>
  <c r="K7803" i="1"/>
  <c r="K3914" i="1"/>
  <c r="K5588" i="1"/>
  <c r="K9855" i="1"/>
  <c r="K6429" i="1"/>
  <c r="K5210" i="1"/>
  <c r="K8019" i="1"/>
  <c r="K6430" i="1"/>
  <c r="K7587" i="1"/>
  <c r="K7263" i="1"/>
  <c r="K2510" i="1"/>
  <c r="K4184" i="1"/>
  <c r="K728" i="1"/>
  <c r="K7155" i="1"/>
  <c r="K10395" i="1"/>
  <c r="K6431" i="1"/>
  <c r="K3752" i="1"/>
  <c r="K5426" i="1"/>
  <c r="K1916" i="1"/>
  <c r="K7965" i="1"/>
  <c r="K9207" i="1"/>
  <c r="K9369" i="1"/>
  <c r="K2186" i="1"/>
  <c r="K5048" i="1"/>
  <c r="K2942" i="1"/>
  <c r="K6432" i="1"/>
  <c r="K4940" i="1"/>
  <c r="K836" i="1"/>
  <c r="K8343" i="1"/>
  <c r="K10881" i="1"/>
  <c r="K2618" i="1"/>
  <c r="K6433" i="1"/>
  <c r="K2348" i="1"/>
  <c r="K4022" i="1"/>
  <c r="K11205" i="1"/>
  <c r="K9963" i="1"/>
  <c r="K5480" i="1"/>
  <c r="K5858" i="1"/>
  <c r="K5156" i="1"/>
  <c r="K2726" i="1"/>
  <c r="K8181" i="1"/>
  <c r="K350" i="1"/>
  <c r="K8397" i="1"/>
  <c r="K11151" i="1"/>
  <c r="K9801" i="1"/>
  <c r="K4292" i="1"/>
  <c r="K998" i="1"/>
  <c r="K2240" i="1"/>
  <c r="K7101" i="1"/>
  <c r="K10233" i="1"/>
  <c r="K4400" i="1"/>
  <c r="K10125" i="1"/>
  <c r="K11097" i="1"/>
  <c r="K3644" i="1"/>
  <c r="K5318" i="1"/>
  <c r="K1862" i="1"/>
  <c r="K10179" i="1"/>
  <c r="K6434" i="1"/>
  <c r="K8991" i="1"/>
  <c r="K2024" i="1"/>
  <c r="K6435" i="1"/>
  <c r="K7641" i="1"/>
  <c r="K8505" i="1"/>
  <c r="K8235" i="1"/>
  <c r="K9693" i="1"/>
  <c r="K9909" i="1"/>
  <c r="K620" i="1"/>
  <c r="K3482" i="1"/>
  <c r="K3806" i="1"/>
  <c r="K6436" i="1"/>
  <c r="K6437" i="1"/>
  <c r="K1214" i="1"/>
  <c r="K3968" i="1"/>
  <c r="K1268" i="1"/>
  <c r="K674" i="1"/>
  <c r="K1484" i="1"/>
  <c r="K6438" i="1"/>
  <c r="K8883" i="1"/>
  <c r="K8667" i="1"/>
  <c r="K296" i="1"/>
  <c r="K4076" i="1"/>
  <c r="K11367" i="1"/>
  <c r="K3266" i="1"/>
  <c r="K5696" i="1"/>
  <c r="K4616" i="1"/>
  <c r="K1052" i="1"/>
  <c r="K9315" i="1"/>
  <c r="K3158" i="1"/>
  <c r="K9585" i="1"/>
  <c r="K6439" i="1"/>
  <c r="K2780" i="1"/>
  <c r="K5750" i="1"/>
  <c r="K5372" i="1"/>
  <c r="K6440" i="1"/>
  <c r="K134" i="1"/>
  <c r="K6441" i="1"/>
  <c r="K3590" i="1"/>
  <c r="K7912" i="1"/>
  <c r="K513" i="1"/>
  <c r="K7426" i="1"/>
  <c r="K4779" i="1"/>
  <c r="K5265" i="1"/>
  <c r="K10342" i="1"/>
  <c r="K4833" i="1"/>
  <c r="K10990" i="1"/>
  <c r="K6442" i="1"/>
  <c r="K11044" i="1"/>
  <c r="K10774" i="1"/>
  <c r="K2565" i="1"/>
  <c r="K3051" i="1"/>
  <c r="K8830" i="1"/>
  <c r="K10018" i="1"/>
  <c r="K8776" i="1"/>
  <c r="K8290" i="1"/>
  <c r="K1647" i="1"/>
  <c r="K81" i="1"/>
  <c r="K1809" i="1"/>
  <c r="K5103" i="1"/>
  <c r="K9748" i="1"/>
  <c r="K783" i="1"/>
  <c r="K10072" i="1"/>
  <c r="K10612" i="1"/>
  <c r="K1539" i="1"/>
  <c r="K567" i="1"/>
  <c r="K4455" i="1"/>
  <c r="K4239" i="1"/>
  <c r="K1161" i="1"/>
  <c r="K10558" i="1"/>
  <c r="K891" i="1"/>
  <c r="K2079" i="1"/>
  <c r="K3213" i="1"/>
  <c r="K10828" i="1"/>
  <c r="K2457" i="1"/>
  <c r="K459" i="1"/>
  <c r="K6443" i="1"/>
  <c r="K10450" i="1"/>
  <c r="K4347" i="1"/>
  <c r="K7534" i="1"/>
  <c r="K945" i="1"/>
  <c r="K2403" i="1"/>
  <c r="K10666" i="1"/>
  <c r="K5913" i="1"/>
  <c r="K1431" i="1"/>
  <c r="K2997" i="1"/>
  <c r="K4131" i="1"/>
  <c r="K4995" i="1"/>
  <c r="K1701" i="1"/>
  <c r="K4887" i="1"/>
  <c r="K8074" i="1"/>
  <c r="K2673" i="1"/>
  <c r="K5805" i="1"/>
  <c r="K3699" i="1"/>
  <c r="K7858" i="1"/>
  <c r="K189" i="1"/>
  <c r="K8722" i="1"/>
  <c r="K9424" i="1"/>
  <c r="K3321" i="1"/>
  <c r="K1971" i="1"/>
  <c r="K8614" i="1"/>
  <c r="K9640" i="1"/>
  <c r="K10720" i="1"/>
  <c r="K6444" i="1"/>
  <c r="K4509" i="1"/>
  <c r="K27" i="1"/>
  <c r="K8560" i="1"/>
  <c r="K2133" i="1"/>
  <c r="K6445" i="1"/>
  <c r="K405" i="1"/>
  <c r="K10504" i="1"/>
  <c r="K2295" i="1"/>
  <c r="K9532" i="1"/>
  <c r="K7696" i="1"/>
  <c r="K3537" i="1"/>
  <c r="K8452" i="1"/>
  <c r="K8938" i="1"/>
  <c r="K5535" i="1"/>
  <c r="K3375" i="1"/>
  <c r="K2889" i="1"/>
  <c r="K8128" i="1"/>
  <c r="K11314" i="1"/>
  <c r="K4671" i="1"/>
  <c r="K3105" i="1"/>
  <c r="K7480" i="1"/>
  <c r="K4563" i="1"/>
  <c r="K6446" i="1"/>
  <c r="K10936" i="1"/>
  <c r="K2835" i="1"/>
  <c r="K9154" i="1"/>
  <c r="K9100" i="1"/>
  <c r="K1377" i="1"/>
  <c r="K1755" i="1"/>
  <c r="K4725" i="1"/>
  <c r="K7750" i="1"/>
  <c r="K243" i="1"/>
  <c r="K10288" i="1"/>
  <c r="K7048" i="1"/>
  <c r="K6447" i="1"/>
  <c r="K9262" i="1"/>
  <c r="K3429" i="1"/>
  <c r="K5643" i="1"/>
  <c r="K11260" i="1"/>
  <c r="K9046" i="1"/>
  <c r="K1593" i="1"/>
  <c r="K1107" i="1"/>
  <c r="K7372" i="1"/>
  <c r="K1323" i="1"/>
  <c r="K6448" i="1"/>
  <c r="K7210" i="1"/>
  <c r="K9478" i="1"/>
  <c r="K3861" i="1"/>
  <c r="K7318" i="1"/>
  <c r="K7804" i="1"/>
  <c r="K3915" i="1"/>
  <c r="K5589" i="1"/>
  <c r="K9856" i="1"/>
  <c r="K6449" i="1"/>
  <c r="K5211" i="1"/>
  <c r="K8020" i="1"/>
  <c r="K6450" i="1"/>
  <c r="K7588" i="1"/>
  <c r="K7264" i="1"/>
  <c r="K2511" i="1"/>
  <c r="K4185" i="1"/>
  <c r="K729" i="1"/>
  <c r="K7156" i="1"/>
  <c r="K10396" i="1"/>
  <c r="K6451" i="1"/>
  <c r="K3753" i="1"/>
  <c r="K5427" i="1"/>
  <c r="K1917" i="1"/>
  <c r="K7966" i="1"/>
  <c r="K9208" i="1"/>
  <c r="K9370" i="1"/>
  <c r="K2187" i="1"/>
  <c r="K5049" i="1"/>
  <c r="K2943" i="1"/>
  <c r="K6452" i="1"/>
  <c r="K4941" i="1"/>
  <c r="K837" i="1"/>
  <c r="K8344" i="1"/>
  <c r="K10882" i="1"/>
  <c r="K2619" i="1"/>
  <c r="K6453" i="1"/>
  <c r="K2349" i="1"/>
  <c r="K4023" i="1"/>
  <c r="K11206" i="1"/>
  <c r="K9964" i="1"/>
  <c r="K5481" i="1"/>
  <c r="K5859" i="1"/>
  <c r="K5157" i="1"/>
  <c r="K2727" i="1"/>
  <c r="K8182" i="1"/>
  <c r="K351" i="1"/>
  <c r="K8398" i="1"/>
  <c r="K11152" i="1"/>
  <c r="K9802" i="1"/>
  <c r="K4293" i="1"/>
  <c r="K999" i="1"/>
  <c r="K2241" i="1"/>
  <c r="K7102" i="1"/>
  <c r="K10234" i="1"/>
  <c r="K4401" i="1"/>
  <c r="K10126" i="1"/>
  <c r="K11098" i="1"/>
  <c r="K3645" i="1"/>
  <c r="K5319" i="1"/>
  <c r="K1863" i="1"/>
  <c r="K10180" i="1"/>
  <c r="K6454" i="1"/>
  <c r="K8992" i="1"/>
  <c r="K2025" i="1"/>
  <c r="K6455" i="1"/>
  <c r="K7642" i="1"/>
  <c r="K8506" i="1"/>
  <c r="K8236" i="1"/>
  <c r="K9694" i="1"/>
  <c r="K9910" i="1"/>
  <c r="K621" i="1"/>
  <c r="K3483" i="1"/>
  <c r="K3807" i="1"/>
  <c r="K6456" i="1"/>
  <c r="K6457" i="1"/>
  <c r="K1215" i="1"/>
  <c r="K3969" i="1"/>
  <c r="K1269" i="1"/>
  <c r="K675" i="1"/>
  <c r="K1485" i="1"/>
  <c r="K6458" i="1"/>
  <c r="K8884" i="1"/>
  <c r="K8668" i="1"/>
  <c r="K297" i="1"/>
  <c r="K4077" i="1"/>
  <c r="K11368" i="1"/>
  <c r="K3267" i="1"/>
  <c r="K5697" i="1"/>
  <c r="K4617" i="1"/>
  <c r="K1053" i="1"/>
  <c r="K9316" i="1"/>
  <c r="K3159" i="1"/>
  <c r="K9586" i="1"/>
  <c r="K6459" i="1"/>
  <c r="K2781" i="1"/>
  <c r="K5751" i="1"/>
  <c r="K5373" i="1"/>
  <c r="K6460" i="1"/>
  <c r="K135" i="1"/>
  <c r="K6461" i="1"/>
  <c r="K3591" i="1"/>
  <c r="K7913" i="1"/>
  <c r="K514" i="1"/>
  <c r="K7427" i="1"/>
  <c r="K4780" i="1"/>
  <c r="K5266" i="1"/>
  <c r="K10343" i="1"/>
  <c r="K4834" i="1"/>
  <c r="K10991" i="1"/>
  <c r="K6462" i="1"/>
  <c r="K11045" i="1"/>
  <c r="K10775" i="1"/>
  <c r="K2566" i="1"/>
  <c r="K3052" i="1"/>
  <c r="K8831" i="1"/>
  <c r="K10019" i="1"/>
  <c r="K8777" i="1"/>
  <c r="K8291" i="1"/>
  <c r="K1648" i="1"/>
  <c r="K82" i="1"/>
  <c r="K1810" i="1"/>
  <c r="K5104" i="1"/>
  <c r="K9749" i="1"/>
  <c r="K784" i="1"/>
  <c r="K10073" i="1"/>
  <c r="K10613" i="1"/>
  <c r="K1540" i="1"/>
  <c r="K568" i="1"/>
  <c r="K4456" i="1"/>
  <c r="K4240" i="1"/>
  <c r="K1162" i="1"/>
  <c r="K10559" i="1"/>
  <c r="K892" i="1"/>
  <c r="K2080" i="1"/>
  <c r="K3214" i="1"/>
  <c r="K10829" i="1"/>
  <c r="K2458" i="1"/>
  <c r="K460" i="1"/>
  <c r="K6463" i="1"/>
  <c r="K10451" i="1"/>
  <c r="K4348" i="1"/>
  <c r="K7535" i="1"/>
  <c r="K946" i="1"/>
  <c r="K2404" i="1"/>
  <c r="K10667" i="1"/>
  <c r="K5914" i="1"/>
  <c r="K1432" i="1"/>
  <c r="K2998" i="1"/>
  <c r="K4132" i="1"/>
  <c r="K4996" i="1"/>
  <c r="K1702" i="1"/>
  <c r="K4888" i="1"/>
  <c r="K8075" i="1"/>
  <c r="K2674" i="1"/>
  <c r="K5806" i="1"/>
  <c r="K3700" i="1"/>
  <c r="K7859" i="1"/>
  <c r="K190" i="1"/>
  <c r="K8723" i="1"/>
  <c r="K9425" i="1"/>
  <c r="K3322" i="1"/>
  <c r="K1972" i="1"/>
  <c r="K8615" i="1"/>
  <c r="K9641" i="1"/>
  <c r="K10721" i="1"/>
  <c r="K6464" i="1"/>
  <c r="K4510" i="1"/>
  <c r="K28" i="1"/>
  <c r="K8561" i="1"/>
  <c r="K2134" i="1"/>
  <c r="K6465" i="1"/>
  <c r="K406" i="1"/>
  <c r="K10505" i="1"/>
  <c r="K2296" i="1"/>
  <c r="K9533" i="1"/>
  <c r="K7697" i="1"/>
  <c r="K3538" i="1"/>
  <c r="K8453" i="1"/>
  <c r="K8939" i="1"/>
  <c r="K5536" i="1"/>
  <c r="K3376" i="1"/>
  <c r="K2890" i="1"/>
  <c r="K8129" i="1"/>
  <c r="K11315" i="1"/>
  <c r="K4672" i="1"/>
  <c r="K3106" i="1"/>
  <c r="K7481" i="1"/>
  <c r="K4564" i="1"/>
  <c r="K6466" i="1"/>
  <c r="K10937" i="1"/>
  <c r="K2836" i="1"/>
  <c r="K9155" i="1"/>
  <c r="K9101" i="1"/>
  <c r="K1378" i="1"/>
  <c r="K1756" i="1"/>
  <c r="K4726" i="1"/>
  <c r="K7751" i="1"/>
  <c r="K244" i="1"/>
  <c r="K10289" i="1"/>
  <c r="K7049" i="1"/>
  <c r="K6467" i="1"/>
  <c r="K9263" i="1"/>
  <c r="K3430" i="1"/>
  <c r="K5644" i="1"/>
  <c r="K11261" i="1"/>
  <c r="K9047" i="1"/>
  <c r="K1594" i="1"/>
  <c r="K1108" i="1"/>
  <c r="K7373" i="1"/>
  <c r="K1324" i="1"/>
  <c r="K6468" i="1"/>
  <c r="K7211" i="1"/>
  <c r="K9479" i="1"/>
  <c r="K3862" i="1"/>
  <c r="K7319" i="1"/>
  <c r="K7805" i="1"/>
  <c r="K3916" i="1"/>
  <c r="K5590" i="1"/>
  <c r="K9857" i="1"/>
  <c r="K6469" i="1"/>
  <c r="K5212" i="1"/>
  <c r="K8021" i="1"/>
  <c r="K6470" i="1"/>
  <c r="K7589" i="1"/>
  <c r="K7265" i="1"/>
  <c r="K2512" i="1"/>
  <c r="K4186" i="1"/>
  <c r="K730" i="1"/>
  <c r="K7157" i="1"/>
  <c r="K10397" i="1"/>
  <c r="K6471" i="1"/>
  <c r="K3754" i="1"/>
  <c r="K5428" i="1"/>
  <c r="K1918" i="1"/>
  <c r="K7967" i="1"/>
  <c r="K9209" i="1"/>
  <c r="K9371" i="1"/>
  <c r="K2188" i="1"/>
  <c r="K5050" i="1"/>
  <c r="K2944" i="1"/>
  <c r="K6472" i="1"/>
  <c r="K4942" i="1"/>
  <c r="K838" i="1"/>
  <c r="K8345" i="1"/>
  <c r="K10883" i="1"/>
  <c r="K2620" i="1"/>
  <c r="K6473" i="1"/>
  <c r="K2350" i="1"/>
  <c r="K4024" i="1"/>
  <c r="K11207" i="1"/>
  <c r="K9965" i="1"/>
  <c r="K5482" i="1"/>
  <c r="K5860" i="1"/>
  <c r="K5158" i="1"/>
  <c r="K2728" i="1"/>
  <c r="K8183" i="1"/>
  <c r="K352" i="1"/>
  <c r="K8399" i="1"/>
  <c r="K11153" i="1"/>
  <c r="K9803" i="1"/>
  <c r="K4294" i="1"/>
  <c r="K1000" i="1"/>
  <c r="K2242" i="1"/>
  <c r="K7103" i="1"/>
  <c r="K10235" i="1"/>
  <c r="K4402" i="1"/>
  <c r="K10127" i="1"/>
  <c r="K11099" i="1"/>
  <c r="K3646" i="1"/>
  <c r="K5320" i="1"/>
  <c r="K1864" i="1"/>
  <c r="K10181" i="1"/>
  <c r="K6474" i="1"/>
  <c r="K8993" i="1"/>
  <c r="K2026" i="1"/>
  <c r="K6475" i="1"/>
  <c r="K7643" i="1"/>
  <c r="K8507" i="1"/>
  <c r="K8237" i="1"/>
  <c r="K9695" i="1"/>
  <c r="K9911" i="1"/>
  <c r="K622" i="1"/>
  <c r="K3484" i="1"/>
  <c r="K3808" i="1"/>
  <c r="K6476" i="1"/>
  <c r="K6477" i="1"/>
  <c r="K1216" i="1"/>
  <c r="K3970" i="1"/>
  <c r="K1270" i="1"/>
  <c r="K676" i="1"/>
  <c r="K1486" i="1"/>
  <c r="K6478" i="1"/>
  <c r="K8885" i="1"/>
  <c r="K8669" i="1"/>
  <c r="K298" i="1"/>
  <c r="K4078" i="1"/>
  <c r="K11369" i="1"/>
  <c r="K3268" i="1"/>
  <c r="K5698" i="1"/>
  <c r="K4618" i="1"/>
  <c r="K1054" i="1"/>
  <c r="K9317" i="1"/>
  <c r="K3160" i="1"/>
  <c r="K9587" i="1"/>
  <c r="K6479" i="1"/>
  <c r="K2782" i="1"/>
  <c r="K5752" i="1"/>
  <c r="K5374" i="1"/>
  <c r="K6480" i="1"/>
  <c r="K136" i="1"/>
  <c r="K6481" i="1"/>
  <c r="K3592" i="1"/>
  <c r="K7914" i="1"/>
  <c r="K515" i="1"/>
  <c r="K7428" i="1"/>
  <c r="K4781" i="1"/>
  <c r="K5267" i="1"/>
  <c r="K10344" i="1"/>
  <c r="K4835" i="1"/>
  <c r="K10992" i="1"/>
  <c r="K6482" i="1"/>
  <c r="K11046" i="1"/>
  <c r="K10776" i="1"/>
  <c r="K2567" i="1"/>
  <c r="K3053" i="1"/>
  <c r="K8832" i="1"/>
  <c r="K10020" i="1"/>
  <c r="K8778" i="1"/>
  <c r="K8292" i="1"/>
  <c r="K1649" i="1"/>
  <c r="K83" i="1"/>
  <c r="K1811" i="1"/>
  <c r="K5105" i="1"/>
  <c r="K9750" i="1"/>
  <c r="K785" i="1"/>
  <c r="K10074" i="1"/>
  <c r="K10614" i="1"/>
  <c r="K1541" i="1"/>
  <c r="K569" i="1"/>
  <c r="K4457" i="1"/>
  <c r="K4241" i="1"/>
  <c r="K1163" i="1"/>
  <c r="K10560" i="1"/>
  <c r="K893" i="1"/>
  <c r="K2081" i="1"/>
  <c r="K3215" i="1"/>
  <c r="K10830" i="1"/>
  <c r="K2459" i="1"/>
  <c r="K461" i="1"/>
  <c r="K6483" i="1"/>
  <c r="K10452" i="1"/>
  <c r="K4349" i="1"/>
  <c r="K7536" i="1"/>
  <c r="K947" i="1"/>
  <c r="K2405" i="1"/>
  <c r="K10668" i="1"/>
  <c r="K5915" i="1"/>
  <c r="K1433" i="1"/>
  <c r="K2999" i="1"/>
  <c r="K4133" i="1"/>
  <c r="K4997" i="1"/>
  <c r="K1703" i="1"/>
  <c r="K4889" i="1"/>
  <c r="K8076" i="1"/>
  <c r="K2675" i="1"/>
  <c r="K5807" i="1"/>
  <c r="K3701" i="1"/>
  <c r="K7860" i="1"/>
  <c r="K191" i="1"/>
  <c r="K8724" i="1"/>
  <c r="K9426" i="1"/>
  <c r="K3323" i="1"/>
  <c r="K1973" i="1"/>
  <c r="K8616" i="1"/>
  <c r="K9642" i="1"/>
  <c r="K10722" i="1"/>
  <c r="K6484" i="1"/>
  <c r="K4511" i="1"/>
  <c r="K29" i="1"/>
  <c r="K8562" i="1"/>
  <c r="K2135" i="1"/>
  <c r="K6485" i="1"/>
  <c r="K407" i="1"/>
  <c r="K10506" i="1"/>
  <c r="K2297" i="1"/>
  <c r="K9534" i="1"/>
  <c r="K7698" i="1"/>
  <c r="K3539" i="1"/>
  <c r="K8454" i="1"/>
  <c r="K8940" i="1"/>
  <c r="K5537" i="1"/>
  <c r="K3377" i="1"/>
  <c r="K2891" i="1"/>
  <c r="K8130" i="1"/>
  <c r="K11316" i="1"/>
  <c r="K4673" i="1"/>
  <c r="K3107" i="1"/>
  <c r="K7482" i="1"/>
  <c r="K4565" i="1"/>
  <c r="K6486" i="1"/>
  <c r="K10938" i="1"/>
  <c r="K2837" i="1"/>
  <c r="K9156" i="1"/>
  <c r="K9102" i="1"/>
  <c r="K1379" i="1"/>
  <c r="K1757" i="1"/>
  <c r="K4727" i="1"/>
  <c r="K7752" i="1"/>
  <c r="K245" i="1"/>
  <c r="K10290" i="1"/>
  <c r="K7050" i="1"/>
  <c r="K6487" i="1"/>
  <c r="K9264" i="1"/>
  <c r="K3431" i="1"/>
  <c r="K5645" i="1"/>
  <c r="K11262" i="1"/>
  <c r="K9048" i="1"/>
  <c r="K1595" i="1"/>
  <c r="K1109" i="1"/>
  <c r="K7374" i="1"/>
  <c r="K1325" i="1"/>
  <c r="K6488" i="1"/>
  <c r="K7212" i="1"/>
  <c r="K9480" i="1"/>
  <c r="K3863" i="1"/>
  <c r="K7320" i="1"/>
  <c r="K7806" i="1"/>
  <c r="K3917" i="1"/>
  <c r="K5591" i="1"/>
  <c r="K9858" i="1"/>
  <c r="K6489" i="1"/>
  <c r="K5213" i="1"/>
  <c r="K8022" i="1"/>
  <c r="K6490" i="1"/>
  <c r="K7590" i="1"/>
  <c r="K7266" i="1"/>
  <c r="K2513" i="1"/>
  <c r="K4187" i="1"/>
  <c r="K731" i="1"/>
  <c r="K7158" i="1"/>
  <c r="K10398" i="1"/>
  <c r="K6491" i="1"/>
  <c r="K3755" i="1"/>
  <c r="K5429" i="1"/>
  <c r="K1919" i="1"/>
  <c r="K7968" i="1"/>
  <c r="K9210" i="1"/>
  <c r="K9372" i="1"/>
  <c r="K2189" i="1"/>
  <c r="K5051" i="1"/>
  <c r="K2945" i="1"/>
  <c r="K6492" i="1"/>
  <c r="K4943" i="1"/>
  <c r="K839" i="1"/>
  <c r="K8346" i="1"/>
  <c r="K10884" i="1"/>
  <c r="K2621" i="1"/>
  <c r="K6493" i="1"/>
  <c r="K2351" i="1"/>
  <c r="K4025" i="1"/>
  <c r="K11208" i="1"/>
  <c r="K9966" i="1"/>
  <c r="K5483" i="1"/>
  <c r="K5861" i="1"/>
  <c r="K5159" i="1"/>
  <c r="K2729" i="1"/>
  <c r="K8184" i="1"/>
  <c r="K353" i="1"/>
  <c r="K8400" i="1"/>
  <c r="K11154" i="1"/>
  <c r="K9804" i="1"/>
  <c r="K4295" i="1"/>
  <c r="K1001" i="1"/>
  <c r="K2243" i="1"/>
  <c r="K7104" i="1"/>
  <c r="K10236" i="1"/>
  <c r="K4403" i="1"/>
  <c r="K10128" i="1"/>
  <c r="K11100" i="1"/>
  <c r="K3647" i="1"/>
  <c r="K5321" i="1"/>
  <c r="K1865" i="1"/>
  <c r="K10182" i="1"/>
  <c r="K6494" i="1"/>
  <c r="K8994" i="1"/>
  <c r="K2027" i="1"/>
  <c r="K6495" i="1"/>
  <c r="K7644" i="1"/>
  <c r="K8508" i="1"/>
  <c r="K8238" i="1"/>
  <c r="K9696" i="1"/>
  <c r="K9912" i="1"/>
  <c r="K623" i="1"/>
  <c r="K3485" i="1"/>
  <c r="K3809" i="1"/>
  <c r="K6496" i="1"/>
  <c r="K6497" i="1"/>
  <c r="K1217" i="1"/>
  <c r="K3971" i="1"/>
  <c r="K1271" i="1"/>
  <c r="K677" i="1"/>
  <c r="K1487" i="1"/>
  <c r="K6498" i="1"/>
  <c r="K8886" i="1"/>
  <c r="K8670" i="1"/>
  <c r="K299" i="1"/>
  <c r="K4079" i="1"/>
  <c r="K11370" i="1"/>
  <c r="K3269" i="1"/>
  <c r="K5699" i="1"/>
  <c r="K4619" i="1"/>
  <c r="K1055" i="1"/>
  <c r="K9318" i="1"/>
  <c r="K3161" i="1"/>
  <c r="K9588" i="1"/>
  <c r="K6499" i="1"/>
  <c r="K2783" i="1"/>
  <c r="K5753" i="1"/>
  <c r="K5375" i="1"/>
  <c r="K6500" i="1"/>
  <c r="K137" i="1"/>
  <c r="K6501" i="1"/>
  <c r="K3593" i="1"/>
  <c r="K7915" i="1"/>
  <c r="K516" i="1"/>
  <c r="K7429" i="1"/>
  <c r="K4782" i="1"/>
  <c r="K5268" i="1"/>
  <c r="K10345" i="1"/>
  <c r="K4836" i="1"/>
  <c r="K10993" i="1"/>
  <c r="K6502" i="1"/>
  <c r="K11047" i="1"/>
  <c r="K10777" i="1"/>
  <c r="K2568" i="1"/>
  <c r="K3054" i="1"/>
  <c r="K8833" i="1"/>
  <c r="K10021" i="1"/>
  <c r="K8779" i="1"/>
  <c r="K8293" i="1"/>
  <c r="K1650" i="1"/>
  <c r="K84" i="1"/>
  <c r="K1812" i="1"/>
  <c r="K5106" i="1"/>
  <c r="K9751" i="1"/>
  <c r="K786" i="1"/>
  <c r="K10075" i="1"/>
  <c r="K10615" i="1"/>
  <c r="K1542" i="1"/>
  <c r="K570" i="1"/>
  <c r="K4458" i="1"/>
  <c r="K4242" i="1"/>
  <c r="K1164" i="1"/>
  <c r="K10561" i="1"/>
  <c r="K894" i="1"/>
  <c r="K2082" i="1"/>
  <c r="K3216" i="1"/>
  <c r="K10831" i="1"/>
  <c r="K2460" i="1"/>
  <c r="K462" i="1"/>
  <c r="K6503" i="1"/>
  <c r="K10453" i="1"/>
  <c r="K4350" i="1"/>
  <c r="K7537" i="1"/>
  <c r="K948" i="1"/>
  <c r="K2406" i="1"/>
  <c r="K10669" i="1"/>
  <c r="K5916" i="1"/>
  <c r="K1434" i="1"/>
  <c r="K3000" i="1"/>
  <c r="K4134" i="1"/>
  <c r="K4998" i="1"/>
  <c r="K1704" i="1"/>
  <c r="K4890" i="1"/>
  <c r="K8077" i="1"/>
  <c r="K2676" i="1"/>
  <c r="K5808" i="1"/>
  <c r="K3702" i="1"/>
  <c r="K7861" i="1"/>
  <c r="K192" i="1"/>
  <c r="K8725" i="1"/>
  <c r="K9427" i="1"/>
  <c r="K3324" i="1"/>
  <c r="K1974" i="1"/>
  <c r="K8617" i="1"/>
  <c r="K9643" i="1"/>
  <c r="K10723" i="1"/>
  <c r="K6504" i="1"/>
  <c r="K4512" i="1"/>
  <c r="K30" i="1"/>
  <c r="K8563" i="1"/>
  <c r="K2136" i="1"/>
  <c r="K6505" i="1"/>
  <c r="K408" i="1"/>
  <c r="K10507" i="1"/>
  <c r="K2298" i="1"/>
  <c r="K9535" i="1"/>
  <c r="K7699" i="1"/>
  <c r="K3540" i="1"/>
  <c r="K8455" i="1"/>
  <c r="K8941" i="1"/>
  <c r="K5538" i="1"/>
  <c r="K3378" i="1"/>
  <c r="K2892" i="1"/>
  <c r="K8131" i="1"/>
  <c r="K11317" i="1"/>
  <c r="K4674" i="1"/>
  <c r="K3108" i="1"/>
  <c r="K7483" i="1"/>
  <c r="K4566" i="1"/>
  <c r="K6506" i="1"/>
  <c r="K10939" i="1"/>
  <c r="K2838" i="1"/>
  <c r="K9157" i="1"/>
  <c r="K9103" i="1"/>
  <c r="K1380" i="1"/>
  <c r="K1758" i="1"/>
  <c r="K4728" i="1"/>
  <c r="K7753" i="1"/>
  <c r="K246" i="1"/>
  <c r="K10291" i="1"/>
  <c r="K7051" i="1"/>
  <c r="K6507" i="1"/>
  <c r="K9265" i="1"/>
  <c r="K3432" i="1"/>
  <c r="K5646" i="1"/>
  <c r="K11263" i="1"/>
  <c r="K9049" i="1"/>
  <c r="K1596" i="1"/>
  <c r="K1110" i="1"/>
  <c r="K7375" i="1"/>
  <c r="K1326" i="1"/>
  <c r="K6508" i="1"/>
  <c r="K7213" i="1"/>
  <c r="K9481" i="1"/>
  <c r="K3864" i="1"/>
  <c r="K7321" i="1"/>
  <c r="K7807" i="1"/>
  <c r="K3918" i="1"/>
  <c r="K5592" i="1"/>
  <c r="K9859" i="1"/>
  <c r="K6509" i="1"/>
  <c r="K5214" i="1"/>
  <c r="K8023" i="1"/>
  <c r="K6510" i="1"/>
  <c r="K7591" i="1"/>
  <c r="K7267" i="1"/>
  <c r="K2514" i="1"/>
  <c r="K4188" i="1"/>
  <c r="K732" i="1"/>
  <c r="K7159" i="1"/>
  <c r="K10399" i="1"/>
  <c r="K6511" i="1"/>
  <c r="K3756" i="1"/>
  <c r="K5430" i="1"/>
  <c r="K1920" i="1"/>
  <c r="K7969" i="1"/>
  <c r="K9211" i="1"/>
  <c r="K9373" i="1"/>
  <c r="K2190" i="1"/>
  <c r="K5052" i="1"/>
  <c r="K2946" i="1"/>
  <c r="K6512" i="1"/>
  <c r="K4944" i="1"/>
  <c r="K840" i="1"/>
  <c r="K8347" i="1"/>
  <c r="K10885" i="1"/>
  <c r="K2622" i="1"/>
  <c r="K6513" i="1"/>
  <c r="K2352" i="1"/>
  <c r="K4026" i="1"/>
  <c r="K11209" i="1"/>
  <c r="K9967" i="1"/>
  <c r="K5484" i="1"/>
  <c r="K5862" i="1"/>
  <c r="K5160" i="1"/>
  <c r="K2730" i="1"/>
  <c r="K8185" i="1"/>
  <c r="K354" i="1"/>
  <c r="K8401" i="1"/>
  <c r="K11155" i="1"/>
  <c r="K9805" i="1"/>
  <c r="K4296" i="1"/>
  <c r="K1002" i="1"/>
  <c r="K2244" i="1"/>
  <c r="K7105" i="1"/>
  <c r="K10237" i="1"/>
  <c r="K4404" i="1"/>
  <c r="K10129" i="1"/>
  <c r="K11101" i="1"/>
  <c r="K3648" i="1"/>
  <c r="K5322" i="1"/>
  <c r="K1866" i="1"/>
  <c r="K10183" i="1"/>
  <c r="K6514" i="1"/>
  <c r="K8995" i="1"/>
  <c r="K2028" i="1"/>
  <c r="K6515" i="1"/>
  <c r="K7645" i="1"/>
  <c r="K8509" i="1"/>
  <c r="K8239" i="1"/>
  <c r="K9697" i="1"/>
  <c r="K9913" i="1"/>
  <c r="K624" i="1"/>
  <c r="K3486" i="1"/>
  <c r="K3810" i="1"/>
  <c r="K6516" i="1"/>
  <c r="K6517" i="1"/>
  <c r="K1218" i="1"/>
  <c r="K3972" i="1"/>
  <c r="K1272" i="1"/>
  <c r="K678" i="1"/>
  <c r="K1488" i="1"/>
  <c r="K6518" i="1"/>
  <c r="K8887" i="1"/>
  <c r="K8671" i="1"/>
  <c r="K300" i="1"/>
  <c r="K4080" i="1"/>
  <c r="K11371" i="1"/>
  <c r="K3270" i="1"/>
  <c r="K5700" i="1"/>
  <c r="K4620" i="1"/>
  <c r="K1056" i="1"/>
  <c r="K9319" i="1"/>
  <c r="K3162" i="1"/>
  <c r="K9589" i="1"/>
  <c r="K6519" i="1"/>
  <c r="K2784" i="1"/>
  <c r="K5754" i="1"/>
  <c r="K5376" i="1"/>
  <c r="K6520" i="1"/>
  <c r="K138" i="1"/>
  <c r="K6521" i="1"/>
  <c r="K3594" i="1"/>
  <c r="K7916" i="1"/>
  <c r="K517" i="1"/>
  <c r="K7430" i="1"/>
  <c r="K4783" i="1"/>
  <c r="K5269" i="1"/>
  <c r="K10346" i="1"/>
  <c r="K4837" i="1"/>
  <c r="K10994" i="1"/>
  <c r="K6522" i="1"/>
  <c r="K11048" i="1"/>
  <c r="K10778" i="1"/>
  <c r="K2569" i="1"/>
  <c r="K3055" i="1"/>
  <c r="K8834" i="1"/>
  <c r="K10022" i="1"/>
  <c r="K8780" i="1"/>
  <c r="K8294" i="1"/>
  <c r="K1651" i="1"/>
  <c r="K85" i="1"/>
  <c r="K1813" i="1"/>
  <c r="K5107" i="1"/>
  <c r="K9752" i="1"/>
  <c r="K787" i="1"/>
  <c r="K10076" i="1"/>
  <c r="K10616" i="1"/>
  <c r="K1543" i="1"/>
  <c r="K571" i="1"/>
  <c r="K4459" i="1"/>
  <c r="K4243" i="1"/>
  <c r="K1165" i="1"/>
  <c r="K10562" i="1"/>
  <c r="K895" i="1"/>
  <c r="K2083" i="1"/>
  <c r="K3217" i="1"/>
  <c r="K10832" i="1"/>
  <c r="K2461" i="1"/>
  <c r="K463" i="1"/>
  <c r="K6523" i="1"/>
  <c r="K10454" i="1"/>
  <c r="K4351" i="1"/>
  <c r="K7538" i="1"/>
  <c r="K949" i="1"/>
  <c r="K2407" i="1"/>
  <c r="K10670" i="1"/>
  <c r="K5917" i="1"/>
  <c r="K1435" i="1"/>
  <c r="K3001" i="1"/>
  <c r="K4135" i="1"/>
  <c r="K4999" i="1"/>
  <c r="K1705" i="1"/>
  <c r="K4891" i="1"/>
  <c r="K8078" i="1"/>
  <c r="K2677" i="1"/>
  <c r="K5809" i="1"/>
  <c r="K3703" i="1"/>
  <c r="K7862" i="1"/>
  <c r="K193" i="1"/>
  <c r="K8726" i="1"/>
  <c r="K9428" i="1"/>
  <c r="K3325" i="1"/>
  <c r="K1975" i="1"/>
  <c r="K8618" i="1"/>
  <c r="K9644" i="1"/>
  <c r="K10724" i="1"/>
  <c r="K6524" i="1"/>
  <c r="K4513" i="1"/>
  <c r="K31" i="1"/>
  <c r="K8564" i="1"/>
  <c r="K2137" i="1"/>
  <c r="K6525" i="1"/>
  <c r="K409" i="1"/>
  <c r="K10508" i="1"/>
  <c r="K2299" i="1"/>
  <c r="K9536" i="1"/>
  <c r="K7700" i="1"/>
  <c r="K3541" i="1"/>
  <c r="K8456" i="1"/>
  <c r="K8942" i="1"/>
  <c r="K5539" i="1"/>
  <c r="K3379" i="1"/>
  <c r="K2893" i="1"/>
  <c r="K8132" i="1"/>
  <c r="K11318" i="1"/>
  <c r="K4675" i="1"/>
  <c r="K3109" i="1"/>
  <c r="K7484" i="1"/>
  <c r="K4567" i="1"/>
  <c r="K6526" i="1"/>
  <c r="K10940" i="1"/>
  <c r="K2839" i="1"/>
  <c r="K9158" i="1"/>
  <c r="K9104" i="1"/>
  <c r="K1381" i="1"/>
  <c r="K1759" i="1"/>
  <c r="K4729" i="1"/>
  <c r="K7754" i="1"/>
  <c r="K247" i="1"/>
  <c r="K10292" i="1"/>
  <c r="K7052" i="1"/>
  <c r="K6527" i="1"/>
  <c r="K9266" i="1"/>
  <c r="K3433" i="1"/>
  <c r="K5647" i="1"/>
  <c r="K11264" i="1"/>
  <c r="K9050" i="1"/>
  <c r="K1597" i="1"/>
  <c r="K1111" i="1"/>
  <c r="K7376" i="1"/>
  <c r="K1327" i="1"/>
  <c r="K6528" i="1"/>
  <c r="K7214" i="1"/>
  <c r="K9482" i="1"/>
  <c r="K3865" i="1"/>
  <c r="K7322" i="1"/>
  <c r="K7808" i="1"/>
  <c r="K3919" i="1"/>
  <c r="K5593" i="1"/>
  <c r="K9860" i="1"/>
  <c r="K6529" i="1"/>
  <c r="K5215" i="1"/>
  <c r="K8024" i="1"/>
  <c r="K6530" i="1"/>
  <c r="K7592" i="1"/>
  <c r="K7268" i="1"/>
  <c r="K2515" i="1"/>
  <c r="K4189" i="1"/>
  <c r="K733" i="1"/>
  <c r="K7160" i="1"/>
  <c r="K10400" i="1"/>
  <c r="K6531" i="1"/>
  <c r="K3757" i="1"/>
  <c r="K5431" i="1"/>
  <c r="K1921" i="1"/>
  <c r="K7970" i="1"/>
  <c r="K9212" i="1"/>
  <c r="K9374" i="1"/>
  <c r="K2191" i="1"/>
  <c r="K5053" i="1"/>
  <c r="K2947" i="1"/>
  <c r="K6532" i="1"/>
  <c r="K4945" i="1"/>
  <c r="K841" i="1"/>
  <c r="K8348" i="1"/>
  <c r="K10886" i="1"/>
  <c r="K2623" i="1"/>
  <c r="K6533" i="1"/>
  <c r="K2353" i="1"/>
  <c r="K4027" i="1"/>
  <c r="K11210" i="1"/>
  <c r="K9968" i="1"/>
  <c r="K5485" i="1"/>
  <c r="K5863" i="1"/>
  <c r="K5161" i="1"/>
  <c r="K2731" i="1"/>
  <c r="K8186" i="1"/>
  <c r="K355" i="1"/>
  <c r="K8402" i="1"/>
  <c r="K11156" i="1"/>
  <c r="K9806" i="1"/>
  <c r="K4297" i="1"/>
  <c r="K1003" i="1"/>
  <c r="K2245" i="1"/>
  <c r="K7106" i="1"/>
  <c r="K10238" i="1"/>
  <c r="K4405" i="1"/>
  <c r="K10130" i="1"/>
  <c r="K11102" i="1"/>
  <c r="K3649" i="1"/>
  <c r="K5323" i="1"/>
  <c r="K1867" i="1"/>
  <c r="K10184" i="1"/>
  <c r="K6534" i="1"/>
  <c r="K8996" i="1"/>
  <c r="K2029" i="1"/>
  <c r="K6535" i="1"/>
  <c r="K7646" i="1"/>
  <c r="K8510" i="1"/>
  <c r="K8240" i="1"/>
  <c r="K9698" i="1"/>
  <c r="K9914" i="1"/>
  <c r="K625" i="1"/>
  <c r="K3487" i="1"/>
  <c r="K3811" i="1"/>
  <c r="K6536" i="1"/>
  <c r="K6537" i="1"/>
  <c r="K1219" i="1"/>
  <c r="K3973" i="1"/>
  <c r="K1273" i="1"/>
  <c r="K679" i="1"/>
  <c r="K1489" i="1"/>
  <c r="K6538" i="1"/>
  <c r="K8888" i="1"/>
  <c r="K8672" i="1"/>
  <c r="K301" i="1"/>
  <c r="K4081" i="1"/>
  <c r="K11372" i="1"/>
  <c r="K3271" i="1"/>
  <c r="K5701" i="1"/>
  <c r="K4621" i="1"/>
  <c r="K1057" i="1"/>
  <c r="K9320" i="1"/>
  <c r="K3163" i="1"/>
  <c r="K9590" i="1"/>
  <c r="K6539" i="1"/>
  <c r="K2785" i="1"/>
  <c r="K5755" i="1"/>
  <c r="K5377" i="1"/>
  <c r="K6540" i="1"/>
  <c r="K139" i="1"/>
  <c r="K6541" i="1"/>
  <c r="K3595" i="1"/>
  <c r="K7917" i="1"/>
  <c r="K518" i="1"/>
  <c r="K7431" i="1"/>
  <c r="K4784" i="1"/>
  <c r="K5270" i="1"/>
  <c r="K10347" i="1"/>
  <c r="K4838" i="1"/>
  <c r="K10995" i="1"/>
  <c r="K6542" i="1"/>
  <c r="K11049" i="1"/>
  <c r="K10779" i="1"/>
  <c r="K2570" i="1"/>
  <c r="K3056" i="1"/>
  <c r="K8835" i="1"/>
  <c r="K10023" i="1"/>
  <c r="K8781" i="1"/>
  <c r="K8295" i="1"/>
  <c r="K1652" i="1"/>
  <c r="K86" i="1"/>
  <c r="K1814" i="1"/>
  <c r="K5108" i="1"/>
  <c r="K9753" i="1"/>
  <c r="K788" i="1"/>
  <c r="K10077" i="1"/>
  <c r="K10617" i="1"/>
  <c r="K1544" i="1"/>
  <c r="K572" i="1"/>
  <c r="K4460" i="1"/>
  <c r="K4244" i="1"/>
  <c r="K1166" i="1"/>
  <c r="K10563" i="1"/>
  <c r="K896" i="1"/>
  <c r="K2084" i="1"/>
  <c r="K3218" i="1"/>
  <c r="K10833" i="1"/>
  <c r="K2462" i="1"/>
  <c r="K464" i="1"/>
  <c r="K6543" i="1"/>
  <c r="K10455" i="1"/>
  <c r="K4352" i="1"/>
  <c r="K7539" i="1"/>
  <c r="K950" i="1"/>
  <c r="K2408" i="1"/>
  <c r="K10671" i="1"/>
  <c r="K5918" i="1"/>
  <c r="K1436" i="1"/>
  <c r="K3002" i="1"/>
  <c r="K4136" i="1"/>
  <c r="K5000" i="1"/>
  <c r="K1706" i="1"/>
  <c r="K4892" i="1"/>
  <c r="K8079" i="1"/>
  <c r="K2678" i="1"/>
  <c r="K5810" i="1"/>
  <c r="K3704" i="1"/>
  <c r="K7863" i="1"/>
  <c r="K194" i="1"/>
  <c r="K8727" i="1"/>
  <c r="K9429" i="1"/>
  <c r="K3326" i="1"/>
  <c r="K1976" i="1"/>
  <c r="K8619" i="1"/>
  <c r="K9645" i="1"/>
  <c r="K10725" i="1"/>
  <c r="K6544" i="1"/>
  <c r="K4514" i="1"/>
  <c r="K32" i="1"/>
  <c r="K8565" i="1"/>
  <c r="K2138" i="1"/>
  <c r="K6545" i="1"/>
  <c r="K410" i="1"/>
  <c r="K10509" i="1"/>
  <c r="K2300" i="1"/>
  <c r="K9537" i="1"/>
  <c r="K7701" i="1"/>
  <c r="K3542" i="1"/>
  <c r="K8457" i="1"/>
  <c r="K8943" i="1"/>
  <c r="K5540" i="1"/>
  <c r="K3380" i="1"/>
  <c r="K2894" i="1"/>
  <c r="K8133" i="1"/>
  <c r="K11319" i="1"/>
  <c r="K4676" i="1"/>
  <c r="K3110" i="1"/>
  <c r="K7485" i="1"/>
  <c r="K4568" i="1"/>
  <c r="K6546" i="1"/>
  <c r="K10941" i="1"/>
  <c r="K2840" i="1"/>
  <c r="K9159" i="1"/>
  <c r="K9105" i="1"/>
  <c r="K1382" i="1"/>
  <c r="K1760" i="1"/>
  <c r="K4730" i="1"/>
  <c r="K7755" i="1"/>
  <c r="K248" i="1"/>
  <c r="K10293" i="1"/>
  <c r="K7053" i="1"/>
  <c r="K6547" i="1"/>
  <c r="K9267" i="1"/>
  <c r="K3434" i="1"/>
  <c r="K5648" i="1"/>
  <c r="K11265" i="1"/>
  <c r="K9051" i="1"/>
  <c r="K1598" i="1"/>
  <c r="K1112" i="1"/>
  <c r="K7377" i="1"/>
  <c r="K1328" i="1"/>
  <c r="K6548" i="1"/>
  <c r="K7215" i="1"/>
  <c r="K9483" i="1"/>
  <c r="K3866" i="1"/>
  <c r="K7323" i="1"/>
  <c r="K7809" i="1"/>
  <c r="K3920" i="1"/>
  <c r="K5594" i="1"/>
  <c r="K9861" i="1"/>
  <c r="K6549" i="1"/>
  <c r="K5216" i="1"/>
  <c r="K8025" i="1"/>
  <c r="K6550" i="1"/>
  <c r="K7593" i="1"/>
  <c r="K7269" i="1"/>
  <c r="K2516" i="1"/>
  <c r="K4190" i="1"/>
  <c r="K734" i="1"/>
  <c r="K7161" i="1"/>
  <c r="K10401" i="1"/>
  <c r="K6551" i="1"/>
  <c r="K3758" i="1"/>
  <c r="K5432" i="1"/>
  <c r="K1922" i="1"/>
  <c r="K7971" i="1"/>
  <c r="K9213" i="1"/>
  <c r="K9375" i="1"/>
  <c r="K2192" i="1"/>
  <c r="K5054" i="1"/>
  <c r="K2948" i="1"/>
  <c r="K6552" i="1"/>
  <c r="K4946" i="1"/>
  <c r="K842" i="1"/>
  <c r="K8349" i="1"/>
  <c r="K10887" i="1"/>
  <c r="K2624" i="1"/>
  <c r="K6553" i="1"/>
  <c r="K2354" i="1"/>
  <c r="K4028" i="1"/>
  <c r="K11211" i="1"/>
  <c r="K9969" i="1"/>
  <c r="K5486" i="1"/>
  <c r="K5864" i="1"/>
  <c r="K5162" i="1"/>
  <c r="K2732" i="1"/>
  <c r="K8187" i="1"/>
  <c r="K356" i="1"/>
  <c r="K8403" i="1"/>
  <c r="K11157" i="1"/>
  <c r="K9807" i="1"/>
  <c r="K4298" i="1"/>
  <c r="K1004" i="1"/>
  <c r="K2246" i="1"/>
  <c r="K7107" i="1"/>
  <c r="K10239" i="1"/>
  <c r="K4406" i="1"/>
  <c r="K10131" i="1"/>
  <c r="K11103" i="1"/>
  <c r="K3650" i="1"/>
  <c r="K5324" i="1"/>
  <c r="K1868" i="1"/>
  <c r="K10185" i="1"/>
  <c r="K6554" i="1"/>
  <c r="K8997" i="1"/>
  <c r="K2030" i="1"/>
  <c r="K6555" i="1"/>
  <c r="K7647" i="1"/>
  <c r="K8511" i="1"/>
  <c r="K8241" i="1"/>
  <c r="K9699" i="1"/>
  <c r="K9915" i="1"/>
  <c r="K626" i="1"/>
  <c r="K3488" i="1"/>
  <c r="K3812" i="1"/>
  <c r="K6556" i="1"/>
  <c r="K6557" i="1"/>
  <c r="K1220" i="1"/>
  <c r="K3974" i="1"/>
  <c r="K1274" i="1"/>
  <c r="K680" i="1"/>
  <c r="K1490" i="1"/>
  <c r="K6558" i="1"/>
  <c r="K8889" i="1"/>
  <c r="K8673" i="1"/>
  <c r="K302" i="1"/>
  <c r="K4082" i="1"/>
  <c r="K11373" i="1"/>
  <c r="K3272" i="1"/>
  <c r="K5702" i="1"/>
  <c r="K4622" i="1"/>
  <c r="K1058" i="1"/>
  <c r="K9321" i="1"/>
  <c r="K3164" i="1"/>
  <c r="K9591" i="1"/>
  <c r="K6559" i="1"/>
  <c r="K2786" i="1"/>
  <c r="K5756" i="1"/>
  <c r="K5378" i="1"/>
  <c r="K6560" i="1"/>
  <c r="K140" i="1"/>
  <c r="K6561" i="1"/>
  <c r="K3596" i="1"/>
  <c r="K7918" i="1"/>
  <c r="K519" i="1"/>
  <c r="K7432" i="1"/>
  <c r="K4785" i="1"/>
  <c r="K5271" i="1"/>
  <c r="K10348" i="1"/>
  <c r="K4839" i="1"/>
  <c r="K10996" i="1"/>
  <c r="K6562" i="1"/>
  <c r="K11050" i="1"/>
  <c r="K10780" i="1"/>
  <c r="K2571" i="1"/>
  <c r="K3057" i="1"/>
  <c r="K8836" i="1"/>
  <c r="K10024" i="1"/>
  <c r="K8782" i="1"/>
  <c r="K8296" i="1"/>
  <c r="K1653" i="1"/>
  <c r="K87" i="1"/>
  <c r="K1815" i="1"/>
  <c r="K5109" i="1"/>
  <c r="K9754" i="1"/>
  <c r="K789" i="1"/>
  <c r="K10078" i="1"/>
  <c r="K10618" i="1"/>
  <c r="K1545" i="1"/>
  <c r="K573" i="1"/>
  <c r="K4461" i="1"/>
  <c r="K4245" i="1"/>
  <c r="K1167" i="1"/>
  <c r="K10564" i="1"/>
  <c r="K897" i="1"/>
  <c r="K2085" i="1"/>
  <c r="K3219" i="1"/>
  <c r="K10834" i="1"/>
  <c r="K2463" i="1"/>
  <c r="K465" i="1"/>
  <c r="K6563" i="1"/>
  <c r="K10456" i="1"/>
  <c r="K4353" i="1"/>
  <c r="K7540" i="1"/>
  <c r="K951" i="1"/>
  <c r="K2409" i="1"/>
  <c r="K10672" i="1"/>
  <c r="K5919" i="1"/>
  <c r="K1437" i="1"/>
  <c r="K3003" i="1"/>
  <c r="K4137" i="1"/>
  <c r="K5001" i="1"/>
  <c r="K1707" i="1"/>
  <c r="K4893" i="1"/>
  <c r="K8080" i="1"/>
  <c r="K2679" i="1"/>
  <c r="K5811" i="1"/>
  <c r="K3705" i="1"/>
  <c r="K7864" i="1"/>
  <c r="K195" i="1"/>
  <c r="K8728" i="1"/>
  <c r="K9430" i="1"/>
  <c r="K3327" i="1"/>
  <c r="K1977" i="1"/>
  <c r="K8620" i="1"/>
  <c r="K9646" i="1"/>
  <c r="K10726" i="1"/>
  <c r="K6564" i="1"/>
  <c r="K4515" i="1"/>
  <c r="K33" i="1"/>
  <c r="K8566" i="1"/>
  <c r="K2139" i="1"/>
  <c r="K6565" i="1"/>
  <c r="K411" i="1"/>
  <c r="K10510" i="1"/>
  <c r="K2301" i="1"/>
  <c r="K9538" i="1"/>
  <c r="K7702" i="1"/>
  <c r="K3543" i="1"/>
  <c r="K8458" i="1"/>
  <c r="K8944" i="1"/>
  <c r="K5541" i="1"/>
  <c r="K3381" i="1"/>
  <c r="K2895" i="1"/>
  <c r="K8134" i="1"/>
  <c r="K11320" i="1"/>
  <c r="K4677" i="1"/>
  <c r="K3111" i="1"/>
  <c r="K7486" i="1"/>
  <c r="K4569" i="1"/>
  <c r="K6566" i="1"/>
  <c r="K10942" i="1"/>
  <c r="K2841" i="1"/>
  <c r="K9160" i="1"/>
  <c r="K9106" i="1"/>
  <c r="K1383" i="1"/>
  <c r="K1761" i="1"/>
  <c r="K4731" i="1"/>
  <c r="K7756" i="1"/>
  <c r="K249" i="1"/>
  <c r="K10294" i="1"/>
  <c r="K7054" i="1"/>
  <c r="K6567" i="1"/>
  <c r="K9268" i="1"/>
  <c r="K3435" i="1"/>
  <c r="K5649" i="1"/>
  <c r="K11266" i="1"/>
  <c r="K9052" i="1"/>
  <c r="K1599" i="1"/>
  <c r="K1113" i="1"/>
  <c r="K7378" i="1"/>
  <c r="K1329" i="1"/>
  <c r="K6568" i="1"/>
  <c r="K7216" i="1"/>
  <c r="K9484" i="1"/>
  <c r="K3867" i="1"/>
  <c r="K7324" i="1"/>
  <c r="K7810" i="1"/>
  <c r="K3921" i="1"/>
  <c r="K5595" i="1"/>
  <c r="K9862" i="1"/>
  <c r="K6569" i="1"/>
  <c r="K5217" i="1"/>
  <c r="K8026" i="1"/>
  <c r="K6570" i="1"/>
  <c r="K7594" i="1"/>
  <c r="K7270" i="1"/>
  <c r="K2517" i="1"/>
  <c r="K4191" i="1"/>
  <c r="K735" i="1"/>
  <c r="K7162" i="1"/>
  <c r="K10402" i="1"/>
  <c r="K6571" i="1"/>
  <c r="K3759" i="1"/>
  <c r="K5433" i="1"/>
  <c r="K1923" i="1"/>
  <c r="K7972" i="1"/>
  <c r="K9214" i="1"/>
  <c r="K9376" i="1"/>
  <c r="K2193" i="1"/>
  <c r="K5055" i="1"/>
  <c r="K2949" i="1"/>
  <c r="K6572" i="1"/>
  <c r="K4947" i="1"/>
  <c r="K843" i="1"/>
  <c r="K8350" i="1"/>
  <c r="K10888" i="1"/>
  <c r="K2625" i="1"/>
  <c r="K6573" i="1"/>
  <c r="K2355" i="1"/>
  <c r="K4029" i="1"/>
  <c r="K11212" i="1"/>
  <c r="K9970" i="1"/>
  <c r="K5487" i="1"/>
  <c r="K5865" i="1"/>
  <c r="K5163" i="1"/>
  <c r="K2733" i="1"/>
  <c r="K8188" i="1"/>
  <c r="K357" i="1"/>
  <c r="K8404" i="1"/>
  <c r="K11158" i="1"/>
  <c r="K9808" i="1"/>
  <c r="K4299" i="1"/>
  <c r="K1005" i="1"/>
  <c r="K2247" i="1"/>
  <c r="K7108" i="1"/>
  <c r="K10240" i="1"/>
  <c r="K4407" i="1"/>
  <c r="K10132" i="1"/>
  <c r="K11104" i="1"/>
  <c r="K3651" i="1"/>
  <c r="K5325" i="1"/>
  <c r="K1869" i="1"/>
  <c r="K10186" i="1"/>
  <c r="K6574" i="1"/>
  <c r="K8998" i="1"/>
  <c r="K2031" i="1"/>
  <c r="K6575" i="1"/>
  <c r="K7648" i="1"/>
  <c r="K8512" i="1"/>
  <c r="K8242" i="1"/>
  <c r="K9700" i="1"/>
  <c r="K9916" i="1"/>
  <c r="K627" i="1"/>
  <c r="K3489" i="1"/>
  <c r="K3813" i="1"/>
  <c r="K6576" i="1"/>
  <c r="K6577" i="1"/>
  <c r="K1221" i="1"/>
  <c r="K3975" i="1"/>
  <c r="K1275" i="1"/>
  <c r="K681" i="1"/>
  <c r="K1491" i="1"/>
  <c r="K6578" i="1"/>
  <c r="K8890" i="1"/>
  <c r="K8674" i="1"/>
  <c r="K303" i="1"/>
  <c r="K4083" i="1"/>
  <c r="K11374" i="1"/>
  <c r="K3273" i="1"/>
  <c r="K5703" i="1"/>
  <c r="K4623" i="1"/>
  <c r="K1059" i="1"/>
  <c r="K9322" i="1"/>
  <c r="K3165" i="1"/>
  <c r="K9592" i="1"/>
  <c r="K6579" i="1"/>
  <c r="K2787" i="1"/>
  <c r="K5757" i="1"/>
  <c r="K5379" i="1"/>
  <c r="K6580" i="1"/>
  <c r="K141" i="1"/>
  <c r="K6581" i="1"/>
  <c r="K3597" i="1"/>
  <c r="K7919" i="1"/>
  <c r="K520" i="1"/>
  <c r="K7433" i="1"/>
  <c r="K4786" i="1"/>
  <c r="K5272" i="1"/>
  <c r="K10349" i="1"/>
  <c r="K4840" i="1"/>
  <c r="K10997" i="1"/>
  <c r="K6582" i="1"/>
  <c r="K11051" i="1"/>
  <c r="K10781" i="1"/>
  <c r="K2572" i="1"/>
  <c r="K3058" i="1"/>
  <c r="K8837" i="1"/>
  <c r="K10025" i="1"/>
  <c r="K8783" i="1"/>
  <c r="K8297" i="1"/>
  <c r="K1654" i="1"/>
  <c r="K88" i="1"/>
  <c r="K1816" i="1"/>
  <c r="K5110" i="1"/>
  <c r="K9755" i="1"/>
  <c r="K790" i="1"/>
  <c r="K10079" i="1"/>
  <c r="K10619" i="1"/>
  <c r="K1546" i="1"/>
  <c r="K574" i="1"/>
  <c r="K4462" i="1"/>
  <c r="K4246" i="1"/>
  <c r="K1168" i="1"/>
  <c r="K10565" i="1"/>
  <c r="K898" i="1"/>
  <c r="K2086" i="1"/>
  <c r="K3220" i="1"/>
  <c r="K10835" i="1"/>
  <c r="K2464" i="1"/>
  <c r="K466" i="1"/>
  <c r="K6583" i="1"/>
  <c r="K10457" i="1"/>
  <c r="K4354" i="1"/>
  <c r="K7541" i="1"/>
  <c r="K952" i="1"/>
  <c r="K2410" i="1"/>
  <c r="K10673" i="1"/>
  <c r="K5920" i="1"/>
  <c r="K1438" i="1"/>
  <c r="K3004" i="1"/>
  <c r="K4138" i="1"/>
  <c r="K5002" i="1"/>
  <c r="K1708" i="1"/>
  <c r="K4894" i="1"/>
  <c r="K8081" i="1"/>
  <c r="K2680" i="1"/>
  <c r="K5812" i="1"/>
  <c r="K3706" i="1"/>
  <c r="K7865" i="1"/>
  <c r="K196" i="1"/>
  <c r="K8729" i="1"/>
  <c r="K9431" i="1"/>
  <c r="K3328" i="1"/>
  <c r="K1978" i="1"/>
  <c r="K8621" i="1"/>
  <c r="K9647" i="1"/>
  <c r="K10727" i="1"/>
  <c r="K6584" i="1"/>
  <c r="K4516" i="1"/>
  <c r="K34" i="1"/>
  <c r="K8567" i="1"/>
  <c r="K2140" i="1"/>
  <c r="K6585" i="1"/>
  <c r="K412" i="1"/>
  <c r="K10511" i="1"/>
  <c r="K2302" i="1"/>
  <c r="K9539" i="1"/>
  <c r="K7703" i="1"/>
  <c r="K3544" i="1"/>
  <c r="K8459" i="1"/>
  <c r="K8945" i="1"/>
  <c r="K5542" i="1"/>
  <c r="K3382" i="1"/>
  <c r="K2896" i="1"/>
  <c r="K8135" i="1"/>
  <c r="K11321" i="1"/>
  <c r="K4678" i="1"/>
  <c r="K3112" i="1"/>
  <c r="K7487" i="1"/>
  <c r="K4570" i="1"/>
  <c r="K6586" i="1"/>
  <c r="K10943" i="1"/>
  <c r="K2842" i="1"/>
  <c r="K9161" i="1"/>
  <c r="K9107" i="1"/>
  <c r="K1384" i="1"/>
  <c r="K1762" i="1"/>
  <c r="K4732" i="1"/>
  <c r="K7757" i="1"/>
  <c r="K250" i="1"/>
  <c r="K10295" i="1"/>
  <c r="K7055" i="1"/>
  <c r="K6587" i="1"/>
  <c r="K9269" i="1"/>
  <c r="K3436" i="1"/>
  <c r="K5650" i="1"/>
  <c r="K11267" i="1"/>
  <c r="K9053" i="1"/>
  <c r="K1600" i="1"/>
  <c r="K1114" i="1"/>
  <c r="K7379" i="1"/>
  <c r="K1330" i="1"/>
  <c r="K6588" i="1"/>
  <c r="K7217" i="1"/>
  <c r="K9485" i="1"/>
  <c r="K3868" i="1"/>
  <c r="K7325" i="1"/>
  <c r="K7811" i="1"/>
  <c r="K3922" i="1"/>
  <c r="K5596" i="1"/>
  <c r="K9863" i="1"/>
  <c r="K6589" i="1"/>
  <c r="K5218" i="1"/>
  <c r="K8027" i="1"/>
  <c r="K6590" i="1"/>
  <c r="K7595" i="1"/>
  <c r="K7271" i="1"/>
  <c r="K2518" i="1"/>
  <c r="K4192" i="1"/>
  <c r="K736" i="1"/>
  <c r="K7163" i="1"/>
  <c r="K10403" i="1"/>
  <c r="K6591" i="1"/>
  <c r="K3760" i="1"/>
  <c r="K5434" i="1"/>
  <c r="K1924" i="1"/>
  <c r="K7973" i="1"/>
  <c r="K9215" i="1"/>
  <c r="K9377" i="1"/>
  <c r="K2194" i="1"/>
  <c r="K5056" i="1"/>
  <c r="K2950" i="1"/>
  <c r="K6592" i="1"/>
  <c r="K4948" i="1"/>
  <c r="K844" i="1"/>
  <c r="K8351" i="1"/>
  <c r="K10889" i="1"/>
  <c r="K2626" i="1"/>
  <c r="K6593" i="1"/>
  <c r="K2356" i="1"/>
  <c r="K4030" i="1"/>
  <c r="K11213" i="1"/>
  <c r="K9971" i="1"/>
  <c r="K5488" i="1"/>
  <c r="K5866" i="1"/>
  <c r="K5164" i="1"/>
  <c r="K2734" i="1"/>
  <c r="K8189" i="1"/>
  <c r="K358" i="1"/>
  <c r="K8405" i="1"/>
  <c r="K11159" i="1"/>
  <c r="K9809" i="1"/>
  <c r="K4300" i="1"/>
  <c r="K1006" i="1"/>
  <c r="K2248" i="1"/>
  <c r="K7109" i="1"/>
  <c r="K10241" i="1"/>
  <c r="K4408" i="1"/>
  <c r="K10133" i="1"/>
  <c r="K11105" i="1"/>
  <c r="K3652" i="1"/>
  <c r="K5326" i="1"/>
  <c r="K1870" i="1"/>
  <c r="K10187" i="1"/>
  <c r="K6594" i="1"/>
  <c r="K8999" i="1"/>
  <c r="K2032" i="1"/>
  <c r="K6595" i="1"/>
  <c r="K7649" i="1"/>
  <c r="K8513" i="1"/>
  <c r="K8243" i="1"/>
  <c r="K9701" i="1"/>
  <c r="K9917" i="1"/>
  <c r="K628" i="1"/>
  <c r="K3490" i="1"/>
  <c r="K3814" i="1"/>
  <c r="K6596" i="1"/>
  <c r="K6597" i="1"/>
  <c r="K1222" i="1"/>
  <c r="K3976" i="1"/>
  <c r="K1276" i="1"/>
  <c r="K682" i="1"/>
  <c r="K1492" i="1"/>
  <c r="K6598" i="1"/>
  <c r="K8891" i="1"/>
  <c r="K8675" i="1"/>
  <c r="K304" i="1"/>
  <c r="K4084" i="1"/>
  <c r="K11375" i="1"/>
  <c r="K3274" i="1"/>
  <c r="K5704" i="1"/>
  <c r="K4624" i="1"/>
  <c r="K1060" i="1"/>
  <c r="K9323" i="1"/>
  <c r="K3166" i="1"/>
  <c r="K9593" i="1"/>
  <c r="K6599" i="1"/>
  <c r="K2788" i="1"/>
  <c r="K5758" i="1"/>
  <c r="K5380" i="1"/>
  <c r="K6600" i="1"/>
  <c r="K142" i="1"/>
  <c r="K6601" i="1"/>
  <c r="K3598" i="1"/>
  <c r="K7920" i="1"/>
  <c r="K521" i="1"/>
  <c r="K7434" i="1"/>
  <c r="K4787" i="1"/>
  <c r="K5273" i="1"/>
  <c r="K10350" i="1"/>
  <c r="K4841" i="1"/>
  <c r="K10998" i="1"/>
  <c r="K6602" i="1"/>
  <c r="K11052" i="1"/>
  <c r="K10782" i="1"/>
  <c r="K2573" i="1"/>
  <c r="K3059" i="1"/>
  <c r="K8838" i="1"/>
  <c r="K10026" i="1"/>
  <c r="K8784" i="1"/>
  <c r="K8298" i="1"/>
  <c r="K1655" i="1"/>
  <c r="K89" i="1"/>
  <c r="K1817" i="1"/>
  <c r="K5111" i="1"/>
  <c r="K9756" i="1"/>
  <c r="K791" i="1"/>
  <c r="K10080" i="1"/>
  <c r="K10620" i="1"/>
  <c r="K1547" i="1"/>
  <c r="K575" i="1"/>
  <c r="K4463" i="1"/>
  <c r="K4247" i="1"/>
  <c r="K1169" i="1"/>
  <c r="K10566" i="1"/>
  <c r="K899" i="1"/>
  <c r="K2087" i="1"/>
  <c r="K3221" i="1"/>
  <c r="K10836" i="1"/>
  <c r="K2465" i="1"/>
  <c r="K467" i="1"/>
  <c r="K6603" i="1"/>
  <c r="K10458" i="1"/>
  <c r="K4355" i="1"/>
  <c r="K7542" i="1"/>
  <c r="K953" i="1"/>
  <c r="K2411" i="1"/>
  <c r="K10674" i="1"/>
  <c r="K5921" i="1"/>
  <c r="K1439" i="1"/>
  <c r="K3005" i="1"/>
  <c r="K4139" i="1"/>
  <c r="K5003" i="1"/>
  <c r="K1709" i="1"/>
  <c r="K4895" i="1"/>
  <c r="K8082" i="1"/>
  <c r="K2681" i="1"/>
  <c r="K5813" i="1"/>
  <c r="K3707" i="1"/>
  <c r="K7866" i="1"/>
  <c r="K197" i="1"/>
  <c r="K8730" i="1"/>
  <c r="K9432" i="1"/>
  <c r="K3329" i="1"/>
  <c r="K1979" i="1"/>
  <c r="K8622" i="1"/>
  <c r="K9648" i="1"/>
  <c r="K10728" i="1"/>
  <c r="K6604" i="1"/>
  <c r="K4517" i="1"/>
  <c r="K35" i="1"/>
  <c r="K8568" i="1"/>
  <c r="K2141" i="1"/>
  <c r="K6605" i="1"/>
  <c r="K413" i="1"/>
  <c r="K10512" i="1"/>
  <c r="K2303" i="1"/>
  <c r="K9540" i="1"/>
  <c r="K7704" i="1"/>
  <c r="K3545" i="1"/>
  <c r="K8460" i="1"/>
  <c r="K8946" i="1"/>
  <c r="K5543" i="1"/>
  <c r="K3383" i="1"/>
  <c r="K2897" i="1"/>
  <c r="K8136" i="1"/>
  <c r="K11322" i="1"/>
  <c r="K4679" i="1"/>
  <c r="K3113" i="1"/>
  <c r="K7488" i="1"/>
  <c r="K4571" i="1"/>
  <c r="K6606" i="1"/>
  <c r="K10944" i="1"/>
  <c r="K2843" i="1"/>
  <c r="K9162" i="1"/>
  <c r="K9108" i="1"/>
  <c r="K1385" i="1"/>
  <c r="K1763" i="1"/>
  <c r="K4733" i="1"/>
  <c r="K7758" i="1"/>
  <c r="K251" i="1"/>
  <c r="K10296" i="1"/>
  <c r="K7056" i="1"/>
  <c r="K6607" i="1"/>
  <c r="K9270" i="1"/>
  <c r="K3437" i="1"/>
  <c r="K5651" i="1"/>
  <c r="K11268" i="1"/>
  <c r="K9054" i="1"/>
  <c r="K1601" i="1"/>
  <c r="K1115" i="1"/>
  <c r="K7380" i="1"/>
  <c r="K1331" i="1"/>
  <c r="K6608" i="1"/>
  <c r="K7218" i="1"/>
  <c r="K9486" i="1"/>
  <c r="K3869" i="1"/>
  <c r="K7326" i="1"/>
  <c r="K7812" i="1"/>
  <c r="K3923" i="1"/>
  <c r="K5597" i="1"/>
  <c r="K9864" i="1"/>
  <c r="K6609" i="1"/>
  <c r="K5219" i="1"/>
  <c r="K8028" i="1"/>
  <c r="K6610" i="1"/>
  <c r="K7596" i="1"/>
  <c r="K7272" i="1"/>
  <c r="K2519" i="1"/>
  <c r="K4193" i="1"/>
  <c r="K737" i="1"/>
  <c r="K7164" i="1"/>
  <c r="K10404" i="1"/>
  <c r="K6611" i="1"/>
  <c r="K3761" i="1"/>
  <c r="K5435" i="1"/>
  <c r="K1925" i="1"/>
  <c r="K7974" i="1"/>
  <c r="K9216" i="1"/>
  <c r="K9378" i="1"/>
  <c r="K2195" i="1"/>
  <c r="K5057" i="1"/>
  <c r="K2951" i="1"/>
  <c r="K6612" i="1"/>
  <c r="K4949" i="1"/>
  <c r="K845" i="1"/>
  <c r="K8352" i="1"/>
  <c r="K10890" i="1"/>
  <c r="K2627" i="1"/>
  <c r="K6613" i="1"/>
  <c r="K2357" i="1"/>
  <c r="K4031" i="1"/>
  <c r="K11214" i="1"/>
  <c r="K9972" i="1"/>
  <c r="K5489" i="1"/>
  <c r="K5867" i="1"/>
  <c r="K5165" i="1"/>
  <c r="K2735" i="1"/>
  <c r="K8190" i="1"/>
  <c r="K359" i="1"/>
  <c r="K8406" i="1"/>
  <c r="K11160" i="1"/>
  <c r="K9810" i="1"/>
  <c r="K4301" i="1"/>
  <c r="K1007" i="1"/>
  <c r="K2249" i="1"/>
  <c r="K7110" i="1"/>
  <c r="K10242" i="1"/>
  <c r="K4409" i="1"/>
  <c r="K10134" i="1"/>
  <c r="K11106" i="1"/>
  <c r="K3653" i="1"/>
  <c r="K5327" i="1"/>
  <c r="K1871" i="1"/>
  <c r="K10188" i="1"/>
  <c r="K6614" i="1"/>
  <c r="K9000" i="1"/>
  <c r="K2033" i="1"/>
  <c r="K6615" i="1"/>
  <c r="K7650" i="1"/>
  <c r="K8514" i="1"/>
  <c r="K8244" i="1"/>
  <c r="K9702" i="1"/>
  <c r="K9918" i="1"/>
  <c r="K629" i="1"/>
  <c r="K3491" i="1"/>
  <c r="K3815" i="1"/>
  <c r="K6616" i="1"/>
  <c r="K6617" i="1"/>
  <c r="K1223" i="1"/>
  <c r="K3977" i="1"/>
  <c r="K1277" i="1"/>
  <c r="K683" i="1"/>
  <c r="K1493" i="1"/>
  <c r="K6618" i="1"/>
  <c r="K8892" i="1"/>
  <c r="K8676" i="1"/>
  <c r="K305" i="1"/>
  <c r="K4085" i="1"/>
  <c r="K11376" i="1"/>
  <c r="K3275" i="1"/>
  <c r="K5705" i="1"/>
  <c r="K4625" i="1"/>
  <c r="K1061" i="1"/>
  <c r="K9324" i="1"/>
  <c r="K3167" i="1"/>
  <c r="K9594" i="1"/>
  <c r="K6619" i="1"/>
  <c r="K2789" i="1"/>
  <c r="K5759" i="1"/>
  <c r="K5381" i="1"/>
  <c r="K6620" i="1"/>
  <c r="K143" i="1"/>
  <c r="K6621" i="1"/>
  <c r="K3599" i="1"/>
  <c r="K7921" i="1"/>
  <c r="K522" i="1"/>
  <c r="K7435" i="1"/>
  <c r="K4788" i="1"/>
  <c r="K5274" i="1"/>
  <c r="K10351" i="1"/>
  <c r="K4842" i="1"/>
  <c r="K10999" i="1"/>
  <c r="K6622" i="1"/>
  <c r="K11053" i="1"/>
  <c r="K10783" i="1"/>
  <c r="K2574" i="1"/>
  <c r="K3060" i="1"/>
  <c r="K8839" i="1"/>
  <c r="K10027" i="1"/>
  <c r="K8785" i="1"/>
  <c r="K8299" i="1"/>
  <c r="K1656" i="1"/>
  <c r="K90" i="1"/>
  <c r="K1818" i="1"/>
  <c r="K5112" i="1"/>
  <c r="K9757" i="1"/>
  <c r="K792" i="1"/>
  <c r="K10081" i="1"/>
  <c r="K10621" i="1"/>
  <c r="K1548" i="1"/>
  <c r="K576" i="1"/>
  <c r="K4464" i="1"/>
  <c r="K4248" i="1"/>
  <c r="K1170" i="1"/>
  <c r="K10567" i="1"/>
  <c r="K900" i="1"/>
  <c r="K2088" i="1"/>
  <c r="K3222" i="1"/>
  <c r="K10837" i="1"/>
  <c r="K2466" i="1"/>
  <c r="K468" i="1"/>
  <c r="K6623" i="1"/>
  <c r="K10459" i="1"/>
  <c r="K4356" i="1"/>
  <c r="K7543" i="1"/>
  <c r="K954" i="1"/>
  <c r="K2412" i="1"/>
  <c r="K10675" i="1"/>
  <c r="K5922" i="1"/>
  <c r="K1440" i="1"/>
  <c r="K3006" i="1"/>
  <c r="K4140" i="1"/>
  <c r="K5004" i="1"/>
  <c r="K1710" i="1"/>
  <c r="K4896" i="1"/>
  <c r="K8083" i="1"/>
  <c r="K2682" i="1"/>
  <c r="K5814" i="1"/>
  <c r="K3708" i="1"/>
  <c r="K7867" i="1"/>
  <c r="K198" i="1"/>
  <c r="K8731" i="1"/>
  <c r="K9433" i="1"/>
  <c r="K3330" i="1"/>
  <c r="K1980" i="1"/>
  <c r="K8623" i="1"/>
  <c r="K9649" i="1"/>
  <c r="K10729" i="1"/>
  <c r="K6624" i="1"/>
  <c r="K4518" i="1"/>
  <c r="K36" i="1"/>
  <c r="K8569" i="1"/>
  <c r="K2142" i="1"/>
  <c r="K6625" i="1"/>
  <c r="K414" i="1"/>
  <c r="K10513" i="1"/>
  <c r="K2304" i="1"/>
  <c r="K9541" i="1"/>
  <c r="K7705" i="1"/>
  <c r="K3546" i="1"/>
  <c r="K8461" i="1"/>
  <c r="K8947" i="1"/>
  <c r="K5544" i="1"/>
  <c r="K3384" i="1"/>
  <c r="K2898" i="1"/>
  <c r="K8137" i="1"/>
  <c r="K11323" i="1"/>
  <c r="K4680" i="1"/>
  <c r="K3114" i="1"/>
  <c r="K7489" i="1"/>
  <c r="K4572" i="1"/>
  <c r="K6626" i="1"/>
  <c r="K10945" i="1"/>
  <c r="K2844" i="1"/>
  <c r="K9163" i="1"/>
  <c r="K9109" i="1"/>
  <c r="K1386" i="1"/>
  <c r="K1764" i="1"/>
  <c r="K4734" i="1"/>
  <c r="K7759" i="1"/>
  <c r="K252" i="1"/>
  <c r="K10297" i="1"/>
  <c r="K7057" i="1"/>
  <c r="K6627" i="1"/>
  <c r="K9271" i="1"/>
  <c r="K3438" i="1"/>
  <c r="K5652" i="1"/>
  <c r="K11269" i="1"/>
  <c r="K9055" i="1"/>
  <c r="K1602" i="1"/>
  <c r="K1116" i="1"/>
  <c r="K7381" i="1"/>
  <c r="K1332" i="1"/>
  <c r="K6628" i="1"/>
  <c r="K7219" i="1"/>
  <c r="K9487" i="1"/>
  <c r="K3870" i="1"/>
  <c r="K7327" i="1"/>
  <c r="K7813" i="1"/>
  <c r="K3924" i="1"/>
  <c r="K5598" i="1"/>
  <c r="K9865" i="1"/>
  <c r="K6629" i="1"/>
  <c r="K5220" i="1"/>
  <c r="K8029" i="1"/>
  <c r="K6630" i="1"/>
  <c r="K7597" i="1"/>
  <c r="K7273" i="1"/>
  <c r="K2520" i="1"/>
  <c r="K4194" i="1"/>
  <c r="K738" i="1"/>
  <c r="K7165" i="1"/>
  <c r="K10405" i="1"/>
  <c r="K6631" i="1"/>
  <c r="K3762" i="1"/>
  <c r="K5436" i="1"/>
  <c r="K1926" i="1"/>
  <c r="K7975" i="1"/>
  <c r="K9217" i="1"/>
  <c r="K9379" i="1"/>
  <c r="K2196" i="1"/>
  <c r="K5058" i="1"/>
  <c r="K2952" i="1"/>
  <c r="K6632" i="1"/>
  <c r="K4950" i="1"/>
  <c r="K846" i="1"/>
  <c r="K8353" i="1"/>
  <c r="K10891" i="1"/>
  <c r="K2628" i="1"/>
  <c r="K6633" i="1"/>
  <c r="K2358" i="1"/>
  <c r="K4032" i="1"/>
  <c r="K11215" i="1"/>
  <c r="K9973" i="1"/>
  <c r="K5490" i="1"/>
  <c r="K5868" i="1"/>
  <c r="K5166" i="1"/>
  <c r="K2736" i="1"/>
  <c r="K8191" i="1"/>
  <c r="K360" i="1"/>
  <c r="K8407" i="1"/>
  <c r="K11161" i="1"/>
  <c r="K9811" i="1"/>
  <c r="K4302" i="1"/>
  <c r="K1008" i="1"/>
  <c r="K2250" i="1"/>
  <c r="K7111" i="1"/>
  <c r="K10243" i="1"/>
  <c r="K4410" i="1"/>
  <c r="K10135" i="1"/>
  <c r="K11107" i="1"/>
  <c r="K3654" i="1"/>
  <c r="K5328" i="1"/>
  <c r="K1872" i="1"/>
  <c r="K10189" i="1"/>
  <c r="K6634" i="1"/>
  <c r="K9001" i="1"/>
  <c r="K2034" i="1"/>
  <c r="K6635" i="1"/>
  <c r="K7651" i="1"/>
  <c r="K8515" i="1"/>
  <c r="K8245" i="1"/>
  <c r="K9703" i="1"/>
  <c r="K9919" i="1"/>
  <c r="K630" i="1"/>
  <c r="K3492" i="1"/>
  <c r="K3816" i="1"/>
  <c r="K6636" i="1"/>
  <c r="K6637" i="1"/>
  <c r="K1224" i="1"/>
  <c r="K3978" i="1"/>
  <c r="K1278" i="1"/>
  <c r="K684" i="1"/>
  <c r="K1494" i="1"/>
  <c r="K6638" i="1"/>
  <c r="K8893" i="1"/>
  <c r="K8677" i="1"/>
  <c r="K306" i="1"/>
  <c r="K4086" i="1"/>
  <c r="K11377" i="1"/>
  <c r="K3276" i="1"/>
  <c r="K5706" i="1"/>
  <c r="K4626" i="1"/>
  <c r="K1062" i="1"/>
  <c r="K9325" i="1"/>
  <c r="K3168" i="1"/>
  <c r="K9595" i="1"/>
  <c r="K6639" i="1"/>
  <c r="K2790" i="1"/>
  <c r="K5760" i="1"/>
  <c r="K5382" i="1"/>
  <c r="K6640" i="1"/>
  <c r="K144" i="1"/>
  <c r="K6641" i="1"/>
  <c r="K3600" i="1"/>
  <c r="K7922" i="1"/>
  <c r="K523" i="1"/>
  <c r="K7436" i="1"/>
  <c r="K4789" i="1"/>
  <c r="K5275" i="1"/>
  <c r="K10352" i="1"/>
  <c r="K4843" i="1"/>
  <c r="K11000" i="1"/>
  <c r="K6642" i="1"/>
  <c r="K11054" i="1"/>
  <c r="K10784" i="1"/>
  <c r="K2575" i="1"/>
  <c r="K3061" i="1"/>
  <c r="K8840" i="1"/>
  <c r="K10028" i="1"/>
  <c r="K8786" i="1"/>
  <c r="K8300" i="1"/>
  <c r="K1657" i="1"/>
  <c r="K91" i="1"/>
  <c r="K1819" i="1"/>
  <c r="K5113" i="1"/>
  <c r="K9758" i="1"/>
  <c r="K793" i="1"/>
  <c r="K10082" i="1"/>
  <c r="K10622" i="1"/>
  <c r="K1549" i="1"/>
  <c r="K577" i="1"/>
  <c r="K4465" i="1"/>
  <c r="K4249" i="1"/>
  <c r="K1171" i="1"/>
  <c r="K10568" i="1"/>
  <c r="K901" i="1"/>
  <c r="K2089" i="1"/>
  <c r="K3223" i="1"/>
  <c r="K10838" i="1"/>
  <c r="K2467" i="1"/>
  <c r="K469" i="1"/>
  <c r="K6643" i="1"/>
  <c r="K10460" i="1"/>
  <c r="K4357" i="1"/>
  <c r="K7544" i="1"/>
  <c r="K955" i="1"/>
  <c r="K2413" i="1"/>
  <c r="K10676" i="1"/>
  <c r="K5923" i="1"/>
  <c r="K1441" i="1"/>
  <c r="K3007" i="1"/>
  <c r="K4141" i="1"/>
  <c r="K5005" i="1"/>
  <c r="K1711" i="1"/>
  <c r="K4897" i="1"/>
  <c r="K8084" i="1"/>
  <c r="K2683" i="1"/>
  <c r="K5815" i="1"/>
  <c r="K3709" i="1"/>
  <c r="K7868" i="1"/>
  <c r="K199" i="1"/>
  <c r="K8732" i="1"/>
  <c r="K9434" i="1"/>
  <c r="K3331" i="1"/>
  <c r="K1981" i="1"/>
  <c r="K8624" i="1"/>
  <c r="K9650" i="1"/>
  <c r="K10730" i="1"/>
  <c r="K6644" i="1"/>
  <c r="K4519" i="1"/>
  <c r="K37" i="1"/>
  <c r="K8570" i="1"/>
  <c r="K2143" i="1"/>
  <c r="K6645" i="1"/>
  <c r="K415" i="1"/>
  <c r="K10514" i="1"/>
  <c r="K2305" i="1"/>
  <c r="K9542" i="1"/>
  <c r="K7706" i="1"/>
  <c r="K3547" i="1"/>
  <c r="K8462" i="1"/>
  <c r="K8948" i="1"/>
  <c r="K5545" i="1"/>
  <c r="K3385" i="1"/>
  <c r="K2899" i="1"/>
  <c r="K8138" i="1"/>
  <c r="K11324" i="1"/>
  <c r="K4681" i="1"/>
  <c r="K3115" i="1"/>
  <c r="K7490" i="1"/>
  <c r="K4573" i="1"/>
  <c r="K6646" i="1"/>
  <c r="K10946" i="1"/>
  <c r="K2845" i="1"/>
  <c r="K9164" i="1"/>
  <c r="K9110" i="1"/>
  <c r="K1387" i="1"/>
  <c r="K1765" i="1"/>
  <c r="K4735" i="1"/>
  <c r="K7760" i="1"/>
  <c r="K253" i="1"/>
  <c r="K10298" i="1"/>
  <c r="K7058" i="1"/>
  <c r="K6647" i="1"/>
  <c r="K9272" i="1"/>
  <c r="K3439" i="1"/>
  <c r="K5653" i="1"/>
  <c r="K11270" i="1"/>
  <c r="K9056" i="1"/>
  <c r="K1603" i="1"/>
  <c r="K1117" i="1"/>
  <c r="K7382" i="1"/>
  <c r="K1333" i="1"/>
  <c r="K6648" i="1"/>
  <c r="K7220" i="1"/>
  <c r="K9488" i="1"/>
  <c r="K3871" i="1"/>
  <c r="K7328" i="1"/>
  <c r="K7814" i="1"/>
  <c r="K3925" i="1"/>
  <c r="K5599" i="1"/>
  <c r="K9866" i="1"/>
  <c r="K6649" i="1"/>
  <c r="K5221" i="1"/>
  <c r="K8030" i="1"/>
  <c r="K6650" i="1"/>
  <c r="K7598" i="1"/>
  <c r="K7274" i="1"/>
  <c r="K2521" i="1"/>
  <c r="K4195" i="1"/>
  <c r="K739" i="1"/>
  <c r="K7166" i="1"/>
  <c r="K10406" i="1"/>
  <c r="K6651" i="1"/>
  <c r="K3763" i="1"/>
  <c r="K5437" i="1"/>
  <c r="K1927" i="1"/>
  <c r="K7976" i="1"/>
  <c r="K9218" i="1"/>
  <c r="K9380" i="1"/>
  <c r="K2197" i="1"/>
  <c r="K5059" i="1"/>
  <c r="K2953" i="1"/>
  <c r="K6652" i="1"/>
  <c r="K4951" i="1"/>
  <c r="K847" i="1"/>
  <c r="K8354" i="1"/>
  <c r="K10892" i="1"/>
  <c r="K2629" i="1"/>
  <c r="K6653" i="1"/>
  <c r="K2359" i="1"/>
  <c r="K4033" i="1"/>
  <c r="K11216" i="1"/>
  <c r="K9974" i="1"/>
  <c r="K5491" i="1"/>
  <c r="K5869" i="1"/>
  <c r="K5167" i="1"/>
  <c r="K2737" i="1"/>
  <c r="K8192" i="1"/>
  <c r="K361" i="1"/>
  <c r="K8408" i="1"/>
  <c r="K11162" i="1"/>
  <c r="K9812" i="1"/>
  <c r="K4303" i="1"/>
  <c r="K1009" i="1"/>
  <c r="K2251" i="1"/>
  <c r="K7112" i="1"/>
  <c r="K10244" i="1"/>
  <c r="K4411" i="1"/>
  <c r="K10136" i="1"/>
  <c r="K11108" i="1"/>
  <c r="K3655" i="1"/>
  <c r="K5329" i="1"/>
  <c r="K1873" i="1"/>
  <c r="K10190" i="1"/>
  <c r="K6654" i="1"/>
  <c r="K9002" i="1"/>
  <c r="K2035" i="1"/>
  <c r="K6655" i="1"/>
  <c r="K7652" i="1"/>
  <c r="K8516" i="1"/>
  <c r="K8246" i="1"/>
  <c r="K9704" i="1"/>
  <c r="K9920" i="1"/>
  <c r="K631" i="1"/>
  <c r="K3493" i="1"/>
  <c r="K3817" i="1"/>
  <c r="K6656" i="1"/>
  <c r="K6657" i="1"/>
  <c r="K1225" i="1"/>
  <c r="K3979" i="1"/>
  <c r="K1279" i="1"/>
  <c r="K685" i="1"/>
  <c r="K1495" i="1"/>
  <c r="K6658" i="1"/>
  <c r="K8894" i="1"/>
  <c r="K8678" i="1"/>
  <c r="K307" i="1"/>
  <c r="K4087" i="1"/>
  <c r="K11378" i="1"/>
  <c r="K3277" i="1"/>
  <c r="K5707" i="1"/>
  <c r="K4627" i="1"/>
  <c r="K1063" i="1"/>
  <c r="K9326" i="1"/>
  <c r="K3169" i="1"/>
  <c r="K9596" i="1"/>
  <c r="K6659" i="1"/>
  <c r="K2791" i="1"/>
  <c r="K5761" i="1"/>
  <c r="K5383" i="1"/>
  <c r="K6660" i="1"/>
  <c r="K145" i="1"/>
  <c r="K6661" i="1"/>
  <c r="K3601" i="1"/>
  <c r="K7923" i="1"/>
  <c r="K524" i="1"/>
  <c r="K7437" i="1"/>
  <c r="K4790" i="1"/>
  <c r="K5276" i="1"/>
  <c r="K10353" i="1"/>
  <c r="K4844" i="1"/>
  <c r="K11001" i="1"/>
  <c r="K6662" i="1"/>
  <c r="K11055" i="1"/>
  <c r="K10785" i="1"/>
  <c r="K2576" i="1"/>
  <c r="K3062" i="1"/>
  <c r="K8841" i="1"/>
  <c r="K10029" i="1"/>
  <c r="K8787" i="1"/>
  <c r="K8301" i="1"/>
  <c r="K1658" i="1"/>
  <c r="K92" i="1"/>
  <c r="K1820" i="1"/>
  <c r="K5114" i="1"/>
  <c r="K9759" i="1"/>
  <c r="K794" i="1"/>
  <c r="K10083" i="1"/>
  <c r="K10623" i="1"/>
  <c r="K1550" i="1"/>
  <c r="K578" i="1"/>
  <c r="K4466" i="1"/>
  <c r="K4250" i="1"/>
  <c r="K1172" i="1"/>
  <c r="K10569" i="1"/>
  <c r="K902" i="1"/>
  <c r="K2090" i="1"/>
  <c r="K3224" i="1"/>
  <c r="K10839" i="1"/>
  <c r="K2468" i="1"/>
  <c r="K470" i="1"/>
  <c r="K6663" i="1"/>
  <c r="K10461" i="1"/>
  <c r="K4358" i="1"/>
  <c r="K7545" i="1"/>
  <c r="K956" i="1"/>
  <c r="K2414" i="1"/>
  <c r="K10677" i="1"/>
  <c r="K5924" i="1"/>
  <c r="K1442" i="1"/>
  <c r="K3008" i="1"/>
  <c r="K4142" i="1"/>
  <c r="K5006" i="1"/>
  <c r="K1712" i="1"/>
  <c r="K4898" i="1"/>
  <c r="K8085" i="1"/>
  <c r="K2684" i="1"/>
  <c r="K5816" i="1"/>
  <c r="K3710" i="1"/>
  <c r="K7869" i="1"/>
  <c r="K200" i="1"/>
  <c r="K8733" i="1"/>
  <c r="K9435" i="1"/>
  <c r="K3332" i="1"/>
  <c r="K1982" i="1"/>
  <c r="K8625" i="1"/>
  <c r="K9651" i="1"/>
  <c r="K10731" i="1"/>
  <c r="K6664" i="1"/>
  <c r="K4520" i="1"/>
  <c r="K38" i="1"/>
  <c r="K8571" i="1"/>
  <c r="K2144" i="1"/>
  <c r="K6665" i="1"/>
  <c r="K416" i="1"/>
  <c r="K10515" i="1"/>
  <c r="K2306" i="1"/>
  <c r="K9543" i="1"/>
  <c r="K7707" i="1"/>
  <c r="K3548" i="1"/>
  <c r="K8463" i="1"/>
  <c r="K8949" i="1"/>
  <c r="K5546" i="1"/>
  <c r="K3386" i="1"/>
  <c r="K2900" i="1"/>
  <c r="K8139" i="1"/>
  <c r="K11325" i="1"/>
  <c r="K4682" i="1"/>
  <c r="K3116" i="1"/>
  <c r="K7491" i="1"/>
  <c r="K4574" i="1"/>
  <c r="K6666" i="1"/>
  <c r="K10947" i="1"/>
  <c r="K2846" i="1"/>
  <c r="K9165" i="1"/>
  <c r="K9111" i="1"/>
  <c r="K1388" i="1"/>
  <c r="K1766" i="1"/>
  <c r="K4736" i="1"/>
  <c r="K7761" i="1"/>
  <c r="K254" i="1"/>
  <c r="K10299" i="1"/>
  <c r="K7059" i="1"/>
  <c r="K6667" i="1"/>
  <c r="K9273" i="1"/>
  <c r="K3440" i="1"/>
  <c r="K5654" i="1"/>
  <c r="K11271" i="1"/>
  <c r="K9057" i="1"/>
  <c r="K1604" i="1"/>
  <c r="K1118" i="1"/>
  <c r="K7383" i="1"/>
  <c r="K1334" i="1"/>
  <c r="K6668" i="1"/>
  <c r="K7221" i="1"/>
  <c r="K9489" i="1"/>
  <c r="K3872" i="1"/>
  <c r="K7329" i="1"/>
  <c r="K7815" i="1"/>
  <c r="K3926" i="1"/>
  <c r="K5600" i="1"/>
  <c r="K9867" i="1"/>
  <c r="K6669" i="1"/>
  <c r="K5222" i="1"/>
  <c r="K8031" i="1"/>
  <c r="K6670" i="1"/>
  <c r="K7599" i="1"/>
  <c r="K7275" i="1"/>
  <c r="K2522" i="1"/>
  <c r="K4196" i="1"/>
  <c r="K740" i="1"/>
  <c r="K7167" i="1"/>
  <c r="K10407" i="1"/>
  <c r="K6671" i="1"/>
  <c r="K3764" i="1"/>
  <c r="K5438" i="1"/>
  <c r="K1928" i="1"/>
  <c r="K7977" i="1"/>
  <c r="K9219" i="1"/>
  <c r="K9381" i="1"/>
  <c r="K2198" i="1"/>
  <c r="K5060" i="1"/>
  <c r="K2954" i="1"/>
  <c r="K6672" i="1"/>
  <c r="K4952" i="1"/>
  <c r="K848" i="1"/>
  <c r="K8355" i="1"/>
  <c r="K10893" i="1"/>
  <c r="K2630" i="1"/>
  <c r="K6673" i="1"/>
  <c r="K2360" i="1"/>
  <c r="K4034" i="1"/>
  <c r="K11217" i="1"/>
  <c r="K9975" i="1"/>
  <c r="K5492" i="1"/>
  <c r="K5870" i="1"/>
  <c r="K5168" i="1"/>
  <c r="K2738" i="1"/>
  <c r="K8193" i="1"/>
  <c r="K362" i="1"/>
  <c r="K8409" i="1"/>
  <c r="K11163" i="1"/>
  <c r="K9813" i="1"/>
  <c r="K4304" i="1"/>
  <c r="K1010" i="1"/>
  <c r="K2252" i="1"/>
  <c r="K7113" i="1"/>
  <c r="K10245" i="1"/>
  <c r="K4412" i="1"/>
  <c r="K10137" i="1"/>
  <c r="K11109" i="1"/>
  <c r="K3656" i="1"/>
  <c r="K5330" i="1"/>
  <c r="K1874" i="1"/>
  <c r="K10191" i="1"/>
  <c r="K6674" i="1"/>
  <c r="K9003" i="1"/>
  <c r="K2036" i="1"/>
  <c r="K6675" i="1"/>
  <c r="K7653" i="1"/>
  <c r="K8517" i="1"/>
  <c r="K8247" i="1"/>
  <c r="K9705" i="1"/>
  <c r="K9921" i="1"/>
  <c r="K632" i="1"/>
  <c r="K3494" i="1"/>
  <c r="K3818" i="1"/>
  <c r="K6676" i="1"/>
  <c r="K6677" i="1"/>
  <c r="K1226" i="1"/>
  <c r="K3980" i="1"/>
  <c r="K1280" i="1"/>
  <c r="K686" i="1"/>
  <c r="K1496" i="1"/>
  <c r="K6678" i="1"/>
  <c r="K8895" i="1"/>
  <c r="K8679" i="1"/>
  <c r="K308" i="1"/>
  <c r="K4088" i="1"/>
  <c r="K11379" i="1"/>
  <c r="K3278" i="1"/>
  <c r="K5708" i="1"/>
  <c r="K4628" i="1"/>
  <c r="K1064" i="1"/>
  <c r="K9327" i="1"/>
  <c r="K3170" i="1"/>
  <c r="K9597" i="1"/>
  <c r="K6679" i="1"/>
  <c r="K2792" i="1"/>
  <c r="K5762" i="1"/>
  <c r="K5384" i="1"/>
  <c r="K6680" i="1"/>
  <c r="K146" i="1"/>
  <c r="K6681" i="1"/>
  <c r="K3602" i="1"/>
  <c r="K7924" i="1"/>
  <c r="K525" i="1"/>
  <c r="K7438" i="1"/>
  <c r="K4791" i="1"/>
  <c r="K5277" i="1"/>
  <c r="K10354" i="1"/>
  <c r="K4845" i="1"/>
  <c r="K11002" i="1"/>
  <c r="K6682" i="1"/>
  <c r="K11056" i="1"/>
  <c r="K10786" i="1"/>
  <c r="K2577" i="1"/>
  <c r="K3063" i="1"/>
  <c r="K8842" i="1"/>
  <c r="K10030" i="1"/>
  <c r="K8788" i="1"/>
  <c r="K8302" i="1"/>
  <c r="K1659" i="1"/>
  <c r="K93" i="1"/>
  <c r="K1821" i="1"/>
  <c r="K5115" i="1"/>
  <c r="K9760" i="1"/>
  <c r="K795" i="1"/>
  <c r="K10084" i="1"/>
  <c r="K10624" i="1"/>
  <c r="K1551" i="1"/>
  <c r="K579" i="1"/>
  <c r="K4467" i="1"/>
  <c r="K4251" i="1"/>
  <c r="K1173" i="1"/>
  <c r="K10570" i="1"/>
  <c r="K903" i="1"/>
  <c r="K2091" i="1"/>
  <c r="K3225" i="1"/>
  <c r="K10840" i="1"/>
  <c r="K2469" i="1"/>
  <c r="K471" i="1"/>
  <c r="K6683" i="1"/>
  <c r="K10462" i="1"/>
  <c r="K4359" i="1"/>
  <c r="K7546" i="1"/>
  <c r="K957" i="1"/>
  <c r="K2415" i="1"/>
  <c r="K10678" i="1"/>
  <c r="K5925" i="1"/>
  <c r="K1443" i="1"/>
  <c r="K3009" i="1"/>
  <c r="K4143" i="1"/>
  <c r="K5007" i="1"/>
  <c r="K1713" i="1"/>
  <c r="K4899" i="1"/>
  <c r="K8086" i="1"/>
  <c r="K2685" i="1"/>
  <c r="K5817" i="1"/>
  <c r="K3711" i="1"/>
  <c r="K7870" i="1"/>
  <c r="K201" i="1"/>
  <c r="K8734" i="1"/>
  <c r="K9436" i="1"/>
  <c r="K3333" i="1"/>
  <c r="K1983" i="1"/>
  <c r="K8626" i="1"/>
  <c r="K9652" i="1"/>
  <c r="K10732" i="1"/>
  <c r="K6684" i="1"/>
  <c r="K4521" i="1"/>
  <c r="K39" i="1"/>
  <c r="K8572" i="1"/>
  <c r="K2145" i="1"/>
  <c r="K6685" i="1"/>
  <c r="K417" i="1"/>
  <c r="K10516" i="1"/>
  <c r="K2307" i="1"/>
  <c r="K9544" i="1"/>
  <c r="K7708" i="1"/>
  <c r="K3549" i="1"/>
  <c r="K8464" i="1"/>
  <c r="K8950" i="1"/>
  <c r="K5547" i="1"/>
  <c r="K3387" i="1"/>
  <c r="K2901" i="1"/>
  <c r="K8140" i="1"/>
  <c r="K11326" i="1"/>
  <c r="K4683" i="1"/>
  <c r="K3117" i="1"/>
  <c r="K7492" i="1"/>
  <c r="K4575" i="1"/>
  <c r="K6686" i="1"/>
  <c r="K10948" i="1"/>
  <c r="K2847" i="1"/>
  <c r="K9166" i="1"/>
  <c r="K9112" i="1"/>
  <c r="K1389" i="1"/>
  <c r="K1767" i="1"/>
  <c r="K4737" i="1"/>
  <c r="K7762" i="1"/>
  <c r="K255" i="1"/>
  <c r="K10300" i="1"/>
  <c r="K7060" i="1"/>
  <c r="K6687" i="1"/>
  <c r="K9274" i="1"/>
  <c r="K3441" i="1"/>
  <c r="K5655" i="1"/>
  <c r="K11272" i="1"/>
  <c r="K9058" i="1"/>
  <c r="K1605" i="1"/>
  <c r="K1119" i="1"/>
  <c r="K7384" i="1"/>
  <c r="K1335" i="1"/>
  <c r="K6688" i="1"/>
  <c r="K7222" i="1"/>
  <c r="K9490" i="1"/>
  <c r="K3873" i="1"/>
  <c r="K7330" i="1"/>
  <c r="K7816" i="1"/>
  <c r="K3927" i="1"/>
  <c r="K5601" i="1"/>
  <c r="K9868" i="1"/>
  <c r="K6689" i="1"/>
  <c r="K5223" i="1"/>
  <c r="K8032" i="1"/>
  <c r="K6690" i="1"/>
  <c r="K7600" i="1"/>
  <c r="K7276" i="1"/>
  <c r="K2523" i="1"/>
  <c r="K4197" i="1"/>
  <c r="K741" i="1"/>
  <c r="K7168" i="1"/>
  <c r="K10408" i="1"/>
  <c r="K6691" i="1"/>
  <c r="K3765" i="1"/>
  <c r="K5439" i="1"/>
  <c r="K1929" i="1"/>
  <c r="K7978" i="1"/>
  <c r="K9220" i="1"/>
  <c r="K9382" i="1"/>
  <c r="K2199" i="1"/>
  <c r="K5061" i="1"/>
  <c r="K2955" i="1"/>
  <c r="K6692" i="1"/>
  <c r="K4953" i="1"/>
  <c r="K849" i="1"/>
  <c r="K8356" i="1"/>
  <c r="K10894" i="1"/>
  <c r="K2631" i="1"/>
  <c r="K6693" i="1"/>
  <c r="K2361" i="1"/>
  <c r="K4035" i="1"/>
  <c r="K11218" i="1"/>
  <c r="K9976" i="1"/>
  <c r="K5493" i="1"/>
  <c r="K5871" i="1"/>
  <c r="K5169" i="1"/>
  <c r="K2739" i="1"/>
  <c r="K8194" i="1"/>
  <c r="K363" i="1"/>
  <c r="K8410" i="1"/>
  <c r="K11164" i="1"/>
  <c r="K9814" i="1"/>
  <c r="K4305" i="1"/>
  <c r="K1011" i="1"/>
  <c r="K2253" i="1"/>
  <c r="K7114" i="1"/>
  <c r="K10246" i="1"/>
  <c r="K4413" i="1"/>
  <c r="K10138" i="1"/>
  <c r="K11110" i="1"/>
  <c r="K3657" i="1"/>
  <c r="K5331" i="1"/>
  <c r="K1875" i="1"/>
  <c r="K10192" i="1"/>
  <c r="K6694" i="1"/>
  <c r="K9004" i="1"/>
  <c r="K2037" i="1"/>
  <c r="K6695" i="1"/>
  <c r="K7654" i="1"/>
  <c r="K8518" i="1"/>
  <c r="K8248" i="1"/>
  <c r="K9706" i="1"/>
  <c r="K9922" i="1"/>
  <c r="K633" i="1"/>
  <c r="K3495" i="1"/>
  <c r="K3819" i="1"/>
  <c r="K6696" i="1"/>
  <c r="K6697" i="1"/>
  <c r="K1227" i="1"/>
  <c r="K3981" i="1"/>
  <c r="K1281" i="1"/>
  <c r="K687" i="1"/>
  <c r="K1497" i="1"/>
  <c r="K6698" i="1"/>
  <c r="K8896" i="1"/>
  <c r="K8680" i="1"/>
  <c r="K309" i="1"/>
  <c r="K4089" i="1"/>
  <c r="K11380" i="1"/>
  <c r="K3279" i="1"/>
  <c r="K5709" i="1"/>
  <c r="K4629" i="1"/>
  <c r="K1065" i="1"/>
  <c r="K9328" i="1"/>
  <c r="K3171" i="1"/>
  <c r="K9598" i="1"/>
  <c r="K6699" i="1"/>
  <c r="K2793" i="1"/>
  <c r="K5763" i="1"/>
  <c r="K5385" i="1"/>
  <c r="K6700" i="1"/>
  <c r="K147" i="1"/>
  <c r="K6701" i="1"/>
  <c r="K3603" i="1"/>
  <c r="K7925" i="1"/>
  <c r="K526" i="1"/>
  <c r="K7439" i="1"/>
  <c r="K4792" i="1"/>
  <c r="K5278" i="1"/>
  <c r="K10355" i="1"/>
  <c r="K4846" i="1"/>
  <c r="K11003" i="1"/>
  <c r="K6702" i="1"/>
  <c r="K11057" i="1"/>
  <c r="K10787" i="1"/>
  <c r="K2578" i="1"/>
  <c r="K3064" i="1"/>
  <c r="K8843" i="1"/>
  <c r="K10031" i="1"/>
  <c r="K8789" i="1"/>
  <c r="K8303" i="1"/>
  <c r="K1660" i="1"/>
  <c r="K94" i="1"/>
  <c r="K1822" i="1"/>
  <c r="K5116" i="1"/>
  <c r="K9761" i="1"/>
  <c r="K796" i="1"/>
  <c r="K10085" i="1"/>
  <c r="K10625" i="1"/>
  <c r="K1552" i="1"/>
  <c r="K580" i="1"/>
  <c r="K4468" i="1"/>
  <c r="K4252" i="1"/>
  <c r="K1174" i="1"/>
  <c r="K10571" i="1"/>
  <c r="K904" i="1"/>
  <c r="K2092" i="1"/>
  <c r="K3226" i="1"/>
  <c r="K10841" i="1"/>
  <c r="K2470" i="1"/>
  <c r="K472" i="1"/>
  <c r="K6703" i="1"/>
  <c r="K10463" i="1"/>
  <c r="K4360" i="1"/>
  <c r="K7547" i="1"/>
  <c r="K958" i="1"/>
  <c r="K2416" i="1"/>
  <c r="K10679" i="1"/>
  <c r="K5926" i="1"/>
  <c r="K1444" i="1"/>
  <c r="K3010" i="1"/>
  <c r="K4144" i="1"/>
  <c r="K5008" i="1"/>
  <c r="K1714" i="1"/>
  <c r="K4900" i="1"/>
  <c r="K8087" i="1"/>
  <c r="K2686" i="1"/>
  <c r="K5818" i="1"/>
  <c r="K3712" i="1"/>
  <c r="K7871" i="1"/>
  <c r="K202" i="1"/>
  <c r="K8735" i="1"/>
  <c r="K9437" i="1"/>
  <c r="K3334" i="1"/>
  <c r="K1984" i="1"/>
  <c r="K8627" i="1"/>
  <c r="K9653" i="1"/>
  <c r="K10733" i="1"/>
  <c r="K6704" i="1"/>
  <c r="K4522" i="1"/>
  <c r="K40" i="1"/>
  <c r="K8573" i="1"/>
  <c r="K2146" i="1"/>
  <c r="K6705" i="1"/>
  <c r="K418" i="1"/>
  <c r="K10517" i="1"/>
  <c r="K2308" i="1"/>
  <c r="K9545" i="1"/>
  <c r="K7709" i="1"/>
  <c r="K3550" i="1"/>
  <c r="K8465" i="1"/>
  <c r="K8951" i="1"/>
  <c r="K5548" i="1"/>
  <c r="K3388" i="1"/>
  <c r="K2902" i="1"/>
  <c r="K8141" i="1"/>
  <c r="K11327" i="1"/>
  <c r="K4684" i="1"/>
  <c r="K3118" i="1"/>
  <c r="K7493" i="1"/>
  <c r="K4576" i="1"/>
  <c r="K6706" i="1"/>
  <c r="K10949" i="1"/>
  <c r="K2848" i="1"/>
  <c r="K9167" i="1"/>
  <c r="K9113" i="1"/>
  <c r="K1390" i="1"/>
  <c r="K1768" i="1"/>
  <c r="K4738" i="1"/>
  <c r="K7763" i="1"/>
  <c r="K256" i="1"/>
  <c r="K10301" i="1"/>
  <c r="K7061" i="1"/>
  <c r="K6707" i="1"/>
  <c r="K9275" i="1"/>
  <c r="K3442" i="1"/>
  <c r="K5656" i="1"/>
  <c r="K11273" i="1"/>
  <c r="K9059" i="1"/>
  <c r="K1606" i="1"/>
  <c r="K1120" i="1"/>
  <c r="K7385" i="1"/>
  <c r="K1336" i="1"/>
  <c r="K6708" i="1"/>
  <c r="K7223" i="1"/>
  <c r="K9491" i="1"/>
  <c r="K3874" i="1"/>
  <c r="K7331" i="1"/>
  <c r="K7817" i="1"/>
  <c r="K3928" i="1"/>
  <c r="K5602" i="1"/>
  <c r="K9869" i="1"/>
  <c r="K6709" i="1"/>
  <c r="K5224" i="1"/>
  <c r="K8033" i="1"/>
  <c r="K6710" i="1"/>
  <c r="K7601" i="1"/>
  <c r="K7277" i="1"/>
  <c r="K2524" i="1"/>
  <c r="K4198" i="1"/>
  <c r="K742" i="1"/>
  <c r="K7169" i="1"/>
  <c r="K10409" i="1"/>
  <c r="K6711" i="1"/>
  <c r="K3766" i="1"/>
  <c r="K5440" i="1"/>
  <c r="K1930" i="1"/>
  <c r="K7979" i="1"/>
  <c r="K9221" i="1"/>
  <c r="K9383" i="1"/>
  <c r="K2200" i="1"/>
  <c r="K5062" i="1"/>
  <c r="K2956" i="1"/>
  <c r="K6712" i="1"/>
  <c r="K4954" i="1"/>
  <c r="K850" i="1"/>
  <c r="K8357" i="1"/>
  <c r="K10895" i="1"/>
  <c r="K2632" i="1"/>
  <c r="K6713" i="1"/>
  <c r="K2362" i="1"/>
  <c r="K4036" i="1"/>
  <c r="K11219" i="1"/>
  <c r="K9977" i="1"/>
  <c r="K5494" i="1"/>
  <c r="K5872" i="1"/>
  <c r="K5170" i="1"/>
  <c r="K2740" i="1"/>
  <c r="K8195" i="1"/>
  <c r="K364" i="1"/>
  <c r="K8411" i="1"/>
  <c r="K11165" i="1"/>
  <c r="K9815" i="1"/>
  <c r="K4306" i="1"/>
  <c r="K1012" i="1"/>
  <c r="K2254" i="1"/>
  <c r="K7115" i="1"/>
  <c r="K10247" i="1"/>
  <c r="K4414" i="1"/>
  <c r="K10139" i="1"/>
  <c r="K11111" i="1"/>
  <c r="K3658" i="1"/>
  <c r="K5332" i="1"/>
  <c r="K1876" i="1"/>
  <c r="K10193" i="1"/>
  <c r="K6714" i="1"/>
  <c r="K9005" i="1"/>
  <c r="K2038" i="1"/>
  <c r="K6715" i="1"/>
  <c r="K7655" i="1"/>
  <c r="K8519" i="1"/>
  <c r="K8249" i="1"/>
  <c r="K9707" i="1"/>
  <c r="K9923" i="1"/>
  <c r="K634" i="1"/>
  <c r="K3496" i="1"/>
  <c r="K3820" i="1"/>
  <c r="K6716" i="1"/>
  <c r="K6717" i="1"/>
  <c r="K1228" i="1"/>
  <c r="K3982" i="1"/>
  <c r="K1282" i="1"/>
  <c r="K688" i="1"/>
  <c r="K1498" i="1"/>
  <c r="K6718" i="1"/>
  <c r="K8897" i="1"/>
  <c r="K8681" i="1"/>
  <c r="K310" i="1"/>
  <c r="K4090" i="1"/>
  <c r="K11381" i="1"/>
  <c r="K3280" i="1"/>
  <c r="K5710" i="1"/>
  <c r="K4630" i="1"/>
  <c r="K1066" i="1"/>
  <c r="K9329" i="1"/>
  <c r="K3172" i="1"/>
  <c r="K9599" i="1"/>
  <c r="K6719" i="1"/>
  <c r="K2794" i="1"/>
  <c r="K5764" i="1"/>
  <c r="K5386" i="1"/>
  <c r="K6720" i="1"/>
  <c r="K148" i="1"/>
  <c r="K6721" i="1"/>
  <c r="K3604" i="1"/>
  <c r="K7926" i="1"/>
  <c r="K527" i="1"/>
  <c r="K7440" i="1"/>
  <c r="K4793" i="1"/>
  <c r="K5279" i="1"/>
  <c r="K10356" i="1"/>
  <c r="K4847" i="1"/>
  <c r="K11004" i="1"/>
  <c r="K6722" i="1"/>
  <c r="K11058" i="1"/>
  <c r="K10788" i="1"/>
  <c r="K2579" i="1"/>
  <c r="K3065" i="1"/>
  <c r="K8844" i="1"/>
  <c r="K10032" i="1"/>
  <c r="K8790" i="1"/>
  <c r="K8304" i="1"/>
  <c r="K1661" i="1"/>
  <c r="K95" i="1"/>
  <c r="K1823" i="1"/>
  <c r="K5117" i="1"/>
  <c r="K9762" i="1"/>
  <c r="K797" i="1"/>
  <c r="K10086" i="1"/>
  <c r="K10626" i="1"/>
  <c r="K1553" i="1"/>
  <c r="K581" i="1"/>
  <c r="K4469" i="1"/>
  <c r="K4253" i="1"/>
  <c r="K1175" i="1"/>
  <c r="K10572" i="1"/>
  <c r="K905" i="1"/>
  <c r="K2093" i="1"/>
  <c r="K3227" i="1"/>
  <c r="K10842" i="1"/>
  <c r="K2471" i="1"/>
  <c r="K473" i="1"/>
  <c r="K6723" i="1"/>
  <c r="K10464" i="1"/>
  <c r="K4361" i="1"/>
  <c r="K7548" i="1"/>
  <c r="K959" i="1"/>
  <c r="K2417" i="1"/>
  <c r="K10680" i="1"/>
  <c r="K5927" i="1"/>
  <c r="K1445" i="1"/>
  <c r="K3011" i="1"/>
  <c r="K4145" i="1"/>
  <c r="K5009" i="1"/>
  <c r="K1715" i="1"/>
  <c r="K4901" i="1"/>
  <c r="K8088" i="1"/>
  <c r="K2687" i="1"/>
  <c r="K5819" i="1"/>
  <c r="K3713" i="1"/>
  <c r="K7872" i="1"/>
  <c r="K203" i="1"/>
  <c r="K8736" i="1"/>
  <c r="K9438" i="1"/>
  <c r="K3335" i="1"/>
  <c r="K1985" i="1"/>
  <c r="K8628" i="1"/>
  <c r="K9654" i="1"/>
  <c r="K10734" i="1"/>
  <c r="K6724" i="1"/>
  <c r="K4523" i="1"/>
  <c r="K41" i="1"/>
  <c r="K8574" i="1"/>
  <c r="K2147" i="1"/>
  <c r="K6725" i="1"/>
  <c r="K419" i="1"/>
  <c r="K10518" i="1"/>
  <c r="K2309" i="1"/>
  <c r="K9546" i="1"/>
  <c r="K7710" i="1"/>
  <c r="K3551" i="1"/>
  <c r="K8466" i="1"/>
  <c r="K8952" i="1"/>
  <c r="K5549" i="1"/>
  <c r="K3389" i="1"/>
  <c r="K2903" i="1"/>
  <c r="K8142" i="1"/>
  <c r="K11328" i="1"/>
  <c r="K4685" i="1"/>
  <c r="K3119" i="1"/>
  <c r="K7494" i="1"/>
  <c r="K4577" i="1"/>
  <c r="K6726" i="1"/>
  <c r="K10950" i="1"/>
  <c r="K2849" i="1"/>
  <c r="K9168" i="1"/>
  <c r="K9114" i="1"/>
  <c r="K1391" i="1"/>
  <c r="K1769" i="1"/>
  <c r="K4739" i="1"/>
  <c r="K7764" i="1"/>
  <c r="K257" i="1"/>
  <c r="K10302" i="1"/>
  <c r="K7062" i="1"/>
  <c r="K6727" i="1"/>
  <c r="K9276" i="1"/>
  <c r="K3443" i="1"/>
  <c r="K5657" i="1"/>
  <c r="K11274" i="1"/>
  <c r="K9060" i="1"/>
  <c r="K1607" i="1"/>
  <c r="K1121" i="1"/>
  <c r="K7386" i="1"/>
  <c r="K1337" i="1"/>
  <c r="K6728" i="1"/>
  <c r="K7224" i="1"/>
  <c r="K9492" i="1"/>
  <c r="K3875" i="1"/>
  <c r="K7332" i="1"/>
  <c r="K7818" i="1"/>
  <c r="K3929" i="1"/>
  <c r="K5603" i="1"/>
  <c r="K9870" i="1"/>
  <c r="K6729" i="1"/>
  <c r="K5225" i="1"/>
  <c r="K8034" i="1"/>
  <c r="K6730" i="1"/>
  <c r="K7602" i="1"/>
  <c r="K7278" i="1"/>
  <c r="K2525" i="1"/>
  <c r="K4199" i="1"/>
  <c r="K743" i="1"/>
  <c r="K7170" i="1"/>
  <c r="K10410" i="1"/>
  <c r="K6731" i="1"/>
  <c r="K3767" i="1"/>
  <c r="K5441" i="1"/>
  <c r="K1931" i="1"/>
  <c r="K7980" i="1"/>
  <c r="K9222" i="1"/>
  <c r="K9384" i="1"/>
  <c r="K2201" i="1"/>
  <c r="K5063" i="1"/>
  <c r="K2957" i="1"/>
  <c r="K6732" i="1"/>
  <c r="K4955" i="1"/>
  <c r="K851" i="1"/>
  <c r="K8358" i="1"/>
  <c r="K10896" i="1"/>
  <c r="K2633" i="1"/>
  <c r="K6733" i="1"/>
  <c r="K2363" i="1"/>
  <c r="K4037" i="1"/>
  <c r="K11220" i="1"/>
  <c r="K9978" i="1"/>
  <c r="K5495" i="1"/>
  <c r="K5873" i="1"/>
  <c r="K5171" i="1"/>
  <c r="K2741" i="1"/>
  <c r="K8196" i="1"/>
  <c r="K365" i="1"/>
  <c r="K8412" i="1"/>
  <c r="K11166" i="1"/>
  <c r="K9816" i="1"/>
  <c r="K4307" i="1"/>
  <c r="K1013" i="1"/>
  <c r="K2255" i="1"/>
  <c r="K7116" i="1"/>
  <c r="K10248" i="1"/>
  <c r="K4415" i="1"/>
  <c r="K10140" i="1"/>
  <c r="K11112" i="1"/>
  <c r="K3659" i="1"/>
  <c r="K5333" i="1"/>
  <c r="K1877" i="1"/>
  <c r="K10194" i="1"/>
  <c r="K6734" i="1"/>
  <c r="K9006" i="1"/>
  <c r="K2039" i="1"/>
  <c r="K6735" i="1"/>
  <c r="K7656" i="1"/>
  <c r="K8520" i="1"/>
  <c r="K8250" i="1"/>
  <c r="K9708" i="1"/>
  <c r="K9924" i="1"/>
  <c r="K635" i="1"/>
  <c r="K3497" i="1"/>
  <c r="K3821" i="1"/>
  <c r="K6736" i="1"/>
  <c r="K6737" i="1"/>
  <c r="K1229" i="1"/>
  <c r="K3983" i="1"/>
  <c r="K1283" i="1"/>
  <c r="K689" i="1"/>
  <c r="K1499" i="1"/>
  <c r="K6738" i="1"/>
  <c r="K8898" i="1"/>
  <c r="K8682" i="1"/>
  <c r="K311" i="1"/>
  <c r="K4091" i="1"/>
  <c r="K11382" i="1"/>
  <c r="K3281" i="1"/>
  <c r="K5711" i="1"/>
  <c r="K4631" i="1"/>
  <c r="K1067" i="1"/>
  <c r="K9330" i="1"/>
  <c r="K3173" i="1"/>
  <c r="K9600" i="1"/>
  <c r="K6739" i="1"/>
  <c r="K2795" i="1"/>
  <c r="K5765" i="1"/>
  <c r="K5387" i="1"/>
  <c r="K6740" i="1"/>
  <c r="K149" i="1"/>
  <c r="K6741" i="1"/>
  <c r="K3605" i="1"/>
  <c r="K7927" i="1"/>
  <c r="K528" i="1"/>
  <c r="K7441" i="1"/>
  <c r="K4794" i="1"/>
  <c r="K5280" i="1"/>
  <c r="K10357" i="1"/>
  <c r="K4848" i="1"/>
  <c r="K11005" i="1"/>
  <c r="K6742" i="1"/>
  <c r="K11059" i="1"/>
  <c r="K10789" i="1"/>
  <c r="K2580" i="1"/>
  <c r="K3066" i="1"/>
  <c r="K8845" i="1"/>
  <c r="K10033" i="1"/>
  <c r="K8791" i="1"/>
  <c r="K8305" i="1"/>
  <c r="K1662" i="1"/>
  <c r="K96" i="1"/>
  <c r="K1824" i="1"/>
  <c r="K5118" i="1"/>
  <c r="K9763" i="1"/>
  <c r="K798" i="1"/>
  <c r="K10087" i="1"/>
  <c r="K10627" i="1"/>
  <c r="K1554" i="1"/>
  <c r="K582" i="1"/>
  <c r="K4470" i="1"/>
  <c r="K4254" i="1"/>
  <c r="K1176" i="1"/>
  <c r="K10573" i="1"/>
  <c r="K906" i="1"/>
  <c r="K2094" i="1"/>
  <c r="K3228" i="1"/>
  <c r="K10843" i="1"/>
  <c r="K2472" i="1"/>
  <c r="K474" i="1"/>
  <c r="K6743" i="1"/>
  <c r="K10465" i="1"/>
  <c r="K4362" i="1"/>
  <c r="K7549" i="1"/>
  <c r="K960" i="1"/>
  <c r="K2418" i="1"/>
  <c r="K10681" i="1"/>
  <c r="K5928" i="1"/>
  <c r="K1446" i="1"/>
  <c r="K3012" i="1"/>
  <c r="K4146" i="1"/>
  <c r="K5010" i="1"/>
  <c r="K1716" i="1"/>
  <c r="K4902" i="1"/>
  <c r="K8089" i="1"/>
  <c r="K2688" i="1"/>
  <c r="K5820" i="1"/>
  <c r="K3714" i="1"/>
  <c r="K7873" i="1"/>
  <c r="K204" i="1"/>
  <c r="K8737" i="1"/>
  <c r="K9439" i="1"/>
  <c r="K3336" i="1"/>
  <c r="K1986" i="1"/>
  <c r="K8629" i="1"/>
  <c r="K9655" i="1"/>
  <c r="K10735" i="1"/>
  <c r="K6744" i="1"/>
  <c r="K4524" i="1"/>
  <c r="K42" i="1"/>
  <c r="K8575" i="1"/>
  <c r="K2148" i="1"/>
  <c r="K6745" i="1"/>
  <c r="K420" i="1"/>
  <c r="K10519" i="1"/>
  <c r="K2310" i="1"/>
  <c r="K9547" i="1"/>
  <c r="K7711" i="1"/>
  <c r="K3552" i="1"/>
  <c r="K8467" i="1"/>
  <c r="K8953" i="1"/>
  <c r="K5550" i="1"/>
  <c r="K3390" i="1"/>
  <c r="K2904" i="1"/>
  <c r="K8143" i="1"/>
  <c r="K11329" i="1"/>
  <c r="K4686" i="1"/>
  <c r="K3120" i="1"/>
  <c r="K7495" i="1"/>
  <c r="K4578" i="1"/>
  <c r="K6746" i="1"/>
  <c r="K10951" i="1"/>
  <c r="K2850" i="1"/>
  <c r="K9169" i="1"/>
  <c r="K9115" i="1"/>
  <c r="K1392" i="1"/>
  <c r="K1770" i="1"/>
  <c r="K4740" i="1"/>
  <c r="K7765" i="1"/>
  <c r="K258" i="1"/>
  <c r="K10303" i="1"/>
  <c r="K7063" i="1"/>
  <c r="K6747" i="1"/>
  <c r="K9277" i="1"/>
  <c r="K3444" i="1"/>
  <c r="K5658" i="1"/>
  <c r="K11275" i="1"/>
  <c r="K9061" i="1"/>
  <c r="K1608" i="1"/>
  <c r="K1122" i="1"/>
  <c r="K7387" i="1"/>
  <c r="K1338" i="1"/>
  <c r="K6748" i="1"/>
  <c r="K7225" i="1"/>
  <c r="K9493" i="1"/>
  <c r="K3876" i="1"/>
  <c r="K7333" i="1"/>
  <c r="K7819" i="1"/>
  <c r="K3930" i="1"/>
  <c r="K5604" i="1"/>
  <c r="K9871" i="1"/>
  <c r="K6749" i="1"/>
  <c r="K5226" i="1"/>
  <c r="K8035" i="1"/>
  <c r="K6750" i="1"/>
  <c r="K7603" i="1"/>
  <c r="K7279" i="1"/>
  <c r="K2526" i="1"/>
  <c r="K4200" i="1"/>
  <c r="K744" i="1"/>
  <c r="K7171" i="1"/>
  <c r="K10411" i="1"/>
  <c r="K6751" i="1"/>
  <c r="K3768" i="1"/>
  <c r="K5442" i="1"/>
  <c r="K1932" i="1"/>
  <c r="K7981" i="1"/>
  <c r="K9223" i="1"/>
  <c r="K9385" i="1"/>
  <c r="K2202" i="1"/>
  <c r="K5064" i="1"/>
  <c r="K2958" i="1"/>
  <c r="K6752" i="1"/>
  <c r="K4956" i="1"/>
  <c r="K852" i="1"/>
  <c r="K8359" i="1"/>
  <c r="K10897" i="1"/>
  <c r="K2634" i="1"/>
  <c r="K6753" i="1"/>
  <c r="K2364" i="1"/>
  <c r="K4038" i="1"/>
  <c r="K11221" i="1"/>
  <c r="K9979" i="1"/>
  <c r="K5496" i="1"/>
  <c r="K5874" i="1"/>
  <c r="K5172" i="1"/>
  <c r="K2742" i="1"/>
  <c r="K8197" i="1"/>
  <c r="K366" i="1"/>
  <c r="K8413" i="1"/>
  <c r="K11167" i="1"/>
  <c r="K9817" i="1"/>
  <c r="K4308" i="1"/>
  <c r="K1014" i="1"/>
  <c r="K2256" i="1"/>
  <c r="K7117" i="1"/>
  <c r="K10249" i="1"/>
  <c r="K4416" i="1"/>
  <c r="K10141" i="1"/>
  <c r="K11113" i="1"/>
  <c r="K3660" i="1"/>
  <c r="K5334" i="1"/>
  <c r="K1878" i="1"/>
  <c r="K10195" i="1"/>
  <c r="K6754" i="1"/>
  <c r="K9007" i="1"/>
  <c r="K2040" i="1"/>
  <c r="K6755" i="1"/>
  <c r="K7657" i="1"/>
  <c r="K8521" i="1"/>
  <c r="K8251" i="1"/>
  <c r="K9709" i="1"/>
  <c r="K9925" i="1"/>
  <c r="K636" i="1"/>
  <c r="K3498" i="1"/>
  <c r="K3822" i="1"/>
  <c r="K6756" i="1"/>
  <c r="K6757" i="1"/>
  <c r="K1230" i="1"/>
  <c r="K3984" i="1"/>
  <c r="K1284" i="1"/>
  <c r="K690" i="1"/>
  <c r="K1500" i="1"/>
  <c r="K6758" i="1"/>
  <c r="K8899" i="1"/>
  <c r="K8683" i="1"/>
  <c r="K312" i="1"/>
  <c r="K4092" i="1"/>
  <c r="K11383" i="1"/>
  <c r="K3282" i="1"/>
  <c r="K5712" i="1"/>
  <c r="K4632" i="1"/>
  <c r="K1068" i="1"/>
  <c r="K9331" i="1"/>
  <c r="K3174" i="1"/>
  <c r="K9601" i="1"/>
  <c r="K6759" i="1"/>
  <c r="K2796" i="1"/>
  <c r="K5766" i="1"/>
  <c r="K5388" i="1"/>
  <c r="K6760" i="1"/>
  <c r="K150" i="1"/>
  <c r="K6761" i="1"/>
  <c r="K3606" i="1"/>
  <c r="K7928" i="1"/>
  <c r="K529" i="1"/>
  <c r="K7442" i="1"/>
  <c r="K4795" i="1"/>
  <c r="K5281" i="1"/>
  <c r="K10358" i="1"/>
  <c r="K4849" i="1"/>
  <c r="K11006" i="1"/>
  <c r="K6762" i="1"/>
  <c r="K11060" i="1"/>
  <c r="K10790" i="1"/>
  <c r="K2581" i="1"/>
  <c r="K3067" i="1"/>
  <c r="K8846" i="1"/>
  <c r="K10034" i="1"/>
  <c r="K8792" i="1"/>
  <c r="K8306" i="1"/>
  <c r="K1663" i="1"/>
  <c r="K97" i="1"/>
  <c r="K1825" i="1"/>
  <c r="K5119" i="1"/>
  <c r="K9764" i="1"/>
  <c r="K799" i="1"/>
  <c r="K10088" i="1"/>
  <c r="K10628" i="1"/>
  <c r="K1555" i="1"/>
  <c r="K583" i="1"/>
  <c r="K4471" i="1"/>
  <c r="K4255" i="1"/>
  <c r="K1177" i="1"/>
  <c r="K10574" i="1"/>
  <c r="K907" i="1"/>
  <c r="K2095" i="1"/>
  <c r="K3229" i="1"/>
  <c r="K10844" i="1"/>
  <c r="K2473" i="1"/>
  <c r="K475" i="1"/>
  <c r="K6763" i="1"/>
  <c r="K10466" i="1"/>
  <c r="K4363" i="1"/>
  <c r="K7550" i="1"/>
  <c r="K961" i="1"/>
  <c r="K2419" i="1"/>
  <c r="K10682" i="1"/>
  <c r="K5929" i="1"/>
  <c r="K1447" i="1"/>
  <c r="K3013" i="1"/>
  <c r="K4147" i="1"/>
  <c r="K5011" i="1"/>
  <c r="K1717" i="1"/>
  <c r="K4903" i="1"/>
  <c r="K8090" i="1"/>
  <c r="K2689" i="1"/>
  <c r="K5821" i="1"/>
  <c r="K3715" i="1"/>
  <c r="K7874" i="1"/>
  <c r="K205" i="1"/>
  <c r="K8738" i="1"/>
  <c r="K9440" i="1"/>
  <c r="K3337" i="1"/>
  <c r="K1987" i="1"/>
  <c r="K8630" i="1"/>
  <c r="K9656" i="1"/>
  <c r="K10736" i="1"/>
  <c r="K6764" i="1"/>
  <c r="K4525" i="1"/>
  <c r="K43" i="1"/>
  <c r="K8576" i="1"/>
  <c r="K2149" i="1"/>
  <c r="K6765" i="1"/>
  <c r="K421" i="1"/>
  <c r="K10520" i="1"/>
  <c r="K2311" i="1"/>
  <c r="K9548" i="1"/>
  <c r="K7712" i="1"/>
  <c r="K3553" i="1"/>
  <c r="K8468" i="1"/>
  <c r="K8954" i="1"/>
  <c r="K5551" i="1"/>
  <c r="K3391" i="1"/>
  <c r="K2905" i="1"/>
  <c r="K8144" i="1"/>
  <c r="K11330" i="1"/>
  <c r="K4687" i="1"/>
  <c r="K3121" i="1"/>
  <c r="K7496" i="1"/>
  <c r="K4579" i="1"/>
  <c r="K6766" i="1"/>
  <c r="K10952" i="1"/>
  <c r="K2851" i="1"/>
  <c r="K9170" i="1"/>
  <c r="K9116" i="1"/>
  <c r="K1393" i="1"/>
  <c r="K1771" i="1"/>
  <c r="K4741" i="1"/>
  <c r="K7766" i="1"/>
  <c r="K259" i="1"/>
  <c r="K10304" i="1"/>
  <c r="K7064" i="1"/>
  <c r="K6767" i="1"/>
  <c r="K9278" i="1"/>
  <c r="K3445" i="1"/>
  <c r="K5659" i="1"/>
  <c r="K11276" i="1"/>
  <c r="K9062" i="1"/>
  <c r="K1609" i="1"/>
  <c r="K1123" i="1"/>
  <c r="K7388" i="1"/>
  <c r="K1339" i="1"/>
  <c r="K6768" i="1"/>
  <c r="K7226" i="1"/>
  <c r="K9494" i="1"/>
  <c r="K3877" i="1"/>
  <c r="K7334" i="1"/>
  <c r="K7820" i="1"/>
  <c r="K3931" i="1"/>
  <c r="K5605" i="1"/>
  <c r="K9872" i="1"/>
  <c r="K6769" i="1"/>
  <c r="K5227" i="1"/>
  <c r="K8036" i="1"/>
  <c r="K6770" i="1"/>
  <c r="K7604" i="1"/>
  <c r="K7280" i="1"/>
  <c r="K2527" i="1"/>
  <c r="K4201" i="1"/>
  <c r="K745" i="1"/>
  <c r="K7172" i="1"/>
  <c r="K10412" i="1"/>
  <c r="K6771" i="1"/>
  <c r="K3769" i="1"/>
  <c r="K5443" i="1"/>
  <c r="K1933" i="1"/>
  <c r="K7982" i="1"/>
  <c r="K9224" i="1"/>
  <c r="K9386" i="1"/>
  <c r="K2203" i="1"/>
  <c r="K5065" i="1"/>
  <c r="K2959" i="1"/>
  <c r="K6772" i="1"/>
  <c r="K4957" i="1"/>
  <c r="K853" i="1"/>
  <c r="K8360" i="1"/>
  <c r="K10898" i="1"/>
  <c r="K2635" i="1"/>
  <c r="K6773" i="1"/>
  <c r="K2365" i="1"/>
  <c r="K4039" i="1"/>
  <c r="K11222" i="1"/>
  <c r="K9980" i="1"/>
  <c r="K5497" i="1"/>
  <c r="K5875" i="1"/>
  <c r="K5173" i="1"/>
  <c r="K2743" i="1"/>
  <c r="K8198" i="1"/>
  <c r="K367" i="1"/>
  <c r="K8414" i="1"/>
  <c r="K11168" i="1"/>
  <c r="K9818" i="1"/>
  <c r="K4309" i="1"/>
  <c r="K1015" i="1"/>
  <c r="K2257" i="1"/>
  <c r="K7118" i="1"/>
  <c r="K10250" i="1"/>
  <c r="K4417" i="1"/>
  <c r="K10142" i="1"/>
  <c r="K11114" i="1"/>
  <c r="K3661" i="1"/>
  <c r="K5335" i="1"/>
  <c r="K1879" i="1"/>
  <c r="K10196" i="1"/>
  <c r="K6774" i="1"/>
  <c r="K9008" i="1"/>
  <c r="K2041" i="1"/>
  <c r="K6775" i="1"/>
  <c r="K7658" i="1"/>
  <c r="K8522" i="1"/>
  <c r="K8252" i="1"/>
  <c r="K9710" i="1"/>
  <c r="K9926" i="1"/>
  <c r="K637" i="1"/>
  <c r="K3499" i="1"/>
  <c r="K3823" i="1"/>
  <c r="K6776" i="1"/>
  <c r="K6777" i="1"/>
  <c r="K1231" i="1"/>
  <c r="K3985" i="1"/>
  <c r="K1285" i="1"/>
  <c r="K691" i="1"/>
  <c r="K1501" i="1"/>
  <c r="K6778" i="1"/>
  <c r="K8900" i="1"/>
  <c r="K8684" i="1"/>
  <c r="K313" i="1"/>
  <c r="K4093" i="1"/>
  <c r="K11384" i="1"/>
  <c r="K3283" i="1"/>
  <c r="K5713" i="1"/>
  <c r="K4633" i="1"/>
  <c r="K1069" i="1"/>
  <c r="K9332" i="1"/>
  <c r="K3175" i="1"/>
  <c r="K9602" i="1"/>
  <c r="K6779" i="1"/>
  <c r="K2797" i="1"/>
  <c r="K5767" i="1"/>
  <c r="K5389" i="1"/>
  <c r="K6780" i="1"/>
  <c r="K151" i="1"/>
  <c r="K6781" i="1"/>
  <c r="K3607" i="1"/>
  <c r="K7929" i="1"/>
  <c r="K530" i="1"/>
  <c r="K7443" i="1"/>
  <c r="K4796" i="1"/>
  <c r="K5282" i="1"/>
  <c r="K10359" i="1"/>
  <c r="K4850" i="1"/>
  <c r="K11007" i="1"/>
  <c r="K6782" i="1"/>
  <c r="K11061" i="1"/>
  <c r="K10791" i="1"/>
  <c r="K2582" i="1"/>
  <c r="K3068" i="1"/>
  <c r="K8847" i="1"/>
  <c r="K10035" i="1"/>
  <c r="K8793" i="1"/>
  <c r="K8307" i="1"/>
  <c r="K1664" i="1"/>
  <c r="K98" i="1"/>
  <c r="K1826" i="1"/>
  <c r="K5120" i="1"/>
  <c r="K9765" i="1"/>
  <c r="K800" i="1"/>
  <c r="K10089" i="1"/>
  <c r="K10629" i="1"/>
  <c r="K1556" i="1"/>
  <c r="K584" i="1"/>
  <c r="K4472" i="1"/>
  <c r="K4256" i="1"/>
  <c r="K1178" i="1"/>
  <c r="K10575" i="1"/>
  <c r="K908" i="1"/>
  <c r="K2096" i="1"/>
  <c r="K3230" i="1"/>
  <c r="K10845" i="1"/>
  <c r="K2474" i="1"/>
  <c r="K476" i="1"/>
  <c r="K6783" i="1"/>
  <c r="K10467" i="1"/>
  <c r="K4364" i="1"/>
  <c r="K7551" i="1"/>
  <c r="K962" i="1"/>
  <c r="K2420" i="1"/>
  <c r="K10683" i="1"/>
  <c r="K5930" i="1"/>
  <c r="K1448" i="1"/>
  <c r="K3014" i="1"/>
  <c r="K4148" i="1"/>
  <c r="K5012" i="1"/>
  <c r="K1718" i="1"/>
  <c r="K4904" i="1"/>
  <c r="K8091" i="1"/>
  <c r="K2690" i="1"/>
  <c r="K5822" i="1"/>
  <c r="K3716" i="1"/>
  <c r="K7875" i="1"/>
  <c r="K206" i="1"/>
  <c r="K8739" i="1"/>
  <c r="K9441" i="1"/>
  <c r="K3338" i="1"/>
  <c r="K1988" i="1"/>
  <c r="K8631" i="1"/>
  <c r="K9657" i="1"/>
  <c r="K10737" i="1"/>
  <c r="K6784" i="1"/>
  <c r="K4526" i="1"/>
  <c r="K44" i="1"/>
  <c r="K8577" i="1"/>
  <c r="K2150" i="1"/>
  <c r="K6785" i="1"/>
  <c r="K422" i="1"/>
  <c r="K10521" i="1"/>
  <c r="K2312" i="1"/>
  <c r="K9549" i="1"/>
  <c r="K7713" i="1"/>
  <c r="K3554" i="1"/>
  <c r="K8469" i="1"/>
  <c r="K8955" i="1"/>
  <c r="K5552" i="1"/>
  <c r="K3392" i="1"/>
  <c r="K2906" i="1"/>
  <c r="K8145" i="1"/>
  <c r="K11331" i="1"/>
  <c r="K4688" i="1"/>
  <c r="K3122" i="1"/>
  <c r="K7497" i="1"/>
  <c r="K4580" i="1"/>
  <c r="K6786" i="1"/>
  <c r="K10953" i="1"/>
  <c r="K2852" i="1"/>
  <c r="K9171" i="1"/>
  <c r="K9117" i="1"/>
  <c r="K1394" i="1"/>
  <c r="K1772" i="1"/>
  <c r="K4742" i="1"/>
  <c r="K7767" i="1"/>
  <c r="K260" i="1"/>
  <c r="K10305" i="1"/>
  <c r="K7065" i="1"/>
  <c r="K6787" i="1"/>
  <c r="K9279" i="1"/>
  <c r="K3446" i="1"/>
  <c r="K5660" i="1"/>
  <c r="K11277" i="1"/>
  <c r="K9063" i="1"/>
  <c r="K1610" i="1"/>
  <c r="K1124" i="1"/>
  <c r="K7389" i="1"/>
  <c r="K1340" i="1"/>
  <c r="K6788" i="1"/>
  <c r="K7227" i="1"/>
  <c r="K9495" i="1"/>
  <c r="K3878" i="1"/>
  <c r="K7335" i="1"/>
  <c r="K7821" i="1"/>
  <c r="K3932" i="1"/>
  <c r="K5606" i="1"/>
  <c r="K9873" i="1"/>
  <c r="K6789" i="1"/>
  <c r="K5228" i="1"/>
  <c r="K8037" i="1"/>
  <c r="K6790" i="1"/>
  <c r="K7605" i="1"/>
  <c r="K7281" i="1"/>
  <c r="K2528" i="1"/>
  <c r="K4202" i="1"/>
  <c r="K746" i="1"/>
  <c r="K7173" i="1"/>
  <c r="K10413" i="1"/>
  <c r="K6791" i="1"/>
  <c r="K3770" i="1"/>
  <c r="K5444" i="1"/>
  <c r="K1934" i="1"/>
  <c r="K7983" i="1"/>
  <c r="K9225" i="1"/>
  <c r="K9387" i="1"/>
  <c r="K2204" i="1"/>
  <c r="K5066" i="1"/>
  <c r="K2960" i="1"/>
  <c r="K6792" i="1"/>
  <c r="K4958" i="1"/>
  <c r="K854" i="1"/>
  <c r="K8361" i="1"/>
  <c r="K10899" i="1"/>
  <c r="K2636" i="1"/>
  <c r="K6793" i="1"/>
  <c r="K2366" i="1"/>
  <c r="K4040" i="1"/>
  <c r="K11223" i="1"/>
  <c r="K9981" i="1"/>
  <c r="K5498" i="1"/>
  <c r="K5876" i="1"/>
  <c r="K5174" i="1"/>
  <c r="K2744" i="1"/>
  <c r="K8199" i="1"/>
  <c r="K368" i="1"/>
  <c r="K8415" i="1"/>
  <c r="K11169" i="1"/>
  <c r="K9819" i="1"/>
  <c r="K4310" i="1"/>
  <c r="K1016" i="1"/>
  <c r="K2258" i="1"/>
  <c r="K7119" i="1"/>
  <c r="K10251" i="1"/>
  <c r="K4418" i="1"/>
  <c r="K10143" i="1"/>
  <c r="K11115" i="1"/>
  <c r="K3662" i="1"/>
  <c r="K5336" i="1"/>
  <c r="K1880" i="1"/>
  <c r="K10197" i="1"/>
  <c r="K6794" i="1"/>
  <c r="K9009" i="1"/>
  <c r="K2042" i="1"/>
  <c r="K6795" i="1"/>
  <c r="K7659" i="1"/>
  <c r="K8523" i="1"/>
  <c r="K8253" i="1"/>
  <c r="K9711" i="1"/>
  <c r="K9927" i="1"/>
  <c r="K638" i="1"/>
  <c r="K3500" i="1"/>
  <c r="K3824" i="1"/>
  <c r="K6796" i="1"/>
  <c r="K6797" i="1"/>
  <c r="K1232" i="1"/>
  <c r="K3986" i="1"/>
  <c r="K1286" i="1"/>
  <c r="K692" i="1"/>
  <c r="K1502" i="1"/>
  <c r="K6798" i="1"/>
  <c r="K8901" i="1"/>
  <c r="K8685" i="1"/>
  <c r="K314" i="1"/>
  <c r="K4094" i="1"/>
  <c r="K11385" i="1"/>
  <c r="K3284" i="1"/>
  <c r="K5714" i="1"/>
  <c r="K4634" i="1"/>
  <c r="K1070" i="1"/>
  <c r="K9333" i="1"/>
  <c r="K3176" i="1"/>
  <c r="K9603" i="1"/>
  <c r="K6799" i="1"/>
  <c r="K2798" i="1"/>
  <c r="K5768" i="1"/>
  <c r="K5390" i="1"/>
  <c r="K6800" i="1"/>
  <c r="K152" i="1"/>
  <c r="K6801" i="1"/>
  <c r="K3608" i="1"/>
  <c r="K7930" i="1"/>
  <c r="K531" i="1"/>
  <c r="K7444" i="1"/>
  <c r="K4797" i="1"/>
  <c r="K5283" i="1"/>
  <c r="K10360" i="1"/>
  <c r="K4851" i="1"/>
  <c r="K11008" i="1"/>
  <c r="K6802" i="1"/>
  <c r="K11062" i="1"/>
  <c r="K10792" i="1"/>
  <c r="K2583" i="1"/>
  <c r="K3069" i="1"/>
  <c r="K8848" i="1"/>
  <c r="K10036" i="1"/>
  <c r="K8794" i="1"/>
  <c r="K8308" i="1"/>
  <c r="K1665" i="1"/>
  <c r="K99" i="1"/>
  <c r="K1827" i="1"/>
  <c r="K5121" i="1"/>
  <c r="K9766" i="1"/>
  <c r="K801" i="1"/>
  <c r="K10090" i="1"/>
  <c r="K10630" i="1"/>
  <c r="K1557" i="1"/>
  <c r="K585" i="1"/>
  <c r="K4473" i="1"/>
  <c r="K4257" i="1"/>
  <c r="K1179" i="1"/>
  <c r="K10576" i="1"/>
  <c r="K909" i="1"/>
  <c r="K2097" i="1"/>
  <c r="K3231" i="1"/>
  <c r="K10846" i="1"/>
  <c r="K2475" i="1"/>
  <c r="K477" i="1"/>
  <c r="K6803" i="1"/>
  <c r="K10468" i="1"/>
  <c r="K4365" i="1"/>
  <c r="K7552" i="1"/>
  <c r="K963" i="1"/>
  <c r="K2421" i="1"/>
  <c r="K10684" i="1"/>
  <c r="K5931" i="1"/>
  <c r="K1449" i="1"/>
  <c r="K3015" i="1"/>
  <c r="K4149" i="1"/>
  <c r="K5013" i="1"/>
  <c r="K1719" i="1"/>
  <c r="K4905" i="1"/>
  <c r="K8092" i="1"/>
  <c r="K2691" i="1"/>
  <c r="K5823" i="1"/>
  <c r="K3717" i="1"/>
  <c r="K7876" i="1"/>
  <c r="K207" i="1"/>
  <c r="K8740" i="1"/>
  <c r="K9442" i="1"/>
  <c r="K3339" i="1"/>
  <c r="K1989" i="1"/>
  <c r="K8632" i="1"/>
  <c r="K9658" i="1"/>
  <c r="K10738" i="1"/>
  <c r="K6804" i="1"/>
  <c r="K4527" i="1"/>
  <c r="K45" i="1"/>
  <c r="K8578" i="1"/>
  <c r="K2151" i="1"/>
  <c r="K6805" i="1"/>
  <c r="K423" i="1"/>
  <c r="K10522" i="1"/>
  <c r="K2313" i="1"/>
  <c r="K9550" i="1"/>
  <c r="K7714" i="1"/>
  <c r="K3555" i="1"/>
  <c r="K8470" i="1"/>
  <c r="K8956" i="1"/>
  <c r="K5553" i="1"/>
  <c r="K3393" i="1"/>
  <c r="K2907" i="1"/>
  <c r="K8146" i="1"/>
  <c r="K11332" i="1"/>
  <c r="K4689" i="1"/>
  <c r="K3123" i="1"/>
  <c r="K7498" i="1"/>
  <c r="K4581" i="1"/>
  <c r="K6806" i="1"/>
  <c r="K10954" i="1"/>
  <c r="K2853" i="1"/>
  <c r="K9172" i="1"/>
  <c r="K9118" i="1"/>
  <c r="K1395" i="1"/>
  <c r="K1773" i="1"/>
  <c r="K4743" i="1"/>
  <c r="K7768" i="1"/>
  <c r="K261" i="1"/>
  <c r="K10306" i="1"/>
  <c r="K7066" i="1"/>
  <c r="K6807" i="1"/>
  <c r="K9280" i="1"/>
  <c r="K3447" i="1"/>
  <c r="K5661" i="1"/>
  <c r="K11278" i="1"/>
  <c r="K9064" i="1"/>
  <c r="K1611" i="1"/>
  <c r="K1125" i="1"/>
  <c r="K7390" i="1"/>
  <c r="K1341" i="1"/>
  <c r="K6808" i="1"/>
  <c r="K7228" i="1"/>
  <c r="K9496" i="1"/>
  <c r="K3879" i="1"/>
  <c r="K7336" i="1"/>
  <c r="K7822" i="1"/>
  <c r="K3933" i="1"/>
  <c r="K5607" i="1"/>
  <c r="K9874" i="1"/>
  <c r="K6809" i="1"/>
  <c r="K5229" i="1"/>
  <c r="K8038" i="1"/>
  <c r="K6810" i="1"/>
  <c r="K7606" i="1"/>
  <c r="K7282" i="1"/>
  <c r="K2529" i="1"/>
  <c r="K4203" i="1"/>
  <c r="K747" i="1"/>
  <c r="K7174" i="1"/>
  <c r="K10414" i="1"/>
  <c r="K6811" i="1"/>
  <c r="K3771" i="1"/>
  <c r="K5445" i="1"/>
  <c r="K1935" i="1"/>
  <c r="K7984" i="1"/>
  <c r="K9226" i="1"/>
  <c r="K9388" i="1"/>
  <c r="K2205" i="1"/>
  <c r="K5067" i="1"/>
  <c r="K2961" i="1"/>
  <c r="K6812" i="1"/>
  <c r="K4959" i="1"/>
  <c r="K855" i="1"/>
  <c r="K8362" i="1"/>
  <c r="K10900" i="1"/>
  <c r="K2637" i="1"/>
  <c r="K6813" i="1"/>
  <c r="K2367" i="1"/>
  <c r="K4041" i="1"/>
  <c r="K11224" i="1"/>
  <c r="K9982" i="1"/>
  <c r="K5499" i="1"/>
  <c r="K5877" i="1"/>
  <c r="K5175" i="1"/>
  <c r="K2745" i="1"/>
  <c r="K8200" i="1"/>
  <c r="K369" i="1"/>
  <c r="K8416" i="1"/>
  <c r="K11170" i="1"/>
  <c r="K9820" i="1"/>
  <c r="K4311" i="1"/>
  <c r="K1017" i="1"/>
  <c r="K2259" i="1"/>
  <c r="K7120" i="1"/>
  <c r="K10252" i="1"/>
  <c r="K4419" i="1"/>
  <c r="K10144" i="1"/>
  <c r="K11116" i="1"/>
  <c r="K3663" i="1"/>
  <c r="K5337" i="1"/>
  <c r="K1881" i="1"/>
  <c r="K10198" i="1"/>
  <c r="K6814" i="1"/>
  <c r="K9010" i="1"/>
  <c r="K2043" i="1"/>
  <c r="K6815" i="1"/>
  <c r="K7660" i="1"/>
  <c r="K8524" i="1"/>
  <c r="K8254" i="1"/>
  <c r="K9712" i="1"/>
  <c r="K9928" i="1"/>
  <c r="K639" i="1"/>
  <c r="K3501" i="1"/>
  <c r="K3825" i="1"/>
  <c r="K6816" i="1"/>
  <c r="K6817" i="1"/>
  <c r="K1233" i="1"/>
  <c r="K3987" i="1"/>
  <c r="K1287" i="1"/>
  <c r="K693" i="1"/>
  <c r="K1503" i="1"/>
  <c r="K6818" i="1"/>
  <c r="K8902" i="1"/>
  <c r="K8686" i="1"/>
  <c r="K315" i="1"/>
  <c r="K4095" i="1"/>
  <c r="K11386" i="1"/>
  <c r="K3285" i="1"/>
  <c r="K5715" i="1"/>
  <c r="K4635" i="1"/>
  <c r="K1071" i="1"/>
  <c r="K9334" i="1"/>
  <c r="K3177" i="1"/>
  <c r="K9604" i="1"/>
  <c r="K6819" i="1"/>
  <c r="K2799" i="1"/>
  <c r="K5769" i="1"/>
  <c r="K5391" i="1"/>
  <c r="K6820" i="1"/>
  <c r="K153" i="1"/>
  <c r="K6821" i="1"/>
  <c r="K3609" i="1"/>
  <c r="K7931" i="1"/>
  <c r="K532" i="1"/>
  <c r="K7445" i="1"/>
  <c r="K4798" i="1"/>
  <c r="K5284" i="1"/>
  <c r="K10361" i="1"/>
  <c r="K4852" i="1"/>
  <c r="K11009" i="1"/>
  <c r="K6822" i="1"/>
  <c r="K11063" i="1"/>
  <c r="K10793" i="1"/>
  <c r="K2584" i="1"/>
  <c r="K3070" i="1"/>
  <c r="K8849" i="1"/>
  <c r="K10037" i="1"/>
  <c r="K8795" i="1"/>
  <c r="K8309" i="1"/>
  <c r="K1666" i="1"/>
  <c r="K100" i="1"/>
  <c r="K1828" i="1"/>
  <c r="K5122" i="1"/>
  <c r="K9767" i="1"/>
  <c r="K802" i="1"/>
  <c r="K10091" i="1"/>
  <c r="K10631" i="1"/>
  <c r="K1558" i="1"/>
  <c r="K586" i="1"/>
  <c r="K4474" i="1"/>
  <c r="K4258" i="1"/>
  <c r="K1180" i="1"/>
  <c r="K10577" i="1"/>
  <c r="K910" i="1"/>
  <c r="K2098" i="1"/>
  <c r="K3232" i="1"/>
  <c r="K10847" i="1"/>
  <c r="K2476" i="1"/>
  <c r="K478" i="1"/>
  <c r="K6823" i="1"/>
  <c r="K10469" i="1"/>
  <c r="K4366" i="1"/>
  <c r="K7553" i="1"/>
  <c r="K964" i="1"/>
  <c r="K2422" i="1"/>
  <c r="K10685" i="1"/>
  <c r="K5932" i="1"/>
  <c r="K1450" i="1"/>
  <c r="K3016" i="1"/>
  <c r="K4150" i="1"/>
  <c r="K5014" i="1"/>
  <c r="K1720" i="1"/>
  <c r="K4906" i="1"/>
  <c r="K8093" i="1"/>
  <c r="K2692" i="1"/>
  <c r="K5824" i="1"/>
  <c r="K3718" i="1"/>
  <c r="K7877" i="1"/>
  <c r="K208" i="1"/>
  <c r="K8741" i="1"/>
  <c r="K9443" i="1"/>
  <c r="K3340" i="1"/>
  <c r="K1990" i="1"/>
  <c r="K8633" i="1"/>
  <c r="K9659" i="1"/>
  <c r="K10739" i="1"/>
  <c r="K6824" i="1"/>
  <c r="K4528" i="1"/>
  <c r="K46" i="1"/>
  <c r="K8579" i="1"/>
  <c r="K2152" i="1"/>
  <c r="K6825" i="1"/>
  <c r="K424" i="1"/>
  <c r="K10523" i="1"/>
  <c r="K2314" i="1"/>
  <c r="K9551" i="1"/>
  <c r="K7715" i="1"/>
  <c r="K3556" i="1"/>
  <c r="K8471" i="1"/>
  <c r="K8957" i="1"/>
  <c r="K5554" i="1"/>
  <c r="K3394" i="1"/>
  <c r="K2908" i="1"/>
  <c r="K8147" i="1"/>
  <c r="K11333" i="1"/>
  <c r="K4690" i="1"/>
  <c r="K3124" i="1"/>
  <c r="K7499" i="1"/>
  <c r="K4582" i="1"/>
  <c r="K6826" i="1"/>
  <c r="K10955" i="1"/>
  <c r="K2854" i="1"/>
  <c r="K9173" i="1"/>
  <c r="K9119" i="1"/>
  <c r="K1396" i="1"/>
  <c r="K1774" i="1"/>
  <c r="K4744" i="1"/>
  <c r="K7769" i="1"/>
  <c r="K262" i="1"/>
  <c r="K10307" i="1"/>
  <c r="K7067" i="1"/>
  <c r="K6827" i="1"/>
  <c r="K9281" i="1"/>
  <c r="K3448" i="1"/>
  <c r="K5662" i="1"/>
  <c r="K11279" i="1"/>
  <c r="K9065" i="1"/>
  <c r="K1612" i="1"/>
  <c r="K1126" i="1"/>
  <c r="K7391" i="1"/>
  <c r="K1342" i="1"/>
  <c r="K6828" i="1"/>
  <c r="K7229" i="1"/>
  <c r="K9497" i="1"/>
  <c r="K3880" i="1"/>
  <c r="K7337" i="1"/>
  <c r="K7823" i="1"/>
  <c r="K3934" i="1"/>
  <c r="K5608" i="1"/>
  <c r="K9875" i="1"/>
  <c r="K6829" i="1"/>
  <c r="K5230" i="1"/>
  <c r="K8039" i="1"/>
  <c r="K6830" i="1"/>
  <c r="K7607" i="1"/>
  <c r="K7283" i="1"/>
  <c r="K2530" i="1"/>
  <c r="K4204" i="1"/>
  <c r="K748" i="1"/>
  <c r="K7175" i="1"/>
  <c r="K10415" i="1"/>
  <c r="K6831" i="1"/>
  <c r="K3772" i="1"/>
  <c r="K5446" i="1"/>
  <c r="K1936" i="1"/>
  <c r="K7985" i="1"/>
  <c r="K9227" i="1"/>
  <c r="K9389" i="1"/>
  <c r="K2206" i="1"/>
  <c r="K5068" i="1"/>
  <c r="K2962" i="1"/>
  <c r="K6832" i="1"/>
  <c r="K4960" i="1"/>
  <c r="K856" i="1"/>
  <c r="K8363" i="1"/>
  <c r="K10901" i="1"/>
  <c r="K2638" i="1"/>
  <c r="K6833" i="1"/>
  <c r="K2368" i="1"/>
  <c r="K4042" i="1"/>
  <c r="K11225" i="1"/>
  <c r="K9983" i="1"/>
  <c r="K5500" i="1"/>
  <c r="K5878" i="1"/>
  <c r="K5176" i="1"/>
  <c r="K2746" i="1"/>
  <c r="K8201" i="1"/>
  <c r="K370" i="1"/>
  <c r="K8417" i="1"/>
  <c r="K11171" i="1"/>
  <c r="K9821" i="1"/>
  <c r="K4312" i="1"/>
  <c r="K1018" i="1"/>
  <c r="K2260" i="1"/>
  <c r="K7121" i="1"/>
  <c r="K10253" i="1"/>
  <c r="K4420" i="1"/>
  <c r="K10145" i="1"/>
  <c r="K11117" i="1"/>
  <c r="K3664" i="1"/>
  <c r="K5338" i="1"/>
  <c r="K1882" i="1"/>
  <c r="K10199" i="1"/>
  <c r="K6834" i="1"/>
  <c r="K9011" i="1"/>
  <c r="K2044" i="1"/>
  <c r="K6835" i="1"/>
  <c r="K7661" i="1"/>
  <c r="K8525" i="1"/>
  <c r="K8255" i="1"/>
  <c r="K9713" i="1"/>
  <c r="K9929" i="1"/>
  <c r="K640" i="1"/>
  <c r="K3502" i="1"/>
  <c r="K3826" i="1"/>
  <c r="K6836" i="1"/>
  <c r="K6837" i="1"/>
  <c r="K1234" i="1"/>
  <c r="K3988" i="1"/>
  <c r="K1288" i="1"/>
  <c r="K694" i="1"/>
  <c r="K1504" i="1"/>
  <c r="K6838" i="1"/>
  <c r="K8903" i="1"/>
  <c r="K8687" i="1"/>
  <c r="K316" i="1"/>
  <c r="K4096" i="1"/>
  <c r="K11387" i="1"/>
  <c r="K3286" i="1"/>
  <c r="K5716" i="1"/>
  <c r="K4636" i="1"/>
  <c r="K1072" i="1"/>
  <c r="K9335" i="1"/>
  <c r="K3178" i="1"/>
  <c r="K9605" i="1"/>
  <c r="K6839" i="1"/>
  <c r="K2800" i="1"/>
  <c r="K5770" i="1"/>
  <c r="K5392" i="1"/>
  <c r="K6840" i="1"/>
  <c r="K154" i="1"/>
  <c r="K6841" i="1"/>
  <c r="K3610" i="1"/>
  <c r="K7932" i="1"/>
  <c r="K533" i="1"/>
  <c r="K7446" i="1"/>
  <c r="K4799" i="1"/>
  <c r="K5285" i="1"/>
  <c r="K10362" i="1"/>
  <c r="K4853" i="1"/>
  <c r="K11010" i="1"/>
  <c r="K6842" i="1"/>
  <c r="K11064" i="1"/>
  <c r="K10794" i="1"/>
  <c r="K2585" i="1"/>
  <c r="K3071" i="1"/>
  <c r="K8850" i="1"/>
  <c r="K10038" i="1"/>
  <c r="K8796" i="1"/>
  <c r="K8310" i="1"/>
  <c r="K1667" i="1"/>
  <c r="K101" i="1"/>
  <c r="K1829" i="1"/>
  <c r="K5123" i="1"/>
  <c r="K9768" i="1"/>
  <c r="K803" i="1"/>
  <c r="K10092" i="1"/>
  <c r="K10632" i="1"/>
  <c r="K1559" i="1"/>
  <c r="K587" i="1"/>
  <c r="K4475" i="1"/>
  <c r="K4259" i="1"/>
  <c r="K1181" i="1"/>
  <c r="K10578" i="1"/>
  <c r="K911" i="1"/>
  <c r="K2099" i="1"/>
  <c r="K3233" i="1"/>
  <c r="K10848" i="1"/>
  <c r="K2477" i="1"/>
  <c r="K479" i="1"/>
  <c r="K6843" i="1"/>
  <c r="K10470" i="1"/>
  <c r="K4367" i="1"/>
  <c r="K7554" i="1"/>
  <c r="K965" i="1"/>
  <c r="K2423" i="1"/>
  <c r="K10686" i="1"/>
  <c r="K5933" i="1"/>
  <c r="K1451" i="1"/>
  <c r="K3017" i="1"/>
  <c r="K4151" i="1"/>
  <c r="K5015" i="1"/>
  <c r="K1721" i="1"/>
  <c r="K4907" i="1"/>
  <c r="K8094" i="1"/>
  <c r="K2693" i="1"/>
  <c r="K5825" i="1"/>
  <c r="K3719" i="1"/>
  <c r="K7878" i="1"/>
  <c r="K209" i="1"/>
  <c r="K8742" i="1"/>
  <c r="K9444" i="1"/>
  <c r="K3341" i="1"/>
  <c r="K1991" i="1"/>
  <c r="K8634" i="1"/>
  <c r="K9660" i="1"/>
  <c r="K10740" i="1"/>
  <c r="K6844" i="1"/>
  <c r="K4529" i="1"/>
  <c r="K47" i="1"/>
  <c r="K8580" i="1"/>
  <c r="K2153" i="1"/>
  <c r="K6845" i="1"/>
  <c r="K425" i="1"/>
  <c r="K10524" i="1"/>
  <c r="K2315" i="1"/>
  <c r="K9552" i="1"/>
  <c r="K7716" i="1"/>
  <c r="K3557" i="1"/>
  <c r="K8472" i="1"/>
  <c r="K8958" i="1"/>
  <c r="K5555" i="1"/>
  <c r="K3395" i="1"/>
  <c r="K2909" i="1"/>
  <c r="K8148" i="1"/>
  <c r="K11334" i="1"/>
  <c r="K4691" i="1"/>
  <c r="K3125" i="1"/>
  <c r="K7500" i="1"/>
  <c r="K4583" i="1"/>
  <c r="K6846" i="1"/>
  <c r="K10956" i="1"/>
  <c r="K2855" i="1"/>
  <c r="K9174" i="1"/>
  <c r="K9120" i="1"/>
  <c r="K1397" i="1"/>
  <c r="K1775" i="1"/>
  <c r="K4745" i="1"/>
  <c r="K7770" i="1"/>
  <c r="K263" i="1"/>
  <c r="K10308" i="1"/>
  <c r="K7068" i="1"/>
  <c r="K6847" i="1"/>
  <c r="K9282" i="1"/>
  <c r="K3449" i="1"/>
  <c r="K5663" i="1"/>
  <c r="K11280" i="1"/>
  <c r="K9066" i="1"/>
  <c r="K1613" i="1"/>
  <c r="K1127" i="1"/>
  <c r="K7392" i="1"/>
  <c r="K1343" i="1"/>
  <c r="K6848" i="1"/>
  <c r="K7230" i="1"/>
  <c r="K9498" i="1"/>
  <c r="K3881" i="1"/>
  <c r="K7338" i="1"/>
  <c r="K7824" i="1"/>
  <c r="K3935" i="1"/>
  <c r="K5609" i="1"/>
  <c r="K9876" i="1"/>
  <c r="K6849" i="1"/>
  <c r="K5231" i="1"/>
  <c r="K8040" i="1"/>
  <c r="K6850" i="1"/>
  <c r="K7608" i="1"/>
  <c r="K7284" i="1"/>
  <c r="K2531" i="1"/>
  <c r="K4205" i="1"/>
  <c r="K749" i="1"/>
  <c r="K7176" i="1"/>
  <c r="K10416" i="1"/>
  <c r="K6851" i="1"/>
  <c r="K3773" i="1"/>
  <c r="K5447" i="1"/>
  <c r="K1937" i="1"/>
  <c r="K7986" i="1"/>
  <c r="K9228" i="1"/>
  <c r="K9390" i="1"/>
  <c r="K2207" i="1"/>
  <c r="K5069" i="1"/>
  <c r="K2963" i="1"/>
  <c r="K6852" i="1"/>
  <c r="K4961" i="1"/>
  <c r="K857" i="1"/>
  <c r="K8364" i="1"/>
  <c r="K10902" i="1"/>
  <c r="K2639" i="1"/>
  <c r="K6853" i="1"/>
  <c r="K2369" i="1"/>
  <c r="K4043" i="1"/>
  <c r="K11226" i="1"/>
  <c r="K9984" i="1"/>
  <c r="K5501" i="1"/>
  <c r="K5879" i="1"/>
  <c r="K5177" i="1"/>
  <c r="K2747" i="1"/>
  <c r="K8202" i="1"/>
  <c r="K371" i="1"/>
  <c r="K8418" i="1"/>
  <c r="K11172" i="1"/>
  <c r="K9822" i="1"/>
  <c r="K4313" i="1"/>
  <c r="K1019" i="1"/>
  <c r="K2261" i="1"/>
  <c r="K7122" i="1"/>
  <c r="K10254" i="1"/>
  <c r="K4421" i="1"/>
  <c r="K10146" i="1"/>
  <c r="K11118" i="1"/>
  <c r="K3665" i="1"/>
  <c r="K5339" i="1"/>
  <c r="K1883" i="1"/>
  <c r="K10200" i="1"/>
  <c r="K6854" i="1"/>
  <c r="K9012" i="1"/>
  <c r="K2045" i="1"/>
  <c r="K6855" i="1"/>
  <c r="K7662" i="1"/>
  <c r="K8526" i="1"/>
  <c r="K8256" i="1"/>
  <c r="K9714" i="1"/>
  <c r="K9930" i="1"/>
  <c r="K641" i="1"/>
  <c r="K3503" i="1"/>
  <c r="K3827" i="1"/>
  <c r="K6856" i="1"/>
  <c r="K6857" i="1"/>
  <c r="K1235" i="1"/>
  <c r="K3989" i="1"/>
  <c r="K1289" i="1"/>
  <c r="K695" i="1"/>
  <c r="K1505" i="1"/>
  <c r="K6858" i="1"/>
  <c r="K8904" i="1"/>
  <c r="K8688" i="1"/>
  <c r="K317" i="1"/>
  <c r="K4097" i="1"/>
  <c r="K11388" i="1"/>
  <c r="K3287" i="1"/>
  <c r="K5717" i="1"/>
  <c r="K4637" i="1"/>
  <c r="K1073" i="1"/>
  <c r="K9336" i="1"/>
  <c r="K3179" i="1"/>
  <c r="K9606" i="1"/>
  <c r="K6859" i="1"/>
  <c r="K2801" i="1"/>
  <c r="K5771" i="1"/>
  <c r="K5393" i="1"/>
  <c r="K6860" i="1"/>
  <c r="K155" i="1"/>
  <c r="K6861" i="1"/>
  <c r="K3611" i="1"/>
  <c r="K6862" i="1"/>
  <c r="K7933" i="1"/>
  <c r="K534" i="1"/>
  <c r="K7447" i="1"/>
  <c r="K4800" i="1"/>
  <c r="K5286" i="1"/>
  <c r="K10363" i="1"/>
  <c r="K4854" i="1"/>
  <c r="K11011" i="1"/>
  <c r="K6863" i="1"/>
  <c r="K11065" i="1"/>
  <c r="K10795" i="1"/>
  <c r="K2586" i="1"/>
  <c r="K3072" i="1"/>
  <c r="K8851" i="1"/>
  <c r="K10039" i="1"/>
  <c r="K8797" i="1"/>
  <c r="K8311" i="1"/>
  <c r="K1668" i="1"/>
  <c r="K102" i="1"/>
  <c r="K1830" i="1"/>
  <c r="K5124" i="1"/>
  <c r="K9769" i="1"/>
  <c r="K804" i="1"/>
  <c r="K10093" i="1"/>
  <c r="K10633" i="1"/>
  <c r="K1560" i="1"/>
  <c r="K588" i="1"/>
  <c r="K4476" i="1"/>
  <c r="K4260" i="1"/>
  <c r="K1182" i="1"/>
  <c r="K10579" i="1"/>
  <c r="K912" i="1"/>
  <c r="K2100" i="1"/>
  <c r="K3234" i="1"/>
  <c r="K10849" i="1"/>
  <c r="K2478" i="1"/>
  <c r="K480" i="1"/>
  <c r="K6864" i="1"/>
  <c r="K10471" i="1"/>
  <c r="K4368" i="1"/>
  <c r="K7555" i="1"/>
  <c r="K966" i="1"/>
  <c r="K2424" i="1"/>
  <c r="K10687" i="1"/>
  <c r="K5934" i="1"/>
  <c r="K1452" i="1"/>
  <c r="K3018" i="1"/>
  <c r="K4152" i="1"/>
  <c r="K5016" i="1"/>
  <c r="K1722" i="1"/>
  <c r="K4908" i="1"/>
  <c r="K8095" i="1"/>
  <c r="K2694" i="1"/>
  <c r="K5826" i="1"/>
  <c r="K3720" i="1"/>
  <c r="K7879" i="1"/>
  <c r="K210" i="1"/>
  <c r="K8743" i="1"/>
  <c r="K9445" i="1"/>
  <c r="K3342" i="1"/>
  <c r="K1992" i="1"/>
  <c r="K8635" i="1"/>
  <c r="K9661" i="1"/>
  <c r="K10741" i="1"/>
  <c r="K6865" i="1"/>
  <c r="K4530" i="1"/>
  <c r="K48" i="1"/>
  <c r="K8581" i="1"/>
  <c r="K2154" i="1"/>
  <c r="K6866" i="1"/>
  <c r="K426" i="1"/>
  <c r="K10525" i="1"/>
  <c r="K2316" i="1"/>
  <c r="K9553" i="1"/>
  <c r="K7717" i="1"/>
  <c r="K3558" i="1"/>
  <c r="K8473" i="1"/>
  <c r="K8959" i="1"/>
  <c r="K5556" i="1"/>
  <c r="K3396" i="1"/>
  <c r="K2910" i="1"/>
  <c r="K8149" i="1"/>
  <c r="K11335" i="1"/>
  <c r="K4692" i="1"/>
  <c r="K3126" i="1"/>
  <c r="K7501" i="1"/>
  <c r="K4584" i="1"/>
  <c r="K6867" i="1"/>
  <c r="K10957" i="1"/>
  <c r="K2856" i="1"/>
  <c r="K9175" i="1"/>
  <c r="K9121" i="1"/>
  <c r="K1398" i="1"/>
  <c r="K1776" i="1"/>
  <c r="K4746" i="1"/>
  <c r="K7771" i="1"/>
  <c r="K264" i="1"/>
  <c r="K10309" i="1"/>
  <c r="K7069" i="1"/>
  <c r="K6868" i="1"/>
  <c r="K9283" i="1"/>
  <c r="K3450" i="1"/>
  <c r="K5664" i="1"/>
  <c r="K11281" i="1"/>
  <c r="K9067" i="1"/>
  <c r="K1614" i="1"/>
  <c r="K1128" i="1"/>
  <c r="K7393" i="1"/>
  <c r="K1344" i="1"/>
  <c r="K6869" i="1"/>
  <c r="K7231" i="1"/>
  <c r="K9499" i="1"/>
  <c r="K3882" i="1"/>
  <c r="K7339" i="1"/>
  <c r="K7825" i="1"/>
  <c r="K3936" i="1"/>
  <c r="K5610" i="1"/>
  <c r="K9877" i="1"/>
  <c r="K6870" i="1"/>
  <c r="K5232" i="1"/>
  <c r="K8041" i="1"/>
  <c r="K6871" i="1"/>
  <c r="K7609" i="1"/>
  <c r="K7285" i="1"/>
  <c r="K2532" i="1"/>
  <c r="K4206" i="1"/>
  <c r="K750" i="1"/>
  <c r="K7177" i="1"/>
  <c r="K10417" i="1"/>
  <c r="K6872" i="1"/>
  <c r="K3774" i="1"/>
  <c r="K5448" i="1"/>
  <c r="K1938" i="1"/>
  <c r="K7987" i="1"/>
  <c r="K9229" i="1"/>
  <c r="K9391" i="1"/>
  <c r="K2208" i="1"/>
  <c r="K5070" i="1"/>
  <c r="K2964" i="1"/>
  <c r="K6873" i="1"/>
  <c r="K4962" i="1"/>
  <c r="K858" i="1"/>
  <c r="K8365" i="1"/>
  <c r="K10903" i="1"/>
  <c r="K2640" i="1"/>
  <c r="K6874" i="1"/>
  <c r="K2370" i="1"/>
  <c r="K4044" i="1"/>
  <c r="K11227" i="1"/>
  <c r="K9985" i="1"/>
  <c r="K5502" i="1"/>
  <c r="K5880" i="1"/>
  <c r="K5178" i="1"/>
  <c r="K2748" i="1"/>
  <c r="K8203" i="1"/>
  <c r="K372" i="1"/>
  <c r="K8419" i="1"/>
  <c r="K11173" i="1"/>
  <c r="K9823" i="1"/>
  <c r="K4314" i="1"/>
  <c r="K1020" i="1"/>
  <c r="K2262" i="1"/>
  <c r="K7123" i="1"/>
  <c r="K10255" i="1"/>
  <c r="K4422" i="1"/>
  <c r="K10147" i="1"/>
  <c r="K11119" i="1"/>
  <c r="K3666" i="1"/>
  <c r="K5340" i="1"/>
  <c r="K1884" i="1"/>
  <c r="K10201" i="1"/>
  <c r="K6875" i="1"/>
  <c r="K9013" i="1"/>
  <c r="K2046" i="1"/>
  <c r="K6876" i="1"/>
  <c r="K7663" i="1"/>
  <c r="K8527" i="1"/>
  <c r="K8257" i="1"/>
  <c r="K9715" i="1"/>
  <c r="K9931" i="1"/>
  <c r="K642" i="1"/>
  <c r="K3504" i="1"/>
  <c r="K3828" i="1"/>
  <c r="K6877" i="1"/>
  <c r="K6878" i="1"/>
  <c r="K1236" i="1"/>
  <c r="K3990" i="1"/>
  <c r="K1290" i="1"/>
  <c r="K696" i="1"/>
  <c r="K1506" i="1"/>
  <c r="K6879" i="1"/>
  <c r="K8905" i="1"/>
  <c r="K8689" i="1"/>
  <c r="K318" i="1"/>
  <c r="K4098" i="1"/>
  <c r="K11389" i="1"/>
  <c r="K3288" i="1"/>
  <c r="K5718" i="1"/>
  <c r="K4638" i="1"/>
  <c r="K1074" i="1"/>
  <c r="K9337" i="1"/>
  <c r="K3180" i="1"/>
  <c r="K9607" i="1"/>
  <c r="K6880" i="1"/>
  <c r="K2802" i="1"/>
  <c r="K5772" i="1"/>
  <c r="K5394" i="1"/>
  <c r="K6881" i="1"/>
  <c r="K156" i="1"/>
  <c r="K6882" i="1"/>
  <c r="K3612" i="1"/>
  <c r="K7934" i="1"/>
  <c r="K535" i="1"/>
  <c r="K7448" i="1"/>
  <c r="K4801" i="1"/>
  <c r="K5287" i="1"/>
  <c r="K10364" i="1"/>
  <c r="K4855" i="1"/>
  <c r="K11012" i="1"/>
  <c r="K6883" i="1"/>
  <c r="K11066" i="1"/>
  <c r="K10796" i="1"/>
  <c r="K2587" i="1"/>
  <c r="K3073" i="1"/>
  <c r="K8852" i="1"/>
  <c r="K10040" i="1"/>
  <c r="K8798" i="1"/>
  <c r="K8312" i="1"/>
  <c r="K1669" i="1"/>
  <c r="K103" i="1"/>
  <c r="K1831" i="1"/>
  <c r="K5125" i="1"/>
  <c r="K9770" i="1"/>
  <c r="K805" i="1"/>
  <c r="K10094" i="1"/>
  <c r="K10634" i="1"/>
  <c r="K1561" i="1"/>
  <c r="K589" i="1"/>
  <c r="K4477" i="1"/>
  <c r="K4261" i="1"/>
  <c r="K1183" i="1"/>
  <c r="K10580" i="1"/>
  <c r="K913" i="1"/>
  <c r="K2101" i="1"/>
  <c r="K3235" i="1"/>
  <c r="K10850" i="1"/>
  <c r="K2479" i="1"/>
  <c r="K481" i="1"/>
  <c r="K6884" i="1"/>
  <c r="K10472" i="1"/>
  <c r="K4369" i="1"/>
  <c r="K7556" i="1"/>
  <c r="K967" i="1"/>
  <c r="K2425" i="1"/>
  <c r="K10688" i="1"/>
  <c r="K5935" i="1"/>
  <c r="K1453" i="1"/>
  <c r="K3019" i="1"/>
  <c r="K4153" i="1"/>
  <c r="K5017" i="1"/>
  <c r="K1723" i="1"/>
  <c r="K4909" i="1"/>
  <c r="K8096" i="1"/>
  <c r="K2695" i="1"/>
  <c r="K5827" i="1"/>
  <c r="K3721" i="1"/>
  <c r="K7880" i="1"/>
  <c r="K211" i="1"/>
  <c r="K8744" i="1"/>
  <c r="K9446" i="1"/>
  <c r="K3343" i="1"/>
  <c r="K1993" i="1"/>
  <c r="K8636" i="1"/>
  <c r="K9662" i="1"/>
  <c r="K10742" i="1"/>
  <c r="K6885" i="1"/>
  <c r="K4531" i="1"/>
  <c r="K49" i="1"/>
  <c r="K8582" i="1"/>
  <c r="K2155" i="1"/>
  <c r="K6886" i="1"/>
  <c r="K427" i="1"/>
  <c r="K10526" i="1"/>
  <c r="K2317" i="1"/>
  <c r="K9554" i="1"/>
  <c r="K7718" i="1"/>
  <c r="K3559" i="1"/>
  <c r="K8474" i="1"/>
  <c r="K8960" i="1"/>
  <c r="K5557" i="1"/>
  <c r="K3397" i="1"/>
  <c r="K2911" i="1"/>
  <c r="K8150" i="1"/>
  <c r="K11336" i="1"/>
  <c r="K4693" i="1"/>
  <c r="K3127" i="1"/>
  <c r="K7502" i="1"/>
  <c r="K4585" i="1"/>
  <c r="K6887" i="1"/>
  <c r="K10958" i="1"/>
  <c r="K2857" i="1"/>
  <c r="K9176" i="1"/>
  <c r="K9122" i="1"/>
  <c r="K1399" i="1"/>
  <c r="K1777" i="1"/>
  <c r="K4747" i="1"/>
  <c r="K7772" i="1"/>
  <c r="K265" i="1"/>
  <c r="K10310" i="1"/>
  <c r="K7070" i="1"/>
  <c r="K6888" i="1"/>
  <c r="K9284" i="1"/>
  <c r="K3451" i="1"/>
  <c r="K5665" i="1"/>
  <c r="K11282" i="1"/>
  <c r="K9068" i="1"/>
  <c r="K1615" i="1"/>
  <c r="K1129" i="1"/>
  <c r="K7394" i="1"/>
  <c r="K1345" i="1"/>
  <c r="K6889" i="1"/>
  <c r="K7232" i="1"/>
  <c r="K9500" i="1"/>
  <c r="K3883" i="1"/>
  <c r="K7340" i="1"/>
  <c r="K7826" i="1"/>
  <c r="K3937" i="1"/>
  <c r="K5611" i="1"/>
  <c r="K9878" i="1"/>
  <c r="K6890" i="1"/>
  <c r="K5233" i="1"/>
  <c r="K8042" i="1"/>
  <c r="K6891" i="1"/>
  <c r="K7610" i="1"/>
  <c r="K7286" i="1"/>
  <c r="K2533" i="1"/>
  <c r="K4207" i="1"/>
  <c r="K751" i="1"/>
  <c r="K7178" i="1"/>
  <c r="K10418" i="1"/>
  <c r="K6892" i="1"/>
  <c r="K3775" i="1"/>
  <c r="K5449" i="1"/>
  <c r="K1939" i="1"/>
  <c r="K7988" i="1"/>
  <c r="K9230" i="1"/>
  <c r="K9392" i="1"/>
  <c r="K2209" i="1"/>
  <c r="K5071" i="1"/>
  <c r="K2965" i="1"/>
  <c r="K6893" i="1"/>
  <c r="K4963" i="1"/>
  <c r="K859" i="1"/>
  <c r="K8366" i="1"/>
  <c r="K10904" i="1"/>
  <c r="K2641" i="1"/>
  <c r="K6894" i="1"/>
  <c r="K2371" i="1"/>
  <c r="K4045" i="1"/>
  <c r="K11228" i="1"/>
  <c r="K9986" i="1"/>
  <c r="K5503" i="1"/>
  <c r="K5881" i="1"/>
  <c r="K5179" i="1"/>
  <c r="K2749" i="1"/>
  <c r="K8204" i="1"/>
  <c r="K373" i="1"/>
  <c r="K8420" i="1"/>
  <c r="K11174" i="1"/>
  <c r="K9824" i="1"/>
  <c r="K4315" i="1"/>
  <c r="K1021" i="1"/>
  <c r="K2263" i="1"/>
  <c r="K7124" i="1"/>
  <c r="K10256" i="1"/>
  <c r="K4423" i="1"/>
  <c r="K10148" i="1"/>
  <c r="K11120" i="1"/>
  <c r="K3667" i="1"/>
  <c r="K5341" i="1"/>
  <c r="K1885" i="1"/>
  <c r="K10202" i="1"/>
  <c r="K6895" i="1"/>
  <c r="K9014" i="1"/>
  <c r="K2047" i="1"/>
  <c r="K6896" i="1"/>
  <c r="K7664" i="1"/>
  <c r="K8528" i="1"/>
  <c r="K8258" i="1"/>
  <c r="K9716" i="1"/>
  <c r="K9932" i="1"/>
  <c r="K643" i="1"/>
  <c r="K3505" i="1"/>
  <c r="K3829" i="1"/>
  <c r="K6897" i="1"/>
  <c r="K6898" i="1"/>
  <c r="K1237" i="1"/>
  <c r="K3991" i="1"/>
  <c r="K1291" i="1"/>
  <c r="K697" i="1"/>
  <c r="K1507" i="1"/>
  <c r="K6899" i="1"/>
  <c r="K8906" i="1"/>
  <c r="K8690" i="1"/>
  <c r="K319" i="1"/>
  <c r="K4099" i="1"/>
  <c r="K11390" i="1"/>
  <c r="K3289" i="1"/>
  <c r="K5719" i="1"/>
  <c r="K4639" i="1"/>
  <c r="K1075" i="1"/>
  <c r="K9338" i="1"/>
  <c r="K3181" i="1"/>
  <c r="K9608" i="1"/>
  <c r="K6900" i="1"/>
  <c r="K2803" i="1"/>
  <c r="K5773" i="1"/>
  <c r="K5395" i="1"/>
  <c r="K6901" i="1"/>
  <c r="K157" i="1"/>
  <c r="K6902" i="1"/>
  <c r="K3613" i="1"/>
  <c r="K7935" i="1"/>
  <c r="K536" i="1"/>
  <c r="K7449" i="1"/>
  <c r="K4802" i="1"/>
  <c r="K5288" i="1"/>
  <c r="K10365" i="1"/>
  <c r="K4856" i="1"/>
  <c r="K11013" i="1"/>
  <c r="K6903" i="1"/>
  <c r="K11067" i="1"/>
  <c r="K10797" i="1"/>
  <c r="K2588" i="1"/>
  <c r="K3074" i="1"/>
  <c r="K8853" i="1"/>
  <c r="K10041" i="1"/>
  <c r="K8799" i="1"/>
  <c r="K8313" i="1"/>
  <c r="K1670" i="1"/>
  <c r="K104" i="1"/>
  <c r="K1832" i="1"/>
  <c r="K5126" i="1"/>
  <c r="K9771" i="1"/>
  <c r="K806" i="1"/>
  <c r="K10095" i="1"/>
  <c r="K10635" i="1"/>
  <c r="K1562" i="1"/>
  <c r="K590" i="1"/>
  <c r="K4478" i="1"/>
  <c r="K4262" i="1"/>
  <c r="K1184" i="1"/>
  <c r="K10581" i="1"/>
  <c r="K914" i="1"/>
  <c r="K2102" i="1"/>
  <c r="K3236" i="1"/>
  <c r="K10851" i="1"/>
  <c r="K2480" i="1"/>
  <c r="K482" i="1"/>
  <c r="K6904" i="1"/>
  <c r="K10473" i="1"/>
  <c r="K4370" i="1"/>
  <c r="K7557" i="1"/>
  <c r="K968" i="1"/>
  <c r="K2426" i="1"/>
  <c r="K10689" i="1"/>
  <c r="K5936" i="1"/>
  <c r="K1454" i="1"/>
  <c r="K3020" i="1"/>
  <c r="K4154" i="1"/>
  <c r="K5018" i="1"/>
  <c r="K1724" i="1"/>
  <c r="K4910" i="1"/>
  <c r="K8097" i="1"/>
  <c r="K2696" i="1"/>
  <c r="K5828" i="1"/>
  <c r="K3722" i="1"/>
  <c r="K7881" i="1"/>
  <c r="K212" i="1"/>
  <c r="K8745" i="1"/>
  <c r="K9447" i="1"/>
  <c r="K3344" i="1"/>
  <c r="K1994" i="1"/>
  <c r="K8637" i="1"/>
  <c r="K9663" i="1"/>
  <c r="K10743" i="1"/>
  <c r="K6905" i="1"/>
  <c r="K4532" i="1"/>
  <c r="K50" i="1"/>
  <c r="K8583" i="1"/>
  <c r="K2156" i="1"/>
  <c r="K6906" i="1"/>
  <c r="K428" i="1"/>
  <c r="K10527" i="1"/>
  <c r="K2318" i="1"/>
  <c r="K9555" i="1"/>
  <c r="K7719" i="1"/>
  <c r="K3560" i="1"/>
  <c r="K8475" i="1"/>
  <c r="K8961" i="1"/>
  <c r="K5558" i="1"/>
  <c r="K3398" i="1"/>
  <c r="K2912" i="1"/>
  <c r="K8151" i="1"/>
  <c r="K11337" i="1"/>
  <c r="K4694" i="1"/>
  <c r="K3128" i="1"/>
  <c r="K7503" i="1"/>
  <c r="K4586" i="1"/>
  <c r="K6907" i="1"/>
  <c r="K10959" i="1"/>
  <c r="K2858" i="1"/>
  <c r="K9177" i="1"/>
  <c r="K9123" i="1"/>
  <c r="K1400" i="1"/>
  <c r="K1778" i="1"/>
  <c r="K4748" i="1"/>
  <c r="K7773" i="1"/>
  <c r="K266" i="1"/>
  <c r="K10311" i="1"/>
  <c r="K7071" i="1"/>
  <c r="K6908" i="1"/>
  <c r="K9285" i="1"/>
  <c r="K3452" i="1"/>
  <c r="K5666" i="1"/>
  <c r="K11283" i="1"/>
  <c r="K9069" i="1"/>
  <c r="K1616" i="1"/>
  <c r="K1130" i="1"/>
  <c r="K7395" i="1"/>
  <c r="K1346" i="1"/>
  <c r="K6909" i="1"/>
  <c r="K7233" i="1"/>
  <c r="K9501" i="1"/>
  <c r="K3884" i="1"/>
  <c r="K7341" i="1"/>
  <c r="K7827" i="1"/>
  <c r="K3938" i="1"/>
  <c r="K5612" i="1"/>
  <c r="K9879" i="1"/>
  <c r="K6910" i="1"/>
  <c r="K5234" i="1"/>
  <c r="K8043" i="1"/>
  <c r="K6911" i="1"/>
  <c r="K7611" i="1"/>
  <c r="K7287" i="1"/>
  <c r="K2534" i="1"/>
  <c r="K4208" i="1"/>
  <c r="K752" i="1"/>
  <c r="K7179" i="1"/>
  <c r="K10419" i="1"/>
  <c r="K6912" i="1"/>
  <c r="K3776" i="1"/>
  <c r="K5450" i="1"/>
  <c r="K1940" i="1"/>
  <c r="K7989" i="1"/>
  <c r="K9231" i="1"/>
  <c r="K9393" i="1"/>
  <c r="K2210" i="1"/>
  <c r="K5072" i="1"/>
  <c r="K2966" i="1"/>
  <c r="K6913" i="1"/>
  <c r="K4964" i="1"/>
  <c r="K860" i="1"/>
  <c r="K8367" i="1"/>
  <c r="K10905" i="1"/>
  <c r="K2642" i="1"/>
  <c r="K6914" i="1"/>
  <c r="K2372" i="1"/>
  <c r="K4046" i="1"/>
  <c r="K11229" i="1"/>
  <c r="K9987" i="1"/>
  <c r="K5504" i="1"/>
  <c r="K5882" i="1"/>
  <c r="K5180" i="1"/>
  <c r="K2750" i="1"/>
  <c r="K8205" i="1"/>
  <c r="K374" i="1"/>
  <c r="K8421" i="1"/>
  <c r="K11175" i="1"/>
  <c r="K9825" i="1"/>
  <c r="K4316" i="1"/>
  <c r="K1022" i="1"/>
  <c r="K2264" i="1"/>
  <c r="K7125" i="1"/>
  <c r="K10257" i="1"/>
  <c r="K4424" i="1"/>
  <c r="K10149" i="1"/>
  <c r="K11121" i="1"/>
  <c r="K3668" i="1"/>
  <c r="K5342" i="1"/>
  <c r="K1886" i="1"/>
  <c r="K10203" i="1"/>
  <c r="K6915" i="1"/>
  <c r="K9015" i="1"/>
  <c r="K2048" i="1"/>
  <c r="K6916" i="1"/>
  <c r="K7665" i="1"/>
  <c r="K8529" i="1"/>
  <c r="K8259" i="1"/>
  <c r="K9717" i="1"/>
  <c r="K9933" i="1"/>
  <c r="K644" i="1"/>
  <c r="K3506" i="1"/>
  <c r="K3830" i="1"/>
  <c r="K6917" i="1"/>
  <c r="K6918" i="1"/>
  <c r="K1238" i="1"/>
  <c r="K3992" i="1"/>
  <c r="K1292" i="1"/>
  <c r="K698" i="1"/>
  <c r="K1508" i="1"/>
  <c r="K6919" i="1"/>
  <c r="K8907" i="1"/>
  <c r="K8691" i="1"/>
  <c r="K320" i="1"/>
  <c r="K4100" i="1"/>
  <c r="K11391" i="1"/>
  <c r="K3290" i="1"/>
  <c r="K5720" i="1"/>
  <c r="K4640" i="1"/>
  <c r="K1076" i="1"/>
  <c r="K9339" i="1"/>
  <c r="K3182" i="1"/>
  <c r="K9609" i="1"/>
  <c r="K6920" i="1"/>
  <c r="K2804" i="1"/>
  <c r="K5774" i="1"/>
  <c r="K5396" i="1"/>
  <c r="K6921" i="1"/>
  <c r="K158" i="1"/>
  <c r="K6922" i="1"/>
  <c r="K3614" i="1"/>
  <c r="K7936" i="1"/>
  <c r="K537" i="1"/>
  <c r="K7450" i="1"/>
  <c r="K4803" i="1"/>
  <c r="K5289" i="1"/>
  <c r="K10366" i="1"/>
  <c r="K4857" i="1"/>
  <c r="K11014" i="1"/>
  <c r="K6923" i="1"/>
  <c r="K11068" i="1"/>
  <c r="K10798" i="1"/>
  <c r="K2589" i="1"/>
  <c r="K3075" i="1"/>
  <c r="K8854" i="1"/>
  <c r="K10042" i="1"/>
  <c r="K8800" i="1"/>
  <c r="K8314" i="1"/>
  <c r="K1671" i="1"/>
  <c r="K105" i="1"/>
  <c r="K1833" i="1"/>
  <c r="K5127" i="1"/>
  <c r="K9772" i="1"/>
  <c r="K807" i="1"/>
  <c r="K10096" i="1"/>
  <c r="K10636" i="1"/>
  <c r="K1563" i="1"/>
  <c r="K591" i="1"/>
  <c r="K4479" i="1"/>
  <c r="K4263" i="1"/>
  <c r="K1185" i="1"/>
  <c r="K10582" i="1"/>
  <c r="K915" i="1"/>
  <c r="K2103" i="1"/>
  <c r="K3237" i="1"/>
  <c r="K10852" i="1"/>
  <c r="K2481" i="1"/>
  <c r="K483" i="1"/>
  <c r="K6924" i="1"/>
  <c r="K10474" i="1"/>
  <c r="K4371" i="1"/>
  <c r="K7558" i="1"/>
  <c r="K969" i="1"/>
  <c r="K2427" i="1"/>
  <c r="K10690" i="1"/>
  <c r="K5937" i="1"/>
  <c r="K1455" i="1"/>
  <c r="K3021" i="1"/>
  <c r="K4155" i="1"/>
  <c r="K5019" i="1"/>
  <c r="K1725" i="1"/>
  <c r="K4911" i="1"/>
  <c r="K8098" i="1"/>
  <c r="K2697" i="1"/>
  <c r="K5829" i="1"/>
  <c r="K3723" i="1"/>
  <c r="K7882" i="1"/>
  <c r="K213" i="1"/>
  <c r="K8746" i="1"/>
  <c r="K9448" i="1"/>
  <c r="K3345" i="1"/>
  <c r="K1995" i="1"/>
  <c r="K8638" i="1"/>
  <c r="K9664" i="1"/>
  <c r="K10744" i="1"/>
  <c r="K6925" i="1"/>
  <c r="K4533" i="1"/>
  <c r="K51" i="1"/>
  <c r="K8584" i="1"/>
  <c r="K2157" i="1"/>
  <c r="K6926" i="1"/>
  <c r="K429" i="1"/>
  <c r="K10528" i="1"/>
  <c r="K2319" i="1"/>
  <c r="K9556" i="1"/>
  <c r="K7720" i="1"/>
  <c r="K3561" i="1"/>
  <c r="K8476" i="1"/>
  <c r="K8962" i="1"/>
  <c r="K5559" i="1"/>
  <c r="K3399" i="1"/>
  <c r="K2913" i="1"/>
  <c r="K8152" i="1"/>
  <c r="K11338" i="1"/>
  <c r="K4695" i="1"/>
  <c r="K3129" i="1"/>
  <c r="K7504" i="1"/>
  <c r="K4587" i="1"/>
  <c r="K6927" i="1"/>
  <c r="K10960" i="1"/>
  <c r="K2859" i="1"/>
  <c r="K9178" i="1"/>
  <c r="K9124" i="1"/>
  <c r="K1401" i="1"/>
  <c r="K1779" i="1"/>
  <c r="K4749" i="1"/>
  <c r="K7774" i="1"/>
  <c r="K267" i="1"/>
  <c r="K10312" i="1"/>
  <c r="K7072" i="1"/>
  <c r="K6928" i="1"/>
  <c r="K9286" i="1"/>
  <c r="K3453" i="1"/>
  <c r="K5667" i="1"/>
  <c r="K11284" i="1"/>
  <c r="K9070" i="1"/>
  <c r="K1617" i="1"/>
  <c r="K1131" i="1"/>
  <c r="K7396" i="1"/>
  <c r="K1347" i="1"/>
  <c r="K6929" i="1"/>
  <c r="K7234" i="1"/>
  <c r="K9502" i="1"/>
  <c r="K3885" i="1"/>
  <c r="K7342" i="1"/>
  <c r="K7828" i="1"/>
  <c r="K3939" i="1"/>
  <c r="K5613" i="1"/>
  <c r="K9880" i="1"/>
  <c r="K6930" i="1"/>
  <c r="K5235" i="1"/>
  <c r="K8044" i="1"/>
  <c r="K6931" i="1"/>
  <c r="K7612" i="1"/>
  <c r="K7288" i="1"/>
  <c r="K2535" i="1"/>
  <c r="K4209" i="1"/>
  <c r="K753" i="1"/>
  <c r="K7180" i="1"/>
  <c r="K10420" i="1"/>
  <c r="K6932" i="1"/>
  <c r="K3777" i="1"/>
  <c r="K5451" i="1"/>
  <c r="K1941" i="1"/>
  <c r="K7990" i="1"/>
  <c r="K9232" i="1"/>
  <c r="K9394" i="1"/>
  <c r="K2211" i="1"/>
  <c r="K5073" i="1"/>
  <c r="K2967" i="1"/>
  <c r="K6933" i="1"/>
  <c r="K4965" i="1"/>
  <c r="K861" i="1"/>
  <c r="K8368" i="1"/>
  <c r="K10906" i="1"/>
  <c r="K2643" i="1"/>
  <c r="K6934" i="1"/>
  <c r="K2373" i="1"/>
  <c r="K4047" i="1"/>
  <c r="K11230" i="1"/>
  <c r="K9988" i="1"/>
  <c r="K5505" i="1"/>
  <c r="K5883" i="1"/>
  <c r="K5181" i="1"/>
  <c r="K2751" i="1"/>
  <c r="K8206" i="1"/>
  <c r="K375" i="1"/>
  <c r="K8422" i="1"/>
  <c r="K11176" i="1"/>
  <c r="K9826" i="1"/>
  <c r="K4317" i="1"/>
  <c r="K1023" i="1"/>
  <c r="K2265" i="1"/>
  <c r="K7126" i="1"/>
  <c r="K10258" i="1"/>
  <c r="K4425" i="1"/>
  <c r="K10150" i="1"/>
  <c r="K11122" i="1"/>
  <c r="K3669" i="1"/>
  <c r="K5343" i="1"/>
  <c r="K1887" i="1"/>
  <c r="K10204" i="1"/>
  <c r="K6935" i="1"/>
  <c r="K9016" i="1"/>
  <c r="K2049" i="1"/>
  <c r="K6936" i="1"/>
  <c r="K7666" i="1"/>
  <c r="K8530" i="1"/>
  <c r="K8260" i="1"/>
  <c r="K9718" i="1"/>
  <c r="K9934" i="1"/>
  <c r="K645" i="1"/>
  <c r="K3507" i="1"/>
  <c r="K3831" i="1"/>
  <c r="K6937" i="1"/>
  <c r="K6938" i="1"/>
  <c r="K1239" i="1"/>
  <c r="K3993" i="1"/>
  <c r="K1293" i="1"/>
  <c r="K699" i="1"/>
  <c r="K1509" i="1"/>
  <c r="K6939" i="1"/>
  <c r="K8908" i="1"/>
  <c r="K8692" i="1"/>
  <c r="K321" i="1"/>
  <c r="K4101" i="1"/>
  <c r="K11392" i="1"/>
  <c r="K3291" i="1"/>
  <c r="K5721" i="1"/>
  <c r="K4641" i="1"/>
  <c r="K1077" i="1"/>
  <c r="K9340" i="1"/>
  <c r="K3183" i="1"/>
  <c r="K9610" i="1"/>
  <c r="K6940" i="1"/>
  <c r="K2805" i="1"/>
  <c r="K5775" i="1"/>
  <c r="K5397" i="1"/>
  <c r="K6941" i="1"/>
  <c r="K159" i="1"/>
  <c r="K6942" i="1"/>
  <c r="K3615" i="1"/>
  <c r="K7937" i="1"/>
  <c r="K538" i="1"/>
  <c r="K7451" i="1"/>
  <c r="K4804" i="1"/>
  <c r="K5290" i="1"/>
  <c r="K10367" i="1"/>
  <c r="K4858" i="1"/>
  <c r="K11015" i="1"/>
  <c r="K6943" i="1"/>
  <c r="K11069" i="1"/>
  <c r="K10799" i="1"/>
  <c r="K2590" i="1"/>
  <c r="K3076" i="1"/>
  <c r="K8855" i="1"/>
  <c r="K10043" i="1"/>
  <c r="K8801" i="1"/>
  <c r="K8315" i="1"/>
  <c r="K1672" i="1"/>
  <c r="K106" i="1"/>
  <c r="K1834" i="1"/>
  <c r="K5128" i="1"/>
  <c r="K9773" i="1"/>
  <c r="K808" i="1"/>
  <c r="K10097" i="1"/>
  <c r="K10637" i="1"/>
  <c r="K1564" i="1"/>
  <c r="K592" i="1"/>
  <c r="K4480" i="1"/>
  <c r="K4264" i="1"/>
  <c r="K1186" i="1"/>
  <c r="K10583" i="1"/>
  <c r="K916" i="1"/>
  <c r="K2104" i="1"/>
  <c r="K3238" i="1"/>
  <c r="K10853" i="1"/>
  <c r="K2482" i="1"/>
  <c r="K484" i="1"/>
  <c r="K6944" i="1"/>
  <c r="K10475" i="1"/>
  <c r="K4372" i="1"/>
  <c r="K7559" i="1"/>
  <c r="K970" i="1"/>
  <c r="K2428" i="1"/>
  <c r="K10691" i="1"/>
  <c r="K5938" i="1"/>
  <c r="K1456" i="1"/>
  <c r="K3022" i="1"/>
  <c r="K4156" i="1"/>
  <c r="K5020" i="1"/>
  <c r="K1726" i="1"/>
  <c r="K4912" i="1"/>
  <c r="K8099" i="1"/>
  <c r="K2698" i="1"/>
  <c r="K5830" i="1"/>
  <c r="K3724" i="1"/>
  <c r="K7883" i="1"/>
  <c r="K214" i="1"/>
  <c r="K8747" i="1"/>
  <c r="K9449" i="1"/>
  <c r="K3346" i="1"/>
  <c r="K1996" i="1"/>
  <c r="K8639" i="1"/>
  <c r="K9665" i="1"/>
  <c r="K10745" i="1"/>
  <c r="K6945" i="1"/>
  <c r="K4534" i="1"/>
  <c r="K52" i="1"/>
  <c r="K8585" i="1"/>
  <c r="K2158" i="1"/>
  <c r="K6946" i="1"/>
  <c r="K430" i="1"/>
  <c r="K10529" i="1"/>
  <c r="K2320" i="1"/>
  <c r="K9557" i="1"/>
  <c r="K7721" i="1"/>
  <c r="K3562" i="1"/>
  <c r="K8477" i="1"/>
  <c r="K8963" i="1"/>
  <c r="K5560" i="1"/>
  <c r="K3400" i="1"/>
  <c r="K2914" i="1"/>
  <c r="K8153" i="1"/>
  <c r="K11339" i="1"/>
  <c r="K4696" i="1"/>
  <c r="K3130" i="1"/>
  <c r="K7505" i="1"/>
  <c r="K4588" i="1"/>
  <c r="K6947" i="1"/>
  <c r="K10961" i="1"/>
  <c r="K2860" i="1"/>
  <c r="K9179" i="1"/>
  <c r="K9125" i="1"/>
  <c r="K1402" i="1"/>
  <c r="K1780" i="1"/>
  <c r="K4750" i="1"/>
  <c r="K7775" i="1"/>
  <c r="K268" i="1"/>
  <c r="K10313" i="1"/>
  <c r="K7073" i="1"/>
  <c r="K6948" i="1"/>
  <c r="K9287" i="1"/>
  <c r="K3454" i="1"/>
  <c r="K5668" i="1"/>
  <c r="K11285" i="1"/>
  <c r="K9071" i="1"/>
  <c r="K1618" i="1"/>
  <c r="K1132" i="1"/>
  <c r="K7397" i="1"/>
  <c r="K1348" i="1"/>
  <c r="K6949" i="1"/>
  <c r="K7235" i="1"/>
  <c r="K9503" i="1"/>
  <c r="K3886" i="1"/>
  <c r="K7343" i="1"/>
  <c r="K7829" i="1"/>
  <c r="K3940" i="1"/>
  <c r="K5614" i="1"/>
  <c r="K9881" i="1"/>
  <c r="K6950" i="1"/>
  <c r="K5236" i="1"/>
  <c r="K8045" i="1"/>
  <c r="K6951" i="1"/>
  <c r="K7613" i="1"/>
  <c r="K7289" i="1"/>
  <c r="K2536" i="1"/>
  <c r="K4210" i="1"/>
  <c r="K754" i="1"/>
  <c r="K7181" i="1"/>
  <c r="K10421" i="1"/>
  <c r="K6952" i="1"/>
  <c r="K3778" i="1"/>
  <c r="K5452" i="1"/>
  <c r="K1942" i="1"/>
  <c r="K7991" i="1"/>
  <c r="K9233" i="1"/>
  <c r="K9395" i="1"/>
  <c r="K2212" i="1"/>
  <c r="K5074" i="1"/>
  <c r="K2968" i="1"/>
  <c r="K6953" i="1"/>
  <c r="K4966" i="1"/>
  <c r="K862" i="1"/>
  <c r="K8369" i="1"/>
  <c r="K10907" i="1"/>
  <c r="K2644" i="1"/>
  <c r="K6954" i="1"/>
  <c r="K2374" i="1"/>
  <c r="K4048" i="1"/>
  <c r="K11231" i="1"/>
  <c r="K9989" i="1"/>
  <c r="K5506" i="1"/>
  <c r="K5884" i="1"/>
  <c r="K5182" i="1"/>
  <c r="K2752" i="1"/>
  <c r="K8207" i="1"/>
  <c r="K376" i="1"/>
  <c r="K8423" i="1"/>
  <c r="K11177" i="1"/>
  <c r="K9827" i="1"/>
  <c r="K4318" i="1"/>
  <c r="K1024" i="1"/>
  <c r="K2266" i="1"/>
  <c r="K7127" i="1"/>
  <c r="K10259" i="1"/>
  <c r="K4426" i="1"/>
  <c r="K10151" i="1"/>
  <c r="K11123" i="1"/>
  <c r="K3670" i="1"/>
  <c r="K5344" i="1"/>
  <c r="K1888" i="1"/>
  <c r="K10205" i="1"/>
  <c r="K6955" i="1"/>
  <c r="K9017" i="1"/>
  <c r="K2050" i="1"/>
  <c r="K6956" i="1"/>
  <c r="K7667" i="1"/>
  <c r="K8531" i="1"/>
  <c r="K8261" i="1"/>
  <c r="K9719" i="1"/>
  <c r="K9935" i="1"/>
  <c r="K646" i="1"/>
  <c r="K3508" i="1"/>
  <c r="K3832" i="1"/>
  <c r="K6957" i="1"/>
  <c r="K6958" i="1"/>
  <c r="K1240" i="1"/>
  <c r="K3994" i="1"/>
  <c r="K1294" i="1"/>
  <c r="K700" i="1"/>
  <c r="K1510" i="1"/>
  <c r="K6959" i="1"/>
  <c r="K8909" i="1"/>
  <c r="K8693" i="1"/>
  <c r="K322" i="1"/>
  <c r="K4102" i="1"/>
  <c r="K11393" i="1"/>
  <c r="K3292" i="1"/>
  <c r="K5722" i="1"/>
  <c r="K4642" i="1"/>
  <c r="K1078" i="1"/>
  <c r="K9341" i="1"/>
  <c r="K3184" i="1"/>
  <c r="K9611" i="1"/>
  <c r="K6960" i="1"/>
  <c r="K2806" i="1"/>
  <c r="K5776" i="1"/>
  <c r="K5398" i="1"/>
  <c r="K6961" i="1"/>
  <c r="K160" i="1"/>
  <c r="K6962" i="1"/>
  <c r="K3616" i="1"/>
  <c r="K7938" i="1"/>
  <c r="K539" i="1"/>
  <c r="K7452" i="1"/>
  <c r="K4805" i="1"/>
  <c r="K5291" i="1"/>
  <c r="K10368" i="1"/>
  <c r="K4859" i="1"/>
  <c r="K11016" i="1"/>
  <c r="K6963" i="1"/>
  <c r="K11070" i="1"/>
  <c r="K10800" i="1"/>
  <c r="K2591" i="1"/>
  <c r="K3077" i="1"/>
  <c r="K8856" i="1"/>
  <c r="K10044" i="1"/>
  <c r="K8802" i="1"/>
  <c r="K8316" i="1"/>
  <c r="K1673" i="1"/>
  <c r="K107" i="1"/>
  <c r="K1835" i="1"/>
  <c r="K5129" i="1"/>
  <c r="K9774" i="1"/>
  <c r="K809" i="1"/>
  <c r="K10098" i="1"/>
  <c r="K10638" i="1"/>
  <c r="K1565" i="1"/>
  <c r="K593" i="1"/>
  <c r="K4481" i="1"/>
  <c r="K4265" i="1"/>
  <c r="K1187" i="1"/>
  <c r="K10584" i="1"/>
  <c r="K917" i="1"/>
  <c r="K2105" i="1"/>
  <c r="K3239" i="1"/>
  <c r="K10854" i="1"/>
  <c r="K2483" i="1"/>
  <c r="K485" i="1"/>
  <c r="K6964" i="1"/>
  <c r="K10476" i="1"/>
  <c r="K4373" i="1"/>
  <c r="K7560" i="1"/>
  <c r="K971" i="1"/>
  <c r="K2429" i="1"/>
  <c r="K10692" i="1"/>
  <c r="K5939" i="1"/>
  <c r="K1457" i="1"/>
  <c r="K3023" i="1"/>
  <c r="K4157" i="1"/>
  <c r="K5021" i="1"/>
  <c r="K1727" i="1"/>
  <c r="K4913" i="1"/>
  <c r="K8100" i="1"/>
  <c r="K2699" i="1"/>
  <c r="K5831" i="1"/>
  <c r="K3725" i="1"/>
  <c r="K7884" i="1"/>
  <c r="K215" i="1"/>
  <c r="K8748" i="1"/>
  <c r="K9450" i="1"/>
  <c r="K3347" i="1"/>
  <c r="K1997" i="1"/>
  <c r="K8640" i="1"/>
  <c r="K9666" i="1"/>
  <c r="K10746" i="1"/>
  <c r="K6965" i="1"/>
  <c r="K4535" i="1"/>
  <c r="K53" i="1"/>
  <c r="K8586" i="1"/>
  <c r="K2159" i="1"/>
  <c r="K6966" i="1"/>
  <c r="K431" i="1"/>
  <c r="K10530" i="1"/>
  <c r="K2321" i="1"/>
  <c r="K9558" i="1"/>
  <c r="K7722" i="1"/>
  <c r="K3563" i="1"/>
  <c r="K8478" i="1"/>
  <c r="K8964" i="1"/>
  <c r="K5561" i="1"/>
  <c r="K3401" i="1"/>
  <c r="K2915" i="1"/>
  <c r="K8154" i="1"/>
  <c r="K11340" i="1"/>
  <c r="K4697" i="1"/>
  <c r="K3131" i="1"/>
  <c r="K7506" i="1"/>
  <c r="K4589" i="1"/>
  <c r="K6967" i="1"/>
  <c r="K10962" i="1"/>
  <c r="K2861" i="1"/>
  <c r="K9180" i="1"/>
  <c r="K9126" i="1"/>
  <c r="K1403" i="1"/>
  <c r="K1781" i="1"/>
  <c r="K4751" i="1"/>
  <c r="K7776" i="1"/>
  <c r="K269" i="1"/>
  <c r="K10314" i="1"/>
  <c r="K7074" i="1"/>
  <c r="K6968" i="1"/>
  <c r="K9288" i="1"/>
  <c r="K3455" i="1"/>
  <c r="K5669" i="1"/>
  <c r="K11286" i="1"/>
  <c r="K9072" i="1"/>
  <c r="K1619" i="1"/>
  <c r="K1133" i="1"/>
  <c r="K7398" i="1"/>
  <c r="K1349" i="1"/>
  <c r="K6969" i="1"/>
  <c r="K7236" i="1"/>
  <c r="K9504" i="1"/>
  <c r="K3887" i="1"/>
  <c r="K7344" i="1"/>
  <c r="K7830" i="1"/>
  <c r="K3941" i="1"/>
  <c r="K5615" i="1"/>
  <c r="K9882" i="1"/>
  <c r="K6970" i="1"/>
  <c r="K5237" i="1"/>
  <c r="K8046" i="1"/>
  <c r="K6971" i="1"/>
  <c r="K7614" i="1"/>
  <c r="K7290" i="1"/>
  <c r="K2537" i="1"/>
  <c r="K4211" i="1"/>
  <c r="K755" i="1"/>
  <c r="K7182" i="1"/>
  <c r="K10422" i="1"/>
  <c r="K6972" i="1"/>
  <c r="K3779" i="1"/>
  <c r="K5453" i="1"/>
  <c r="K1943" i="1"/>
  <c r="K7992" i="1"/>
  <c r="K9234" i="1"/>
  <c r="K9396" i="1"/>
  <c r="K2213" i="1"/>
  <c r="K5075" i="1"/>
  <c r="K2969" i="1"/>
  <c r="K6973" i="1"/>
  <c r="K4967" i="1"/>
  <c r="K863" i="1"/>
  <c r="K8370" i="1"/>
  <c r="K10908" i="1"/>
  <c r="K2645" i="1"/>
  <c r="K6974" i="1"/>
  <c r="K2375" i="1"/>
  <c r="K4049" i="1"/>
  <c r="K11232" i="1"/>
  <c r="K9990" i="1"/>
  <c r="K5507" i="1"/>
  <c r="K5885" i="1"/>
  <c r="K5183" i="1"/>
  <c r="K2753" i="1"/>
  <c r="K8208" i="1"/>
  <c r="K377" i="1"/>
  <c r="K8424" i="1"/>
  <c r="K11178" i="1"/>
  <c r="K9828" i="1"/>
  <c r="K4319" i="1"/>
  <c r="K1025" i="1"/>
  <c r="K2267" i="1"/>
  <c r="K7128" i="1"/>
  <c r="K10260" i="1"/>
  <c r="K4427" i="1"/>
  <c r="K10152" i="1"/>
  <c r="K11124" i="1"/>
  <c r="K3671" i="1"/>
  <c r="K5345" i="1"/>
  <c r="K1889" i="1"/>
  <c r="K10206" i="1"/>
  <c r="K6975" i="1"/>
  <c r="K9018" i="1"/>
  <c r="K2051" i="1"/>
  <c r="K6976" i="1"/>
  <c r="K7668" i="1"/>
  <c r="K8532" i="1"/>
  <c r="K8262" i="1"/>
  <c r="K9720" i="1"/>
  <c r="K9936" i="1"/>
  <c r="K647" i="1"/>
  <c r="K3509" i="1"/>
  <c r="K3833" i="1"/>
  <c r="K6977" i="1"/>
  <c r="K6978" i="1"/>
  <c r="K1241" i="1"/>
  <c r="K3995" i="1"/>
  <c r="K1295" i="1"/>
  <c r="K701" i="1"/>
  <c r="K1511" i="1"/>
  <c r="K6979" i="1"/>
  <c r="K8910" i="1"/>
  <c r="K8694" i="1"/>
  <c r="K323" i="1"/>
  <c r="K4103" i="1"/>
  <c r="K11394" i="1"/>
  <c r="K3293" i="1"/>
  <c r="K5723" i="1"/>
  <c r="K4643" i="1"/>
  <c r="K1079" i="1"/>
  <c r="K9342" i="1"/>
  <c r="K3185" i="1"/>
  <c r="K9612" i="1"/>
  <c r="K6980" i="1"/>
  <c r="K2807" i="1"/>
  <c r="K5777" i="1"/>
  <c r="K5399" i="1"/>
  <c r="K6981" i="1"/>
  <c r="K161" i="1"/>
  <c r="K6982" i="1"/>
  <c r="K3617" i="1"/>
  <c r="K7939" i="1"/>
  <c r="K540" i="1"/>
  <c r="K7453" i="1"/>
  <c r="K4806" i="1"/>
  <c r="K5292" i="1"/>
  <c r="K10369" i="1"/>
  <c r="K4860" i="1"/>
  <c r="K11017" i="1"/>
  <c r="K6983" i="1"/>
  <c r="K11071" i="1"/>
  <c r="K10801" i="1"/>
  <c r="K2592" i="1"/>
  <c r="K3078" i="1"/>
  <c r="K8857" i="1"/>
  <c r="K10045" i="1"/>
  <c r="K8803" i="1"/>
  <c r="K8317" i="1"/>
  <c r="K1674" i="1"/>
  <c r="K108" i="1"/>
  <c r="K1836" i="1"/>
  <c r="K5130" i="1"/>
  <c r="K9775" i="1"/>
  <c r="K810" i="1"/>
  <c r="K10099" i="1"/>
  <c r="K10639" i="1"/>
  <c r="K1566" i="1"/>
  <c r="K594" i="1"/>
  <c r="K4482" i="1"/>
  <c r="K4266" i="1"/>
  <c r="K1188" i="1"/>
  <c r="K10585" i="1"/>
  <c r="K918" i="1"/>
  <c r="K2106" i="1"/>
  <c r="K3240" i="1"/>
  <c r="K10855" i="1"/>
  <c r="K2484" i="1"/>
  <c r="K486" i="1"/>
  <c r="K6984" i="1"/>
  <c r="K10477" i="1"/>
  <c r="K4374" i="1"/>
  <c r="K7561" i="1"/>
  <c r="K972" i="1"/>
  <c r="K2430" i="1"/>
  <c r="K10693" i="1"/>
  <c r="K5940" i="1"/>
  <c r="K1458" i="1"/>
  <c r="K3024" i="1"/>
  <c r="K4158" i="1"/>
  <c r="K5022" i="1"/>
  <c r="K1728" i="1"/>
  <c r="K4914" i="1"/>
  <c r="K8101" i="1"/>
  <c r="K2700" i="1"/>
  <c r="K5832" i="1"/>
  <c r="K3726" i="1"/>
  <c r="K7885" i="1"/>
  <c r="K216" i="1"/>
  <c r="K8749" i="1"/>
  <c r="K9451" i="1"/>
  <c r="K3348" i="1"/>
  <c r="K1998" i="1"/>
  <c r="K8641" i="1"/>
  <c r="K9667" i="1"/>
  <c r="K10747" i="1"/>
  <c r="K6985" i="1"/>
  <c r="K4536" i="1"/>
  <c r="K54" i="1"/>
  <c r="K8587" i="1"/>
  <c r="K2160" i="1"/>
  <c r="K6986" i="1"/>
  <c r="K432" i="1"/>
  <c r="K10531" i="1"/>
  <c r="K2322" i="1"/>
  <c r="K9559" i="1"/>
  <c r="K7723" i="1"/>
  <c r="K3564" i="1"/>
  <c r="K8479" i="1"/>
  <c r="K8965" i="1"/>
  <c r="K5562" i="1"/>
  <c r="K3402" i="1"/>
  <c r="K2916" i="1"/>
  <c r="K8155" i="1"/>
  <c r="K11341" i="1"/>
  <c r="K4698" i="1"/>
  <c r="K3132" i="1"/>
  <c r="K7507" i="1"/>
  <c r="K4590" i="1"/>
  <c r="K6987" i="1"/>
  <c r="K10963" i="1"/>
  <c r="K2862" i="1"/>
  <c r="K9181" i="1"/>
  <c r="K9127" i="1"/>
  <c r="K1404" i="1"/>
  <c r="K1782" i="1"/>
  <c r="K4752" i="1"/>
  <c r="K7777" i="1"/>
  <c r="K270" i="1"/>
  <c r="K10315" i="1"/>
  <c r="K7075" i="1"/>
  <c r="K6988" i="1"/>
  <c r="K9289" i="1"/>
  <c r="K3456" i="1"/>
  <c r="K5670" i="1"/>
  <c r="K11287" i="1"/>
  <c r="K9073" i="1"/>
  <c r="K1620" i="1"/>
  <c r="K1134" i="1"/>
  <c r="K7399" i="1"/>
  <c r="K1350" i="1"/>
  <c r="K6989" i="1"/>
  <c r="K7237" i="1"/>
  <c r="K9505" i="1"/>
  <c r="K3888" i="1"/>
  <c r="K7345" i="1"/>
  <c r="K7831" i="1"/>
  <c r="K3942" i="1"/>
  <c r="K5616" i="1"/>
  <c r="K9883" i="1"/>
  <c r="K6990" i="1"/>
  <c r="K5238" i="1"/>
  <c r="K8047" i="1"/>
  <c r="K6991" i="1"/>
  <c r="K7615" i="1"/>
  <c r="K7291" i="1"/>
  <c r="K2538" i="1"/>
  <c r="K4212" i="1"/>
  <c r="K756" i="1"/>
  <c r="K7183" i="1"/>
  <c r="K10423" i="1"/>
  <c r="K6992" i="1"/>
  <c r="K3780" i="1"/>
  <c r="K5454" i="1"/>
  <c r="K1944" i="1"/>
  <c r="K7993" i="1"/>
  <c r="K9235" i="1"/>
  <c r="K9397" i="1"/>
  <c r="K2214" i="1"/>
  <c r="K5076" i="1"/>
  <c r="K2970" i="1"/>
  <c r="K6993" i="1"/>
  <c r="K4968" i="1"/>
  <c r="K864" i="1"/>
  <c r="K8371" i="1"/>
  <c r="K10909" i="1"/>
  <c r="K2646" i="1"/>
  <c r="K6994" i="1"/>
  <c r="K2376" i="1"/>
  <c r="K4050" i="1"/>
  <c r="K11233" i="1"/>
  <c r="K9991" i="1"/>
  <c r="K5508" i="1"/>
  <c r="K5886" i="1"/>
  <c r="K5184" i="1"/>
  <c r="K2754" i="1"/>
  <c r="K8209" i="1"/>
  <c r="K378" i="1"/>
  <c r="K8425" i="1"/>
  <c r="K11179" i="1"/>
  <c r="K9829" i="1"/>
  <c r="K4320" i="1"/>
  <c r="K1026" i="1"/>
  <c r="K2268" i="1"/>
  <c r="K7129" i="1"/>
  <c r="K10261" i="1"/>
  <c r="K4428" i="1"/>
  <c r="K10153" i="1"/>
  <c r="K11125" i="1"/>
  <c r="K3672" i="1"/>
  <c r="K5346" i="1"/>
  <c r="K1890" i="1"/>
  <c r="K10207" i="1"/>
  <c r="K6995" i="1"/>
  <c r="K9019" i="1"/>
  <c r="K2052" i="1"/>
  <c r="K6996" i="1"/>
  <c r="K7669" i="1"/>
  <c r="K8533" i="1"/>
  <c r="K8263" i="1"/>
  <c r="K9721" i="1"/>
  <c r="K9937" i="1"/>
  <c r="K648" i="1"/>
  <c r="K3510" i="1"/>
  <c r="K3834" i="1"/>
  <c r="K6997" i="1"/>
  <c r="K6998" i="1"/>
  <c r="K1242" i="1"/>
  <c r="K3996" i="1"/>
  <c r="K1296" i="1"/>
  <c r="K702" i="1"/>
  <c r="K1512" i="1"/>
  <c r="K6999" i="1"/>
  <c r="K8911" i="1"/>
  <c r="K8695" i="1"/>
  <c r="K324" i="1"/>
  <c r="K4104" i="1"/>
  <c r="K11395" i="1"/>
  <c r="K3294" i="1"/>
  <c r="K5724" i="1"/>
  <c r="K4644" i="1"/>
  <c r="K1080" i="1"/>
  <c r="K9343" i="1"/>
  <c r="K3186" i="1"/>
  <c r="K9613" i="1"/>
  <c r="K7000" i="1"/>
  <c r="K2808" i="1"/>
  <c r="K5778" i="1"/>
  <c r="K5400" i="1"/>
  <c r="K7001" i="1"/>
  <c r="K162" i="1"/>
  <c r="K7002" i="1"/>
  <c r="K3618" i="1"/>
  <c r="K7940" i="1"/>
  <c r="K541" i="1"/>
  <c r="K7454" i="1"/>
  <c r="K4807" i="1"/>
  <c r="K5293" i="1"/>
  <c r="K10370" i="1"/>
  <c r="K4861" i="1"/>
  <c r="K11018" i="1"/>
  <c r="K7003" i="1"/>
  <c r="K11072" i="1"/>
  <c r="K10802" i="1"/>
  <c r="K2593" i="1"/>
  <c r="K3079" i="1"/>
  <c r="K8858" i="1"/>
  <c r="K10046" i="1"/>
  <c r="K8804" i="1"/>
  <c r="K8318" i="1"/>
  <c r="K1675" i="1"/>
  <c r="K109" i="1"/>
  <c r="K1837" i="1"/>
  <c r="K5131" i="1"/>
  <c r="K9776" i="1"/>
  <c r="K811" i="1"/>
  <c r="K10100" i="1"/>
  <c r="K10640" i="1"/>
  <c r="K1567" i="1"/>
  <c r="K595" i="1"/>
  <c r="K4483" i="1"/>
  <c r="K4267" i="1"/>
  <c r="K1189" i="1"/>
  <c r="K10586" i="1"/>
  <c r="K919" i="1"/>
  <c r="K2107" i="1"/>
  <c r="K3241" i="1"/>
  <c r="K10856" i="1"/>
  <c r="K2485" i="1"/>
  <c r="K487" i="1"/>
  <c r="K7004" i="1"/>
  <c r="K10478" i="1"/>
  <c r="K4375" i="1"/>
  <c r="K7562" i="1"/>
  <c r="K973" i="1"/>
  <c r="K2431" i="1"/>
  <c r="K10694" i="1"/>
  <c r="K5941" i="1"/>
  <c r="K1459" i="1"/>
  <c r="K3025" i="1"/>
  <c r="K4159" i="1"/>
  <c r="K5023" i="1"/>
  <c r="K1729" i="1"/>
  <c r="K4915" i="1"/>
  <c r="K8102" i="1"/>
  <c r="K2701" i="1"/>
  <c r="K5833" i="1"/>
  <c r="K3727" i="1"/>
  <c r="K7886" i="1"/>
  <c r="K217" i="1"/>
  <c r="K8750" i="1"/>
  <c r="K9452" i="1"/>
  <c r="K3349" i="1"/>
  <c r="K1999" i="1"/>
  <c r="K8642" i="1"/>
  <c r="K9668" i="1"/>
  <c r="K10748" i="1"/>
  <c r="K7005" i="1"/>
  <c r="K4537" i="1"/>
  <c r="K55" i="1"/>
  <c r="K8588" i="1"/>
  <c r="K2161" i="1"/>
  <c r="K7006" i="1"/>
  <c r="K433" i="1"/>
  <c r="K10532" i="1"/>
  <c r="K2323" i="1"/>
  <c r="K9560" i="1"/>
  <c r="K7724" i="1"/>
  <c r="K3565" i="1"/>
  <c r="K8480" i="1"/>
  <c r="K8966" i="1"/>
  <c r="K5563" i="1"/>
  <c r="K3403" i="1"/>
  <c r="K2917" i="1"/>
  <c r="K8156" i="1"/>
  <c r="K11342" i="1"/>
  <c r="K4699" i="1"/>
  <c r="K3133" i="1"/>
  <c r="K7508" i="1"/>
  <c r="K4591" i="1"/>
  <c r="K7007" i="1"/>
  <c r="K10964" i="1"/>
  <c r="K2863" i="1"/>
  <c r="K9182" i="1"/>
  <c r="K9128" i="1"/>
  <c r="K1405" i="1"/>
  <c r="K1783" i="1"/>
  <c r="K4753" i="1"/>
  <c r="K7778" i="1"/>
  <c r="K271" i="1"/>
  <c r="K10316" i="1"/>
  <c r="K7076" i="1"/>
  <c r="K7008" i="1"/>
  <c r="K9290" i="1"/>
  <c r="K3457" i="1"/>
  <c r="K5671" i="1"/>
  <c r="K11288" i="1"/>
  <c r="K9074" i="1"/>
  <c r="K1621" i="1"/>
  <c r="K1135" i="1"/>
  <c r="K7400" i="1"/>
  <c r="K1351" i="1"/>
  <c r="K7009" i="1"/>
  <c r="K7238" i="1"/>
  <c r="K9506" i="1"/>
  <c r="K3889" i="1"/>
  <c r="K7346" i="1"/>
  <c r="K7832" i="1"/>
  <c r="K3943" i="1"/>
  <c r="K5617" i="1"/>
  <c r="K9884" i="1"/>
  <c r="K7010" i="1"/>
  <c r="K5239" i="1"/>
  <c r="K8048" i="1"/>
  <c r="K7011" i="1"/>
  <c r="K7616" i="1"/>
  <c r="K7292" i="1"/>
  <c r="K2539" i="1"/>
  <c r="K4213" i="1"/>
  <c r="K757" i="1"/>
  <c r="K7184" i="1"/>
  <c r="K10424" i="1"/>
  <c r="K7012" i="1"/>
  <c r="K3781" i="1"/>
  <c r="K5455" i="1"/>
  <c r="K1945" i="1"/>
  <c r="K7994" i="1"/>
  <c r="K9236" i="1"/>
  <c r="K9398" i="1"/>
  <c r="K2215" i="1"/>
  <c r="K5077" i="1"/>
  <c r="K2971" i="1"/>
  <c r="K7013" i="1"/>
  <c r="K4969" i="1"/>
  <c r="K865" i="1"/>
  <c r="K8372" i="1"/>
  <c r="K10910" i="1"/>
  <c r="K2647" i="1"/>
  <c r="K7014" i="1"/>
  <c r="K2377" i="1"/>
  <c r="K4051" i="1"/>
  <c r="K11234" i="1"/>
  <c r="K9992" i="1"/>
  <c r="K5509" i="1"/>
  <c r="K5887" i="1"/>
  <c r="K5185" i="1"/>
  <c r="K2755" i="1"/>
  <c r="K8210" i="1"/>
  <c r="K379" i="1"/>
  <c r="K8426" i="1"/>
  <c r="K11180" i="1"/>
  <c r="K9830" i="1"/>
  <c r="K4321" i="1"/>
  <c r="K1027" i="1"/>
  <c r="K2269" i="1"/>
  <c r="K7130" i="1"/>
  <c r="K10262" i="1"/>
  <c r="K4429" i="1"/>
  <c r="K10154" i="1"/>
  <c r="K11126" i="1"/>
  <c r="K3673" i="1"/>
  <c r="K5347" i="1"/>
  <c r="K1891" i="1"/>
  <c r="K10208" i="1"/>
  <c r="K7015" i="1"/>
  <c r="K9020" i="1"/>
  <c r="K2053" i="1"/>
  <c r="K7016" i="1"/>
  <c r="K7670" i="1"/>
  <c r="K8534" i="1"/>
  <c r="K8264" i="1"/>
  <c r="K9722" i="1"/>
  <c r="K9938" i="1"/>
  <c r="K649" i="1"/>
  <c r="K3511" i="1"/>
  <c r="K3835" i="1"/>
  <c r="K7017" i="1"/>
  <c r="K7018" i="1"/>
  <c r="K1243" i="1"/>
  <c r="K3997" i="1"/>
  <c r="K1297" i="1"/>
  <c r="K703" i="1"/>
  <c r="K1513" i="1"/>
  <c r="K7019" i="1"/>
  <c r="K8912" i="1"/>
  <c r="K8696" i="1"/>
  <c r="K325" i="1"/>
  <c r="K4105" i="1"/>
  <c r="K11396" i="1"/>
  <c r="K3295" i="1"/>
  <c r="K5725" i="1"/>
  <c r="K4645" i="1"/>
  <c r="K1081" i="1"/>
  <c r="K9344" i="1"/>
  <c r="K3187" i="1"/>
  <c r="K9614" i="1"/>
  <c r="K7020" i="1"/>
  <c r="K2809" i="1"/>
  <c r="K5779" i="1"/>
  <c r="K5401" i="1"/>
  <c r="K7021" i="1"/>
  <c r="K163" i="1"/>
  <c r="K7022" i="1"/>
  <c r="K3619" i="1"/>
  <c r="C389" i="2"/>
  <c r="K7887" i="1"/>
  <c r="C388" i="2"/>
  <c r="C495" i="2"/>
  <c r="C16" i="2"/>
  <c r="C18" i="2"/>
  <c r="C19" i="2"/>
  <c r="C14" i="2"/>
  <c r="C17" i="2"/>
  <c r="C15" i="2"/>
  <c r="C13" i="2"/>
  <c r="C12" i="2"/>
  <c r="C43" i="2"/>
  <c r="C50" i="2"/>
  <c r="C22" i="2"/>
  <c r="C30" i="2"/>
  <c r="C27" i="2"/>
  <c r="C35" i="2"/>
  <c r="C34" i="2"/>
  <c r="C33" i="2"/>
  <c r="C42" i="2"/>
  <c r="C46" i="2"/>
  <c r="C37" i="2"/>
  <c r="C31" i="2"/>
  <c r="C48" i="2"/>
  <c r="C21" i="2"/>
  <c r="C38" i="2"/>
  <c r="C40" i="2"/>
  <c r="C25" i="2"/>
  <c r="C41" i="2"/>
  <c r="C23" i="2"/>
  <c r="C39" i="2"/>
  <c r="C44" i="2"/>
  <c r="C45" i="2"/>
  <c r="C28" i="2"/>
  <c r="C36" i="2"/>
  <c r="C26" i="2"/>
  <c r="C49" i="2"/>
  <c r="C24" i="2"/>
  <c r="C32" i="2"/>
  <c r="C47" i="2"/>
  <c r="C51" i="2"/>
  <c r="C29" i="2"/>
  <c r="C378" i="2"/>
  <c r="C368" i="2"/>
  <c r="C377" i="2"/>
  <c r="C373" i="2"/>
  <c r="C381" i="2"/>
  <c r="C380" i="2"/>
  <c r="C371" i="2"/>
  <c r="C367" i="2"/>
  <c r="C359" i="2"/>
  <c r="C374" i="2"/>
  <c r="C384" i="2"/>
  <c r="C364" i="2"/>
  <c r="C360" i="2"/>
  <c r="C370" i="2"/>
  <c r="C363" i="2"/>
  <c r="C386" i="2"/>
  <c r="C379" i="2"/>
  <c r="C365" i="2"/>
  <c r="C372" i="2"/>
  <c r="C385" i="2"/>
  <c r="C362" i="2"/>
  <c r="C358" i="2"/>
  <c r="C382" i="2"/>
  <c r="C361" i="2"/>
  <c r="C369" i="2"/>
  <c r="C383" i="2"/>
  <c r="C376" i="2"/>
  <c r="C366" i="2"/>
  <c r="C357" i="2"/>
  <c r="C375" i="2"/>
  <c r="C483" i="2"/>
  <c r="C481" i="2"/>
  <c r="C482" i="2"/>
  <c r="C480" i="2"/>
  <c r="C498" i="2"/>
  <c r="C523" i="2"/>
  <c r="C525" i="2"/>
  <c r="C526" i="2"/>
  <c r="C500" i="2"/>
  <c r="C502" i="2"/>
  <c r="C527" i="2"/>
  <c r="C518" i="2"/>
  <c r="C512" i="2"/>
  <c r="C503" i="2"/>
  <c r="C511" i="2"/>
  <c r="C504" i="2"/>
  <c r="C509" i="2"/>
  <c r="C513" i="2"/>
  <c r="C508" i="2"/>
  <c r="C515" i="2"/>
  <c r="C506" i="2"/>
  <c r="C524" i="2"/>
  <c r="C499" i="2"/>
  <c r="C528" i="2"/>
  <c r="C522" i="2"/>
  <c r="C529" i="2"/>
  <c r="C521" i="2"/>
  <c r="C501" i="2"/>
  <c r="C530" i="2"/>
  <c r="C514" i="2"/>
  <c r="C507" i="2"/>
  <c r="C497" i="2"/>
  <c r="C505" i="2"/>
  <c r="C510" i="2"/>
  <c r="C516" i="2"/>
  <c r="C517" i="2"/>
  <c r="C519" i="2"/>
  <c r="C520" i="2"/>
  <c r="C434" i="2"/>
  <c r="C433" i="2"/>
  <c r="C428" i="2"/>
  <c r="C435" i="2"/>
  <c r="C438" i="2"/>
  <c r="C436" i="2"/>
  <c r="C430" i="2"/>
  <c r="C429" i="2"/>
  <c r="C431" i="2"/>
  <c r="C432" i="2"/>
  <c r="C437" i="2"/>
  <c r="C412" i="2"/>
  <c r="C411" i="2"/>
  <c r="C2" i="2"/>
  <c r="C3" i="2"/>
  <c r="C8" i="2"/>
  <c r="C7" i="2"/>
  <c r="C9" i="2"/>
  <c r="C10" i="2"/>
  <c r="C6" i="2"/>
  <c r="C11" i="2"/>
  <c r="C4" i="2"/>
  <c r="C5" i="2"/>
  <c r="C448" i="2"/>
  <c r="C351" i="2"/>
  <c r="C354" i="2"/>
  <c r="C350" i="2"/>
  <c r="C355" i="2"/>
  <c r="C349" i="2"/>
  <c r="C356" i="2"/>
  <c r="C353" i="2"/>
  <c r="C352" i="2"/>
  <c r="C416" i="2"/>
  <c r="C414" i="2"/>
  <c r="C415" i="2"/>
  <c r="C348" i="2"/>
  <c r="C20" i="2"/>
  <c r="C245" i="2"/>
  <c r="C72" i="2"/>
  <c r="C94" i="2"/>
  <c r="C103" i="2"/>
  <c r="C85" i="2"/>
  <c r="C77" i="2"/>
  <c r="C147" i="2"/>
  <c r="C317" i="2"/>
  <c r="C320" i="2"/>
  <c r="C323" i="2"/>
  <c r="C89" i="2"/>
  <c r="C251" i="2"/>
  <c r="C104" i="2"/>
  <c r="C154" i="2"/>
  <c r="C324" i="2"/>
  <c r="C111" i="2"/>
  <c r="C321" i="2"/>
  <c r="C78" i="2"/>
  <c r="C52" i="2"/>
  <c r="C300" i="2"/>
  <c r="C63" i="2"/>
  <c r="C315" i="2"/>
  <c r="C217" i="2"/>
  <c r="C247" i="2"/>
  <c r="C169" i="2"/>
  <c r="C303" i="2"/>
  <c r="C224" i="2"/>
  <c r="C206" i="2"/>
  <c r="C232" i="2"/>
  <c r="C131" i="2"/>
  <c r="C211" i="2"/>
  <c r="C121" i="2"/>
  <c r="C155" i="2"/>
  <c r="C90" i="2"/>
  <c r="C218" i="2"/>
  <c r="C265" i="2"/>
  <c r="C68" i="2"/>
  <c r="C252" i="2"/>
  <c r="C95" i="2"/>
  <c r="C301" i="2"/>
  <c r="C86" i="2"/>
  <c r="C190" i="2"/>
  <c r="C285" i="2"/>
  <c r="C127" i="2"/>
  <c r="C200" i="2"/>
  <c r="C179" i="2"/>
  <c r="C96" i="2"/>
  <c r="C207" i="2"/>
  <c r="C69" i="2"/>
  <c r="C79" i="2"/>
  <c r="C156" i="2"/>
  <c r="C133" i="2"/>
  <c r="C226" i="2"/>
  <c r="C253" i="2"/>
  <c r="C281" i="2"/>
  <c r="C241" i="2"/>
  <c r="C208" i="2"/>
  <c r="C54" i="2"/>
  <c r="C184" i="2"/>
  <c r="C55" i="2"/>
  <c r="C149" i="2"/>
  <c r="C175" i="2"/>
  <c r="C140" i="2"/>
  <c r="C387" i="2"/>
  <c r="H6" i="18"/>
  <c r="D6" i="18"/>
  <c r="D60" i="18"/>
  <c r="D59" i="18"/>
  <c r="D58" i="18"/>
  <c r="D57" i="18"/>
  <c r="D56" i="18"/>
  <c r="D55" i="18"/>
  <c r="D54" i="18"/>
  <c r="D53" i="18"/>
  <c r="D50" i="18"/>
  <c r="D49" i="18"/>
  <c r="D48" i="18"/>
  <c r="D47" i="18"/>
  <c r="D46" i="18"/>
  <c r="D40" i="18"/>
  <c r="D39" i="18"/>
  <c r="D38" i="18"/>
  <c r="D37" i="18"/>
  <c r="D36" i="18"/>
  <c r="D35" i="18"/>
  <c r="D34" i="18"/>
  <c r="D33" i="18"/>
  <c r="D32" i="18"/>
  <c r="D31" i="18"/>
  <c r="D30" i="18"/>
  <c r="D29" i="18"/>
  <c r="D28" i="18"/>
  <c r="D27" i="18"/>
  <c r="D26" i="18"/>
  <c r="D25" i="18"/>
  <c r="D24" i="18"/>
  <c r="D23" i="18"/>
  <c r="D22" i="18"/>
  <c r="D21" i="18"/>
  <c r="D20" i="18"/>
  <c r="D19" i="18"/>
  <c r="D18" i="18"/>
  <c r="D17" i="18"/>
  <c r="D16" i="18"/>
  <c r="D15" i="18"/>
  <c r="D14" i="18"/>
  <c r="D13" i="18"/>
  <c r="D12" i="18"/>
  <c r="D11" i="18"/>
  <c r="D10" i="18"/>
  <c r="D9" i="18"/>
  <c r="D8" i="18"/>
  <c r="D7" i="18"/>
  <c r="M3" i="18"/>
  <c r="O2" i="7"/>
  <c r="B2" i="8"/>
  <c r="B3" i="8"/>
  <c r="B4" i="8"/>
  <c r="B5" i="8"/>
  <c r="B6" i="8"/>
  <c r="B7" i="8"/>
  <c r="B8" i="8"/>
  <c r="B9" i="8"/>
  <c r="B10" i="8"/>
  <c r="B11" i="8"/>
  <c r="B12" i="8"/>
  <c r="B13" i="8"/>
  <c r="B14" i="8"/>
  <c r="B15" i="8"/>
  <c r="B16" i="8"/>
  <c r="B17" i="8"/>
  <c r="B18" i="8"/>
  <c r="B19" i="8"/>
  <c r="B20" i="8"/>
  <c r="B21" i="8"/>
  <c r="B22" i="8"/>
  <c r="B23" i="8"/>
  <c r="B24" i="8"/>
  <c r="B25" i="8"/>
  <c r="B26" i="8"/>
  <c r="B27" i="8"/>
  <c r="B28" i="8"/>
  <c r="B29" i="8"/>
  <c r="B30" i="8"/>
  <c r="B31" i="8"/>
  <c r="B32" i="8"/>
  <c r="B33" i="8"/>
  <c r="B34" i="8"/>
  <c r="B35" i="8"/>
  <c r="B36" i="8"/>
  <c r="B37" i="8"/>
  <c r="B38" i="8"/>
  <c r="B39" i="8"/>
  <c r="B40" i="8"/>
  <c r="B41" i="8"/>
  <c r="B42" i="8"/>
  <c r="B43" i="8"/>
  <c r="B44" i="8"/>
  <c r="B45" i="8"/>
  <c r="B46" i="8"/>
  <c r="B47" i="8"/>
  <c r="B48" i="8"/>
  <c r="B49" i="8"/>
  <c r="B50" i="8"/>
  <c r="B51" i="8"/>
  <c r="B52" i="8"/>
  <c r="B53" i="8"/>
  <c r="B54" i="8"/>
  <c r="B55" i="8"/>
  <c r="B56" i="8"/>
  <c r="M3" i="26"/>
  <c r="M4" i="26"/>
  <c r="M5" i="26"/>
  <c r="M6" i="26"/>
  <c r="M7" i="26"/>
  <c r="M8" i="26"/>
  <c r="M9" i="26"/>
  <c r="M10" i="26"/>
  <c r="M11" i="26"/>
  <c r="M12" i="26"/>
  <c r="M13" i="26"/>
  <c r="M14" i="26"/>
  <c r="M15" i="26"/>
  <c r="M16" i="26"/>
  <c r="M17" i="26"/>
  <c r="M2" i="26"/>
  <c r="K2" i="26" l="1"/>
  <c r="L2" i="26"/>
  <c r="K3" i="26"/>
  <c r="L3" i="26"/>
  <c r="K4" i="26"/>
  <c r="L4" i="26"/>
  <c r="K5" i="26"/>
  <c r="L5" i="26"/>
  <c r="K6" i="26"/>
  <c r="L6" i="26"/>
  <c r="K7" i="26"/>
  <c r="L7" i="26"/>
  <c r="K8" i="26"/>
  <c r="L8" i="26"/>
  <c r="K9" i="26"/>
  <c r="L9" i="26"/>
  <c r="K10" i="26"/>
  <c r="L10" i="26"/>
  <c r="K11" i="26"/>
  <c r="L11" i="26"/>
  <c r="K12" i="26"/>
  <c r="L12" i="26"/>
  <c r="K13" i="26"/>
  <c r="L13" i="26"/>
  <c r="K14" i="26"/>
  <c r="L14" i="26"/>
  <c r="K15" i="26"/>
  <c r="L15" i="26"/>
  <c r="K16" i="26"/>
  <c r="L16" i="26"/>
  <c r="K17" i="26"/>
  <c r="L17" i="26"/>
  <c r="L1" i="26"/>
  <c r="K1" i="26"/>
  <c r="O3" i="7"/>
  <c r="O4" i="7"/>
  <c r="O5" i="7"/>
  <c r="O6" i="7"/>
  <c r="O7" i="7"/>
  <c r="O8" i="7"/>
  <c r="O9" i="7"/>
  <c r="O10" i="7"/>
  <c r="O11" i="7"/>
  <c r="O12" i="7"/>
  <c r="O13" i="7"/>
  <c r="O14" i="7"/>
  <c r="O15" i="7"/>
  <c r="O16" i="7"/>
  <c r="O17" i="7"/>
  <c r="O18" i="7"/>
  <c r="O19" i="7"/>
  <c r="O20" i="7"/>
  <c r="O21" i="7"/>
  <c r="O22" i="7"/>
  <c r="O23" i="7"/>
  <c r="O24" i="7"/>
  <c r="O25" i="7"/>
  <c r="O26" i="7"/>
  <c r="O27" i="7"/>
  <c r="O28" i="7"/>
  <c r="O29" i="7"/>
  <c r="O30" i="7"/>
  <c r="O31" i="7"/>
  <c r="O32" i="7"/>
  <c r="O33" i="7"/>
  <c r="O34" i="7"/>
  <c r="O35" i="7"/>
  <c r="O36" i="7"/>
  <c r="O37" i="7"/>
  <c r="O38" i="7"/>
  <c r="O39" i="7"/>
  <c r="O40" i="7"/>
  <c r="O41" i="7"/>
  <c r="O42" i="7"/>
  <c r="O43" i="7"/>
  <c r="O44" i="7"/>
  <c r="O45" i="7"/>
  <c r="O46" i="7"/>
  <c r="O47" i="7"/>
  <c r="O48" i="7"/>
  <c r="O49" i="7"/>
  <c r="O50" i="7"/>
  <c r="O51" i="7"/>
  <c r="O52" i="7"/>
  <c r="O53" i="7"/>
  <c r="O54" i="7"/>
  <c r="O55" i="7"/>
  <c r="O56" i="7"/>
  <c r="O57" i="7"/>
  <c r="O58" i="7"/>
  <c r="O59" i="7"/>
  <c r="O60" i="7"/>
  <c r="O61" i="7"/>
  <c r="O62" i="7"/>
  <c r="O63" i="7"/>
  <c r="O64" i="7"/>
  <c r="O65" i="7"/>
  <c r="O66" i="7"/>
  <c r="O67" i="7"/>
  <c r="O68" i="7"/>
  <c r="O69" i="7"/>
  <c r="O70" i="7"/>
  <c r="O71" i="7"/>
  <c r="O72" i="7"/>
  <c r="O73" i="7"/>
  <c r="O74" i="7"/>
  <c r="O75" i="7"/>
  <c r="O76" i="7"/>
  <c r="O77" i="7"/>
  <c r="O78" i="7"/>
  <c r="O79" i="7"/>
  <c r="O80" i="7"/>
  <c r="O81" i="7"/>
  <c r="O82" i="7"/>
  <c r="O83" i="7"/>
  <c r="O84" i="7"/>
  <c r="O85" i="7"/>
  <c r="O86" i="7"/>
  <c r="O87" i="7"/>
  <c r="O88" i="7"/>
  <c r="O89" i="7"/>
  <c r="O90" i="7"/>
  <c r="O91" i="7"/>
  <c r="O92" i="7"/>
  <c r="O93" i="7"/>
  <c r="O94" i="7"/>
  <c r="O95" i="7"/>
  <c r="O96" i="7"/>
  <c r="O97" i="7"/>
  <c r="O98" i="7"/>
  <c r="O99" i="7"/>
  <c r="O100" i="7"/>
  <c r="O101" i="7"/>
  <c r="O102" i="7"/>
  <c r="O103" i="7"/>
  <c r="O104" i="7"/>
  <c r="O105" i="7"/>
  <c r="O106" i="7"/>
  <c r="O107" i="7"/>
  <c r="O108" i="7"/>
  <c r="O109" i="7"/>
  <c r="O110" i="7"/>
  <c r="O111" i="7"/>
  <c r="O112" i="7"/>
  <c r="O113" i="7"/>
  <c r="O114" i="7"/>
  <c r="O115" i="7"/>
  <c r="O116" i="7"/>
  <c r="O117" i="7"/>
  <c r="O118" i="7"/>
  <c r="O119" i="7"/>
  <c r="O120" i="7"/>
  <c r="O121" i="7"/>
  <c r="O122" i="7"/>
  <c r="O123" i="7"/>
  <c r="O124" i="7"/>
  <c r="O125" i="7"/>
  <c r="O126" i="7"/>
  <c r="O127" i="7"/>
  <c r="O128" i="7"/>
  <c r="O129" i="7"/>
  <c r="O130" i="7"/>
  <c r="O131" i="7"/>
  <c r="O132" i="7"/>
  <c r="O133" i="7"/>
  <c r="O134" i="7"/>
  <c r="O135" i="7"/>
  <c r="O136" i="7"/>
  <c r="O137" i="7"/>
  <c r="O138" i="7"/>
  <c r="O139" i="7"/>
  <c r="O140" i="7"/>
  <c r="O141" i="7"/>
  <c r="O142" i="7"/>
  <c r="O143" i="7"/>
  <c r="O144" i="7"/>
  <c r="O145" i="7"/>
  <c r="O146" i="7"/>
  <c r="O147" i="7"/>
  <c r="O148" i="7"/>
  <c r="O149" i="7"/>
  <c r="O150" i="7"/>
  <c r="O151" i="7"/>
  <c r="O152" i="7"/>
  <c r="O153" i="7"/>
  <c r="O154" i="7"/>
  <c r="O155" i="7"/>
  <c r="O156" i="7"/>
  <c r="O157" i="7"/>
  <c r="O158" i="7"/>
  <c r="O159" i="7"/>
  <c r="O160" i="7"/>
  <c r="O161" i="7"/>
  <c r="O162" i="7"/>
  <c r="O163" i="7"/>
  <c r="O164" i="7"/>
  <c r="O165" i="7"/>
  <c r="O166" i="7"/>
  <c r="O167" i="7"/>
  <c r="O168" i="7"/>
  <c r="O169" i="7"/>
  <c r="O170" i="7"/>
  <c r="O171" i="7"/>
  <c r="O172" i="7"/>
  <c r="O173" i="7"/>
  <c r="O174" i="7"/>
  <c r="O175" i="7"/>
  <c r="O176" i="7"/>
  <c r="O177" i="7"/>
  <c r="O178" i="7"/>
  <c r="O179" i="7"/>
  <c r="O180" i="7"/>
  <c r="O181" i="7"/>
  <c r="O182" i="7"/>
  <c r="O183" i="7"/>
  <c r="O184" i="7"/>
  <c r="O185" i="7"/>
  <c r="O186" i="7"/>
  <c r="O187" i="7"/>
  <c r="O188" i="7"/>
  <c r="O189" i="7"/>
  <c r="O190" i="7"/>
  <c r="O191" i="7"/>
  <c r="O192" i="7"/>
  <c r="O193" i="7"/>
  <c r="O194" i="7"/>
  <c r="O195" i="7"/>
  <c r="O196" i="7"/>
  <c r="O197" i="7"/>
  <c r="O198" i="7"/>
  <c r="O199" i="7"/>
  <c r="O200" i="7"/>
  <c r="O201" i="7"/>
  <c r="O202" i="7"/>
  <c r="O203" i="7"/>
  <c r="O204" i="7"/>
  <c r="O205" i="7"/>
  <c r="O206" i="7"/>
  <c r="O207" i="7"/>
  <c r="O208" i="7"/>
  <c r="O209" i="7"/>
  <c r="O210" i="7"/>
  <c r="O211" i="7"/>
  <c r="O212" i="7"/>
  <c r="O213" i="7"/>
  <c r="O214" i="7"/>
  <c r="O215" i="7"/>
  <c r="O216" i="7"/>
  <c r="O217" i="7"/>
  <c r="O218" i="7"/>
  <c r="O219" i="7"/>
  <c r="O220" i="7"/>
  <c r="O221" i="7"/>
  <c r="O222" i="7"/>
  <c r="O223" i="7"/>
  <c r="O224" i="7"/>
  <c r="O225" i="7"/>
  <c r="O226" i="7"/>
  <c r="O227" i="7"/>
  <c r="O228" i="7"/>
  <c r="O229" i="7"/>
  <c r="O230" i="7"/>
  <c r="O231" i="7"/>
  <c r="O232" i="7"/>
  <c r="O233" i="7"/>
  <c r="O234" i="7"/>
  <c r="O235" i="7"/>
  <c r="O236" i="7"/>
  <c r="O237" i="7"/>
  <c r="O238" i="7"/>
  <c r="O239" i="7"/>
  <c r="O240" i="7"/>
  <c r="O241" i="7"/>
  <c r="O242" i="7"/>
  <c r="O243" i="7"/>
  <c r="O244" i="7"/>
  <c r="O245" i="7"/>
  <c r="O246" i="7"/>
  <c r="O247" i="7"/>
  <c r="O248" i="7"/>
  <c r="O249" i="7"/>
  <c r="O250" i="7"/>
  <c r="O251" i="7"/>
  <c r="O252" i="7"/>
  <c r="O253" i="7"/>
  <c r="O254" i="7"/>
  <c r="O255" i="7"/>
  <c r="O256" i="7"/>
  <c r="O257" i="7"/>
  <c r="O258" i="7"/>
  <c r="O259" i="7"/>
  <c r="O260" i="7"/>
  <c r="O261" i="7"/>
  <c r="O262" i="7"/>
  <c r="O263" i="7"/>
  <c r="O264" i="7"/>
  <c r="O265" i="7"/>
  <c r="O266" i="7"/>
  <c r="O267" i="7"/>
  <c r="O268" i="7"/>
  <c r="O269" i="7"/>
  <c r="O270" i="7"/>
  <c r="O271" i="7"/>
  <c r="O272" i="7"/>
  <c r="O273" i="7"/>
  <c r="O274" i="7"/>
  <c r="O275" i="7"/>
  <c r="O276" i="7"/>
  <c r="O277" i="7"/>
  <c r="O278" i="7"/>
  <c r="O279" i="7"/>
  <c r="O280" i="7"/>
  <c r="O281" i="7"/>
  <c r="O282" i="7"/>
  <c r="O283" i="7"/>
  <c r="O284" i="7"/>
  <c r="O285" i="7"/>
  <c r="O286" i="7"/>
  <c r="O287" i="7"/>
  <c r="O288" i="7"/>
  <c r="O289" i="7"/>
  <c r="O290" i="7"/>
  <c r="O291" i="7"/>
  <c r="O292" i="7"/>
  <c r="O293" i="7"/>
  <c r="O294" i="7"/>
  <c r="O295" i="7"/>
  <c r="O296" i="7"/>
  <c r="O297" i="7"/>
  <c r="O298" i="7"/>
  <c r="O299" i="7"/>
  <c r="O300" i="7"/>
  <c r="O301" i="7"/>
  <c r="O302" i="7"/>
  <c r="O303" i="7"/>
  <c r="O304" i="7"/>
  <c r="O305" i="7"/>
  <c r="O306" i="7"/>
  <c r="O307" i="7"/>
  <c r="O308" i="7"/>
  <c r="O309" i="7"/>
  <c r="O310" i="7"/>
  <c r="O311" i="7"/>
  <c r="O312" i="7"/>
  <c r="O313" i="7"/>
  <c r="O314" i="7"/>
  <c r="O315" i="7"/>
  <c r="O316" i="7"/>
  <c r="O317" i="7"/>
  <c r="O318" i="7"/>
  <c r="O319" i="7"/>
  <c r="O320" i="7"/>
  <c r="O321" i="7"/>
  <c r="O322" i="7"/>
  <c r="O323" i="7"/>
  <c r="O324" i="7"/>
  <c r="O325" i="7"/>
  <c r="O326" i="7"/>
  <c r="O327" i="7"/>
  <c r="O328" i="7"/>
  <c r="O329" i="7"/>
  <c r="O330" i="7"/>
  <c r="O331" i="7"/>
  <c r="O332" i="7"/>
  <c r="O333" i="7"/>
  <c r="O334" i="7"/>
  <c r="O335" i="7"/>
  <c r="O336" i="7"/>
  <c r="O337" i="7"/>
  <c r="O338" i="7"/>
  <c r="O339" i="7"/>
  <c r="O340" i="7"/>
  <c r="O341" i="7"/>
  <c r="O342" i="7"/>
  <c r="O343" i="7"/>
  <c r="O344" i="7"/>
  <c r="O345" i="7"/>
  <c r="O346" i="7"/>
  <c r="O347" i="7"/>
  <c r="O348" i="7"/>
  <c r="O349" i="7"/>
  <c r="O350" i="7"/>
  <c r="O351" i="7"/>
  <c r="O352" i="7"/>
  <c r="O353" i="7"/>
  <c r="O354" i="7"/>
  <c r="O355" i="7"/>
  <c r="O356" i="7"/>
  <c r="O357" i="7"/>
  <c r="O358" i="7"/>
  <c r="O359" i="7"/>
  <c r="O360" i="7"/>
  <c r="O361" i="7"/>
  <c r="O362" i="7"/>
  <c r="O363" i="7"/>
  <c r="O364" i="7"/>
  <c r="O365" i="7"/>
  <c r="O366" i="7"/>
  <c r="O367" i="7"/>
  <c r="O368" i="7"/>
  <c r="O369" i="7"/>
  <c r="O370" i="7"/>
  <c r="O371" i="7"/>
  <c r="O372" i="7"/>
  <c r="O373" i="7"/>
  <c r="O374" i="7"/>
  <c r="O375" i="7"/>
  <c r="O376" i="7"/>
  <c r="O377" i="7"/>
  <c r="O378" i="7"/>
  <c r="O379" i="7"/>
  <c r="O380" i="7"/>
  <c r="O381" i="7"/>
  <c r="O382" i="7"/>
  <c r="O383" i="7"/>
  <c r="O384" i="7"/>
  <c r="O385" i="7"/>
  <c r="O386" i="7"/>
  <c r="O387" i="7"/>
  <c r="O388" i="7"/>
  <c r="O389" i="7"/>
  <c r="O390" i="7"/>
  <c r="O391" i="7"/>
  <c r="O392" i="7"/>
  <c r="O393" i="7"/>
  <c r="O394" i="7"/>
  <c r="O395" i="7"/>
  <c r="O396" i="7"/>
  <c r="O397" i="7"/>
  <c r="O398" i="7"/>
  <c r="O399" i="7"/>
  <c r="O400" i="7"/>
  <c r="O401" i="7"/>
  <c r="O402" i="7"/>
  <c r="O403" i="7"/>
  <c r="O404" i="7"/>
  <c r="O405" i="7"/>
  <c r="O406" i="7"/>
  <c r="O407" i="7"/>
  <c r="O408" i="7"/>
  <c r="O409" i="7"/>
  <c r="O410" i="7"/>
  <c r="O411" i="7"/>
  <c r="O412" i="7"/>
  <c r="O413" i="7"/>
  <c r="O414" i="7"/>
  <c r="O415" i="7"/>
  <c r="O416" i="7"/>
  <c r="O417" i="7"/>
  <c r="O418" i="7"/>
  <c r="O419" i="7"/>
  <c r="O420" i="7"/>
  <c r="O421" i="7"/>
  <c r="O422" i="7"/>
  <c r="O423" i="7"/>
  <c r="O424" i="7"/>
  <c r="O425" i="7"/>
  <c r="O426" i="7"/>
  <c r="O427" i="7"/>
  <c r="O428" i="7"/>
  <c r="O429" i="7"/>
  <c r="O430" i="7"/>
  <c r="O431" i="7"/>
  <c r="O432" i="7"/>
  <c r="O433" i="7"/>
  <c r="O434" i="7"/>
  <c r="O435" i="7"/>
  <c r="O436" i="7"/>
  <c r="O437" i="7"/>
  <c r="O438" i="7"/>
  <c r="O439" i="7"/>
  <c r="O440" i="7"/>
  <c r="O441" i="7"/>
  <c r="O442" i="7"/>
  <c r="O443" i="7"/>
  <c r="O444" i="7"/>
  <c r="O445" i="7"/>
  <c r="O446" i="7"/>
  <c r="O447" i="7"/>
  <c r="O448" i="7"/>
  <c r="O449" i="7"/>
  <c r="O450" i="7"/>
  <c r="O451" i="7"/>
  <c r="O452" i="7"/>
  <c r="O453" i="7"/>
  <c r="O454" i="7"/>
  <c r="O455" i="7"/>
  <c r="O456" i="7"/>
  <c r="O457" i="7"/>
  <c r="O458" i="7"/>
  <c r="O459" i="7"/>
  <c r="O460" i="7"/>
  <c r="O461" i="7"/>
  <c r="O462" i="7"/>
  <c r="O463" i="7"/>
  <c r="O464" i="7"/>
  <c r="O465" i="7"/>
  <c r="O466" i="7"/>
  <c r="O467" i="7"/>
  <c r="O468" i="7"/>
  <c r="O469" i="7"/>
  <c r="O470" i="7"/>
  <c r="O471" i="7"/>
  <c r="O472" i="7"/>
  <c r="O473" i="7"/>
  <c r="O474" i="7"/>
  <c r="O475" i="7"/>
  <c r="O476" i="7"/>
  <c r="O477" i="7"/>
  <c r="O478" i="7"/>
  <c r="O479" i="7"/>
  <c r="O480" i="7"/>
  <c r="O481" i="7"/>
  <c r="O482" i="7"/>
  <c r="O483" i="7"/>
  <c r="O484" i="7"/>
  <c r="O485" i="7"/>
  <c r="O486" i="7"/>
  <c r="O487" i="7"/>
  <c r="O488" i="7"/>
  <c r="O489" i="7"/>
  <c r="O490" i="7"/>
  <c r="O491" i="7"/>
  <c r="O492" i="7"/>
  <c r="O493" i="7"/>
  <c r="O494" i="7"/>
  <c r="O495" i="7"/>
  <c r="O496" i="7"/>
  <c r="O497" i="7"/>
  <c r="O498" i="7"/>
  <c r="O499" i="7"/>
  <c r="O500" i="7"/>
  <c r="O501" i="7"/>
  <c r="O502" i="7"/>
  <c r="O503" i="7"/>
  <c r="O504" i="7"/>
  <c r="O505" i="7"/>
  <c r="O506" i="7"/>
  <c r="O507" i="7"/>
  <c r="O508" i="7"/>
  <c r="O509" i="7"/>
  <c r="O510" i="7"/>
  <c r="O511" i="7"/>
  <c r="O512" i="7"/>
  <c r="O513" i="7"/>
  <c r="O514" i="7"/>
  <c r="O515" i="7"/>
  <c r="O516" i="7"/>
  <c r="O517" i="7"/>
  <c r="O518" i="7"/>
  <c r="O519" i="7"/>
  <c r="O520" i="7"/>
  <c r="O521" i="7"/>
  <c r="O522" i="7"/>
  <c r="O523" i="7"/>
  <c r="O524" i="7"/>
  <c r="O525" i="7"/>
  <c r="O526" i="7"/>
  <c r="O527" i="7"/>
  <c r="O528" i="7"/>
  <c r="O529" i="7"/>
  <c r="O530" i="7"/>
  <c r="O531" i="7"/>
  <c r="O532" i="7"/>
  <c r="O533" i="7"/>
  <c r="O534" i="7"/>
  <c r="O535" i="7"/>
  <c r="O536" i="7"/>
  <c r="O537" i="7"/>
  <c r="O538" i="7"/>
  <c r="O539" i="7"/>
  <c r="O540" i="7"/>
  <c r="O541" i="7"/>
  <c r="O542" i="7"/>
  <c r="O543" i="7"/>
  <c r="O544" i="7"/>
  <c r="O545" i="7"/>
  <c r="O546" i="7"/>
  <c r="O547" i="7"/>
  <c r="O548" i="7"/>
  <c r="O549" i="7"/>
  <c r="O550" i="7"/>
  <c r="O551" i="7"/>
  <c r="O552" i="7"/>
  <c r="O553" i="7"/>
  <c r="O554" i="7"/>
  <c r="O555" i="7"/>
  <c r="O556" i="7"/>
  <c r="O557" i="7"/>
  <c r="O558" i="7"/>
  <c r="O559" i="7"/>
  <c r="O560" i="7"/>
  <c r="O561" i="7"/>
  <c r="O562" i="7"/>
  <c r="O563" i="7"/>
  <c r="O564" i="7"/>
  <c r="O565" i="7"/>
  <c r="O566" i="7"/>
  <c r="O567" i="7"/>
  <c r="O568" i="7"/>
  <c r="O569" i="7"/>
  <c r="O570" i="7"/>
  <c r="O571" i="7"/>
  <c r="O572" i="7"/>
  <c r="O573" i="7"/>
  <c r="O574" i="7"/>
  <c r="O575" i="7"/>
  <c r="O576" i="7"/>
  <c r="O577" i="7"/>
  <c r="O578" i="7"/>
  <c r="O579" i="7"/>
  <c r="O580" i="7"/>
  <c r="O581" i="7"/>
  <c r="O582" i="7"/>
  <c r="O583" i="7"/>
  <c r="O584" i="7"/>
  <c r="O585" i="7"/>
  <c r="O586" i="7"/>
  <c r="O587" i="7"/>
  <c r="O588" i="7"/>
  <c r="O589" i="7"/>
  <c r="O590" i="7"/>
  <c r="O591" i="7"/>
  <c r="O592" i="7"/>
  <c r="O593" i="7"/>
  <c r="O594" i="7"/>
  <c r="O595" i="7"/>
  <c r="O596" i="7"/>
  <c r="O597" i="7"/>
  <c r="O598" i="7"/>
  <c r="O599" i="7"/>
  <c r="O600" i="7"/>
  <c r="O601" i="7"/>
  <c r="O602" i="7"/>
  <c r="O603" i="7"/>
  <c r="O604" i="7"/>
  <c r="O605" i="7"/>
  <c r="O606" i="7"/>
  <c r="O607" i="7"/>
  <c r="O608" i="7"/>
  <c r="O609" i="7"/>
  <c r="O610" i="7"/>
  <c r="O611" i="7"/>
  <c r="O612" i="7"/>
  <c r="O613" i="7"/>
  <c r="O614" i="7"/>
  <c r="O615" i="7"/>
  <c r="O616" i="7"/>
  <c r="O617" i="7"/>
  <c r="O618" i="7"/>
  <c r="O619" i="7"/>
  <c r="O620" i="7"/>
  <c r="O621" i="7"/>
  <c r="O622" i="7"/>
  <c r="O623" i="7"/>
  <c r="O624" i="7"/>
  <c r="O625" i="7"/>
  <c r="O626" i="7"/>
  <c r="O627" i="7"/>
  <c r="O628" i="7"/>
  <c r="O629" i="7"/>
  <c r="O630" i="7"/>
  <c r="O631" i="7"/>
  <c r="O632" i="7"/>
  <c r="O633" i="7"/>
  <c r="O634" i="7"/>
  <c r="O635" i="7"/>
  <c r="O636" i="7"/>
  <c r="O637" i="7"/>
  <c r="O638" i="7"/>
  <c r="O639" i="7"/>
  <c r="O640" i="7"/>
  <c r="O641" i="7"/>
  <c r="O642" i="7"/>
  <c r="O643" i="7"/>
  <c r="O644" i="7"/>
  <c r="O645" i="7"/>
  <c r="O646" i="7"/>
  <c r="O647" i="7"/>
  <c r="O648" i="7"/>
  <c r="O649" i="7"/>
  <c r="O650" i="7"/>
  <c r="O651" i="7"/>
  <c r="O652" i="7"/>
  <c r="O653" i="7"/>
  <c r="O654" i="7"/>
  <c r="O655" i="7"/>
  <c r="O656" i="7"/>
  <c r="O657" i="7"/>
  <c r="O658" i="7"/>
  <c r="O659" i="7"/>
  <c r="O660" i="7"/>
  <c r="O661" i="7"/>
  <c r="O662" i="7"/>
  <c r="O663" i="7"/>
  <c r="O664" i="7"/>
  <c r="O665" i="7"/>
  <c r="O666" i="7"/>
  <c r="O667" i="7"/>
  <c r="O668" i="7"/>
  <c r="O669" i="7"/>
  <c r="O670" i="7"/>
  <c r="O671" i="7"/>
  <c r="O672" i="7"/>
  <c r="O673" i="7"/>
  <c r="O674" i="7"/>
  <c r="O675" i="7"/>
  <c r="O676" i="7"/>
  <c r="O677" i="7"/>
  <c r="O678" i="7"/>
  <c r="O679" i="7"/>
  <c r="O680" i="7"/>
  <c r="O681" i="7"/>
  <c r="O682" i="7"/>
  <c r="O683" i="7"/>
  <c r="O684" i="7"/>
  <c r="O685" i="7"/>
  <c r="O686" i="7"/>
  <c r="O687" i="7"/>
  <c r="O688" i="7"/>
  <c r="O689" i="7"/>
  <c r="O690" i="7"/>
  <c r="O691" i="7"/>
  <c r="O692" i="7"/>
  <c r="O693" i="7"/>
  <c r="O694" i="7"/>
  <c r="O695" i="7"/>
  <c r="O696" i="7"/>
  <c r="O697" i="7"/>
  <c r="O698" i="7"/>
  <c r="O699" i="7"/>
  <c r="O700" i="7"/>
  <c r="O701" i="7"/>
  <c r="O702" i="7"/>
  <c r="O703" i="7"/>
  <c r="O704" i="7"/>
  <c r="O705" i="7"/>
  <c r="O706" i="7"/>
  <c r="O707" i="7"/>
  <c r="O708" i="7"/>
  <c r="O709" i="7"/>
  <c r="O710" i="7"/>
  <c r="O711" i="7"/>
  <c r="O712" i="7"/>
  <c r="O713" i="7"/>
  <c r="O714" i="7"/>
  <c r="O715" i="7"/>
  <c r="O716" i="7"/>
  <c r="O717" i="7"/>
  <c r="O718" i="7"/>
  <c r="O719" i="7"/>
  <c r="O720" i="7"/>
  <c r="O721" i="7"/>
  <c r="O722" i="7"/>
  <c r="O723" i="7"/>
  <c r="O724" i="7"/>
  <c r="O725" i="7"/>
  <c r="O726" i="7"/>
  <c r="O727" i="7"/>
  <c r="O728" i="7"/>
  <c r="O729" i="7"/>
  <c r="O730" i="7"/>
  <c r="O731" i="7"/>
  <c r="O732" i="7"/>
  <c r="O733" i="7"/>
  <c r="O734" i="7"/>
  <c r="O735" i="7"/>
  <c r="O736" i="7"/>
  <c r="O737" i="7"/>
  <c r="O738" i="7"/>
  <c r="O739" i="7"/>
  <c r="O740" i="7"/>
  <c r="O741" i="7"/>
  <c r="O742" i="7"/>
  <c r="O743" i="7"/>
  <c r="O744" i="7"/>
  <c r="O745" i="7"/>
  <c r="O746" i="7"/>
  <c r="O747" i="7"/>
  <c r="O748" i="7"/>
  <c r="O749" i="7"/>
  <c r="O750" i="7"/>
  <c r="O751" i="7"/>
  <c r="O752" i="7"/>
  <c r="O753" i="7"/>
  <c r="O754" i="7"/>
  <c r="O755" i="7"/>
  <c r="O756" i="7"/>
  <c r="O757" i="7"/>
  <c r="O758" i="7"/>
  <c r="O759" i="7"/>
  <c r="O760" i="7"/>
  <c r="O761" i="7"/>
  <c r="O762" i="7"/>
  <c r="O763" i="7"/>
  <c r="O764" i="7"/>
  <c r="O765" i="7"/>
  <c r="O766" i="7"/>
  <c r="O767" i="7"/>
  <c r="O768" i="7"/>
  <c r="O769" i="7"/>
  <c r="O770" i="7"/>
  <c r="O771" i="7"/>
  <c r="O772" i="7"/>
  <c r="O773" i="7"/>
  <c r="O774" i="7"/>
  <c r="O775" i="7"/>
  <c r="O776" i="7"/>
  <c r="O777" i="7"/>
  <c r="O778" i="7"/>
  <c r="O779" i="7"/>
  <c r="O780" i="7"/>
  <c r="O781" i="7"/>
  <c r="O782" i="7"/>
  <c r="O783" i="7"/>
  <c r="O784" i="7"/>
  <c r="O785" i="7"/>
  <c r="O786" i="7"/>
  <c r="O787" i="7"/>
  <c r="O788" i="7"/>
  <c r="O789" i="7"/>
  <c r="O790" i="7"/>
  <c r="O791" i="7"/>
  <c r="O792" i="7"/>
  <c r="O793" i="7"/>
  <c r="O794" i="7"/>
  <c r="O795" i="7"/>
  <c r="O796" i="7"/>
  <c r="O797" i="7"/>
  <c r="O798" i="7"/>
  <c r="O799" i="7"/>
  <c r="O800" i="7"/>
  <c r="O801" i="7"/>
  <c r="O802" i="7"/>
  <c r="O803" i="7"/>
  <c r="O804" i="7"/>
  <c r="O805" i="7"/>
  <c r="O806" i="7"/>
  <c r="O807" i="7"/>
  <c r="O808" i="7"/>
  <c r="O809" i="7"/>
  <c r="O810" i="7"/>
  <c r="O811" i="7"/>
  <c r="O812" i="7"/>
  <c r="O813" i="7"/>
  <c r="O814" i="7"/>
  <c r="O815" i="7"/>
  <c r="O816" i="7"/>
  <c r="O817" i="7"/>
  <c r="N2" i="7"/>
  <c r="D5" i="22"/>
  <c r="D6" i="22"/>
  <c r="D7" i="22"/>
  <c r="D8" i="22"/>
  <c r="D9" i="22"/>
  <c r="D10" i="22"/>
  <c r="D11" i="22"/>
  <c r="D12" i="22"/>
  <c r="D13" i="22"/>
  <c r="D15" i="22"/>
  <c r="D16" i="22"/>
  <c r="D4" i="22"/>
  <c r="I5" i="12"/>
  <c r="I6" i="12"/>
  <c r="I7" i="12"/>
  <c r="I8" i="12"/>
  <c r="I9" i="12"/>
  <c r="I10" i="12"/>
  <c r="I11" i="12"/>
  <c r="I12" i="12"/>
  <c r="I13" i="12"/>
  <c r="I14" i="12"/>
  <c r="I15" i="12"/>
  <c r="I16" i="12"/>
  <c r="I17" i="12"/>
  <c r="I18" i="12"/>
  <c r="I19" i="12"/>
  <c r="I20" i="12"/>
  <c r="I21" i="12"/>
  <c r="I22" i="12"/>
  <c r="I23" i="12"/>
  <c r="I24" i="12"/>
  <c r="I25" i="12"/>
  <c r="I26" i="12"/>
  <c r="I27" i="12"/>
  <c r="I28" i="12"/>
  <c r="I29" i="12"/>
  <c r="I30" i="12"/>
  <c r="I31" i="12"/>
  <c r="I32" i="12"/>
  <c r="I33" i="12"/>
  <c r="I34" i="12"/>
  <c r="I35" i="12"/>
  <c r="I36" i="12"/>
  <c r="I37" i="12"/>
  <c r="I38" i="12"/>
  <c r="I39" i="12"/>
  <c r="I40" i="12"/>
  <c r="I41" i="12"/>
  <c r="I42" i="12"/>
  <c r="I43" i="12"/>
  <c r="I44" i="12"/>
  <c r="I45" i="12"/>
  <c r="I46" i="12"/>
  <c r="I47" i="12"/>
  <c r="I48" i="12"/>
  <c r="I49" i="12"/>
  <c r="I50" i="12"/>
  <c r="I51" i="12"/>
  <c r="I4" i="12"/>
  <c r="H5" i="12"/>
  <c r="H6" i="12"/>
  <c r="H7" i="12"/>
  <c r="H8" i="12"/>
  <c r="H9" i="12"/>
  <c r="H10" i="12"/>
  <c r="H11" i="12"/>
  <c r="H12" i="12"/>
  <c r="H13" i="12"/>
  <c r="H14" i="12"/>
  <c r="H15" i="12"/>
  <c r="H16" i="12"/>
  <c r="H17" i="12"/>
  <c r="H18" i="12"/>
  <c r="H19" i="12"/>
  <c r="H20" i="12"/>
  <c r="H21" i="12"/>
  <c r="H22" i="12"/>
  <c r="H23" i="12"/>
  <c r="H24" i="12"/>
  <c r="H25" i="12"/>
  <c r="H26" i="12"/>
  <c r="H27" i="12"/>
  <c r="H28" i="12"/>
  <c r="H29" i="12"/>
  <c r="H30" i="12"/>
  <c r="H31" i="12"/>
  <c r="H32" i="12"/>
  <c r="H33" i="12"/>
  <c r="H34" i="12"/>
  <c r="H35" i="12"/>
  <c r="H36" i="12"/>
  <c r="H37" i="12"/>
  <c r="H38" i="12"/>
  <c r="H39" i="12"/>
  <c r="H40" i="12"/>
  <c r="H41" i="12"/>
  <c r="H42" i="12"/>
  <c r="H43" i="12"/>
  <c r="H44" i="12"/>
  <c r="H45" i="12"/>
  <c r="H46" i="12"/>
  <c r="H47" i="12"/>
  <c r="H48" i="12"/>
  <c r="H49" i="12"/>
  <c r="H50" i="12"/>
  <c r="H51" i="12"/>
  <c r="H4" i="12"/>
  <c r="J482" i="7"/>
  <c r="K482" i="7"/>
  <c r="N482" i="7"/>
  <c r="J483" i="7"/>
  <c r="K483" i="7"/>
  <c r="N483" i="7"/>
  <c r="J484" i="7"/>
  <c r="K484" i="7"/>
  <c r="N484" i="7"/>
  <c r="J485" i="7"/>
  <c r="K485" i="7"/>
  <c r="N485" i="7"/>
  <c r="J486" i="7"/>
  <c r="K486" i="7"/>
  <c r="N486" i="7"/>
  <c r="J487" i="7"/>
  <c r="K487" i="7"/>
  <c r="N487" i="7"/>
  <c r="J488" i="7"/>
  <c r="K488" i="7"/>
  <c r="N488" i="7"/>
  <c r="J489" i="7"/>
  <c r="K489" i="7"/>
  <c r="N489" i="7"/>
  <c r="J490" i="7"/>
  <c r="K490" i="7"/>
  <c r="N490" i="7"/>
  <c r="J491" i="7"/>
  <c r="K491" i="7"/>
  <c r="N491" i="7"/>
  <c r="J492" i="7"/>
  <c r="K492" i="7"/>
  <c r="N492" i="7"/>
  <c r="J493" i="7"/>
  <c r="K493" i="7"/>
  <c r="N493" i="7"/>
  <c r="J494" i="7"/>
  <c r="K494" i="7"/>
  <c r="N494" i="7"/>
  <c r="J495" i="7"/>
  <c r="K495" i="7"/>
  <c r="N495" i="7"/>
  <c r="J496" i="7"/>
  <c r="K496" i="7"/>
  <c r="N496" i="7"/>
  <c r="J497" i="7"/>
  <c r="K497" i="7"/>
  <c r="N497" i="7"/>
  <c r="J498" i="7"/>
  <c r="K498" i="7"/>
  <c r="N498" i="7"/>
  <c r="J499" i="7"/>
  <c r="K499" i="7"/>
  <c r="N499" i="7"/>
  <c r="J500" i="7"/>
  <c r="K500" i="7"/>
  <c r="N500" i="7"/>
  <c r="J501" i="7"/>
  <c r="K501" i="7"/>
  <c r="N501" i="7"/>
  <c r="J502" i="7"/>
  <c r="K502" i="7"/>
  <c r="N502" i="7"/>
  <c r="J503" i="7"/>
  <c r="K503" i="7"/>
  <c r="N503" i="7"/>
  <c r="J504" i="7"/>
  <c r="K504" i="7"/>
  <c r="N504" i="7"/>
  <c r="J505" i="7"/>
  <c r="K505" i="7"/>
  <c r="N505" i="7"/>
  <c r="J506" i="7"/>
  <c r="K506" i="7"/>
  <c r="N506" i="7"/>
  <c r="J507" i="7"/>
  <c r="K507" i="7"/>
  <c r="N507" i="7"/>
  <c r="J508" i="7"/>
  <c r="K508" i="7"/>
  <c r="N508" i="7"/>
  <c r="J509" i="7"/>
  <c r="K509" i="7"/>
  <c r="N509" i="7"/>
  <c r="J510" i="7"/>
  <c r="K510" i="7"/>
  <c r="N510" i="7"/>
  <c r="J511" i="7"/>
  <c r="K511" i="7"/>
  <c r="N511" i="7"/>
  <c r="J512" i="7"/>
  <c r="K512" i="7"/>
  <c r="N512" i="7"/>
  <c r="J513" i="7"/>
  <c r="K513" i="7"/>
  <c r="N513" i="7"/>
  <c r="J514" i="7"/>
  <c r="K514" i="7"/>
  <c r="N514" i="7"/>
  <c r="J515" i="7"/>
  <c r="K515" i="7"/>
  <c r="N515" i="7"/>
  <c r="J516" i="7"/>
  <c r="K516" i="7"/>
  <c r="N516" i="7"/>
  <c r="J517" i="7"/>
  <c r="K517" i="7"/>
  <c r="N517" i="7"/>
  <c r="J518" i="7"/>
  <c r="K518" i="7"/>
  <c r="N518" i="7"/>
  <c r="J519" i="7"/>
  <c r="K519" i="7"/>
  <c r="N519" i="7"/>
  <c r="J520" i="7"/>
  <c r="K520" i="7"/>
  <c r="N520" i="7"/>
  <c r="J521" i="7"/>
  <c r="K521" i="7"/>
  <c r="N521" i="7"/>
  <c r="J522" i="7"/>
  <c r="K522" i="7"/>
  <c r="N522" i="7"/>
  <c r="J523" i="7"/>
  <c r="K523" i="7"/>
  <c r="N523" i="7"/>
  <c r="J524" i="7"/>
  <c r="K524" i="7"/>
  <c r="N524" i="7"/>
  <c r="J525" i="7"/>
  <c r="K525" i="7"/>
  <c r="N525" i="7"/>
  <c r="J526" i="7"/>
  <c r="K526" i="7"/>
  <c r="N526" i="7"/>
  <c r="J527" i="7"/>
  <c r="K527" i="7"/>
  <c r="N527" i="7"/>
  <c r="J528" i="7"/>
  <c r="K528" i="7"/>
  <c r="N528" i="7"/>
  <c r="J529" i="7"/>
  <c r="K529" i="7"/>
  <c r="N529" i="7"/>
  <c r="J530" i="7"/>
  <c r="K530" i="7"/>
  <c r="N530" i="7"/>
  <c r="J531" i="7"/>
  <c r="K531" i="7"/>
  <c r="N531" i="7"/>
  <c r="J532" i="7"/>
  <c r="K532" i="7"/>
  <c r="N532" i="7"/>
  <c r="J533" i="7"/>
  <c r="K533" i="7"/>
  <c r="N533" i="7"/>
  <c r="J534" i="7"/>
  <c r="K534" i="7"/>
  <c r="N534" i="7"/>
  <c r="J535" i="7"/>
  <c r="K535" i="7"/>
  <c r="N535" i="7"/>
  <c r="J536" i="7"/>
  <c r="K536" i="7"/>
  <c r="N536" i="7"/>
  <c r="J537" i="7"/>
  <c r="K537" i="7"/>
  <c r="N537" i="7"/>
  <c r="J538" i="7"/>
  <c r="K538" i="7"/>
  <c r="N538" i="7"/>
  <c r="J539" i="7"/>
  <c r="K539" i="7"/>
  <c r="N539" i="7"/>
  <c r="J540" i="7"/>
  <c r="K540" i="7"/>
  <c r="N540" i="7"/>
  <c r="J541" i="7"/>
  <c r="K541" i="7"/>
  <c r="N541" i="7"/>
  <c r="J542" i="7"/>
  <c r="K542" i="7"/>
  <c r="N542" i="7"/>
  <c r="J543" i="7"/>
  <c r="K543" i="7"/>
  <c r="N543" i="7"/>
  <c r="J544" i="7"/>
  <c r="K544" i="7"/>
  <c r="N544" i="7"/>
  <c r="J545" i="7"/>
  <c r="K545" i="7"/>
  <c r="N545" i="7"/>
  <c r="J546" i="7"/>
  <c r="K546" i="7"/>
  <c r="N546" i="7"/>
  <c r="J547" i="7"/>
  <c r="K547" i="7"/>
  <c r="N547" i="7"/>
  <c r="J548" i="7"/>
  <c r="K548" i="7"/>
  <c r="N548" i="7"/>
  <c r="J549" i="7"/>
  <c r="K549" i="7"/>
  <c r="N549" i="7"/>
  <c r="J550" i="7"/>
  <c r="K550" i="7"/>
  <c r="N550" i="7"/>
  <c r="J551" i="7"/>
  <c r="K551" i="7"/>
  <c r="N551" i="7"/>
  <c r="J552" i="7"/>
  <c r="K552" i="7"/>
  <c r="N552" i="7"/>
  <c r="J553" i="7"/>
  <c r="K553" i="7"/>
  <c r="N553" i="7"/>
  <c r="J554" i="7"/>
  <c r="K554" i="7"/>
  <c r="N554" i="7"/>
  <c r="J555" i="7"/>
  <c r="K555" i="7"/>
  <c r="N555" i="7"/>
  <c r="J556" i="7"/>
  <c r="K556" i="7"/>
  <c r="N556" i="7"/>
  <c r="J557" i="7"/>
  <c r="K557" i="7"/>
  <c r="N557" i="7"/>
  <c r="J558" i="7"/>
  <c r="K558" i="7"/>
  <c r="N558" i="7"/>
  <c r="J559" i="7"/>
  <c r="K559" i="7"/>
  <c r="N559" i="7"/>
  <c r="J560" i="7"/>
  <c r="K560" i="7"/>
  <c r="N560" i="7"/>
  <c r="J561" i="7"/>
  <c r="K561" i="7"/>
  <c r="N561" i="7"/>
  <c r="J562" i="7"/>
  <c r="K562" i="7"/>
  <c r="N562" i="7"/>
  <c r="J563" i="7"/>
  <c r="K563" i="7"/>
  <c r="N563" i="7"/>
  <c r="J564" i="7"/>
  <c r="K564" i="7"/>
  <c r="N564" i="7"/>
  <c r="J565" i="7"/>
  <c r="K565" i="7"/>
  <c r="N565" i="7"/>
  <c r="J566" i="7"/>
  <c r="K566" i="7"/>
  <c r="N566" i="7"/>
  <c r="J567" i="7"/>
  <c r="K567" i="7"/>
  <c r="N567" i="7"/>
  <c r="J568" i="7"/>
  <c r="K568" i="7"/>
  <c r="N568" i="7"/>
  <c r="J569" i="7"/>
  <c r="K569" i="7"/>
  <c r="N569" i="7"/>
  <c r="J570" i="7"/>
  <c r="K570" i="7"/>
  <c r="N570" i="7"/>
  <c r="J571" i="7"/>
  <c r="K571" i="7"/>
  <c r="N571" i="7"/>
  <c r="J572" i="7"/>
  <c r="K572" i="7"/>
  <c r="N572" i="7"/>
  <c r="J573" i="7"/>
  <c r="K573" i="7"/>
  <c r="N573" i="7"/>
  <c r="J574" i="7"/>
  <c r="K574" i="7"/>
  <c r="N574" i="7"/>
  <c r="J575" i="7"/>
  <c r="K575" i="7"/>
  <c r="N575" i="7"/>
  <c r="J576" i="7"/>
  <c r="K576" i="7"/>
  <c r="N576" i="7"/>
  <c r="J577" i="7"/>
  <c r="K577" i="7"/>
  <c r="N577" i="7"/>
  <c r="J578" i="7"/>
  <c r="K578" i="7"/>
  <c r="N578" i="7"/>
  <c r="J579" i="7"/>
  <c r="K579" i="7"/>
  <c r="N579" i="7"/>
  <c r="J580" i="7"/>
  <c r="K580" i="7"/>
  <c r="N580" i="7"/>
  <c r="J581" i="7"/>
  <c r="K581" i="7"/>
  <c r="N581" i="7"/>
  <c r="J582" i="7"/>
  <c r="K582" i="7"/>
  <c r="N582" i="7"/>
  <c r="J583" i="7"/>
  <c r="K583" i="7"/>
  <c r="N583" i="7"/>
  <c r="J584" i="7"/>
  <c r="K584" i="7"/>
  <c r="N584" i="7"/>
  <c r="J585" i="7"/>
  <c r="K585" i="7"/>
  <c r="N585" i="7"/>
  <c r="J586" i="7"/>
  <c r="K586" i="7"/>
  <c r="N586" i="7"/>
  <c r="J587" i="7"/>
  <c r="K587" i="7"/>
  <c r="N587" i="7"/>
  <c r="J588" i="7"/>
  <c r="K588" i="7"/>
  <c r="N588" i="7"/>
  <c r="J589" i="7"/>
  <c r="K589" i="7"/>
  <c r="N589" i="7"/>
  <c r="J590" i="7"/>
  <c r="K590" i="7"/>
  <c r="N590" i="7"/>
  <c r="J591" i="7"/>
  <c r="K591" i="7"/>
  <c r="N591" i="7"/>
  <c r="J592" i="7"/>
  <c r="K592" i="7"/>
  <c r="N592" i="7"/>
  <c r="J593" i="7"/>
  <c r="K593" i="7"/>
  <c r="N593" i="7"/>
  <c r="J594" i="7"/>
  <c r="K594" i="7"/>
  <c r="N594" i="7"/>
  <c r="J595" i="7"/>
  <c r="K595" i="7"/>
  <c r="N595" i="7"/>
  <c r="J596" i="7"/>
  <c r="K596" i="7"/>
  <c r="N596" i="7"/>
  <c r="J597" i="7"/>
  <c r="K597" i="7"/>
  <c r="N597" i="7"/>
  <c r="J598" i="7"/>
  <c r="K598" i="7"/>
  <c r="N598" i="7"/>
  <c r="J599" i="7"/>
  <c r="K599" i="7"/>
  <c r="N599" i="7"/>
  <c r="J600" i="7"/>
  <c r="K600" i="7"/>
  <c r="N600" i="7"/>
  <c r="J601" i="7"/>
  <c r="K601" i="7"/>
  <c r="N601" i="7"/>
  <c r="J602" i="7"/>
  <c r="K602" i="7"/>
  <c r="N602" i="7"/>
  <c r="J603" i="7"/>
  <c r="K603" i="7"/>
  <c r="N603" i="7"/>
  <c r="J604" i="7"/>
  <c r="K604" i="7"/>
  <c r="N604" i="7"/>
  <c r="J605" i="7"/>
  <c r="K605" i="7"/>
  <c r="N605" i="7"/>
  <c r="J606" i="7"/>
  <c r="K606" i="7"/>
  <c r="N606" i="7"/>
  <c r="J607" i="7"/>
  <c r="K607" i="7"/>
  <c r="N607" i="7"/>
  <c r="J608" i="7"/>
  <c r="K608" i="7"/>
  <c r="N608" i="7"/>
  <c r="J609" i="7"/>
  <c r="K609" i="7"/>
  <c r="N609" i="7"/>
  <c r="J610" i="7"/>
  <c r="K610" i="7"/>
  <c r="N610" i="7"/>
  <c r="J611" i="7"/>
  <c r="K611" i="7"/>
  <c r="N611" i="7"/>
  <c r="J612" i="7"/>
  <c r="K612" i="7"/>
  <c r="N612" i="7"/>
  <c r="J613" i="7"/>
  <c r="K613" i="7"/>
  <c r="N613" i="7"/>
  <c r="J614" i="7"/>
  <c r="K614" i="7"/>
  <c r="N614" i="7"/>
  <c r="J615" i="7"/>
  <c r="K615" i="7"/>
  <c r="N615" i="7"/>
  <c r="J616" i="7"/>
  <c r="K616" i="7"/>
  <c r="N616" i="7"/>
  <c r="J617" i="7"/>
  <c r="K617" i="7"/>
  <c r="N617" i="7"/>
  <c r="J618" i="7"/>
  <c r="K618" i="7"/>
  <c r="N618" i="7"/>
  <c r="J619" i="7"/>
  <c r="K619" i="7"/>
  <c r="N619" i="7"/>
  <c r="J620" i="7"/>
  <c r="K620" i="7"/>
  <c r="N620" i="7"/>
  <c r="J621" i="7"/>
  <c r="K621" i="7"/>
  <c r="N621" i="7"/>
  <c r="J622" i="7"/>
  <c r="K622" i="7"/>
  <c r="N622" i="7"/>
  <c r="J623" i="7"/>
  <c r="K623" i="7"/>
  <c r="N623" i="7"/>
  <c r="J624" i="7"/>
  <c r="K624" i="7"/>
  <c r="N624" i="7"/>
  <c r="J625" i="7"/>
  <c r="K625" i="7"/>
  <c r="N625" i="7"/>
  <c r="J626" i="7"/>
  <c r="K626" i="7"/>
  <c r="N626" i="7"/>
  <c r="J627" i="7"/>
  <c r="K627" i="7"/>
  <c r="N627" i="7"/>
  <c r="J628" i="7"/>
  <c r="K628" i="7"/>
  <c r="N628" i="7"/>
  <c r="J629" i="7"/>
  <c r="K629" i="7"/>
  <c r="N629" i="7"/>
  <c r="J630" i="7"/>
  <c r="K630" i="7"/>
  <c r="N630" i="7"/>
  <c r="J631" i="7"/>
  <c r="K631" i="7"/>
  <c r="N631" i="7"/>
  <c r="J632" i="7"/>
  <c r="K632" i="7"/>
  <c r="N632" i="7"/>
  <c r="J633" i="7"/>
  <c r="K633" i="7"/>
  <c r="N633" i="7"/>
  <c r="J634" i="7"/>
  <c r="K634" i="7"/>
  <c r="N634" i="7"/>
  <c r="J635" i="7"/>
  <c r="K635" i="7"/>
  <c r="N635" i="7"/>
  <c r="J636" i="7"/>
  <c r="K636" i="7"/>
  <c r="N636" i="7"/>
  <c r="J637" i="7"/>
  <c r="K637" i="7"/>
  <c r="N637" i="7"/>
  <c r="J638" i="7"/>
  <c r="K638" i="7"/>
  <c r="N638" i="7"/>
  <c r="J639" i="7"/>
  <c r="K639" i="7"/>
  <c r="N639" i="7"/>
  <c r="J640" i="7"/>
  <c r="K640" i="7"/>
  <c r="N640" i="7"/>
  <c r="J641" i="7"/>
  <c r="K641" i="7"/>
  <c r="N641" i="7"/>
  <c r="J642" i="7"/>
  <c r="K642" i="7"/>
  <c r="N642" i="7"/>
  <c r="J643" i="7"/>
  <c r="K643" i="7"/>
  <c r="N643" i="7"/>
  <c r="J644" i="7"/>
  <c r="K644" i="7"/>
  <c r="N644" i="7"/>
  <c r="J645" i="7"/>
  <c r="K645" i="7"/>
  <c r="N645" i="7"/>
  <c r="J646" i="7"/>
  <c r="K646" i="7"/>
  <c r="N646" i="7"/>
  <c r="J647" i="7"/>
  <c r="K647" i="7"/>
  <c r="N647" i="7"/>
  <c r="J648" i="7"/>
  <c r="K648" i="7"/>
  <c r="N648" i="7"/>
  <c r="J649" i="7"/>
  <c r="K649" i="7"/>
  <c r="N649" i="7"/>
  <c r="J650" i="7"/>
  <c r="K650" i="7"/>
  <c r="N650" i="7"/>
  <c r="J651" i="7"/>
  <c r="K651" i="7"/>
  <c r="N651" i="7"/>
  <c r="J652" i="7"/>
  <c r="K652" i="7"/>
  <c r="N652" i="7"/>
  <c r="J653" i="7"/>
  <c r="K653" i="7"/>
  <c r="N653" i="7"/>
  <c r="J654" i="7"/>
  <c r="K654" i="7"/>
  <c r="N654" i="7"/>
  <c r="J655" i="7"/>
  <c r="K655" i="7"/>
  <c r="N655" i="7"/>
  <c r="J656" i="7"/>
  <c r="K656" i="7"/>
  <c r="N656" i="7"/>
  <c r="J657" i="7"/>
  <c r="K657" i="7"/>
  <c r="N657" i="7"/>
  <c r="J658" i="7"/>
  <c r="K658" i="7"/>
  <c r="N658" i="7"/>
  <c r="J659" i="7"/>
  <c r="K659" i="7"/>
  <c r="N659" i="7"/>
  <c r="J660" i="7"/>
  <c r="K660" i="7"/>
  <c r="N660" i="7"/>
  <c r="J661" i="7"/>
  <c r="K661" i="7"/>
  <c r="N661" i="7"/>
  <c r="J662" i="7"/>
  <c r="K662" i="7"/>
  <c r="N662" i="7"/>
  <c r="J663" i="7"/>
  <c r="K663" i="7"/>
  <c r="N663" i="7"/>
  <c r="J664" i="7"/>
  <c r="K664" i="7"/>
  <c r="N664" i="7"/>
  <c r="J665" i="7"/>
  <c r="K665" i="7"/>
  <c r="N665" i="7"/>
  <c r="J666" i="7"/>
  <c r="K666" i="7"/>
  <c r="N666" i="7"/>
  <c r="J667" i="7"/>
  <c r="K667" i="7"/>
  <c r="N667" i="7"/>
  <c r="J668" i="7"/>
  <c r="K668" i="7"/>
  <c r="N668" i="7"/>
  <c r="J669" i="7"/>
  <c r="K669" i="7"/>
  <c r="N669" i="7"/>
  <c r="J670" i="7"/>
  <c r="K670" i="7"/>
  <c r="N670" i="7"/>
  <c r="J671" i="7"/>
  <c r="K671" i="7"/>
  <c r="N671" i="7"/>
  <c r="J672" i="7"/>
  <c r="K672" i="7"/>
  <c r="N672" i="7"/>
  <c r="J673" i="7"/>
  <c r="K673" i="7"/>
  <c r="N673" i="7"/>
  <c r="J674" i="7"/>
  <c r="K674" i="7"/>
  <c r="N674" i="7"/>
  <c r="J675" i="7"/>
  <c r="K675" i="7"/>
  <c r="N675" i="7"/>
  <c r="J676" i="7"/>
  <c r="K676" i="7"/>
  <c r="N676" i="7"/>
  <c r="J677" i="7"/>
  <c r="K677" i="7"/>
  <c r="N677" i="7"/>
  <c r="J678" i="7"/>
  <c r="K678" i="7"/>
  <c r="N678" i="7"/>
  <c r="J679" i="7"/>
  <c r="K679" i="7"/>
  <c r="N679" i="7"/>
  <c r="J680" i="7"/>
  <c r="K680" i="7"/>
  <c r="N680" i="7"/>
  <c r="J681" i="7"/>
  <c r="K681" i="7"/>
  <c r="N681" i="7"/>
  <c r="J682" i="7"/>
  <c r="K682" i="7"/>
  <c r="N682" i="7"/>
  <c r="J683" i="7"/>
  <c r="K683" i="7"/>
  <c r="N683" i="7"/>
  <c r="J684" i="7"/>
  <c r="K684" i="7"/>
  <c r="N684" i="7"/>
  <c r="J685" i="7"/>
  <c r="K685" i="7"/>
  <c r="N685" i="7"/>
  <c r="J686" i="7"/>
  <c r="K686" i="7"/>
  <c r="N686" i="7"/>
  <c r="J687" i="7"/>
  <c r="K687" i="7"/>
  <c r="N687" i="7"/>
  <c r="J688" i="7"/>
  <c r="K688" i="7"/>
  <c r="N688" i="7"/>
  <c r="J689" i="7"/>
  <c r="K689" i="7"/>
  <c r="N689" i="7"/>
  <c r="J690" i="7"/>
  <c r="K690" i="7"/>
  <c r="N690" i="7"/>
  <c r="J691" i="7"/>
  <c r="K691" i="7"/>
  <c r="N691" i="7"/>
  <c r="J692" i="7"/>
  <c r="K692" i="7"/>
  <c r="N692" i="7"/>
  <c r="J693" i="7"/>
  <c r="K693" i="7"/>
  <c r="N693" i="7"/>
  <c r="J694" i="7"/>
  <c r="K694" i="7"/>
  <c r="N694" i="7"/>
  <c r="J695" i="7"/>
  <c r="K695" i="7"/>
  <c r="N695" i="7"/>
  <c r="J696" i="7"/>
  <c r="K696" i="7"/>
  <c r="N696" i="7"/>
  <c r="J697" i="7"/>
  <c r="K697" i="7"/>
  <c r="N697" i="7"/>
  <c r="J698" i="7"/>
  <c r="K698" i="7"/>
  <c r="N698" i="7"/>
  <c r="J699" i="7"/>
  <c r="K699" i="7"/>
  <c r="N699" i="7"/>
  <c r="J700" i="7"/>
  <c r="K700" i="7"/>
  <c r="N700" i="7"/>
  <c r="J701" i="7"/>
  <c r="K701" i="7"/>
  <c r="N701" i="7"/>
  <c r="J702" i="7"/>
  <c r="K702" i="7"/>
  <c r="N702" i="7"/>
  <c r="J703" i="7"/>
  <c r="K703" i="7"/>
  <c r="N703" i="7"/>
  <c r="J704" i="7"/>
  <c r="K704" i="7"/>
  <c r="N704" i="7"/>
  <c r="J705" i="7"/>
  <c r="K705" i="7"/>
  <c r="N705" i="7"/>
  <c r="J706" i="7"/>
  <c r="K706" i="7"/>
  <c r="N706" i="7"/>
  <c r="J707" i="7"/>
  <c r="K707" i="7"/>
  <c r="N707" i="7"/>
  <c r="J708" i="7"/>
  <c r="K708" i="7"/>
  <c r="N708" i="7"/>
  <c r="J709" i="7"/>
  <c r="K709" i="7"/>
  <c r="N709" i="7"/>
  <c r="J710" i="7"/>
  <c r="K710" i="7"/>
  <c r="N710" i="7"/>
  <c r="J711" i="7"/>
  <c r="K711" i="7"/>
  <c r="N711" i="7"/>
  <c r="J712" i="7"/>
  <c r="K712" i="7"/>
  <c r="N712" i="7"/>
  <c r="J713" i="7"/>
  <c r="K713" i="7"/>
  <c r="N713" i="7"/>
  <c r="J714" i="7"/>
  <c r="K714" i="7"/>
  <c r="N714" i="7"/>
  <c r="J715" i="7"/>
  <c r="K715" i="7"/>
  <c r="N715" i="7"/>
  <c r="J716" i="7"/>
  <c r="K716" i="7"/>
  <c r="N716" i="7"/>
  <c r="J717" i="7"/>
  <c r="K717" i="7"/>
  <c r="N717" i="7"/>
  <c r="J718" i="7"/>
  <c r="K718" i="7"/>
  <c r="N718" i="7"/>
  <c r="J719" i="7"/>
  <c r="K719" i="7"/>
  <c r="N719" i="7"/>
  <c r="J720" i="7"/>
  <c r="K720" i="7"/>
  <c r="N720" i="7"/>
  <c r="J721" i="7"/>
  <c r="K721" i="7"/>
  <c r="N721" i="7"/>
  <c r="J722" i="7"/>
  <c r="K722" i="7"/>
  <c r="N722" i="7"/>
  <c r="J723" i="7"/>
  <c r="K723" i="7"/>
  <c r="N723" i="7"/>
  <c r="J724" i="7"/>
  <c r="K724" i="7"/>
  <c r="N724" i="7"/>
  <c r="J725" i="7"/>
  <c r="K725" i="7"/>
  <c r="N725" i="7"/>
  <c r="J726" i="7"/>
  <c r="K726" i="7"/>
  <c r="N726" i="7"/>
  <c r="J727" i="7"/>
  <c r="K727" i="7"/>
  <c r="N727" i="7"/>
  <c r="J728" i="7"/>
  <c r="K728" i="7"/>
  <c r="N728" i="7"/>
  <c r="J729" i="7"/>
  <c r="K729" i="7"/>
  <c r="N729" i="7"/>
  <c r="J730" i="7"/>
  <c r="K730" i="7"/>
  <c r="N730" i="7"/>
  <c r="J731" i="7"/>
  <c r="K731" i="7"/>
  <c r="N731" i="7"/>
  <c r="J732" i="7"/>
  <c r="K732" i="7"/>
  <c r="N732" i="7"/>
  <c r="J733" i="7"/>
  <c r="K733" i="7"/>
  <c r="N733" i="7"/>
  <c r="J734" i="7"/>
  <c r="K734" i="7"/>
  <c r="N734" i="7"/>
  <c r="J735" i="7"/>
  <c r="K735" i="7"/>
  <c r="N735" i="7"/>
  <c r="J736" i="7"/>
  <c r="K736" i="7"/>
  <c r="N736" i="7"/>
  <c r="J737" i="7"/>
  <c r="K737" i="7"/>
  <c r="N737" i="7"/>
  <c r="J738" i="7"/>
  <c r="K738" i="7"/>
  <c r="N738" i="7"/>
  <c r="J739" i="7"/>
  <c r="K739" i="7"/>
  <c r="N739" i="7"/>
  <c r="J740" i="7"/>
  <c r="K740" i="7"/>
  <c r="N740" i="7"/>
  <c r="J741" i="7"/>
  <c r="K741" i="7"/>
  <c r="N741" i="7"/>
  <c r="J742" i="7"/>
  <c r="K742" i="7"/>
  <c r="N742" i="7"/>
  <c r="J743" i="7"/>
  <c r="K743" i="7"/>
  <c r="N743" i="7"/>
  <c r="J744" i="7"/>
  <c r="K744" i="7"/>
  <c r="N744" i="7"/>
  <c r="J745" i="7"/>
  <c r="K745" i="7"/>
  <c r="N745" i="7"/>
  <c r="J746" i="7"/>
  <c r="K746" i="7"/>
  <c r="N746" i="7"/>
  <c r="J747" i="7"/>
  <c r="K747" i="7"/>
  <c r="N747" i="7"/>
  <c r="J748" i="7"/>
  <c r="K748" i="7"/>
  <c r="N748" i="7"/>
  <c r="J749" i="7"/>
  <c r="K749" i="7"/>
  <c r="N749" i="7"/>
  <c r="J750" i="7"/>
  <c r="K750" i="7"/>
  <c r="N750" i="7"/>
  <c r="J751" i="7"/>
  <c r="K751" i="7"/>
  <c r="N751" i="7"/>
  <c r="J752" i="7"/>
  <c r="K752" i="7"/>
  <c r="N752" i="7"/>
  <c r="J753" i="7"/>
  <c r="K753" i="7"/>
  <c r="N753" i="7"/>
  <c r="J754" i="7"/>
  <c r="K754" i="7"/>
  <c r="N754" i="7"/>
  <c r="J755" i="7"/>
  <c r="K755" i="7"/>
  <c r="N755" i="7"/>
  <c r="J756" i="7"/>
  <c r="K756" i="7"/>
  <c r="N756" i="7"/>
  <c r="J757" i="7"/>
  <c r="K757" i="7"/>
  <c r="N757" i="7"/>
  <c r="J758" i="7"/>
  <c r="K758" i="7"/>
  <c r="N758" i="7"/>
  <c r="J759" i="7"/>
  <c r="K759" i="7"/>
  <c r="N759" i="7"/>
  <c r="J760" i="7"/>
  <c r="K760" i="7"/>
  <c r="N760" i="7"/>
  <c r="J761" i="7"/>
  <c r="K761" i="7"/>
  <c r="N761" i="7"/>
  <c r="J762" i="7"/>
  <c r="K762" i="7"/>
  <c r="N762" i="7"/>
  <c r="J763" i="7"/>
  <c r="K763" i="7"/>
  <c r="N763" i="7"/>
  <c r="J764" i="7"/>
  <c r="K764" i="7"/>
  <c r="N764" i="7"/>
  <c r="J765" i="7"/>
  <c r="K765" i="7"/>
  <c r="N765" i="7"/>
  <c r="J766" i="7"/>
  <c r="K766" i="7"/>
  <c r="N766" i="7"/>
  <c r="J767" i="7"/>
  <c r="K767" i="7"/>
  <c r="N767" i="7"/>
  <c r="J768" i="7"/>
  <c r="K768" i="7"/>
  <c r="N768" i="7"/>
  <c r="J769" i="7"/>
  <c r="K769" i="7"/>
  <c r="N769" i="7"/>
  <c r="J770" i="7"/>
  <c r="K770" i="7"/>
  <c r="N770" i="7"/>
  <c r="J771" i="7"/>
  <c r="K771" i="7"/>
  <c r="N771" i="7"/>
  <c r="J772" i="7"/>
  <c r="K772" i="7"/>
  <c r="N772" i="7"/>
  <c r="J773" i="7"/>
  <c r="K773" i="7"/>
  <c r="N773" i="7"/>
  <c r="J774" i="7"/>
  <c r="K774" i="7"/>
  <c r="N774" i="7"/>
  <c r="J775" i="7"/>
  <c r="K775" i="7"/>
  <c r="N775" i="7"/>
  <c r="J776" i="7"/>
  <c r="K776" i="7"/>
  <c r="N776" i="7"/>
  <c r="J777" i="7"/>
  <c r="K777" i="7"/>
  <c r="N777" i="7"/>
  <c r="J778" i="7"/>
  <c r="K778" i="7"/>
  <c r="N778" i="7"/>
  <c r="J779" i="7"/>
  <c r="K779" i="7"/>
  <c r="N779" i="7"/>
  <c r="J780" i="7"/>
  <c r="K780" i="7"/>
  <c r="N780" i="7"/>
  <c r="J781" i="7"/>
  <c r="K781" i="7"/>
  <c r="N781" i="7"/>
  <c r="J782" i="7"/>
  <c r="K782" i="7"/>
  <c r="N782" i="7"/>
  <c r="J783" i="7"/>
  <c r="K783" i="7"/>
  <c r="N783" i="7"/>
  <c r="J784" i="7"/>
  <c r="K784" i="7"/>
  <c r="N784" i="7"/>
  <c r="J785" i="7"/>
  <c r="K785" i="7"/>
  <c r="N785" i="7"/>
  <c r="J786" i="7"/>
  <c r="K786" i="7"/>
  <c r="N786" i="7"/>
  <c r="J787" i="7"/>
  <c r="K787" i="7"/>
  <c r="N787" i="7"/>
  <c r="J788" i="7"/>
  <c r="K788" i="7"/>
  <c r="N788" i="7"/>
  <c r="J789" i="7"/>
  <c r="K789" i="7"/>
  <c r="N789" i="7"/>
  <c r="J790" i="7"/>
  <c r="K790" i="7"/>
  <c r="N790" i="7"/>
  <c r="J791" i="7"/>
  <c r="K791" i="7"/>
  <c r="N791" i="7"/>
  <c r="J792" i="7"/>
  <c r="K792" i="7"/>
  <c r="N792" i="7"/>
  <c r="J793" i="7"/>
  <c r="K793" i="7"/>
  <c r="N793" i="7"/>
  <c r="J794" i="7"/>
  <c r="K794" i="7"/>
  <c r="N794" i="7"/>
  <c r="J795" i="7"/>
  <c r="K795" i="7"/>
  <c r="N795" i="7"/>
  <c r="J796" i="7"/>
  <c r="K796" i="7"/>
  <c r="N796" i="7"/>
  <c r="J797" i="7"/>
  <c r="K797" i="7"/>
  <c r="N797" i="7"/>
  <c r="J798" i="7"/>
  <c r="K798" i="7"/>
  <c r="N798" i="7"/>
  <c r="J799" i="7"/>
  <c r="K799" i="7"/>
  <c r="N799" i="7"/>
  <c r="J800" i="7"/>
  <c r="K800" i="7"/>
  <c r="N800" i="7"/>
  <c r="J801" i="7"/>
  <c r="K801" i="7"/>
  <c r="N801" i="7"/>
  <c r="J802" i="7"/>
  <c r="K802" i="7"/>
  <c r="N802" i="7"/>
  <c r="J803" i="7"/>
  <c r="K803" i="7"/>
  <c r="N803" i="7"/>
  <c r="J804" i="7"/>
  <c r="K804" i="7"/>
  <c r="N804" i="7"/>
  <c r="J805" i="7"/>
  <c r="K805" i="7"/>
  <c r="N805" i="7"/>
  <c r="J806" i="7"/>
  <c r="K806" i="7"/>
  <c r="N806" i="7"/>
  <c r="J807" i="7"/>
  <c r="K807" i="7"/>
  <c r="N807" i="7"/>
  <c r="J808" i="7"/>
  <c r="K808" i="7"/>
  <c r="N808" i="7"/>
  <c r="J809" i="7"/>
  <c r="K809" i="7"/>
  <c r="N809" i="7"/>
  <c r="J810" i="7"/>
  <c r="K810" i="7"/>
  <c r="N810" i="7"/>
  <c r="J811" i="7"/>
  <c r="K811" i="7"/>
  <c r="N811" i="7"/>
  <c r="J812" i="7"/>
  <c r="K812" i="7"/>
  <c r="N812" i="7"/>
  <c r="J813" i="7"/>
  <c r="K813" i="7"/>
  <c r="N813" i="7"/>
  <c r="J814" i="7"/>
  <c r="K814" i="7"/>
  <c r="N814" i="7"/>
  <c r="J815" i="7"/>
  <c r="K815" i="7"/>
  <c r="N815" i="7"/>
  <c r="J816" i="7"/>
  <c r="K816" i="7"/>
  <c r="N816" i="7"/>
  <c r="J817" i="7"/>
  <c r="K817" i="7"/>
  <c r="N817" i="7"/>
  <c r="E17" i="22" l="1"/>
  <c r="F17" i="22"/>
  <c r="E18" i="22"/>
  <c r="F18" i="22"/>
  <c r="E19" i="22"/>
  <c r="F19" i="22"/>
  <c r="I679" i="7"/>
  <c r="Q679" i="7"/>
  <c r="T679" i="7" s="1"/>
  <c r="P679" i="7"/>
  <c r="I639" i="7"/>
  <c r="P639" i="7"/>
  <c r="Q639" i="7"/>
  <c r="I599" i="7"/>
  <c r="Q599" i="7"/>
  <c r="T599" i="7" s="1"/>
  <c r="P599" i="7"/>
  <c r="I563" i="7"/>
  <c r="Q563" i="7"/>
  <c r="P563" i="7"/>
  <c r="I527" i="7"/>
  <c r="Q527" i="7"/>
  <c r="P527" i="7"/>
  <c r="I487" i="7"/>
  <c r="P487" i="7"/>
  <c r="Q487" i="7"/>
  <c r="G19" i="12"/>
  <c r="K19" i="12"/>
  <c r="J19" i="12"/>
  <c r="I814" i="7"/>
  <c r="Q814" i="7"/>
  <c r="P814" i="7"/>
  <c r="I762" i="7"/>
  <c r="Q762" i="7"/>
  <c r="P762" i="7"/>
  <c r="I718" i="7"/>
  <c r="Q718" i="7"/>
  <c r="P718" i="7"/>
  <c r="I674" i="7"/>
  <c r="P674" i="7"/>
  <c r="Q674" i="7"/>
  <c r="T674" i="7" s="1"/>
  <c r="I646" i="7"/>
  <c r="P646" i="7"/>
  <c r="Q646" i="7"/>
  <c r="I610" i="7"/>
  <c r="P610" i="7"/>
  <c r="Q610" i="7"/>
  <c r="I582" i="7"/>
  <c r="Q582" i="7"/>
  <c r="P582" i="7"/>
  <c r="I554" i="7"/>
  <c r="P554" i="7"/>
  <c r="Q554" i="7"/>
  <c r="I526" i="7"/>
  <c r="Q526" i="7"/>
  <c r="T526" i="7" s="1"/>
  <c r="P526" i="7"/>
  <c r="I502" i="7"/>
  <c r="Q502" i="7"/>
  <c r="P502" i="7"/>
  <c r="I486" i="7"/>
  <c r="P486" i="7"/>
  <c r="Q486" i="7"/>
  <c r="T486" i="7" s="1"/>
  <c r="G17" i="12"/>
  <c r="K17" i="12"/>
  <c r="J17" i="12"/>
  <c r="G5" i="12"/>
  <c r="J5" i="12"/>
  <c r="K5" i="12"/>
  <c r="K4" i="12"/>
  <c r="J4" i="12"/>
  <c r="G4" i="12"/>
  <c r="K40" i="12"/>
  <c r="J40" i="12"/>
  <c r="G40" i="12"/>
  <c r="K28" i="12"/>
  <c r="J28" i="12"/>
  <c r="G28" i="12"/>
  <c r="K16" i="12"/>
  <c r="J16" i="12"/>
  <c r="G16" i="12"/>
  <c r="G46" i="12"/>
  <c r="J46" i="12"/>
  <c r="K46" i="12"/>
  <c r="G22" i="12"/>
  <c r="J22" i="12"/>
  <c r="K22" i="12"/>
  <c r="J21" i="12"/>
  <c r="K21" i="12"/>
  <c r="G21" i="12"/>
  <c r="I815" i="7"/>
  <c r="Q815" i="7"/>
  <c r="P815" i="7"/>
  <c r="I807" i="7"/>
  <c r="P807" i="7"/>
  <c r="Q807" i="7"/>
  <c r="I799" i="7"/>
  <c r="P799" i="7"/>
  <c r="Q799" i="7"/>
  <c r="T799" i="7" s="1"/>
  <c r="I791" i="7"/>
  <c r="P791" i="7"/>
  <c r="Q791" i="7"/>
  <c r="T791" i="7" s="1"/>
  <c r="I779" i="7"/>
  <c r="P779" i="7"/>
  <c r="Q779" i="7"/>
  <c r="I771" i="7"/>
  <c r="P771" i="7"/>
  <c r="Q771" i="7"/>
  <c r="I759" i="7"/>
  <c r="Q759" i="7"/>
  <c r="T759" i="7" s="1"/>
  <c r="P759" i="7"/>
  <c r="I747" i="7"/>
  <c r="Q747" i="7"/>
  <c r="P747" i="7"/>
  <c r="I735" i="7"/>
  <c r="P735" i="7"/>
  <c r="Q735" i="7"/>
  <c r="T735" i="7" s="1"/>
  <c r="I731" i="7"/>
  <c r="P731" i="7"/>
  <c r="Q731" i="7"/>
  <c r="T731" i="7" s="1"/>
  <c r="I723" i="7"/>
  <c r="P723" i="7"/>
  <c r="Q723" i="7"/>
  <c r="I707" i="7"/>
  <c r="Q707" i="7"/>
  <c r="T707" i="7" s="1"/>
  <c r="P707" i="7"/>
  <c r="I699" i="7"/>
  <c r="Q699" i="7"/>
  <c r="P699" i="7"/>
  <c r="I687" i="7"/>
  <c r="Q687" i="7"/>
  <c r="P687" i="7"/>
  <c r="I675" i="7"/>
  <c r="P675" i="7"/>
  <c r="Q675" i="7"/>
  <c r="I663" i="7"/>
  <c r="Q663" i="7"/>
  <c r="P663" i="7"/>
  <c r="I651" i="7"/>
  <c r="Q651" i="7"/>
  <c r="P651" i="7"/>
  <c r="I643" i="7"/>
  <c r="Q643" i="7"/>
  <c r="P643" i="7"/>
  <c r="I627" i="7"/>
  <c r="Q627" i="7"/>
  <c r="P627" i="7"/>
  <c r="I619" i="7"/>
  <c r="P619" i="7"/>
  <c r="Q619" i="7"/>
  <c r="I607" i="7"/>
  <c r="P607" i="7"/>
  <c r="Q607" i="7"/>
  <c r="I591" i="7"/>
  <c r="P591" i="7"/>
  <c r="Q591" i="7"/>
  <c r="I583" i="7"/>
  <c r="Q583" i="7"/>
  <c r="P583" i="7"/>
  <c r="I571" i="7"/>
  <c r="Q571" i="7"/>
  <c r="T571" i="7" s="1"/>
  <c r="P571" i="7"/>
  <c r="I551" i="7"/>
  <c r="P551" i="7"/>
  <c r="Q551" i="7"/>
  <c r="I531" i="7"/>
  <c r="Q531" i="7"/>
  <c r="T531" i="7" s="1"/>
  <c r="P531" i="7"/>
  <c r="I483" i="7"/>
  <c r="P483" i="7"/>
  <c r="Q483" i="7"/>
  <c r="T483" i="7" s="1"/>
  <c r="K32" i="12"/>
  <c r="G32" i="12"/>
  <c r="J32" i="12"/>
  <c r="K20" i="12"/>
  <c r="G20" i="12"/>
  <c r="J20" i="12"/>
  <c r="J42" i="12"/>
  <c r="G42" i="12"/>
  <c r="K42" i="12"/>
  <c r="J30" i="12"/>
  <c r="G30" i="12"/>
  <c r="K30" i="12"/>
  <c r="J6" i="12"/>
  <c r="G6" i="12"/>
  <c r="K6" i="12"/>
  <c r="I806" i="7"/>
  <c r="Q806" i="7"/>
  <c r="T806" i="7" s="1"/>
  <c r="P806" i="7"/>
  <c r="I802" i="7"/>
  <c r="Q802" i="7"/>
  <c r="P802" i="7"/>
  <c r="I794" i="7"/>
  <c r="Q794" i="7"/>
  <c r="P794" i="7"/>
  <c r="I790" i="7"/>
  <c r="Q790" i="7"/>
  <c r="P790" i="7"/>
  <c r="I786" i="7"/>
  <c r="Q786" i="7"/>
  <c r="T786" i="7" s="1"/>
  <c r="P786" i="7"/>
  <c r="I774" i="7"/>
  <c r="Q774" i="7"/>
  <c r="P774" i="7"/>
  <c r="I770" i="7"/>
  <c r="Q770" i="7"/>
  <c r="P770" i="7"/>
  <c r="I758" i="7"/>
  <c r="Q758" i="7"/>
  <c r="T758" i="7" s="1"/>
  <c r="P758" i="7"/>
  <c r="I750" i="7"/>
  <c r="Q750" i="7"/>
  <c r="T750" i="7" s="1"/>
  <c r="P750" i="7"/>
  <c r="I738" i="7"/>
  <c r="Q738" i="7"/>
  <c r="P738" i="7"/>
  <c r="I730" i="7"/>
  <c r="Q730" i="7"/>
  <c r="T730" i="7" s="1"/>
  <c r="P730" i="7"/>
  <c r="I726" i="7"/>
  <c r="Q726" i="7"/>
  <c r="T726" i="7" s="1"/>
  <c r="P726" i="7"/>
  <c r="I714" i="7"/>
  <c r="Q714" i="7"/>
  <c r="T714" i="7" s="1"/>
  <c r="P714" i="7"/>
  <c r="I702" i="7"/>
  <c r="Q702" i="7"/>
  <c r="T702" i="7" s="1"/>
  <c r="P702" i="7"/>
  <c r="I694" i="7"/>
  <c r="P694" i="7"/>
  <c r="Q694" i="7"/>
  <c r="T694" i="7" s="1"/>
  <c r="I690" i="7"/>
  <c r="P690" i="7"/>
  <c r="Q690" i="7"/>
  <c r="I682" i="7"/>
  <c r="Q682" i="7"/>
  <c r="P682" i="7"/>
  <c r="I662" i="7"/>
  <c r="P662" i="7"/>
  <c r="Q662" i="7"/>
  <c r="T662" i="7" s="1"/>
  <c r="I654" i="7"/>
  <c r="P654" i="7"/>
  <c r="Q654" i="7"/>
  <c r="I642" i="7"/>
  <c r="Q642" i="7"/>
  <c r="P642" i="7"/>
  <c r="I630" i="7"/>
  <c r="Q630" i="7"/>
  <c r="P630" i="7"/>
  <c r="I622" i="7"/>
  <c r="P622" i="7"/>
  <c r="Q622" i="7"/>
  <c r="I618" i="7"/>
  <c r="P618" i="7"/>
  <c r="Q618" i="7"/>
  <c r="I602" i="7"/>
  <c r="P602" i="7"/>
  <c r="Q602" i="7"/>
  <c r="T602" i="7" s="1"/>
  <c r="I598" i="7"/>
  <c r="Q598" i="7"/>
  <c r="P598" i="7"/>
  <c r="I590" i="7"/>
  <c r="P590" i="7"/>
  <c r="Q590" i="7"/>
  <c r="I586" i="7"/>
  <c r="Q586" i="7"/>
  <c r="T586" i="7" s="1"/>
  <c r="P586" i="7"/>
  <c r="I578" i="7"/>
  <c r="P578" i="7"/>
  <c r="Q578" i="7"/>
  <c r="I570" i="7"/>
  <c r="Q570" i="7"/>
  <c r="T570" i="7" s="1"/>
  <c r="P570" i="7"/>
  <c r="I558" i="7"/>
  <c r="Q558" i="7"/>
  <c r="T558" i="7" s="1"/>
  <c r="P558" i="7"/>
  <c r="I546" i="7"/>
  <c r="Q546" i="7"/>
  <c r="T546" i="7" s="1"/>
  <c r="P546" i="7"/>
  <c r="I542" i="7"/>
  <c r="P542" i="7"/>
  <c r="Q542" i="7"/>
  <c r="T542" i="7" s="1"/>
  <c r="I538" i="7"/>
  <c r="P538" i="7"/>
  <c r="Q538" i="7"/>
  <c r="I530" i="7"/>
  <c r="P530" i="7"/>
  <c r="Q530" i="7"/>
  <c r="T530" i="7" s="1"/>
  <c r="I518" i="7"/>
  <c r="P518" i="7"/>
  <c r="Q518" i="7"/>
  <c r="I510" i="7"/>
  <c r="Q510" i="7"/>
  <c r="T510" i="7" s="1"/>
  <c r="P510" i="7"/>
  <c r="I498" i="7"/>
  <c r="P498" i="7"/>
  <c r="Q498" i="7"/>
  <c r="T498" i="7" s="1"/>
  <c r="I490" i="7"/>
  <c r="P490" i="7"/>
  <c r="Q490" i="7"/>
  <c r="G29" i="12"/>
  <c r="J29" i="12"/>
  <c r="K29" i="12"/>
  <c r="M761" i="7"/>
  <c r="J39" i="12"/>
  <c r="G39" i="12"/>
  <c r="K39" i="12"/>
  <c r="J15" i="12"/>
  <c r="K15" i="12"/>
  <c r="G15" i="12"/>
  <c r="I817" i="7"/>
  <c r="Q817" i="7"/>
  <c r="P817" i="7"/>
  <c r="I813" i="7"/>
  <c r="Q813" i="7"/>
  <c r="T813" i="7" s="1"/>
  <c r="P813" i="7"/>
  <c r="I809" i="7"/>
  <c r="Q809" i="7"/>
  <c r="P809" i="7"/>
  <c r="I805" i="7"/>
  <c r="Q805" i="7"/>
  <c r="P805" i="7"/>
  <c r="I801" i="7"/>
  <c r="Q801" i="7"/>
  <c r="T801" i="7" s="1"/>
  <c r="P801" i="7"/>
  <c r="I797" i="7"/>
  <c r="P797" i="7"/>
  <c r="Q797" i="7"/>
  <c r="T797" i="7" s="1"/>
  <c r="I793" i="7"/>
  <c r="Q793" i="7"/>
  <c r="P793" i="7"/>
  <c r="I789" i="7"/>
  <c r="Q789" i="7"/>
  <c r="T789" i="7" s="1"/>
  <c r="P789" i="7"/>
  <c r="I785" i="7"/>
  <c r="P785" i="7"/>
  <c r="Q785" i="7"/>
  <c r="T785" i="7" s="1"/>
  <c r="I781" i="7"/>
  <c r="Q781" i="7"/>
  <c r="T781" i="7" s="1"/>
  <c r="P781" i="7"/>
  <c r="I777" i="7"/>
  <c r="Q777" i="7"/>
  <c r="P777" i="7"/>
  <c r="I773" i="7"/>
  <c r="Q773" i="7"/>
  <c r="T773" i="7" s="1"/>
  <c r="P773" i="7"/>
  <c r="I769" i="7"/>
  <c r="Q769" i="7"/>
  <c r="P769" i="7"/>
  <c r="I765" i="7"/>
  <c r="P765" i="7"/>
  <c r="Q765" i="7"/>
  <c r="T765" i="7" s="1"/>
  <c r="I761" i="7"/>
  <c r="Q761" i="7"/>
  <c r="T761" i="7" s="1"/>
  <c r="P761" i="7"/>
  <c r="I757" i="7"/>
  <c r="Q757" i="7"/>
  <c r="P757" i="7"/>
  <c r="I753" i="7"/>
  <c r="Q753" i="7"/>
  <c r="T753" i="7" s="1"/>
  <c r="P753" i="7"/>
  <c r="I749" i="7"/>
  <c r="P749" i="7"/>
  <c r="Q749" i="7"/>
  <c r="T749" i="7" s="1"/>
  <c r="I745" i="7"/>
  <c r="Q745" i="7"/>
  <c r="P745" i="7"/>
  <c r="I741" i="7"/>
  <c r="P741" i="7"/>
  <c r="Q741" i="7"/>
  <c r="I737" i="7"/>
  <c r="Q737" i="7"/>
  <c r="T737" i="7" s="1"/>
  <c r="P737" i="7"/>
  <c r="I733" i="7"/>
  <c r="Q733" i="7"/>
  <c r="T733" i="7" s="1"/>
  <c r="P733" i="7"/>
  <c r="I729" i="7"/>
  <c r="Q729" i="7"/>
  <c r="P729" i="7"/>
  <c r="I725" i="7"/>
  <c r="Q725" i="7"/>
  <c r="T725" i="7" s="1"/>
  <c r="P725" i="7"/>
  <c r="I721" i="7"/>
  <c r="Q721" i="7"/>
  <c r="T721" i="7" s="1"/>
  <c r="P721" i="7"/>
  <c r="I717" i="7"/>
  <c r="Q717" i="7"/>
  <c r="P717" i="7"/>
  <c r="I713" i="7"/>
  <c r="P713" i="7"/>
  <c r="Q713" i="7"/>
  <c r="T713" i="7" s="1"/>
  <c r="I709" i="7"/>
  <c r="P709" i="7"/>
  <c r="Q709" i="7"/>
  <c r="I705" i="7"/>
  <c r="Q705" i="7"/>
  <c r="T705" i="7" s="1"/>
  <c r="P705" i="7"/>
  <c r="I701" i="7"/>
  <c r="Q701" i="7"/>
  <c r="T701" i="7" s="1"/>
  <c r="P701" i="7"/>
  <c r="I697" i="7"/>
  <c r="P697" i="7"/>
  <c r="Q697" i="7"/>
  <c r="I693" i="7"/>
  <c r="Q693" i="7"/>
  <c r="T693" i="7" s="1"/>
  <c r="P693" i="7"/>
  <c r="I689" i="7"/>
  <c r="Q689" i="7"/>
  <c r="T689" i="7" s="1"/>
  <c r="P689" i="7"/>
  <c r="I685" i="7"/>
  <c r="P685" i="7"/>
  <c r="Q685" i="7"/>
  <c r="T685" i="7" s="1"/>
  <c r="I681" i="7"/>
  <c r="Q681" i="7"/>
  <c r="P681" i="7"/>
  <c r="I677" i="7"/>
  <c r="Q677" i="7"/>
  <c r="P677" i="7"/>
  <c r="I673" i="7"/>
  <c r="P673" i="7"/>
  <c r="Q673" i="7"/>
  <c r="I669" i="7"/>
  <c r="P669" i="7"/>
  <c r="Q669" i="7"/>
  <c r="T669" i="7" s="1"/>
  <c r="I665" i="7"/>
  <c r="P665" i="7"/>
  <c r="Q665" i="7"/>
  <c r="I661" i="7"/>
  <c r="P661" i="7"/>
  <c r="Q661" i="7"/>
  <c r="I657" i="7"/>
  <c r="Q657" i="7"/>
  <c r="P657" i="7"/>
  <c r="I653" i="7"/>
  <c r="Q653" i="7"/>
  <c r="T653" i="7" s="1"/>
  <c r="P653" i="7"/>
  <c r="I649" i="7"/>
  <c r="P649" i="7"/>
  <c r="Q649" i="7"/>
  <c r="T649" i="7" s="1"/>
  <c r="I645" i="7"/>
  <c r="P645" i="7"/>
  <c r="Q645" i="7"/>
  <c r="I641" i="7"/>
  <c r="Q641" i="7"/>
  <c r="T641" i="7" s="1"/>
  <c r="P641" i="7"/>
  <c r="I637" i="7"/>
  <c r="P637" i="7"/>
  <c r="Q637" i="7"/>
  <c r="I633" i="7"/>
  <c r="P633" i="7"/>
  <c r="Q633" i="7"/>
  <c r="I629" i="7"/>
  <c r="Q629" i="7"/>
  <c r="P629" i="7"/>
  <c r="I625" i="7"/>
  <c r="P625" i="7"/>
  <c r="Q625" i="7"/>
  <c r="I621" i="7"/>
  <c r="P621" i="7"/>
  <c r="Q621" i="7"/>
  <c r="I617" i="7"/>
  <c r="P617" i="7"/>
  <c r="Q617" i="7"/>
  <c r="T617" i="7" s="1"/>
  <c r="I613" i="7"/>
  <c r="P613" i="7"/>
  <c r="Q613" i="7"/>
  <c r="I609" i="7"/>
  <c r="Q609" i="7"/>
  <c r="T609" i="7" s="1"/>
  <c r="P609" i="7"/>
  <c r="I605" i="7"/>
  <c r="Q605" i="7"/>
  <c r="P605" i="7"/>
  <c r="I601" i="7"/>
  <c r="P601" i="7"/>
  <c r="Q601" i="7"/>
  <c r="T601" i="7" s="1"/>
  <c r="I597" i="7"/>
  <c r="P597" i="7"/>
  <c r="Q597" i="7"/>
  <c r="T597" i="7" s="1"/>
  <c r="I593" i="7"/>
  <c r="Q593" i="7"/>
  <c r="T593" i="7" s="1"/>
  <c r="P593" i="7"/>
  <c r="I589" i="7"/>
  <c r="P589" i="7"/>
  <c r="Q589" i="7"/>
  <c r="T589" i="7" s="1"/>
  <c r="I585" i="7"/>
  <c r="Q585" i="7"/>
  <c r="T585" i="7" s="1"/>
  <c r="P585" i="7"/>
  <c r="I581" i="7"/>
  <c r="Q581" i="7"/>
  <c r="P581" i="7"/>
  <c r="I577" i="7"/>
  <c r="P577" i="7"/>
  <c r="Q577" i="7"/>
  <c r="I573" i="7"/>
  <c r="Q573" i="7"/>
  <c r="T573" i="7" s="1"/>
  <c r="P573" i="7"/>
  <c r="I569" i="7"/>
  <c r="Q569" i="7"/>
  <c r="P569" i="7"/>
  <c r="I565" i="7"/>
  <c r="P565" i="7"/>
  <c r="Q565" i="7"/>
  <c r="I561" i="7"/>
  <c r="P561" i="7"/>
  <c r="Q561" i="7"/>
  <c r="T561" i="7" s="1"/>
  <c r="I557" i="7"/>
  <c r="Q557" i="7"/>
  <c r="P557" i="7"/>
  <c r="I553" i="7"/>
  <c r="P553" i="7"/>
  <c r="Q553" i="7"/>
  <c r="I549" i="7"/>
  <c r="P549" i="7"/>
  <c r="Q549" i="7"/>
  <c r="I545" i="7"/>
  <c r="Q545" i="7"/>
  <c r="P545" i="7"/>
  <c r="I541" i="7"/>
  <c r="P541" i="7"/>
  <c r="Q541" i="7"/>
  <c r="I537" i="7"/>
  <c r="P537" i="7"/>
  <c r="Q537" i="7"/>
  <c r="I533" i="7"/>
  <c r="P533" i="7"/>
  <c r="Q533" i="7"/>
  <c r="I529" i="7"/>
  <c r="P529" i="7"/>
  <c r="Q529" i="7"/>
  <c r="T529" i="7" s="1"/>
  <c r="I525" i="7"/>
  <c r="Q525" i="7"/>
  <c r="P525" i="7"/>
  <c r="I521" i="7"/>
  <c r="Q521" i="7"/>
  <c r="T521" i="7" s="1"/>
  <c r="P521" i="7"/>
  <c r="I517" i="7"/>
  <c r="P517" i="7"/>
  <c r="Q517" i="7"/>
  <c r="I513" i="7"/>
  <c r="Q513" i="7"/>
  <c r="P513" i="7"/>
  <c r="I509" i="7"/>
  <c r="P509" i="7"/>
  <c r="Q509" i="7"/>
  <c r="T509" i="7" s="1"/>
  <c r="I505" i="7"/>
  <c r="P505" i="7"/>
  <c r="Q505" i="7"/>
  <c r="I501" i="7"/>
  <c r="Q501" i="7"/>
  <c r="P501" i="7"/>
  <c r="I497" i="7"/>
  <c r="P497" i="7"/>
  <c r="Q497" i="7"/>
  <c r="I493" i="7"/>
  <c r="P493" i="7"/>
  <c r="Q493" i="7"/>
  <c r="I489" i="7"/>
  <c r="P489" i="7"/>
  <c r="Q489" i="7"/>
  <c r="I485" i="7"/>
  <c r="Q485" i="7"/>
  <c r="T485" i="7" s="1"/>
  <c r="P485" i="7"/>
  <c r="K50" i="12"/>
  <c r="G50" i="12"/>
  <c r="J50" i="12"/>
  <c r="K38" i="12"/>
  <c r="J38" i="12"/>
  <c r="G38" i="12"/>
  <c r="K26" i="12"/>
  <c r="J26" i="12"/>
  <c r="G26" i="12"/>
  <c r="K14" i="12"/>
  <c r="G14" i="12"/>
  <c r="J14" i="12"/>
  <c r="I783" i="7"/>
  <c r="Q783" i="7"/>
  <c r="T783" i="7" s="1"/>
  <c r="P783" i="7"/>
  <c r="I755" i="7"/>
  <c r="P755" i="7"/>
  <c r="Q755" i="7"/>
  <c r="I715" i="7"/>
  <c r="Q715" i="7"/>
  <c r="P715" i="7"/>
  <c r="I671" i="7"/>
  <c r="Q671" i="7"/>
  <c r="P671" i="7"/>
  <c r="I631" i="7"/>
  <c r="Q631" i="7"/>
  <c r="T631" i="7" s="1"/>
  <c r="P631" i="7"/>
  <c r="I595" i="7"/>
  <c r="P595" i="7"/>
  <c r="Q595" i="7"/>
  <c r="T595" i="7" s="1"/>
  <c r="I559" i="7"/>
  <c r="P559" i="7"/>
  <c r="Q559" i="7"/>
  <c r="T559" i="7" s="1"/>
  <c r="I523" i="7"/>
  <c r="Q523" i="7"/>
  <c r="P523" i="7"/>
  <c r="I491" i="7"/>
  <c r="P491" i="7"/>
  <c r="Q491" i="7"/>
  <c r="T491" i="7" s="1"/>
  <c r="G43" i="12"/>
  <c r="K43" i="12"/>
  <c r="J43" i="12"/>
  <c r="I778" i="7"/>
  <c r="Q778" i="7"/>
  <c r="P778" i="7"/>
  <c r="I742" i="7"/>
  <c r="P742" i="7"/>
  <c r="Q742" i="7"/>
  <c r="I706" i="7"/>
  <c r="P706" i="7"/>
  <c r="Q706" i="7"/>
  <c r="T706" i="7" s="1"/>
  <c r="I670" i="7"/>
  <c r="P670" i="7"/>
  <c r="Q670" i="7"/>
  <c r="T670" i="7" s="1"/>
  <c r="I638" i="7"/>
  <c r="P638" i="7"/>
  <c r="Q638" i="7"/>
  <c r="I606" i="7"/>
  <c r="P606" i="7"/>
  <c r="Q606" i="7"/>
  <c r="T606" i="7" s="1"/>
  <c r="I566" i="7"/>
  <c r="P566" i="7"/>
  <c r="Q566" i="7"/>
  <c r="I522" i="7"/>
  <c r="Q522" i="7"/>
  <c r="T522" i="7" s="1"/>
  <c r="P522" i="7"/>
  <c r="I506" i="7"/>
  <c r="P506" i="7"/>
  <c r="Q506" i="7"/>
  <c r="T506" i="7" s="1"/>
  <c r="I482" i="7"/>
  <c r="P482" i="7"/>
  <c r="Q482" i="7"/>
  <c r="T482" i="7" s="1"/>
  <c r="J27" i="12"/>
  <c r="G27" i="12"/>
  <c r="K27" i="12"/>
  <c r="J49" i="12"/>
  <c r="K49" i="12"/>
  <c r="G49" i="12"/>
  <c r="J37" i="12"/>
  <c r="G37" i="12"/>
  <c r="K37" i="12"/>
  <c r="J25" i="12"/>
  <c r="G25" i="12"/>
  <c r="K25" i="12"/>
  <c r="J13" i="12"/>
  <c r="G13" i="12"/>
  <c r="K13" i="12"/>
  <c r="G34" i="12"/>
  <c r="K34" i="12"/>
  <c r="J34" i="12"/>
  <c r="G10" i="12"/>
  <c r="J10" i="12"/>
  <c r="K10" i="12"/>
  <c r="M659" i="7"/>
  <c r="G45" i="12"/>
  <c r="K45" i="12"/>
  <c r="J45" i="12"/>
  <c r="G33" i="12"/>
  <c r="J33" i="12"/>
  <c r="K33" i="12"/>
  <c r="G9" i="12"/>
  <c r="J9" i="12"/>
  <c r="K9" i="12"/>
  <c r="I811" i="7"/>
  <c r="Q811" i="7"/>
  <c r="P811" i="7"/>
  <c r="I803" i="7"/>
  <c r="P803" i="7"/>
  <c r="Q803" i="7"/>
  <c r="I787" i="7"/>
  <c r="Q787" i="7"/>
  <c r="P787" i="7"/>
  <c r="I775" i="7"/>
  <c r="Q775" i="7"/>
  <c r="T775" i="7" s="1"/>
  <c r="P775" i="7"/>
  <c r="I763" i="7"/>
  <c r="Q763" i="7"/>
  <c r="P763" i="7"/>
  <c r="I751" i="7"/>
  <c r="Q751" i="7"/>
  <c r="P751" i="7"/>
  <c r="I739" i="7"/>
  <c r="P739" i="7"/>
  <c r="Q739" i="7"/>
  <c r="T739" i="7" s="1"/>
  <c r="I727" i="7"/>
  <c r="P727" i="7"/>
  <c r="Q727" i="7"/>
  <c r="I711" i="7"/>
  <c r="Q711" i="7"/>
  <c r="T711" i="7" s="1"/>
  <c r="P711" i="7"/>
  <c r="I703" i="7"/>
  <c r="Q703" i="7"/>
  <c r="P703" i="7"/>
  <c r="I695" i="7"/>
  <c r="Q695" i="7"/>
  <c r="P695" i="7"/>
  <c r="I683" i="7"/>
  <c r="P683" i="7"/>
  <c r="Q683" i="7"/>
  <c r="I667" i="7"/>
  <c r="Q667" i="7"/>
  <c r="P667" i="7"/>
  <c r="I659" i="7"/>
  <c r="Q659" i="7"/>
  <c r="P659" i="7"/>
  <c r="I647" i="7"/>
  <c r="Q647" i="7"/>
  <c r="P647" i="7"/>
  <c r="I635" i="7"/>
  <c r="Q635" i="7"/>
  <c r="T635" i="7" s="1"/>
  <c r="P635" i="7"/>
  <c r="I623" i="7"/>
  <c r="Q623" i="7"/>
  <c r="T623" i="7" s="1"/>
  <c r="P623" i="7"/>
  <c r="I611" i="7"/>
  <c r="P611" i="7"/>
  <c r="Q611" i="7"/>
  <c r="T611" i="7" s="1"/>
  <c r="I603" i="7"/>
  <c r="Q603" i="7"/>
  <c r="P603" i="7"/>
  <c r="I587" i="7"/>
  <c r="Q587" i="7"/>
  <c r="T587" i="7" s="1"/>
  <c r="P587" i="7"/>
  <c r="I575" i="7"/>
  <c r="P575" i="7"/>
  <c r="Q575" i="7"/>
  <c r="T575" i="7" s="1"/>
  <c r="I567" i="7"/>
  <c r="P567" i="7"/>
  <c r="Q567" i="7"/>
  <c r="T567" i="7" s="1"/>
  <c r="I555" i="7"/>
  <c r="P555" i="7"/>
  <c r="Q555" i="7"/>
  <c r="T555" i="7" s="1"/>
  <c r="I547" i="7"/>
  <c r="Q547" i="7"/>
  <c r="P547" i="7"/>
  <c r="I539" i="7"/>
  <c r="Q539" i="7"/>
  <c r="T539" i="7" s="1"/>
  <c r="P539" i="7"/>
  <c r="I535" i="7"/>
  <c r="P535" i="7"/>
  <c r="Q535" i="7"/>
  <c r="T535" i="7" s="1"/>
  <c r="I519" i="7"/>
  <c r="Q519" i="7"/>
  <c r="T519" i="7" s="1"/>
  <c r="P519" i="7"/>
  <c r="I511" i="7"/>
  <c r="Q511" i="7"/>
  <c r="P511" i="7"/>
  <c r="I507" i="7"/>
  <c r="P507" i="7"/>
  <c r="Q507" i="7"/>
  <c r="T507" i="7" s="1"/>
  <c r="I503" i="7"/>
  <c r="P503" i="7"/>
  <c r="Q503" i="7"/>
  <c r="T503" i="7" s="1"/>
  <c r="I495" i="7"/>
  <c r="Q495" i="7"/>
  <c r="P495" i="7"/>
  <c r="K44" i="12"/>
  <c r="J44" i="12"/>
  <c r="G44" i="12"/>
  <c r="K8" i="12"/>
  <c r="G8" i="12"/>
  <c r="J8" i="12"/>
  <c r="G7" i="12"/>
  <c r="K7" i="12"/>
  <c r="J7" i="12"/>
  <c r="J18" i="12"/>
  <c r="K18" i="12"/>
  <c r="G18" i="12"/>
  <c r="I810" i="7"/>
  <c r="Q810" i="7"/>
  <c r="P810" i="7"/>
  <c r="I798" i="7"/>
  <c r="Q798" i="7"/>
  <c r="T798" i="7" s="1"/>
  <c r="P798" i="7"/>
  <c r="I782" i="7"/>
  <c r="Q782" i="7"/>
  <c r="T782" i="7" s="1"/>
  <c r="P782" i="7"/>
  <c r="I766" i="7"/>
  <c r="Q766" i="7"/>
  <c r="T766" i="7" s="1"/>
  <c r="P766" i="7"/>
  <c r="I754" i="7"/>
  <c r="P754" i="7"/>
  <c r="Q754" i="7"/>
  <c r="I746" i="7"/>
  <c r="Q746" i="7"/>
  <c r="T746" i="7" s="1"/>
  <c r="P746" i="7"/>
  <c r="I734" i="7"/>
  <c r="P734" i="7"/>
  <c r="Q734" i="7"/>
  <c r="I722" i="7"/>
  <c r="P722" i="7"/>
  <c r="Q722" i="7"/>
  <c r="I710" i="7"/>
  <c r="P710" i="7"/>
  <c r="Q710" i="7"/>
  <c r="T710" i="7" s="1"/>
  <c r="I698" i="7"/>
  <c r="P698" i="7"/>
  <c r="Q698" i="7"/>
  <c r="I686" i="7"/>
  <c r="P686" i="7"/>
  <c r="Q686" i="7"/>
  <c r="I678" i="7"/>
  <c r="P678" i="7"/>
  <c r="Q678" i="7"/>
  <c r="I666" i="7"/>
  <c r="P666" i="7"/>
  <c r="Q666" i="7"/>
  <c r="I658" i="7"/>
  <c r="Q658" i="7"/>
  <c r="P658" i="7"/>
  <c r="I650" i="7"/>
  <c r="P650" i="7"/>
  <c r="Q650" i="7"/>
  <c r="I634" i="7"/>
  <c r="P634" i="7"/>
  <c r="Q634" i="7"/>
  <c r="T634" i="7" s="1"/>
  <c r="I626" i="7"/>
  <c r="P626" i="7"/>
  <c r="Q626" i="7"/>
  <c r="T626" i="7" s="1"/>
  <c r="I614" i="7"/>
  <c r="P614" i="7"/>
  <c r="Q614" i="7"/>
  <c r="I594" i="7"/>
  <c r="Q594" i="7"/>
  <c r="P594" i="7"/>
  <c r="I574" i="7"/>
  <c r="P574" i="7"/>
  <c r="Q574" i="7"/>
  <c r="T574" i="7" s="1"/>
  <c r="I562" i="7"/>
  <c r="P562" i="7"/>
  <c r="Q562" i="7"/>
  <c r="T562" i="7" s="1"/>
  <c r="I550" i="7"/>
  <c r="Q550" i="7"/>
  <c r="P550" i="7"/>
  <c r="I534" i="7"/>
  <c r="P534" i="7"/>
  <c r="Q534" i="7"/>
  <c r="I514" i="7"/>
  <c r="P514" i="7"/>
  <c r="Q514" i="7"/>
  <c r="I494" i="7"/>
  <c r="P494" i="7"/>
  <c r="Q494" i="7"/>
  <c r="G41" i="12"/>
  <c r="J41" i="12"/>
  <c r="K41" i="12"/>
  <c r="J51" i="12"/>
  <c r="K51" i="12"/>
  <c r="G51" i="12"/>
  <c r="M612" i="7"/>
  <c r="G48" i="12"/>
  <c r="K48" i="12"/>
  <c r="J48" i="12"/>
  <c r="K36" i="12"/>
  <c r="G36" i="12"/>
  <c r="J36" i="12"/>
  <c r="G24" i="12"/>
  <c r="K24" i="12"/>
  <c r="J24" i="12"/>
  <c r="G12" i="12"/>
  <c r="K12" i="12"/>
  <c r="J12" i="12"/>
  <c r="I795" i="7"/>
  <c r="Q795" i="7"/>
  <c r="P795" i="7"/>
  <c r="I767" i="7"/>
  <c r="P767" i="7"/>
  <c r="Q767" i="7"/>
  <c r="I743" i="7"/>
  <c r="Q743" i="7"/>
  <c r="T743" i="7" s="1"/>
  <c r="P743" i="7"/>
  <c r="I719" i="7"/>
  <c r="P719" i="7"/>
  <c r="Q719" i="7"/>
  <c r="I691" i="7"/>
  <c r="P691" i="7"/>
  <c r="Q691" i="7"/>
  <c r="I655" i="7"/>
  <c r="Q655" i="7"/>
  <c r="P655" i="7"/>
  <c r="I615" i="7"/>
  <c r="Q615" i="7"/>
  <c r="P615" i="7"/>
  <c r="I579" i="7"/>
  <c r="Q579" i="7"/>
  <c r="P579" i="7"/>
  <c r="I543" i="7"/>
  <c r="Q543" i="7"/>
  <c r="P543" i="7"/>
  <c r="I515" i="7"/>
  <c r="Q515" i="7"/>
  <c r="P515" i="7"/>
  <c r="I499" i="7"/>
  <c r="Q499" i="7"/>
  <c r="P499" i="7"/>
  <c r="G31" i="12"/>
  <c r="K31" i="12"/>
  <c r="J31" i="12"/>
  <c r="I816" i="7"/>
  <c r="Q816" i="7"/>
  <c r="T816" i="7" s="1"/>
  <c r="P816" i="7"/>
  <c r="I812" i="7"/>
  <c r="Q812" i="7"/>
  <c r="T812" i="7" s="1"/>
  <c r="P812" i="7"/>
  <c r="I808" i="7"/>
  <c r="Q808" i="7"/>
  <c r="P808" i="7"/>
  <c r="I804" i="7"/>
  <c r="Q804" i="7"/>
  <c r="T804" i="7" s="1"/>
  <c r="P804" i="7"/>
  <c r="I800" i="7"/>
  <c r="Q800" i="7"/>
  <c r="T800" i="7" s="1"/>
  <c r="P800" i="7"/>
  <c r="I796" i="7"/>
  <c r="P796" i="7"/>
  <c r="Q796" i="7"/>
  <c r="T796" i="7" s="1"/>
  <c r="I792" i="7"/>
  <c r="Q792" i="7"/>
  <c r="T792" i="7" s="1"/>
  <c r="P792" i="7"/>
  <c r="I788" i="7"/>
  <c r="Q788" i="7"/>
  <c r="T788" i="7" s="1"/>
  <c r="P788" i="7"/>
  <c r="I784" i="7"/>
  <c r="Q784" i="7"/>
  <c r="T784" i="7" s="1"/>
  <c r="P784" i="7"/>
  <c r="I780" i="7"/>
  <c r="Q780" i="7"/>
  <c r="P780" i="7"/>
  <c r="I776" i="7"/>
  <c r="Q776" i="7"/>
  <c r="P776" i="7"/>
  <c r="I772" i="7"/>
  <c r="P772" i="7"/>
  <c r="Q772" i="7"/>
  <c r="I768" i="7"/>
  <c r="Q768" i="7"/>
  <c r="T768" i="7" s="1"/>
  <c r="P768" i="7"/>
  <c r="I764" i="7"/>
  <c r="P764" i="7"/>
  <c r="Q764" i="7"/>
  <c r="I760" i="7"/>
  <c r="Q760" i="7"/>
  <c r="P760" i="7"/>
  <c r="I756" i="7"/>
  <c r="Q756" i="7"/>
  <c r="P756" i="7"/>
  <c r="I752" i="7"/>
  <c r="Q752" i="7"/>
  <c r="P752" i="7"/>
  <c r="I748" i="7"/>
  <c r="P748" i="7"/>
  <c r="Q748" i="7"/>
  <c r="T748" i="7" s="1"/>
  <c r="I744" i="7"/>
  <c r="Q744" i="7"/>
  <c r="P744" i="7"/>
  <c r="I740" i="7"/>
  <c r="P740" i="7"/>
  <c r="Q740" i="7"/>
  <c r="T740" i="7" s="1"/>
  <c r="I736" i="7"/>
  <c r="Q736" i="7"/>
  <c r="T736" i="7" s="1"/>
  <c r="P736" i="7"/>
  <c r="I732" i="7"/>
  <c r="Q732" i="7"/>
  <c r="T732" i="7" s="1"/>
  <c r="P732" i="7"/>
  <c r="I728" i="7"/>
  <c r="P728" i="7"/>
  <c r="Q728" i="7"/>
  <c r="I724" i="7"/>
  <c r="P724" i="7"/>
  <c r="Q724" i="7"/>
  <c r="T724" i="7" s="1"/>
  <c r="I720" i="7"/>
  <c r="Q720" i="7"/>
  <c r="T720" i="7" s="1"/>
  <c r="P720" i="7"/>
  <c r="I716" i="7"/>
  <c r="P716" i="7"/>
  <c r="Q716" i="7"/>
  <c r="T716" i="7" s="1"/>
  <c r="I712" i="7"/>
  <c r="Q712" i="7"/>
  <c r="T712" i="7" s="1"/>
  <c r="P712" i="7"/>
  <c r="I708" i="7"/>
  <c r="Q708" i="7"/>
  <c r="T708" i="7" s="1"/>
  <c r="P708" i="7"/>
  <c r="I704" i="7"/>
  <c r="Q704" i="7"/>
  <c r="P704" i="7"/>
  <c r="I700" i="7"/>
  <c r="Q700" i="7"/>
  <c r="T700" i="7" s="1"/>
  <c r="P700" i="7"/>
  <c r="I696" i="7"/>
  <c r="Q696" i="7"/>
  <c r="P696" i="7"/>
  <c r="I692" i="7"/>
  <c r="P692" i="7"/>
  <c r="Q692" i="7"/>
  <c r="T692" i="7" s="1"/>
  <c r="I688" i="7"/>
  <c r="Q688" i="7"/>
  <c r="T688" i="7" s="1"/>
  <c r="P688" i="7"/>
  <c r="I684" i="7"/>
  <c r="Q684" i="7"/>
  <c r="P684" i="7"/>
  <c r="I680" i="7"/>
  <c r="Q680" i="7"/>
  <c r="P680" i="7"/>
  <c r="I676" i="7"/>
  <c r="Q676" i="7"/>
  <c r="P676" i="7"/>
  <c r="I672" i="7"/>
  <c r="Q672" i="7"/>
  <c r="P672" i="7"/>
  <c r="I668" i="7"/>
  <c r="Q668" i="7"/>
  <c r="P668" i="7"/>
  <c r="I664" i="7"/>
  <c r="P664" i="7"/>
  <c r="Q664" i="7"/>
  <c r="I660" i="7"/>
  <c r="Q660" i="7"/>
  <c r="P660" i="7"/>
  <c r="I656" i="7"/>
  <c r="Q656" i="7"/>
  <c r="P656" i="7"/>
  <c r="I652" i="7"/>
  <c r="Q652" i="7"/>
  <c r="T652" i="7" s="1"/>
  <c r="P652" i="7"/>
  <c r="I648" i="7"/>
  <c r="Q648" i="7"/>
  <c r="P648" i="7"/>
  <c r="I644" i="7"/>
  <c r="P644" i="7"/>
  <c r="Q644" i="7"/>
  <c r="T644" i="7" s="1"/>
  <c r="I640" i="7"/>
  <c r="Q640" i="7"/>
  <c r="T640" i="7" s="1"/>
  <c r="P640" i="7"/>
  <c r="I636" i="7"/>
  <c r="Q636" i="7"/>
  <c r="P636" i="7"/>
  <c r="I632" i="7"/>
  <c r="Q632" i="7"/>
  <c r="P632" i="7"/>
  <c r="I628" i="7"/>
  <c r="P628" i="7"/>
  <c r="Q628" i="7"/>
  <c r="I624" i="7"/>
  <c r="Q624" i="7"/>
  <c r="P624" i="7"/>
  <c r="I620" i="7"/>
  <c r="P620" i="7"/>
  <c r="Q620" i="7"/>
  <c r="I616" i="7"/>
  <c r="Q616" i="7"/>
  <c r="T616" i="7" s="1"/>
  <c r="P616" i="7"/>
  <c r="I612" i="7"/>
  <c r="Q612" i="7"/>
  <c r="T612" i="7" s="1"/>
  <c r="P612" i="7"/>
  <c r="I608" i="7"/>
  <c r="Q608" i="7"/>
  <c r="P608" i="7"/>
  <c r="I604" i="7"/>
  <c r="Q604" i="7"/>
  <c r="T604" i="7" s="1"/>
  <c r="P604" i="7"/>
  <c r="I600" i="7"/>
  <c r="Q600" i="7"/>
  <c r="T600" i="7" s="1"/>
  <c r="P600" i="7"/>
  <c r="I596" i="7"/>
  <c r="P596" i="7"/>
  <c r="Q596" i="7"/>
  <c r="T596" i="7" s="1"/>
  <c r="I592" i="7"/>
  <c r="P592" i="7"/>
  <c r="Q592" i="7"/>
  <c r="I588" i="7"/>
  <c r="Q588" i="7"/>
  <c r="T588" i="7" s="1"/>
  <c r="P588" i="7"/>
  <c r="I584" i="7"/>
  <c r="Q584" i="7"/>
  <c r="P584" i="7"/>
  <c r="I580" i="7"/>
  <c r="Q580" i="7"/>
  <c r="P580" i="7"/>
  <c r="I576" i="7"/>
  <c r="Q576" i="7"/>
  <c r="T576" i="7" s="1"/>
  <c r="P576" i="7"/>
  <c r="I572" i="7"/>
  <c r="Q572" i="7"/>
  <c r="P572" i="7"/>
  <c r="I568" i="7"/>
  <c r="P568" i="7"/>
  <c r="Q568" i="7"/>
  <c r="T568" i="7" s="1"/>
  <c r="I564" i="7"/>
  <c r="Q564" i="7"/>
  <c r="P564" i="7"/>
  <c r="I560" i="7"/>
  <c r="P560" i="7"/>
  <c r="Q560" i="7"/>
  <c r="T560" i="7" s="1"/>
  <c r="I556" i="7"/>
  <c r="Q556" i="7"/>
  <c r="T556" i="7" s="1"/>
  <c r="P556" i="7"/>
  <c r="I552" i="7"/>
  <c r="Q552" i="7"/>
  <c r="T552" i="7" s="1"/>
  <c r="P552" i="7"/>
  <c r="I548" i="7"/>
  <c r="P548" i="7"/>
  <c r="Q548" i="7"/>
  <c r="T548" i="7" s="1"/>
  <c r="I544" i="7"/>
  <c r="P544" i="7"/>
  <c r="Q544" i="7"/>
  <c r="I540" i="7"/>
  <c r="Q540" i="7"/>
  <c r="P540" i="7"/>
  <c r="I536" i="7"/>
  <c r="P536" i="7"/>
  <c r="Q536" i="7"/>
  <c r="T536" i="7" s="1"/>
  <c r="I532" i="7"/>
  <c r="Q532" i="7"/>
  <c r="T532" i="7" s="1"/>
  <c r="P532" i="7"/>
  <c r="I528" i="7"/>
  <c r="Q528" i="7"/>
  <c r="T528" i="7" s="1"/>
  <c r="P528" i="7"/>
  <c r="I524" i="7"/>
  <c r="P524" i="7"/>
  <c r="Q524" i="7"/>
  <c r="T524" i="7" s="1"/>
  <c r="I520" i="7"/>
  <c r="P520" i="7"/>
  <c r="Q520" i="7"/>
  <c r="I516" i="7"/>
  <c r="Q516" i="7"/>
  <c r="T516" i="7" s="1"/>
  <c r="P516" i="7"/>
  <c r="I512" i="7"/>
  <c r="P512" i="7"/>
  <c r="Q512" i="7"/>
  <c r="I508" i="7"/>
  <c r="P508" i="7"/>
  <c r="Q508" i="7"/>
  <c r="I504" i="7"/>
  <c r="Q504" i="7"/>
  <c r="P504" i="7"/>
  <c r="I500" i="7"/>
  <c r="Q500" i="7"/>
  <c r="P500" i="7"/>
  <c r="I496" i="7"/>
  <c r="Q496" i="7"/>
  <c r="P496" i="7"/>
  <c r="I492" i="7"/>
  <c r="Q492" i="7"/>
  <c r="P492" i="7"/>
  <c r="I488" i="7"/>
  <c r="Q488" i="7"/>
  <c r="P488" i="7"/>
  <c r="I484" i="7"/>
  <c r="Q484" i="7"/>
  <c r="P484" i="7"/>
  <c r="G47" i="12"/>
  <c r="K47" i="12"/>
  <c r="J47" i="12"/>
  <c r="G35" i="12"/>
  <c r="J35" i="12"/>
  <c r="K35" i="12"/>
  <c r="G23" i="12"/>
  <c r="J23" i="12"/>
  <c r="K23" i="12"/>
  <c r="G11" i="12"/>
  <c r="K11" i="12"/>
  <c r="J11" i="12"/>
  <c r="F5" i="22"/>
  <c r="E11" i="22"/>
  <c r="F7" i="22"/>
  <c r="E13" i="22"/>
  <c r="F10" i="22"/>
  <c r="E4" i="22"/>
  <c r="E16" i="22"/>
  <c r="F11" i="22"/>
  <c r="E5" i="22"/>
  <c r="E6" i="22"/>
  <c r="F8" i="22"/>
  <c r="E8" i="22"/>
  <c r="F13" i="22"/>
  <c r="E12" i="22"/>
  <c r="E10" i="22"/>
  <c r="F4" i="22"/>
  <c r="E7" i="22"/>
  <c r="E9" i="22"/>
  <c r="E14" i="22"/>
  <c r="E15" i="22"/>
  <c r="F6" i="22"/>
  <c r="F12" i="22"/>
  <c r="F15" i="22"/>
  <c r="F16" i="22"/>
  <c r="F9" i="22"/>
  <c r="F14" i="22"/>
  <c r="L811" i="7"/>
  <c r="M811" i="7"/>
  <c r="L663" i="7"/>
  <c r="M663" i="7"/>
  <c r="L815" i="7"/>
  <c r="M815" i="7"/>
  <c r="L718" i="7"/>
  <c r="M718" i="7"/>
  <c r="L586" i="7"/>
  <c r="M586" i="7"/>
  <c r="L615" i="7"/>
  <c r="M615" i="7"/>
  <c r="L742" i="7"/>
  <c r="M742" i="7"/>
  <c r="L662" i="7"/>
  <c r="M662" i="7"/>
  <c r="L594" i="7"/>
  <c r="M594" i="7"/>
  <c r="L526" i="7"/>
  <c r="M526" i="7"/>
  <c r="L486" i="7"/>
  <c r="M486" i="7"/>
  <c r="L727" i="7"/>
  <c r="M727" i="7"/>
  <c r="L555" i="7"/>
  <c r="M555" i="7"/>
  <c r="L671" i="7"/>
  <c r="M671" i="7"/>
  <c r="L511" i="7"/>
  <c r="M511" i="7"/>
  <c r="L802" i="7"/>
  <c r="M802" i="7"/>
  <c r="L786" i="7"/>
  <c r="M786" i="7"/>
  <c r="L774" i="7"/>
  <c r="M774" i="7"/>
  <c r="L762" i="7"/>
  <c r="M762" i="7"/>
  <c r="L754" i="7"/>
  <c r="M754" i="7"/>
  <c r="L746" i="7"/>
  <c r="M746" i="7"/>
  <c r="L734" i="7"/>
  <c r="M734" i="7"/>
  <c r="L722" i="7"/>
  <c r="M722" i="7"/>
  <c r="L702" i="7"/>
  <c r="M702" i="7"/>
  <c r="L686" i="7"/>
  <c r="M686" i="7"/>
  <c r="L670" i="7"/>
  <c r="M670" i="7"/>
  <c r="L646" i="7"/>
  <c r="M646" i="7"/>
  <c r="L626" i="7"/>
  <c r="M626" i="7"/>
  <c r="L602" i="7"/>
  <c r="M602" i="7"/>
  <c r="L578" i="7"/>
  <c r="M578" i="7"/>
  <c r="L562" i="7"/>
  <c r="M562" i="7"/>
  <c r="L554" i="7"/>
  <c r="M554" i="7"/>
  <c r="L546" i="7"/>
  <c r="M546" i="7"/>
  <c r="L538" i="7"/>
  <c r="M538" i="7"/>
  <c r="L522" i="7"/>
  <c r="M522" i="7"/>
  <c r="L518" i="7"/>
  <c r="M518" i="7"/>
  <c r="L510" i="7"/>
  <c r="M510" i="7"/>
  <c r="L506" i="7"/>
  <c r="M506" i="7"/>
  <c r="L502" i="7"/>
  <c r="M502" i="7"/>
  <c r="L490" i="7"/>
  <c r="M490" i="7"/>
  <c r="L482" i="7"/>
  <c r="M482" i="7"/>
  <c r="L753" i="7"/>
  <c r="M753" i="7"/>
  <c r="L741" i="7"/>
  <c r="M741" i="7"/>
  <c r="L733" i="7"/>
  <c r="M733" i="7"/>
  <c r="L725" i="7"/>
  <c r="M725" i="7"/>
  <c r="L717" i="7"/>
  <c r="M717" i="7"/>
  <c r="L705" i="7"/>
  <c r="M705" i="7"/>
  <c r="L689" i="7"/>
  <c r="M689" i="7"/>
  <c r="L673" i="7"/>
  <c r="M673" i="7"/>
  <c r="L661" i="7"/>
  <c r="M661" i="7"/>
  <c r="L649" i="7"/>
  <c r="M649" i="7"/>
  <c r="L637" i="7"/>
  <c r="M637" i="7"/>
  <c r="L621" i="7"/>
  <c r="M621" i="7"/>
  <c r="L609" i="7"/>
  <c r="M609" i="7"/>
  <c r="L601" i="7"/>
  <c r="M601" i="7"/>
  <c r="L597" i="7"/>
  <c r="M597" i="7"/>
  <c r="L589" i="7"/>
  <c r="M589" i="7"/>
  <c r="L577" i="7"/>
  <c r="M577" i="7"/>
  <c r="L569" i="7"/>
  <c r="M569" i="7"/>
  <c r="L561" i="7"/>
  <c r="M561" i="7"/>
  <c r="L541" i="7"/>
  <c r="M541" i="7"/>
  <c r="L529" i="7"/>
  <c r="M529" i="7"/>
  <c r="L509" i="7"/>
  <c r="M509" i="7"/>
  <c r="L501" i="7"/>
  <c r="M501" i="7"/>
  <c r="L497" i="7"/>
  <c r="M497" i="7"/>
  <c r="L485" i="7"/>
  <c r="M485" i="7"/>
  <c r="L798" i="7"/>
  <c r="M798" i="7"/>
  <c r="L710" i="7"/>
  <c r="M710" i="7"/>
  <c r="L638" i="7"/>
  <c r="M638" i="7"/>
  <c r="L574" i="7"/>
  <c r="M574" i="7"/>
  <c r="L534" i="7"/>
  <c r="M534" i="7"/>
  <c r="L498" i="7"/>
  <c r="M498" i="7"/>
  <c r="L769" i="7"/>
  <c r="M769" i="7"/>
  <c r="L697" i="7"/>
  <c r="M697" i="7"/>
  <c r="L629" i="7"/>
  <c r="M629" i="7"/>
  <c r="L585" i="7"/>
  <c r="M585" i="7"/>
  <c r="L549" i="7"/>
  <c r="M549" i="7"/>
  <c r="L517" i="7"/>
  <c r="M517" i="7"/>
  <c r="L493" i="7"/>
  <c r="M493" i="7"/>
  <c r="L807" i="7"/>
  <c r="M807" i="7"/>
  <c r="L803" i="7"/>
  <c r="M803" i="7"/>
  <c r="L799" i="7"/>
  <c r="M799" i="7"/>
  <c r="L795" i="7"/>
  <c r="M795" i="7"/>
  <c r="L791" i="7"/>
  <c r="M791" i="7"/>
  <c r="L787" i="7"/>
  <c r="M787" i="7"/>
  <c r="L783" i="7"/>
  <c r="M783" i="7"/>
  <c r="L779" i="7"/>
  <c r="M779" i="7"/>
  <c r="L775" i="7"/>
  <c r="M775" i="7"/>
  <c r="L771" i="7"/>
  <c r="M771" i="7"/>
  <c r="L767" i="7"/>
  <c r="M767" i="7"/>
  <c r="L763" i="7"/>
  <c r="M763" i="7"/>
  <c r="L759" i="7"/>
  <c r="M759" i="7"/>
  <c r="L755" i="7"/>
  <c r="M755" i="7"/>
  <c r="L751" i="7"/>
  <c r="M751" i="7"/>
  <c r="L747" i="7"/>
  <c r="M747" i="7"/>
  <c r="L743" i="7"/>
  <c r="M743" i="7"/>
  <c r="L739" i="7"/>
  <c r="M739" i="7"/>
  <c r="L735" i="7"/>
  <c r="M735" i="7"/>
  <c r="L731" i="7"/>
  <c r="M731" i="7"/>
  <c r="L723" i="7"/>
  <c r="M723" i="7"/>
  <c r="L719" i="7"/>
  <c r="M719" i="7"/>
  <c r="L715" i="7"/>
  <c r="M715" i="7"/>
  <c r="L711" i="7"/>
  <c r="M711" i="7"/>
  <c r="L707" i="7"/>
  <c r="M707" i="7"/>
  <c r="L703" i="7"/>
  <c r="M703" i="7"/>
  <c r="L699" i="7"/>
  <c r="M699" i="7"/>
  <c r="L695" i="7"/>
  <c r="M695" i="7"/>
  <c r="L691" i="7"/>
  <c r="M691" i="7"/>
  <c r="L687" i="7"/>
  <c r="M687" i="7"/>
  <c r="L683" i="7"/>
  <c r="M683" i="7"/>
  <c r="L679" i="7"/>
  <c r="M679" i="7"/>
  <c r="L675" i="7"/>
  <c r="M675" i="7"/>
  <c r="L667" i="7"/>
  <c r="M667" i="7"/>
  <c r="L655" i="7"/>
  <c r="M655" i="7"/>
  <c r="L651" i="7"/>
  <c r="M651" i="7"/>
  <c r="L647" i="7"/>
  <c r="M647" i="7"/>
  <c r="L643" i="7"/>
  <c r="M643" i="7"/>
  <c r="L639" i="7"/>
  <c r="M639" i="7"/>
  <c r="L635" i="7"/>
  <c r="M635" i="7"/>
  <c r="L631" i="7"/>
  <c r="M631" i="7"/>
  <c r="L627" i="7"/>
  <c r="M627" i="7"/>
  <c r="L623" i="7"/>
  <c r="M623" i="7"/>
  <c r="L619" i="7"/>
  <c r="M619" i="7"/>
  <c r="L611" i="7"/>
  <c r="M611" i="7"/>
  <c r="L607" i="7"/>
  <c r="M607" i="7"/>
  <c r="L603" i="7"/>
  <c r="M603" i="7"/>
  <c r="L599" i="7"/>
  <c r="M599" i="7"/>
  <c r="L595" i="7"/>
  <c r="M595" i="7"/>
  <c r="L591" i="7"/>
  <c r="M591" i="7"/>
  <c r="L587" i="7"/>
  <c r="M587" i="7"/>
  <c r="L583" i="7"/>
  <c r="M583" i="7"/>
  <c r="L579" i="7"/>
  <c r="M579" i="7"/>
  <c r="L575" i="7"/>
  <c r="M575" i="7"/>
  <c r="L571" i="7"/>
  <c r="M571" i="7"/>
  <c r="L567" i="7"/>
  <c r="M567" i="7"/>
  <c r="L563" i="7"/>
  <c r="M563" i="7"/>
  <c r="L559" i="7"/>
  <c r="M559" i="7"/>
  <c r="L551" i="7"/>
  <c r="M551" i="7"/>
  <c r="L547" i="7"/>
  <c r="M547" i="7"/>
  <c r="L543" i="7"/>
  <c r="M543" i="7"/>
  <c r="L539" i="7"/>
  <c r="M539" i="7"/>
  <c r="L535" i="7"/>
  <c r="M535" i="7"/>
  <c r="L531" i="7"/>
  <c r="M531" i="7"/>
  <c r="L527" i="7"/>
  <c r="M527" i="7"/>
  <c r="L523" i="7"/>
  <c r="M523" i="7"/>
  <c r="L519" i="7"/>
  <c r="M519" i="7"/>
  <c r="L515" i="7"/>
  <c r="M515" i="7"/>
  <c r="L507" i="7"/>
  <c r="M507" i="7"/>
  <c r="L503" i="7"/>
  <c r="M503" i="7"/>
  <c r="L499" i="7"/>
  <c r="M499" i="7"/>
  <c r="L495" i="7"/>
  <c r="M495" i="7"/>
  <c r="L491" i="7"/>
  <c r="M491" i="7"/>
  <c r="L487" i="7"/>
  <c r="M487" i="7"/>
  <c r="L483" i="7"/>
  <c r="M483" i="7"/>
  <c r="L814" i="7"/>
  <c r="M814" i="7"/>
  <c r="L810" i="7"/>
  <c r="M810" i="7"/>
  <c r="L806" i="7"/>
  <c r="M806" i="7"/>
  <c r="L794" i="7"/>
  <c r="M794" i="7"/>
  <c r="L790" i="7"/>
  <c r="M790" i="7"/>
  <c r="L782" i="7"/>
  <c r="M782" i="7"/>
  <c r="L778" i="7"/>
  <c r="M778" i="7"/>
  <c r="L770" i="7"/>
  <c r="M770" i="7"/>
  <c r="L766" i="7"/>
  <c r="M766" i="7"/>
  <c r="L758" i="7"/>
  <c r="M758" i="7"/>
  <c r="L750" i="7"/>
  <c r="M750" i="7"/>
  <c r="L738" i="7"/>
  <c r="M738" i="7"/>
  <c r="L730" i="7"/>
  <c r="M730" i="7"/>
  <c r="L726" i="7"/>
  <c r="M726" i="7"/>
  <c r="L714" i="7"/>
  <c r="M714" i="7"/>
  <c r="L706" i="7"/>
  <c r="M706" i="7"/>
  <c r="L698" i="7"/>
  <c r="M698" i="7"/>
  <c r="L694" i="7"/>
  <c r="M694" i="7"/>
  <c r="L690" i="7"/>
  <c r="M690" i="7"/>
  <c r="L682" i="7"/>
  <c r="M682" i="7"/>
  <c r="L678" i="7"/>
  <c r="M678" i="7"/>
  <c r="L674" i="7"/>
  <c r="M674" i="7"/>
  <c r="L666" i="7"/>
  <c r="M666" i="7"/>
  <c r="L658" i="7"/>
  <c r="M658" i="7"/>
  <c r="L654" i="7"/>
  <c r="M654" i="7"/>
  <c r="L650" i="7"/>
  <c r="M650" i="7"/>
  <c r="L642" i="7"/>
  <c r="M642" i="7"/>
  <c r="L634" i="7"/>
  <c r="M634" i="7"/>
  <c r="L630" i="7"/>
  <c r="M630" i="7"/>
  <c r="L622" i="7"/>
  <c r="M622" i="7"/>
  <c r="L618" i="7"/>
  <c r="M618" i="7"/>
  <c r="L614" i="7"/>
  <c r="M614" i="7"/>
  <c r="L610" i="7"/>
  <c r="M610" i="7"/>
  <c r="L606" i="7"/>
  <c r="M606" i="7"/>
  <c r="L598" i="7"/>
  <c r="M598" i="7"/>
  <c r="L590" i="7"/>
  <c r="M590" i="7"/>
  <c r="L582" i="7"/>
  <c r="M582" i="7"/>
  <c r="L570" i="7"/>
  <c r="M570" i="7"/>
  <c r="L566" i="7"/>
  <c r="M566" i="7"/>
  <c r="L558" i="7"/>
  <c r="M558" i="7"/>
  <c r="L550" i="7"/>
  <c r="M550" i="7"/>
  <c r="L542" i="7"/>
  <c r="M542" i="7"/>
  <c r="L530" i="7"/>
  <c r="M530" i="7"/>
  <c r="L514" i="7"/>
  <c r="M514" i="7"/>
  <c r="L494" i="7"/>
  <c r="M494" i="7"/>
  <c r="L817" i="7"/>
  <c r="M817" i="7"/>
  <c r="L813" i="7"/>
  <c r="M813" i="7"/>
  <c r="L809" i="7"/>
  <c r="M809" i="7"/>
  <c r="L805" i="7"/>
  <c r="M805" i="7"/>
  <c r="L801" i="7"/>
  <c r="M801" i="7"/>
  <c r="L797" i="7"/>
  <c r="M797" i="7"/>
  <c r="L793" i="7"/>
  <c r="M793" i="7"/>
  <c r="L789" i="7"/>
  <c r="M789" i="7"/>
  <c r="L785" i="7"/>
  <c r="M785" i="7"/>
  <c r="L781" i="7"/>
  <c r="M781" i="7"/>
  <c r="L777" i="7"/>
  <c r="M777" i="7"/>
  <c r="L773" i="7"/>
  <c r="M773" i="7"/>
  <c r="L765" i="7"/>
  <c r="M765" i="7"/>
  <c r="L757" i="7"/>
  <c r="M757" i="7"/>
  <c r="L749" i="7"/>
  <c r="M749" i="7"/>
  <c r="L745" i="7"/>
  <c r="M745" i="7"/>
  <c r="L737" i="7"/>
  <c r="M737" i="7"/>
  <c r="L729" i="7"/>
  <c r="M729" i="7"/>
  <c r="L721" i="7"/>
  <c r="M721" i="7"/>
  <c r="L713" i="7"/>
  <c r="M713" i="7"/>
  <c r="L709" i="7"/>
  <c r="M709" i="7"/>
  <c r="L701" i="7"/>
  <c r="M701" i="7"/>
  <c r="L693" i="7"/>
  <c r="M693" i="7"/>
  <c r="L685" i="7"/>
  <c r="M685" i="7"/>
  <c r="L681" i="7"/>
  <c r="M681" i="7"/>
  <c r="L677" i="7"/>
  <c r="M677" i="7"/>
  <c r="L669" i="7"/>
  <c r="M669" i="7"/>
  <c r="L665" i="7"/>
  <c r="M665" i="7"/>
  <c r="L657" i="7"/>
  <c r="M657" i="7"/>
  <c r="L653" i="7"/>
  <c r="M653" i="7"/>
  <c r="L645" i="7"/>
  <c r="M645" i="7"/>
  <c r="L641" i="7"/>
  <c r="M641" i="7"/>
  <c r="L633" i="7"/>
  <c r="M633" i="7"/>
  <c r="L625" i="7"/>
  <c r="M625" i="7"/>
  <c r="L617" i="7"/>
  <c r="M617" i="7"/>
  <c r="L613" i="7"/>
  <c r="M613" i="7"/>
  <c r="L605" i="7"/>
  <c r="M605" i="7"/>
  <c r="L593" i="7"/>
  <c r="M593" i="7"/>
  <c r="L581" i="7"/>
  <c r="M581" i="7"/>
  <c r="L573" i="7"/>
  <c r="M573" i="7"/>
  <c r="L565" i="7"/>
  <c r="M565" i="7"/>
  <c r="L557" i="7"/>
  <c r="M557" i="7"/>
  <c r="L553" i="7"/>
  <c r="M553" i="7"/>
  <c r="L545" i="7"/>
  <c r="M545" i="7"/>
  <c r="L537" i="7"/>
  <c r="M537" i="7"/>
  <c r="L533" i="7"/>
  <c r="M533" i="7"/>
  <c r="L525" i="7"/>
  <c r="M525" i="7"/>
  <c r="L521" i="7"/>
  <c r="M521" i="7"/>
  <c r="L513" i="7"/>
  <c r="M513" i="7"/>
  <c r="L505" i="7"/>
  <c r="M505" i="7"/>
  <c r="L489" i="7"/>
  <c r="M489" i="7"/>
  <c r="L816" i="7"/>
  <c r="M816" i="7"/>
  <c r="L812" i="7"/>
  <c r="M812" i="7"/>
  <c r="L808" i="7"/>
  <c r="M808" i="7"/>
  <c r="L804" i="7"/>
  <c r="M804" i="7"/>
  <c r="L800" i="7"/>
  <c r="M800" i="7"/>
  <c r="L796" i="7"/>
  <c r="M796" i="7"/>
  <c r="L792" i="7"/>
  <c r="M792" i="7"/>
  <c r="L788" i="7"/>
  <c r="M788" i="7"/>
  <c r="L784" i="7"/>
  <c r="M784" i="7"/>
  <c r="L780" i="7"/>
  <c r="M780" i="7"/>
  <c r="L776" i="7"/>
  <c r="M776" i="7"/>
  <c r="L772" i="7"/>
  <c r="M772" i="7"/>
  <c r="L768" i="7"/>
  <c r="M768" i="7"/>
  <c r="L764" i="7"/>
  <c r="M764" i="7"/>
  <c r="L760" i="7"/>
  <c r="M760" i="7"/>
  <c r="L756" i="7"/>
  <c r="M756" i="7"/>
  <c r="L752" i="7"/>
  <c r="M752" i="7"/>
  <c r="L748" i="7"/>
  <c r="M748" i="7"/>
  <c r="L744" i="7"/>
  <c r="M744" i="7"/>
  <c r="L740" i="7"/>
  <c r="M740" i="7"/>
  <c r="L736" i="7"/>
  <c r="M736" i="7"/>
  <c r="L732" i="7"/>
  <c r="M732" i="7"/>
  <c r="L728" i="7"/>
  <c r="M728" i="7"/>
  <c r="L724" i="7"/>
  <c r="M724" i="7"/>
  <c r="L720" i="7"/>
  <c r="M720" i="7"/>
  <c r="L716" i="7"/>
  <c r="M716" i="7"/>
  <c r="L712" i="7"/>
  <c r="M712" i="7"/>
  <c r="L708" i="7"/>
  <c r="M708" i="7"/>
  <c r="L704" i="7"/>
  <c r="M704" i="7"/>
  <c r="L700" i="7"/>
  <c r="M700" i="7"/>
  <c r="L696" i="7"/>
  <c r="M696" i="7"/>
  <c r="L692" i="7"/>
  <c r="M692" i="7"/>
  <c r="L688" i="7"/>
  <c r="M688" i="7"/>
  <c r="L684" i="7"/>
  <c r="M684" i="7"/>
  <c r="L680" i="7"/>
  <c r="M680" i="7"/>
  <c r="L676" i="7"/>
  <c r="M676" i="7"/>
  <c r="L672" i="7"/>
  <c r="M672" i="7"/>
  <c r="L668" i="7"/>
  <c r="M668" i="7"/>
  <c r="L664" i="7"/>
  <c r="M664" i="7"/>
  <c r="L660" i="7"/>
  <c r="M660" i="7"/>
  <c r="L656" i="7"/>
  <c r="M656" i="7"/>
  <c r="L652" i="7"/>
  <c r="M652" i="7"/>
  <c r="L648" i="7"/>
  <c r="M648" i="7"/>
  <c r="L644" i="7"/>
  <c r="M644" i="7"/>
  <c r="L640" i="7"/>
  <c r="M640" i="7"/>
  <c r="L636" i="7"/>
  <c r="M636" i="7"/>
  <c r="L632" i="7"/>
  <c r="M632" i="7"/>
  <c r="L628" i="7"/>
  <c r="M628" i="7"/>
  <c r="L624" i="7"/>
  <c r="M624" i="7"/>
  <c r="L620" i="7"/>
  <c r="M620" i="7"/>
  <c r="L616" i="7"/>
  <c r="M616" i="7"/>
  <c r="L608" i="7"/>
  <c r="M608" i="7"/>
  <c r="L604" i="7"/>
  <c r="M604" i="7"/>
  <c r="L600" i="7"/>
  <c r="M600" i="7"/>
  <c r="L596" i="7"/>
  <c r="M596" i="7"/>
  <c r="L592" i="7"/>
  <c r="M592" i="7"/>
  <c r="L588" i="7"/>
  <c r="M588" i="7"/>
  <c r="L584" i="7"/>
  <c r="M584" i="7"/>
  <c r="L580" i="7"/>
  <c r="M580" i="7"/>
  <c r="L576" i="7"/>
  <c r="M576" i="7"/>
  <c r="L572" i="7"/>
  <c r="M572" i="7"/>
  <c r="L568" i="7"/>
  <c r="M568" i="7"/>
  <c r="L564" i="7"/>
  <c r="M564" i="7"/>
  <c r="L560" i="7"/>
  <c r="M560" i="7"/>
  <c r="L556" i="7"/>
  <c r="M556" i="7"/>
  <c r="L552" i="7"/>
  <c r="M552" i="7"/>
  <c r="L548" i="7"/>
  <c r="M548" i="7"/>
  <c r="L544" i="7"/>
  <c r="M544" i="7"/>
  <c r="L540" i="7"/>
  <c r="M540" i="7"/>
  <c r="L536" i="7"/>
  <c r="M536" i="7"/>
  <c r="L532" i="7"/>
  <c r="M532" i="7"/>
  <c r="L528" i="7"/>
  <c r="M528" i="7"/>
  <c r="L524" i="7"/>
  <c r="M524" i="7"/>
  <c r="L520" i="7"/>
  <c r="M520" i="7"/>
  <c r="L516" i="7"/>
  <c r="M516" i="7"/>
  <c r="L512" i="7"/>
  <c r="M512" i="7"/>
  <c r="L508" i="7"/>
  <c r="M508" i="7"/>
  <c r="L504" i="7"/>
  <c r="M504" i="7"/>
  <c r="L500" i="7"/>
  <c r="M500" i="7"/>
  <c r="L496" i="7"/>
  <c r="M496" i="7"/>
  <c r="L492" i="7"/>
  <c r="M492" i="7"/>
  <c r="L488" i="7"/>
  <c r="M488" i="7"/>
  <c r="L484" i="7"/>
  <c r="M484" i="7"/>
  <c r="L659" i="7"/>
  <c r="L761" i="7"/>
  <c r="L612" i="7"/>
  <c r="T622" i="7"/>
  <c r="T549" i="7"/>
  <c r="T661" i="7"/>
  <c r="T533" i="7"/>
  <c r="T742" i="7"/>
  <c r="T566" i="7"/>
  <c r="T643" i="7"/>
  <c r="T770" i="7"/>
  <c r="T751" i="7"/>
  <c r="T613" i="7"/>
  <c r="T610" i="7"/>
  <c r="T659" i="7"/>
  <c r="G19" i="22" l="1"/>
  <c r="G18" i="22"/>
  <c r="G17" i="22"/>
  <c r="S814" i="7"/>
  <c r="M1" i="18"/>
  <c r="U688" i="7"/>
  <c r="V688" i="7" s="1"/>
  <c r="M2" i="18"/>
  <c r="R808" i="7"/>
  <c r="R550" i="7"/>
  <c r="R798" i="7"/>
  <c r="R623" i="7"/>
  <c r="R698" i="7"/>
  <c r="R652" i="7"/>
  <c r="R780" i="7"/>
  <c r="R601" i="7"/>
  <c r="R508" i="7"/>
  <c r="R764" i="7"/>
  <c r="R547" i="7"/>
  <c r="R554" i="7"/>
  <c r="R626" i="7"/>
  <c r="R733" i="7"/>
  <c r="R576" i="7"/>
  <c r="R688" i="7"/>
  <c r="R800" i="7"/>
  <c r="R670" i="7"/>
  <c r="R755" i="7"/>
  <c r="R493" i="7"/>
  <c r="R589" i="7"/>
  <c r="R621" i="7"/>
  <c r="R637" i="7"/>
  <c r="R669" i="7"/>
  <c r="R685" i="7"/>
  <c r="R749" i="7"/>
  <c r="R765" i="7"/>
  <c r="R797" i="7"/>
  <c r="R546" i="7"/>
  <c r="R586" i="7"/>
  <c r="R730" i="7"/>
  <c r="R770" i="7"/>
  <c r="R794" i="7"/>
  <c r="R583" i="7"/>
  <c r="R627" i="7"/>
  <c r="R759" i="7"/>
  <c r="R582" i="7"/>
  <c r="R718" i="7"/>
  <c r="R488" i="7"/>
  <c r="R552" i="7"/>
  <c r="R600" i="7"/>
  <c r="R616" i="7"/>
  <c r="R632" i="7"/>
  <c r="R680" i="7"/>
  <c r="R696" i="7"/>
  <c r="R744" i="7"/>
  <c r="R760" i="7"/>
  <c r="R792" i="7"/>
  <c r="R499" i="7"/>
  <c r="R615" i="7"/>
  <c r="R606" i="7"/>
  <c r="R742" i="7"/>
  <c r="R517" i="7"/>
  <c r="R533" i="7"/>
  <c r="R549" i="7"/>
  <c r="R597" i="7"/>
  <c r="R645" i="7"/>
  <c r="R661" i="7"/>
  <c r="R709" i="7"/>
  <c r="R741" i="7"/>
  <c r="R570" i="7"/>
  <c r="R598" i="7"/>
  <c r="R630" i="7"/>
  <c r="R714" i="7"/>
  <c r="R750" i="7"/>
  <c r="R806" i="7"/>
  <c r="R651" i="7"/>
  <c r="R699" i="7"/>
  <c r="R815" i="7"/>
  <c r="R526" i="7"/>
  <c r="R563" i="7"/>
  <c r="G4" i="22"/>
  <c r="R520" i="7"/>
  <c r="R568" i="7"/>
  <c r="R664" i="7"/>
  <c r="R728" i="7"/>
  <c r="R658" i="7"/>
  <c r="R746" i="7"/>
  <c r="R667" i="7"/>
  <c r="R711" i="7"/>
  <c r="R811" i="7"/>
  <c r="R498" i="7"/>
  <c r="R538" i="7"/>
  <c r="R551" i="7"/>
  <c r="R607" i="7"/>
  <c r="R735" i="7"/>
  <c r="R507" i="7"/>
  <c r="R521" i="7"/>
  <c r="R569" i="7"/>
  <c r="R745" i="7"/>
  <c r="R777" i="7"/>
  <c r="R556" i="7"/>
  <c r="R588" i="7"/>
  <c r="R636" i="7"/>
  <c r="R684" i="7"/>
  <c r="R812" i="7"/>
  <c r="R506" i="7"/>
  <c r="R505" i="7"/>
  <c r="R537" i="7"/>
  <c r="R633" i="7"/>
  <c r="R665" i="7"/>
  <c r="R697" i="7"/>
  <c r="R510" i="7"/>
  <c r="R758" i="7"/>
  <c r="R571" i="7"/>
  <c r="R663" i="7"/>
  <c r="R747" i="7"/>
  <c r="R620" i="7"/>
  <c r="R587" i="7"/>
  <c r="R775" i="7"/>
  <c r="R542" i="7"/>
  <c r="R690" i="7"/>
  <c r="R494" i="7"/>
  <c r="R754" i="7"/>
  <c r="R717" i="7"/>
  <c r="R496" i="7"/>
  <c r="R528" i="7"/>
  <c r="R624" i="7"/>
  <c r="R656" i="7"/>
  <c r="R720" i="7"/>
  <c r="R752" i="7"/>
  <c r="R784" i="7"/>
  <c r="R595" i="7"/>
  <c r="R512" i="7"/>
  <c r="R544" i="7"/>
  <c r="R560" i="7"/>
  <c r="R592" i="7"/>
  <c r="R691" i="7"/>
  <c r="R766" i="7"/>
  <c r="R495" i="7"/>
  <c r="R519" i="7"/>
  <c r="R603" i="7"/>
  <c r="R647" i="7"/>
  <c r="R695" i="7"/>
  <c r="R787" i="7"/>
  <c r="R518" i="7"/>
  <c r="R618" i="7"/>
  <c r="R654" i="7"/>
  <c r="R694" i="7"/>
  <c r="R483" i="7"/>
  <c r="R675" i="7"/>
  <c r="R723" i="7"/>
  <c r="R799" i="7"/>
  <c r="R486" i="7"/>
  <c r="R487" i="7"/>
  <c r="R639" i="7"/>
  <c r="R514" i="7"/>
  <c r="R574" i="7"/>
  <c r="R634" i="7"/>
  <c r="R678" i="7"/>
  <c r="R722" i="7"/>
  <c r="R555" i="7"/>
  <c r="R739" i="7"/>
  <c r="R631" i="7"/>
  <c r="R783" i="7"/>
  <c r="R513" i="7"/>
  <c r="R545" i="7"/>
  <c r="R593" i="7"/>
  <c r="R609" i="7"/>
  <c r="R641" i="7"/>
  <c r="R657" i="7"/>
  <c r="R689" i="7"/>
  <c r="R705" i="7"/>
  <c r="R721" i="7"/>
  <c r="R737" i="7"/>
  <c r="R753" i="7"/>
  <c r="R769" i="7"/>
  <c r="R801" i="7"/>
  <c r="R817" i="7"/>
  <c r="R575" i="7"/>
  <c r="R793" i="7"/>
  <c r="R604" i="7"/>
  <c r="R732" i="7"/>
  <c r="R655" i="7"/>
  <c r="R559" i="7"/>
  <c r="R617" i="7"/>
  <c r="R524" i="7"/>
  <c r="R810" i="7"/>
  <c r="R791" i="7"/>
  <c r="R710" i="7"/>
  <c r="R727" i="7"/>
  <c r="R557" i="7"/>
  <c r="R813" i="7"/>
  <c r="R672" i="7"/>
  <c r="R816" i="7"/>
  <c r="R509" i="7"/>
  <c r="R484" i="7"/>
  <c r="R612" i="7"/>
  <c r="R676" i="7"/>
  <c r="R756" i="7"/>
  <c r="R566" i="7"/>
  <c r="R706" i="7"/>
  <c r="R491" i="7"/>
  <c r="R577" i="7"/>
  <c r="R785" i="7"/>
  <c r="R558" i="7"/>
  <c r="R702" i="7"/>
  <c r="R738" i="7"/>
  <c r="R774" i="7"/>
  <c r="R802" i="7"/>
  <c r="R531" i="7"/>
  <c r="R643" i="7"/>
  <c r="R687" i="7"/>
  <c r="L11" i="18"/>
  <c r="L53" i="18"/>
  <c r="L26" i="18"/>
  <c r="L49" i="18"/>
  <c r="L13" i="18"/>
  <c r="L40" i="18"/>
  <c r="L39" i="18"/>
  <c r="L37" i="18"/>
  <c r="L35" i="18"/>
  <c r="L48" i="18"/>
  <c r="L46" i="18"/>
  <c r="L24" i="18"/>
  <c r="L50" i="18"/>
  <c r="L34" i="18"/>
  <c r="L38" i="18"/>
  <c r="L36" i="18"/>
  <c r="L6" i="18"/>
  <c r="L54" i="18"/>
  <c r="L28" i="18"/>
  <c r="L30" i="18"/>
  <c r="L51" i="18"/>
  <c r="L16" i="18"/>
  <c r="L52" i="18"/>
  <c r="L29" i="18"/>
  <c r="L21" i="18"/>
  <c r="L27" i="18"/>
  <c r="L59" i="18"/>
  <c r="L31" i="18"/>
  <c r="L18" i="18"/>
  <c r="L8" i="18"/>
  <c r="L12" i="18"/>
  <c r="L15" i="18"/>
  <c r="L17" i="18"/>
  <c r="L22" i="18"/>
  <c r="L25" i="18"/>
  <c r="L20" i="18"/>
  <c r="L23" i="18"/>
  <c r="L14" i="18"/>
  <c r="L9" i="18"/>
  <c r="L55" i="18"/>
  <c r="L58" i="18"/>
  <c r="L47" i="18"/>
  <c r="L32" i="18"/>
  <c r="L10" i="18"/>
  <c r="L56" i="18"/>
  <c r="L60" i="18"/>
  <c r="L7" i="18"/>
  <c r="R502" i="7"/>
  <c r="R762" i="7"/>
  <c r="R527" i="7"/>
  <c r="R679" i="7"/>
  <c r="R779" i="7"/>
  <c r="R614" i="7"/>
  <c r="L57" i="18"/>
  <c r="R778" i="7"/>
  <c r="R715" i="7"/>
  <c r="R585" i="7"/>
  <c r="R681" i="7"/>
  <c r="R729" i="7"/>
  <c r="R761" i="7"/>
  <c r="R809" i="7"/>
  <c r="R492" i="7"/>
  <c r="R540" i="7"/>
  <c r="R572" i="7"/>
  <c r="R668" i="7"/>
  <c r="R700" i="7"/>
  <c r="R515" i="7"/>
  <c r="R638" i="7"/>
  <c r="R489" i="7"/>
  <c r="R553" i="7"/>
  <c r="R649" i="7"/>
  <c r="R713" i="7"/>
  <c r="R726" i="7"/>
  <c r="R790" i="7"/>
  <c r="R707" i="7"/>
  <c r="R599" i="7"/>
  <c r="R748" i="7"/>
  <c r="R796" i="7"/>
  <c r="R767" i="7"/>
  <c r="R511" i="7"/>
  <c r="R578" i="7"/>
  <c r="R619" i="7"/>
  <c r="R562" i="7"/>
  <c r="R683" i="7"/>
  <c r="R522" i="7"/>
  <c r="R525" i="7"/>
  <c r="R573" i="7"/>
  <c r="R605" i="7"/>
  <c r="R653" i="7"/>
  <c r="R701" i="7"/>
  <c r="R781" i="7"/>
  <c r="R608" i="7"/>
  <c r="R640" i="7"/>
  <c r="R704" i="7"/>
  <c r="R736" i="7"/>
  <c r="R768" i="7"/>
  <c r="R543" i="7"/>
  <c r="R795" i="7"/>
  <c r="L19" i="18"/>
  <c r="R541" i="7"/>
  <c r="R500" i="7"/>
  <c r="R516" i="7"/>
  <c r="R532" i="7"/>
  <c r="R564" i="7"/>
  <c r="R580" i="7"/>
  <c r="R660" i="7"/>
  <c r="R708" i="7"/>
  <c r="R788" i="7"/>
  <c r="R804" i="7"/>
  <c r="R579" i="7"/>
  <c r="R497" i="7"/>
  <c r="R529" i="7"/>
  <c r="R561" i="7"/>
  <c r="R625" i="7"/>
  <c r="R673" i="7"/>
  <c r="R548" i="7"/>
  <c r="R596" i="7"/>
  <c r="R628" i="7"/>
  <c r="R644" i="7"/>
  <c r="R692" i="7"/>
  <c r="R724" i="7"/>
  <c r="R740" i="7"/>
  <c r="R772" i="7"/>
  <c r="R719" i="7"/>
  <c r="R594" i="7"/>
  <c r="R782" i="7"/>
  <c r="R659" i="7"/>
  <c r="R703" i="7"/>
  <c r="R751" i="7"/>
  <c r="R490" i="7"/>
  <c r="R530" i="7"/>
  <c r="R590" i="7"/>
  <c r="R622" i="7"/>
  <c r="R662" i="7"/>
  <c r="R591" i="7"/>
  <c r="R731" i="7"/>
  <c r="R771" i="7"/>
  <c r="R807" i="7"/>
  <c r="R610" i="7"/>
  <c r="R504" i="7"/>
  <c r="R584" i="7"/>
  <c r="R648" i="7"/>
  <c r="R712" i="7"/>
  <c r="R776" i="7"/>
  <c r="R743" i="7"/>
  <c r="R482" i="7"/>
  <c r="R565" i="7"/>
  <c r="R613" i="7"/>
  <c r="R682" i="7"/>
  <c r="R786" i="7"/>
  <c r="R814" i="7"/>
  <c r="R536" i="7"/>
  <c r="R539" i="7"/>
  <c r="R763" i="7"/>
  <c r="R646" i="7"/>
  <c r="R642" i="7"/>
  <c r="R716" i="7"/>
  <c r="R635" i="7"/>
  <c r="R602" i="7"/>
  <c r="R674" i="7"/>
  <c r="R666" i="7"/>
  <c r="R534" i="7"/>
  <c r="R650" i="7"/>
  <c r="R686" i="7"/>
  <c r="R734" i="7"/>
  <c r="R503" i="7"/>
  <c r="R535" i="7"/>
  <c r="R567" i="7"/>
  <c r="R611" i="7"/>
  <c r="R803" i="7"/>
  <c r="R523" i="7"/>
  <c r="R671" i="7"/>
  <c r="R485" i="7"/>
  <c r="R501" i="7"/>
  <c r="R581" i="7"/>
  <c r="R629" i="7"/>
  <c r="R677" i="7"/>
  <c r="R693" i="7"/>
  <c r="R725" i="7"/>
  <c r="R757" i="7"/>
  <c r="R773" i="7"/>
  <c r="R789" i="7"/>
  <c r="R805" i="7"/>
  <c r="L33" i="18"/>
  <c r="S630" i="7"/>
  <c r="G16" i="22"/>
  <c r="U528" i="7"/>
  <c r="S706" i="7"/>
  <c r="S790" i="7"/>
  <c r="S495" i="7"/>
  <c r="S649" i="7"/>
  <c r="U589" i="7"/>
  <c r="V589" i="7" s="1"/>
  <c r="U727" i="7"/>
  <c r="V727" i="7" s="1"/>
  <c r="G14" i="22"/>
  <c r="S756" i="7"/>
  <c r="U771" i="7"/>
  <c r="V771" i="7" s="1"/>
  <c r="U742" i="7"/>
  <c r="V742" i="7" s="1"/>
  <c r="U720" i="7"/>
  <c r="U725" i="7"/>
  <c r="W725" i="7" s="1"/>
  <c r="G12" i="22"/>
  <c r="G13" i="22"/>
  <c r="U789" i="7"/>
  <c r="W789" i="7" s="1"/>
  <c r="U784" i="7"/>
  <c r="S504" i="7"/>
  <c r="U661" i="7"/>
  <c r="W661" i="7" s="1"/>
  <c r="S757" i="7"/>
  <c r="S749" i="7"/>
  <c r="U643" i="7"/>
  <c r="U674" i="7"/>
  <c r="W674" i="7" s="1"/>
  <c r="U806" i="7"/>
  <c r="W806" i="7" s="1"/>
  <c r="S611" i="7"/>
  <c r="S631" i="7"/>
  <c r="S685" i="7"/>
  <c r="U631" i="7"/>
  <c r="U549" i="7"/>
  <c r="G11" i="22"/>
  <c r="U702" i="7"/>
  <c r="U753" i="7"/>
  <c r="S583" i="7"/>
  <c r="U669" i="7"/>
  <c r="U716" i="7"/>
  <c r="W716" i="7" s="1"/>
  <c r="S529" i="7"/>
  <c r="S634" i="7"/>
  <c r="U531" i="7"/>
  <c r="V531" i="7" s="1"/>
  <c r="U701" i="7"/>
  <c r="S726" i="7"/>
  <c r="S535" i="7"/>
  <c r="U763" i="7"/>
  <c r="G6" i="22"/>
  <c r="G7" i="22"/>
  <c r="U539" i="7"/>
  <c r="W539" i="7" s="1"/>
  <c r="U641" i="7"/>
  <c r="V641" i="7" s="1"/>
  <c r="G8" i="22"/>
  <c r="S547" i="7"/>
  <c r="S755" i="7"/>
  <c r="S721" i="7"/>
  <c r="S561" i="7"/>
  <c r="S679" i="7"/>
  <c r="S792" i="7"/>
  <c r="S550" i="7"/>
  <c r="G9" i="22"/>
  <c r="U689" i="7"/>
  <c r="V689" i="7" s="1"/>
  <c r="S694" i="7"/>
  <c r="S609" i="7"/>
  <c r="G10" i="22"/>
  <c r="G5" i="22"/>
  <c r="U521" i="7"/>
  <c r="W521" i="7" s="1"/>
  <c r="S640" i="7"/>
  <c r="G15" i="22"/>
  <c r="S633" i="7"/>
  <c r="U596" i="7"/>
  <c r="V596" i="7" s="1"/>
  <c r="U800" i="7"/>
  <c r="U672" i="7"/>
  <c r="V672" i="7" s="1"/>
  <c r="S667" i="7"/>
  <c r="U812" i="7"/>
  <c r="V812" i="7" s="1"/>
  <c r="U759" i="7"/>
  <c r="W759" i="7" s="1"/>
  <c r="S739" i="7"/>
  <c r="S559" i="7"/>
  <c r="U692" i="7"/>
  <c r="V692" i="7" s="1"/>
  <c r="U548" i="7"/>
  <c r="W548" i="7" s="1"/>
  <c r="U671" i="7"/>
  <c r="U781" i="7"/>
  <c r="U679" i="7"/>
  <c r="W679" i="7" s="1"/>
  <c r="U670" i="7"/>
  <c r="V670" i="7" s="1"/>
  <c r="U495" i="7"/>
  <c r="S575" i="7"/>
  <c r="U587" i="7"/>
  <c r="W587" i="7" s="1"/>
  <c r="U749" i="7"/>
  <c r="S727" i="7"/>
  <c r="S701" i="7"/>
  <c r="S781" i="7"/>
  <c r="T495" i="7"/>
  <c r="S483" i="7"/>
  <c r="U483" i="7"/>
  <c r="U491" i="7"/>
  <c r="W491" i="7" s="1"/>
  <c r="S567" i="7"/>
  <c r="U573" i="7"/>
  <c r="U557" i="7"/>
  <c r="U714" i="7"/>
  <c r="S509" i="7"/>
  <c r="U509" i="7"/>
  <c r="W509" i="7" s="1"/>
  <c r="S555" i="7"/>
  <c r="U731" i="7"/>
  <c r="V731" i="7" s="1"/>
  <c r="U739" i="7"/>
  <c r="W739" i="7" s="1"/>
  <c r="S519" i="7"/>
  <c r="U485" i="7"/>
  <c r="V485" i="7" s="1"/>
  <c r="U712" i="7"/>
  <c r="W712" i="7" s="1"/>
  <c r="S485" i="7"/>
  <c r="S733" i="7"/>
  <c r="S796" i="7"/>
  <c r="U721" i="7"/>
  <c r="V721" i="7" s="1"/>
  <c r="S507" i="7"/>
  <c r="S801" i="7"/>
  <c r="U555" i="7"/>
  <c r="U705" i="7"/>
  <c r="S705" i="7"/>
  <c r="U610" i="7"/>
  <c r="W610" i="7" s="1"/>
  <c r="S785" i="7"/>
  <c r="S491" i="7"/>
  <c r="U740" i="7"/>
  <c r="W740" i="7" s="1"/>
  <c r="U640" i="7"/>
  <c r="S740" i="7"/>
  <c r="U601" i="7"/>
  <c r="U550" i="7"/>
  <c r="S712" i="7"/>
  <c r="U703" i="7"/>
  <c r="S670" i="7"/>
  <c r="U510" i="7"/>
  <c r="V510" i="7" s="1"/>
  <c r="S661" i="7"/>
  <c r="T757" i="7"/>
  <c r="T550" i="7"/>
  <c r="S608" i="7"/>
  <c r="S486" i="7"/>
  <c r="U710" i="7"/>
  <c r="S549" i="7"/>
  <c r="S710" i="7"/>
  <c r="U567" i="7"/>
  <c r="V567" i="7" s="1"/>
  <c r="S684" i="7"/>
  <c r="S716" i="7"/>
  <c r="S612" i="7"/>
  <c r="S582" i="7"/>
  <c r="U507" i="7"/>
  <c r="V507" i="7" s="1"/>
  <c r="U612" i="7"/>
  <c r="V612" i="7" s="1"/>
  <c r="U575" i="7"/>
  <c r="W575" i="7" s="1"/>
  <c r="U801" i="7"/>
  <c r="U757" i="7"/>
  <c r="S537" i="7"/>
  <c r="T537" i="7"/>
  <c r="U653" i="7"/>
  <c r="U561" i="7"/>
  <c r="V561" i="7" s="1"/>
  <c r="S622" i="7"/>
  <c r="U570" i="7"/>
  <c r="W570" i="7" s="1"/>
  <c r="S488" i="7"/>
  <c r="S813" i="7"/>
  <c r="S652" i="7"/>
  <c r="U546" i="7"/>
  <c r="S732" i="7"/>
  <c r="U774" i="7"/>
  <c r="W774" i="7" s="1"/>
  <c r="S532" i="7"/>
  <c r="U644" i="7"/>
  <c r="S500" i="7"/>
  <c r="S766" i="7"/>
  <c r="S653" i="7"/>
  <c r="U770" i="7"/>
  <c r="U486" i="7"/>
  <c r="S787" i="7"/>
  <c r="U785" i="7"/>
  <c r="T807" i="7"/>
  <c r="T703" i="7"/>
  <c r="U807" i="7"/>
  <c r="V807" i="7" s="1"/>
  <c r="T564" i="7"/>
  <c r="U685" i="7"/>
  <c r="T492" i="7"/>
  <c r="U535" i="7"/>
  <c r="S585" i="7"/>
  <c r="S724" i="7"/>
  <c r="U608" i="7"/>
  <c r="W608" i="7" s="1"/>
  <c r="U724" i="7"/>
  <c r="S731" i="7"/>
  <c r="S564" i="7"/>
  <c r="S804" i="7"/>
  <c r="S506" i="7"/>
  <c r="U783" i="7"/>
  <c r="W783" i="7" s="1"/>
  <c r="U498" i="7"/>
  <c r="S775" i="7"/>
  <c r="T608" i="7"/>
  <c r="U816" i="7"/>
  <c r="S713" i="7"/>
  <c r="U732" i="7"/>
  <c r="U506" i="7"/>
  <c r="V506" i="7" s="1"/>
  <c r="U532" i="7"/>
  <c r="U537" i="7"/>
  <c r="W537" i="7" s="1"/>
  <c r="U519" i="7"/>
  <c r="S589" i="7"/>
  <c r="U600" i="7"/>
  <c r="W600" i="7" s="1"/>
  <c r="S617" i="7"/>
  <c r="U602" i="7"/>
  <c r="W602" i="7" s="1"/>
  <c r="U662" i="7"/>
  <c r="V662" i="7" s="1"/>
  <c r="S600" i="7"/>
  <c r="S768" i="7"/>
  <c r="U606" i="7"/>
  <c r="V606" i="7" s="1"/>
  <c r="S602" i="7"/>
  <c r="U694" i="7"/>
  <c r="W694" i="7" s="1"/>
  <c r="U796" i="7"/>
  <c r="S816" i="7"/>
  <c r="U775" i="7"/>
  <c r="V775" i="7" s="1"/>
  <c r="U813" i="7"/>
  <c r="U617" i="7"/>
  <c r="U684" i="7"/>
  <c r="S688" i="7"/>
  <c r="U482" i="7"/>
  <c r="T727" i="7"/>
  <c r="U791" i="7"/>
  <c r="V791" i="7" s="1"/>
  <c r="T684" i="7"/>
  <c r="S807" i="7"/>
  <c r="U713" i="7"/>
  <c r="W713" i="7" s="1"/>
  <c r="U804" i="7"/>
  <c r="U559" i="7"/>
  <c r="W559" i="7" s="1"/>
  <c r="U609" i="7"/>
  <c r="S482" i="7"/>
  <c r="S494" i="7"/>
  <c r="U726" i="7"/>
  <c r="U652" i="7"/>
  <c r="U792" i="7"/>
  <c r="S546" i="7"/>
  <c r="S587" i="7"/>
  <c r="S542" i="7"/>
  <c r="S492" i="7"/>
  <c r="U766" i="7"/>
  <c r="W766" i="7" s="1"/>
  <c r="U522" i="7"/>
  <c r="U565" i="7"/>
  <c r="W565" i="7" s="1"/>
  <c r="T583" i="7"/>
  <c r="U583" i="7"/>
  <c r="S573" i="7"/>
  <c r="S770" i="7"/>
  <c r="U634" i="7"/>
  <c r="S690" i="7"/>
  <c r="S521" i="7"/>
  <c r="U530" i="7"/>
  <c r="W530" i="7" s="1"/>
  <c r="U552" i="7"/>
  <c r="W552" i="7" s="1"/>
  <c r="S747" i="7"/>
  <c r="U799" i="7"/>
  <c r="S763" i="7"/>
  <c r="T763" i="7"/>
  <c r="U761" i="7"/>
  <c r="W761" i="7" s="1"/>
  <c r="U765" i="7"/>
  <c r="S761" i="7"/>
  <c r="U503" i="7"/>
  <c r="W503" i="7" s="1"/>
  <c r="U588" i="7"/>
  <c r="U797" i="7"/>
  <c r="S714" i="7"/>
  <c r="T771" i="7"/>
  <c r="S759" i="7"/>
  <c r="U524" i="7"/>
  <c r="W524" i="7" s="1"/>
  <c r="S503" i="7"/>
  <c r="S530" i="7"/>
  <c r="U810" i="7"/>
  <c r="W810" i="7" s="1"/>
  <c r="S604" i="7"/>
  <c r="T515" i="7"/>
  <c r="U515" i="7"/>
  <c r="W515" i="7" s="1"/>
  <c r="S531" i="7"/>
  <c r="S522" i="7"/>
  <c r="U536" i="7"/>
  <c r="U558" i="7"/>
  <c r="S588" i="7"/>
  <c r="S558" i="7"/>
  <c r="U613" i="7"/>
  <c r="U735" i="7"/>
  <c r="U604" i="7"/>
  <c r="W604" i="7" s="1"/>
  <c r="S556" i="7"/>
  <c r="S765" i="7"/>
  <c r="S613" i="7"/>
  <c r="S515" i="7"/>
  <c r="U611" i="7"/>
  <c r="V611" i="7" s="1"/>
  <c r="T565" i="7"/>
  <c r="U700" i="7"/>
  <c r="S735" i="7"/>
  <c r="U622" i="7"/>
  <c r="W622" i="7" s="1"/>
  <c r="S580" i="7"/>
  <c r="S606" i="7"/>
  <c r="U649" i="7"/>
  <c r="W649" i="7" s="1"/>
  <c r="S601" i="7"/>
  <c r="T671" i="7"/>
  <c r="S784" i="7"/>
  <c r="S810" i="7"/>
  <c r="S776" i="7"/>
  <c r="S584" i="7"/>
  <c r="T584" i="7"/>
  <c r="U584" i="7"/>
  <c r="S526" i="7"/>
  <c r="S590" i="7"/>
  <c r="U635" i="7"/>
  <c r="S750" i="7"/>
  <c r="U788" i="7"/>
  <c r="W788" i="7" s="1"/>
  <c r="S635" i="7"/>
  <c r="U526" i="7"/>
  <c r="U574" i="7"/>
  <c r="V574" i="7" s="1"/>
  <c r="S618" i="7"/>
  <c r="U706" i="7"/>
  <c r="V706" i="7" s="1"/>
  <c r="S497" i="7"/>
  <c r="U497" i="7"/>
  <c r="T497" i="7"/>
  <c r="U580" i="7"/>
  <c r="V580" i="7" s="1"/>
  <c r="S577" i="7"/>
  <c r="T580" i="7"/>
  <c r="U492" i="7"/>
  <c r="W492" i="7" s="1"/>
  <c r="S671" i="7"/>
  <c r="T690" i="7"/>
  <c r="S725" i="7"/>
  <c r="U768" i="7"/>
  <c r="U529" i="7"/>
  <c r="U585" i="7"/>
  <c r="U576" i="7"/>
  <c r="U693" i="7"/>
  <c r="U542" i="7"/>
  <c r="V542" i="7" s="1"/>
  <c r="S591" i="7"/>
  <c r="S576" i="7"/>
  <c r="S626" i="7"/>
  <c r="S644" i="7"/>
  <c r="S788" i="7"/>
  <c r="S614" i="7"/>
  <c r="S799" i="7"/>
  <c r="U750" i="7"/>
  <c r="S574" i="7"/>
  <c r="U556" i="7"/>
  <c r="U626" i="7"/>
  <c r="V626" i="7" s="1"/>
  <c r="S719" i="7"/>
  <c r="U747" i="7"/>
  <c r="T747" i="7"/>
  <c r="T557" i="7"/>
  <c r="S557" i="7"/>
  <c r="S736" i="7"/>
  <c r="U736" i="7"/>
  <c r="U594" i="7"/>
  <c r="V594" i="7" s="1"/>
  <c r="T594" i="7"/>
  <c r="S579" i="7"/>
  <c r="S570" i="7"/>
  <c r="S751" i="7"/>
  <c r="U719" i="7"/>
  <c r="V719" i="7" s="1"/>
  <c r="U518" i="7"/>
  <c r="V518" i="7" s="1"/>
  <c r="T518" i="7"/>
  <c r="S594" i="7"/>
  <c r="S711" i="7"/>
  <c r="T719" i="7"/>
  <c r="T777" i="7"/>
  <c r="U777" i="7"/>
  <c r="S700" i="7"/>
  <c r="S693" i="7"/>
  <c r="S615" i="7"/>
  <c r="U500" i="7"/>
  <c r="V500" i="7" s="1"/>
  <c r="T500" i="7"/>
  <c r="S717" i="7"/>
  <c r="U690" i="7"/>
  <c r="W690" i="7" s="1"/>
  <c r="S518" i="7"/>
  <c r="S498" i="7"/>
  <c r="S643" i="7"/>
  <c r="S524" i="7"/>
  <c r="U790" i="7"/>
  <c r="W790" i="7" s="1"/>
  <c r="T790" i="7"/>
  <c r="U615" i="7"/>
  <c r="T615" i="7"/>
  <c r="S552" i="7"/>
  <c r="S797" i="7"/>
  <c r="S610" i="7"/>
  <c r="S774" i="7"/>
  <c r="T774" i="7"/>
  <c r="S777" i="7"/>
  <c r="U743" i="7"/>
  <c r="T512" i="7"/>
  <c r="U512" i="7"/>
  <c r="V512" i="7" s="1"/>
  <c r="S662" i="7"/>
  <c r="U564" i="7"/>
  <c r="T672" i="7"/>
  <c r="S528" i="7"/>
  <c r="S548" i="7"/>
  <c r="S672" i="7"/>
  <c r="S741" i="7"/>
  <c r="U551" i="7"/>
  <c r="T551" i="7"/>
  <c r="T494" i="7"/>
  <c r="U494" i="7"/>
  <c r="S551" i="7"/>
  <c r="T488" i="7"/>
  <c r="U488" i="7"/>
  <c r="S783" i="7"/>
  <c r="S703" i="7"/>
  <c r="S625" i="7"/>
  <c r="S510" i="7"/>
  <c r="T810" i="7"/>
  <c r="U787" i="7"/>
  <c r="V787" i="7" s="1"/>
  <c r="T787" i="7"/>
  <c r="U711" i="7"/>
  <c r="V711" i="7" s="1"/>
  <c r="U751" i="7"/>
  <c r="W751" i="7" s="1"/>
  <c r="S512" i="7"/>
  <c r="T625" i="7"/>
  <c r="U625" i="7"/>
  <c r="V625" i="7" s="1"/>
  <c r="T590" i="7"/>
  <c r="U590" i="7"/>
  <c r="W590" i="7" s="1"/>
  <c r="T776" i="7"/>
  <c r="U776" i="7"/>
  <c r="V776" i="7" s="1"/>
  <c r="S743" i="7"/>
  <c r="T582" i="7"/>
  <c r="U582" i="7"/>
  <c r="W582" i="7" s="1"/>
  <c r="T741" i="7"/>
  <c r="U741" i="7"/>
  <c r="W741" i="7" s="1"/>
  <c r="U591" i="7"/>
  <c r="V591" i="7" s="1"/>
  <c r="T591" i="7"/>
  <c r="T579" i="7"/>
  <c r="U579" i="7"/>
  <c r="U717" i="7"/>
  <c r="T717" i="7"/>
  <c r="U733" i="7"/>
  <c r="W733" i="7" s="1"/>
  <c r="S771" i="7"/>
  <c r="U676" i="7"/>
  <c r="V676" i="7" s="1"/>
  <c r="T676" i="7"/>
  <c r="S773" i="7"/>
  <c r="U773" i="7"/>
  <c r="S508" i="7"/>
  <c r="S629" i="7"/>
  <c r="T508" i="7"/>
  <c r="U508" i="7"/>
  <c r="U525" i="7"/>
  <c r="T525" i="7"/>
  <c r="S502" i="7"/>
  <c r="T553" i="7"/>
  <c r="U553" i="7"/>
  <c r="W553" i="7" s="1"/>
  <c r="S553" i="7"/>
  <c r="U563" i="7"/>
  <c r="T563" i="7"/>
  <c r="S520" i="7"/>
  <c r="S525" i="7"/>
  <c r="S513" i="7"/>
  <c r="S708" i="7"/>
  <c r="U708" i="7"/>
  <c r="V708" i="7" s="1"/>
  <c r="U621" i="7"/>
  <c r="T621" i="7"/>
  <c r="U675" i="7"/>
  <c r="V675" i="7" s="1"/>
  <c r="T675" i="7"/>
  <c r="T493" i="7"/>
  <c r="U493" i="7"/>
  <c r="V493" i="7" s="1"/>
  <c r="U520" i="7"/>
  <c r="T520" i="7"/>
  <c r="S560" i="7"/>
  <c r="S592" i="7"/>
  <c r="S673" i="7"/>
  <c r="S490" i="7"/>
  <c r="S484" i="7"/>
  <c r="T504" i="7"/>
  <c r="U504" i="7"/>
  <c r="T511" i="7"/>
  <c r="U511" i="7"/>
  <c r="U540" i="7"/>
  <c r="W540" i="7" s="1"/>
  <c r="T540" i="7"/>
  <c r="S704" i="7"/>
  <c r="T715" i="7"/>
  <c r="U715" i="7"/>
  <c r="T505" i="7"/>
  <c r="U505" i="7"/>
  <c r="S487" i="7"/>
  <c r="S568" i="7"/>
  <c r="U568" i="7"/>
  <c r="W568" i="7" s="1"/>
  <c r="S619" i="7"/>
  <c r="T487" i="7"/>
  <c r="U487" i="7"/>
  <c r="U538" i="7"/>
  <c r="T538" i="7"/>
  <c r="U663" i="7"/>
  <c r="W663" i="7" s="1"/>
  <c r="T663" i="7"/>
  <c r="S663" i="7"/>
  <c r="T490" i="7"/>
  <c r="U490" i="7"/>
  <c r="W490" i="7" s="1"/>
  <c r="S511" i="7"/>
  <c r="S496" i="7"/>
  <c r="U560" i="7"/>
  <c r="V560" i="7" s="1"/>
  <c r="T581" i="7"/>
  <c r="U581" i="7"/>
  <c r="S501" i="7"/>
  <c r="T501" i="7"/>
  <c r="U501" i="7"/>
  <c r="V501" i="7" s="1"/>
  <c r="T592" i="7"/>
  <c r="U592" i="7"/>
  <c r="S581" i="7"/>
  <c r="S586" i="7"/>
  <c r="S599" i="7"/>
  <c r="S621" i="7"/>
  <c r="S655" i="7"/>
  <c r="U648" i="7"/>
  <c r="V648" i="7" s="1"/>
  <c r="T648" i="7"/>
  <c r="U633" i="7"/>
  <c r="V633" i="7" s="1"/>
  <c r="T633" i="7"/>
  <c r="T619" i="7"/>
  <c r="U619" i="7"/>
  <c r="V619" i="7" s="1"/>
  <c r="T673" i="7"/>
  <c r="U673" i="7"/>
  <c r="W673" i="7" s="1"/>
  <c r="S632" i="7"/>
  <c r="T704" i="7"/>
  <c r="U704" i="7"/>
  <c r="V704" i="7" s="1"/>
  <c r="S678" i="7"/>
  <c r="S675" i="7"/>
  <c r="T793" i="7"/>
  <c r="U793" i="7"/>
  <c r="W793" i="7" s="1"/>
  <c r="S789" i="7"/>
  <c r="S745" i="7"/>
  <c r="U772" i="7"/>
  <c r="V772" i="7" s="1"/>
  <c r="S772" i="7"/>
  <c r="T772" i="7"/>
  <c r="S699" i="7"/>
  <c r="S802" i="7"/>
  <c r="S809" i="7"/>
  <c r="S566" i="7"/>
  <c r="S593" i="7"/>
  <c r="U605" i="7"/>
  <c r="W605" i="7" s="1"/>
  <c r="T605" i="7"/>
  <c r="T655" i="7"/>
  <c r="U655" i="7"/>
  <c r="U599" i="7"/>
  <c r="S623" i="7"/>
  <c r="T638" i="7"/>
  <c r="U638" i="7"/>
  <c r="V638" i="7" s="1"/>
  <c r="U666" i="7"/>
  <c r="T666" i="7"/>
  <c r="S654" i="7"/>
  <c r="U678" i="7"/>
  <c r="W678" i="7" s="1"/>
  <c r="T678" i="7"/>
  <c r="S794" i="7"/>
  <c r="S695" i="7"/>
  <c r="S778" i="7"/>
  <c r="S746" i="7"/>
  <c r="S793" i="7"/>
  <c r="S812" i="7"/>
  <c r="T513" i="7"/>
  <c r="U513" i="7"/>
  <c r="S562" i="7"/>
  <c r="U562" i="7"/>
  <c r="T656" i="7"/>
  <c r="U656" i="7"/>
  <c r="W656" i="7" s="1"/>
  <c r="S638" i="7"/>
  <c r="U654" i="7"/>
  <c r="T654" i="7"/>
  <c r="S674" i="7"/>
  <c r="U683" i="7"/>
  <c r="T683" i="7"/>
  <c r="S627" i="7"/>
  <c r="T650" i="7"/>
  <c r="U650" i="7"/>
  <c r="T752" i="7"/>
  <c r="U752" i="7"/>
  <c r="W752" i="7" s="1"/>
  <c r="S782" i="7"/>
  <c r="U782" i="7"/>
  <c r="S798" i="7"/>
  <c r="T809" i="7"/>
  <c r="U809" i="7"/>
  <c r="T738" i="7"/>
  <c r="U738" i="7"/>
  <c r="W738" i="7" s="1"/>
  <c r="S808" i="7"/>
  <c r="U607" i="7"/>
  <c r="V607" i="7" s="1"/>
  <c r="T607" i="7"/>
  <c r="S656" i="7"/>
  <c r="T647" i="7"/>
  <c r="U647" i="7"/>
  <c r="S628" i="7"/>
  <c r="T680" i="7"/>
  <c r="U680" i="7"/>
  <c r="S637" i="7"/>
  <c r="T686" i="7"/>
  <c r="U686" i="7"/>
  <c r="W686" i="7" s="1"/>
  <c r="S683" i="7"/>
  <c r="U627" i="7"/>
  <c r="T627" i="7"/>
  <c r="S657" i="7"/>
  <c r="S650" i="7"/>
  <c r="T754" i="7"/>
  <c r="U754" i="7"/>
  <c r="V754" i="7" s="1"/>
  <c r="S786" i="7"/>
  <c r="U786" i="7"/>
  <c r="V786" i="7" s="1"/>
  <c r="T723" i="7"/>
  <c r="U723" i="7"/>
  <c r="T695" i="7"/>
  <c r="U695" i="7"/>
  <c r="V695" i="7" s="1"/>
  <c r="S715" i="7"/>
  <c r="S754" i="7"/>
  <c r="U817" i="7"/>
  <c r="W817" i="7" s="1"/>
  <c r="T817" i="7"/>
  <c r="U569" i="7"/>
  <c r="T569" i="7"/>
  <c r="S607" i="7"/>
  <c r="U624" i="7"/>
  <c r="T624" i="7"/>
  <c r="S647" i="7"/>
  <c r="T628" i="7"/>
  <c r="U628" i="7"/>
  <c r="U645" i="7"/>
  <c r="W645" i="7" s="1"/>
  <c r="T645" i="7"/>
  <c r="T637" i="7"/>
  <c r="U637" i="7"/>
  <c r="W637" i="7" s="1"/>
  <c r="S730" i="7"/>
  <c r="S682" i="7"/>
  <c r="U657" i="7"/>
  <c r="T657" i="7"/>
  <c r="T755" i="7"/>
  <c r="U755" i="7"/>
  <c r="S723" i="7"/>
  <c r="U681" i="7"/>
  <c r="W681" i="7" s="1"/>
  <c r="T681" i="7"/>
  <c r="U802" i="7"/>
  <c r="W802" i="7" s="1"/>
  <c r="T802" i="7"/>
  <c r="S748" i="7"/>
  <c r="U805" i="7"/>
  <c r="V805" i="7" s="1"/>
  <c r="T805" i="7"/>
  <c r="T668" i="7"/>
  <c r="U668" i="7"/>
  <c r="S718" i="7"/>
  <c r="S817" i="7"/>
  <c r="S803" i="7"/>
  <c r="S738" i="7"/>
  <c r="S595" i="7"/>
  <c r="U595" i="7"/>
  <c r="U534" i="7"/>
  <c r="T534" i="7"/>
  <c r="T578" i="7"/>
  <c r="U578" i="7"/>
  <c r="S659" i="7"/>
  <c r="U660" i="7"/>
  <c r="T660" i="7"/>
  <c r="S645" i="7"/>
  <c r="S691" i="7"/>
  <c r="T682" i="7"/>
  <c r="U682" i="7"/>
  <c r="S687" i="7"/>
  <c r="S681" i="7"/>
  <c r="U808" i="7"/>
  <c r="T808" i="7"/>
  <c r="S698" i="7"/>
  <c r="T762" i="7"/>
  <c r="U762" i="7"/>
  <c r="S805" i="7"/>
  <c r="S791" i="7"/>
  <c r="S668" i="7"/>
  <c r="U795" i="7"/>
  <c r="W795" i="7" s="1"/>
  <c r="T795" i="7"/>
  <c r="U746" i="7"/>
  <c r="S493" i="7"/>
  <c r="S538" i="7"/>
  <c r="U543" i="7"/>
  <c r="T543" i="7"/>
  <c r="S516" i="7"/>
  <c r="S534" i="7"/>
  <c r="T632" i="7"/>
  <c r="U632" i="7"/>
  <c r="W632" i="7" s="1"/>
  <c r="T620" i="7"/>
  <c r="U620" i="7"/>
  <c r="W620" i="7" s="1"/>
  <c r="S646" i="7"/>
  <c r="S658" i="7"/>
  <c r="U651" i="7"/>
  <c r="T651" i="7"/>
  <c r="S660" i="7"/>
  <c r="U691" i="7"/>
  <c r="V691" i="7" s="1"/>
  <c r="T691" i="7"/>
  <c r="S624" i="7"/>
  <c r="T764" i="7"/>
  <c r="U764" i="7"/>
  <c r="V764" i="7" s="1"/>
  <c r="T794" i="7"/>
  <c r="U794" i="7"/>
  <c r="W794" i="7" s="1"/>
  <c r="U697" i="7"/>
  <c r="T697" i="7"/>
  <c r="U814" i="7"/>
  <c r="T814" i="7"/>
  <c r="S752" i="7"/>
  <c r="T698" i="7"/>
  <c r="U698" i="7"/>
  <c r="S758" i="7"/>
  <c r="U758" i="7"/>
  <c r="U779" i="7"/>
  <c r="T779" i="7"/>
  <c r="U811" i="7"/>
  <c r="V811" i="7" s="1"/>
  <c r="T811" i="7"/>
  <c r="T760" i="7"/>
  <c r="S760" i="7"/>
  <c r="U760" i="7"/>
  <c r="V760" i="7" s="1"/>
  <c r="U718" i="7"/>
  <c r="V718" i="7" s="1"/>
  <c r="T718" i="7"/>
  <c r="S795" i="7"/>
  <c r="S729" i="7"/>
  <c r="T803" i="7"/>
  <c r="U803" i="7"/>
  <c r="S543" i="7"/>
  <c r="S505" i="7"/>
  <c r="S539" i="7"/>
  <c r="S597" i="7"/>
  <c r="T541" i="7"/>
  <c r="S541" i="7"/>
  <c r="U541" i="7"/>
  <c r="V541" i="7" s="1"/>
  <c r="S569" i="7"/>
  <c r="S517" i="7"/>
  <c r="S536" i="7"/>
  <c r="S523" i="7"/>
  <c r="T499" i="7"/>
  <c r="U499" i="7"/>
  <c r="W499" i="7" s="1"/>
  <c r="T545" i="7"/>
  <c r="U545" i="7"/>
  <c r="S544" i="7"/>
  <c r="S596" i="7"/>
  <c r="T572" i="7"/>
  <c r="U572" i="7"/>
  <c r="V572" i="7" s="1"/>
  <c r="S603" i="7"/>
  <c r="U598" i="7"/>
  <c r="T598" i="7"/>
  <c r="U618" i="7"/>
  <c r="T618" i="7"/>
  <c r="U636" i="7"/>
  <c r="T636" i="7"/>
  <c r="U566" i="7"/>
  <c r="S636" i="7"/>
  <c r="S620" i="7"/>
  <c r="S605" i="7"/>
  <c r="T646" i="7"/>
  <c r="U646" i="7"/>
  <c r="U639" i="7"/>
  <c r="W639" i="7" s="1"/>
  <c r="T639" i="7"/>
  <c r="S639" i="7"/>
  <c r="U658" i="7"/>
  <c r="T658" i="7"/>
  <c r="S664" i="7"/>
  <c r="U659" i="7"/>
  <c r="V659" i="7" s="1"/>
  <c r="U687" i="7"/>
  <c r="W687" i="7" s="1"/>
  <c r="T687" i="7"/>
  <c r="T769" i="7"/>
  <c r="U769" i="7"/>
  <c r="V769" i="7" s="1"/>
  <c r="S697" i="7"/>
  <c r="S737" i="7"/>
  <c r="U737" i="7"/>
  <c r="V737" i="7" s="1"/>
  <c r="T677" i="7"/>
  <c r="U677" i="7"/>
  <c r="U722" i="7"/>
  <c r="V722" i="7" s="1"/>
  <c r="T722" i="7"/>
  <c r="T780" i="7"/>
  <c r="U780" i="7"/>
  <c r="W780" i="7" s="1"/>
  <c r="S686" i="7"/>
  <c r="U730" i="7"/>
  <c r="S540" i="7"/>
  <c r="T527" i="7"/>
  <c r="U527" i="7"/>
  <c r="U630" i="7"/>
  <c r="V630" i="7" s="1"/>
  <c r="T630" i="7"/>
  <c r="S527" i="7"/>
  <c r="T489" i="7"/>
  <c r="U489" i="7"/>
  <c r="T554" i="7"/>
  <c r="U554" i="7"/>
  <c r="V554" i="7" s="1"/>
  <c r="T514" i="7"/>
  <c r="U514" i="7"/>
  <c r="S499" i="7"/>
  <c r="S545" i="7"/>
  <c r="T544" i="7"/>
  <c r="U544" i="7"/>
  <c r="S572" i="7"/>
  <c r="T603" i="7"/>
  <c r="U603" i="7"/>
  <c r="W603" i="7" s="1"/>
  <c r="S565" i="7"/>
  <c r="S598" i="7"/>
  <c r="S692" i="7"/>
  <c r="S641" i="7"/>
  <c r="S702" i="7"/>
  <c r="T756" i="7"/>
  <c r="U756" i="7"/>
  <c r="S651" i="7"/>
  <c r="T664" i="7"/>
  <c r="U664" i="7"/>
  <c r="W664" i="7" s="1"/>
  <c r="S689" i="7"/>
  <c r="S666" i="7"/>
  <c r="U709" i="7"/>
  <c r="T709" i="7"/>
  <c r="T745" i="7"/>
  <c r="U745" i="7"/>
  <c r="W745" i="7" s="1"/>
  <c r="S720" i="7"/>
  <c r="T767" i="7"/>
  <c r="U767" i="7"/>
  <c r="S677" i="7"/>
  <c r="S764" i="7"/>
  <c r="S762" i="7"/>
  <c r="S722" i="7"/>
  <c r="T778" i="7"/>
  <c r="U778" i="7"/>
  <c r="S811" i="7"/>
  <c r="U696" i="7"/>
  <c r="T696" i="7"/>
  <c r="U798" i="7"/>
  <c r="V798" i="7" s="1"/>
  <c r="T729" i="7"/>
  <c r="U729" i="7"/>
  <c r="U748" i="7"/>
  <c r="W748" i="7" s="1"/>
  <c r="T517" i="7"/>
  <c r="U517" i="7"/>
  <c r="T523" i="7"/>
  <c r="U523" i="7"/>
  <c r="W523" i="7" s="1"/>
  <c r="S578" i="7"/>
  <c r="S489" i="7"/>
  <c r="T496" i="7"/>
  <c r="U496" i="7"/>
  <c r="T484" i="7"/>
  <c r="U484" i="7"/>
  <c r="V484" i="7" s="1"/>
  <c r="S533" i="7"/>
  <c r="U533" i="7"/>
  <c r="U516" i="7"/>
  <c r="S514" i="7"/>
  <c r="T547" i="7"/>
  <c r="U547" i="7"/>
  <c r="S571" i="7"/>
  <c r="U571" i="7"/>
  <c r="S616" i="7"/>
  <c r="U616" i="7"/>
  <c r="U614" i="7"/>
  <c r="V614" i="7" s="1"/>
  <c r="T614" i="7"/>
  <c r="U586" i="7"/>
  <c r="V586" i="7" s="1"/>
  <c r="S669" i="7"/>
  <c r="T665" i="7"/>
  <c r="U665" i="7"/>
  <c r="W665" i="7" s="1"/>
  <c r="U667" i="7"/>
  <c r="T667" i="7"/>
  <c r="S648" i="7"/>
  <c r="S779" i="7"/>
  <c r="S767" i="7"/>
  <c r="S800" i="7"/>
  <c r="S696" i="7"/>
  <c r="S734" i="7"/>
  <c r="S815" i="7"/>
  <c r="T744" i="7"/>
  <c r="U744" i="7"/>
  <c r="W744" i="7" s="1"/>
  <c r="T502" i="7"/>
  <c r="U502" i="7"/>
  <c r="W502" i="7" s="1"/>
  <c r="S563" i="7"/>
  <c r="T577" i="7"/>
  <c r="U577" i="7"/>
  <c r="V577" i="7" s="1"/>
  <c r="U597" i="7"/>
  <c r="V597" i="7" s="1"/>
  <c r="U642" i="7"/>
  <c r="V642" i="7" s="1"/>
  <c r="S642" i="7"/>
  <c r="T642" i="7"/>
  <c r="U593" i="7"/>
  <c r="V593" i="7" s="1"/>
  <c r="T629" i="7"/>
  <c r="U629" i="7"/>
  <c r="W629" i="7" s="1"/>
  <c r="S680" i="7"/>
  <c r="S665" i="7"/>
  <c r="S676" i="7"/>
  <c r="U623" i="7"/>
  <c r="V623" i="7" s="1"/>
  <c r="S707" i="7"/>
  <c r="U707" i="7"/>
  <c r="S554" i="7"/>
  <c r="S709" i="7"/>
  <c r="S753" i="7"/>
  <c r="S742" i="7"/>
  <c r="S728" i="7"/>
  <c r="U728" i="7"/>
  <c r="T728" i="7"/>
  <c r="S780" i="7"/>
  <c r="S769" i="7"/>
  <c r="S744" i="7"/>
  <c r="S806" i="7"/>
  <c r="T699" i="7"/>
  <c r="U699" i="7"/>
  <c r="V699" i="7" s="1"/>
  <c r="T734" i="7"/>
  <c r="U734" i="7"/>
  <c r="W734" i="7" s="1"/>
  <c r="T815" i="7"/>
  <c r="U815" i="7"/>
  <c r="B6" i="18"/>
  <c r="C6" i="18"/>
  <c r="E6" i="18"/>
  <c r="F6" i="18"/>
  <c r="I6" i="18"/>
  <c r="J6" i="18"/>
  <c r="K6" i="18"/>
  <c r="B7" i="18"/>
  <c r="C7" i="18"/>
  <c r="E7" i="18"/>
  <c r="F7" i="18"/>
  <c r="H7" i="18"/>
  <c r="I7" i="18"/>
  <c r="J7" i="18"/>
  <c r="K7" i="18"/>
  <c r="B8" i="18"/>
  <c r="C8" i="18"/>
  <c r="E8" i="18"/>
  <c r="F8" i="18"/>
  <c r="H8" i="18"/>
  <c r="I8" i="18"/>
  <c r="J8" i="18"/>
  <c r="K8" i="18"/>
  <c r="B9" i="18"/>
  <c r="C9" i="18"/>
  <c r="E9" i="18"/>
  <c r="F9" i="18"/>
  <c r="H9" i="18"/>
  <c r="I9" i="18"/>
  <c r="J9" i="18"/>
  <c r="K9" i="18"/>
  <c r="B10" i="18"/>
  <c r="C10" i="18"/>
  <c r="E10" i="18"/>
  <c r="F10" i="18"/>
  <c r="H10" i="18"/>
  <c r="I10" i="18"/>
  <c r="J10" i="18"/>
  <c r="K10" i="18"/>
  <c r="B11" i="18"/>
  <c r="C11" i="18"/>
  <c r="E11" i="18"/>
  <c r="F11" i="18"/>
  <c r="H11" i="18"/>
  <c r="I11" i="18"/>
  <c r="J11" i="18"/>
  <c r="K11" i="18"/>
  <c r="B12" i="18"/>
  <c r="C12" i="18"/>
  <c r="E12" i="18"/>
  <c r="F12" i="18"/>
  <c r="H12" i="18"/>
  <c r="I12" i="18"/>
  <c r="J12" i="18"/>
  <c r="K12" i="18"/>
  <c r="B13" i="18"/>
  <c r="C13" i="18"/>
  <c r="E13" i="18"/>
  <c r="F13" i="18"/>
  <c r="H13" i="18"/>
  <c r="I13" i="18"/>
  <c r="J13" i="18"/>
  <c r="K13" i="18"/>
  <c r="B14" i="18"/>
  <c r="C14" i="18"/>
  <c r="E14" i="18"/>
  <c r="F14" i="18"/>
  <c r="H14" i="18"/>
  <c r="I14" i="18"/>
  <c r="J14" i="18"/>
  <c r="K14" i="18"/>
  <c r="B15" i="18"/>
  <c r="C15" i="18"/>
  <c r="E15" i="18"/>
  <c r="F15" i="18"/>
  <c r="H15" i="18"/>
  <c r="I15" i="18"/>
  <c r="J15" i="18"/>
  <c r="K15" i="18"/>
  <c r="B16" i="18"/>
  <c r="C16" i="18"/>
  <c r="E16" i="18"/>
  <c r="F16" i="18"/>
  <c r="H16" i="18"/>
  <c r="I16" i="18"/>
  <c r="J16" i="18"/>
  <c r="K16" i="18"/>
  <c r="B17" i="18"/>
  <c r="C17" i="18"/>
  <c r="E17" i="18"/>
  <c r="F17" i="18"/>
  <c r="H17" i="18"/>
  <c r="I17" i="18"/>
  <c r="J17" i="18"/>
  <c r="K17" i="18"/>
  <c r="B18" i="18"/>
  <c r="C18" i="18"/>
  <c r="E18" i="18"/>
  <c r="F18" i="18"/>
  <c r="H18" i="18"/>
  <c r="I18" i="18"/>
  <c r="J18" i="18"/>
  <c r="K18" i="18"/>
  <c r="B19" i="18"/>
  <c r="C19" i="18"/>
  <c r="E19" i="18"/>
  <c r="F19" i="18"/>
  <c r="H19" i="18"/>
  <c r="I19" i="18"/>
  <c r="J19" i="18"/>
  <c r="K19" i="18"/>
  <c r="B20" i="18"/>
  <c r="C20" i="18"/>
  <c r="E20" i="18"/>
  <c r="F20" i="18"/>
  <c r="H20" i="18"/>
  <c r="I20" i="18"/>
  <c r="J20" i="18"/>
  <c r="K20" i="18"/>
  <c r="B21" i="18"/>
  <c r="C21" i="18"/>
  <c r="E21" i="18"/>
  <c r="F21" i="18"/>
  <c r="H21" i="18"/>
  <c r="I21" i="18"/>
  <c r="J21" i="18"/>
  <c r="K21" i="18"/>
  <c r="B22" i="18"/>
  <c r="C22" i="18"/>
  <c r="E22" i="18"/>
  <c r="F22" i="18"/>
  <c r="H22" i="18"/>
  <c r="I22" i="18"/>
  <c r="J22" i="18"/>
  <c r="K22" i="18"/>
  <c r="B23" i="18"/>
  <c r="C23" i="18"/>
  <c r="E23" i="18"/>
  <c r="F23" i="18"/>
  <c r="H23" i="18"/>
  <c r="I23" i="18"/>
  <c r="J23" i="18"/>
  <c r="K23" i="18"/>
  <c r="B24" i="18"/>
  <c r="C24" i="18"/>
  <c r="E24" i="18"/>
  <c r="F24" i="18"/>
  <c r="H24" i="18"/>
  <c r="I24" i="18"/>
  <c r="J24" i="18"/>
  <c r="K24" i="18"/>
  <c r="B25" i="18"/>
  <c r="C25" i="18"/>
  <c r="E25" i="18"/>
  <c r="F25" i="18"/>
  <c r="H25" i="18"/>
  <c r="I25" i="18"/>
  <c r="J25" i="18"/>
  <c r="K25" i="18"/>
  <c r="B26" i="18"/>
  <c r="C26" i="18"/>
  <c r="E26" i="18"/>
  <c r="F26" i="18"/>
  <c r="H26" i="18"/>
  <c r="I26" i="18"/>
  <c r="J26" i="18"/>
  <c r="K26" i="18"/>
  <c r="B27" i="18"/>
  <c r="C27" i="18"/>
  <c r="E27" i="18"/>
  <c r="F27" i="18"/>
  <c r="H27" i="18"/>
  <c r="I27" i="18"/>
  <c r="J27" i="18"/>
  <c r="K27" i="18"/>
  <c r="B28" i="18"/>
  <c r="C28" i="18"/>
  <c r="E28" i="18"/>
  <c r="F28" i="18"/>
  <c r="H28" i="18"/>
  <c r="I28" i="18"/>
  <c r="J28" i="18"/>
  <c r="K28" i="18"/>
  <c r="B29" i="18"/>
  <c r="C29" i="18"/>
  <c r="E29" i="18"/>
  <c r="F29" i="18"/>
  <c r="H29" i="18"/>
  <c r="I29" i="18"/>
  <c r="J29" i="18"/>
  <c r="K29" i="18"/>
  <c r="B30" i="18"/>
  <c r="C30" i="18"/>
  <c r="E30" i="18"/>
  <c r="F30" i="18"/>
  <c r="H30" i="18"/>
  <c r="I30" i="18"/>
  <c r="J30" i="18"/>
  <c r="K30" i="18"/>
  <c r="B31" i="18"/>
  <c r="C31" i="18"/>
  <c r="E31" i="18"/>
  <c r="F31" i="18"/>
  <c r="H31" i="18"/>
  <c r="I31" i="18"/>
  <c r="J31" i="18"/>
  <c r="K31" i="18"/>
  <c r="B32" i="18"/>
  <c r="C32" i="18"/>
  <c r="E32" i="18"/>
  <c r="F32" i="18"/>
  <c r="H32" i="18"/>
  <c r="I32" i="18"/>
  <c r="J32" i="18"/>
  <c r="K32" i="18"/>
  <c r="B33" i="18"/>
  <c r="C33" i="18"/>
  <c r="E33" i="18"/>
  <c r="F33" i="18"/>
  <c r="H33" i="18"/>
  <c r="I33" i="18"/>
  <c r="J33" i="18"/>
  <c r="K33" i="18"/>
  <c r="B34" i="18"/>
  <c r="C34" i="18"/>
  <c r="E34" i="18"/>
  <c r="F34" i="18"/>
  <c r="H34" i="18"/>
  <c r="I34" i="18"/>
  <c r="J34" i="18"/>
  <c r="K34" i="18"/>
  <c r="B35" i="18"/>
  <c r="C35" i="18"/>
  <c r="E35" i="18"/>
  <c r="F35" i="18"/>
  <c r="H35" i="18"/>
  <c r="I35" i="18"/>
  <c r="J35" i="18"/>
  <c r="K35" i="18"/>
  <c r="B36" i="18"/>
  <c r="C36" i="18"/>
  <c r="E36" i="18"/>
  <c r="F36" i="18"/>
  <c r="H36" i="18"/>
  <c r="I36" i="18"/>
  <c r="J36" i="18"/>
  <c r="K36" i="18"/>
  <c r="B37" i="18"/>
  <c r="C37" i="18"/>
  <c r="E37" i="18"/>
  <c r="F37" i="18"/>
  <c r="H37" i="18"/>
  <c r="I37" i="18"/>
  <c r="J37" i="18"/>
  <c r="K37" i="18"/>
  <c r="B38" i="18"/>
  <c r="C38" i="18"/>
  <c r="E38" i="18"/>
  <c r="F38" i="18"/>
  <c r="H38" i="18"/>
  <c r="I38" i="18"/>
  <c r="J38" i="18"/>
  <c r="K38" i="18"/>
  <c r="B39" i="18"/>
  <c r="C39" i="18"/>
  <c r="E39" i="18"/>
  <c r="F39" i="18"/>
  <c r="H39" i="18"/>
  <c r="I39" i="18"/>
  <c r="J39" i="18"/>
  <c r="K39" i="18"/>
  <c r="B40" i="18"/>
  <c r="C40" i="18"/>
  <c r="E40" i="18"/>
  <c r="F40" i="18"/>
  <c r="H40" i="18"/>
  <c r="I40" i="18"/>
  <c r="J40" i="18"/>
  <c r="K40" i="18"/>
  <c r="B41" i="18"/>
  <c r="C41" i="18"/>
  <c r="E41" i="18"/>
  <c r="F41" i="18"/>
  <c r="M41" i="18" s="1"/>
  <c r="B42" i="18"/>
  <c r="C42" i="18"/>
  <c r="E42" i="18"/>
  <c r="F42" i="18"/>
  <c r="B43" i="18"/>
  <c r="C43" i="18"/>
  <c r="E43" i="18"/>
  <c r="F43" i="18"/>
  <c r="B44" i="18"/>
  <c r="C44" i="18"/>
  <c r="E44" i="18"/>
  <c r="F44" i="18"/>
  <c r="M44" i="18" s="1"/>
  <c r="B45" i="18"/>
  <c r="C45" i="18"/>
  <c r="E45" i="18"/>
  <c r="F45" i="18"/>
  <c r="B46" i="18"/>
  <c r="C46" i="18"/>
  <c r="E46" i="18"/>
  <c r="F46" i="18"/>
  <c r="H46" i="18"/>
  <c r="I46" i="18"/>
  <c r="J46" i="18"/>
  <c r="K46" i="18"/>
  <c r="B47" i="18"/>
  <c r="C47" i="18"/>
  <c r="E47" i="18"/>
  <c r="F47" i="18"/>
  <c r="H47" i="18"/>
  <c r="I47" i="18"/>
  <c r="J47" i="18"/>
  <c r="K47" i="18"/>
  <c r="B48" i="18"/>
  <c r="C48" i="18"/>
  <c r="E48" i="18"/>
  <c r="F48" i="18"/>
  <c r="H48" i="18"/>
  <c r="I48" i="18"/>
  <c r="J48" i="18"/>
  <c r="K48" i="18"/>
  <c r="B49" i="18"/>
  <c r="C49" i="18"/>
  <c r="E49" i="18"/>
  <c r="F49" i="18"/>
  <c r="H49" i="18"/>
  <c r="I49" i="18"/>
  <c r="J49" i="18"/>
  <c r="K49" i="18"/>
  <c r="B50" i="18"/>
  <c r="C50" i="18"/>
  <c r="E50" i="18"/>
  <c r="F50" i="18"/>
  <c r="H50" i="18"/>
  <c r="I50" i="18"/>
  <c r="J50" i="18"/>
  <c r="K50" i="18"/>
  <c r="B51" i="18"/>
  <c r="C51" i="18"/>
  <c r="E51" i="18"/>
  <c r="F51" i="18"/>
  <c r="B52" i="18"/>
  <c r="C52" i="18"/>
  <c r="E52" i="18"/>
  <c r="F52" i="18"/>
  <c r="B53" i="18"/>
  <c r="C53" i="18"/>
  <c r="E53" i="18"/>
  <c r="F53" i="18"/>
  <c r="H53" i="18"/>
  <c r="I53" i="18"/>
  <c r="J53" i="18"/>
  <c r="K53" i="18"/>
  <c r="B54" i="18"/>
  <c r="C54" i="18"/>
  <c r="E54" i="18"/>
  <c r="F54" i="18"/>
  <c r="H54" i="18"/>
  <c r="I54" i="18"/>
  <c r="J54" i="18"/>
  <c r="K54" i="18"/>
  <c r="B55" i="18"/>
  <c r="C55" i="18"/>
  <c r="E55" i="18"/>
  <c r="F55" i="18"/>
  <c r="H55" i="18"/>
  <c r="I55" i="18"/>
  <c r="J55" i="18"/>
  <c r="K55" i="18"/>
  <c r="B56" i="18"/>
  <c r="C56" i="18"/>
  <c r="E56" i="18"/>
  <c r="F56" i="18"/>
  <c r="H56" i="18"/>
  <c r="I56" i="18"/>
  <c r="J56" i="18"/>
  <c r="K56" i="18"/>
  <c r="B57" i="18"/>
  <c r="C57" i="18"/>
  <c r="E57" i="18"/>
  <c r="F57" i="18"/>
  <c r="H57" i="18"/>
  <c r="I57" i="18"/>
  <c r="J57" i="18"/>
  <c r="K57" i="18"/>
  <c r="B58" i="18"/>
  <c r="C58" i="18"/>
  <c r="E58" i="18"/>
  <c r="F58" i="18"/>
  <c r="H58" i="18"/>
  <c r="I58" i="18"/>
  <c r="J58" i="18"/>
  <c r="K58" i="18"/>
  <c r="B59" i="18"/>
  <c r="C59" i="18"/>
  <c r="E59" i="18"/>
  <c r="F59" i="18"/>
  <c r="H59" i="18"/>
  <c r="I59" i="18"/>
  <c r="J59" i="18"/>
  <c r="K59" i="18"/>
  <c r="B60" i="18"/>
  <c r="C60" i="18"/>
  <c r="E60" i="18"/>
  <c r="F60" i="18"/>
  <c r="H60" i="18"/>
  <c r="I60" i="18"/>
  <c r="J60" i="18"/>
  <c r="K60" i="18"/>
  <c r="H19" i="22" l="1"/>
  <c r="H18" i="22"/>
  <c r="H17" i="22"/>
  <c r="W688" i="7"/>
  <c r="H16" i="22"/>
  <c r="V694" i="7"/>
  <c r="X694" i="7" s="1"/>
  <c r="Y694" i="7" s="1"/>
  <c r="V656" i="7"/>
  <c r="X656" i="7" s="1"/>
  <c r="Y656" i="7" s="1"/>
  <c r="V548" i="7"/>
  <c r="X548" i="7" s="1"/>
  <c r="Y548" i="7" s="1"/>
  <c r="V590" i="7"/>
  <c r="X590" i="7" s="1"/>
  <c r="Y590" i="7" s="1"/>
  <c r="V741" i="7"/>
  <c r="X741" i="7" s="1"/>
  <c r="Y741" i="7" s="1"/>
  <c r="H11" i="22"/>
  <c r="H15" i="22"/>
  <c r="H13" i="22"/>
  <c r="H4" i="22"/>
  <c r="H9" i="22"/>
  <c r="H7" i="22"/>
  <c r="H6" i="22"/>
  <c r="H14" i="22"/>
  <c r="H5" i="22"/>
  <c r="H10" i="22"/>
  <c r="H8" i="22"/>
  <c r="H12" i="22"/>
  <c r="V610" i="7"/>
  <c r="W623" i="7"/>
  <c r="X623" i="7" s="1"/>
  <c r="Y623" i="7" s="1"/>
  <c r="W727" i="7"/>
  <c r="X727" i="7" s="1"/>
  <c r="W769" i="7"/>
  <c r="X769" i="7" s="1"/>
  <c r="Y769" i="7" s="1"/>
  <c r="W691" i="7"/>
  <c r="X691" i="7" s="1"/>
  <c r="V744" i="7"/>
  <c r="X744" i="7" s="1"/>
  <c r="V686" i="7"/>
  <c r="X686" i="7" s="1"/>
  <c r="Y686" i="7" s="1"/>
  <c r="W791" i="7"/>
  <c r="X791" i="7" s="1"/>
  <c r="Y791" i="7" s="1"/>
  <c r="V810" i="7"/>
  <c r="V740" i="7"/>
  <c r="X740" i="7" s="1"/>
  <c r="Y740" i="7" s="1"/>
  <c r="W711" i="7"/>
  <c r="X711" i="7" s="1"/>
  <c r="X688" i="7"/>
  <c r="Y688" i="7" s="1"/>
  <c r="W531" i="7"/>
  <c r="X531" i="7" s="1"/>
  <c r="Y531" i="7" s="1"/>
  <c r="W500" i="7"/>
  <c r="X500" i="7" s="1"/>
  <c r="Y500" i="7" s="1"/>
  <c r="W633" i="7"/>
  <c r="X633" i="7" s="1"/>
  <c r="Y633" i="7" s="1"/>
  <c r="W805" i="7"/>
  <c r="X805" i="7" s="1"/>
  <c r="Y805" i="7" s="1"/>
  <c r="W571" i="7"/>
  <c r="W545" i="7"/>
  <c r="V682" i="7"/>
  <c r="W682" i="7"/>
  <c r="W635" i="7"/>
  <c r="V489" i="7"/>
  <c r="W489" i="7"/>
  <c r="V766" i="7"/>
  <c r="W573" i="7"/>
  <c r="V573" i="7"/>
  <c r="V809" i="7"/>
  <c r="W615" i="7"/>
  <c r="V700" i="7"/>
  <c r="W796" i="7"/>
  <c r="V796" i="7"/>
  <c r="W721" i="7"/>
  <c r="V600" i="7"/>
  <c r="X600" i="7" s="1"/>
  <c r="V516" i="7"/>
  <c r="W737" i="7"/>
  <c r="V660" i="7"/>
  <c r="V668" i="7"/>
  <c r="W668" i="7"/>
  <c r="W624" i="7"/>
  <c r="V624" i="7"/>
  <c r="W786" i="7"/>
  <c r="W680" i="7"/>
  <c r="V680" i="7"/>
  <c r="W655" i="7"/>
  <c r="V663" i="7"/>
  <c r="X663" i="7" s="1"/>
  <c r="V750" i="7"/>
  <c r="W536" i="7"/>
  <c r="V536" i="7"/>
  <c r="V530" i="7"/>
  <c r="X530" i="7" s="1"/>
  <c r="W532" i="7"/>
  <c r="V532" i="7"/>
  <c r="W785" i="7"/>
  <c r="W612" i="7"/>
  <c r="V491" i="7"/>
  <c r="W753" i="7"/>
  <c r="V679" i="7"/>
  <c r="V738" i="7"/>
  <c r="X738" i="7" s="1"/>
  <c r="V490" i="7"/>
  <c r="X490" i="7" s="1"/>
  <c r="V545" i="7"/>
  <c r="V759" i="7"/>
  <c r="W589" i="7"/>
  <c r="W542" i="7"/>
  <c r="X542" i="7" s="1"/>
  <c r="Y542" i="7" s="1"/>
  <c r="V492" i="7"/>
  <c r="X492" i="7" s="1"/>
  <c r="V570" i="7"/>
  <c r="X570" i="7" s="1"/>
  <c r="W513" i="7"/>
  <c r="V513" i="7"/>
  <c r="W498" i="7"/>
  <c r="V498" i="7"/>
  <c r="V749" i="7"/>
  <c r="W749" i="7"/>
  <c r="V667" i="7"/>
  <c r="W667" i="7"/>
  <c r="W658" i="7"/>
  <c r="V658" i="7"/>
  <c r="W755" i="7"/>
  <c r="V755" i="7"/>
  <c r="W579" i="7"/>
  <c r="V579" i="7"/>
  <c r="W576" i="7"/>
  <c r="W672" i="7"/>
  <c r="W772" i="7"/>
  <c r="W564" i="7"/>
  <c r="V558" i="7"/>
  <c r="V713" i="7"/>
  <c r="W546" i="7"/>
  <c r="V546" i="7"/>
  <c r="W771" i="7"/>
  <c r="W699" i="7"/>
  <c r="X699" i="7" s="1"/>
  <c r="Y699" i="7" s="1"/>
  <c r="V553" i="7"/>
  <c r="X553" i="7" s="1"/>
  <c r="V629" i="7"/>
  <c r="W815" i="7"/>
  <c r="V533" i="7"/>
  <c r="W533" i="7"/>
  <c r="V527" i="7"/>
  <c r="W598" i="7"/>
  <c r="W698" i="7"/>
  <c r="V698" i="7"/>
  <c r="W657" i="7"/>
  <c r="W654" i="7"/>
  <c r="V654" i="7"/>
  <c r="V790" i="7"/>
  <c r="X790" i="7" s="1"/>
  <c r="V777" i="7"/>
  <c r="W594" i="7"/>
  <c r="X594" i="7" s="1"/>
  <c r="W768" i="7"/>
  <c r="W611" i="7"/>
  <c r="X611" i="7" s="1"/>
  <c r="Y611" i="7" s="1"/>
  <c r="V797" i="7"/>
  <c r="W506" i="7"/>
  <c r="X506" i="7" s="1"/>
  <c r="Y506" i="7" s="1"/>
  <c r="W724" i="7"/>
  <c r="V724" i="7"/>
  <c r="W507" i="7"/>
  <c r="X507" i="7" s="1"/>
  <c r="W485" i="7"/>
  <c r="W483" i="7"/>
  <c r="V483" i="7"/>
  <c r="W527" i="7"/>
  <c r="V687" i="7"/>
  <c r="X687" i="7" s="1"/>
  <c r="W692" i="7"/>
  <c r="W529" i="7"/>
  <c r="W750" i="7"/>
  <c r="W800" i="7"/>
  <c r="W797" i="7"/>
  <c r="V661" i="7"/>
  <c r="X661" i="7" s="1"/>
  <c r="W566" i="7"/>
  <c r="V566" i="7"/>
  <c r="W776" i="7"/>
  <c r="X776" i="7" s="1"/>
  <c r="Y776" i="7" s="1"/>
  <c r="W617" i="7"/>
  <c r="V550" i="7"/>
  <c r="W550" i="7"/>
  <c r="W778" i="7"/>
  <c r="V779" i="7"/>
  <c r="V723" i="7"/>
  <c r="W723" i="7"/>
  <c r="W592" i="7"/>
  <c r="V592" i="7"/>
  <c r="W497" i="7"/>
  <c r="V519" i="7"/>
  <c r="V495" i="7"/>
  <c r="W742" i="7"/>
  <c r="X742" i="7" s="1"/>
  <c r="Y742" i="7" s="1"/>
  <c r="V517" i="7"/>
  <c r="W517" i="7"/>
  <c r="W618" i="7"/>
  <c r="V618" i="7"/>
  <c r="W715" i="7"/>
  <c r="V715" i="7"/>
  <c r="W488" i="7"/>
  <c r="V488" i="7"/>
  <c r="V537" i="7"/>
  <c r="V778" i="7"/>
  <c r="W544" i="7"/>
  <c r="V544" i="7"/>
  <c r="W593" i="7"/>
  <c r="X593" i="7" s="1"/>
  <c r="W729" i="7"/>
  <c r="V729" i="7"/>
  <c r="W767" i="7"/>
  <c r="V767" i="7"/>
  <c r="W756" i="7"/>
  <c r="W646" i="7"/>
  <c r="V646" i="7"/>
  <c r="W578" i="7"/>
  <c r="W754" i="7"/>
  <c r="X754" i="7" s="1"/>
  <c r="Y754" i="7" s="1"/>
  <c r="W782" i="7"/>
  <c r="V782" i="7"/>
  <c r="W538" i="7"/>
  <c r="V538" i="7"/>
  <c r="W520" i="7"/>
  <c r="V520" i="7"/>
  <c r="V773" i="7"/>
  <c r="W773" i="7"/>
  <c r="V494" i="7"/>
  <c r="W736" i="7"/>
  <c r="V736" i="7"/>
  <c r="W574" i="7"/>
  <c r="V588" i="7"/>
  <c r="W588" i="7"/>
  <c r="V732" i="7"/>
  <c r="W732" i="7"/>
  <c r="W486" i="7"/>
  <c r="V486" i="7"/>
  <c r="V671" i="7"/>
  <c r="W671" i="7"/>
  <c r="V763" i="7"/>
  <c r="W763" i="7"/>
  <c r="V762" i="7"/>
  <c r="V702" i="7"/>
  <c r="W516" i="7"/>
  <c r="V673" i="7"/>
  <c r="X673" i="7" s="1"/>
  <c r="V529" i="7"/>
  <c r="V598" i="7"/>
  <c r="V615" i="7"/>
  <c r="W627" i="7"/>
  <c r="V800" i="7"/>
  <c r="V608" i="7"/>
  <c r="X608" i="7" s="1"/>
  <c r="V781" i="7"/>
  <c r="W775" i="7"/>
  <c r="X775" i="7" s="1"/>
  <c r="V747" i="7"/>
  <c r="W747" i="7"/>
  <c r="V735" i="7"/>
  <c r="W584" i="7"/>
  <c r="W804" i="7"/>
  <c r="W640" i="7"/>
  <c r="V640" i="7"/>
  <c r="V669" i="7"/>
  <c r="W669" i="7"/>
  <c r="V758" i="7"/>
  <c r="W758" i="7"/>
  <c r="W599" i="7"/>
  <c r="V599" i="7"/>
  <c r="V571" i="7"/>
  <c r="W728" i="7"/>
  <c r="V728" i="7"/>
  <c r="W630" i="7"/>
  <c r="X630" i="7" s="1"/>
  <c r="W484" i="7"/>
  <c r="X484" i="7" s="1"/>
  <c r="W572" i="7"/>
  <c r="W718" i="7"/>
  <c r="W543" i="7"/>
  <c r="V543" i="7"/>
  <c r="W569" i="7"/>
  <c r="V569" i="7"/>
  <c r="W647" i="7"/>
  <c r="V605" i="7"/>
  <c r="V487" i="7"/>
  <c r="W487" i="7"/>
  <c r="V540" i="7"/>
  <c r="W563" i="7"/>
  <c r="V563" i="7"/>
  <c r="W743" i="7"/>
  <c r="V743" i="7"/>
  <c r="W526" i="7"/>
  <c r="V526" i="7"/>
  <c r="V515" i="7"/>
  <c r="V503" i="7"/>
  <c r="X503" i="7" s="1"/>
  <c r="W634" i="7"/>
  <c r="V792" i="7"/>
  <c r="W792" i="7"/>
  <c r="W770" i="7"/>
  <c r="V770" i="7"/>
  <c r="V739" i="7"/>
  <c r="V549" i="7"/>
  <c r="W549" i="7"/>
  <c r="W784" i="7"/>
  <c r="V784" i="7"/>
  <c r="W762" i="7"/>
  <c r="W643" i="7"/>
  <c r="W702" i="7"/>
  <c r="W719" i="7"/>
  <c r="X719" i="7" s="1"/>
  <c r="Y719" i="7" s="1"/>
  <c r="V649" i="7"/>
  <c r="X649" i="7" s="1"/>
  <c r="V664" i="7"/>
  <c r="V497" i="7"/>
  <c r="W510" i="7"/>
  <c r="X510" i="7" s="1"/>
  <c r="Y510" i="7" s="1"/>
  <c r="W809" i="7"/>
  <c r="V647" i="7"/>
  <c r="V627" i="7"/>
  <c r="V768" i="7"/>
  <c r="V576" i="7"/>
  <c r="W781" i="7"/>
  <c r="W541" i="7"/>
  <c r="X541" i="7" s="1"/>
  <c r="V581" i="7"/>
  <c r="V556" i="7"/>
  <c r="V645" i="7"/>
  <c r="X645" i="7" s="1"/>
  <c r="W659" i="7"/>
  <c r="W607" i="7"/>
  <c r="W666" i="7"/>
  <c r="V666" i="7"/>
  <c r="V617" i="7"/>
  <c r="V677" i="7"/>
  <c r="W677" i="7"/>
  <c r="V632" i="7"/>
  <c r="X632" i="7" s="1"/>
  <c r="V683" i="7"/>
  <c r="W683" i="7"/>
  <c r="V508" i="7"/>
  <c r="V801" i="7"/>
  <c r="W801" i="7"/>
  <c r="V564" i="7"/>
  <c r="W614" i="7"/>
  <c r="X614" i="7" s="1"/>
  <c r="V514" i="7"/>
  <c r="W730" i="7"/>
  <c r="W808" i="7"/>
  <c r="V808" i="7"/>
  <c r="V511" i="7"/>
  <c r="W511" i="7"/>
  <c r="V652" i="7"/>
  <c r="W652" i="7"/>
  <c r="W482" i="7"/>
  <c r="V482" i="7"/>
  <c r="W816" i="7"/>
  <c r="V816" i="7"/>
  <c r="V705" i="7"/>
  <c r="W705" i="7"/>
  <c r="W731" i="7"/>
  <c r="X731" i="7" s="1"/>
  <c r="Y731" i="7" s="1"/>
  <c r="V631" i="7"/>
  <c r="V643" i="7"/>
  <c r="W660" i="7"/>
  <c r="V657" i="7"/>
  <c r="V783" i="7"/>
  <c r="X783" i="7" s="1"/>
  <c r="V655" i="7"/>
  <c r="W760" i="7"/>
  <c r="X760" i="7" s="1"/>
  <c r="Y760" i="7" s="1"/>
  <c r="V712" i="7"/>
  <c r="X712" i="7" s="1"/>
  <c r="V794" i="7"/>
  <c r="V752" i="7"/>
  <c r="V733" i="7"/>
  <c r="X733" i="7" s="1"/>
  <c r="V793" i="7"/>
  <c r="X793" i="7" s="1"/>
  <c r="W581" i="7"/>
  <c r="W556" i="7"/>
  <c r="V575" i="7"/>
  <c r="V697" i="7"/>
  <c r="W518" i="7"/>
  <c r="W642" i="7"/>
  <c r="W616" i="7"/>
  <c r="V616" i="7"/>
  <c r="W496" i="7"/>
  <c r="V496" i="7"/>
  <c r="V745" i="7"/>
  <c r="X745" i="7" s="1"/>
  <c r="W814" i="7"/>
  <c r="V814" i="7"/>
  <c r="V651" i="7"/>
  <c r="W651" i="7"/>
  <c r="W534" i="7"/>
  <c r="V534" i="7"/>
  <c r="V562" i="7"/>
  <c r="W676" i="7"/>
  <c r="X676" i="7" s="1"/>
  <c r="Y676" i="7" s="1"/>
  <c r="W787" i="7"/>
  <c r="X787" i="7" s="1"/>
  <c r="W551" i="7"/>
  <c r="V551" i="7"/>
  <c r="V765" i="7"/>
  <c r="W765" i="7"/>
  <c r="W726" i="7"/>
  <c r="V726" i="7"/>
  <c r="V535" i="7"/>
  <c r="W535" i="7"/>
  <c r="W561" i="7"/>
  <c r="X561" i="7" s="1"/>
  <c r="W703" i="7"/>
  <c r="V703" i="7"/>
  <c r="W555" i="7"/>
  <c r="V555" i="7"/>
  <c r="W701" i="7"/>
  <c r="W662" i="7"/>
  <c r="X662" i="7" s="1"/>
  <c r="V804" i="7"/>
  <c r="W644" i="7"/>
  <c r="V803" i="7"/>
  <c r="V817" i="7"/>
  <c r="W519" i="7"/>
  <c r="W560" i="7"/>
  <c r="W707" i="7"/>
  <c r="W597" i="7"/>
  <c r="X597" i="7" s="1"/>
  <c r="V696" i="7"/>
  <c r="W696" i="7"/>
  <c r="V780" i="7"/>
  <c r="X780" i="7" s="1"/>
  <c r="W746" i="7"/>
  <c r="V595" i="7"/>
  <c r="W595" i="7"/>
  <c r="W650" i="7"/>
  <c r="V650" i="7"/>
  <c r="V568" i="7"/>
  <c r="X568" i="7" s="1"/>
  <c r="W504" i="7"/>
  <c r="V504" i="7"/>
  <c r="W675" i="7"/>
  <c r="X675" i="7" s="1"/>
  <c r="V690" i="7"/>
  <c r="X690" i="7" s="1"/>
  <c r="V604" i="7"/>
  <c r="X810" i="7"/>
  <c r="Y810" i="7" s="1"/>
  <c r="V761" i="7"/>
  <c r="V583" i="7"/>
  <c r="W583" i="7"/>
  <c r="V684" i="7"/>
  <c r="W684" i="7"/>
  <c r="V602" i="7"/>
  <c r="X602" i="7" s="1"/>
  <c r="V653" i="7"/>
  <c r="W653" i="7"/>
  <c r="V509" i="7"/>
  <c r="V502" i="7"/>
  <c r="W591" i="7"/>
  <c r="V788" i="7"/>
  <c r="X788" i="7" s="1"/>
  <c r="V644" i="7"/>
  <c r="V578" i="7"/>
  <c r="V789" i="7"/>
  <c r="X789" i="7" s="1"/>
  <c r="W803" i="7"/>
  <c r="V785" i="7"/>
  <c r="W625" i="7"/>
  <c r="X625" i="7" s="1"/>
  <c r="W631" i="7"/>
  <c r="V678" i="7"/>
  <c r="V635" i="7"/>
  <c r="V748" i="7"/>
  <c r="X748" i="7" s="1"/>
  <c r="W648" i="7"/>
  <c r="W495" i="7"/>
  <c r="W798" i="7"/>
  <c r="V639" i="7"/>
  <c r="X639" i="7" s="1"/>
  <c r="V730" i="7"/>
  <c r="W704" i="7"/>
  <c r="W512" i="7"/>
  <c r="V701" i="7"/>
  <c r="W493" i="7"/>
  <c r="X493" i="7" s="1"/>
  <c r="W697" i="7"/>
  <c r="V815" i="7"/>
  <c r="W501" i="7"/>
  <c r="X501" i="7" s="1"/>
  <c r="V751" i="7"/>
  <c r="X751" i="7" s="1"/>
  <c r="W777" i="7"/>
  <c r="V685" i="7"/>
  <c r="W709" i="7"/>
  <c r="V709" i="7"/>
  <c r="W811" i="7"/>
  <c r="X811" i="7" s="1"/>
  <c r="V795" i="7"/>
  <c r="V681" i="7"/>
  <c r="W628" i="7"/>
  <c r="V628" i="7"/>
  <c r="W695" i="7"/>
  <c r="X695" i="7" s="1"/>
  <c r="W638" i="7"/>
  <c r="V621" i="7"/>
  <c r="W621" i="7"/>
  <c r="W580" i="7"/>
  <c r="V613" i="7"/>
  <c r="W613" i="7"/>
  <c r="W609" i="7"/>
  <c r="V609" i="7"/>
  <c r="V813" i="7"/>
  <c r="W813" i="7"/>
  <c r="W601" i="7"/>
  <c r="V601" i="7"/>
  <c r="W714" i="7"/>
  <c r="V714" i="7"/>
  <c r="V587" i="7"/>
  <c r="W812" i="7"/>
  <c r="W641" i="7"/>
  <c r="V725" i="7"/>
  <c r="X725" i="7" s="1"/>
  <c r="W528" i="7"/>
  <c r="V528" i="7"/>
  <c r="W562" i="7"/>
  <c r="W700" i="7"/>
  <c r="V585" i="7"/>
  <c r="V584" i="7"/>
  <c r="W685" i="7"/>
  <c r="W670" i="7"/>
  <c r="X670" i="7" s="1"/>
  <c r="W764" i="7"/>
  <c r="V665" i="7"/>
  <c r="W735" i="7"/>
  <c r="V547" i="7"/>
  <c r="W547" i="7"/>
  <c r="V523" i="7"/>
  <c r="V603" i="7"/>
  <c r="X603" i="7" s="1"/>
  <c r="W722" i="7"/>
  <c r="X722" i="7" s="1"/>
  <c r="V636" i="7"/>
  <c r="V499" i="7"/>
  <c r="W505" i="7"/>
  <c r="V505" i="7"/>
  <c r="W708" i="7"/>
  <c r="X708" i="7" s="1"/>
  <c r="V525" i="7"/>
  <c r="W525" i="7"/>
  <c r="W717" i="7"/>
  <c r="V717" i="7"/>
  <c r="W626" i="7"/>
  <c r="X626" i="7" s="1"/>
  <c r="V693" i="7"/>
  <c r="W693" i="7"/>
  <c r="V622" i="7"/>
  <c r="X622" i="7" s="1"/>
  <c r="V524" i="7"/>
  <c r="X524" i="7" s="1"/>
  <c r="V799" i="7"/>
  <c r="W799" i="7"/>
  <c r="W522" i="7"/>
  <c r="V522" i="7"/>
  <c r="V559" i="7"/>
  <c r="V774" i="7"/>
  <c r="X774" i="7" s="1"/>
  <c r="W757" i="7"/>
  <c r="W710" i="7"/>
  <c r="V710" i="7"/>
  <c r="W557" i="7"/>
  <c r="V557" i="7"/>
  <c r="W689" i="7"/>
  <c r="X689" i="7" s="1"/>
  <c r="Y689" i="7" s="1"/>
  <c r="V716" i="7"/>
  <c r="V674" i="7"/>
  <c r="W720" i="7"/>
  <c r="V720" i="7"/>
  <c r="W807" i="7"/>
  <c r="V802" i="7"/>
  <c r="X802" i="7" s="1"/>
  <c r="W558" i="7"/>
  <c r="V756" i="7"/>
  <c r="W596" i="7"/>
  <c r="W508" i="7"/>
  <c r="V565" i="7"/>
  <c r="V734" i="7"/>
  <c r="V753" i="7"/>
  <c r="W577" i="7"/>
  <c r="W706" i="7"/>
  <c r="X706" i="7" s="1"/>
  <c r="Y706" i="7" s="1"/>
  <c r="W514" i="7"/>
  <c r="V707" i="7"/>
  <c r="W636" i="7"/>
  <c r="W585" i="7"/>
  <c r="V746" i="7"/>
  <c r="W779" i="7"/>
  <c r="V552" i="7"/>
  <c r="X552" i="7" s="1"/>
  <c r="V634" i="7"/>
  <c r="V582" i="7"/>
  <c r="X582" i="7" s="1"/>
  <c r="W586" i="7"/>
  <c r="X586" i="7" s="1"/>
  <c r="V637" i="7"/>
  <c r="X637" i="7" s="1"/>
  <c r="W494" i="7"/>
  <c r="W619" i="7"/>
  <c r="V620" i="7"/>
  <c r="V521" i="7"/>
  <c r="X521" i="7" s="1"/>
  <c r="V539" i="7"/>
  <c r="X539" i="7" s="1"/>
  <c r="V806" i="7"/>
  <c r="X806" i="7" s="1"/>
  <c r="V757" i="7"/>
  <c r="W606" i="7"/>
  <c r="X606" i="7" s="1"/>
  <c r="Y606" i="7" s="1"/>
  <c r="W567" i="7"/>
  <c r="W554" i="7"/>
  <c r="X554" i="7" s="1"/>
  <c r="Y554" i="7" s="1"/>
  <c r="M45" i="18"/>
  <c r="M42" i="18"/>
  <c r="M43" i="18"/>
  <c r="G52" i="18"/>
  <c r="M52" i="18"/>
  <c r="G50" i="18"/>
  <c r="M50" i="18"/>
  <c r="G51" i="18"/>
  <c r="M51" i="18"/>
  <c r="G46" i="18"/>
  <c r="G59" i="18"/>
  <c r="G48" i="18"/>
  <c r="G58" i="18"/>
  <c r="G54" i="18"/>
  <c r="G49" i="18"/>
  <c r="G55" i="18"/>
  <c r="G57" i="18"/>
  <c r="G53" i="18"/>
  <c r="G40" i="18"/>
  <c r="G28" i="18"/>
  <c r="G16" i="18"/>
  <c r="G37" i="18"/>
  <c r="G33" i="18"/>
  <c r="G25" i="18"/>
  <c r="G21" i="18"/>
  <c r="G13" i="18"/>
  <c r="G9" i="18"/>
  <c r="G38" i="18"/>
  <c r="G34" i="18"/>
  <c r="G30" i="18"/>
  <c r="G26" i="18"/>
  <c r="G22" i="18"/>
  <c r="G18" i="18"/>
  <c r="G14" i="18"/>
  <c r="G10" i="18"/>
  <c r="G6" i="18"/>
  <c r="G60" i="18"/>
  <c r="G56" i="18"/>
  <c r="G39" i="18"/>
  <c r="G35" i="18"/>
  <c r="G31" i="18"/>
  <c r="G27" i="18"/>
  <c r="G23" i="18"/>
  <c r="G19" i="18"/>
  <c r="G15" i="18"/>
  <c r="G11" i="18"/>
  <c r="G7" i="18"/>
  <c r="G47" i="18"/>
  <c r="G36" i="18"/>
  <c r="G24" i="18"/>
  <c r="G12" i="18"/>
  <c r="G29" i="18"/>
  <c r="G17" i="18"/>
  <c r="G32" i="18"/>
  <c r="G20" i="18"/>
  <c r="G8" i="18"/>
  <c r="X667" i="7" l="1"/>
  <c r="X644" i="7"/>
  <c r="X547" i="7"/>
  <c r="X609" i="7"/>
  <c r="Y609" i="7" s="1"/>
  <c r="X729" i="7"/>
  <c r="Y729" i="7" s="1"/>
  <c r="X784" i="7"/>
  <c r="X599" i="7"/>
  <c r="Y599" i="7" s="1"/>
  <c r="X563" i="7"/>
  <c r="Y563" i="7" s="1"/>
  <c r="X544" i="7"/>
  <c r="Y544" i="7" s="1"/>
  <c r="X543" i="7"/>
  <c r="Y543" i="7" s="1"/>
  <c r="X598" i="7"/>
  <c r="Y598" i="7" s="1"/>
  <c r="X655" i="7"/>
  <c r="Y655" i="7" s="1"/>
  <c r="X657" i="7"/>
  <c r="Y657" i="7" s="1"/>
  <c r="X595" i="7"/>
  <c r="Y595" i="7" s="1"/>
  <c r="X755" i="7"/>
  <c r="Y755" i="7" s="1"/>
  <c r="X799" i="7"/>
  <c r="Y799" i="7" s="1"/>
  <c r="X781" i="7"/>
  <c r="Y781" i="7" s="1"/>
  <c r="X723" i="7"/>
  <c r="Y723" i="7" s="1"/>
  <c r="X617" i="7"/>
  <c r="Y617" i="7" s="1"/>
  <c r="X757" i="7"/>
  <c r="Y757" i="7" s="1"/>
  <c r="X693" i="7"/>
  <c r="Y693" i="7" s="1"/>
  <c r="X705" i="7"/>
  <c r="Y705" i="7" s="1"/>
  <c r="X532" i="7"/>
  <c r="Y532" i="7" s="1"/>
  <c r="X488" i="7"/>
  <c r="Y488" i="7" s="1"/>
  <c r="X546" i="7"/>
  <c r="Y546" i="7" s="1"/>
  <c r="Y727" i="7"/>
  <c r="X747" i="7"/>
  <c r="Y747" i="7" s="1"/>
  <c r="X703" i="7"/>
  <c r="Y703" i="7" s="1"/>
  <c r="X647" i="7"/>
  <c r="Y647" i="7" s="1"/>
  <c r="X489" i="7"/>
  <c r="Y489" i="7" s="1"/>
  <c r="X809" i="7"/>
  <c r="X520" i="7"/>
  <c r="Y520" i="7" s="1"/>
  <c r="X763" i="7"/>
  <c r="Y763" i="7" s="1"/>
  <c r="X578" i="7"/>
  <c r="Y578" i="7" s="1"/>
  <c r="X654" i="7"/>
  <c r="Y654" i="7" s="1"/>
  <c r="X585" i="7"/>
  <c r="Y585" i="7" s="1"/>
  <c r="X746" i="7"/>
  <c r="Y746" i="7" s="1"/>
  <c r="X800" i="7"/>
  <c r="Y800" i="7" s="1"/>
  <c r="X682" i="7"/>
  <c r="Y682" i="7" s="1"/>
  <c r="X650" i="7"/>
  <c r="Y650" i="7" s="1"/>
  <c r="X651" i="7"/>
  <c r="Y651" i="7" s="1"/>
  <c r="X610" i="7"/>
  <c r="Y610" i="7" s="1"/>
  <c r="X556" i="7"/>
  <c r="Y556" i="7" s="1"/>
  <c r="X631" i="7"/>
  <c r="Y631" i="7" s="1"/>
  <c r="X576" i="7"/>
  <c r="Y576" i="7" s="1"/>
  <c r="X487" i="7"/>
  <c r="Y487" i="7" s="1"/>
  <c r="X483" i="7"/>
  <c r="Y483" i="7" s="1"/>
  <c r="X533" i="7"/>
  <c r="Y533" i="7" s="1"/>
  <c r="Y744" i="7"/>
  <c r="X777" i="7"/>
  <c r="Y777" i="7" s="1"/>
  <c r="X581" i="7"/>
  <c r="Y581" i="7" s="1"/>
  <c r="X720" i="7"/>
  <c r="Y720" i="7" s="1"/>
  <c r="X696" i="7"/>
  <c r="Y696" i="7" s="1"/>
  <c r="X486" i="7"/>
  <c r="Y486" i="7" s="1"/>
  <c r="X753" i="7"/>
  <c r="Y753" i="7" s="1"/>
  <c r="X522" i="7"/>
  <c r="Y522" i="7" s="1"/>
  <c r="X504" i="7"/>
  <c r="Y504" i="7" s="1"/>
  <c r="X579" i="7"/>
  <c r="Y579" i="7" s="1"/>
  <c r="X700" i="7"/>
  <c r="Y700" i="7" s="1"/>
  <c r="X562" i="7"/>
  <c r="Y562" i="7" s="1"/>
  <c r="X535" i="7"/>
  <c r="Y535" i="7" s="1"/>
  <c r="X482" i="7"/>
  <c r="Y482" i="7" s="1"/>
  <c r="X658" i="7"/>
  <c r="Y658" i="7" s="1"/>
  <c r="X684" i="7"/>
  <c r="Y684" i="7" s="1"/>
  <c r="X555" i="7"/>
  <c r="Y555" i="7" s="1"/>
  <c r="X508" i="7"/>
  <c r="Y508" i="7" s="1"/>
  <c r="X566" i="7"/>
  <c r="Y566" i="7" s="1"/>
  <c r="X513" i="7"/>
  <c r="Y513" i="7" s="1"/>
  <c r="X596" i="7"/>
  <c r="Y596" i="7" s="1"/>
  <c r="X536" i="7"/>
  <c r="Y536" i="7" s="1"/>
  <c r="X607" i="7"/>
  <c r="Y607" i="7" s="1"/>
  <c r="X717" i="7"/>
  <c r="Y717" i="7" s="1"/>
  <c r="X636" i="7"/>
  <c r="Y636" i="7" s="1"/>
  <c r="X641" i="7"/>
  <c r="Y641" i="7" s="1"/>
  <c r="X638" i="7"/>
  <c r="Y638" i="7" s="1"/>
  <c r="X496" i="7"/>
  <c r="Y496" i="7" s="1"/>
  <c r="X511" i="7"/>
  <c r="Y511" i="7" s="1"/>
  <c r="X572" i="7"/>
  <c r="Y572" i="7" s="1"/>
  <c r="X762" i="7"/>
  <c r="Y762" i="7" s="1"/>
  <c r="X618" i="7"/>
  <c r="Y618" i="7" s="1"/>
  <c r="Y507" i="7"/>
  <c r="Y722" i="7"/>
  <c r="X808" i="7"/>
  <c r="Y808" i="7" s="1"/>
  <c r="X743" i="7"/>
  <c r="Y743" i="7" s="1"/>
  <c r="Y775" i="7"/>
  <c r="X517" i="7"/>
  <c r="Y517" i="7" s="1"/>
  <c r="Y711" i="7"/>
  <c r="X710" i="7"/>
  <c r="Y710" i="7" s="1"/>
  <c r="X812" i="7"/>
  <c r="Y812" i="7" s="1"/>
  <c r="Y691" i="7"/>
  <c r="X525" i="7"/>
  <c r="Y525" i="7" s="1"/>
  <c r="X669" i="7"/>
  <c r="Y669" i="7" s="1"/>
  <c r="Y670" i="7"/>
  <c r="X768" i="7"/>
  <c r="Y768" i="7" s="1"/>
  <c r="X792" i="7"/>
  <c r="Y792" i="7" s="1"/>
  <c r="X672" i="7"/>
  <c r="Y672" i="7" s="1"/>
  <c r="X680" i="7"/>
  <c r="Y680" i="7" s="1"/>
  <c r="Y708" i="7"/>
  <c r="X803" i="7"/>
  <c r="Y803" i="7" s="1"/>
  <c r="X798" i="7"/>
  <c r="Y798" i="7" s="1"/>
  <c r="X726" i="7"/>
  <c r="Y726" i="7" s="1"/>
  <c r="X807" i="7"/>
  <c r="Y807" i="7" s="1"/>
  <c r="X505" i="7"/>
  <c r="Y505" i="7" s="1"/>
  <c r="X574" i="7"/>
  <c r="Y574" i="7" s="1"/>
  <c r="X497" i="7"/>
  <c r="Y497" i="7" s="1"/>
  <c r="X749" i="7"/>
  <c r="Y749" i="7" s="1"/>
  <c r="X514" i="7"/>
  <c r="Y514" i="7" s="1"/>
  <c r="Y626" i="7"/>
  <c r="X529" i="7"/>
  <c r="Y529" i="7" s="1"/>
  <c r="X564" i="7"/>
  <c r="Y564" i="7" s="1"/>
  <c r="Y712" i="7"/>
  <c r="X692" i="7"/>
  <c r="Y692" i="7" s="1"/>
  <c r="X575" i="7"/>
  <c r="Y575" i="7" s="1"/>
  <c r="X659" i="7"/>
  <c r="Y659" i="7" s="1"/>
  <c r="Y661" i="7"/>
  <c r="X797" i="7"/>
  <c r="Y797" i="7" s="1"/>
  <c r="X591" i="7"/>
  <c r="Y591" i="7" s="1"/>
  <c r="X612" i="7"/>
  <c r="Y612" i="7" s="1"/>
  <c r="X737" i="7"/>
  <c r="Y737" i="7" s="1"/>
  <c r="X615" i="7"/>
  <c r="Y615" i="7" s="1"/>
  <c r="Y675" i="7"/>
  <c r="Y541" i="7"/>
  <c r="X642" i="7"/>
  <c r="Y642" i="7" s="1"/>
  <c r="X512" i="7"/>
  <c r="Y512" i="7" s="1"/>
  <c r="Y521" i="7"/>
  <c r="Y802" i="7"/>
  <c r="Y789" i="7"/>
  <c r="X653" i="7"/>
  <c r="Y653" i="7" s="1"/>
  <c r="X704" i="7"/>
  <c r="Y704" i="7" s="1"/>
  <c r="X560" i="7"/>
  <c r="Y560" i="7" s="1"/>
  <c r="X814" i="7"/>
  <c r="Y814" i="7" s="1"/>
  <c r="Y645" i="7"/>
  <c r="X549" i="7"/>
  <c r="Y549" i="7" s="1"/>
  <c r="X605" i="7"/>
  <c r="Y605" i="7" s="1"/>
  <c r="X718" i="7"/>
  <c r="Y718" i="7" s="1"/>
  <c r="X758" i="7"/>
  <c r="Y758" i="7" s="1"/>
  <c r="X584" i="7"/>
  <c r="Y584" i="7" s="1"/>
  <c r="X671" i="7"/>
  <c r="Y671" i="7" s="1"/>
  <c r="X782" i="7"/>
  <c r="Y782" i="7" s="1"/>
  <c r="X537" i="7"/>
  <c r="Y537" i="7" s="1"/>
  <c r="X527" i="7"/>
  <c r="Y527" i="7" s="1"/>
  <c r="X771" i="7"/>
  <c r="Y771" i="7" s="1"/>
  <c r="X772" i="7"/>
  <c r="Y772" i="7" s="1"/>
  <c r="Y490" i="7"/>
  <c r="X786" i="7"/>
  <c r="Y786" i="7" s="1"/>
  <c r="X619" i="7"/>
  <c r="Y619" i="7" s="1"/>
  <c r="Y695" i="7"/>
  <c r="Y561" i="7"/>
  <c r="Y625" i="7"/>
  <c r="Y597" i="7"/>
  <c r="Y806" i="7"/>
  <c r="Y539" i="7"/>
  <c r="X559" i="7"/>
  <c r="Y559" i="7" s="1"/>
  <c r="X621" i="7"/>
  <c r="Y621" i="7" s="1"/>
  <c r="X795" i="7"/>
  <c r="Y795" i="7" s="1"/>
  <c r="X577" i="7"/>
  <c r="Y577" i="7" s="1"/>
  <c r="Y639" i="7"/>
  <c r="Y602" i="7"/>
  <c r="X604" i="7"/>
  <c r="Y604" i="7" s="1"/>
  <c r="X765" i="7"/>
  <c r="Y765" i="7" s="1"/>
  <c r="Y745" i="7"/>
  <c r="X518" i="7"/>
  <c r="Y518" i="7" s="1"/>
  <c r="X652" i="7"/>
  <c r="Y652" i="7" s="1"/>
  <c r="X677" i="7"/>
  <c r="Y677" i="7" s="1"/>
  <c r="Y649" i="7"/>
  <c r="X634" i="7"/>
  <c r="Y634" i="7" s="1"/>
  <c r="X728" i="7"/>
  <c r="Y728" i="7" s="1"/>
  <c r="X664" i="7"/>
  <c r="Y664" i="7" s="1"/>
  <c r="X588" i="7"/>
  <c r="Y588" i="7" s="1"/>
  <c r="X773" i="7"/>
  <c r="Y773" i="7" s="1"/>
  <c r="X767" i="7"/>
  <c r="Y767" i="7" s="1"/>
  <c r="X592" i="7"/>
  <c r="Y592" i="7" s="1"/>
  <c r="X764" i="7"/>
  <c r="Y764" i="7" s="1"/>
  <c r="X498" i="7"/>
  <c r="Y498" i="7" s="1"/>
  <c r="Y738" i="7"/>
  <c r="X785" i="7"/>
  <c r="Y785" i="7" s="1"/>
  <c r="X516" i="7"/>
  <c r="Y516" i="7" s="1"/>
  <c r="Y809" i="7"/>
  <c r="X502" i="7"/>
  <c r="Y502" i="7" s="1"/>
  <c r="X545" i="7"/>
  <c r="Y545" i="7" s="1"/>
  <c r="Y811" i="7"/>
  <c r="Y594" i="7"/>
  <c r="Y637" i="7"/>
  <c r="Y553" i="7"/>
  <c r="Y593" i="7"/>
  <c r="X761" i="7"/>
  <c r="Y761" i="7" s="1"/>
  <c r="X756" i="7"/>
  <c r="Y756" i="7" s="1"/>
  <c r="X766" i="7"/>
  <c r="Y766" i="7" s="1"/>
  <c r="X813" i="7"/>
  <c r="Y813" i="7" s="1"/>
  <c r="X557" i="7"/>
  <c r="Y557" i="7" s="1"/>
  <c r="X528" i="7"/>
  <c r="Y528" i="7" s="1"/>
  <c r="X714" i="7"/>
  <c r="Y714" i="7" s="1"/>
  <c r="X620" i="7"/>
  <c r="Y620" i="7" s="1"/>
  <c r="Y644" i="7"/>
  <c r="Y783" i="7"/>
  <c r="Y503" i="7"/>
  <c r="Y630" i="7"/>
  <c r="Y614" i="7"/>
  <c r="Y673" i="7"/>
  <c r="X550" i="7"/>
  <c r="Y550" i="7" s="1"/>
  <c r="X485" i="7"/>
  <c r="Y485" i="7" s="1"/>
  <c r="Y586" i="7"/>
  <c r="X735" i="7"/>
  <c r="Y735" i="7" s="1"/>
  <c r="X750" i="7"/>
  <c r="Y750" i="7" s="1"/>
  <c r="X628" i="7"/>
  <c r="Y628" i="7" s="1"/>
  <c r="X567" i="7"/>
  <c r="Y567" i="7" s="1"/>
  <c r="Y501" i="7"/>
  <c r="Y632" i="7"/>
  <c r="Y622" i="7"/>
  <c r="X499" i="7"/>
  <c r="Y499" i="7" s="1"/>
  <c r="Y568" i="7"/>
  <c r="X804" i="7"/>
  <c r="Y804" i="7" s="1"/>
  <c r="X587" i="7"/>
  <c r="Y587" i="7" s="1"/>
  <c r="X681" i="7"/>
  <c r="Y681" i="7" s="1"/>
  <c r="Y780" i="7"/>
  <c r="Y603" i="7"/>
  <c r="Y725" i="7"/>
  <c r="X721" i="7"/>
  <c r="Y721" i="7" s="1"/>
  <c r="X565" i="7"/>
  <c r="Y565" i="7" s="1"/>
  <c r="X794" i="7"/>
  <c r="Y794" i="7" s="1"/>
  <c r="Y751" i="7"/>
  <c r="Y788" i="7"/>
  <c r="Y690" i="7"/>
  <c r="X817" i="7"/>
  <c r="Y817" i="7" s="1"/>
  <c r="X697" i="7"/>
  <c r="Y697" i="7" s="1"/>
  <c r="X730" i="7"/>
  <c r="Y730" i="7" s="1"/>
  <c r="X801" i="7"/>
  <c r="Y801" i="7" s="1"/>
  <c r="X759" i="7"/>
  <c r="Y759" i="7" s="1"/>
  <c r="X739" i="7"/>
  <c r="Y739" i="7" s="1"/>
  <c r="Y663" i="7"/>
  <c r="X624" i="7"/>
  <c r="Y624" i="7" s="1"/>
  <c r="Y600" i="7"/>
  <c r="X665" i="7"/>
  <c r="Y665" i="7" s="1"/>
  <c r="X571" i="7"/>
  <c r="Y571" i="7" s="1"/>
  <c r="X643" i="7"/>
  <c r="Y643" i="7" s="1"/>
  <c r="Y484" i="7"/>
  <c r="Y582" i="7"/>
  <c r="X674" i="7"/>
  <c r="Y674" i="7" s="1"/>
  <c r="X523" i="7"/>
  <c r="Y523" i="7" s="1"/>
  <c r="X601" i="7"/>
  <c r="Y601" i="7" s="1"/>
  <c r="X613" i="7"/>
  <c r="Y613" i="7" s="1"/>
  <c r="X551" i="7"/>
  <c r="Y551" i="7" s="1"/>
  <c r="X534" i="7"/>
  <c r="Y534" i="7" s="1"/>
  <c r="X648" i="7"/>
  <c r="Y648" i="7" s="1"/>
  <c r="X589" i="7"/>
  <c r="Y589" i="7" s="1"/>
  <c r="X540" i="7"/>
  <c r="Y540" i="7" s="1"/>
  <c r="X569" i="7"/>
  <c r="Y569" i="7" s="1"/>
  <c r="X736" i="7"/>
  <c r="Y736" i="7" s="1"/>
  <c r="X495" i="7"/>
  <c r="Y495" i="7" s="1"/>
  <c r="X779" i="7"/>
  <c r="Y779" i="7" s="1"/>
  <c r="X815" i="7"/>
  <c r="Y815" i="7" s="1"/>
  <c r="X713" i="7"/>
  <c r="Y713" i="7" s="1"/>
  <c r="Y667" i="7"/>
  <c r="Y570" i="7"/>
  <c r="X679" i="7"/>
  <c r="Y679" i="7" s="1"/>
  <c r="Y530" i="7"/>
  <c r="X668" i="7"/>
  <c r="Y668" i="7" s="1"/>
  <c r="X685" i="7"/>
  <c r="Y685" i="7" s="1"/>
  <c r="Y662" i="7"/>
  <c r="Y787" i="7"/>
  <c r="Y748" i="7"/>
  <c r="X515" i="7"/>
  <c r="Y515" i="7" s="1"/>
  <c r="Y687" i="7"/>
  <c r="X701" i="7"/>
  <c r="Y701" i="7" s="1"/>
  <c r="Y793" i="7"/>
  <c r="X816" i="7"/>
  <c r="Y816" i="7" s="1"/>
  <c r="X678" i="7"/>
  <c r="Y678" i="7" s="1"/>
  <c r="X666" i="7"/>
  <c r="Y666" i="7" s="1"/>
  <c r="Y784" i="7"/>
  <c r="X734" i="7"/>
  <c r="Y734" i="7" s="1"/>
  <c r="X538" i="7"/>
  <c r="Y538" i="7" s="1"/>
  <c r="X715" i="7"/>
  <c r="Y715" i="7" s="1"/>
  <c r="X627" i="7"/>
  <c r="Y627" i="7" s="1"/>
  <c r="X724" i="7"/>
  <c r="Y724" i="7" s="1"/>
  <c r="X698" i="7"/>
  <c r="Y698" i="7" s="1"/>
  <c r="Y492" i="7"/>
  <c r="X796" i="7"/>
  <c r="Y796" i="7" s="1"/>
  <c r="Y552" i="7"/>
  <c r="X716" i="7"/>
  <c r="Y716" i="7" s="1"/>
  <c r="Y774" i="7"/>
  <c r="Y524" i="7"/>
  <c r="Y547" i="7"/>
  <c r="X580" i="7"/>
  <c r="Y580" i="7" s="1"/>
  <c r="X709" i="7"/>
  <c r="Y709" i="7" s="1"/>
  <c r="Y493" i="7"/>
  <c r="X509" i="7"/>
  <c r="Y509" i="7" s="1"/>
  <c r="X583" i="7"/>
  <c r="Y583" i="7" s="1"/>
  <c r="X707" i="7"/>
  <c r="Y707" i="7" s="1"/>
  <c r="X616" i="7"/>
  <c r="Y616" i="7" s="1"/>
  <c r="Y733" i="7"/>
  <c r="X752" i="7"/>
  <c r="Y752" i="7" s="1"/>
  <c r="X683" i="7"/>
  <c r="Y683" i="7" s="1"/>
  <c r="X770" i="7"/>
  <c r="Y770" i="7" s="1"/>
  <c r="X526" i="7"/>
  <c r="Y526" i="7" s="1"/>
  <c r="X640" i="7"/>
  <c r="Y640" i="7" s="1"/>
  <c r="Y608" i="7"/>
  <c r="X732" i="7"/>
  <c r="Y732" i="7" s="1"/>
  <c r="X494" i="7"/>
  <c r="Y494" i="7" s="1"/>
  <c r="X646" i="7"/>
  <c r="Y646" i="7" s="1"/>
  <c r="X519" i="7"/>
  <c r="Y519" i="7" s="1"/>
  <c r="X778" i="7"/>
  <c r="Y778" i="7" s="1"/>
  <c r="X702" i="7"/>
  <c r="Y702" i="7" s="1"/>
  <c r="Y790" i="7"/>
  <c r="X629" i="7"/>
  <c r="Y629" i="7" s="1"/>
  <c r="X558" i="7"/>
  <c r="Y558" i="7" s="1"/>
  <c r="X491" i="7"/>
  <c r="Y491" i="7" s="1"/>
  <c r="X660" i="7"/>
  <c r="Y660" i="7" s="1"/>
  <c r="X573" i="7"/>
  <c r="Y573" i="7" s="1"/>
  <c r="X635" i="7"/>
  <c r="Y635" i="7" s="1"/>
  <c r="K1" i="7"/>
  <c r="J2" i="7"/>
  <c r="K2" i="7"/>
  <c r="J3" i="7"/>
  <c r="K3" i="7"/>
  <c r="N3" i="7"/>
  <c r="J4" i="7"/>
  <c r="K4" i="7"/>
  <c r="N4" i="7"/>
  <c r="J5" i="7"/>
  <c r="K5" i="7"/>
  <c r="N5" i="7"/>
  <c r="J6" i="7"/>
  <c r="K6" i="7"/>
  <c r="N6" i="7"/>
  <c r="J7" i="7"/>
  <c r="K7" i="7"/>
  <c r="N7" i="7"/>
  <c r="J8" i="7"/>
  <c r="K8" i="7"/>
  <c r="N8" i="7"/>
  <c r="J9" i="7"/>
  <c r="K9" i="7"/>
  <c r="N9" i="7"/>
  <c r="J10" i="7"/>
  <c r="K10" i="7"/>
  <c r="N10" i="7"/>
  <c r="J11" i="7"/>
  <c r="K11" i="7"/>
  <c r="N11" i="7"/>
  <c r="J12" i="7"/>
  <c r="K12" i="7"/>
  <c r="N12" i="7"/>
  <c r="J13" i="7"/>
  <c r="K13" i="7"/>
  <c r="N13" i="7"/>
  <c r="J14" i="7"/>
  <c r="K14" i="7"/>
  <c r="N14" i="7"/>
  <c r="J15" i="7"/>
  <c r="K15" i="7"/>
  <c r="N15" i="7"/>
  <c r="J16" i="7"/>
  <c r="K16" i="7"/>
  <c r="N16" i="7"/>
  <c r="J17" i="7"/>
  <c r="K17" i="7"/>
  <c r="N17" i="7"/>
  <c r="J18" i="7"/>
  <c r="K18" i="7"/>
  <c r="N18" i="7"/>
  <c r="J19" i="7"/>
  <c r="K19" i="7"/>
  <c r="N19" i="7"/>
  <c r="J20" i="7"/>
  <c r="K20" i="7"/>
  <c r="N20" i="7"/>
  <c r="J21" i="7"/>
  <c r="K21" i="7"/>
  <c r="N21" i="7"/>
  <c r="J22" i="7"/>
  <c r="K22" i="7"/>
  <c r="N22" i="7"/>
  <c r="J23" i="7"/>
  <c r="K23" i="7"/>
  <c r="N23" i="7"/>
  <c r="J24" i="7"/>
  <c r="K24" i="7"/>
  <c r="N24" i="7"/>
  <c r="J25" i="7"/>
  <c r="K25" i="7"/>
  <c r="N25" i="7"/>
  <c r="J26" i="7"/>
  <c r="K26" i="7"/>
  <c r="N26" i="7"/>
  <c r="J27" i="7"/>
  <c r="K27" i="7"/>
  <c r="N27" i="7"/>
  <c r="J28" i="7"/>
  <c r="K28" i="7"/>
  <c r="N28" i="7"/>
  <c r="J29" i="7"/>
  <c r="K29" i="7"/>
  <c r="N29" i="7"/>
  <c r="J30" i="7"/>
  <c r="K30" i="7"/>
  <c r="N30" i="7"/>
  <c r="J31" i="7"/>
  <c r="K31" i="7"/>
  <c r="N31" i="7"/>
  <c r="J32" i="7"/>
  <c r="K32" i="7"/>
  <c r="N32" i="7"/>
  <c r="J33" i="7"/>
  <c r="K33" i="7"/>
  <c r="N33" i="7"/>
  <c r="J34" i="7"/>
  <c r="K34" i="7"/>
  <c r="N34" i="7"/>
  <c r="J35" i="7"/>
  <c r="K35" i="7"/>
  <c r="N35" i="7"/>
  <c r="J36" i="7"/>
  <c r="K36" i="7"/>
  <c r="N36" i="7"/>
  <c r="J37" i="7"/>
  <c r="K37" i="7"/>
  <c r="N37" i="7"/>
  <c r="J38" i="7"/>
  <c r="K38" i="7"/>
  <c r="N38" i="7"/>
  <c r="J39" i="7"/>
  <c r="K39" i="7"/>
  <c r="N39" i="7"/>
  <c r="J40" i="7"/>
  <c r="K40" i="7"/>
  <c r="N40" i="7"/>
  <c r="J41" i="7"/>
  <c r="K41" i="7"/>
  <c r="N41" i="7"/>
  <c r="J42" i="7"/>
  <c r="K42" i="7"/>
  <c r="N42" i="7"/>
  <c r="J43" i="7"/>
  <c r="K43" i="7"/>
  <c r="N43" i="7"/>
  <c r="J44" i="7"/>
  <c r="K44" i="7"/>
  <c r="N44" i="7"/>
  <c r="J45" i="7"/>
  <c r="K45" i="7"/>
  <c r="N45" i="7"/>
  <c r="J46" i="7"/>
  <c r="K46" i="7"/>
  <c r="N46" i="7"/>
  <c r="J47" i="7"/>
  <c r="K47" i="7"/>
  <c r="N47" i="7"/>
  <c r="J48" i="7"/>
  <c r="K48" i="7"/>
  <c r="N48" i="7"/>
  <c r="J49" i="7"/>
  <c r="K49" i="7"/>
  <c r="N49" i="7"/>
  <c r="J50" i="7"/>
  <c r="K50" i="7"/>
  <c r="N50" i="7"/>
  <c r="J51" i="7"/>
  <c r="K51" i="7"/>
  <c r="N51" i="7"/>
  <c r="J52" i="7"/>
  <c r="K52" i="7"/>
  <c r="N52" i="7"/>
  <c r="J53" i="7"/>
  <c r="K53" i="7"/>
  <c r="N53" i="7"/>
  <c r="J54" i="7"/>
  <c r="K54" i="7"/>
  <c r="N54" i="7"/>
  <c r="J55" i="7"/>
  <c r="K55" i="7"/>
  <c r="N55" i="7"/>
  <c r="J56" i="7"/>
  <c r="K56" i="7"/>
  <c r="N56" i="7"/>
  <c r="J57" i="7"/>
  <c r="K57" i="7"/>
  <c r="N57" i="7"/>
  <c r="J58" i="7"/>
  <c r="K58" i="7"/>
  <c r="N58" i="7"/>
  <c r="J59" i="7"/>
  <c r="K59" i="7"/>
  <c r="N59" i="7"/>
  <c r="J60" i="7"/>
  <c r="K60" i="7"/>
  <c r="N60" i="7"/>
  <c r="J61" i="7"/>
  <c r="K61" i="7"/>
  <c r="N61" i="7"/>
  <c r="J62" i="7"/>
  <c r="K62" i="7"/>
  <c r="N62" i="7"/>
  <c r="J63" i="7"/>
  <c r="K63" i="7"/>
  <c r="N63" i="7"/>
  <c r="J64" i="7"/>
  <c r="K64" i="7"/>
  <c r="N64" i="7"/>
  <c r="J65" i="7"/>
  <c r="K65" i="7"/>
  <c r="N65" i="7"/>
  <c r="J66" i="7"/>
  <c r="K66" i="7"/>
  <c r="N66" i="7"/>
  <c r="J67" i="7"/>
  <c r="K67" i="7"/>
  <c r="N67" i="7"/>
  <c r="J68" i="7"/>
  <c r="K68" i="7"/>
  <c r="N68" i="7"/>
  <c r="J69" i="7"/>
  <c r="K69" i="7"/>
  <c r="N69" i="7"/>
  <c r="J70" i="7"/>
  <c r="K70" i="7"/>
  <c r="N70" i="7"/>
  <c r="J71" i="7"/>
  <c r="K71" i="7"/>
  <c r="N71" i="7"/>
  <c r="J72" i="7"/>
  <c r="K72" i="7"/>
  <c r="N72" i="7"/>
  <c r="J73" i="7"/>
  <c r="K73" i="7"/>
  <c r="N73" i="7"/>
  <c r="J74" i="7"/>
  <c r="K74" i="7"/>
  <c r="N74" i="7"/>
  <c r="J75" i="7"/>
  <c r="K75" i="7"/>
  <c r="N75" i="7"/>
  <c r="J76" i="7"/>
  <c r="K76" i="7"/>
  <c r="N76" i="7"/>
  <c r="J77" i="7"/>
  <c r="K77" i="7"/>
  <c r="N77" i="7"/>
  <c r="J78" i="7"/>
  <c r="K78" i="7"/>
  <c r="N78" i="7"/>
  <c r="J79" i="7"/>
  <c r="K79" i="7"/>
  <c r="N79" i="7"/>
  <c r="J80" i="7"/>
  <c r="K80" i="7"/>
  <c r="N80" i="7"/>
  <c r="J81" i="7"/>
  <c r="K81" i="7"/>
  <c r="N81" i="7"/>
  <c r="J82" i="7"/>
  <c r="K82" i="7"/>
  <c r="N82" i="7"/>
  <c r="J83" i="7"/>
  <c r="K83" i="7"/>
  <c r="N83" i="7"/>
  <c r="J84" i="7"/>
  <c r="K84" i="7"/>
  <c r="N84" i="7"/>
  <c r="J85" i="7"/>
  <c r="K85" i="7"/>
  <c r="N85" i="7"/>
  <c r="J86" i="7"/>
  <c r="K86" i="7"/>
  <c r="N86" i="7"/>
  <c r="J87" i="7"/>
  <c r="K87" i="7"/>
  <c r="N87" i="7"/>
  <c r="J88" i="7"/>
  <c r="K88" i="7"/>
  <c r="N88" i="7"/>
  <c r="J89" i="7"/>
  <c r="K89" i="7"/>
  <c r="N89" i="7"/>
  <c r="J90" i="7"/>
  <c r="K90" i="7"/>
  <c r="N90" i="7"/>
  <c r="J91" i="7"/>
  <c r="K91" i="7"/>
  <c r="N91" i="7"/>
  <c r="J92" i="7"/>
  <c r="K92" i="7"/>
  <c r="N92" i="7"/>
  <c r="J93" i="7"/>
  <c r="K93" i="7"/>
  <c r="N93" i="7"/>
  <c r="J94" i="7"/>
  <c r="K94" i="7"/>
  <c r="N94" i="7"/>
  <c r="J95" i="7"/>
  <c r="K95" i="7"/>
  <c r="N95" i="7"/>
  <c r="J96" i="7"/>
  <c r="K96" i="7"/>
  <c r="N96" i="7"/>
  <c r="J97" i="7"/>
  <c r="K97" i="7"/>
  <c r="N97" i="7"/>
  <c r="J98" i="7"/>
  <c r="K98" i="7"/>
  <c r="N98" i="7"/>
  <c r="J99" i="7"/>
  <c r="K99" i="7"/>
  <c r="N99" i="7"/>
  <c r="J100" i="7"/>
  <c r="K100" i="7"/>
  <c r="N100" i="7"/>
  <c r="J101" i="7"/>
  <c r="K101" i="7"/>
  <c r="N101" i="7"/>
  <c r="J102" i="7"/>
  <c r="K102" i="7"/>
  <c r="N102" i="7"/>
  <c r="J103" i="7"/>
  <c r="K103" i="7"/>
  <c r="N103" i="7"/>
  <c r="J104" i="7"/>
  <c r="K104" i="7"/>
  <c r="N104" i="7"/>
  <c r="J105" i="7"/>
  <c r="K105" i="7"/>
  <c r="N105" i="7"/>
  <c r="J106" i="7"/>
  <c r="K106" i="7"/>
  <c r="N106" i="7"/>
  <c r="J107" i="7"/>
  <c r="K107" i="7"/>
  <c r="N107" i="7"/>
  <c r="J108" i="7"/>
  <c r="K108" i="7"/>
  <c r="N108" i="7"/>
  <c r="J109" i="7"/>
  <c r="K109" i="7"/>
  <c r="N109" i="7"/>
  <c r="J110" i="7"/>
  <c r="K110" i="7"/>
  <c r="N110" i="7"/>
  <c r="J111" i="7"/>
  <c r="K111" i="7"/>
  <c r="N111" i="7"/>
  <c r="J112" i="7"/>
  <c r="K112" i="7"/>
  <c r="N112" i="7"/>
  <c r="J113" i="7"/>
  <c r="K113" i="7"/>
  <c r="N113" i="7"/>
  <c r="J114" i="7"/>
  <c r="K114" i="7"/>
  <c r="N114" i="7"/>
  <c r="J115" i="7"/>
  <c r="K115" i="7"/>
  <c r="N115" i="7"/>
  <c r="J116" i="7"/>
  <c r="K116" i="7"/>
  <c r="N116" i="7"/>
  <c r="J117" i="7"/>
  <c r="K117" i="7"/>
  <c r="N117" i="7"/>
  <c r="J118" i="7"/>
  <c r="K118" i="7"/>
  <c r="N118" i="7"/>
  <c r="J119" i="7"/>
  <c r="K119" i="7"/>
  <c r="N119" i="7"/>
  <c r="J120" i="7"/>
  <c r="K120" i="7"/>
  <c r="N120" i="7"/>
  <c r="J121" i="7"/>
  <c r="K121" i="7"/>
  <c r="N121" i="7"/>
  <c r="J122" i="7"/>
  <c r="K122" i="7"/>
  <c r="N122" i="7"/>
  <c r="J123" i="7"/>
  <c r="K123" i="7"/>
  <c r="N123" i="7"/>
  <c r="J124" i="7"/>
  <c r="K124" i="7"/>
  <c r="N124" i="7"/>
  <c r="J125" i="7"/>
  <c r="K125" i="7"/>
  <c r="N125" i="7"/>
  <c r="J126" i="7"/>
  <c r="K126" i="7"/>
  <c r="N126" i="7"/>
  <c r="J127" i="7"/>
  <c r="K127" i="7"/>
  <c r="N127" i="7"/>
  <c r="J128" i="7"/>
  <c r="K128" i="7"/>
  <c r="N128" i="7"/>
  <c r="J129" i="7"/>
  <c r="K129" i="7"/>
  <c r="N129" i="7"/>
  <c r="J130" i="7"/>
  <c r="K130" i="7"/>
  <c r="N130" i="7"/>
  <c r="J131" i="7"/>
  <c r="K131" i="7"/>
  <c r="N131" i="7"/>
  <c r="J132" i="7"/>
  <c r="K132" i="7"/>
  <c r="N132" i="7"/>
  <c r="J133" i="7"/>
  <c r="K133" i="7"/>
  <c r="N133" i="7"/>
  <c r="J134" i="7"/>
  <c r="K134" i="7"/>
  <c r="N134" i="7"/>
  <c r="J135" i="7"/>
  <c r="K135" i="7"/>
  <c r="N135" i="7"/>
  <c r="J136" i="7"/>
  <c r="K136" i="7"/>
  <c r="N136" i="7"/>
  <c r="J137" i="7"/>
  <c r="K137" i="7"/>
  <c r="N137" i="7"/>
  <c r="J138" i="7"/>
  <c r="K138" i="7"/>
  <c r="N138" i="7"/>
  <c r="J139" i="7"/>
  <c r="K139" i="7"/>
  <c r="N139" i="7"/>
  <c r="J140" i="7"/>
  <c r="K140" i="7"/>
  <c r="N140" i="7"/>
  <c r="J141" i="7"/>
  <c r="K141" i="7"/>
  <c r="N141" i="7"/>
  <c r="J142" i="7"/>
  <c r="K142" i="7"/>
  <c r="N142" i="7"/>
  <c r="J143" i="7"/>
  <c r="K143" i="7"/>
  <c r="N143" i="7"/>
  <c r="J144" i="7"/>
  <c r="K144" i="7"/>
  <c r="N144" i="7"/>
  <c r="J145" i="7"/>
  <c r="K145" i="7"/>
  <c r="N145" i="7"/>
  <c r="J146" i="7"/>
  <c r="K146" i="7"/>
  <c r="N146" i="7"/>
  <c r="J147" i="7"/>
  <c r="K147" i="7"/>
  <c r="N147" i="7"/>
  <c r="J148" i="7"/>
  <c r="K148" i="7"/>
  <c r="N148" i="7"/>
  <c r="J149" i="7"/>
  <c r="K149" i="7"/>
  <c r="N149" i="7"/>
  <c r="J150" i="7"/>
  <c r="K150" i="7"/>
  <c r="N150" i="7"/>
  <c r="J151" i="7"/>
  <c r="K151" i="7"/>
  <c r="N151" i="7"/>
  <c r="J152" i="7"/>
  <c r="K152" i="7"/>
  <c r="N152" i="7"/>
  <c r="J153" i="7"/>
  <c r="K153" i="7"/>
  <c r="N153" i="7"/>
  <c r="J154" i="7"/>
  <c r="K154" i="7"/>
  <c r="N154" i="7"/>
  <c r="J155" i="7"/>
  <c r="K155" i="7"/>
  <c r="N155" i="7"/>
  <c r="J156" i="7"/>
  <c r="K156" i="7"/>
  <c r="N156" i="7"/>
  <c r="J157" i="7"/>
  <c r="K157" i="7"/>
  <c r="N157" i="7"/>
  <c r="J158" i="7"/>
  <c r="K158" i="7"/>
  <c r="N158" i="7"/>
  <c r="J159" i="7"/>
  <c r="K159" i="7"/>
  <c r="N159" i="7"/>
  <c r="J160" i="7"/>
  <c r="K160" i="7"/>
  <c r="N160" i="7"/>
  <c r="J161" i="7"/>
  <c r="K161" i="7"/>
  <c r="N161" i="7"/>
  <c r="J162" i="7"/>
  <c r="K162" i="7"/>
  <c r="N162" i="7"/>
  <c r="J163" i="7"/>
  <c r="K163" i="7"/>
  <c r="N163" i="7"/>
  <c r="J164" i="7"/>
  <c r="K164" i="7"/>
  <c r="N164" i="7"/>
  <c r="J165" i="7"/>
  <c r="K165" i="7"/>
  <c r="N165" i="7"/>
  <c r="J166" i="7"/>
  <c r="K166" i="7"/>
  <c r="N166" i="7"/>
  <c r="J167" i="7"/>
  <c r="K167" i="7"/>
  <c r="N167" i="7"/>
  <c r="J168" i="7"/>
  <c r="K168" i="7"/>
  <c r="N168" i="7"/>
  <c r="J169" i="7"/>
  <c r="K169" i="7"/>
  <c r="N169" i="7"/>
  <c r="J170" i="7"/>
  <c r="K170" i="7"/>
  <c r="N170" i="7"/>
  <c r="J171" i="7"/>
  <c r="K171" i="7"/>
  <c r="N171" i="7"/>
  <c r="J172" i="7"/>
  <c r="K172" i="7"/>
  <c r="N172" i="7"/>
  <c r="J173" i="7"/>
  <c r="K173" i="7"/>
  <c r="N173" i="7"/>
  <c r="J174" i="7"/>
  <c r="K174" i="7"/>
  <c r="N174" i="7"/>
  <c r="J175" i="7"/>
  <c r="K175" i="7"/>
  <c r="N175" i="7"/>
  <c r="J176" i="7"/>
  <c r="K176" i="7"/>
  <c r="N176" i="7"/>
  <c r="J177" i="7"/>
  <c r="K177" i="7"/>
  <c r="N177" i="7"/>
  <c r="J178" i="7"/>
  <c r="K178" i="7"/>
  <c r="N178" i="7"/>
  <c r="J179" i="7"/>
  <c r="K179" i="7"/>
  <c r="N179" i="7"/>
  <c r="J180" i="7"/>
  <c r="K180" i="7"/>
  <c r="N180" i="7"/>
  <c r="J181" i="7"/>
  <c r="K181" i="7"/>
  <c r="N181" i="7"/>
  <c r="J182" i="7"/>
  <c r="K182" i="7"/>
  <c r="N182" i="7"/>
  <c r="J183" i="7"/>
  <c r="K183" i="7"/>
  <c r="N183" i="7"/>
  <c r="J184" i="7"/>
  <c r="K184" i="7"/>
  <c r="N184" i="7"/>
  <c r="J185" i="7"/>
  <c r="K185" i="7"/>
  <c r="N185" i="7"/>
  <c r="J186" i="7"/>
  <c r="K186" i="7"/>
  <c r="N186" i="7"/>
  <c r="J187" i="7"/>
  <c r="K187" i="7"/>
  <c r="N187" i="7"/>
  <c r="J188" i="7"/>
  <c r="K188" i="7"/>
  <c r="N188" i="7"/>
  <c r="J189" i="7"/>
  <c r="K189" i="7"/>
  <c r="N189" i="7"/>
  <c r="J190" i="7"/>
  <c r="K190" i="7"/>
  <c r="N190" i="7"/>
  <c r="J191" i="7"/>
  <c r="K191" i="7"/>
  <c r="N191" i="7"/>
  <c r="J192" i="7"/>
  <c r="K192" i="7"/>
  <c r="N192" i="7"/>
  <c r="J193" i="7"/>
  <c r="K193" i="7"/>
  <c r="N193" i="7"/>
  <c r="J194" i="7"/>
  <c r="K194" i="7"/>
  <c r="N194" i="7"/>
  <c r="J195" i="7"/>
  <c r="K195" i="7"/>
  <c r="N195" i="7"/>
  <c r="J196" i="7"/>
  <c r="K196" i="7"/>
  <c r="N196" i="7"/>
  <c r="J197" i="7"/>
  <c r="K197" i="7"/>
  <c r="N197" i="7"/>
  <c r="J198" i="7"/>
  <c r="K198" i="7"/>
  <c r="N198" i="7"/>
  <c r="J199" i="7"/>
  <c r="K199" i="7"/>
  <c r="N199" i="7"/>
  <c r="J200" i="7"/>
  <c r="K200" i="7"/>
  <c r="N200" i="7"/>
  <c r="J201" i="7"/>
  <c r="K201" i="7"/>
  <c r="N201" i="7"/>
  <c r="J202" i="7"/>
  <c r="K202" i="7"/>
  <c r="N202" i="7"/>
  <c r="J203" i="7"/>
  <c r="K203" i="7"/>
  <c r="N203" i="7"/>
  <c r="J204" i="7"/>
  <c r="K204" i="7"/>
  <c r="N204" i="7"/>
  <c r="J205" i="7"/>
  <c r="K205" i="7"/>
  <c r="N205" i="7"/>
  <c r="J206" i="7"/>
  <c r="K206" i="7"/>
  <c r="N206" i="7"/>
  <c r="J207" i="7"/>
  <c r="K207" i="7"/>
  <c r="N207" i="7"/>
  <c r="J208" i="7"/>
  <c r="K208" i="7"/>
  <c r="N208" i="7"/>
  <c r="J209" i="7"/>
  <c r="K209" i="7"/>
  <c r="N209" i="7"/>
  <c r="J210" i="7"/>
  <c r="K210" i="7"/>
  <c r="N210" i="7"/>
  <c r="J211" i="7"/>
  <c r="K211" i="7"/>
  <c r="N211" i="7"/>
  <c r="J212" i="7"/>
  <c r="K212" i="7"/>
  <c r="N212" i="7"/>
  <c r="J213" i="7"/>
  <c r="K213" i="7"/>
  <c r="N213" i="7"/>
  <c r="J214" i="7"/>
  <c r="K214" i="7"/>
  <c r="N214" i="7"/>
  <c r="J215" i="7"/>
  <c r="K215" i="7"/>
  <c r="N215" i="7"/>
  <c r="J216" i="7"/>
  <c r="K216" i="7"/>
  <c r="N216" i="7"/>
  <c r="J217" i="7"/>
  <c r="K217" i="7"/>
  <c r="N217" i="7"/>
  <c r="J218" i="7"/>
  <c r="K218" i="7"/>
  <c r="N218" i="7"/>
  <c r="J219" i="7"/>
  <c r="K219" i="7"/>
  <c r="N219" i="7"/>
  <c r="J220" i="7"/>
  <c r="K220" i="7"/>
  <c r="N220" i="7"/>
  <c r="J221" i="7"/>
  <c r="K221" i="7"/>
  <c r="N221" i="7"/>
  <c r="J222" i="7"/>
  <c r="K222" i="7"/>
  <c r="N222" i="7"/>
  <c r="J223" i="7"/>
  <c r="K223" i="7"/>
  <c r="N223" i="7"/>
  <c r="J224" i="7"/>
  <c r="K224" i="7"/>
  <c r="N224" i="7"/>
  <c r="J225" i="7"/>
  <c r="K225" i="7"/>
  <c r="N225" i="7"/>
  <c r="J226" i="7"/>
  <c r="K226" i="7"/>
  <c r="N226" i="7"/>
  <c r="J227" i="7"/>
  <c r="K227" i="7"/>
  <c r="N227" i="7"/>
  <c r="J228" i="7"/>
  <c r="K228" i="7"/>
  <c r="N228" i="7"/>
  <c r="J229" i="7"/>
  <c r="K229" i="7"/>
  <c r="N229" i="7"/>
  <c r="J230" i="7"/>
  <c r="K230" i="7"/>
  <c r="N230" i="7"/>
  <c r="J231" i="7"/>
  <c r="K231" i="7"/>
  <c r="N231" i="7"/>
  <c r="J232" i="7"/>
  <c r="K232" i="7"/>
  <c r="N232" i="7"/>
  <c r="J233" i="7"/>
  <c r="K233" i="7"/>
  <c r="N233" i="7"/>
  <c r="J234" i="7"/>
  <c r="K234" i="7"/>
  <c r="N234" i="7"/>
  <c r="J235" i="7"/>
  <c r="K235" i="7"/>
  <c r="N235" i="7"/>
  <c r="J236" i="7"/>
  <c r="K236" i="7"/>
  <c r="N236" i="7"/>
  <c r="J237" i="7"/>
  <c r="K237" i="7"/>
  <c r="N237" i="7"/>
  <c r="J238" i="7"/>
  <c r="K238" i="7"/>
  <c r="N238" i="7"/>
  <c r="J239" i="7"/>
  <c r="K239" i="7"/>
  <c r="N239" i="7"/>
  <c r="J240" i="7"/>
  <c r="K240" i="7"/>
  <c r="N240" i="7"/>
  <c r="J241" i="7"/>
  <c r="K241" i="7"/>
  <c r="N241" i="7"/>
  <c r="J242" i="7"/>
  <c r="K242" i="7"/>
  <c r="N242" i="7"/>
  <c r="J243" i="7"/>
  <c r="K243" i="7"/>
  <c r="N243" i="7"/>
  <c r="J244" i="7"/>
  <c r="K244" i="7"/>
  <c r="N244" i="7"/>
  <c r="J245" i="7"/>
  <c r="K245" i="7"/>
  <c r="N245" i="7"/>
  <c r="J246" i="7"/>
  <c r="K246" i="7"/>
  <c r="N246" i="7"/>
  <c r="J247" i="7"/>
  <c r="K247" i="7"/>
  <c r="N247" i="7"/>
  <c r="J248" i="7"/>
  <c r="K248" i="7"/>
  <c r="N248" i="7"/>
  <c r="J249" i="7"/>
  <c r="K249" i="7"/>
  <c r="N249" i="7"/>
  <c r="J250" i="7"/>
  <c r="K250" i="7"/>
  <c r="N250" i="7"/>
  <c r="J251" i="7"/>
  <c r="K251" i="7"/>
  <c r="N251" i="7"/>
  <c r="J252" i="7"/>
  <c r="K252" i="7"/>
  <c r="N252" i="7"/>
  <c r="J253" i="7"/>
  <c r="K253" i="7"/>
  <c r="N253" i="7"/>
  <c r="J254" i="7"/>
  <c r="K254" i="7"/>
  <c r="N254" i="7"/>
  <c r="J255" i="7"/>
  <c r="K255" i="7"/>
  <c r="N255" i="7"/>
  <c r="J256" i="7"/>
  <c r="K256" i="7"/>
  <c r="N256" i="7"/>
  <c r="J257" i="7"/>
  <c r="K257" i="7"/>
  <c r="N257" i="7"/>
  <c r="J258" i="7"/>
  <c r="K258" i="7"/>
  <c r="N258" i="7"/>
  <c r="J259" i="7"/>
  <c r="K259" i="7"/>
  <c r="N259" i="7"/>
  <c r="J260" i="7"/>
  <c r="K260" i="7"/>
  <c r="N260" i="7"/>
  <c r="J261" i="7"/>
  <c r="K261" i="7"/>
  <c r="N261" i="7"/>
  <c r="J262" i="7"/>
  <c r="K262" i="7"/>
  <c r="N262" i="7"/>
  <c r="J263" i="7"/>
  <c r="K263" i="7"/>
  <c r="N263" i="7"/>
  <c r="J264" i="7"/>
  <c r="K264" i="7"/>
  <c r="N264" i="7"/>
  <c r="J265" i="7"/>
  <c r="K265" i="7"/>
  <c r="N265" i="7"/>
  <c r="J266" i="7"/>
  <c r="K266" i="7"/>
  <c r="N266" i="7"/>
  <c r="J267" i="7"/>
  <c r="K267" i="7"/>
  <c r="N267" i="7"/>
  <c r="J268" i="7"/>
  <c r="K268" i="7"/>
  <c r="N268" i="7"/>
  <c r="J269" i="7"/>
  <c r="K269" i="7"/>
  <c r="N269" i="7"/>
  <c r="J270" i="7"/>
  <c r="K270" i="7"/>
  <c r="N270" i="7"/>
  <c r="J271" i="7"/>
  <c r="K271" i="7"/>
  <c r="N271" i="7"/>
  <c r="J272" i="7"/>
  <c r="K272" i="7"/>
  <c r="N272" i="7"/>
  <c r="J273" i="7"/>
  <c r="K273" i="7"/>
  <c r="N273" i="7"/>
  <c r="J274" i="7"/>
  <c r="K274" i="7"/>
  <c r="N274" i="7"/>
  <c r="J275" i="7"/>
  <c r="K275" i="7"/>
  <c r="N275" i="7"/>
  <c r="J276" i="7"/>
  <c r="K276" i="7"/>
  <c r="N276" i="7"/>
  <c r="J277" i="7"/>
  <c r="K277" i="7"/>
  <c r="N277" i="7"/>
  <c r="J278" i="7"/>
  <c r="K278" i="7"/>
  <c r="N278" i="7"/>
  <c r="J279" i="7"/>
  <c r="K279" i="7"/>
  <c r="N279" i="7"/>
  <c r="J280" i="7"/>
  <c r="K280" i="7"/>
  <c r="N280" i="7"/>
  <c r="J281" i="7"/>
  <c r="K281" i="7"/>
  <c r="N281" i="7"/>
  <c r="J282" i="7"/>
  <c r="K282" i="7"/>
  <c r="N282" i="7"/>
  <c r="J283" i="7"/>
  <c r="K283" i="7"/>
  <c r="N283" i="7"/>
  <c r="J284" i="7"/>
  <c r="K284" i="7"/>
  <c r="N284" i="7"/>
  <c r="J285" i="7"/>
  <c r="K285" i="7"/>
  <c r="N285" i="7"/>
  <c r="J286" i="7"/>
  <c r="K286" i="7"/>
  <c r="N286" i="7"/>
  <c r="J287" i="7"/>
  <c r="K287" i="7"/>
  <c r="N287" i="7"/>
  <c r="J288" i="7"/>
  <c r="K288" i="7"/>
  <c r="N288" i="7"/>
  <c r="J289" i="7"/>
  <c r="K289" i="7"/>
  <c r="N289" i="7"/>
  <c r="J290" i="7"/>
  <c r="K290" i="7"/>
  <c r="N290" i="7"/>
  <c r="J291" i="7"/>
  <c r="K291" i="7"/>
  <c r="N291" i="7"/>
  <c r="J292" i="7"/>
  <c r="K292" i="7"/>
  <c r="N292" i="7"/>
  <c r="J293" i="7"/>
  <c r="K293" i="7"/>
  <c r="N293" i="7"/>
  <c r="J294" i="7"/>
  <c r="K294" i="7"/>
  <c r="N294" i="7"/>
  <c r="J295" i="7"/>
  <c r="K295" i="7"/>
  <c r="N295" i="7"/>
  <c r="J296" i="7"/>
  <c r="K296" i="7"/>
  <c r="N296" i="7"/>
  <c r="J297" i="7"/>
  <c r="K297" i="7"/>
  <c r="N297" i="7"/>
  <c r="J298" i="7"/>
  <c r="K298" i="7"/>
  <c r="N298" i="7"/>
  <c r="J299" i="7"/>
  <c r="K299" i="7"/>
  <c r="N299" i="7"/>
  <c r="J300" i="7"/>
  <c r="K300" i="7"/>
  <c r="N300" i="7"/>
  <c r="J301" i="7"/>
  <c r="K301" i="7"/>
  <c r="N301" i="7"/>
  <c r="J302" i="7"/>
  <c r="K302" i="7"/>
  <c r="N302" i="7"/>
  <c r="J303" i="7"/>
  <c r="K303" i="7"/>
  <c r="N303" i="7"/>
  <c r="J304" i="7"/>
  <c r="K304" i="7"/>
  <c r="N304" i="7"/>
  <c r="J305" i="7"/>
  <c r="K305" i="7"/>
  <c r="N305" i="7"/>
  <c r="J306" i="7"/>
  <c r="K306" i="7"/>
  <c r="N306" i="7"/>
  <c r="J307" i="7"/>
  <c r="K307" i="7"/>
  <c r="N307" i="7"/>
  <c r="J308" i="7"/>
  <c r="K308" i="7"/>
  <c r="N308" i="7"/>
  <c r="J309" i="7"/>
  <c r="K309" i="7"/>
  <c r="N309" i="7"/>
  <c r="J310" i="7"/>
  <c r="K310" i="7"/>
  <c r="N310" i="7"/>
  <c r="J311" i="7"/>
  <c r="K311" i="7"/>
  <c r="N311" i="7"/>
  <c r="J312" i="7"/>
  <c r="K312" i="7"/>
  <c r="N312" i="7"/>
  <c r="J313" i="7"/>
  <c r="K313" i="7"/>
  <c r="N313" i="7"/>
  <c r="J314" i="7"/>
  <c r="K314" i="7"/>
  <c r="N314" i="7"/>
  <c r="J315" i="7"/>
  <c r="K315" i="7"/>
  <c r="N315" i="7"/>
  <c r="J316" i="7"/>
  <c r="K316" i="7"/>
  <c r="N316" i="7"/>
  <c r="J317" i="7"/>
  <c r="K317" i="7"/>
  <c r="N317" i="7"/>
  <c r="J318" i="7"/>
  <c r="K318" i="7"/>
  <c r="N318" i="7"/>
  <c r="J319" i="7"/>
  <c r="K319" i="7"/>
  <c r="N319" i="7"/>
  <c r="J320" i="7"/>
  <c r="K320" i="7"/>
  <c r="N320" i="7"/>
  <c r="J321" i="7"/>
  <c r="K321" i="7"/>
  <c r="N321" i="7"/>
  <c r="J322" i="7"/>
  <c r="K322" i="7"/>
  <c r="N322" i="7"/>
  <c r="J323" i="7"/>
  <c r="K323" i="7"/>
  <c r="N323" i="7"/>
  <c r="J324" i="7"/>
  <c r="K324" i="7"/>
  <c r="N324" i="7"/>
  <c r="J325" i="7"/>
  <c r="K325" i="7"/>
  <c r="N325" i="7"/>
  <c r="J326" i="7"/>
  <c r="K326" i="7"/>
  <c r="N326" i="7"/>
  <c r="J327" i="7"/>
  <c r="K327" i="7"/>
  <c r="N327" i="7"/>
  <c r="J328" i="7"/>
  <c r="K328" i="7"/>
  <c r="N328" i="7"/>
  <c r="J329" i="7"/>
  <c r="K329" i="7"/>
  <c r="N329" i="7"/>
  <c r="J330" i="7"/>
  <c r="K330" i="7"/>
  <c r="N330" i="7"/>
  <c r="J331" i="7"/>
  <c r="K331" i="7"/>
  <c r="N331" i="7"/>
  <c r="J332" i="7"/>
  <c r="K332" i="7"/>
  <c r="N332" i="7"/>
  <c r="J333" i="7"/>
  <c r="K333" i="7"/>
  <c r="N333" i="7"/>
  <c r="J334" i="7"/>
  <c r="K334" i="7"/>
  <c r="N334" i="7"/>
  <c r="J335" i="7"/>
  <c r="K335" i="7"/>
  <c r="N335" i="7"/>
  <c r="J336" i="7"/>
  <c r="K336" i="7"/>
  <c r="N336" i="7"/>
  <c r="J337" i="7"/>
  <c r="K337" i="7"/>
  <c r="N337" i="7"/>
  <c r="J338" i="7"/>
  <c r="K338" i="7"/>
  <c r="N338" i="7"/>
  <c r="J339" i="7"/>
  <c r="K339" i="7"/>
  <c r="N339" i="7"/>
  <c r="J340" i="7"/>
  <c r="K340" i="7"/>
  <c r="N340" i="7"/>
  <c r="J341" i="7"/>
  <c r="K341" i="7"/>
  <c r="N341" i="7"/>
  <c r="J342" i="7"/>
  <c r="K342" i="7"/>
  <c r="N342" i="7"/>
  <c r="J343" i="7"/>
  <c r="K343" i="7"/>
  <c r="N343" i="7"/>
  <c r="J344" i="7"/>
  <c r="K344" i="7"/>
  <c r="N344" i="7"/>
  <c r="J345" i="7"/>
  <c r="K345" i="7"/>
  <c r="N345" i="7"/>
  <c r="J346" i="7"/>
  <c r="K346" i="7"/>
  <c r="N346" i="7"/>
  <c r="J347" i="7"/>
  <c r="K347" i="7"/>
  <c r="N347" i="7"/>
  <c r="J348" i="7"/>
  <c r="K348" i="7"/>
  <c r="N348" i="7"/>
  <c r="J349" i="7"/>
  <c r="K349" i="7"/>
  <c r="N349" i="7"/>
  <c r="J350" i="7"/>
  <c r="K350" i="7"/>
  <c r="N350" i="7"/>
  <c r="J351" i="7"/>
  <c r="K351" i="7"/>
  <c r="N351" i="7"/>
  <c r="J352" i="7"/>
  <c r="K352" i="7"/>
  <c r="N352" i="7"/>
  <c r="J353" i="7"/>
  <c r="K353" i="7"/>
  <c r="N353" i="7"/>
  <c r="J354" i="7"/>
  <c r="K354" i="7"/>
  <c r="N354" i="7"/>
  <c r="J355" i="7"/>
  <c r="K355" i="7"/>
  <c r="N355" i="7"/>
  <c r="J356" i="7"/>
  <c r="K356" i="7"/>
  <c r="N356" i="7"/>
  <c r="J357" i="7"/>
  <c r="K357" i="7"/>
  <c r="N357" i="7"/>
  <c r="J358" i="7"/>
  <c r="K358" i="7"/>
  <c r="N358" i="7"/>
  <c r="J359" i="7"/>
  <c r="K359" i="7"/>
  <c r="N359" i="7"/>
  <c r="J360" i="7"/>
  <c r="K360" i="7"/>
  <c r="N360" i="7"/>
  <c r="J361" i="7"/>
  <c r="K361" i="7"/>
  <c r="N361" i="7"/>
  <c r="J362" i="7"/>
  <c r="K362" i="7"/>
  <c r="N362" i="7"/>
  <c r="J363" i="7"/>
  <c r="K363" i="7"/>
  <c r="N363" i="7"/>
  <c r="J364" i="7"/>
  <c r="K364" i="7"/>
  <c r="N364" i="7"/>
  <c r="J365" i="7"/>
  <c r="K365" i="7"/>
  <c r="N365" i="7"/>
  <c r="J366" i="7"/>
  <c r="K366" i="7"/>
  <c r="N366" i="7"/>
  <c r="J367" i="7"/>
  <c r="K367" i="7"/>
  <c r="N367" i="7"/>
  <c r="J368" i="7"/>
  <c r="K368" i="7"/>
  <c r="N368" i="7"/>
  <c r="J369" i="7"/>
  <c r="K369" i="7"/>
  <c r="N369" i="7"/>
  <c r="J370" i="7"/>
  <c r="K370" i="7"/>
  <c r="N370" i="7"/>
  <c r="J371" i="7"/>
  <c r="K371" i="7"/>
  <c r="N371" i="7"/>
  <c r="J372" i="7"/>
  <c r="K372" i="7"/>
  <c r="N372" i="7"/>
  <c r="J373" i="7"/>
  <c r="K373" i="7"/>
  <c r="N373" i="7"/>
  <c r="J374" i="7"/>
  <c r="K374" i="7"/>
  <c r="N374" i="7"/>
  <c r="J375" i="7"/>
  <c r="K375" i="7"/>
  <c r="N375" i="7"/>
  <c r="J376" i="7"/>
  <c r="K376" i="7"/>
  <c r="N376" i="7"/>
  <c r="J377" i="7"/>
  <c r="K377" i="7"/>
  <c r="N377" i="7"/>
  <c r="J378" i="7"/>
  <c r="K378" i="7"/>
  <c r="N378" i="7"/>
  <c r="J379" i="7"/>
  <c r="K379" i="7"/>
  <c r="N379" i="7"/>
  <c r="J380" i="7"/>
  <c r="K380" i="7"/>
  <c r="N380" i="7"/>
  <c r="J381" i="7"/>
  <c r="K381" i="7"/>
  <c r="N381" i="7"/>
  <c r="J382" i="7"/>
  <c r="K382" i="7"/>
  <c r="N382" i="7"/>
  <c r="J383" i="7"/>
  <c r="K383" i="7"/>
  <c r="N383" i="7"/>
  <c r="J384" i="7"/>
  <c r="K384" i="7"/>
  <c r="N384" i="7"/>
  <c r="J385" i="7"/>
  <c r="K385" i="7"/>
  <c r="N385" i="7"/>
  <c r="J386" i="7"/>
  <c r="K386" i="7"/>
  <c r="N386" i="7"/>
  <c r="J387" i="7"/>
  <c r="K387" i="7"/>
  <c r="N387" i="7"/>
  <c r="J388" i="7"/>
  <c r="K388" i="7"/>
  <c r="N388" i="7"/>
  <c r="J389" i="7"/>
  <c r="K389" i="7"/>
  <c r="N389" i="7"/>
  <c r="J390" i="7"/>
  <c r="K390" i="7"/>
  <c r="N390" i="7"/>
  <c r="J391" i="7"/>
  <c r="K391" i="7"/>
  <c r="N391" i="7"/>
  <c r="J392" i="7"/>
  <c r="K392" i="7"/>
  <c r="N392" i="7"/>
  <c r="J393" i="7"/>
  <c r="K393" i="7"/>
  <c r="N393" i="7"/>
  <c r="J394" i="7"/>
  <c r="K394" i="7"/>
  <c r="N394" i="7"/>
  <c r="J395" i="7"/>
  <c r="K395" i="7"/>
  <c r="N395" i="7"/>
  <c r="J396" i="7"/>
  <c r="K396" i="7"/>
  <c r="N396" i="7"/>
  <c r="J397" i="7"/>
  <c r="K397" i="7"/>
  <c r="N397" i="7"/>
  <c r="J398" i="7"/>
  <c r="K398" i="7"/>
  <c r="N398" i="7"/>
  <c r="J399" i="7"/>
  <c r="K399" i="7"/>
  <c r="N399" i="7"/>
  <c r="J400" i="7"/>
  <c r="K400" i="7"/>
  <c r="N400" i="7"/>
  <c r="J401" i="7"/>
  <c r="K401" i="7"/>
  <c r="N401" i="7"/>
  <c r="J402" i="7"/>
  <c r="K402" i="7"/>
  <c r="N402" i="7"/>
  <c r="J403" i="7"/>
  <c r="K403" i="7"/>
  <c r="N403" i="7"/>
  <c r="J404" i="7"/>
  <c r="K404" i="7"/>
  <c r="N404" i="7"/>
  <c r="J405" i="7"/>
  <c r="K405" i="7"/>
  <c r="N405" i="7"/>
  <c r="J406" i="7"/>
  <c r="K406" i="7"/>
  <c r="N406" i="7"/>
  <c r="J407" i="7"/>
  <c r="K407" i="7"/>
  <c r="N407" i="7"/>
  <c r="J408" i="7"/>
  <c r="K408" i="7"/>
  <c r="N408" i="7"/>
  <c r="J409" i="7"/>
  <c r="K409" i="7"/>
  <c r="N409" i="7"/>
  <c r="J410" i="7"/>
  <c r="K410" i="7"/>
  <c r="N410" i="7"/>
  <c r="J411" i="7"/>
  <c r="K411" i="7"/>
  <c r="N411" i="7"/>
  <c r="J412" i="7"/>
  <c r="K412" i="7"/>
  <c r="N412" i="7"/>
  <c r="J413" i="7"/>
  <c r="K413" i="7"/>
  <c r="N413" i="7"/>
  <c r="J414" i="7"/>
  <c r="K414" i="7"/>
  <c r="N414" i="7"/>
  <c r="J415" i="7"/>
  <c r="K415" i="7"/>
  <c r="N415" i="7"/>
  <c r="J416" i="7"/>
  <c r="K416" i="7"/>
  <c r="N416" i="7"/>
  <c r="J417" i="7"/>
  <c r="K417" i="7"/>
  <c r="N417" i="7"/>
  <c r="J418" i="7"/>
  <c r="K418" i="7"/>
  <c r="N418" i="7"/>
  <c r="J419" i="7"/>
  <c r="K419" i="7"/>
  <c r="N419" i="7"/>
  <c r="J420" i="7"/>
  <c r="K420" i="7"/>
  <c r="N420" i="7"/>
  <c r="J421" i="7"/>
  <c r="K421" i="7"/>
  <c r="N421" i="7"/>
  <c r="J422" i="7"/>
  <c r="K422" i="7"/>
  <c r="N422" i="7"/>
  <c r="J423" i="7"/>
  <c r="K423" i="7"/>
  <c r="N423" i="7"/>
  <c r="J424" i="7"/>
  <c r="K424" i="7"/>
  <c r="N424" i="7"/>
  <c r="J425" i="7"/>
  <c r="K425" i="7"/>
  <c r="N425" i="7"/>
  <c r="J426" i="7"/>
  <c r="K426" i="7"/>
  <c r="N426" i="7"/>
  <c r="J427" i="7"/>
  <c r="K427" i="7"/>
  <c r="N427" i="7"/>
  <c r="J428" i="7"/>
  <c r="K428" i="7"/>
  <c r="N428" i="7"/>
  <c r="J429" i="7"/>
  <c r="K429" i="7"/>
  <c r="N429" i="7"/>
  <c r="J430" i="7"/>
  <c r="K430" i="7"/>
  <c r="N430" i="7"/>
  <c r="J431" i="7"/>
  <c r="K431" i="7"/>
  <c r="N431" i="7"/>
  <c r="J432" i="7"/>
  <c r="K432" i="7"/>
  <c r="N432" i="7"/>
  <c r="J433" i="7"/>
  <c r="K433" i="7"/>
  <c r="N433" i="7"/>
  <c r="J434" i="7"/>
  <c r="K434" i="7"/>
  <c r="N434" i="7"/>
  <c r="J435" i="7"/>
  <c r="K435" i="7"/>
  <c r="N435" i="7"/>
  <c r="J436" i="7"/>
  <c r="K436" i="7"/>
  <c r="N436" i="7"/>
  <c r="J437" i="7"/>
  <c r="K437" i="7"/>
  <c r="N437" i="7"/>
  <c r="J438" i="7"/>
  <c r="K438" i="7"/>
  <c r="N438" i="7"/>
  <c r="J439" i="7"/>
  <c r="K439" i="7"/>
  <c r="N439" i="7"/>
  <c r="J440" i="7"/>
  <c r="K440" i="7"/>
  <c r="N440" i="7"/>
  <c r="J441" i="7"/>
  <c r="K441" i="7"/>
  <c r="N441" i="7"/>
  <c r="J442" i="7"/>
  <c r="K442" i="7"/>
  <c r="N442" i="7"/>
  <c r="J443" i="7"/>
  <c r="K443" i="7"/>
  <c r="N443" i="7"/>
  <c r="J444" i="7"/>
  <c r="K444" i="7"/>
  <c r="N444" i="7"/>
  <c r="J445" i="7"/>
  <c r="K445" i="7"/>
  <c r="N445" i="7"/>
  <c r="J446" i="7"/>
  <c r="K446" i="7"/>
  <c r="N446" i="7"/>
  <c r="J447" i="7"/>
  <c r="K447" i="7"/>
  <c r="N447" i="7"/>
  <c r="J448" i="7"/>
  <c r="K448" i="7"/>
  <c r="N448" i="7"/>
  <c r="J449" i="7"/>
  <c r="K449" i="7"/>
  <c r="N449" i="7"/>
  <c r="J450" i="7"/>
  <c r="K450" i="7"/>
  <c r="N450" i="7"/>
  <c r="J451" i="7"/>
  <c r="K451" i="7"/>
  <c r="N451" i="7"/>
  <c r="J452" i="7"/>
  <c r="K452" i="7"/>
  <c r="N452" i="7"/>
  <c r="J453" i="7"/>
  <c r="K453" i="7"/>
  <c r="N453" i="7"/>
  <c r="J454" i="7"/>
  <c r="K454" i="7"/>
  <c r="N454" i="7"/>
  <c r="J455" i="7"/>
  <c r="K455" i="7"/>
  <c r="N455" i="7"/>
  <c r="J456" i="7"/>
  <c r="K456" i="7"/>
  <c r="N456" i="7"/>
  <c r="J457" i="7"/>
  <c r="K457" i="7"/>
  <c r="N457" i="7"/>
  <c r="J458" i="7"/>
  <c r="K458" i="7"/>
  <c r="N458" i="7"/>
  <c r="J459" i="7"/>
  <c r="K459" i="7"/>
  <c r="N459" i="7"/>
  <c r="J460" i="7"/>
  <c r="K460" i="7"/>
  <c r="N460" i="7"/>
  <c r="J461" i="7"/>
  <c r="K461" i="7"/>
  <c r="N461" i="7"/>
  <c r="J462" i="7"/>
  <c r="K462" i="7"/>
  <c r="N462" i="7"/>
  <c r="J463" i="7"/>
  <c r="K463" i="7"/>
  <c r="N463" i="7"/>
  <c r="J464" i="7"/>
  <c r="K464" i="7"/>
  <c r="N464" i="7"/>
  <c r="J465" i="7"/>
  <c r="K465" i="7"/>
  <c r="N465" i="7"/>
  <c r="J466" i="7"/>
  <c r="K466" i="7"/>
  <c r="N466" i="7"/>
  <c r="J467" i="7"/>
  <c r="K467" i="7"/>
  <c r="N467" i="7"/>
  <c r="J468" i="7"/>
  <c r="K468" i="7"/>
  <c r="N468" i="7"/>
  <c r="J469" i="7"/>
  <c r="K469" i="7"/>
  <c r="N469" i="7"/>
  <c r="J470" i="7"/>
  <c r="K470" i="7"/>
  <c r="N470" i="7"/>
  <c r="J471" i="7"/>
  <c r="K471" i="7"/>
  <c r="N471" i="7"/>
  <c r="J472" i="7"/>
  <c r="K472" i="7"/>
  <c r="N472" i="7"/>
  <c r="J473" i="7"/>
  <c r="K473" i="7"/>
  <c r="N473" i="7"/>
  <c r="J474" i="7"/>
  <c r="K474" i="7"/>
  <c r="N474" i="7"/>
  <c r="J475" i="7"/>
  <c r="K475" i="7"/>
  <c r="N475" i="7"/>
  <c r="J476" i="7"/>
  <c r="K476" i="7"/>
  <c r="N476" i="7"/>
  <c r="J477" i="7"/>
  <c r="K477" i="7"/>
  <c r="N477" i="7"/>
  <c r="J478" i="7"/>
  <c r="K478" i="7"/>
  <c r="N478" i="7"/>
  <c r="J479" i="7"/>
  <c r="K479" i="7"/>
  <c r="N479" i="7"/>
  <c r="J480" i="7"/>
  <c r="K480" i="7"/>
  <c r="N480" i="7"/>
  <c r="J481" i="7"/>
  <c r="K481" i="7"/>
  <c r="N481" i="7"/>
  <c r="J1" i="7"/>
  <c r="N56" i="8"/>
  <c r="N55" i="8"/>
  <c r="N54" i="8"/>
  <c r="N53" i="8"/>
  <c r="N52" i="8"/>
  <c r="N51" i="8"/>
  <c r="N50" i="8"/>
  <c r="N49" i="8"/>
  <c r="N48" i="8"/>
  <c r="N47" i="8"/>
  <c r="N46" i="8"/>
  <c r="N45" i="8"/>
  <c r="N44" i="8"/>
  <c r="N43" i="8"/>
  <c r="N42" i="8"/>
  <c r="N41" i="8"/>
  <c r="N40" i="8"/>
  <c r="N39" i="8"/>
  <c r="N38" i="8"/>
  <c r="N37" i="8"/>
  <c r="N36" i="8"/>
  <c r="N35" i="8"/>
  <c r="N34" i="8"/>
  <c r="N33" i="8"/>
  <c r="N32" i="8"/>
  <c r="N31" i="8"/>
  <c r="N30" i="8"/>
  <c r="N29" i="8"/>
  <c r="N28" i="8"/>
  <c r="N27" i="8"/>
  <c r="N26" i="8"/>
  <c r="N25" i="8"/>
  <c r="N24" i="8"/>
  <c r="N23" i="8"/>
  <c r="N22" i="8"/>
  <c r="N21" i="8"/>
  <c r="N20" i="8"/>
  <c r="N19" i="8"/>
  <c r="N18" i="8"/>
  <c r="N17" i="8"/>
  <c r="N16" i="8"/>
  <c r="N15" i="8"/>
  <c r="N14" i="8"/>
  <c r="N13" i="8"/>
  <c r="N12" i="8"/>
  <c r="N11" i="8"/>
  <c r="N10" i="8"/>
  <c r="N9" i="8"/>
  <c r="N8" i="8"/>
  <c r="N7" i="8"/>
  <c r="N6" i="8"/>
  <c r="N5" i="8"/>
  <c r="N4" i="8"/>
  <c r="N3" i="8"/>
  <c r="N2" i="8"/>
  <c r="Q2" i="7" l="1"/>
  <c r="P2" i="7"/>
  <c r="I2" i="7"/>
  <c r="I450" i="7"/>
  <c r="P450" i="7"/>
  <c r="Q450" i="7"/>
  <c r="I394" i="7"/>
  <c r="Q394" i="7"/>
  <c r="P394" i="7"/>
  <c r="I346" i="7"/>
  <c r="P346" i="7"/>
  <c r="Q346" i="7"/>
  <c r="I306" i="7"/>
  <c r="Q306" i="7"/>
  <c r="P306" i="7"/>
  <c r="I274" i="7"/>
  <c r="P274" i="7"/>
  <c r="Q274" i="7"/>
  <c r="I258" i="7"/>
  <c r="Q258" i="7"/>
  <c r="P258" i="7"/>
  <c r="I234" i="7"/>
  <c r="P234" i="7"/>
  <c r="Q234" i="7"/>
  <c r="I218" i="7"/>
  <c r="P218" i="7"/>
  <c r="Q218" i="7"/>
  <c r="I214" i="7"/>
  <c r="P214" i="7"/>
  <c r="Q214" i="7"/>
  <c r="I206" i="7"/>
  <c r="P206" i="7"/>
  <c r="Q206" i="7"/>
  <c r="I186" i="7"/>
  <c r="Q186" i="7"/>
  <c r="P186" i="7"/>
  <c r="I166" i="7"/>
  <c r="P166" i="7"/>
  <c r="Q166" i="7"/>
  <c r="I138" i="7"/>
  <c r="Q138" i="7"/>
  <c r="P138" i="7"/>
  <c r="I118" i="7"/>
  <c r="Q118" i="7"/>
  <c r="P118" i="7"/>
  <c r="I102" i="7"/>
  <c r="P102" i="7"/>
  <c r="Q102" i="7"/>
  <c r="I82" i="7"/>
  <c r="Q82" i="7"/>
  <c r="P82" i="7"/>
  <c r="I66" i="7"/>
  <c r="Q66" i="7"/>
  <c r="P66" i="7"/>
  <c r="I26" i="7"/>
  <c r="P26" i="7"/>
  <c r="Q26" i="7"/>
  <c r="I454" i="7"/>
  <c r="Q454" i="7"/>
  <c r="P454" i="7"/>
  <c r="I398" i="7"/>
  <c r="P398" i="7"/>
  <c r="Q398" i="7"/>
  <c r="I342" i="7"/>
  <c r="Q342" i="7"/>
  <c r="P342" i="7"/>
  <c r="I302" i="7"/>
  <c r="P302" i="7"/>
  <c r="Q302" i="7"/>
  <c r="I270" i="7"/>
  <c r="Q270" i="7"/>
  <c r="P270" i="7"/>
  <c r="I242" i="7"/>
  <c r="P242" i="7"/>
  <c r="Q242" i="7"/>
  <c r="I226" i="7"/>
  <c r="Q226" i="7"/>
  <c r="P226" i="7"/>
  <c r="I210" i="7"/>
  <c r="Q210" i="7"/>
  <c r="P210" i="7"/>
  <c r="I202" i="7"/>
  <c r="P202" i="7"/>
  <c r="Q202" i="7"/>
  <c r="I190" i="7"/>
  <c r="Q190" i="7"/>
  <c r="P190" i="7"/>
  <c r="I174" i="7"/>
  <c r="P174" i="7"/>
  <c r="Q174" i="7"/>
  <c r="I162" i="7"/>
  <c r="Q162" i="7"/>
  <c r="P162" i="7"/>
  <c r="I142" i="7"/>
  <c r="Q142" i="7"/>
  <c r="P142" i="7"/>
  <c r="I122" i="7"/>
  <c r="P122" i="7"/>
  <c r="Q122" i="7"/>
  <c r="I106" i="7"/>
  <c r="Q106" i="7"/>
  <c r="P106" i="7"/>
  <c r="I90" i="7"/>
  <c r="Q90" i="7"/>
  <c r="P90" i="7"/>
  <c r="I74" i="7"/>
  <c r="P74" i="7"/>
  <c r="Q74" i="7"/>
  <c r="I62" i="7"/>
  <c r="P62" i="7"/>
  <c r="Q62" i="7"/>
  <c r="I50" i="7"/>
  <c r="P50" i="7"/>
  <c r="Q50" i="7"/>
  <c r="I38" i="7"/>
  <c r="P38" i="7"/>
  <c r="Q38" i="7"/>
  <c r="I22" i="7"/>
  <c r="P22" i="7"/>
  <c r="Q22" i="7"/>
  <c r="I10" i="7"/>
  <c r="Q10" i="7"/>
  <c r="P10" i="7"/>
  <c r="I461" i="7"/>
  <c r="Q461" i="7"/>
  <c r="P461" i="7"/>
  <c r="I437" i="7"/>
  <c r="Q437" i="7"/>
  <c r="P437" i="7"/>
  <c r="I405" i="7"/>
  <c r="Q405" i="7"/>
  <c r="P405" i="7"/>
  <c r="I393" i="7"/>
  <c r="Q393" i="7"/>
  <c r="P393" i="7"/>
  <c r="I385" i="7"/>
  <c r="P385" i="7"/>
  <c r="Q385" i="7"/>
  <c r="I381" i="7"/>
  <c r="Q381" i="7"/>
  <c r="P381" i="7"/>
  <c r="I377" i="7"/>
  <c r="Q377" i="7"/>
  <c r="P377" i="7"/>
  <c r="I373" i="7"/>
  <c r="P373" i="7"/>
  <c r="Q373" i="7"/>
  <c r="I361" i="7"/>
  <c r="P361" i="7"/>
  <c r="Q361" i="7"/>
  <c r="I357" i="7"/>
  <c r="Q357" i="7"/>
  <c r="P357" i="7"/>
  <c r="I353" i="7"/>
  <c r="Q353" i="7"/>
  <c r="P353" i="7"/>
  <c r="I349" i="7"/>
  <c r="P349" i="7"/>
  <c r="Q349" i="7"/>
  <c r="I345" i="7"/>
  <c r="Q345" i="7"/>
  <c r="P345" i="7"/>
  <c r="I341" i="7"/>
  <c r="Q341" i="7"/>
  <c r="P341" i="7"/>
  <c r="I337" i="7"/>
  <c r="P337" i="7"/>
  <c r="Q337" i="7"/>
  <c r="I333" i="7"/>
  <c r="Q333" i="7"/>
  <c r="P333" i="7"/>
  <c r="I329" i="7"/>
  <c r="Q329" i="7"/>
  <c r="P329" i="7"/>
  <c r="I325" i="7"/>
  <c r="P325" i="7"/>
  <c r="Q325" i="7"/>
  <c r="I321" i="7"/>
  <c r="Q321" i="7"/>
  <c r="P321" i="7"/>
  <c r="I317" i="7"/>
  <c r="Q317" i="7"/>
  <c r="P317" i="7"/>
  <c r="I313" i="7"/>
  <c r="P313" i="7"/>
  <c r="Q313" i="7"/>
  <c r="I309" i="7"/>
  <c r="P309" i="7"/>
  <c r="Q309" i="7"/>
  <c r="I305" i="7"/>
  <c r="P305" i="7"/>
  <c r="Q305" i="7"/>
  <c r="I301" i="7"/>
  <c r="P301" i="7"/>
  <c r="Q301" i="7"/>
  <c r="I297" i="7"/>
  <c r="Q297" i="7"/>
  <c r="P297" i="7"/>
  <c r="I293" i="7"/>
  <c r="P293" i="7"/>
  <c r="Q293" i="7"/>
  <c r="I289" i="7"/>
  <c r="P289" i="7"/>
  <c r="Q289" i="7"/>
  <c r="I285" i="7"/>
  <c r="P285" i="7"/>
  <c r="Q285" i="7"/>
  <c r="I281" i="7"/>
  <c r="P281" i="7"/>
  <c r="Q281" i="7"/>
  <c r="I277" i="7"/>
  <c r="P277" i="7"/>
  <c r="Q277" i="7"/>
  <c r="I273" i="7"/>
  <c r="Q273" i="7"/>
  <c r="P273" i="7"/>
  <c r="I269" i="7"/>
  <c r="Q269" i="7"/>
  <c r="P269" i="7"/>
  <c r="I265" i="7"/>
  <c r="P265" i="7"/>
  <c r="Q265" i="7"/>
  <c r="I261" i="7"/>
  <c r="P261" i="7"/>
  <c r="Q261" i="7"/>
  <c r="I257" i="7"/>
  <c r="Q257" i="7"/>
  <c r="P257" i="7"/>
  <c r="I253" i="7"/>
  <c r="P253" i="7"/>
  <c r="Q253" i="7"/>
  <c r="I249" i="7"/>
  <c r="Q249" i="7"/>
  <c r="P249" i="7"/>
  <c r="I245" i="7"/>
  <c r="P245" i="7"/>
  <c r="Q245" i="7"/>
  <c r="I241" i="7"/>
  <c r="P241" i="7"/>
  <c r="Q241" i="7"/>
  <c r="I237" i="7"/>
  <c r="Q237" i="7"/>
  <c r="P237" i="7"/>
  <c r="I233" i="7"/>
  <c r="Q233" i="7"/>
  <c r="P233" i="7"/>
  <c r="I229" i="7"/>
  <c r="P229" i="7"/>
  <c r="Q229" i="7"/>
  <c r="I225" i="7"/>
  <c r="Q225" i="7"/>
  <c r="P225" i="7"/>
  <c r="I221" i="7"/>
  <c r="Q221" i="7"/>
  <c r="P221" i="7"/>
  <c r="I217" i="7"/>
  <c r="P217" i="7"/>
  <c r="Q217" i="7"/>
  <c r="I213" i="7"/>
  <c r="P213" i="7"/>
  <c r="Q213" i="7"/>
  <c r="I209" i="7"/>
  <c r="P209" i="7"/>
  <c r="Q209" i="7"/>
  <c r="I205" i="7"/>
  <c r="P205" i="7"/>
  <c r="Q205" i="7"/>
  <c r="I201" i="7"/>
  <c r="Q201" i="7"/>
  <c r="P201" i="7"/>
  <c r="I197" i="7"/>
  <c r="Q197" i="7"/>
  <c r="P197" i="7"/>
  <c r="I193" i="7"/>
  <c r="P193" i="7"/>
  <c r="Q193" i="7"/>
  <c r="I189" i="7"/>
  <c r="P189" i="7"/>
  <c r="Q189" i="7"/>
  <c r="I185" i="7"/>
  <c r="Q185" i="7"/>
  <c r="P185" i="7"/>
  <c r="I181" i="7"/>
  <c r="P181" i="7"/>
  <c r="Q181" i="7"/>
  <c r="I177" i="7"/>
  <c r="P177" i="7"/>
  <c r="Q177" i="7"/>
  <c r="I173" i="7"/>
  <c r="Q173" i="7"/>
  <c r="P173" i="7"/>
  <c r="I169" i="7"/>
  <c r="P169" i="7"/>
  <c r="Q169" i="7"/>
  <c r="I165" i="7"/>
  <c r="Q165" i="7"/>
  <c r="P165" i="7"/>
  <c r="I161" i="7"/>
  <c r="Q161" i="7"/>
  <c r="P161" i="7"/>
  <c r="I157" i="7"/>
  <c r="P157" i="7"/>
  <c r="Q157" i="7"/>
  <c r="I153" i="7"/>
  <c r="Q153" i="7"/>
  <c r="P153" i="7"/>
  <c r="I149" i="7"/>
  <c r="P149" i="7"/>
  <c r="Q149" i="7"/>
  <c r="I145" i="7"/>
  <c r="P145" i="7"/>
  <c r="Q145" i="7"/>
  <c r="I141" i="7"/>
  <c r="Q141" i="7"/>
  <c r="P141" i="7"/>
  <c r="I137" i="7"/>
  <c r="Q137" i="7"/>
  <c r="P137" i="7"/>
  <c r="I133" i="7"/>
  <c r="P133" i="7"/>
  <c r="Q133" i="7"/>
  <c r="I129" i="7"/>
  <c r="P129" i="7"/>
  <c r="Q129" i="7"/>
  <c r="I125" i="7"/>
  <c r="Q125" i="7"/>
  <c r="P125" i="7"/>
  <c r="I121" i="7"/>
  <c r="P121" i="7"/>
  <c r="Q121" i="7"/>
  <c r="I117" i="7"/>
  <c r="Q117" i="7"/>
  <c r="P117" i="7"/>
  <c r="I113" i="7"/>
  <c r="Q113" i="7"/>
  <c r="P113" i="7"/>
  <c r="I109" i="7"/>
  <c r="P109" i="7"/>
  <c r="Q109" i="7"/>
  <c r="I105" i="7"/>
  <c r="Q105" i="7"/>
  <c r="P105" i="7"/>
  <c r="I101" i="7"/>
  <c r="P101" i="7"/>
  <c r="Q101" i="7"/>
  <c r="I97" i="7"/>
  <c r="P97" i="7"/>
  <c r="Q97" i="7"/>
  <c r="I93" i="7"/>
  <c r="P93" i="7"/>
  <c r="Q93" i="7"/>
  <c r="I89" i="7"/>
  <c r="Q89" i="7"/>
  <c r="P89" i="7"/>
  <c r="I85" i="7"/>
  <c r="P85" i="7"/>
  <c r="Q85" i="7"/>
  <c r="I81" i="7"/>
  <c r="Q81" i="7"/>
  <c r="P81" i="7"/>
  <c r="I77" i="7"/>
  <c r="Q77" i="7"/>
  <c r="P77" i="7"/>
  <c r="I73" i="7"/>
  <c r="P73" i="7"/>
  <c r="Q73" i="7"/>
  <c r="I69" i="7"/>
  <c r="Q69" i="7"/>
  <c r="P69" i="7"/>
  <c r="I65" i="7"/>
  <c r="Q65" i="7"/>
  <c r="P65" i="7"/>
  <c r="I61" i="7"/>
  <c r="P61" i="7"/>
  <c r="Q61" i="7"/>
  <c r="I57" i="7"/>
  <c r="Q57" i="7"/>
  <c r="P57" i="7"/>
  <c r="I53" i="7"/>
  <c r="Q53" i="7"/>
  <c r="P53" i="7"/>
  <c r="I49" i="7"/>
  <c r="P49" i="7"/>
  <c r="Q49" i="7"/>
  <c r="I45" i="7"/>
  <c r="Q45" i="7"/>
  <c r="P45" i="7"/>
  <c r="I41" i="7"/>
  <c r="Q41" i="7"/>
  <c r="P41" i="7"/>
  <c r="I37" i="7"/>
  <c r="P37" i="7"/>
  <c r="Q37" i="7"/>
  <c r="I33" i="7"/>
  <c r="Q33" i="7"/>
  <c r="P33" i="7"/>
  <c r="I29" i="7"/>
  <c r="Q29" i="7"/>
  <c r="P29" i="7"/>
  <c r="I25" i="7"/>
  <c r="P25" i="7"/>
  <c r="Q25" i="7"/>
  <c r="I21" i="7"/>
  <c r="P21" i="7"/>
  <c r="Q21" i="7"/>
  <c r="I17" i="7"/>
  <c r="Q17" i="7"/>
  <c r="P17" i="7"/>
  <c r="I13" i="7"/>
  <c r="P13" i="7"/>
  <c r="Q13" i="7"/>
  <c r="I9" i="7"/>
  <c r="Q9" i="7"/>
  <c r="P9" i="7"/>
  <c r="I5" i="7"/>
  <c r="P5" i="7"/>
  <c r="Q5" i="7"/>
  <c r="I474" i="7"/>
  <c r="P474" i="7"/>
  <c r="Q474" i="7"/>
  <c r="I442" i="7"/>
  <c r="Q442" i="7"/>
  <c r="P442" i="7"/>
  <c r="I402" i="7"/>
  <c r="P402" i="7"/>
  <c r="Q402" i="7"/>
  <c r="I354" i="7"/>
  <c r="Q354" i="7"/>
  <c r="P354" i="7"/>
  <c r="I310" i="7"/>
  <c r="Q310" i="7"/>
  <c r="P310" i="7"/>
  <c r="I282" i="7"/>
  <c r="Q282" i="7"/>
  <c r="P282" i="7"/>
  <c r="I266" i="7"/>
  <c r="P266" i="7"/>
  <c r="Q266" i="7"/>
  <c r="I238" i="7"/>
  <c r="P238" i="7"/>
  <c r="Q238" i="7"/>
  <c r="I222" i="7"/>
  <c r="Q222" i="7"/>
  <c r="P222" i="7"/>
  <c r="I198" i="7"/>
  <c r="P198" i="7"/>
  <c r="Q198" i="7"/>
  <c r="I182" i="7"/>
  <c r="P182" i="7"/>
  <c r="Q182" i="7"/>
  <c r="I170" i="7"/>
  <c r="P170" i="7"/>
  <c r="Q170" i="7"/>
  <c r="I158" i="7"/>
  <c r="P158" i="7"/>
  <c r="Q158" i="7"/>
  <c r="I134" i="7"/>
  <c r="P134" i="7"/>
  <c r="Q134" i="7"/>
  <c r="I114" i="7"/>
  <c r="Q114" i="7"/>
  <c r="P114" i="7"/>
  <c r="I98" i="7"/>
  <c r="P98" i="7"/>
  <c r="Q98" i="7"/>
  <c r="I86" i="7"/>
  <c r="P86" i="7"/>
  <c r="Q86" i="7"/>
  <c r="I70" i="7"/>
  <c r="P70" i="7"/>
  <c r="Q70" i="7"/>
  <c r="I54" i="7"/>
  <c r="Q54" i="7"/>
  <c r="P54" i="7"/>
  <c r="I46" i="7"/>
  <c r="P46" i="7"/>
  <c r="Q46" i="7"/>
  <c r="I34" i="7"/>
  <c r="Q34" i="7"/>
  <c r="P34" i="7"/>
  <c r="I18" i="7"/>
  <c r="P18" i="7"/>
  <c r="Q18" i="7"/>
  <c r="I6" i="7"/>
  <c r="Q6" i="7"/>
  <c r="P6" i="7"/>
  <c r="I481" i="7"/>
  <c r="P481" i="7"/>
  <c r="Q481" i="7"/>
  <c r="I477" i="7"/>
  <c r="Q477" i="7"/>
  <c r="P477" i="7"/>
  <c r="I473" i="7"/>
  <c r="P473" i="7"/>
  <c r="Q473" i="7"/>
  <c r="I465" i="7"/>
  <c r="P465" i="7"/>
  <c r="Q465" i="7"/>
  <c r="I453" i="7"/>
  <c r="Q453" i="7"/>
  <c r="P453" i="7"/>
  <c r="I445" i="7"/>
  <c r="P445" i="7"/>
  <c r="Q445" i="7"/>
  <c r="I433" i="7"/>
  <c r="P433" i="7"/>
  <c r="Q433" i="7"/>
  <c r="I425" i="7"/>
  <c r="Q425" i="7"/>
  <c r="P425" i="7"/>
  <c r="I417" i="7"/>
  <c r="P417" i="7"/>
  <c r="Q417" i="7"/>
  <c r="I401" i="7"/>
  <c r="Q401" i="7"/>
  <c r="P401" i="7"/>
  <c r="I369" i="7"/>
  <c r="Q369" i="7"/>
  <c r="P369" i="7"/>
  <c r="I478" i="7"/>
  <c r="Q478" i="7"/>
  <c r="P478" i="7"/>
  <c r="I438" i="7"/>
  <c r="Q438" i="7"/>
  <c r="P438" i="7"/>
  <c r="I386" i="7"/>
  <c r="P386" i="7"/>
  <c r="Q386" i="7"/>
  <c r="I334" i="7"/>
  <c r="Q334" i="7"/>
  <c r="P334" i="7"/>
  <c r="I294" i="7"/>
  <c r="Q294" i="7"/>
  <c r="P294" i="7"/>
  <c r="I262" i="7"/>
  <c r="Q262" i="7"/>
  <c r="P262" i="7"/>
  <c r="I230" i="7"/>
  <c r="P230" i="7"/>
  <c r="Q230" i="7"/>
  <c r="I194" i="7"/>
  <c r="P194" i="7"/>
  <c r="Q194" i="7"/>
  <c r="I178" i="7"/>
  <c r="Q178" i="7"/>
  <c r="P178" i="7"/>
  <c r="I150" i="7"/>
  <c r="Q150" i="7"/>
  <c r="P150" i="7"/>
  <c r="I126" i="7"/>
  <c r="Q126" i="7"/>
  <c r="P126" i="7"/>
  <c r="I110" i="7"/>
  <c r="P110" i="7"/>
  <c r="Q110" i="7"/>
  <c r="I94" i="7"/>
  <c r="P94" i="7"/>
  <c r="Q94" i="7"/>
  <c r="I78" i="7"/>
  <c r="P78" i="7"/>
  <c r="Q78" i="7"/>
  <c r="I58" i="7"/>
  <c r="P58" i="7"/>
  <c r="Q58" i="7"/>
  <c r="I42" i="7"/>
  <c r="Q42" i="7"/>
  <c r="P42" i="7"/>
  <c r="I30" i="7"/>
  <c r="P30" i="7"/>
  <c r="Q30" i="7"/>
  <c r="I14" i="7"/>
  <c r="P14" i="7"/>
  <c r="Q14" i="7"/>
  <c r="I469" i="7"/>
  <c r="P469" i="7"/>
  <c r="Q469" i="7"/>
  <c r="I457" i="7"/>
  <c r="P457" i="7"/>
  <c r="Q457" i="7"/>
  <c r="I449" i="7"/>
  <c r="Q449" i="7"/>
  <c r="P449" i="7"/>
  <c r="I441" i="7"/>
  <c r="Q441" i="7"/>
  <c r="P441" i="7"/>
  <c r="I429" i="7"/>
  <c r="P429" i="7"/>
  <c r="Q429" i="7"/>
  <c r="I421" i="7"/>
  <c r="P421" i="7"/>
  <c r="Q421" i="7"/>
  <c r="I413" i="7"/>
  <c r="Q413" i="7"/>
  <c r="P413" i="7"/>
  <c r="I409" i="7"/>
  <c r="P409" i="7"/>
  <c r="Q409" i="7"/>
  <c r="I397" i="7"/>
  <c r="P397" i="7"/>
  <c r="Q397" i="7"/>
  <c r="I389" i="7"/>
  <c r="P389" i="7"/>
  <c r="Q389" i="7"/>
  <c r="I365" i="7"/>
  <c r="Q365" i="7"/>
  <c r="P365" i="7"/>
  <c r="I470" i="7"/>
  <c r="P470" i="7"/>
  <c r="Q470" i="7"/>
  <c r="I458" i="7"/>
  <c r="P458" i="7"/>
  <c r="Q458" i="7"/>
  <c r="I446" i="7"/>
  <c r="P446" i="7"/>
  <c r="Q446" i="7"/>
  <c r="I434" i="7"/>
  <c r="P434" i="7"/>
  <c r="Q434" i="7"/>
  <c r="I426" i="7"/>
  <c r="Q426" i="7"/>
  <c r="P426" i="7"/>
  <c r="I418" i="7"/>
  <c r="P418" i="7"/>
  <c r="Q418" i="7"/>
  <c r="I414" i="7"/>
  <c r="P414" i="7"/>
  <c r="Q414" i="7"/>
  <c r="I410" i="7"/>
  <c r="P410" i="7"/>
  <c r="Q410" i="7"/>
  <c r="I406" i="7"/>
  <c r="P406" i="7"/>
  <c r="Q406" i="7"/>
  <c r="I390" i="7"/>
  <c r="P390" i="7"/>
  <c r="Q390" i="7"/>
  <c r="I378" i="7"/>
  <c r="P378" i="7"/>
  <c r="Q378" i="7"/>
  <c r="I370" i="7"/>
  <c r="P370" i="7"/>
  <c r="Q370" i="7"/>
  <c r="I366" i="7"/>
  <c r="P366" i="7"/>
  <c r="Q366" i="7"/>
  <c r="I362" i="7"/>
  <c r="P362" i="7"/>
  <c r="Q362" i="7"/>
  <c r="I358" i="7"/>
  <c r="Q358" i="7"/>
  <c r="P358" i="7"/>
  <c r="I350" i="7"/>
  <c r="P350" i="7"/>
  <c r="Q350" i="7"/>
  <c r="I326" i="7"/>
  <c r="P326" i="7"/>
  <c r="Q326" i="7"/>
  <c r="I322" i="7"/>
  <c r="Q322" i="7"/>
  <c r="P322" i="7"/>
  <c r="I318" i="7"/>
  <c r="P318" i="7"/>
  <c r="Q318" i="7"/>
  <c r="I314" i="7"/>
  <c r="P314" i="7"/>
  <c r="Q314" i="7"/>
  <c r="I298" i="7"/>
  <c r="P298" i="7"/>
  <c r="Q298" i="7"/>
  <c r="I278" i="7"/>
  <c r="P278" i="7"/>
  <c r="Q278" i="7"/>
  <c r="I254" i="7"/>
  <c r="P254" i="7"/>
  <c r="Q254" i="7"/>
  <c r="I130" i="7"/>
  <c r="P130" i="7"/>
  <c r="Q130" i="7"/>
  <c r="I476" i="7"/>
  <c r="P476" i="7"/>
  <c r="Q476" i="7"/>
  <c r="I468" i="7"/>
  <c r="Q468" i="7"/>
  <c r="P468" i="7"/>
  <c r="I460" i="7"/>
  <c r="Q460" i="7"/>
  <c r="P460" i="7"/>
  <c r="I456" i="7"/>
  <c r="Q456" i="7"/>
  <c r="P456" i="7"/>
  <c r="I448" i="7"/>
  <c r="P448" i="7"/>
  <c r="Q448" i="7"/>
  <c r="I440" i="7"/>
  <c r="P440" i="7"/>
  <c r="Q440" i="7"/>
  <c r="I436" i="7"/>
  <c r="P436" i="7"/>
  <c r="Q436" i="7"/>
  <c r="I428" i="7"/>
  <c r="P428" i="7"/>
  <c r="Q428" i="7"/>
  <c r="I424" i="7"/>
  <c r="P424" i="7"/>
  <c r="Q424" i="7"/>
  <c r="I416" i="7"/>
  <c r="Q416" i="7"/>
  <c r="P416" i="7"/>
  <c r="I412" i="7"/>
  <c r="P412" i="7"/>
  <c r="Q412" i="7"/>
  <c r="I404" i="7"/>
  <c r="P404" i="7"/>
  <c r="Q404" i="7"/>
  <c r="I400" i="7"/>
  <c r="P400" i="7"/>
  <c r="Q400" i="7"/>
  <c r="I392" i="7"/>
  <c r="P392" i="7"/>
  <c r="Q392" i="7"/>
  <c r="I388" i="7"/>
  <c r="P388" i="7"/>
  <c r="Q388" i="7"/>
  <c r="I384" i="7"/>
  <c r="Q384" i="7"/>
  <c r="P384" i="7"/>
  <c r="I376" i="7"/>
  <c r="P376" i="7"/>
  <c r="Q376" i="7"/>
  <c r="I372" i="7"/>
  <c r="Q372" i="7"/>
  <c r="P372" i="7"/>
  <c r="I364" i="7"/>
  <c r="Q364" i="7"/>
  <c r="P364" i="7"/>
  <c r="I356" i="7"/>
  <c r="Q356" i="7"/>
  <c r="P356" i="7"/>
  <c r="I352" i="7"/>
  <c r="Q352" i="7"/>
  <c r="P352" i="7"/>
  <c r="I348" i="7"/>
  <c r="Q348" i="7"/>
  <c r="P348" i="7"/>
  <c r="I344" i="7"/>
  <c r="P344" i="7"/>
  <c r="Q344" i="7"/>
  <c r="I336" i="7"/>
  <c r="Q336" i="7"/>
  <c r="P336" i="7"/>
  <c r="I328" i="7"/>
  <c r="Q328" i="7"/>
  <c r="P328" i="7"/>
  <c r="I324" i="7"/>
  <c r="Q324" i="7"/>
  <c r="P324" i="7"/>
  <c r="I316" i="7"/>
  <c r="Q316" i="7"/>
  <c r="P316" i="7"/>
  <c r="I308" i="7"/>
  <c r="P308" i="7"/>
  <c r="Q308" i="7"/>
  <c r="I304" i="7"/>
  <c r="P304" i="7"/>
  <c r="Q304" i="7"/>
  <c r="I292" i="7"/>
  <c r="Q292" i="7"/>
  <c r="P292" i="7"/>
  <c r="I288" i="7"/>
  <c r="Q288" i="7"/>
  <c r="P288" i="7"/>
  <c r="I284" i="7"/>
  <c r="P284" i="7"/>
  <c r="Q284" i="7"/>
  <c r="I272" i="7"/>
  <c r="P272" i="7"/>
  <c r="Q272" i="7"/>
  <c r="I268" i="7"/>
  <c r="P268" i="7"/>
  <c r="Q268" i="7"/>
  <c r="I264" i="7"/>
  <c r="Q264" i="7"/>
  <c r="P264" i="7"/>
  <c r="I260" i="7"/>
  <c r="P260" i="7"/>
  <c r="Q260" i="7"/>
  <c r="I252" i="7"/>
  <c r="Q252" i="7"/>
  <c r="P252" i="7"/>
  <c r="I244" i="7"/>
  <c r="Q244" i="7"/>
  <c r="P244" i="7"/>
  <c r="I240" i="7"/>
  <c r="Q240" i="7"/>
  <c r="P240" i="7"/>
  <c r="I232" i="7"/>
  <c r="P232" i="7"/>
  <c r="Q232" i="7"/>
  <c r="I224" i="7"/>
  <c r="Q224" i="7"/>
  <c r="P224" i="7"/>
  <c r="I220" i="7"/>
  <c r="Q220" i="7"/>
  <c r="P220" i="7"/>
  <c r="I212" i="7"/>
  <c r="Q212" i="7"/>
  <c r="P212" i="7"/>
  <c r="I208" i="7"/>
  <c r="Q208" i="7"/>
  <c r="P208" i="7"/>
  <c r="I196" i="7"/>
  <c r="Q196" i="7"/>
  <c r="P196" i="7"/>
  <c r="I192" i="7"/>
  <c r="Q192" i="7"/>
  <c r="P192" i="7"/>
  <c r="I188" i="7"/>
  <c r="P188" i="7"/>
  <c r="Q188" i="7"/>
  <c r="I176" i="7"/>
  <c r="Q176" i="7"/>
  <c r="P176" i="7"/>
  <c r="I172" i="7"/>
  <c r="Q172" i="7"/>
  <c r="P172" i="7"/>
  <c r="I164" i="7"/>
  <c r="Q164" i="7"/>
  <c r="P164" i="7"/>
  <c r="I156" i="7"/>
  <c r="Q156" i="7"/>
  <c r="P156" i="7"/>
  <c r="I148" i="7"/>
  <c r="P148" i="7"/>
  <c r="Q148" i="7"/>
  <c r="I144" i="7"/>
  <c r="Q144" i="7"/>
  <c r="P144" i="7"/>
  <c r="I132" i="7"/>
  <c r="Q132" i="7"/>
  <c r="P132" i="7"/>
  <c r="I128" i="7"/>
  <c r="P128" i="7"/>
  <c r="Q128" i="7"/>
  <c r="I124" i="7"/>
  <c r="Q124" i="7"/>
  <c r="P124" i="7"/>
  <c r="I112" i="7"/>
  <c r="Q112" i="7"/>
  <c r="P112" i="7"/>
  <c r="I108" i="7"/>
  <c r="Q108" i="7"/>
  <c r="P108" i="7"/>
  <c r="I96" i="7"/>
  <c r="Q96" i="7"/>
  <c r="P96" i="7"/>
  <c r="I92" i="7"/>
  <c r="Q92" i="7"/>
  <c r="P92" i="7"/>
  <c r="I88" i="7"/>
  <c r="P88" i="7"/>
  <c r="Q88" i="7"/>
  <c r="I80" i="7"/>
  <c r="P80" i="7"/>
  <c r="Q80" i="7"/>
  <c r="I72" i="7"/>
  <c r="Q72" i="7"/>
  <c r="P72" i="7"/>
  <c r="I68" i="7"/>
  <c r="Q68" i="7"/>
  <c r="P68" i="7"/>
  <c r="I64" i="7"/>
  <c r="P64" i="7"/>
  <c r="Q64" i="7"/>
  <c r="I56" i="7"/>
  <c r="P56" i="7"/>
  <c r="Q56" i="7"/>
  <c r="I48" i="7"/>
  <c r="Q48" i="7"/>
  <c r="P48" i="7"/>
  <c r="I44" i="7"/>
  <c r="P44" i="7"/>
  <c r="Q44" i="7"/>
  <c r="I40" i="7"/>
  <c r="Q40" i="7"/>
  <c r="P40" i="7"/>
  <c r="I36" i="7"/>
  <c r="Q36" i="7"/>
  <c r="P36" i="7"/>
  <c r="I28" i="7"/>
  <c r="Q28" i="7"/>
  <c r="P28" i="7"/>
  <c r="I24" i="7"/>
  <c r="Q24" i="7"/>
  <c r="P24" i="7"/>
  <c r="I16" i="7"/>
  <c r="P16" i="7"/>
  <c r="Q16" i="7"/>
  <c r="I12" i="7"/>
  <c r="Q12" i="7"/>
  <c r="P12" i="7"/>
  <c r="I8" i="7"/>
  <c r="Q8" i="7"/>
  <c r="P8" i="7"/>
  <c r="I4" i="7"/>
  <c r="Q4" i="7"/>
  <c r="P4" i="7"/>
  <c r="I466" i="7"/>
  <c r="Q466" i="7"/>
  <c r="P466" i="7"/>
  <c r="I430" i="7"/>
  <c r="Q430" i="7"/>
  <c r="P430" i="7"/>
  <c r="I382" i="7"/>
  <c r="Q382" i="7"/>
  <c r="P382" i="7"/>
  <c r="I338" i="7"/>
  <c r="P338" i="7"/>
  <c r="Q338" i="7"/>
  <c r="I286" i="7"/>
  <c r="Q286" i="7"/>
  <c r="P286" i="7"/>
  <c r="I246" i="7"/>
  <c r="P246" i="7"/>
  <c r="Q246" i="7"/>
  <c r="I154" i="7"/>
  <c r="P154" i="7"/>
  <c r="Q154" i="7"/>
  <c r="I480" i="7"/>
  <c r="Q480" i="7"/>
  <c r="P480" i="7"/>
  <c r="I472" i="7"/>
  <c r="Q472" i="7"/>
  <c r="P472" i="7"/>
  <c r="I452" i="7"/>
  <c r="Q452" i="7"/>
  <c r="P452" i="7"/>
  <c r="I432" i="7"/>
  <c r="Q432" i="7"/>
  <c r="P432" i="7"/>
  <c r="I408" i="7"/>
  <c r="Q408" i="7"/>
  <c r="P408" i="7"/>
  <c r="I380" i="7"/>
  <c r="Q380" i="7"/>
  <c r="P380" i="7"/>
  <c r="I360" i="7"/>
  <c r="Q360" i="7"/>
  <c r="P360" i="7"/>
  <c r="I332" i="7"/>
  <c r="P332" i="7"/>
  <c r="Q332" i="7"/>
  <c r="I312" i="7"/>
  <c r="Q312" i="7"/>
  <c r="P312" i="7"/>
  <c r="I296" i="7"/>
  <c r="Q296" i="7"/>
  <c r="P296" i="7"/>
  <c r="I280" i="7"/>
  <c r="Q280" i="7"/>
  <c r="P280" i="7"/>
  <c r="I256" i="7"/>
  <c r="Q256" i="7"/>
  <c r="P256" i="7"/>
  <c r="I236" i="7"/>
  <c r="Q236" i="7"/>
  <c r="P236" i="7"/>
  <c r="I216" i="7"/>
  <c r="Q216" i="7"/>
  <c r="P216" i="7"/>
  <c r="I200" i="7"/>
  <c r="P200" i="7"/>
  <c r="Q200" i="7"/>
  <c r="I184" i="7"/>
  <c r="P184" i="7"/>
  <c r="Q184" i="7"/>
  <c r="I168" i="7"/>
  <c r="Q168" i="7"/>
  <c r="P168" i="7"/>
  <c r="I152" i="7"/>
  <c r="Q152" i="7"/>
  <c r="P152" i="7"/>
  <c r="I136" i="7"/>
  <c r="P136" i="7"/>
  <c r="Q136" i="7"/>
  <c r="I120" i="7"/>
  <c r="Q120" i="7"/>
  <c r="P120" i="7"/>
  <c r="I104" i="7"/>
  <c r="P104" i="7"/>
  <c r="Q104" i="7"/>
  <c r="I84" i="7"/>
  <c r="Q84" i="7"/>
  <c r="P84" i="7"/>
  <c r="I60" i="7"/>
  <c r="Q60" i="7"/>
  <c r="P60" i="7"/>
  <c r="I32" i="7"/>
  <c r="P32" i="7"/>
  <c r="Q32" i="7"/>
  <c r="I475" i="7"/>
  <c r="Q475" i="7"/>
  <c r="P475" i="7"/>
  <c r="I471" i="7"/>
  <c r="Q471" i="7"/>
  <c r="P471" i="7"/>
  <c r="I467" i="7"/>
  <c r="Q467" i="7"/>
  <c r="P467" i="7"/>
  <c r="I463" i="7"/>
  <c r="Q463" i="7"/>
  <c r="P463" i="7"/>
  <c r="I459" i="7"/>
  <c r="Q459" i="7"/>
  <c r="P459" i="7"/>
  <c r="I455" i="7"/>
  <c r="Q455" i="7"/>
  <c r="P455" i="7"/>
  <c r="I451" i="7"/>
  <c r="P451" i="7"/>
  <c r="Q451" i="7"/>
  <c r="I447" i="7"/>
  <c r="Q447" i="7"/>
  <c r="P447" i="7"/>
  <c r="I443" i="7"/>
  <c r="Q443" i="7"/>
  <c r="P443" i="7"/>
  <c r="I439" i="7"/>
  <c r="P439" i="7"/>
  <c r="Q439" i="7"/>
  <c r="I435" i="7"/>
  <c r="P435" i="7"/>
  <c r="Q435" i="7"/>
  <c r="I431" i="7"/>
  <c r="Q431" i="7"/>
  <c r="P431" i="7"/>
  <c r="I427" i="7"/>
  <c r="Q427" i="7"/>
  <c r="P427" i="7"/>
  <c r="I423" i="7"/>
  <c r="P423" i="7"/>
  <c r="Q423" i="7"/>
  <c r="I419" i="7"/>
  <c r="Q419" i="7"/>
  <c r="P419" i="7"/>
  <c r="I415" i="7"/>
  <c r="Q415" i="7"/>
  <c r="P415" i="7"/>
  <c r="I411" i="7"/>
  <c r="Q411" i="7"/>
  <c r="P411" i="7"/>
  <c r="I407" i="7"/>
  <c r="Q407" i="7"/>
  <c r="P407" i="7"/>
  <c r="I403" i="7"/>
  <c r="Q403" i="7"/>
  <c r="P403" i="7"/>
  <c r="I399" i="7"/>
  <c r="Q399" i="7"/>
  <c r="P399" i="7"/>
  <c r="I395" i="7"/>
  <c r="Q395" i="7"/>
  <c r="P395" i="7"/>
  <c r="I391" i="7"/>
  <c r="P391" i="7"/>
  <c r="Q391" i="7"/>
  <c r="I387" i="7"/>
  <c r="P387" i="7"/>
  <c r="Q387" i="7"/>
  <c r="I383" i="7"/>
  <c r="Q383" i="7"/>
  <c r="P383" i="7"/>
  <c r="I379" i="7"/>
  <c r="Q379" i="7"/>
  <c r="P379" i="7"/>
  <c r="I375" i="7"/>
  <c r="Q375" i="7"/>
  <c r="P375" i="7"/>
  <c r="I371" i="7"/>
  <c r="P371" i="7"/>
  <c r="Q371" i="7"/>
  <c r="I367" i="7"/>
  <c r="P367" i="7"/>
  <c r="Q367" i="7"/>
  <c r="I363" i="7"/>
  <c r="Q363" i="7"/>
  <c r="P363" i="7"/>
  <c r="I359" i="7"/>
  <c r="Q359" i="7"/>
  <c r="P359" i="7"/>
  <c r="I355" i="7"/>
  <c r="Q355" i="7"/>
  <c r="P355" i="7"/>
  <c r="I351" i="7"/>
  <c r="Q351" i="7"/>
  <c r="P351" i="7"/>
  <c r="I347" i="7"/>
  <c r="Q347" i="7"/>
  <c r="P347" i="7"/>
  <c r="I343" i="7"/>
  <c r="Q343" i="7"/>
  <c r="P343" i="7"/>
  <c r="I339" i="7"/>
  <c r="Q339" i="7"/>
  <c r="P339" i="7"/>
  <c r="I335" i="7"/>
  <c r="P335" i="7"/>
  <c r="Q335" i="7"/>
  <c r="I331" i="7"/>
  <c r="P331" i="7"/>
  <c r="Q331" i="7"/>
  <c r="I327" i="7"/>
  <c r="Q327" i="7"/>
  <c r="P327" i="7"/>
  <c r="I323" i="7"/>
  <c r="P323" i="7"/>
  <c r="Q323" i="7"/>
  <c r="I319" i="7"/>
  <c r="P319" i="7"/>
  <c r="Q319" i="7"/>
  <c r="I315" i="7"/>
  <c r="Q315" i="7"/>
  <c r="P315" i="7"/>
  <c r="I311" i="7"/>
  <c r="Q311" i="7"/>
  <c r="P311" i="7"/>
  <c r="I307" i="7"/>
  <c r="Q307" i="7"/>
  <c r="P307" i="7"/>
  <c r="I303" i="7"/>
  <c r="P303" i="7"/>
  <c r="Q303" i="7"/>
  <c r="I299" i="7"/>
  <c r="Q299" i="7"/>
  <c r="P299" i="7"/>
  <c r="I295" i="7"/>
  <c r="Q295" i="7"/>
  <c r="P295" i="7"/>
  <c r="I291" i="7"/>
  <c r="Q291" i="7"/>
  <c r="P291" i="7"/>
  <c r="I287" i="7"/>
  <c r="Q287" i="7"/>
  <c r="P287" i="7"/>
  <c r="I283" i="7"/>
  <c r="Q283" i="7"/>
  <c r="P283" i="7"/>
  <c r="I279" i="7"/>
  <c r="Q279" i="7"/>
  <c r="P279" i="7"/>
  <c r="I275" i="7"/>
  <c r="Q275" i="7"/>
  <c r="P275" i="7"/>
  <c r="I271" i="7"/>
  <c r="Q271" i="7"/>
  <c r="P271" i="7"/>
  <c r="I267" i="7"/>
  <c r="Q267" i="7"/>
  <c r="P267" i="7"/>
  <c r="I263" i="7"/>
  <c r="Q263" i="7"/>
  <c r="P263" i="7"/>
  <c r="I259" i="7"/>
  <c r="Q259" i="7"/>
  <c r="P259" i="7"/>
  <c r="I255" i="7"/>
  <c r="Q255" i="7"/>
  <c r="P255" i="7"/>
  <c r="I251" i="7"/>
  <c r="P251" i="7"/>
  <c r="Q251" i="7"/>
  <c r="I247" i="7"/>
  <c r="Q247" i="7"/>
  <c r="P247" i="7"/>
  <c r="I243" i="7"/>
  <c r="Q243" i="7"/>
  <c r="P243" i="7"/>
  <c r="I239" i="7"/>
  <c r="Q239" i="7"/>
  <c r="P239" i="7"/>
  <c r="I235" i="7"/>
  <c r="P235" i="7"/>
  <c r="Q235" i="7"/>
  <c r="I231" i="7"/>
  <c r="Q231" i="7"/>
  <c r="P231" i="7"/>
  <c r="I227" i="7"/>
  <c r="Q227" i="7"/>
  <c r="P227" i="7"/>
  <c r="I223" i="7"/>
  <c r="P223" i="7"/>
  <c r="Q223" i="7"/>
  <c r="I219" i="7"/>
  <c r="P219" i="7"/>
  <c r="Q219" i="7"/>
  <c r="I215" i="7"/>
  <c r="P215" i="7"/>
  <c r="Q215" i="7"/>
  <c r="I211" i="7"/>
  <c r="Q211" i="7"/>
  <c r="P211" i="7"/>
  <c r="I207" i="7"/>
  <c r="Q207" i="7"/>
  <c r="P207" i="7"/>
  <c r="I203" i="7"/>
  <c r="P203" i="7"/>
  <c r="Q203" i="7"/>
  <c r="I199" i="7"/>
  <c r="P199" i="7"/>
  <c r="Q199" i="7"/>
  <c r="I195" i="7"/>
  <c r="Q195" i="7"/>
  <c r="P195" i="7"/>
  <c r="I191" i="7"/>
  <c r="Q191" i="7"/>
  <c r="P191" i="7"/>
  <c r="I187" i="7"/>
  <c r="Q187" i="7"/>
  <c r="P187" i="7"/>
  <c r="I183" i="7"/>
  <c r="Q183" i="7"/>
  <c r="P183" i="7"/>
  <c r="I179" i="7"/>
  <c r="Q179" i="7"/>
  <c r="P179" i="7"/>
  <c r="I175" i="7"/>
  <c r="Q175" i="7"/>
  <c r="P175" i="7"/>
  <c r="I171" i="7"/>
  <c r="Q171" i="7"/>
  <c r="P171" i="7"/>
  <c r="I167" i="7"/>
  <c r="Q167" i="7"/>
  <c r="P167" i="7"/>
  <c r="I163" i="7"/>
  <c r="Q163" i="7"/>
  <c r="P163" i="7"/>
  <c r="I159" i="7"/>
  <c r="Q159" i="7"/>
  <c r="P159" i="7"/>
  <c r="I155" i="7"/>
  <c r="Q155" i="7"/>
  <c r="P155" i="7"/>
  <c r="I151" i="7"/>
  <c r="P151" i="7"/>
  <c r="Q151" i="7"/>
  <c r="I147" i="7"/>
  <c r="Q147" i="7"/>
  <c r="P147" i="7"/>
  <c r="I143" i="7"/>
  <c r="Q143" i="7"/>
  <c r="P143" i="7"/>
  <c r="I139" i="7"/>
  <c r="Q139" i="7"/>
  <c r="P139" i="7"/>
  <c r="I135" i="7"/>
  <c r="P135" i="7"/>
  <c r="Q135" i="7"/>
  <c r="I131" i="7"/>
  <c r="Q131" i="7"/>
  <c r="P131" i="7"/>
  <c r="I127" i="7"/>
  <c r="Q127" i="7"/>
  <c r="P127" i="7"/>
  <c r="I123" i="7"/>
  <c r="Q123" i="7"/>
  <c r="P123" i="7"/>
  <c r="I119" i="7"/>
  <c r="P119" i="7"/>
  <c r="Q119" i="7"/>
  <c r="I115" i="7"/>
  <c r="Q115" i="7"/>
  <c r="P115" i="7"/>
  <c r="I111" i="7"/>
  <c r="Q111" i="7"/>
  <c r="P111" i="7"/>
  <c r="I107" i="7"/>
  <c r="Q107" i="7"/>
  <c r="P107" i="7"/>
  <c r="I103" i="7"/>
  <c r="Q103" i="7"/>
  <c r="P103" i="7"/>
  <c r="I99" i="7"/>
  <c r="Q99" i="7"/>
  <c r="P99" i="7"/>
  <c r="I95" i="7"/>
  <c r="Q95" i="7"/>
  <c r="P95" i="7"/>
  <c r="I91" i="7"/>
  <c r="P91" i="7"/>
  <c r="Q91" i="7"/>
  <c r="I87" i="7"/>
  <c r="Q87" i="7"/>
  <c r="P87" i="7"/>
  <c r="I83" i="7"/>
  <c r="Q83" i="7"/>
  <c r="P83" i="7"/>
  <c r="I79" i="7"/>
  <c r="Q79" i="7"/>
  <c r="P79" i="7"/>
  <c r="I75" i="7"/>
  <c r="Q75" i="7"/>
  <c r="P75" i="7"/>
  <c r="I71" i="7"/>
  <c r="P71" i="7"/>
  <c r="Q71" i="7"/>
  <c r="I67" i="7"/>
  <c r="Q67" i="7"/>
  <c r="P67" i="7"/>
  <c r="I63" i="7"/>
  <c r="P63" i="7"/>
  <c r="Q63" i="7"/>
  <c r="I59" i="7"/>
  <c r="Q59" i="7"/>
  <c r="P59" i="7"/>
  <c r="I55" i="7"/>
  <c r="Q55" i="7"/>
  <c r="P55" i="7"/>
  <c r="I51" i="7"/>
  <c r="Q51" i="7"/>
  <c r="P51" i="7"/>
  <c r="I47" i="7"/>
  <c r="Q47" i="7"/>
  <c r="P47" i="7"/>
  <c r="I43" i="7"/>
  <c r="Q43" i="7"/>
  <c r="P43" i="7"/>
  <c r="I39" i="7"/>
  <c r="Q39" i="7"/>
  <c r="P39" i="7"/>
  <c r="I35" i="7"/>
  <c r="Q35" i="7"/>
  <c r="P35" i="7"/>
  <c r="I31" i="7"/>
  <c r="Q31" i="7"/>
  <c r="P31" i="7"/>
  <c r="I27" i="7"/>
  <c r="Q27" i="7"/>
  <c r="P27" i="7"/>
  <c r="I23" i="7"/>
  <c r="Q23" i="7"/>
  <c r="P23" i="7"/>
  <c r="I19" i="7"/>
  <c r="P19" i="7"/>
  <c r="Q19" i="7"/>
  <c r="I15" i="7"/>
  <c r="P15" i="7"/>
  <c r="Q15" i="7"/>
  <c r="I11" i="7"/>
  <c r="Q11" i="7"/>
  <c r="P11" i="7"/>
  <c r="I7" i="7"/>
  <c r="Q7" i="7"/>
  <c r="P7" i="7"/>
  <c r="I3" i="7"/>
  <c r="Q3" i="7"/>
  <c r="P3" i="7"/>
  <c r="I462" i="7"/>
  <c r="P462" i="7"/>
  <c r="Q462" i="7"/>
  <c r="I422" i="7"/>
  <c r="P422" i="7"/>
  <c r="Q422" i="7"/>
  <c r="I374" i="7"/>
  <c r="P374" i="7"/>
  <c r="Q374" i="7"/>
  <c r="I330" i="7"/>
  <c r="P330" i="7"/>
  <c r="Q330" i="7"/>
  <c r="I290" i="7"/>
  <c r="P290" i="7"/>
  <c r="Q290" i="7"/>
  <c r="I250" i="7"/>
  <c r="P250" i="7"/>
  <c r="Q250" i="7"/>
  <c r="I146" i="7"/>
  <c r="P146" i="7"/>
  <c r="Q146" i="7"/>
  <c r="I464" i="7"/>
  <c r="Q464" i="7"/>
  <c r="P464" i="7"/>
  <c r="I444" i="7"/>
  <c r="Q444" i="7"/>
  <c r="P444" i="7"/>
  <c r="I420" i="7"/>
  <c r="Q420" i="7"/>
  <c r="P420" i="7"/>
  <c r="I396" i="7"/>
  <c r="Q396" i="7"/>
  <c r="P396" i="7"/>
  <c r="I368" i="7"/>
  <c r="Q368" i="7"/>
  <c r="P368" i="7"/>
  <c r="I340" i="7"/>
  <c r="P340" i="7"/>
  <c r="Q340" i="7"/>
  <c r="I320" i="7"/>
  <c r="P320" i="7"/>
  <c r="Q320" i="7"/>
  <c r="I300" i="7"/>
  <c r="Q300" i="7"/>
  <c r="P300" i="7"/>
  <c r="I276" i="7"/>
  <c r="Q276" i="7"/>
  <c r="P276" i="7"/>
  <c r="I248" i="7"/>
  <c r="Q248" i="7"/>
  <c r="P248" i="7"/>
  <c r="I228" i="7"/>
  <c r="Q228" i="7"/>
  <c r="P228" i="7"/>
  <c r="I204" i="7"/>
  <c r="Q204" i="7"/>
  <c r="P204" i="7"/>
  <c r="I180" i="7"/>
  <c r="Q180" i="7"/>
  <c r="P180" i="7"/>
  <c r="I160" i="7"/>
  <c r="P160" i="7"/>
  <c r="Q160" i="7"/>
  <c r="I140" i="7"/>
  <c r="P140" i="7"/>
  <c r="Q140" i="7"/>
  <c r="I116" i="7"/>
  <c r="P116" i="7"/>
  <c r="Q116" i="7"/>
  <c r="I100" i="7"/>
  <c r="P100" i="7"/>
  <c r="Q100" i="7"/>
  <c r="I76" i="7"/>
  <c r="P76" i="7"/>
  <c r="Q76" i="7"/>
  <c r="I52" i="7"/>
  <c r="Q52" i="7"/>
  <c r="P52" i="7"/>
  <c r="I20" i="7"/>
  <c r="Q20" i="7"/>
  <c r="P20" i="7"/>
  <c r="I479" i="7"/>
  <c r="Q479" i="7"/>
  <c r="P479" i="7"/>
  <c r="L479" i="7"/>
  <c r="M479" i="7"/>
  <c r="L475" i="7"/>
  <c r="M475" i="7"/>
  <c r="L471" i="7"/>
  <c r="M471" i="7"/>
  <c r="L467" i="7"/>
  <c r="M467" i="7"/>
  <c r="L463" i="7"/>
  <c r="M463" i="7"/>
  <c r="L459" i="7"/>
  <c r="M459" i="7"/>
  <c r="L455" i="7"/>
  <c r="M455" i="7"/>
  <c r="L451" i="7"/>
  <c r="M451" i="7"/>
  <c r="L447" i="7"/>
  <c r="M447" i="7"/>
  <c r="L443" i="7"/>
  <c r="M443" i="7"/>
  <c r="L439" i="7"/>
  <c r="M439" i="7"/>
  <c r="L435" i="7"/>
  <c r="M435" i="7"/>
  <c r="L431" i="7"/>
  <c r="M431" i="7"/>
  <c r="L427" i="7"/>
  <c r="M427" i="7"/>
  <c r="L423" i="7"/>
  <c r="M423" i="7"/>
  <c r="L419" i="7"/>
  <c r="M419" i="7"/>
  <c r="L415" i="7"/>
  <c r="M415" i="7"/>
  <c r="L411" i="7"/>
  <c r="M411" i="7"/>
  <c r="L407" i="7"/>
  <c r="M407" i="7"/>
  <c r="L403" i="7"/>
  <c r="M403" i="7"/>
  <c r="L399" i="7"/>
  <c r="M399" i="7"/>
  <c r="L395" i="7"/>
  <c r="M395" i="7"/>
  <c r="L391" i="7"/>
  <c r="M391" i="7"/>
  <c r="L387" i="7"/>
  <c r="M387" i="7"/>
  <c r="L383" i="7"/>
  <c r="M383" i="7"/>
  <c r="L379" i="7"/>
  <c r="M379" i="7"/>
  <c r="L375" i="7"/>
  <c r="M375" i="7"/>
  <c r="L371" i="7"/>
  <c r="M371" i="7"/>
  <c r="L367" i="7"/>
  <c r="M367" i="7"/>
  <c r="L363" i="7"/>
  <c r="M363" i="7"/>
  <c r="L359" i="7"/>
  <c r="M359" i="7"/>
  <c r="L355" i="7"/>
  <c r="M355" i="7"/>
  <c r="L351" i="7"/>
  <c r="M351" i="7"/>
  <c r="L347" i="7"/>
  <c r="M347" i="7"/>
  <c r="L343" i="7"/>
  <c r="M343" i="7"/>
  <c r="L339" i="7"/>
  <c r="M339" i="7"/>
  <c r="L335" i="7"/>
  <c r="M335" i="7"/>
  <c r="L331" i="7"/>
  <c r="M331" i="7"/>
  <c r="L327" i="7"/>
  <c r="M327" i="7"/>
  <c r="L323" i="7"/>
  <c r="M323" i="7"/>
  <c r="L319" i="7"/>
  <c r="M319" i="7"/>
  <c r="L315" i="7"/>
  <c r="M315" i="7"/>
  <c r="L311" i="7"/>
  <c r="M311" i="7"/>
  <c r="L307" i="7"/>
  <c r="M307" i="7"/>
  <c r="L303" i="7"/>
  <c r="M303" i="7"/>
  <c r="L299" i="7"/>
  <c r="M299" i="7"/>
  <c r="L295" i="7"/>
  <c r="M295" i="7"/>
  <c r="L291" i="7"/>
  <c r="M291" i="7"/>
  <c r="L287" i="7"/>
  <c r="M287" i="7"/>
  <c r="L283" i="7"/>
  <c r="M283" i="7"/>
  <c r="L279" i="7"/>
  <c r="M279" i="7"/>
  <c r="L275" i="7"/>
  <c r="M275" i="7"/>
  <c r="L271" i="7"/>
  <c r="M271" i="7"/>
  <c r="L267" i="7"/>
  <c r="M267" i="7"/>
  <c r="L263" i="7"/>
  <c r="M263" i="7"/>
  <c r="L259" i="7"/>
  <c r="M259" i="7"/>
  <c r="L255" i="7"/>
  <c r="M255" i="7"/>
  <c r="L251" i="7"/>
  <c r="M251" i="7"/>
  <c r="L247" i="7"/>
  <c r="M247" i="7"/>
  <c r="L243" i="7"/>
  <c r="M243" i="7"/>
  <c r="L239" i="7"/>
  <c r="M239" i="7"/>
  <c r="L235" i="7"/>
  <c r="M235" i="7"/>
  <c r="L231" i="7"/>
  <c r="M231" i="7"/>
  <c r="L227" i="7"/>
  <c r="M227" i="7"/>
  <c r="L223" i="7"/>
  <c r="M223" i="7"/>
  <c r="L219" i="7"/>
  <c r="M219" i="7"/>
  <c r="L215" i="7"/>
  <c r="M215" i="7"/>
  <c r="L211" i="7"/>
  <c r="M211" i="7"/>
  <c r="L207" i="7"/>
  <c r="M207" i="7"/>
  <c r="L203" i="7"/>
  <c r="M203" i="7"/>
  <c r="L199" i="7"/>
  <c r="M199" i="7"/>
  <c r="L195" i="7"/>
  <c r="M195" i="7"/>
  <c r="L191" i="7"/>
  <c r="M191" i="7"/>
  <c r="L187" i="7"/>
  <c r="M187" i="7"/>
  <c r="L183" i="7"/>
  <c r="M183" i="7"/>
  <c r="L179" i="7"/>
  <c r="M179" i="7"/>
  <c r="L175" i="7"/>
  <c r="M175" i="7"/>
  <c r="L171" i="7"/>
  <c r="M171" i="7"/>
  <c r="L167" i="7"/>
  <c r="M167" i="7"/>
  <c r="L163" i="7"/>
  <c r="M163" i="7"/>
  <c r="L159" i="7"/>
  <c r="M159" i="7"/>
  <c r="L155" i="7"/>
  <c r="M155" i="7"/>
  <c r="L151" i="7"/>
  <c r="M151" i="7"/>
  <c r="L147" i="7"/>
  <c r="M147" i="7"/>
  <c r="L143" i="7"/>
  <c r="M143" i="7"/>
  <c r="L139" i="7"/>
  <c r="M139" i="7"/>
  <c r="L135" i="7"/>
  <c r="M135" i="7"/>
  <c r="L131" i="7"/>
  <c r="M131" i="7"/>
  <c r="L127" i="7"/>
  <c r="M127" i="7"/>
  <c r="L123" i="7"/>
  <c r="M123" i="7"/>
  <c r="L119" i="7"/>
  <c r="M119" i="7"/>
  <c r="L115" i="7"/>
  <c r="M115" i="7"/>
  <c r="L111" i="7"/>
  <c r="M111" i="7"/>
  <c r="L107" i="7"/>
  <c r="M107" i="7"/>
  <c r="L103" i="7"/>
  <c r="M103" i="7"/>
  <c r="L99" i="7"/>
  <c r="M99" i="7"/>
  <c r="L95" i="7"/>
  <c r="M95" i="7"/>
  <c r="L91" i="7"/>
  <c r="M91" i="7"/>
  <c r="L87" i="7"/>
  <c r="M87" i="7"/>
  <c r="L83" i="7"/>
  <c r="M83" i="7"/>
  <c r="L79" i="7"/>
  <c r="M79" i="7"/>
  <c r="L75" i="7"/>
  <c r="M75" i="7"/>
  <c r="L71" i="7"/>
  <c r="M71" i="7"/>
  <c r="L67" i="7"/>
  <c r="M67" i="7"/>
  <c r="L63" i="7"/>
  <c r="M63" i="7"/>
  <c r="L59" i="7"/>
  <c r="M59" i="7"/>
  <c r="L55" i="7"/>
  <c r="M55" i="7"/>
  <c r="L51" i="7"/>
  <c r="M51" i="7"/>
  <c r="L47" i="7"/>
  <c r="M47" i="7"/>
  <c r="L43" i="7"/>
  <c r="M43" i="7"/>
  <c r="L39" i="7"/>
  <c r="M39" i="7"/>
  <c r="L35" i="7"/>
  <c r="M35" i="7"/>
  <c r="L31" i="7"/>
  <c r="M31" i="7"/>
  <c r="L27" i="7"/>
  <c r="M27" i="7"/>
  <c r="L23" i="7"/>
  <c r="M23" i="7"/>
  <c r="L19" i="7"/>
  <c r="M19" i="7"/>
  <c r="L15" i="7"/>
  <c r="M15" i="7"/>
  <c r="L11" i="7"/>
  <c r="M11" i="7"/>
  <c r="L7" i="7"/>
  <c r="M7" i="7"/>
  <c r="L3" i="7"/>
  <c r="M3" i="7"/>
  <c r="L2" i="7"/>
  <c r="M2" i="7"/>
  <c r="L478" i="7"/>
  <c r="M478" i="7"/>
  <c r="L474" i="7"/>
  <c r="M474" i="7"/>
  <c r="L470" i="7"/>
  <c r="M470" i="7"/>
  <c r="L466" i="7"/>
  <c r="M466" i="7"/>
  <c r="L462" i="7"/>
  <c r="M462" i="7"/>
  <c r="L458" i="7"/>
  <c r="M458" i="7"/>
  <c r="L454" i="7"/>
  <c r="M454" i="7"/>
  <c r="L450" i="7"/>
  <c r="M450" i="7"/>
  <c r="L446" i="7"/>
  <c r="M446" i="7"/>
  <c r="L442" i="7"/>
  <c r="M442" i="7"/>
  <c r="L438" i="7"/>
  <c r="M438" i="7"/>
  <c r="L434" i="7"/>
  <c r="M434" i="7"/>
  <c r="L430" i="7"/>
  <c r="M430" i="7"/>
  <c r="L426" i="7"/>
  <c r="M426" i="7"/>
  <c r="L422" i="7"/>
  <c r="M422" i="7"/>
  <c r="L418" i="7"/>
  <c r="M418" i="7"/>
  <c r="L414" i="7"/>
  <c r="M414" i="7"/>
  <c r="L410" i="7"/>
  <c r="M410" i="7"/>
  <c r="L406" i="7"/>
  <c r="M406" i="7"/>
  <c r="L402" i="7"/>
  <c r="M402" i="7"/>
  <c r="L398" i="7"/>
  <c r="M398" i="7"/>
  <c r="L394" i="7"/>
  <c r="M394" i="7"/>
  <c r="L390" i="7"/>
  <c r="M390" i="7"/>
  <c r="L386" i="7"/>
  <c r="M386" i="7"/>
  <c r="L382" i="7"/>
  <c r="M382" i="7"/>
  <c r="L378" i="7"/>
  <c r="M378" i="7"/>
  <c r="L374" i="7"/>
  <c r="M374" i="7"/>
  <c r="L370" i="7"/>
  <c r="M370" i="7"/>
  <c r="L366" i="7"/>
  <c r="M366" i="7"/>
  <c r="L362" i="7"/>
  <c r="M362" i="7"/>
  <c r="L358" i="7"/>
  <c r="M358" i="7"/>
  <c r="L354" i="7"/>
  <c r="M354" i="7"/>
  <c r="L350" i="7"/>
  <c r="M350" i="7"/>
  <c r="L346" i="7"/>
  <c r="M346" i="7"/>
  <c r="L342" i="7"/>
  <c r="M342" i="7"/>
  <c r="L338" i="7"/>
  <c r="M338" i="7"/>
  <c r="L334" i="7"/>
  <c r="M334" i="7"/>
  <c r="L330" i="7"/>
  <c r="M330" i="7"/>
  <c r="L326" i="7"/>
  <c r="M326" i="7"/>
  <c r="L322" i="7"/>
  <c r="M322" i="7"/>
  <c r="L318" i="7"/>
  <c r="M318" i="7"/>
  <c r="L314" i="7"/>
  <c r="M314" i="7"/>
  <c r="L310" i="7"/>
  <c r="M310" i="7"/>
  <c r="L306" i="7"/>
  <c r="M306" i="7"/>
  <c r="L302" i="7"/>
  <c r="M302" i="7"/>
  <c r="L298" i="7"/>
  <c r="M298" i="7"/>
  <c r="L294" i="7"/>
  <c r="M294" i="7"/>
  <c r="L290" i="7"/>
  <c r="M290" i="7"/>
  <c r="L286" i="7"/>
  <c r="M286" i="7"/>
  <c r="L282" i="7"/>
  <c r="M282" i="7"/>
  <c r="L278" i="7"/>
  <c r="M278" i="7"/>
  <c r="L274" i="7"/>
  <c r="M274" i="7"/>
  <c r="L270" i="7"/>
  <c r="M270" i="7"/>
  <c r="L266" i="7"/>
  <c r="M266" i="7"/>
  <c r="L262" i="7"/>
  <c r="M262" i="7"/>
  <c r="L258" i="7"/>
  <c r="M258" i="7"/>
  <c r="L254" i="7"/>
  <c r="M254" i="7"/>
  <c r="L250" i="7"/>
  <c r="M250" i="7"/>
  <c r="L246" i="7"/>
  <c r="M246" i="7"/>
  <c r="L242" i="7"/>
  <c r="M242" i="7"/>
  <c r="L238" i="7"/>
  <c r="M238" i="7"/>
  <c r="L234" i="7"/>
  <c r="M234" i="7"/>
  <c r="L230" i="7"/>
  <c r="M230" i="7"/>
  <c r="L226" i="7"/>
  <c r="M226" i="7"/>
  <c r="L222" i="7"/>
  <c r="M222" i="7"/>
  <c r="L218" i="7"/>
  <c r="M218" i="7"/>
  <c r="L214" i="7"/>
  <c r="M214" i="7"/>
  <c r="L210" i="7"/>
  <c r="M210" i="7"/>
  <c r="L206" i="7"/>
  <c r="M206" i="7"/>
  <c r="L202" i="7"/>
  <c r="M202" i="7"/>
  <c r="L198" i="7"/>
  <c r="M198" i="7"/>
  <c r="L194" i="7"/>
  <c r="M194" i="7"/>
  <c r="L190" i="7"/>
  <c r="M190" i="7"/>
  <c r="L186" i="7"/>
  <c r="M186" i="7"/>
  <c r="L182" i="7"/>
  <c r="M182" i="7"/>
  <c r="L178" i="7"/>
  <c r="M178" i="7"/>
  <c r="L174" i="7"/>
  <c r="M174" i="7"/>
  <c r="L170" i="7"/>
  <c r="M170" i="7"/>
  <c r="L166" i="7"/>
  <c r="M166" i="7"/>
  <c r="L162" i="7"/>
  <c r="M162" i="7"/>
  <c r="L158" i="7"/>
  <c r="M158" i="7"/>
  <c r="L154" i="7"/>
  <c r="M154" i="7"/>
  <c r="L150" i="7"/>
  <c r="M150" i="7"/>
  <c r="L146" i="7"/>
  <c r="M146" i="7"/>
  <c r="L142" i="7"/>
  <c r="M142" i="7"/>
  <c r="L138" i="7"/>
  <c r="M138" i="7"/>
  <c r="L134" i="7"/>
  <c r="M134" i="7"/>
  <c r="L130" i="7"/>
  <c r="M130" i="7"/>
  <c r="L126" i="7"/>
  <c r="M126" i="7"/>
  <c r="L122" i="7"/>
  <c r="M122" i="7"/>
  <c r="L118" i="7"/>
  <c r="M118" i="7"/>
  <c r="L114" i="7"/>
  <c r="M114" i="7"/>
  <c r="L110" i="7"/>
  <c r="M110" i="7"/>
  <c r="L106" i="7"/>
  <c r="M106" i="7"/>
  <c r="L102" i="7"/>
  <c r="M102" i="7"/>
  <c r="L98" i="7"/>
  <c r="M98" i="7"/>
  <c r="L94" i="7"/>
  <c r="M94" i="7"/>
  <c r="L90" i="7"/>
  <c r="M90" i="7"/>
  <c r="L86" i="7"/>
  <c r="M86" i="7"/>
  <c r="L82" i="7"/>
  <c r="M82" i="7"/>
  <c r="L78" i="7"/>
  <c r="M78" i="7"/>
  <c r="L74" i="7"/>
  <c r="M74" i="7"/>
  <c r="L70" i="7"/>
  <c r="M70" i="7"/>
  <c r="L66" i="7"/>
  <c r="M66" i="7"/>
  <c r="L62" i="7"/>
  <c r="M62" i="7"/>
  <c r="L58" i="7"/>
  <c r="M58" i="7"/>
  <c r="L54" i="7"/>
  <c r="M54" i="7"/>
  <c r="L50" i="7"/>
  <c r="M50" i="7"/>
  <c r="L46" i="7"/>
  <c r="M46" i="7"/>
  <c r="L42" i="7"/>
  <c r="M42" i="7"/>
  <c r="L38" i="7"/>
  <c r="M38" i="7"/>
  <c r="L34" i="7"/>
  <c r="M34" i="7"/>
  <c r="L30" i="7"/>
  <c r="M30" i="7"/>
  <c r="L26" i="7"/>
  <c r="M26" i="7"/>
  <c r="L22" i="7"/>
  <c r="M22" i="7"/>
  <c r="L18" i="7"/>
  <c r="M18" i="7"/>
  <c r="L14" i="7"/>
  <c r="M14" i="7"/>
  <c r="L10" i="7"/>
  <c r="M10" i="7"/>
  <c r="L6" i="7"/>
  <c r="M6" i="7"/>
  <c r="L481" i="7"/>
  <c r="M481" i="7"/>
  <c r="L477" i="7"/>
  <c r="M477" i="7"/>
  <c r="L473" i="7"/>
  <c r="M473" i="7"/>
  <c r="L469" i="7"/>
  <c r="M469" i="7"/>
  <c r="L465" i="7"/>
  <c r="M465" i="7"/>
  <c r="L461" i="7"/>
  <c r="M461" i="7"/>
  <c r="L457" i="7"/>
  <c r="M457" i="7"/>
  <c r="L453" i="7"/>
  <c r="M453" i="7"/>
  <c r="L449" i="7"/>
  <c r="M449" i="7"/>
  <c r="L445" i="7"/>
  <c r="M445" i="7"/>
  <c r="L441" i="7"/>
  <c r="M441" i="7"/>
  <c r="L437" i="7"/>
  <c r="M437" i="7"/>
  <c r="L433" i="7"/>
  <c r="M433" i="7"/>
  <c r="L429" i="7"/>
  <c r="M429" i="7"/>
  <c r="L425" i="7"/>
  <c r="M425" i="7"/>
  <c r="L421" i="7"/>
  <c r="M421" i="7"/>
  <c r="L417" i="7"/>
  <c r="M417" i="7"/>
  <c r="L413" i="7"/>
  <c r="M413" i="7"/>
  <c r="L409" i="7"/>
  <c r="M409" i="7"/>
  <c r="L405" i="7"/>
  <c r="M405" i="7"/>
  <c r="L401" i="7"/>
  <c r="M401" i="7"/>
  <c r="L397" i="7"/>
  <c r="M397" i="7"/>
  <c r="L393" i="7"/>
  <c r="M393" i="7"/>
  <c r="L389" i="7"/>
  <c r="M389" i="7"/>
  <c r="L385" i="7"/>
  <c r="M385" i="7"/>
  <c r="L381" i="7"/>
  <c r="M381" i="7"/>
  <c r="L377" i="7"/>
  <c r="M377" i="7"/>
  <c r="L373" i="7"/>
  <c r="M373" i="7"/>
  <c r="L369" i="7"/>
  <c r="M369" i="7"/>
  <c r="L365" i="7"/>
  <c r="M365" i="7"/>
  <c r="L361" i="7"/>
  <c r="M361" i="7"/>
  <c r="L357" i="7"/>
  <c r="M357" i="7"/>
  <c r="L353" i="7"/>
  <c r="M353" i="7"/>
  <c r="L349" i="7"/>
  <c r="M349" i="7"/>
  <c r="L345" i="7"/>
  <c r="M345" i="7"/>
  <c r="L341" i="7"/>
  <c r="M341" i="7"/>
  <c r="L337" i="7"/>
  <c r="M337" i="7"/>
  <c r="L333" i="7"/>
  <c r="M333" i="7"/>
  <c r="L329" i="7"/>
  <c r="M329" i="7"/>
  <c r="L325" i="7"/>
  <c r="M325" i="7"/>
  <c r="L321" i="7"/>
  <c r="M321" i="7"/>
  <c r="L317" i="7"/>
  <c r="M317" i="7"/>
  <c r="L313" i="7"/>
  <c r="M313" i="7"/>
  <c r="L309" i="7"/>
  <c r="M309" i="7"/>
  <c r="L305" i="7"/>
  <c r="M305" i="7"/>
  <c r="L301" i="7"/>
  <c r="M301" i="7"/>
  <c r="L297" i="7"/>
  <c r="M297" i="7"/>
  <c r="L293" i="7"/>
  <c r="M293" i="7"/>
  <c r="L289" i="7"/>
  <c r="M289" i="7"/>
  <c r="L285" i="7"/>
  <c r="M285" i="7"/>
  <c r="L281" i="7"/>
  <c r="M281" i="7"/>
  <c r="L277" i="7"/>
  <c r="M277" i="7"/>
  <c r="L273" i="7"/>
  <c r="M273" i="7"/>
  <c r="L269" i="7"/>
  <c r="M269" i="7"/>
  <c r="L265" i="7"/>
  <c r="M265" i="7"/>
  <c r="L261" i="7"/>
  <c r="M261" i="7"/>
  <c r="L257" i="7"/>
  <c r="M257" i="7"/>
  <c r="L253" i="7"/>
  <c r="M253" i="7"/>
  <c r="L249" i="7"/>
  <c r="M249" i="7"/>
  <c r="L245" i="7"/>
  <c r="M245" i="7"/>
  <c r="L241" i="7"/>
  <c r="M241" i="7"/>
  <c r="L237" i="7"/>
  <c r="M237" i="7"/>
  <c r="L233" i="7"/>
  <c r="M233" i="7"/>
  <c r="L229" i="7"/>
  <c r="M229" i="7"/>
  <c r="L225" i="7"/>
  <c r="M225" i="7"/>
  <c r="L221" i="7"/>
  <c r="M221" i="7"/>
  <c r="L217" i="7"/>
  <c r="M217" i="7"/>
  <c r="L213" i="7"/>
  <c r="M213" i="7"/>
  <c r="L209" i="7"/>
  <c r="M209" i="7"/>
  <c r="L205" i="7"/>
  <c r="M205" i="7"/>
  <c r="L201" i="7"/>
  <c r="M201" i="7"/>
  <c r="L197" i="7"/>
  <c r="M197" i="7"/>
  <c r="L193" i="7"/>
  <c r="M193" i="7"/>
  <c r="L189" i="7"/>
  <c r="M189" i="7"/>
  <c r="L185" i="7"/>
  <c r="M185" i="7"/>
  <c r="L181" i="7"/>
  <c r="M181" i="7"/>
  <c r="L177" i="7"/>
  <c r="M177" i="7"/>
  <c r="L173" i="7"/>
  <c r="M173" i="7"/>
  <c r="L169" i="7"/>
  <c r="M169" i="7"/>
  <c r="L165" i="7"/>
  <c r="M165" i="7"/>
  <c r="L161" i="7"/>
  <c r="M161" i="7"/>
  <c r="L157" i="7"/>
  <c r="M157" i="7"/>
  <c r="L153" i="7"/>
  <c r="M153" i="7"/>
  <c r="L149" i="7"/>
  <c r="M149" i="7"/>
  <c r="L145" i="7"/>
  <c r="M145" i="7"/>
  <c r="L141" i="7"/>
  <c r="M141" i="7"/>
  <c r="L137" i="7"/>
  <c r="M137" i="7"/>
  <c r="L133" i="7"/>
  <c r="M133" i="7"/>
  <c r="L129" i="7"/>
  <c r="M129" i="7"/>
  <c r="L125" i="7"/>
  <c r="M125" i="7"/>
  <c r="L121" i="7"/>
  <c r="M121" i="7"/>
  <c r="L117" i="7"/>
  <c r="M117" i="7"/>
  <c r="L113" i="7"/>
  <c r="M113" i="7"/>
  <c r="L109" i="7"/>
  <c r="M109" i="7"/>
  <c r="L105" i="7"/>
  <c r="M105" i="7"/>
  <c r="L101" i="7"/>
  <c r="M101" i="7"/>
  <c r="L97" i="7"/>
  <c r="M97" i="7"/>
  <c r="L93" i="7"/>
  <c r="M93" i="7"/>
  <c r="L89" i="7"/>
  <c r="M89" i="7"/>
  <c r="L85" i="7"/>
  <c r="M85" i="7"/>
  <c r="L81" i="7"/>
  <c r="M81" i="7"/>
  <c r="L77" i="7"/>
  <c r="M77" i="7"/>
  <c r="L73" i="7"/>
  <c r="M73" i="7"/>
  <c r="L69" i="7"/>
  <c r="M69" i="7"/>
  <c r="L65" i="7"/>
  <c r="M65" i="7"/>
  <c r="L61" i="7"/>
  <c r="M61" i="7"/>
  <c r="L57" i="7"/>
  <c r="M57" i="7"/>
  <c r="L53" i="7"/>
  <c r="M53" i="7"/>
  <c r="L49" i="7"/>
  <c r="M49" i="7"/>
  <c r="L45" i="7"/>
  <c r="M45" i="7"/>
  <c r="L41" i="7"/>
  <c r="M41" i="7"/>
  <c r="L37" i="7"/>
  <c r="M37" i="7"/>
  <c r="L33" i="7"/>
  <c r="M33" i="7"/>
  <c r="L29" i="7"/>
  <c r="M29" i="7"/>
  <c r="L25" i="7"/>
  <c r="M25" i="7"/>
  <c r="L21" i="7"/>
  <c r="M21" i="7"/>
  <c r="L17" i="7"/>
  <c r="M17" i="7"/>
  <c r="L13" i="7"/>
  <c r="M13" i="7"/>
  <c r="L9" i="7"/>
  <c r="M9" i="7"/>
  <c r="L5" i="7"/>
  <c r="M5" i="7"/>
  <c r="L480" i="7"/>
  <c r="M480" i="7"/>
  <c r="L476" i="7"/>
  <c r="M476" i="7"/>
  <c r="L472" i="7"/>
  <c r="M472" i="7"/>
  <c r="L468" i="7"/>
  <c r="M468" i="7"/>
  <c r="L464" i="7"/>
  <c r="M464" i="7"/>
  <c r="L460" i="7"/>
  <c r="M460" i="7"/>
  <c r="L456" i="7"/>
  <c r="M456" i="7"/>
  <c r="L452" i="7"/>
  <c r="M452" i="7"/>
  <c r="L448" i="7"/>
  <c r="M448" i="7"/>
  <c r="L444" i="7"/>
  <c r="M444" i="7"/>
  <c r="L440" i="7"/>
  <c r="M440" i="7"/>
  <c r="L436" i="7"/>
  <c r="M436" i="7"/>
  <c r="L432" i="7"/>
  <c r="M432" i="7"/>
  <c r="L428" i="7"/>
  <c r="M428" i="7"/>
  <c r="L424" i="7"/>
  <c r="M424" i="7"/>
  <c r="L420" i="7"/>
  <c r="M420" i="7"/>
  <c r="L416" i="7"/>
  <c r="M416" i="7"/>
  <c r="L412" i="7"/>
  <c r="M412" i="7"/>
  <c r="L408" i="7"/>
  <c r="M408" i="7"/>
  <c r="L404" i="7"/>
  <c r="M404" i="7"/>
  <c r="L400" i="7"/>
  <c r="M400" i="7"/>
  <c r="L396" i="7"/>
  <c r="M396" i="7"/>
  <c r="L392" i="7"/>
  <c r="M392" i="7"/>
  <c r="L388" i="7"/>
  <c r="M388" i="7"/>
  <c r="L384" i="7"/>
  <c r="M384" i="7"/>
  <c r="L380" i="7"/>
  <c r="M380" i="7"/>
  <c r="L376" i="7"/>
  <c r="M376" i="7"/>
  <c r="L372" i="7"/>
  <c r="M372" i="7"/>
  <c r="L368" i="7"/>
  <c r="M368" i="7"/>
  <c r="L364" i="7"/>
  <c r="M364" i="7"/>
  <c r="L360" i="7"/>
  <c r="M360" i="7"/>
  <c r="L356" i="7"/>
  <c r="M356" i="7"/>
  <c r="L352" i="7"/>
  <c r="M352" i="7"/>
  <c r="L348" i="7"/>
  <c r="M348" i="7"/>
  <c r="L344" i="7"/>
  <c r="M344" i="7"/>
  <c r="L340" i="7"/>
  <c r="M340" i="7"/>
  <c r="L336" i="7"/>
  <c r="M336" i="7"/>
  <c r="L332" i="7"/>
  <c r="M332" i="7"/>
  <c r="L328" i="7"/>
  <c r="M328" i="7"/>
  <c r="L324" i="7"/>
  <c r="M324" i="7"/>
  <c r="L320" i="7"/>
  <c r="M320" i="7"/>
  <c r="L316" i="7"/>
  <c r="M316" i="7"/>
  <c r="L312" i="7"/>
  <c r="M312" i="7"/>
  <c r="L308" i="7"/>
  <c r="M308" i="7"/>
  <c r="L304" i="7"/>
  <c r="M304" i="7"/>
  <c r="L300" i="7"/>
  <c r="M300" i="7"/>
  <c r="L296" i="7"/>
  <c r="M296" i="7"/>
  <c r="L292" i="7"/>
  <c r="M292" i="7"/>
  <c r="L288" i="7"/>
  <c r="M288" i="7"/>
  <c r="L284" i="7"/>
  <c r="M284" i="7"/>
  <c r="L280" i="7"/>
  <c r="M280" i="7"/>
  <c r="L276" i="7"/>
  <c r="M276" i="7"/>
  <c r="L272" i="7"/>
  <c r="M272" i="7"/>
  <c r="L268" i="7"/>
  <c r="M268" i="7"/>
  <c r="L264" i="7"/>
  <c r="M264" i="7"/>
  <c r="L260" i="7"/>
  <c r="M260" i="7"/>
  <c r="L256" i="7"/>
  <c r="M256" i="7"/>
  <c r="L252" i="7"/>
  <c r="M252" i="7"/>
  <c r="L248" i="7"/>
  <c r="M248" i="7"/>
  <c r="L244" i="7"/>
  <c r="M244" i="7"/>
  <c r="L240" i="7"/>
  <c r="M240" i="7"/>
  <c r="L236" i="7"/>
  <c r="M236" i="7"/>
  <c r="L232" i="7"/>
  <c r="M232" i="7"/>
  <c r="L228" i="7"/>
  <c r="M228" i="7"/>
  <c r="L224" i="7"/>
  <c r="M224" i="7"/>
  <c r="L220" i="7"/>
  <c r="M220" i="7"/>
  <c r="L216" i="7"/>
  <c r="M216" i="7"/>
  <c r="L212" i="7"/>
  <c r="M212" i="7"/>
  <c r="L208" i="7"/>
  <c r="M208" i="7"/>
  <c r="L204" i="7"/>
  <c r="M204" i="7"/>
  <c r="L200" i="7"/>
  <c r="M200" i="7"/>
  <c r="L196" i="7"/>
  <c r="M196" i="7"/>
  <c r="L192" i="7"/>
  <c r="M192" i="7"/>
  <c r="L188" i="7"/>
  <c r="M188" i="7"/>
  <c r="L184" i="7"/>
  <c r="M184" i="7"/>
  <c r="L180" i="7"/>
  <c r="M180" i="7"/>
  <c r="L176" i="7"/>
  <c r="M176" i="7"/>
  <c r="L172" i="7"/>
  <c r="M172" i="7"/>
  <c r="L168" i="7"/>
  <c r="M168" i="7"/>
  <c r="L164" i="7"/>
  <c r="M164" i="7"/>
  <c r="L160" i="7"/>
  <c r="M160" i="7"/>
  <c r="L156" i="7"/>
  <c r="M156" i="7"/>
  <c r="L152" i="7"/>
  <c r="M152" i="7"/>
  <c r="L148" i="7"/>
  <c r="M148" i="7"/>
  <c r="L144" i="7"/>
  <c r="M144" i="7"/>
  <c r="L140" i="7"/>
  <c r="M140" i="7"/>
  <c r="L136" i="7"/>
  <c r="M136" i="7"/>
  <c r="L132" i="7"/>
  <c r="M132" i="7"/>
  <c r="L128" i="7"/>
  <c r="M128" i="7"/>
  <c r="L124" i="7"/>
  <c r="M124" i="7"/>
  <c r="L120" i="7"/>
  <c r="M120" i="7"/>
  <c r="L116" i="7"/>
  <c r="M116" i="7"/>
  <c r="L112" i="7"/>
  <c r="M112" i="7"/>
  <c r="L108" i="7"/>
  <c r="M108" i="7"/>
  <c r="L104" i="7"/>
  <c r="M104" i="7"/>
  <c r="L100" i="7"/>
  <c r="M100" i="7"/>
  <c r="L96" i="7"/>
  <c r="M96" i="7"/>
  <c r="L92" i="7"/>
  <c r="M92" i="7"/>
  <c r="L88" i="7"/>
  <c r="M88" i="7"/>
  <c r="L84" i="7"/>
  <c r="M84" i="7"/>
  <c r="L80" i="7"/>
  <c r="M80" i="7"/>
  <c r="L76" i="7"/>
  <c r="M76" i="7"/>
  <c r="L72" i="7"/>
  <c r="M72" i="7"/>
  <c r="L68" i="7"/>
  <c r="M68" i="7"/>
  <c r="L64" i="7"/>
  <c r="M64" i="7"/>
  <c r="L60" i="7"/>
  <c r="M60" i="7"/>
  <c r="L56" i="7"/>
  <c r="M56" i="7"/>
  <c r="L52" i="7"/>
  <c r="M52" i="7"/>
  <c r="L48" i="7"/>
  <c r="M48" i="7"/>
  <c r="L44" i="7"/>
  <c r="M44" i="7"/>
  <c r="L40" i="7"/>
  <c r="M40" i="7"/>
  <c r="L36" i="7"/>
  <c r="M36" i="7"/>
  <c r="L32" i="7"/>
  <c r="M32" i="7"/>
  <c r="L28" i="7"/>
  <c r="M28" i="7"/>
  <c r="L24" i="7"/>
  <c r="M24" i="7"/>
  <c r="L20" i="7"/>
  <c r="M20" i="7"/>
  <c r="L16" i="7"/>
  <c r="M16" i="7"/>
  <c r="L12" i="7"/>
  <c r="M12" i="7"/>
  <c r="L8" i="7"/>
  <c r="M8" i="7"/>
  <c r="L4" i="7"/>
  <c r="M4" i="7"/>
  <c r="U2" i="7" l="1"/>
  <c r="R2" i="7"/>
  <c r="R479" i="7"/>
  <c r="R3" i="7"/>
  <c r="R99" i="7"/>
  <c r="R179" i="7"/>
  <c r="R243" i="7"/>
  <c r="R280" i="7"/>
  <c r="R12" i="7"/>
  <c r="R132" i="7"/>
  <c r="R401" i="7"/>
  <c r="R33" i="7"/>
  <c r="R257" i="7"/>
  <c r="R321" i="7"/>
  <c r="R454" i="7"/>
  <c r="R323" i="7"/>
  <c r="R387" i="7"/>
  <c r="R246" i="7"/>
  <c r="R80" i="7"/>
  <c r="R392" i="7"/>
  <c r="R278" i="7"/>
  <c r="R458" i="7"/>
  <c r="R445" i="7"/>
  <c r="R464" i="7"/>
  <c r="R67" i="7"/>
  <c r="R163" i="7"/>
  <c r="R259" i="7"/>
  <c r="R467" i="7"/>
  <c r="R360" i="7"/>
  <c r="R36" i="7"/>
  <c r="R164" i="7"/>
  <c r="R324" i="7"/>
  <c r="R322" i="7"/>
  <c r="R34" i="7"/>
  <c r="R65" i="7"/>
  <c r="R377" i="7"/>
  <c r="R19" i="7"/>
  <c r="R200" i="7"/>
  <c r="R56" i="7"/>
  <c r="R440" i="7"/>
  <c r="R362" i="7"/>
  <c r="R397" i="7"/>
  <c r="R97" i="7"/>
  <c r="R102" i="7"/>
  <c r="R20" i="7"/>
  <c r="R204" i="7"/>
  <c r="R300" i="7"/>
  <c r="R396" i="7"/>
  <c r="R7" i="7"/>
  <c r="R23" i="7"/>
  <c r="R39" i="7"/>
  <c r="R55" i="7"/>
  <c r="R87" i="7"/>
  <c r="R103" i="7"/>
  <c r="R167" i="7"/>
  <c r="R183" i="7"/>
  <c r="R231" i="7"/>
  <c r="R247" i="7"/>
  <c r="R263" i="7"/>
  <c r="R279" i="7"/>
  <c r="R295" i="7"/>
  <c r="R311" i="7"/>
  <c r="R327" i="7"/>
  <c r="R343" i="7"/>
  <c r="R359" i="7"/>
  <c r="R375" i="7"/>
  <c r="R407" i="7"/>
  <c r="R455" i="7"/>
  <c r="R471" i="7"/>
  <c r="R84" i="7"/>
  <c r="R152" i="7"/>
  <c r="R216" i="7"/>
  <c r="R296" i="7"/>
  <c r="R380" i="7"/>
  <c r="R472" i="7"/>
  <c r="R286" i="7"/>
  <c r="R466" i="7"/>
  <c r="R40" i="7"/>
  <c r="R112" i="7"/>
  <c r="R144" i="7"/>
  <c r="R172" i="7"/>
  <c r="R196" i="7"/>
  <c r="R224" i="7"/>
  <c r="R252" i="7"/>
  <c r="R328" i="7"/>
  <c r="R352" i="7"/>
  <c r="R426" i="7"/>
  <c r="R441" i="7"/>
  <c r="R150" i="7"/>
  <c r="R262" i="7"/>
  <c r="R438" i="7"/>
  <c r="R453" i="7"/>
  <c r="R354" i="7"/>
  <c r="R53" i="7"/>
  <c r="R69" i="7"/>
  <c r="R117" i="7"/>
  <c r="R165" i="7"/>
  <c r="R197" i="7"/>
  <c r="R341" i="7"/>
  <c r="R357" i="7"/>
  <c r="R381" i="7"/>
  <c r="R437" i="7"/>
  <c r="R90" i="7"/>
  <c r="R162" i="7"/>
  <c r="R210" i="7"/>
  <c r="R118" i="7"/>
  <c r="R258" i="7"/>
  <c r="R394" i="7"/>
  <c r="R368" i="7"/>
  <c r="R51" i="7"/>
  <c r="R131" i="7"/>
  <c r="R211" i="7"/>
  <c r="R419" i="7"/>
  <c r="R108" i="7"/>
  <c r="R292" i="7"/>
  <c r="R416" i="7"/>
  <c r="R17" i="7"/>
  <c r="R81" i="7"/>
  <c r="R161" i="7"/>
  <c r="R435" i="7"/>
  <c r="R58" i="7"/>
  <c r="R158" i="7"/>
  <c r="R145" i="7"/>
  <c r="R209" i="7"/>
  <c r="R337" i="7"/>
  <c r="R22" i="7"/>
  <c r="R234" i="7"/>
  <c r="R116" i="7"/>
  <c r="R146" i="7"/>
  <c r="R374" i="7"/>
  <c r="R71" i="7"/>
  <c r="R119" i="7"/>
  <c r="R135" i="7"/>
  <c r="R151" i="7"/>
  <c r="R199" i="7"/>
  <c r="R215" i="7"/>
  <c r="R391" i="7"/>
  <c r="R423" i="7"/>
  <c r="R439" i="7"/>
  <c r="R16" i="7"/>
  <c r="R64" i="7"/>
  <c r="R88" i="7"/>
  <c r="R272" i="7"/>
  <c r="R304" i="7"/>
  <c r="R376" i="7"/>
  <c r="R400" i="7"/>
  <c r="R424" i="7"/>
  <c r="R448" i="7"/>
  <c r="R476" i="7"/>
  <c r="R298" i="7"/>
  <c r="R326" i="7"/>
  <c r="R366" i="7"/>
  <c r="R406" i="7"/>
  <c r="R470" i="7"/>
  <c r="R409" i="7"/>
  <c r="R14" i="7"/>
  <c r="R78" i="7"/>
  <c r="R417" i="7"/>
  <c r="R481" i="7"/>
  <c r="R46" i="7"/>
  <c r="R98" i="7"/>
  <c r="R170" i="7"/>
  <c r="R238" i="7"/>
  <c r="R5" i="7"/>
  <c r="R21" i="7"/>
  <c r="R37" i="7"/>
  <c r="R85" i="7"/>
  <c r="R101" i="7"/>
  <c r="R133" i="7"/>
  <c r="R149" i="7"/>
  <c r="R181" i="7"/>
  <c r="R213" i="7"/>
  <c r="R229" i="7"/>
  <c r="R245" i="7"/>
  <c r="R261" i="7"/>
  <c r="R277" i="7"/>
  <c r="R293" i="7"/>
  <c r="R309" i="7"/>
  <c r="R325" i="7"/>
  <c r="R38" i="7"/>
  <c r="R302" i="7"/>
  <c r="R26" i="7"/>
  <c r="R206" i="7"/>
  <c r="R180" i="7"/>
  <c r="R35" i="7"/>
  <c r="R115" i="7"/>
  <c r="R195" i="7"/>
  <c r="R291" i="7"/>
  <c r="R403" i="7"/>
  <c r="R60" i="7"/>
  <c r="R452" i="7"/>
  <c r="R192" i="7"/>
  <c r="R244" i="7"/>
  <c r="R372" i="7"/>
  <c r="R126" i="7"/>
  <c r="R477" i="7"/>
  <c r="R222" i="7"/>
  <c r="R225" i="7"/>
  <c r="R405" i="7"/>
  <c r="R270" i="7"/>
  <c r="R100" i="7"/>
  <c r="R330" i="7"/>
  <c r="R371" i="7"/>
  <c r="R451" i="7"/>
  <c r="R390" i="7"/>
  <c r="R429" i="7"/>
  <c r="R386" i="7"/>
  <c r="R86" i="7"/>
  <c r="R474" i="7"/>
  <c r="R49" i="7"/>
  <c r="R177" i="7"/>
  <c r="R289" i="7"/>
  <c r="R202" i="7"/>
  <c r="R346" i="7"/>
  <c r="R83" i="7"/>
  <c r="R147" i="7"/>
  <c r="R227" i="7"/>
  <c r="R355" i="7"/>
  <c r="R430" i="7"/>
  <c r="R220" i="7"/>
  <c r="R348" i="7"/>
  <c r="R468" i="7"/>
  <c r="R310" i="7"/>
  <c r="R113" i="7"/>
  <c r="R273" i="7"/>
  <c r="R353" i="7"/>
  <c r="R142" i="7"/>
  <c r="R186" i="7"/>
  <c r="R136" i="7"/>
  <c r="R268" i="7"/>
  <c r="R418" i="7"/>
  <c r="R469" i="7"/>
  <c r="R230" i="7"/>
  <c r="R129" i="7"/>
  <c r="R193" i="7"/>
  <c r="R241" i="7"/>
  <c r="R305" i="7"/>
  <c r="R74" i="7"/>
  <c r="R52" i="7"/>
  <c r="R228" i="7"/>
  <c r="R420" i="7"/>
  <c r="R11" i="7"/>
  <c r="R27" i="7"/>
  <c r="R43" i="7"/>
  <c r="R59" i="7"/>
  <c r="R75" i="7"/>
  <c r="R107" i="7"/>
  <c r="R123" i="7"/>
  <c r="R139" i="7"/>
  <c r="R155" i="7"/>
  <c r="R171" i="7"/>
  <c r="R187" i="7"/>
  <c r="R267" i="7"/>
  <c r="R283" i="7"/>
  <c r="R299" i="7"/>
  <c r="R315" i="7"/>
  <c r="R347" i="7"/>
  <c r="R363" i="7"/>
  <c r="R379" i="7"/>
  <c r="R395" i="7"/>
  <c r="R411" i="7"/>
  <c r="R427" i="7"/>
  <c r="R443" i="7"/>
  <c r="R459" i="7"/>
  <c r="R475" i="7"/>
  <c r="R168" i="7"/>
  <c r="R236" i="7"/>
  <c r="R312" i="7"/>
  <c r="R408" i="7"/>
  <c r="R480" i="7"/>
  <c r="R4" i="7"/>
  <c r="R24" i="7"/>
  <c r="R68" i="7"/>
  <c r="R92" i="7"/>
  <c r="R124" i="7"/>
  <c r="R176" i="7"/>
  <c r="R208" i="7"/>
  <c r="R336" i="7"/>
  <c r="R356" i="7"/>
  <c r="R384" i="7"/>
  <c r="R456" i="7"/>
  <c r="R365" i="7"/>
  <c r="R413" i="7"/>
  <c r="R449" i="7"/>
  <c r="R178" i="7"/>
  <c r="R294" i="7"/>
  <c r="R478" i="7"/>
  <c r="R425" i="7"/>
  <c r="R6" i="7"/>
  <c r="R54" i="7"/>
  <c r="R114" i="7"/>
  <c r="R9" i="7"/>
  <c r="R41" i="7"/>
  <c r="R57" i="7"/>
  <c r="R89" i="7"/>
  <c r="R105" i="7"/>
  <c r="R137" i="7"/>
  <c r="R153" i="7"/>
  <c r="R185" i="7"/>
  <c r="R201" i="7"/>
  <c r="R233" i="7"/>
  <c r="R249" i="7"/>
  <c r="R297" i="7"/>
  <c r="R329" i="7"/>
  <c r="R345" i="7"/>
  <c r="R461" i="7"/>
  <c r="R106" i="7"/>
  <c r="R226" i="7"/>
  <c r="R342" i="7"/>
  <c r="R66" i="7"/>
  <c r="R138" i="7"/>
  <c r="R307" i="7"/>
  <c r="R250" i="7"/>
  <c r="R235" i="7"/>
  <c r="R338" i="7"/>
  <c r="R308" i="7"/>
  <c r="R130" i="7"/>
  <c r="R434" i="7"/>
  <c r="R94" i="7"/>
  <c r="R465" i="7"/>
  <c r="R402" i="7"/>
  <c r="R73" i="7"/>
  <c r="R217" i="7"/>
  <c r="R281" i="7"/>
  <c r="R361" i="7"/>
  <c r="R274" i="7"/>
  <c r="R248" i="7"/>
  <c r="R444" i="7"/>
  <c r="R31" i="7"/>
  <c r="R47" i="7"/>
  <c r="R79" i="7"/>
  <c r="R95" i="7"/>
  <c r="R111" i="7"/>
  <c r="R127" i="7"/>
  <c r="R143" i="7"/>
  <c r="R159" i="7"/>
  <c r="R175" i="7"/>
  <c r="R191" i="7"/>
  <c r="R207" i="7"/>
  <c r="R239" i="7"/>
  <c r="R255" i="7"/>
  <c r="R271" i="7"/>
  <c r="R287" i="7"/>
  <c r="R351" i="7"/>
  <c r="R383" i="7"/>
  <c r="R399" i="7"/>
  <c r="R415" i="7"/>
  <c r="R431" i="7"/>
  <c r="R447" i="7"/>
  <c r="R463" i="7"/>
  <c r="R120" i="7"/>
  <c r="R256" i="7"/>
  <c r="R432" i="7"/>
  <c r="R382" i="7"/>
  <c r="R8" i="7"/>
  <c r="R28" i="7"/>
  <c r="R48" i="7"/>
  <c r="R72" i="7"/>
  <c r="R96" i="7"/>
  <c r="R156" i="7"/>
  <c r="R212" i="7"/>
  <c r="R240" i="7"/>
  <c r="R264" i="7"/>
  <c r="R288" i="7"/>
  <c r="R316" i="7"/>
  <c r="R364" i="7"/>
  <c r="R460" i="7"/>
  <c r="R358" i="7"/>
  <c r="R42" i="7"/>
  <c r="R334" i="7"/>
  <c r="R369" i="7"/>
  <c r="R282" i="7"/>
  <c r="R442" i="7"/>
  <c r="R29" i="7"/>
  <c r="R45" i="7"/>
  <c r="R77" i="7"/>
  <c r="R125" i="7"/>
  <c r="R141" i="7"/>
  <c r="R173" i="7"/>
  <c r="R221" i="7"/>
  <c r="R237" i="7"/>
  <c r="R269" i="7"/>
  <c r="R317" i="7"/>
  <c r="R333" i="7"/>
  <c r="R393" i="7"/>
  <c r="R10" i="7"/>
  <c r="R190" i="7"/>
  <c r="R82" i="7"/>
  <c r="R306" i="7"/>
  <c r="V2" i="7"/>
  <c r="R275" i="7"/>
  <c r="R422" i="7"/>
  <c r="R203" i="7"/>
  <c r="R104" i="7"/>
  <c r="R260" i="7"/>
  <c r="R404" i="7"/>
  <c r="R350" i="7"/>
  <c r="R25" i="7"/>
  <c r="R313" i="7"/>
  <c r="R214" i="7"/>
  <c r="R290" i="7"/>
  <c r="R223" i="7"/>
  <c r="R303" i="7"/>
  <c r="R319" i="7"/>
  <c r="R335" i="7"/>
  <c r="R367" i="7"/>
  <c r="R32" i="7"/>
  <c r="R184" i="7"/>
  <c r="R332" i="7"/>
  <c r="R154" i="7"/>
  <c r="R128" i="7"/>
  <c r="R188" i="7"/>
  <c r="R344" i="7"/>
  <c r="R388" i="7"/>
  <c r="R412" i="7"/>
  <c r="R436" i="7"/>
  <c r="R254" i="7"/>
  <c r="R318" i="7"/>
  <c r="R378" i="7"/>
  <c r="R414" i="7"/>
  <c r="R446" i="7"/>
  <c r="R389" i="7"/>
  <c r="R421" i="7"/>
  <c r="R457" i="7"/>
  <c r="R110" i="7"/>
  <c r="R194" i="7"/>
  <c r="R433" i="7"/>
  <c r="R473" i="7"/>
  <c r="R18" i="7"/>
  <c r="R70" i="7"/>
  <c r="R134" i="7"/>
  <c r="R198" i="7"/>
  <c r="R13" i="7"/>
  <c r="R61" i="7"/>
  <c r="R93" i="7"/>
  <c r="R109" i="7"/>
  <c r="R157" i="7"/>
  <c r="R189" i="7"/>
  <c r="R205" i="7"/>
  <c r="R253" i="7"/>
  <c r="R285" i="7"/>
  <c r="R301" i="7"/>
  <c r="R349" i="7"/>
  <c r="R373" i="7"/>
  <c r="R62" i="7"/>
  <c r="R122" i="7"/>
  <c r="R242" i="7"/>
  <c r="R398" i="7"/>
  <c r="R166" i="7"/>
  <c r="R218" i="7"/>
  <c r="S2" i="7"/>
  <c r="R276" i="7"/>
  <c r="R339" i="7"/>
  <c r="R140" i="7"/>
  <c r="R320" i="7"/>
  <c r="R91" i="7"/>
  <c r="R219" i="7"/>
  <c r="R251" i="7"/>
  <c r="R331" i="7"/>
  <c r="R44" i="7"/>
  <c r="R148" i="7"/>
  <c r="R232" i="7"/>
  <c r="R284" i="7"/>
  <c r="R428" i="7"/>
  <c r="R314" i="7"/>
  <c r="R370" i="7"/>
  <c r="R410" i="7"/>
  <c r="R30" i="7"/>
  <c r="R182" i="7"/>
  <c r="R266" i="7"/>
  <c r="R121" i="7"/>
  <c r="R169" i="7"/>
  <c r="R265" i="7"/>
  <c r="R385" i="7"/>
  <c r="R50" i="7"/>
  <c r="R174" i="7"/>
  <c r="R450" i="7"/>
  <c r="R76" i="7"/>
  <c r="R160" i="7"/>
  <c r="R340" i="7"/>
  <c r="R462" i="7"/>
  <c r="R15" i="7"/>
  <c r="R63" i="7"/>
  <c r="U74" i="7"/>
  <c r="W74" i="7" s="1"/>
  <c r="U241" i="7"/>
  <c r="V241" i="7" s="1"/>
  <c r="Z608" i="7"/>
  <c r="Z816" i="7"/>
  <c r="Z774" i="7"/>
  <c r="Z703" i="7"/>
  <c r="Z749" i="7"/>
  <c r="Z640" i="7"/>
  <c r="Z792" i="7"/>
  <c r="Z515" i="7"/>
  <c r="Z565" i="7"/>
  <c r="Z483" i="7"/>
  <c r="Z583" i="7"/>
  <c r="Z617" i="7"/>
  <c r="Z519" i="7"/>
  <c r="Z498" i="7"/>
  <c r="Z634" i="7"/>
  <c r="Z684" i="7"/>
  <c r="Z701" i="7"/>
  <c r="Z549" i="7"/>
  <c r="Z575" i="7"/>
  <c r="Z546" i="7"/>
  <c r="Z532" i="7"/>
  <c r="Z524" i="7"/>
  <c r="Z674" i="7"/>
  <c r="Z732" i="7"/>
  <c r="Z715" i="7"/>
  <c r="Z763" i="7"/>
  <c r="Z653" i="7"/>
  <c r="Z685" i="7"/>
  <c r="Z712" i="7"/>
  <c r="Z503" i="7"/>
  <c r="Z604" i="7"/>
  <c r="Z669" i="7"/>
  <c r="Z739" i="7"/>
  <c r="Z510" i="7"/>
  <c r="Z781" i="7"/>
  <c r="Z485" i="7"/>
  <c r="Z759" i="7"/>
  <c r="Z522" i="7"/>
  <c r="Z740" i="7"/>
  <c r="Z567" i="7"/>
  <c r="Z507" i="7"/>
  <c r="Z661" i="7"/>
  <c r="Z588" i="7"/>
  <c r="Z631" i="7"/>
  <c r="Z506" i="7"/>
  <c r="Z561" i="7"/>
  <c r="Z573" i="7"/>
  <c r="Z771" i="7"/>
  <c r="Z647" i="7"/>
  <c r="Z789" i="7"/>
  <c r="Z672" i="7"/>
  <c r="Z671" i="7"/>
  <c r="Z611" i="7"/>
  <c r="Z557" i="7"/>
  <c r="Z813" i="7"/>
  <c r="Z539" i="7"/>
  <c r="Z555" i="7"/>
  <c r="Z727" i="7"/>
  <c r="Z731" i="7"/>
  <c r="Z545" i="7"/>
  <c r="Z724" i="7"/>
  <c r="Z668" i="7"/>
  <c r="Z700" i="7"/>
  <c r="Z689" i="7"/>
  <c r="Z620" i="7"/>
  <c r="Z810" i="7"/>
  <c r="Z570" i="7"/>
  <c r="Z713" i="7"/>
  <c r="Z574" i="7"/>
  <c r="Z641" i="7"/>
  <c r="Z679" i="7"/>
  <c r="Z723" i="7"/>
  <c r="Z535" i="7"/>
  <c r="Z558" i="7"/>
  <c r="Z768" i="7"/>
  <c r="Z548" i="7"/>
  <c r="Z807" i="7"/>
  <c r="Z492" i="7"/>
  <c r="Z601" i="7"/>
  <c r="Z576" i="7"/>
  <c r="Z537" i="7"/>
  <c r="Z693" i="7"/>
  <c r="Z552" i="7"/>
  <c r="Z526" i="7"/>
  <c r="Z500" i="7"/>
  <c r="Z649" i="7"/>
  <c r="Z587" i="7"/>
  <c r="Z600" i="7"/>
  <c r="Z602" i="7"/>
  <c r="Z697" i="7"/>
  <c r="Z742" i="7"/>
  <c r="Z799" i="7"/>
  <c r="Z791" i="7"/>
  <c r="Z639" i="7"/>
  <c r="Z606" i="7"/>
  <c r="Z705" i="7"/>
  <c r="Z706" i="7"/>
  <c r="Z536" i="7"/>
  <c r="Z796" i="7"/>
  <c r="Z638" i="7"/>
  <c r="Z521" i="7"/>
  <c r="Z550" i="7"/>
  <c r="Z528" i="7"/>
  <c r="Z622" i="7"/>
  <c r="Z716" i="7"/>
  <c r="Z563" i="7"/>
  <c r="Z726" i="7"/>
  <c r="Z785" i="7"/>
  <c r="Z721" i="7"/>
  <c r="Z797" i="7"/>
  <c r="Z710" i="7"/>
  <c r="Z806" i="7"/>
  <c r="Z675" i="7"/>
  <c r="Z775" i="7"/>
  <c r="Z761" i="7"/>
  <c r="Z801" i="7"/>
  <c r="Z613" i="7"/>
  <c r="Z644" i="7"/>
  <c r="Z714" i="7"/>
  <c r="Z725" i="7"/>
  <c r="Z753" i="7"/>
  <c r="Z743" i="7"/>
  <c r="Z509" i="7"/>
  <c r="Z773" i="7"/>
  <c r="Z612" i="7"/>
  <c r="Z670" i="7"/>
  <c r="Z793" i="7"/>
  <c r="Z770" i="7"/>
  <c r="Z765" i="7"/>
  <c r="Z734" i="7"/>
  <c r="Z720" i="7"/>
  <c r="Z530" i="7"/>
  <c r="Z482" i="7"/>
  <c r="Z486" i="7"/>
  <c r="Z766" i="7"/>
  <c r="Z648" i="7"/>
  <c r="Z769" i="7"/>
  <c r="Z531" i="7"/>
  <c r="Z488" i="7"/>
  <c r="Z764" i="7"/>
  <c r="Z609" i="7"/>
  <c r="Z491" i="7"/>
  <c r="Z688" i="7"/>
  <c r="Z745" i="7"/>
  <c r="Z559" i="7"/>
  <c r="Z800" i="7"/>
  <c r="Z598" i="7"/>
  <c r="Z529" i="7"/>
  <c r="Z804" i="7"/>
  <c r="Z495" i="7"/>
  <c r="Z709" i="7"/>
  <c r="Z812" i="7"/>
  <c r="Z758" i="7"/>
  <c r="Z702" i="7"/>
  <c r="Z636" i="7"/>
  <c r="Z516" i="7"/>
  <c r="Z589" i="7"/>
  <c r="Z652" i="7"/>
  <c r="Z783" i="7"/>
  <c r="Z562" i="7"/>
  <c r="Z596" i="7"/>
  <c r="Z610" i="7"/>
  <c r="Z556" i="7"/>
  <c r="Z692" i="7"/>
  <c r="Z735" i="7"/>
  <c r="Z499" i="7"/>
  <c r="Z784" i="7"/>
  <c r="Z643" i="7"/>
  <c r="Z757" i="7"/>
  <c r="Z694" i="7"/>
  <c r="Z662" i="7"/>
  <c r="Z729" i="7"/>
  <c r="Z651" i="7"/>
  <c r="Z645" i="7"/>
  <c r="Z746" i="7"/>
  <c r="Z511" i="7"/>
  <c r="Z733" i="7"/>
  <c r="Z551" i="7"/>
  <c r="Z654" i="7"/>
  <c r="Z730" i="7"/>
  <c r="Z744" i="7"/>
  <c r="Z803" i="7"/>
  <c r="Z780" i="7"/>
  <c r="Z505" i="7"/>
  <c r="Z517" i="7"/>
  <c r="Z754" i="7"/>
  <c r="Z623" i="7"/>
  <c r="Z683" i="7"/>
  <c r="Z580" i="7"/>
  <c r="Z534" i="7"/>
  <c r="Z627" i="7"/>
  <c r="Z690" i="7"/>
  <c r="Z594" i="7"/>
  <c r="Z707" i="7"/>
  <c r="Z501" i="7"/>
  <c r="Z795" i="7"/>
  <c r="Z767" i="7"/>
  <c r="Z508" i="7"/>
  <c r="Z513" i="7"/>
  <c r="Z722" i="7"/>
  <c r="Z698" i="7"/>
  <c r="Z626" i="7"/>
  <c r="Z782" i="7"/>
  <c r="Z687" i="7"/>
  <c r="Z590" i="7"/>
  <c r="Z748" i="7"/>
  <c r="Z544" i="7"/>
  <c r="Z778" i="7"/>
  <c r="Z660" i="7"/>
  <c r="Z752" i="7"/>
  <c r="Z619" i="7"/>
  <c r="Z599" i="7"/>
  <c r="Z738" i="7"/>
  <c r="Z777" i="7"/>
  <c r="Z635" i="7"/>
  <c r="Z657" i="7"/>
  <c r="Z591" i="7"/>
  <c r="Z625" i="7"/>
  <c r="Z540" i="7"/>
  <c r="Z802" i="7"/>
  <c r="Z514" i="7"/>
  <c r="Z814" i="7"/>
  <c r="Z593" i="7"/>
  <c r="Z686" i="7"/>
  <c r="Z708" i="7"/>
  <c r="Z779" i="7"/>
  <c r="Z487" i="7"/>
  <c r="Z621" i="7"/>
  <c r="Z542" i="7"/>
  <c r="Z582" i="7"/>
  <c r="Z741" i="7"/>
  <c r="Z523" i="7"/>
  <c r="Z809" i="7"/>
  <c r="Z655" i="7"/>
  <c r="Z811" i="7"/>
  <c r="Z642" i="7"/>
  <c r="Z637" i="7"/>
  <c r="Z568" i="7"/>
  <c r="Z673" i="7"/>
  <c r="Z586" i="7"/>
  <c r="Z664" i="7"/>
  <c r="Z569" i="7"/>
  <c r="Z585" i="7"/>
  <c r="Z711" i="7"/>
  <c r="Z747" i="7"/>
  <c r="Z794" i="7"/>
  <c r="Z566" i="7"/>
  <c r="Z484" i="7"/>
  <c r="Z572" i="7"/>
  <c r="Z633" i="7"/>
  <c r="Z772" i="7"/>
  <c r="Z553" i="7"/>
  <c r="Z786" i="7"/>
  <c r="Z646" i="7"/>
  <c r="Z750" i="7"/>
  <c r="Z497" i="7"/>
  <c r="Z656" i="7"/>
  <c r="Z494" i="7"/>
  <c r="Z512" i="7"/>
  <c r="Z717" i="7"/>
  <c r="Z490" i="7"/>
  <c r="Z755" i="7"/>
  <c r="Z496" i="7"/>
  <c r="Z597" i="7"/>
  <c r="Z728" i="7"/>
  <c r="Z543" i="7"/>
  <c r="Z607" i="7"/>
  <c r="Z718" i="7"/>
  <c r="Z533" i="7"/>
  <c r="Z788" i="7"/>
  <c r="Z751" i="7"/>
  <c r="Z677" i="7"/>
  <c r="Z776" i="7"/>
  <c r="Z518" i="7"/>
  <c r="Z805" i="7"/>
  <c r="Z581" i="7"/>
  <c r="Z541" i="7"/>
  <c r="Z667" i="7"/>
  <c r="Z547" i="7"/>
  <c r="Z704" i="7"/>
  <c r="Z681" i="7"/>
  <c r="Z628" i="7"/>
  <c r="Z666" i="7"/>
  <c r="Z624" i="7"/>
  <c r="Z658" i="7"/>
  <c r="Z737" i="7"/>
  <c r="Z616" i="7"/>
  <c r="Z564" i="7"/>
  <c r="Z554" i="7"/>
  <c r="Z493" i="7"/>
  <c r="Z592" i="7"/>
  <c r="Z527" i="7"/>
  <c r="Z762" i="7"/>
  <c r="Z676" i="7"/>
  <c r="Z659" i="7"/>
  <c r="Z678" i="7"/>
  <c r="Z736" i="7"/>
  <c r="Z691" i="7"/>
  <c r="Z538" i="7"/>
  <c r="Z650" i="7"/>
  <c r="Z756" i="7"/>
  <c r="Z614" i="7"/>
  <c r="Z603" i="7"/>
  <c r="Z695" i="7"/>
  <c r="Z525" i="7"/>
  <c r="Z682" i="7"/>
  <c r="Z489" i="7"/>
  <c r="Z760" i="7"/>
  <c r="Z632" i="7"/>
  <c r="Z815" i="7"/>
  <c r="Z579" i="7"/>
  <c r="Z502" i="7"/>
  <c r="Z787" i="7"/>
  <c r="Z520" i="7"/>
  <c r="Z696" i="7"/>
  <c r="Z595" i="7"/>
  <c r="Z577" i="7"/>
  <c r="Z618" i="7"/>
  <c r="Z605" i="7"/>
  <c r="Z808" i="7"/>
  <c r="Z630" i="7"/>
  <c r="Z790" i="7"/>
  <c r="Z584" i="7"/>
  <c r="Z615" i="7"/>
  <c r="Z663" i="7"/>
  <c r="Z719" i="7"/>
  <c r="Z560" i="7"/>
  <c r="Z665" i="7"/>
  <c r="Z817" i="7"/>
  <c r="Z504" i="7"/>
  <c r="Z699" i="7"/>
  <c r="Z798" i="7"/>
  <c r="Z680" i="7"/>
  <c r="Z578" i="7"/>
  <c r="Z571" i="7"/>
  <c r="Z629" i="7"/>
  <c r="M14" i="18"/>
  <c r="M26" i="18"/>
  <c r="M38" i="18"/>
  <c r="M13" i="18"/>
  <c r="M25" i="18"/>
  <c r="M37" i="18"/>
  <c r="M12" i="18"/>
  <c r="M33" i="18"/>
  <c r="M8" i="18"/>
  <c r="M32" i="18"/>
  <c r="M11" i="18"/>
  <c r="M23" i="18"/>
  <c r="M35" i="18"/>
  <c r="M10" i="18"/>
  <c r="M22" i="18"/>
  <c r="M34" i="18"/>
  <c r="M21" i="18"/>
  <c r="M20" i="18"/>
  <c r="M19" i="18"/>
  <c r="M6" i="18"/>
  <c r="M18" i="18"/>
  <c r="M30" i="18"/>
  <c r="M17" i="18"/>
  <c r="M29" i="18"/>
  <c r="M16" i="18"/>
  <c r="M28" i="18"/>
  <c r="M40" i="18"/>
  <c r="M15" i="18"/>
  <c r="M27" i="18"/>
  <c r="M39" i="18"/>
  <c r="M24" i="18"/>
  <c r="M36" i="18"/>
  <c r="M9" i="18"/>
  <c r="M7" i="18"/>
  <c r="M31" i="18"/>
  <c r="M56" i="18"/>
  <c r="M60" i="18"/>
  <c r="M48" i="18"/>
  <c r="M49" i="18"/>
  <c r="M59" i="18"/>
  <c r="M54" i="18"/>
  <c r="M46" i="18"/>
  <c r="M47" i="18"/>
  <c r="M57" i="18"/>
  <c r="M53" i="18"/>
  <c r="M58" i="18"/>
  <c r="M55" i="18"/>
  <c r="L4" i="12"/>
  <c r="L35" i="12"/>
  <c r="L34" i="12"/>
  <c r="L29" i="12"/>
  <c r="L8" i="12"/>
  <c r="L14" i="12"/>
  <c r="L9" i="12"/>
  <c r="L31" i="12"/>
  <c r="L47" i="12"/>
  <c r="L6" i="12"/>
  <c r="L43" i="12"/>
  <c r="L28" i="12"/>
  <c r="L13" i="12"/>
  <c r="L18" i="12"/>
  <c r="L24" i="12"/>
  <c r="L38" i="12"/>
  <c r="L51" i="12"/>
  <c r="L26" i="12"/>
  <c r="L37" i="12"/>
  <c r="L44" i="12"/>
  <c r="U274" i="7"/>
  <c r="T274" i="7"/>
  <c r="U286" i="7"/>
  <c r="T286" i="7"/>
  <c r="U298" i="7"/>
  <c r="T298" i="7"/>
  <c r="L5" i="12"/>
  <c r="L7" i="12"/>
  <c r="L36" i="12"/>
  <c r="L49" i="12"/>
  <c r="L10" i="12"/>
  <c r="L11" i="12"/>
  <c r="L12" i="12"/>
  <c r="L15" i="12"/>
  <c r="L16" i="12"/>
  <c r="L17" i="12"/>
  <c r="L19" i="12"/>
  <c r="L20" i="12"/>
  <c r="L21" i="12"/>
  <c r="L22" i="12"/>
  <c r="L23" i="12"/>
  <c r="L25" i="12"/>
  <c r="L32" i="12"/>
  <c r="L33" i="12"/>
  <c r="L39" i="12"/>
  <c r="L40" i="12"/>
  <c r="L41" i="12"/>
  <c r="L42" i="12"/>
  <c r="L45" i="12"/>
  <c r="L46" i="12"/>
  <c r="L50" i="12"/>
  <c r="L27" i="12"/>
  <c r="L30" i="12"/>
  <c r="L48" i="12"/>
  <c r="U46" i="7"/>
  <c r="U49" i="7"/>
  <c r="V49" i="7" s="1"/>
  <c r="U58" i="7"/>
  <c r="V58" i="7" s="1"/>
  <c r="U61" i="7"/>
  <c r="U70" i="7"/>
  <c r="W70" i="7" s="1"/>
  <c r="U82" i="7"/>
  <c r="W82" i="7" s="1"/>
  <c r="U85" i="7"/>
  <c r="V85" i="7" s="1"/>
  <c r="U94" i="7"/>
  <c r="V94" i="7" s="1"/>
  <c r="U97" i="7"/>
  <c r="V97" i="7" s="1"/>
  <c r="U109" i="7"/>
  <c r="W109" i="7" s="1"/>
  <c r="U121" i="7"/>
  <c r="U202" i="7"/>
  <c r="U214" i="7"/>
  <c r="W214" i="7" s="1"/>
  <c r="U217" i="7"/>
  <c r="U250" i="7"/>
  <c r="U176" i="7"/>
  <c r="U180" i="7"/>
  <c r="W180" i="7" s="1"/>
  <c r="U181" i="7"/>
  <c r="V181" i="7" s="1"/>
  <c r="U3" i="7"/>
  <c r="U13" i="7"/>
  <c r="W13" i="7" s="1"/>
  <c r="U22" i="7"/>
  <c r="V22" i="7" s="1"/>
  <c r="U25" i="7"/>
  <c r="V25" i="7" s="1"/>
  <c r="U34" i="7"/>
  <c r="W34" i="7" s="1"/>
  <c r="U37" i="7"/>
  <c r="V37" i="7" s="1"/>
  <c r="U133" i="7"/>
  <c r="U157" i="7"/>
  <c r="U169" i="7"/>
  <c r="U158" i="7"/>
  <c r="U146" i="7"/>
  <c r="W146" i="7" s="1"/>
  <c r="U134" i="7"/>
  <c r="W134" i="7" s="1"/>
  <c r="U122" i="7"/>
  <c r="W122" i="7" s="1"/>
  <c r="U110" i="7"/>
  <c r="V110" i="7" s="1"/>
  <c r="U62" i="7"/>
  <c r="W62" i="7" s="1"/>
  <c r="U50" i="7"/>
  <c r="W50" i="7" s="1"/>
  <c r="U38" i="7"/>
  <c r="V38" i="7" s="1"/>
  <c r="U14" i="7"/>
  <c r="W14" i="7" s="1"/>
  <c r="S392" i="7"/>
  <c r="U212" i="7"/>
  <c r="W212" i="7" s="1"/>
  <c r="U26" i="7"/>
  <c r="U168" i="7"/>
  <c r="U156" i="7"/>
  <c r="V156" i="7" s="1"/>
  <c r="U144" i="7"/>
  <c r="W144" i="7" s="1"/>
  <c r="U132" i="7"/>
  <c r="V132" i="7" s="1"/>
  <c r="U108" i="7"/>
  <c r="V108" i="7" s="1"/>
  <c r="U96" i="7"/>
  <c r="V96" i="7" s="1"/>
  <c r="U84" i="7"/>
  <c r="U72" i="7"/>
  <c r="W72" i="7" s="1"/>
  <c r="U60" i="7"/>
  <c r="V60" i="7" s="1"/>
  <c r="U48" i="7"/>
  <c r="V48" i="7" s="1"/>
  <c r="U36" i="7"/>
  <c r="V36" i="7" s="1"/>
  <c r="U24" i="7"/>
  <c r="U86" i="7"/>
  <c r="U143" i="7"/>
  <c r="V143" i="7" s="1"/>
  <c r="U95" i="7"/>
  <c r="V95" i="7" s="1"/>
  <c r="U59" i="7"/>
  <c r="W59" i="7" s="1"/>
  <c r="U11" i="7"/>
  <c r="V11" i="7" s="1"/>
  <c r="T467" i="7"/>
  <c r="U467" i="7"/>
  <c r="T395" i="7"/>
  <c r="U395" i="7"/>
  <c r="W395" i="7" s="1"/>
  <c r="T299" i="7"/>
  <c r="U299" i="7"/>
  <c r="V299" i="7" s="1"/>
  <c r="U98" i="7"/>
  <c r="V98" i="7" s="1"/>
  <c r="U167" i="7"/>
  <c r="U119" i="7"/>
  <c r="W119" i="7" s="1"/>
  <c r="U83" i="7"/>
  <c r="W83" i="7" s="1"/>
  <c r="U47" i="7"/>
  <c r="V47" i="7" s="1"/>
  <c r="U35" i="7"/>
  <c r="U166" i="7"/>
  <c r="V166" i="7" s="1"/>
  <c r="U154" i="7"/>
  <c r="U142" i="7"/>
  <c r="U130" i="7"/>
  <c r="U118" i="7"/>
  <c r="U106" i="7"/>
  <c r="U155" i="7"/>
  <c r="V155" i="7" s="1"/>
  <c r="U131" i="7"/>
  <c r="U107" i="7"/>
  <c r="W107" i="7" s="1"/>
  <c r="U71" i="7"/>
  <c r="V71" i="7" s="1"/>
  <c r="U23" i="7"/>
  <c r="V23" i="7" s="1"/>
  <c r="T431" i="7"/>
  <c r="U431" i="7"/>
  <c r="V431" i="7" s="1"/>
  <c r="U120" i="7"/>
  <c r="W120" i="7" s="1"/>
  <c r="U164" i="7"/>
  <c r="U92" i="7"/>
  <c r="V92" i="7" s="1"/>
  <c r="U20" i="7"/>
  <c r="W20" i="7" s="1"/>
  <c r="T446" i="7"/>
  <c r="U446" i="7"/>
  <c r="T442" i="7"/>
  <c r="U442" i="7"/>
  <c r="V442" i="7" s="1"/>
  <c r="T434" i="7"/>
  <c r="U434" i="7"/>
  <c r="V434" i="7" s="1"/>
  <c r="T430" i="7"/>
  <c r="U430" i="7"/>
  <c r="W430" i="7" s="1"/>
  <c r="T394" i="7"/>
  <c r="U394" i="7"/>
  <c r="V394" i="7" s="1"/>
  <c r="T386" i="7"/>
  <c r="U386" i="7"/>
  <c r="V386" i="7" s="1"/>
  <c r="T338" i="7"/>
  <c r="U338" i="7"/>
  <c r="U152" i="7"/>
  <c r="U128" i="7"/>
  <c r="W128" i="7" s="1"/>
  <c r="U104" i="7"/>
  <c r="W104" i="7" s="1"/>
  <c r="U68" i="7"/>
  <c r="V68" i="7" s="1"/>
  <c r="U32" i="7"/>
  <c r="T374" i="7"/>
  <c r="U374" i="7"/>
  <c r="U140" i="7"/>
  <c r="V140" i="7" s="1"/>
  <c r="U116" i="7"/>
  <c r="U80" i="7"/>
  <c r="U56" i="7"/>
  <c r="V56" i="7" s="1"/>
  <c r="U44" i="7"/>
  <c r="U8" i="7"/>
  <c r="T346" i="7"/>
  <c r="U346" i="7"/>
  <c r="V346" i="7" s="1"/>
  <c r="U161" i="7"/>
  <c r="U149" i="7"/>
  <c r="U137" i="7"/>
  <c r="W137" i="7" s="1"/>
  <c r="U125" i="7"/>
  <c r="W125" i="7" s="1"/>
  <c r="U113" i="7"/>
  <c r="W113" i="7" s="1"/>
  <c r="U101" i="7"/>
  <c r="U89" i="7"/>
  <c r="V89" i="7" s="1"/>
  <c r="U77" i="7"/>
  <c r="W77" i="7" s="1"/>
  <c r="U65" i="7"/>
  <c r="W65" i="7" s="1"/>
  <c r="U53" i="7"/>
  <c r="U41" i="7"/>
  <c r="V41" i="7" s="1"/>
  <c r="U29" i="7"/>
  <c r="W29" i="7" s="1"/>
  <c r="U17" i="7"/>
  <c r="V17" i="7" s="1"/>
  <c r="U5" i="7"/>
  <c r="T349" i="7"/>
  <c r="U349" i="7"/>
  <c r="W349" i="7" s="1"/>
  <c r="T301" i="7"/>
  <c r="U301" i="7"/>
  <c r="U253" i="7"/>
  <c r="V253" i="7" s="1"/>
  <c r="U225" i="7"/>
  <c r="U213" i="7"/>
  <c r="V213" i="7" s="1"/>
  <c r="U205" i="7"/>
  <c r="U201" i="7"/>
  <c r="W201" i="7" s="1"/>
  <c r="U193" i="7"/>
  <c r="W193" i="7" s="1"/>
  <c r="U186" i="7"/>
  <c r="U174" i="7"/>
  <c r="U259" i="7"/>
  <c r="U255" i="7"/>
  <c r="W255" i="7" s="1"/>
  <c r="U251" i="7"/>
  <c r="U247" i="7"/>
  <c r="U243" i="7"/>
  <c r="W243" i="7" s="1"/>
  <c r="U235" i="7"/>
  <c r="W235" i="7" s="1"/>
  <c r="U231" i="7"/>
  <c r="W231" i="7" s="1"/>
  <c r="U223" i="7"/>
  <c r="U219" i="7"/>
  <c r="W219" i="7" s="1"/>
  <c r="U215" i="7"/>
  <c r="V215" i="7" s="1"/>
  <c r="U211" i="7"/>
  <c r="W211" i="7" s="1"/>
  <c r="U207" i="7"/>
  <c r="W207" i="7" s="1"/>
  <c r="U199" i="7"/>
  <c r="U195" i="7"/>
  <c r="V195" i="7" s="1"/>
  <c r="U187" i="7"/>
  <c r="W187" i="7" s="1"/>
  <c r="U10" i="7"/>
  <c r="W10" i="7" s="1"/>
  <c r="U73" i="7"/>
  <c r="U165" i="7"/>
  <c r="W165" i="7" s="1"/>
  <c r="U153" i="7"/>
  <c r="V153" i="7" s="1"/>
  <c r="U141" i="7"/>
  <c r="W141" i="7" s="1"/>
  <c r="U129" i="7"/>
  <c r="U117" i="7"/>
  <c r="V117" i="7" s="1"/>
  <c r="U105" i="7"/>
  <c r="V105" i="7" s="1"/>
  <c r="U93" i="7"/>
  <c r="V93" i="7" s="1"/>
  <c r="U81" i="7"/>
  <c r="U69" i="7"/>
  <c r="U57" i="7"/>
  <c r="V57" i="7" s="1"/>
  <c r="U45" i="7"/>
  <c r="V45" i="7" s="1"/>
  <c r="U33" i="7"/>
  <c r="U21" i="7"/>
  <c r="V21" i="7" s="1"/>
  <c r="U9" i="7"/>
  <c r="V9" i="7" s="1"/>
  <c r="U185" i="7"/>
  <c r="U177" i="7"/>
  <c r="U173" i="7"/>
  <c r="W173" i="7" s="1"/>
  <c r="U189" i="7"/>
  <c r="W189" i="7" s="1"/>
  <c r="U206" i="7"/>
  <c r="W206" i="7" s="1"/>
  <c r="U194" i="7"/>
  <c r="V194" i="7" s="1"/>
  <c r="U254" i="7"/>
  <c r="W254" i="7" s="1"/>
  <c r="U242" i="7"/>
  <c r="W242" i="7" s="1"/>
  <c r="U163" i="7"/>
  <c r="V163" i="7" s="1"/>
  <c r="U151" i="7"/>
  <c r="U127" i="7"/>
  <c r="V127" i="7" s="1"/>
  <c r="U67" i="7"/>
  <c r="U31" i="7"/>
  <c r="U7" i="7"/>
  <c r="T290" i="7"/>
  <c r="U290" i="7"/>
  <c r="W290" i="7" s="1"/>
  <c r="U139" i="7"/>
  <c r="W139" i="7" s="1"/>
  <c r="U115" i="7"/>
  <c r="V115" i="7" s="1"/>
  <c r="U103" i="7"/>
  <c r="U91" i="7"/>
  <c r="W91" i="7" s="1"/>
  <c r="U79" i="7"/>
  <c r="U55" i="7"/>
  <c r="U43" i="7"/>
  <c r="V43" i="7" s="1"/>
  <c r="U19" i="7"/>
  <c r="U162" i="7"/>
  <c r="U150" i="7"/>
  <c r="V150" i="7" s="1"/>
  <c r="U138" i="7"/>
  <c r="W138" i="7" s="1"/>
  <c r="U126" i="7"/>
  <c r="V126" i="7" s="1"/>
  <c r="U114" i="7"/>
  <c r="W114" i="7" s="1"/>
  <c r="U102" i="7"/>
  <c r="V102" i="7" s="1"/>
  <c r="U90" i="7"/>
  <c r="V90" i="7" s="1"/>
  <c r="U78" i="7"/>
  <c r="U66" i="7"/>
  <c r="W66" i="7" s="1"/>
  <c r="U54" i="7"/>
  <c r="U42" i="7"/>
  <c r="U30" i="7"/>
  <c r="V30" i="7" s="1"/>
  <c r="U18" i="7"/>
  <c r="U6" i="7"/>
  <c r="W6" i="7" s="1"/>
  <c r="U145" i="7"/>
  <c r="U160" i="7"/>
  <c r="W160" i="7" s="1"/>
  <c r="U148" i="7"/>
  <c r="W148" i="7" s="1"/>
  <c r="U136" i="7"/>
  <c r="V136" i="7" s="1"/>
  <c r="U124" i="7"/>
  <c r="V124" i="7" s="1"/>
  <c r="U112" i="7"/>
  <c r="U100" i="7"/>
  <c r="U88" i="7"/>
  <c r="W88" i="7" s="1"/>
  <c r="U76" i="7"/>
  <c r="U64" i="7"/>
  <c r="V64" i="7" s="1"/>
  <c r="U52" i="7"/>
  <c r="U40" i="7"/>
  <c r="U28" i="7"/>
  <c r="W28" i="7" s="1"/>
  <c r="U16" i="7"/>
  <c r="W16" i="7" s="1"/>
  <c r="U4" i="7"/>
  <c r="W4" i="7" s="1"/>
  <c r="U12" i="7"/>
  <c r="U159" i="7"/>
  <c r="U147" i="7"/>
  <c r="W147" i="7" s="1"/>
  <c r="U135" i="7"/>
  <c r="W135" i="7" s="1"/>
  <c r="U123" i="7"/>
  <c r="V123" i="7" s="1"/>
  <c r="U111" i="7"/>
  <c r="V111" i="7" s="1"/>
  <c r="U99" i="7"/>
  <c r="W99" i="7" s="1"/>
  <c r="U87" i="7"/>
  <c r="U75" i="7"/>
  <c r="U63" i="7"/>
  <c r="V63" i="7" s="1"/>
  <c r="U51" i="7"/>
  <c r="W51" i="7" s="1"/>
  <c r="U39" i="7"/>
  <c r="W39" i="7" s="1"/>
  <c r="U27" i="7"/>
  <c r="V27" i="7" s="1"/>
  <c r="U15" i="7"/>
  <c r="W15" i="7" s="1"/>
  <c r="U183" i="7"/>
  <c r="U175" i="7"/>
  <c r="W175" i="7" s="1"/>
  <c r="U171" i="7"/>
  <c r="T461" i="7"/>
  <c r="U461" i="7"/>
  <c r="V461" i="7" s="1"/>
  <c r="T449" i="7"/>
  <c r="U449" i="7"/>
  <c r="V449" i="7" s="1"/>
  <c r="T437" i="7"/>
  <c r="U437" i="7"/>
  <c r="T389" i="7"/>
  <c r="U389" i="7"/>
  <c r="V389" i="7" s="1"/>
  <c r="T365" i="7"/>
  <c r="U365" i="7"/>
  <c r="W365" i="7" s="1"/>
  <c r="T329" i="7"/>
  <c r="U329" i="7"/>
  <c r="V329" i="7" s="1"/>
  <c r="T317" i="7"/>
  <c r="U317" i="7"/>
  <c r="W317" i="7" s="1"/>
  <c r="T293" i="7"/>
  <c r="U293" i="7"/>
  <c r="T281" i="7"/>
  <c r="U281" i="7"/>
  <c r="V281" i="7" s="1"/>
  <c r="U257" i="7"/>
  <c r="V257" i="7" s="1"/>
  <c r="U233" i="7"/>
  <c r="T465" i="7"/>
  <c r="U465" i="7"/>
  <c r="W465" i="7" s="1"/>
  <c r="T429" i="7"/>
  <c r="U429" i="7"/>
  <c r="T393" i="7"/>
  <c r="U393" i="7"/>
  <c r="V393" i="7" s="1"/>
  <c r="T348" i="7"/>
  <c r="U348" i="7"/>
  <c r="V348" i="7" s="1"/>
  <c r="T300" i="7"/>
  <c r="U300" i="7"/>
  <c r="V300" i="7" s="1"/>
  <c r="U252" i="7"/>
  <c r="U204" i="7"/>
  <c r="W204" i="7" s="1"/>
  <c r="T473" i="7"/>
  <c r="U473" i="7"/>
  <c r="W473" i="7" s="1"/>
  <c r="T425" i="7"/>
  <c r="U425" i="7"/>
  <c r="T413" i="7"/>
  <c r="U413" i="7"/>
  <c r="T401" i="7"/>
  <c r="U401" i="7"/>
  <c r="V401" i="7" s="1"/>
  <c r="T377" i="7"/>
  <c r="U377" i="7"/>
  <c r="T353" i="7"/>
  <c r="U353" i="7"/>
  <c r="T341" i="7"/>
  <c r="U341" i="7"/>
  <c r="T305" i="7"/>
  <c r="U305" i="7"/>
  <c r="W305" i="7" s="1"/>
  <c r="T269" i="7"/>
  <c r="U269" i="7"/>
  <c r="U245" i="7"/>
  <c r="T457" i="7"/>
  <c r="U457" i="7"/>
  <c r="V457" i="7" s="1"/>
  <c r="T421" i="7"/>
  <c r="U421" i="7"/>
  <c r="W421" i="7" s="1"/>
  <c r="T385" i="7"/>
  <c r="U385" i="7"/>
  <c r="W385" i="7" s="1"/>
  <c r="T345" i="7"/>
  <c r="U345" i="7"/>
  <c r="W345" i="7" s="1"/>
  <c r="T297" i="7"/>
  <c r="U297" i="7"/>
  <c r="U249" i="7"/>
  <c r="T179" i="7"/>
  <c r="U179" i="7"/>
  <c r="U456" i="7"/>
  <c r="W456" i="7" s="1"/>
  <c r="T420" i="7"/>
  <c r="U420" i="7"/>
  <c r="V420" i="7" s="1"/>
  <c r="U384" i="7"/>
  <c r="W384" i="7" s="1"/>
  <c r="T337" i="7"/>
  <c r="U337" i="7"/>
  <c r="V337" i="7" s="1"/>
  <c r="T289" i="7"/>
  <c r="U289" i="7"/>
  <c r="U248" i="7"/>
  <c r="U244" i="7"/>
  <c r="U236" i="7"/>
  <c r="U232" i="7"/>
  <c r="T224" i="7"/>
  <c r="U224" i="7"/>
  <c r="U220" i="7"/>
  <c r="U208" i="7"/>
  <c r="U200" i="7"/>
  <c r="T196" i="7"/>
  <c r="U196" i="7"/>
  <c r="U188" i="7"/>
  <c r="W188" i="7" s="1"/>
  <c r="T455" i="7"/>
  <c r="U455" i="7"/>
  <c r="V455" i="7" s="1"/>
  <c r="T419" i="7"/>
  <c r="U419" i="7"/>
  <c r="T383" i="7"/>
  <c r="U383" i="7"/>
  <c r="V383" i="7" s="1"/>
  <c r="T336" i="7"/>
  <c r="U336" i="7"/>
  <c r="V336" i="7" s="1"/>
  <c r="T288" i="7"/>
  <c r="U288" i="7"/>
  <c r="W288" i="7" s="1"/>
  <c r="T240" i="7"/>
  <c r="U240" i="7"/>
  <c r="V240" i="7" s="1"/>
  <c r="U192" i="7"/>
  <c r="T448" i="7"/>
  <c r="U448" i="7"/>
  <c r="T416" i="7"/>
  <c r="U416" i="7"/>
  <c r="V416" i="7" s="1"/>
  <c r="U412" i="7"/>
  <c r="V412" i="7" s="1"/>
  <c r="T404" i="7"/>
  <c r="U404" i="7"/>
  <c r="V404" i="7" s="1"/>
  <c r="T400" i="7"/>
  <c r="U400" i="7"/>
  <c r="W400" i="7" s="1"/>
  <c r="T380" i="7"/>
  <c r="U380" i="7"/>
  <c r="U368" i="7"/>
  <c r="V368" i="7" s="1"/>
  <c r="T364" i="7"/>
  <c r="U364" i="7"/>
  <c r="T356" i="7"/>
  <c r="U356" i="7"/>
  <c r="W356" i="7" s="1"/>
  <c r="T352" i="7"/>
  <c r="U352" i="7"/>
  <c r="T332" i="7"/>
  <c r="U332" i="7"/>
  <c r="W332" i="7" s="1"/>
  <c r="T328" i="7"/>
  <c r="U328" i="7"/>
  <c r="T308" i="7"/>
  <c r="U308" i="7"/>
  <c r="T304" i="7"/>
  <c r="U304" i="7"/>
  <c r="U296" i="7"/>
  <c r="T284" i="7"/>
  <c r="U284" i="7"/>
  <c r="W284" i="7" s="1"/>
  <c r="T280" i="7"/>
  <c r="U280" i="7"/>
  <c r="V280" i="7" s="1"/>
  <c r="T272" i="7"/>
  <c r="U272" i="7"/>
  <c r="U268" i="7"/>
  <c r="V268" i="7" s="1"/>
  <c r="U260" i="7"/>
  <c r="V260" i="7" s="1"/>
  <c r="T453" i="7"/>
  <c r="U453" i="7"/>
  <c r="T417" i="7"/>
  <c r="U417" i="7"/>
  <c r="W417" i="7" s="1"/>
  <c r="T381" i="7"/>
  <c r="U381" i="7"/>
  <c r="W381" i="7" s="1"/>
  <c r="T333" i="7"/>
  <c r="U333" i="7"/>
  <c r="V333" i="7" s="1"/>
  <c r="T285" i="7"/>
  <c r="U285" i="7"/>
  <c r="V285" i="7" s="1"/>
  <c r="U237" i="7"/>
  <c r="V237" i="7" s="1"/>
  <c r="T476" i="7"/>
  <c r="U476" i="7"/>
  <c r="T472" i="7"/>
  <c r="U472" i="7"/>
  <c r="T464" i="7"/>
  <c r="U464" i="7"/>
  <c r="V464" i="7" s="1"/>
  <c r="T460" i="7"/>
  <c r="U460" i="7"/>
  <c r="T452" i="7"/>
  <c r="U452" i="7"/>
  <c r="U440" i="7"/>
  <c r="V440" i="7" s="1"/>
  <c r="T436" i="7"/>
  <c r="U436" i="7"/>
  <c r="V436" i="7" s="1"/>
  <c r="T428" i="7"/>
  <c r="U428" i="7"/>
  <c r="T424" i="7"/>
  <c r="U424" i="7"/>
  <c r="U392" i="7"/>
  <c r="T392" i="7"/>
  <c r="T388" i="7"/>
  <c r="U388" i="7"/>
  <c r="W388" i="7" s="1"/>
  <c r="T376" i="7"/>
  <c r="U376" i="7"/>
  <c r="V376" i="7" s="1"/>
  <c r="T344" i="7"/>
  <c r="U344" i="7"/>
  <c r="V344" i="7" s="1"/>
  <c r="U340" i="7"/>
  <c r="T320" i="7"/>
  <c r="U320" i="7"/>
  <c r="T316" i="7"/>
  <c r="U316" i="7"/>
  <c r="W316" i="7" s="1"/>
  <c r="T292" i="7"/>
  <c r="U292" i="7"/>
  <c r="W292" i="7" s="1"/>
  <c r="U256" i="7"/>
  <c r="W256" i="7" s="1"/>
  <c r="T481" i="7"/>
  <c r="U481" i="7"/>
  <c r="T445" i="7"/>
  <c r="U445" i="7"/>
  <c r="T409" i="7"/>
  <c r="U409" i="7"/>
  <c r="T373" i="7"/>
  <c r="U373" i="7"/>
  <c r="W373" i="7" s="1"/>
  <c r="T325" i="7"/>
  <c r="U325" i="7"/>
  <c r="W325" i="7" s="1"/>
  <c r="T277" i="7"/>
  <c r="U277" i="7"/>
  <c r="V277" i="7" s="1"/>
  <c r="U229" i="7"/>
  <c r="W229" i="7" s="1"/>
  <c r="U239" i="7"/>
  <c r="W239" i="7" s="1"/>
  <c r="U227" i="7"/>
  <c r="U203" i="7"/>
  <c r="V203" i="7" s="1"/>
  <c r="U191" i="7"/>
  <c r="V191" i="7" s="1"/>
  <c r="T480" i="7"/>
  <c r="U480" i="7"/>
  <c r="T444" i="7"/>
  <c r="U444" i="7"/>
  <c r="W444" i="7" s="1"/>
  <c r="T408" i="7"/>
  <c r="U408" i="7"/>
  <c r="T372" i="7"/>
  <c r="U372" i="7"/>
  <c r="W372" i="7" s="1"/>
  <c r="T324" i="7"/>
  <c r="U324" i="7"/>
  <c r="T276" i="7"/>
  <c r="U276" i="7"/>
  <c r="U228" i="7"/>
  <c r="T463" i="7"/>
  <c r="U463" i="7"/>
  <c r="W463" i="7" s="1"/>
  <c r="T459" i="7"/>
  <c r="U459" i="7"/>
  <c r="W459" i="7" s="1"/>
  <c r="T427" i="7"/>
  <c r="U427" i="7"/>
  <c r="V427" i="7" s="1"/>
  <c r="T423" i="7"/>
  <c r="U423" i="7"/>
  <c r="W423" i="7" s="1"/>
  <c r="T403" i="7"/>
  <c r="U403" i="7"/>
  <c r="V403" i="7" s="1"/>
  <c r="T391" i="7"/>
  <c r="U391" i="7"/>
  <c r="T387" i="7"/>
  <c r="U387" i="7"/>
  <c r="W387" i="7" s="1"/>
  <c r="T379" i="7"/>
  <c r="U379" i="7"/>
  <c r="W379" i="7" s="1"/>
  <c r="T375" i="7"/>
  <c r="U375" i="7"/>
  <c r="T371" i="7"/>
  <c r="U371" i="7"/>
  <c r="T367" i="7"/>
  <c r="U367" i="7"/>
  <c r="T363" i="7"/>
  <c r="U363" i="7"/>
  <c r="T359" i="7"/>
  <c r="U359" i="7"/>
  <c r="V359" i="7" s="1"/>
  <c r="T355" i="7"/>
  <c r="U355" i="7"/>
  <c r="V355" i="7" s="1"/>
  <c r="T351" i="7"/>
  <c r="U351" i="7"/>
  <c r="W351" i="7" s="1"/>
  <c r="T347" i="7"/>
  <c r="U347" i="7"/>
  <c r="W347" i="7" s="1"/>
  <c r="T343" i="7"/>
  <c r="U343" i="7"/>
  <c r="T339" i="7"/>
  <c r="U339" i="7"/>
  <c r="V339" i="7" s="1"/>
  <c r="T335" i="7"/>
  <c r="U335" i="7"/>
  <c r="W335" i="7" s="1"/>
  <c r="T331" i="7"/>
  <c r="U331" i="7"/>
  <c r="V331" i="7" s="1"/>
  <c r="T327" i="7"/>
  <c r="U327" i="7"/>
  <c r="T323" i="7"/>
  <c r="U323" i="7"/>
  <c r="T319" i="7"/>
  <c r="U319" i="7"/>
  <c r="W319" i="7" s="1"/>
  <c r="T315" i="7"/>
  <c r="U315" i="7"/>
  <c r="V315" i="7" s="1"/>
  <c r="T311" i="7"/>
  <c r="U311" i="7"/>
  <c r="W311" i="7" s="1"/>
  <c r="T307" i="7"/>
  <c r="U307" i="7"/>
  <c r="W307" i="7" s="1"/>
  <c r="T303" i="7"/>
  <c r="U303" i="7"/>
  <c r="W303" i="7" s="1"/>
  <c r="T295" i="7"/>
  <c r="U295" i="7"/>
  <c r="U291" i="7"/>
  <c r="T287" i="7"/>
  <c r="U287" i="7"/>
  <c r="T283" i="7"/>
  <c r="U283" i="7"/>
  <c r="U279" i="7"/>
  <c r="W279" i="7" s="1"/>
  <c r="T275" i="7"/>
  <c r="U275" i="7"/>
  <c r="T271" i="7"/>
  <c r="U271" i="7"/>
  <c r="V271" i="7" s="1"/>
  <c r="U267" i="7"/>
  <c r="W267" i="7" s="1"/>
  <c r="U263" i="7"/>
  <c r="V263" i="7" s="1"/>
  <c r="T479" i="7"/>
  <c r="U479" i="7"/>
  <c r="T443" i="7"/>
  <c r="U443" i="7"/>
  <c r="W443" i="7" s="1"/>
  <c r="T407" i="7"/>
  <c r="U407" i="7"/>
  <c r="V407" i="7" s="1"/>
  <c r="T369" i="7"/>
  <c r="U369" i="7"/>
  <c r="V369" i="7" s="1"/>
  <c r="T321" i="7"/>
  <c r="U321" i="7"/>
  <c r="T273" i="7"/>
  <c r="U273" i="7"/>
  <c r="T471" i="7"/>
  <c r="U471" i="7"/>
  <c r="V471" i="7" s="1"/>
  <c r="T411" i="7"/>
  <c r="U411" i="7"/>
  <c r="T477" i="7"/>
  <c r="U477" i="7"/>
  <c r="T441" i="7"/>
  <c r="U441" i="7"/>
  <c r="V441" i="7" s="1"/>
  <c r="T405" i="7"/>
  <c r="U405" i="7"/>
  <c r="T361" i="7"/>
  <c r="U361" i="7"/>
  <c r="W361" i="7" s="1"/>
  <c r="T313" i="7"/>
  <c r="U313" i="7"/>
  <c r="T265" i="7"/>
  <c r="U265" i="7"/>
  <c r="T469" i="7"/>
  <c r="U469" i="7"/>
  <c r="T433" i="7"/>
  <c r="U433" i="7"/>
  <c r="W433" i="7" s="1"/>
  <c r="T397" i="7"/>
  <c r="U397" i="7"/>
  <c r="V397" i="7" s="1"/>
  <c r="T360" i="7"/>
  <c r="U360" i="7"/>
  <c r="U312" i="7"/>
  <c r="W312" i="7" s="1"/>
  <c r="U264" i="7"/>
  <c r="U216" i="7"/>
  <c r="T475" i="7"/>
  <c r="U475" i="7"/>
  <c r="T451" i="7"/>
  <c r="U451" i="7"/>
  <c r="T447" i="7"/>
  <c r="U447" i="7"/>
  <c r="V447" i="7" s="1"/>
  <c r="T439" i="7"/>
  <c r="U439" i="7"/>
  <c r="T435" i="7"/>
  <c r="U435" i="7"/>
  <c r="V435" i="7" s="1"/>
  <c r="T415" i="7"/>
  <c r="U415" i="7"/>
  <c r="V415" i="7" s="1"/>
  <c r="T399" i="7"/>
  <c r="U399" i="7"/>
  <c r="T478" i="7"/>
  <c r="U478" i="7"/>
  <c r="W478" i="7" s="1"/>
  <c r="T474" i="7"/>
  <c r="U474" i="7"/>
  <c r="V474" i="7" s="1"/>
  <c r="U470" i="7"/>
  <c r="V470" i="7" s="1"/>
  <c r="T466" i="7"/>
  <c r="U466" i="7"/>
  <c r="W466" i="7" s="1"/>
  <c r="T462" i="7"/>
  <c r="U462" i="7"/>
  <c r="V462" i="7" s="1"/>
  <c r="T458" i="7"/>
  <c r="U458" i="7"/>
  <c r="T454" i="7"/>
  <c r="U454" i="7"/>
  <c r="V454" i="7" s="1"/>
  <c r="T450" i="7"/>
  <c r="U450" i="7"/>
  <c r="V450" i="7" s="1"/>
  <c r="T438" i="7"/>
  <c r="U438" i="7"/>
  <c r="U426" i="7"/>
  <c r="V426" i="7" s="1"/>
  <c r="T422" i="7"/>
  <c r="U422" i="7"/>
  <c r="T418" i="7"/>
  <c r="U418" i="7"/>
  <c r="T414" i="7"/>
  <c r="U414" i="7"/>
  <c r="V414" i="7" s="1"/>
  <c r="T410" i="7"/>
  <c r="U410" i="7"/>
  <c r="W410" i="7" s="1"/>
  <c r="T406" i="7"/>
  <c r="U406" i="7"/>
  <c r="T402" i="7"/>
  <c r="U402" i="7"/>
  <c r="U398" i="7"/>
  <c r="T390" i="7"/>
  <c r="U390" i="7"/>
  <c r="T382" i="7"/>
  <c r="U382" i="7"/>
  <c r="T378" i="7"/>
  <c r="U378" i="7"/>
  <c r="W378" i="7" s="1"/>
  <c r="T370" i="7"/>
  <c r="U370" i="7"/>
  <c r="W370" i="7" s="1"/>
  <c r="T366" i="7"/>
  <c r="U366" i="7"/>
  <c r="V366" i="7" s="1"/>
  <c r="T362" i="7"/>
  <c r="U362" i="7"/>
  <c r="T358" i="7"/>
  <c r="U358" i="7"/>
  <c r="V358" i="7" s="1"/>
  <c r="U354" i="7"/>
  <c r="T350" i="7"/>
  <c r="U350" i="7"/>
  <c r="T342" i="7"/>
  <c r="U342" i="7"/>
  <c r="V342" i="7" s="1"/>
  <c r="T334" i="7"/>
  <c r="U334" i="7"/>
  <c r="T330" i="7"/>
  <c r="U330" i="7"/>
  <c r="U326" i="7"/>
  <c r="T322" i="7"/>
  <c r="U322" i="7"/>
  <c r="T318" i="7"/>
  <c r="U318" i="7"/>
  <c r="V318" i="7" s="1"/>
  <c r="T314" i="7"/>
  <c r="U314" i="7"/>
  <c r="V314" i="7" s="1"/>
  <c r="T310" i="7"/>
  <c r="U310" i="7"/>
  <c r="U306" i="7"/>
  <c r="W306" i="7" s="1"/>
  <c r="U302" i="7"/>
  <c r="W302" i="7" s="1"/>
  <c r="U294" i="7"/>
  <c r="V294" i="7" s="1"/>
  <c r="U282" i="7"/>
  <c r="U278" i="7"/>
  <c r="U270" i="7"/>
  <c r="U266" i="7"/>
  <c r="U262" i="7"/>
  <c r="U258" i="7"/>
  <c r="U246" i="7"/>
  <c r="W246" i="7" s="1"/>
  <c r="T238" i="7"/>
  <c r="U238" i="7"/>
  <c r="V238" i="7" s="1"/>
  <c r="T234" i="7"/>
  <c r="U234" i="7"/>
  <c r="W234" i="7" s="1"/>
  <c r="T230" i="7"/>
  <c r="U230" i="7"/>
  <c r="U226" i="7"/>
  <c r="V226" i="7" s="1"/>
  <c r="T222" i="7"/>
  <c r="U222" i="7"/>
  <c r="V222" i="7" s="1"/>
  <c r="T218" i="7"/>
  <c r="U218" i="7"/>
  <c r="T210" i="7"/>
  <c r="U210" i="7"/>
  <c r="V210" i="7" s="1"/>
  <c r="T468" i="7"/>
  <c r="U468" i="7"/>
  <c r="T432" i="7"/>
  <c r="U432" i="7"/>
  <c r="V432" i="7" s="1"/>
  <c r="T396" i="7"/>
  <c r="U396" i="7"/>
  <c r="T357" i="7"/>
  <c r="U357" i="7"/>
  <c r="W357" i="7" s="1"/>
  <c r="T309" i="7"/>
  <c r="U309" i="7"/>
  <c r="U261" i="7"/>
  <c r="V261" i="7" s="1"/>
  <c r="U190" i="7"/>
  <c r="V190" i="7" s="1"/>
  <c r="T178" i="7"/>
  <c r="U178" i="7"/>
  <c r="T198" i="7"/>
  <c r="U198" i="7"/>
  <c r="W198" i="7" s="1"/>
  <c r="U221" i="7"/>
  <c r="W221" i="7" s="1"/>
  <c r="U209" i="7"/>
  <c r="V209" i="7" s="1"/>
  <c r="U197" i="7"/>
  <c r="T184" i="7"/>
  <c r="U184" i="7"/>
  <c r="W184" i="7" s="1"/>
  <c r="T172" i="7"/>
  <c r="U172" i="7"/>
  <c r="V172" i="7" s="1"/>
  <c r="T182" i="7"/>
  <c r="U182" i="7"/>
  <c r="W182" i="7" s="1"/>
  <c r="T170" i="7"/>
  <c r="U170" i="7"/>
  <c r="S170" i="7"/>
  <c r="S172" i="7"/>
  <c r="T46" i="7"/>
  <c r="T49" i="7"/>
  <c r="T58" i="7"/>
  <c r="T61" i="7"/>
  <c r="T70" i="7"/>
  <c r="T82" i="7"/>
  <c r="T85" i="7"/>
  <c r="T94" i="7"/>
  <c r="T97" i="7"/>
  <c r="T109" i="7"/>
  <c r="S117" i="7"/>
  <c r="T121" i="7"/>
  <c r="S196" i="7"/>
  <c r="S198" i="7"/>
  <c r="T202" i="7"/>
  <c r="S210" i="7"/>
  <c r="T214" i="7"/>
  <c r="T217" i="7"/>
  <c r="S218" i="7"/>
  <c r="S222" i="7"/>
  <c r="S224" i="7"/>
  <c r="S230" i="7"/>
  <c r="S234" i="7"/>
  <c r="S238" i="7"/>
  <c r="S240" i="7"/>
  <c r="S246" i="7"/>
  <c r="T250" i="7"/>
  <c r="S258" i="7"/>
  <c r="S262" i="7"/>
  <c r="T176" i="7"/>
  <c r="S178" i="7"/>
  <c r="S179" i="7"/>
  <c r="T180" i="7"/>
  <c r="T181" i="7"/>
  <c r="S182" i="7"/>
  <c r="S184" i="7"/>
  <c r="T3" i="7"/>
  <c r="S12" i="7"/>
  <c r="T13" i="7"/>
  <c r="T22" i="7"/>
  <c r="T25" i="7"/>
  <c r="T34" i="7"/>
  <c r="T37" i="7"/>
  <c r="T133" i="7"/>
  <c r="S141" i="7"/>
  <c r="S145" i="7"/>
  <c r="T157" i="7"/>
  <c r="S165" i="7"/>
  <c r="T169" i="7"/>
  <c r="S214" i="7"/>
  <c r="S190" i="7"/>
  <c r="T158" i="7"/>
  <c r="S158" i="7"/>
  <c r="T146" i="7"/>
  <c r="S146" i="7"/>
  <c r="T134" i="7"/>
  <c r="S134" i="7"/>
  <c r="T122" i="7"/>
  <c r="S122" i="7"/>
  <c r="T110" i="7"/>
  <c r="S110" i="7"/>
  <c r="T62" i="7"/>
  <c r="S62" i="7"/>
  <c r="T50" i="7"/>
  <c r="S50" i="7"/>
  <c r="T38" i="7"/>
  <c r="S38" i="7"/>
  <c r="T14" i="7"/>
  <c r="S14" i="7"/>
  <c r="S480" i="7"/>
  <c r="S476" i="7"/>
  <c r="S468" i="7"/>
  <c r="S464" i="7"/>
  <c r="S460" i="7"/>
  <c r="S436" i="7"/>
  <c r="S420" i="7"/>
  <c r="S408" i="7"/>
  <c r="S404" i="7"/>
  <c r="S396" i="7"/>
  <c r="S380" i="7"/>
  <c r="S376" i="7"/>
  <c r="S372" i="7"/>
  <c r="S364" i="7"/>
  <c r="S360" i="7"/>
  <c r="S356" i="7"/>
  <c r="S352" i="7"/>
  <c r="S344" i="7"/>
  <c r="S336" i="7"/>
  <c r="S332" i="7"/>
  <c r="S324" i="7"/>
  <c r="S308" i="7"/>
  <c r="S304" i="7"/>
  <c r="S300" i="7"/>
  <c r="S288" i="7"/>
  <c r="S260" i="7"/>
  <c r="S256" i="7"/>
  <c r="S248" i="7"/>
  <c r="S244" i="7"/>
  <c r="S236" i="7"/>
  <c r="S232" i="7"/>
  <c r="S228" i="7"/>
  <c r="S220" i="7"/>
  <c r="S216" i="7"/>
  <c r="T212" i="7"/>
  <c r="S212" i="7"/>
  <c r="S208" i="7"/>
  <c r="S204" i="7"/>
  <c r="S192" i="7"/>
  <c r="S188" i="7"/>
  <c r="T26" i="7"/>
  <c r="S26" i="7"/>
  <c r="S452" i="7"/>
  <c r="S448" i="7"/>
  <c r="S444" i="7"/>
  <c r="S416" i="7"/>
  <c r="S348" i="7"/>
  <c r="S292" i="7"/>
  <c r="S284" i="7"/>
  <c r="S280" i="7"/>
  <c r="S276" i="7"/>
  <c r="S272" i="7"/>
  <c r="S264" i="7"/>
  <c r="S252" i="7"/>
  <c r="S472" i="7"/>
  <c r="S400" i="7"/>
  <c r="S388" i="7"/>
  <c r="S328" i="7"/>
  <c r="S320" i="7"/>
  <c r="S316" i="7"/>
  <c r="S200" i="7"/>
  <c r="S168" i="7"/>
  <c r="T168" i="7"/>
  <c r="T156" i="7"/>
  <c r="S156" i="7"/>
  <c r="S144" i="7"/>
  <c r="T144" i="7"/>
  <c r="T132" i="7"/>
  <c r="S132" i="7"/>
  <c r="S120" i="7"/>
  <c r="S108" i="7"/>
  <c r="T108" i="7"/>
  <c r="S96" i="7"/>
  <c r="T96" i="7"/>
  <c r="S84" i="7"/>
  <c r="T84" i="7"/>
  <c r="T72" i="7"/>
  <c r="S72" i="7"/>
  <c r="S60" i="7"/>
  <c r="T60" i="7"/>
  <c r="S48" i="7"/>
  <c r="T48" i="7"/>
  <c r="T36" i="7"/>
  <c r="S36" i="7"/>
  <c r="T24" i="7"/>
  <c r="S24" i="7"/>
  <c r="T86" i="7"/>
  <c r="S86" i="7"/>
  <c r="S432" i="7"/>
  <c r="T143" i="7"/>
  <c r="S143" i="7"/>
  <c r="T95" i="7"/>
  <c r="S95" i="7"/>
  <c r="T59" i="7"/>
  <c r="S59" i="7"/>
  <c r="T11" i="7"/>
  <c r="S11" i="7"/>
  <c r="S479" i="7"/>
  <c r="S475" i="7"/>
  <c r="S471" i="7"/>
  <c r="S467" i="7"/>
  <c r="S463" i="7"/>
  <c r="S459" i="7"/>
  <c r="S455" i="7"/>
  <c r="S451" i="7"/>
  <c r="S447" i="7"/>
  <c r="S443" i="7"/>
  <c r="S439" i="7"/>
  <c r="S435" i="7"/>
  <c r="S427" i="7"/>
  <c r="S423" i="7"/>
  <c r="S419" i="7"/>
  <c r="S415" i="7"/>
  <c r="S407" i="7"/>
  <c r="S403" i="7"/>
  <c r="S399" i="7"/>
  <c r="S395" i="7"/>
  <c r="S391" i="7"/>
  <c r="S387" i="7"/>
  <c r="S383" i="7"/>
  <c r="S379" i="7"/>
  <c r="S375" i="7"/>
  <c r="S371" i="7"/>
  <c r="S367" i="7"/>
  <c r="S363" i="7"/>
  <c r="S359" i="7"/>
  <c r="S355" i="7"/>
  <c r="S351" i="7"/>
  <c r="S347" i="7"/>
  <c r="S343" i="7"/>
  <c r="S339" i="7"/>
  <c r="S335" i="7"/>
  <c r="S331" i="7"/>
  <c r="S327" i="7"/>
  <c r="S323" i="7"/>
  <c r="S319" i="7"/>
  <c r="S315" i="7"/>
  <c r="S311" i="7"/>
  <c r="S307" i="7"/>
  <c r="S303" i="7"/>
  <c r="S299" i="7"/>
  <c r="S295" i="7"/>
  <c r="T98" i="7"/>
  <c r="S98" i="7"/>
  <c r="S428" i="7"/>
  <c r="T167" i="7"/>
  <c r="S167" i="7"/>
  <c r="T119" i="7"/>
  <c r="S119" i="7"/>
  <c r="T83" i="7"/>
  <c r="S83" i="7"/>
  <c r="T47" i="7"/>
  <c r="S47" i="7"/>
  <c r="T35" i="7"/>
  <c r="S35" i="7"/>
  <c r="S411" i="7"/>
  <c r="T166" i="7"/>
  <c r="S166" i="7"/>
  <c r="T154" i="7"/>
  <c r="S154" i="7"/>
  <c r="T142" i="7"/>
  <c r="S142" i="7"/>
  <c r="T130" i="7"/>
  <c r="S130" i="7"/>
  <c r="T118" i="7"/>
  <c r="S118" i="7"/>
  <c r="T106" i="7"/>
  <c r="S106" i="7"/>
  <c r="T74" i="7"/>
  <c r="S74" i="7"/>
  <c r="S424" i="7"/>
  <c r="T155" i="7"/>
  <c r="S155" i="7"/>
  <c r="T131" i="7"/>
  <c r="S131" i="7"/>
  <c r="T107" i="7"/>
  <c r="S107" i="7"/>
  <c r="T71" i="7"/>
  <c r="S71" i="7"/>
  <c r="T23" i="7"/>
  <c r="S23" i="7"/>
  <c r="S431" i="7"/>
  <c r="T120" i="7"/>
  <c r="T164" i="7"/>
  <c r="S164" i="7"/>
  <c r="T92" i="7"/>
  <c r="S92" i="7"/>
  <c r="T20" i="7"/>
  <c r="S20" i="7"/>
  <c r="S466" i="7"/>
  <c r="S462" i="7"/>
  <c r="S454" i="7"/>
  <c r="S450" i="7"/>
  <c r="S446" i="7"/>
  <c r="S442" i="7"/>
  <c r="S438" i="7"/>
  <c r="S434" i="7"/>
  <c r="S430" i="7"/>
  <c r="S422" i="7"/>
  <c r="S414" i="7"/>
  <c r="S410" i="7"/>
  <c r="S402" i="7"/>
  <c r="S394" i="7"/>
  <c r="S386" i="7"/>
  <c r="S378" i="7"/>
  <c r="S370" i="7"/>
  <c r="S362" i="7"/>
  <c r="S358" i="7"/>
  <c r="S338" i="7"/>
  <c r="T152" i="7"/>
  <c r="S152" i="7"/>
  <c r="T128" i="7"/>
  <c r="S128" i="7"/>
  <c r="T104" i="7"/>
  <c r="S104" i="7"/>
  <c r="T68" i="7"/>
  <c r="S68" i="7"/>
  <c r="T32" i="7"/>
  <c r="S32" i="7"/>
  <c r="S478" i="7"/>
  <c r="S418" i="7"/>
  <c r="S406" i="7"/>
  <c r="S390" i="7"/>
  <c r="S382" i="7"/>
  <c r="S374" i="7"/>
  <c r="S366" i="7"/>
  <c r="S322" i="7"/>
  <c r="S314" i="7"/>
  <c r="S310" i="7"/>
  <c r="T140" i="7"/>
  <c r="S140" i="7"/>
  <c r="T116" i="7"/>
  <c r="S116" i="7"/>
  <c r="T80" i="7"/>
  <c r="S80" i="7"/>
  <c r="T56" i="7"/>
  <c r="S56" i="7"/>
  <c r="T44" i="7"/>
  <c r="S44" i="7"/>
  <c r="T8" i="7"/>
  <c r="S8" i="7"/>
  <c r="S474" i="7"/>
  <c r="S458" i="7"/>
  <c r="S350" i="7"/>
  <c r="S346" i="7"/>
  <c r="S342" i="7"/>
  <c r="S334" i="7"/>
  <c r="S330" i="7"/>
  <c r="S318" i="7"/>
  <c r="T161" i="7"/>
  <c r="S161" i="7"/>
  <c r="T149" i="7"/>
  <c r="S149" i="7"/>
  <c r="T137" i="7"/>
  <c r="S137" i="7"/>
  <c r="T125" i="7"/>
  <c r="S125" i="7"/>
  <c r="T113" i="7"/>
  <c r="S113" i="7"/>
  <c r="T101" i="7"/>
  <c r="S101" i="7"/>
  <c r="T89" i="7"/>
  <c r="S89" i="7"/>
  <c r="T77" i="7"/>
  <c r="S77" i="7"/>
  <c r="T65" i="7"/>
  <c r="S65" i="7"/>
  <c r="T53" i="7"/>
  <c r="S53" i="7"/>
  <c r="T41" i="7"/>
  <c r="S41" i="7"/>
  <c r="T29" i="7"/>
  <c r="S29" i="7"/>
  <c r="T17" i="7"/>
  <c r="S17" i="7"/>
  <c r="T5" i="7"/>
  <c r="S5" i="7"/>
  <c r="S481" i="7"/>
  <c r="S477" i="7"/>
  <c r="S473" i="7"/>
  <c r="S469" i="7"/>
  <c r="S465" i="7"/>
  <c r="S461" i="7"/>
  <c r="S457" i="7"/>
  <c r="S453" i="7"/>
  <c r="S449" i="7"/>
  <c r="S445" i="7"/>
  <c r="S441" i="7"/>
  <c r="S437" i="7"/>
  <c r="S433" i="7"/>
  <c r="S429" i="7"/>
  <c r="S425" i="7"/>
  <c r="S421" i="7"/>
  <c r="S417" i="7"/>
  <c r="S413" i="7"/>
  <c r="S409" i="7"/>
  <c r="S405" i="7"/>
  <c r="S401" i="7"/>
  <c r="S397" i="7"/>
  <c r="S393" i="7"/>
  <c r="S389" i="7"/>
  <c r="S385" i="7"/>
  <c r="S381" i="7"/>
  <c r="S377" i="7"/>
  <c r="S373" i="7"/>
  <c r="S369" i="7"/>
  <c r="S365" i="7"/>
  <c r="S361" i="7"/>
  <c r="S357" i="7"/>
  <c r="S353" i="7"/>
  <c r="S349" i="7"/>
  <c r="S345" i="7"/>
  <c r="S341" i="7"/>
  <c r="S337" i="7"/>
  <c r="S333" i="7"/>
  <c r="S329" i="7"/>
  <c r="S325" i="7"/>
  <c r="S321" i="7"/>
  <c r="S317" i="7"/>
  <c r="S313" i="7"/>
  <c r="S309" i="7"/>
  <c r="S305" i="7"/>
  <c r="S301" i="7"/>
  <c r="S297" i="7"/>
  <c r="S293" i="7"/>
  <c r="S289" i="7"/>
  <c r="S285" i="7"/>
  <c r="S281" i="7"/>
  <c r="S277" i="7"/>
  <c r="S273" i="7"/>
  <c r="S269" i="7"/>
  <c r="S265" i="7"/>
  <c r="S261" i="7"/>
  <c r="S257" i="7"/>
  <c r="T253" i="7"/>
  <c r="S253" i="7"/>
  <c r="S249" i="7"/>
  <c r="S245" i="7"/>
  <c r="S241" i="7"/>
  <c r="S237" i="7"/>
  <c r="S233" i="7"/>
  <c r="S229" i="7"/>
  <c r="T225" i="7"/>
  <c r="S225" i="7"/>
  <c r="S221" i="7"/>
  <c r="S217" i="7"/>
  <c r="S213" i="7"/>
  <c r="T213" i="7"/>
  <c r="S209" i="7"/>
  <c r="S205" i="7"/>
  <c r="T205" i="7"/>
  <c r="S201" i="7"/>
  <c r="T201" i="7"/>
  <c r="S197" i="7"/>
  <c r="S193" i="7"/>
  <c r="T193" i="7"/>
  <c r="S283" i="7"/>
  <c r="S189" i="7"/>
  <c r="S82" i="7"/>
  <c r="S46" i="7"/>
  <c r="T186" i="7"/>
  <c r="S186" i="7"/>
  <c r="T174" i="7"/>
  <c r="S174" i="7"/>
  <c r="S109" i="7"/>
  <c r="S73" i="7"/>
  <c r="S37" i="7"/>
  <c r="T259" i="7"/>
  <c r="S259" i="7"/>
  <c r="T255" i="7"/>
  <c r="S255" i="7"/>
  <c r="T251" i="7"/>
  <c r="T247" i="7"/>
  <c r="S247" i="7"/>
  <c r="T243" i="7"/>
  <c r="S243" i="7"/>
  <c r="T235" i="7"/>
  <c r="S235" i="7"/>
  <c r="T231" i="7"/>
  <c r="S231" i="7"/>
  <c r="T223" i="7"/>
  <c r="S223" i="7"/>
  <c r="T219" i="7"/>
  <c r="S219" i="7"/>
  <c r="T215" i="7"/>
  <c r="T211" i="7"/>
  <c r="S211" i="7"/>
  <c r="T207" i="7"/>
  <c r="S207" i="7"/>
  <c r="T199" i="7"/>
  <c r="S199" i="7"/>
  <c r="T195" i="7"/>
  <c r="S195" i="7"/>
  <c r="T187" i="7"/>
  <c r="S187" i="7"/>
  <c r="S298" i="7"/>
  <c r="S181" i="7"/>
  <c r="S157" i="7"/>
  <c r="S133" i="7"/>
  <c r="T10" i="7"/>
  <c r="S10" i="7"/>
  <c r="T73" i="7"/>
  <c r="S275" i="7"/>
  <c r="S180" i="7"/>
  <c r="T165" i="7"/>
  <c r="T153" i="7"/>
  <c r="T141" i="7"/>
  <c r="T129" i="7"/>
  <c r="T117" i="7"/>
  <c r="T105" i="7"/>
  <c r="S105" i="7"/>
  <c r="T93" i="7"/>
  <c r="S93" i="7"/>
  <c r="T81" i="7"/>
  <c r="S81" i="7"/>
  <c r="T69" i="7"/>
  <c r="S69" i="7"/>
  <c r="T57" i="7"/>
  <c r="S57" i="7"/>
  <c r="T45" i="7"/>
  <c r="S45" i="7"/>
  <c r="T33" i="7"/>
  <c r="S33" i="7"/>
  <c r="T21" i="7"/>
  <c r="S21" i="7"/>
  <c r="T9" i="7"/>
  <c r="S9" i="7"/>
  <c r="T185" i="7"/>
  <c r="S185" i="7"/>
  <c r="T177" i="7"/>
  <c r="T173" i="7"/>
  <c r="S173" i="7"/>
  <c r="T189" i="7"/>
  <c r="S274" i="7"/>
  <c r="S251" i="7"/>
  <c r="S227" i="7"/>
  <c r="S203" i="7"/>
  <c r="S70" i="7"/>
  <c r="S34" i="7"/>
  <c r="T206" i="7"/>
  <c r="S206" i="7"/>
  <c r="T194" i="7"/>
  <c r="S194" i="7"/>
  <c r="S250" i="7"/>
  <c r="S226" i="7"/>
  <c r="S202" i="7"/>
  <c r="S97" i="7"/>
  <c r="S61" i="7"/>
  <c r="S25" i="7"/>
  <c r="T254" i="7"/>
  <c r="S254" i="7"/>
  <c r="T242" i="7"/>
  <c r="S242" i="7"/>
  <c r="T163" i="7"/>
  <c r="S163" i="7"/>
  <c r="T151" i="7"/>
  <c r="S151" i="7"/>
  <c r="T127" i="7"/>
  <c r="S127" i="7"/>
  <c r="T67" i="7"/>
  <c r="S67" i="7"/>
  <c r="T31" i="7"/>
  <c r="S31" i="7"/>
  <c r="T7" i="7"/>
  <c r="S7" i="7"/>
  <c r="S177" i="7"/>
  <c r="S153" i="7"/>
  <c r="S129" i="7"/>
  <c r="S290" i="7"/>
  <c r="T139" i="7"/>
  <c r="S139" i="7"/>
  <c r="T115" i="7"/>
  <c r="S115" i="7"/>
  <c r="T103" i="7"/>
  <c r="S103" i="7"/>
  <c r="T91" i="7"/>
  <c r="S91" i="7"/>
  <c r="T79" i="7"/>
  <c r="S79" i="7"/>
  <c r="T55" i="7"/>
  <c r="S55" i="7"/>
  <c r="T43" i="7"/>
  <c r="S43" i="7"/>
  <c r="T19" i="7"/>
  <c r="S19" i="7"/>
  <c r="T162" i="7"/>
  <c r="S162" i="7"/>
  <c r="T150" i="7"/>
  <c r="S150" i="7"/>
  <c r="T138" i="7"/>
  <c r="S138" i="7"/>
  <c r="T126" i="7"/>
  <c r="S126" i="7"/>
  <c r="T114" i="7"/>
  <c r="S114" i="7"/>
  <c r="T102" i="7"/>
  <c r="S102" i="7"/>
  <c r="T90" i="7"/>
  <c r="S90" i="7"/>
  <c r="T78" i="7"/>
  <c r="S78" i="7"/>
  <c r="T66" i="7"/>
  <c r="S66" i="7"/>
  <c r="T54" i="7"/>
  <c r="S54" i="7"/>
  <c r="T42" i="7"/>
  <c r="S42" i="7"/>
  <c r="T30" i="7"/>
  <c r="S30" i="7"/>
  <c r="T18" i="7"/>
  <c r="S18" i="7"/>
  <c r="T6" i="7"/>
  <c r="S6" i="7"/>
  <c r="S271" i="7"/>
  <c r="S176" i="7"/>
  <c r="T145" i="7"/>
  <c r="S287" i="7"/>
  <c r="S169" i="7"/>
  <c r="S121" i="7"/>
  <c r="S94" i="7"/>
  <c r="S58" i="7"/>
  <c r="S22" i="7"/>
  <c r="T160" i="7"/>
  <c r="S160" i="7"/>
  <c r="T148" i="7"/>
  <c r="S148" i="7"/>
  <c r="T136" i="7"/>
  <c r="S136" i="7"/>
  <c r="T124" i="7"/>
  <c r="S124" i="7"/>
  <c r="T112" i="7"/>
  <c r="S112" i="7"/>
  <c r="T100" i="7"/>
  <c r="S100" i="7"/>
  <c r="T88" i="7"/>
  <c r="S88" i="7"/>
  <c r="T76" i="7"/>
  <c r="S76" i="7"/>
  <c r="T64" i="7"/>
  <c r="S64" i="7"/>
  <c r="T52" i="7"/>
  <c r="S52" i="7"/>
  <c r="T40" i="7"/>
  <c r="S40" i="7"/>
  <c r="T28" i="7"/>
  <c r="S28" i="7"/>
  <c r="T16" i="7"/>
  <c r="S16" i="7"/>
  <c r="T4" i="7"/>
  <c r="S4" i="7"/>
  <c r="T12" i="7"/>
  <c r="S286" i="7"/>
  <c r="S85" i="7"/>
  <c r="S49" i="7"/>
  <c r="S13" i="7"/>
  <c r="T159" i="7"/>
  <c r="S159" i="7"/>
  <c r="T147" i="7"/>
  <c r="S147" i="7"/>
  <c r="T135" i="7"/>
  <c r="S135" i="7"/>
  <c r="T123" i="7"/>
  <c r="S123" i="7"/>
  <c r="T111" i="7"/>
  <c r="S111" i="7"/>
  <c r="T99" i="7"/>
  <c r="S99" i="7"/>
  <c r="T87" i="7"/>
  <c r="S87" i="7"/>
  <c r="T75" i="7"/>
  <c r="S75" i="7"/>
  <c r="T63" i="7"/>
  <c r="S63" i="7"/>
  <c r="T51" i="7"/>
  <c r="S51" i="7"/>
  <c r="T39" i="7"/>
  <c r="S39" i="7"/>
  <c r="T27" i="7"/>
  <c r="S27" i="7"/>
  <c r="T15" i="7"/>
  <c r="S15" i="7"/>
  <c r="S3" i="7"/>
  <c r="T183" i="7"/>
  <c r="S183" i="7"/>
  <c r="T175" i="7"/>
  <c r="S175" i="7"/>
  <c r="T171" i="7"/>
  <c r="S171" i="7"/>
  <c r="S263" i="7"/>
  <c r="S239" i="7"/>
  <c r="S215" i="7"/>
  <c r="S191" i="7"/>
  <c r="T257" i="7"/>
  <c r="T233" i="7"/>
  <c r="T252" i="7"/>
  <c r="T204" i="7"/>
  <c r="T245" i="7"/>
  <c r="T249" i="7"/>
  <c r="S456" i="7"/>
  <c r="T456" i="7"/>
  <c r="T384" i="7"/>
  <c r="S384" i="7"/>
  <c r="T241" i="7"/>
  <c r="T248" i="7"/>
  <c r="T244" i="7"/>
  <c r="T236" i="7"/>
  <c r="T232" i="7"/>
  <c r="T220" i="7"/>
  <c r="T208" i="7"/>
  <c r="T200" i="7"/>
  <c r="T188" i="7"/>
  <c r="T192" i="7"/>
  <c r="T412" i="7"/>
  <c r="S412" i="7"/>
  <c r="T368" i="7"/>
  <c r="S368" i="7"/>
  <c r="T296" i="7"/>
  <c r="S296" i="7"/>
  <c r="S268" i="7"/>
  <c r="T268" i="7"/>
  <c r="T260" i="7"/>
  <c r="T237" i="7"/>
  <c r="S440" i="7"/>
  <c r="T440" i="7"/>
  <c r="S340" i="7"/>
  <c r="T340" i="7"/>
  <c r="T256" i="7"/>
  <c r="T229" i="7"/>
  <c r="T239" i="7"/>
  <c r="T227" i="7"/>
  <c r="T203" i="7"/>
  <c r="T191" i="7"/>
  <c r="T228" i="7"/>
  <c r="T291" i="7"/>
  <c r="S291" i="7"/>
  <c r="T279" i="7"/>
  <c r="S279" i="7"/>
  <c r="T267" i="7"/>
  <c r="S267" i="7"/>
  <c r="T263" i="7"/>
  <c r="S312" i="7"/>
  <c r="T312" i="7"/>
  <c r="T264" i="7"/>
  <c r="T216" i="7"/>
  <c r="T470" i="7"/>
  <c r="S470" i="7"/>
  <c r="S426" i="7"/>
  <c r="T426" i="7"/>
  <c r="S398" i="7"/>
  <c r="T398" i="7"/>
  <c r="S354" i="7"/>
  <c r="T354" i="7"/>
  <c r="T326" i="7"/>
  <c r="S326" i="7"/>
  <c r="T306" i="7"/>
  <c r="S306" i="7"/>
  <c r="S302" i="7"/>
  <c r="T302" i="7"/>
  <c r="S294" i="7"/>
  <c r="T294" i="7"/>
  <c r="T282" i="7"/>
  <c r="S282" i="7"/>
  <c r="T278" i="7"/>
  <c r="S278" i="7"/>
  <c r="T270" i="7"/>
  <c r="S270" i="7"/>
  <c r="T266" i="7"/>
  <c r="S266" i="7"/>
  <c r="T262" i="7"/>
  <c r="T258" i="7"/>
  <c r="T246" i="7"/>
  <c r="T226" i="7"/>
  <c r="T261" i="7"/>
  <c r="T190" i="7"/>
  <c r="T221" i="7"/>
  <c r="T209" i="7"/>
  <c r="T197" i="7"/>
  <c r="W336" i="7" l="1"/>
  <c r="X336" i="7" s="1"/>
  <c r="Y336" i="7" s="1"/>
  <c r="W434" i="7"/>
  <c r="W240" i="7"/>
  <c r="X240" i="7" s="1"/>
  <c r="Y240" i="7" s="1"/>
  <c r="V82" i="7"/>
  <c r="X82" i="7" s="1"/>
  <c r="Y82" i="7" s="1"/>
  <c r="V463" i="7"/>
  <c r="X463" i="7" s="1"/>
  <c r="Y463" i="7" s="1"/>
  <c r="W190" i="7"/>
  <c r="X190" i="7" s="1"/>
  <c r="Y190" i="7" s="1"/>
  <c r="V59" i="7"/>
  <c r="X59" i="7" s="1"/>
  <c r="Y59" i="7" s="1"/>
  <c r="W181" i="7"/>
  <c r="X181" i="7" s="1"/>
  <c r="Y181" i="7" s="1"/>
  <c r="W333" i="7"/>
  <c r="X333" i="7" s="1"/>
  <c r="Y333" i="7" s="1"/>
  <c r="V104" i="7"/>
  <c r="X104" i="7" s="1"/>
  <c r="Y104" i="7" s="1"/>
  <c r="W237" i="7"/>
  <c r="X237" i="7" s="1"/>
  <c r="Y237" i="7" s="1"/>
  <c r="W156" i="7"/>
  <c r="X156" i="7" s="1"/>
  <c r="Y156" i="7" s="1"/>
  <c r="W45" i="7"/>
  <c r="V15" i="7"/>
  <c r="X15" i="7" s="1"/>
  <c r="Y15" i="7" s="1"/>
  <c r="V267" i="7"/>
  <c r="X267" i="7" s="1"/>
  <c r="Y267" i="7" s="1"/>
  <c r="V29" i="7"/>
  <c r="W110" i="7"/>
  <c r="X110" i="7" s="1"/>
  <c r="Y110" i="7" s="1"/>
  <c r="V119" i="7"/>
  <c r="X119" i="7" s="1"/>
  <c r="Y119" i="7" s="1"/>
  <c r="W440" i="7"/>
  <c r="X440" i="7" s="1"/>
  <c r="Y440" i="7" s="1"/>
  <c r="V122" i="7"/>
  <c r="X122" i="7" s="1"/>
  <c r="Y122" i="7" s="1"/>
  <c r="V221" i="7"/>
  <c r="X221" i="7" s="1"/>
  <c r="Y221" i="7" s="1"/>
  <c r="V134" i="7"/>
  <c r="X134" i="7" s="1"/>
  <c r="Y134" i="7" s="1"/>
  <c r="W48" i="7"/>
  <c r="V335" i="7"/>
  <c r="X335" i="7" s="1"/>
  <c r="Y335" i="7" s="1"/>
  <c r="V385" i="7"/>
  <c r="X385" i="7" s="1"/>
  <c r="Y385" i="7" s="1"/>
  <c r="W150" i="7"/>
  <c r="X150" i="7" s="1"/>
  <c r="Y150" i="7" s="1"/>
  <c r="V204" i="7"/>
  <c r="X204" i="7" s="1"/>
  <c r="Y204" i="7" s="1"/>
  <c r="V180" i="7"/>
  <c r="V410" i="7"/>
  <c r="X410" i="7" s="1"/>
  <c r="Y410" i="7" s="1"/>
  <c r="V139" i="7"/>
  <c r="X139" i="7" s="1"/>
  <c r="Y139" i="7" s="1"/>
  <c r="W407" i="7"/>
  <c r="X407" i="7" s="1"/>
  <c r="Y407" i="7" s="1"/>
  <c r="V125" i="7"/>
  <c r="X125" i="7" s="1"/>
  <c r="Y125" i="7" s="1"/>
  <c r="V388" i="7"/>
  <c r="X388" i="7" s="1"/>
  <c r="Y388" i="7" s="1"/>
  <c r="V332" i="7"/>
  <c r="X332" i="7" s="1"/>
  <c r="Y332" i="7" s="1"/>
  <c r="V319" i="7"/>
  <c r="X319" i="7" s="1"/>
  <c r="Y319" i="7" s="1"/>
  <c r="V290" i="7"/>
  <c r="X290" i="7" s="1"/>
  <c r="V361" i="7"/>
  <c r="X361" i="7" s="1"/>
  <c r="Y361" i="7" s="1"/>
  <c r="W260" i="7"/>
  <c r="X260" i="7" s="1"/>
  <c r="Y260" i="7" s="1"/>
  <c r="W38" i="7"/>
  <c r="X38" i="7" s="1"/>
  <c r="Y38" i="7" s="1"/>
  <c r="V311" i="7"/>
  <c r="W346" i="7"/>
  <c r="X346" i="7" s="1"/>
  <c r="Y346" i="7" s="1"/>
  <c r="W403" i="7"/>
  <c r="X403" i="7" s="1"/>
  <c r="W2" i="7"/>
  <c r="X2" i="7" s="1"/>
  <c r="Y2" i="7" s="1"/>
  <c r="Z2" i="7" s="1"/>
  <c r="V373" i="7"/>
  <c r="X373" i="7" s="1"/>
  <c r="Y373" i="7" s="1"/>
  <c r="V137" i="7"/>
  <c r="X137" i="7" s="1"/>
  <c r="Y137" i="7" s="1"/>
  <c r="V107" i="7"/>
  <c r="X107" i="7" s="1"/>
  <c r="Y107" i="7" s="1"/>
  <c r="W126" i="7"/>
  <c r="X126" i="7" s="1"/>
  <c r="Y126" i="7" s="1"/>
  <c r="V306" i="7"/>
  <c r="X306" i="7" s="1"/>
  <c r="Y306" i="7" s="1"/>
  <c r="V349" i="7"/>
  <c r="X349" i="7" s="1"/>
  <c r="Y349" i="7" s="1"/>
  <c r="V109" i="7"/>
  <c r="X109" i="7" s="1"/>
  <c r="Y109" i="7" s="1"/>
  <c r="W369" i="7"/>
  <c r="X369" i="7" s="1"/>
  <c r="Y369" i="7" s="1"/>
  <c r="V256" i="7"/>
  <c r="X256" i="7" s="1"/>
  <c r="Y256" i="7" s="1"/>
  <c r="V284" i="7"/>
  <c r="X284" i="7" s="1"/>
  <c r="Y284" i="7" s="1"/>
  <c r="W102" i="7"/>
  <c r="X102" i="7" s="1"/>
  <c r="V307" i="7"/>
  <c r="X307" i="7" s="1"/>
  <c r="Y307" i="7" s="1"/>
  <c r="V207" i="7"/>
  <c r="X207" i="7" s="1"/>
  <c r="Y207" i="7" s="1"/>
  <c r="V242" i="7"/>
  <c r="X242" i="7" s="1"/>
  <c r="Y242" i="7" s="1"/>
  <c r="W431" i="7"/>
  <c r="X431" i="7" s="1"/>
  <c r="Y431" i="7" s="1"/>
  <c r="V6" i="7"/>
  <c r="X6" i="7" s="1"/>
  <c r="Y6" i="7" s="1"/>
  <c r="W203" i="7"/>
  <c r="X203" i="7" s="1"/>
  <c r="Y203" i="7" s="1"/>
  <c r="V345" i="7"/>
  <c r="X345" i="7" s="1"/>
  <c r="Y345" i="7" s="1"/>
  <c r="V144" i="7"/>
  <c r="X144" i="7" s="1"/>
  <c r="Y144" i="7" s="1"/>
  <c r="V305" i="7"/>
  <c r="X305" i="7" s="1"/>
  <c r="Y305" i="7" s="1"/>
  <c r="V13" i="7"/>
  <c r="X13" i="7" s="1"/>
  <c r="Y13" i="7" s="1"/>
  <c r="V72" i="7"/>
  <c r="X72" i="7" s="1"/>
  <c r="Y72" i="7" s="1"/>
  <c r="W21" i="7"/>
  <c r="X21" i="7" s="1"/>
  <c r="Y21" i="7" s="1"/>
  <c r="W71" i="7"/>
  <c r="X71" i="7" s="1"/>
  <c r="Y71" i="7" s="1"/>
  <c r="W23" i="7"/>
  <c r="X23" i="7" s="1"/>
  <c r="Y23" i="7" s="1"/>
  <c r="V309" i="7"/>
  <c r="W309" i="7"/>
  <c r="W414" i="7"/>
  <c r="X414" i="7" s="1"/>
  <c r="Y414" i="7" s="1"/>
  <c r="W480" i="7"/>
  <c r="V480" i="7"/>
  <c r="V304" i="7"/>
  <c r="W304" i="7"/>
  <c r="W236" i="7"/>
  <c r="V236" i="7"/>
  <c r="W52" i="7"/>
  <c r="V52" i="7"/>
  <c r="V141" i="7"/>
  <c r="W8" i="7"/>
  <c r="V8" i="7"/>
  <c r="W167" i="7"/>
  <c r="V167" i="7"/>
  <c r="W158" i="7"/>
  <c r="V158" i="7"/>
  <c r="W218" i="7"/>
  <c r="V218" i="7"/>
  <c r="V258" i="7"/>
  <c r="W258" i="7"/>
  <c r="W399" i="7"/>
  <c r="V399" i="7"/>
  <c r="W283" i="7"/>
  <c r="V283" i="7"/>
  <c r="W320" i="7"/>
  <c r="V320" i="7"/>
  <c r="V472" i="7"/>
  <c r="W472" i="7"/>
  <c r="W448" i="7"/>
  <c r="V448" i="7"/>
  <c r="W245" i="7"/>
  <c r="V245" i="7"/>
  <c r="W18" i="7"/>
  <c r="V18" i="7"/>
  <c r="W162" i="7"/>
  <c r="V162" i="7"/>
  <c r="V185" i="7"/>
  <c r="V223" i="7"/>
  <c r="W223" i="7"/>
  <c r="V205" i="7"/>
  <c r="W205" i="7"/>
  <c r="W152" i="7"/>
  <c r="V152" i="7"/>
  <c r="V131" i="7"/>
  <c r="W131" i="7"/>
  <c r="W86" i="7"/>
  <c r="V86" i="7"/>
  <c r="V176" i="7"/>
  <c r="W176" i="7"/>
  <c r="W61" i="7"/>
  <c r="V61" i="7"/>
  <c r="W185" i="7"/>
  <c r="V350" i="7"/>
  <c r="W350" i="7"/>
  <c r="V475" i="7"/>
  <c r="W475" i="7"/>
  <c r="W364" i="7"/>
  <c r="V364" i="7"/>
  <c r="W87" i="7"/>
  <c r="V87" i="7"/>
  <c r="W31" i="7"/>
  <c r="V31" i="7"/>
  <c r="W53" i="7"/>
  <c r="V53" i="7"/>
  <c r="W168" i="7"/>
  <c r="V168" i="7"/>
  <c r="V453" i="7"/>
  <c r="W338" i="7"/>
  <c r="W153" i="7"/>
  <c r="W368" i="7"/>
  <c r="W225" i="7"/>
  <c r="V225" i="7"/>
  <c r="W106" i="7"/>
  <c r="W197" i="7"/>
  <c r="V197" i="7"/>
  <c r="W471" i="7"/>
  <c r="X471" i="7" s="1"/>
  <c r="Y471" i="7" s="1"/>
  <c r="V343" i="7"/>
  <c r="W343" i="7"/>
  <c r="W380" i="7"/>
  <c r="V289" i="7"/>
  <c r="V171" i="7"/>
  <c r="V54" i="7"/>
  <c r="W54" i="7"/>
  <c r="V151" i="7"/>
  <c r="W151" i="7"/>
  <c r="V243" i="7"/>
  <c r="X243" i="7" s="1"/>
  <c r="W80" i="7"/>
  <c r="V80" i="7"/>
  <c r="V28" i="7"/>
  <c r="X28" i="7" s="1"/>
  <c r="W415" i="7"/>
  <c r="W43" i="7"/>
  <c r="X43" i="7" s="1"/>
  <c r="Y43" i="7" s="1"/>
  <c r="W289" i="7"/>
  <c r="V430" i="7"/>
  <c r="W396" i="7"/>
  <c r="V396" i="7"/>
  <c r="W226" i="7"/>
  <c r="X226" i="7" s="1"/>
  <c r="V278" i="7"/>
  <c r="W435" i="7"/>
  <c r="X435" i="7" s="1"/>
  <c r="W291" i="7"/>
  <c r="W324" i="7"/>
  <c r="V324" i="7"/>
  <c r="W227" i="7"/>
  <c r="V227" i="7"/>
  <c r="W268" i="7"/>
  <c r="W196" i="7"/>
  <c r="V196" i="7"/>
  <c r="W100" i="7"/>
  <c r="W163" i="7"/>
  <c r="V247" i="7"/>
  <c r="W247" i="7"/>
  <c r="V101" i="7"/>
  <c r="W101" i="7"/>
  <c r="W116" i="7"/>
  <c r="V116" i="7"/>
  <c r="W130" i="7"/>
  <c r="V130" i="7"/>
  <c r="V395" i="7"/>
  <c r="X395" i="7" s="1"/>
  <c r="W60" i="7"/>
  <c r="V14" i="7"/>
  <c r="X14" i="7" s="1"/>
  <c r="V202" i="7"/>
  <c r="V62" i="7"/>
  <c r="X62" i="7" s="1"/>
  <c r="V317" i="7"/>
  <c r="X317" i="7" s="1"/>
  <c r="V433" i="7"/>
  <c r="X433" i="7" s="1"/>
  <c r="W457" i="7"/>
  <c r="W318" i="7"/>
  <c r="X318" i="7" s="1"/>
  <c r="V188" i="7"/>
  <c r="X188" i="7" s="1"/>
  <c r="V184" i="7"/>
  <c r="X184" i="7" s="1"/>
  <c r="V303" i="7"/>
  <c r="W79" i="7"/>
  <c r="V444" i="7"/>
  <c r="X444" i="7" s="1"/>
  <c r="V425" i="7"/>
  <c r="V443" i="7"/>
  <c r="X443" i="7" s="1"/>
  <c r="W9" i="7"/>
  <c r="X9" i="7" s="1"/>
  <c r="Y9" i="7" s="1"/>
  <c r="W92" i="7"/>
  <c r="X92" i="7" s="1"/>
  <c r="Y92" i="7" s="1"/>
  <c r="V66" i="7"/>
  <c r="X66" i="7" s="1"/>
  <c r="V206" i="7"/>
  <c r="V325" i="7"/>
  <c r="X325" i="7" s="1"/>
  <c r="V133" i="7"/>
  <c r="W98" i="7"/>
  <c r="X98" i="7" s="1"/>
  <c r="W470" i="7"/>
  <c r="X470" i="7" s="1"/>
  <c r="Y470" i="7" s="1"/>
  <c r="V328" i="7"/>
  <c r="V16" i="7"/>
  <c r="V231" i="7"/>
  <c r="V39" i="7"/>
  <c r="X39" i="7" s="1"/>
  <c r="W17" i="7"/>
  <c r="X17" i="7" s="1"/>
  <c r="Y17" i="7" s="1"/>
  <c r="W115" i="7"/>
  <c r="X115" i="7" s="1"/>
  <c r="Y115" i="7" s="1"/>
  <c r="V100" i="7"/>
  <c r="W24" i="7"/>
  <c r="W354" i="7"/>
  <c r="W287" i="7"/>
  <c r="W276" i="7"/>
  <c r="V276" i="7"/>
  <c r="W127" i="7"/>
  <c r="W56" i="7"/>
  <c r="X56" i="7" s="1"/>
  <c r="W49" i="7"/>
  <c r="X49" i="7" s="1"/>
  <c r="W111" i="7"/>
  <c r="X111" i="7" s="1"/>
  <c r="Y111" i="7" s="1"/>
  <c r="V354" i="7"/>
  <c r="V270" i="7"/>
  <c r="W270" i="7"/>
  <c r="V390" i="7"/>
  <c r="W264" i="7"/>
  <c r="W479" i="7"/>
  <c r="V479" i="7"/>
  <c r="V445" i="7"/>
  <c r="W445" i="7"/>
  <c r="V429" i="7"/>
  <c r="W123" i="7"/>
  <c r="X123" i="7" s="1"/>
  <c r="V55" i="7"/>
  <c r="W55" i="7"/>
  <c r="V20" i="7"/>
  <c r="W358" i="7"/>
  <c r="X358" i="7" s="1"/>
  <c r="W230" i="7"/>
  <c r="V230" i="7"/>
  <c r="W326" i="7"/>
  <c r="V362" i="7"/>
  <c r="W362" i="7"/>
  <c r="W398" i="7"/>
  <c r="V360" i="7"/>
  <c r="W273" i="7"/>
  <c r="V273" i="7"/>
  <c r="W263" i="7"/>
  <c r="V295" i="7"/>
  <c r="W295" i="7"/>
  <c r="V323" i="7"/>
  <c r="W323" i="7"/>
  <c r="V347" i="7"/>
  <c r="X347" i="7" s="1"/>
  <c r="W371" i="7"/>
  <c r="V371" i="7"/>
  <c r="V481" i="7"/>
  <c r="W481" i="7"/>
  <c r="W376" i="7"/>
  <c r="X376" i="7" s="1"/>
  <c r="W285" i="7"/>
  <c r="X285" i="7" s="1"/>
  <c r="Y285" i="7" s="1"/>
  <c r="V272" i="7"/>
  <c r="W272" i="7"/>
  <c r="V400" i="7"/>
  <c r="W337" i="7"/>
  <c r="X337" i="7" s="1"/>
  <c r="Y337" i="7" s="1"/>
  <c r="W341" i="7"/>
  <c r="V341" i="7"/>
  <c r="V473" i="7"/>
  <c r="V365" i="7"/>
  <c r="V183" i="7"/>
  <c r="V147" i="7"/>
  <c r="X147" i="7" s="1"/>
  <c r="W112" i="7"/>
  <c r="V112" i="7"/>
  <c r="V78" i="7"/>
  <c r="W78" i="7"/>
  <c r="V91" i="7"/>
  <c r="X91" i="7" s="1"/>
  <c r="V187" i="7"/>
  <c r="X187" i="7" s="1"/>
  <c r="V251" i="7"/>
  <c r="W251" i="7"/>
  <c r="W394" i="7"/>
  <c r="W164" i="7"/>
  <c r="V164" i="7"/>
  <c r="W142" i="7"/>
  <c r="V121" i="7"/>
  <c r="W166" i="7"/>
  <c r="X166" i="7" s="1"/>
  <c r="W301" i="7"/>
  <c r="V282" i="7"/>
  <c r="V421" i="7"/>
  <c r="V79" i="7"/>
  <c r="V297" i="7"/>
  <c r="W73" i="7"/>
  <c r="W425" i="7"/>
  <c r="V428" i="7"/>
  <c r="W68" i="7"/>
  <c r="X68" i="7" s="1"/>
  <c r="V219" i="7"/>
  <c r="X219" i="7" s="1"/>
  <c r="V422" i="7"/>
  <c r="V338" i="7"/>
  <c r="V250" i="7"/>
  <c r="W342" i="7"/>
  <c r="W121" i="7"/>
  <c r="V148" i="7"/>
  <c r="X148" i="7" s="1"/>
  <c r="W133" i="7"/>
  <c r="W328" i="7"/>
  <c r="V423" i="7"/>
  <c r="X423" i="7" s="1"/>
  <c r="W202" i="7"/>
  <c r="W429" i="7"/>
  <c r="V292" i="7"/>
  <c r="X292" i="7" s="1"/>
  <c r="V265" i="7"/>
  <c r="W339" i="7"/>
  <c r="X339" i="7" s="1"/>
  <c r="W455" i="7"/>
  <c r="W58" i="7"/>
  <c r="X58" i="7" s="1"/>
  <c r="Y58" i="7" s="1"/>
  <c r="W213" i="7"/>
  <c r="X213" i="7" s="1"/>
  <c r="Y213" i="7" s="1"/>
  <c r="W191" i="7"/>
  <c r="X191" i="7" s="1"/>
  <c r="W36" i="7"/>
  <c r="X36" i="7" s="1"/>
  <c r="V235" i="7"/>
  <c r="X235" i="7" s="1"/>
  <c r="V322" i="7"/>
  <c r="W462" i="7"/>
  <c r="X462" i="7" s="1"/>
  <c r="W313" i="7"/>
  <c r="V313" i="7"/>
  <c r="V88" i="7"/>
  <c r="X88" i="7" s="1"/>
  <c r="W33" i="7"/>
  <c r="V33" i="7"/>
  <c r="W386" i="7"/>
  <c r="X386" i="7" s="1"/>
  <c r="Y386" i="7" s="1"/>
  <c r="W89" i="7"/>
  <c r="W171" i="7"/>
  <c r="V330" i="7"/>
  <c r="W330" i="7"/>
  <c r="V402" i="7"/>
  <c r="W402" i="7"/>
  <c r="W439" i="7"/>
  <c r="V439" i="7"/>
  <c r="V372" i="7"/>
  <c r="W452" i="7"/>
  <c r="V452" i="7"/>
  <c r="W200" i="7"/>
  <c r="V200" i="7"/>
  <c r="W124" i="7"/>
  <c r="X124" i="7" s="1"/>
  <c r="Y124" i="7" s="1"/>
  <c r="V103" i="7"/>
  <c r="W103" i="7"/>
  <c r="W69" i="7"/>
  <c r="W195" i="7"/>
  <c r="X195" i="7" s="1"/>
  <c r="V374" i="7"/>
  <c r="W154" i="7"/>
  <c r="W467" i="7"/>
  <c r="V467" i="7"/>
  <c r="W84" i="7"/>
  <c r="V84" i="7"/>
  <c r="V50" i="7"/>
  <c r="X50" i="7" s="1"/>
  <c r="V10" i="7"/>
  <c r="X10" i="7" s="1"/>
  <c r="V301" i="7"/>
  <c r="V77" i="7"/>
  <c r="W282" i="7"/>
  <c r="V254" i="7"/>
  <c r="X254" i="7" s="1"/>
  <c r="W344" i="7"/>
  <c r="X344" i="7" s="1"/>
  <c r="Y344" i="7" s="1"/>
  <c r="V120" i="7"/>
  <c r="X120" i="7" s="1"/>
  <c r="V287" i="7"/>
  <c r="V175" i="7"/>
  <c r="X175" i="7" s="1"/>
  <c r="W63" i="7"/>
  <c r="X63" i="7" s="1"/>
  <c r="V340" i="7"/>
  <c r="W297" i="7"/>
  <c r="V73" i="7"/>
  <c r="W294" i="7"/>
  <c r="W428" i="7"/>
  <c r="W427" i="7"/>
  <c r="X427" i="7" s="1"/>
  <c r="Y427" i="7" s="1"/>
  <c r="W422" i="7"/>
  <c r="V478" i="7"/>
  <c r="X478" i="7" s="1"/>
  <c r="W250" i="7"/>
  <c r="V118" i="7"/>
  <c r="W117" i="7"/>
  <c r="X117" i="7" s="1"/>
  <c r="V46" i="7"/>
  <c r="W426" i="7"/>
  <c r="X426" i="7" s="1"/>
  <c r="Y426" i="7" s="1"/>
  <c r="V466" i="7"/>
  <c r="X466" i="7" s="1"/>
  <c r="W215" i="7"/>
  <c r="X215" i="7" s="1"/>
  <c r="Y215" i="7" s="1"/>
  <c r="V142" i="7"/>
  <c r="W209" i="7"/>
  <c r="W360" i="7"/>
  <c r="W411" i="7"/>
  <c r="V411" i="7"/>
  <c r="V99" i="7"/>
  <c r="X99" i="7" s="1"/>
  <c r="W67" i="7"/>
  <c r="W26" i="7"/>
  <c r="V26" i="7"/>
  <c r="V357" i="7"/>
  <c r="V248" i="7"/>
  <c r="W76" i="7"/>
  <c r="V165" i="7"/>
  <c r="W170" i="7"/>
  <c r="V170" i="7"/>
  <c r="V234" i="7"/>
  <c r="W397" i="7"/>
  <c r="X397" i="7" s="1"/>
  <c r="W321" i="7"/>
  <c r="V321" i="7"/>
  <c r="X303" i="7"/>
  <c r="W375" i="7"/>
  <c r="V384" i="7"/>
  <c r="V353" i="7"/>
  <c r="V233" i="7"/>
  <c r="W27" i="7"/>
  <c r="W81" i="7"/>
  <c r="V81" i="7"/>
  <c r="W97" i="7"/>
  <c r="V173" i="7"/>
  <c r="X173" i="7" s="1"/>
  <c r="W389" i="7"/>
  <c r="X389" i="7" s="1"/>
  <c r="V316" i="7"/>
  <c r="X316" i="7" s="1"/>
  <c r="V382" i="7"/>
  <c r="W265" i="7"/>
  <c r="V24" i="7"/>
  <c r="W118" i="7"/>
  <c r="W418" i="7"/>
  <c r="V67" i="7"/>
  <c r="W178" i="7"/>
  <c r="V178" i="7"/>
  <c r="V468" i="7"/>
  <c r="W468" i="7"/>
  <c r="V406" i="7"/>
  <c r="W406" i="7"/>
  <c r="W474" i="7"/>
  <c r="X474" i="7" s="1"/>
  <c r="V408" i="7"/>
  <c r="W352" i="7"/>
  <c r="V352" i="7"/>
  <c r="V220" i="7"/>
  <c r="V252" i="7"/>
  <c r="W257" i="7"/>
  <c r="X257" i="7" s="1"/>
  <c r="V114" i="7"/>
  <c r="W93" i="7"/>
  <c r="W174" i="7"/>
  <c r="W5" i="7"/>
  <c r="V5" i="7"/>
  <c r="W149" i="7"/>
  <c r="V149" i="7"/>
  <c r="V32" i="7"/>
  <c r="V35" i="7"/>
  <c r="W35" i="7"/>
  <c r="W11" i="7"/>
  <c r="W108" i="7"/>
  <c r="X108" i="7" s="1"/>
  <c r="W94" i="7"/>
  <c r="X94" i="7" s="1"/>
  <c r="V269" i="7"/>
  <c r="V198" i="7"/>
  <c r="X198" i="7" s="1"/>
  <c r="V334" i="7"/>
  <c r="W460" i="7"/>
  <c r="V128" i="7"/>
  <c r="W382" i="7"/>
  <c r="W32" i="7"/>
  <c r="V367" i="7"/>
  <c r="V159" i="7"/>
  <c r="W248" i="7"/>
  <c r="V249" i="7"/>
  <c r="W57" i="7"/>
  <c r="W30" i="7"/>
  <c r="X30" i="7" s="1"/>
  <c r="V356" i="7"/>
  <c r="X356" i="7" s="1"/>
  <c r="W44" i="7"/>
  <c r="W420" i="7"/>
  <c r="W140" i="7"/>
  <c r="V174" i="7"/>
  <c r="W266" i="7"/>
  <c r="W408" i="7"/>
  <c r="W453" i="7"/>
  <c r="W252" i="7"/>
  <c r="V375" i="7"/>
  <c r="W183" i="7"/>
  <c r="W374" i="7"/>
  <c r="V418" i="7"/>
  <c r="W220" i="7"/>
  <c r="V291" i="7"/>
  <c r="W458" i="7"/>
  <c r="V458" i="7"/>
  <c r="V409" i="7"/>
  <c r="W409" i="7"/>
  <c r="W244" i="7"/>
  <c r="V244" i="7"/>
  <c r="W393" i="7"/>
  <c r="W64" i="7"/>
  <c r="X64" i="7" s="1"/>
  <c r="Y64" i="7" s="1"/>
  <c r="W169" i="7"/>
  <c r="V169" i="7"/>
  <c r="W222" i="7"/>
  <c r="W192" i="7"/>
  <c r="V42" i="7"/>
  <c r="W42" i="7"/>
  <c r="V212" i="7"/>
  <c r="W299" i="7"/>
  <c r="X299" i="7" s="1"/>
  <c r="V302" i="7"/>
  <c r="X302" i="7" s="1"/>
  <c r="W366" i="7"/>
  <c r="X366" i="7" s="1"/>
  <c r="Y366" i="7" s="1"/>
  <c r="V438" i="7"/>
  <c r="W438" i="7"/>
  <c r="V405" i="7"/>
  <c r="W277" i="7"/>
  <c r="X277" i="7" s="1"/>
  <c r="Y277" i="7" s="1"/>
  <c r="W280" i="7"/>
  <c r="X280" i="7" s="1"/>
  <c r="W404" i="7"/>
  <c r="W208" i="7"/>
  <c r="V208" i="7"/>
  <c r="W12" i="7"/>
  <c r="V12" i="7"/>
  <c r="V199" i="7"/>
  <c r="W199" i="7"/>
  <c r="W259" i="7"/>
  <c r="W96" i="7"/>
  <c r="W271" i="7"/>
  <c r="X271" i="7" s="1"/>
  <c r="W340" i="7"/>
  <c r="V44" i="7"/>
  <c r="V266" i="7"/>
  <c r="W46" i="7"/>
  <c r="W238" i="7"/>
  <c r="W310" i="7"/>
  <c r="V310" i="7"/>
  <c r="W450" i="7"/>
  <c r="X450" i="7" s="1"/>
  <c r="W441" i="7"/>
  <c r="X441" i="7" s="1"/>
  <c r="V275" i="7"/>
  <c r="W275" i="7"/>
  <c r="W355" i="7"/>
  <c r="X355" i="7" s="1"/>
  <c r="V381" i="7"/>
  <c r="W412" i="7"/>
  <c r="W383" i="7"/>
  <c r="X383" i="7" s="1"/>
  <c r="Y383" i="7" s="1"/>
  <c r="W224" i="7"/>
  <c r="V377" i="7"/>
  <c r="W377" i="7"/>
  <c r="W281" i="7"/>
  <c r="X281" i="7" s="1"/>
  <c r="Y281" i="7" s="1"/>
  <c r="W437" i="7"/>
  <c r="V437" i="7"/>
  <c r="V51" i="7"/>
  <c r="V189" i="7"/>
  <c r="W105" i="7"/>
  <c r="X105" i="7" s="1"/>
  <c r="V186" i="7"/>
  <c r="W186" i="7"/>
  <c r="V161" i="7"/>
  <c r="X434" i="7"/>
  <c r="Y434" i="7" s="1"/>
  <c r="V3" i="7"/>
  <c r="W85" i="7"/>
  <c r="V298" i="7"/>
  <c r="W298" i="7"/>
  <c r="W241" i="7"/>
  <c r="X241" i="7" s="1"/>
  <c r="Y241" i="7" s="1"/>
  <c r="V398" i="7"/>
  <c r="W269" i="7"/>
  <c r="W157" i="7"/>
  <c r="W334" i="7"/>
  <c r="V446" i="7"/>
  <c r="V460" i="7"/>
  <c r="V288" i="7"/>
  <c r="V154" i="7"/>
  <c r="W367" i="7"/>
  <c r="V255" i="7"/>
  <c r="X255" i="7" s="1"/>
  <c r="W159" i="7"/>
  <c r="W47" i="7"/>
  <c r="X47" i="7" s="1"/>
  <c r="Y47" i="7" s="1"/>
  <c r="V160" i="7"/>
  <c r="X160" i="7" s="1"/>
  <c r="W249" i="7"/>
  <c r="W25" i="7"/>
  <c r="V4" i="7"/>
  <c r="V379" i="7"/>
  <c r="X379" i="7" s="1"/>
  <c r="W155" i="7"/>
  <c r="X155" i="7" s="1"/>
  <c r="V228" i="7"/>
  <c r="W329" i="7"/>
  <c r="V370" i="7"/>
  <c r="X370" i="7" s="1"/>
  <c r="V459" i="7"/>
  <c r="X459" i="7" s="1"/>
  <c r="V106" i="7"/>
  <c r="V465" i="7"/>
  <c r="X465" i="7" s="1"/>
  <c r="V69" i="7"/>
  <c r="V326" i="7"/>
  <c r="V224" i="7"/>
  <c r="V380" i="7"/>
  <c r="W22" i="7"/>
  <c r="X22" i="7" s="1"/>
  <c r="W161" i="7"/>
  <c r="V34" i="7"/>
  <c r="W390" i="7"/>
  <c r="V192" i="7"/>
  <c r="W136" i="7"/>
  <c r="X136" i="7" s="1"/>
  <c r="V259" i="7"/>
  <c r="V19" i="7"/>
  <c r="V391" i="7"/>
  <c r="W391" i="7"/>
  <c r="V413" i="7"/>
  <c r="V65" i="7"/>
  <c r="V274" i="7"/>
  <c r="W274" i="7"/>
  <c r="W210" i="7"/>
  <c r="X210" i="7" s="1"/>
  <c r="Y210" i="7" s="1"/>
  <c r="W451" i="7"/>
  <c r="W392" i="7"/>
  <c r="V392" i="7"/>
  <c r="W464" i="7"/>
  <c r="X464" i="7" s="1"/>
  <c r="W416" i="7"/>
  <c r="V145" i="7"/>
  <c r="V138" i="7"/>
  <c r="X138" i="7" s="1"/>
  <c r="V193" i="7"/>
  <c r="X193" i="7" s="1"/>
  <c r="X29" i="7"/>
  <c r="Y29" i="7" s="1"/>
  <c r="V157" i="7"/>
  <c r="W446" i="7"/>
  <c r="V217" i="7"/>
  <c r="W413" i="7"/>
  <c r="V308" i="7"/>
  <c r="W228" i="7"/>
  <c r="W363" i="7"/>
  <c r="W262" i="7"/>
  <c r="V476" i="7"/>
  <c r="V216" i="7"/>
  <c r="V327" i="7"/>
  <c r="W405" i="7"/>
  <c r="W145" i="7"/>
  <c r="W322" i="7"/>
  <c r="W19" i="7"/>
  <c r="W261" i="7"/>
  <c r="X261" i="7" s="1"/>
  <c r="V246" i="7"/>
  <c r="W314" i="7"/>
  <c r="V378" i="7"/>
  <c r="X378" i="7" s="1"/>
  <c r="W454" i="7"/>
  <c r="X454" i="7" s="1"/>
  <c r="Y454" i="7" s="1"/>
  <c r="W469" i="7"/>
  <c r="V469" i="7"/>
  <c r="V477" i="7"/>
  <c r="V279" i="7"/>
  <c r="X311" i="7"/>
  <c r="Y311" i="7" s="1"/>
  <c r="W359" i="7"/>
  <c r="X359" i="7" s="1"/>
  <c r="Y359" i="7" s="1"/>
  <c r="V387" i="7"/>
  <c r="X387" i="7" s="1"/>
  <c r="W424" i="7"/>
  <c r="V424" i="7"/>
  <c r="V417" i="7"/>
  <c r="W296" i="7"/>
  <c r="V296" i="7"/>
  <c r="V419" i="7"/>
  <c r="W419" i="7"/>
  <c r="V232" i="7"/>
  <c r="W232" i="7"/>
  <c r="V179" i="7"/>
  <c r="W179" i="7"/>
  <c r="W401" i="7"/>
  <c r="X401" i="7" s="1"/>
  <c r="W348" i="7"/>
  <c r="W293" i="7"/>
  <c r="V293" i="7"/>
  <c r="W449" i="7"/>
  <c r="X449" i="7" s="1"/>
  <c r="Y449" i="7" s="1"/>
  <c r="W75" i="7"/>
  <c r="V75" i="7"/>
  <c r="W40" i="7"/>
  <c r="V40" i="7"/>
  <c r="V7" i="7"/>
  <c r="W7" i="7"/>
  <c r="V177" i="7"/>
  <c r="W177" i="7"/>
  <c r="V129" i="7"/>
  <c r="W129" i="7"/>
  <c r="V201" i="7"/>
  <c r="W41" i="7"/>
  <c r="X41" i="7" s="1"/>
  <c r="Y41" i="7" s="1"/>
  <c r="W442" i="7"/>
  <c r="V146" i="7"/>
  <c r="X180" i="7"/>
  <c r="Y180" i="7" s="1"/>
  <c r="W286" i="7"/>
  <c r="V286" i="7"/>
  <c r="W253" i="7"/>
  <c r="X253" i="7" s="1"/>
  <c r="V70" i="7"/>
  <c r="W194" i="7"/>
  <c r="W436" i="7"/>
  <c r="X436" i="7" s="1"/>
  <c r="Y436" i="7" s="1"/>
  <c r="V264" i="7"/>
  <c r="W432" i="7"/>
  <c r="X432" i="7" s="1"/>
  <c r="W447" i="7"/>
  <c r="V351" i="7"/>
  <c r="V239" i="7"/>
  <c r="X239" i="7" s="1"/>
  <c r="W143" i="7"/>
  <c r="X143" i="7" s="1"/>
  <c r="V76" i="7"/>
  <c r="V214" i="7"/>
  <c r="X214" i="7" s="1"/>
  <c r="W217" i="7"/>
  <c r="V182" i="7"/>
  <c r="W308" i="7"/>
  <c r="V312" i="7"/>
  <c r="X312" i="7" s="1"/>
  <c r="W331" i="7"/>
  <c r="W233" i="7"/>
  <c r="V456" i="7"/>
  <c r="V363" i="7"/>
  <c r="W461" i="7"/>
  <c r="X461" i="7" s="1"/>
  <c r="W315" i="7"/>
  <c r="X315" i="7" s="1"/>
  <c r="Y315" i="7" s="1"/>
  <c r="W90" i="7"/>
  <c r="V229" i="7"/>
  <c r="W37" i="7"/>
  <c r="X37" i="7" s="1"/>
  <c r="V262" i="7"/>
  <c r="W476" i="7"/>
  <c r="W172" i="7"/>
  <c r="X172" i="7" s="1"/>
  <c r="Y172" i="7" s="1"/>
  <c r="W216" i="7"/>
  <c r="W327" i="7"/>
  <c r="V135" i="7"/>
  <c r="W300" i="7"/>
  <c r="X300" i="7" s="1"/>
  <c r="W353" i="7"/>
  <c r="V113" i="7"/>
  <c r="W477" i="7"/>
  <c r="W278" i="7"/>
  <c r="W132" i="7"/>
  <c r="X132" i="7" s="1"/>
  <c r="V451" i="7"/>
  <c r="V211" i="7"/>
  <c r="W3" i="7"/>
  <c r="V83" i="7"/>
  <c r="W95" i="7"/>
  <c r="V74" i="7"/>
  <c r="T2" i="7"/>
  <c r="X467" i="7" l="1"/>
  <c r="X192" i="7"/>
  <c r="X5" i="7"/>
  <c r="X176" i="7"/>
  <c r="X458" i="7"/>
  <c r="Y458" i="7" s="1"/>
  <c r="Z458" i="7" s="1"/>
  <c r="X476" i="7"/>
  <c r="Y476" i="7" s="1"/>
  <c r="Z476" i="7" s="1"/>
  <c r="X293" i="7"/>
  <c r="Y293" i="7" s="1"/>
  <c r="Z293" i="7" s="1"/>
  <c r="X481" i="7"/>
  <c r="Y481" i="7" s="1"/>
  <c r="Z481" i="7" s="1"/>
  <c r="X475" i="7"/>
  <c r="Y475" i="7" s="1"/>
  <c r="Z475" i="7" s="1"/>
  <c r="X186" i="7"/>
  <c r="Y186" i="7" s="1"/>
  <c r="Z186" i="7" s="1"/>
  <c r="X283" i="7"/>
  <c r="Y283" i="7" s="1"/>
  <c r="Z283" i="7" s="1"/>
  <c r="X18" i="7"/>
  <c r="Y18" i="7" s="1"/>
  <c r="Z18" i="7" s="1"/>
  <c r="X12" i="7"/>
  <c r="Y12" i="7" s="1"/>
  <c r="Z12" i="7" s="1"/>
  <c r="X380" i="7"/>
  <c r="Y380" i="7" s="1"/>
  <c r="Z380" i="7" s="1"/>
  <c r="X159" i="7"/>
  <c r="X227" i="7"/>
  <c r="Y227" i="7" s="1"/>
  <c r="Z227" i="7" s="1"/>
  <c r="X183" i="7"/>
  <c r="Y183" i="7" s="1"/>
  <c r="Z183" i="7" s="1"/>
  <c r="X157" i="7"/>
  <c r="Y157" i="7" s="1"/>
  <c r="Z157" i="7" s="1"/>
  <c r="X197" i="7"/>
  <c r="Y197" i="7" s="1"/>
  <c r="Z197" i="7" s="1"/>
  <c r="X297" i="7"/>
  <c r="Y297" i="7" s="1"/>
  <c r="Z297" i="7" s="1"/>
  <c r="X48" i="7"/>
  <c r="Y48" i="7" s="1"/>
  <c r="Z48" i="7" s="1"/>
  <c r="X100" i="7"/>
  <c r="Y100" i="7" s="1"/>
  <c r="Z100" i="7" s="1"/>
  <c r="X112" i="7"/>
  <c r="Y112" i="7" s="1"/>
  <c r="Z112" i="7" s="1"/>
  <c r="X233" i="7"/>
  <c r="Y233" i="7" s="1"/>
  <c r="Z233" i="7" s="1"/>
  <c r="X469" i="7"/>
  <c r="Y469" i="7" s="1"/>
  <c r="Z469" i="7" s="1"/>
  <c r="X422" i="7"/>
  <c r="Y422" i="7" s="1"/>
  <c r="X338" i="7"/>
  <c r="Y338" i="7" s="1"/>
  <c r="Z338" i="7" s="1"/>
  <c r="X158" i="7"/>
  <c r="Y158" i="7" s="1"/>
  <c r="Z158" i="7" s="1"/>
  <c r="X32" i="7"/>
  <c r="Y32" i="7" s="1"/>
  <c r="Z32" i="7" s="1"/>
  <c r="X425" i="7"/>
  <c r="Y425" i="7" s="1"/>
  <c r="Z425" i="7" s="1"/>
  <c r="X418" i="7"/>
  <c r="Y418" i="7" s="1"/>
  <c r="Z418" i="7" s="1"/>
  <c r="X334" i="7"/>
  <c r="Y334" i="7" s="1"/>
  <c r="Z334" i="7" s="1"/>
  <c r="X269" i="7"/>
  <c r="Y269" i="7" s="1"/>
  <c r="Z269" i="7" s="1"/>
  <c r="X328" i="7"/>
  <c r="Y328" i="7" s="1"/>
  <c r="Z328" i="7" s="1"/>
  <c r="X7" i="7"/>
  <c r="Y7" i="7" s="1"/>
  <c r="Z7" i="7" s="1"/>
  <c r="X439" i="7"/>
  <c r="Y439" i="7" s="1"/>
  <c r="Z439" i="7" s="1"/>
  <c r="X52" i="7"/>
  <c r="Y52" i="7" s="1"/>
  <c r="Z52" i="7" s="1"/>
  <c r="X245" i="7"/>
  <c r="Y245" i="7" s="1"/>
  <c r="Z245" i="7" s="1"/>
  <c r="X55" i="7"/>
  <c r="Y55" i="7" s="1"/>
  <c r="Z55" i="7" s="1"/>
  <c r="Y290" i="7"/>
  <c r="Z290" i="7" s="1"/>
  <c r="X217" i="7"/>
  <c r="Y217" i="7" s="1"/>
  <c r="Z217" i="7" s="1"/>
  <c r="X340" i="7"/>
  <c r="Y340" i="7" s="1"/>
  <c r="Z340" i="7" s="1"/>
  <c r="X80" i="7"/>
  <c r="Y80" i="7" s="1"/>
  <c r="Z80" i="7" s="1"/>
  <c r="X460" i="7"/>
  <c r="Y460" i="7" s="1"/>
  <c r="Z460" i="7" s="1"/>
  <c r="X266" i="7"/>
  <c r="Y266" i="7" s="1"/>
  <c r="Z266" i="7" s="1"/>
  <c r="X205" i="7"/>
  <c r="Y205" i="7" s="1"/>
  <c r="Z205" i="7" s="1"/>
  <c r="X341" i="7"/>
  <c r="Y341" i="7" s="1"/>
  <c r="Z341" i="7" s="1"/>
  <c r="X398" i="7"/>
  <c r="Y398" i="7" s="1"/>
  <c r="Z398" i="7" s="1"/>
  <c r="X330" i="7"/>
  <c r="Y330" i="7" s="1"/>
  <c r="Z330" i="7" s="1"/>
  <c r="X45" i="7"/>
  <c r="Y45" i="7" s="1"/>
  <c r="Z45" i="7" s="1"/>
  <c r="X153" i="7"/>
  <c r="Y153" i="7" s="1"/>
  <c r="Z153" i="7" s="1"/>
  <c r="X200" i="7"/>
  <c r="Y200" i="7" s="1"/>
  <c r="X419" i="7"/>
  <c r="Y419" i="7" s="1"/>
  <c r="Z419" i="7" s="1"/>
  <c r="X31" i="7"/>
  <c r="X161" i="7"/>
  <c r="X404" i="7"/>
  <c r="Y404" i="7" s="1"/>
  <c r="Z404" i="7" s="1"/>
  <c r="X177" i="7"/>
  <c r="Y177" i="7" s="1"/>
  <c r="Z177" i="7" s="1"/>
  <c r="X298" i="7"/>
  <c r="Y298" i="7" s="1"/>
  <c r="Z298" i="7" s="1"/>
  <c r="X199" i="7"/>
  <c r="Y199" i="7" s="1"/>
  <c r="Z199" i="7" s="1"/>
  <c r="X73" i="7"/>
  <c r="Y73" i="7" s="1"/>
  <c r="Z73" i="7" s="1"/>
  <c r="X67" i="7"/>
  <c r="Y68" i="7"/>
  <c r="Z68" i="7" s="1"/>
  <c r="X69" i="7"/>
  <c r="Y69" i="7" s="1"/>
  <c r="Y358" i="7"/>
  <c r="Z358" i="7" s="1"/>
  <c r="X151" i="7"/>
  <c r="Y151" i="7" s="1"/>
  <c r="Z151" i="7" s="1"/>
  <c r="X270" i="7"/>
  <c r="Y270" i="7" s="1"/>
  <c r="Z270" i="7" s="1"/>
  <c r="Y271" i="7"/>
  <c r="Z271" i="7" s="1"/>
  <c r="X390" i="7"/>
  <c r="Y390" i="7" s="1"/>
  <c r="Z390" i="7" s="1"/>
  <c r="Y261" i="7"/>
  <c r="Z261" i="7" s="1"/>
  <c r="X46" i="7"/>
  <c r="Y46" i="7" s="1"/>
  <c r="Z46" i="7" s="1"/>
  <c r="X273" i="7"/>
  <c r="Y30" i="7"/>
  <c r="Z30" i="7" s="1"/>
  <c r="X162" i="7"/>
  <c r="Y162" i="7" s="1"/>
  <c r="Z162" i="7" s="1"/>
  <c r="Y49" i="7"/>
  <c r="Z49" i="7" s="1"/>
  <c r="X455" i="7"/>
  <c r="X411" i="7"/>
  <c r="Y166" i="7"/>
  <c r="Z166" i="7" s="1"/>
  <c r="X79" i="7"/>
  <c r="Y79" i="7" s="1"/>
  <c r="Z79" i="7" s="1"/>
  <c r="X86" i="7"/>
  <c r="Y86" i="7" s="1"/>
  <c r="Z86" i="7" s="1"/>
  <c r="Y36" i="7"/>
  <c r="Z36" i="7" s="1"/>
  <c r="Y355" i="7"/>
  <c r="Z355" i="7" s="1"/>
  <c r="Y300" i="7"/>
  <c r="Z300" i="7" s="1"/>
  <c r="X97" i="7"/>
  <c r="Y97" i="7" s="1"/>
  <c r="Z97" i="7" s="1"/>
  <c r="Y403" i="7"/>
  <c r="Z403" i="7" s="1"/>
  <c r="Y339" i="7"/>
  <c r="Z339" i="7" s="1"/>
  <c r="X327" i="7"/>
  <c r="Y327" i="7" s="1"/>
  <c r="Z327" i="7" s="1"/>
  <c r="X367" i="7"/>
  <c r="Y367" i="7" s="1"/>
  <c r="Z367" i="7" s="1"/>
  <c r="Y98" i="7"/>
  <c r="Z98" i="7" s="1"/>
  <c r="Y117" i="7"/>
  <c r="Z117" i="7" s="1"/>
  <c r="X310" i="7"/>
  <c r="Y310" i="7" s="1"/>
  <c r="Z310" i="7" s="1"/>
  <c r="X362" i="7"/>
  <c r="Y362" i="7" s="1"/>
  <c r="Z362" i="7" s="1"/>
  <c r="X479" i="7"/>
  <c r="Y479" i="7" s="1"/>
  <c r="Y389" i="7"/>
  <c r="Z389" i="7" s="1"/>
  <c r="X129" i="7"/>
  <c r="Y129" i="7" s="1"/>
  <c r="Z129" i="7" s="1"/>
  <c r="Y474" i="7"/>
  <c r="Z474" i="7" s="1"/>
  <c r="X202" i="7"/>
  <c r="Y202" i="7" s="1"/>
  <c r="Z202" i="7" s="1"/>
  <c r="X354" i="7"/>
  <c r="Y318" i="7"/>
  <c r="Z318" i="7" s="1"/>
  <c r="Y102" i="7"/>
  <c r="Z102" i="7" s="1"/>
  <c r="X24" i="7"/>
  <c r="X185" i="7"/>
  <c r="Y185" i="7" s="1"/>
  <c r="Z185" i="7" s="1"/>
  <c r="X169" i="7"/>
  <c r="Y169" i="7" s="1"/>
  <c r="Z169" i="7" s="1"/>
  <c r="X81" i="7"/>
  <c r="Y81" i="7" s="1"/>
  <c r="Z81" i="7" s="1"/>
  <c r="Y195" i="7"/>
  <c r="Z195" i="7" s="1"/>
  <c r="X164" i="7"/>
  <c r="Y164" i="7" s="1"/>
  <c r="Z164" i="7" s="1"/>
  <c r="Y155" i="7"/>
  <c r="Z155" i="7" s="1"/>
  <c r="X218" i="7"/>
  <c r="Y218" i="7" s="1"/>
  <c r="Z218" i="7" s="1"/>
  <c r="Y63" i="7"/>
  <c r="Z63" i="7" s="1"/>
  <c r="X323" i="7"/>
  <c r="Y323" i="7" s="1"/>
  <c r="X421" i="7"/>
  <c r="Y421" i="7" s="1"/>
  <c r="Z421" i="7" s="1"/>
  <c r="X85" i="7"/>
  <c r="Y85" i="7" s="1"/>
  <c r="Z85" i="7" s="1"/>
  <c r="X375" i="7"/>
  <c r="Y375" i="7" s="1"/>
  <c r="Z375" i="7" s="1"/>
  <c r="X228" i="7"/>
  <c r="X258" i="7"/>
  <c r="Y258" i="7" s="1"/>
  <c r="Z258" i="7" s="1"/>
  <c r="X8" i="7"/>
  <c r="Y8" i="7" s="1"/>
  <c r="Z8" i="7" s="1"/>
  <c r="X146" i="7"/>
  <c r="Y146" i="7" s="1"/>
  <c r="Z146" i="7" s="1"/>
  <c r="X44" i="7"/>
  <c r="Y44" i="7" s="1"/>
  <c r="Z44" i="7" s="1"/>
  <c r="X409" i="7"/>
  <c r="Y409" i="7" s="1"/>
  <c r="Z409" i="7" s="1"/>
  <c r="X89" i="7"/>
  <c r="Y89" i="7" s="1"/>
  <c r="Z89" i="7" s="1"/>
  <c r="X152" i="7"/>
  <c r="X329" i="7"/>
  <c r="Y329" i="7" s="1"/>
  <c r="Z329" i="7" s="1"/>
  <c r="X249" i="7"/>
  <c r="Y249" i="7" s="1"/>
  <c r="Z249" i="7" s="1"/>
  <c r="X351" i="7"/>
  <c r="Y351" i="7" s="1"/>
  <c r="Z351" i="7" s="1"/>
  <c r="X392" i="7"/>
  <c r="Y392" i="7" s="1"/>
  <c r="Z392" i="7" s="1"/>
  <c r="X413" i="7"/>
  <c r="Y413" i="7" s="1"/>
  <c r="Z413" i="7" s="1"/>
  <c r="X127" i="7"/>
  <c r="Y127" i="7" s="1"/>
  <c r="Z127" i="7" s="1"/>
  <c r="X231" i="7"/>
  <c r="Y231" i="7" s="1"/>
  <c r="Z231" i="7" s="1"/>
  <c r="X363" i="7"/>
  <c r="Y363" i="7" s="1"/>
  <c r="Z363" i="7" s="1"/>
  <c r="X364" i="7"/>
  <c r="Y364" i="7" s="1"/>
  <c r="Z364" i="7" s="1"/>
  <c r="X61" i="7"/>
  <c r="Y61" i="7" s="1"/>
  <c r="Z61" i="7" s="1"/>
  <c r="X83" i="7"/>
  <c r="Y83" i="7" s="1"/>
  <c r="Z83" i="7" s="1"/>
  <c r="X264" i="7"/>
  <c r="Y264" i="7" s="1"/>
  <c r="Z264" i="7" s="1"/>
  <c r="X248" i="7"/>
  <c r="Y248" i="7" s="1"/>
  <c r="Z248" i="7" s="1"/>
  <c r="X220" i="7"/>
  <c r="X118" i="7"/>
  <c r="Y118" i="7" s="1"/>
  <c r="X251" i="7"/>
  <c r="Y251" i="7" s="1"/>
  <c r="X116" i="7"/>
  <c r="Y116" i="7" s="1"/>
  <c r="X295" i="7"/>
  <c r="X34" i="7"/>
  <c r="Y34" i="7" s="1"/>
  <c r="Z34" i="7" s="1"/>
  <c r="X288" i="7"/>
  <c r="Y288" i="7" s="1"/>
  <c r="Z288" i="7" s="1"/>
  <c r="X42" i="7"/>
  <c r="Y42" i="7" s="1"/>
  <c r="Z42" i="7" s="1"/>
  <c r="X372" i="7"/>
  <c r="Y372" i="7" s="1"/>
  <c r="Z372" i="7" s="1"/>
  <c r="X230" i="7"/>
  <c r="Y230" i="7" s="1"/>
  <c r="X135" i="7"/>
  <c r="Y135" i="7" s="1"/>
  <c r="Z135" i="7" s="1"/>
  <c r="X456" i="7"/>
  <c r="Y456" i="7" s="1"/>
  <c r="Z456" i="7" s="1"/>
  <c r="X447" i="7"/>
  <c r="Y447" i="7" s="1"/>
  <c r="Z447" i="7" s="1"/>
  <c r="X222" i="7"/>
  <c r="Y222" i="7" s="1"/>
  <c r="Z222" i="7" s="1"/>
  <c r="X11" i="7"/>
  <c r="Y11" i="7" s="1"/>
  <c r="Z11" i="7" s="1"/>
  <c r="X209" i="7"/>
  <c r="Y209" i="7" s="1"/>
  <c r="Z209" i="7" s="1"/>
  <c r="X77" i="7"/>
  <c r="Y77" i="7" s="1"/>
  <c r="Z77" i="7" s="1"/>
  <c r="X223" i="7"/>
  <c r="Y223" i="7" s="1"/>
  <c r="Z223" i="7" s="1"/>
  <c r="X472" i="7"/>
  <c r="Y472" i="7" s="1"/>
  <c r="Z472" i="7" s="1"/>
  <c r="X75" i="7"/>
  <c r="Y75" i="7" s="1"/>
  <c r="Z75" i="7" s="1"/>
  <c r="X416" i="7"/>
  <c r="Y416" i="7" s="1"/>
  <c r="X154" i="7"/>
  <c r="Y154" i="7" s="1"/>
  <c r="Z154" i="7" s="1"/>
  <c r="X377" i="7"/>
  <c r="Y377" i="7" s="1"/>
  <c r="Z377" i="7" s="1"/>
  <c r="X417" i="7"/>
  <c r="X224" i="7"/>
  <c r="Y224" i="7" s="1"/>
  <c r="Z224" i="7" s="1"/>
  <c r="X25" i="7"/>
  <c r="Y25" i="7" s="1"/>
  <c r="Z25" i="7" s="1"/>
  <c r="X96" i="7"/>
  <c r="Y96" i="7" s="1"/>
  <c r="Z96" i="7" s="1"/>
  <c r="X438" i="7"/>
  <c r="Y438" i="7" s="1"/>
  <c r="Z438" i="7" s="1"/>
  <c r="X174" i="7"/>
  <c r="Y174" i="7" s="1"/>
  <c r="Z174" i="7" s="1"/>
  <c r="X430" i="7"/>
  <c r="Y430" i="7" s="1"/>
  <c r="X331" i="7"/>
  <c r="Y331" i="7" s="1"/>
  <c r="X313" i="7"/>
  <c r="Y313" i="7" s="1"/>
  <c r="Z313" i="7" s="1"/>
  <c r="X437" i="7"/>
  <c r="Y437" i="7" s="1"/>
  <c r="Z437" i="7" s="1"/>
  <c r="X321" i="7"/>
  <c r="Y321" i="7" s="1"/>
  <c r="Z321" i="7" s="1"/>
  <c r="X287" i="7"/>
  <c r="Y287" i="7" s="1"/>
  <c r="Z287" i="7" s="1"/>
  <c r="X163" i="7"/>
  <c r="Y163" i="7" s="1"/>
  <c r="Z163" i="7" s="1"/>
  <c r="X324" i="7"/>
  <c r="Y324" i="7" s="1"/>
  <c r="X168" i="7"/>
  <c r="Y168" i="7" s="1"/>
  <c r="X211" i="7"/>
  <c r="Y211" i="7" s="1"/>
  <c r="X194" i="7"/>
  <c r="Y194" i="7" s="1"/>
  <c r="Z194" i="7" s="1"/>
  <c r="X19" i="7"/>
  <c r="Y19" i="7" s="1"/>
  <c r="Z19" i="7" s="1"/>
  <c r="X415" i="7"/>
  <c r="X350" i="7"/>
  <c r="Y350" i="7" s="1"/>
  <c r="Z350" i="7" s="1"/>
  <c r="X348" i="7"/>
  <c r="Y348" i="7" s="1"/>
  <c r="X428" i="7"/>
  <c r="Y428" i="7" s="1"/>
  <c r="X400" i="7"/>
  <c r="Y400" i="7" s="1"/>
  <c r="Z400" i="7" s="1"/>
  <c r="X225" i="7"/>
  <c r="Y225" i="7" s="1"/>
  <c r="Z225" i="7" s="1"/>
  <c r="X451" i="7"/>
  <c r="Y451" i="7" s="1"/>
  <c r="Z451" i="7" s="1"/>
  <c r="X262" i="7"/>
  <c r="Y262" i="7" s="1"/>
  <c r="Z262" i="7" s="1"/>
  <c r="X182" i="7"/>
  <c r="Y182" i="7" s="1"/>
  <c r="Z182" i="7" s="1"/>
  <c r="X70" i="7"/>
  <c r="Y70" i="7" s="1"/>
  <c r="Z70" i="7" s="1"/>
  <c r="X149" i="7"/>
  <c r="Y149" i="7" s="1"/>
  <c r="Z149" i="7" s="1"/>
  <c r="X322" i="7"/>
  <c r="Y322" i="7" s="1"/>
  <c r="Z322" i="7" s="1"/>
  <c r="X368" i="7"/>
  <c r="Y368" i="7" s="1"/>
  <c r="Z368" i="7" s="1"/>
  <c r="X74" i="7"/>
  <c r="Y74" i="7" s="1"/>
  <c r="Z74" i="7" s="1"/>
  <c r="Y253" i="7"/>
  <c r="Z253" i="7" s="1"/>
  <c r="X201" i="7"/>
  <c r="Y201" i="7" s="1"/>
  <c r="Z201" i="7" s="1"/>
  <c r="Y387" i="7"/>
  <c r="Z387" i="7" s="1"/>
  <c r="X84" i="7"/>
  <c r="Y401" i="7"/>
  <c r="Z401" i="7" s="1"/>
  <c r="X206" i="7"/>
  <c r="Y206" i="7" s="1"/>
  <c r="X457" i="7"/>
  <c r="Y457" i="7" s="1"/>
  <c r="Z457" i="7" s="1"/>
  <c r="X304" i="7"/>
  <c r="Y304" i="7" s="1"/>
  <c r="Z304" i="7" s="1"/>
  <c r="X314" i="7"/>
  <c r="Y464" i="7"/>
  <c r="Z464" i="7" s="1"/>
  <c r="X412" i="7"/>
  <c r="Y412" i="7" s="1"/>
  <c r="Z412" i="7" s="1"/>
  <c r="X274" i="7"/>
  <c r="X238" i="7"/>
  <c r="Y238" i="7" s="1"/>
  <c r="Z238" i="7" s="1"/>
  <c r="X408" i="7"/>
  <c r="Y408" i="7" s="1"/>
  <c r="Z408" i="7" s="1"/>
  <c r="Y466" i="7"/>
  <c r="Z466" i="7" s="1"/>
  <c r="Y235" i="7"/>
  <c r="Z235" i="7" s="1"/>
  <c r="X394" i="7"/>
  <c r="Y394" i="7" s="1"/>
  <c r="Z394" i="7" s="1"/>
  <c r="X263" i="7"/>
  <c r="Y303" i="7"/>
  <c r="Z303" i="7" s="1"/>
  <c r="Y191" i="7"/>
  <c r="Z191" i="7" s="1"/>
  <c r="Y462" i="7"/>
  <c r="Z462" i="7" s="1"/>
  <c r="Y450" i="7"/>
  <c r="Z450" i="7" s="1"/>
  <c r="Y435" i="7"/>
  <c r="Z435" i="7" s="1"/>
  <c r="Y132" i="7"/>
  <c r="Z132" i="7" s="1"/>
  <c r="Y160" i="7"/>
  <c r="Z160" i="7" s="1"/>
  <c r="Y316" i="7"/>
  <c r="Z316" i="7" s="1"/>
  <c r="Y10" i="7"/>
  <c r="Z10" i="7" s="1"/>
  <c r="X268" i="7"/>
  <c r="Y268" i="7" s="1"/>
  <c r="Z268" i="7" s="1"/>
  <c r="X289" i="7"/>
  <c r="Y289" i="7" s="1"/>
  <c r="Z289" i="7" s="1"/>
  <c r="Y105" i="7"/>
  <c r="Z105" i="7" s="1"/>
  <c r="X275" i="7"/>
  <c r="Y275" i="7" s="1"/>
  <c r="Z275" i="7" s="1"/>
  <c r="X128" i="7"/>
  <c r="Y128" i="7" s="1"/>
  <c r="Z128" i="7" s="1"/>
  <c r="X424" i="7"/>
  <c r="Y424" i="7" s="1"/>
  <c r="Z424" i="7" s="1"/>
  <c r="X246" i="7"/>
  <c r="X259" i="7"/>
  <c r="Y299" i="7"/>
  <c r="Z299" i="7" s="1"/>
  <c r="Y356" i="7"/>
  <c r="Z356" i="7" s="1"/>
  <c r="Y198" i="7"/>
  <c r="Z198" i="7" s="1"/>
  <c r="X35" i="7"/>
  <c r="Y35" i="7" s="1"/>
  <c r="Z35" i="7" s="1"/>
  <c r="X252" i="7"/>
  <c r="Y252" i="7" s="1"/>
  <c r="Z252" i="7" s="1"/>
  <c r="Y173" i="7"/>
  <c r="Z173" i="7" s="1"/>
  <c r="X103" i="7"/>
  <c r="Y103" i="7" s="1"/>
  <c r="Z103" i="7" s="1"/>
  <c r="X402" i="7"/>
  <c r="Y402" i="7" s="1"/>
  <c r="Z402" i="7" s="1"/>
  <c r="Y108" i="7"/>
  <c r="Z108" i="7" s="1"/>
  <c r="X140" i="7"/>
  <c r="Y140" i="7" s="1"/>
  <c r="X272" i="7"/>
  <c r="Y272" i="7" s="1"/>
  <c r="X445" i="7"/>
  <c r="Y445" i="7" s="1"/>
  <c r="Z445" i="7" s="1"/>
  <c r="Y184" i="7"/>
  <c r="Z184" i="7" s="1"/>
  <c r="Y143" i="7"/>
  <c r="Z143" i="7" s="1"/>
  <c r="Y176" i="7"/>
  <c r="Z176" i="7" s="1"/>
  <c r="X320" i="7"/>
  <c r="X141" i="7"/>
  <c r="Y141" i="7" s="1"/>
  <c r="Z141" i="7" s="1"/>
  <c r="X480" i="7"/>
  <c r="Y480" i="7" s="1"/>
  <c r="Z480" i="7" s="1"/>
  <c r="Y136" i="7"/>
  <c r="Z136" i="7" s="1"/>
  <c r="Y432" i="7"/>
  <c r="Z432" i="7" s="1"/>
  <c r="Y257" i="7"/>
  <c r="Z257" i="7" s="1"/>
  <c r="Y444" i="7"/>
  <c r="Z444" i="7" s="1"/>
  <c r="Y99" i="7"/>
  <c r="Z99" i="7" s="1"/>
  <c r="Y243" i="7"/>
  <c r="Z243" i="7" s="1"/>
  <c r="Y214" i="7"/>
  <c r="Z214" i="7" s="1"/>
  <c r="X442" i="7"/>
  <c r="Y442" i="7" s="1"/>
  <c r="Y465" i="7"/>
  <c r="Z465" i="7" s="1"/>
  <c r="X95" i="7"/>
  <c r="Y95" i="7" s="1"/>
  <c r="Z95" i="7" s="1"/>
  <c r="X286" i="7"/>
  <c r="Y286" i="7" s="1"/>
  <c r="Z286" i="7" s="1"/>
  <c r="X232" i="7"/>
  <c r="Y232" i="7" s="1"/>
  <c r="Z232" i="7" s="1"/>
  <c r="X477" i="7"/>
  <c r="Y477" i="7" s="1"/>
  <c r="X65" i="7"/>
  <c r="Y65" i="7" s="1"/>
  <c r="Z65" i="7" s="1"/>
  <c r="Y459" i="7"/>
  <c r="Z459" i="7" s="1"/>
  <c r="Y255" i="7"/>
  <c r="Z255" i="7" s="1"/>
  <c r="X189" i="7"/>
  <c r="Y189" i="7" s="1"/>
  <c r="Z189" i="7" s="1"/>
  <c r="X381" i="7"/>
  <c r="Y381" i="7" s="1"/>
  <c r="Y441" i="7"/>
  <c r="Z441" i="7" s="1"/>
  <c r="X208" i="7"/>
  <c r="Y208" i="7" s="1"/>
  <c r="Z208" i="7" s="1"/>
  <c r="X405" i="7"/>
  <c r="Y405" i="7" s="1"/>
  <c r="Z405" i="7" s="1"/>
  <c r="X212" i="7"/>
  <c r="Y212" i="7" s="1"/>
  <c r="Z212" i="7" s="1"/>
  <c r="X244" i="7"/>
  <c r="Y244" i="7" s="1"/>
  <c r="Z244" i="7" s="1"/>
  <c r="X93" i="7"/>
  <c r="X178" i="7"/>
  <c r="Y178" i="7" s="1"/>
  <c r="X27" i="7"/>
  <c r="Y27" i="7" s="1"/>
  <c r="X170" i="7"/>
  <c r="X357" i="7"/>
  <c r="Y50" i="7"/>
  <c r="Z50" i="7" s="1"/>
  <c r="X374" i="7"/>
  <c r="Y374" i="7" s="1"/>
  <c r="Z374" i="7" s="1"/>
  <c r="X90" i="7"/>
  <c r="Y90" i="7" s="1"/>
  <c r="Z90" i="7" s="1"/>
  <c r="X452" i="7"/>
  <c r="Y452" i="7" s="1"/>
  <c r="Y292" i="7"/>
  <c r="Z292" i="7" s="1"/>
  <c r="Y219" i="7"/>
  <c r="Z219" i="7" s="1"/>
  <c r="X121" i="7"/>
  <c r="X113" i="7"/>
  <c r="Y113" i="7" s="1"/>
  <c r="X78" i="7"/>
  <c r="X473" i="7"/>
  <c r="X371" i="7"/>
  <c r="Y371" i="7" s="1"/>
  <c r="X326" i="7"/>
  <c r="Y326" i="7" s="1"/>
  <c r="Z326" i="7" s="1"/>
  <c r="X276" i="7"/>
  <c r="Y276" i="7" s="1"/>
  <c r="Z276" i="7" s="1"/>
  <c r="Y188" i="7"/>
  <c r="Z188" i="7" s="1"/>
  <c r="X60" i="7"/>
  <c r="Y60" i="7" s="1"/>
  <c r="Z60" i="7" s="1"/>
  <c r="X101" i="7"/>
  <c r="Y101" i="7" s="1"/>
  <c r="X278" i="7"/>
  <c r="Y278" i="7" s="1"/>
  <c r="Z278" i="7" s="1"/>
  <c r="X250" i="7"/>
  <c r="Y250" i="7" s="1"/>
  <c r="Z250" i="7" s="1"/>
  <c r="X53" i="7"/>
  <c r="Y53" i="7" s="1"/>
  <c r="Z53" i="7" s="1"/>
  <c r="Y461" i="7"/>
  <c r="Z461" i="7" s="1"/>
  <c r="Y91" i="7"/>
  <c r="Z91" i="7" s="1"/>
  <c r="Y37" i="7"/>
  <c r="Z37" i="7" s="1"/>
  <c r="X179" i="7"/>
  <c r="X279" i="7"/>
  <c r="Y279" i="7" s="1"/>
  <c r="Z279" i="7" s="1"/>
  <c r="X145" i="7"/>
  <c r="Y145" i="7" s="1"/>
  <c r="Z145" i="7" s="1"/>
  <c r="X393" i="7"/>
  <c r="Y393" i="7" s="1"/>
  <c r="Z393" i="7" s="1"/>
  <c r="X468" i="7"/>
  <c r="Y468" i="7" s="1"/>
  <c r="X234" i="7"/>
  <c r="Y234" i="7" s="1"/>
  <c r="X265" i="7"/>
  <c r="Y265" i="7" s="1"/>
  <c r="X365" i="7"/>
  <c r="X20" i="7"/>
  <c r="Y14" i="7"/>
  <c r="Z14" i="7" s="1"/>
  <c r="Y239" i="7"/>
  <c r="Z239" i="7" s="1"/>
  <c r="Y193" i="7"/>
  <c r="Z193" i="7" s="1"/>
  <c r="Y192" i="7"/>
  <c r="Z192" i="7" s="1"/>
  <c r="Y370" i="7"/>
  <c r="Z370" i="7" s="1"/>
  <c r="Y94" i="7"/>
  <c r="Z94" i="7" s="1"/>
  <c r="X420" i="7"/>
  <c r="Y420" i="7" s="1"/>
  <c r="Z420" i="7" s="1"/>
  <c r="Y175" i="7"/>
  <c r="Z175" i="7" s="1"/>
  <c r="X229" i="7"/>
  <c r="Y229" i="7" s="1"/>
  <c r="Y347" i="7"/>
  <c r="Z347" i="7" s="1"/>
  <c r="X282" i="7"/>
  <c r="Y282" i="7" s="1"/>
  <c r="Y325" i="7"/>
  <c r="Z325" i="7" s="1"/>
  <c r="Y395" i="7"/>
  <c r="Z395" i="7" s="1"/>
  <c r="X301" i="7"/>
  <c r="Y301" i="7" s="1"/>
  <c r="Z301" i="7" s="1"/>
  <c r="Y226" i="7"/>
  <c r="Z226" i="7" s="1"/>
  <c r="X106" i="7"/>
  <c r="Y106" i="7" s="1"/>
  <c r="Z106" i="7" s="1"/>
  <c r="Y376" i="7"/>
  <c r="Z376" i="7" s="1"/>
  <c r="Y123" i="7"/>
  <c r="Z123" i="7" s="1"/>
  <c r="Y280" i="7"/>
  <c r="Z280" i="7" s="1"/>
  <c r="Y120" i="7"/>
  <c r="Z120" i="7" s="1"/>
  <c r="X294" i="7"/>
  <c r="Y423" i="7"/>
  <c r="Z423" i="7" s="1"/>
  <c r="Y66" i="7"/>
  <c r="Z66" i="7" s="1"/>
  <c r="Y433" i="7"/>
  <c r="Z433" i="7" s="1"/>
  <c r="Y28" i="7"/>
  <c r="Z28" i="7" s="1"/>
  <c r="Y22" i="7"/>
  <c r="Z22" i="7" s="1"/>
  <c r="X342" i="7"/>
  <c r="Y342" i="7" s="1"/>
  <c r="Z342" i="7" s="1"/>
  <c r="X16" i="7"/>
  <c r="Y16" i="7" s="1"/>
  <c r="Y159" i="7"/>
  <c r="Z159" i="7" s="1"/>
  <c r="X114" i="7"/>
  <c r="Y114" i="7" s="1"/>
  <c r="Z114" i="7" s="1"/>
  <c r="X406" i="7"/>
  <c r="Y406" i="7" s="1"/>
  <c r="Z406" i="7" s="1"/>
  <c r="X353" i="7"/>
  <c r="X165" i="7"/>
  <c r="X382" i="7"/>
  <c r="Y382" i="7" s="1"/>
  <c r="Z382" i="7" s="1"/>
  <c r="Y478" i="7"/>
  <c r="Z478" i="7" s="1"/>
  <c r="X308" i="7"/>
  <c r="Y308" i="7" s="1"/>
  <c r="Z308" i="7" s="1"/>
  <c r="Y187" i="7"/>
  <c r="Z187" i="7" s="1"/>
  <c r="Y147" i="7"/>
  <c r="Z147" i="7" s="1"/>
  <c r="X360" i="7"/>
  <c r="Y360" i="7" s="1"/>
  <c r="Y317" i="7"/>
  <c r="Z317" i="7" s="1"/>
  <c r="X247" i="7"/>
  <c r="Y247" i="7" s="1"/>
  <c r="Z247" i="7" s="1"/>
  <c r="X133" i="7"/>
  <c r="Y133" i="7" s="1"/>
  <c r="X54" i="7"/>
  <c r="X343" i="7"/>
  <c r="Y343" i="7" s="1"/>
  <c r="Z343" i="7" s="1"/>
  <c r="X309" i="7"/>
  <c r="Y309" i="7" s="1"/>
  <c r="Z309" i="7" s="1"/>
  <c r="Y397" i="7"/>
  <c r="Z397" i="7" s="1"/>
  <c r="Y379" i="7"/>
  <c r="Z379" i="7" s="1"/>
  <c r="Y5" i="7"/>
  <c r="Z5" i="7" s="1"/>
  <c r="X26" i="7"/>
  <c r="Y26" i="7" s="1"/>
  <c r="Z26" i="7" s="1"/>
  <c r="Y254" i="7"/>
  <c r="Z254" i="7" s="1"/>
  <c r="Y467" i="7"/>
  <c r="Z467" i="7" s="1"/>
  <c r="X33" i="7"/>
  <c r="Y33" i="7" s="1"/>
  <c r="X142" i="7"/>
  <c r="Y56" i="7"/>
  <c r="Z56" i="7" s="1"/>
  <c r="Y62" i="7"/>
  <c r="Z62" i="7" s="1"/>
  <c r="X130" i="7"/>
  <c r="Y130" i="7" s="1"/>
  <c r="X396" i="7"/>
  <c r="Y396" i="7" s="1"/>
  <c r="Z396" i="7" s="1"/>
  <c r="X448" i="7"/>
  <c r="Y448" i="7" s="1"/>
  <c r="X399" i="7"/>
  <c r="X236" i="7"/>
  <c r="Y236" i="7" s="1"/>
  <c r="Y312" i="7"/>
  <c r="Z312" i="7" s="1"/>
  <c r="X40" i="7"/>
  <c r="Y40" i="7" s="1"/>
  <c r="Z40" i="7" s="1"/>
  <c r="X296" i="7"/>
  <c r="Y296" i="7" s="1"/>
  <c r="Z296" i="7" s="1"/>
  <c r="Y378" i="7"/>
  <c r="Z378" i="7" s="1"/>
  <c r="Y138" i="7"/>
  <c r="Z138" i="7" s="1"/>
  <c r="X391" i="7"/>
  <c r="X3" i="7"/>
  <c r="Y3" i="7" s="1"/>
  <c r="Z3" i="7" s="1"/>
  <c r="X51" i="7"/>
  <c r="Y51" i="7" s="1"/>
  <c r="Y302" i="7"/>
  <c r="Z302" i="7" s="1"/>
  <c r="X216" i="7"/>
  <c r="Y216" i="7" s="1"/>
  <c r="Z216" i="7" s="1"/>
  <c r="X4" i="7"/>
  <c r="Y4" i="7" s="1"/>
  <c r="Z4" i="7" s="1"/>
  <c r="X352" i="7"/>
  <c r="Y352" i="7" s="1"/>
  <c r="Z352" i="7" s="1"/>
  <c r="X384" i="7"/>
  <c r="X76" i="7"/>
  <c r="Y76" i="7" s="1"/>
  <c r="X446" i="7"/>
  <c r="Y88" i="7"/>
  <c r="Z88" i="7" s="1"/>
  <c r="Y148" i="7"/>
  <c r="Z148" i="7" s="1"/>
  <c r="X57" i="7"/>
  <c r="Y57" i="7" s="1"/>
  <c r="Z57" i="7" s="1"/>
  <c r="X429" i="7"/>
  <c r="Y429" i="7" s="1"/>
  <c r="Y39" i="7"/>
  <c r="Z39" i="7" s="1"/>
  <c r="Y443" i="7"/>
  <c r="Z443" i="7" s="1"/>
  <c r="X196" i="7"/>
  <c r="Y196" i="7" s="1"/>
  <c r="Z196" i="7" s="1"/>
  <c r="X291" i="7"/>
  <c r="Y291" i="7" s="1"/>
  <c r="X171" i="7"/>
  <c r="Y171" i="7" s="1"/>
  <c r="Z171" i="7" s="1"/>
  <c r="X453" i="7"/>
  <c r="Y453" i="7" s="1"/>
  <c r="Z453" i="7" s="1"/>
  <c r="X87" i="7"/>
  <c r="Y87" i="7" s="1"/>
  <c r="X131" i="7"/>
  <c r="Y131" i="7" s="1"/>
  <c r="Z131" i="7" s="1"/>
  <c r="X167" i="7"/>
  <c r="Z440" i="7"/>
  <c r="Z139" i="7"/>
  <c r="Z115" i="7"/>
  <c r="Z82" i="7"/>
  <c r="Z137" i="7"/>
  <c r="Z449" i="7"/>
  <c r="Z385" i="7"/>
  <c r="Z59" i="7"/>
  <c r="Z315" i="7"/>
  <c r="Z256" i="7"/>
  <c r="Z43" i="7"/>
  <c r="Z346" i="7"/>
  <c r="Z215" i="7"/>
  <c r="Z240" i="7"/>
  <c r="Z17" i="7"/>
  <c r="Z92" i="7"/>
  <c r="Z277" i="7"/>
  <c r="Z386" i="7"/>
  <c r="Z366" i="7"/>
  <c r="Z345" i="7"/>
  <c r="Z436" i="7"/>
  <c r="Z434" i="7"/>
  <c r="Z332" i="7"/>
  <c r="Z110" i="7"/>
  <c r="Z373" i="7"/>
  <c r="Z431" i="7"/>
  <c r="Z207" i="7"/>
  <c r="Z407" i="7"/>
  <c r="Z204" i="7"/>
  <c r="Z426" i="7"/>
  <c r="Z15" i="7"/>
  <c r="Z285" i="7"/>
  <c r="Z180" i="7"/>
  <c r="Z9" i="7"/>
  <c r="Z172" i="7"/>
  <c r="Z109" i="7"/>
  <c r="Z134" i="7"/>
  <c r="Z337" i="7"/>
  <c r="Z213" i="7"/>
  <c r="Z126" i="7"/>
  <c r="Z64" i="7"/>
  <c r="Z414" i="7"/>
  <c r="Z344" i="7"/>
  <c r="Z267" i="7"/>
  <c r="Z305" i="7"/>
  <c r="Z21" i="7"/>
  <c r="Z181" i="7"/>
  <c r="Z319" i="7"/>
  <c r="Z72" i="7"/>
  <c r="Z336" i="7"/>
  <c r="Z333" i="7"/>
  <c r="Z369" i="7"/>
  <c r="Z125" i="7"/>
  <c r="Z470" i="7"/>
  <c r="Z260" i="7"/>
  <c r="Z361" i="7"/>
  <c r="Z237" i="7"/>
  <c r="Z111" i="7"/>
  <c r="Z47" i="7"/>
  <c r="Z359" i="7"/>
  <c r="Z210" i="7"/>
  <c r="Z427" i="7"/>
  <c r="Z119" i="7"/>
  <c r="Z107" i="7"/>
  <c r="Z6" i="7"/>
  <c r="Z41" i="7"/>
  <c r="Z190" i="7"/>
  <c r="Z221" i="7"/>
  <c r="Z156" i="7"/>
  <c r="Z311" i="7"/>
  <c r="Z13" i="7"/>
  <c r="Z349" i="7"/>
  <c r="Z388" i="7"/>
  <c r="Z104" i="7"/>
  <c r="Z23" i="7"/>
  <c r="Z454" i="7"/>
  <c r="Z122" i="7"/>
  <c r="Z383" i="7"/>
  <c r="Z144" i="7"/>
  <c r="Z29" i="7"/>
  <c r="Z463" i="7"/>
  <c r="Z335" i="7"/>
  <c r="Z471" i="7"/>
  <c r="Z281" i="7"/>
  <c r="Z241" i="7"/>
  <c r="Z38" i="7"/>
  <c r="Z203" i="7"/>
  <c r="Z124" i="7"/>
  <c r="Z58" i="7"/>
  <c r="Z242" i="7"/>
  <c r="Z307" i="7"/>
  <c r="Z150" i="7"/>
  <c r="Z284" i="7"/>
  <c r="Z71" i="7"/>
  <c r="Z410" i="7"/>
  <c r="Z306" i="7"/>
  <c r="Y455" i="7" l="1"/>
  <c r="Z455" i="7" s="1"/>
  <c r="Z422" i="7"/>
  <c r="Z200" i="7"/>
  <c r="Z69" i="7"/>
  <c r="Y273" i="7"/>
  <c r="Z273" i="7" s="1"/>
  <c r="Y354" i="7"/>
  <c r="Z354" i="7" s="1"/>
  <c r="Y67" i="7"/>
  <c r="Z67" i="7" s="1"/>
  <c r="Z323" i="7"/>
  <c r="Y31" i="7"/>
  <c r="Z31" i="7" s="1"/>
  <c r="Y411" i="7"/>
  <c r="Z411" i="7" s="1"/>
  <c r="Y161" i="7"/>
  <c r="Z161" i="7" s="1"/>
  <c r="Y24" i="7"/>
  <c r="Z24" i="7" s="1"/>
  <c r="Z348" i="7"/>
  <c r="Z87" i="7"/>
  <c r="Y295" i="7"/>
  <c r="Z295" i="7" s="1"/>
  <c r="Y320" i="7"/>
  <c r="Z320" i="7" s="1"/>
  <c r="Y78" i="7"/>
  <c r="Z78" i="7" s="1"/>
  <c r="Z33" i="7"/>
  <c r="Z272" i="7"/>
  <c r="Y399" i="7"/>
  <c r="Z399" i="7" s="1"/>
  <c r="Y121" i="7"/>
  <c r="Z121" i="7" s="1"/>
  <c r="Z442" i="7"/>
  <c r="Z479" i="7"/>
  <c r="Z76" i="7"/>
  <c r="Z130" i="7"/>
  <c r="Y170" i="7"/>
  <c r="Z170" i="7" s="1"/>
  <c r="Y274" i="7"/>
  <c r="Z274" i="7" s="1"/>
  <c r="Y263" i="7"/>
  <c r="Z263" i="7" s="1"/>
  <c r="Z16" i="7"/>
  <c r="Z27" i="7"/>
  <c r="Z468" i="7"/>
  <c r="Y93" i="7"/>
  <c r="Z93" i="7" s="1"/>
  <c r="Z118" i="7"/>
  <c r="Z206" i="7"/>
  <c r="Z229" i="7"/>
  <c r="Z430" i="7"/>
  <c r="Y384" i="7"/>
  <c r="Z384" i="7" s="1"/>
  <c r="Y84" i="7"/>
  <c r="Z84" i="7" s="1"/>
  <c r="Y415" i="7"/>
  <c r="Z415" i="7" s="1"/>
  <c r="Y417" i="7"/>
  <c r="Z417" i="7" s="1"/>
  <c r="Z101" i="7"/>
  <c r="Z282" i="7"/>
  <c r="Z133" i="7"/>
  <c r="Z452" i="7"/>
  <c r="Y167" i="7"/>
  <c r="Z167" i="7" s="1"/>
  <c r="Y165" i="7"/>
  <c r="Z165" i="7" s="1"/>
  <c r="Y357" i="7"/>
  <c r="Z357" i="7" s="1"/>
  <c r="Y246" i="7"/>
  <c r="Z246" i="7" s="1"/>
  <c r="Y220" i="7"/>
  <c r="Z220" i="7" s="1"/>
  <c r="Y446" i="7"/>
  <c r="Z446" i="7" s="1"/>
  <c r="Y294" i="7"/>
  <c r="Z294" i="7" s="1"/>
  <c r="Z416" i="7"/>
  <c r="Z291" i="7"/>
  <c r="Z331" i="7"/>
  <c r="Y228" i="7"/>
  <c r="Z228" i="7" s="1"/>
  <c r="Z116" i="7"/>
  <c r="Z324" i="7"/>
  <c r="Z381" i="7"/>
  <c r="Z265" i="7"/>
  <c r="Z211" i="7"/>
  <c r="Z251" i="7"/>
  <c r="Z140" i="7"/>
  <c r="Z429" i="7"/>
  <c r="Y353" i="7"/>
  <c r="Z353" i="7" s="1"/>
  <c r="Y259" i="7"/>
  <c r="Z259" i="7" s="1"/>
  <c r="Y365" i="7"/>
  <c r="Z365" i="7" s="1"/>
  <c r="Y179" i="7"/>
  <c r="Z179" i="7" s="1"/>
  <c r="Y391" i="7"/>
  <c r="Z391" i="7" s="1"/>
  <c r="Z113" i="7"/>
  <c r="Z448" i="7"/>
  <c r="Z178" i="7"/>
  <c r="Z360" i="7"/>
  <c r="Z477" i="7"/>
  <c r="Y20" i="7"/>
  <c r="Z20" i="7" s="1"/>
  <c r="Y473" i="7"/>
  <c r="Z473" i="7" s="1"/>
  <c r="Y54" i="7"/>
  <c r="Z54" i="7" s="1"/>
  <c r="Z371" i="7"/>
  <c r="Z428" i="7"/>
  <c r="Z234" i="7"/>
  <c r="Y314" i="7"/>
  <c r="Z314" i="7" s="1"/>
  <c r="Y142" i="7"/>
  <c r="Z142" i="7" s="1"/>
  <c r="Z230" i="7"/>
  <c r="Z51" i="7"/>
  <c r="Y152" i="7"/>
  <c r="Z152" i="7" s="1"/>
  <c r="Z236" i="7"/>
  <c r="Z168"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Damon Ferlazzo</author>
  </authors>
  <commentList>
    <comment ref="A1" authorId="0" shapeId="0" xr:uid="{2AFBB422-4D32-419F-9AB0-B8193386F0D4}">
      <text>
        <r>
          <rPr>
            <b/>
            <sz val="9"/>
            <color indexed="81"/>
            <rFont val="Tahoma"/>
            <family val="2"/>
          </rPr>
          <t>Damon Ferlazzo:</t>
        </r>
        <r>
          <rPr>
            <sz val="9"/>
            <color indexed="81"/>
            <rFont val="Tahoma"/>
            <family val="2"/>
          </rPr>
          <t xml:space="preserve">
This must be what's included in the vaccine extract.</t>
        </r>
      </text>
    </comment>
    <comment ref="B1" authorId="0" shapeId="0" xr:uid="{5D5BD285-A615-496F-8B44-8B8D8ED56AC1}">
      <text>
        <r>
          <rPr>
            <b/>
            <sz val="9"/>
            <color indexed="81"/>
            <rFont val="Tahoma"/>
            <family val="2"/>
          </rPr>
          <t>Damon Ferlazzo:</t>
        </r>
        <r>
          <rPr>
            <sz val="9"/>
            <color indexed="81"/>
            <rFont val="Tahoma"/>
            <family val="2"/>
          </rPr>
          <t xml:space="preserve">
This must be available to the IIS Team</t>
        </r>
      </text>
    </comment>
    <comment ref="C1" authorId="0" shapeId="0" xr:uid="{77DBB284-2229-49A4-A05B-D78D916376F8}">
      <text>
        <r>
          <rPr>
            <b/>
            <sz val="9"/>
            <color indexed="81"/>
            <rFont val="Tahoma"/>
            <family val="2"/>
          </rPr>
          <t>Damon Ferlazzo:</t>
        </r>
        <r>
          <rPr>
            <sz val="9"/>
            <color indexed="81"/>
            <rFont val="Tahoma"/>
            <family val="2"/>
          </rPr>
          <t xml:space="preserve">
This might be availabe to the IIS Team</t>
        </r>
      </text>
    </comment>
  </commentList>
</comments>
</file>

<file path=xl/sharedStrings.xml><?xml version="1.0" encoding="utf-8"?>
<sst xmlns="http://schemas.openxmlformats.org/spreadsheetml/2006/main" count="61100" uniqueCount="1111">
  <si>
    <t>Rates Long</t>
  </si>
  <si>
    <t>Description</t>
  </si>
  <si>
    <t>Action Steps</t>
  </si>
  <si>
    <t>Process Diagram</t>
  </si>
  <si>
    <t>This provides readers an overview of the required data-related activities.</t>
  </si>
  <si>
    <t>None</t>
  </si>
  <si>
    <t>Provider-EHR crosswalk</t>
  </si>
  <si>
    <t>This describes characteristics of provider facility or organizations such as their EHR vendor or facility type. It is created by the IIS outside of DAR efforts.</t>
  </si>
  <si>
    <t>Paste the Provider-EHR crosswalk in here. Normalize the names of EHRs to be consistent within the jurisdiction. For example, if both "EPIC" and "Epic" exist in the list rename instances of "EPIC" to "Epic".</t>
  </si>
  <si>
    <t>DAR Reporting Groups</t>
  </si>
  <si>
    <t>This lists each facility attributed to a group noted in the third column of the DAR vaccination extract and the one-way hashed value is the same facility that is include in qDAR.</t>
  </si>
  <si>
    <t>Trim/remove any leading spaces that appear in columns A and B. Copy the contents from the reporting-groups.csv file into columns A and B. Drag the VLOOKUP formula in column C down to the last row of data from the reporting-groups.csv. If your IIS has fewer providers, you may need to remove rows from this sheet.</t>
  </si>
  <si>
    <t>Unique EHRs</t>
  </si>
  <si>
    <t>This lists each EHR only once from the Provider-EHR crosswalk</t>
  </si>
  <si>
    <r>
      <t xml:space="preserve">Update your filter to display </t>
    </r>
    <r>
      <rPr>
        <u/>
        <sz val="11"/>
        <color theme="1"/>
        <rFont val="Aptos Narrow"/>
        <family val="2"/>
        <scheme val="minor"/>
      </rPr>
      <t>all</t>
    </r>
    <r>
      <rPr>
        <sz val="11"/>
        <color theme="1"/>
        <rFont val="Aptos Narrow"/>
        <family val="2"/>
        <scheme val="minor"/>
      </rPr>
      <t xml:space="preserve"> EHRs </t>
    </r>
    <r>
      <rPr>
        <u/>
        <sz val="11"/>
        <color theme="1"/>
        <rFont val="Aptos Narrow"/>
        <family val="2"/>
        <scheme val="minor"/>
      </rPr>
      <t>except</t>
    </r>
    <r>
      <rPr>
        <sz val="11"/>
        <color theme="1"/>
        <rFont val="Aptos Narrow"/>
        <family val="2"/>
        <scheme val="minor"/>
      </rPr>
      <t xml:space="preserve"> "blank" or "#N/A"</t>
    </r>
  </si>
  <si>
    <t>Provider Rates</t>
  </si>
  <si>
    <t>Export of the reporting group-based Testing &amp; Discovery report from qDAR.</t>
  </si>
  <si>
    <t>In qDAR view the  2026 Discovery Provider Breakdown [XX IIS Name] report, click "Choose Reporting Group Hash File (CSV)", select the reporting-groups.csv. The hashed IDs will be relaced with a provider ID/Name. 
Select "Export Tables", then Export Merged Tables (CSV). Click the first measure (1.1 Patient first name is present). Then click "Select All". Then click Export. Open the file an copy its contents into columns A:J in the "Provider Rates" sheet.
Add the EHR vendor by dragging the formula in K2 all the way to the last row in the sheet.</t>
  </si>
  <si>
    <t>EHR-Patient Count</t>
  </si>
  <si>
    <t>This summarizes the number of patients and providers that each EHR represents.</t>
  </si>
  <si>
    <t>Drag the formulas in K2:M2 down to the last row where data appears in A:D. Adjust the tree chart's source to reflect data in K:L.</t>
  </si>
  <si>
    <t>Rate Calculations</t>
  </si>
  <si>
    <t>Used to calculate measure rates based on EHR vendor</t>
  </si>
  <si>
    <t>Drag the formulas in I2:Z2 down to the last row where data appears in A:E.</t>
  </si>
  <si>
    <t>Provides the performance rate for each EHR and measure combination</t>
  </si>
  <si>
    <t>Refresh the pivot table.</t>
  </si>
  <si>
    <t>Rank</t>
  </si>
  <si>
    <t>Provides the total awarded points by EHR, patients by EHR and ranks for awarded points and patient population.</t>
  </si>
  <si>
    <t>Refresh the pivot table. Drag the formulas in D3:H3 down to the last row where data appears in A:B.</t>
  </si>
  <si>
    <t>Point Values</t>
  </si>
  <si>
    <t>Assigns point values for different performance benchmarks.</t>
  </si>
  <si>
    <t>IIS Wide Rates</t>
  </si>
  <si>
    <t>Provides the performance rate for each measure for the entire IIS.</t>
  </si>
  <si>
    <t>Drag the formulas in G4:M4 down to the last row where data appears in A:D.</t>
  </si>
  <si>
    <t>Report Card</t>
  </si>
  <si>
    <t>A performance evaluation for a single EHR</t>
  </si>
  <si>
    <t>Adjust the data validation rules in C1 to use a list that begins in the Unique EHRs sheet at A4.</t>
  </si>
  <si>
    <t>Measures</t>
  </si>
  <si>
    <t>Used to crosswalk measure's targets in other sheets.</t>
  </si>
  <si>
    <t>https://lucid.app/lucidchart/02c8c2a2-2bf8-436e-9a6a-676a8afb94ea/edit?invitationId=inv_59ba74fc-04d3-4bfa-be71-3bfa706049fe&amp;page=enoyx_.xNvW1#</t>
  </si>
  <si>
    <t>Provider Facility ID</t>
  </si>
  <si>
    <t>EHR Vendor</t>
  </si>
  <si>
    <t>Provider Name</t>
  </si>
  <si>
    <t>Provider Type</t>
  </si>
  <si>
    <t>Reporting Group</t>
  </si>
  <si>
    <t xml:space="preserve"> Coded Value (MD5 HASH)</t>
  </si>
  <si>
    <t>EHR</t>
  </si>
  <si>
    <t xml:space="preserve">Drag formulas on the left down to the </t>
  </si>
  <si>
    <t>the number of rows that are on</t>
  </si>
  <si>
    <t>the left</t>
  </si>
  <si>
    <r>
      <t xml:space="preserve">Update your below filter to display </t>
    </r>
    <r>
      <rPr>
        <u/>
        <sz val="11"/>
        <color theme="1"/>
        <rFont val="Aptos Narrow"/>
        <family val="2"/>
        <scheme val="minor"/>
      </rPr>
      <t>all</t>
    </r>
    <r>
      <rPr>
        <sz val="11"/>
        <color theme="1"/>
        <rFont val="Aptos Narrow"/>
        <family val="2"/>
        <scheme val="minor"/>
      </rPr>
      <t xml:space="preserve"> EHRs </t>
    </r>
    <r>
      <rPr>
        <u/>
        <sz val="11"/>
        <color theme="1"/>
        <rFont val="Aptos Narrow"/>
        <family val="2"/>
        <scheme val="minor"/>
      </rPr>
      <t>except</t>
    </r>
    <r>
      <rPr>
        <sz val="11"/>
        <color theme="1"/>
        <rFont val="Aptos Narrow"/>
        <family val="2"/>
        <scheme val="minor"/>
      </rPr>
      <t xml:space="preserve"> "blank" or "#N/A"</t>
    </r>
  </si>
  <si>
    <t>Row Labels</t>
  </si>
  <si>
    <t>No EHR Specified</t>
  </si>
  <si>
    <t>TABLE_ID</t>
  </si>
  <si>
    <t>GROUP_ID</t>
  </si>
  <si>
    <t>GROUP_FIELD:PROVIDER</t>
  </si>
  <si>
    <t>FIELD:DETECTION</t>
  </si>
  <si>
    <t>NUMERATOR</t>
  </si>
  <si>
    <t>DENOMINATOR</t>
  </si>
  <si>
    <t>PERCENTAGE</t>
  </si>
  <si>
    <t>THRESHOLD_TYPE</t>
  </si>
  <si>
    <t>THRESHOLD_VALUE</t>
  </si>
  <si>
    <t>THRESHOLD_EVALUATION</t>
  </si>
  <si>
    <t>1-1-patient_first_name_is_present-</t>
  </si>
  <si>
    <t>MQE0683 - Patient name first is present</t>
  </si>
  <si>
    <t>GT</t>
  </si>
  <si>
    <t>PASS</t>
  </si>
  <si>
    <t>1-2-patient_middle_name_is_present-</t>
  </si>
  <si>
    <t>MQE0685 - Patient middle name is present</t>
  </si>
  <si>
    <t>FAIL</t>
  </si>
  <si>
    <t>1-3-patient_name_last_is_present-</t>
  </si>
  <si>
    <t>MQE0684 - Patient name last is present</t>
  </si>
  <si>
    <t xml:space="preserve">1-4-patient_birth_date_is_present-	</t>
  </si>
  <si>
    <t>MQE0654 - Patient birth date is present</t>
  </si>
  <si>
    <t>1-5-patient_gender_is_present-</t>
  </si>
  <si>
    <t>MQE0665 - Patient gender is present</t>
  </si>
  <si>
    <t>1-6-patient_address_street_is_present-</t>
  </si>
  <si>
    <t>MQE0650 - Patient address street is present</t>
  </si>
  <si>
    <t xml:space="preserve">1-7-_patient_address_city_is_present-	</t>
  </si>
  <si>
    <t>MQE0644 - Patient address city is present</t>
  </si>
  <si>
    <t xml:space="preserve">1-8-patient_address_state_is_present-	</t>
  </si>
  <si>
    <t>MQE0648 - Patient address state is present</t>
  </si>
  <si>
    <t xml:space="preserve">1-9-patient_address_zip_code_is_present-	</t>
  </si>
  <si>
    <t>MQE0652 - Patient address zip is present</t>
  </si>
  <si>
    <t>1-10-patient_complete_address_is_present-</t>
  </si>
  <si>
    <t>MQE0647 - Patient address is present</t>
  </si>
  <si>
    <t>1-11-patient_race_is_present-</t>
  </si>
  <si>
    <t>MQE0698 - Patient race is present</t>
  </si>
  <si>
    <t>1-12-patient_ethnicity_is_present-</t>
  </si>
  <si>
    <t>MQE0664 - Patient ethnicity is present</t>
  </si>
  <si>
    <t>1-13-patient_phone_number_is_present-</t>
  </si>
  <si>
    <t>MQE0688 - Patient phone is present</t>
  </si>
  <si>
    <t>1-14-patient_email_is_present-</t>
  </si>
  <si>
    <t>MQE0663 - Patient email is present</t>
  </si>
  <si>
    <t>1-15-mother’s_maiden_name_is_present-</t>
  </si>
  <si>
    <t>MQE0682 - Patient mother's maiden name is present</t>
  </si>
  <si>
    <t>1-16-responsible_person_first_name_is_present-</t>
  </si>
  <si>
    <t>MQE0633 - Next-of-kin name first is present</t>
  </si>
  <si>
    <t>1-17-responsible_person_last_name_is_present-</t>
  </si>
  <si>
    <t>MQE0635 - Next-of-kin name last is present</t>
  </si>
  <si>
    <t>1-18-vaccine_administration_code_is_present-</t>
  </si>
  <si>
    <t>MQE0710 - Vaccination admin code is present</t>
  </si>
  <si>
    <t>1-19-vaccine_administration_date_is_present-</t>
  </si>
  <si>
    <t>MQE0713 - Vaccination admin date is present</t>
  </si>
  <si>
    <t>1-20-vaccine_information_source_(e-g-_admin/historical_indicator)_is_present-</t>
  </si>
  <si>
    <t>MQE0731 - Vaccination information source is present</t>
  </si>
  <si>
    <t>1-21-vaccine_lot_number_is_present-</t>
  </si>
  <si>
    <t>MQE0733 - Vaccination lot number is present</t>
  </si>
  <si>
    <t>1-22-vaccine_lot_expiration_date_is_present-</t>
  </si>
  <si>
    <t>MQE0732 - Vaccination lot expiration date is present</t>
  </si>
  <si>
    <t>1-23-vaccine_eligibility_code_is_present-</t>
  </si>
  <si>
    <t>MQE0725 - Vaccination financial eligibility code is present</t>
  </si>
  <si>
    <t>1-24-vaccine_funding_source_is_present-</t>
  </si>
  <si>
    <t>MQE0726 - Vaccination funding source code is present</t>
  </si>
  <si>
    <t>2-1-patients_born_on_the_first_of_the_month_do_not_exceed_normal_distribution_of_birth_dates-</t>
  </si>
  <si>
    <t>MQE0566 - Patient birth date is on first day of month</t>
  </si>
  <si>
    <t>LT</t>
  </si>
  <si>
    <t>2-2-patients_born_on_the_15th_of_the_month_do_not_exceed_normal_distribution_of_birth_dates-</t>
  </si>
  <si>
    <t>MQE0565 - Patient birth date is on 15th day of month</t>
  </si>
  <si>
    <t>2-3-patients_born_on_the_last_day_of_the_month_do_not_exceed_normal_distribution_of_birth_dates-</t>
  </si>
  <si>
    <t>MQE0567 - Patient birth date is on last day of month</t>
  </si>
  <si>
    <t>2-4-patient_has_more_vaccinations_than_expected-</t>
  </si>
  <si>
    <t>MQE0568 - Patient patient has more vaccinations than expected</t>
  </si>
  <si>
    <t>2-5-vaccine_administration_date_is_after_vaccine_lot_expiration_date-</t>
  </si>
  <si>
    <t>MQE0251 - Vaccination admin date is after lot expiration date</t>
  </si>
  <si>
    <t>2-6-vaccine_administration_date_is_before_birth_date-</t>
  </si>
  <si>
    <t>MQE0255 - Vaccination admin date is before birth</t>
  </si>
  <si>
    <t>2-7-vaccine_administration_dates_on_the_first_day_of_the_month_do_not_exceed_normal_distribution_of_administrations_dates-</t>
  </si>
  <si>
    <t>MQE0263 - Vaccination admin date is on first day of month</t>
  </si>
  <si>
    <t>2-8-vaccine_administration_dates_on_the_15th_of_the_month_do_not_exceed_normal_distribution_of_administration_dates-</t>
  </si>
  <si>
    <t>MQE0262 - Vaccination admin date is on 15th day of month</t>
  </si>
  <si>
    <t>2-9-vaccine_administration_dates_on_the_last_day_of_the_month_do_not_exceed_normal_distribution_of_administration_dates-</t>
  </si>
  <si>
    <t>MQE0264 - Vaccination admin date is on last day of month</t>
  </si>
  <si>
    <t>2-10-vaccine_administration_code_was_administered_at_an_improbable_age-</t>
  </si>
  <si>
    <t>MQE0258 - Vaccination admin date is before or after when expected for patient age</t>
  </si>
  <si>
    <t>2-11-vaccine_administration_code_is_not_specific_for_administered_vaccination_event-</t>
  </si>
  <si>
    <t>MQE0245 - Vaccination admin code is not specific</t>
  </si>
  <si>
    <t>2-12-vaccine_lot_number_has_an_invalid_prefix-</t>
  </si>
  <si>
    <t>MQE0592 - Vaccination lot number has invalid prefixes</t>
  </si>
  <si>
    <t>2-13-vaccine_lot_number_has_an_invalid_infix-</t>
  </si>
  <si>
    <t>MQE0594 - Vaccination lot number has invalid infixes</t>
  </si>
  <si>
    <t>2-14-vaccine_lot_number_has_an_invalid_suffix-</t>
  </si>
  <si>
    <t>MQE0593 - Vaccination lot number has invalid suffixes</t>
  </si>
  <si>
    <t>2-15-vaccine_lot_number_contains_at_least_one_invalid_character-</t>
  </si>
  <si>
    <t>MQE0338 - Vaccination lot number is invalid</t>
  </si>
  <si>
    <t>2-16-vaccine_lot_number_is_too_short-</t>
  </si>
  <si>
    <t>MQE0595 - Vaccination lot number is too short</t>
  </si>
  <si>
    <t>2-17-vaccine_administration_code_is_unrecognized-</t>
  </si>
  <si>
    <t>MQE0309 - Vaccination CVX code is unrecognized</t>
  </si>
  <si>
    <t>2-18-vaccine_manufacturer_is_unrecognized-</t>
  </si>
  <si>
    <t>MQE0344 - Vaccination manufacturer code is unrecognized</t>
  </si>
  <si>
    <t>2-19-vaccine_administration_route_is_unrecognized-</t>
  </si>
  <si>
    <t>MQE0278 - Vaccination body route is unrecognized</t>
  </si>
  <si>
    <t>2-20-vaccine_body_site_is_unrecognized-</t>
  </si>
  <si>
    <t>MQE0284 - Vaccination body site is unrecognized</t>
  </si>
  <si>
    <t>2-21-vaccination_information_source_is_administered_but_appeared_to_be_historical-</t>
  </si>
  <si>
    <t>MQE0327 - Vaccination information source is administered but appears to historical</t>
  </si>
  <si>
    <t>NONE</t>
  </si>
  <si>
    <t>2-22-_funding_source_does_not_match_eligibility_code</t>
  </si>
  <si>
    <t>MQE0596 - Vaccination funding source code is unexpected for financial eligibility</t>
  </si>
  <si>
    <t>2-23-patient_dob_&gt;_120_years_ago</t>
  </si>
  <si>
    <t xml:space="preserve"> </t>
  </si>
  <si>
    <t>3-1-administered_vaccination_events_are_entered_into_the_iis_within_one_calendar_day_from_administration_date-</t>
  </si>
  <si>
    <t>MQE0569 - Vaccination system entry time is on time</t>
  </si>
  <si>
    <t>3-2-patient_entry_into_iis_≤30_days_from_birth</t>
  </si>
  <si>
    <t>MQE0575 - Patient system entry time is on time</t>
  </si>
  <si>
    <t>3-3-patient_entry_into_iis_30–45_days_from_birth</t>
  </si>
  <si>
    <t>MQE0576 - Patient system entry time is late</t>
  </si>
  <si>
    <t>3-4-patient_entry_into_iis_45–60_days_from_birth</t>
  </si>
  <si>
    <t>MQE0577 - Patient system entry time is very late</t>
  </si>
  <si>
    <t>3-5-patient_entry_into_iis_&gt;_60_days_from_birth</t>
  </si>
  <si>
    <t>MQE0578 - Patient system entry time is too late</t>
  </si>
  <si>
    <t>3-6-administered_dose_entry_into_iis_2-7_days_from_admin_date</t>
  </si>
  <si>
    <t>MQE0570 - Vaccination system entry time is late</t>
  </si>
  <si>
    <t>3-7-administered_dose_entry_into_iis_8-14_days_from_admin_date</t>
  </si>
  <si>
    <t>MQE0571 - Vaccination system entry time is very late</t>
  </si>
  <si>
    <t>3-8-administered_dose_entry_into_iis_&gt;_14_days_from_admin_date</t>
  </si>
  <si>
    <t>MQE0572 - Vaccination system entry time is too late</t>
  </si>
  <si>
    <t>Patients</t>
  </si>
  <si>
    <t>Count of TABLE_ID</t>
  </si>
  <si>
    <t>Providers</t>
  </si>
  <si>
    <t xml:space="preserve">Drag formulas on the right  down </t>
  </si>
  <si>
    <t xml:space="preserve">to match the number of rows on </t>
  </si>
  <si>
    <t>Adjust the chart's source</t>
  </si>
  <si>
    <t>Sum of NUMERATOR</t>
  </si>
  <si>
    <t>Sum of DENOMINATOR</t>
  </si>
  <si>
    <t>Measure</t>
  </si>
  <si>
    <t>Detected</t>
  </si>
  <si>
    <t>Rate</t>
  </si>
  <si>
    <t>Target Operator</t>
  </si>
  <si>
    <t>Target Value</t>
  </si>
  <si>
    <t>GT Eval</t>
  </si>
  <si>
    <t>LT Eval</t>
  </si>
  <si>
    <t>NA Eval</t>
  </si>
  <si>
    <t>Evaluation</t>
  </si>
  <si>
    <t>Meets Basic</t>
  </si>
  <si>
    <t>Meets Complete</t>
  </si>
  <si>
    <t>Meets Other</t>
  </si>
  <si>
    <t>Better than IIS</t>
  </si>
  <si>
    <t>Awarded Points</t>
  </si>
  <si>
    <t>Sum of Rate</t>
  </si>
  <si>
    <t>Column Labels</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</si>
  <si>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</si>
  <si>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</si>
  <si>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</si>
  <si>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</si>
  <si>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</si>
  <si>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</si>
  <si>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</si>
  <si>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</si>
  <si>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</si>
  <si>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</si>
  <si>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</si>
  <si>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</si>
  <si>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</si>
  <si>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</si>
  <si>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</si>
  <si>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</si>
  <si>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</si>
  <si>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</si>
  <si>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</si>
  <si>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</si>
  <si>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</si>
  <si>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</si>
  <si>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</si>
  <si>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</si>
  <si>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2.01</t>
  </si>
  <si>
    <t>2.02</t>
  </si>
  <si>
    <t>2.03</t>
  </si>
  <si>
    <t>2.04</t>
  </si>
  <si>
    <t>2.05</t>
  </si>
  <si>
    <t>2.06</t>
  </si>
  <si>
    <t>2.07</t>
  </si>
  <si>
    <t>2.08</t>
  </si>
  <si>
    <t>2.09</t>
  </si>
  <si>
    <t>2.10</t>
  </si>
  <si>
    <t>2.11</t>
  </si>
  <si>
    <t>2.17</t>
  </si>
  <si>
    <t>2.18</t>
  </si>
  <si>
    <t>2.19</t>
  </si>
  <si>
    <t>2.20</t>
  </si>
  <si>
    <t>2.21</t>
  </si>
  <si>
    <t>3.01</t>
  </si>
  <si>
    <t>3.02</t>
  </si>
  <si>
    <t>3.03</t>
  </si>
  <si>
    <t>3.04</t>
  </si>
  <si>
    <t>3.05</t>
  </si>
  <si>
    <t>3.06</t>
  </si>
  <si>
    <t>3.07</t>
  </si>
  <si>
    <t>3.08</t>
  </si>
  <si>
    <t>Sum of Awarded Points</t>
  </si>
  <si>
    <t>Points Rank</t>
  </si>
  <si>
    <t>Patient Rank</t>
  </si>
  <si>
    <t>Providers Rank</t>
  </si>
  <si>
    <t xml:space="preserve">Drag formulas on the left down </t>
  </si>
  <si>
    <t>to match the number of rows</t>
  </si>
  <si>
    <t>on the left</t>
  </si>
  <si>
    <t>Mutually excusive criteria</t>
  </si>
  <si>
    <t>Points</t>
  </si>
  <si>
    <t>Meeting a "basic" measure</t>
  </si>
  <si>
    <t>Meeting a "complete" measure</t>
  </si>
  <si>
    <t>Meeting any other measure</t>
  </si>
  <si>
    <t>Exceeding IIS performance</t>
  </si>
  <si>
    <t>Measure Number</t>
  </si>
  <si>
    <t>Measure Name</t>
  </si>
  <si>
    <t>IIS Rate</t>
  </si>
  <si>
    <t>EHR:</t>
  </si>
  <si>
    <t>Select EHR from Dropdown</t>
  </si>
  <si>
    <t>Point Rank</t>
  </si>
  <si>
    <t>Result</t>
  </si>
  <si>
    <t>Threshold</t>
  </si>
  <si>
    <t>Comparisons</t>
  </si>
  <si>
    <t>Number</t>
  </si>
  <si>
    <t>Name</t>
  </si>
  <si>
    <t>Criteria</t>
  </si>
  <si>
    <t>Min.</t>
  </si>
  <si>
    <t>Mean</t>
  </si>
  <si>
    <t>Median</t>
  </si>
  <si>
    <t>Max.</t>
  </si>
  <si>
    <t>IIS Wide</t>
  </si>
  <si>
    <t>Completeness</t>
  </si>
  <si>
    <t>Validity</t>
  </si>
  <si>
    <t>Timeliness</t>
  </si>
  <si>
    <t>Bold Rows - Proposed for Basic Validation</t>
  </si>
  <si>
    <t>measure_code_dec</t>
  </si>
  <si>
    <t>lz_measure_code1</t>
  </si>
  <si>
    <t>measure_label</t>
  </si>
  <si>
    <t>measure_type</t>
  </si>
  <si>
    <t>type_code</t>
  </si>
  <si>
    <t>Assessment?</t>
  </si>
  <si>
    <t>Proposed Validation</t>
  </si>
  <si>
    <t>Validation - basic</t>
  </si>
  <si>
    <t>Proposed Validation - complete</t>
  </si>
  <si>
    <t>dar_measure</t>
  </si>
  <si>
    <t>mqe_detection</t>
  </si>
  <si>
    <t>lz_measure_code2</t>
  </si>
  <si>
    <t>measure_code</t>
  </si>
  <si>
    <t>table_id_short</t>
  </si>
  <si>
    <t>table_description</t>
  </si>
  <si>
    <t>table_id</t>
  </si>
  <si>
    <t>Type</t>
  </si>
  <si>
    <t>Level</t>
  </si>
  <si>
    <t>Measure Group</t>
  </si>
  <si>
    <t>short threshold</t>
  </si>
  <si>
    <t>Threshold Type</t>
  </si>
  <si>
    <t>Threshold Value</t>
  </si>
  <si>
    <t>Description2</t>
  </si>
  <si>
    <t>Patient first name is present</t>
  </si>
  <si>
    <t>Y</t>
  </si>
  <si>
    <t>dar_1.01</t>
  </si>
  <si>
    <t>MQE0683</t>
  </si>
  <si>
    <t>Patient</t>
  </si>
  <si>
    <t>Higher than 99%</t>
  </si>
  <si>
    <t>&gt;99%</t>
  </si>
  <si>
    <t>99%</t>
  </si>
  <si>
    <t>First Name</t>
  </si>
  <si>
    <t>Patient middle name is present</t>
  </si>
  <si>
    <t>dar_1.02</t>
  </si>
  <si>
    <t>MQE0685</t>
  </si>
  <si>
    <t>Higher than 75%</t>
  </si>
  <si>
    <t>&gt;75%</t>
  </si>
  <si>
    <t>75%</t>
  </si>
  <si>
    <t>Middle Name</t>
  </si>
  <si>
    <t>Patient last name is present</t>
  </si>
  <si>
    <t>dar_1.03</t>
  </si>
  <si>
    <t>MQE0684</t>
  </si>
  <si>
    <t>1-3-patient_last_name_is_present-</t>
  </si>
  <si>
    <t xml:space="preserve">Last Name </t>
  </si>
  <si>
    <t>Patient birth date is present</t>
  </si>
  <si>
    <t>dar_1.04</t>
  </si>
  <si>
    <t>MQE0654</t>
  </si>
  <si>
    <t>Birth Date</t>
  </si>
  <si>
    <t>Patient gender is present</t>
  </si>
  <si>
    <t>dar_1.05</t>
  </si>
  <si>
    <t>MQE0665</t>
  </si>
  <si>
    <t>Gender</t>
  </si>
  <si>
    <t>Patient address street is present</t>
  </si>
  <si>
    <t>dar_1.06</t>
  </si>
  <si>
    <t>MQE0650</t>
  </si>
  <si>
    <t>Higher than 85%</t>
  </si>
  <si>
    <t>&gt;85%</t>
  </si>
  <si>
    <t>85%</t>
  </si>
  <si>
    <t>Street Address</t>
  </si>
  <si>
    <t>Patient address city is present</t>
  </si>
  <si>
    <t>dar_1.07</t>
  </si>
  <si>
    <t>MQE0644</t>
  </si>
  <si>
    <t>City</t>
  </si>
  <si>
    <t>Patient address state is present</t>
  </si>
  <si>
    <t>dar_1.08</t>
  </si>
  <si>
    <t>MQE0648</t>
  </si>
  <si>
    <t>State</t>
  </si>
  <si>
    <t>Patient address ZIP code is present</t>
  </si>
  <si>
    <t>dar_1.09</t>
  </si>
  <si>
    <t>MQE0652</t>
  </si>
  <si>
    <t>ZIP Code</t>
  </si>
  <si>
    <t>Patient complete address is present</t>
  </si>
  <si>
    <t>dar_1.10</t>
  </si>
  <si>
    <t>MQE0647</t>
  </si>
  <si>
    <t>Address is present</t>
  </si>
  <si>
    <t>Patient race is present</t>
  </si>
  <si>
    <t>dar_1.11</t>
  </si>
  <si>
    <t>MQE0698</t>
  </si>
  <si>
    <t>Higher than 95%</t>
  </si>
  <si>
    <t>&gt;95%</t>
  </si>
  <si>
    <t>95%</t>
  </si>
  <si>
    <t>Race</t>
  </si>
  <si>
    <t>Patient ethnicity is present</t>
  </si>
  <si>
    <t>dar_1.12</t>
  </si>
  <si>
    <t>MQE0664</t>
  </si>
  <si>
    <t>Ethnicity</t>
  </si>
  <si>
    <t>Patient phone number is present</t>
  </si>
  <si>
    <t>dar_1.13</t>
  </si>
  <si>
    <t>MQE0688</t>
  </si>
  <si>
    <t>Higher than 90%</t>
  </si>
  <si>
    <t>&gt;90%</t>
  </si>
  <si>
    <t>90%</t>
  </si>
  <si>
    <t>Phone</t>
  </si>
  <si>
    <t>Patient email is present</t>
  </si>
  <si>
    <t>dar_1.14</t>
  </si>
  <si>
    <t>MQE0663</t>
  </si>
  <si>
    <t>Email</t>
  </si>
  <si>
    <t>Mothers maiden name is present</t>
  </si>
  <si>
    <t>dar_1.15</t>
  </si>
  <si>
    <t>MQE0682</t>
  </si>
  <si>
    <t>Mother's maiden name</t>
  </si>
  <si>
    <t>Responsible person first name is present</t>
  </si>
  <si>
    <t>dar_1.16</t>
  </si>
  <si>
    <t>MQE0633</t>
  </si>
  <si>
    <t>Responsible First Name</t>
  </si>
  <si>
    <t>Responsible person last name is present</t>
  </si>
  <si>
    <t>dar_1.17</t>
  </si>
  <si>
    <t>MQE0635</t>
  </si>
  <si>
    <t>Responsible Last Name</t>
  </si>
  <si>
    <t>Vaccine administration code is present</t>
  </si>
  <si>
    <t>dar_1.18</t>
  </si>
  <si>
    <t>MQE0710</t>
  </si>
  <si>
    <t>Admin. code</t>
  </si>
  <si>
    <t>Vaccine administration date is present</t>
  </si>
  <si>
    <t>dar_1.19</t>
  </si>
  <si>
    <t>MQE0713</t>
  </si>
  <si>
    <t>Vaccine</t>
  </si>
  <si>
    <t>Admin. date</t>
  </si>
  <si>
    <t>Vaccine information source (e.g., Admin/Historical Indicator) is present</t>
  </si>
  <si>
    <t>dar_1.20</t>
  </si>
  <si>
    <t>MQE0731</t>
  </si>
  <si>
    <t>Information Source</t>
  </si>
  <si>
    <t>Vaccine lot number is present</t>
  </si>
  <si>
    <t>dar_1.21</t>
  </si>
  <si>
    <t>MQE0733</t>
  </si>
  <si>
    <t>Lot Number</t>
  </si>
  <si>
    <t>Vaccine lot expiration date is present</t>
  </si>
  <si>
    <t>dar_1.22</t>
  </si>
  <si>
    <t>MQE0732</t>
  </si>
  <si>
    <t>Expiration date</t>
  </si>
  <si>
    <t>Vaccine eligibility code is present</t>
  </si>
  <si>
    <t>dar_1.23</t>
  </si>
  <si>
    <t>MQE0725</t>
  </si>
  <si>
    <t>Financial Eligibility</t>
  </si>
  <si>
    <t>Vaccine funding source is present</t>
  </si>
  <si>
    <t>dar_1.24</t>
  </si>
  <si>
    <t>MQE0726</t>
  </si>
  <si>
    <t>Funding Source</t>
  </si>
  <si>
    <t>Patients born on the first of the month do not exceed normal distribution of birth dates</t>
  </si>
  <si>
    <t>dar_2.01</t>
  </si>
  <si>
    <t>MQE0566</t>
  </si>
  <si>
    <t>Lower than 4%</t>
  </si>
  <si>
    <t>&lt;4%</t>
  </si>
  <si>
    <t xml:space="preserve"> 4%</t>
  </si>
  <si>
    <t>DOB = 1st</t>
  </si>
  <si>
    <t>Patients born on the 15th of the month do not exceed normal distribution of birth dates</t>
  </si>
  <si>
    <t>dar_2.02</t>
  </si>
  <si>
    <t>MQE0565</t>
  </si>
  <si>
    <t>DOB = 15th</t>
  </si>
  <si>
    <t>Patients born on the last day of the month do not exceed normal distribution of birth dates</t>
  </si>
  <si>
    <t>dar_2.03</t>
  </si>
  <si>
    <t>MQE0567</t>
  </si>
  <si>
    <t>DOB = Last</t>
  </si>
  <si>
    <t>Patient has more vaccinations than expected</t>
  </si>
  <si>
    <t>dar_2.04</t>
  </si>
  <si>
    <t>MQE0568</t>
  </si>
  <si>
    <t>Lower than 1%</t>
  </si>
  <si>
    <t>&lt;1%</t>
  </si>
  <si>
    <t xml:space="preserve"> 1%</t>
  </si>
  <si>
    <t>Too Many Vaccinations</t>
  </si>
  <si>
    <t>Vaccine administration date is after vaccine lot expiration date</t>
  </si>
  <si>
    <t>dar_2.05</t>
  </si>
  <si>
    <t>MQE0251</t>
  </si>
  <si>
    <t>Admin. Date &gt; Expiration Date</t>
  </si>
  <si>
    <t>Vaccine administration date is before birth date</t>
  </si>
  <si>
    <t>dar_2.06</t>
  </si>
  <si>
    <t>MQE0255</t>
  </si>
  <si>
    <t>Admin. Date &lt; DOB</t>
  </si>
  <si>
    <t>Vaccine administration dates on the first day of the month do not exceed normal distribution of administrations dates</t>
  </si>
  <si>
    <t>dar_2.07</t>
  </si>
  <si>
    <t>MQE0263</t>
  </si>
  <si>
    <t>Admin. Date = 1st</t>
  </si>
  <si>
    <t>Vaccine administration dates on the 15th of the month do not exceed normal distribution of administration dates</t>
  </si>
  <si>
    <t>dar_2.08</t>
  </si>
  <si>
    <t>MQE0262</t>
  </si>
  <si>
    <t>Admin. Date = 15th</t>
  </si>
  <si>
    <t>Vaccine administration dates on the last day of the month do not exceed normal distribution of administration dates</t>
  </si>
  <si>
    <t>dar_2.09</t>
  </si>
  <si>
    <t>MQE0264</t>
  </si>
  <si>
    <t>Admin. Date = Last</t>
  </si>
  <si>
    <t>Vaccine administration code was administered at an improbable age</t>
  </si>
  <si>
    <t>dar_2.10</t>
  </si>
  <si>
    <t>MQE0258</t>
  </si>
  <si>
    <t>Improbable Age</t>
  </si>
  <si>
    <t>Vaccine administration code is not specific for administered vaccination event</t>
  </si>
  <si>
    <t>dar_2.11</t>
  </si>
  <si>
    <t>MQE0245</t>
  </si>
  <si>
    <t>Admin. code = NOS</t>
  </si>
  <si>
    <t>Vaccine lot number has an invalid prefix</t>
  </si>
  <si>
    <t>dar_2.12</t>
  </si>
  <si>
    <t>MQE0592</t>
  </si>
  <si>
    <t>2.12</t>
  </si>
  <si>
    <t>Lot Number has invalid prefixes</t>
  </si>
  <si>
    <t>Vaccine lot number has an invalid infix</t>
  </si>
  <si>
    <t>dar_2.13</t>
  </si>
  <si>
    <t>MQE0594</t>
  </si>
  <si>
    <t>2.13</t>
  </si>
  <si>
    <t>Lot Number has invalid infixes</t>
  </si>
  <si>
    <t>Vaccine lot number has an invalid suffix</t>
  </si>
  <si>
    <t>dar_2.14</t>
  </si>
  <si>
    <t>MQE0593</t>
  </si>
  <si>
    <t>2.14</t>
  </si>
  <si>
    <t>Lot Number has invalid suffixes</t>
  </si>
  <si>
    <t>Vaccine lot number contains at least one invalid character</t>
  </si>
  <si>
    <t>dar_2.15</t>
  </si>
  <si>
    <t>MQE0338</t>
  </si>
  <si>
    <t>2.15</t>
  </si>
  <si>
    <t>Lot Number has invalid character</t>
  </si>
  <si>
    <t>Vaccine lot number is too short</t>
  </si>
  <si>
    <t>dar_2.16</t>
  </si>
  <si>
    <t>MQE0595</t>
  </si>
  <si>
    <t>2.16</t>
  </si>
  <si>
    <t>Lot Number is too short</t>
  </si>
  <si>
    <t>Vaccine administration code is unrecognized</t>
  </si>
  <si>
    <t>dar_2.17</t>
  </si>
  <si>
    <t>MQE0309</t>
  </si>
  <si>
    <t>CVX is unrecognized</t>
  </si>
  <si>
    <t>Vaccine manufacturer is unrecognized</t>
  </si>
  <si>
    <t>dar_2.18</t>
  </si>
  <si>
    <t>MQE0344</t>
  </si>
  <si>
    <t>MVX is unrecognized</t>
  </si>
  <si>
    <t>Vaccine administration route is unrecognized</t>
  </si>
  <si>
    <t>dar_2.19</t>
  </si>
  <si>
    <t>MQE0278</t>
  </si>
  <si>
    <t>Body Route is Unrecognized</t>
  </si>
  <si>
    <t>Vaccine body site is unrecognized</t>
  </si>
  <si>
    <t>dar_2.20</t>
  </si>
  <si>
    <t>MQE0284</t>
  </si>
  <si>
    <t>Body site is Unrecognized</t>
  </si>
  <si>
    <t>Vaccination information source is administered but appeared to be historical</t>
  </si>
  <si>
    <t>N</t>
  </si>
  <si>
    <t>dar_2.21</t>
  </si>
  <si>
    <t>MQE0327</t>
  </si>
  <si>
    <t>Not applicable</t>
  </si>
  <si>
    <t>NA</t>
  </si>
  <si>
    <t>Source is admin. but appears to hist.</t>
  </si>
  <si>
    <t>Vaccination funding source code is unexpected for financial eligibility</t>
  </si>
  <si>
    <t>dar_2.22</t>
  </si>
  <si>
    <t>MQE0596</t>
  </si>
  <si>
    <t>2.22</t>
  </si>
  <si>
    <t>2-22-funding_source_does_not_match_eligibility_code</t>
  </si>
  <si>
    <t>Funding source / financial eligibility mismatch</t>
  </si>
  <si>
    <t>Patient DOB greater than 120 years ago</t>
  </si>
  <si>
    <t>dar_2.23</t>
  </si>
  <si>
    <t>MQE0120</t>
  </si>
  <si>
    <t>2.23</t>
  </si>
  <si>
    <t>Patient &gt; 120 years</t>
  </si>
  <si>
    <t>Administered vaccination events are entered into the IIS within one calendar day from administration date</t>
  </si>
  <si>
    <t>dar_3.01</t>
  </si>
  <si>
    <t>MQE0569</t>
  </si>
  <si>
    <t>Vaccine Entry within One Day</t>
  </si>
  <si>
    <t>Patient entry into IIS less than or equal to 30 days from birth</t>
  </si>
  <si>
    <t>dar_3.02</t>
  </si>
  <si>
    <t>MQE0575</t>
  </si>
  <si>
    <t>Patient Entry less than 30 Days after Birth</t>
  </si>
  <si>
    <t>Patient entry into IIS 30 to 45 days from birth</t>
  </si>
  <si>
    <t>dar_3.03</t>
  </si>
  <si>
    <t>MQE0576</t>
  </si>
  <si>
    <t>Lower than 5%</t>
  </si>
  <si>
    <t>&lt;5%</t>
  </si>
  <si>
    <t xml:space="preserve"> 5%</t>
  </si>
  <si>
    <t>Patient Entry Late (30-45 Days)</t>
  </si>
  <si>
    <t>Patient entry into IIS 45 to 60 days from birth</t>
  </si>
  <si>
    <t>dar_3.04</t>
  </si>
  <si>
    <t>MQE0577</t>
  </si>
  <si>
    <t>Patient Entry Very Late (45-60 Days)</t>
  </si>
  <si>
    <t>Patient entry into IIS greater than 60 days from birth</t>
  </si>
  <si>
    <t>dar_3.05</t>
  </si>
  <si>
    <t>MQE0578</t>
  </si>
  <si>
    <t>Patient Entry Too Late (&gt; 60 Days)</t>
  </si>
  <si>
    <t>Administered dose entry into IIS 2-7 days from admin date</t>
  </si>
  <si>
    <t>dar_3.06</t>
  </si>
  <si>
    <t>MQE0570</t>
  </si>
  <si>
    <t>Vaccine Entry Late (2-7 Days)</t>
  </si>
  <si>
    <t>Administered dose entry into IIS 8-14 days from admin date</t>
  </si>
  <si>
    <t>dar_3.07</t>
  </si>
  <si>
    <t>MQE0571</t>
  </si>
  <si>
    <t>Vaccine Entry Very Late (8-14 Days)</t>
  </si>
  <si>
    <t>Administered dose entry into IIS &gt; 14 days from admin date</t>
  </si>
  <si>
    <t>dar_3.08</t>
  </si>
  <si>
    <t>MQE0572</t>
  </si>
  <si>
    <t>Vaccine Entry Too Late (&gt;14 Days)</t>
  </si>
  <si>
    <t>Grace Central Hospital 1</t>
  </si>
  <si>
    <t>Legacy Medical Center 2</t>
  </si>
  <si>
    <t>Mercy General Hospital 3</t>
  </si>
  <si>
    <t>Trinity Regional Hospital 4</t>
  </si>
  <si>
    <t>Horizon Medical Center 5</t>
  </si>
  <si>
    <t>Trinity Community Hospital 6</t>
  </si>
  <si>
    <t>Unity Community Hospital 7</t>
  </si>
  <si>
    <t>Gateway Health Clinic 8</t>
  </si>
  <si>
    <t>Riverview Community Hospital 9</t>
  </si>
  <si>
    <t>Horizon Community Hospital 10</t>
  </si>
  <si>
    <t>Crestview Regional Hospital 11</t>
  </si>
  <si>
    <t>Centennial Community Hospital 12</t>
  </si>
  <si>
    <t>Trinity General Hospital 13</t>
  </si>
  <si>
    <t>Valley General Hospital 14</t>
  </si>
  <si>
    <t>Beacon Health Clinic 15</t>
  </si>
  <si>
    <t>Gateway Regional Hospital 16</t>
  </si>
  <si>
    <t>Crestview General Hospital 17</t>
  </si>
  <si>
    <t>Hope Regional Hospital 18</t>
  </si>
  <si>
    <t>Grace Urgent Care 19</t>
  </si>
  <si>
    <t>Grace Regional Hospital 20</t>
  </si>
  <si>
    <t>Summit Urgent Care 21</t>
  </si>
  <si>
    <t>Unity Medical Center 22</t>
  </si>
  <si>
    <t>Mercy Community Hospital 23</t>
  </si>
  <si>
    <t>Gateway Regional Hospital 24</t>
  </si>
  <si>
    <t>Unity Regional Hospital 25</t>
  </si>
  <si>
    <t>Beacon General Hospital 26</t>
  </si>
  <si>
    <t>Mercy Community Hospital 27</t>
  </si>
  <si>
    <t>Mercy Medical Center 28</t>
  </si>
  <si>
    <t>Centennial Health Clinic 29</t>
  </si>
  <si>
    <t>Summit General Hospital 30</t>
  </si>
  <si>
    <t>Beacon Health Clinic 31</t>
  </si>
  <si>
    <t>Mercy Community Hospital 32</t>
  </si>
  <si>
    <t>Trinity Medical Center 33</t>
  </si>
  <si>
    <t>Unity Community Hospital 34</t>
  </si>
  <si>
    <t>Crestview General Hospital 35</t>
  </si>
  <si>
    <t>Horizon Health Clinic 36</t>
  </si>
  <si>
    <t>Centennial Health Clinic 37</t>
  </si>
  <si>
    <t>Unity Regional Hospital 38</t>
  </si>
  <si>
    <t>Beacon Medical Center 39</t>
  </si>
  <si>
    <t>Grace Health Clinic 40</t>
  </si>
  <si>
    <t>Unity Medical Center 41</t>
  </si>
  <si>
    <t>Valley Medical Center 42</t>
  </si>
  <si>
    <t>Crestview General Hospital 43</t>
  </si>
  <si>
    <t>Summit Community Hospital 44</t>
  </si>
  <si>
    <t>Legacy Health Clinic 45</t>
  </si>
  <si>
    <t>St. Jude Urgent Care 46</t>
  </si>
  <si>
    <t>Riverview Health Clinic 47</t>
  </si>
  <si>
    <t>Unity General Hospital 48</t>
  </si>
  <si>
    <t>Summit Medical Center 49</t>
  </si>
  <si>
    <t>Mercy Health Clinic 50</t>
  </si>
  <si>
    <t>Legacy Community Hospital 51</t>
  </si>
  <si>
    <t>Centennial Community Hospital 52</t>
  </si>
  <si>
    <t>Riverview Urgent Care 53</t>
  </si>
  <si>
    <t>Valley Community Hospital 54</t>
  </si>
  <si>
    <t>Hope General Hospital 55</t>
  </si>
  <si>
    <t>Centennial Urgent Care 56</t>
  </si>
  <si>
    <t>Mercy General Hospital 57</t>
  </si>
  <si>
    <t>Hope Community Hospital 58</t>
  </si>
  <si>
    <t>Valley Health Clinic 59</t>
  </si>
  <si>
    <t>Summit Community Hospital 60</t>
  </si>
  <si>
    <t>Hope General Hospital 61</t>
  </si>
  <si>
    <t>Mercy Medical Center 62</t>
  </si>
  <si>
    <t>Valley General Hospital 63</t>
  </si>
  <si>
    <t>Gateway Medical Center 64</t>
  </si>
  <si>
    <t>Beacon Urgent Care 65</t>
  </si>
  <si>
    <t>Unity General Hospital 66</t>
  </si>
  <si>
    <t>Gateway Community Hospital 67</t>
  </si>
  <si>
    <t>Legacy Medical Center 68</t>
  </si>
  <si>
    <t>Unity Health Clinic 69</t>
  </si>
  <si>
    <t>St. Jude Regional Hospital 70</t>
  </si>
  <si>
    <t>Horizon Community Hospital 71</t>
  </si>
  <si>
    <t>Beacon Medical Center 72</t>
  </si>
  <si>
    <t>St. Jude Medical Center 73</t>
  </si>
  <si>
    <t>Valley Medical Center 74</t>
  </si>
  <si>
    <t>Legacy Health Clinic 75</t>
  </si>
  <si>
    <t>Trinity Community Hospital 76</t>
  </si>
  <si>
    <t>Centennial Medical Center 77</t>
  </si>
  <si>
    <t>Beacon Health Clinic 78</t>
  </si>
  <si>
    <t>Summit Regional Hospital 79</t>
  </si>
  <si>
    <t>Summit Urgent Care 80</t>
  </si>
  <si>
    <t>Summit Urgent Care 81</t>
  </si>
  <si>
    <t>Centennial General Hospital 82</t>
  </si>
  <si>
    <t>Centennial Regional Hospital 83</t>
  </si>
  <si>
    <t>Trinity General Hospital 84</t>
  </si>
  <si>
    <t>Riverview Medical Center 85</t>
  </si>
  <si>
    <t>Legacy Health Clinic 86</t>
  </si>
  <si>
    <t>Centennial Regional Hospital 87</t>
  </si>
  <si>
    <t>Horizon Regional Hospital 88</t>
  </si>
  <si>
    <t>Crestview General Hospital 89</t>
  </si>
  <si>
    <t>Horizon Health Clinic 90</t>
  </si>
  <si>
    <t>Legacy Health Clinic 91</t>
  </si>
  <si>
    <t>Hope Urgent Care 92</t>
  </si>
  <si>
    <t>Mercy Regional Hospital 93</t>
  </si>
  <si>
    <t>Gateway Urgent Care 94</t>
  </si>
  <si>
    <t>Summit Regional Hospital 95</t>
  </si>
  <si>
    <t>Beacon Urgent Care 96</t>
  </si>
  <si>
    <t>Unity Health Clinic 97</t>
  </si>
  <si>
    <t>Summit Health Clinic 98</t>
  </si>
  <si>
    <t>Unity Health Clinic 99</t>
  </si>
  <si>
    <t>Summit Health Clinic 100</t>
  </si>
  <si>
    <t>Centennial Health Clinic 101</t>
  </si>
  <si>
    <t>Valley Medical Center 102</t>
  </si>
  <si>
    <t>Mercy Regional Hospital 103</t>
  </si>
  <si>
    <t>Hope Health Clinic 104</t>
  </si>
  <si>
    <t>Beacon Health Clinic 105</t>
  </si>
  <si>
    <t>Crestview Medical Center 106</t>
  </si>
  <si>
    <t>Horizon Regional Hospital 107</t>
  </si>
  <si>
    <t>Riverview General Hospital 108</t>
  </si>
  <si>
    <t>Riverview General Hospital 109</t>
  </si>
  <si>
    <t>Riverview Regional Hospital 110</t>
  </si>
  <si>
    <t>St. Jude Community Hospital 111</t>
  </si>
  <si>
    <t>Legacy Regional Hospital 112</t>
  </si>
  <si>
    <t>Horizon Medical Center 113</t>
  </si>
  <si>
    <t>Beacon Medical Center 114</t>
  </si>
  <si>
    <t>Summit Community Hospital 115</t>
  </si>
  <si>
    <t>Valley Regional Hospital 116</t>
  </si>
  <si>
    <t>Summit Regional Hospital 117</t>
  </si>
  <si>
    <t>Gateway Health Clinic 118</t>
  </si>
  <si>
    <t>Centennial Health Clinic 119</t>
  </si>
  <si>
    <t>Grace Health Clinic 120</t>
  </si>
  <si>
    <t>Hope Urgent Care 121</t>
  </si>
  <si>
    <t>Trinity Medical Center 122</t>
  </si>
  <si>
    <t>Trinity Regional Hospital 123</t>
  </si>
  <si>
    <t>Hope General Hospital 124</t>
  </si>
  <si>
    <t>Beacon Health Clinic 125</t>
  </si>
  <si>
    <t>Beacon Regional Hospital 126</t>
  </si>
  <si>
    <t>Mercy Regional Hospital 127</t>
  </si>
  <si>
    <t>Legacy General Hospital 128</t>
  </si>
  <si>
    <t>Riverview Urgent Care 129</t>
  </si>
  <si>
    <t>Trinity Community Hospital 130</t>
  </si>
  <si>
    <t>Hope Medical Center 131</t>
  </si>
  <si>
    <t>Unity Health Clinic 132</t>
  </si>
  <si>
    <t>Crestview Health Clinic 133</t>
  </si>
  <si>
    <t>Hope Health Clinic 134</t>
  </si>
  <si>
    <t>Mercy Urgent Care 135</t>
  </si>
  <si>
    <t>Hope Medical Center 136</t>
  </si>
  <si>
    <t>Riverview Urgent Care 137</t>
  </si>
  <si>
    <t>Gateway Health Clinic 138</t>
  </si>
  <si>
    <t>Riverview Urgent Care 139</t>
  </si>
  <si>
    <t>Centennial General Hospital 140</t>
  </si>
  <si>
    <t>Valley Medical Center 141</t>
  </si>
  <si>
    <t>Riverview Health Clinic 142</t>
  </si>
  <si>
    <t>Legacy Community Hospital 143</t>
  </si>
  <si>
    <t>Horizon Regional Hospital 144</t>
  </si>
  <si>
    <t>Centennial General Hospital 145</t>
  </si>
  <si>
    <t>Horizon Community Hospital 146</t>
  </si>
  <si>
    <t>Hope Regional Hospital 147</t>
  </si>
  <si>
    <t>Crestview Medical Center 148</t>
  </si>
  <si>
    <t>St. Jude Medical Center 149</t>
  </si>
  <si>
    <t>Centennial Community Hospital 150</t>
  </si>
  <si>
    <t>Crestview Community Hospital 151</t>
  </si>
  <si>
    <t>Crestview Medical Center 152</t>
  </si>
  <si>
    <t>Centennial Medical Center 153</t>
  </si>
  <si>
    <t>Centennial Health Clinic 154</t>
  </si>
  <si>
    <t>Hope Community Hospital 155</t>
  </si>
  <si>
    <t>Unity Urgent Care 156</t>
  </si>
  <si>
    <t>Valley Community Hospital 157</t>
  </si>
  <si>
    <t>Valley General Hospital 158</t>
  </si>
  <si>
    <t>Centennial Urgent Care 159</t>
  </si>
  <si>
    <t>St. Jude Urgent Care 160</t>
  </si>
  <si>
    <t>Crestview Medical Center 161</t>
  </si>
  <si>
    <t>Hope Health Clinic 162</t>
  </si>
  <si>
    <t>Valley General Hospital 163</t>
  </si>
  <si>
    <t>Gateway General Hospital 164</t>
  </si>
  <si>
    <t>Valley Community Hospital 165</t>
  </si>
  <si>
    <t>Centennial Health Clinic 166</t>
  </si>
  <si>
    <t>Beacon Community Hospital 167</t>
  </si>
  <si>
    <t>Trinity Urgent Care 168</t>
  </si>
  <si>
    <t>Beacon Regional Hospital 169</t>
  </si>
  <si>
    <t>Unity Regional Hospital 170</t>
  </si>
  <si>
    <t>Riverview Community Hospital 171</t>
  </si>
  <si>
    <t>St. Jude Regional Hospital 172</t>
  </si>
  <si>
    <t>Horizon Community Hospital 173</t>
  </si>
  <si>
    <t>Unity Community Hospital 174</t>
  </si>
  <si>
    <t>Riverview Medical Center 175</t>
  </si>
  <si>
    <t>Mercy Regional Hospital 176</t>
  </si>
  <si>
    <t>St. Jude Community Hospital 177</t>
  </si>
  <si>
    <t>Grace General Hospital 178</t>
  </si>
  <si>
    <t>Mercy Urgent Care 179</t>
  </si>
  <si>
    <t>Gateway Urgent Care 180</t>
  </si>
  <si>
    <t>Hope Health Clinic 181</t>
  </si>
  <si>
    <t>Centennial Urgent Care 182</t>
  </si>
  <si>
    <t>Riverview Community Hospital 183</t>
  </si>
  <si>
    <t>Summit Health Clinic 184</t>
  </si>
  <si>
    <t>Beacon Urgent Care 185</t>
  </si>
  <si>
    <t>Summit Community Hospital 186</t>
  </si>
  <si>
    <t>Crestview Community Hospital 187</t>
  </si>
  <si>
    <t>Trinity Urgent Care 188</t>
  </si>
  <si>
    <t>Centennial Medical Center 189</t>
  </si>
  <si>
    <t>Legacy General Hospital 190</t>
  </si>
  <si>
    <t>Trinity General Hospital 191</t>
  </si>
  <si>
    <t>Grace Community Hospital 192</t>
  </si>
  <si>
    <t>Mercy General Hospital 193</t>
  </si>
  <si>
    <t>Horizon Health Clinic 194</t>
  </si>
  <si>
    <t>Crestview Community Hospital 195</t>
  </si>
  <si>
    <t>Mercy Regional Hospital 196</t>
  </si>
  <si>
    <t>Beacon Urgent Care 197</t>
  </si>
  <si>
    <t>Centennial Health Clinic 198</t>
  </si>
  <si>
    <t>Hope Health Clinic 199</t>
  </si>
  <si>
    <t>Grace Health Clinic 200</t>
  </si>
  <si>
    <t>Riverview Regional Hospital 201</t>
  </si>
  <si>
    <t>Summit Community Hospital 202</t>
  </si>
  <si>
    <t>Trinity Community Hospital 203</t>
  </si>
  <si>
    <t>St. Jude Health Clinic 204</t>
  </si>
  <si>
    <t>Mercy Regional Hospital 205</t>
  </si>
  <si>
    <t>Beacon General Hospital 206</t>
  </si>
  <si>
    <t>Horizon Urgent Care 207</t>
  </si>
  <si>
    <t>Beacon General Hospital 208</t>
  </si>
  <si>
    <t>Hope General Hospital 209</t>
  </si>
  <si>
    <t>Horizon General Hospital 210</t>
  </si>
  <si>
    <t>Grace Regional Hospital 211</t>
  </si>
  <si>
    <t>Crestview Community Hospital 212</t>
  </si>
  <si>
    <t>St. Jude Regional Hospital 213</t>
  </si>
  <si>
    <t>Unity Health Clinic 214</t>
  </si>
  <si>
    <t>Mercy Medical Center 215</t>
  </si>
  <si>
    <t>Hope Urgent Care 216</t>
  </si>
  <si>
    <t>Hope Health Clinic 217</t>
  </si>
  <si>
    <t>Centennial Urgent Care 218</t>
  </si>
  <si>
    <t>Summit Community Hospital 219</t>
  </si>
  <si>
    <t>Summit Community Hospital 220</t>
  </si>
  <si>
    <t>Mercy Medical Center 221</t>
  </si>
  <si>
    <t>Grace Urgent Care 222</t>
  </si>
  <si>
    <t>Beacon Regional Hospital 223</t>
  </si>
  <si>
    <t>Summit Regional Hospital 224</t>
  </si>
  <si>
    <t>Mercy Urgent Care 225</t>
  </si>
  <si>
    <t>Unity Medical Center 226</t>
  </si>
  <si>
    <t>Hope Urgent Care 227</t>
  </si>
  <si>
    <t>Riverview Regional Hospital 228</t>
  </si>
  <si>
    <t>Hope Regional Hospital 229</t>
  </si>
  <si>
    <t>Unity General Hospital 230</t>
  </si>
  <si>
    <t>Mercy Regional Hospital 231</t>
  </si>
  <si>
    <t>Grace Community Hospital 232</t>
  </si>
  <si>
    <t>Gateway Medical Center 233</t>
  </si>
  <si>
    <t>Mercy Community Hospital 234</t>
  </si>
  <si>
    <t>Summit Community Hospital 235</t>
  </si>
  <si>
    <t>Mercy Community Hospital 236</t>
  </si>
  <si>
    <t>Summit Urgent Care 237</t>
  </si>
  <si>
    <t>Trinity General Hospital 238</t>
  </si>
  <si>
    <t>Crestview Regional Hospital 239</t>
  </si>
  <si>
    <t>Legacy General Hospital 240</t>
  </si>
  <si>
    <t>St. Jude Health Clinic 241</t>
  </si>
  <si>
    <t>Riverview Health Clinic 242</t>
  </si>
  <si>
    <t>St. Jude Community Hospital 243</t>
  </si>
  <si>
    <t>Summit Medical Center 244</t>
  </si>
  <si>
    <t>Mercy Health Clinic 245</t>
  </si>
  <si>
    <t>Horizon General Hospital 246</t>
  </si>
  <si>
    <t>Trinity Community Hospital 247</t>
  </si>
  <si>
    <t>Hope General Hospital 248</t>
  </si>
  <si>
    <t>Grace Regional Hospital 249</t>
  </si>
  <si>
    <t>Centennial Urgent Care 250</t>
  </si>
  <si>
    <t>Mercy Health Clinic 251</t>
  </si>
  <si>
    <t>St. Jude Community Hospital 252</t>
  </si>
  <si>
    <t>St. Jude Community Hospital 253</t>
  </si>
  <si>
    <t>Valley Health Clinic 254</t>
  </si>
  <si>
    <t>Crestview Urgent Care 255</t>
  </si>
  <si>
    <t>Valley General Hospital 256</t>
  </si>
  <si>
    <t>Mercy Urgent Care 257</t>
  </si>
  <si>
    <t>Crestview Urgent Care 258</t>
  </si>
  <si>
    <t>Summit Health Clinic 259</t>
  </si>
  <si>
    <t>Centennial Community Hospital 260</t>
  </si>
  <si>
    <t>Summit Community Hospital 261</t>
  </si>
  <si>
    <t>Riverview Regional Hospital 262</t>
  </si>
  <si>
    <t>Centennial Health Clinic 263</t>
  </si>
  <si>
    <t>Valley Health Clinic 264</t>
  </si>
  <si>
    <t>Centennial Regional Hospital 265</t>
  </si>
  <si>
    <t>Hope General Hospital 266</t>
  </si>
  <si>
    <t>Grace General Hospital 267</t>
  </si>
  <si>
    <t>Valley Regional Hospital 268</t>
  </si>
  <si>
    <t>Summit General Hospital 269</t>
  </si>
  <si>
    <t>Crestview Medical Center 270</t>
  </si>
  <si>
    <t>Hope Regional Hospital 271</t>
  </si>
  <si>
    <t>Horizon Health Clinic 272</t>
  </si>
  <si>
    <t>Crestview Community Hospital 273</t>
  </si>
  <si>
    <t>Unity General Hospital 274</t>
  </si>
  <si>
    <t>Unity Community Hospital 275</t>
  </si>
  <si>
    <t>Horizon General Hospital 276</t>
  </si>
  <si>
    <t>Summit Medical Center 277</t>
  </si>
  <si>
    <t>St. Jude Health Clinic 278</t>
  </si>
  <si>
    <t>Beacon General Hospital 279</t>
  </si>
  <si>
    <t>Horizon General Hospital 280</t>
  </si>
  <si>
    <t>Unity General Hospital 281</t>
  </si>
  <si>
    <t>St. Jude Community Hospital 282</t>
  </si>
  <si>
    <t>Summit Medical Center 283</t>
  </si>
  <si>
    <t>Trinity Health Clinic 284</t>
  </si>
  <si>
    <t>Riverview Urgent Care 285</t>
  </si>
  <si>
    <t>Legacy General Hospital 286</t>
  </si>
  <si>
    <t>Trinity Urgent Care 287</t>
  </si>
  <si>
    <t>Beacon Medical Center 288</t>
  </si>
  <si>
    <t>Summit Community Hospital 289</t>
  </si>
  <si>
    <t>Trinity Regional Hospital 290</t>
  </si>
  <si>
    <t>Beacon Urgent Care 291</t>
  </si>
  <si>
    <t>Centennial General Hospital 292</t>
  </si>
  <si>
    <t>Trinity Medical Center 293</t>
  </si>
  <si>
    <t>Summit Urgent Care 294</t>
  </si>
  <si>
    <t>Trinity Community Hospital 295</t>
  </si>
  <si>
    <t>Horizon Community Hospital 296</t>
  </si>
  <si>
    <t>Grace Health Clinic 297</t>
  </si>
  <si>
    <t>Horizon Medical Center 298</t>
  </si>
  <si>
    <t>Grace Urgent Care 299</t>
  </si>
  <si>
    <t>Beacon Regional Hospital 300</t>
  </si>
  <si>
    <t>Summit General Hospital 301</t>
  </si>
  <si>
    <t>Unity Community Hospital 302</t>
  </si>
  <si>
    <t>Centennial Health Clinic 303</t>
  </si>
  <si>
    <t>Grace Urgent Care 304</t>
  </si>
  <si>
    <t>Trinity Regional Hospital 305</t>
  </si>
  <si>
    <t>Riverview General Hospital 306</t>
  </si>
  <si>
    <t>Mercy Urgent Care 307</t>
  </si>
  <si>
    <t>Beacon Regional Hospital 308</t>
  </si>
  <si>
    <t>Grace Health Clinic 309</t>
  </si>
  <si>
    <t>Horizon Community Hospital 310</t>
  </si>
  <si>
    <t>Gateway Health Clinic 311</t>
  </si>
  <si>
    <t>Crestview General Hospital 312</t>
  </si>
  <si>
    <t>Legacy Medical Center 313</t>
  </si>
  <si>
    <t>Horizon Community Hospital 314</t>
  </si>
  <si>
    <t>Horizon Health Clinic 315</t>
  </si>
  <si>
    <t>Beacon Health Clinic 316</t>
  </si>
  <si>
    <t>Hope Health Clinic 317</t>
  </si>
  <si>
    <t>Unity Urgent Care 318</t>
  </si>
  <si>
    <t>Mercy Health Clinic 319</t>
  </si>
  <si>
    <t>Gateway Urgent Care 320</t>
  </si>
  <si>
    <t>Gateway Medical Center 321</t>
  </si>
  <si>
    <t>Grace Community Hospital 322</t>
  </si>
  <si>
    <t>Hope General Hospital 323</t>
  </si>
  <si>
    <t>Mercy Urgent Care 324</t>
  </si>
  <si>
    <t>Grace Regional Hospital 325</t>
  </si>
  <si>
    <t>St. Jude Regional Hospital 326</t>
  </si>
  <si>
    <t>Centennial Medical Center 327</t>
  </si>
  <si>
    <t>Crestview General Hospital 328</t>
  </si>
  <si>
    <t>St. Jude General Hospital 329</t>
  </si>
  <si>
    <t>Beacon Urgent Care 330</t>
  </si>
  <si>
    <t>Summit General Hospital 331</t>
  </si>
  <si>
    <t>Trinity Health Clinic 332</t>
  </si>
  <si>
    <t>Grace Medical Center 333</t>
  </si>
  <si>
    <t>Trinity General Hospital 334</t>
  </si>
  <si>
    <t>Grace Health Clinic 335</t>
  </si>
  <si>
    <t>St. Jude Medical Center 336</t>
  </si>
  <si>
    <t>Riverview Community Hospital 337</t>
  </si>
  <si>
    <t>Gateway Regional Hospital 338</t>
  </si>
  <si>
    <t>Summit General Hospital 339</t>
  </si>
  <si>
    <t>Summit Medical Center 340</t>
  </si>
  <si>
    <t>Summit Urgent Care 341</t>
  </si>
  <si>
    <t>Centennial Urgent Care 342</t>
  </si>
  <si>
    <t>Beacon Community Hospital 343</t>
  </si>
  <si>
    <t>Summit Urgent Care 344</t>
  </si>
  <si>
    <t>Legacy Community Hospital 345</t>
  </si>
  <si>
    <t>Gateway Urgent Care 346</t>
  </si>
  <si>
    <t>Grace Health Clinic 347</t>
  </si>
  <si>
    <t>Unity Urgent Care 348</t>
  </si>
  <si>
    <t>Unity Medical Center 349</t>
  </si>
  <si>
    <t>Hope Regional Hospital 350</t>
  </si>
  <si>
    <t>Horizon Urgent Care 351</t>
  </si>
  <si>
    <t>Grace Urgent Care 352</t>
  </si>
  <si>
    <t>Riverview Regional Hospital 353</t>
  </si>
  <si>
    <t>Summit General Hospital 354</t>
  </si>
  <si>
    <t>Riverview Health Clinic 355</t>
  </si>
  <si>
    <t>Valley Community Hospital 356</t>
  </si>
  <si>
    <t>Crestview Urgent Care 357</t>
  </si>
  <si>
    <t>Horizon Regional Hospital 358</t>
  </si>
  <si>
    <t>Hope Urgent Care 359</t>
  </si>
  <si>
    <t>Legacy General Hospital 360</t>
  </si>
  <si>
    <t>Gateway Regional Hospital 361</t>
  </si>
  <si>
    <t>Valley Health Clinic 362</t>
  </si>
  <si>
    <t>St. Jude Community Hospital 363</t>
  </si>
  <si>
    <t>Legacy Health Clinic 364</t>
  </si>
  <si>
    <t>Gateway Urgent Care 365</t>
  </si>
  <si>
    <t>Legacy Urgent Care 366</t>
  </si>
  <si>
    <t>Gateway Urgent Care 367</t>
  </si>
  <si>
    <t>Summit Community Hospital 368</t>
  </si>
  <si>
    <t>Gateway General Hospital 369</t>
  </si>
  <si>
    <t>Horizon Community Hospital 370</t>
  </si>
  <si>
    <t>Riverview General Hospital 371</t>
  </si>
  <si>
    <t>Unity Health Clinic 372</t>
  </si>
  <si>
    <t>St. Jude Community Hospital 373</t>
  </si>
  <si>
    <t>Valley Urgent Care 374</t>
  </si>
  <si>
    <t>Hope General Hospital 375</t>
  </si>
  <si>
    <t>Hope Regional Hospital 376</t>
  </si>
  <si>
    <t>Centennial General Hospital 377</t>
  </si>
  <si>
    <t>Beacon Medical Center 378</t>
  </si>
  <si>
    <t>Beacon General Hospital 379</t>
  </si>
  <si>
    <t>Horizon Community Hospital 380</t>
  </si>
  <si>
    <t>Hope Regional Hospital 381</t>
  </si>
  <si>
    <t>Crestview Community Hospital 382</t>
  </si>
  <si>
    <t>Mercy Regional Hospital 383</t>
  </si>
  <si>
    <t>Grace Health Clinic 384</t>
  </si>
  <si>
    <t>Summit Regional Hospital 385</t>
  </si>
  <si>
    <t>Horizon Urgent Care 386</t>
  </si>
  <si>
    <t>Legacy Community Hospital 387</t>
  </si>
  <si>
    <t>Valley Urgent Care 388</t>
  </si>
  <si>
    <t>Grace Community Hospital 389</t>
  </si>
  <si>
    <t>Mercy Urgent Care 390</t>
  </si>
  <si>
    <t>Valley Health Clinic 391</t>
  </si>
  <si>
    <t>Crestview Regional Hospital 392</t>
  </si>
  <si>
    <t>St. Jude Regional Hospital 393</t>
  </si>
  <si>
    <t>Beacon Regional Hospital 394</t>
  </si>
  <si>
    <t>St. Jude Community Hospital 395</t>
  </si>
  <si>
    <t>Centennial Health Clinic 396</t>
  </si>
  <si>
    <t>Summit Medical Center 397</t>
  </si>
  <si>
    <t>Summit Urgent Care 398</t>
  </si>
  <si>
    <t>Hope Health Clinic 399</t>
  </si>
  <si>
    <t>Trinity Health Clinic 400</t>
  </si>
  <si>
    <t>Gateway Regional Hospital 401</t>
  </si>
  <si>
    <t>Gateway Medical Center 402</t>
  </si>
  <si>
    <t>St. Jude Health Clinic 403</t>
  </si>
  <si>
    <t>Crestview General Hospital 404</t>
  </si>
  <si>
    <t>Trinity Regional Hospital 405</t>
  </si>
  <si>
    <t>Beacon General Hospital 406</t>
  </si>
  <si>
    <t>Hope Community Hospital 407</t>
  </si>
  <si>
    <t>Centennial Health Clinic 408</t>
  </si>
  <si>
    <t>Centennial Health Clinic 409</t>
  </si>
  <si>
    <t>Hope Health Clinic 410</t>
  </si>
  <si>
    <t>Unity General Hospital 411</t>
  </si>
  <si>
    <t>Summit Health Clinic 412</t>
  </si>
  <si>
    <t>Trinity Community Hospital 413</t>
  </si>
  <si>
    <t>Legacy General Hospital 414</t>
  </si>
  <si>
    <t>Riverview Medical Center 415</t>
  </si>
  <si>
    <t>Trinity Health Clinic 416</t>
  </si>
  <si>
    <t>Trinity General Hospital 417</t>
  </si>
  <si>
    <t>Trinity Health Clinic 418</t>
  </si>
  <si>
    <t>Summit Health Clinic 419</t>
  </si>
  <si>
    <t>Valley Health Clinic 420</t>
  </si>
  <si>
    <t>Gateway General Hospital 421</t>
  </si>
  <si>
    <t>Unity General Hospital 422</t>
  </si>
  <si>
    <t>Riverview Regional Hospital 423</t>
  </si>
  <si>
    <t>Trinity Health Clinic 424</t>
  </si>
  <si>
    <t>Centennial Community Hospital 425</t>
  </si>
  <si>
    <t>Legacy Community Hospital 426</t>
  </si>
  <si>
    <t>Gateway Urgent Care 427</t>
  </si>
  <si>
    <t>Unity Regional Hospital 428</t>
  </si>
  <si>
    <t>Trinity Medical Center 429</t>
  </si>
  <si>
    <t>Beacon Medical Center 430</t>
  </si>
  <si>
    <t>Valley Health Clinic 431</t>
  </si>
  <si>
    <t>Valley Community Hospital 432</t>
  </si>
  <si>
    <t>Gateway Medical Center 433</t>
  </si>
  <si>
    <t>Hope Community Hospital 434</t>
  </si>
  <si>
    <t>Crestview Urgent Care 435</t>
  </si>
  <si>
    <t>Unity Medical Center 436</t>
  </si>
  <si>
    <t>Valley Health Clinic 437</t>
  </si>
  <si>
    <t>Crestview Health Clinic 438</t>
  </si>
  <si>
    <t>Gateway Medical Center 439</t>
  </si>
  <si>
    <t>St. Jude Medical Center 440</t>
  </si>
  <si>
    <t>Grace Community Hospital 441</t>
  </si>
  <si>
    <t>Unity Regional Hospital 442</t>
  </si>
  <si>
    <t>Trinity Urgent Care 443</t>
  </si>
  <si>
    <t>Horizon Regional Hospital 444</t>
  </si>
  <si>
    <t>Mercy Health Clinic 445</t>
  </si>
  <si>
    <t>Horizon Urgent Care 446</t>
  </si>
  <si>
    <t>Hope Health Clinic 447</t>
  </si>
  <si>
    <t>Summit Health Clinic 448</t>
  </si>
  <si>
    <t>Horizon Urgent Care 449</t>
  </si>
  <si>
    <t>Hope General Hospital 450</t>
  </si>
  <si>
    <t>Mercy Medical Center 451</t>
  </si>
  <si>
    <t>Hope Medical Center 452</t>
  </si>
  <si>
    <t>Valley Urgent Care 453</t>
  </si>
  <si>
    <t>Beacon Urgent Care 454</t>
  </si>
  <si>
    <t>Unity Health Clinic 455</t>
  </si>
  <si>
    <t>Horizon Medical Center 456</t>
  </si>
  <si>
    <t>Summit General Hospital 457</t>
  </si>
  <si>
    <t>Grace Medical Center 458</t>
  </si>
  <si>
    <t>Crestview Medical Center 459</t>
  </si>
  <si>
    <t>Riverview Urgent Care 460</t>
  </si>
  <si>
    <t>Hope Medical Center 461</t>
  </si>
  <si>
    <t>Unity Community Hospital 462</t>
  </si>
  <si>
    <t>Grace Community Hospital 463</t>
  </si>
  <si>
    <t>Grace Health Clinic 464</t>
  </si>
  <si>
    <t>Horizon General Hospital 465</t>
  </si>
  <si>
    <t>Mercy Urgent Care 466</t>
  </si>
  <si>
    <t>Centennial Urgent Care 467</t>
  </si>
  <si>
    <t>Horizon Community Hospital 468</t>
  </si>
  <si>
    <t>Hope General Hospital 469</t>
  </si>
  <si>
    <t>Crestview Urgent Care 470</t>
  </si>
  <si>
    <t>Valley Regional Hospital 471</t>
  </si>
  <si>
    <t>Gateway Urgent Care 472</t>
  </si>
  <si>
    <t>Centennial Community Hospital 473</t>
  </si>
  <si>
    <t>Centennial Regional Hospital 474</t>
  </si>
  <si>
    <t>Mercy Community Hospital 475</t>
  </si>
  <si>
    <t>Legacy Urgent Care 476</t>
  </si>
  <si>
    <t>Crestview Regional Hospital 477</t>
  </si>
  <si>
    <t>Hope Health Clinic 478</t>
  </si>
  <si>
    <t>Hope Community Hospital 479</t>
  </si>
  <si>
    <t>Crestview Medical Center 480</t>
  </si>
  <si>
    <t>St. Jude Regional Hospital 481</t>
  </si>
  <si>
    <t>Centennial General Hospital 482</t>
  </si>
  <si>
    <t>Beacon Urgent Care 483</t>
  </si>
  <si>
    <t>Centennial General Hospital 484</t>
  </si>
  <si>
    <t>Riverview General Hospital 485</t>
  </si>
  <si>
    <t>Legacy General Hospital 486</t>
  </si>
  <si>
    <t>Horizon Urgent Care 487</t>
  </si>
  <si>
    <t>Crestview Medical Center 488</t>
  </si>
  <si>
    <t>Riverview Health Clinic 489</t>
  </si>
  <si>
    <t>Beacon Health Clinic 490</t>
  </si>
  <si>
    <t>Mercy Regional Hospital 491</t>
  </si>
  <si>
    <t>Mercy General Hospital 492</t>
  </si>
  <si>
    <t>Riverview General Hospital 493</t>
  </si>
  <si>
    <t>Valley Regional Hospital 494</t>
  </si>
  <si>
    <t>Grace General Hospital 495</t>
  </si>
  <si>
    <t>St. Jude Health Clinic 496</t>
  </si>
  <si>
    <t>Valley Regional Hospital 497</t>
  </si>
  <si>
    <t>Unity Health Clinic 498</t>
  </si>
  <si>
    <t>St. Jude General Hospital 499</t>
  </si>
  <si>
    <t>Hope General Hospital 500</t>
  </si>
  <si>
    <t>Mercy Urgent Care 501</t>
  </si>
  <si>
    <t>Valley Medical Center 502</t>
  </si>
  <si>
    <t>Legacy Regional Hospital 503</t>
  </si>
  <si>
    <t>Beacon Medical Center 504</t>
  </si>
  <si>
    <t>Legacy Urgent Care 505</t>
  </si>
  <si>
    <t>Riverview General Hospital 506</t>
  </si>
  <si>
    <t>Valley Community Hospital 507</t>
  </si>
  <si>
    <t>Hope Urgent Care 508</t>
  </si>
  <si>
    <t>Hope Regional Hospital 509</t>
  </si>
  <si>
    <t>Beacon General Hospital 510</t>
  </si>
  <si>
    <t>Hope Regional Hospital 511</t>
  </si>
  <si>
    <t>Horizon Medical Center 512</t>
  </si>
  <si>
    <t>Crestview Community Hospital 513</t>
  </si>
  <si>
    <t>Legacy Community Hospital 514</t>
  </si>
  <si>
    <t>Unity General Hospital 515</t>
  </si>
  <si>
    <t>Valley Urgent Care 516</t>
  </si>
  <si>
    <t>Gateway Regional Hospital 517</t>
  </si>
  <si>
    <t>Unity Health Clinic 518</t>
  </si>
  <si>
    <t>Crestview Medical Center 519</t>
  </si>
  <si>
    <t>Grace Community Hospital 520</t>
  </si>
  <si>
    <t>Centennial Regional Hospital 521</t>
  </si>
  <si>
    <t>Legacy Regional Hospital 522</t>
  </si>
  <si>
    <t>Trinity Health Clinic 523</t>
  </si>
  <si>
    <t>Valley Regional Hospital 524</t>
  </si>
  <si>
    <t>Mercy Health Clinic 525</t>
  </si>
  <si>
    <t>Summit Medical Center 526</t>
  </si>
  <si>
    <t>Grace Health Clinic 527</t>
  </si>
  <si>
    <t>Riverview Medical Center 528</t>
  </si>
  <si>
    <t>Legacy General Hospital 529</t>
  </si>
  <si>
    <t>Epic Systems (EpicCare)</t>
  </si>
  <si>
    <t>Athems Clinicals</t>
  </si>
  <si>
    <t>eClinicalWorks V12</t>
  </si>
  <si>
    <t>NextGen Enterprise EHR</t>
  </si>
  <si>
    <t>Veradigm EHR (formerly Allscripts)</t>
  </si>
  <si>
    <t>MEDITECH Expanse</t>
  </si>
  <si>
    <t>Greenway Health (Prime Suite)</t>
  </si>
  <si>
    <t>AdvancedMD EHR</t>
  </si>
  <si>
    <t>DrChrono EHR</t>
  </si>
  <si>
    <t>Azalea Health EHR</t>
  </si>
  <si>
    <t>CompuGroup Medical (CGM APRIMA)</t>
  </si>
  <si>
    <t>Experity EHR</t>
  </si>
  <si>
    <t>NetSmart MyEvolv</t>
  </si>
  <si>
    <t>MatrixCare EHR</t>
  </si>
  <si>
    <t>OpenEMR (Open Source)</t>
  </si>
  <si>
    <t>Other Facility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</si>
</sst>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
    <numFmt numFmtId="165" formatCode="_(* #,##0_);_(* \(#,##0\);_(* &quot;-&quot;??_);_(@_)"/>
  </numFmts>
  <fonts count="22"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9"/>
      <color indexed="81"/>
      <name val="Tahoma"/>
      <family val="2"/>
    </font>
    <font>
      <b/>
      <sz val="9"/>
      <color indexed="81"/>
      <name val="Tahoma"/>
      <family val="2"/>
    </font>
    <font>
      <u/>
      <sz val="11"/>
      <color theme="10"/>
      <name val="Aptos Narrow"/>
      <family val="2"/>
      <scheme val="minor"/>
    </font>
    <font>
      <u/>
      <sz val="11"/>
      <color theme="1"/>
      <name val="Aptos Narrow"/>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theme="4" tint="0.79998168889431442"/>
      </patternFill>
    </fill>
    <fill>
      <patternFill patternType="solid">
        <fgColor rgb="FFFFFF00"/>
        <bgColor indexed="64"/>
      </patternFill>
    </fill>
    <fill>
      <patternFill patternType="solid">
        <fgColor rgb="FFFFC000"/>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theme="4" tint="0.39997558519241921"/>
      </right>
      <top style="thin">
        <color theme="4" tint="0.39997558519241921"/>
      </top>
      <bottom style="thin">
        <color theme="4" tint="0.39997558519241921"/>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right/>
      <top/>
      <bottom style="thin">
        <color indexed="64"/>
      </bottom>
      <diagonal/>
    </border>
  </borders>
  <cellStyleXfs count="45">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0" fillId="0" borderId="0" applyNumberForma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47">
    <xf numFmtId="0" fontId="0" fillId="0" borderId="0" xfId="0"/>
    <xf numFmtId="0" fontId="20" fillId="0" borderId="0" xfId="42"/>
    <xf numFmtId="0" fontId="0" fillId="0" borderId="0" xfId="0" pivotButton="1"/>
    <xf numFmtId="9" fontId="0" fillId="0" borderId="0" xfId="43" applyFont="1"/>
    <xf numFmtId="0" fontId="16" fillId="0" borderId="10" xfId="0" applyFont="1" applyBorder="1"/>
    <xf numFmtId="0" fontId="0" fillId="0" borderId="10" xfId="0" applyBorder="1"/>
    <xf numFmtId="49" fontId="0" fillId="0" borderId="0" xfId="0" applyNumberFormat="1"/>
    <xf numFmtId="0" fontId="0" fillId="0" borderId="11" xfId="0" applyBorder="1"/>
    <xf numFmtId="0" fontId="0" fillId="33" borderId="11" xfId="0" applyFill="1" applyBorder="1"/>
    <xf numFmtId="0" fontId="0" fillId="0" borderId="10" xfId="0" applyBorder="1" applyAlignment="1">
      <alignment wrapText="1"/>
    </xf>
    <xf numFmtId="0" fontId="20" fillId="0" borderId="10" xfId="42" applyBorder="1"/>
    <xf numFmtId="0" fontId="16" fillId="0" borderId="0" xfId="0" applyFont="1"/>
    <xf numFmtId="0" fontId="16" fillId="0" borderId="0" xfId="0" applyFont="1" applyAlignment="1">
      <alignment horizontal="center"/>
    </xf>
    <xf numFmtId="0" fontId="0" fillId="0" borderId="0" xfId="0" applyAlignment="1">
      <alignment horizontal="left"/>
    </xf>
    <xf numFmtId="164" fontId="0" fillId="0" borderId="10" xfId="43" applyNumberFormat="1" applyFont="1" applyBorder="1"/>
    <xf numFmtId="9" fontId="0" fillId="0" borderId="10" xfId="43" applyFont="1" applyBorder="1"/>
    <xf numFmtId="9" fontId="0" fillId="0" borderId="10" xfId="0" applyNumberFormat="1" applyBorder="1"/>
    <xf numFmtId="9" fontId="0" fillId="0" borderId="0" xfId="0" applyNumberFormat="1"/>
    <xf numFmtId="0" fontId="0" fillId="34" borderId="10" xfId="0" applyFill="1" applyBorder="1"/>
    <xf numFmtId="164" fontId="16" fillId="0" borderId="10" xfId="43" applyNumberFormat="1" applyFont="1" applyBorder="1"/>
    <xf numFmtId="9" fontId="16" fillId="0" borderId="10" xfId="43" applyFont="1" applyBorder="1"/>
    <xf numFmtId="9" fontId="16" fillId="0" borderId="10" xfId="0" applyNumberFormat="1" applyFont="1" applyBorder="1"/>
    <xf numFmtId="0" fontId="16" fillId="0" borderId="17" xfId="0" applyFont="1" applyBorder="1"/>
    <xf numFmtId="0" fontId="0" fillId="0" borderId="12" xfId="0" applyBorder="1" applyAlignment="1">
      <alignment horizontal="center"/>
    </xf>
    <xf numFmtId="0" fontId="0" fillId="0" borderId="15" xfId="0" applyBorder="1" applyAlignment="1">
      <alignment horizontal="center"/>
    </xf>
    <xf numFmtId="0" fontId="16" fillId="0" borderId="13" xfId="0" applyFont="1" applyBorder="1" applyAlignment="1">
      <alignment horizontal="center" vertical="top"/>
    </xf>
    <xf numFmtId="0" fontId="16" fillId="0" borderId="14" xfId="0" applyFont="1" applyBorder="1" applyAlignment="1">
      <alignment horizontal="center" vertical="top"/>
    </xf>
    <xf numFmtId="11" fontId="0" fillId="0" borderId="0" xfId="0" applyNumberFormat="1"/>
    <xf numFmtId="0" fontId="0" fillId="0" borderId="19" xfId="0" applyBorder="1"/>
    <xf numFmtId="165" fontId="0" fillId="0" borderId="0" xfId="44" applyNumberFormat="1" applyFont="1" applyAlignment="1">
      <alignment horizontal="left"/>
    </xf>
    <xf numFmtId="3" fontId="0" fillId="0" borderId="0" xfId="0" applyNumberFormat="1"/>
    <xf numFmtId="0" fontId="16" fillId="0" borderId="10" xfId="0" applyFont="1" applyBorder="1" applyAlignment="1">
      <alignment wrapText="1"/>
    </xf>
    <xf numFmtId="0" fontId="0" fillId="0" borderId="0" xfId="0" applyAlignment="1">
      <alignment wrapText="1"/>
    </xf>
    <xf numFmtId="0" fontId="0" fillId="35" borderId="0" xfId="0" applyFill="1"/>
    <xf numFmtId="0" fontId="16" fillId="35" borderId="0" xfId="0" applyFont="1" applyFill="1"/>
    <xf numFmtId="165" fontId="0" fillId="35" borderId="0" xfId="44" applyNumberFormat="1" applyFont="1" applyFill="1"/>
    <xf numFmtId="10" fontId="0" fillId="0" borderId="0" xfId="0" applyNumberFormat="1"/>
    <xf numFmtId="164" fontId="0" fillId="35" borderId="0" xfId="43" applyNumberFormat="1" applyFont="1" applyFill="1"/>
    <xf numFmtId="0" fontId="16" fillId="0" borderId="13" xfId="0" applyFont="1" applyBorder="1" applyAlignment="1">
      <alignment horizontal="center"/>
    </xf>
    <xf numFmtId="0" fontId="16" fillId="0" borderId="14" xfId="0" applyFont="1" applyBorder="1" applyAlignment="1">
      <alignment horizontal="center"/>
    </xf>
    <xf numFmtId="0" fontId="16" fillId="0" borderId="12" xfId="0" applyFont="1" applyBorder="1" applyAlignment="1">
      <alignment horizontal="center" vertical="center" textRotation="90"/>
    </xf>
    <xf numFmtId="0" fontId="16" fillId="0" borderId="18" xfId="0" applyFont="1" applyBorder="1" applyAlignment="1">
      <alignment horizontal="center" vertical="center" textRotation="90"/>
    </xf>
    <xf numFmtId="0" fontId="16" fillId="0" borderId="15" xfId="0" applyFont="1" applyBorder="1" applyAlignment="1">
      <alignment horizontal="center" vertical="center" textRotation="90"/>
    </xf>
    <xf numFmtId="0" fontId="16" fillId="0" borderId="13" xfId="0" applyFont="1" applyBorder="1" applyAlignment="1">
      <alignment horizontal="center"/>
    </xf>
    <xf numFmtId="0" fontId="16" fillId="0" borderId="14" xfId="0" applyFont="1" applyBorder="1" applyAlignment="1">
      <alignment horizontal="center"/>
    </xf>
    <xf numFmtId="0" fontId="16" fillId="0" borderId="16" xfId="0" applyFont="1" applyBorder="1" applyAlignment="1">
      <alignment horizontal="center"/>
    </xf>
    <xf numFmtId="0" fontId="0" fillId="0" borderId="0" xfId="0" applyNumberFormat="1"/>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4"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3" builtinId="5"/>
    <cellStyle name="Title" xfId="1" builtinId="15" customBuiltin="1"/>
    <cellStyle name="Total" xfId="17" builtinId="25" customBuiltin="1"/>
    <cellStyle name="Warning Text" xfId="14" builtinId="11" customBuiltin="1"/>
  </cellStyles>
  <dxfs count="8">
    <dxf>
      <font>
        <color rgb="FF9C0006"/>
      </font>
      <fill>
        <patternFill>
          <bgColor rgb="FFFFC7CE"/>
        </patternFill>
      </fill>
    </dxf>
    <dxf>
      <font>
        <color rgb="FF9C0006"/>
      </font>
      <fill>
        <patternFill>
          <bgColor rgb="FFFFC7CE"/>
        </patternFill>
      </fill>
    </dxf>
    <dxf>
      <numFmt numFmtId="0" formatCode="General"/>
    </dxf>
    <dxf>
      <numFmt numFmtId="0" formatCode="General"/>
    </dxf>
    <dxf>
      <numFmt numFmtId="0" formatCode="General"/>
    </dxf>
    <dxf>
      <numFmt numFmtId="0" formatCode="General"/>
    </dxf>
    <dxf>
      <numFmt numFmtId="30" formatCode="@"/>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pivotCacheDefinition" Target="pivotCache/pivotCacheDefinition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pivotCacheDefinition" Target="pivotCache/pivotCacheDefinition3.xml"/><Relationship Id="rId2" Type="http://schemas.openxmlformats.org/officeDocument/2006/relationships/worksheet" Target="worksheets/sheet2.xml"/><Relationship Id="rId16" Type="http://schemas.openxmlformats.org/officeDocument/2006/relationships/pivotCacheDefinition" Target="pivotCache/pivotCacheDefinition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pivotCacheDefinition" Target="pivotCache/pivotCacheDefinition1.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Ex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_xlchart.v1.0</cx:f>
      </cx:strDim>
      <cx:numDim type="size">
        <cx:f>_xlchart.v1.1</cx:f>
      </cx:numDim>
    </cx:data>
  </cx:chartData>
  <cx:chart>
    <cx:plotArea>
      <cx:plotAreaRegion>
        <cx:series layoutId="treemap" uniqueId="{DA3D0380-3A9E-4174-BDB5-56AD99324ACD}">
          <cx:dataLabels pos="inEnd">
            <cx:txPr>
              <a:bodyPr vertOverflow="overflow" horzOverflow="overflow" wrap="square" lIns="0" tIns="0" rIns="0" bIns="0"/>
              <a:lstStyle/>
              <a:p>
                <a:pPr algn="ctr" rtl="0">
                  <a:defRPr sz="1200" b="0" i="0">
                    <a:solidFill>
                      <a:srgbClr val="000000"/>
                    </a:solidFill>
                    <a:latin typeface="Calibri" panose="020F0502020204030204" pitchFamily="34" charset="0"/>
                    <a:ea typeface="Calibri" panose="020F0502020204030204" pitchFamily="34" charset="0"/>
                    <a:cs typeface="Calibri" panose="020F0502020204030204" pitchFamily="34" charset="0"/>
                  </a:defRPr>
                </a:pPr>
                <a:endParaRPr/>
              </a:p>
            </cx:txPr>
            <cx:visibility seriesName="0" categoryName="1" value="0"/>
          </cx:dataLabels>
          <cx:dataId val="0"/>
          <cx:layoutPr>
            <cx:parentLabelLayout val="overlapping"/>
          </cx:layoutPr>
        </cx:series>
      </cx:plotAreaRegion>
    </cx:plotArea>
  </cx:chart>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410">
  <cs:axisTitle>
    <cs:lnRef idx="0"/>
    <cs:fillRef idx="0"/>
    <cs:effectRef idx="0"/>
    <cs:fontRef idx="minor">
      <a:schemeClr val="tx1">
        <a:lumMod val="65000"/>
        <a:lumOff val="35000"/>
      </a:schemeClr>
    </cs:fontRef>
    <cs:spPr>
      <a:solidFill>
        <a:schemeClr val="bg1">
          <a:lumMod val="65000"/>
        </a:schemeClr>
      </a:solidFill>
      <a:ln w="19050">
        <a:solidFill>
          <a:schemeClr val="bg1"/>
        </a:solidFill>
      </a:ln>
    </cs:spPr>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lt1"/>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microsoft.com/office/2014/relationships/chartEx" Target="../charts/chartEx1.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xdr:row>
      <xdr:rowOff>180975</xdr:rowOff>
    </xdr:from>
    <xdr:to>
      <xdr:col>25</xdr:col>
      <xdr:colOff>514350</xdr:colOff>
      <xdr:row>24</xdr:row>
      <xdr:rowOff>47625</xdr:rowOff>
    </xdr:to>
    <xdr:pic>
      <xdr:nvPicPr>
        <xdr:cNvPr id="2" name="Picture 1">
          <a:extLst>
            <a:ext uri="{FF2B5EF4-FFF2-40B4-BE49-F238E27FC236}">
              <a16:creationId xmlns:a16="http://schemas.microsoft.com/office/drawing/2014/main" id="{011B4505-6177-3CD2-8E1D-8B6FFA635D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52475"/>
          <a:ext cx="16363950" cy="3867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285750</xdr:colOff>
      <xdr:row>7</xdr:row>
      <xdr:rowOff>152400</xdr:rowOff>
    </xdr:from>
    <xdr:to>
      <xdr:col>5</xdr:col>
      <xdr:colOff>1228725</xdr:colOff>
      <xdr:row>13</xdr:row>
      <xdr:rowOff>142875</xdr:rowOff>
    </xdr:to>
    <xdr:sp macro="" textlink="">
      <xdr:nvSpPr>
        <xdr:cNvPr id="2" name="Arrow: Down 1">
          <a:extLst>
            <a:ext uri="{FF2B5EF4-FFF2-40B4-BE49-F238E27FC236}">
              <a16:creationId xmlns:a16="http://schemas.microsoft.com/office/drawing/2014/main" id="{F31AE194-274A-4DD4-BB1D-F0A801131038}"/>
            </a:ext>
          </a:extLst>
        </xdr:cNvPr>
        <xdr:cNvSpPr/>
      </xdr:nvSpPr>
      <xdr:spPr>
        <a:xfrm>
          <a:off x="14992350" y="1485900"/>
          <a:ext cx="323850" cy="1133475"/>
        </a:xfrm>
        <a:prstGeom prst="downArrow">
          <a:avLst/>
        </a:prstGeom>
        <a:solidFill>
          <a:srgbClr val="FFC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285750</xdr:colOff>
      <xdr:row>7</xdr:row>
      <xdr:rowOff>152400</xdr:rowOff>
    </xdr:from>
    <xdr:to>
      <xdr:col>13</xdr:col>
      <xdr:colOff>1228725</xdr:colOff>
      <xdr:row>13</xdr:row>
      <xdr:rowOff>142875</xdr:rowOff>
    </xdr:to>
    <xdr:sp macro="" textlink="">
      <xdr:nvSpPr>
        <xdr:cNvPr id="2" name="Arrow: Down 1">
          <a:extLst>
            <a:ext uri="{FF2B5EF4-FFF2-40B4-BE49-F238E27FC236}">
              <a16:creationId xmlns:a16="http://schemas.microsoft.com/office/drawing/2014/main" id="{E912ACB8-D17F-44EF-941D-4EE27D54B362}"/>
            </a:ext>
          </a:extLst>
        </xdr:cNvPr>
        <xdr:cNvSpPr/>
      </xdr:nvSpPr>
      <xdr:spPr>
        <a:xfrm>
          <a:off x="13411200" y="1104900"/>
          <a:ext cx="323850" cy="1133475"/>
        </a:xfrm>
        <a:prstGeom prst="downArrow">
          <a:avLst/>
        </a:prstGeom>
        <a:solidFill>
          <a:srgbClr val="FFC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285750</xdr:colOff>
      <xdr:row>8</xdr:row>
      <xdr:rowOff>152400</xdr:rowOff>
    </xdr:from>
    <xdr:to>
      <xdr:col>7</xdr:col>
      <xdr:colOff>1228725</xdr:colOff>
      <xdr:row>14</xdr:row>
      <xdr:rowOff>142875</xdr:rowOff>
    </xdr:to>
    <xdr:sp macro="" textlink="">
      <xdr:nvSpPr>
        <xdr:cNvPr id="3" name="Arrow: Down 2">
          <a:extLst>
            <a:ext uri="{FF2B5EF4-FFF2-40B4-BE49-F238E27FC236}">
              <a16:creationId xmlns:a16="http://schemas.microsoft.com/office/drawing/2014/main" id="{40806533-9AF8-4C6E-8198-5B811CC3E94B}"/>
            </a:ext>
          </a:extLst>
        </xdr:cNvPr>
        <xdr:cNvSpPr/>
      </xdr:nvSpPr>
      <xdr:spPr>
        <a:xfrm>
          <a:off x="5276850" y="5486400"/>
          <a:ext cx="942975" cy="1133475"/>
        </a:xfrm>
        <a:prstGeom prst="downArrow">
          <a:avLst/>
        </a:prstGeom>
        <a:solidFill>
          <a:srgbClr val="FFC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409575</xdr:colOff>
      <xdr:row>3</xdr:row>
      <xdr:rowOff>14286</xdr:rowOff>
    </xdr:from>
    <xdr:to>
      <xdr:col>16</xdr:col>
      <xdr:colOff>819150</xdr:colOff>
      <xdr:row>30</xdr:row>
      <xdr:rowOff>57149</xdr:rowOff>
    </xdr:to>
    <mc:AlternateContent xmlns:mc="http://schemas.openxmlformats.org/markup-compatibility/2006">
      <mc:Choice xmlns:cx1="http://schemas.microsoft.com/office/drawing/2015/9/8/chartex" Requires="cx1">
        <xdr:graphicFrame macro="">
          <xdr:nvGraphicFramePr>
            <xdr:cNvPr id="4" name="Chart 3">
              <a:extLst>
                <a:ext uri="{FF2B5EF4-FFF2-40B4-BE49-F238E27FC236}">
                  <a16:creationId xmlns:a16="http://schemas.microsoft.com/office/drawing/2014/main" id="{AF379324-74D2-6EEF-023D-A3A9CB4C803F}"/>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11591925" y="585786"/>
              <a:ext cx="4876800" cy="5186363"/>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16</xdr:col>
      <xdr:colOff>1133475</xdr:colOff>
      <xdr:row>12</xdr:row>
      <xdr:rowOff>66675</xdr:rowOff>
    </xdr:from>
    <xdr:to>
      <xdr:col>18</xdr:col>
      <xdr:colOff>285750</xdr:colOff>
      <xdr:row>17</xdr:row>
      <xdr:rowOff>57150</xdr:rowOff>
    </xdr:to>
    <xdr:sp macro="" textlink="">
      <xdr:nvSpPr>
        <xdr:cNvPr id="5" name="Arrow: Down 4">
          <a:extLst>
            <a:ext uri="{FF2B5EF4-FFF2-40B4-BE49-F238E27FC236}">
              <a16:creationId xmlns:a16="http://schemas.microsoft.com/office/drawing/2014/main" id="{BBF7F40C-F181-40DC-A474-1641C8D5F292}"/>
            </a:ext>
          </a:extLst>
        </xdr:cNvPr>
        <xdr:cNvSpPr/>
      </xdr:nvSpPr>
      <xdr:spPr>
        <a:xfrm rot="5400000">
          <a:off x="17735550" y="2257425"/>
          <a:ext cx="942975" cy="1133475"/>
        </a:xfrm>
        <a:prstGeom prst="downArrow">
          <a:avLst/>
        </a:prstGeom>
        <a:solidFill>
          <a:srgbClr val="FFC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285750</xdr:colOff>
      <xdr:row>4</xdr:row>
      <xdr:rowOff>152400</xdr:rowOff>
    </xdr:from>
    <xdr:to>
      <xdr:col>6</xdr:col>
      <xdr:colOff>1228725</xdr:colOff>
      <xdr:row>10</xdr:row>
      <xdr:rowOff>142875</xdr:rowOff>
    </xdr:to>
    <xdr:sp macro="" textlink="">
      <xdr:nvSpPr>
        <xdr:cNvPr id="2" name="Arrow: Down 1">
          <a:extLst>
            <a:ext uri="{FF2B5EF4-FFF2-40B4-BE49-F238E27FC236}">
              <a16:creationId xmlns:a16="http://schemas.microsoft.com/office/drawing/2014/main" id="{8281BA39-2122-BF43-AA40-E67F488F10C3}"/>
            </a:ext>
          </a:extLst>
        </xdr:cNvPr>
        <xdr:cNvSpPr/>
      </xdr:nvSpPr>
      <xdr:spPr>
        <a:xfrm>
          <a:off x="8677275" y="1295400"/>
          <a:ext cx="942975" cy="1133475"/>
        </a:xfrm>
        <a:prstGeom prst="downArrow">
          <a:avLst/>
        </a:prstGeom>
        <a:solidFill>
          <a:srgbClr val="FFC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161925</xdr:colOff>
      <xdr:row>482</xdr:row>
      <xdr:rowOff>114300</xdr:rowOff>
    </xdr:from>
    <xdr:to>
      <xdr:col>7</xdr:col>
      <xdr:colOff>1104900</xdr:colOff>
      <xdr:row>488</xdr:row>
      <xdr:rowOff>104775</xdr:rowOff>
    </xdr:to>
    <xdr:sp macro="" textlink="">
      <xdr:nvSpPr>
        <xdr:cNvPr id="3" name="Arrow: Down 2">
          <a:extLst>
            <a:ext uri="{FF2B5EF4-FFF2-40B4-BE49-F238E27FC236}">
              <a16:creationId xmlns:a16="http://schemas.microsoft.com/office/drawing/2014/main" id="{01A0A503-E453-4AFF-BD4F-E3260AE5C9A7}"/>
            </a:ext>
          </a:extLst>
        </xdr:cNvPr>
        <xdr:cNvSpPr/>
      </xdr:nvSpPr>
      <xdr:spPr>
        <a:xfrm>
          <a:off x="8553450" y="92316300"/>
          <a:ext cx="942975" cy="1133475"/>
        </a:xfrm>
        <a:prstGeom prst="downArrow">
          <a:avLst/>
        </a:prstGeom>
        <a:solidFill>
          <a:srgbClr val="FFC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8</xdr:col>
      <xdr:colOff>266700</xdr:colOff>
      <xdr:row>8</xdr:row>
      <xdr:rowOff>171450</xdr:rowOff>
    </xdr:from>
    <xdr:to>
      <xdr:col>9</xdr:col>
      <xdr:colOff>600075</xdr:colOff>
      <xdr:row>14</xdr:row>
      <xdr:rowOff>161925</xdr:rowOff>
    </xdr:to>
    <xdr:sp macro="" textlink="">
      <xdr:nvSpPr>
        <xdr:cNvPr id="3" name="Arrow: Down 2">
          <a:extLst>
            <a:ext uri="{FF2B5EF4-FFF2-40B4-BE49-F238E27FC236}">
              <a16:creationId xmlns:a16="http://schemas.microsoft.com/office/drawing/2014/main" id="{5499867C-BF7F-4599-B886-047AA1106E14}"/>
            </a:ext>
          </a:extLst>
        </xdr:cNvPr>
        <xdr:cNvSpPr/>
      </xdr:nvSpPr>
      <xdr:spPr>
        <a:xfrm>
          <a:off x="21964650" y="1123950"/>
          <a:ext cx="942975" cy="1133475"/>
        </a:xfrm>
        <a:prstGeom prst="downArrow">
          <a:avLst/>
        </a:prstGeom>
        <a:solidFill>
          <a:srgbClr val="FFC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13</xdr:col>
      <xdr:colOff>266700</xdr:colOff>
      <xdr:row>5</xdr:row>
      <xdr:rowOff>171450</xdr:rowOff>
    </xdr:from>
    <xdr:to>
      <xdr:col>14</xdr:col>
      <xdr:colOff>600075</xdr:colOff>
      <xdr:row>11</xdr:row>
      <xdr:rowOff>161925</xdr:rowOff>
    </xdr:to>
    <xdr:sp macro="" textlink="">
      <xdr:nvSpPr>
        <xdr:cNvPr id="2" name="Arrow: Down 1">
          <a:extLst>
            <a:ext uri="{FF2B5EF4-FFF2-40B4-BE49-F238E27FC236}">
              <a16:creationId xmlns:a16="http://schemas.microsoft.com/office/drawing/2014/main" id="{AEC0EB37-6EF7-4C31-B535-731E8E5F8BF7}"/>
            </a:ext>
          </a:extLst>
        </xdr:cNvPr>
        <xdr:cNvSpPr/>
      </xdr:nvSpPr>
      <xdr:spPr>
        <a:xfrm>
          <a:off x="9105900" y="933450"/>
          <a:ext cx="942975" cy="1133475"/>
        </a:xfrm>
        <a:prstGeom prst="downArrow">
          <a:avLst/>
        </a:prstGeom>
        <a:solidFill>
          <a:srgbClr val="FFC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80962</xdr:colOff>
      <xdr:row>0</xdr:row>
      <xdr:rowOff>0</xdr:rowOff>
    </xdr:from>
    <xdr:to>
      <xdr:col>4</xdr:col>
      <xdr:colOff>119062</xdr:colOff>
      <xdr:row>1</xdr:row>
      <xdr:rowOff>180975</xdr:rowOff>
    </xdr:to>
    <xdr:sp macro="" textlink="">
      <xdr:nvSpPr>
        <xdr:cNvPr id="3" name="Arrow: Left 2">
          <a:extLst>
            <a:ext uri="{FF2B5EF4-FFF2-40B4-BE49-F238E27FC236}">
              <a16:creationId xmlns:a16="http://schemas.microsoft.com/office/drawing/2014/main" id="{56807A1C-2D9B-5CAF-55A5-7A1416775A6A}"/>
            </a:ext>
          </a:extLst>
        </xdr:cNvPr>
        <xdr:cNvSpPr/>
      </xdr:nvSpPr>
      <xdr:spPr>
        <a:xfrm>
          <a:off x="2824162" y="0"/>
          <a:ext cx="647700" cy="371475"/>
        </a:xfrm>
        <a:prstGeom prst="leftArrow">
          <a:avLst/>
        </a:prstGeom>
        <a:solidFill>
          <a:srgbClr val="FFC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1230528</xdr:colOff>
      <xdr:row>1</xdr:row>
      <xdr:rowOff>11385</xdr:rowOff>
    </xdr:from>
    <xdr:to>
      <xdr:col>2</xdr:col>
      <xdr:colOff>1294805</xdr:colOff>
      <xdr:row>7</xdr:row>
      <xdr:rowOff>62836</xdr:rowOff>
    </xdr:to>
    <xdr:sp macro="" textlink="">
      <xdr:nvSpPr>
        <xdr:cNvPr id="2" name="Arrow: Left 1">
          <a:extLst>
            <a:ext uri="{FF2B5EF4-FFF2-40B4-BE49-F238E27FC236}">
              <a16:creationId xmlns:a16="http://schemas.microsoft.com/office/drawing/2014/main" id="{B49B94E7-DBE4-4B6F-8612-3B8AC37CC4DB}"/>
            </a:ext>
          </a:extLst>
        </xdr:cNvPr>
        <xdr:cNvSpPr/>
      </xdr:nvSpPr>
      <xdr:spPr>
        <a:xfrm rot="4083215">
          <a:off x="1408391" y="766972"/>
          <a:ext cx="1194451" cy="64277"/>
        </a:xfrm>
        <a:prstGeom prst="leftArrow">
          <a:avLst>
            <a:gd name="adj1" fmla="val 50000"/>
            <a:gd name="adj2" fmla="val 167143"/>
          </a:avLst>
        </a:prstGeom>
        <a:solidFill>
          <a:srgbClr val="FFC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1162050</xdr:colOff>
      <xdr:row>7</xdr:row>
      <xdr:rowOff>171450</xdr:rowOff>
    </xdr:from>
    <xdr:to>
      <xdr:col>2</xdr:col>
      <xdr:colOff>1933575</xdr:colOff>
      <xdr:row>14</xdr:row>
      <xdr:rowOff>76200</xdr:rowOff>
    </xdr:to>
    <xdr:sp macro="" textlink="">
      <xdr:nvSpPr>
        <xdr:cNvPr id="4" name="TextBox 3">
          <a:extLst>
            <a:ext uri="{FF2B5EF4-FFF2-40B4-BE49-F238E27FC236}">
              <a16:creationId xmlns:a16="http://schemas.microsoft.com/office/drawing/2014/main" id="{E747793B-5A44-92EF-9B41-29671A5A657E}"/>
            </a:ext>
          </a:extLst>
        </xdr:cNvPr>
        <xdr:cNvSpPr txBox="1"/>
      </xdr:nvSpPr>
      <xdr:spPr>
        <a:xfrm>
          <a:off x="1905000" y="1314450"/>
          <a:ext cx="771525" cy="1238250"/>
        </a:xfrm>
        <a:prstGeom prst="rect">
          <a:avLst/>
        </a:prstGeom>
        <a:solidFill>
          <a:srgbClr val="FFC000"/>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Adjust data validation to match Unique</a:t>
          </a:r>
          <a:r>
            <a:rPr lang="en-US" sz="1100" baseline="0"/>
            <a:t> EHR sheet</a:t>
          </a:r>
          <a:endParaRPr lang="en-US" sz="1100"/>
        </a:p>
      </xdr:txBody>
    </xdr: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Damon Ferlazzo" refreshedDate="46227.417769907406" createdVersion="8" refreshedVersion="8" minRefreshableVersion="3" recordCount="530" xr:uid="{FD140F29-071D-4877-B38B-93CF75822100}">
  <cacheSource type="worksheet">
    <worksheetSource ref="C1:C1048576" sheet="DAR Reporting Groups"/>
  </cacheSource>
  <cacheFields count="1">
    <cacheField name="EHR" numFmtId="0">
      <sharedItems containsBlank="1" count="53">
        <s v="No EHR Specified"/>
        <s v="AdvancedMD EHR"/>
        <s v="Athems Clinicals"/>
        <s v="Azalea Health EHR"/>
        <s v="CompuGroup Medical (CGM APRIMA)"/>
        <s v="DrChrono EHR"/>
        <s v="eClinicalWorks V12"/>
        <s v="Epic Systems (EpicCare)"/>
        <s v="Experity EHR"/>
        <s v="Greenway Health (Prime Suite)"/>
        <s v="MatrixCare EHR"/>
        <s v="MEDITECH Expanse"/>
        <s v="NetSmart MyEvolv"/>
        <s v="NextGen Enterprise EHR"/>
        <s v="OpenEMR (Open Source)"/>
        <s v="Veradigm EHR (formerly Allscripts)"/>
        <m/>
        <s v="IMS by Meditab" u="1"/>
        <s v="Althea EHR" u="1"/>
        <s v="Kareo Clinical" u="1"/>
        <s v="ChartLogic EHR" u="1"/>
        <s v="Aria Oncology EHR" u="1"/>
        <s v="MicroMD EHR" u="1"/>
        <s v="CureMD EHR" u="1"/>
        <s v="Modernizing Medicine (EMA)" u="1"/>
        <s v="Oracle Health (formerly Cerner Millennium)" u="1"/>
        <s v="PointClickCare" u="1"/>
        <s v="EPIC" u="1"/>
        <s v="AllScripts" u="1"/>
        <s v="Meditech" u="1"/>
        <s v="Office Practicum" u="1"/>
        <s v="PioneerRx" u="1"/>
        <s v="Patagonia Health" u="1"/>
        <s v="Cerner" u="1"/>
        <s v="Outcomes" u="1"/>
        <s v="Athena" u="1"/>
        <s v="PaceCare" u="1"/>
        <s v="NextGen" u="1"/>
        <s v="Thrive" u="1"/>
        <s v="CHAMP" u="1"/>
        <s v="Oracle/ Federal EHR" u="1"/>
        <s v="CVS Specific EHR-Name Unknown" u="1"/>
        <s v="Greenway Prime " u="1"/>
        <s v="Elation Health" u="1"/>
        <s v="eCW" u="1"/>
        <s v="RPMS" u="1"/>
        <e v="#N/A" u="1"/>
        <s v="Oracle" u="1"/>
        <s v="Pharmworx" u="1"/>
        <s v="eClinicalWorks" u="1"/>
        <s v="Elation" u="1"/>
        <s v="Medtracker" u="1"/>
        <s v="Practice Better" u="1"/>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Damon Ferlazzo" refreshedDate="46227.417770138891" createdVersion="8" refreshedVersion="8" minRefreshableVersion="3" recordCount="817" xr:uid="{E5FEC09E-2587-4BE1-A976-684C60CD4CF1}">
  <cacheSource type="worksheet">
    <worksheetSource ref="J1:Z1048576" sheet="Rate Calculations"/>
  </cacheSource>
  <cacheFields count="17">
    <cacheField name="FIELD:DETECTION" numFmtId="0">
      <sharedItems containsBlank="1" containsMixedTypes="1" containsNumber="1" containsInteger="1" minValue="0" maxValue="0"/>
    </cacheField>
    <cacheField name="EHR" numFmtId="0">
      <sharedItems containsBlank="1" containsMixedTypes="1" containsNumber="1" containsInteger="1" minValue="0" maxValue="0" count="18">
        <s v="No EHR Specified"/>
        <s v="NetSmart MyEvolv"/>
        <s v="Azalea Health EHR"/>
        <s v="AdvancedMD EHR"/>
        <s v="eClinicalWorks V12"/>
        <s v="Experity EHR"/>
        <s v="OpenEMR (Open Source)"/>
        <s v="Athems Clinicals"/>
        <s v="MEDITECH Expanse"/>
        <s v="DrChrono EHR"/>
        <s v="MatrixCare EHR"/>
        <s v="Veradigm EHR (formerly Allscripts)"/>
        <s v="Epic Systems (EpicCare)"/>
        <s v="NextGen Enterprise EHR"/>
        <s v="Greenway Health (Prime Suite)"/>
        <s v="CompuGroup Medical (CGM APRIMA)"/>
        <n v="0"/>
        <m/>
      </sharedItems>
    </cacheField>
    <cacheField name="Patients" numFmtId="0">
      <sharedItems containsBlank="1" containsMixedTypes="1" containsNumber="1" containsInteger="1" minValue="2" maxValue="18286"/>
    </cacheField>
    <cacheField name="Providers" numFmtId="0">
      <sharedItems containsBlank="1" containsMixedTypes="1" containsNumber="1" containsInteger="1" minValue="1" maxValue="116"/>
    </cacheField>
    <cacheField name="Detected" numFmtId="0">
      <sharedItems containsString="0" containsBlank="1" containsNumber="1" containsInteger="1" minValue="0" maxValue="129873"/>
    </cacheField>
    <cacheField name="Rate" numFmtId="0">
      <sharedItems containsBlank="1" containsMixedTypes="1" containsNumber="1" minValue="0" maxValue="1"/>
    </cacheField>
    <cacheField name="Target Operator" numFmtId="0">
      <sharedItems containsBlank="1"/>
    </cacheField>
    <cacheField name="Target Value" numFmtId="0">
      <sharedItems containsBlank="1"/>
    </cacheField>
    <cacheField name="GT Eval" numFmtId="0">
      <sharedItems containsBlank="1"/>
    </cacheField>
    <cacheField name="LT Eval" numFmtId="0">
      <sharedItems containsBlank="1"/>
    </cacheField>
    <cacheField name="NA Eval" numFmtId="0">
      <sharedItems containsBlank="1"/>
    </cacheField>
    <cacheField name="Evaluation" numFmtId="0">
      <sharedItems containsBlank="1"/>
    </cacheField>
    <cacheField name="Meets Basic" numFmtId="0">
      <sharedItems containsBlank="1" containsMixedTypes="1" containsNumber="1" containsInteger="1" minValue="0" maxValue="1"/>
    </cacheField>
    <cacheField name="Meets Complete" numFmtId="0">
      <sharedItems containsBlank="1" containsMixedTypes="1" containsNumber="1" minValue="0" maxValue="0.75"/>
    </cacheField>
    <cacheField name="Meets Other" numFmtId="0">
      <sharedItems containsBlank="1" containsMixedTypes="1" containsNumber="1" minValue="0" maxValue="0.5"/>
    </cacheField>
    <cacheField name="Better than IIS" numFmtId="0">
      <sharedItems containsBlank="1" containsMixedTypes="1" containsNumber="1" minValue="0" maxValue="0.25"/>
    </cacheField>
    <cacheField name="Awarded Points" numFmtId="0">
      <sharedItems containsBlank="1" containsMixedTypes="1" containsNumber="1" minValue="0" maxValue="1"/>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Damon Ferlazzo" refreshedDate="46227.417770370368" createdVersion="8" refreshedVersion="8" minRefreshableVersion="3" recordCount="817" xr:uid="{AFEF0500-021E-407C-83F2-6E59C3F942F2}">
  <cacheSource type="worksheet">
    <worksheetSource ref="I1:O1048576" sheet="Rate Calculations"/>
  </cacheSource>
  <cacheFields count="7">
    <cacheField name="Measure" numFmtId="0">
      <sharedItems containsBlank="1" count="50">
        <s v="1.16"/>
        <s v="1.17"/>
        <s v="1.07"/>
        <s v="1.10"/>
        <s v="1.08"/>
        <s v="1.06"/>
        <s v="1.09"/>
        <s v="1.04"/>
        <s v="1.14"/>
        <s v="1.12"/>
        <s v="1.05"/>
        <s v="1.15"/>
        <s v="1.01"/>
        <s v="1.03"/>
        <s v="1.02"/>
        <s v="1.13"/>
        <s v="1.11"/>
        <s v="1.18"/>
        <s v="1.19"/>
        <s v="1.20"/>
        <s v="1.21"/>
        <s v="1.22"/>
        <s v="1.23"/>
        <s v="1.24"/>
        <s v="2.01"/>
        <s v="2.02"/>
        <s v="2.03"/>
        <s v="2.04"/>
        <s v="2.05"/>
        <s v="2.06"/>
        <s v="2.07"/>
        <s v="2.08"/>
        <s v="2.09"/>
        <s v="2.10"/>
        <s v="2.11"/>
        <s v="2.17"/>
        <s v="2.18"/>
        <s v="2.19"/>
        <s v="2.20"/>
        <s v="2.21"/>
        <s v="3.01"/>
        <s v="3.02"/>
        <s v="3.03"/>
        <s v="3.04"/>
        <s v="3.05"/>
        <s v="3.06"/>
        <s v="3.07"/>
        <s v="3.08"/>
        <e v="#N/A"/>
        <m/>
      </sharedItems>
    </cacheField>
    <cacheField name="FIELD:DETECTION" numFmtId="0">
      <sharedItems containsBlank="1" containsMixedTypes="1" containsNumber="1" containsInteger="1" minValue="0" maxValue="0"/>
    </cacheField>
    <cacheField name="EHR" numFmtId="0">
      <sharedItems containsBlank="1" containsMixedTypes="1" containsNumber="1" containsInteger="1" minValue="0" maxValue="0" count="18">
        <s v="No EHR Specified"/>
        <s v="NetSmart MyEvolv"/>
        <s v="Azalea Health EHR"/>
        <s v="AdvancedMD EHR"/>
        <s v="eClinicalWorks V12"/>
        <s v="Experity EHR"/>
        <s v="OpenEMR (Open Source)"/>
        <s v="Athems Clinicals"/>
        <s v="MEDITECH Expanse"/>
        <s v="DrChrono EHR"/>
        <s v="MatrixCare EHR"/>
        <s v="Veradigm EHR (formerly Allscripts)"/>
        <s v="Epic Systems (EpicCare)"/>
        <s v="NextGen Enterprise EHR"/>
        <s v="Greenway Health (Prime Suite)"/>
        <s v="CompuGroup Medical (CGM APRIMA)"/>
        <n v="0"/>
        <m/>
      </sharedItems>
    </cacheField>
    <cacheField name="Patients" numFmtId="0">
      <sharedItems containsBlank="1" containsMixedTypes="1" containsNumber="1" containsInteger="1" minValue="2" maxValue="18286"/>
    </cacheField>
    <cacheField name="Providers" numFmtId="0">
      <sharedItems containsBlank="1" containsMixedTypes="1" containsNumber="1" containsInteger="1" minValue="1" maxValue="116"/>
    </cacheField>
    <cacheField name="Detected" numFmtId="0">
      <sharedItems containsString="0" containsBlank="1" containsNumber="1" containsInteger="1" minValue="0" maxValue="129873"/>
    </cacheField>
    <cacheField name="Rate" numFmtId="0">
      <sharedItems containsBlank="1" containsMixedTypes="1" containsNumber="1" minValue="0" maxValue="1"/>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Damon Ferlazzo" refreshedDate="46227.417771064815" createdVersion="8" refreshedVersion="8" minRefreshableVersion="3" recordCount="11396" xr:uid="{95B18FAA-92A5-4480-9B74-66EC0D7A2349}">
  <cacheSource type="worksheet">
    <worksheetSource ref="A1:K1048576" sheet="Provider Rates"/>
  </cacheSource>
  <cacheFields count="11">
    <cacheField name="TABLE_ID" numFmtId="0">
      <sharedItems containsBlank="1"/>
    </cacheField>
    <cacheField name="GROUP_ID" numFmtId="0">
      <sharedItems containsBlank="1" containsMixedTypes="1" containsNumber="1" containsInteger="1" minValue="1" maxValue="211"/>
    </cacheField>
    <cacheField name="GROUP_FIELD:PROVIDER" numFmtId="0">
      <sharedItems containsBlank="1"/>
    </cacheField>
    <cacheField name="FIELD:DETECTION" numFmtId="0">
      <sharedItems containsBlank="1" count="55">
        <s v="MQE0683 - Patient name first is present"/>
        <s v="MQE0685 - Patient middle name is present"/>
        <s v="MQE0684 - Patient name last is present"/>
        <s v="MQE0654 - Patient birth date is present"/>
        <s v="MQE0665 - Patient gender is present"/>
        <s v="MQE0650 - Patient address street is present"/>
        <s v="MQE0644 - Patient address city is present"/>
        <s v="MQE0648 - Patient address state is present"/>
        <s v="MQE0652 - Patient address zip is present"/>
        <s v="MQE0647 - Patient address is present"/>
        <s v="MQE0698 - Patient race is present"/>
        <s v="MQE0664 - Patient ethnicity is present"/>
        <s v="MQE0688 - Patient phone is present"/>
        <s v="MQE0663 - Patient email is present"/>
        <s v="MQE0682 - Patient mother's maiden name is present"/>
        <s v="MQE0633 - Next-of-kin name first is present"/>
        <s v="MQE0635 - Next-of-kin name last is present"/>
        <s v="MQE0710 - Vaccination admin code is present"/>
        <s v="MQE0713 - Vaccination admin date is present"/>
        <s v="MQE0731 - Vaccination information source is present"/>
        <s v="MQE0733 - Vaccination lot number is present"/>
        <s v="MQE0732 - Vaccination lot expiration date is present"/>
        <s v="MQE0725 - Vaccination financial eligibility code is present"/>
        <s v="MQE0726 - Vaccination funding source code is present"/>
        <s v="MQE0566 - Patient birth date is on first day of month"/>
        <s v="MQE0565 - Patient birth date is on 15th day of month"/>
        <s v="MQE0567 - Patient birth date is on last day of month"/>
        <s v="MQE0568 - Patient patient has more vaccinations than expected"/>
        <s v="MQE0251 - Vaccination admin date is after lot expiration date"/>
        <s v="MQE0255 - Vaccination admin date is before birth"/>
        <s v="MQE0263 - Vaccination admin date is on first day of month"/>
        <s v="MQE0262 - Vaccination admin date is on 15th day of month"/>
        <s v="MQE0264 - Vaccination admin date is on last day of month"/>
        <s v="MQE0258 - Vaccination admin date is before or after when expected for patient age"/>
        <s v="MQE0245 - Vaccination admin code is not specific"/>
        <s v="MQE0592 - Vaccination lot number has invalid prefixes"/>
        <s v="MQE0594 - Vaccination lot number has invalid infixes"/>
        <s v="MQE0593 - Vaccination lot number has invalid suffixes"/>
        <s v="MQE0338 - Vaccination lot number is invalid"/>
        <s v="MQE0595 - Vaccination lot number is too short"/>
        <s v="MQE0309 - Vaccination CVX code is unrecognized"/>
        <s v="MQE0344 - Vaccination manufacturer code is unrecognized"/>
        <s v="MQE0278 - Vaccination body route is unrecognized"/>
        <s v="MQE0284 - Vaccination body site is unrecognized"/>
        <s v="MQE0327 - Vaccination information source is administered but appears to historical"/>
        <s v="MQE0596 - Vaccination funding source code is unexpected for financial eligibility"/>
        <s v="MQE0569 - Vaccination system entry time is on time"/>
        <s v="MQE0575 - Patient system entry time is on time"/>
        <s v="MQE0576 - Patient system entry time is late"/>
        <s v="MQE0577 - Patient system entry time is very late"/>
        <s v="MQE0578 - Patient system entry time is too late"/>
        <s v="MQE0570 - Vaccination system entry time is late"/>
        <s v="MQE0571 - Vaccination system entry time is very late"/>
        <s v="MQE0572 - Vaccination system entry time is too late"/>
        <m/>
      </sharedItems>
    </cacheField>
    <cacheField name="NUMERATOR" numFmtId="0">
      <sharedItems containsString="0" containsBlank="1" containsNumber="1" containsInteger="1" minValue="0" maxValue="18636"/>
    </cacheField>
    <cacheField name="DENOMINATOR" numFmtId="0">
      <sharedItems containsString="0" containsBlank="1" containsNumber="1" containsInteger="1" minValue="1" maxValue="18636"/>
    </cacheField>
    <cacheField name="PERCENTAGE" numFmtId="0">
      <sharedItems containsString="0" containsBlank="1" containsNumber="1" minValue="0" maxValue="100"/>
    </cacheField>
    <cacheField name="THRESHOLD_TYPE" numFmtId="0">
      <sharedItems containsBlank="1"/>
    </cacheField>
    <cacheField name="THRESHOLD_VALUE" numFmtId="0">
      <sharedItems containsBlank="1" containsMixedTypes="1" containsNumber="1" containsInteger="1" minValue="1" maxValue="99"/>
    </cacheField>
    <cacheField name="THRESHOLD_EVALUATION" numFmtId="0">
      <sharedItems containsBlank="1"/>
    </cacheField>
    <cacheField name="EHR" numFmtId="0">
      <sharedItems containsBlank="1" count="38">
        <s v="Azalea Health EHR"/>
        <s v="Veradigm EHR (formerly Allscripts)"/>
        <s v="NetSmart MyEvolv"/>
        <s v="eClinicalWorks V12"/>
        <s v="AdvancedMD EHR"/>
        <s v="DrChrono EHR"/>
        <s v="Athems Clinicals"/>
        <s v="NextGen Enterprise EHR"/>
        <s v="Experity EHR"/>
        <s v="MatrixCare EHR"/>
        <s v="MEDITECH Expanse"/>
        <s v="Epic Systems (EpicCare)"/>
        <s v="OpenEMR (Open Source)"/>
        <s v="CompuGroup Medical (CGM APRIMA)"/>
        <s v="No EHR Specified"/>
        <s v="Greenway Health (Prime Suite)"/>
        <m/>
        <s v="Cerner" u="1"/>
        <s v="EPIC" u="1"/>
        <s v="NextGen" u="1"/>
        <s v="Patagonia Health" u="1"/>
        <s v="CHAMP" u="1"/>
        <s v="AllScripts" u="1"/>
        <s v="PioneerRx" u="1"/>
        <s v="Oracle/ Federal EHR" u="1"/>
        <s v="Meditech" u="1"/>
        <s v="Athena" u="1"/>
        <s v="Outcomes" u="1"/>
        <s v="Thrive" u="1"/>
        <s v="PaceCare" u="1"/>
        <s v="Office Practicum" u="1"/>
        <s v="CVS Specific EHR-Name Unknown" u="1"/>
        <s v="Greenway Prime " u="1"/>
        <s v="RPMS" u="1"/>
        <s v="Elation Health" u="1"/>
        <s v="eCW" u="1"/>
        <s v="Other" u="1"/>
        <s v="Unknown"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30">
  <r>
    <x v="0"/>
  </r>
  <r>
    <x v="1"/>
  </r>
  <r>
    <x v="1"/>
  </r>
  <r>
    <x v="0"/>
  </r>
  <r>
    <x v="1"/>
  </r>
  <r>
    <x v="1"/>
  </r>
  <r>
    <x v="1"/>
  </r>
  <r>
    <x v="1"/>
  </r>
  <r>
    <x v="1"/>
  </r>
  <r>
    <x v="1"/>
  </r>
  <r>
    <x v="0"/>
  </r>
  <r>
    <x v="0"/>
  </r>
  <r>
    <x v="0"/>
  </r>
  <r>
    <x v="0"/>
  </r>
  <r>
    <x v="0"/>
  </r>
  <r>
    <x v="0"/>
  </r>
  <r>
    <x v="0"/>
  </r>
  <r>
    <x v="0"/>
  </r>
  <r>
    <x v="0"/>
  </r>
  <r>
    <x v="0"/>
  </r>
  <r>
    <x v="0"/>
  </r>
  <r>
    <x v="0"/>
  </r>
  <r>
    <x v="0"/>
  </r>
  <r>
    <x v="0"/>
  </r>
  <r>
    <x v="2"/>
  </r>
  <r>
    <x v="0"/>
  </r>
  <r>
    <x v="0"/>
  </r>
  <r>
    <x v="0"/>
  </r>
  <r>
    <x v="0"/>
  </r>
  <r>
    <x v="0"/>
  </r>
  <r>
    <x v="0"/>
  </r>
  <r>
    <x v="0"/>
  </r>
  <r>
    <x v="0"/>
  </r>
  <r>
    <x v="0"/>
  </r>
  <r>
    <x v="0"/>
  </r>
  <r>
    <x v="2"/>
  </r>
  <r>
    <x v="2"/>
  </r>
  <r>
    <x v="0"/>
  </r>
  <r>
    <x v="0"/>
  </r>
  <r>
    <x v="2"/>
  </r>
  <r>
    <x v="2"/>
  </r>
  <r>
    <x v="0"/>
  </r>
  <r>
    <x v="0"/>
  </r>
  <r>
    <x v="0"/>
  </r>
  <r>
    <x v="2"/>
  </r>
  <r>
    <x v="2"/>
  </r>
  <r>
    <x v="0"/>
  </r>
  <r>
    <x v="0"/>
  </r>
  <r>
    <x v="2"/>
  </r>
  <r>
    <x v="0"/>
  </r>
  <r>
    <x v="3"/>
  </r>
  <r>
    <x v="3"/>
  </r>
  <r>
    <x v="0"/>
  </r>
  <r>
    <x v="0"/>
  </r>
  <r>
    <x v="0"/>
  </r>
  <r>
    <x v="0"/>
  </r>
  <r>
    <x v="3"/>
  </r>
  <r>
    <x v="3"/>
  </r>
  <r>
    <x v="3"/>
  </r>
  <r>
    <x v="0"/>
  </r>
  <r>
    <x v="0"/>
  </r>
  <r>
    <x v="0"/>
  </r>
  <r>
    <x v="3"/>
  </r>
  <r>
    <x v="0"/>
  </r>
  <r>
    <x v="3"/>
  </r>
  <r>
    <x v="0"/>
  </r>
  <r>
    <x v="0"/>
  </r>
  <r>
    <x v="3"/>
  </r>
  <r>
    <x v="3"/>
  </r>
  <r>
    <x v="0"/>
  </r>
  <r>
    <x v="3"/>
  </r>
  <r>
    <x v="0"/>
  </r>
  <r>
    <x v="3"/>
  </r>
  <r>
    <x v="0"/>
  </r>
  <r>
    <x v="3"/>
  </r>
  <r>
    <x v="0"/>
  </r>
  <r>
    <x v="3"/>
  </r>
  <r>
    <x v="0"/>
  </r>
  <r>
    <x v="0"/>
  </r>
  <r>
    <x v="0"/>
  </r>
  <r>
    <x v="0"/>
  </r>
  <r>
    <x v="0"/>
  </r>
  <r>
    <x v="0"/>
  </r>
  <r>
    <x v="3"/>
  </r>
  <r>
    <x v="0"/>
  </r>
  <r>
    <x v="0"/>
  </r>
  <r>
    <x v="0"/>
  </r>
  <r>
    <x v="3"/>
  </r>
  <r>
    <x v="3"/>
  </r>
  <r>
    <x v="3"/>
  </r>
  <r>
    <x v="0"/>
  </r>
  <r>
    <x v="0"/>
  </r>
  <r>
    <x v="3"/>
  </r>
  <r>
    <x v="0"/>
  </r>
  <r>
    <x v="3"/>
  </r>
  <r>
    <x v="0"/>
  </r>
  <r>
    <x v="0"/>
  </r>
  <r>
    <x v="3"/>
  </r>
  <r>
    <x v="0"/>
  </r>
  <r>
    <x v="0"/>
  </r>
  <r>
    <x v="0"/>
  </r>
  <r>
    <x v="0"/>
  </r>
  <r>
    <x v="3"/>
  </r>
  <r>
    <x v="0"/>
  </r>
  <r>
    <x v="0"/>
  </r>
  <r>
    <x v="3"/>
  </r>
  <r>
    <x v="0"/>
  </r>
  <r>
    <x v="0"/>
  </r>
  <r>
    <x v="0"/>
  </r>
  <r>
    <x v="3"/>
  </r>
  <r>
    <x v="3"/>
  </r>
  <r>
    <x v="0"/>
  </r>
  <r>
    <x v="0"/>
  </r>
  <r>
    <x v="3"/>
  </r>
  <r>
    <x v="0"/>
  </r>
  <r>
    <x v="0"/>
  </r>
  <r>
    <x v="0"/>
  </r>
  <r>
    <x v="3"/>
  </r>
  <r>
    <x v="3"/>
  </r>
  <r>
    <x v="3"/>
  </r>
  <r>
    <x v="0"/>
  </r>
  <r>
    <x v="3"/>
  </r>
  <r>
    <x v="0"/>
  </r>
  <r>
    <x v="0"/>
  </r>
  <r>
    <x v="0"/>
  </r>
  <r>
    <x v="3"/>
  </r>
  <r>
    <x v="3"/>
  </r>
  <r>
    <x v="0"/>
  </r>
  <r>
    <x v="0"/>
  </r>
  <r>
    <x v="3"/>
  </r>
  <r>
    <x v="0"/>
  </r>
  <r>
    <x v="3"/>
  </r>
  <r>
    <x v="0"/>
  </r>
  <r>
    <x v="3"/>
  </r>
  <r>
    <x v="3"/>
  </r>
  <r>
    <x v="0"/>
  </r>
  <r>
    <x v="0"/>
  </r>
  <r>
    <x v="3"/>
  </r>
  <r>
    <x v="0"/>
  </r>
  <r>
    <x v="3"/>
  </r>
  <r>
    <x v="0"/>
  </r>
  <r>
    <x v="0"/>
  </r>
  <r>
    <x v="3"/>
  </r>
  <r>
    <x v="0"/>
  </r>
  <r>
    <x v="3"/>
  </r>
  <r>
    <x v="0"/>
  </r>
  <r>
    <x v="0"/>
  </r>
  <r>
    <x v="0"/>
  </r>
  <r>
    <x v="0"/>
  </r>
  <r>
    <x v="3"/>
  </r>
  <r>
    <x v="3"/>
  </r>
  <r>
    <x v="0"/>
  </r>
  <r>
    <x v="3"/>
  </r>
  <r>
    <x v="3"/>
  </r>
  <r>
    <x v="3"/>
  </r>
  <r>
    <x v="3"/>
  </r>
  <r>
    <x v="0"/>
  </r>
  <r>
    <x v="0"/>
  </r>
  <r>
    <x v="0"/>
  </r>
  <r>
    <x v="0"/>
  </r>
  <r>
    <x v="0"/>
  </r>
  <r>
    <x v="0"/>
  </r>
  <r>
    <x v="0"/>
  </r>
  <r>
    <x v="0"/>
  </r>
  <r>
    <x v="3"/>
  </r>
  <r>
    <x v="0"/>
  </r>
  <r>
    <x v="0"/>
  </r>
  <r>
    <x v="0"/>
  </r>
  <r>
    <x v="0"/>
  </r>
  <r>
    <x v="3"/>
  </r>
  <r>
    <x v="3"/>
  </r>
  <r>
    <x v="0"/>
  </r>
  <r>
    <x v="3"/>
  </r>
  <r>
    <x v="0"/>
  </r>
  <r>
    <x v="3"/>
  </r>
  <r>
    <x v="3"/>
  </r>
  <r>
    <x v="3"/>
  </r>
  <r>
    <x v="0"/>
  </r>
  <r>
    <x v="0"/>
  </r>
  <r>
    <x v="3"/>
  </r>
  <r>
    <x v="0"/>
  </r>
  <r>
    <x v="0"/>
  </r>
  <r>
    <x v="0"/>
  </r>
  <r>
    <x v="0"/>
  </r>
  <r>
    <x v="0"/>
  </r>
  <r>
    <x v="3"/>
  </r>
  <r>
    <x v="3"/>
  </r>
  <r>
    <x v="0"/>
  </r>
  <r>
    <x v="3"/>
  </r>
  <r>
    <x v="0"/>
  </r>
  <r>
    <x v="3"/>
  </r>
  <r>
    <x v="3"/>
  </r>
  <r>
    <x v="3"/>
  </r>
  <r>
    <x v="0"/>
  </r>
  <r>
    <x v="3"/>
  </r>
  <r>
    <x v="0"/>
  </r>
  <r>
    <x v="3"/>
  </r>
  <r>
    <x v="0"/>
  </r>
  <r>
    <x v="3"/>
  </r>
  <r>
    <x v="3"/>
  </r>
  <r>
    <x v="3"/>
  </r>
  <r>
    <x v="3"/>
  </r>
  <r>
    <x v="0"/>
  </r>
  <r>
    <x v="3"/>
  </r>
  <r>
    <x v="0"/>
  </r>
  <r>
    <x v="0"/>
  </r>
  <r>
    <x v="0"/>
  </r>
  <r>
    <x v="3"/>
  </r>
  <r>
    <x v="0"/>
  </r>
  <r>
    <x v="0"/>
  </r>
  <r>
    <x v="0"/>
  </r>
  <r>
    <x v="3"/>
  </r>
  <r>
    <x v="3"/>
  </r>
  <r>
    <x v="3"/>
  </r>
  <r>
    <x v="0"/>
  </r>
  <r>
    <x v="3"/>
  </r>
  <r>
    <x v="0"/>
  </r>
  <r>
    <x v="0"/>
  </r>
  <r>
    <x v="0"/>
  </r>
  <r>
    <x v="0"/>
  </r>
  <r>
    <x v="0"/>
  </r>
  <r>
    <x v="0"/>
  </r>
  <r>
    <x v="0"/>
  </r>
  <r>
    <x v="0"/>
  </r>
  <r>
    <x v="3"/>
  </r>
  <r>
    <x v="0"/>
  </r>
  <r>
    <x v="0"/>
  </r>
  <r>
    <x v="0"/>
  </r>
  <r>
    <x v="0"/>
  </r>
  <r>
    <x v="0"/>
  </r>
  <r>
    <x v="0"/>
  </r>
  <r>
    <x v="0"/>
  </r>
  <r>
    <x v="3"/>
  </r>
  <r>
    <x v="0"/>
  </r>
  <r>
    <x v="0"/>
  </r>
  <r>
    <x v="0"/>
  </r>
  <r>
    <x v="0"/>
  </r>
  <r>
    <x v="3"/>
  </r>
  <r>
    <x v="0"/>
  </r>
  <r>
    <x v="0"/>
  </r>
  <r>
    <x v="0"/>
  </r>
  <r>
    <x v="0"/>
  </r>
  <r>
    <x v="0"/>
  </r>
  <r>
    <x v="0"/>
  </r>
  <r>
    <x v="0"/>
  </r>
  <r>
    <x v="0"/>
  </r>
  <r>
    <x v="0"/>
  </r>
  <r>
    <x v="3"/>
  </r>
  <r>
    <x v="3"/>
  </r>
  <r>
    <x v="3"/>
  </r>
  <r>
    <x v="0"/>
  </r>
  <r>
    <x v="3"/>
  </r>
  <r>
    <x v="3"/>
  </r>
  <r>
    <x v="3"/>
  </r>
  <r>
    <x v="3"/>
  </r>
  <r>
    <x v="0"/>
  </r>
  <r>
    <x v="0"/>
  </r>
  <r>
    <x v="0"/>
  </r>
  <r>
    <x v="3"/>
  </r>
  <r>
    <x v="0"/>
  </r>
  <r>
    <x v="3"/>
  </r>
  <r>
    <x v="3"/>
  </r>
  <r>
    <x v="3"/>
  </r>
  <r>
    <x v="0"/>
  </r>
  <r>
    <x v="3"/>
  </r>
  <r>
    <x v="3"/>
  </r>
  <r>
    <x v="3"/>
  </r>
  <r>
    <x v="0"/>
  </r>
  <r>
    <x v="3"/>
  </r>
  <r>
    <x v="0"/>
  </r>
  <r>
    <x v="0"/>
  </r>
  <r>
    <x v="3"/>
  </r>
  <r>
    <x v="0"/>
  </r>
  <r>
    <x v="0"/>
  </r>
  <r>
    <x v="0"/>
  </r>
  <r>
    <x v="0"/>
  </r>
  <r>
    <x v="0"/>
  </r>
  <r>
    <x v="3"/>
  </r>
  <r>
    <x v="0"/>
  </r>
  <r>
    <x v="3"/>
  </r>
  <r>
    <x v="0"/>
  </r>
  <r>
    <x v="0"/>
  </r>
  <r>
    <x v="3"/>
  </r>
  <r>
    <x v="3"/>
  </r>
  <r>
    <x v="0"/>
  </r>
  <r>
    <x v="0"/>
  </r>
  <r>
    <x v="3"/>
  </r>
  <r>
    <x v="3"/>
  </r>
  <r>
    <x v="3"/>
  </r>
  <r>
    <x v="3"/>
  </r>
  <r>
    <x v="3"/>
  </r>
  <r>
    <x v="0"/>
  </r>
  <r>
    <x v="3"/>
  </r>
  <r>
    <x v="0"/>
  </r>
  <r>
    <x v="0"/>
  </r>
  <r>
    <x v="3"/>
  </r>
  <r>
    <x v="0"/>
  </r>
  <r>
    <x v="0"/>
  </r>
  <r>
    <x v="3"/>
  </r>
  <r>
    <x v="0"/>
  </r>
  <r>
    <x v="3"/>
  </r>
  <r>
    <x v="0"/>
  </r>
  <r>
    <x v="3"/>
  </r>
  <r>
    <x v="0"/>
  </r>
  <r>
    <x v="0"/>
  </r>
  <r>
    <x v="0"/>
  </r>
  <r>
    <x v="0"/>
  </r>
  <r>
    <x v="3"/>
  </r>
  <r>
    <x v="3"/>
  </r>
  <r>
    <x v="0"/>
  </r>
  <r>
    <x v="0"/>
  </r>
  <r>
    <x v="0"/>
  </r>
  <r>
    <x v="0"/>
  </r>
  <r>
    <x v="0"/>
  </r>
  <r>
    <x v="0"/>
  </r>
  <r>
    <x v="3"/>
  </r>
  <r>
    <x v="3"/>
  </r>
  <r>
    <x v="0"/>
  </r>
  <r>
    <x v="3"/>
  </r>
  <r>
    <x v="3"/>
  </r>
  <r>
    <x v="3"/>
  </r>
  <r>
    <x v="0"/>
  </r>
  <r>
    <x v="3"/>
  </r>
  <r>
    <x v="3"/>
  </r>
  <r>
    <x v="0"/>
  </r>
  <r>
    <x v="0"/>
  </r>
  <r>
    <x v="3"/>
  </r>
  <r>
    <x v="0"/>
  </r>
  <r>
    <x v="3"/>
  </r>
  <r>
    <x v="0"/>
  </r>
  <r>
    <x v="0"/>
  </r>
  <r>
    <x v="3"/>
  </r>
  <r>
    <x v="0"/>
  </r>
  <r>
    <x v="0"/>
  </r>
  <r>
    <x v="0"/>
  </r>
  <r>
    <x v="0"/>
  </r>
  <r>
    <x v="0"/>
  </r>
  <r>
    <x v="0"/>
  </r>
  <r>
    <x v="0"/>
  </r>
  <r>
    <x v="0"/>
  </r>
  <r>
    <x v="0"/>
  </r>
  <r>
    <x v="0"/>
  </r>
  <r>
    <x v="4"/>
  </r>
  <r>
    <x v="0"/>
  </r>
  <r>
    <x v="0"/>
  </r>
  <r>
    <x v="0"/>
  </r>
  <r>
    <x v="0"/>
  </r>
  <r>
    <x v="5"/>
  </r>
  <r>
    <x v="5"/>
  </r>
  <r>
    <x v="0"/>
  </r>
  <r>
    <x v="0"/>
  </r>
  <r>
    <x v="0"/>
  </r>
  <r>
    <x v="0"/>
  </r>
  <r>
    <x v="5"/>
  </r>
  <r>
    <x v="0"/>
  </r>
  <r>
    <x v="6"/>
  </r>
  <r>
    <x v="6"/>
  </r>
  <r>
    <x v="0"/>
  </r>
  <r>
    <x v="6"/>
  </r>
  <r>
    <x v="0"/>
  </r>
  <r>
    <x v="0"/>
  </r>
  <r>
    <x v="6"/>
  </r>
  <r>
    <x v="0"/>
  </r>
  <r>
    <x v="0"/>
  </r>
  <r>
    <x v="6"/>
  </r>
  <r>
    <x v="6"/>
  </r>
  <r>
    <x v="0"/>
  </r>
  <r>
    <x v="0"/>
  </r>
  <r>
    <x v="6"/>
  </r>
  <r>
    <x v="6"/>
  </r>
  <r>
    <x v="0"/>
  </r>
  <r>
    <x v="0"/>
  </r>
  <r>
    <x v="6"/>
  </r>
  <r>
    <x v="0"/>
  </r>
  <r>
    <x v="0"/>
  </r>
  <r>
    <x v="0"/>
  </r>
  <r>
    <x v="0"/>
  </r>
  <r>
    <x v="0"/>
  </r>
  <r>
    <x v="0"/>
  </r>
  <r>
    <x v="0"/>
  </r>
  <r>
    <x v="6"/>
  </r>
  <r>
    <x v="6"/>
  </r>
  <r>
    <x v="0"/>
  </r>
  <r>
    <x v="6"/>
  </r>
  <r>
    <x v="6"/>
  </r>
  <r>
    <x v="7"/>
  </r>
  <r>
    <x v="0"/>
  </r>
  <r>
    <x v="0"/>
  </r>
  <r>
    <x v="0"/>
  </r>
  <r>
    <x v="0"/>
  </r>
  <r>
    <x v="8"/>
  </r>
  <r>
    <x v="0"/>
  </r>
  <r>
    <x v="0"/>
  </r>
  <r>
    <x v="8"/>
  </r>
  <r>
    <x v="0"/>
  </r>
  <r>
    <x v="0"/>
  </r>
  <r>
    <x v="0"/>
  </r>
  <r>
    <x v="0"/>
  </r>
  <r>
    <x v="0"/>
  </r>
  <r>
    <x v="0"/>
  </r>
  <r>
    <x v="8"/>
  </r>
  <r>
    <x v="0"/>
  </r>
  <r>
    <x v="8"/>
  </r>
  <r>
    <x v="0"/>
  </r>
  <r>
    <x v="0"/>
  </r>
  <r>
    <x v="8"/>
  </r>
  <r>
    <x v="0"/>
  </r>
  <r>
    <x v="0"/>
  </r>
  <r>
    <x v="0"/>
  </r>
  <r>
    <x v="0"/>
  </r>
  <r>
    <x v="9"/>
  </r>
  <r>
    <x v="0"/>
  </r>
  <r>
    <x v="0"/>
  </r>
  <r>
    <x v="0"/>
  </r>
  <r>
    <x v="0"/>
  </r>
  <r>
    <x v="0"/>
  </r>
  <r>
    <x v="10"/>
  </r>
  <r>
    <x v="10"/>
  </r>
  <r>
    <x v="0"/>
  </r>
  <r>
    <x v="0"/>
  </r>
  <r>
    <x v="0"/>
  </r>
  <r>
    <x v="0"/>
  </r>
  <r>
    <x v="10"/>
  </r>
  <r>
    <x v="10"/>
  </r>
  <r>
    <x v="0"/>
  </r>
  <r>
    <x v="10"/>
  </r>
  <r>
    <x v="0"/>
  </r>
  <r>
    <x v="0"/>
  </r>
  <r>
    <x v="11"/>
  </r>
  <r>
    <x v="0"/>
  </r>
  <r>
    <x v="0"/>
  </r>
  <r>
    <x v="0"/>
  </r>
  <r>
    <x v="11"/>
  </r>
  <r>
    <x v="0"/>
  </r>
  <r>
    <x v="0"/>
  </r>
  <r>
    <x v="11"/>
  </r>
  <r>
    <x v="0"/>
  </r>
  <r>
    <x v="0"/>
  </r>
  <r>
    <x v="0"/>
  </r>
  <r>
    <x v="0"/>
  </r>
  <r>
    <x v="0"/>
  </r>
  <r>
    <x v="0"/>
  </r>
  <r>
    <x v="0"/>
  </r>
  <r>
    <x v="0"/>
  </r>
  <r>
    <x v="0"/>
  </r>
  <r>
    <x v="0"/>
  </r>
  <r>
    <x v="0"/>
  </r>
  <r>
    <x v="12"/>
  </r>
  <r>
    <x v="0"/>
  </r>
  <r>
    <x v="0"/>
  </r>
  <r>
    <x v="0"/>
  </r>
  <r>
    <x v="0"/>
  </r>
  <r>
    <x v="0"/>
  </r>
  <r>
    <x v="0"/>
  </r>
  <r>
    <x v="0"/>
  </r>
  <r>
    <x v="12"/>
  </r>
  <r>
    <x v="0"/>
  </r>
  <r>
    <x v="0"/>
  </r>
  <r>
    <x v="0"/>
  </r>
  <r>
    <x v="12"/>
  </r>
  <r>
    <x v="0"/>
  </r>
  <r>
    <x v="0"/>
  </r>
  <r>
    <x v="0"/>
  </r>
  <r>
    <x v="0"/>
  </r>
  <r>
    <x v="0"/>
  </r>
  <r>
    <x v="12"/>
  </r>
  <r>
    <x v="0"/>
  </r>
  <r>
    <x v="0"/>
  </r>
  <r>
    <x v="12"/>
  </r>
  <r>
    <x v="0"/>
  </r>
  <r>
    <x v="0"/>
  </r>
  <r>
    <x v="0"/>
  </r>
  <r>
    <x v="12"/>
  </r>
  <r>
    <x v="12"/>
  </r>
  <r>
    <x v="0"/>
  </r>
  <r>
    <x v="0"/>
  </r>
  <r>
    <x v="12"/>
  </r>
  <r>
    <x v="0"/>
  </r>
  <r>
    <x v="13"/>
  </r>
  <r>
    <x v="0"/>
  </r>
  <r>
    <x v="0"/>
  </r>
  <r>
    <x v="13"/>
  </r>
  <r>
    <x v="0"/>
  </r>
  <r>
    <x v="0"/>
  </r>
  <r>
    <x v="0"/>
  </r>
  <r>
    <x v="14"/>
  </r>
  <r>
    <x v="0"/>
  </r>
  <r>
    <x v="0"/>
  </r>
  <r>
    <x v="14"/>
  </r>
  <r>
    <x v="14"/>
  </r>
  <r>
    <x v="14"/>
  </r>
  <r>
    <x v="0"/>
  </r>
  <r>
    <x v="0"/>
  </r>
  <r>
    <x v="0"/>
  </r>
  <r>
    <x v="0"/>
  </r>
  <r>
    <x v="15"/>
  </r>
  <r>
    <x v="0"/>
  </r>
  <r>
    <x v="0"/>
  </r>
  <r>
    <x v="15"/>
  </r>
  <r>
    <x v="0"/>
  </r>
  <r>
    <x v="15"/>
  </r>
  <r>
    <x v="0"/>
  </r>
  <r>
    <x v="0"/>
  </r>
  <r>
    <x v="15"/>
  </r>
  <r>
    <x v="0"/>
  </r>
  <r>
    <x v="0"/>
  </r>
  <r>
    <x v="0"/>
  </r>
  <r>
    <x v="0"/>
  </r>
  <r>
    <x v="0"/>
  </r>
  <r>
    <x v="0"/>
  </r>
  <r>
    <x v="0"/>
  </r>
  <r>
    <x v="0"/>
  </r>
  <r>
    <x v="0"/>
  </r>
  <r>
    <x v="0"/>
  </r>
  <r>
    <x v="0"/>
  </r>
  <r>
    <x v="15"/>
  </r>
  <r>
    <x v="15"/>
  </r>
  <r>
    <x v="15"/>
  </r>
  <r>
    <x v="15"/>
  </r>
  <r>
    <x v="0"/>
  </r>
  <r>
    <x v="0"/>
  </r>
  <r>
    <x v="0"/>
  </r>
  <r>
    <x v="15"/>
  </r>
  <r>
    <x v="15"/>
  </r>
  <r>
    <x v="15"/>
  </r>
  <r>
    <x v="15"/>
  </r>
  <r>
    <x v="15"/>
  </r>
  <r>
    <x v="0"/>
  </r>
  <r>
    <x v="0"/>
  </r>
  <r>
    <x v="16"/>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17">
  <r>
    <s v="MQE0633 - Next-of-kin name first is present"/>
    <x v="0"/>
    <n v="537"/>
    <n v="20"/>
    <n v="385"/>
    <n v="0.71694599627560518"/>
    <s v="GT"/>
    <s v="90%"/>
    <b v="0"/>
    <b v="0"/>
    <b v="0"/>
    <s v="FAIL"/>
    <n v="0"/>
    <n v="0"/>
    <n v="0"/>
    <n v="0"/>
    <n v="0"/>
  </r>
  <r>
    <s v="MQE0633 - Next-of-kin name first is present"/>
    <x v="1"/>
    <n v="1995"/>
    <n v="8"/>
    <n v="1868"/>
    <n v="0.93634085213032581"/>
    <s v="GT"/>
    <s v="90%"/>
    <s v="PASS"/>
    <b v="0"/>
    <b v="0"/>
    <s v="PASS"/>
    <n v="0"/>
    <n v="0.75"/>
    <n v="0"/>
    <n v="0"/>
    <n v="0.75"/>
  </r>
  <r>
    <s v="MQE0633 - Next-of-kin name first is present"/>
    <x v="2"/>
    <n v="18286"/>
    <n v="116"/>
    <n v="12987"/>
    <n v="0.71021546538335334"/>
    <s v="GT"/>
    <s v="90%"/>
    <b v="0"/>
    <b v="0"/>
    <b v="0"/>
    <s v="FAIL"/>
    <n v="0"/>
    <n v="0"/>
    <n v="0"/>
    <n v="0"/>
    <n v="0"/>
  </r>
  <r>
    <s v="MQE0633 - Next-of-kin name first is present"/>
    <x v="3"/>
    <n v="2221"/>
    <n v="8"/>
    <n v="2126"/>
    <n v="0.95722647456100851"/>
    <s v="GT"/>
    <s v="90%"/>
    <s v="PASS"/>
    <b v="0"/>
    <b v="0"/>
    <s v="PASS"/>
    <n v="0"/>
    <n v="0.75"/>
    <n v="0"/>
    <n v="0"/>
    <n v="0.75"/>
  </r>
  <r>
    <s v="MQE0633 - Next-of-kin name first is present"/>
    <x v="4"/>
    <n v="3490"/>
    <n v="13"/>
    <n v="2967"/>
    <n v="0.85014326647564475"/>
    <s v="GT"/>
    <s v="90%"/>
    <b v="0"/>
    <b v="0"/>
    <b v="0"/>
    <s v="FAIL"/>
    <n v="0"/>
    <n v="0"/>
    <n v="0"/>
    <n v="0.25"/>
    <n v="0.25"/>
  </r>
  <r>
    <s v="MQE0633 - Next-of-kin name first is present"/>
    <x v="5"/>
    <n v="552"/>
    <n v="5"/>
    <n v="525"/>
    <n v="0.95108695652173914"/>
    <s v="GT"/>
    <s v="90%"/>
    <s v="PASS"/>
    <b v="0"/>
    <b v="0"/>
    <s v="PASS"/>
    <n v="0"/>
    <n v="0.75"/>
    <n v="0"/>
    <n v="0"/>
    <n v="0.75"/>
  </r>
  <r>
    <s v="MQE0633 - Next-of-kin name first is present"/>
    <x v="6"/>
    <n v="85"/>
    <n v="4"/>
    <n v="82"/>
    <n v="0.96470588235294119"/>
    <s v="GT"/>
    <s v="90%"/>
    <s v="PASS"/>
    <b v="0"/>
    <b v="0"/>
    <s v="PASS"/>
    <n v="0"/>
    <n v="0.75"/>
    <n v="0"/>
    <n v="0"/>
    <n v="0.75"/>
  </r>
  <r>
    <s v="MQE0633 - Next-of-kin name first is present"/>
    <x v="7"/>
    <n v="3619"/>
    <n v="8"/>
    <n v="2678"/>
    <n v="0.73998342083448465"/>
    <s v="GT"/>
    <s v="90%"/>
    <b v="0"/>
    <b v="0"/>
    <b v="0"/>
    <s v="FAIL"/>
    <n v="0"/>
    <n v="0"/>
    <n v="0"/>
    <n v="0"/>
    <n v="0"/>
  </r>
  <r>
    <s v="MQE0633 - Next-of-kin name first is present"/>
    <x v="8"/>
    <n v="104"/>
    <n v="3"/>
    <n v="98"/>
    <n v="0.94230769230769229"/>
    <s v="GT"/>
    <s v="90%"/>
    <s v="PASS"/>
    <b v="0"/>
    <b v="0"/>
    <s v="PASS"/>
    <n v="0"/>
    <n v="0.75"/>
    <n v="0"/>
    <n v="0"/>
    <n v="0.75"/>
  </r>
  <r>
    <s v="MQE0633 - Next-of-kin name first is present"/>
    <x v="9"/>
    <n v="146"/>
    <n v="3"/>
    <n v="126"/>
    <n v="0.86301369863013699"/>
    <s v="GT"/>
    <s v="90%"/>
    <b v="0"/>
    <b v="0"/>
    <b v="0"/>
    <s v="FAIL"/>
    <n v="0"/>
    <n v="0"/>
    <n v="0"/>
    <n v="0.25"/>
    <n v="0.25"/>
  </r>
  <r>
    <s v="MQE0633 - Next-of-kin name first is present"/>
    <x v="10"/>
    <n v="55"/>
    <n v="5"/>
    <n v="41"/>
    <n v="0.74545454545454548"/>
    <s v="GT"/>
    <s v="90%"/>
    <b v="0"/>
    <b v="0"/>
    <b v="0"/>
    <s v="FAIL"/>
    <n v="0"/>
    <n v="0"/>
    <n v="0"/>
    <n v="0"/>
    <n v="0"/>
  </r>
  <r>
    <s v="MQE0633 - Next-of-kin name first is present"/>
    <x v="11"/>
    <n v="369"/>
    <n v="13"/>
    <n v="329"/>
    <n v="0.89159891598915986"/>
    <s v="GT"/>
    <s v="90%"/>
    <b v="0"/>
    <b v="0"/>
    <b v="0"/>
    <s v="FAIL"/>
    <n v="0"/>
    <n v="0"/>
    <n v="0"/>
    <n v="0.25"/>
    <n v="0.25"/>
  </r>
  <r>
    <s v="MQE0633 - Next-of-kin name first is present"/>
    <x v="12"/>
    <n v="14"/>
    <n v="1"/>
    <n v="8"/>
    <n v="0.5714285714285714"/>
    <s v="GT"/>
    <s v="90%"/>
    <b v="0"/>
    <b v="0"/>
    <b v="0"/>
    <s v="FAIL"/>
    <n v="0"/>
    <n v="0"/>
    <n v="0"/>
    <n v="0"/>
    <n v="0"/>
  </r>
  <r>
    <s v="MQE0633 - Next-of-kin name first is present"/>
    <x v="13"/>
    <n v="5"/>
    <n v="2"/>
    <n v="5"/>
    <n v="1"/>
    <s v="GT"/>
    <s v="90%"/>
    <s v="PASS"/>
    <b v="0"/>
    <b v="0"/>
    <s v="PASS"/>
    <n v="0"/>
    <n v="0.75"/>
    <n v="0"/>
    <n v="0"/>
    <n v="0.75"/>
  </r>
  <r>
    <s v="MQE0633 - Next-of-kin name first is present"/>
    <x v="14"/>
    <n v="9"/>
    <n v="1"/>
    <n v="8"/>
    <n v="0.88888888888888884"/>
    <s v="GT"/>
    <s v="90%"/>
    <b v="0"/>
    <b v="0"/>
    <b v="0"/>
    <s v="FAIL"/>
    <n v="0"/>
    <n v="0"/>
    <n v="0"/>
    <n v="0.25"/>
    <n v="0.25"/>
  </r>
  <r>
    <s v="MQE0633 - Next-of-kin name first is present"/>
    <x v="15"/>
    <n v="2"/>
    <n v="1"/>
    <n v="0"/>
    <n v="0"/>
    <s v="GT"/>
    <s v="90%"/>
    <b v="0"/>
    <b v="0"/>
    <b v="0"/>
    <s v="FAIL"/>
    <n v="0"/>
    <n v="0"/>
    <n v="0"/>
    <n v="0"/>
    <n v="0"/>
  </r>
  <r>
    <s v="MQE0635 - Next-of-kin name last is present"/>
    <x v="0"/>
    <n v="537"/>
    <n v="20"/>
    <n v="390"/>
    <n v="0.72625698324022347"/>
    <s v="GT"/>
    <s v="90%"/>
    <b v="0"/>
    <b v="0"/>
    <b v="0"/>
    <s v="FAIL"/>
    <n v="0"/>
    <n v="0"/>
    <n v="0"/>
    <n v="0"/>
    <n v="0"/>
  </r>
  <r>
    <s v="MQE0635 - Next-of-kin name last is present"/>
    <x v="1"/>
    <n v="1995"/>
    <n v="8"/>
    <n v="1868"/>
    <n v="0.93634085213032581"/>
    <s v="GT"/>
    <s v="90%"/>
    <s v="PASS"/>
    <b v="0"/>
    <b v="0"/>
    <s v="PASS"/>
    <n v="0"/>
    <n v="0.75"/>
    <n v="0"/>
    <n v="0"/>
    <n v="0.75"/>
  </r>
  <r>
    <s v="MQE0635 - Next-of-kin name last is present"/>
    <x v="2"/>
    <n v="18286"/>
    <n v="116"/>
    <n v="12991"/>
    <n v="0.71043421196543799"/>
    <s v="GT"/>
    <s v="90%"/>
    <b v="0"/>
    <b v="0"/>
    <b v="0"/>
    <s v="FAIL"/>
    <n v="0"/>
    <n v="0"/>
    <n v="0"/>
    <n v="0"/>
    <n v="0"/>
  </r>
  <r>
    <s v="MQE0635 - Next-of-kin name last is present"/>
    <x v="3"/>
    <n v="2221"/>
    <n v="8"/>
    <n v="2126"/>
    <n v="0.95722647456100851"/>
    <s v="GT"/>
    <s v="90%"/>
    <s v="PASS"/>
    <b v="0"/>
    <b v="0"/>
    <s v="PASS"/>
    <n v="0"/>
    <n v="0.75"/>
    <n v="0"/>
    <n v="0"/>
    <n v="0.75"/>
  </r>
  <r>
    <s v="MQE0635 - Next-of-kin name last is present"/>
    <x v="4"/>
    <n v="3490"/>
    <n v="13"/>
    <n v="2968"/>
    <n v="0.85042979942693409"/>
    <s v="GT"/>
    <s v="90%"/>
    <b v="0"/>
    <b v="0"/>
    <b v="0"/>
    <s v="FAIL"/>
    <n v="0"/>
    <n v="0"/>
    <n v="0"/>
    <n v="0.25"/>
    <n v="0.25"/>
  </r>
  <r>
    <s v="MQE0635 - Next-of-kin name last is present"/>
    <x v="5"/>
    <n v="552"/>
    <n v="5"/>
    <n v="525"/>
    <n v="0.95108695652173914"/>
    <s v="GT"/>
    <s v="90%"/>
    <s v="PASS"/>
    <b v="0"/>
    <b v="0"/>
    <s v="PASS"/>
    <n v="0"/>
    <n v="0.75"/>
    <n v="0"/>
    <n v="0"/>
    <n v="0.75"/>
  </r>
  <r>
    <s v="MQE0635 - Next-of-kin name last is present"/>
    <x v="6"/>
    <n v="85"/>
    <n v="4"/>
    <n v="82"/>
    <n v="0.96470588235294119"/>
    <s v="GT"/>
    <s v="90%"/>
    <s v="PASS"/>
    <b v="0"/>
    <b v="0"/>
    <s v="PASS"/>
    <n v="0"/>
    <n v="0.75"/>
    <n v="0"/>
    <n v="0"/>
    <n v="0.75"/>
  </r>
  <r>
    <s v="MQE0635 - Next-of-kin name last is present"/>
    <x v="7"/>
    <n v="3619"/>
    <n v="8"/>
    <n v="2679"/>
    <n v="0.74025974025974028"/>
    <s v="GT"/>
    <s v="90%"/>
    <b v="0"/>
    <b v="0"/>
    <b v="0"/>
    <s v="FAIL"/>
    <n v="0"/>
    <n v="0"/>
    <n v="0"/>
    <n v="0"/>
    <n v="0"/>
  </r>
  <r>
    <s v="MQE0635 - Next-of-kin name last is present"/>
    <x v="8"/>
    <n v="104"/>
    <n v="3"/>
    <n v="98"/>
    <n v="0.94230769230769229"/>
    <s v="GT"/>
    <s v="90%"/>
    <s v="PASS"/>
    <b v="0"/>
    <b v="0"/>
    <s v="PASS"/>
    <n v="0"/>
    <n v="0.75"/>
    <n v="0"/>
    <n v="0"/>
    <n v="0.75"/>
  </r>
  <r>
    <s v="MQE0635 - Next-of-kin name last is present"/>
    <x v="9"/>
    <n v="146"/>
    <n v="3"/>
    <n v="126"/>
    <n v="0.86301369863013699"/>
    <s v="GT"/>
    <s v="90%"/>
    <b v="0"/>
    <b v="0"/>
    <b v="0"/>
    <s v="FAIL"/>
    <n v="0"/>
    <n v="0"/>
    <n v="0"/>
    <n v="0.25"/>
    <n v="0.25"/>
  </r>
  <r>
    <s v="MQE0635 - Next-of-kin name last is present"/>
    <x v="10"/>
    <n v="55"/>
    <n v="5"/>
    <n v="40"/>
    <n v="0.72727272727272729"/>
    <s v="GT"/>
    <s v="90%"/>
    <b v="0"/>
    <b v="0"/>
    <b v="0"/>
    <s v="FAIL"/>
    <n v="0"/>
    <n v="0"/>
    <n v="0"/>
    <n v="0"/>
    <n v="0"/>
  </r>
  <r>
    <s v="MQE0635 - Next-of-kin name last is present"/>
    <x v="11"/>
    <n v="369"/>
    <n v="13"/>
    <n v="331"/>
    <n v="0.89701897018970189"/>
    <s v="GT"/>
    <s v="90%"/>
    <b v="0"/>
    <b v="0"/>
    <b v="0"/>
    <s v="FAIL"/>
    <n v="0"/>
    <n v="0"/>
    <n v="0"/>
    <n v="0.25"/>
    <n v="0.25"/>
  </r>
  <r>
    <s v="MQE0635 - Next-of-kin name last is present"/>
    <x v="12"/>
    <n v="14"/>
    <n v="1"/>
    <n v="8"/>
    <n v="0.5714285714285714"/>
    <s v="GT"/>
    <s v="90%"/>
    <b v="0"/>
    <b v="0"/>
    <b v="0"/>
    <s v="FAIL"/>
    <n v="0"/>
    <n v="0"/>
    <n v="0"/>
    <n v="0"/>
    <n v="0"/>
  </r>
  <r>
    <s v="MQE0635 - Next-of-kin name last is present"/>
    <x v="13"/>
    <n v="5"/>
    <n v="2"/>
    <n v="5"/>
    <n v="1"/>
    <s v="GT"/>
    <s v="90%"/>
    <s v="PASS"/>
    <b v="0"/>
    <b v="0"/>
    <s v="PASS"/>
    <n v="0"/>
    <n v="0.75"/>
    <n v="0"/>
    <n v="0"/>
    <n v="0.75"/>
  </r>
  <r>
    <s v="MQE0635 - Next-of-kin name last is present"/>
    <x v="14"/>
    <n v="9"/>
    <n v="1"/>
    <n v="8"/>
    <n v="0.88888888888888884"/>
    <s v="GT"/>
    <s v="90%"/>
    <b v="0"/>
    <b v="0"/>
    <b v="0"/>
    <s v="FAIL"/>
    <n v="0"/>
    <n v="0"/>
    <n v="0"/>
    <n v="0.25"/>
    <n v="0.25"/>
  </r>
  <r>
    <s v="MQE0635 - Next-of-kin name last is present"/>
    <x v="15"/>
    <n v="2"/>
    <n v="1"/>
    <n v="0"/>
    <n v="0"/>
    <s v="GT"/>
    <s v="90%"/>
    <b v="0"/>
    <b v="0"/>
    <b v="0"/>
    <s v="FAIL"/>
    <n v="0"/>
    <n v="0"/>
    <n v="0"/>
    <n v="0"/>
    <n v="0"/>
  </r>
  <r>
    <s v="MQE0644 - Patient address city is present"/>
    <x v="0"/>
    <n v="537"/>
    <n v="20"/>
    <n v="537"/>
    <n v="1"/>
    <s v="GT"/>
    <s v="85%"/>
    <s v="PASS"/>
    <b v="0"/>
    <b v="0"/>
    <s v="PASS"/>
    <n v="1"/>
    <n v="0"/>
    <n v="0"/>
    <n v="0"/>
    <n v="1"/>
  </r>
  <r>
    <s v="MQE0644 - Patient address city is present"/>
    <x v="1"/>
    <n v="1995"/>
    <n v="8"/>
    <n v="1993"/>
    <n v="0.99899749373433588"/>
    <s v="GT"/>
    <s v="85%"/>
    <s v="PASS"/>
    <b v="0"/>
    <b v="0"/>
    <s v="PASS"/>
    <n v="1"/>
    <n v="0"/>
    <n v="0"/>
    <n v="0"/>
    <n v="1"/>
  </r>
  <r>
    <s v="MQE0644 - Patient address city is present"/>
    <x v="2"/>
    <n v="18286"/>
    <n v="116"/>
    <n v="18285"/>
    <n v="0.99994531335447878"/>
    <s v="GT"/>
    <s v="85%"/>
    <s v="PASS"/>
    <b v="0"/>
    <b v="0"/>
    <s v="PASS"/>
    <n v="1"/>
    <n v="0"/>
    <n v="0"/>
    <n v="0"/>
    <n v="1"/>
  </r>
  <r>
    <s v="MQE0644 - Patient address city is present"/>
    <x v="3"/>
    <n v="2221"/>
    <n v="8"/>
    <n v="2221"/>
    <n v="1"/>
    <s v="GT"/>
    <s v="85%"/>
    <s v="PASS"/>
    <b v="0"/>
    <b v="0"/>
    <s v="PASS"/>
    <n v="1"/>
    <n v="0"/>
    <n v="0"/>
    <n v="0"/>
    <n v="1"/>
  </r>
  <r>
    <s v="MQE0644 - Patient address city is present"/>
    <x v="4"/>
    <n v="3490"/>
    <n v="13"/>
    <n v="3490"/>
    <n v="1"/>
    <s v="GT"/>
    <s v="85%"/>
    <s v="PASS"/>
    <b v="0"/>
    <b v="0"/>
    <s v="PASS"/>
    <n v="1"/>
    <n v="0"/>
    <n v="0"/>
    <n v="0"/>
    <n v="1"/>
  </r>
  <r>
    <s v="MQE0644 - Patient address city is present"/>
    <x v="5"/>
    <n v="552"/>
    <n v="5"/>
    <n v="552"/>
    <n v="1"/>
    <s v="GT"/>
    <s v="85%"/>
    <s v="PASS"/>
    <b v="0"/>
    <b v="0"/>
    <s v="PASS"/>
    <n v="1"/>
    <n v="0"/>
    <n v="0"/>
    <n v="0"/>
    <n v="1"/>
  </r>
  <r>
    <s v="MQE0644 - Patient address city is present"/>
    <x v="6"/>
    <n v="85"/>
    <n v="4"/>
    <n v="85"/>
    <n v="1"/>
    <s v="GT"/>
    <s v="85%"/>
    <s v="PASS"/>
    <b v="0"/>
    <b v="0"/>
    <s v="PASS"/>
    <n v="1"/>
    <n v="0"/>
    <n v="0"/>
    <n v="0"/>
    <n v="1"/>
  </r>
  <r>
    <s v="MQE0644 - Patient address city is present"/>
    <x v="7"/>
    <n v="3619"/>
    <n v="8"/>
    <n v="3619"/>
    <n v="1"/>
    <s v="GT"/>
    <s v="85%"/>
    <s v="PASS"/>
    <b v="0"/>
    <b v="0"/>
    <s v="PASS"/>
    <n v="1"/>
    <n v="0"/>
    <n v="0"/>
    <n v="0"/>
    <n v="1"/>
  </r>
  <r>
    <s v="MQE0644 - Patient address city is present"/>
    <x v="8"/>
    <n v="104"/>
    <n v="3"/>
    <n v="104"/>
    <n v="1"/>
    <s v="GT"/>
    <s v="85%"/>
    <s v="PASS"/>
    <b v="0"/>
    <b v="0"/>
    <s v="PASS"/>
    <n v="1"/>
    <n v="0"/>
    <n v="0"/>
    <n v="0"/>
    <n v="1"/>
  </r>
  <r>
    <s v="MQE0644 - Patient address city is present"/>
    <x v="9"/>
    <n v="146"/>
    <n v="3"/>
    <n v="146"/>
    <n v="1"/>
    <s v="GT"/>
    <s v="85%"/>
    <s v="PASS"/>
    <b v="0"/>
    <b v="0"/>
    <s v="PASS"/>
    <n v="1"/>
    <n v="0"/>
    <n v="0"/>
    <n v="0"/>
    <n v="1"/>
  </r>
  <r>
    <s v="MQE0644 - Patient address city is present"/>
    <x v="10"/>
    <n v="55"/>
    <n v="5"/>
    <n v="55"/>
    <n v="1"/>
    <s v="GT"/>
    <s v="85%"/>
    <s v="PASS"/>
    <b v="0"/>
    <b v="0"/>
    <s v="PASS"/>
    <n v="1"/>
    <n v="0"/>
    <n v="0"/>
    <n v="0"/>
    <n v="1"/>
  </r>
  <r>
    <s v="MQE0644 - Patient address city is present"/>
    <x v="11"/>
    <n v="369"/>
    <n v="13"/>
    <n v="369"/>
    <n v="1"/>
    <s v="GT"/>
    <s v="85%"/>
    <s v="PASS"/>
    <b v="0"/>
    <b v="0"/>
    <s v="PASS"/>
    <n v="1"/>
    <n v="0"/>
    <n v="0"/>
    <n v="0"/>
    <n v="1"/>
  </r>
  <r>
    <s v="MQE0644 - Patient address city is present"/>
    <x v="12"/>
    <n v="14"/>
    <n v="1"/>
    <n v="14"/>
    <n v="1"/>
    <s v="GT"/>
    <s v="85%"/>
    <s v="PASS"/>
    <b v="0"/>
    <b v="0"/>
    <s v="PASS"/>
    <n v="1"/>
    <n v="0"/>
    <n v="0"/>
    <n v="0"/>
    <n v="1"/>
  </r>
  <r>
    <s v="MQE0644 - Patient address city is present"/>
    <x v="13"/>
    <n v="5"/>
    <n v="2"/>
    <n v="5"/>
    <n v="1"/>
    <s v="GT"/>
    <s v="85%"/>
    <s v="PASS"/>
    <b v="0"/>
    <b v="0"/>
    <s v="PASS"/>
    <n v="1"/>
    <n v="0"/>
    <n v="0"/>
    <n v="0"/>
    <n v="1"/>
  </r>
  <r>
    <s v="MQE0644 - Patient address city is present"/>
    <x v="14"/>
    <n v="9"/>
    <n v="1"/>
    <n v="9"/>
    <n v="1"/>
    <s v="GT"/>
    <s v="85%"/>
    <s v="PASS"/>
    <b v="0"/>
    <b v="0"/>
    <s v="PASS"/>
    <n v="1"/>
    <n v="0"/>
    <n v="0"/>
    <n v="0"/>
    <n v="1"/>
  </r>
  <r>
    <s v="MQE0644 - Patient address city is present"/>
    <x v="15"/>
    <n v="2"/>
    <n v="1"/>
    <n v="2"/>
    <n v="1"/>
    <s v="GT"/>
    <s v="85%"/>
    <s v="PASS"/>
    <b v="0"/>
    <b v="0"/>
    <s v="PASS"/>
    <n v="1"/>
    <n v="0"/>
    <n v="0"/>
    <n v="0"/>
    <n v="1"/>
  </r>
  <r>
    <s v="MQE0647 - Patient address is present"/>
    <x v="0"/>
    <n v="537"/>
    <n v="20"/>
    <n v="536"/>
    <n v="0.9981378026070763"/>
    <s v="GT"/>
    <s v="85%"/>
    <s v="PASS"/>
    <b v="0"/>
    <b v="0"/>
    <s v="PASS"/>
    <n v="1"/>
    <n v="0"/>
    <n v="0"/>
    <n v="0"/>
    <n v="1"/>
  </r>
  <r>
    <s v="MQE0647 - Patient address is present"/>
    <x v="1"/>
    <n v="1995"/>
    <n v="8"/>
    <n v="1993"/>
    <n v="0.99899749373433588"/>
    <s v="GT"/>
    <s v="85%"/>
    <s v="PASS"/>
    <b v="0"/>
    <b v="0"/>
    <s v="PASS"/>
    <n v="1"/>
    <n v="0"/>
    <n v="0"/>
    <n v="0"/>
    <n v="1"/>
  </r>
  <r>
    <s v="MQE0647 - Patient address is present"/>
    <x v="2"/>
    <n v="18286"/>
    <n v="116"/>
    <n v="18283"/>
    <n v="0.99983594006343646"/>
    <s v="GT"/>
    <s v="85%"/>
    <s v="PASS"/>
    <b v="0"/>
    <b v="0"/>
    <s v="PASS"/>
    <n v="1"/>
    <n v="0"/>
    <n v="0"/>
    <n v="0"/>
    <n v="1"/>
  </r>
  <r>
    <s v="MQE0647 - Patient address is present"/>
    <x v="3"/>
    <n v="2221"/>
    <n v="8"/>
    <n v="2221"/>
    <n v="1"/>
    <s v="GT"/>
    <s v="85%"/>
    <s v="PASS"/>
    <b v="0"/>
    <b v="0"/>
    <s v="PASS"/>
    <n v="1"/>
    <n v="0"/>
    <n v="0"/>
    <n v="0"/>
    <n v="1"/>
  </r>
  <r>
    <s v="MQE0647 - Patient address is present"/>
    <x v="4"/>
    <n v="3490"/>
    <n v="13"/>
    <n v="3490"/>
    <n v="1"/>
    <s v="GT"/>
    <s v="85%"/>
    <s v="PASS"/>
    <b v="0"/>
    <b v="0"/>
    <s v="PASS"/>
    <n v="1"/>
    <n v="0"/>
    <n v="0"/>
    <n v="0"/>
    <n v="1"/>
  </r>
  <r>
    <s v="MQE0647 - Patient address is present"/>
    <x v="5"/>
    <n v="552"/>
    <n v="5"/>
    <n v="552"/>
    <n v="1"/>
    <s v="GT"/>
    <s v="85%"/>
    <s v="PASS"/>
    <b v="0"/>
    <b v="0"/>
    <s v="PASS"/>
    <n v="1"/>
    <n v="0"/>
    <n v="0"/>
    <n v="0"/>
    <n v="1"/>
  </r>
  <r>
    <s v="MQE0647 - Patient address is present"/>
    <x v="6"/>
    <n v="85"/>
    <n v="4"/>
    <n v="85"/>
    <n v="1"/>
    <s v="GT"/>
    <s v="85%"/>
    <s v="PASS"/>
    <b v="0"/>
    <b v="0"/>
    <s v="PASS"/>
    <n v="1"/>
    <n v="0"/>
    <n v="0"/>
    <n v="0"/>
    <n v="1"/>
  </r>
  <r>
    <s v="MQE0647 - Patient address is present"/>
    <x v="7"/>
    <n v="3619"/>
    <n v="8"/>
    <n v="3619"/>
    <n v="1"/>
    <s v="GT"/>
    <s v="85%"/>
    <s v="PASS"/>
    <b v="0"/>
    <b v="0"/>
    <s v="PASS"/>
    <n v="1"/>
    <n v="0"/>
    <n v="0"/>
    <n v="0"/>
    <n v="1"/>
  </r>
  <r>
    <s v="MQE0647 - Patient address is present"/>
    <x v="8"/>
    <n v="104"/>
    <n v="3"/>
    <n v="104"/>
    <n v="1"/>
    <s v="GT"/>
    <s v="85%"/>
    <s v="PASS"/>
    <b v="0"/>
    <b v="0"/>
    <s v="PASS"/>
    <n v="1"/>
    <n v="0"/>
    <n v="0"/>
    <n v="0"/>
    <n v="1"/>
  </r>
  <r>
    <s v="MQE0647 - Patient address is present"/>
    <x v="9"/>
    <n v="146"/>
    <n v="3"/>
    <n v="146"/>
    <n v="1"/>
    <s v="GT"/>
    <s v="85%"/>
    <s v="PASS"/>
    <b v="0"/>
    <b v="0"/>
    <s v="PASS"/>
    <n v="1"/>
    <n v="0"/>
    <n v="0"/>
    <n v="0"/>
    <n v="1"/>
  </r>
  <r>
    <s v="MQE0647 - Patient address is present"/>
    <x v="10"/>
    <n v="55"/>
    <n v="5"/>
    <n v="55"/>
    <n v="1"/>
    <s v="GT"/>
    <s v="85%"/>
    <s v="PASS"/>
    <b v="0"/>
    <b v="0"/>
    <s v="PASS"/>
    <n v="1"/>
    <n v="0"/>
    <n v="0"/>
    <n v="0"/>
    <n v="1"/>
  </r>
  <r>
    <s v="MQE0647 - Patient address is present"/>
    <x v="11"/>
    <n v="369"/>
    <n v="13"/>
    <n v="369"/>
    <n v="1"/>
    <s v="GT"/>
    <s v="85%"/>
    <s v="PASS"/>
    <b v="0"/>
    <b v="0"/>
    <s v="PASS"/>
    <n v="1"/>
    <n v="0"/>
    <n v="0"/>
    <n v="0"/>
    <n v="1"/>
  </r>
  <r>
    <s v="MQE0647 - Patient address is present"/>
    <x v="12"/>
    <n v="14"/>
    <n v="1"/>
    <n v="14"/>
    <n v="1"/>
    <s v="GT"/>
    <s v="85%"/>
    <s v="PASS"/>
    <b v="0"/>
    <b v="0"/>
    <s v="PASS"/>
    <n v="1"/>
    <n v="0"/>
    <n v="0"/>
    <n v="0"/>
    <n v="1"/>
  </r>
  <r>
    <s v="MQE0647 - Patient address is present"/>
    <x v="13"/>
    <n v="5"/>
    <n v="2"/>
    <n v="5"/>
    <n v="1"/>
    <s v="GT"/>
    <s v="85%"/>
    <s v="PASS"/>
    <b v="0"/>
    <b v="0"/>
    <s v="PASS"/>
    <n v="1"/>
    <n v="0"/>
    <n v="0"/>
    <n v="0"/>
    <n v="1"/>
  </r>
  <r>
    <s v="MQE0647 - Patient address is present"/>
    <x v="14"/>
    <n v="9"/>
    <n v="1"/>
    <n v="9"/>
    <n v="1"/>
    <s v="GT"/>
    <s v="85%"/>
    <s v="PASS"/>
    <b v="0"/>
    <b v="0"/>
    <s v="PASS"/>
    <n v="1"/>
    <n v="0"/>
    <n v="0"/>
    <n v="0"/>
    <n v="1"/>
  </r>
  <r>
    <s v="MQE0647 - Patient address is present"/>
    <x v="15"/>
    <n v="2"/>
    <n v="1"/>
    <n v="2"/>
    <n v="1"/>
    <s v="GT"/>
    <s v="85%"/>
    <s v="PASS"/>
    <b v="0"/>
    <b v="0"/>
    <s v="PASS"/>
    <n v="1"/>
    <n v="0"/>
    <n v="0"/>
    <n v="0"/>
    <n v="1"/>
  </r>
  <r>
    <s v="MQE0648 - Patient address state is present"/>
    <x v="0"/>
    <n v="537"/>
    <n v="20"/>
    <n v="537"/>
    <n v="1"/>
    <s v="GT"/>
    <s v="85%"/>
    <s v="PASS"/>
    <b v="0"/>
    <b v="0"/>
    <s v="PASS"/>
    <n v="1"/>
    <n v="0"/>
    <n v="0"/>
    <n v="0"/>
    <n v="1"/>
  </r>
  <r>
    <s v="MQE0648 - Patient address state is present"/>
    <x v="1"/>
    <n v="1995"/>
    <n v="8"/>
    <n v="1995"/>
    <n v="1"/>
    <s v="GT"/>
    <s v="85%"/>
    <s v="PASS"/>
    <b v="0"/>
    <b v="0"/>
    <s v="PASS"/>
    <n v="1"/>
    <n v="0"/>
    <n v="0"/>
    <n v="0"/>
    <n v="1"/>
  </r>
  <r>
    <s v="MQE0648 - Patient address state is present"/>
    <x v="2"/>
    <n v="18286"/>
    <n v="116"/>
    <n v="18286"/>
    <n v="1"/>
    <s v="GT"/>
    <s v="85%"/>
    <s v="PASS"/>
    <b v="0"/>
    <b v="0"/>
    <s v="PASS"/>
    <n v="1"/>
    <n v="0"/>
    <n v="0"/>
    <n v="0"/>
    <n v="1"/>
  </r>
  <r>
    <s v="MQE0648 - Patient address state is present"/>
    <x v="3"/>
    <n v="2221"/>
    <n v="8"/>
    <n v="2221"/>
    <n v="1"/>
    <s v="GT"/>
    <s v="85%"/>
    <s v="PASS"/>
    <b v="0"/>
    <b v="0"/>
    <s v="PASS"/>
    <n v="1"/>
    <n v="0"/>
    <n v="0"/>
    <n v="0"/>
    <n v="1"/>
  </r>
  <r>
    <s v="MQE0648 - Patient address state is present"/>
    <x v="4"/>
    <n v="3490"/>
    <n v="13"/>
    <n v="3490"/>
    <n v="1"/>
    <s v="GT"/>
    <s v="85%"/>
    <s v="PASS"/>
    <b v="0"/>
    <b v="0"/>
    <s v="PASS"/>
    <n v="1"/>
    <n v="0"/>
    <n v="0"/>
    <n v="0"/>
    <n v="1"/>
  </r>
  <r>
    <s v="MQE0648 - Patient address state is present"/>
    <x v="5"/>
    <n v="552"/>
    <n v="5"/>
    <n v="552"/>
    <n v="1"/>
    <s v="GT"/>
    <s v="85%"/>
    <s v="PASS"/>
    <b v="0"/>
    <b v="0"/>
    <s v="PASS"/>
    <n v="1"/>
    <n v="0"/>
    <n v="0"/>
    <n v="0"/>
    <n v="1"/>
  </r>
  <r>
    <s v="MQE0648 - Patient address state is present"/>
    <x v="6"/>
    <n v="85"/>
    <n v="4"/>
    <n v="85"/>
    <n v="1"/>
    <s v="GT"/>
    <s v="85%"/>
    <s v="PASS"/>
    <b v="0"/>
    <b v="0"/>
    <s v="PASS"/>
    <n v="1"/>
    <n v="0"/>
    <n v="0"/>
    <n v="0"/>
    <n v="1"/>
  </r>
  <r>
    <s v="MQE0648 - Patient address state is present"/>
    <x v="7"/>
    <n v="3619"/>
    <n v="8"/>
    <n v="3619"/>
    <n v="1"/>
    <s v="GT"/>
    <s v="85%"/>
    <s v="PASS"/>
    <b v="0"/>
    <b v="0"/>
    <s v="PASS"/>
    <n v="1"/>
    <n v="0"/>
    <n v="0"/>
    <n v="0"/>
    <n v="1"/>
  </r>
  <r>
    <s v="MQE0648 - Patient address state is present"/>
    <x v="8"/>
    <n v="104"/>
    <n v="3"/>
    <n v="104"/>
    <n v="1"/>
    <s v="GT"/>
    <s v="85%"/>
    <s v="PASS"/>
    <b v="0"/>
    <b v="0"/>
    <s v="PASS"/>
    <n v="1"/>
    <n v="0"/>
    <n v="0"/>
    <n v="0"/>
    <n v="1"/>
  </r>
  <r>
    <s v="MQE0648 - Patient address state is present"/>
    <x v="9"/>
    <n v="146"/>
    <n v="3"/>
    <n v="146"/>
    <n v="1"/>
    <s v="GT"/>
    <s v="85%"/>
    <s v="PASS"/>
    <b v="0"/>
    <b v="0"/>
    <s v="PASS"/>
    <n v="1"/>
    <n v="0"/>
    <n v="0"/>
    <n v="0"/>
    <n v="1"/>
  </r>
  <r>
    <s v="MQE0648 - Patient address state is present"/>
    <x v="10"/>
    <n v="55"/>
    <n v="5"/>
    <n v="55"/>
    <n v="1"/>
    <s v="GT"/>
    <s v="85%"/>
    <s v="PASS"/>
    <b v="0"/>
    <b v="0"/>
    <s v="PASS"/>
    <n v="1"/>
    <n v="0"/>
    <n v="0"/>
    <n v="0"/>
    <n v="1"/>
  </r>
  <r>
    <s v="MQE0648 - Patient address state is present"/>
    <x v="11"/>
    <n v="369"/>
    <n v="13"/>
    <n v="369"/>
    <n v="1"/>
    <s v="GT"/>
    <s v="85%"/>
    <s v="PASS"/>
    <b v="0"/>
    <b v="0"/>
    <s v="PASS"/>
    <n v="1"/>
    <n v="0"/>
    <n v="0"/>
    <n v="0"/>
    <n v="1"/>
  </r>
  <r>
    <s v="MQE0648 - Patient address state is present"/>
    <x v="12"/>
    <n v="14"/>
    <n v="1"/>
    <n v="14"/>
    <n v="1"/>
    <s v="GT"/>
    <s v="85%"/>
    <s v="PASS"/>
    <b v="0"/>
    <b v="0"/>
    <s v="PASS"/>
    <n v="1"/>
    <n v="0"/>
    <n v="0"/>
    <n v="0"/>
    <n v="1"/>
  </r>
  <r>
    <s v="MQE0648 - Patient address state is present"/>
    <x v="13"/>
    <n v="5"/>
    <n v="2"/>
    <n v="5"/>
    <n v="1"/>
    <s v="GT"/>
    <s v="85%"/>
    <s v="PASS"/>
    <b v="0"/>
    <b v="0"/>
    <s v="PASS"/>
    <n v="1"/>
    <n v="0"/>
    <n v="0"/>
    <n v="0"/>
    <n v="1"/>
  </r>
  <r>
    <s v="MQE0648 - Patient address state is present"/>
    <x v="14"/>
    <n v="9"/>
    <n v="1"/>
    <n v="9"/>
    <n v="1"/>
    <s v="GT"/>
    <s v="85%"/>
    <s v="PASS"/>
    <b v="0"/>
    <b v="0"/>
    <s v="PASS"/>
    <n v="1"/>
    <n v="0"/>
    <n v="0"/>
    <n v="0"/>
    <n v="1"/>
  </r>
  <r>
    <s v="MQE0648 - Patient address state is present"/>
    <x v="15"/>
    <n v="2"/>
    <n v="1"/>
    <n v="2"/>
    <n v="1"/>
    <s v="GT"/>
    <s v="85%"/>
    <s v="PASS"/>
    <b v="0"/>
    <b v="0"/>
    <s v="PASS"/>
    <n v="1"/>
    <n v="0"/>
    <n v="0"/>
    <n v="0"/>
    <n v="1"/>
  </r>
  <r>
    <s v="MQE0650 - Patient address street is present"/>
    <x v="0"/>
    <n v="537"/>
    <n v="20"/>
    <n v="536"/>
    <n v="0.9981378026070763"/>
    <s v="GT"/>
    <s v="85%"/>
    <s v="PASS"/>
    <b v="0"/>
    <b v="0"/>
    <s v="PASS"/>
    <n v="1"/>
    <n v="0"/>
    <n v="0"/>
    <n v="0"/>
    <n v="1"/>
  </r>
  <r>
    <s v="MQE0650 - Patient address street is present"/>
    <x v="1"/>
    <n v="1995"/>
    <n v="8"/>
    <n v="1995"/>
    <n v="1"/>
    <s v="GT"/>
    <s v="85%"/>
    <s v="PASS"/>
    <b v="0"/>
    <b v="0"/>
    <s v="PASS"/>
    <n v="1"/>
    <n v="0"/>
    <n v="0"/>
    <n v="0"/>
    <n v="1"/>
  </r>
  <r>
    <s v="MQE0650 - Patient address street is present"/>
    <x v="2"/>
    <n v="18286"/>
    <n v="116"/>
    <n v="18285"/>
    <n v="0.99994531335447878"/>
    <s v="GT"/>
    <s v="85%"/>
    <s v="PASS"/>
    <b v="0"/>
    <b v="0"/>
    <s v="PASS"/>
    <n v="1"/>
    <n v="0"/>
    <n v="0"/>
    <n v="0"/>
    <n v="1"/>
  </r>
  <r>
    <s v="MQE0650 - Patient address street is present"/>
    <x v="3"/>
    <n v="2221"/>
    <n v="8"/>
    <n v="2221"/>
    <n v="1"/>
    <s v="GT"/>
    <s v="85%"/>
    <s v="PASS"/>
    <b v="0"/>
    <b v="0"/>
    <s v="PASS"/>
    <n v="1"/>
    <n v="0"/>
    <n v="0"/>
    <n v="0"/>
    <n v="1"/>
  </r>
  <r>
    <s v="MQE0650 - Patient address street is present"/>
    <x v="4"/>
    <n v="3490"/>
    <n v="13"/>
    <n v="3490"/>
    <n v="1"/>
    <s v="GT"/>
    <s v="85%"/>
    <s v="PASS"/>
    <b v="0"/>
    <b v="0"/>
    <s v="PASS"/>
    <n v="1"/>
    <n v="0"/>
    <n v="0"/>
    <n v="0"/>
    <n v="1"/>
  </r>
  <r>
    <s v="MQE0650 - Patient address street is present"/>
    <x v="5"/>
    <n v="552"/>
    <n v="5"/>
    <n v="552"/>
    <n v="1"/>
    <s v="GT"/>
    <s v="85%"/>
    <s v="PASS"/>
    <b v="0"/>
    <b v="0"/>
    <s v="PASS"/>
    <n v="1"/>
    <n v="0"/>
    <n v="0"/>
    <n v="0"/>
    <n v="1"/>
  </r>
  <r>
    <s v="MQE0650 - Patient address street is present"/>
    <x v="6"/>
    <n v="85"/>
    <n v="4"/>
    <n v="85"/>
    <n v="1"/>
    <s v="GT"/>
    <s v="85%"/>
    <s v="PASS"/>
    <b v="0"/>
    <b v="0"/>
    <s v="PASS"/>
    <n v="1"/>
    <n v="0"/>
    <n v="0"/>
    <n v="0"/>
    <n v="1"/>
  </r>
  <r>
    <s v="MQE0650 - Patient address street is present"/>
    <x v="7"/>
    <n v="3619"/>
    <n v="8"/>
    <n v="3619"/>
    <n v="1"/>
    <s v="GT"/>
    <s v="85%"/>
    <s v="PASS"/>
    <b v="0"/>
    <b v="0"/>
    <s v="PASS"/>
    <n v="1"/>
    <n v="0"/>
    <n v="0"/>
    <n v="0"/>
    <n v="1"/>
  </r>
  <r>
    <s v="MQE0650 - Patient address street is present"/>
    <x v="8"/>
    <n v="104"/>
    <n v="3"/>
    <n v="104"/>
    <n v="1"/>
    <s v="GT"/>
    <s v="85%"/>
    <s v="PASS"/>
    <b v="0"/>
    <b v="0"/>
    <s v="PASS"/>
    <n v="1"/>
    <n v="0"/>
    <n v="0"/>
    <n v="0"/>
    <n v="1"/>
  </r>
  <r>
    <s v="MQE0650 - Patient address street is present"/>
    <x v="9"/>
    <n v="146"/>
    <n v="3"/>
    <n v="146"/>
    <n v="1"/>
    <s v="GT"/>
    <s v="85%"/>
    <s v="PASS"/>
    <b v="0"/>
    <b v="0"/>
    <s v="PASS"/>
    <n v="1"/>
    <n v="0"/>
    <n v="0"/>
    <n v="0"/>
    <n v="1"/>
  </r>
  <r>
    <s v="MQE0650 - Patient address street is present"/>
    <x v="10"/>
    <n v="55"/>
    <n v="5"/>
    <n v="55"/>
    <n v="1"/>
    <s v="GT"/>
    <s v="85%"/>
    <s v="PASS"/>
    <b v="0"/>
    <b v="0"/>
    <s v="PASS"/>
    <n v="1"/>
    <n v="0"/>
    <n v="0"/>
    <n v="0"/>
    <n v="1"/>
  </r>
  <r>
    <s v="MQE0650 - Patient address street is present"/>
    <x v="11"/>
    <n v="369"/>
    <n v="13"/>
    <n v="369"/>
    <n v="1"/>
    <s v="GT"/>
    <s v="85%"/>
    <s v="PASS"/>
    <b v="0"/>
    <b v="0"/>
    <s v="PASS"/>
    <n v="1"/>
    <n v="0"/>
    <n v="0"/>
    <n v="0"/>
    <n v="1"/>
  </r>
  <r>
    <s v="MQE0650 - Patient address street is present"/>
    <x v="12"/>
    <n v="14"/>
    <n v="1"/>
    <n v="14"/>
    <n v="1"/>
    <s v="GT"/>
    <s v="85%"/>
    <s v="PASS"/>
    <b v="0"/>
    <b v="0"/>
    <s v="PASS"/>
    <n v="1"/>
    <n v="0"/>
    <n v="0"/>
    <n v="0"/>
    <n v="1"/>
  </r>
  <r>
    <s v="MQE0650 - Patient address street is present"/>
    <x v="13"/>
    <n v="5"/>
    <n v="2"/>
    <n v="5"/>
    <n v="1"/>
    <s v="GT"/>
    <s v="85%"/>
    <s v="PASS"/>
    <b v="0"/>
    <b v="0"/>
    <s v="PASS"/>
    <n v="1"/>
    <n v="0"/>
    <n v="0"/>
    <n v="0"/>
    <n v="1"/>
  </r>
  <r>
    <s v="MQE0650 - Patient address street is present"/>
    <x v="14"/>
    <n v="9"/>
    <n v="1"/>
    <n v="9"/>
    <n v="1"/>
    <s v="GT"/>
    <s v="85%"/>
    <s v="PASS"/>
    <b v="0"/>
    <b v="0"/>
    <s v="PASS"/>
    <n v="1"/>
    <n v="0"/>
    <n v="0"/>
    <n v="0"/>
    <n v="1"/>
  </r>
  <r>
    <s v="MQE0650 - Patient address street is present"/>
    <x v="15"/>
    <n v="2"/>
    <n v="1"/>
    <n v="2"/>
    <n v="1"/>
    <s v="GT"/>
    <s v="85%"/>
    <s v="PASS"/>
    <b v="0"/>
    <b v="0"/>
    <s v="PASS"/>
    <n v="1"/>
    <n v="0"/>
    <n v="0"/>
    <n v="0"/>
    <n v="1"/>
  </r>
  <r>
    <s v="MQE0652 - Patient address zip is present"/>
    <x v="0"/>
    <n v="537"/>
    <n v="20"/>
    <n v="537"/>
    <n v="1"/>
    <s v="GT"/>
    <s v="85%"/>
    <s v="PASS"/>
    <b v="0"/>
    <b v="0"/>
    <s v="PASS"/>
    <n v="1"/>
    <n v="0"/>
    <n v="0"/>
    <n v="0"/>
    <n v="1"/>
  </r>
  <r>
    <s v="MQE0652 - Patient address zip is present"/>
    <x v="1"/>
    <n v="1995"/>
    <n v="8"/>
    <n v="1995"/>
    <n v="1"/>
    <s v="GT"/>
    <s v="85%"/>
    <s v="PASS"/>
    <b v="0"/>
    <b v="0"/>
    <s v="PASS"/>
    <n v="1"/>
    <n v="0"/>
    <n v="0"/>
    <n v="0"/>
    <n v="1"/>
  </r>
  <r>
    <s v="MQE0652 - Patient address zip is present"/>
    <x v="2"/>
    <n v="18286"/>
    <n v="116"/>
    <n v="18285"/>
    <n v="0.99994531335447878"/>
    <s v="GT"/>
    <s v="85%"/>
    <s v="PASS"/>
    <b v="0"/>
    <b v="0"/>
    <s v="PASS"/>
    <n v="1"/>
    <n v="0"/>
    <n v="0"/>
    <n v="0"/>
    <n v="1"/>
  </r>
  <r>
    <s v="MQE0652 - Patient address zip is present"/>
    <x v="3"/>
    <n v="2221"/>
    <n v="8"/>
    <n v="2221"/>
    <n v="1"/>
    <s v="GT"/>
    <s v="85%"/>
    <s v="PASS"/>
    <b v="0"/>
    <b v="0"/>
    <s v="PASS"/>
    <n v="1"/>
    <n v="0"/>
    <n v="0"/>
    <n v="0"/>
    <n v="1"/>
  </r>
  <r>
    <s v="MQE0652 - Patient address zip is present"/>
    <x v="4"/>
    <n v="3490"/>
    <n v="13"/>
    <n v="3490"/>
    <n v="1"/>
    <s v="GT"/>
    <s v="85%"/>
    <s v="PASS"/>
    <b v="0"/>
    <b v="0"/>
    <s v="PASS"/>
    <n v="1"/>
    <n v="0"/>
    <n v="0"/>
    <n v="0"/>
    <n v="1"/>
  </r>
  <r>
    <s v="MQE0652 - Patient address zip is present"/>
    <x v="5"/>
    <n v="552"/>
    <n v="5"/>
    <n v="552"/>
    <n v="1"/>
    <s v="GT"/>
    <s v="85%"/>
    <s v="PASS"/>
    <b v="0"/>
    <b v="0"/>
    <s v="PASS"/>
    <n v="1"/>
    <n v="0"/>
    <n v="0"/>
    <n v="0"/>
    <n v="1"/>
  </r>
  <r>
    <s v="MQE0652 - Patient address zip is present"/>
    <x v="6"/>
    <n v="85"/>
    <n v="4"/>
    <n v="85"/>
    <n v="1"/>
    <s v="GT"/>
    <s v="85%"/>
    <s v="PASS"/>
    <b v="0"/>
    <b v="0"/>
    <s v="PASS"/>
    <n v="1"/>
    <n v="0"/>
    <n v="0"/>
    <n v="0"/>
    <n v="1"/>
  </r>
  <r>
    <s v="MQE0652 - Patient address zip is present"/>
    <x v="7"/>
    <n v="3619"/>
    <n v="8"/>
    <n v="3619"/>
    <n v="1"/>
    <s v="GT"/>
    <s v="85%"/>
    <s v="PASS"/>
    <b v="0"/>
    <b v="0"/>
    <s v="PASS"/>
    <n v="1"/>
    <n v="0"/>
    <n v="0"/>
    <n v="0"/>
    <n v="1"/>
  </r>
  <r>
    <s v="MQE0652 - Patient address zip is present"/>
    <x v="8"/>
    <n v="104"/>
    <n v="3"/>
    <n v="104"/>
    <n v="1"/>
    <s v="GT"/>
    <s v="85%"/>
    <s v="PASS"/>
    <b v="0"/>
    <b v="0"/>
    <s v="PASS"/>
    <n v="1"/>
    <n v="0"/>
    <n v="0"/>
    <n v="0"/>
    <n v="1"/>
  </r>
  <r>
    <s v="MQE0652 - Patient address zip is present"/>
    <x v="9"/>
    <n v="146"/>
    <n v="3"/>
    <n v="146"/>
    <n v="1"/>
    <s v="GT"/>
    <s v="85%"/>
    <s v="PASS"/>
    <b v="0"/>
    <b v="0"/>
    <s v="PASS"/>
    <n v="1"/>
    <n v="0"/>
    <n v="0"/>
    <n v="0"/>
    <n v="1"/>
  </r>
  <r>
    <s v="MQE0652 - Patient address zip is present"/>
    <x v="10"/>
    <n v="55"/>
    <n v="5"/>
    <n v="55"/>
    <n v="1"/>
    <s v="GT"/>
    <s v="85%"/>
    <s v="PASS"/>
    <b v="0"/>
    <b v="0"/>
    <s v="PASS"/>
    <n v="1"/>
    <n v="0"/>
    <n v="0"/>
    <n v="0"/>
    <n v="1"/>
  </r>
  <r>
    <s v="MQE0652 - Patient address zip is present"/>
    <x v="11"/>
    <n v="369"/>
    <n v="13"/>
    <n v="369"/>
    <n v="1"/>
    <s v="GT"/>
    <s v="85%"/>
    <s v="PASS"/>
    <b v="0"/>
    <b v="0"/>
    <s v="PASS"/>
    <n v="1"/>
    <n v="0"/>
    <n v="0"/>
    <n v="0"/>
    <n v="1"/>
  </r>
  <r>
    <s v="MQE0652 - Patient address zip is present"/>
    <x v="12"/>
    <n v="14"/>
    <n v="1"/>
    <n v="14"/>
    <n v="1"/>
    <s v="GT"/>
    <s v="85%"/>
    <s v="PASS"/>
    <b v="0"/>
    <b v="0"/>
    <s v="PASS"/>
    <n v="1"/>
    <n v="0"/>
    <n v="0"/>
    <n v="0"/>
    <n v="1"/>
  </r>
  <r>
    <s v="MQE0652 - Patient address zip is present"/>
    <x v="13"/>
    <n v="5"/>
    <n v="2"/>
    <n v="5"/>
    <n v="1"/>
    <s v="GT"/>
    <s v="85%"/>
    <s v="PASS"/>
    <b v="0"/>
    <b v="0"/>
    <s v="PASS"/>
    <n v="1"/>
    <n v="0"/>
    <n v="0"/>
    <n v="0"/>
    <n v="1"/>
  </r>
  <r>
    <s v="MQE0652 - Patient address zip is present"/>
    <x v="14"/>
    <n v="9"/>
    <n v="1"/>
    <n v="9"/>
    <n v="1"/>
    <s v="GT"/>
    <s v="85%"/>
    <s v="PASS"/>
    <b v="0"/>
    <b v="0"/>
    <s v="PASS"/>
    <n v="1"/>
    <n v="0"/>
    <n v="0"/>
    <n v="0"/>
    <n v="1"/>
  </r>
  <r>
    <s v="MQE0652 - Patient address zip is present"/>
    <x v="15"/>
    <n v="2"/>
    <n v="1"/>
    <n v="2"/>
    <n v="1"/>
    <s v="GT"/>
    <s v="85%"/>
    <s v="PASS"/>
    <b v="0"/>
    <b v="0"/>
    <s v="PASS"/>
    <n v="1"/>
    <n v="0"/>
    <n v="0"/>
    <n v="0"/>
    <n v="1"/>
  </r>
  <r>
    <s v="MQE0654 - Patient birth date is present"/>
    <x v="0"/>
    <n v="537"/>
    <n v="20"/>
    <n v="537"/>
    <n v="1"/>
    <s v="GT"/>
    <s v="99%"/>
    <s v="PASS"/>
    <b v="0"/>
    <b v="0"/>
    <s v="PASS"/>
    <n v="1"/>
    <n v="0"/>
    <n v="0"/>
    <n v="0"/>
    <n v="1"/>
  </r>
  <r>
    <s v="MQE0654 - Patient birth date is present"/>
    <x v="1"/>
    <n v="1995"/>
    <n v="8"/>
    <n v="1995"/>
    <n v="1"/>
    <s v="GT"/>
    <s v="99%"/>
    <s v="PASS"/>
    <b v="0"/>
    <b v="0"/>
    <s v="PASS"/>
    <n v="1"/>
    <n v="0"/>
    <n v="0"/>
    <n v="0"/>
    <n v="1"/>
  </r>
  <r>
    <s v="MQE0654 - Patient birth date is present"/>
    <x v="2"/>
    <n v="18286"/>
    <n v="116"/>
    <n v="18286"/>
    <n v="1"/>
    <s v="GT"/>
    <s v="99%"/>
    <s v="PASS"/>
    <b v="0"/>
    <b v="0"/>
    <s v="PASS"/>
    <n v="1"/>
    <n v="0"/>
    <n v="0"/>
    <n v="0"/>
    <n v="1"/>
  </r>
  <r>
    <s v="MQE0654 - Patient birth date is present"/>
    <x v="3"/>
    <n v="2221"/>
    <n v="8"/>
    <n v="2221"/>
    <n v="1"/>
    <s v="GT"/>
    <s v="99%"/>
    <s v="PASS"/>
    <b v="0"/>
    <b v="0"/>
    <s v="PASS"/>
    <n v="1"/>
    <n v="0"/>
    <n v="0"/>
    <n v="0"/>
    <n v="1"/>
  </r>
  <r>
    <s v="MQE0654 - Patient birth date is present"/>
    <x v="4"/>
    <n v="3490"/>
    <n v="13"/>
    <n v="3490"/>
    <n v="1"/>
    <s v="GT"/>
    <s v="99%"/>
    <s v="PASS"/>
    <b v="0"/>
    <b v="0"/>
    <s v="PASS"/>
    <n v="1"/>
    <n v="0"/>
    <n v="0"/>
    <n v="0"/>
    <n v="1"/>
  </r>
  <r>
    <s v="MQE0654 - Patient birth date is present"/>
    <x v="5"/>
    <n v="552"/>
    <n v="5"/>
    <n v="552"/>
    <n v="1"/>
    <s v="GT"/>
    <s v="99%"/>
    <s v="PASS"/>
    <b v="0"/>
    <b v="0"/>
    <s v="PASS"/>
    <n v="1"/>
    <n v="0"/>
    <n v="0"/>
    <n v="0"/>
    <n v="1"/>
  </r>
  <r>
    <s v="MQE0654 - Patient birth date is present"/>
    <x v="6"/>
    <n v="85"/>
    <n v="4"/>
    <n v="85"/>
    <n v="1"/>
    <s v="GT"/>
    <s v="99%"/>
    <s v="PASS"/>
    <b v="0"/>
    <b v="0"/>
    <s v="PASS"/>
    <n v="1"/>
    <n v="0"/>
    <n v="0"/>
    <n v="0"/>
    <n v="1"/>
  </r>
  <r>
    <s v="MQE0654 - Patient birth date is present"/>
    <x v="7"/>
    <n v="3619"/>
    <n v="8"/>
    <n v="3619"/>
    <n v="1"/>
    <s v="GT"/>
    <s v="99%"/>
    <s v="PASS"/>
    <b v="0"/>
    <b v="0"/>
    <s v="PASS"/>
    <n v="1"/>
    <n v="0"/>
    <n v="0"/>
    <n v="0"/>
    <n v="1"/>
  </r>
  <r>
    <s v="MQE0654 - Patient birth date is present"/>
    <x v="8"/>
    <n v="104"/>
    <n v="3"/>
    <n v="104"/>
    <n v="1"/>
    <s v="GT"/>
    <s v="99%"/>
    <s v="PASS"/>
    <b v="0"/>
    <b v="0"/>
    <s v="PASS"/>
    <n v="1"/>
    <n v="0"/>
    <n v="0"/>
    <n v="0"/>
    <n v="1"/>
  </r>
  <r>
    <s v="MQE0654 - Patient birth date is present"/>
    <x v="9"/>
    <n v="146"/>
    <n v="3"/>
    <n v="146"/>
    <n v="1"/>
    <s v="GT"/>
    <s v="99%"/>
    <s v="PASS"/>
    <b v="0"/>
    <b v="0"/>
    <s v="PASS"/>
    <n v="1"/>
    <n v="0"/>
    <n v="0"/>
    <n v="0"/>
    <n v="1"/>
  </r>
  <r>
    <s v="MQE0654 - Patient birth date is present"/>
    <x v="10"/>
    <n v="55"/>
    <n v="5"/>
    <n v="55"/>
    <n v="1"/>
    <s v="GT"/>
    <s v="99%"/>
    <s v="PASS"/>
    <b v="0"/>
    <b v="0"/>
    <s v="PASS"/>
    <n v="1"/>
    <n v="0"/>
    <n v="0"/>
    <n v="0"/>
    <n v="1"/>
  </r>
  <r>
    <s v="MQE0654 - Patient birth date is present"/>
    <x v="11"/>
    <n v="369"/>
    <n v="13"/>
    <n v="369"/>
    <n v="1"/>
    <s v="GT"/>
    <s v="99%"/>
    <s v="PASS"/>
    <b v="0"/>
    <b v="0"/>
    <s v="PASS"/>
    <n v="1"/>
    <n v="0"/>
    <n v="0"/>
    <n v="0"/>
    <n v="1"/>
  </r>
  <r>
    <s v="MQE0654 - Patient birth date is present"/>
    <x v="12"/>
    <n v="14"/>
    <n v="1"/>
    <n v="14"/>
    <n v="1"/>
    <s v="GT"/>
    <s v="99%"/>
    <s v="PASS"/>
    <b v="0"/>
    <b v="0"/>
    <s v="PASS"/>
    <n v="1"/>
    <n v="0"/>
    <n v="0"/>
    <n v="0"/>
    <n v="1"/>
  </r>
  <r>
    <s v="MQE0654 - Patient birth date is present"/>
    <x v="13"/>
    <n v="5"/>
    <n v="2"/>
    <n v="5"/>
    <n v="1"/>
    <s v="GT"/>
    <s v="99%"/>
    <s v="PASS"/>
    <b v="0"/>
    <b v="0"/>
    <s v="PASS"/>
    <n v="1"/>
    <n v="0"/>
    <n v="0"/>
    <n v="0"/>
    <n v="1"/>
  </r>
  <r>
    <s v="MQE0654 - Patient birth date is present"/>
    <x v="14"/>
    <n v="9"/>
    <n v="1"/>
    <n v="9"/>
    <n v="1"/>
    <s v="GT"/>
    <s v="99%"/>
    <s v="PASS"/>
    <b v="0"/>
    <b v="0"/>
    <s v="PASS"/>
    <n v="1"/>
    <n v="0"/>
    <n v="0"/>
    <n v="0"/>
    <n v="1"/>
  </r>
  <r>
    <s v="MQE0654 - Patient birth date is present"/>
    <x v="15"/>
    <n v="2"/>
    <n v="1"/>
    <n v="2"/>
    <n v="1"/>
    <s v="GT"/>
    <s v="99%"/>
    <s v="PASS"/>
    <b v="0"/>
    <b v="0"/>
    <s v="PASS"/>
    <n v="1"/>
    <n v="0"/>
    <n v="0"/>
    <n v="0"/>
    <n v="1"/>
  </r>
  <r>
    <s v="MQE0663 - Patient email is present"/>
    <x v="0"/>
    <n v="537"/>
    <n v="20"/>
    <n v="193"/>
    <n v="0.35940409683426444"/>
    <s v="GT"/>
    <s v="90%"/>
    <b v="0"/>
    <b v="0"/>
    <b v="0"/>
    <s v="FAIL"/>
    <n v="0"/>
    <n v="0"/>
    <n v="0"/>
    <n v="0"/>
    <n v="0"/>
  </r>
  <r>
    <s v="MQE0663 - Patient email is present"/>
    <x v="1"/>
    <n v="1995"/>
    <n v="8"/>
    <n v="1095"/>
    <n v="0.54887218045112784"/>
    <s v="GT"/>
    <s v="90%"/>
    <b v="0"/>
    <b v="0"/>
    <b v="0"/>
    <s v="FAIL"/>
    <n v="0"/>
    <n v="0"/>
    <n v="0"/>
    <n v="0.25"/>
    <n v="0.25"/>
  </r>
  <r>
    <s v="MQE0663 - Patient email is present"/>
    <x v="2"/>
    <n v="18286"/>
    <n v="116"/>
    <n v="8300"/>
    <n v="0.45389915782565898"/>
    <s v="GT"/>
    <s v="90%"/>
    <b v="0"/>
    <b v="0"/>
    <b v="0"/>
    <s v="FAIL"/>
    <n v="0"/>
    <n v="0"/>
    <n v="0"/>
    <n v="0"/>
    <n v="0"/>
  </r>
  <r>
    <s v="MQE0663 - Patient email is present"/>
    <x v="3"/>
    <n v="2221"/>
    <n v="8"/>
    <n v="1407"/>
    <n v="0.63349842413327329"/>
    <s v="GT"/>
    <s v="90%"/>
    <b v="0"/>
    <b v="0"/>
    <b v="0"/>
    <s v="FAIL"/>
    <n v="0"/>
    <n v="0"/>
    <n v="0"/>
    <n v="0.25"/>
    <n v="0.25"/>
  </r>
  <r>
    <s v="MQE0663 - Patient email is present"/>
    <x v="4"/>
    <n v="3490"/>
    <n v="13"/>
    <n v="2451"/>
    <n v="0.70229226361031516"/>
    <s v="GT"/>
    <s v="90%"/>
    <b v="0"/>
    <b v="0"/>
    <b v="0"/>
    <s v="FAIL"/>
    <n v="0"/>
    <n v="0"/>
    <n v="0"/>
    <n v="0.25"/>
    <n v="0.25"/>
  </r>
  <r>
    <s v="MQE0663 - Patient email is present"/>
    <x v="5"/>
    <n v="552"/>
    <n v="5"/>
    <n v="462"/>
    <n v="0.83695652173913049"/>
    <s v="GT"/>
    <s v="90%"/>
    <b v="0"/>
    <b v="0"/>
    <b v="0"/>
    <s v="FAIL"/>
    <n v="0"/>
    <n v="0"/>
    <n v="0"/>
    <n v="0.25"/>
    <n v="0.25"/>
  </r>
  <r>
    <s v="MQE0663 - Patient email is present"/>
    <x v="6"/>
    <n v="85"/>
    <n v="4"/>
    <n v="27"/>
    <n v="0.31764705882352939"/>
    <s v="GT"/>
    <s v="90%"/>
    <b v="0"/>
    <b v="0"/>
    <b v="0"/>
    <s v="FAIL"/>
    <n v="0"/>
    <n v="0"/>
    <n v="0"/>
    <n v="0"/>
    <n v="0"/>
  </r>
  <r>
    <s v="MQE0663 - Patient email is present"/>
    <x v="7"/>
    <n v="3619"/>
    <n v="8"/>
    <n v="1120"/>
    <n v="0.30947775628626695"/>
    <s v="GT"/>
    <s v="90%"/>
    <b v="0"/>
    <b v="0"/>
    <b v="0"/>
    <s v="FAIL"/>
    <n v="0"/>
    <n v="0"/>
    <n v="0"/>
    <n v="0"/>
    <n v="0"/>
  </r>
  <r>
    <s v="MQE0663 - Patient email is present"/>
    <x v="8"/>
    <n v="104"/>
    <n v="3"/>
    <n v="56"/>
    <n v="0.53846153846153844"/>
    <s v="GT"/>
    <s v="90%"/>
    <b v="0"/>
    <b v="0"/>
    <b v="0"/>
    <s v="FAIL"/>
    <n v="0"/>
    <n v="0"/>
    <n v="0"/>
    <n v="0.25"/>
    <n v="0.25"/>
  </r>
  <r>
    <s v="MQE0663 - Patient email is present"/>
    <x v="9"/>
    <n v="146"/>
    <n v="3"/>
    <n v="93"/>
    <n v="0.63698630136986301"/>
    <s v="GT"/>
    <s v="90%"/>
    <b v="0"/>
    <b v="0"/>
    <b v="0"/>
    <s v="FAIL"/>
    <n v="0"/>
    <n v="0"/>
    <n v="0"/>
    <n v="0.25"/>
    <n v="0.25"/>
  </r>
  <r>
    <s v="MQE0663 - Patient email is present"/>
    <x v="10"/>
    <n v="55"/>
    <n v="5"/>
    <n v="19"/>
    <n v="0.34545454545454546"/>
    <s v="GT"/>
    <s v="90%"/>
    <b v="0"/>
    <b v="0"/>
    <b v="0"/>
    <s v="FAIL"/>
    <n v="0"/>
    <n v="0"/>
    <n v="0"/>
    <n v="0"/>
    <n v="0"/>
  </r>
  <r>
    <s v="MQE0663 - Patient email is present"/>
    <x v="11"/>
    <n v="369"/>
    <n v="13"/>
    <n v="180"/>
    <n v="0.48780487804878048"/>
    <s v="GT"/>
    <s v="90%"/>
    <b v="0"/>
    <b v="0"/>
    <b v="0"/>
    <s v="FAIL"/>
    <n v="0"/>
    <n v="0"/>
    <n v="0"/>
    <n v="0"/>
    <n v="0"/>
  </r>
  <r>
    <s v="MQE0663 - Patient email is present"/>
    <x v="12"/>
    <n v="14"/>
    <n v="1"/>
    <n v="5"/>
    <n v="0.35714285714285715"/>
    <s v="GT"/>
    <s v="90%"/>
    <b v="0"/>
    <b v="0"/>
    <b v="0"/>
    <s v="FAIL"/>
    <n v="0"/>
    <n v="0"/>
    <n v="0"/>
    <n v="0"/>
    <n v="0"/>
  </r>
  <r>
    <s v="MQE0663 - Patient email is present"/>
    <x v="13"/>
    <n v="5"/>
    <n v="2"/>
    <n v="3"/>
    <n v="0.6"/>
    <s v="GT"/>
    <s v="90%"/>
    <b v="0"/>
    <b v="0"/>
    <b v="0"/>
    <s v="FAIL"/>
    <n v="0"/>
    <n v="0"/>
    <n v="0"/>
    <n v="0.25"/>
    <n v="0.25"/>
  </r>
  <r>
    <s v="MQE0663 - Patient email is present"/>
    <x v="14"/>
    <n v="9"/>
    <n v="1"/>
    <n v="6"/>
    <n v="0.66666666666666663"/>
    <s v="GT"/>
    <s v="90%"/>
    <b v="0"/>
    <b v="0"/>
    <b v="0"/>
    <s v="FAIL"/>
    <n v="0"/>
    <n v="0"/>
    <n v="0"/>
    <n v="0.25"/>
    <n v="0.25"/>
  </r>
  <r>
    <s v="MQE0663 - Patient email is present"/>
    <x v="15"/>
    <n v="2"/>
    <n v="1"/>
    <n v="0"/>
    <n v="0"/>
    <s v="GT"/>
    <s v="90%"/>
    <b v="0"/>
    <b v="0"/>
    <b v="0"/>
    <s v="FAIL"/>
    <n v="0"/>
    <n v="0"/>
    <n v="0"/>
    <n v="0"/>
    <n v="0"/>
  </r>
  <r>
    <s v="MQE0664 - Patient ethnicity is present"/>
    <x v="0"/>
    <n v="537"/>
    <n v="20"/>
    <n v="537"/>
    <n v="1"/>
    <s v="GT"/>
    <s v="95%"/>
    <s v="PASS"/>
    <b v="0"/>
    <b v="0"/>
    <s v="PASS"/>
    <n v="0"/>
    <n v="0"/>
    <n v="0.5"/>
    <n v="0"/>
    <n v="0.5"/>
  </r>
  <r>
    <s v="MQE0664 - Patient ethnicity is present"/>
    <x v="1"/>
    <n v="1995"/>
    <n v="8"/>
    <n v="1995"/>
    <n v="1"/>
    <s v="GT"/>
    <s v="95%"/>
    <s v="PASS"/>
    <b v="0"/>
    <b v="0"/>
    <s v="PASS"/>
    <n v="0"/>
    <n v="0"/>
    <n v="0.5"/>
    <n v="0"/>
    <n v="0.5"/>
  </r>
  <r>
    <s v="MQE0664 - Patient ethnicity is present"/>
    <x v="2"/>
    <n v="18286"/>
    <n v="116"/>
    <n v="18286"/>
    <n v="1"/>
    <s v="GT"/>
    <s v="95%"/>
    <s v="PASS"/>
    <b v="0"/>
    <b v="0"/>
    <s v="PASS"/>
    <n v="0"/>
    <n v="0"/>
    <n v="0.5"/>
    <n v="0"/>
    <n v="0.5"/>
  </r>
  <r>
    <s v="MQE0664 - Patient ethnicity is present"/>
    <x v="3"/>
    <n v="2221"/>
    <n v="8"/>
    <n v="2221"/>
    <n v="1"/>
    <s v="GT"/>
    <s v="95%"/>
    <s v="PASS"/>
    <b v="0"/>
    <b v="0"/>
    <s v="PASS"/>
    <n v="0"/>
    <n v="0"/>
    <n v="0.5"/>
    <n v="0"/>
    <n v="0.5"/>
  </r>
  <r>
    <s v="MQE0664 - Patient ethnicity is present"/>
    <x v="4"/>
    <n v="3490"/>
    <n v="13"/>
    <n v="3490"/>
    <n v="1"/>
    <s v="GT"/>
    <s v="95%"/>
    <s v="PASS"/>
    <b v="0"/>
    <b v="0"/>
    <s v="PASS"/>
    <n v="0"/>
    <n v="0"/>
    <n v="0.5"/>
    <n v="0"/>
    <n v="0.5"/>
  </r>
  <r>
    <s v="MQE0664 - Patient ethnicity is present"/>
    <x v="5"/>
    <n v="552"/>
    <n v="5"/>
    <n v="552"/>
    <n v="1"/>
    <s v="GT"/>
    <s v="95%"/>
    <s v="PASS"/>
    <b v="0"/>
    <b v="0"/>
    <s v="PASS"/>
    <n v="0"/>
    <n v="0"/>
    <n v="0.5"/>
    <n v="0"/>
    <n v="0.5"/>
  </r>
  <r>
    <s v="MQE0664 - Patient ethnicity is present"/>
    <x v="6"/>
    <n v="85"/>
    <n v="4"/>
    <n v="85"/>
    <n v="1"/>
    <s v="GT"/>
    <s v="95%"/>
    <s v="PASS"/>
    <b v="0"/>
    <b v="0"/>
    <s v="PASS"/>
    <n v="0"/>
    <n v="0"/>
    <n v="0.5"/>
    <n v="0"/>
    <n v="0.5"/>
  </r>
  <r>
    <s v="MQE0664 - Patient ethnicity is present"/>
    <x v="7"/>
    <n v="3619"/>
    <n v="8"/>
    <n v="3619"/>
    <n v="1"/>
    <s v="GT"/>
    <s v="95%"/>
    <s v="PASS"/>
    <b v="0"/>
    <b v="0"/>
    <s v="PASS"/>
    <n v="0"/>
    <n v="0"/>
    <n v="0.5"/>
    <n v="0"/>
    <n v="0.5"/>
  </r>
  <r>
    <s v="MQE0664 - Patient ethnicity is present"/>
    <x v="8"/>
    <n v="104"/>
    <n v="3"/>
    <n v="104"/>
    <n v="1"/>
    <s v="GT"/>
    <s v="95%"/>
    <s v="PASS"/>
    <b v="0"/>
    <b v="0"/>
    <s v="PASS"/>
    <n v="0"/>
    <n v="0"/>
    <n v="0.5"/>
    <n v="0"/>
    <n v="0.5"/>
  </r>
  <r>
    <s v="MQE0664 - Patient ethnicity is present"/>
    <x v="9"/>
    <n v="146"/>
    <n v="3"/>
    <n v="146"/>
    <n v="1"/>
    <s v="GT"/>
    <s v="95%"/>
    <s v="PASS"/>
    <b v="0"/>
    <b v="0"/>
    <s v="PASS"/>
    <n v="0"/>
    <n v="0"/>
    <n v="0.5"/>
    <n v="0"/>
    <n v="0.5"/>
  </r>
  <r>
    <s v="MQE0664 - Patient ethnicity is present"/>
    <x v="10"/>
    <n v="55"/>
    <n v="5"/>
    <n v="55"/>
    <n v="1"/>
    <s v="GT"/>
    <s v="95%"/>
    <s v="PASS"/>
    <b v="0"/>
    <b v="0"/>
    <s v="PASS"/>
    <n v="0"/>
    <n v="0"/>
    <n v="0.5"/>
    <n v="0"/>
    <n v="0.5"/>
  </r>
  <r>
    <s v="MQE0664 - Patient ethnicity is present"/>
    <x v="11"/>
    <n v="369"/>
    <n v="13"/>
    <n v="369"/>
    <n v="1"/>
    <s v="GT"/>
    <s v="95%"/>
    <s v="PASS"/>
    <b v="0"/>
    <b v="0"/>
    <s v="PASS"/>
    <n v="0"/>
    <n v="0"/>
    <n v="0.5"/>
    <n v="0"/>
    <n v="0.5"/>
  </r>
  <r>
    <s v="MQE0664 - Patient ethnicity is present"/>
    <x v="12"/>
    <n v="14"/>
    <n v="1"/>
    <n v="14"/>
    <n v="1"/>
    <s v="GT"/>
    <s v="95%"/>
    <s v="PASS"/>
    <b v="0"/>
    <b v="0"/>
    <s v="PASS"/>
    <n v="0"/>
    <n v="0"/>
    <n v="0.5"/>
    <n v="0"/>
    <n v="0.5"/>
  </r>
  <r>
    <s v="MQE0664 - Patient ethnicity is present"/>
    <x v="13"/>
    <n v="5"/>
    <n v="2"/>
    <n v="5"/>
    <n v="1"/>
    <s v="GT"/>
    <s v="95%"/>
    <s v="PASS"/>
    <b v="0"/>
    <b v="0"/>
    <s v="PASS"/>
    <n v="0"/>
    <n v="0"/>
    <n v="0.5"/>
    <n v="0"/>
    <n v="0.5"/>
  </r>
  <r>
    <s v="MQE0664 - Patient ethnicity is present"/>
    <x v="14"/>
    <n v="9"/>
    <n v="1"/>
    <n v="9"/>
    <n v="1"/>
    <s v="GT"/>
    <s v="95%"/>
    <s v="PASS"/>
    <b v="0"/>
    <b v="0"/>
    <s v="PASS"/>
    <n v="0"/>
    <n v="0"/>
    <n v="0.5"/>
    <n v="0"/>
    <n v="0.5"/>
  </r>
  <r>
    <s v="MQE0664 - Patient ethnicity is present"/>
    <x v="15"/>
    <n v="2"/>
    <n v="1"/>
    <n v="2"/>
    <n v="1"/>
    <s v="GT"/>
    <s v="95%"/>
    <s v="PASS"/>
    <b v="0"/>
    <b v="0"/>
    <s v="PASS"/>
    <n v="0"/>
    <n v="0"/>
    <n v="0.5"/>
    <n v="0"/>
    <n v="0.5"/>
  </r>
  <r>
    <s v="MQE0665 - Patient gender is present"/>
    <x v="0"/>
    <n v="537"/>
    <n v="20"/>
    <n v="537"/>
    <n v="1"/>
    <s v="GT"/>
    <s v="99%"/>
    <s v="PASS"/>
    <b v="0"/>
    <b v="0"/>
    <s v="PASS"/>
    <n v="1"/>
    <n v="0"/>
    <n v="0"/>
    <n v="0"/>
    <n v="1"/>
  </r>
  <r>
    <s v="MQE0665 - Patient gender is present"/>
    <x v="1"/>
    <n v="1995"/>
    <n v="8"/>
    <n v="1995"/>
    <n v="1"/>
    <s v="GT"/>
    <s v="99%"/>
    <s v="PASS"/>
    <b v="0"/>
    <b v="0"/>
    <s v="PASS"/>
    <n v="1"/>
    <n v="0"/>
    <n v="0"/>
    <n v="0"/>
    <n v="1"/>
  </r>
  <r>
    <s v="MQE0665 - Patient gender is present"/>
    <x v="2"/>
    <n v="18286"/>
    <n v="116"/>
    <n v="18286"/>
    <n v="1"/>
    <s v="GT"/>
    <s v="99%"/>
    <s v="PASS"/>
    <b v="0"/>
    <b v="0"/>
    <s v="PASS"/>
    <n v="1"/>
    <n v="0"/>
    <n v="0"/>
    <n v="0"/>
    <n v="1"/>
  </r>
  <r>
    <s v="MQE0665 - Patient gender is present"/>
    <x v="3"/>
    <n v="2221"/>
    <n v="8"/>
    <n v="2221"/>
    <n v="1"/>
    <s v="GT"/>
    <s v="99%"/>
    <s v="PASS"/>
    <b v="0"/>
    <b v="0"/>
    <s v="PASS"/>
    <n v="1"/>
    <n v="0"/>
    <n v="0"/>
    <n v="0"/>
    <n v="1"/>
  </r>
  <r>
    <s v="MQE0665 - Patient gender is present"/>
    <x v="4"/>
    <n v="3490"/>
    <n v="13"/>
    <n v="3490"/>
    <n v="1"/>
    <s v="GT"/>
    <s v="99%"/>
    <s v="PASS"/>
    <b v="0"/>
    <b v="0"/>
    <s v="PASS"/>
    <n v="1"/>
    <n v="0"/>
    <n v="0"/>
    <n v="0"/>
    <n v="1"/>
  </r>
  <r>
    <s v="MQE0665 - Patient gender is present"/>
    <x v="5"/>
    <n v="552"/>
    <n v="5"/>
    <n v="552"/>
    <n v="1"/>
    <s v="GT"/>
    <s v="99%"/>
    <s v="PASS"/>
    <b v="0"/>
    <b v="0"/>
    <s v="PASS"/>
    <n v="1"/>
    <n v="0"/>
    <n v="0"/>
    <n v="0"/>
    <n v="1"/>
  </r>
  <r>
    <s v="MQE0665 - Patient gender is present"/>
    <x v="6"/>
    <n v="85"/>
    <n v="4"/>
    <n v="85"/>
    <n v="1"/>
    <s v="GT"/>
    <s v="99%"/>
    <s v="PASS"/>
    <b v="0"/>
    <b v="0"/>
    <s v="PASS"/>
    <n v="1"/>
    <n v="0"/>
    <n v="0"/>
    <n v="0"/>
    <n v="1"/>
  </r>
  <r>
    <s v="MQE0665 - Patient gender is present"/>
    <x v="7"/>
    <n v="3619"/>
    <n v="8"/>
    <n v="3619"/>
    <n v="1"/>
    <s v="GT"/>
    <s v="99%"/>
    <s v="PASS"/>
    <b v="0"/>
    <b v="0"/>
    <s v="PASS"/>
    <n v="1"/>
    <n v="0"/>
    <n v="0"/>
    <n v="0"/>
    <n v="1"/>
  </r>
  <r>
    <s v="MQE0665 - Patient gender is present"/>
    <x v="8"/>
    <n v="104"/>
    <n v="3"/>
    <n v="104"/>
    <n v="1"/>
    <s v="GT"/>
    <s v="99%"/>
    <s v="PASS"/>
    <b v="0"/>
    <b v="0"/>
    <s v="PASS"/>
    <n v="1"/>
    <n v="0"/>
    <n v="0"/>
    <n v="0"/>
    <n v="1"/>
  </r>
  <r>
    <s v="MQE0665 - Patient gender is present"/>
    <x v="9"/>
    <n v="146"/>
    <n v="3"/>
    <n v="146"/>
    <n v="1"/>
    <s v="GT"/>
    <s v="99%"/>
    <s v="PASS"/>
    <b v="0"/>
    <b v="0"/>
    <s v="PASS"/>
    <n v="1"/>
    <n v="0"/>
    <n v="0"/>
    <n v="0"/>
    <n v="1"/>
  </r>
  <r>
    <s v="MQE0665 - Patient gender is present"/>
    <x v="10"/>
    <n v="55"/>
    <n v="5"/>
    <n v="55"/>
    <n v="1"/>
    <s v="GT"/>
    <s v="99%"/>
    <s v="PASS"/>
    <b v="0"/>
    <b v="0"/>
    <s v="PASS"/>
    <n v="1"/>
    <n v="0"/>
    <n v="0"/>
    <n v="0"/>
    <n v="1"/>
  </r>
  <r>
    <s v="MQE0665 - Patient gender is present"/>
    <x v="11"/>
    <n v="369"/>
    <n v="13"/>
    <n v="369"/>
    <n v="1"/>
    <s v="GT"/>
    <s v="99%"/>
    <s v="PASS"/>
    <b v="0"/>
    <b v="0"/>
    <s v="PASS"/>
    <n v="1"/>
    <n v="0"/>
    <n v="0"/>
    <n v="0"/>
    <n v="1"/>
  </r>
  <r>
    <s v="MQE0665 - Patient gender is present"/>
    <x v="12"/>
    <n v="14"/>
    <n v="1"/>
    <n v="14"/>
    <n v="1"/>
    <s v="GT"/>
    <s v="99%"/>
    <s v="PASS"/>
    <b v="0"/>
    <b v="0"/>
    <s v="PASS"/>
    <n v="1"/>
    <n v="0"/>
    <n v="0"/>
    <n v="0"/>
    <n v="1"/>
  </r>
  <r>
    <s v="MQE0665 - Patient gender is present"/>
    <x v="13"/>
    <n v="5"/>
    <n v="2"/>
    <n v="5"/>
    <n v="1"/>
    <s v="GT"/>
    <s v="99%"/>
    <s v="PASS"/>
    <b v="0"/>
    <b v="0"/>
    <s v="PASS"/>
    <n v="1"/>
    <n v="0"/>
    <n v="0"/>
    <n v="0"/>
    <n v="1"/>
  </r>
  <r>
    <s v="MQE0665 - Patient gender is present"/>
    <x v="14"/>
    <n v="9"/>
    <n v="1"/>
    <n v="9"/>
    <n v="1"/>
    <s v="GT"/>
    <s v="99%"/>
    <s v="PASS"/>
    <b v="0"/>
    <b v="0"/>
    <s v="PASS"/>
    <n v="1"/>
    <n v="0"/>
    <n v="0"/>
    <n v="0"/>
    <n v="1"/>
  </r>
  <r>
    <s v="MQE0665 - Patient gender is present"/>
    <x v="15"/>
    <n v="2"/>
    <n v="1"/>
    <n v="2"/>
    <n v="1"/>
    <s v="GT"/>
    <s v="99%"/>
    <s v="PASS"/>
    <b v="0"/>
    <b v="0"/>
    <s v="PASS"/>
    <n v="1"/>
    <n v="0"/>
    <n v="0"/>
    <n v="0"/>
    <n v="1"/>
  </r>
  <r>
    <s v="MQE0682 - Patient mother's maiden name is present"/>
    <x v="0"/>
    <n v="537"/>
    <n v="20"/>
    <n v="311"/>
    <n v="0.57914338919925512"/>
    <s v="GT"/>
    <s v="90%"/>
    <b v="0"/>
    <b v="0"/>
    <b v="0"/>
    <s v="FAIL"/>
    <n v="0"/>
    <n v="0"/>
    <n v="0"/>
    <n v="0.25"/>
    <n v="0.25"/>
  </r>
  <r>
    <s v="MQE0682 - Patient mother's maiden name is present"/>
    <x v="1"/>
    <n v="1995"/>
    <n v="8"/>
    <n v="1163"/>
    <n v="0.58295739348370923"/>
    <s v="GT"/>
    <s v="90%"/>
    <b v="0"/>
    <b v="0"/>
    <b v="0"/>
    <s v="FAIL"/>
    <n v="0"/>
    <n v="0"/>
    <n v="0"/>
    <n v="0.25"/>
    <n v="0.25"/>
  </r>
  <r>
    <s v="MQE0682 - Patient mother's maiden name is present"/>
    <x v="2"/>
    <n v="18286"/>
    <n v="116"/>
    <n v="9477"/>
    <n v="0.51826533960406873"/>
    <s v="GT"/>
    <s v="90%"/>
    <b v="0"/>
    <b v="0"/>
    <b v="0"/>
    <s v="FAIL"/>
    <n v="0"/>
    <n v="0"/>
    <n v="0"/>
    <n v="0"/>
    <n v="0"/>
  </r>
  <r>
    <s v="MQE0682 - Patient mother's maiden name is present"/>
    <x v="3"/>
    <n v="2221"/>
    <n v="8"/>
    <n v="1573"/>
    <n v="0.70823953174245835"/>
    <s v="GT"/>
    <s v="90%"/>
    <b v="0"/>
    <b v="0"/>
    <b v="0"/>
    <s v="FAIL"/>
    <n v="0"/>
    <n v="0"/>
    <n v="0"/>
    <n v="0.25"/>
    <n v="0.25"/>
  </r>
  <r>
    <s v="MQE0682 - Patient mother's maiden name is present"/>
    <x v="4"/>
    <n v="3490"/>
    <n v="13"/>
    <n v="2012"/>
    <n v="0.57650429799426939"/>
    <s v="GT"/>
    <s v="90%"/>
    <b v="0"/>
    <b v="0"/>
    <b v="0"/>
    <s v="FAIL"/>
    <n v="0"/>
    <n v="0"/>
    <n v="0"/>
    <n v="0.25"/>
    <n v="0.25"/>
  </r>
  <r>
    <s v="MQE0682 - Patient mother's maiden name is present"/>
    <x v="5"/>
    <n v="552"/>
    <n v="5"/>
    <n v="437"/>
    <n v="0.79166666666666663"/>
    <s v="GT"/>
    <s v="90%"/>
    <b v="0"/>
    <b v="0"/>
    <b v="0"/>
    <s v="FAIL"/>
    <n v="0"/>
    <n v="0"/>
    <n v="0"/>
    <n v="0.25"/>
    <n v="0.25"/>
  </r>
  <r>
    <s v="MQE0682 - Patient mother's maiden name is present"/>
    <x v="6"/>
    <n v="85"/>
    <n v="4"/>
    <n v="62"/>
    <n v="0.72941176470588232"/>
    <s v="GT"/>
    <s v="90%"/>
    <b v="0"/>
    <b v="0"/>
    <b v="0"/>
    <s v="FAIL"/>
    <n v="0"/>
    <n v="0"/>
    <n v="0"/>
    <n v="0.25"/>
    <n v="0.25"/>
  </r>
  <r>
    <s v="MQE0682 - Patient mother's maiden name is present"/>
    <x v="7"/>
    <n v="3619"/>
    <n v="8"/>
    <n v="1319"/>
    <n v="0.36446532191213044"/>
    <s v="GT"/>
    <s v="90%"/>
    <b v="0"/>
    <b v="0"/>
    <b v="0"/>
    <s v="FAIL"/>
    <n v="0"/>
    <n v="0"/>
    <n v="0"/>
    <n v="0"/>
    <n v="0"/>
  </r>
  <r>
    <s v="MQE0682 - Patient mother's maiden name is present"/>
    <x v="8"/>
    <n v="104"/>
    <n v="3"/>
    <n v="90"/>
    <n v="0.86538461538461542"/>
    <s v="GT"/>
    <s v="90%"/>
    <b v="0"/>
    <b v="0"/>
    <b v="0"/>
    <s v="FAIL"/>
    <n v="0"/>
    <n v="0"/>
    <n v="0"/>
    <n v="0.25"/>
    <n v="0.25"/>
  </r>
  <r>
    <s v="MQE0682 - Patient mother's maiden name is present"/>
    <x v="9"/>
    <n v="146"/>
    <n v="3"/>
    <n v="110"/>
    <n v="0.75342465753424659"/>
    <s v="GT"/>
    <s v="90%"/>
    <b v="0"/>
    <b v="0"/>
    <b v="0"/>
    <s v="FAIL"/>
    <n v="0"/>
    <n v="0"/>
    <n v="0"/>
    <n v="0.25"/>
    <n v="0.25"/>
  </r>
  <r>
    <s v="MQE0682 - Patient mother's maiden name is present"/>
    <x v="10"/>
    <n v="55"/>
    <n v="5"/>
    <n v="36"/>
    <n v="0.65454545454545454"/>
    <s v="GT"/>
    <s v="90%"/>
    <b v="0"/>
    <b v="0"/>
    <b v="0"/>
    <s v="FAIL"/>
    <n v="0"/>
    <n v="0"/>
    <n v="0"/>
    <n v="0.25"/>
    <n v="0.25"/>
  </r>
  <r>
    <s v="MQE0682 - Patient mother's maiden name is present"/>
    <x v="11"/>
    <n v="369"/>
    <n v="13"/>
    <n v="236"/>
    <n v="0.63956639566395668"/>
    <s v="GT"/>
    <s v="90%"/>
    <b v="0"/>
    <b v="0"/>
    <b v="0"/>
    <s v="FAIL"/>
    <n v="0"/>
    <n v="0"/>
    <n v="0"/>
    <n v="0.25"/>
    <n v="0.25"/>
  </r>
  <r>
    <s v="MQE0682 - Patient mother's maiden name is present"/>
    <x v="12"/>
    <n v="14"/>
    <n v="1"/>
    <n v="7"/>
    <n v="0.5"/>
    <s v="GT"/>
    <s v="90%"/>
    <b v="0"/>
    <b v="0"/>
    <b v="0"/>
    <s v="FAIL"/>
    <n v="0"/>
    <n v="0"/>
    <n v="0"/>
    <n v="0"/>
    <n v="0"/>
  </r>
  <r>
    <s v="MQE0682 - Patient mother's maiden name is present"/>
    <x v="13"/>
    <n v="5"/>
    <n v="2"/>
    <n v="4"/>
    <n v="0.8"/>
    <s v="GT"/>
    <s v="90%"/>
    <b v="0"/>
    <b v="0"/>
    <b v="0"/>
    <s v="FAIL"/>
    <n v="0"/>
    <n v="0"/>
    <n v="0"/>
    <n v="0.25"/>
    <n v="0.25"/>
  </r>
  <r>
    <s v="MQE0682 - Patient mother's maiden name is present"/>
    <x v="14"/>
    <n v="9"/>
    <n v="1"/>
    <n v="5"/>
    <n v="0.55555555555555558"/>
    <s v="GT"/>
    <s v="90%"/>
    <b v="0"/>
    <b v="0"/>
    <b v="0"/>
    <s v="FAIL"/>
    <n v="0"/>
    <n v="0"/>
    <n v="0"/>
    <n v="0.25"/>
    <n v="0.25"/>
  </r>
  <r>
    <s v="MQE0682 - Patient mother's maiden name is present"/>
    <x v="15"/>
    <n v="2"/>
    <n v="1"/>
    <n v="0"/>
    <n v="0"/>
    <s v="GT"/>
    <s v="90%"/>
    <b v="0"/>
    <b v="0"/>
    <b v="0"/>
    <s v="FAIL"/>
    <n v="0"/>
    <n v="0"/>
    <n v="0"/>
    <n v="0"/>
    <n v="0"/>
  </r>
  <r>
    <s v="MQE0683 - Patient name first is present"/>
    <x v="0"/>
    <n v="537"/>
    <n v="20"/>
    <n v="537"/>
    <n v="1"/>
    <s v="GT"/>
    <s v="99%"/>
    <s v="PASS"/>
    <b v="0"/>
    <b v="0"/>
    <s v="PASS"/>
    <n v="1"/>
    <n v="0"/>
    <n v="0"/>
    <n v="0"/>
    <n v="1"/>
  </r>
  <r>
    <s v="MQE0683 - Patient name first is present"/>
    <x v="1"/>
    <n v="1995"/>
    <n v="8"/>
    <n v="1995"/>
    <n v="1"/>
    <s v="GT"/>
    <s v="99%"/>
    <s v="PASS"/>
    <b v="0"/>
    <b v="0"/>
    <s v="PASS"/>
    <n v="1"/>
    <n v="0"/>
    <n v="0"/>
    <n v="0"/>
    <n v="1"/>
  </r>
  <r>
    <s v="MQE0683 - Patient name first is present"/>
    <x v="2"/>
    <n v="18286"/>
    <n v="116"/>
    <n v="18286"/>
    <n v="1"/>
    <s v="GT"/>
    <s v="99%"/>
    <s v="PASS"/>
    <b v="0"/>
    <b v="0"/>
    <s v="PASS"/>
    <n v="1"/>
    <n v="0"/>
    <n v="0"/>
    <n v="0"/>
    <n v="1"/>
  </r>
  <r>
    <s v="MQE0683 - Patient name first is present"/>
    <x v="3"/>
    <n v="2221"/>
    <n v="8"/>
    <n v="2221"/>
    <n v="1"/>
    <s v="GT"/>
    <s v="99%"/>
    <s v="PASS"/>
    <b v="0"/>
    <b v="0"/>
    <s v="PASS"/>
    <n v="1"/>
    <n v="0"/>
    <n v="0"/>
    <n v="0"/>
    <n v="1"/>
  </r>
  <r>
    <s v="MQE0683 - Patient name first is present"/>
    <x v="4"/>
    <n v="3490"/>
    <n v="13"/>
    <n v="3490"/>
    <n v="1"/>
    <s v="GT"/>
    <s v="99%"/>
    <s v="PASS"/>
    <b v="0"/>
    <b v="0"/>
    <s v="PASS"/>
    <n v="1"/>
    <n v="0"/>
    <n v="0"/>
    <n v="0"/>
    <n v="1"/>
  </r>
  <r>
    <s v="MQE0683 - Patient name first is present"/>
    <x v="5"/>
    <n v="552"/>
    <n v="5"/>
    <n v="552"/>
    <n v="1"/>
    <s v="GT"/>
    <s v="99%"/>
    <s v="PASS"/>
    <b v="0"/>
    <b v="0"/>
    <s v="PASS"/>
    <n v="1"/>
    <n v="0"/>
    <n v="0"/>
    <n v="0"/>
    <n v="1"/>
  </r>
  <r>
    <s v="MQE0683 - Patient name first is present"/>
    <x v="6"/>
    <n v="85"/>
    <n v="4"/>
    <n v="85"/>
    <n v="1"/>
    <s v="GT"/>
    <s v="99%"/>
    <s v="PASS"/>
    <b v="0"/>
    <b v="0"/>
    <s v="PASS"/>
    <n v="1"/>
    <n v="0"/>
    <n v="0"/>
    <n v="0"/>
    <n v="1"/>
  </r>
  <r>
    <s v="MQE0683 - Patient name first is present"/>
    <x v="7"/>
    <n v="3619"/>
    <n v="8"/>
    <n v="3619"/>
    <n v="1"/>
    <s v="GT"/>
    <s v="99%"/>
    <s v="PASS"/>
    <b v="0"/>
    <b v="0"/>
    <s v="PASS"/>
    <n v="1"/>
    <n v="0"/>
    <n v="0"/>
    <n v="0"/>
    <n v="1"/>
  </r>
  <r>
    <s v="MQE0683 - Patient name first is present"/>
    <x v="8"/>
    <n v="104"/>
    <n v="3"/>
    <n v="104"/>
    <n v="1"/>
    <s v="GT"/>
    <s v="99%"/>
    <s v="PASS"/>
    <b v="0"/>
    <b v="0"/>
    <s v="PASS"/>
    <n v="1"/>
    <n v="0"/>
    <n v="0"/>
    <n v="0"/>
    <n v="1"/>
  </r>
  <r>
    <s v="MQE0683 - Patient name first is present"/>
    <x v="9"/>
    <n v="146"/>
    <n v="3"/>
    <n v="146"/>
    <n v="1"/>
    <s v="GT"/>
    <s v="99%"/>
    <s v="PASS"/>
    <b v="0"/>
    <b v="0"/>
    <s v="PASS"/>
    <n v="1"/>
    <n v="0"/>
    <n v="0"/>
    <n v="0"/>
    <n v="1"/>
  </r>
  <r>
    <s v="MQE0683 - Patient name first is present"/>
    <x v="10"/>
    <n v="55"/>
    <n v="5"/>
    <n v="55"/>
    <n v="1"/>
    <s v="GT"/>
    <s v="99%"/>
    <s v="PASS"/>
    <b v="0"/>
    <b v="0"/>
    <s v="PASS"/>
    <n v="1"/>
    <n v="0"/>
    <n v="0"/>
    <n v="0"/>
    <n v="1"/>
  </r>
  <r>
    <s v="MQE0683 - Patient name first is present"/>
    <x v="11"/>
    <n v="369"/>
    <n v="13"/>
    <n v="369"/>
    <n v="1"/>
    <s v="GT"/>
    <s v="99%"/>
    <s v="PASS"/>
    <b v="0"/>
    <b v="0"/>
    <s v="PASS"/>
    <n v="1"/>
    <n v="0"/>
    <n v="0"/>
    <n v="0"/>
    <n v="1"/>
  </r>
  <r>
    <s v="MQE0683 - Patient name first is present"/>
    <x v="12"/>
    <n v="14"/>
    <n v="1"/>
    <n v="14"/>
    <n v="1"/>
    <s v="GT"/>
    <s v="99%"/>
    <s v="PASS"/>
    <b v="0"/>
    <b v="0"/>
    <s v="PASS"/>
    <n v="1"/>
    <n v="0"/>
    <n v="0"/>
    <n v="0"/>
    <n v="1"/>
  </r>
  <r>
    <s v="MQE0683 - Patient name first is present"/>
    <x v="13"/>
    <n v="5"/>
    <n v="2"/>
    <n v="5"/>
    <n v="1"/>
    <s v="GT"/>
    <s v="99%"/>
    <s v="PASS"/>
    <b v="0"/>
    <b v="0"/>
    <s v="PASS"/>
    <n v="1"/>
    <n v="0"/>
    <n v="0"/>
    <n v="0"/>
    <n v="1"/>
  </r>
  <r>
    <s v="MQE0683 - Patient name first is present"/>
    <x v="14"/>
    <n v="9"/>
    <n v="1"/>
    <n v="9"/>
    <n v="1"/>
    <s v="GT"/>
    <s v="99%"/>
    <s v="PASS"/>
    <b v="0"/>
    <b v="0"/>
    <s v="PASS"/>
    <n v="1"/>
    <n v="0"/>
    <n v="0"/>
    <n v="0"/>
    <n v="1"/>
  </r>
  <r>
    <s v="MQE0683 - Patient name first is present"/>
    <x v="15"/>
    <n v="2"/>
    <n v="1"/>
    <n v="2"/>
    <n v="1"/>
    <s v="GT"/>
    <s v="99%"/>
    <s v="PASS"/>
    <b v="0"/>
    <b v="0"/>
    <s v="PASS"/>
    <n v="1"/>
    <n v="0"/>
    <n v="0"/>
    <n v="0"/>
    <n v="1"/>
  </r>
  <r>
    <s v="MQE0684 - Patient name last is present"/>
    <x v="0"/>
    <n v="537"/>
    <n v="20"/>
    <n v="537"/>
    <n v="1"/>
    <s v="GT"/>
    <s v="99%"/>
    <s v="PASS"/>
    <b v="0"/>
    <b v="0"/>
    <s v="PASS"/>
    <n v="1"/>
    <n v="0"/>
    <n v="0"/>
    <n v="0"/>
    <n v="1"/>
  </r>
  <r>
    <s v="MQE0684 - Patient name last is present"/>
    <x v="1"/>
    <n v="1995"/>
    <n v="8"/>
    <n v="1995"/>
    <n v="1"/>
    <s v="GT"/>
    <s v="99%"/>
    <s v="PASS"/>
    <b v="0"/>
    <b v="0"/>
    <s v="PASS"/>
    <n v="1"/>
    <n v="0"/>
    <n v="0"/>
    <n v="0"/>
    <n v="1"/>
  </r>
  <r>
    <s v="MQE0684 - Patient name last is present"/>
    <x v="2"/>
    <n v="18286"/>
    <n v="116"/>
    <n v="18286"/>
    <n v="1"/>
    <s v="GT"/>
    <s v="99%"/>
    <s v="PASS"/>
    <b v="0"/>
    <b v="0"/>
    <s v="PASS"/>
    <n v="1"/>
    <n v="0"/>
    <n v="0"/>
    <n v="0"/>
    <n v="1"/>
  </r>
  <r>
    <s v="MQE0684 - Patient name last is present"/>
    <x v="3"/>
    <n v="2221"/>
    <n v="8"/>
    <n v="2221"/>
    <n v="1"/>
    <s v="GT"/>
    <s v="99%"/>
    <s v="PASS"/>
    <b v="0"/>
    <b v="0"/>
    <s v="PASS"/>
    <n v="1"/>
    <n v="0"/>
    <n v="0"/>
    <n v="0"/>
    <n v="1"/>
  </r>
  <r>
    <s v="MQE0684 - Patient name last is present"/>
    <x v="4"/>
    <n v="3490"/>
    <n v="13"/>
    <n v="3490"/>
    <n v="1"/>
    <s v="GT"/>
    <s v="99%"/>
    <s v="PASS"/>
    <b v="0"/>
    <b v="0"/>
    <s v="PASS"/>
    <n v="1"/>
    <n v="0"/>
    <n v="0"/>
    <n v="0"/>
    <n v="1"/>
  </r>
  <r>
    <s v="MQE0684 - Patient name last is present"/>
    <x v="5"/>
    <n v="552"/>
    <n v="5"/>
    <n v="552"/>
    <n v="1"/>
    <s v="GT"/>
    <s v="99%"/>
    <s v="PASS"/>
    <b v="0"/>
    <b v="0"/>
    <s v="PASS"/>
    <n v="1"/>
    <n v="0"/>
    <n v="0"/>
    <n v="0"/>
    <n v="1"/>
  </r>
  <r>
    <s v="MQE0684 - Patient name last is present"/>
    <x v="6"/>
    <n v="85"/>
    <n v="4"/>
    <n v="85"/>
    <n v="1"/>
    <s v="GT"/>
    <s v="99%"/>
    <s v="PASS"/>
    <b v="0"/>
    <b v="0"/>
    <s v="PASS"/>
    <n v="1"/>
    <n v="0"/>
    <n v="0"/>
    <n v="0"/>
    <n v="1"/>
  </r>
  <r>
    <s v="MQE0684 - Patient name last is present"/>
    <x v="7"/>
    <n v="3619"/>
    <n v="8"/>
    <n v="3619"/>
    <n v="1"/>
    <s v="GT"/>
    <s v="99%"/>
    <s v="PASS"/>
    <b v="0"/>
    <b v="0"/>
    <s v="PASS"/>
    <n v="1"/>
    <n v="0"/>
    <n v="0"/>
    <n v="0"/>
    <n v="1"/>
  </r>
  <r>
    <s v="MQE0684 - Patient name last is present"/>
    <x v="8"/>
    <n v="104"/>
    <n v="3"/>
    <n v="104"/>
    <n v="1"/>
    <s v="GT"/>
    <s v="99%"/>
    <s v="PASS"/>
    <b v="0"/>
    <b v="0"/>
    <s v="PASS"/>
    <n v="1"/>
    <n v="0"/>
    <n v="0"/>
    <n v="0"/>
    <n v="1"/>
  </r>
  <r>
    <s v="MQE0684 - Patient name last is present"/>
    <x v="9"/>
    <n v="146"/>
    <n v="3"/>
    <n v="146"/>
    <n v="1"/>
    <s v="GT"/>
    <s v="99%"/>
    <s v="PASS"/>
    <b v="0"/>
    <b v="0"/>
    <s v="PASS"/>
    <n v="1"/>
    <n v="0"/>
    <n v="0"/>
    <n v="0"/>
    <n v="1"/>
  </r>
  <r>
    <s v="MQE0684 - Patient name last is present"/>
    <x v="10"/>
    <n v="55"/>
    <n v="5"/>
    <n v="55"/>
    <n v="1"/>
    <s v="GT"/>
    <s v="99%"/>
    <s v="PASS"/>
    <b v="0"/>
    <b v="0"/>
    <s v="PASS"/>
    <n v="1"/>
    <n v="0"/>
    <n v="0"/>
    <n v="0"/>
    <n v="1"/>
  </r>
  <r>
    <s v="MQE0684 - Patient name last is present"/>
    <x v="11"/>
    <n v="369"/>
    <n v="13"/>
    <n v="369"/>
    <n v="1"/>
    <s v="GT"/>
    <s v="99%"/>
    <s v="PASS"/>
    <b v="0"/>
    <b v="0"/>
    <s v="PASS"/>
    <n v="1"/>
    <n v="0"/>
    <n v="0"/>
    <n v="0"/>
    <n v="1"/>
  </r>
  <r>
    <s v="MQE0684 - Patient name last is present"/>
    <x v="12"/>
    <n v="14"/>
    <n v="1"/>
    <n v="14"/>
    <n v="1"/>
    <s v="GT"/>
    <s v="99%"/>
    <s v="PASS"/>
    <b v="0"/>
    <b v="0"/>
    <s v="PASS"/>
    <n v="1"/>
    <n v="0"/>
    <n v="0"/>
    <n v="0"/>
    <n v="1"/>
  </r>
  <r>
    <s v="MQE0684 - Patient name last is present"/>
    <x v="13"/>
    <n v="5"/>
    <n v="2"/>
    <n v="5"/>
    <n v="1"/>
    <s v="GT"/>
    <s v="99%"/>
    <s v="PASS"/>
    <b v="0"/>
    <b v="0"/>
    <s v="PASS"/>
    <n v="1"/>
    <n v="0"/>
    <n v="0"/>
    <n v="0"/>
    <n v="1"/>
  </r>
  <r>
    <s v="MQE0684 - Patient name last is present"/>
    <x v="14"/>
    <n v="9"/>
    <n v="1"/>
    <n v="9"/>
    <n v="1"/>
    <s v="GT"/>
    <s v="99%"/>
    <s v="PASS"/>
    <b v="0"/>
    <b v="0"/>
    <s v="PASS"/>
    <n v="1"/>
    <n v="0"/>
    <n v="0"/>
    <n v="0"/>
    <n v="1"/>
  </r>
  <r>
    <s v="MQE0684 - Patient name last is present"/>
    <x v="15"/>
    <n v="2"/>
    <n v="1"/>
    <n v="2"/>
    <n v="1"/>
    <s v="GT"/>
    <s v="99%"/>
    <s v="PASS"/>
    <b v="0"/>
    <b v="0"/>
    <s v="PASS"/>
    <n v="1"/>
    <n v="0"/>
    <n v="0"/>
    <n v="0"/>
    <n v="1"/>
  </r>
  <r>
    <s v="MQE0685 - Patient middle name is present"/>
    <x v="0"/>
    <n v="537"/>
    <n v="20"/>
    <n v="482"/>
    <n v="0.89757914338919931"/>
    <s v="GT"/>
    <s v="75%"/>
    <s v="PASS"/>
    <b v="0"/>
    <b v="0"/>
    <s v="PASS"/>
    <n v="0"/>
    <n v="0.75"/>
    <n v="0"/>
    <n v="0"/>
    <n v="0.75"/>
  </r>
  <r>
    <s v="MQE0685 - Patient middle name is present"/>
    <x v="1"/>
    <n v="1995"/>
    <n v="8"/>
    <n v="1791"/>
    <n v="0.89774436090225562"/>
    <s v="GT"/>
    <s v="75%"/>
    <s v="PASS"/>
    <b v="0"/>
    <b v="0"/>
    <s v="PASS"/>
    <n v="0"/>
    <n v="0.75"/>
    <n v="0"/>
    <n v="0"/>
    <n v="0.75"/>
  </r>
  <r>
    <s v="MQE0685 - Patient middle name is present"/>
    <x v="2"/>
    <n v="18286"/>
    <n v="116"/>
    <n v="16171"/>
    <n v="0.88433774472273874"/>
    <s v="GT"/>
    <s v="75%"/>
    <s v="PASS"/>
    <b v="0"/>
    <b v="0"/>
    <s v="PASS"/>
    <n v="0"/>
    <n v="0.75"/>
    <n v="0"/>
    <n v="0"/>
    <n v="0.75"/>
  </r>
  <r>
    <s v="MQE0685 - Patient middle name is present"/>
    <x v="3"/>
    <n v="2221"/>
    <n v="8"/>
    <n v="1917"/>
    <n v="0.86312471859522732"/>
    <s v="GT"/>
    <s v="75%"/>
    <s v="PASS"/>
    <b v="0"/>
    <b v="0"/>
    <s v="PASS"/>
    <n v="0"/>
    <n v="0.75"/>
    <n v="0"/>
    <n v="0"/>
    <n v="0.75"/>
  </r>
  <r>
    <s v="MQE0685 - Patient middle name is present"/>
    <x v="4"/>
    <n v="3490"/>
    <n v="13"/>
    <n v="2797"/>
    <n v="0.80143266475644703"/>
    <s v="GT"/>
    <s v="75%"/>
    <s v="PASS"/>
    <b v="0"/>
    <b v="0"/>
    <s v="PASS"/>
    <n v="0"/>
    <n v="0.75"/>
    <n v="0"/>
    <n v="0"/>
    <n v="0.75"/>
  </r>
  <r>
    <s v="MQE0685 - Patient middle name is present"/>
    <x v="5"/>
    <n v="552"/>
    <n v="5"/>
    <n v="468"/>
    <n v="0.84782608695652173"/>
    <s v="GT"/>
    <s v="75%"/>
    <s v="PASS"/>
    <b v="0"/>
    <b v="0"/>
    <s v="PASS"/>
    <n v="0"/>
    <n v="0.75"/>
    <n v="0"/>
    <n v="0"/>
    <n v="0.75"/>
  </r>
  <r>
    <s v="MQE0685 - Patient middle name is present"/>
    <x v="6"/>
    <n v="85"/>
    <n v="4"/>
    <n v="51"/>
    <n v="0.6"/>
    <s v="GT"/>
    <s v="75%"/>
    <b v="0"/>
    <b v="0"/>
    <b v="0"/>
    <s v="FAIL"/>
    <n v="0"/>
    <n v="0"/>
    <n v="0"/>
    <n v="0"/>
    <n v="0"/>
  </r>
  <r>
    <s v="MQE0685 - Patient middle name is present"/>
    <x v="7"/>
    <n v="3619"/>
    <n v="8"/>
    <n v="3244"/>
    <n v="0.8963802155291517"/>
    <s v="GT"/>
    <s v="75%"/>
    <s v="PASS"/>
    <b v="0"/>
    <b v="0"/>
    <s v="PASS"/>
    <n v="0"/>
    <n v="0.75"/>
    <n v="0"/>
    <n v="0"/>
    <n v="0.75"/>
  </r>
  <r>
    <s v="MQE0685 - Patient middle name is present"/>
    <x v="8"/>
    <n v="104"/>
    <n v="3"/>
    <n v="96"/>
    <n v="0.92307692307692313"/>
    <s v="GT"/>
    <s v="75%"/>
    <s v="PASS"/>
    <b v="0"/>
    <b v="0"/>
    <s v="PASS"/>
    <n v="0"/>
    <n v="0.75"/>
    <n v="0"/>
    <n v="0"/>
    <n v="0.75"/>
  </r>
  <r>
    <s v="MQE0685 - Patient middle name is present"/>
    <x v="9"/>
    <n v="146"/>
    <n v="3"/>
    <n v="68"/>
    <n v="0.46575342465753422"/>
    <s v="GT"/>
    <s v="75%"/>
    <b v="0"/>
    <b v="0"/>
    <b v="0"/>
    <s v="FAIL"/>
    <n v="0"/>
    <n v="0"/>
    <n v="0"/>
    <n v="0"/>
    <n v="0"/>
  </r>
  <r>
    <s v="MQE0685 - Patient middle name is present"/>
    <x v="10"/>
    <n v="55"/>
    <n v="5"/>
    <n v="44"/>
    <n v="0.8"/>
    <s v="GT"/>
    <s v="75%"/>
    <s v="PASS"/>
    <b v="0"/>
    <b v="0"/>
    <s v="PASS"/>
    <n v="0"/>
    <n v="0.75"/>
    <n v="0"/>
    <n v="0"/>
    <n v="0.75"/>
  </r>
  <r>
    <s v="MQE0685 - Patient middle name is present"/>
    <x v="11"/>
    <n v="369"/>
    <n v="13"/>
    <n v="311"/>
    <n v="0.84281842818428188"/>
    <s v="GT"/>
    <s v="75%"/>
    <s v="PASS"/>
    <b v="0"/>
    <b v="0"/>
    <s v="PASS"/>
    <n v="0"/>
    <n v="0.75"/>
    <n v="0"/>
    <n v="0"/>
    <n v="0.75"/>
  </r>
  <r>
    <s v="MQE0685 - Patient middle name is present"/>
    <x v="12"/>
    <n v="14"/>
    <n v="1"/>
    <n v="14"/>
    <n v="1"/>
    <s v="GT"/>
    <s v="75%"/>
    <s v="PASS"/>
    <b v="0"/>
    <b v="0"/>
    <s v="PASS"/>
    <n v="0"/>
    <n v="0.75"/>
    <n v="0"/>
    <n v="0"/>
    <n v="0.75"/>
  </r>
  <r>
    <s v="MQE0685 - Patient middle name is present"/>
    <x v="13"/>
    <n v="5"/>
    <n v="2"/>
    <n v="5"/>
    <n v="1"/>
    <s v="GT"/>
    <s v="75%"/>
    <s v="PASS"/>
    <b v="0"/>
    <b v="0"/>
    <s v="PASS"/>
    <n v="0"/>
    <n v="0.75"/>
    <n v="0"/>
    <n v="0"/>
    <n v="0.75"/>
  </r>
  <r>
    <s v="MQE0685 - Patient middle name is present"/>
    <x v="14"/>
    <n v="9"/>
    <n v="1"/>
    <n v="9"/>
    <n v="1"/>
    <s v="GT"/>
    <s v="75%"/>
    <s v="PASS"/>
    <b v="0"/>
    <b v="0"/>
    <s v="PASS"/>
    <n v="0"/>
    <n v="0.75"/>
    <n v="0"/>
    <n v="0"/>
    <n v="0.75"/>
  </r>
  <r>
    <s v="MQE0685 - Patient middle name is present"/>
    <x v="15"/>
    <n v="2"/>
    <n v="1"/>
    <n v="0"/>
    <n v="0"/>
    <s v="GT"/>
    <s v="75%"/>
    <b v="0"/>
    <b v="0"/>
    <b v="0"/>
    <s v="FAIL"/>
    <n v="0"/>
    <n v="0"/>
    <n v="0"/>
    <n v="0"/>
    <n v="0"/>
  </r>
  <r>
    <s v="MQE0688 - Patient phone is present"/>
    <x v="0"/>
    <n v="537"/>
    <n v="20"/>
    <n v="528"/>
    <n v="0.98324022346368711"/>
    <s v="GT"/>
    <s v="90%"/>
    <s v="PASS"/>
    <b v="0"/>
    <b v="0"/>
    <s v="PASS"/>
    <n v="0"/>
    <n v="0"/>
    <n v="0.5"/>
    <n v="0"/>
    <n v="0.5"/>
  </r>
  <r>
    <s v="MQE0688 - Patient phone is present"/>
    <x v="1"/>
    <n v="1995"/>
    <n v="8"/>
    <n v="1980"/>
    <n v="0.99248120300751874"/>
    <s v="GT"/>
    <s v="90%"/>
    <s v="PASS"/>
    <b v="0"/>
    <b v="0"/>
    <s v="PASS"/>
    <n v="0"/>
    <n v="0"/>
    <n v="0.5"/>
    <n v="0"/>
    <n v="0.5"/>
  </r>
  <r>
    <s v="MQE0688 - Patient phone is present"/>
    <x v="2"/>
    <n v="18286"/>
    <n v="116"/>
    <n v="18042"/>
    <n v="0.98665645849283601"/>
    <s v="GT"/>
    <s v="90%"/>
    <s v="PASS"/>
    <b v="0"/>
    <b v="0"/>
    <s v="PASS"/>
    <n v="0"/>
    <n v="0"/>
    <n v="0.5"/>
    <n v="0"/>
    <n v="0.5"/>
  </r>
  <r>
    <s v="MQE0688 - Patient phone is present"/>
    <x v="3"/>
    <n v="2221"/>
    <n v="8"/>
    <n v="2219"/>
    <n v="0.99909950472760023"/>
    <s v="GT"/>
    <s v="90%"/>
    <s v="PASS"/>
    <b v="0"/>
    <b v="0"/>
    <s v="PASS"/>
    <n v="0"/>
    <n v="0"/>
    <n v="0.5"/>
    <n v="0"/>
    <n v="0.5"/>
  </r>
  <r>
    <s v="MQE0688 - Patient phone is present"/>
    <x v="4"/>
    <n v="3490"/>
    <n v="13"/>
    <n v="3451"/>
    <n v="0.98882521489971342"/>
    <s v="GT"/>
    <s v="90%"/>
    <s v="PASS"/>
    <b v="0"/>
    <b v="0"/>
    <s v="PASS"/>
    <n v="0"/>
    <n v="0"/>
    <n v="0.5"/>
    <n v="0"/>
    <n v="0.5"/>
  </r>
  <r>
    <s v="MQE0688 - Patient phone is present"/>
    <x v="5"/>
    <n v="552"/>
    <n v="5"/>
    <n v="547"/>
    <n v="0.99094202898550721"/>
    <s v="GT"/>
    <s v="90%"/>
    <s v="PASS"/>
    <b v="0"/>
    <b v="0"/>
    <s v="PASS"/>
    <n v="0"/>
    <n v="0"/>
    <n v="0.5"/>
    <n v="0"/>
    <n v="0.5"/>
  </r>
  <r>
    <s v="MQE0688 - Patient phone is present"/>
    <x v="6"/>
    <n v="85"/>
    <n v="4"/>
    <n v="85"/>
    <n v="1"/>
    <s v="GT"/>
    <s v="90%"/>
    <s v="PASS"/>
    <b v="0"/>
    <b v="0"/>
    <s v="PASS"/>
    <n v="0"/>
    <n v="0"/>
    <n v="0.5"/>
    <n v="0"/>
    <n v="0.5"/>
  </r>
  <r>
    <s v="MQE0688 - Patient phone is present"/>
    <x v="7"/>
    <n v="3619"/>
    <n v="8"/>
    <n v="3508"/>
    <n v="0.96932854379662892"/>
    <s v="GT"/>
    <s v="90%"/>
    <s v="PASS"/>
    <b v="0"/>
    <b v="0"/>
    <s v="PASS"/>
    <n v="0"/>
    <n v="0"/>
    <n v="0.5"/>
    <n v="0"/>
    <n v="0.5"/>
  </r>
  <r>
    <s v="MQE0688 - Patient phone is present"/>
    <x v="8"/>
    <n v="104"/>
    <n v="3"/>
    <n v="104"/>
    <n v="1"/>
    <s v="GT"/>
    <s v="90%"/>
    <s v="PASS"/>
    <b v="0"/>
    <b v="0"/>
    <s v="PASS"/>
    <n v="0"/>
    <n v="0"/>
    <n v="0.5"/>
    <n v="0"/>
    <n v="0.5"/>
  </r>
  <r>
    <s v="MQE0688 - Patient phone is present"/>
    <x v="9"/>
    <n v="146"/>
    <n v="3"/>
    <n v="146"/>
    <n v="1"/>
    <s v="GT"/>
    <s v="90%"/>
    <s v="PASS"/>
    <b v="0"/>
    <b v="0"/>
    <s v="PASS"/>
    <n v="0"/>
    <n v="0"/>
    <n v="0.5"/>
    <n v="0"/>
    <n v="0.5"/>
  </r>
  <r>
    <s v="MQE0688 - Patient phone is present"/>
    <x v="10"/>
    <n v="55"/>
    <n v="5"/>
    <n v="54"/>
    <n v="0.98181818181818181"/>
    <s v="GT"/>
    <s v="90%"/>
    <s v="PASS"/>
    <b v="0"/>
    <b v="0"/>
    <s v="PASS"/>
    <n v="0"/>
    <n v="0"/>
    <n v="0.5"/>
    <n v="0"/>
    <n v="0.5"/>
  </r>
  <r>
    <s v="MQE0688 - Patient phone is present"/>
    <x v="11"/>
    <n v="369"/>
    <n v="13"/>
    <n v="364"/>
    <n v="0.98644986449864502"/>
    <s v="GT"/>
    <s v="90%"/>
    <s v="PASS"/>
    <b v="0"/>
    <b v="0"/>
    <s v="PASS"/>
    <n v="0"/>
    <n v="0"/>
    <n v="0.5"/>
    <n v="0"/>
    <n v="0.5"/>
  </r>
  <r>
    <s v="MQE0688 - Patient phone is present"/>
    <x v="12"/>
    <n v="14"/>
    <n v="1"/>
    <n v="14"/>
    <n v="1"/>
    <s v="GT"/>
    <s v="90%"/>
    <s v="PASS"/>
    <b v="0"/>
    <b v="0"/>
    <s v="PASS"/>
    <n v="0"/>
    <n v="0"/>
    <n v="0.5"/>
    <n v="0"/>
    <n v="0.5"/>
  </r>
  <r>
    <s v="MQE0688 - Patient phone is present"/>
    <x v="13"/>
    <n v="5"/>
    <n v="2"/>
    <n v="5"/>
    <n v="1"/>
    <s v="GT"/>
    <s v="90%"/>
    <s v="PASS"/>
    <b v="0"/>
    <b v="0"/>
    <s v="PASS"/>
    <n v="0"/>
    <n v="0"/>
    <n v="0.5"/>
    <n v="0"/>
    <n v="0.5"/>
  </r>
  <r>
    <s v="MQE0688 - Patient phone is present"/>
    <x v="14"/>
    <n v="9"/>
    <n v="1"/>
    <n v="9"/>
    <n v="1"/>
    <s v="GT"/>
    <s v="90%"/>
    <s v="PASS"/>
    <b v="0"/>
    <b v="0"/>
    <s v="PASS"/>
    <n v="0"/>
    <n v="0"/>
    <n v="0.5"/>
    <n v="0"/>
    <n v="0.5"/>
  </r>
  <r>
    <s v="MQE0688 - Patient phone is present"/>
    <x v="15"/>
    <n v="2"/>
    <n v="1"/>
    <n v="2"/>
    <n v="1"/>
    <s v="GT"/>
    <s v="90%"/>
    <s v="PASS"/>
    <b v="0"/>
    <b v="0"/>
    <s v="PASS"/>
    <n v="0"/>
    <n v="0"/>
    <n v="0.5"/>
    <n v="0"/>
    <n v="0.5"/>
  </r>
  <r>
    <s v="MQE0698 - Patient race is present"/>
    <x v="0"/>
    <n v="537"/>
    <n v="20"/>
    <n v="537"/>
    <n v="1"/>
    <s v="GT"/>
    <s v="95%"/>
    <s v="PASS"/>
    <b v="0"/>
    <b v="0"/>
    <s v="PASS"/>
    <n v="0"/>
    <n v="0"/>
    <n v="0.5"/>
    <n v="0"/>
    <n v="0.5"/>
  </r>
  <r>
    <s v="MQE0698 - Patient race is present"/>
    <x v="1"/>
    <n v="1995"/>
    <n v="8"/>
    <n v="1995"/>
    <n v="1"/>
    <s v="GT"/>
    <s v="95%"/>
    <s v="PASS"/>
    <b v="0"/>
    <b v="0"/>
    <s v="PASS"/>
    <n v="0"/>
    <n v="0"/>
    <n v="0.5"/>
    <n v="0"/>
    <n v="0.5"/>
  </r>
  <r>
    <s v="MQE0698 - Patient race is present"/>
    <x v="2"/>
    <n v="18286"/>
    <n v="116"/>
    <n v="18286"/>
    <n v="1"/>
    <s v="GT"/>
    <s v="95%"/>
    <s v="PASS"/>
    <b v="0"/>
    <b v="0"/>
    <s v="PASS"/>
    <n v="0"/>
    <n v="0"/>
    <n v="0.5"/>
    <n v="0"/>
    <n v="0.5"/>
  </r>
  <r>
    <s v="MQE0698 - Patient race is present"/>
    <x v="3"/>
    <n v="2221"/>
    <n v="8"/>
    <n v="2221"/>
    <n v="1"/>
    <s v="GT"/>
    <s v="95%"/>
    <s v="PASS"/>
    <b v="0"/>
    <b v="0"/>
    <s v="PASS"/>
    <n v="0"/>
    <n v="0"/>
    <n v="0.5"/>
    <n v="0"/>
    <n v="0.5"/>
  </r>
  <r>
    <s v="MQE0698 - Patient race is present"/>
    <x v="4"/>
    <n v="3490"/>
    <n v="13"/>
    <n v="3490"/>
    <n v="1"/>
    <s v="GT"/>
    <s v="95%"/>
    <s v="PASS"/>
    <b v="0"/>
    <b v="0"/>
    <s v="PASS"/>
    <n v="0"/>
    <n v="0"/>
    <n v="0.5"/>
    <n v="0"/>
    <n v="0.5"/>
  </r>
  <r>
    <s v="MQE0698 - Patient race is present"/>
    <x v="5"/>
    <n v="552"/>
    <n v="5"/>
    <n v="552"/>
    <n v="1"/>
    <s v="GT"/>
    <s v="95%"/>
    <s v="PASS"/>
    <b v="0"/>
    <b v="0"/>
    <s v="PASS"/>
    <n v="0"/>
    <n v="0"/>
    <n v="0.5"/>
    <n v="0"/>
    <n v="0.5"/>
  </r>
  <r>
    <s v="MQE0698 - Patient race is present"/>
    <x v="6"/>
    <n v="85"/>
    <n v="4"/>
    <n v="85"/>
    <n v="1"/>
    <s v="GT"/>
    <s v="95%"/>
    <s v="PASS"/>
    <b v="0"/>
    <b v="0"/>
    <s v="PASS"/>
    <n v="0"/>
    <n v="0"/>
    <n v="0.5"/>
    <n v="0"/>
    <n v="0.5"/>
  </r>
  <r>
    <s v="MQE0698 - Patient race is present"/>
    <x v="7"/>
    <n v="3619"/>
    <n v="8"/>
    <n v="3619"/>
    <n v="1"/>
    <s v="GT"/>
    <s v="95%"/>
    <s v="PASS"/>
    <b v="0"/>
    <b v="0"/>
    <s v="PASS"/>
    <n v="0"/>
    <n v="0"/>
    <n v="0.5"/>
    <n v="0"/>
    <n v="0.5"/>
  </r>
  <r>
    <s v="MQE0698 - Patient race is present"/>
    <x v="8"/>
    <n v="104"/>
    <n v="3"/>
    <n v="104"/>
    <n v="1"/>
    <s v="GT"/>
    <s v="95%"/>
    <s v="PASS"/>
    <b v="0"/>
    <b v="0"/>
    <s v="PASS"/>
    <n v="0"/>
    <n v="0"/>
    <n v="0.5"/>
    <n v="0"/>
    <n v="0.5"/>
  </r>
  <r>
    <s v="MQE0698 - Patient race is present"/>
    <x v="9"/>
    <n v="146"/>
    <n v="3"/>
    <n v="146"/>
    <n v="1"/>
    <s v="GT"/>
    <s v="95%"/>
    <s v="PASS"/>
    <b v="0"/>
    <b v="0"/>
    <s v="PASS"/>
    <n v="0"/>
    <n v="0"/>
    <n v="0.5"/>
    <n v="0"/>
    <n v="0.5"/>
  </r>
  <r>
    <s v="MQE0698 - Patient race is present"/>
    <x v="10"/>
    <n v="55"/>
    <n v="5"/>
    <n v="55"/>
    <n v="1"/>
    <s v="GT"/>
    <s v="95%"/>
    <s v="PASS"/>
    <b v="0"/>
    <b v="0"/>
    <s v="PASS"/>
    <n v="0"/>
    <n v="0"/>
    <n v="0.5"/>
    <n v="0"/>
    <n v="0.5"/>
  </r>
  <r>
    <s v="MQE0698 - Patient race is present"/>
    <x v="11"/>
    <n v="369"/>
    <n v="13"/>
    <n v="369"/>
    <n v="1"/>
    <s v="GT"/>
    <s v="95%"/>
    <s v="PASS"/>
    <b v="0"/>
    <b v="0"/>
    <s v="PASS"/>
    <n v="0"/>
    <n v="0"/>
    <n v="0.5"/>
    <n v="0"/>
    <n v="0.5"/>
  </r>
  <r>
    <s v="MQE0698 - Patient race is present"/>
    <x v="12"/>
    <n v="14"/>
    <n v="1"/>
    <n v="14"/>
    <n v="1"/>
    <s v="GT"/>
    <s v="95%"/>
    <s v="PASS"/>
    <b v="0"/>
    <b v="0"/>
    <s v="PASS"/>
    <n v="0"/>
    <n v="0"/>
    <n v="0.5"/>
    <n v="0"/>
    <n v="0.5"/>
  </r>
  <r>
    <s v="MQE0698 - Patient race is present"/>
    <x v="13"/>
    <n v="5"/>
    <n v="2"/>
    <n v="5"/>
    <n v="1"/>
    <s v="GT"/>
    <s v="95%"/>
    <s v="PASS"/>
    <b v="0"/>
    <b v="0"/>
    <s v="PASS"/>
    <n v="0"/>
    <n v="0"/>
    <n v="0.5"/>
    <n v="0"/>
    <n v="0.5"/>
  </r>
  <r>
    <s v="MQE0698 - Patient race is present"/>
    <x v="14"/>
    <n v="9"/>
    <n v="1"/>
    <n v="9"/>
    <n v="1"/>
    <s v="GT"/>
    <s v="95%"/>
    <s v="PASS"/>
    <b v="0"/>
    <b v="0"/>
    <s v="PASS"/>
    <n v="0"/>
    <n v="0"/>
    <n v="0.5"/>
    <n v="0"/>
    <n v="0.5"/>
  </r>
  <r>
    <s v="MQE0698 - Patient race is present"/>
    <x v="15"/>
    <n v="2"/>
    <n v="1"/>
    <n v="2"/>
    <n v="1"/>
    <s v="GT"/>
    <s v="95%"/>
    <s v="PASS"/>
    <b v="0"/>
    <b v="0"/>
    <s v="PASS"/>
    <n v="0"/>
    <n v="0"/>
    <n v="0.5"/>
    <n v="0"/>
    <n v="0.5"/>
  </r>
  <r>
    <s v="MQE0710 - Vaccination admin code is present"/>
    <x v="0"/>
    <n v="537"/>
    <n v="20"/>
    <n v="3157"/>
    <n v="1"/>
    <s v="GT"/>
    <s v="99%"/>
    <s v="PASS"/>
    <b v="0"/>
    <b v="0"/>
    <s v="PASS"/>
    <n v="1"/>
    <n v="0"/>
    <n v="0"/>
    <n v="0"/>
    <n v="1"/>
  </r>
  <r>
    <s v="MQE0710 - Vaccination admin code is present"/>
    <x v="1"/>
    <n v="1995"/>
    <n v="8"/>
    <n v="3062"/>
    <n v="1"/>
    <s v="GT"/>
    <s v="99%"/>
    <s v="PASS"/>
    <b v="0"/>
    <b v="0"/>
    <s v="PASS"/>
    <n v="1"/>
    <n v="0"/>
    <n v="0"/>
    <n v="0"/>
    <n v="1"/>
  </r>
  <r>
    <s v="MQE0710 - Vaccination admin code is present"/>
    <x v="2"/>
    <n v="18286"/>
    <n v="116"/>
    <n v="129873"/>
    <n v="1"/>
    <s v="GT"/>
    <s v="99%"/>
    <s v="PASS"/>
    <b v="0"/>
    <b v="0"/>
    <s v="PASS"/>
    <n v="1"/>
    <n v="0"/>
    <n v="0"/>
    <n v="0"/>
    <n v="1"/>
  </r>
  <r>
    <s v="MQE0710 - Vaccination admin code is present"/>
    <x v="3"/>
    <n v="2221"/>
    <n v="8"/>
    <n v="14714"/>
    <n v="1"/>
    <s v="GT"/>
    <s v="99%"/>
    <s v="PASS"/>
    <b v="0"/>
    <b v="0"/>
    <s v="PASS"/>
    <n v="1"/>
    <n v="0"/>
    <n v="0"/>
    <n v="0"/>
    <n v="1"/>
  </r>
  <r>
    <s v="MQE0710 - Vaccination admin code is present"/>
    <x v="4"/>
    <n v="3490"/>
    <n v="13"/>
    <n v="10603"/>
    <n v="1"/>
    <s v="GT"/>
    <s v="99%"/>
    <s v="PASS"/>
    <b v="0"/>
    <b v="0"/>
    <s v="PASS"/>
    <n v="1"/>
    <n v="0"/>
    <n v="0"/>
    <n v="0"/>
    <n v="1"/>
  </r>
  <r>
    <s v="MQE0710 - Vaccination admin code is present"/>
    <x v="5"/>
    <n v="552"/>
    <n v="5"/>
    <n v="5209"/>
    <n v="1"/>
    <s v="GT"/>
    <s v="99%"/>
    <s v="PASS"/>
    <b v="0"/>
    <b v="0"/>
    <s v="PASS"/>
    <n v="1"/>
    <n v="0"/>
    <n v="0"/>
    <n v="0"/>
    <n v="1"/>
  </r>
  <r>
    <s v="MQE0710 - Vaccination admin code is present"/>
    <x v="6"/>
    <n v="85"/>
    <n v="4"/>
    <n v="888"/>
    <n v="1"/>
    <s v="GT"/>
    <s v="99%"/>
    <s v="PASS"/>
    <b v="0"/>
    <b v="0"/>
    <s v="PASS"/>
    <n v="1"/>
    <n v="0"/>
    <n v="0"/>
    <n v="0"/>
    <n v="1"/>
  </r>
  <r>
    <s v="MQE0710 - Vaccination admin code is present"/>
    <x v="7"/>
    <n v="3619"/>
    <n v="8"/>
    <n v="23620"/>
    <n v="1"/>
    <s v="GT"/>
    <s v="99%"/>
    <s v="PASS"/>
    <b v="0"/>
    <b v="0"/>
    <s v="PASS"/>
    <n v="1"/>
    <n v="0"/>
    <n v="0"/>
    <n v="0"/>
    <n v="1"/>
  </r>
  <r>
    <s v="MQE0710 - Vaccination admin code is present"/>
    <x v="8"/>
    <n v="104"/>
    <n v="3"/>
    <n v="1127"/>
    <n v="1"/>
    <s v="GT"/>
    <s v="99%"/>
    <s v="PASS"/>
    <b v="0"/>
    <b v="0"/>
    <s v="PASS"/>
    <n v="1"/>
    <n v="0"/>
    <n v="0"/>
    <n v="0"/>
    <n v="1"/>
  </r>
  <r>
    <s v="MQE0710 - Vaccination admin code is present"/>
    <x v="9"/>
    <n v="146"/>
    <n v="3"/>
    <n v="1701"/>
    <n v="1"/>
    <s v="GT"/>
    <s v="99%"/>
    <s v="PASS"/>
    <b v="0"/>
    <b v="0"/>
    <s v="PASS"/>
    <n v="1"/>
    <n v="0"/>
    <n v="0"/>
    <n v="0"/>
    <n v="1"/>
  </r>
  <r>
    <s v="MQE0710 - Vaccination admin code is present"/>
    <x v="10"/>
    <n v="55"/>
    <n v="5"/>
    <n v="262"/>
    <n v="1"/>
    <s v="GT"/>
    <s v="99%"/>
    <s v="PASS"/>
    <b v="0"/>
    <b v="0"/>
    <s v="PASS"/>
    <n v="1"/>
    <n v="0"/>
    <n v="0"/>
    <n v="0"/>
    <n v="1"/>
  </r>
  <r>
    <s v="MQE0710 - Vaccination admin code is present"/>
    <x v="11"/>
    <n v="369"/>
    <n v="13"/>
    <n v="2617"/>
    <n v="1"/>
    <s v="GT"/>
    <s v="99%"/>
    <s v="PASS"/>
    <b v="0"/>
    <b v="0"/>
    <s v="PASS"/>
    <n v="1"/>
    <n v="0"/>
    <n v="0"/>
    <n v="0"/>
    <n v="1"/>
  </r>
  <r>
    <s v="MQE0710 - Vaccination admin code is present"/>
    <x v="12"/>
    <n v="14"/>
    <n v="1"/>
    <n v="64"/>
    <n v="1"/>
    <s v="GT"/>
    <s v="99%"/>
    <s v="PASS"/>
    <b v="0"/>
    <b v="0"/>
    <s v="PASS"/>
    <n v="1"/>
    <n v="0"/>
    <n v="0"/>
    <n v="0"/>
    <n v="1"/>
  </r>
  <r>
    <s v="MQE0710 - Vaccination admin code is present"/>
    <x v="13"/>
    <n v="5"/>
    <n v="2"/>
    <n v="25"/>
    <n v="1"/>
    <s v="GT"/>
    <s v="99%"/>
    <s v="PASS"/>
    <b v="0"/>
    <b v="0"/>
    <s v="PASS"/>
    <n v="1"/>
    <n v="0"/>
    <n v="0"/>
    <n v="0"/>
    <n v="1"/>
  </r>
  <r>
    <s v="MQE0710 - Vaccination admin code is present"/>
    <x v="14"/>
    <n v="9"/>
    <n v="1"/>
    <n v="39"/>
    <n v="1"/>
    <s v="GT"/>
    <s v="99%"/>
    <s v="PASS"/>
    <b v="0"/>
    <b v="0"/>
    <s v="PASS"/>
    <n v="1"/>
    <n v="0"/>
    <n v="0"/>
    <n v="0"/>
    <n v="1"/>
  </r>
  <r>
    <s v="MQE0710 - Vaccination admin code is present"/>
    <x v="15"/>
    <n v="2"/>
    <n v="1"/>
    <n v="3"/>
    <n v="1"/>
    <s v="GT"/>
    <s v="99%"/>
    <s v="PASS"/>
    <b v="0"/>
    <b v="0"/>
    <s v="PASS"/>
    <n v="1"/>
    <n v="0"/>
    <n v="0"/>
    <n v="0"/>
    <n v="1"/>
  </r>
  <r>
    <s v="MQE0713 - Vaccination admin date is present"/>
    <x v="0"/>
    <n v="537"/>
    <n v="20"/>
    <n v="3157"/>
    <n v="1"/>
    <s v="GT"/>
    <s v="99%"/>
    <s v="PASS"/>
    <b v="0"/>
    <b v="0"/>
    <s v="PASS"/>
    <n v="1"/>
    <n v="0"/>
    <n v="0"/>
    <n v="0"/>
    <n v="1"/>
  </r>
  <r>
    <s v="MQE0713 - Vaccination admin date is present"/>
    <x v="1"/>
    <n v="1995"/>
    <n v="8"/>
    <n v="3062"/>
    <n v="1"/>
    <s v="GT"/>
    <s v="99%"/>
    <s v="PASS"/>
    <b v="0"/>
    <b v="0"/>
    <s v="PASS"/>
    <n v="1"/>
    <n v="0"/>
    <n v="0"/>
    <n v="0"/>
    <n v="1"/>
  </r>
  <r>
    <s v="MQE0713 - Vaccination admin date is present"/>
    <x v="2"/>
    <n v="18286"/>
    <n v="116"/>
    <n v="129873"/>
    <n v="1"/>
    <s v="GT"/>
    <s v="99%"/>
    <s v="PASS"/>
    <b v="0"/>
    <b v="0"/>
    <s v="PASS"/>
    <n v="1"/>
    <n v="0"/>
    <n v="0"/>
    <n v="0"/>
    <n v="1"/>
  </r>
  <r>
    <s v="MQE0713 - Vaccination admin date is present"/>
    <x v="3"/>
    <n v="2221"/>
    <n v="8"/>
    <n v="14714"/>
    <n v="1"/>
    <s v="GT"/>
    <s v="99%"/>
    <s v="PASS"/>
    <b v="0"/>
    <b v="0"/>
    <s v="PASS"/>
    <n v="1"/>
    <n v="0"/>
    <n v="0"/>
    <n v="0"/>
    <n v="1"/>
  </r>
  <r>
    <s v="MQE0713 - Vaccination admin date is present"/>
    <x v="4"/>
    <n v="3490"/>
    <n v="13"/>
    <n v="10603"/>
    <n v="1"/>
    <s v="GT"/>
    <s v="99%"/>
    <s v="PASS"/>
    <b v="0"/>
    <b v="0"/>
    <s v="PASS"/>
    <n v="1"/>
    <n v="0"/>
    <n v="0"/>
    <n v="0"/>
    <n v="1"/>
  </r>
  <r>
    <s v="MQE0713 - Vaccination admin date is present"/>
    <x v="5"/>
    <n v="552"/>
    <n v="5"/>
    <n v="5209"/>
    <n v="1"/>
    <s v="GT"/>
    <s v="99%"/>
    <s v="PASS"/>
    <b v="0"/>
    <b v="0"/>
    <s v="PASS"/>
    <n v="1"/>
    <n v="0"/>
    <n v="0"/>
    <n v="0"/>
    <n v="1"/>
  </r>
  <r>
    <s v="MQE0713 - Vaccination admin date is present"/>
    <x v="6"/>
    <n v="85"/>
    <n v="4"/>
    <n v="888"/>
    <n v="1"/>
    <s v="GT"/>
    <s v="99%"/>
    <s v="PASS"/>
    <b v="0"/>
    <b v="0"/>
    <s v="PASS"/>
    <n v="1"/>
    <n v="0"/>
    <n v="0"/>
    <n v="0"/>
    <n v="1"/>
  </r>
  <r>
    <s v="MQE0713 - Vaccination admin date is present"/>
    <x v="7"/>
    <n v="3619"/>
    <n v="8"/>
    <n v="23620"/>
    <n v="1"/>
    <s v="GT"/>
    <s v="99%"/>
    <s v="PASS"/>
    <b v="0"/>
    <b v="0"/>
    <s v="PASS"/>
    <n v="1"/>
    <n v="0"/>
    <n v="0"/>
    <n v="0"/>
    <n v="1"/>
  </r>
  <r>
    <s v="MQE0713 - Vaccination admin date is present"/>
    <x v="8"/>
    <n v="104"/>
    <n v="3"/>
    <n v="1127"/>
    <n v="1"/>
    <s v="GT"/>
    <s v="99%"/>
    <s v="PASS"/>
    <b v="0"/>
    <b v="0"/>
    <s v="PASS"/>
    <n v="1"/>
    <n v="0"/>
    <n v="0"/>
    <n v="0"/>
    <n v="1"/>
  </r>
  <r>
    <s v="MQE0713 - Vaccination admin date is present"/>
    <x v="9"/>
    <n v="146"/>
    <n v="3"/>
    <n v="1701"/>
    <n v="1"/>
    <s v="GT"/>
    <s v="99%"/>
    <s v="PASS"/>
    <b v="0"/>
    <b v="0"/>
    <s v="PASS"/>
    <n v="1"/>
    <n v="0"/>
    <n v="0"/>
    <n v="0"/>
    <n v="1"/>
  </r>
  <r>
    <s v="MQE0713 - Vaccination admin date is present"/>
    <x v="10"/>
    <n v="55"/>
    <n v="5"/>
    <n v="262"/>
    <n v="1"/>
    <s v="GT"/>
    <s v="99%"/>
    <s v="PASS"/>
    <b v="0"/>
    <b v="0"/>
    <s v="PASS"/>
    <n v="1"/>
    <n v="0"/>
    <n v="0"/>
    <n v="0"/>
    <n v="1"/>
  </r>
  <r>
    <s v="MQE0713 - Vaccination admin date is present"/>
    <x v="11"/>
    <n v="369"/>
    <n v="13"/>
    <n v="2617"/>
    <n v="1"/>
    <s v="GT"/>
    <s v="99%"/>
    <s v="PASS"/>
    <b v="0"/>
    <b v="0"/>
    <s v="PASS"/>
    <n v="1"/>
    <n v="0"/>
    <n v="0"/>
    <n v="0"/>
    <n v="1"/>
  </r>
  <r>
    <s v="MQE0713 - Vaccination admin date is present"/>
    <x v="12"/>
    <n v="14"/>
    <n v="1"/>
    <n v="64"/>
    <n v="1"/>
    <s v="GT"/>
    <s v="99%"/>
    <s v="PASS"/>
    <b v="0"/>
    <b v="0"/>
    <s v="PASS"/>
    <n v="1"/>
    <n v="0"/>
    <n v="0"/>
    <n v="0"/>
    <n v="1"/>
  </r>
  <r>
    <s v="MQE0713 - Vaccination admin date is present"/>
    <x v="13"/>
    <n v="5"/>
    <n v="2"/>
    <n v="25"/>
    <n v="1"/>
    <s v="GT"/>
    <s v="99%"/>
    <s v="PASS"/>
    <b v="0"/>
    <b v="0"/>
    <s v="PASS"/>
    <n v="1"/>
    <n v="0"/>
    <n v="0"/>
    <n v="0"/>
    <n v="1"/>
  </r>
  <r>
    <s v="MQE0713 - Vaccination admin date is present"/>
    <x v="14"/>
    <n v="9"/>
    <n v="1"/>
    <n v="39"/>
    <n v="1"/>
    <s v="GT"/>
    <s v="99%"/>
    <s v="PASS"/>
    <b v="0"/>
    <b v="0"/>
    <s v="PASS"/>
    <n v="1"/>
    <n v="0"/>
    <n v="0"/>
    <n v="0"/>
    <n v="1"/>
  </r>
  <r>
    <s v="MQE0713 - Vaccination admin date is present"/>
    <x v="15"/>
    <n v="2"/>
    <n v="1"/>
    <n v="3"/>
    <n v="1"/>
    <s v="GT"/>
    <s v="99%"/>
    <s v="PASS"/>
    <b v="0"/>
    <b v="0"/>
    <s v="PASS"/>
    <n v="1"/>
    <n v="0"/>
    <n v="0"/>
    <n v="0"/>
    <n v="1"/>
  </r>
  <r>
    <s v="MQE0731 - Vaccination information source is present"/>
    <x v="0"/>
    <n v="537"/>
    <n v="20"/>
    <n v="3157"/>
    <n v="1"/>
    <s v="GT"/>
    <s v="99%"/>
    <s v="PASS"/>
    <b v="0"/>
    <b v="0"/>
    <s v="PASS"/>
    <n v="1"/>
    <n v="0"/>
    <n v="0"/>
    <n v="0"/>
    <n v="1"/>
  </r>
  <r>
    <s v="MQE0731 - Vaccination information source is present"/>
    <x v="1"/>
    <n v="1995"/>
    <n v="8"/>
    <n v="3062"/>
    <n v="1"/>
    <s v="GT"/>
    <s v="99%"/>
    <s v="PASS"/>
    <b v="0"/>
    <b v="0"/>
    <s v="PASS"/>
    <n v="1"/>
    <n v="0"/>
    <n v="0"/>
    <n v="0"/>
    <n v="1"/>
  </r>
  <r>
    <s v="MQE0731 - Vaccination information source is present"/>
    <x v="2"/>
    <n v="18286"/>
    <n v="116"/>
    <n v="129873"/>
    <n v="1"/>
    <s v="GT"/>
    <s v="99%"/>
    <s v="PASS"/>
    <b v="0"/>
    <b v="0"/>
    <s v="PASS"/>
    <n v="1"/>
    <n v="0"/>
    <n v="0"/>
    <n v="0"/>
    <n v="1"/>
  </r>
  <r>
    <s v="MQE0731 - Vaccination information source is present"/>
    <x v="3"/>
    <n v="2221"/>
    <n v="8"/>
    <n v="14714"/>
    <n v="1"/>
    <s v="GT"/>
    <s v="99%"/>
    <s v="PASS"/>
    <b v="0"/>
    <b v="0"/>
    <s v="PASS"/>
    <n v="1"/>
    <n v="0"/>
    <n v="0"/>
    <n v="0"/>
    <n v="1"/>
  </r>
  <r>
    <s v="MQE0731 - Vaccination information source is present"/>
    <x v="4"/>
    <n v="3490"/>
    <n v="13"/>
    <n v="10603"/>
    <n v="1"/>
    <s v="GT"/>
    <s v="99%"/>
    <s v="PASS"/>
    <b v="0"/>
    <b v="0"/>
    <s v="PASS"/>
    <n v="1"/>
    <n v="0"/>
    <n v="0"/>
    <n v="0"/>
    <n v="1"/>
  </r>
  <r>
    <s v="MQE0731 - Vaccination information source is present"/>
    <x v="5"/>
    <n v="552"/>
    <n v="5"/>
    <n v="5209"/>
    <n v="1"/>
    <s v="GT"/>
    <s v="99%"/>
    <s v="PASS"/>
    <b v="0"/>
    <b v="0"/>
    <s v="PASS"/>
    <n v="1"/>
    <n v="0"/>
    <n v="0"/>
    <n v="0"/>
    <n v="1"/>
  </r>
  <r>
    <s v="MQE0731 - Vaccination information source is present"/>
    <x v="6"/>
    <n v="85"/>
    <n v="4"/>
    <n v="888"/>
    <n v="1"/>
    <s v="GT"/>
    <s v="99%"/>
    <s v="PASS"/>
    <b v="0"/>
    <b v="0"/>
    <s v="PASS"/>
    <n v="1"/>
    <n v="0"/>
    <n v="0"/>
    <n v="0"/>
    <n v="1"/>
  </r>
  <r>
    <s v="MQE0731 - Vaccination information source is present"/>
    <x v="7"/>
    <n v="3619"/>
    <n v="8"/>
    <n v="23620"/>
    <n v="1"/>
    <s v="GT"/>
    <s v="99%"/>
    <s v="PASS"/>
    <b v="0"/>
    <b v="0"/>
    <s v="PASS"/>
    <n v="1"/>
    <n v="0"/>
    <n v="0"/>
    <n v="0"/>
    <n v="1"/>
  </r>
  <r>
    <s v="MQE0731 - Vaccination information source is present"/>
    <x v="8"/>
    <n v="104"/>
    <n v="3"/>
    <n v="1127"/>
    <n v="1"/>
    <s v="GT"/>
    <s v="99%"/>
    <s v="PASS"/>
    <b v="0"/>
    <b v="0"/>
    <s v="PASS"/>
    <n v="1"/>
    <n v="0"/>
    <n v="0"/>
    <n v="0"/>
    <n v="1"/>
  </r>
  <r>
    <s v="MQE0731 - Vaccination information source is present"/>
    <x v="9"/>
    <n v="146"/>
    <n v="3"/>
    <n v="1701"/>
    <n v="1"/>
    <s v="GT"/>
    <s v="99%"/>
    <s v="PASS"/>
    <b v="0"/>
    <b v="0"/>
    <s v="PASS"/>
    <n v="1"/>
    <n v="0"/>
    <n v="0"/>
    <n v="0"/>
    <n v="1"/>
  </r>
  <r>
    <s v="MQE0731 - Vaccination information source is present"/>
    <x v="10"/>
    <n v="55"/>
    <n v="5"/>
    <n v="262"/>
    <n v="1"/>
    <s v="GT"/>
    <s v="99%"/>
    <s v="PASS"/>
    <b v="0"/>
    <b v="0"/>
    <s v="PASS"/>
    <n v="1"/>
    <n v="0"/>
    <n v="0"/>
    <n v="0"/>
    <n v="1"/>
  </r>
  <r>
    <s v="MQE0731 - Vaccination information source is present"/>
    <x v="11"/>
    <n v="369"/>
    <n v="13"/>
    <n v="2617"/>
    <n v="1"/>
    <s v="GT"/>
    <s v="99%"/>
    <s v="PASS"/>
    <b v="0"/>
    <b v="0"/>
    <s v="PASS"/>
    <n v="1"/>
    <n v="0"/>
    <n v="0"/>
    <n v="0"/>
    <n v="1"/>
  </r>
  <r>
    <s v="MQE0731 - Vaccination information source is present"/>
    <x v="12"/>
    <n v="14"/>
    <n v="1"/>
    <n v="64"/>
    <n v="1"/>
    <s v="GT"/>
    <s v="99%"/>
    <s v="PASS"/>
    <b v="0"/>
    <b v="0"/>
    <s v="PASS"/>
    <n v="1"/>
    <n v="0"/>
    <n v="0"/>
    <n v="0"/>
    <n v="1"/>
  </r>
  <r>
    <s v="MQE0731 - Vaccination information source is present"/>
    <x v="13"/>
    <n v="5"/>
    <n v="2"/>
    <n v="25"/>
    <n v="1"/>
    <s v="GT"/>
    <s v="99%"/>
    <s v="PASS"/>
    <b v="0"/>
    <b v="0"/>
    <s v="PASS"/>
    <n v="1"/>
    <n v="0"/>
    <n v="0"/>
    <n v="0"/>
    <n v="1"/>
  </r>
  <r>
    <s v="MQE0731 - Vaccination information source is present"/>
    <x v="14"/>
    <n v="9"/>
    <n v="1"/>
    <n v="39"/>
    <n v="1"/>
    <s v="GT"/>
    <s v="99%"/>
    <s v="PASS"/>
    <b v="0"/>
    <b v="0"/>
    <s v="PASS"/>
    <n v="1"/>
    <n v="0"/>
    <n v="0"/>
    <n v="0"/>
    <n v="1"/>
  </r>
  <r>
    <s v="MQE0731 - Vaccination information source is present"/>
    <x v="15"/>
    <n v="2"/>
    <n v="1"/>
    <n v="3"/>
    <n v="1"/>
    <s v="GT"/>
    <s v="99%"/>
    <s v="PASS"/>
    <b v="0"/>
    <b v="0"/>
    <s v="PASS"/>
    <n v="1"/>
    <n v="0"/>
    <n v="0"/>
    <n v="0"/>
    <n v="1"/>
  </r>
  <r>
    <s v="MQE0733 - Vaccination lot number is present"/>
    <x v="0"/>
    <n v="537"/>
    <n v="20"/>
    <n v="3115"/>
    <n v="1"/>
    <s v="GT"/>
    <s v="99%"/>
    <s v="PASS"/>
    <b v="0"/>
    <b v="0"/>
    <s v="PASS"/>
    <n v="0"/>
    <n v="0.75"/>
    <n v="0"/>
    <n v="0"/>
    <n v="0.75"/>
  </r>
  <r>
    <s v="MQE0733 - Vaccination lot number is present"/>
    <x v="1"/>
    <n v="1995"/>
    <n v="8"/>
    <n v="3061"/>
    <n v="1"/>
    <s v="GT"/>
    <s v="99%"/>
    <s v="PASS"/>
    <b v="0"/>
    <b v="0"/>
    <s v="PASS"/>
    <n v="0"/>
    <n v="0.75"/>
    <n v="0"/>
    <n v="0"/>
    <n v="0.75"/>
  </r>
  <r>
    <s v="MQE0733 - Vaccination lot number is present"/>
    <x v="2"/>
    <n v="18286"/>
    <n v="116"/>
    <n v="129825"/>
    <n v="1"/>
    <s v="GT"/>
    <s v="99%"/>
    <s v="PASS"/>
    <b v="0"/>
    <b v="0"/>
    <s v="PASS"/>
    <n v="0"/>
    <n v="0.75"/>
    <n v="0"/>
    <n v="0"/>
    <n v="0.75"/>
  </r>
  <r>
    <s v="MQE0733 - Vaccination lot number is present"/>
    <x v="3"/>
    <n v="2221"/>
    <n v="8"/>
    <n v="14705"/>
    <n v="1"/>
    <s v="GT"/>
    <s v="99%"/>
    <s v="PASS"/>
    <b v="0"/>
    <b v="0"/>
    <s v="PASS"/>
    <n v="0"/>
    <n v="0.75"/>
    <n v="0"/>
    <n v="0"/>
    <n v="0.75"/>
  </r>
  <r>
    <s v="MQE0733 - Vaccination lot number is present"/>
    <x v="4"/>
    <n v="3490"/>
    <n v="13"/>
    <n v="10601"/>
    <n v="1"/>
    <s v="GT"/>
    <s v="99%"/>
    <s v="PASS"/>
    <b v="0"/>
    <b v="0"/>
    <s v="PASS"/>
    <n v="0"/>
    <n v="0.75"/>
    <n v="0"/>
    <n v="0"/>
    <n v="0.75"/>
  </r>
  <r>
    <s v="MQE0733 - Vaccination lot number is present"/>
    <x v="5"/>
    <n v="552"/>
    <n v="5"/>
    <n v="5205"/>
    <n v="1"/>
    <s v="GT"/>
    <s v="99%"/>
    <s v="PASS"/>
    <b v="0"/>
    <b v="0"/>
    <s v="PASS"/>
    <n v="0"/>
    <n v="0.75"/>
    <n v="0"/>
    <n v="0"/>
    <n v="0.75"/>
  </r>
  <r>
    <s v="MQE0733 - Vaccination lot number is present"/>
    <x v="6"/>
    <n v="85"/>
    <n v="4"/>
    <n v="887"/>
    <n v="1"/>
    <s v="GT"/>
    <s v="99%"/>
    <s v="PASS"/>
    <b v="0"/>
    <b v="0"/>
    <s v="PASS"/>
    <n v="0"/>
    <n v="0.75"/>
    <n v="0"/>
    <n v="0"/>
    <n v="0.75"/>
  </r>
  <r>
    <s v="MQE0733 - Vaccination lot number is present"/>
    <x v="7"/>
    <n v="3619"/>
    <n v="8"/>
    <n v="23620"/>
    <n v="1"/>
    <s v="GT"/>
    <s v="99%"/>
    <s v="PASS"/>
    <b v="0"/>
    <b v="0"/>
    <s v="PASS"/>
    <n v="0"/>
    <n v="0.75"/>
    <n v="0"/>
    <n v="0"/>
    <n v="0.75"/>
  </r>
  <r>
    <s v="MQE0733 - Vaccination lot number is present"/>
    <x v="8"/>
    <n v="104"/>
    <n v="3"/>
    <n v="1127"/>
    <n v="1"/>
    <s v="GT"/>
    <s v="99%"/>
    <s v="PASS"/>
    <b v="0"/>
    <b v="0"/>
    <s v="PASS"/>
    <n v="0"/>
    <n v="0.75"/>
    <n v="0"/>
    <n v="0"/>
    <n v="0.75"/>
  </r>
  <r>
    <s v="MQE0733 - Vaccination lot number is present"/>
    <x v="9"/>
    <n v="146"/>
    <n v="3"/>
    <n v="1701"/>
    <n v="1"/>
    <s v="GT"/>
    <s v="99%"/>
    <s v="PASS"/>
    <b v="0"/>
    <b v="0"/>
    <s v="PASS"/>
    <n v="0"/>
    <n v="0.75"/>
    <n v="0"/>
    <n v="0"/>
    <n v="0.75"/>
  </r>
  <r>
    <s v="MQE0733 - Vaccination lot number is present"/>
    <x v="10"/>
    <n v="55"/>
    <n v="5"/>
    <n v="262"/>
    <n v="1"/>
    <s v="GT"/>
    <s v="99%"/>
    <s v="PASS"/>
    <b v="0"/>
    <b v="0"/>
    <s v="PASS"/>
    <n v="0"/>
    <n v="0.75"/>
    <n v="0"/>
    <n v="0"/>
    <n v="0.75"/>
  </r>
  <r>
    <s v="MQE0733 - Vaccination lot number is present"/>
    <x v="11"/>
    <n v="369"/>
    <n v="13"/>
    <n v="2600"/>
    <n v="1"/>
    <s v="GT"/>
    <s v="99%"/>
    <s v="PASS"/>
    <b v="0"/>
    <b v="0"/>
    <s v="PASS"/>
    <n v="0"/>
    <n v="0.75"/>
    <n v="0"/>
    <n v="0"/>
    <n v="0.75"/>
  </r>
  <r>
    <s v="MQE0733 - Vaccination lot number is present"/>
    <x v="12"/>
    <n v="14"/>
    <n v="1"/>
    <n v="64"/>
    <n v="1"/>
    <s v="GT"/>
    <s v="99%"/>
    <s v="PASS"/>
    <b v="0"/>
    <b v="0"/>
    <s v="PASS"/>
    <n v="0"/>
    <n v="0.75"/>
    <n v="0"/>
    <n v="0"/>
    <n v="0.75"/>
  </r>
  <r>
    <s v="MQE0733 - Vaccination lot number is present"/>
    <x v="13"/>
    <n v="5"/>
    <n v="2"/>
    <n v="25"/>
    <n v="1"/>
    <s v="GT"/>
    <s v="99%"/>
    <s v="PASS"/>
    <b v="0"/>
    <b v="0"/>
    <s v="PASS"/>
    <n v="0"/>
    <n v="0.75"/>
    <n v="0"/>
    <n v="0"/>
    <n v="0.75"/>
  </r>
  <r>
    <s v="MQE0733 - Vaccination lot number is present"/>
    <x v="14"/>
    <n v="9"/>
    <n v="1"/>
    <n v="39"/>
    <n v="1"/>
    <s v="GT"/>
    <s v="99%"/>
    <s v="PASS"/>
    <b v="0"/>
    <b v="0"/>
    <s v="PASS"/>
    <n v="0"/>
    <n v="0.75"/>
    <n v="0"/>
    <n v="0"/>
    <n v="0.75"/>
  </r>
  <r>
    <s v="MQE0733 - Vaccination lot number is present"/>
    <x v="15"/>
    <n v="2"/>
    <n v="1"/>
    <n v="3"/>
    <n v="1"/>
    <s v="GT"/>
    <s v="99%"/>
    <s v="PASS"/>
    <b v="0"/>
    <b v="0"/>
    <s v="PASS"/>
    <n v="0"/>
    <n v="0.75"/>
    <n v="0"/>
    <n v="0"/>
    <n v="0.75"/>
  </r>
  <r>
    <s v="MQE0732 - Vaccination lot expiration date is present"/>
    <x v="0"/>
    <n v="537"/>
    <n v="20"/>
    <n v="3112"/>
    <n v="0.99903691813804174"/>
    <s v="GT"/>
    <s v="99%"/>
    <s v="PASS"/>
    <b v="0"/>
    <b v="0"/>
    <s v="PASS"/>
    <n v="0"/>
    <n v="0"/>
    <n v="0.5"/>
    <n v="0"/>
    <n v="0.5"/>
  </r>
  <r>
    <s v="MQE0732 - Vaccination lot expiration date is present"/>
    <x v="1"/>
    <n v="1995"/>
    <n v="8"/>
    <n v="3061"/>
    <n v="1"/>
    <s v="GT"/>
    <s v="99%"/>
    <s v="PASS"/>
    <b v="0"/>
    <b v="0"/>
    <s v="PASS"/>
    <n v="0"/>
    <n v="0"/>
    <n v="0.5"/>
    <n v="0"/>
    <n v="0.5"/>
  </r>
  <r>
    <s v="MQE0732 - Vaccination lot expiration date is present"/>
    <x v="2"/>
    <n v="18286"/>
    <n v="116"/>
    <n v="129823"/>
    <n v="0.99998459464663969"/>
    <s v="GT"/>
    <s v="99%"/>
    <s v="PASS"/>
    <b v="0"/>
    <b v="0"/>
    <s v="PASS"/>
    <n v="0"/>
    <n v="0"/>
    <n v="0.5"/>
    <n v="0"/>
    <n v="0.5"/>
  </r>
  <r>
    <s v="MQE0732 - Vaccination lot expiration date is present"/>
    <x v="3"/>
    <n v="2221"/>
    <n v="8"/>
    <n v="14705"/>
    <n v="1"/>
    <s v="GT"/>
    <s v="99%"/>
    <s v="PASS"/>
    <b v="0"/>
    <b v="0"/>
    <s v="PASS"/>
    <n v="0"/>
    <n v="0"/>
    <n v="0.5"/>
    <n v="0"/>
    <n v="0.5"/>
  </r>
  <r>
    <s v="MQE0732 - Vaccination lot expiration date is present"/>
    <x v="4"/>
    <n v="3490"/>
    <n v="13"/>
    <n v="10601"/>
    <n v="1"/>
    <s v="GT"/>
    <s v="99%"/>
    <s v="PASS"/>
    <b v="0"/>
    <b v="0"/>
    <s v="PASS"/>
    <n v="0"/>
    <n v="0"/>
    <n v="0.5"/>
    <n v="0"/>
    <n v="0.5"/>
  </r>
  <r>
    <s v="MQE0732 - Vaccination lot expiration date is present"/>
    <x v="5"/>
    <n v="552"/>
    <n v="5"/>
    <n v="5205"/>
    <n v="1"/>
    <s v="GT"/>
    <s v="99%"/>
    <s v="PASS"/>
    <b v="0"/>
    <b v="0"/>
    <s v="PASS"/>
    <n v="0"/>
    <n v="0"/>
    <n v="0.5"/>
    <n v="0"/>
    <n v="0.5"/>
  </r>
  <r>
    <s v="MQE0732 - Vaccination lot expiration date is present"/>
    <x v="6"/>
    <n v="85"/>
    <n v="4"/>
    <n v="887"/>
    <n v="1"/>
    <s v="GT"/>
    <s v="99%"/>
    <s v="PASS"/>
    <b v="0"/>
    <b v="0"/>
    <s v="PASS"/>
    <n v="0"/>
    <n v="0"/>
    <n v="0.5"/>
    <n v="0"/>
    <n v="0.5"/>
  </r>
  <r>
    <s v="MQE0732 - Vaccination lot expiration date is present"/>
    <x v="7"/>
    <n v="3619"/>
    <n v="8"/>
    <n v="23620"/>
    <n v="1"/>
    <s v="GT"/>
    <s v="99%"/>
    <s v="PASS"/>
    <b v="0"/>
    <b v="0"/>
    <s v="PASS"/>
    <n v="0"/>
    <n v="0"/>
    <n v="0.5"/>
    <n v="0"/>
    <n v="0.5"/>
  </r>
  <r>
    <s v="MQE0732 - Vaccination lot expiration date is present"/>
    <x v="8"/>
    <n v="104"/>
    <n v="3"/>
    <n v="1127"/>
    <n v="1"/>
    <s v="GT"/>
    <s v="99%"/>
    <s v="PASS"/>
    <b v="0"/>
    <b v="0"/>
    <s v="PASS"/>
    <n v="0"/>
    <n v="0"/>
    <n v="0.5"/>
    <n v="0"/>
    <n v="0.5"/>
  </r>
  <r>
    <s v="MQE0732 - Vaccination lot expiration date is present"/>
    <x v="9"/>
    <n v="146"/>
    <n v="3"/>
    <n v="1701"/>
    <n v="1"/>
    <s v="GT"/>
    <s v="99%"/>
    <s v="PASS"/>
    <b v="0"/>
    <b v="0"/>
    <s v="PASS"/>
    <n v="0"/>
    <n v="0"/>
    <n v="0.5"/>
    <n v="0"/>
    <n v="0.5"/>
  </r>
  <r>
    <s v="MQE0732 - Vaccination lot expiration date is present"/>
    <x v="10"/>
    <n v="55"/>
    <n v="5"/>
    <n v="262"/>
    <n v="1"/>
    <s v="GT"/>
    <s v="99%"/>
    <s v="PASS"/>
    <b v="0"/>
    <b v="0"/>
    <s v="PASS"/>
    <n v="0"/>
    <n v="0"/>
    <n v="0.5"/>
    <n v="0"/>
    <n v="0.5"/>
  </r>
  <r>
    <s v="MQE0732 - Vaccination lot expiration date is present"/>
    <x v="11"/>
    <n v="369"/>
    <n v="13"/>
    <n v="2598"/>
    <n v="0.99923076923076926"/>
    <s v="GT"/>
    <s v="99%"/>
    <s v="PASS"/>
    <b v="0"/>
    <b v="0"/>
    <s v="PASS"/>
    <n v="0"/>
    <n v="0"/>
    <n v="0.5"/>
    <n v="0"/>
    <n v="0.5"/>
  </r>
  <r>
    <s v="MQE0732 - Vaccination lot expiration date is present"/>
    <x v="12"/>
    <n v="14"/>
    <n v="1"/>
    <n v="64"/>
    <n v="1"/>
    <s v="GT"/>
    <s v="99%"/>
    <s v="PASS"/>
    <b v="0"/>
    <b v="0"/>
    <s v="PASS"/>
    <n v="0"/>
    <n v="0"/>
    <n v="0.5"/>
    <n v="0"/>
    <n v="0.5"/>
  </r>
  <r>
    <s v="MQE0732 - Vaccination lot expiration date is present"/>
    <x v="13"/>
    <n v="5"/>
    <n v="2"/>
    <n v="25"/>
    <n v="1"/>
    <s v="GT"/>
    <s v="99%"/>
    <s v="PASS"/>
    <b v="0"/>
    <b v="0"/>
    <s v="PASS"/>
    <n v="0"/>
    <n v="0"/>
    <n v="0.5"/>
    <n v="0"/>
    <n v="0.5"/>
  </r>
  <r>
    <s v="MQE0732 - Vaccination lot expiration date is present"/>
    <x v="14"/>
    <n v="9"/>
    <n v="1"/>
    <n v="39"/>
    <n v="1"/>
    <s v="GT"/>
    <s v="99%"/>
    <s v="PASS"/>
    <b v="0"/>
    <b v="0"/>
    <s v="PASS"/>
    <n v="0"/>
    <n v="0"/>
    <n v="0.5"/>
    <n v="0"/>
    <n v="0.5"/>
  </r>
  <r>
    <s v="MQE0732 - Vaccination lot expiration date is present"/>
    <x v="15"/>
    <n v="2"/>
    <n v="1"/>
    <n v="3"/>
    <n v="1"/>
    <s v="GT"/>
    <s v="99%"/>
    <s v="PASS"/>
    <b v="0"/>
    <b v="0"/>
    <s v="PASS"/>
    <n v="0"/>
    <n v="0"/>
    <n v="0.5"/>
    <n v="0"/>
    <n v="0.5"/>
  </r>
  <r>
    <s v="MQE0725 - Vaccination financial eligibility code is present"/>
    <x v="0"/>
    <n v="537"/>
    <n v="20"/>
    <n v="3115"/>
    <n v="1"/>
    <s v="GT"/>
    <s v="99%"/>
    <s v="PASS"/>
    <b v="0"/>
    <b v="0"/>
    <s v="PASS"/>
    <n v="0"/>
    <n v="0"/>
    <n v="0.5"/>
    <n v="0"/>
    <n v="0.5"/>
  </r>
  <r>
    <s v="MQE0725 - Vaccination financial eligibility code is present"/>
    <x v="1"/>
    <n v="1995"/>
    <n v="8"/>
    <n v="3061"/>
    <n v="1"/>
    <s v="GT"/>
    <s v="99%"/>
    <s v="PASS"/>
    <b v="0"/>
    <b v="0"/>
    <s v="PASS"/>
    <n v="0"/>
    <n v="0"/>
    <n v="0.5"/>
    <n v="0"/>
    <n v="0.5"/>
  </r>
  <r>
    <s v="MQE0725 - Vaccination financial eligibility code is present"/>
    <x v="2"/>
    <n v="18286"/>
    <n v="116"/>
    <n v="129825"/>
    <n v="1"/>
    <s v="GT"/>
    <s v="99%"/>
    <s v="PASS"/>
    <b v="0"/>
    <b v="0"/>
    <s v="PASS"/>
    <n v="0"/>
    <n v="0"/>
    <n v="0.5"/>
    <n v="0"/>
    <n v="0.5"/>
  </r>
  <r>
    <s v="MQE0725 - Vaccination financial eligibility code is present"/>
    <x v="3"/>
    <n v="2221"/>
    <n v="8"/>
    <n v="14705"/>
    <n v="1"/>
    <s v="GT"/>
    <s v="99%"/>
    <s v="PASS"/>
    <b v="0"/>
    <b v="0"/>
    <s v="PASS"/>
    <n v="0"/>
    <n v="0"/>
    <n v="0.5"/>
    <n v="0"/>
    <n v="0.5"/>
  </r>
  <r>
    <s v="MQE0725 - Vaccination financial eligibility code is present"/>
    <x v="4"/>
    <n v="3490"/>
    <n v="13"/>
    <n v="10601"/>
    <n v="1"/>
    <s v="GT"/>
    <s v="99%"/>
    <s v="PASS"/>
    <b v="0"/>
    <b v="0"/>
    <s v="PASS"/>
    <n v="0"/>
    <n v="0"/>
    <n v="0.5"/>
    <n v="0"/>
    <n v="0.5"/>
  </r>
  <r>
    <s v="MQE0725 - Vaccination financial eligibility code is present"/>
    <x v="5"/>
    <n v="552"/>
    <n v="5"/>
    <n v="5205"/>
    <n v="1"/>
    <s v="GT"/>
    <s v="99%"/>
    <s v="PASS"/>
    <b v="0"/>
    <b v="0"/>
    <s v="PASS"/>
    <n v="0"/>
    <n v="0"/>
    <n v="0.5"/>
    <n v="0"/>
    <n v="0.5"/>
  </r>
  <r>
    <s v="MQE0725 - Vaccination financial eligibility code is present"/>
    <x v="6"/>
    <n v="85"/>
    <n v="4"/>
    <n v="887"/>
    <n v="1"/>
    <s v="GT"/>
    <s v="99%"/>
    <s v="PASS"/>
    <b v="0"/>
    <b v="0"/>
    <s v="PASS"/>
    <n v="0"/>
    <n v="0"/>
    <n v="0.5"/>
    <n v="0"/>
    <n v="0.5"/>
  </r>
  <r>
    <s v="MQE0725 - Vaccination financial eligibility code is present"/>
    <x v="7"/>
    <n v="3619"/>
    <n v="8"/>
    <n v="23620"/>
    <n v="1"/>
    <s v="GT"/>
    <s v="99%"/>
    <s v="PASS"/>
    <b v="0"/>
    <b v="0"/>
    <s v="PASS"/>
    <n v="0"/>
    <n v="0"/>
    <n v="0.5"/>
    <n v="0"/>
    <n v="0.5"/>
  </r>
  <r>
    <s v="MQE0725 - Vaccination financial eligibility code is present"/>
    <x v="8"/>
    <n v="104"/>
    <n v="3"/>
    <n v="1127"/>
    <n v="1"/>
    <s v="GT"/>
    <s v="99%"/>
    <s v="PASS"/>
    <b v="0"/>
    <b v="0"/>
    <s v="PASS"/>
    <n v="0"/>
    <n v="0"/>
    <n v="0.5"/>
    <n v="0"/>
    <n v="0.5"/>
  </r>
  <r>
    <s v="MQE0725 - Vaccination financial eligibility code is present"/>
    <x v="9"/>
    <n v="146"/>
    <n v="3"/>
    <n v="1701"/>
    <n v="1"/>
    <s v="GT"/>
    <s v="99%"/>
    <s v="PASS"/>
    <b v="0"/>
    <b v="0"/>
    <s v="PASS"/>
    <n v="0"/>
    <n v="0"/>
    <n v="0.5"/>
    <n v="0"/>
    <n v="0.5"/>
  </r>
  <r>
    <s v="MQE0725 - Vaccination financial eligibility code is present"/>
    <x v="10"/>
    <n v="55"/>
    <n v="5"/>
    <n v="262"/>
    <n v="1"/>
    <s v="GT"/>
    <s v="99%"/>
    <s v="PASS"/>
    <b v="0"/>
    <b v="0"/>
    <s v="PASS"/>
    <n v="0"/>
    <n v="0"/>
    <n v="0.5"/>
    <n v="0"/>
    <n v="0.5"/>
  </r>
  <r>
    <s v="MQE0725 - Vaccination financial eligibility code is present"/>
    <x v="11"/>
    <n v="369"/>
    <n v="13"/>
    <n v="2600"/>
    <n v="1"/>
    <s v="GT"/>
    <s v="99%"/>
    <s v="PASS"/>
    <b v="0"/>
    <b v="0"/>
    <s v="PASS"/>
    <n v="0"/>
    <n v="0"/>
    <n v="0.5"/>
    <n v="0"/>
    <n v="0.5"/>
  </r>
  <r>
    <s v="MQE0725 - Vaccination financial eligibility code is present"/>
    <x v="12"/>
    <n v="14"/>
    <n v="1"/>
    <n v="64"/>
    <n v="1"/>
    <s v="GT"/>
    <s v="99%"/>
    <s v="PASS"/>
    <b v="0"/>
    <b v="0"/>
    <s v="PASS"/>
    <n v="0"/>
    <n v="0"/>
    <n v="0.5"/>
    <n v="0"/>
    <n v="0.5"/>
  </r>
  <r>
    <s v="MQE0725 - Vaccination financial eligibility code is present"/>
    <x v="13"/>
    <n v="5"/>
    <n v="2"/>
    <n v="25"/>
    <n v="1"/>
    <s v="GT"/>
    <s v="99%"/>
    <s v="PASS"/>
    <b v="0"/>
    <b v="0"/>
    <s v="PASS"/>
    <n v="0"/>
    <n v="0"/>
    <n v="0.5"/>
    <n v="0"/>
    <n v="0.5"/>
  </r>
  <r>
    <s v="MQE0725 - Vaccination financial eligibility code is present"/>
    <x v="14"/>
    <n v="9"/>
    <n v="1"/>
    <n v="39"/>
    <n v="1"/>
    <s v="GT"/>
    <s v="99%"/>
    <s v="PASS"/>
    <b v="0"/>
    <b v="0"/>
    <s v="PASS"/>
    <n v="0"/>
    <n v="0"/>
    <n v="0.5"/>
    <n v="0"/>
    <n v="0.5"/>
  </r>
  <r>
    <s v="MQE0725 - Vaccination financial eligibility code is present"/>
    <x v="15"/>
    <n v="2"/>
    <n v="1"/>
    <n v="3"/>
    <n v="1"/>
    <s v="GT"/>
    <s v="99%"/>
    <s v="PASS"/>
    <b v="0"/>
    <b v="0"/>
    <s v="PASS"/>
    <n v="0"/>
    <n v="0"/>
    <n v="0.5"/>
    <n v="0"/>
    <n v="0.5"/>
  </r>
  <r>
    <s v="MQE0726 - Vaccination funding source code is present"/>
    <x v="0"/>
    <n v="537"/>
    <n v="20"/>
    <n v="3101"/>
    <n v="0.99550561797752812"/>
    <s v="GT"/>
    <s v="99%"/>
    <s v="PASS"/>
    <b v="0"/>
    <b v="0"/>
    <s v="PASS"/>
    <n v="0"/>
    <n v="0"/>
    <n v="0.5"/>
    <n v="0"/>
    <n v="0.5"/>
  </r>
  <r>
    <s v="MQE0726 - Vaccination funding source code is present"/>
    <x v="1"/>
    <n v="1995"/>
    <n v="8"/>
    <n v="3061"/>
    <n v="1"/>
    <s v="GT"/>
    <s v="99%"/>
    <s v="PASS"/>
    <b v="0"/>
    <b v="0"/>
    <s v="PASS"/>
    <n v="0"/>
    <n v="0"/>
    <n v="0.5"/>
    <n v="0"/>
    <n v="0.5"/>
  </r>
  <r>
    <s v="MQE0726 - Vaccination funding source code is present"/>
    <x v="2"/>
    <n v="18286"/>
    <n v="116"/>
    <n v="129825"/>
    <n v="1"/>
    <s v="GT"/>
    <s v="99%"/>
    <s v="PASS"/>
    <b v="0"/>
    <b v="0"/>
    <s v="PASS"/>
    <n v="0"/>
    <n v="0"/>
    <n v="0.5"/>
    <n v="0"/>
    <n v="0.5"/>
  </r>
  <r>
    <s v="MQE0726 - Vaccination funding source code is present"/>
    <x v="3"/>
    <n v="2221"/>
    <n v="8"/>
    <n v="14705"/>
    <n v="1"/>
    <s v="GT"/>
    <s v="99%"/>
    <s v="PASS"/>
    <b v="0"/>
    <b v="0"/>
    <s v="PASS"/>
    <n v="0"/>
    <n v="0"/>
    <n v="0.5"/>
    <n v="0"/>
    <n v="0.5"/>
  </r>
  <r>
    <s v="MQE0726 - Vaccination funding source code is present"/>
    <x v="4"/>
    <n v="3490"/>
    <n v="13"/>
    <n v="10601"/>
    <n v="1"/>
    <s v="GT"/>
    <s v="99%"/>
    <s v="PASS"/>
    <b v="0"/>
    <b v="0"/>
    <s v="PASS"/>
    <n v="0"/>
    <n v="0"/>
    <n v="0.5"/>
    <n v="0"/>
    <n v="0.5"/>
  </r>
  <r>
    <s v="MQE0726 - Vaccination funding source code is present"/>
    <x v="5"/>
    <n v="552"/>
    <n v="5"/>
    <n v="5205"/>
    <n v="1"/>
    <s v="GT"/>
    <s v="99%"/>
    <s v="PASS"/>
    <b v="0"/>
    <b v="0"/>
    <s v="PASS"/>
    <n v="0"/>
    <n v="0"/>
    <n v="0.5"/>
    <n v="0"/>
    <n v="0.5"/>
  </r>
  <r>
    <s v="MQE0726 - Vaccination funding source code is present"/>
    <x v="6"/>
    <n v="85"/>
    <n v="4"/>
    <n v="887"/>
    <n v="1"/>
    <s v="GT"/>
    <s v="99%"/>
    <s v="PASS"/>
    <b v="0"/>
    <b v="0"/>
    <s v="PASS"/>
    <n v="0"/>
    <n v="0"/>
    <n v="0.5"/>
    <n v="0"/>
    <n v="0.5"/>
  </r>
  <r>
    <s v="MQE0726 - Vaccination funding source code is present"/>
    <x v="7"/>
    <n v="3619"/>
    <n v="8"/>
    <n v="23620"/>
    <n v="1"/>
    <s v="GT"/>
    <s v="99%"/>
    <s v="PASS"/>
    <b v="0"/>
    <b v="0"/>
    <s v="PASS"/>
    <n v="0"/>
    <n v="0"/>
    <n v="0.5"/>
    <n v="0"/>
    <n v="0.5"/>
  </r>
  <r>
    <s v="MQE0726 - Vaccination funding source code is present"/>
    <x v="8"/>
    <n v="104"/>
    <n v="3"/>
    <n v="1127"/>
    <n v="1"/>
    <s v="GT"/>
    <s v="99%"/>
    <s v="PASS"/>
    <b v="0"/>
    <b v="0"/>
    <s v="PASS"/>
    <n v="0"/>
    <n v="0"/>
    <n v="0.5"/>
    <n v="0"/>
    <n v="0.5"/>
  </r>
  <r>
    <s v="MQE0726 - Vaccination funding source code is present"/>
    <x v="9"/>
    <n v="146"/>
    <n v="3"/>
    <n v="1701"/>
    <n v="1"/>
    <s v="GT"/>
    <s v="99%"/>
    <s v="PASS"/>
    <b v="0"/>
    <b v="0"/>
    <s v="PASS"/>
    <n v="0"/>
    <n v="0"/>
    <n v="0.5"/>
    <n v="0"/>
    <n v="0.5"/>
  </r>
  <r>
    <s v="MQE0726 - Vaccination funding source code is present"/>
    <x v="10"/>
    <n v="55"/>
    <n v="5"/>
    <n v="262"/>
    <n v="1"/>
    <s v="GT"/>
    <s v="99%"/>
    <s v="PASS"/>
    <b v="0"/>
    <b v="0"/>
    <s v="PASS"/>
    <n v="0"/>
    <n v="0"/>
    <n v="0.5"/>
    <n v="0"/>
    <n v="0.5"/>
  </r>
  <r>
    <s v="MQE0726 - Vaccination funding source code is present"/>
    <x v="11"/>
    <n v="369"/>
    <n v="13"/>
    <n v="2600"/>
    <n v="1"/>
    <s v="GT"/>
    <s v="99%"/>
    <s v="PASS"/>
    <b v="0"/>
    <b v="0"/>
    <s v="PASS"/>
    <n v="0"/>
    <n v="0"/>
    <n v="0.5"/>
    <n v="0"/>
    <n v="0.5"/>
  </r>
  <r>
    <s v="MQE0726 - Vaccination funding source code is present"/>
    <x v="12"/>
    <n v="14"/>
    <n v="1"/>
    <n v="64"/>
    <n v="1"/>
    <s v="GT"/>
    <s v="99%"/>
    <s v="PASS"/>
    <b v="0"/>
    <b v="0"/>
    <s v="PASS"/>
    <n v="0"/>
    <n v="0"/>
    <n v="0.5"/>
    <n v="0"/>
    <n v="0.5"/>
  </r>
  <r>
    <s v="MQE0726 - Vaccination funding source code is present"/>
    <x v="13"/>
    <n v="5"/>
    <n v="2"/>
    <n v="25"/>
    <n v="1"/>
    <s v="GT"/>
    <s v="99%"/>
    <s v="PASS"/>
    <b v="0"/>
    <b v="0"/>
    <s v="PASS"/>
    <n v="0"/>
    <n v="0"/>
    <n v="0.5"/>
    <n v="0"/>
    <n v="0.5"/>
  </r>
  <r>
    <s v="MQE0726 - Vaccination funding source code is present"/>
    <x v="14"/>
    <n v="9"/>
    <n v="1"/>
    <n v="39"/>
    <n v="1"/>
    <s v="GT"/>
    <s v="99%"/>
    <s v="PASS"/>
    <b v="0"/>
    <b v="0"/>
    <s v="PASS"/>
    <n v="0"/>
    <n v="0"/>
    <n v="0.5"/>
    <n v="0"/>
    <n v="0.5"/>
  </r>
  <r>
    <s v="MQE0726 - Vaccination funding source code is present"/>
    <x v="15"/>
    <n v="2"/>
    <n v="1"/>
    <n v="3"/>
    <n v="1"/>
    <s v="GT"/>
    <s v="99%"/>
    <s v="PASS"/>
    <b v="0"/>
    <b v="0"/>
    <s v="PASS"/>
    <n v="0"/>
    <n v="0"/>
    <n v="0.5"/>
    <n v="0"/>
    <n v="0.5"/>
  </r>
  <r>
    <s v="MQE0566 - Patient birth date is on first day of month"/>
    <x v="0"/>
    <n v="537"/>
    <n v="20"/>
    <n v="25"/>
    <n v="4.6554934823091247E-2"/>
    <s v="LT"/>
    <s v=" 4%"/>
    <b v="0"/>
    <b v="0"/>
    <b v="0"/>
    <s v="FAIL"/>
    <n v="0"/>
    <n v="0"/>
    <n v="0"/>
    <n v="0"/>
    <n v="0"/>
  </r>
  <r>
    <s v="MQE0566 - Patient birth date is on first day of month"/>
    <x v="1"/>
    <n v="1995"/>
    <n v="8"/>
    <n v="59"/>
    <n v="2.9573934837092732E-2"/>
    <s v="LT"/>
    <s v=" 4%"/>
    <b v="0"/>
    <s v="PASS"/>
    <b v="0"/>
    <s v="PASS"/>
    <n v="0"/>
    <n v="0.75"/>
    <n v="0"/>
    <n v="0"/>
    <n v="0.75"/>
  </r>
  <r>
    <s v="MQE0566 - Patient birth date is on first day of month"/>
    <x v="2"/>
    <n v="18286"/>
    <n v="116"/>
    <n v="602"/>
    <n v="3.2921360603740568E-2"/>
    <s v="LT"/>
    <s v=" 4%"/>
    <b v="0"/>
    <s v="PASS"/>
    <b v="0"/>
    <s v="PASS"/>
    <n v="0"/>
    <n v="0.75"/>
    <n v="0"/>
    <n v="0"/>
    <n v="0.75"/>
  </r>
  <r>
    <s v="MQE0566 - Patient birth date is on first day of month"/>
    <x v="3"/>
    <n v="2221"/>
    <n v="8"/>
    <n v="94"/>
    <n v="4.2323277802791534E-2"/>
    <s v="LT"/>
    <s v=" 4%"/>
    <b v="0"/>
    <b v="0"/>
    <b v="0"/>
    <s v="FAIL"/>
    <n v="0"/>
    <n v="0"/>
    <n v="0"/>
    <n v="0"/>
    <n v="0"/>
  </r>
  <r>
    <s v="MQE0566 - Patient birth date is on first day of month"/>
    <x v="4"/>
    <n v="3490"/>
    <n v="13"/>
    <n v="89"/>
    <n v="2.5501432664756445E-2"/>
    <s v="LT"/>
    <s v=" 4%"/>
    <b v="0"/>
    <s v="PASS"/>
    <b v="0"/>
    <s v="PASS"/>
    <n v="0"/>
    <n v="0.75"/>
    <n v="0"/>
    <n v="0"/>
    <n v="0.75"/>
  </r>
  <r>
    <s v="MQE0566 - Patient birth date is on first day of month"/>
    <x v="5"/>
    <n v="552"/>
    <n v="5"/>
    <n v="15"/>
    <n v="2.717391304347826E-2"/>
    <s v="LT"/>
    <s v=" 4%"/>
    <b v="0"/>
    <s v="PASS"/>
    <b v="0"/>
    <s v="PASS"/>
    <n v="0"/>
    <n v="0.75"/>
    <n v="0"/>
    <n v="0"/>
    <n v="0.75"/>
  </r>
  <r>
    <s v="MQE0566 - Patient birth date is on first day of month"/>
    <x v="6"/>
    <n v="85"/>
    <n v="4"/>
    <n v="4"/>
    <n v="4.7058823529411764E-2"/>
    <s v="LT"/>
    <s v=" 4%"/>
    <b v="0"/>
    <b v="0"/>
    <b v="0"/>
    <s v="FAIL"/>
    <n v="0"/>
    <n v="0"/>
    <n v="0"/>
    <n v="0"/>
    <n v="0"/>
  </r>
  <r>
    <s v="MQE0566 - Patient birth date is on first day of month"/>
    <x v="7"/>
    <n v="3619"/>
    <n v="8"/>
    <n v="94"/>
    <n v="2.5974025974025976E-2"/>
    <s v="LT"/>
    <s v=" 4%"/>
    <b v="0"/>
    <s v="PASS"/>
    <b v="0"/>
    <s v="PASS"/>
    <n v="0"/>
    <n v="0.75"/>
    <n v="0"/>
    <n v="0"/>
    <n v="0.75"/>
  </r>
  <r>
    <s v="MQE0566 - Patient birth date is on first day of month"/>
    <x v="8"/>
    <n v="104"/>
    <n v="3"/>
    <n v="2"/>
    <n v="1.9230769230769232E-2"/>
    <s v="LT"/>
    <s v=" 4%"/>
    <b v="0"/>
    <s v="PASS"/>
    <b v="0"/>
    <s v="PASS"/>
    <n v="0"/>
    <n v="0.75"/>
    <n v="0"/>
    <n v="0"/>
    <n v="0.75"/>
  </r>
  <r>
    <s v="MQE0566 - Patient birth date is on first day of month"/>
    <x v="9"/>
    <n v="146"/>
    <n v="3"/>
    <n v="4"/>
    <n v="2.7397260273972601E-2"/>
    <s v="LT"/>
    <s v=" 4%"/>
    <b v="0"/>
    <s v="PASS"/>
    <b v="0"/>
    <s v="PASS"/>
    <n v="0"/>
    <n v="0.75"/>
    <n v="0"/>
    <n v="0"/>
    <n v="0.75"/>
  </r>
  <r>
    <s v="MQE0566 - Patient birth date is on first day of month"/>
    <x v="10"/>
    <n v="55"/>
    <n v="5"/>
    <n v="2"/>
    <n v="3.6363636363636362E-2"/>
    <s v="LT"/>
    <s v=" 4%"/>
    <b v="0"/>
    <s v="PASS"/>
    <b v="0"/>
    <s v="PASS"/>
    <n v="0"/>
    <n v="0.75"/>
    <n v="0"/>
    <n v="0"/>
    <n v="0.75"/>
  </r>
  <r>
    <s v="MQE0566 - Patient birth date is on first day of month"/>
    <x v="11"/>
    <n v="369"/>
    <n v="13"/>
    <n v="8"/>
    <n v="2.1680216802168022E-2"/>
    <s v="LT"/>
    <s v=" 4%"/>
    <b v="0"/>
    <s v="PASS"/>
    <b v="0"/>
    <s v="PASS"/>
    <n v="0"/>
    <n v="0.75"/>
    <n v="0"/>
    <n v="0"/>
    <n v="0.75"/>
  </r>
  <r>
    <s v="MQE0566 - Patient birth date is on first day of month"/>
    <x v="12"/>
    <n v="14"/>
    <n v="1"/>
    <n v="0"/>
    <n v="0"/>
    <s v="LT"/>
    <s v=" 4%"/>
    <b v="0"/>
    <s v="PASS"/>
    <b v="0"/>
    <s v="PASS"/>
    <n v="0"/>
    <n v="0.75"/>
    <n v="0"/>
    <n v="0"/>
    <n v="0.75"/>
  </r>
  <r>
    <s v="MQE0566 - Patient birth date is on first day of month"/>
    <x v="13"/>
    <n v="5"/>
    <n v="2"/>
    <n v="0"/>
    <n v="0"/>
    <s v="LT"/>
    <s v=" 4%"/>
    <b v="0"/>
    <s v="PASS"/>
    <b v="0"/>
    <s v="PASS"/>
    <n v="0"/>
    <n v="0.75"/>
    <n v="0"/>
    <n v="0"/>
    <n v="0.75"/>
  </r>
  <r>
    <s v="MQE0566 - Patient birth date is on first day of month"/>
    <x v="14"/>
    <n v="9"/>
    <n v="1"/>
    <n v="0"/>
    <n v="0"/>
    <s v="LT"/>
    <s v=" 4%"/>
    <b v="0"/>
    <s v="PASS"/>
    <b v="0"/>
    <s v="PASS"/>
    <n v="0"/>
    <n v="0.75"/>
    <n v="0"/>
    <n v="0"/>
    <n v="0.75"/>
  </r>
  <r>
    <s v="MQE0566 - Patient birth date is on first day of month"/>
    <x v="15"/>
    <n v="2"/>
    <n v="1"/>
    <n v="0"/>
    <n v="0"/>
    <s v="LT"/>
    <s v=" 4%"/>
    <b v="0"/>
    <s v="PASS"/>
    <b v="0"/>
    <s v="PASS"/>
    <n v="0"/>
    <n v="0.75"/>
    <n v="0"/>
    <n v="0"/>
    <n v="0.75"/>
  </r>
  <r>
    <s v="MQE0565 - Patient birth date is on 15th day of month"/>
    <x v="0"/>
    <n v="537"/>
    <n v="20"/>
    <n v="10"/>
    <n v="1.86219739292365E-2"/>
    <s v="LT"/>
    <s v=" 4%"/>
    <b v="0"/>
    <s v="PASS"/>
    <b v="0"/>
    <s v="PASS"/>
    <n v="0"/>
    <n v="0.75"/>
    <n v="0"/>
    <n v="0"/>
    <n v="0.75"/>
  </r>
  <r>
    <s v="MQE0565 - Patient birth date is on 15th day of month"/>
    <x v="1"/>
    <n v="1995"/>
    <n v="8"/>
    <n v="64"/>
    <n v="3.2080200501253132E-2"/>
    <s v="LT"/>
    <s v=" 4%"/>
    <b v="0"/>
    <s v="PASS"/>
    <b v="0"/>
    <s v="PASS"/>
    <n v="0"/>
    <n v="0.75"/>
    <n v="0"/>
    <n v="0"/>
    <n v="0.75"/>
  </r>
  <r>
    <s v="MQE0565 - Patient birth date is on 15th day of month"/>
    <x v="2"/>
    <n v="18286"/>
    <n v="116"/>
    <n v="552"/>
    <n v="3.0187028327682379E-2"/>
    <s v="LT"/>
    <s v=" 4%"/>
    <b v="0"/>
    <s v="PASS"/>
    <b v="0"/>
    <s v="PASS"/>
    <n v="0"/>
    <n v="0.75"/>
    <n v="0"/>
    <n v="0"/>
    <n v="0.75"/>
  </r>
  <r>
    <s v="MQE0565 - Patient birth date is on 15th day of month"/>
    <x v="3"/>
    <n v="2221"/>
    <n v="8"/>
    <n v="65"/>
    <n v="2.9266096352994146E-2"/>
    <s v="LT"/>
    <s v=" 4%"/>
    <b v="0"/>
    <s v="PASS"/>
    <b v="0"/>
    <s v="PASS"/>
    <n v="0"/>
    <n v="0.75"/>
    <n v="0"/>
    <n v="0"/>
    <n v="0.75"/>
  </r>
  <r>
    <s v="MQE0565 - Patient birth date is on 15th day of month"/>
    <x v="4"/>
    <n v="3490"/>
    <n v="13"/>
    <n v="128"/>
    <n v="3.6676217765042977E-2"/>
    <s v="LT"/>
    <s v=" 4%"/>
    <b v="0"/>
    <s v="PASS"/>
    <b v="0"/>
    <s v="PASS"/>
    <n v="0"/>
    <n v="0.75"/>
    <n v="0"/>
    <n v="0"/>
    <n v="0.75"/>
  </r>
  <r>
    <s v="MQE0565 - Patient birth date is on 15th day of month"/>
    <x v="5"/>
    <n v="552"/>
    <n v="5"/>
    <n v="17"/>
    <n v="3.0797101449275364E-2"/>
    <s v="LT"/>
    <s v=" 4%"/>
    <b v="0"/>
    <s v="PASS"/>
    <b v="0"/>
    <s v="PASS"/>
    <n v="0"/>
    <n v="0.75"/>
    <n v="0"/>
    <n v="0"/>
    <n v="0.75"/>
  </r>
  <r>
    <s v="MQE0565 - Patient birth date is on 15th day of month"/>
    <x v="6"/>
    <n v="85"/>
    <n v="4"/>
    <n v="3"/>
    <n v="3.5294117647058823E-2"/>
    <s v="LT"/>
    <s v=" 4%"/>
    <b v="0"/>
    <s v="PASS"/>
    <b v="0"/>
    <s v="PASS"/>
    <n v="0"/>
    <n v="0.75"/>
    <n v="0"/>
    <n v="0"/>
    <n v="0.75"/>
  </r>
  <r>
    <s v="MQE0565 - Patient birth date is on 15th day of month"/>
    <x v="7"/>
    <n v="3619"/>
    <n v="8"/>
    <n v="113"/>
    <n v="3.1224095053882288E-2"/>
    <s v="LT"/>
    <s v=" 4%"/>
    <b v="0"/>
    <s v="PASS"/>
    <b v="0"/>
    <s v="PASS"/>
    <n v="0"/>
    <n v="0.75"/>
    <n v="0"/>
    <n v="0"/>
    <n v="0.75"/>
  </r>
  <r>
    <s v="MQE0565 - Patient birth date is on 15th day of month"/>
    <x v="8"/>
    <n v="104"/>
    <n v="3"/>
    <n v="5"/>
    <n v="4.807692307692308E-2"/>
    <s v="LT"/>
    <s v=" 4%"/>
    <b v="0"/>
    <b v="0"/>
    <b v="0"/>
    <s v="FAIL"/>
    <n v="0"/>
    <n v="0"/>
    <n v="0"/>
    <n v="0"/>
    <n v="0"/>
  </r>
  <r>
    <s v="MQE0565 - Patient birth date is on 15th day of month"/>
    <x v="9"/>
    <n v="146"/>
    <n v="3"/>
    <n v="5"/>
    <n v="3.4246575342465752E-2"/>
    <s v="LT"/>
    <s v=" 4%"/>
    <b v="0"/>
    <s v="PASS"/>
    <b v="0"/>
    <s v="PASS"/>
    <n v="0"/>
    <n v="0.75"/>
    <n v="0"/>
    <n v="0"/>
    <n v="0.75"/>
  </r>
  <r>
    <s v="MQE0565 - Patient birth date is on 15th day of month"/>
    <x v="10"/>
    <n v="55"/>
    <n v="5"/>
    <n v="3"/>
    <n v="5.4545454545454543E-2"/>
    <s v="LT"/>
    <s v=" 4%"/>
    <b v="0"/>
    <b v="0"/>
    <b v="0"/>
    <s v="FAIL"/>
    <n v="0"/>
    <n v="0"/>
    <n v="0"/>
    <n v="0"/>
    <n v="0"/>
  </r>
  <r>
    <s v="MQE0565 - Patient birth date is on 15th day of month"/>
    <x v="11"/>
    <n v="369"/>
    <n v="13"/>
    <n v="5"/>
    <n v="1.3550135501355014E-2"/>
    <s v="LT"/>
    <s v=" 4%"/>
    <b v="0"/>
    <s v="PASS"/>
    <b v="0"/>
    <s v="PASS"/>
    <n v="0"/>
    <n v="0.75"/>
    <n v="0"/>
    <n v="0"/>
    <n v="0.75"/>
  </r>
  <r>
    <s v="MQE0565 - Patient birth date is on 15th day of month"/>
    <x v="12"/>
    <n v="14"/>
    <n v="1"/>
    <n v="1"/>
    <n v="7.1428571428571425E-2"/>
    <s v="LT"/>
    <s v=" 4%"/>
    <b v="0"/>
    <b v="0"/>
    <b v="0"/>
    <s v="FAIL"/>
    <n v="0"/>
    <n v="0"/>
    <n v="0"/>
    <n v="0"/>
    <n v="0"/>
  </r>
  <r>
    <s v="MQE0565 - Patient birth date is on 15th day of month"/>
    <x v="13"/>
    <n v="5"/>
    <n v="2"/>
    <n v="0"/>
    <n v="0"/>
    <s v="LT"/>
    <s v=" 4%"/>
    <b v="0"/>
    <s v="PASS"/>
    <b v="0"/>
    <s v="PASS"/>
    <n v="0"/>
    <n v="0.75"/>
    <n v="0"/>
    <n v="0"/>
    <n v="0.75"/>
  </r>
  <r>
    <s v="MQE0565 - Patient birth date is on 15th day of month"/>
    <x v="14"/>
    <n v="9"/>
    <n v="1"/>
    <n v="0"/>
    <n v="0"/>
    <s v="LT"/>
    <s v=" 4%"/>
    <b v="0"/>
    <s v="PASS"/>
    <b v="0"/>
    <s v="PASS"/>
    <n v="0"/>
    <n v="0.75"/>
    <n v="0"/>
    <n v="0"/>
    <n v="0.75"/>
  </r>
  <r>
    <s v="MQE0565 - Patient birth date is on 15th day of month"/>
    <x v="15"/>
    <n v="2"/>
    <n v="1"/>
    <n v="0"/>
    <n v="0"/>
    <s v="LT"/>
    <s v=" 4%"/>
    <b v="0"/>
    <s v="PASS"/>
    <b v="0"/>
    <s v="PASS"/>
    <n v="0"/>
    <n v="0.75"/>
    <n v="0"/>
    <n v="0"/>
    <n v="0.75"/>
  </r>
  <r>
    <s v="MQE0567 - Patient birth date is on last day of month"/>
    <x v="0"/>
    <n v="537"/>
    <n v="20"/>
    <n v="13"/>
    <n v="2.4208566108007448E-2"/>
    <s v="LT"/>
    <s v=" 4%"/>
    <b v="0"/>
    <s v="PASS"/>
    <b v="0"/>
    <s v="PASS"/>
    <n v="0"/>
    <n v="0.75"/>
    <n v="0"/>
    <n v="0"/>
    <n v="0.75"/>
  </r>
  <r>
    <s v="MQE0567 - Patient birth date is on last day of month"/>
    <x v="1"/>
    <n v="1995"/>
    <n v="8"/>
    <n v="60"/>
    <n v="3.007518796992481E-2"/>
    <s v="LT"/>
    <s v=" 4%"/>
    <b v="0"/>
    <s v="PASS"/>
    <b v="0"/>
    <s v="PASS"/>
    <n v="0"/>
    <n v="0.75"/>
    <n v="0"/>
    <n v="0"/>
    <n v="0.75"/>
  </r>
  <r>
    <s v="MQE0567 - Patient birth date is on last day of month"/>
    <x v="2"/>
    <n v="18286"/>
    <n v="116"/>
    <n v="578"/>
    <n v="3.160888111123264E-2"/>
    <s v="LT"/>
    <s v=" 4%"/>
    <b v="0"/>
    <s v="PASS"/>
    <b v="0"/>
    <s v="PASS"/>
    <n v="0"/>
    <n v="0.75"/>
    <n v="0"/>
    <n v="0"/>
    <n v="0.75"/>
  </r>
  <r>
    <s v="MQE0567 - Patient birth date is on last day of month"/>
    <x v="3"/>
    <n v="2221"/>
    <n v="8"/>
    <n v="70"/>
    <n v="3.1517334533993697E-2"/>
    <s v="LT"/>
    <s v=" 4%"/>
    <b v="0"/>
    <s v="PASS"/>
    <b v="0"/>
    <s v="PASS"/>
    <n v="0"/>
    <n v="0.75"/>
    <n v="0"/>
    <n v="0"/>
    <n v="0.75"/>
  </r>
  <r>
    <s v="MQE0567 - Patient birth date is on last day of month"/>
    <x v="4"/>
    <n v="3490"/>
    <n v="13"/>
    <n v="105"/>
    <n v="3.0085959885386818E-2"/>
    <s v="LT"/>
    <s v=" 4%"/>
    <b v="0"/>
    <s v="PASS"/>
    <b v="0"/>
    <s v="PASS"/>
    <n v="0"/>
    <n v="0.75"/>
    <n v="0"/>
    <n v="0"/>
    <n v="0.75"/>
  </r>
  <r>
    <s v="MQE0567 - Patient birth date is on last day of month"/>
    <x v="5"/>
    <n v="552"/>
    <n v="5"/>
    <n v="15"/>
    <n v="2.717391304347826E-2"/>
    <s v="LT"/>
    <s v=" 4%"/>
    <b v="0"/>
    <s v="PASS"/>
    <b v="0"/>
    <s v="PASS"/>
    <n v="0"/>
    <n v="0.75"/>
    <n v="0"/>
    <n v="0"/>
    <n v="0.75"/>
  </r>
  <r>
    <s v="MQE0567 - Patient birth date is on last day of month"/>
    <x v="6"/>
    <n v="85"/>
    <n v="4"/>
    <n v="1"/>
    <n v="1.1764705882352941E-2"/>
    <s v="LT"/>
    <s v=" 4%"/>
    <b v="0"/>
    <s v="PASS"/>
    <b v="0"/>
    <s v="PASS"/>
    <n v="0"/>
    <n v="0.75"/>
    <n v="0"/>
    <n v="0"/>
    <n v="0.75"/>
  </r>
  <r>
    <s v="MQE0567 - Patient birth date is on last day of month"/>
    <x v="7"/>
    <n v="3619"/>
    <n v="8"/>
    <n v="134"/>
    <n v="3.702680298424979E-2"/>
    <s v="LT"/>
    <s v=" 4%"/>
    <b v="0"/>
    <s v="PASS"/>
    <b v="0"/>
    <s v="PASS"/>
    <n v="0"/>
    <n v="0.75"/>
    <n v="0"/>
    <n v="0"/>
    <n v="0.75"/>
  </r>
  <r>
    <s v="MQE0567 - Patient birth date is on last day of month"/>
    <x v="8"/>
    <n v="104"/>
    <n v="3"/>
    <n v="4"/>
    <n v="3.8461538461538464E-2"/>
    <s v="LT"/>
    <s v=" 4%"/>
    <b v="0"/>
    <s v="PASS"/>
    <b v="0"/>
    <s v="PASS"/>
    <n v="0"/>
    <n v="0.75"/>
    <n v="0"/>
    <n v="0"/>
    <n v="0.75"/>
  </r>
  <r>
    <s v="MQE0567 - Patient birth date is on last day of month"/>
    <x v="9"/>
    <n v="146"/>
    <n v="3"/>
    <n v="5"/>
    <n v="3.4246575342465752E-2"/>
    <s v="LT"/>
    <s v=" 4%"/>
    <b v="0"/>
    <s v="PASS"/>
    <b v="0"/>
    <s v="PASS"/>
    <n v="0"/>
    <n v="0.75"/>
    <n v="0"/>
    <n v="0"/>
    <n v="0.75"/>
  </r>
  <r>
    <s v="MQE0567 - Patient birth date is on last day of month"/>
    <x v="10"/>
    <n v="55"/>
    <n v="5"/>
    <n v="0"/>
    <n v="0"/>
    <s v="LT"/>
    <s v=" 4%"/>
    <b v="0"/>
    <s v="PASS"/>
    <b v="0"/>
    <s v="PASS"/>
    <n v="0"/>
    <n v="0.75"/>
    <n v="0"/>
    <n v="0"/>
    <n v="0.75"/>
  </r>
  <r>
    <s v="MQE0567 - Patient birth date is on last day of month"/>
    <x v="11"/>
    <n v="369"/>
    <n v="13"/>
    <n v="10"/>
    <n v="2.7100271002710029E-2"/>
    <s v="LT"/>
    <s v=" 4%"/>
    <b v="0"/>
    <s v="PASS"/>
    <b v="0"/>
    <s v="PASS"/>
    <n v="0"/>
    <n v="0.75"/>
    <n v="0"/>
    <n v="0"/>
    <n v="0.75"/>
  </r>
  <r>
    <s v="MQE0567 - Patient birth date is on last day of month"/>
    <x v="12"/>
    <n v="14"/>
    <n v="1"/>
    <n v="1"/>
    <n v="7.1428571428571425E-2"/>
    <s v="LT"/>
    <s v=" 4%"/>
    <b v="0"/>
    <b v="0"/>
    <b v="0"/>
    <s v="FAIL"/>
    <n v="0"/>
    <n v="0"/>
    <n v="0"/>
    <n v="0"/>
    <n v="0"/>
  </r>
  <r>
    <s v="MQE0567 - Patient birth date is on last day of month"/>
    <x v="13"/>
    <n v="5"/>
    <n v="2"/>
    <n v="0"/>
    <n v="0"/>
    <s v="LT"/>
    <s v=" 4%"/>
    <b v="0"/>
    <s v="PASS"/>
    <b v="0"/>
    <s v="PASS"/>
    <n v="0"/>
    <n v="0.75"/>
    <n v="0"/>
    <n v="0"/>
    <n v="0.75"/>
  </r>
  <r>
    <s v="MQE0567 - Patient birth date is on last day of month"/>
    <x v="14"/>
    <n v="9"/>
    <n v="1"/>
    <n v="1"/>
    <n v="0.1111111111111111"/>
    <s v="LT"/>
    <s v=" 4%"/>
    <b v="0"/>
    <b v="0"/>
    <b v="0"/>
    <s v="FAIL"/>
    <n v="0"/>
    <n v="0"/>
    <n v="0"/>
    <n v="0"/>
    <n v="0"/>
  </r>
  <r>
    <s v="MQE0567 - Patient birth date is on last day of month"/>
    <x v="15"/>
    <n v="2"/>
    <n v="1"/>
    <n v="0"/>
    <n v="0"/>
    <s v="LT"/>
    <s v=" 4%"/>
    <b v="0"/>
    <s v="PASS"/>
    <b v="0"/>
    <s v="PASS"/>
    <n v="0"/>
    <n v="0.75"/>
    <n v="0"/>
    <n v="0"/>
    <n v="0.75"/>
  </r>
  <r>
    <s v="MQE0568 - Patient patient has more vaccinations than expected"/>
    <x v="0"/>
    <n v="537"/>
    <n v="20"/>
    <n v="0"/>
    <n v="0"/>
    <s v="LT"/>
    <s v=" 1%"/>
    <b v="0"/>
    <s v="PASS"/>
    <b v="0"/>
    <s v="PASS"/>
    <n v="1"/>
    <n v="0"/>
    <n v="0"/>
    <n v="0"/>
    <n v="1"/>
  </r>
  <r>
    <s v="MQE0568 - Patient patient has more vaccinations than expected"/>
    <x v="1"/>
    <n v="1995"/>
    <n v="8"/>
    <n v="0"/>
    <n v="0"/>
    <s v="LT"/>
    <s v=" 1%"/>
    <b v="0"/>
    <s v="PASS"/>
    <b v="0"/>
    <s v="PASS"/>
    <n v="1"/>
    <n v="0"/>
    <n v="0"/>
    <n v="0"/>
    <n v="1"/>
  </r>
  <r>
    <s v="MQE0568 - Patient patient has more vaccinations than expected"/>
    <x v="2"/>
    <n v="18286"/>
    <n v="116"/>
    <n v="0"/>
    <n v="0"/>
    <s v="LT"/>
    <s v=" 1%"/>
    <b v="0"/>
    <s v="PASS"/>
    <b v="0"/>
    <s v="PASS"/>
    <n v="1"/>
    <n v="0"/>
    <n v="0"/>
    <n v="0"/>
    <n v="1"/>
  </r>
  <r>
    <s v="MQE0568 - Patient patient has more vaccinations than expected"/>
    <x v="3"/>
    <n v="2221"/>
    <n v="8"/>
    <n v="0"/>
    <n v="0"/>
    <s v="LT"/>
    <s v=" 1%"/>
    <b v="0"/>
    <s v="PASS"/>
    <b v="0"/>
    <s v="PASS"/>
    <n v="1"/>
    <n v="0"/>
    <n v="0"/>
    <n v="0"/>
    <n v="1"/>
  </r>
  <r>
    <s v="MQE0568 - Patient patient has more vaccinations than expected"/>
    <x v="4"/>
    <n v="3490"/>
    <n v="13"/>
    <n v="0"/>
    <n v="0"/>
    <s v="LT"/>
    <s v=" 1%"/>
    <b v="0"/>
    <s v="PASS"/>
    <b v="0"/>
    <s v="PASS"/>
    <n v="1"/>
    <n v="0"/>
    <n v="0"/>
    <n v="0"/>
    <n v="1"/>
  </r>
  <r>
    <s v="MQE0568 - Patient patient has more vaccinations than expected"/>
    <x v="5"/>
    <n v="552"/>
    <n v="5"/>
    <n v="0"/>
    <n v="0"/>
    <s v="LT"/>
    <s v=" 1%"/>
    <b v="0"/>
    <s v="PASS"/>
    <b v="0"/>
    <s v="PASS"/>
    <n v="1"/>
    <n v="0"/>
    <n v="0"/>
    <n v="0"/>
    <n v="1"/>
  </r>
  <r>
    <s v="MQE0568 - Patient patient has more vaccinations than expected"/>
    <x v="6"/>
    <n v="85"/>
    <n v="4"/>
    <n v="0"/>
    <n v="0"/>
    <s v="LT"/>
    <s v=" 1%"/>
    <b v="0"/>
    <s v="PASS"/>
    <b v="0"/>
    <s v="PASS"/>
    <n v="1"/>
    <n v="0"/>
    <n v="0"/>
    <n v="0"/>
    <n v="1"/>
  </r>
  <r>
    <s v="MQE0568 - Patient patient has more vaccinations than expected"/>
    <x v="7"/>
    <n v="3619"/>
    <n v="8"/>
    <n v="0"/>
    <n v="0"/>
    <s v="LT"/>
    <s v=" 1%"/>
    <b v="0"/>
    <s v="PASS"/>
    <b v="0"/>
    <s v="PASS"/>
    <n v="1"/>
    <n v="0"/>
    <n v="0"/>
    <n v="0"/>
    <n v="1"/>
  </r>
  <r>
    <s v="MQE0568 - Patient patient has more vaccinations than expected"/>
    <x v="8"/>
    <n v="104"/>
    <n v="3"/>
    <n v="0"/>
    <n v="0"/>
    <s v="LT"/>
    <s v=" 1%"/>
    <b v="0"/>
    <s v="PASS"/>
    <b v="0"/>
    <s v="PASS"/>
    <n v="1"/>
    <n v="0"/>
    <n v="0"/>
    <n v="0"/>
    <n v="1"/>
  </r>
  <r>
    <s v="MQE0568 - Patient patient has more vaccinations than expected"/>
    <x v="9"/>
    <n v="146"/>
    <n v="3"/>
    <n v="0"/>
    <n v="0"/>
    <s v="LT"/>
    <s v=" 1%"/>
    <b v="0"/>
    <s v="PASS"/>
    <b v="0"/>
    <s v="PASS"/>
    <n v="1"/>
    <n v="0"/>
    <n v="0"/>
    <n v="0"/>
    <n v="1"/>
  </r>
  <r>
    <s v="MQE0568 - Patient patient has more vaccinations than expected"/>
    <x v="10"/>
    <n v="55"/>
    <n v="5"/>
    <n v="0"/>
    <n v="0"/>
    <s v="LT"/>
    <s v=" 1%"/>
    <b v="0"/>
    <s v="PASS"/>
    <b v="0"/>
    <s v="PASS"/>
    <n v="1"/>
    <n v="0"/>
    <n v="0"/>
    <n v="0"/>
    <n v="1"/>
  </r>
  <r>
    <s v="MQE0568 - Patient patient has more vaccinations than expected"/>
    <x v="11"/>
    <n v="369"/>
    <n v="13"/>
    <n v="0"/>
    <n v="0"/>
    <s v="LT"/>
    <s v=" 1%"/>
    <b v="0"/>
    <s v="PASS"/>
    <b v="0"/>
    <s v="PASS"/>
    <n v="1"/>
    <n v="0"/>
    <n v="0"/>
    <n v="0"/>
    <n v="1"/>
  </r>
  <r>
    <s v="MQE0568 - Patient patient has more vaccinations than expected"/>
    <x v="12"/>
    <n v="14"/>
    <n v="1"/>
    <n v="0"/>
    <n v="0"/>
    <s v="LT"/>
    <s v=" 1%"/>
    <b v="0"/>
    <s v="PASS"/>
    <b v="0"/>
    <s v="PASS"/>
    <n v="1"/>
    <n v="0"/>
    <n v="0"/>
    <n v="0"/>
    <n v="1"/>
  </r>
  <r>
    <s v="MQE0568 - Patient patient has more vaccinations than expected"/>
    <x v="13"/>
    <n v="5"/>
    <n v="2"/>
    <n v="0"/>
    <n v="0"/>
    <s v="LT"/>
    <s v=" 1%"/>
    <b v="0"/>
    <s v="PASS"/>
    <b v="0"/>
    <s v="PASS"/>
    <n v="1"/>
    <n v="0"/>
    <n v="0"/>
    <n v="0"/>
    <n v="1"/>
  </r>
  <r>
    <s v="MQE0568 - Patient patient has more vaccinations than expected"/>
    <x v="14"/>
    <n v="9"/>
    <n v="1"/>
    <n v="0"/>
    <n v="0"/>
    <s v="LT"/>
    <s v=" 1%"/>
    <b v="0"/>
    <s v="PASS"/>
    <b v="0"/>
    <s v="PASS"/>
    <n v="1"/>
    <n v="0"/>
    <n v="0"/>
    <n v="0"/>
    <n v="1"/>
  </r>
  <r>
    <s v="MQE0568 - Patient patient has more vaccinations than expected"/>
    <x v="15"/>
    <n v="2"/>
    <n v="1"/>
    <n v="0"/>
    <n v="0"/>
    <s v="LT"/>
    <s v=" 1%"/>
    <b v="0"/>
    <s v="PASS"/>
    <b v="0"/>
    <s v="PASS"/>
    <n v="1"/>
    <n v="0"/>
    <n v="0"/>
    <n v="0"/>
    <n v="1"/>
  </r>
  <r>
    <s v="MQE0251 - Vaccination admin date is after lot expiration date"/>
    <x v="0"/>
    <n v="537"/>
    <n v="20"/>
    <n v="11"/>
    <n v="3.486529318541997E-3"/>
    <s v="LT"/>
    <s v=" 1%"/>
    <b v="0"/>
    <s v="PASS"/>
    <b v="0"/>
    <s v="PASS"/>
    <n v="0"/>
    <n v="0"/>
    <n v="0.5"/>
    <n v="0"/>
    <n v="0.5"/>
  </r>
  <r>
    <s v="MQE0251 - Vaccination admin date is after lot expiration date"/>
    <x v="1"/>
    <n v="1995"/>
    <n v="8"/>
    <n v="4"/>
    <n v="1.30718954248366E-3"/>
    <s v="LT"/>
    <s v=" 1%"/>
    <b v="0"/>
    <s v="PASS"/>
    <b v="0"/>
    <s v="PASS"/>
    <n v="0"/>
    <n v="0"/>
    <n v="0.5"/>
    <n v="0"/>
    <n v="0.5"/>
  </r>
  <r>
    <s v="MQE0251 - Vaccination admin date is after lot expiration date"/>
    <x v="2"/>
    <n v="18286"/>
    <n v="116"/>
    <n v="33"/>
    <n v="2.5410221068923302E-4"/>
    <s v="LT"/>
    <s v=" 1%"/>
    <b v="0"/>
    <s v="PASS"/>
    <b v="0"/>
    <s v="PASS"/>
    <n v="0"/>
    <n v="0"/>
    <n v="0.5"/>
    <n v="0"/>
    <n v="0.5"/>
  </r>
  <r>
    <s v="MQE0251 - Vaccination admin date is after lot expiration date"/>
    <x v="3"/>
    <n v="2221"/>
    <n v="8"/>
    <n v="0"/>
    <n v="0"/>
    <s v="LT"/>
    <s v=" 1%"/>
    <b v="0"/>
    <s v="PASS"/>
    <b v="0"/>
    <s v="PASS"/>
    <n v="0"/>
    <n v="0"/>
    <n v="0.5"/>
    <n v="0"/>
    <n v="0.5"/>
  </r>
  <r>
    <s v="MQE0251 - Vaccination admin date is after lot expiration date"/>
    <x v="4"/>
    <n v="3490"/>
    <n v="13"/>
    <n v="9"/>
    <n v="8.4897651164984433E-4"/>
    <s v="LT"/>
    <s v=" 1%"/>
    <b v="0"/>
    <s v="PASS"/>
    <b v="0"/>
    <s v="PASS"/>
    <n v="0"/>
    <n v="0"/>
    <n v="0.5"/>
    <n v="0"/>
    <n v="0.5"/>
  </r>
  <r>
    <s v="MQE0251 - Vaccination admin date is after lot expiration date"/>
    <x v="5"/>
    <n v="552"/>
    <n v="5"/>
    <n v="2"/>
    <n v="3.8395085429065079E-4"/>
    <s v="LT"/>
    <s v=" 1%"/>
    <b v="0"/>
    <s v="PASS"/>
    <b v="0"/>
    <s v="PASS"/>
    <n v="0"/>
    <n v="0"/>
    <n v="0.5"/>
    <n v="0"/>
    <n v="0.5"/>
  </r>
  <r>
    <s v="MQE0251 - Vaccination admin date is after lot expiration date"/>
    <x v="6"/>
    <n v="85"/>
    <n v="4"/>
    <n v="0"/>
    <n v="0"/>
    <s v="LT"/>
    <s v=" 1%"/>
    <b v="0"/>
    <s v="PASS"/>
    <b v="0"/>
    <s v="PASS"/>
    <n v="0"/>
    <n v="0"/>
    <n v="0.5"/>
    <n v="0"/>
    <n v="0.5"/>
  </r>
  <r>
    <s v="MQE0251 - Vaccination admin date is after lot expiration date"/>
    <x v="7"/>
    <n v="3619"/>
    <n v="8"/>
    <n v="2"/>
    <n v="8.467400508044031E-5"/>
    <s v="LT"/>
    <s v=" 1%"/>
    <b v="0"/>
    <s v="PASS"/>
    <b v="0"/>
    <s v="PASS"/>
    <n v="0"/>
    <n v="0"/>
    <n v="0.5"/>
    <n v="0"/>
    <n v="0.5"/>
  </r>
  <r>
    <s v="MQE0251 - Vaccination admin date is after lot expiration date"/>
    <x v="8"/>
    <n v="104"/>
    <n v="3"/>
    <n v="0"/>
    <n v="0"/>
    <s v="LT"/>
    <s v=" 1%"/>
    <b v="0"/>
    <s v="PASS"/>
    <b v="0"/>
    <s v="PASS"/>
    <n v="0"/>
    <n v="0"/>
    <n v="0.5"/>
    <n v="0"/>
    <n v="0.5"/>
  </r>
  <r>
    <s v="MQE0251 - Vaccination admin date is after lot expiration date"/>
    <x v="9"/>
    <n v="146"/>
    <n v="3"/>
    <n v="0"/>
    <n v="0"/>
    <s v="LT"/>
    <s v=" 1%"/>
    <b v="0"/>
    <s v="PASS"/>
    <b v="0"/>
    <s v="PASS"/>
    <n v="0"/>
    <n v="0"/>
    <n v="0.5"/>
    <n v="0"/>
    <n v="0.5"/>
  </r>
  <r>
    <s v="MQE0251 - Vaccination admin date is after lot expiration date"/>
    <x v="10"/>
    <n v="55"/>
    <n v="5"/>
    <n v="0"/>
    <n v="0"/>
    <s v="LT"/>
    <s v=" 1%"/>
    <b v="0"/>
    <s v="PASS"/>
    <b v="0"/>
    <s v="PASS"/>
    <n v="0"/>
    <n v="0"/>
    <n v="0.5"/>
    <n v="0"/>
    <n v="0.5"/>
  </r>
  <r>
    <s v="MQE0251 - Vaccination admin date is after lot expiration date"/>
    <x v="11"/>
    <n v="369"/>
    <n v="13"/>
    <n v="4"/>
    <n v="1.5284677111196026E-3"/>
    <s v="LT"/>
    <s v=" 1%"/>
    <b v="0"/>
    <s v="PASS"/>
    <b v="0"/>
    <s v="PASS"/>
    <n v="0"/>
    <n v="0"/>
    <n v="0.5"/>
    <n v="0"/>
    <n v="0.5"/>
  </r>
  <r>
    <s v="MQE0251 - Vaccination admin date is after lot expiration date"/>
    <x v="12"/>
    <n v="14"/>
    <n v="1"/>
    <n v="0"/>
    <n v="0"/>
    <s v="LT"/>
    <s v=" 1%"/>
    <b v="0"/>
    <s v="PASS"/>
    <b v="0"/>
    <s v="PASS"/>
    <n v="0"/>
    <n v="0"/>
    <n v="0.5"/>
    <n v="0"/>
    <n v="0.5"/>
  </r>
  <r>
    <s v="MQE0251 - Vaccination admin date is after lot expiration date"/>
    <x v="13"/>
    <n v="5"/>
    <n v="2"/>
    <n v="0"/>
    <n v="0"/>
    <s v="LT"/>
    <s v=" 1%"/>
    <b v="0"/>
    <s v="PASS"/>
    <b v="0"/>
    <s v="PASS"/>
    <n v="0"/>
    <n v="0"/>
    <n v="0.5"/>
    <n v="0"/>
    <n v="0.5"/>
  </r>
  <r>
    <s v="MQE0251 - Vaccination admin date is after lot expiration date"/>
    <x v="14"/>
    <n v="9"/>
    <n v="1"/>
    <n v="0"/>
    <n v="0"/>
    <s v="LT"/>
    <s v=" 1%"/>
    <b v="0"/>
    <s v="PASS"/>
    <b v="0"/>
    <s v="PASS"/>
    <n v="0"/>
    <n v="0"/>
    <n v="0.5"/>
    <n v="0"/>
    <n v="0.5"/>
  </r>
  <r>
    <s v="MQE0251 - Vaccination admin date is after lot expiration date"/>
    <x v="15"/>
    <n v="2"/>
    <n v="1"/>
    <n v="0"/>
    <n v="0"/>
    <s v="LT"/>
    <s v=" 1%"/>
    <b v="0"/>
    <s v="PASS"/>
    <b v="0"/>
    <s v="PASS"/>
    <n v="0"/>
    <n v="0"/>
    <n v="0.5"/>
    <n v="0"/>
    <n v="0.5"/>
  </r>
  <r>
    <s v="MQE0255 - Vaccination admin date is before birth"/>
    <x v="0"/>
    <n v="537"/>
    <n v="20"/>
    <n v="2"/>
    <n v="6.3351282863477985E-4"/>
    <s v="LT"/>
    <s v=" 1%"/>
    <b v="0"/>
    <s v="PASS"/>
    <b v="0"/>
    <s v="PASS"/>
    <n v="1"/>
    <n v="0"/>
    <n v="0"/>
    <n v="0"/>
    <n v="1"/>
  </r>
  <r>
    <s v="MQE0255 - Vaccination admin date is before birth"/>
    <x v="1"/>
    <n v="1995"/>
    <n v="8"/>
    <n v="1"/>
    <n v="3.2658393207054214E-4"/>
    <s v="LT"/>
    <s v=" 1%"/>
    <b v="0"/>
    <s v="PASS"/>
    <b v="0"/>
    <s v="PASS"/>
    <n v="1"/>
    <n v="0"/>
    <n v="0"/>
    <n v="0"/>
    <n v="1"/>
  </r>
  <r>
    <s v="MQE0255 - Vaccination admin date is before birth"/>
    <x v="2"/>
    <n v="18286"/>
    <n v="116"/>
    <n v="1"/>
    <n v="7.6998298337606742E-6"/>
    <s v="LT"/>
    <s v=" 1%"/>
    <b v="0"/>
    <s v="PASS"/>
    <b v="0"/>
    <s v="PASS"/>
    <n v="1"/>
    <n v="0"/>
    <n v="0"/>
    <n v="0"/>
    <n v="1"/>
  </r>
  <r>
    <s v="MQE0255 - Vaccination admin date is before birth"/>
    <x v="3"/>
    <n v="2221"/>
    <n v="8"/>
    <n v="1"/>
    <n v="6.7962484708440944E-5"/>
    <s v="LT"/>
    <s v=" 1%"/>
    <b v="0"/>
    <s v="PASS"/>
    <b v="0"/>
    <s v="PASS"/>
    <n v="1"/>
    <n v="0"/>
    <n v="0"/>
    <n v="0"/>
    <n v="1"/>
  </r>
  <r>
    <s v="MQE0255 - Vaccination admin date is before birth"/>
    <x v="4"/>
    <n v="3490"/>
    <n v="13"/>
    <n v="0"/>
    <n v="0"/>
    <s v="LT"/>
    <s v=" 1%"/>
    <b v="0"/>
    <s v="PASS"/>
    <b v="0"/>
    <s v="PASS"/>
    <n v="1"/>
    <n v="0"/>
    <n v="0"/>
    <n v="0"/>
    <n v="1"/>
  </r>
  <r>
    <s v="MQE0255 - Vaccination admin date is before birth"/>
    <x v="5"/>
    <n v="552"/>
    <n v="5"/>
    <n v="0"/>
    <n v="0"/>
    <s v="LT"/>
    <s v=" 1%"/>
    <b v="0"/>
    <s v="PASS"/>
    <b v="0"/>
    <s v="PASS"/>
    <n v="1"/>
    <n v="0"/>
    <n v="0"/>
    <n v="0"/>
    <n v="1"/>
  </r>
  <r>
    <s v="MQE0255 - Vaccination admin date is before birth"/>
    <x v="6"/>
    <n v="85"/>
    <n v="4"/>
    <n v="0"/>
    <n v="0"/>
    <s v="LT"/>
    <s v=" 1%"/>
    <b v="0"/>
    <s v="PASS"/>
    <b v="0"/>
    <s v="PASS"/>
    <n v="1"/>
    <n v="0"/>
    <n v="0"/>
    <n v="0"/>
    <n v="1"/>
  </r>
  <r>
    <s v="MQE0255 - Vaccination admin date is before birth"/>
    <x v="7"/>
    <n v="3619"/>
    <n v="8"/>
    <n v="0"/>
    <n v="0"/>
    <s v="LT"/>
    <s v=" 1%"/>
    <b v="0"/>
    <s v="PASS"/>
    <b v="0"/>
    <s v="PASS"/>
    <n v="1"/>
    <n v="0"/>
    <n v="0"/>
    <n v="0"/>
    <n v="1"/>
  </r>
  <r>
    <s v="MQE0255 - Vaccination admin date is before birth"/>
    <x v="8"/>
    <n v="104"/>
    <n v="3"/>
    <n v="0"/>
    <n v="0"/>
    <s v="LT"/>
    <s v=" 1%"/>
    <b v="0"/>
    <s v="PASS"/>
    <b v="0"/>
    <s v="PASS"/>
    <n v="1"/>
    <n v="0"/>
    <n v="0"/>
    <n v="0"/>
    <n v="1"/>
  </r>
  <r>
    <s v="MQE0255 - Vaccination admin date is before birth"/>
    <x v="9"/>
    <n v="146"/>
    <n v="3"/>
    <n v="0"/>
    <n v="0"/>
    <s v="LT"/>
    <s v=" 1%"/>
    <b v="0"/>
    <s v="PASS"/>
    <b v="0"/>
    <s v="PASS"/>
    <n v="1"/>
    <n v="0"/>
    <n v="0"/>
    <n v="0"/>
    <n v="1"/>
  </r>
  <r>
    <s v="MQE0255 - Vaccination admin date is before birth"/>
    <x v="10"/>
    <n v="55"/>
    <n v="5"/>
    <n v="0"/>
    <n v="0"/>
    <s v="LT"/>
    <s v=" 1%"/>
    <b v="0"/>
    <s v="PASS"/>
    <b v="0"/>
    <s v="PASS"/>
    <n v="1"/>
    <n v="0"/>
    <n v="0"/>
    <n v="0"/>
    <n v="1"/>
  </r>
  <r>
    <s v="MQE0255 - Vaccination admin date is before birth"/>
    <x v="11"/>
    <n v="369"/>
    <n v="13"/>
    <n v="0"/>
    <n v="0"/>
    <s v="LT"/>
    <s v=" 1%"/>
    <b v="0"/>
    <s v="PASS"/>
    <b v="0"/>
    <s v="PASS"/>
    <n v="1"/>
    <n v="0"/>
    <n v="0"/>
    <n v="0"/>
    <n v="1"/>
  </r>
  <r>
    <s v="MQE0255 - Vaccination admin date is before birth"/>
    <x v="12"/>
    <n v="14"/>
    <n v="1"/>
    <n v="0"/>
    <n v="0"/>
    <s v="LT"/>
    <s v=" 1%"/>
    <b v="0"/>
    <s v="PASS"/>
    <b v="0"/>
    <s v="PASS"/>
    <n v="1"/>
    <n v="0"/>
    <n v="0"/>
    <n v="0"/>
    <n v="1"/>
  </r>
  <r>
    <s v="MQE0255 - Vaccination admin date is before birth"/>
    <x v="13"/>
    <n v="5"/>
    <n v="2"/>
    <n v="0"/>
    <n v="0"/>
    <s v="LT"/>
    <s v=" 1%"/>
    <b v="0"/>
    <s v="PASS"/>
    <b v="0"/>
    <s v="PASS"/>
    <n v="1"/>
    <n v="0"/>
    <n v="0"/>
    <n v="0"/>
    <n v="1"/>
  </r>
  <r>
    <s v="MQE0255 - Vaccination admin date is before birth"/>
    <x v="14"/>
    <n v="9"/>
    <n v="1"/>
    <n v="0"/>
    <n v="0"/>
    <s v="LT"/>
    <s v=" 1%"/>
    <b v="0"/>
    <s v="PASS"/>
    <b v="0"/>
    <s v="PASS"/>
    <n v="1"/>
    <n v="0"/>
    <n v="0"/>
    <n v="0"/>
    <n v="1"/>
  </r>
  <r>
    <s v="MQE0255 - Vaccination admin date is before birth"/>
    <x v="15"/>
    <n v="2"/>
    <n v="1"/>
    <n v="0"/>
    <n v="0"/>
    <s v="LT"/>
    <s v=" 1%"/>
    <b v="0"/>
    <s v="PASS"/>
    <b v="0"/>
    <s v="PASS"/>
    <n v="1"/>
    <n v="0"/>
    <n v="0"/>
    <n v="0"/>
    <n v="1"/>
  </r>
  <r>
    <s v="MQE0263 - Vaccination admin date is on first day of month"/>
    <x v="0"/>
    <n v="537"/>
    <n v="20"/>
    <n v="76"/>
    <n v="2.4073487488121634E-2"/>
    <s v="LT"/>
    <s v=" 4%"/>
    <b v="0"/>
    <s v="PASS"/>
    <b v="0"/>
    <s v="PASS"/>
    <n v="0"/>
    <n v="0.75"/>
    <n v="0"/>
    <n v="0"/>
    <n v="0.75"/>
  </r>
  <r>
    <s v="MQE0263 - Vaccination admin date is on first day of month"/>
    <x v="1"/>
    <n v="1995"/>
    <n v="8"/>
    <n v="74"/>
    <n v="2.4167210973220117E-2"/>
    <s v="LT"/>
    <s v=" 4%"/>
    <b v="0"/>
    <s v="PASS"/>
    <b v="0"/>
    <s v="PASS"/>
    <n v="0"/>
    <n v="0.75"/>
    <n v="0"/>
    <n v="0"/>
    <n v="0.75"/>
  </r>
  <r>
    <s v="MQE0263 - Vaccination admin date is on first day of month"/>
    <x v="2"/>
    <n v="18286"/>
    <n v="116"/>
    <n v="2729"/>
    <n v="2.1012835616332878E-2"/>
    <s v="LT"/>
    <s v=" 4%"/>
    <b v="0"/>
    <s v="PASS"/>
    <b v="0"/>
    <s v="PASS"/>
    <n v="0"/>
    <n v="0.75"/>
    <n v="0"/>
    <n v="0"/>
    <n v="0.75"/>
  </r>
  <r>
    <s v="MQE0263 - Vaccination admin date is on first day of month"/>
    <x v="3"/>
    <n v="2221"/>
    <n v="8"/>
    <n v="404"/>
    <n v="2.7456843822210138E-2"/>
    <s v="LT"/>
    <s v=" 4%"/>
    <b v="0"/>
    <s v="PASS"/>
    <b v="0"/>
    <s v="PASS"/>
    <n v="0"/>
    <n v="0.75"/>
    <n v="0"/>
    <n v="0"/>
    <n v="0.75"/>
  </r>
  <r>
    <s v="MQE0263 - Vaccination admin date is on first day of month"/>
    <x v="4"/>
    <n v="3490"/>
    <n v="13"/>
    <n v="261"/>
    <n v="2.4615674809016316E-2"/>
    <s v="LT"/>
    <s v=" 4%"/>
    <b v="0"/>
    <s v="PASS"/>
    <b v="0"/>
    <s v="PASS"/>
    <n v="0"/>
    <n v="0.75"/>
    <n v="0"/>
    <n v="0"/>
    <n v="0.75"/>
  </r>
  <r>
    <s v="MQE0263 - Vaccination admin date is on first day of month"/>
    <x v="5"/>
    <n v="552"/>
    <n v="5"/>
    <n v="116"/>
    <n v="2.2269149548857746E-2"/>
    <s v="LT"/>
    <s v=" 4%"/>
    <b v="0"/>
    <s v="PASS"/>
    <b v="0"/>
    <s v="PASS"/>
    <n v="0"/>
    <n v="0.75"/>
    <n v="0"/>
    <n v="0"/>
    <n v="0.75"/>
  </r>
  <r>
    <s v="MQE0263 - Vaccination admin date is on first day of month"/>
    <x v="6"/>
    <n v="85"/>
    <n v="4"/>
    <n v="14"/>
    <n v="1.5765765765765764E-2"/>
    <s v="LT"/>
    <s v=" 4%"/>
    <b v="0"/>
    <s v="PASS"/>
    <b v="0"/>
    <s v="PASS"/>
    <n v="0"/>
    <n v="0.75"/>
    <n v="0"/>
    <n v="0"/>
    <n v="0.75"/>
  </r>
  <r>
    <s v="MQE0263 - Vaccination admin date is on first day of month"/>
    <x v="7"/>
    <n v="3619"/>
    <n v="8"/>
    <n v="437"/>
    <n v="1.8501270110076205E-2"/>
    <s v="LT"/>
    <s v=" 4%"/>
    <b v="0"/>
    <s v="PASS"/>
    <b v="0"/>
    <s v="PASS"/>
    <n v="0"/>
    <n v="0.75"/>
    <n v="0"/>
    <n v="0"/>
    <n v="0.75"/>
  </r>
  <r>
    <s v="MQE0263 - Vaccination admin date is on first day of month"/>
    <x v="8"/>
    <n v="104"/>
    <n v="3"/>
    <n v="26"/>
    <n v="2.3070097604259095E-2"/>
    <s v="LT"/>
    <s v=" 4%"/>
    <b v="0"/>
    <s v="PASS"/>
    <b v="0"/>
    <s v="PASS"/>
    <n v="0"/>
    <n v="0.75"/>
    <n v="0"/>
    <n v="0"/>
    <n v="0.75"/>
  </r>
  <r>
    <s v="MQE0263 - Vaccination admin date is on first day of month"/>
    <x v="9"/>
    <n v="146"/>
    <n v="3"/>
    <n v="26"/>
    <n v="1.5285126396237508E-2"/>
    <s v="LT"/>
    <s v=" 4%"/>
    <b v="0"/>
    <s v="PASS"/>
    <b v="0"/>
    <s v="PASS"/>
    <n v="0"/>
    <n v="0.75"/>
    <n v="0"/>
    <n v="0"/>
    <n v="0.75"/>
  </r>
  <r>
    <s v="MQE0263 - Vaccination admin date is on first day of month"/>
    <x v="10"/>
    <n v="55"/>
    <n v="5"/>
    <n v="8"/>
    <n v="3.0534351145038167E-2"/>
    <s v="LT"/>
    <s v=" 4%"/>
    <b v="0"/>
    <s v="PASS"/>
    <b v="0"/>
    <s v="PASS"/>
    <n v="0"/>
    <n v="0.75"/>
    <n v="0"/>
    <n v="0"/>
    <n v="0.75"/>
  </r>
  <r>
    <s v="MQE0263 - Vaccination admin date is on first day of month"/>
    <x v="11"/>
    <n v="369"/>
    <n v="13"/>
    <n v="54"/>
    <n v="2.0634314100114636E-2"/>
    <s v="LT"/>
    <s v=" 4%"/>
    <b v="0"/>
    <s v="PASS"/>
    <b v="0"/>
    <s v="PASS"/>
    <n v="0"/>
    <n v="0.75"/>
    <n v="0"/>
    <n v="0"/>
    <n v="0.75"/>
  </r>
  <r>
    <s v="MQE0263 - Vaccination admin date is on first day of month"/>
    <x v="12"/>
    <n v="14"/>
    <n v="1"/>
    <n v="3"/>
    <n v="4.6875E-2"/>
    <s v="LT"/>
    <s v=" 4%"/>
    <b v="0"/>
    <b v="0"/>
    <b v="0"/>
    <s v="FAIL"/>
    <n v="0"/>
    <n v="0"/>
    <n v="0"/>
    <n v="0"/>
    <n v="0"/>
  </r>
  <r>
    <s v="MQE0263 - Vaccination admin date is on first day of month"/>
    <x v="13"/>
    <n v="5"/>
    <n v="2"/>
    <n v="0"/>
    <n v="0"/>
    <s v="LT"/>
    <s v=" 4%"/>
    <b v="0"/>
    <s v="PASS"/>
    <b v="0"/>
    <s v="PASS"/>
    <n v="0"/>
    <n v="0.75"/>
    <n v="0"/>
    <n v="0"/>
    <n v="0.75"/>
  </r>
  <r>
    <s v="MQE0263 - Vaccination admin date is on first day of month"/>
    <x v="14"/>
    <n v="9"/>
    <n v="1"/>
    <n v="3"/>
    <n v="7.6923076923076927E-2"/>
    <s v="LT"/>
    <s v=" 4%"/>
    <b v="0"/>
    <b v="0"/>
    <b v="0"/>
    <s v="FAIL"/>
    <n v="0"/>
    <n v="0"/>
    <n v="0"/>
    <n v="0"/>
    <n v="0"/>
  </r>
  <r>
    <s v="MQE0263 - Vaccination admin date is on first day of month"/>
    <x v="15"/>
    <n v="2"/>
    <n v="1"/>
    <n v="0"/>
    <n v="0"/>
    <s v="LT"/>
    <s v=" 4%"/>
    <b v="0"/>
    <s v="PASS"/>
    <b v="0"/>
    <s v="PASS"/>
    <n v="0"/>
    <n v="0.75"/>
    <n v="0"/>
    <n v="0"/>
    <n v="0.75"/>
  </r>
  <r>
    <s v="MQE0262 - Vaccination admin date is on 15th day of month"/>
    <x v="0"/>
    <n v="537"/>
    <n v="20"/>
    <n v="95"/>
    <n v="3.0091859360152042E-2"/>
    <s v="LT"/>
    <s v=" 4%"/>
    <b v="0"/>
    <s v="PASS"/>
    <b v="0"/>
    <s v="PASS"/>
    <n v="0"/>
    <n v="0.75"/>
    <n v="0"/>
    <n v="0"/>
    <n v="0.75"/>
  </r>
  <r>
    <s v="MQE0262 - Vaccination admin date is on 15th day of month"/>
    <x v="1"/>
    <n v="1995"/>
    <n v="8"/>
    <n v="83"/>
    <n v="2.7106466361854997E-2"/>
    <s v="LT"/>
    <s v=" 4%"/>
    <b v="0"/>
    <s v="PASS"/>
    <b v="0"/>
    <s v="PASS"/>
    <n v="0"/>
    <n v="0.75"/>
    <n v="0"/>
    <n v="0"/>
    <n v="0.75"/>
  </r>
  <r>
    <s v="MQE0262 - Vaccination admin date is on 15th day of month"/>
    <x v="2"/>
    <n v="18286"/>
    <n v="116"/>
    <n v="4213"/>
    <n v="3.2439383089633719E-2"/>
    <s v="LT"/>
    <s v=" 4%"/>
    <b v="0"/>
    <s v="PASS"/>
    <b v="0"/>
    <s v="PASS"/>
    <n v="0"/>
    <n v="0.75"/>
    <n v="0"/>
    <n v="0"/>
    <n v="0.75"/>
  </r>
  <r>
    <s v="MQE0262 - Vaccination admin date is on 15th day of month"/>
    <x v="3"/>
    <n v="2221"/>
    <n v="8"/>
    <n v="499"/>
    <n v="3.3913279869512029E-2"/>
    <s v="LT"/>
    <s v=" 4%"/>
    <b v="0"/>
    <s v="PASS"/>
    <b v="0"/>
    <s v="PASS"/>
    <n v="0"/>
    <n v="0.75"/>
    <n v="0"/>
    <n v="0"/>
    <n v="0.75"/>
  </r>
  <r>
    <s v="MQE0262 - Vaccination admin date is on 15th day of month"/>
    <x v="4"/>
    <n v="3490"/>
    <n v="13"/>
    <n v="343"/>
    <n v="3.2349335093841365E-2"/>
    <s v="LT"/>
    <s v=" 4%"/>
    <b v="0"/>
    <s v="PASS"/>
    <b v="0"/>
    <s v="PASS"/>
    <n v="0"/>
    <n v="0.75"/>
    <n v="0"/>
    <n v="0"/>
    <n v="0.75"/>
  </r>
  <r>
    <s v="MQE0262 - Vaccination admin date is on 15th day of month"/>
    <x v="5"/>
    <n v="552"/>
    <n v="5"/>
    <n v="145"/>
    <n v="2.7836436936072184E-2"/>
    <s v="LT"/>
    <s v=" 4%"/>
    <b v="0"/>
    <s v="PASS"/>
    <b v="0"/>
    <s v="PASS"/>
    <n v="0"/>
    <n v="0.75"/>
    <n v="0"/>
    <n v="0"/>
    <n v="0.75"/>
  </r>
  <r>
    <s v="MQE0262 - Vaccination admin date is on 15th day of month"/>
    <x v="6"/>
    <n v="85"/>
    <n v="4"/>
    <n v="25"/>
    <n v="2.8153153153153154E-2"/>
    <s v="LT"/>
    <s v=" 4%"/>
    <b v="0"/>
    <s v="PASS"/>
    <b v="0"/>
    <s v="PASS"/>
    <n v="0"/>
    <n v="0.75"/>
    <n v="0"/>
    <n v="0"/>
    <n v="0.75"/>
  </r>
  <r>
    <s v="MQE0262 - Vaccination admin date is on 15th day of month"/>
    <x v="7"/>
    <n v="3619"/>
    <n v="8"/>
    <n v="785"/>
    <n v="3.3234546994072821E-2"/>
    <s v="LT"/>
    <s v=" 4%"/>
    <b v="0"/>
    <s v="PASS"/>
    <b v="0"/>
    <s v="PASS"/>
    <n v="0"/>
    <n v="0.75"/>
    <n v="0"/>
    <n v="0"/>
    <n v="0.75"/>
  </r>
  <r>
    <s v="MQE0262 - Vaccination admin date is on 15th day of month"/>
    <x v="8"/>
    <n v="104"/>
    <n v="3"/>
    <n v="39"/>
    <n v="3.4605146406388641E-2"/>
    <s v="LT"/>
    <s v=" 4%"/>
    <b v="0"/>
    <s v="PASS"/>
    <b v="0"/>
    <s v="PASS"/>
    <n v="0"/>
    <n v="0.75"/>
    <n v="0"/>
    <n v="0"/>
    <n v="0.75"/>
  </r>
  <r>
    <s v="MQE0262 - Vaccination admin date is on 15th day of month"/>
    <x v="9"/>
    <n v="146"/>
    <n v="3"/>
    <n v="80"/>
    <n v="4.7031158142269255E-2"/>
    <s v="LT"/>
    <s v=" 4%"/>
    <b v="0"/>
    <b v="0"/>
    <b v="0"/>
    <s v="FAIL"/>
    <n v="0"/>
    <n v="0"/>
    <n v="0"/>
    <n v="0"/>
    <n v="0"/>
  </r>
  <r>
    <s v="MQE0262 - Vaccination admin date is on 15th day of month"/>
    <x v="10"/>
    <n v="55"/>
    <n v="5"/>
    <n v="9"/>
    <n v="3.4351145038167941E-2"/>
    <s v="LT"/>
    <s v=" 4%"/>
    <b v="0"/>
    <s v="PASS"/>
    <b v="0"/>
    <s v="PASS"/>
    <n v="0"/>
    <n v="0.75"/>
    <n v="0"/>
    <n v="0"/>
    <n v="0.75"/>
  </r>
  <r>
    <s v="MQE0262 - Vaccination admin date is on 15th day of month"/>
    <x v="11"/>
    <n v="369"/>
    <n v="13"/>
    <n v="61"/>
    <n v="2.3309132594573938E-2"/>
    <s v="LT"/>
    <s v=" 4%"/>
    <b v="0"/>
    <s v="PASS"/>
    <b v="0"/>
    <s v="PASS"/>
    <n v="0"/>
    <n v="0.75"/>
    <n v="0"/>
    <n v="0"/>
    <n v="0.75"/>
  </r>
  <r>
    <s v="MQE0262 - Vaccination admin date is on 15th day of month"/>
    <x v="12"/>
    <n v="14"/>
    <n v="1"/>
    <n v="3"/>
    <n v="4.6875E-2"/>
    <s v="LT"/>
    <s v=" 4%"/>
    <b v="0"/>
    <b v="0"/>
    <b v="0"/>
    <s v="FAIL"/>
    <n v="0"/>
    <n v="0"/>
    <n v="0"/>
    <n v="0"/>
    <n v="0"/>
  </r>
  <r>
    <s v="MQE0262 - Vaccination admin date is on 15th day of month"/>
    <x v="13"/>
    <n v="5"/>
    <n v="2"/>
    <n v="0"/>
    <n v="0"/>
    <s v="LT"/>
    <s v=" 4%"/>
    <b v="0"/>
    <s v="PASS"/>
    <b v="0"/>
    <s v="PASS"/>
    <n v="0"/>
    <n v="0.75"/>
    <n v="0"/>
    <n v="0"/>
    <n v="0.75"/>
  </r>
  <r>
    <s v="MQE0262 - Vaccination admin date is on 15th day of month"/>
    <x v="14"/>
    <n v="9"/>
    <n v="1"/>
    <n v="0"/>
    <n v="0"/>
    <s v="LT"/>
    <s v=" 4%"/>
    <b v="0"/>
    <s v="PASS"/>
    <b v="0"/>
    <s v="PASS"/>
    <n v="0"/>
    <n v="0.75"/>
    <n v="0"/>
    <n v="0"/>
    <n v="0.75"/>
  </r>
  <r>
    <s v="MQE0262 - Vaccination admin date is on 15th day of month"/>
    <x v="15"/>
    <n v="2"/>
    <n v="1"/>
    <n v="0"/>
    <n v="0"/>
    <s v="LT"/>
    <s v=" 4%"/>
    <b v="0"/>
    <s v="PASS"/>
    <b v="0"/>
    <s v="PASS"/>
    <n v="0"/>
    <n v="0.75"/>
    <n v="0"/>
    <n v="0"/>
    <n v="0.75"/>
  </r>
  <r>
    <s v="MQE0264 - Vaccination admin date is on last day of month"/>
    <x v="0"/>
    <n v="537"/>
    <n v="20"/>
    <n v="80"/>
    <n v="2.5340513145391194E-2"/>
    <s v="LT"/>
    <s v=" 4%"/>
    <b v="0"/>
    <s v="PASS"/>
    <b v="0"/>
    <s v="PASS"/>
    <n v="0"/>
    <n v="0.75"/>
    <n v="0"/>
    <n v="0"/>
    <n v="0.75"/>
  </r>
  <r>
    <s v="MQE0264 - Vaccination admin date is on last day of month"/>
    <x v="1"/>
    <n v="1995"/>
    <n v="8"/>
    <n v="82"/>
    <n v="2.6779882429784456E-2"/>
    <s v="LT"/>
    <s v=" 4%"/>
    <b v="0"/>
    <s v="PASS"/>
    <b v="0"/>
    <s v="PASS"/>
    <n v="0"/>
    <n v="0.75"/>
    <n v="0"/>
    <n v="0"/>
    <n v="0.75"/>
  </r>
  <r>
    <s v="MQE0264 - Vaccination admin date is on last day of month"/>
    <x v="2"/>
    <n v="18286"/>
    <n v="116"/>
    <n v="3687"/>
    <n v="2.8389272597075604E-2"/>
    <s v="LT"/>
    <s v=" 4%"/>
    <b v="0"/>
    <s v="PASS"/>
    <b v="0"/>
    <s v="PASS"/>
    <n v="0"/>
    <n v="0.75"/>
    <n v="0"/>
    <n v="0"/>
    <n v="0.75"/>
  </r>
  <r>
    <s v="MQE0264 - Vaccination admin date is on last day of month"/>
    <x v="3"/>
    <n v="2221"/>
    <n v="8"/>
    <n v="439"/>
    <n v="2.9835530787005574E-2"/>
    <s v="LT"/>
    <s v=" 4%"/>
    <b v="0"/>
    <s v="PASS"/>
    <b v="0"/>
    <s v="PASS"/>
    <n v="0"/>
    <n v="0.75"/>
    <n v="0"/>
    <n v="0"/>
    <n v="0.75"/>
  </r>
  <r>
    <s v="MQE0264 - Vaccination admin date is on last day of month"/>
    <x v="4"/>
    <n v="3490"/>
    <n v="13"/>
    <n v="316"/>
    <n v="2.9802885975667263E-2"/>
    <s v="LT"/>
    <s v=" 4%"/>
    <b v="0"/>
    <s v="PASS"/>
    <b v="0"/>
    <s v="PASS"/>
    <n v="0"/>
    <n v="0.75"/>
    <n v="0"/>
    <n v="0"/>
    <n v="0.75"/>
  </r>
  <r>
    <s v="MQE0264 - Vaccination admin date is on last day of month"/>
    <x v="5"/>
    <n v="552"/>
    <n v="5"/>
    <n v="169"/>
    <n v="3.2443847187559993E-2"/>
    <s v="LT"/>
    <s v=" 4%"/>
    <b v="0"/>
    <s v="PASS"/>
    <b v="0"/>
    <s v="PASS"/>
    <n v="0"/>
    <n v="0.75"/>
    <n v="0"/>
    <n v="0"/>
    <n v="0.75"/>
  </r>
  <r>
    <s v="MQE0264 - Vaccination admin date is on last day of month"/>
    <x v="6"/>
    <n v="85"/>
    <n v="4"/>
    <n v="14"/>
    <n v="1.5765765765765764E-2"/>
    <s v="LT"/>
    <s v=" 4%"/>
    <b v="0"/>
    <s v="PASS"/>
    <b v="0"/>
    <s v="PASS"/>
    <n v="0"/>
    <n v="0.75"/>
    <n v="0"/>
    <n v="0"/>
    <n v="0.75"/>
  </r>
  <r>
    <s v="MQE0264 - Vaccination admin date is on last day of month"/>
    <x v="7"/>
    <n v="3619"/>
    <n v="8"/>
    <n v="610"/>
    <n v="2.5825571549534292E-2"/>
    <s v="LT"/>
    <s v=" 4%"/>
    <b v="0"/>
    <s v="PASS"/>
    <b v="0"/>
    <s v="PASS"/>
    <n v="0"/>
    <n v="0.75"/>
    <n v="0"/>
    <n v="0"/>
    <n v="0.75"/>
  </r>
  <r>
    <s v="MQE0264 - Vaccination admin date is on last day of month"/>
    <x v="8"/>
    <n v="104"/>
    <n v="3"/>
    <n v="21"/>
    <n v="1.8633540372670808E-2"/>
    <s v="LT"/>
    <s v=" 4%"/>
    <b v="0"/>
    <s v="PASS"/>
    <b v="0"/>
    <s v="PASS"/>
    <n v="0"/>
    <n v="0.75"/>
    <n v="0"/>
    <n v="0"/>
    <n v="0.75"/>
  </r>
  <r>
    <s v="MQE0264 - Vaccination admin date is on last day of month"/>
    <x v="9"/>
    <n v="146"/>
    <n v="3"/>
    <n v="42"/>
    <n v="2.4691358024691357E-2"/>
    <s v="LT"/>
    <s v=" 4%"/>
    <b v="0"/>
    <s v="PASS"/>
    <b v="0"/>
    <s v="PASS"/>
    <n v="0"/>
    <n v="0.75"/>
    <n v="0"/>
    <n v="0"/>
    <n v="0.75"/>
  </r>
  <r>
    <s v="MQE0264 - Vaccination admin date is on last day of month"/>
    <x v="10"/>
    <n v="55"/>
    <n v="5"/>
    <n v="4"/>
    <n v="1.5267175572519083E-2"/>
    <s v="LT"/>
    <s v=" 4%"/>
    <b v="0"/>
    <s v="PASS"/>
    <b v="0"/>
    <s v="PASS"/>
    <n v="0"/>
    <n v="0.75"/>
    <n v="0"/>
    <n v="0"/>
    <n v="0.75"/>
  </r>
  <r>
    <s v="MQE0264 - Vaccination admin date is on last day of month"/>
    <x v="11"/>
    <n v="369"/>
    <n v="13"/>
    <n v="53"/>
    <n v="2.0252197172334733E-2"/>
    <s v="LT"/>
    <s v=" 4%"/>
    <b v="0"/>
    <s v="PASS"/>
    <b v="0"/>
    <s v="PASS"/>
    <n v="0"/>
    <n v="0.75"/>
    <n v="0"/>
    <n v="0"/>
    <n v="0.75"/>
  </r>
  <r>
    <s v="MQE0264 - Vaccination admin date is on last day of month"/>
    <x v="12"/>
    <n v="14"/>
    <n v="1"/>
    <n v="3"/>
    <n v="4.6875E-2"/>
    <s v="LT"/>
    <s v=" 4%"/>
    <b v="0"/>
    <b v="0"/>
    <b v="0"/>
    <s v="FAIL"/>
    <n v="0"/>
    <n v="0"/>
    <n v="0"/>
    <n v="0"/>
    <n v="0"/>
  </r>
  <r>
    <s v="MQE0264 - Vaccination admin date is on last day of month"/>
    <x v="13"/>
    <n v="5"/>
    <n v="2"/>
    <n v="0"/>
    <n v="0"/>
    <s v="LT"/>
    <s v=" 4%"/>
    <b v="0"/>
    <s v="PASS"/>
    <b v="0"/>
    <s v="PASS"/>
    <n v="0"/>
    <n v="0.75"/>
    <n v="0"/>
    <n v="0"/>
    <n v="0.75"/>
  </r>
  <r>
    <s v="MQE0264 - Vaccination admin date is on last day of month"/>
    <x v="14"/>
    <n v="9"/>
    <n v="1"/>
    <n v="0"/>
    <n v="0"/>
    <s v="LT"/>
    <s v=" 4%"/>
    <b v="0"/>
    <s v="PASS"/>
    <b v="0"/>
    <s v="PASS"/>
    <n v="0"/>
    <n v="0.75"/>
    <n v="0"/>
    <n v="0"/>
    <n v="0.75"/>
  </r>
  <r>
    <s v="MQE0264 - Vaccination admin date is on last day of month"/>
    <x v="15"/>
    <n v="2"/>
    <n v="1"/>
    <n v="0"/>
    <n v="0"/>
    <s v="LT"/>
    <s v=" 4%"/>
    <b v="0"/>
    <s v="PASS"/>
    <b v="0"/>
    <s v="PASS"/>
    <n v="0"/>
    <n v="0.75"/>
    <n v="0"/>
    <n v="0"/>
    <n v="0.75"/>
  </r>
  <r>
    <s v="MQE0258 - Vaccination admin date is before or after when expected for patient age"/>
    <x v="0"/>
    <n v="537"/>
    <n v="20"/>
    <n v="75"/>
    <n v="2.3771790808240888E-2"/>
    <s v="LT"/>
    <s v=" 1%"/>
    <b v="0"/>
    <b v="0"/>
    <b v="0"/>
    <s v="FAIL"/>
    <n v="0"/>
    <n v="0"/>
    <n v="0"/>
    <n v="0.25"/>
    <n v="0.25"/>
  </r>
  <r>
    <s v="MQE0258 - Vaccination admin date is before or after when expected for patient age"/>
    <x v="1"/>
    <n v="1995"/>
    <n v="8"/>
    <n v="15"/>
    <n v="4.9019607843137254E-3"/>
    <s v="LT"/>
    <s v=" 1%"/>
    <b v="0"/>
    <s v="PASS"/>
    <b v="0"/>
    <s v="PASS"/>
    <n v="0"/>
    <n v="0.75"/>
    <n v="0"/>
    <n v="0"/>
    <n v="0.75"/>
  </r>
  <r>
    <s v="MQE0258 - Vaccination admin date is before or after when expected for patient age"/>
    <x v="2"/>
    <n v="18286"/>
    <n v="116"/>
    <n v="4602"/>
    <n v="3.543570829066213E-2"/>
    <s v="LT"/>
    <s v=" 1%"/>
    <b v="0"/>
    <b v="0"/>
    <b v="0"/>
    <s v="FAIL"/>
    <n v="0"/>
    <n v="0"/>
    <n v="0"/>
    <n v="0"/>
    <n v="0"/>
  </r>
  <r>
    <s v="MQE0258 - Vaccination admin date is before or after when expected for patient age"/>
    <x v="3"/>
    <n v="2221"/>
    <n v="8"/>
    <n v="644"/>
    <n v="4.3770814925576024E-2"/>
    <s v="LT"/>
    <s v=" 1%"/>
    <b v="0"/>
    <b v="0"/>
    <b v="0"/>
    <s v="FAIL"/>
    <n v="0"/>
    <n v="0"/>
    <n v="0"/>
    <n v="0"/>
    <n v="0"/>
  </r>
  <r>
    <s v="MQE0258 - Vaccination admin date is before or after when expected for patient age"/>
    <x v="4"/>
    <n v="3490"/>
    <n v="13"/>
    <n v="11"/>
    <n v="1.0376379586831432E-3"/>
    <s v="LT"/>
    <s v=" 1%"/>
    <b v="0"/>
    <s v="PASS"/>
    <b v="0"/>
    <s v="PASS"/>
    <n v="0"/>
    <n v="0.75"/>
    <n v="0"/>
    <n v="0"/>
    <n v="0.75"/>
  </r>
  <r>
    <s v="MQE0258 - Vaccination admin date is before or after when expected for patient age"/>
    <x v="5"/>
    <n v="552"/>
    <n v="5"/>
    <n v="5"/>
    <n v="9.5987713572662703E-4"/>
    <s v="LT"/>
    <s v=" 1%"/>
    <b v="0"/>
    <s v="PASS"/>
    <b v="0"/>
    <s v="PASS"/>
    <n v="0"/>
    <n v="0.75"/>
    <n v="0"/>
    <n v="0"/>
    <n v="0.75"/>
  </r>
  <r>
    <s v="MQE0258 - Vaccination admin date is before or after when expected for patient age"/>
    <x v="6"/>
    <n v="85"/>
    <n v="4"/>
    <n v="0"/>
    <n v="0"/>
    <s v="LT"/>
    <s v=" 1%"/>
    <b v="0"/>
    <s v="PASS"/>
    <b v="0"/>
    <s v="PASS"/>
    <n v="0"/>
    <n v="0.75"/>
    <n v="0"/>
    <n v="0"/>
    <n v="0.75"/>
  </r>
  <r>
    <s v="MQE0258 - Vaccination admin date is before or after when expected for patient age"/>
    <x v="7"/>
    <n v="3619"/>
    <n v="8"/>
    <n v="7"/>
    <n v="2.9635901778154105E-4"/>
    <s v="LT"/>
    <s v=" 1%"/>
    <b v="0"/>
    <s v="PASS"/>
    <b v="0"/>
    <s v="PASS"/>
    <n v="0"/>
    <n v="0.75"/>
    <n v="0"/>
    <n v="0"/>
    <n v="0.75"/>
  </r>
  <r>
    <s v="MQE0258 - Vaccination admin date is before or after when expected for patient age"/>
    <x v="8"/>
    <n v="104"/>
    <n v="3"/>
    <n v="62"/>
    <n v="5.5013309671694766E-2"/>
    <s v="LT"/>
    <s v=" 1%"/>
    <b v="0"/>
    <b v="0"/>
    <b v="0"/>
    <s v="FAIL"/>
    <n v="0"/>
    <n v="0"/>
    <n v="0"/>
    <n v="0"/>
    <n v="0"/>
  </r>
  <r>
    <s v="MQE0258 - Vaccination admin date is before or after when expected for patient age"/>
    <x v="9"/>
    <n v="146"/>
    <n v="3"/>
    <n v="56"/>
    <n v="3.292181069958848E-2"/>
    <s v="LT"/>
    <s v=" 1%"/>
    <b v="0"/>
    <b v="0"/>
    <b v="0"/>
    <s v="FAIL"/>
    <n v="0"/>
    <n v="0"/>
    <n v="0"/>
    <n v="0"/>
    <n v="0"/>
  </r>
  <r>
    <s v="MQE0258 - Vaccination admin date is before or after when expected for patient age"/>
    <x v="10"/>
    <n v="55"/>
    <n v="5"/>
    <n v="1"/>
    <n v="3.8167938931297708E-3"/>
    <s v="LT"/>
    <s v=" 1%"/>
    <b v="0"/>
    <s v="PASS"/>
    <b v="0"/>
    <s v="PASS"/>
    <n v="0"/>
    <n v="0.75"/>
    <n v="0"/>
    <n v="0"/>
    <n v="0.75"/>
  </r>
  <r>
    <s v="MQE0258 - Vaccination admin date is before or after when expected for patient age"/>
    <x v="11"/>
    <n v="369"/>
    <n v="13"/>
    <n v="23"/>
    <n v="8.7886893389377153E-3"/>
    <s v="LT"/>
    <s v=" 1%"/>
    <b v="0"/>
    <s v="PASS"/>
    <b v="0"/>
    <s v="PASS"/>
    <n v="0"/>
    <n v="0.75"/>
    <n v="0"/>
    <n v="0"/>
    <n v="0.75"/>
  </r>
  <r>
    <s v="MQE0258 - Vaccination admin date is before or after when expected for patient age"/>
    <x v="12"/>
    <n v="14"/>
    <n v="1"/>
    <n v="0"/>
    <n v="0"/>
    <s v="LT"/>
    <s v=" 1%"/>
    <b v="0"/>
    <s v="PASS"/>
    <b v="0"/>
    <s v="PASS"/>
    <n v="0"/>
    <n v="0.75"/>
    <n v="0"/>
    <n v="0"/>
    <n v="0.75"/>
  </r>
  <r>
    <s v="MQE0258 - Vaccination admin date is before or after when expected for patient age"/>
    <x v="13"/>
    <n v="5"/>
    <n v="2"/>
    <n v="0"/>
    <n v="0"/>
    <s v="LT"/>
    <s v=" 1%"/>
    <b v="0"/>
    <s v="PASS"/>
    <b v="0"/>
    <s v="PASS"/>
    <n v="0"/>
    <n v="0.75"/>
    <n v="0"/>
    <n v="0"/>
    <n v="0.75"/>
  </r>
  <r>
    <s v="MQE0258 - Vaccination admin date is before or after when expected for patient age"/>
    <x v="14"/>
    <n v="9"/>
    <n v="1"/>
    <n v="3"/>
    <n v="7.6923076923076927E-2"/>
    <s v="LT"/>
    <s v=" 1%"/>
    <b v="0"/>
    <b v="0"/>
    <b v="0"/>
    <s v="FAIL"/>
    <n v="0"/>
    <n v="0"/>
    <n v="0"/>
    <n v="0"/>
    <n v="0"/>
  </r>
  <r>
    <s v="MQE0258 - Vaccination admin date is before or after when expected for patient age"/>
    <x v="15"/>
    <n v="2"/>
    <n v="1"/>
    <n v="3"/>
    <n v="1"/>
    <s v="LT"/>
    <s v=" 1%"/>
    <b v="0"/>
    <b v="0"/>
    <b v="0"/>
    <s v="FAIL"/>
    <n v="0"/>
    <n v="0"/>
    <n v="0"/>
    <n v="0"/>
    <n v="0"/>
  </r>
  <r>
    <s v="MQE0245 - Vaccination admin code is not specific"/>
    <x v="0"/>
    <n v="537"/>
    <n v="20"/>
    <n v="0"/>
    <n v="0"/>
    <s v="LT"/>
    <s v=" 1%"/>
    <b v="0"/>
    <s v="PASS"/>
    <b v="0"/>
    <s v="PASS"/>
    <n v="1"/>
    <n v="0"/>
    <n v="0"/>
    <n v="0"/>
    <n v="1"/>
  </r>
  <r>
    <s v="MQE0245 - Vaccination admin code is not specific"/>
    <x v="1"/>
    <n v="1995"/>
    <n v="8"/>
    <n v="0"/>
    <n v="0"/>
    <s v="LT"/>
    <s v=" 1%"/>
    <b v="0"/>
    <s v="PASS"/>
    <b v="0"/>
    <s v="PASS"/>
    <n v="1"/>
    <n v="0"/>
    <n v="0"/>
    <n v="0"/>
    <n v="1"/>
  </r>
  <r>
    <s v="MQE0245 - Vaccination admin code is not specific"/>
    <x v="2"/>
    <n v="18286"/>
    <n v="116"/>
    <n v="0"/>
    <n v="0"/>
    <s v="LT"/>
    <s v=" 1%"/>
    <b v="0"/>
    <s v="PASS"/>
    <b v="0"/>
    <s v="PASS"/>
    <n v="1"/>
    <n v="0"/>
    <n v="0"/>
    <n v="0"/>
    <n v="1"/>
  </r>
  <r>
    <s v="MQE0245 - Vaccination admin code is not specific"/>
    <x v="3"/>
    <n v="2221"/>
    <n v="8"/>
    <n v="0"/>
    <n v="0"/>
    <s v="LT"/>
    <s v=" 1%"/>
    <b v="0"/>
    <s v="PASS"/>
    <b v="0"/>
    <s v="PASS"/>
    <n v="1"/>
    <n v="0"/>
    <n v="0"/>
    <n v="0"/>
    <n v="1"/>
  </r>
  <r>
    <s v="MQE0245 - Vaccination admin code is not specific"/>
    <x v="4"/>
    <n v="3490"/>
    <n v="13"/>
    <n v="0"/>
    <n v="0"/>
    <s v="LT"/>
    <s v=" 1%"/>
    <b v="0"/>
    <s v="PASS"/>
    <b v="0"/>
    <s v="PASS"/>
    <n v="1"/>
    <n v="0"/>
    <n v="0"/>
    <n v="0"/>
    <n v="1"/>
  </r>
  <r>
    <s v="MQE0245 - Vaccination admin code is not specific"/>
    <x v="5"/>
    <n v="552"/>
    <n v="5"/>
    <n v="0"/>
    <n v="0"/>
    <s v="LT"/>
    <s v=" 1%"/>
    <b v="0"/>
    <s v="PASS"/>
    <b v="0"/>
    <s v="PASS"/>
    <n v="1"/>
    <n v="0"/>
    <n v="0"/>
    <n v="0"/>
    <n v="1"/>
  </r>
  <r>
    <s v="MQE0245 - Vaccination admin code is not specific"/>
    <x v="6"/>
    <n v="85"/>
    <n v="4"/>
    <n v="0"/>
    <n v="0"/>
    <s v="LT"/>
    <s v=" 1%"/>
    <b v="0"/>
    <s v="PASS"/>
    <b v="0"/>
    <s v="PASS"/>
    <n v="1"/>
    <n v="0"/>
    <n v="0"/>
    <n v="0"/>
    <n v="1"/>
  </r>
  <r>
    <s v="MQE0245 - Vaccination admin code is not specific"/>
    <x v="7"/>
    <n v="3619"/>
    <n v="8"/>
    <n v="0"/>
    <n v="0"/>
    <s v="LT"/>
    <s v=" 1%"/>
    <b v="0"/>
    <s v="PASS"/>
    <b v="0"/>
    <s v="PASS"/>
    <n v="1"/>
    <n v="0"/>
    <n v="0"/>
    <n v="0"/>
    <n v="1"/>
  </r>
  <r>
    <s v="MQE0245 - Vaccination admin code is not specific"/>
    <x v="8"/>
    <n v="104"/>
    <n v="3"/>
    <n v="0"/>
    <n v="0"/>
    <s v="LT"/>
    <s v=" 1%"/>
    <b v="0"/>
    <s v="PASS"/>
    <b v="0"/>
    <s v="PASS"/>
    <n v="1"/>
    <n v="0"/>
    <n v="0"/>
    <n v="0"/>
    <n v="1"/>
  </r>
  <r>
    <s v="MQE0245 - Vaccination admin code is not specific"/>
    <x v="9"/>
    <n v="146"/>
    <n v="3"/>
    <n v="0"/>
    <n v="0"/>
    <s v="LT"/>
    <s v=" 1%"/>
    <b v="0"/>
    <s v="PASS"/>
    <b v="0"/>
    <s v="PASS"/>
    <n v="1"/>
    <n v="0"/>
    <n v="0"/>
    <n v="0"/>
    <n v="1"/>
  </r>
  <r>
    <s v="MQE0245 - Vaccination admin code is not specific"/>
    <x v="10"/>
    <n v="55"/>
    <n v="5"/>
    <n v="0"/>
    <n v="0"/>
    <s v="LT"/>
    <s v=" 1%"/>
    <b v="0"/>
    <s v="PASS"/>
    <b v="0"/>
    <s v="PASS"/>
    <n v="1"/>
    <n v="0"/>
    <n v="0"/>
    <n v="0"/>
    <n v="1"/>
  </r>
  <r>
    <s v="MQE0245 - Vaccination admin code is not specific"/>
    <x v="11"/>
    <n v="369"/>
    <n v="13"/>
    <n v="0"/>
    <n v="0"/>
    <s v="LT"/>
    <s v=" 1%"/>
    <b v="0"/>
    <s v="PASS"/>
    <b v="0"/>
    <s v="PASS"/>
    <n v="1"/>
    <n v="0"/>
    <n v="0"/>
    <n v="0"/>
    <n v="1"/>
  </r>
  <r>
    <s v="MQE0245 - Vaccination admin code is not specific"/>
    <x v="12"/>
    <n v="14"/>
    <n v="1"/>
    <n v="0"/>
    <n v="0"/>
    <s v="LT"/>
    <s v=" 1%"/>
    <b v="0"/>
    <s v="PASS"/>
    <b v="0"/>
    <s v="PASS"/>
    <n v="1"/>
    <n v="0"/>
    <n v="0"/>
    <n v="0"/>
    <n v="1"/>
  </r>
  <r>
    <s v="MQE0245 - Vaccination admin code is not specific"/>
    <x v="13"/>
    <n v="5"/>
    <n v="2"/>
    <n v="0"/>
    <n v="0"/>
    <s v="LT"/>
    <s v=" 1%"/>
    <b v="0"/>
    <s v="PASS"/>
    <b v="0"/>
    <s v="PASS"/>
    <n v="1"/>
    <n v="0"/>
    <n v="0"/>
    <n v="0"/>
    <n v="1"/>
  </r>
  <r>
    <s v="MQE0245 - Vaccination admin code is not specific"/>
    <x v="14"/>
    <n v="9"/>
    <n v="1"/>
    <n v="0"/>
    <n v="0"/>
    <s v="LT"/>
    <s v=" 1%"/>
    <b v="0"/>
    <s v="PASS"/>
    <b v="0"/>
    <s v="PASS"/>
    <n v="1"/>
    <n v="0"/>
    <n v="0"/>
    <n v="0"/>
    <n v="1"/>
  </r>
  <r>
    <s v="MQE0245 - Vaccination admin code is not specific"/>
    <x v="15"/>
    <n v="2"/>
    <n v="1"/>
    <n v="0"/>
    <n v="0"/>
    <s v="LT"/>
    <s v=" 1%"/>
    <b v="0"/>
    <s v="PASS"/>
    <b v="0"/>
    <s v="PASS"/>
    <n v="1"/>
    <n v="0"/>
    <n v="0"/>
    <n v="0"/>
    <n v="1"/>
  </r>
  <r>
    <s v="MQE0309 - Vaccination CVX code is unrecognized"/>
    <x v="0"/>
    <n v="537"/>
    <n v="20"/>
    <n v="0"/>
    <n v="0"/>
    <s v="LT"/>
    <s v=" 1%"/>
    <b v="0"/>
    <s v="PASS"/>
    <b v="0"/>
    <s v="PASS"/>
    <n v="1"/>
    <n v="0"/>
    <n v="0"/>
    <n v="0"/>
    <n v="1"/>
  </r>
  <r>
    <s v="MQE0309 - Vaccination CVX code is unrecognized"/>
    <x v="1"/>
    <n v="1995"/>
    <n v="8"/>
    <n v="0"/>
    <n v="0"/>
    <s v="LT"/>
    <s v=" 1%"/>
    <b v="0"/>
    <s v="PASS"/>
    <b v="0"/>
    <s v="PASS"/>
    <n v="1"/>
    <n v="0"/>
    <n v="0"/>
    <n v="0"/>
    <n v="1"/>
  </r>
  <r>
    <s v="MQE0309 - Vaccination CVX code is unrecognized"/>
    <x v="2"/>
    <n v="18286"/>
    <n v="116"/>
    <n v="0"/>
    <n v="0"/>
    <s v="LT"/>
    <s v=" 1%"/>
    <b v="0"/>
    <s v="PASS"/>
    <b v="0"/>
    <s v="PASS"/>
    <n v="1"/>
    <n v="0"/>
    <n v="0"/>
    <n v="0"/>
    <n v="1"/>
  </r>
  <r>
    <s v="MQE0309 - Vaccination CVX code is unrecognized"/>
    <x v="3"/>
    <n v="2221"/>
    <n v="8"/>
    <n v="0"/>
    <n v="0"/>
    <s v="LT"/>
    <s v=" 1%"/>
    <b v="0"/>
    <s v="PASS"/>
    <b v="0"/>
    <s v="PASS"/>
    <n v="1"/>
    <n v="0"/>
    <n v="0"/>
    <n v="0"/>
    <n v="1"/>
  </r>
  <r>
    <s v="MQE0309 - Vaccination CVX code is unrecognized"/>
    <x v="4"/>
    <n v="3490"/>
    <n v="13"/>
    <n v="0"/>
    <n v="0"/>
    <s v="LT"/>
    <s v=" 1%"/>
    <b v="0"/>
    <s v="PASS"/>
    <b v="0"/>
    <s v="PASS"/>
    <n v="1"/>
    <n v="0"/>
    <n v="0"/>
    <n v="0"/>
    <n v="1"/>
  </r>
  <r>
    <s v="MQE0309 - Vaccination CVX code is unrecognized"/>
    <x v="5"/>
    <n v="552"/>
    <n v="5"/>
    <n v="0"/>
    <n v="0"/>
    <s v="LT"/>
    <s v=" 1%"/>
    <b v="0"/>
    <s v="PASS"/>
    <b v="0"/>
    <s v="PASS"/>
    <n v="1"/>
    <n v="0"/>
    <n v="0"/>
    <n v="0"/>
    <n v="1"/>
  </r>
  <r>
    <s v="MQE0309 - Vaccination CVX code is unrecognized"/>
    <x v="6"/>
    <n v="85"/>
    <n v="4"/>
    <n v="0"/>
    <n v="0"/>
    <s v="LT"/>
    <s v=" 1%"/>
    <b v="0"/>
    <s v="PASS"/>
    <b v="0"/>
    <s v="PASS"/>
    <n v="1"/>
    <n v="0"/>
    <n v="0"/>
    <n v="0"/>
    <n v="1"/>
  </r>
  <r>
    <s v="MQE0309 - Vaccination CVX code is unrecognized"/>
    <x v="7"/>
    <n v="3619"/>
    <n v="8"/>
    <n v="0"/>
    <n v="0"/>
    <s v="LT"/>
    <s v=" 1%"/>
    <b v="0"/>
    <s v="PASS"/>
    <b v="0"/>
    <s v="PASS"/>
    <n v="1"/>
    <n v="0"/>
    <n v="0"/>
    <n v="0"/>
    <n v="1"/>
  </r>
  <r>
    <s v="MQE0309 - Vaccination CVX code is unrecognized"/>
    <x v="8"/>
    <n v="104"/>
    <n v="3"/>
    <n v="0"/>
    <n v="0"/>
    <s v="LT"/>
    <s v=" 1%"/>
    <b v="0"/>
    <s v="PASS"/>
    <b v="0"/>
    <s v="PASS"/>
    <n v="1"/>
    <n v="0"/>
    <n v="0"/>
    <n v="0"/>
    <n v="1"/>
  </r>
  <r>
    <s v="MQE0309 - Vaccination CVX code is unrecognized"/>
    <x v="9"/>
    <n v="146"/>
    <n v="3"/>
    <n v="0"/>
    <n v="0"/>
    <s v="LT"/>
    <s v=" 1%"/>
    <b v="0"/>
    <s v="PASS"/>
    <b v="0"/>
    <s v="PASS"/>
    <n v="1"/>
    <n v="0"/>
    <n v="0"/>
    <n v="0"/>
    <n v="1"/>
  </r>
  <r>
    <s v="MQE0309 - Vaccination CVX code is unrecognized"/>
    <x v="10"/>
    <n v="55"/>
    <n v="5"/>
    <n v="0"/>
    <n v="0"/>
    <s v="LT"/>
    <s v=" 1%"/>
    <b v="0"/>
    <s v="PASS"/>
    <b v="0"/>
    <s v="PASS"/>
    <n v="1"/>
    <n v="0"/>
    <n v="0"/>
    <n v="0"/>
    <n v="1"/>
  </r>
  <r>
    <s v="MQE0309 - Vaccination CVX code is unrecognized"/>
    <x v="11"/>
    <n v="369"/>
    <n v="13"/>
    <n v="0"/>
    <n v="0"/>
    <s v="LT"/>
    <s v=" 1%"/>
    <b v="0"/>
    <s v="PASS"/>
    <b v="0"/>
    <s v="PASS"/>
    <n v="1"/>
    <n v="0"/>
    <n v="0"/>
    <n v="0"/>
    <n v="1"/>
  </r>
  <r>
    <s v="MQE0309 - Vaccination CVX code is unrecognized"/>
    <x v="12"/>
    <n v="14"/>
    <n v="1"/>
    <n v="0"/>
    <n v="0"/>
    <s v="LT"/>
    <s v=" 1%"/>
    <b v="0"/>
    <s v="PASS"/>
    <b v="0"/>
    <s v="PASS"/>
    <n v="1"/>
    <n v="0"/>
    <n v="0"/>
    <n v="0"/>
    <n v="1"/>
  </r>
  <r>
    <s v="MQE0309 - Vaccination CVX code is unrecognized"/>
    <x v="13"/>
    <n v="5"/>
    <n v="2"/>
    <n v="0"/>
    <n v="0"/>
    <s v="LT"/>
    <s v=" 1%"/>
    <b v="0"/>
    <s v="PASS"/>
    <b v="0"/>
    <s v="PASS"/>
    <n v="1"/>
    <n v="0"/>
    <n v="0"/>
    <n v="0"/>
    <n v="1"/>
  </r>
  <r>
    <s v="MQE0309 - Vaccination CVX code is unrecognized"/>
    <x v="14"/>
    <n v="9"/>
    <n v="1"/>
    <n v="0"/>
    <n v="0"/>
    <s v="LT"/>
    <s v=" 1%"/>
    <b v="0"/>
    <s v="PASS"/>
    <b v="0"/>
    <s v="PASS"/>
    <n v="1"/>
    <n v="0"/>
    <n v="0"/>
    <n v="0"/>
    <n v="1"/>
  </r>
  <r>
    <s v="MQE0309 - Vaccination CVX code is unrecognized"/>
    <x v="15"/>
    <n v="2"/>
    <n v="1"/>
    <n v="0"/>
    <n v="0"/>
    <s v="LT"/>
    <s v=" 1%"/>
    <b v="0"/>
    <s v="PASS"/>
    <b v="0"/>
    <s v="PASS"/>
    <n v="1"/>
    <n v="0"/>
    <n v="0"/>
    <n v="0"/>
    <n v="1"/>
  </r>
  <r>
    <s v="MQE0344 - Vaccination manufacturer code is unrecognized"/>
    <x v="0"/>
    <n v="537"/>
    <n v="20"/>
    <n v="2"/>
    <n v="6.3351282863477985E-4"/>
    <s v="LT"/>
    <s v=" 1%"/>
    <b v="0"/>
    <s v="PASS"/>
    <b v="0"/>
    <s v="PASS"/>
    <n v="0"/>
    <n v="0.75"/>
    <n v="0"/>
    <n v="0"/>
    <n v="0.75"/>
  </r>
  <r>
    <s v="MQE0344 - Vaccination manufacturer code is unrecognized"/>
    <x v="1"/>
    <n v="1995"/>
    <n v="8"/>
    <n v="0"/>
    <n v="0"/>
    <s v="LT"/>
    <s v=" 1%"/>
    <b v="0"/>
    <s v="PASS"/>
    <b v="0"/>
    <s v="PASS"/>
    <n v="0"/>
    <n v="0.75"/>
    <n v="0"/>
    <n v="0"/>
    <n v="0.75"/>
  </r>
  <r>
    <s v="MQE0344 - Vaccination manufacturer code is unrecognized"/>
    <x v="2"/>
    <n v="18286"/>
    <n v="116"/>
    <n v="10"/>
    <n v="7.6998298337606745E-5"/>
    <s v="LT"/>
    <s v=" 1%"/>
    <b v="0"/>
    <s v="PASS"/>
    <b v="0"/>
    <s v="PASS"/>
    <n v="0"/>
    <n v="0.75"/>
    <n v="0"/>
    <n v="0"/>
    <n v="0.75"/>
  </r>
  <r>
    <s v="MQE0344 - Vaccination manufacturer code is unrecognized"/>
    <x v="3"/>
    <n v="2221"/>
    <n v="8"/>
    <n v="0"/>
    <n v="0"/>
    <s v="LT"/>
    <s v=" 1%"/>
    <b v="0"/>
    <s v="PASS"/>
    <b v="0"/>
    <s v="PASS"/>
    <n v="0"/>
    <n v="0.75"/>
    <n v="0"/>
    <n v="0"/>
    <n v="0.75"/>
  </r>
  <r>
    <s v="MQE0344 - Vaccination manufacturer code is unrecognized"/>
    <x v="4"/>
    <n v="3490"/>
    <n v="13"/>
    <n v="3"/>
    <n v="2.8293879090823354E-4"/>
    <s v="LT"/>
    <s v=" 1%"/>
    <b v="0"/>
    <s v="PASS"/>
    <b v="0"/>
    <s v="PASS"/>
    <n v="0"/>
    <n v="0.75"/>
    <n v="0"/>
    <n v="0"/>
    <n v="0.75"/>
  </r>
  <r>
    <s v="MQE0344 - Vaccination manufacturer code is unrecognized"/>
    <x v="5"/>
    <n v="552"/>
    <n v="5"/>
    <n v="0"/>
    <n v="0"/>
    <s v="LT"/>
    <s v=" 1%"/>
    <b v="0"/>
    <s v="PASS"/>
    <b v="0"/>
    <s v="PASS"/>
    <n v="0"/>
    <n v="0.75"/>
    <n v="0"/>
    <n v="0"/>
    <n v="0.75"/>
  </r>
  <r>
    <s v="MQE0344 - Vaccination manufacturer code is unrecognized"/>
    <x v="6"/>
    <n v="85"/>
    <n v="4"/>
    <n v="0"/>
    <n v="0"/>
    <s v="LT"/>
    <s v=" 1%"/>
    <b v="0"/>
    <s v="PASS"/>
    <b v="0"/>
    <s v="PASS"/>
    <n v="0"/>
    <n v="0.75"/>
    <n v="0"/>
    <n v="0"/>
    <n v="0.75"/>
  </r>
  <r>
    <s v="MQE0344 - Vaccination manufacturer code is unrecognized"/>
    <x v="7"/>
    <n v="3619"/>
    <n v="8"/>
    <n v="2"/>
    <n v="8.467400508044031E-5"/>
    <s v="LT"/>
    <s v=" 1%"/>
    <b v="0"/>
    <s v="PASS"/>
    <b v="0"/>
    <s v="PASS"/>
    <n v="0"/>
    <n v="0.75"/>
    <n v="0"/>
    <n v="0"/>
    <n v="0.75"/>
  </r>
  <r>
    <s v="MQE0344 - Vaccination manufacturer code is unrecognized"/>
    <x v="8"/>
    <n v="104"/>
    <n v="3"/>
    <n v="0"/>
    <n v="0"/>
    <s v="LT"/>
    <s v=" 1%"/>
    <b v="0"/>
    <s v="PASS"/>
    <b v="0"/>
    <s v="PASS"/>
    <n v="0"/>
    <n v="0.75"/>
    <n v="0"/>
    <n v="0"/>
    <n v="0.75"/>
  </r>
  <r>
    <s v="MQE0344 - Vaccination manufacturer code is unrecognized"/>
    <x v="9"/>
    <n v="146"/>
    <n v="3"/>
    <n v="0"/>
    <n v="0"/>
    <s v="LT"/>
    <s v=" 1%"/>
    <b v="0"/>
    <s v="PASS"/>
    <b v="0"/>
    <s v="PASS"/>
    <n v="0"/>
    <n v="0.75"/>
    <n v="0"/>
    <n v="0"/>
    <n v="0.75"/>
  </r>
  <r>
    <s v="MQE0344 - Vaccination manufacturer code is unrecognized"/>
    <x v="10"/>
    <n v="55"/>
    <n v="5"/>
    <n v="0"/>
    <n v="0"/>
    <s v="LT"/>
    <s v=" 1%"/>
    <b v="0"/>
    <s v="PASS"/>
    <b v="0"/>
    <s v="PASS"/>
    <n v="0"/>
    <n v="0.75"/>
    <n v="0"/>
    <n v="0"/>
    <n v="0.75"/>
  </r>
  <r>
    <s v="MQE0344 - Vaccination manufacturer code is unrecognized"/>
    <x v="11"/>
    <n v="369"/>
    <n v="13"/>
    <n v="0"/>
    <n v="0"/>
    <s v="LT"/>
    <s v=" 1%"/>
    <b v="0"/>
    <s v="PASS"/>
    <b v="0"/>
    <s v="PASS"/>
    <n v="0"/>
    <n v="0.75"/>
    <n v="0"/>
    <n v="0"/>
    <n v="0.75"/>
  </r>
  <r>
    <s v="MQE0344 - Vaccination manufacturer code is unrecognized"/>
    <x v="12"/>
    <n v="14"/>
    <n v="1"/>
    <n v="0"/>
    <n v="0"/>
    <s v="LT"/>
    <s v=" 1%"/>
    <b v="0"/>
    <s v="PASS"/>
    <b v="0"/>
    <s v="PASS"/>
    <n v="0"/>
    <n v="0.75"/>
    <n v="0"/>
    <n v="0"/>
    <n v="0.75"/>
  </r>
  <r>
    <s v="MQE0344 - Vaccination manufacturer code is unrecognized"/>
    <x v="13"/>
    <n v="5"/>
    <n v="2"/>
    <n v="0"/>
    <n v="0"/>
    <s v="LT"/>
    <s v=" 1%"/>
    <b v="0"/>
    <s v="PASS"/>
    <b v="0"/>
    <s v="PASS"/>
    <n v="0"/>
    <n v="0.75"/>
    <n v="0"/>
    <n v="0"/>
    <n v="0.75"/>
  </r>
  <r>
    <s v="MQE0344 - Vaccination manufacturer code is unrecognized"/>
    <x v="14"/>
    <n v="9"/>
    <n v="1"/>
    <n v="0"/>
    <n v="0"/>
    <s v="LT"/>
    <s v=" 1%"/>
    <b v="0"/>
    <s v="PASS"/>
    <b v="0"/>
    <s v="PASS"/>
    <n v="0"/>
    <n v="0.75"/>
    <n v="0"/>
    <n v="0"/>
    <n v="0.75"/>
  </r>
  <r>
    <s v="MQE0344 - Vaccination manufacturer code is unrecognized"/>
    <x v="15"/>
    <n v="2"/>
    <n v="1"/>
    <n v="0"/>
    <n v="0"/>
    <s v="LT"/>
    <s v=" 1%"/>
    <b v="0"/>
    <s v="PASS"/>
    <b v="0"/>
    <s v="PASS"/>
    <n v="0"/>
    <n v="0.75"/>
    <n v="0"/>
    <n v="0"/>
    <n v="0.75"/>
  </r>
  <r>
    <s v="MQE0278 - Vaccination body route is unrecognized"/>
    <x v="0"/>
    <n v="537"/>
    <n v="20"/>
    <n v="0"/>
    <n v="0"/>
    <s v="LT"/>
    <s v=" 1%"/>
    <b v="0"/>
    <s v="PASS"/>
    <b v="0"/>
    <s v="PASS"/>
    <n v="0"/>
    <n v="0.75"/>
    <n v="0"/>
    <n v="0"/>
    <n v="0.75"/>
  </r>
  <r>
    <s v="MQE0278 - Vaccination body route is unrecognized"/>
    <x v="1"/>
    <n v="1995"/>
    <n v="8"/>
    <n v="0"/>
    <n v="0"/>
    <s v="LT"/>
    <s v=" 1%"/>
    <b v="0"/>
    <s v="PASS"/>
    <b v="0"/>
    <s v="PASS"/>
    <n v="0"/>
    <n v="0.75"/>
    <n v="0"/>
    <n v="0"/>
    <n v="0.75"/>
  </r>
  <r>
    <s v="MQE0278 - Vaccination body route is unrecognized"/>
    <x v="2"/>
    <n v="18286"/>
    <n v="116"/>
    <n v="0"/>
    <n v="0"/>
    <s v="LT"/>
    <s v=" 1%"/>
    <b v="0"/>
    <s v="PASS"/>
    <b v="0"/>
    <s v="PASS"/>
    <n v="0"/>
    <n v="0.75"/>
    <n v="0"/>
    <n v="0"/>
    <n v="0.75"/>
  </r>
  <r>
    <s v="MQE0278 - Vaccination body route is unrecognized"/>
    <x v="3"/>
    <n v="2221"/>
    <n v="8"/>
    <n v="0"/>
    <n v="0"/>
    <s v="LT"/>
    <s v=" 1%"/>
    <b v="0"/>
    <s v="PASS"/>
    <b v="0"/>
    <s v="PASS"/>
    <n v="0"/>
    <n v="0.75"/>
    <n v="0"/>
    <n v="0"/>
    <n v="0.75"/>
  </r>
  <r>
    <s v="MQE0278 - Vaccination body route is unrecognized"/>
    <x v="4"/>
    <n v="3490"/>
    <n v="13"/>
    <n v="0"/>
    <n v="0"/>
    <s v="LT"/>
    <s v=" 1%"/>
    <b v="0"/>
    <s v="PASS"/>
    <b v="0"/>
    <s v="PASS"/>
    <n v="0"/>
    <n v="0.75"/>
    <n v="0"/>
    <n v="0"/>
    <n v="0.75"/>
  </r>
  <r>
    <s v="MQE0278 - Vaccination body route is unrecognized"/>
    <x v="5"/>
    <n v="552"/>
    <n v="5"/>
    <n v="0"/>
    <n v="0"/>
    <s v="LT"/>
    <s v=" 1%"/>
    <b v="0"/>
    <s v="PASS"/>
    <b v="0"/>
    <s v="PASS"/>
    <n v="0"/>
    <n v="0.75"/>
    <n v="0"/>
    <n v="0"/>
    <n v="0.75"/>
  </r>
  <r>
    <s v="MQE0278 - Vaccination body route is unrecognized"/>
    <x v="6"/>
    <n v="85"/>
    <n v="4"/>
    <n v="0"/>
    <n v="0"/>
    <s v="LT"/>
    <s v=" 1%"/>
    <b v="0"/>
    <s v="PASS"/>
    <b v="0"/>
    <s v="PASS"/>
    <n v="0"/>
    <n v="0.75"/>
    <n v="0"/>
    <n v="0"/>
    <n v="0.75"/>
  </r>
  <r>
    <s v="MQE0278 - Vaccination body route is unrecognized"/>
    <x v="7"/>
    <n v="3619"/>
    <n v="8"/>
    <n v="0"/>
    <n v="0"/>
    <s v="LT"/>
    <s v=" 1%"/>
    <b v="0"/>
    <s v="PASS"/>
    <b v="0"/>
    <s v="PASS"/>
    <n v="0"/>
    <n v="0.75"/>
    <n v="0"/>
    <n v="0"/>
    <n v="0.75"/>
  </r>
  <r>
    <s v="MQE0278 - Vaccination body route is unrecognized"/>
    <x v="8"/>
    <n v="104"/>
    <n v="3"/>
    <n v="0"/>
    <n v="0"/>
    <s v="LT"/>
    <s v=" 1%"/>
    <b v="0"/>
    <s v="PASS"/>
    <b v="0"/>
    <s v="PASS"/>
    <n v="0"/>
    <n v="0.75"/>
    <n v="0"/>
    <n v="0"/>
    <n v="0.75"/>
  </r>
  <r>
    <s v="MQE0278 - Vaccination body route is unrecognized"/>
    <x v="9"/>
    <n v="146"/>
    <n v="3"/>
    <n v="0"/>
    <n v="0"/>
    <s v="LT"/>
    <s v=" 1%"/>
    <b v="0"/>
    <s v="PASS"/>
    <b v="0"/>
    <s v="PASS"/>
    <n v="0"/>
    <n v="0.75"/>
    <n v="0"/>
    <n v="0"/>
    <n v="0.75"/>
  </r>
  <r>
    <s v="MQE0278 - Vaccination body route is unrecognized"/>
    <x v="10"/>
    <n v="55"/>
    <n v="5"/>
    <n v="0"/>
    <n v="0"/>
    <s v="LT"/>
    <s v=" 1%"/>
    <b v="0"/>
    <s v="PASS"/>
    <b v="0"/>
    <s v="PASS"/>
    <n v="0"/>
    <n v="0.75"/>
    <n v="0"/>
    <n v="0"/>
    <n v="0.75"/>
  </r>
  <r>
    <s v="MQE0278 - Vaccination body route is unrecognized"/>
    <x v="11"/>
    <n v="369"/>
    <n v="13"/>
    <n v="0"/>
    <n v="0"/>
    <s v="LT"/>
    <s v=" 1%"/>
    <b v="0"/>
    <s v="PASS"/>
    <b v="0"/>
    <s v="PASS"/>
    <n v="0"/>
    <n v="0.75"/>
    <n v="0"/>
    <n v="0"/>
    <n v="0.75"/>
  </r>
  <r>
    <s v="MQE0278 - Vaccination body route is unrecognized"/>
    <x v="12"/>
    <n v="14"/>
    <n v="1"/>
    <n v="0"/>
    <n v="0"/>
    <s v="LT"/>
    <s v=" 1%"/>
    <b v="0"/>
    <s v="PASS"/>
    <b v="0"/>
    <s v="PASS"/>
    <n v="0"/>
    <n v="0.75"/>
    <n v="0"/>
    <n v="0"/>
    <n v="0.75"/>
  </r>
  <r>
    <s v="MQE0278 - Vaccination body route is unrecognized"/>
    <x v="13"/>
    <n v="5"/>
    <n v="2"/>
    <n v="0"/>
    <n v="0"/>
    <s v="LT"/>
    <s v=" 1%"/>
    <b v="0"/>
    <s v="PASS"/>
    <b v="0"/>
    <s v="PASS"/>
    <n v="0"/>
    <n v="0.75"/>
    <n v="0"/>
    <n v="0"/>
    <n v="0.75"/>
  </r>
  <r>
    <s v="MQE0278 - Vaccination body route is unrecognized"/>
    <x v="14"/>
    <n v="9"/>
    <n v="1"/>
    <n v="0"/>
    <n v="0"/>
    <s v="LT"/>
    <s v=" 1%"/>
    <b v="0"/>
    <s v="PASS"/>
    <b v="0"/>
    <s v="PASS"/>
    <n v="0"/>
    <n v="0.75"/>
    <n v="0"/>
    <n v="0"/>
    <n v="0.75"/>
  </r>
  <r>
    <s v="MQE0278 - Vaccination body route is unrecognized"/>
    <x v="15"/>
    <n v="2"/>
    <n v="1"/>
    <n v="0"/>
    <n v="0"/>
    <s v="LT"/>
    <s v=" 1%"/>
    <b v="0"/>
    <s v="PASS"/>
    <b v="0"/>
    <s v="PASS"/>
    <n v="0"/>
    <n v="0.75"/>
    <n v="0"/>
    <n v="0"/>
    <n v="0.75"/>
  </r>
  <r>
    <s v="MQE0284 - Vaccination body site is unrecognized"/>
    <x v="0"/>
    <n v="537"/>
    <n v="20"/>
    <n v="0"/>
    <n v="0"/>
    <s v="LT"/>
    <s v=" 1%"/>
    <b v="0"/>
    <s v="PASS"/>
    <b v="0"/>
    <s v="PASS"/>
    <n v="0"/>
    <n v="0.75"/>
    <n v="0"/>
    <n v="0"/>
    <n v="0.75"/>
  </r>
  <r>
    <s v="MQE0284 - Vaccination body site is unrecognized"/>
    <x v="1"/>
    <n v="1995"/>
    <n v="8"/>
    <n v="0"/>
    <n v="0"/>
    <s v="LT"/>
    <s v=" 1%"/>
    <b v="0"/>
    <s v="PASS"/>
    <b v="0"/>
    <s v="PASS"/>
    <n v="0"/>
    <n v="0.75"/>
    <n v="0"/>
    <n v="0"/>
    <n v="0.75"/>
  </r>
  <r>
    <s v="MQE0284 - Vaccination body site is unrecognized"/>
    <x v="2"/>
    <n v="18286"/>
    <n v="116"/>
    <n v="466"/>
    <n v="3.5894473329481993E-3"/>
    <s v="LT"/>
    <s v=" 1%"/>
    <b v="0"/>
    <s v="PASS"/>
    <b v="0"/>
    <s v="PASS"/>
    <n v="0"/>
    <n v="0.75"/>
    <n v="0"/>
    <n v="0"/>
    <n v="0.75"/>
  </r>
  <r>
    <s v="MQE0284 - Vaccination body site is unrecognized"/>
    <x v="3"/>
    <n v="2221"/>
    <n v="8"/>
    <n v="0"/>
    <n v="0"/>
    <s v="LT"/>
    <s v=" 1%"/>
    <b v="0"/>
    <s v="PASS"/>
    <b v="0"/>
    <s v="PASS"/>
    <n v="0"/>
    <n v="0.75"/>
    <n v="0"/>
    <n v="0"/>
    <n v="0.75"/>
  </r>
  <r>
    <s v="MQE0284 - Vaccination body site is unrecognized"/>
    <x v="4"/>
    <n v="3490"/>
    <n v="13"/>
    <n v="6"/>
    <n v="5.6598434109989622E-4"/>
    <s v="LT"/>
    <s v=" 1%"/>
    <b v="0"/>
    <s v="PASS"/>
    <b v="0"/>
    <s v="PASS"/>
    <n v="0"/>
    <n v="0.75"/>
    <n v="0"/>
    <n v="0"/>
    <n v="0.75"/>
  </r>
  <r>
    <s v="MQE0284 - Vaccination body site is unrecognized"/>
    <x v="5"/>
    <n v="552"/>
    <n v="5"/>
    <n v="0"/>
    <n v="0"/>
    <s v="LT"/>
    <s v=" 1%"/>
    <b v="0"/>
    <s v="PASS"/>
    <b v="0"/>
    <s v="PASS"/>
    <n v="0"/>
    <n v="0.75"/>
    <n v="0"/>
    <n v="0"/>
    <n v="0.75"/>
  </r>
  <r>
    <s v="MQE0284 - Vaccination body site is unrecognized"/>
    <x v="6"/>
    <n v="85"/>
    <n v="4"/>
    <n v="0"/>
    <n v="0"/>
    <s v="LT"/>
    <s v=" 1%"/>
    <b v="0"/>
    <s v="PASS"/>
    <b v="0"/>
    <s v="PASS"/>
    <n v="0"/>
    <n v="0.75"/>
    <n v="0"/>
    <n v="0"/>
    <n v="0.75"/>
  </r>
  <r>
    <s v="MQE0284 - Vaccination body site is unrecognized"/>
    <x v="7"/>
    <n v="3619"/>
    <n v="8"/>
    <n v="2"/>
    <n v="8.467400508044031E-5"/>
    <s v="LT"/>
    <s v=" 1%"/>
    <b v="0"/>
    <s v="PASS"/>
    <b v="0"/>
    <s v="PASS"/>
    <n v="0"/>
    <n v="0.75"/>
    <n v="0"/>
    <n v="0"/>
    <n v="0.75"/>
  </r>
  <r>
    <s v="MQE0284 - Vaccination body site is unrecognized"/>
    <x v="8"/>
    <n v="104"/>
    <n v="3"/>
    <n v="0"/>
    <n v="0"/>
    <s v="LT"/>
    <s v=" 1%"/>
    <b v="0"/>
    <s v="PASS"/>
    <b v="0"/>
    <s v="PASS"/>
    <n v="0"/>
    <n v="0.75"/>
    <n v="0"/>
    <n v="0"/>
    <n v="0.75"/>
  </r>
  <r>
    <s v="MQE0284 - Vaccination body site is unrecognized"/>
    <x v="9"/>
    <n v="146"/>
    <n v="3"/>
    <n v="0"/>
    <n v="0"/>
    <s v="LT"/>
    <s v=" 1%"/>
    <b v="0"/>
    <s v="PASS"/>
    <b v="0"/>
    <s v="PASS"/>
    <n v="0"/>
    <n v="0.75"/>
    <n v="0"/>
    <n v="0"/>
    <n v="0.75"/>
  </r>
  <r>
    <s v="MQE0284 - Vaccination body site is unrecognized"/>
    <x v="10"/>
    <n v="55"/>
    <n v="5"/>
    <n v="0"/>
    <n v="0"/>
    <s v="LT"/>
    <s v=" 1%"/>
    <b v="0"/>
    <s v="PASS"/>
    <b v="0"/>
    <s v="PASS"/>
    <n v="0"/>
    <n v="0.75"/>
    <n v="0"/>
    <n v="0"/>
    <n v="0.75"/>
  </r>
  <r>
    <s v="MQE0284 - Vaccination body site is unrecognized"/>
    <x v="11"/>
    <n v="369"/>
    <n v="13"/>
    <n v="0"/>
    <n v="0"/>
    <s v="LT"/>
    <s v=" 1%"/>
    <b v="0"/>
    <s v="PASS"/>
    <b v="0"/>
    <s v="PASS"/>
    <n v="0"/>
    <n v="0.75"/>
    <n v="0"/>
    <n v="0"/>
    <n v="0.75"/>
  </r>
  <r>
    <s v="MQE0284 - Vaccination body site is unrecognized"/>
    <x v="12"/>
    <n v="14"/>
    <n v="1"/>
    <n v="0"/>
    <n v="0"/>
    <s v="LT"/>
    <s v=" 1%"/>
    <b v="0"/>
    <s v="PASS"/>
    <b v="0"/>
    <s v="PASS"/>
    <n v="0"/>
    <n v="0.75"/>
    <n v="0"/>
    <n v="0"/>
    <n v="0.75"/>
  </r>
  <r>
    <s v="MQE0284 - Vaccination body site is unrecognized"/>
    <x v="13"/>
    <n v="5"/>
    <n v="2"/>
    <n v="0"/>
    <n v="0"/>
    <s v="LT"/>
    <s v=" 1%"/>
    <b v="0"/>
    <s v="PASS"/>
    <b v="0"/>
    <s v="PASS"/>
    <n v="0"/>
    <n v="0.75"/>
    <n v="0"/>
    <n v="0"/>
    <n v="0.75"/>
  </r>
  <r>
    <s v="MQE0284 - Vaccination body site is unrecognized"/>
    <x v="14"/>
    <n v="9"/>
    <n v="1"/>
    <n v="0"/>
    <n v="0"/>
    <s v="LT"/>
    <s v=" 1%"/>
    <b v="0"/>
    <s v="PASS"/>
    <b v="0"/>
    <s v="PASS"/>
    <n v="0"/>
    <n v="0.75"/>
    <n v="0"/>
    <n v="0"/>
    <n v="0.75"/>
  </r>
  <r>
    <s v="MQE0284 - Vaccination body site is unrecognized"/>
    <x v="15"/>
    <n v="2"/>
    <n v="1"/>
    <n v="0"/>
    <n v="0"/>
    <s v="LT"/>
    <s v=" 1%"/>
    <b v="0"/>
    <s v="PASS"/>
    <b v="0"/>
    <s v="PASS"/>
    <n v="0"/>
    <n v="0.75"/>
    <n v="0"/>
    <n v="0"/>
    <n v="0.75"/>
  </r>
  <r>
    <s v="MQE0327 - Vaccination information source is administered but appears to historical"/>
    <x v="0"/>
    <n v="537"/>
    <n v="20"/>
    <n v="0"/>
    <n v="0"/>
    <s v="LT"/>
    <s v="NA"/>
    <e v="#VALUE!"/>
    <e v="#VALUE!"/>
    <s v="NA"/>
    <s v="NA"/>
    <n v="0"/>
    <n v="0"/>
    <n v="0"/>
    <n v="0"/>
    <n v="0"/>
  </r>
  <r>
    <s v="MQE0327 - Vaccination information source is administered but appears to historical"/>
    <x v="1"/>
    <n v="1995"/>
    <n v="8"/>
    <n v="0"/>
    <n v="0"/>
    <s v="LT"/>
    <s v="NA"/>
    <e v="#VALUE!"/>
    <e v="#VALUE!"/>
    <s v="NA"/>
    <s v="NA"/>
    <n v="0"/>
    <n v="0"/>
    <n v="0"/>
    <n v="0"/>
    <n v="0"/>
  </r>
  <r>
    <s v="MQE0327 - Vaccination information source is administered but appears to historical"/>
    <x v="2"/>
    <n v="18286"/>
    <n v="116"/>
    <n v="0"/>
    <n v="0"/>
    <s v="LT"/>
    <s v="NA"/>
    <e v="#VALUE!"/>
    <e v="#VALUE!"/>
    <s v="NA"/>
    <s v="NA"/>
    <n v="0"/>
    <n v="0"/>
    <n v="0"/>
    <n v="0"/>
    <n v="0"/>
  </r>
  <r>
    <s v="MQE0327 - Vaccination information source is administered but appears to historical"/>
    <x v="3"/>
    <n v="2221"/>
    <n v="8"/>
    <n v="0"/>
    <n v="0"/>
    <s v="LT"/>
    <s v="NA"/>
    <e v="#VALUE!"/>
    <e v="#VALUE!"/>
    <s v="NA"/>
    <s v="NA"/>
    <n v="0"/>
    <n v="0"/>
    <n v="0"/>
    <n v="0"/>
    <n v="0"/>
  </r>
  <r>
    <s v="MQE0327 - Vaccination information source is administered but appears to historical"/>
    <x v="4"/>
    <n v="3490"/>
    <n v="13"/>
    <n v="0"/>
    <n v="0"/>
    <s v="LT"/>
    <s v="NA"/>
    <e v="#VALUE!"/>
    <e v="#VALUE!"/>
    <s v="NA"/>
    <s v="NA"/>
    <n v="0"/>
    <n v="0"/>
    <n v="0"/>
    <n v="0"/>
    <n v="0"/>
  </r>
  <r>
    <s v="MQE0327 - Vaccination information source is administered but appears to historical"/>
    <x v="5"/>
    <n v="552"/>
    <n v="5"/>
    <n v="0"/>
    <n v="0"/>
    <s v="LT"/>
    <s v="NA"/>
    <e v="#VALUE!"/>
    <e v="#VALUE!"/>
    <s v="NA"/>
    <s v="NA"/>
    <n v="0"/>
    <n v="0"/>
    <n v="0"/>
    <n v="0"/>
    <n v="0"/>
  </r>
  <r>
    <s v="MQE0327 - Vaccination information source is administered but appears to historical"/>
    <x v="6"/>
    <n v="85"/>
    <n v="4"/>
    <n v="0"/>
    <n v="0"/>
    <s v="LT"/>
    <s v="NA"/>
    <e v="#VALUE!"/>
    <e v="#VALUE!"/>
    <s v="NA"/>
    <s v="NA"/>
    <n v="0"/>
    <n v="0"/>
    <n v="0"/>
    <n v="0"/>
    <n v="0"/>
  </r>
  <r>
    <s v="MQE0327 - Vaccination information source is administered but appears to historical"/>
    <x v="7"/>
    <n v="3619"/>
    <n v="8"/>
    <n v="0"/>
    <n v="0"/>
    <s v="LT"/>
    <s v="NA"/>
    <e v="#VALUE!"/>
    <e v="#VALUE!"/>
    <s v="NA"/>
    <s v="NA"/>
    <n v="0"/>
    <n v="0"/>
    <n v="0"/>
    <n v="0"/>
    <n v="0"/>
  </r>
  <r>
    <s v="MQE0327 - Vaccination information source is administered but appears to historical"/>
    <x v="8"/>
    <n v="104"/>
    <n v="3"/>
    <n v="0"/>
    <n v="0"/>
    <s v="LT"/>
    <s v="NA"/>
    <e v="#VALUE!"/>
    <e v="#VALUE!"/>
    <s v="NA"/>
    <s v="NA"/>
    <n v="0"/>
    <n v="0"/>
    <n v="0"/>
    <n v="0"/>
    <n v="0"/>
  </r>
  <r>
    <s v="MQE0327 - Vaccination information source is administered but appears to historical"/>
    <x v="9"/>
    <n v="146"/>
    <n v="3"/>
    <n v="0"/>
    <n v="0"/>
    <s v="LT"/>
    <s v="NA"/>
    <e v="#VALUE!"/>
    <e v="#VALUE!"/>
    <s v="NA"/>
    <s v="NA"/>
    <n v="0"/>
    <n v="0"/>
    <n v="0"/>
    <n v="0"/>
    <n v="0"/>
  </r>
  <r>
    <s v="MQE0327 - Vaccination information source is administered but appears to historical"/>
    <x v="10"/>
    <n v="55"/>
    <n v="5"/>
    <n v="0"/>
    <n v="0"/>
    <s v="LT"/>
    <s v="NA"/>
    <e v="#VALUE!"/>
    <e v="#VALUE!"/>
    <s v="NA"/>
    <s v="NA"/>
    <n v="0"/>
    <n v="0"/>
    <n v="0"/>
    <n v="0"/>
    <n v="0"/>
  </r>
  <r>
    <s v="MQE0327 - Vaccination information source is administered but appears to historical"/>
    <x v="11"/>
    <n v="369"/>
    <n v="13"/>
    <n v="0"/>
    <n v="0"/>
    <s v="LT"/>
    <s v="NA"/>
    <e v="#VALUE!"/>
    <e v="#VALUE!"/>
    <s v="NA"/>
    <s v="NA"/>
    <n v="0"/>
    <n v="0"/>
    <n v="0"/>
    <n v="0"/>
    <n v="0"/>
  </r>
  <r>
    <s v="MQE0327 - Vaccination information source is administered but appears to historical"/>
    <x v="12"/>
    <n v="14"/>
    <n v="1"/>
    <n v="0"/>
    <n v="0"/>
    <s v="LT"/>
    <s v="NA"/>
    <e v="#VALUE!"/>
    <e v="#VALUE!"/>
    <s v="NA"/>
    <s v="NA"/>
    <n v="0"/>
    <n v="0"/>
    <n v="0"/>
    <n v="0"/>
    <n v="0"/>
  </r>
  <r>
    <s v="MQE0327 - Vaccination information source is administered but appears to historical"/>
    <x v="13"/>
    <n v="5"/>
    <n v="2"/>
    <n v="0"/>
    <n v="0"/>
    <s v="LT"/>
    <s v="NA"/>
    <e v="#VALUE!"/>
    <e v="#VALUE!"/>
    <s v="NA"/>
    <s v="NA"/>
    <n v="0"/>
    <n v="0"/>
    <n v="0"/>
    <n v="0"/>
    <n v="0"/>
  </r>
  <r>
    <s v="MQE0327 - Vaccination information source is administered but appears to historical"/>
    <x v="14"/>
    <n v="9"/>
    <n v="1"/>
    <n v="0"/>
    <n v="0"/>
    <s v="LT"/>
    <s v="NA"/>
    <e v="#VALUE!"/>
    <e v="#VALUE!"/>
    <s v="NA"/>
    <s v="NA"/>
    <n v="0"/>
    <n v="0"/>
    <n v="0"/>
    <n v="0"/>
    <n v="0"/>
  </r>
  <r>
    <s v="MQE0327 - Vaccination information source is administered but appears to historical"/>
    <x v="15"/>
    <n v="2"/>
    <n v="1"/>
    <n v="0"/>
    <n v="0"/>
    <s v="LT"/>
    <s v="NA"/>
    <e v="#VALUE!"/>
    <e v="#VALUE!"/>
    <s v="NA"/>
    <s v="NA"/>
    <n v="0"/>
    <n v="0"/>
    <n v="0"/>
    <n v="0"/>
    <n v="0"/>
  </r>
  <r>
    <s v="MQE0569 - Vaccination system entry time is on time"/>
    <x v="0"/>
    <n v="537"/>
    <n v="20"/>
    <n v="2536"/>
    <n v="0.81464824927722457"/>
    <s v="GT"/>
    <s v="95%"/>
    <b v="0"/>
    <b v="0"/>
    <b v="0"/>
    <s v="FAIL"/>
    <n v="0"/>
    <n v="0"/>
    <n v="0"/>
    <n v="0"/>
    <n v="0"/>
  </r>
  <r>
    <s v="MQE0569 - Vaccination system entry time is on time"/>
    <x v="1"/>
    <n v="1995"/>
    <n v="8"/>
    <n v="1322"/>
    <n v="0.43216737495913699"/>
    <s v="GT"/>
    <s v="95%"/>
    <b v="0"/>
    <b v="0"/>
    <b v="0"/>
    <s v="FAIL"/>
    <n v="0"/>
    <n v="0"/>
    <n v="0"/>
    <n v="0"/>
    <n v="0"/>
  </r>
  <r>
    <s v="MQE0569 - Vaccination system entry time is on time"/>
    <x v="2"/>
    <n v="18286"/>
    <n v="116"/>
    <n v="120836"/>
    <n v="0.93078931759884764"/>
    <s v="GT"/>
    <s v="95%"/>
    <b v="0"/>
    <b v="0"/>
    <b v="0"/>
    <s v="FAIL"/>
    <n v="0"/>
    <n v="0"/>
    <n v="0"/>
    <n v="0.25"/>
    <n v="0.25"/>
  </r>
  <r>
    <s v="MQE0569 - Vaccination system entry time is on time"/>
    <x v="3"/>
    <n v="2221"/>
    <n v="8"/>
    <n v="13478"/>
    <n v="0.91662132752992387"/>
    <s v="GT"/>
    <s v="95%"/>
    <b v="0"/>
    <b v="0"/>
    <b v="0"/>
    <s v="FAIL"/>
    <n v="0"/>
    <n v="0"/>
    <n v="0"/>
    <n v="0.25"/>
    <n v="0.25"/>
  </r>
  <r>
    <s v="MQE0569 - Vaccination system entry time is on time"/>
    <x v="4"/>
    <n v="3490"/>
    <n v="13"/>
    <n v="7349"/>
    <n v="0.69336729880177372"/>
    <s v="GT"/>
    <s v="95%"/>
    <b v="0"/>
    <b v="0"/>
    <b v="0"/>
    <s v="FAIL"/>
    <n v="0"/>
    <n v="0"/>
    <n v="0"/>
    <n v="0"/>
    <n v="0"/>
  </r>
  <r>
    <s v="MQE0569 - Vaccination system entry time is on time"/>
    <x v="5"/>
    <n v="552"/>
    <n v="5"/>
    <n v="5072"/>
    <n v="0.97444764649375604"/>
    <s v="GT"/>
    <s v="95%"/>
    <s v="PASS"/>
    <b v="0"/>
    <b v="0"/>
    <s v="PASS"/>
    <n v="0"/>
    <n v="0"/>
    <n v="0.5"/>
    <n v="0"/>
    <n v="0.5"/>
  </r>
  <r>
    <s v="MQE0569 - Vaccination system entry time is on time"/>
    <x v="6"/>
    <n v="85"/>
    <n v="4"/>
    <n v="724"/>
    <n v="0.81623449830890638"/>
    <s v="GT"/>
    <s v="95%"/>
    <b v="0"/>
    <b v="0"/>
    <b v="0"/>
    <s v="FAIL"/>
    <n v="0"/>
    <n v="0"/>
    <n v="0"/>
    <n v="0"/>
    <n v="0"/>
  </r>
  <r>
    <s v="MQE0569 - Vaccination system entry time is on time"/>
    <x v="7"/>
    <n v="3619"/>
    <n v="8"/>
    <n v="22517"/>
    <n v="0.95330228619813717"/>
    <s v="GT"/>
    <s v="95%"/>
    <s v="PASS"/>
    <b v="0"/>
    <b v="0"/>
    <s v="PASS"/>
    <n v="0"/>
    <n v="0"/>
    <n v="0.5"/>
    <n v="0"/>
    <n v="0.5"/>
  </r>
  <r>
    <s v="MQE0569 - Vaccination system entry time is on time"/>
    <x v="8"/>
    <n v="104"/>
    <n v="3"/>
    <n v="1114"/>
    <n v="0.98846495119787048"/>
    <s v="GT"/>
    <s v="95%"/>
    <s v="PASS"/>
    <b v="0"/>
    <b v="0"/>
    <s v="PASS"/>
    <n v="0"/>
    <n v="0"/>
    <n v="0.5"/>
    <n v="0"/>
    <n v="0.5"/>
  </r>
  <r>
    <s v="MQE0569 - Vaccination system entry time is on time"/>
    <x v="9"/>
    <n v="146"/>
    <n v="3"/>
    <n v="1665"/>
    <n v="0.97883597883597884"/>
    <s v="GT"/>
    <s v="95%"/>
    <s v="PASS"/>
    <b v="0"/>
    <b v="0"/>
    <s v="PASS"/>
    <n v="0"/>
    <n v="0"/>
    <n v="0.5"/>
    <n v="0"/>
    <n v="0.5"/>
  </r>
  <r>
    <s v="MQE0569 - Vaccination system entry time is on time"/>
    <x v="10"/>
    <n v="55"/>
    <n v="5"/>
    <n v="259"/>
    <n v="0.98854961832061072"/>
    <s v="GT"/>
    <s v="95%"/>
    <s v="PASS"/>
    <b v="0"/>
    <b v="0"/>
    <s v="PASS"/>
    <n v="0"/>
    <n v="0"/>
    <n v="0.5"/>
    <n v="0"/>
    <n v="0.5"/>
  </r>
  <r>
    <s v="MQE0569 - Vaccination system entry time is on time"/>
    <x v="11"/>
    <n v="369"/>
    <n v="13"/>
    <n v="2369"/>
    <n v="0.9111538461538462"/>
    <s v="GT"/>
    <s v="95%"/>
    <b v="0"/>
    <b v="0"/>
    <b v="0"/>
    <s v="FAIL"/>
    <n v="0"/>
    <n v="0"/>
    <n v="0"/>
    <n v="0"/>
    <n v="0"/>
  </r>
  <r>
    <s v="MQE0569 - Vaccination system entry time is on time"/>
    <x v="12"/>
    <n v="14"/>
    <n v="1"/>
    <n v="64"/>
    <n v="1"/>
    <s v="GT"/>
    <s v="95%"/>
    <s v="PASS"/>
    <b v="0"/>
    <b v="0"/>
    <s v="PASS"/>
    <n v="0"/>
    <n v="0"/>
    <n v="0.5"/>
    <n v="0"/>
    <n v="0.5"/>
  </r>
  <r>
    <s v="MQE0569 - Vaccination system entry time is on time"/>
    <x v="13"/>
    <n v="5"/>
    <n v="2"/>
    <n v="24"/>
    <n v="0.96"/>
    <s v="GT"/>
    <s v="95%"/>
    <s v="PASS"/>
    <b v="0"/>
    <b v="0"/>
    <s v="PASS"/>
    <n v="0"/>
    <n v="0"/>
    <n v="0.5"/>
    <n v="0"/>
    <n v="0.5"/>
  </r>
  <r>
    <s v="MQE0569 - Vaccination system entry time is on time"/>
    <x v="14"/>
    <n v="9"/>
    <n v="1"/>
    <n v="38"/>
    <n v="0.97435897435897434"/>
    <s v="GT"/>
    <s v="95%"/>
    <s v="PASS"/>
    <b v="0"/>
    <b v="0"/>
    <s v="PASS"/>
    <n v="0"/>
    <n v="0"/>
    <n v="0.5"/>
    <n v="0"/>
    <n v="0.5"/>
  </r>
  <r>
    <s v="MQE0569 - Vaccination system entry time is on time"/>
    <x v="15"/>
    <n v="2"/>
    <n v="1"/>
    <n v="3"/>
    <n v="1"/>
    <s v="GT"/>
    <s v="95%"/>
    <s v="PASS"/>
    <b v="0"/>
    <b v="0"/>
    <s v="PASS"/>
    <n v="0"/>
    <n v="0"/>
    <n v="0.5"/>
    <n v="0"/>
    <n v="0.5"/>
  </r>
  <r>
    <s v="MQE0575 - Patient system entry time is on time"/>
    <x v="0"/>
    <n v="537"/>
    <n v="20"/>
    <n v="482"/>
    <n v="0.89757914338919931"/>
    <s v="GT"/>
    <s v="95%"/>
    <b v="0"/>
    <b v="0"/>
    <b v="0"/>
    <s v="FAIL"/>
    <n v="0"/>
    <n v="0"/>
    <n v="0"/>
    <n v="0"/>
    <n v="0"/>
  </r>
  <r>
    <s v="MQE0575 - Patient system entry time is on time"/>
    <x v="1"/>
    <n v="1995"/>
    <n v="8"/>
    <n v="1912"/>
    <n v="0.95839598997493736"/>
    <s v="GT"/>
    <s v="95%"/>
    <s v="PASS"/>
    <b v="0"/>
    <b v="0"/>
    <s v="PASS"/>
    <n v="0"/>
    <n v="0"/>
    <n v="0.5"/>
    <n v="0"/>
    <n v="0.5"/>
  </r>
  <r>
    <s v="MQE0575 - Patient system entry time is on time"/>
    <x v="2"/>
    <n v="18286"/>
    <n v="116"/>
    <n v="17012"/>
    <n v="0.93032921360603738"/>
    <s v="GT"/>
    <s v="95%"/>
    <b v="0"/>
    <b v="0"/>
    <b v="0"/>
    <s v="FAIL"/>
    <n v="0"/>
    <n v="0"/>
    <n v="0"/>
    <n v="0"/>
    <n v="0"/>
  </r>
  <r>
    <s v="MQE0575 - Patient system entry time is on time"/>
    <x v="3"/>
    <n v="2221"/>
    <n v="8"/>
    <n v="2110"/>
    <n v="0.95002251238181001"/>
    <s v="GT"/>
    <s v="95%"/>
    <s v="PASS"/>
    <b v="0"/>
    <b v="0"/>
    <s v="PASS"/>
    <n v="0"/>
    <n v="0"/>
    <n v="0.5"/>
    <n v="0"/>
    <n v="0.5"/>
  </r>
  <r>
    <s v="MQE0575 - Patient system entry time is on time"/>
    <x v="4"/>
    <n v="3490"/>
    <n v="13"/>
    <n v="3284"/>
    <n v="0.94097421203438392"/>
    <s v="GT"/>
    <s v="95%"/>
    <b v="0"/>
    <b v="0"/>
    <b v="0"/>
    <s v="FAIL"/>
    <n v="0"/>
    <n v="0"/>
    <n v="0"/>
    <n v="0.25"/>
    <n v="0.25"/>
  </r>
  <r>
    <s v="MQE0575 - Patient system entry time is on time"/>
    <x v="5"/>
    <n v="552"/>
    <n v="5"/>
    <n v="455"/>
    <n v="0.82427536231884058"/>
    <s v="GT"/>
    <s v="95%"/>
    <b v="0"/>
    <b v="0"/>
    <b v="0"/>
    <s v="FAIL"/>
    <n v="0"/>
    <n v="0"/>
    <n v="0"/>
    <n v="0"/>
    <n v="0"/>
  </r>
  <r>
    <s v="MQE0575 - Patient system entry time is on time"/>
    <x v="6"/>
    <n v="85"/>
    <n v="4"/>
    <n v="76"/>
    <n v="0.89411764705882357"/>
    <s v="GT"/>
    <s v="95%"/>
    <b v="0"/>
    <b v="0"/>
    <b v="0"/>
    <s v="FAIL"/>
    <n v="0"/>
    <n v="0"/>
    <n v="0"/>
    <n v="0"/>
    <n v="0"/>
  </r>
  <r>
    <s v="MQE0575 - Patient system entry time is on time"/>
    <x v="7"/>
    <n v="3619"/>
    <n v="8"/>
    <n v="3432"/>
    <n v="0.94832826747720367"/>
    <s v="GT"/>
    <s v="95%"/>
    <b v="0"/>
    <b v="0"/>
    <b v="0"/>
    <s v="FAIL"/>
    <n v="0"/>
    <n v="0"/>
    <n v="0"/>
    <n v="0.25"/>
    <n v="0.25"/>
  </r>
  <r>
    <s v="MQE0575 - Patient system entry time is on time"/>
    <x v="8"/>
    <n v="104"/>
    <n v="3"/>
    <n v="99"/>
    <n v="0.95192307692307687"/>
    <s v="GT"/>
    <s v="95%"/>
    <s v="PASS"/>
    <b v="0"/>
    <b v="0"/>
    <s v="PASS"/>
    <n v="0"/>
    <n v="0"/>
    <n v="0.5"/>
    <n v="0"/>
    <n v="0.5"/>
  </r>
  <r>
    <s v="MQE0575 - Patient system entry time is on time"/>
    <x v="9"/>
    <n v="146"/>
    <n v="3"/>
    <n v="140"/>
    <n v="0.95890410958904104"/>
    <s v="GT"/>
    <s v="95%"/>
    <s v="PASS"/>
    <b v="0"/>
    <b v="0"/>
    <s v="PASS"/>
    <n v="0"/>
    <n v="0"/>
    <n v="0.5"/>
    <n v="0"/>
    <n v="0.5"/>
  </r>
  <r>
    <s v="MQE0575 - Patient system entry time is on time"/>
    <x v="10"/>
    <n v="55"/>
    <n v="5"/>
    <n v="46"/>
    <n v="0.83636363636363631"/>
    <s v="GT"/>
    <s v="95%"/>
    <b v="0"/>
    <b v="0"/>
    <b v="0"/>
    <s v="FAIL"/>
    <n v="0"/>
    <n v="0"/>
    <n v="0"/>
    <n v="0"/>
    <n v="0"/>
  </r>
  <r>
    <s v="MQE0575 - Patient system entry time is on time"/>
    <x v="11"/>
    <n v="369"/>
    <n v="13"/>
    <n v="324"/>
    <n v="0.87804878048780488"/>
    <s v="GT"/>
    <s v="95%"/>
    <b v="0"/>
    <b v="0"/>
    <b v="0"/>
    <s v="FAIL"/>
    <n v="0"/>
    <n v="0"/>
    <n v="0"/>
    <n v="0"/>
    <n v="0"/>
  </r>
  <r>
    <s v="MQE0575 - Patient system entry time is on time"/>
    <x v="12"/>
    <n v="14"/>
    <n v="1"/>
    <n v="14"/>
    <n v="1"/>
    <s v="GT"/>
    <s v="95%"/>
    <s v="PASS"/>
    <b v="0"/>
    <b v="0"/>
    <s v="PASS"/>
    <n v="0"/>
    <n v="0"/>
    <n v="0.5"/>
    <n v="0"/>
    <n v="0.5"/>
  </r>
  <r>
    <s v="MQE0575 - Patient system entry time is on time"/>
    <x v="13"/>
    <n v="5"/>
    <n v="2"/>
    <n v="5"/>
    <n v="1"/>
    <s v="GT"/>
    <s v="95%"/>
    <s v="PASS"/>
    <b v="0"/>
    <b v="0"/>
    <s v="PASS"/>
    <n v="0"/>
    <n v="0"/>
    <n v="0.5"/>
    <n v="0"/>
    <n v="0.5"/>
  </r>
  <r>
    <s v="MQE0575 - Patient system entry time is on time"/>
    <x v="14"/>
    <n v="9"/>
    <n v="1"/>
    <n v="8"/>
    <n v="0.88888888888888884"/>
    <s v="GT"/>
    <s v="95%"/>
    <b v="0"/>
    <b v="0"/>
    <b v="0"/>
    <s v="FAIL"/>
    <n v="0"/>
    <n v="0"/>
    <n v="0"/>
    <n v="0"/>
    <n v="0"/>
  </r>
  <r>
    <s v="MQE0575 - Patient system entry time is on time"/>
    <x v="15"/>
    <n v="2"/>
    <n v="1"/>
    <n v="2"/>
    <n v="1"/>
    <s v="GT"/>
    <s v="95%"/>
    <s v="PASS"/>
    <b v="0"/>
    <b v="0"/>
    <s v="PASS"/>
    <n v="0"/>
    <n v="0"/>
    <n v="0.5"/>
    <n v="0"/>
    <n v="0.5"/>
  </r>
  <r>
    <s v="MQE0576 - Patient system entry time is late"/>
    <x v="0"/>
    <n v="537"/>
    <n v="20"/>
    <n v="16"/>
    <n v="2.9795158286778398E-2"/>
    <s v="LT"/>
    <s v=" 5%"/>
    <b v="0"/>
    <s v="PASS"/>
    <b v="0"/>
    <s v="PASS"/>
    <n v="0"/>
    <n v="0"/>
    <n v="0.5"/>
    <n v="0"/>
    <n v="0.5"/>
  </r>
  <r>
    <s v="MQE0576 - Patient system entry time is late"/>
    <x v="1"/>
    <n v="1995"/>
    <n v="8"/>
    <n v="5"/>
    <n v="2.5062656641604009E-3"/>
    <s v="LT"/>
    <s v=" 5%"/>
    <b v="0"/>
    <s v="PASS"/>
    <b v="0"/>
    <s v="PASS"/>
    <n v="0"/>
    <n v="0"/>
    <n v="0.5"/>
    <n v="0"/>
    <n v="0.5"/>
  </r>
  <r>
    <s v="MQE0576 - Patient system entry time is late"/>
    <x v="2"/>
    <n v="18286"/>
    <n v="116"/>
    <n v="92"/>
    <n v="5.0311713879470634E-3"/>
    <s v="LT"/>
    <s v=" 5%"/>
    <b v="0"/>
    <s v="PASS"/>
    <b v="0"/>
    <s v="PASS"/>
    <n v="0"/>
    <n v="0"/>
    <n v="0.5"/>
    <n v="0"/>
    <n v="0.5"/>
  </r>
  <r>
    <s v="MQE0576 - Patient system entry time is late"/>
    <x v="3"/>
    <n v="2221"/>
    <n v="8"/>
    <n v="1"/>
    <n v="4.5024763619990995E-4"/>
    <s v="LT"/>
    <s v=" 5%"/>
    <b v="0"/>
    <s v="PASS"/>
    <b v="0"/>
    <s v="PASS"/>
    <n v="0"/>
    <n v="0"/>
    <n v="0.5"/>
    <n v="0"/>
    <n v="0.5"/>
  </r>
  <r>
    <s v="MQE0576 - Patient system entry time is late"/>
    <x v="4"/>
    <n v="3490"/>
    <n v="13"/>
    <n v="44"/>
    <n v="1.2607449856733524E-2"/>
    <s v="LT"/>
    <s v=" 5%"/>
    <b v="0"/>
    <s v="PASS"/>
    <b v="0"/>
    <s v="PASS"/>
    <n v="0"/>
    <n v="0"/>
    <n v="0.5"/>
    <n v="0"/>
    <n v="0.5"/>
  </r>
  <r>
    <s v="MQE0576 - Patient system entry time is late"/>
    <x v="5"/>
    <n v="552"/>
    <n v="5"/>
    <n v="6"/>
    <n v="1.0869565217391304E-2"/>
    <s v="LT"/>
    <s v=" 5%"/>
    <b v="0"/>
    <s v="PASS"/>
    <b v="0"/>
    <s v="PASS"/>
    <n v="0"/>
    <n v="0"/>
    <n v="0.5"/>
    <n v="0"/>
    <n v="0.5"/>
  </r>
  <r>
    <s v="MQE0576 - Patient system entry time is late"/>
    <x v="6"/>
    <n v="85"/>
    <n v="4"/>
    <n v="0"/>
    <n v="0"/>
    <s v="LT"/>
    <s v=" 5%"/>
    <b v="0"/>
    <s v="PASS"/>
    <b v="0"/>
    <s v="PASS"/>
    <n v="0"/>
    <n v="0"/>
    <n v="0.5"/>
    <n v="0"/>
    <n v="0.5"/>
  </r>
  <r>
    <s v="MQE0576 - Patient system entry time is late"/>
    <x v="7"/>
    <n v="3619"/>
    <n v="8"/>
    <n v="27"/>
    <n v="7.460624481901078E-3"/>
    <s v="LT"/>
    <s v=" 5%"/>
    <b v="0"/>
    <s v="PASS"/>
    <b v="0"/>
    <s v="PASS"/>
    <n v="0"/>
    <n v="0"/>
    <n v="0.5"/>
    <n v="0"/>
    <n v="0.5"/>
  </r>
  <r>
    <s v="MQE0576 - Patient system entry time is late"/>
    <x v="8"/>
    <n v="104"/>
    <n v="3"/>
    <n v="0"/>
    <n v="0"/>
    <s v="LT"/>
    <s v=" 5%"/>
    <b v="0"/>
    <s v="PASS"/>
    <b v="0"/>
    <s v="PASS"/>
    <n v="0"/>
    <n v="0"/>
    <n v="0.5"/>
    <n v="0"/>
    <n v="0.5"/>
  </r>
  <r>
    <s v="MQE0576 - Patient system entry time is late"/>
    <x v="9"/>
    <n v="146"/>
    <n v="3"/>
    <n v="0"/>
    <n v="0"/>
    <s v="LT"/>
    <s v=" 5%"/>
    <b v="0"/>
    <s v="PASS"/>
    <b v="0"/>
    <s v="PASS"/>
    <n v="0"/>
    <n v="0"/>
    <n v="0.5"/>
    <n v="0"/>
    <n v="0.5"/>
  </r>
  <r>
    <s v="MQE0576 - Patient system entry time is late"/>
    <x v="10"/>
    <n v="55"/>
    <n v="5"/>
    <n v="1"/>
    <n v="1.8181818181818181E-2"/>
    <s v="LT"/>
    <s v=" 5%"/>
    <b v="0"/>
    <s v="PASS"/>
    <b v="0"/>
    <s v="PASS"/>
    <n v="0"/>
    <n v="0"/>
    <n v="0.5"/>
    <n v="0"/>
    <n v="0.5"/>
  </r>
  <r>
    <s v="MQE0576 - Patient system entry time is late"/>
    <x v="11"/>
    <n v="369"/>
    <n v="13"/>
    <n v="4"/>
    <n v="1.0840108401084011E-2"/>
    <s v="LT"/>
    <s v=" 5%"/>
    <b v="0"/>
    <s v="PASS"/>
    <b v="0"/>
    <s v="PASS"/>
    <n v="0"/>
    <n v="0"/>
    <n v="0.5"/>
    <n v="0"/>
    <n v="0.5"/>
  </r>
  <r>
    <s v="MQE0576 - Patient system entry time is late"/>
    <x v="12"/>
    <n v="14"/>
    <n v="1"/>
    <n v="0"/>
    <n v="0"/>
    <s v="LT"/>
    <s v=" 5%"/>
    <b v="0"/>
    <s v="PASS"/>
    <b v="0"/>
    <s v="PASS"/>
    <n v="0"/>
    <n v="0"/>
    <n v="0.5"/>
    <n v="0"/>
    <n v="0.5"/>
  </r>
  <r>
    <s v="MQE0576 - Patient system entry time is late"/>
    <x v="13"/>
    <n v="5"/>
    <n v="2"/>
    <n v="0"/>
    <n v="0"/>
    <s v="LT"/>
    <s v=" 5%"/>
    <b v="0"/>
    <s v="PASS"/>
    <b v="0"/>
    <s v="PASS"/>
    <n v="0"/>
    <n v="0"/>
    <n v="0.5"/>
    <n v="0"/>
    <n v="0.5"/>
  </r>
  <r>
    <s v="MQE0576 - Patient system entry time is late"/>
    <x v="14"/>
    <n v="9"/>
    <n v="1"/>
    <n v="0"/>
    <n v="0"/>
    <s v="LT"/>
    <s v=" 5%"/>
    <b v="0"/>
    <s v="PASS"/>
    <b v="0"/>
    <s v="PASS"/>
    <n v="0"/>
    <n v="0"/>
    <n v="0.5"/>
    <n v="0"/>
    <n v="0.5"/>
  </r>
  <r>
    <s v="MQE0576 - Patient system entry time is late"/>
    <x v="15"/>
    <n v="2"/>
    <n v="1"/>
    <n v="0"/>
    <n v="0"/>
    <s v="LT"/>
    <s v=" 5%"/>
    <b v="0"/>
    <s v="PASS"/>
    <b v="0"/>
    <s v="PASS"/>
    <n v="0"/>
    <n v="0"/>
    <n v="0.5"/>
    <n v="0"/>
    <n v="0.5"/>
  </r>
  <r>
    <s v="MQE0577 - Patient system entry time is very late"/>
    <x v="0"/>
    <n v="537"/>
    <n v="20"/>
    <n v="3"/>
    <n v="5.5865921787709499E-3"/>
    <s v="LT"/>
    <s v=" 5%"/>
    <b v="0"/>
    <s v="PASS"/>
    <b v="0"/>
    <s v="PASS"/>
    <n v="0"/>
    <n v="0"/>
    <n v="0.5"/>
    <n v="0"/>
    <n v="0.5"/>
  </r>
  <r>
    <s v="MQE0577 - Patient system entry time is very late"/>
    <x v="1"/>
    <n v="1995"/>
    <n v="8"/>
    <n v="4"/>
    <n v="2.0050125313283208E-3"/>
    <s v="LT"/>
    <s v=" 5%"/>
    <b v="0"/>
    <s v="PASS"/>
    <b v="0"/>
    <s v="PASS"/>
    <n v="0"/>
    <n v="0"/>
    <n v="0.5"/>
    <n v="0"/>
    <n v="0.5"/>
  </r>
  <r>
    <s v="MQE0577 - Patient system entry time is very late"/>
    <x v="2"/>
    <n v="18286"/>
    <n v="116"/>
    <n v="97"/>
    <n v="5.3046046155528822E-3"/>
    <s v="LT"/>
    <s v=" 5%"/>
    <b v="0"/>
    <s v="PASS"/>
    <b v="0"/>
    <s v="PASS"/>
    <n v="0"/>
    <n v="0"/>
    <n v="0.5"/>
    <n v="0"/>
    <n v="0.5"/>
  </r>
  <r>
    <s v="MQE0577 - Patient system entry time is very late"/>
    <x v="3"/>
    <n v="2221"/>
    <n v="8"/>
    <n v="17"/>
    <n v="7.6542098153984696E-3"/>
    <s v="LT"/>
    <s v=" 5%"/>
    <b v="0"/>
    <s v="PASS"/>
    <b v="0"/>
    <s v="PASS"/>
    <n v="0"/>
    <n v="0"/>
    <n v="0.5"/>
    <n v="0"/>
    <n v="0.5"/>
  </r>
  <r>
    <s v="MQE0577 - Patient system entry time is very late"/>
    <x v="4"/>
    <n v="3490"/>
    <n v="13"/>
    <n v="16"/>
    <n v="4.5845272206303722E-3"/>
    <s v="LT"/>
    <s v=" 5%"/>
    <b v="0"/>
    <s v="PASS"/>
    <b v="0"/>
    <s v="PASS"/>
    <n v="0"/>
    <n v="0"/>
    <n v="0.5"/>
    <n v="0"/>
    <n v="0.5"/>
  </r>
  <r>
    <s v="MQE0577 - Patient system entry time is very late"/>
    <x v="5"/>
    <n v="552"/>
    <n v="5"/>
    <n v="6"/>
    <n v="1.0869565217391304E-2"/>
    <s v="LT"/>
    <s v=" 5%"/>
    <b v="0"/>
    <s v="PASS"/>
    <b v="0"/>
    <s v="PASS"/>
    <n v="0"/>
    <n v="0"/>
    <n v="0.5"/>
    <n v="0"/>
    <n v="0.5"/>
  </r>
  <r>
    <s v="MQE0577 - Patient system entry time is very late"/>
    <x v="6"/>
    <n v="85"/>
    <n v="4"/>
    <n v="0"/>
    <n v="0"/>
    <s v="LT"/>
    <s v=" 5%"/>
    <b v="0"/>
    <s v="PASS"/>
    <b v="0"/>
    <s v="PASS"/>
    <n v="0"/>
    <n v="0"/>
    <n v="0.5"/>
    <n v="0"/>
    <n v="0.5"/>
  </r>
  <r>
    <s v="MQE0577 - Patient system entry time is very late"/>
    <x v="7"/>
    <n v="3619"/>
    <n v="8"/>
    <n v="21"/>
    <n v="5.8027079303675051E-3"/>
    <s v="LT"/>
    <s v=" 5%"/>
    <b v="0"/>
    <s v="PASS"/>
    <b v="0"/>
    <s v="PASS"/>
    <n v="0"/>
    <n v="0"/>
    <n v="0.5"/>
    <n v="0"/>
    <n v="0.5"/>
  </r>
  <r>
    <s v="MQE0577 - Patient system entry time is very late"/>
    <x v="8"/>
    <n v="104"/>
    <n v="3"/>
    <n v="0"/>
    <n v="0"/>
    <s v="LT"/>
    <s v=" 5%"/>
    <b v="0"/>
    <s v="PASS"/>
    <b v="0"/>
    <s v="PASS"/>
    <n v="0"/>
    <n v="0"/>
    <n v="0.5"/>
    <n v="0"/>
    <n v="0.5"/>
  </r>
  <r>
    <s v="MQE0577 - Patient system entry time is very late"/>
    <x v="9"/>
    <n v="146"/>
    <n v="3"/>
    <n v="0"/>
    <n v="0"/>
    <s v="LT"/>
    <s v=" 5%"/>
    <b v="0"/>
    <s v="PASS"/>
    <b v="0"/>
    <s v="PASS"/>
    <n v="0"/>
    <n v="0"/>
    <n v="0.5"/>
    <n v="0"/>
    <n v="0.5"/>
  </r>
  <r>
    <s v="MQE0577 - Patient system entry time is very late"/>
    <x v="10"/>
    <n v="55"/>
    <n v="5"/>
    <n v="1"/>
    <n v="1.8181818181818181E-2"/>
    <s v="LT"/>
    <s v=" 5%"/>
    <b v="0"/>
    <s v="PASS"/>
    <b v="0"/>
    <s v="PASS"/>
    <n v="0"/>
    <n v="0"/>
    <n v="0.5"/>
    <n v="0"/>
    <n v="0.5"/>
  </r>
  <r>
    <s v="MQE0577 - Patient system entry time is very late"/>
    <x v="11"/>
    <n v="369"/>
    <n v="13"/>
    <n v="2"/>
    <n v="5.4200542005420054E-3"/>
    <s v="LT"/>
    <s v=" 5%"/>
    <b v="0"/>
    <s v="PASS"/>
    <b v="0"/>
    <s v="PASS"/>
    <n v="0"/>
    <n v="0"/>
    <n v="0.5"/>
    <n v="0"/>
    <n v="0.5"/>
  </r>
  <r>
    <s v="MQE0577 - Patient system entry time is very late"/>
    <x v="12"/>
    <n v="14"/>
    <n v="1"/>
    <n v="0"/>
    <n v="0"/>
    <s v="LT"/>
    <s v=" 5%"/>
    <b v="0"/>
    <s v="PASS"/>
    <b v="0"/>
    <s v="PASS"/>
    <n v="0"/>
    <n v="0"/>
    <n v="0.5"/>
    <n v="0"/>
    <n v="0.5"/>
  </r>
  <r>
    <s v="MQE0577 - Patient system entry time is very late"/>
    <x v="13"/>
    <n v="5"/>
    <n v="2"/>
    <n v="0"/>
    <n v="0"/>
    <s v="LT"/>
    <s v=" 5%"/>
    <b v="0"/>
    <s v="PASS"/>
    <b v="0"/>
    <s v="PASS"/>
    <n v="0"/>
    <n v="0"/>
    <n v="0.5"/>
    <n v="0"/>
    <n v="0.5"/>
  </r>
  <r>
    <s v="MQE0577 - Patient system entry time is very late"/>
    <x v="14"/>
    <n v="9"/>
    <n v="1"/>
    <n v="0"/>
    <n v="0"/>
    <s v="LT"/>
    <s v=" 5%"/>
    <b v="0"/>
    <s v="PASS"/>
    <b v="0"/>
    <s v="PASS"/>
    <n v="0"/>
    <n v="0"/>
    <n v="0.5"/>
    <n v="0"/>
    <n v="0.5"/>
  </r>
  <r>
    <s v="MQE0577 - Patient system entry time is very late"/>
    <x v="15"/>
    <n v="2"/>
    <n v="1"/>
    <n v="0"/>
    <n v="0"/>
    <s v="LT"/>
    <s v=" 5%"/>
    <b v="0"/>
    <s v="PASS"/>
    <b v="0"/>
    <s v="PASS"/>
    <n v="0"/>
    <n v="0"/>
    <n v="0.5"/>
    <n v="0"/>
    <n v="0.5"/>
  </r>
  <r>
    <s v="MQE0578 - Patient system entry time is too late"/>
    <x v="0"/>
    <n v="537"/>
    <n v="20"/>
    <n v="36"/>
    <n v="6.7039106145251395E-2"/>
    <s v="LT"/>
    <s v=" 5%"/>
    <b v="0"/>
    <b v="0"/>
    <b v="0"/>
    <s v="FAIL"/>
    <n v="0"/>
    <n v="0"/>
    <n v="0"/>
    <n v="0"/>
    <n v="0"/>
  </r>
  <r>
    <s v="MQE0578 - Patient system entry time is too late"/>
    <x v="1"/>
    <n v="1995"/>
    <n v="8"/>
    <n v="74"/>
    <n v="3.7092731829573934E-2"/>
    <s v="LT"/>
    <s v=" 5%"/>
    <b v="0"/>
    <s v="PASS"/>
    <b v="0"/>
    <s v="PASS"/>
    <n v="0"/>
    <n v="0"/>
    <n v="0.5"/>
    <n v="0"/>
    <n v="0.5"/>
  </r>
  <r>
    <s v="MQE0578 - Patient system entry time is too late"/>
    <x v="2"/>
    <n v="18286"/>
    <n v="116"/>
    <n v="1085"/>
    <n v="5.9335010390462649E-2"/>
    <s v="LT"/>
    <s v=" 5%"/>
    <b v="0"/>
    <b v="0"/>
    <b v="0"/>
    <s v="FAIL"/>
    <n v="0"/>
    <n v="0"/>
    <n v="0"/>
    <n v="0"/>
    <n v="0"/>
  </r>
  <r>
    <s v="MQE0578 - Patient system entry time is too late"/>
    <x v="3"/>
    <n v="2221"/>
    <n v="8"/>
    <n v="93"/>
    <n v="4.1873030166591628E-2"/>
    <s v="LT"/>
    <s v=" 5%"/>
    <b v="0"/>
    <s v="PASS"/>
    <b v="0"/>
    <s v="PASS"/>
    <n v="0"/>
    <n v="0"/>
    <n v="0.5"/>
    <n v="0"/>
    <n v="0.5"/>
  </r>
  <r>
    <s v="MQE0578 - Patient system entry time is too late"/>
    <x v="4"/>
    <n v="3490"/>
    <n v="13"/>
    <n v="146"/>
    <n v="4.1833810888252151E-2"/>
    <s v="LT"/>
    <s v=" 5%"/>
    <b v="0"/>
    <s v="PASS"/>
    <b v="0"/>
    <s v="PASS"/>
    <n v="0"/>
    <n v="0"/>
    <n v="0.5"/>
    <n v="0"/>
    <n v="0.5"/>
  </r>
  <r>
    <s v="MQE0578 - Patient system entry time is too late"/>
    <x v="5"/>
    <n v="552"/>
    <n v="5"/>
    <n v="85"/>
    <n v="0.1539855072463768"/>
    <s v="LT"/>
    <s v=" 5%"/>
    <b v="0"/>
    <b v="0"/>
    <b v="0"/>
    <s v="FAIL"/>
    <n v="0"/>
    <n v="0"/>
    <n v="0"/>
    <n v="0"/>
    <n v="0"/>
  </r>
  <r>
    <s v="MQE0578 - Patient system entry time is too late"/>
    <x v="6"/>
    <n v="85"/>
    <n v="4"/>
    <n v="9"/>
    <n v="0.10588235294117647"/>
    <s v="LT"/>
    <s v=" 5%"/>
    <b v="0"/>
    <b v="0"/>
    <b v="0"/>
    <s v="FAIL"/>
    <n v="0"/>
    <n v="0"/>
    <n v="0"/>
    <n v="0"/>
    <n v="0"/>
  </r>
  <r>
    <s v="MQE0578 - Patient system entry time is too late"/>
    <x v="7"/>
    <n v="3619"/>
    <n v="8"/>
    <n v="139"/>
    <n v="3.840840011052777E-2"/>
    <s v="LT"/>
    <s v=" 5%"/>
    <b v="0"/>
    <s v="PASS"/>
    <b v="0"/>
    <s v="PASS"/>
    <n v="0"/>
    <n v="0"/>
    <n v="0.5"/>
    <n v="0"/>
    <n v="0.5"/>
  </r>
  <r>
    <s v="MQE0578 - Patient system entry time is too late"/>
    <x v="8"/>
    <n v="104"/>
    <n v="3"/>
    <n v="5"/>
    <n v="4.807692307692308E-2"/>
    <s v="LT"/>
    <s v=" 5%"/>
    <b v="0"/>
    <s v="PASS"/>
    <b v="0"/>
    <s v="PASS"/>
    <n v="0"/>
    <n v="0"/>
    <n v="0.5"/>
    <n v="0"/>
    <n v="0.5"/>
  </r>
  <r>
    <s v="MQE0578 - Patient system entry time is too late"/>
    <x v="9"/>
    <n v="146"/>
    <n v="3"/>
    <n v="6"/>
    <n v="4.1095890410958902E-2"/>
    <s v="LT"/>
    <s v=" 5%"/>
    <b v="0"/>
    <s v="PASS"/>
    <b v="0"/>
    <s v="PASS"/>
    <n v="0"/>
    <n v="0"/>
    <n v="0.5"/>
    <n v="0"/>
    <n v="0.5"/>
  </r>
  <r>
    <s v="MQE0578 - Patient system entry time is too late"/>
    <x v="10"/>
    <n v="55"/>
    <n v="5"/>
    <n v="7"/>
    <n v="0.12727272727272726"/>
    <s v="LT"/>
    <s v=" 5%"/>
    <b v="0"/>
    <b v="0"/>
    <b v="0"/>
    <s v="FAIL"/>
    <n v="0"/>
    <n v="0"/>
    <n v="0"/>
    <n v="0"/>
    <n v="0"/>
  </r>
  <r>
    <s v="MQE0578 - Patient system entry time is too late"/>
    <x v="11"/>
    <n v="369"/>
    <n v="13"/>
    <n v="39"/>
    <n v="0.10569105691056911"/>
    <s v="LT"/>
    <s v=" 5%"/>
    <b v="0"/>
    <b v="0"/>
    <b v="0"/>
    <s v="FAIL"/>
    <n v="0"/>
    <n v="0"/>
    <n v="0"/>
    <n v="0"/>
    <n v="0"/>
  </r>
  <r>
    <s v="MQE0578 - Patient system entry time is too late"/>
    <x v="12"/>
    <n v="14"/>
    <n v="1"/>
    <n v="0"/>
    <n v="0"/>
    <s v="LT"/>
    <s v=" 5%"/>
    <b v="0"/>
    <s v="PASS"/>
    <b v="0"/>
    <s v="PASS"/>
    <n v="0"/>
    <n v="0"/>
    <n v="0.5"/>
    <n v="0"/>
    <n v="0.5"/>
  </r>
  <r>
    <s v="MQE0578 - Patient system entry time is too late"/>
    <x v="13"/>
    <n v="5"/>
    <n v="2"/>
    <n v="0"/>
    <n v="0"/>
    <s v="LT"/>
    <s v=" 5%"/>
    <b v="0"/>
    <s v="PASS"/>
    <b v="0"/>
    <s v="PASS"/>
    <n v="0"/>
    <n v="0"/>
    <n v="0.5"/>
    <n v="0"/>
    <n v="0.5"/>
  </r>
  <r>
    <s v="MQE0578 - Patient system entry time is too late"/>
    <x v="14"/>
    <n v="9"/>
    <n v="1"/>
    <n v="1"/>
    <n v="0.1111111111111111"/>
    <s v="LT"/>
    <s v=" 5%"/>
    <b v="0"/>
    <b v="0"/>
    <b v="0"/>
    <s v="FAIL"/>
    <n v="0"/>
    <n v="0"/>
    <n v="0"/>
    <n v="0"/>
    <n v="0"/>
  </r>
  <r>
    <s v="MQE0578 - Patient system entry time is too late"/>
    <x v="15"/>
    <n v="2"/>
    <n v="1"/>
    <n v="0"/>
    <n v="0"/>
    <s v="LT"/>
    <s v=" 5%"/>
    <b v="0"/>
    <s v="PASS"/>
    <b v="0"/>
    <s v="PASS"/>
    <n v="0"/>
    <n v="0"/>
    <n v="0.5"/>
    <n v="0"/>
    <n v="0.5"/>
  </r>
  <r>
    <s v="MQE0570 - Vaccination system entry time is late"/>
    <x v="0"/>
    <n v="537"/>
    <n v="20"/>
    <n v="143"/>
    <n v="4.5936395759717315E-2"/>
    <s v="LT"/>
    <s v=" 5%"/>
    <b v="0"/>
    <s v="PASS"/>
    <b v="0"/>
    <s v="PASS"/>
    <n v="0"/>
    <n v="0"/>
    <n v="0.5"/>
    <n v="0"/>
    <n v="0.5"/>
  </r>
  <r>
    <s v="MQE0570 - Vaccination system entry time is late"/>
    <x v="1"/>
    <n v="1995"/>
    <n v="8"/>
    <n v="524"/>
    <n v="0.17129780974174566"/>
    <s v="LT"/>
    <s v=" 5%"/>
    <b v="0"/>
    <b v="0"/>
    <b v="0"/>
    <s v="FAIL"/>
    <n v="0"/>
    <n v="0"/>
    <n v="0"/>
    <n v="0"/>
    <n v="0"/>
  </r>
  <r>
    <s v="MQE0570 - Vaccination system entry time is late"/>
    <x v="2"/>
    <n v="18286"/>
    <n v="116"/>
    <n v="3435"/>
    <n v="2.6459509632493973E-2"/>
    <s v="LT"/>
    <s v=" 5%"/>
    <b v="0"/>
    <s v="PASS"/>
    <b v="0"/>
    <s v="PASS"/>
    <n v="0"/>
    <n v="0"/>
    <n v="0.5"/>
    <n v="0"/>
    <n v="0.5"/>
  </r>
  <r>
    <s v="MQE0570 - Vaccination system entry time is late"/>
    <x v="3"/>
    <n v="2221"/>
    <n v="8"/>
    <n v="272"/>
    <n v="1.8498367791077257E-2"/>
    <s v="LT"/>
    <s v=" 5%"/>
    <b v="0"/>
    <s v="PASS"/>
    <b v="0"/>
    <s v="PASS"/>
    <n v="0"/>
    <n v="0"/>
    <n v="0.5"/>
    <n v="0"/>
    <n v="0.5"/>
  </r>
  <r>
    <s v="MQE0570 - Vaccination system entry time is late"/>
    <x v="4"/>
    <n v="3490"/>
    <n v="13"/>
    <n v="942"/>
    <n v="8.8876309085762814E-2"/>
    <s v="LT"/>
    <s v=" 5%"/>
    <b v="0"/>
    <b v="0"/>
    <b v="0"/>
    <s v="FAIL"/>
    <n v="0"/>
    <n v="0"/>
    <n v="0"/>
    <n v="0"/>
    <n v="0"/>
  </r>
  <r>
    <s v="MQE0570 - Vaccination system entry time is late"/>
    <x v="5"/>
    <n v="552"/>
    <n v="5"/>
    <n v="50"/>
    <n v="9.6061479346781949E-3"/>
    <s v="LT"/>
    <s v=" 5%"/>
    <b v="0"/>
    <s v="PASS"/>
    <b v="0"/>
    <s v="PASS"/>
    <n v="0"/>
    <n v="0"/>
    <n v="0.5"/>
    <n v="0"/>
    <n v="0.5"/>
  </r>
  <r>
    <s v="MQE0570 - Vaccination system entry time is late"/>
    <x v="6"/>
    <n v="85"/>
    <n v="4"/>
    <n v="128"/>
    <n v="0.14430665163472378"/>
    <s v="LT"/>
    <s v=" 5%"/>
    <b v="0"/>
    <b v="0"/>
    <b v="0"/>
    <s v="FAIL"/>
    <n v="0"/>
    <n v="0"/>
    <n v="0"/>
    <n v="0"/>
    <n v="0"/>
  </r>
  <r>
    <s v="MQE0570 - Vaccination system entry time is late"/>
    <x v="7"/>
    <n v="3619"/>
    <n v="8"/>
    <n v="275"/>
    <n v="1.1642675698560543E-2"/>
    <s v="LT"/>
    <s v=" 5%"/>
    <b v="0"/>
    <s v="PASS"/>
    <b v="0"/>
    <s v="PASS"/>
    <n v="0"/>
    <n v="0"/>
    <n v="0.5"/>
    <n v="0"/>
    <n v="0.5"/>
  </r>
  <r>
    <s v="MQE0570 - Vaccination system entry time is late"/>
    <x v="8"/>
    <n v="104"/>
    <n v="3"/>
    <n v="3"/>
    <n v="2.6619343389529724E-3"/>
    <s v="LT"/>
    <s v=" 5%"/>
    <b v="0"/>
    <s v="PASS"/>
    <b v="0"/>
    <s v="PASS"/>
    <n v="0"/>
    <n v="0"/>
    <n v="0.5"/>
    <n v="0"/>
    <n v="0.5"/>
  </r>
  <r>
    <s v="MQE0570 - Vaccination system entry time is late"/>
    <x v="9"/>
    <n v="146"/>
    <n v="3"/>
    <n v="25"/>
    <n v="1.4697236919459141E-2"/>
    <s v="LT"/>
    <s v=" 5%"/>
    <b v="0"/>
    <s v="PASS"/>
    <b v="0"/>
    <s v="PASS"/>
    <n v="0"/>
    <n v="0"/>
    <n v="0.5"/>
    <n v="0"/>
    <n v="0.5"/>
  </r>
  <r>
    <s v="MQE0570 - Vaccination system entry time is late"/>
    <x v="10"/>
    <n v="55"/>
    <n v="5"/>
    <n v="1"/>
    <n v="3.8167938931297708E-3"/>
    <s v="LT"/>
    <s v=" 5%"/>
    <b v="0"/>
    <s v="PASS"/>
    <b v="0"/>
    <s v="PASS"/>
    <n v="0"/>
    <n v="0"/>
    <n v="0.5"/>
    <n v="0"/>
    <n v="0.5"/>
  </r>
  <r>
    <s v="MQE0570 - Vaccination system entry time is late"/>
    <x v="11"/>
    <n v="369"/>
    <n v="13"/>
    <n v="102"/>
    <n v="3.9230769230769229E-2"/>
    <s v="LT"/>
    <s v=" 5%"/>
    <b v="0"/>
    <s v="PASS"/>
    <b v="0"/>
    <s v="PASS"/>
    <n v="0"/>
    <n v="0"/>
    <n v="0.5"/>
    <n v="0"/>
    <n v="0.5"/>
  </r>
  <r>
    <s v="MQE0570 - Vaccination system entry time is late"/>
    <x v="12"/>
    <n v="14"/>
    <n v="1"/>
    <n v="0"/>
    <n v="0"/>
    <s v="LT"/>
    <s v=" 5%"/>
    <b v="0"/>
    <s v="PASS"/>
    <b v="0"/>
    <s v="PASS"/>
    <n v="0"/>
    <n v="0"/>
    <n v="0.5"/>
    <n v="0"/>
    <n v="0.5"/>
  </r>
  <r>
    <s v="MQE0570 - Vaccination system entry time is late"/>
    <x v="13"/>
    <n v="5"/>
    <n v="2"/>
    <n v="0"/>
    <n v="0"/>
    <s v="LT"/>
    <s v=" 5%"/>
    <b v="0"/>
    <s v="PASS"/>
    <b v="0"/>
    <s v="PASS"/>
    <n v="0"/>
    <n v="0"/>
    <n v="0.5"/>
    <n v="0"/>
    <n v="0.5"/>
  </r>
  <r>
    <s v="MQE0570 - Vaccination system entry time is late"/>
    <x v="14"/>
    <n v="9"/>
    <n v="1"/>
    <n v="1"/>
    <n v="2.564102564102564E-2"/>
    <s v="LT"/>
    <s v=" 5%"/>
    <b v="0"/>
    <s v="PASS"/>
    <b v="0"/>
    <s v="PASS"/>
    <n v="0"/>
    <n v="0"/>
    <n v="0.5"/>
    <n v="0"/>
    <n v="0.5"/>
  </r>
  <r>
    <s v="MQE0570 - Vaccination system entry time is late"/>
    <x v="15"/>
    <n v="2"/>
    <n v="1"/>
    <n v="0"/>
    <n v="0"/>
    <s v="LT"/>
    <s v=" 5%"/>
    <b v="0"/>
    <s v="PASS"/>
    <b v="0"/>
    <s v="PASS"/>
    <n v="0"/>
    <n v="0"/>
    <n v="0.5"/>
    <n v="0"/>
    <n v="0.5"/>
  </r>
  <r>
    <s v="MQE0571 - Vaccination system entry time is very late"/>
    <x v="0"/>
    <n v="537"/>
    <n v="20"/>
    <n v="41"/>
    <n v="1.3170575008030838E-2"/>
    <s v="LT"/>
    <s v=" 5%"/>
    <b v="0"/>
    <s v="PASS"/>
    <b v="0"/>
    <s v="PASS"/>
    <n v="0"/>
    <n v="0"/>
    <n v="0.5"/>
    <n v="0"/>
    <n v="0.5"/>
  </r>
  <r>
    <s v="MQE0571 - Vaccination system entry time is very late"/>
    <x v="1"/>
    <n v="1995"/>
    <n v="8"/>
    <n v="599"/>
    <n v="0.19581562602157568"/>
    <s v="LT"/>
    <s v=" 5%"/>
    <b v="0"/>
    <b v="0"/>
    <b v="0"/>
    <s v="FAIL"/>
    <n v="0"/>
    <n v="0"/>
    <n v="0"/>
    <n v="0"/>
    <n v="0"/>
  </r>
  <r>
    <s v="MQE0571 - Vaccination system entry time is very late"/>
    <x v="2"/>
    <n v="18286"/>
    <n v="116"/>
    <n v="2162"/>
    <n v="1.6653700094745844E-2"/>
    <s v="LT"/>
    <s v=" 5%"/>
    <b v="0"/>
    <s v="PASS"/>
    <b v="0"/>
    <s v="PASS"/>
    <n v="0"/>
    <n v="0"/>
    <n v="0.5"/>
    <n v="0"/>
    <n v="0.5"/>
  </r>
  <r>
    <s v="MQE0571 - Vaccination system entry time is very late"/>
    <x v="3"/>
    <n v="2221"/>
    <n v="8"/>
    <n v="516"/>
    <n v="3.5092491838955388E-2"/>
    <s v="LT"/>
    <s v=" 5%"/>
    <b v="0"/>
    <s v="PASS"/>
    <b v="0"/>
    <s v="PASS"/>
    <n v="0"/>
    <n v="0"/>
    <n v="0.5"/>
    <n v="0"/>
    <n v="0.5"/>
  </r>
  <r>
    <s v="MQE0571 - Vaccination system entry time is very late"/>
    <x v="4"/>
    <n v="3490"/>
    <n v="13"/>
    <n v="1175"/>
    <n v="0.11085951504858949"/>
    <s v="LT"/>
    <s v=" 5%"/>
    <b v="0"/>
    <b v="0"/>
    <b v="0"/>
    <s v="FAIL"/>
    <n v="0"/>
    <n v="0"/>
    <n v="0"/>
    <n v="0"/>
    <n v="0"/>
  </r>
  <r>
    <s v="MQE0571 - Vaccination system entry time is very late"/>
    <x v="5"/>
    <n v="552"/>
    <n v="5"/>
    <n v="15"/>
    <n v="2.881844380403458E-3"/>
    <s v="LT"/>
    <s v=" 5%"/>
    <b v="0"/>
    <s v="PASS"/>
    <b v="0"/>
    <s v="PASS"/>
    <n v="0"/>
    <n v="0"/>
    <n v="0.5"/>
    <n v="0"/>
    <n v="0.5"/>
  </r>
  <r>
    <s v="MQE0571 - Vaccination system entry time is very late"/>
    <x v="6"/>
    <n v="85"/>
    <n v="4"/>
    <n v="16"/>
    <n v="1.8038331454340473E-2"/>
    <s v="LT"/>
    <s v=" 5%"/>
    <b v="0"/>
    <s v="PASS"/>
    <b v="0"/>
    <s v="PASS"/>
    <n v="0"/>
    <n v="0"/>
    <n v="0.5"/>
    <n v="0"/>
    <n v="0.5"/>
  </r>
  <r>
    <s v="MQE0571 - Vaccination system entry time is very late"/>
    <x v="7"/>
    <n v="3619"/>
    <n v="8"/>
    <n v="248"/>
    <n v="1.0499576629974599E-2"/>
    <s v="LT"/>
    <s v=" 5%"/>
    <b v="0"/>
    <s v="PASS"/>
    <b v="0"/>
    <s v="PASS"/>
    <n v="0"/>
    <n v="0"/>
    <n v="0.5"/>
    <n v="0"/>
    <n v="0.5"/>
  </r>
  <r>
    <s v="MQE0571 - Vaccination system entry time is very late"/>
    <x v="8"/>
    <n v="104"/>
    <n v="3"/>
    <n v="2"/>
    <n v="1.7746228926353151E-3"/>
    <s v="LT"/>
    <s v=" 5%"/>
    <b v="0"/>
    <s v="PASS"/>
    <b v="0"/>
    <s v="PASS"/>
    <n v="0"/>
    <n v="0"/>
    <n v="0.5"/>
    <n v="0"/>
    <n v="0.5"/>
  </r>
  <r>
    <s v="MQE0571 - Vaccination system entry time is very late"/>
    <x v="9"/>
    <n v="146"/>
    <n v="3"/>
    <n v="4"/>
    <n v="2.3515579071134627E-3"/>
    <s v="LT"/>
    <s v=" 5%"/>
    <b v="0"/>
    <s v="PASS"/>
    <b v="0"/>
    <s v="PASS"/>
    <n v="0"/>
    <n v="0"/>
    <n v="0.5"/>
    <n v="0"/>
    <n v="0.5"/>
  </r>
  <r>
    <s v="MQE0571 - Vaccination system entry time is very late"/>
    <x v="10"/>
    <n v="55"/>
    <n v="5"/>
    <n v="0"/>
    <n v="0"/>
    <s v="LT"/>
    <s v=" 5%"/>
    <b v="0"/>
    <s v="PASS"/>
    <b v="0"/>
    <s v="PASS"/>
    <n v="0"/>
    <n v="0"/>
    <n v="0.5"/>
    <n v="0"/>
    <n v="0.5"/>
  </r>
  <r>
    <s v="MQE0571 - Vaccination system entry time is very late"/>
    <x v="11"/>
    <n v="369"/>
    <n v="13"/>
    <n v="25"/>
    <n v="9.6153846153846159E-3"/>
    <s v="LT"/>
    <s v=" 5%"/>
    <b v="0"/>
    <s v="PASS"/>
    <b v="0"/>
    <s v="PASS"/>
    <n v="0"/>
    <n v="0"/>
    <n v="0.5"/>
    <n v="0"/>
    <n v="0.5"/>
  </r>
  <r>
    <s v="MQE0571 - Vaccination system entry time is very late"/>
    <x v="12"/>
    <n v="14"/>
    <n v="1"/>
    <n v="0"/>
    <n v="0"/>
    <s v="LT"/>
    <s v=" 5%"/>
    <b v="0"/>
    <s v="PASS"/>
    <b v="0"/>
    <s v="PASS"/>
    <n v="0"/>
    <n v="0"/>
    <n v="0.5"/>
    <n v="0"/>
    <n v="0.5"/>
  </r>
  <r>
    <s v="MQE0571 - Vaccination system entry time is very late"/>
    <x v="13"/>
    <n v="5"/>
    <n v="2"/>
    <n v="0"/>
    <n v="0"/>
    <s v="LT"/>
    <s v=" 5%"/>
    <b v="0"/>
    <s v="PASS"/>
    <b v="0"/>
    <s v="PASS"/>
    <n v="0"/>
    <n v="0"/>
    <n v="0.5"/>
    <n v="0"/>
    <n v="0.5"/>
  </r>
  <r>
    <s v="MQE0571 - Vaccination system entry time is very late"/>
    <x v="14"/>
    <n v="9"/>
    <n v="1"/>
    <n v="0"/>
    <n v="0"/>
    <s v="LT"/>
    <s v=" 5%"/>
    <b v="0"/>
    <s v="PASS"/>
    <b v="0"/>
    <s v="PASS"/>
    <n v="0"/>
    <n v="0"/>
    <n v="0.5"/>
    <n v="0"/>
    <n v="0.5"/>
  </r>
  <r>
    <s v="MQE0571 - Vaccination system entry time is very late"/>
    <x v="15"/>
    <n v="2"/>
    <n v="1"/>
    <n v="0"/>
    <n v="0"/>
    <s v="LT"/>
    <s v=" 5%"/>
    <b v="0"/>
    <s v="PASS"/>
    <b v="0"/>
    <s v="PASS"/>
    <n v="0"/>
    <n v="0"/>
    <n v="0.5"/>
    <n v="0"/>
    <n v="0.5"/>
  </r>
  <r>
    <s v="MQE0572 - Vaccination system entry time is too late"/>
    <x v="0"/>
    <n v="537"/>
    <n v="20"/>
    <n v="393"/>
    <n v="0.12624477995502731"/>
    <s v="LT"/>
    <s v=" 5%"/>
    <b v="0"/>
    <b v="0"/>
    <b v="0"/>
    <s v="FAIL"/>
    <n v="0"/>
    <n v="0"/>
    <n v="0"/>
    <n v="0"/>
    <n v="0"/>
  </r>
  <r>
    <s v="MQE0572 - Vaccination system entry time is too late"/>
    <x v="1"/>
    <n v="1995"/>
    <n v="8"/>
    <n v="614"/>
    <n v="0.20071918927754168"/>
    <s v="LT"/>
    <s v=" 5%"/>
    <b v="0"/>
    <b v="0"/>
    <b v="0"/>
    <s v="FAIL"/>
    <n v="0"/>
    <n v="0"/>
    <n v="0"/>
    <n v="0"/>
    <n v="0"/>
  </r>
  <r>
    <s v="MQE0572 - Vaccination system entry time is too late"/>
    <x v="2"/>
    <n v="18286"/>
    <n v="116"/>
    <n v="3388"/>
    <n v="2.609747267391254E-2"/>
    <s v="LT"/>
    <s v=" 5%"/>
    <b v="0"/>
    <s v="PASS"/>
    <b v="0"/>
    <s v="PASS"/>
    <n v="0"/>
    <n v="0"/>
    <n v="0.5"/>
    <n v="0"/>
    <n v="0.5"/>
  </r>
  <r>
    <s v="MQE0572 - Vaccination system entry time is too late"/>
    <x v="3"/>
    <n v="2221"/>
    <n v="8"/>
    <n v="438"/>
    <n v="2.9787812840043525E-2"/>
    <s v="LT"/>
    <s v=" 5%"/>
    <b v="0"/>
    <s v="PASS"/>
    <b v="0"/>
    <s v="PASS"/>
    <n v="0"/>
    <n v="0"/>
    <n v="0.5"/>
    <n v="0"/>
    <n v="0.5"/>
  </r>
  <r>
    <s v="MQE0572 - Vaccination system entry time is too late"/>
    <x v="4"/>
    <n v="3490"/>
    <n v="13"/>
    <n v="1133"/>
    <n v="0.10689687706387395"/>
    <s v="LT"/>
    <s v=" 5%"/>
    <b v="0"/>
    <b v="0"/>
    <b v="0"/>
    <s v="FAIL"/>
    <n v="0"/>
    <n v="0"/>
    <n v="0"/>
    <n v="0"/>
    <n v="0"/>
  </r>
  <r>
    <s v="MQE0572 - Vaccination system entry time is too late"/>
    <x v="5"/>
    <n v="552"/>
    <n v="5"/>
    <n v="68"/>
    <n v="1.3064361191162345E-2"/>
    <s v="LT"/>
    <s v=" 5%"/>
    <b v="0"/>
    <s v="PASS"/>
    <b v="0"/>
    <s v="PASS"/>
    <n v="0"/>
    <n v="0"/>
    <n v="0.5"/>
    <n v="0"/>
    <n v="0.5"/>
  </r>
  <r>
    <s v="MQE0572 - Vaccination system entry time is too late"/>
    <x v="6"/>
    <n v="85"/>
    <n v="4"/>
    <n v="19"/>
    <n v="2.1420518602029311E-2"/>
    <s v="LT"/>
    <s v=" 5%"/>
    <b v="0"/>
    <s v="PASS"/>
    <b v="0"/>
    <s v="PASS"/>
    <n v="0"/>
    <n v="0"/>
    <n v="0.5"/>
    <n v="0"/>
    <n v="0.5"/>
  </r>
  <r>
    <s v="MQE0572 - Vaccination system entry time is too late"/>
    <x v="7"/>
    <n v="3619"/>
    <n v="8"/>
    <n v="580"/>
    <n v="2.4555461473327687E-2"/>
    <s v="LT"/>
    <s v=" 5%"/>
    <b v="0"/>
    <s v="PASS"/>
    <b v="0"/>
    <s v="PASS"/>
    <n v="0"/>
    <n v="0"/>
    <n v="0.5"/>
    <n v="0"/>
    <n v="0.5"/>
  </r>
  <r>
    <s v="MQE0572 - Vaccination system entry time is too late"/>
    <x v="8"/>
    <n v="104"/>
    <n v="3"/>
    <n v="8"/>
    <n v="7.0984915705412602E-3"/>
    <s v="LT"/>
    <s v=" 5%"/>
    <b v="0"/>
    <s v="PASS"/>
    <b v="0"/>
    <s v="PASS"/>
    <n v="0"/>
    <n v="0"/>
    <n v="0.5"/>
    <n v="0"/>
    <n v="0.5"/>
  </r>
  <r>
    <s v="MQE0572 - Vaccination system entry time is too late"/>
    <x v="9"/>
    <n v="146"/>
    <n v="3"/>
    <n v="7"/>
    <n v="4.11522633744856E-3"/>
    <s v="LT"/>
    <s v=" 5%"/>
    <b v="0"/>
    <s v="PASS"/>
    <b v="0"/>
    <s v="PASS"/>
    <n v="0"/>
    <n v="0"/>
    <n v="0.5"/>
    <n v="0"/>
    <n v="0.5"/>
  </r>
  <r>
    <s v="MQE0572 - Vaccination system entry time is too late"/>
    <x v="10"/>
    <n v="55"/>
    <n v="5"/>
    <n v="2"/>
    <n v="7.6335877862595417E-3"/>
    <s v="LT"/>
    <s v=" 5%"/>
    <b v="0"/>
    <s v="PASS"/>
    <b v="0"/>
    <s v="PASS"/>
    <n v="0"/>
    <n v="0"/>
    <n v="0.5"/>
    <n v="0"/>
    <n v="0.5"/>
  </r>
  <r>
    <s v="MQE0572 - Vaccination system entry time is too late"/>
    <x v="11"/>
    <n v="369"/>
    <n v="13"/>
    <n v="104"/>
    <n v="0.04"/>
    <s v="LT"/>
    <s v=" 5%"/>
    <b v="0"/>
    <s v="PASS"/>
    <b v="0"/>
    <s v="PASS"/>
    <n v="0"/>
    <n v="0"/>
    <n v="0.5"/>
    <n v="0"/>
    <n v="0.5"/>
  </r>
  <r>
    <s v="MQE0572 - Vaccination system entry time is too late"/>
    <x v="12"/>
    <n v="14"/>
    <n v="1"/>
    <n v="0"/>
    <n v="0"/>
    <s v="LT"/>
    <s v=" 5%"/>
    <b v="0"/>
    <s v="PASS"/>
    <b v="0"/>
    <s v="PASS"/>
    <n v="0"/>
    <n v="0"/>
    <n v="0.5"/>
    <n v="0"/>
    <n v="0.5"/>
  </r>
  <r>
    <s v="MQE0572 - Vaccination system entry time is too late"/>
    <x v="13"/>
    <n v="5"/>
    <n v="2"/>
    <n v="1"/>
    <n v="0.04"/>
    <s v="LT"/>
    <s v=" 5%"/>
    <b v="0"/>
    <s v="PASS"/>
    <b v="0"/>
    <s v="PASS"/>
    <n v="0"/>
    <n v="0"/>
    <n v="0.5"/>
    <n v="0"/>
    <n v="0.5"/>
  </r>
  <r>
    <s v="MQE0572 - Vaccination system entry time is too late"/>
    <x v="14"/>
    <n v="9"/>
    <n v="1"/>
    <n v="0"/>
    <n v="0"/>
    <s v="LT"/>
    <s v=" 5%"/>
    <b v="0"/>
    <s v="PASS"/>
    <b v="0"/>
    <s v="PASS"/>
    <n v="0"/>
    <n v="0"/>
    <n v="0.5"/>
    <n v="0"/>
    <n v="0.5"/>
  </r>
  <r>
    <s v="MQE0572 - Vaccination system entry time is too late"/>
    <x v="15"/>
    <n v="2"/>
    <n v="1"/>
    <n v="0"/>
    <n v="0"/>
    <s v="LT"/>
    <s v=" 5%"/>
    <b v="0"/>
    <s v="PASS"/>
    <b v="0"/>
    <s v="PASS"/>
    <n v="0"/>
    <n v="0"/>
    <n v="0.5"/>
    <n v="0"/>
    <n v="0.5"/>
  </r>
  <r>
    <n v="0"/>
    <x v="16"/>
    <e v="#N/A"/>
    <e v="#N/A"/>
    <n v="0"/>
    <e v="#DIV/0!"/>
    <e v="#N/A"/>
    <e v="#N/A"/>
    <e v="#N/A"/>
    <e v="#N/A"/>
    <e v="#N/A"/>
    <e v="#N/A"/>
    <e v="#N/A"/>
    <e v="#N/A"/>
    <e v="#N/A"/>
    <e v="#N/A"/>
    <e v="#N/A"/>
  </r>
  <r>
    <n v="0"/>
    <x v="16"/>
    <e v="#N/A"/>
    <e v="#N/A"/>
    <n v="0"/>
    <e v="#DIV/0!"/>
    <e v="#N/A"/>
    <e v="#N/A"/>
    <e v="#N/A"/>
    <e v="#N/A"/>
    <e v="#N/A"/>
    <e v="#N/A"/>
    <e v="#N/A"/>
    <e v="#N/A"/>
    <e v="#N/A"/>
    <e v="#N/A"/>
    <e v="#N/A"/>
  </r>
  <r>
    <n v="0"/>
    <x v="16"/>
    <e v="#N/A"/>
    <e v="#N/A"/>
    <n v="0"/>
    <e v="#DIV/0!"/>
    <e v="#N/A"/>
    <e v="#N/A"/>
    <e v="#N/A"/>
    <e v="#N/A"/>
    <e v="#N/A"/>
    <e v="#N/A"/>
    <e v="#N/A"/>
    <e v="#N/A"/>
    <e v="#N/A"/>
    <e v="#N/A"/>
    <e v="#N/A"/>
  </r>
  <r>
    <n v="0"/>
    <x v="16"/>
    <e v="#N/A"/>
    <e v="#N/A"/>
    <n v="0"/>
    <e v="#DIV/0!"/>
    <e v="#N/A"/>
    <e v="#N/A"/>
    <e v="#N/A"/>
    <e v="#N/A"/>
    <e v="#N/A"/>
    <e v="#N/A"/>
    <e v="#N/A"/>
    <e v="#N/A"/>
    <e v="#N/A"/>
    <e v="#N/A"/>
    <e v="#N/A"/>
  </r>
  <r>
    <n v="0"/>
    <x v="16"/>
    <e v="#N/A"/>
    <e v="#N/A"/>
    <n v="0"/>
    <e v="#DIV/0!"/>
    <e v="#N/A"/>
    <e v="#N/A"/>
    <e v="#N/A"/>
    <e v="#N/A"/>
    <e v="#N/A"/>
    <e v="#N/A"/>
    <e v="#N/A"/>
    <e v="#N/A"/>
    <e v="#N/A"/>
    <e v="#N/A"/>
    <e v="#N/A"/>
  </r>
  <r>
    <n v="0"/>
    <x v="16"/>
    <e v="#N/A"/>
    <e v="#N/A"/>
    <n v="0"/>
    <e v="#DIV/0!"/>
    <e v="#N/A"/>
    <e v="#N/A"/>
    <e v="#N/A"/>
    <e v="#N/A"/>
    <e v="#N/A"/>
    <e v="#N/A"/>
    <e v="#N/A"/>
    <e v="#N/A"/>
    <e v="#N/A"/>
    <e v="#N/A"/>
    <e v="#N/A"/>
  </r>
  <r>
    <n v="0"/>
    <x v="16"/>
    <e v="#N/A"/>
    <e v="#N/A"/>
    <n v="0"/>
    <e v="#DIV/0!"/>
    <e v="#N/A"/>
    <e v="#N/A"/>
    <e v="#N/A"/>
    <e v="#N/A"/>
    <e v="#N/A"/>
    <e v="#N/A"/>
    <e v="#N/A"/>
    <e v="#N/A"/>
    <e v="#N/A"/>
    <e v="#N/A"/>
    <e v="#N/A"/>
  </r>
  <r>
    <n v="0"/>
    <x v="16"/>
    <e v="#N/A"/>
    <e v="#N/A"/>
    <n v="0"/>
    <e v="#DIV/0!"/>
    <e v="#N/A"/>
    <e v="#N/A"/>
    <e v="#N/A"/>
    <e v="#N/A"/>
    <e v="#N/A"/>
    <e v="#N/A"/>
    <e v="#N/A"/>
    <e v="#N/A"/>
    <e v="#N/A"/>
    <e v="#N/A"/>
    <e v="#N/A"/>
  </r>
  <r>
    <n v="0"/>
    <x v="16"/>
    <e v="#N/A"/>
    <e v="#N/A"/>
    <n v="0"/>
    <e v="#DIV/0!"/>
    <e v="#N/A"/>
    <e v="#N/A"/>
    <e v="#N/A"/>
    <e v="#N/A"/>
    <e v="#N/A"/>
    <e v="#N/A"/>
    <e v="#N/A"/>
    <e v="#N/A"/>
    <e v="#N/A"/>
    <e v="#N/A"/>
    <e v="#N/A"/>
  </r>
  <r>
    <n v="0"/>
    <x v="16"/>
    <e v="#N/A"/>
    <e v="#N/A"/>
    <n v="0"/>
    <e v="#DIV/0!"/>
    <e v="#N/A"/>
    <e v="#N/A"/>
    <e v="#N/A"/>
    <e v="#N/A"/>
    <e v="#N/A"/>
    <e v="#N/A"/>
    <e v="#N/A"/>
    <e v="#N/A"/>
    <e v="#N/A"/>
    <e v="#N/A"/>
    <e v="#N/A"/>
  </r>
  <r>
    <n v="0"/>
    <x v="16"/>
    <e v="#N/A"/>
    <e v="#N/A"/>
    <n v="0"/>
    <e v="#DIV/0!"/>
    <e v="#N/A"/>
    <e v="#N/A"/>
    <e v="#N/A"/>
    <e v="#N/A"/>
    <e v="#N/A"/>
    <e v="#N/A"/>
    <e v="#N/A"/>
    <e v="#N/A"/>
    <e v="#N/A"/>
    <e v="#N/A"/>
    <e v="#N/A"/>
  </r>
  <r>
    <n v="0"/>
    <x v="16"/>
    <e v="#N/A"/>
    <e v="#N/A"/>
    <n v="0"/>
    <e v="#DIV/0!"/>
    <e v="#N/A"/>
    <e v="#N/A"/>
    <e v="#N/A"/>
    <e v="#N/A"/>
    <e v="#N/A"/>
    <e v="#N/A"/>
    <e v="#N/A"/>
    <e v="#N/A"/>
    <e v="#N/A"/>
    <e v="#N/A"/>
    <e v="#N/A"/>
  </r>
  <r>
    <n v="0"/>
    <x v="16"/>
    <e v="#N/A"/>
    <e v="#N/A"/>
    <n v="0"/>
    <e v="#DIV/0!"/>
    <e v="#N/A"/>
    <e v="#N/A"/>
    <e v="#N/A"/>
    <e v="#N/A"/>
    <e v="#N/A"/>
    <e v="#N/A"/>
    <e v="#N/A"/>
    <e v="#N/A"/>
    <e v="#N/A"/>
    <e v="#N/A"/>
    <e v="#N/A"/>
  </r>
  <r>
    <n v="0"/>
    <x v="16"/>
    <e v="#N/A"/>
    <e v="#N/A"/>
    <n v="0"/>
    <e v="#DIV/0!"/>
    <e v="#N/A"/>
    <e v="#N/A"/>
    <e v="#N/A"/>
    <e v="#N/A"/>
    <e v="#N/A"/>
    <e v="#N/A"/>
    <e v="#N/A"/>
    <e v="#N/A"/>
    <e v="#N/A"/>
    <e v="#N/A"/>
    <e v="#N/A"/>
  </r>
  <r>
    <n v="0"/>
    <x v="16"/>
    <e v="#N/A"/>
    <e v="#N/A"/>
    <n v="0"/>
    <e v="#DIV/0!"/>
    <e v="#N/A"/>
    <e v="#N/A"/>
    <e v="#N/A"/>
    <e v="#N/A"/>
    <e v="#N/A"/>
    <e v="#N/A"/>
    <e v="#N/A"/>
    <e v="#N/A"/>
    <e v="#N/A"/>
    <e v="#N/A"/>
    <e v="#N/A"/>
  </r>
  <r>
    <n v="0"/>
    <x v="16"/>
    <e v="#N/A"/>
    <e v="#N/A"/>
    <n v="0"/>
    <e v="#DIV/0!"/>
    <e v="#N/A"/>
    <e v="#N/A"/>
    <e v="#N/A"/>
    <e v="#N/A"/>
    <e v="#N/A"/>
    <e v="#N/A"/>
    <e v="#N/A"/>
    <e v="#N/A"/>
    <e v="#N/A"/>
    <e v="#N/A"/>
    <e v="#N/A"/>
  </r>
  <r>
    <n v="0"/>
    <x v="16"/>
    <e v="#N/A"/>
    <e v="#N/A"/>
    <n v="0"/>
    <e v="#DIV/0!"/>
    <e v="#N/A"/>
    <e v="#N/A"/>
    <e v="#N/A"/>
    <e v="#N/A"/>
    <e v="#N/A"/>
    <e v="#N/A"/>
    <e v="#N/A"/>
    <e v="#N/A"/>
    <e v="#N/A"/>
    <e v="#N/A"/>
    <e v="#N/A"/>
  </r>
  <r>
    <n v="0"/>
    <x v="16"/>
    <e v="#N/A"/>
    <e v="#N/A"/>
    <n v="0"/>
    <e v="#DIV/0!"/>
    <e v="#N/A"/>
    <e v="#N/A"/>
    <e v="#N/A"/>
    <e v="#N/A"/>
    <e v="#N/A"/>
    <e v="#N/A"/>
    <e v="#N/A"/>
    <e v="#N/A"/>
    <e v="#N/A"/>
    <e v="#N/A"/>
    <e v="#N/A"/>
  </r>
  <r>
    <n v="0"/>
    <x v="16"/>
    <e v="#N/A"/>
    <e v="#N/A"/>
    <n v="0"/>
    <e v="#DIV/0!"/>
    <e v="#N/A"/>
    <e v="#N/A"/>
    <e v="#N/A"/>
    <e v="#N/A"/>
    <e v="#N/A"/>
    <e v="#N/A"/>
    <e v="#N/A"/>
    <e v="#N/A"/>
    <e v="#N/A"/>
    <e v="#N/A"/>
    <e v="#N/A"/>
  </r>
  <r>
    <n v="0"/>
    <x v="16"/>
    <e v="#N/A"/>
    <e v="#N/A"/>
    <n v="0"/>
    <e v="#DIV/0!"/>
    <e v="#N/A"/>
    <e v="#N/A"/>
    <e v="#N/A"/>
    <e v="#N/A"/>
    <e v="#N/A"/>
    <e v="#N/A"/>
    <e v="#N/A"/>
    <e v="#N/A"/>
    <e v="#N/A"/>
    <e v="#N/A"/>
    <e v="#N/A"/>
  </r>
  <r>
    <n v="0"/>
    <x v="16"/>
    <e v="#N/A"/>
    <e v="#N/A"/>
    <n v="0"/>
    <e v="#DIV/0!"/>
    <e v="#N/A"/>
    <e v="#N/A"/>
    <e v="#N/A"/>
    <e v="#N/A"/>
    <e v="#N/A"/>
    <e v="#N/A"/>
    <e v="#N/A"/>
    <e v="#N/A"/>
    <e v="#N/A"/>
    <e v="#N/A"/>
    <e v="#N/A"/>
  </r>
  <r>
    <n v="0"/>
    <x v="16"/>
    <e v="#N/A"/>
    <e v="#N/A"/>
    <n v="0"/>
    <e v="#DIV/0!"/>
    <e v="#N/A"/>
    <e v="#N/A"/>
    <e v="#N/A"/>
    <e v="#N/A"/>
    <e v="#N/A"/>
    <e v="#N/A"/>
    <e v="#N/A"/>
    <e v="#N/A"/>
    <e v="#N/A"/>
    <e v="#N/A"/>
    <e v="#N/A"/>
  </r>
  <r>
    <n v="0"/>
    <x v="16"/>
    <e v="#N/A"/>
    <e v="#N/A"/>
    <n v="0"/>
    <e v="#DIV/0!"/>
    <e v="#N/A"/>
    <e v="#N/A"/>
    <e v="#N/A"/>
    <e v="#N/A"/>
    <e v="#N/A"/>
    <e v="#N/A"/>
    <e v="#N/A"/>
    <e v="#N/A"/>
    <e v="#N/A"/>
    <e v="#N/A"/>
    <e v="#N/A"/>
  </r>
  <r>
    <n v="0"/>
    <x v="16"/>
    <e v="#N/A"/>
    <e v="#N/A"/>
    <n v="0"/>
    <e v="#DIV/0!"/>
    <e v="#N/A"/>
    <e v="#N/A"/>
    <e v="#N/A"/>
    <e v="#N/A"/>
    <e v="#N/A"/>
    <e v="#N/A"/>
    <e v="#N/A"/>
    <e v="#N/A"/>
    <e v="#N/A"/>
    <e v="#N/A"/>
    <e v="#N/A"/>
  </r>
  <r>
    <n v="0"/>
    <x v="16"/>
    <e v="#N/A"/>
    <e v="#N/A"/>
    <n v="0"/>
    <e v="#DIV/0!"/>
    <e v="#N/A"/>
    <e v="#N/A"/>
    <e v="#N/A"/>
    <e v="#N/A"/>
    <e v="#N/A"/>
    <e v="#N/A"/>
    <e v="#N/A"/>
    <e v="#N/A"/>
    <e v="#N/A"/>
    <e v="#N/A"/>
    <e v="#N/A"/>
  </r>
  <r>
    <n v="0"/>
    <x v="16"/>
    <e v="#N/A"/>
    <e v="#N/A"/>
    <n v="0"/>
    <e v="#DIV/0!"/>
    <e v="#N/A"/>
    <e v="#N/A"/>
    <e v="#N/A"/>
    <e v="#N/A"/>
    <e v="#N/A"/>
    <e v="#N/A"/>
    <e v="#N/A"/>
    <e v="#N/A"/>
    <e v="#N/A"/>
    <e v="#N/A"/>
    <e v="#N/A"/>
  </r>
  <r>
    <n v="0"/>
    <x v="16"/>
    <e v="#N/A"/>
    <e v="#N/A"/>
    <n v="0"/>
    <e v="#DIV/0!"/>
    <e v="#N/A"/>
    <e v="#N/A"/>
    <e v="#N/A"/>
    <e v="#N/A"/>
    <e v="#N/A"/>
    <e v="#N/A"/>
    <e v="#N/A"/>
    <e v="#N/A"/>
    <e v="#N/A"/>
    <e v="#N/A"/>
    <e v="#N/A"/>
  </r>
  <r>
    <n v="0"/>
    <x v="16"/>
    <e v="#N/A"/>
    <e v="#N/A"/>
    <n v="0"/>
    <e v="#DIV/0!"/>
    <e v="#N/A"/>
    <e v="#N/A"/>
    <e v="#N/A"/>
    <e v="#N/A"/>
    <e v="#N/A"/>
    <e v="#N/A"/>
    <e v="#N/A"/>
    <e v="#N/A"/>
    <e v="#N/A"/>
    <e v="#N/A"/>
    <e v="#N/A"/>
  </r>
  <r>
    <n v="0"/>
    <x v="16"/>
    <e v="#N/A"/>
    <e v="#N/A"/>
    <n v="0"/>
    <e v="#DIV/0!"/>
    <e v="#N/A"/>
    <e v="#N/A"/>
    <e v="#N/A"/>
    <e v="#N/A"/>
    <e v="#N/A"/>
    <e v="#N/A"/>
    <e v="#N/A"/>
    <e v="#N/A"/>
    <e v="#N/A"/>
    <e v="#N/A"/>
    <e v="#N/A"/>
  </r>
  <r>
    <n v="0"/>
    <x v="16"/>
    <e v="#N/A"/>
    <e v="#N/A"/>
    <n v="0"/>
    <e v="#DIV/0!"/>
    <e v="#N/A"/>
    <e v="#N/A"/>
    <e v="#N/A"/>
    <e v="#N/A"/>
    <e v="#N/A"/>
    <e v="#N/A"/>
    <e v="#N/A"/>
    <e v="#N/A"/>
    <e v="#N/A"/>
    <e v="#N/A"/>
    <e v="#N/A"/>
  </r>
  <r>
    <n v="0"/>
    <x v="16"/>
    <e v="#N/A"/>
    <e v="#N/A"/>
    <n v="0"/>
    <e v="#DIV/0!"/>
    <e v="#N/A"/>
    <e v="#N/A"/>
    <e v="#N/A"/>
    <e v="#N/A"/>
    <e v="#N/A"/>
    <e v="#N/A"/>
    <e v="#N/A"/>
    <e v="#N/A"/>
    <e v="#N/A"/>
    <e v="#N/A"/>
    <e v="#N/A"/>
  </r>
  <r>
    <n v="0"/>
    <x v="16"/>
    <e v="#N/A"/>
    <e v="#N/A"/>
    <n v="0"/>
    <e v="#DIV/0!"/>
    <e v="#N/A"/>
    <e v="#N/A"/>
    <e v="#N/A"/>
    <e v="#N/A"/>
    <e v="#N/A"/>
    <e v="#N/A"/>
    <e v="#N/A"/>
    <e v="#N/A"/>
    <e v="#N/A"/>
    <e v="#N/A"/>
    <e v="#N/A"/>
  </r>
  <r>
    <n v="0"/>
    <x v="16"/>
    <e v="#N/A"/>
    <e v="#N/A"/>
    <n v="0"/>
    <e v="#DIV/0!"/>
    <e v="#N/A"/>
    <e v="#N/A"/>
    <e v="#N/A"/>
    <e v="#N/A"/>
    <e v="#N/A"/>
    <e v="#N/A"/>
    <e v="#N/A"/>
    <e v="#N/A"/>
    <e v="#N/A"/>
    <e v="#N/A"/>
    <e v="#N/A"/>
  </r>
  <r>
    <n v="0"/>
    <x v="16"/>
    <e v="#N/A"/>
    <e v="#N/A"/>
    <n v="0"/>
    <e v="#DIV/0!"/>
    <e v="#N/A"/>
    <e v="#N/A"/>
    <e v="#N/A"/>
    <e v="#N/A"/>
    <e v="#N/A"/>
    <e v="#N/A"/>
    <e v="#N/A"/>
    <e v="#N/A"/>
    <e v="#N/A"/>
    <e v="#N/A"/>
    <e v="#N/A"/>
  </r>
  <r>
    <n v="0"/>
    <x v="16"/>
    <e v="#N/A"/>
    <e v="#N/A"/>
    <n v="0"/>
    <e v="#DIV/0!"/>
    <e v="#N/A"/>
    <e v="#N/A"/>
    <e v="#N/A"/>
    <e v="#N/A"/>
    <e v="#N/A"/>
    <e v="#N/A"/>
    <e v="#N/A"/>
    <e v="#N/A"/>
    <e v="#N/A"/>
    <e v="#N/A"/>
    <e v="#N/A"/>
  </r>
  <r>
    <n v="0"/>
    <x v="16"/>
    <e v="#N/A"/>
    <e v="#N/A"/>
    <n v="0"/>
    <e v="#DIV/0!"/>
    <e v="#N/A"/>
    <e v="#N/A"/>
    <e v="#N/A"/>
    <e v="#N/A"/>
    <e v="#N/A"/>
    <e v="#N/A"/>
    <e v="#N/A"/>
    <e v="#N/A"/>
    <e v="#N/A"/>
    <e v="#N/A"/>
    <e v="#N/A"/>
  </r>
  <r>
    <n v="0"/>
    <x v="16"/>
    <e v="#N/A"/>
    <e v="#N/A"/>
    <n v="0"/>
    <e v="#DIV/0!"/>
    <e v="#N/A"/>
    <e v="#N/A"/>
    <e v="#N/A"/>
    <e v="#N/A"/>
    <e v="#N/A"/>
    <e v="#N/A"/>
    <e v="#N/A"/>
    <e v="#N/A"/>
    <e v="#N/A"/>
    <e v="#N/A"/>
    <e v="#N/A"/>
  </r>
  <r>
    <n v="0"/>
    <x v="16"/>
    <e v="#N/A"/>
    <e v="#N/A"/>
    <n v="0"/>
    <e v="#DIV/0!"/>
    <e v="#N/A"/>
    <e v="#N/A"/>
    <e v="#N/A"/>
    <e v="#N/A"/>
    <e v="#N/A"/>
    <e v="#N/A"/>
    <e v="#N/A"/>
    <e v="#N/A"/>
    <e v="#N/A"/>
    <e v="#N/A"/>
    <e v="#N/A"/>
  </r>
  <r>
    <n v="0"/>
    <x v="16"/>
    <e v="#N/A"/>
    <e v="#N/A"/>
    <n v="0"/>
    <e v="#DIV/0!"/>
    <e v="#N/A"/>
    <e v="#N/A"/>
    <e v="#N/A"/>
    <e v="#N/A"/>
    <e v="#N/A"/>
    <e v="#N/A"/>
    <e v="#N/A"/>
    <e v="#N/A"/>
    <e v="#N/A"/>
    <e v="#N/A"/>
    <e v="#N/A"/>
  </r>
  <r>
    <n v="0"/>
    <x v="16"/>
    <e v="#N/A"/>
    <e v="#N/A"/>
    <n v="0"/>
    <e v="#DIV/0!"/>
    <e v="#N/A"/>
    <e v="#N/A"/>
    <e v="#N/A"/>
    <e v="#N/A"/>
    <e v="#N/A"/>
    <e v="#N/A"/>
    <e v="#N/A"/>
    <e v="#N/A"/>
    <e v="#N/A"/>
    <e v="#N/A"/>
    <e v="#N/A"/>
  </r>
  <r>
    <n v="0"/>
    <x v="16"/>
    <e v="#N/A"/>
    <e v="#N/A"/>
    <n v="0"/>
    <e v="#DIV/0!"/>
    <e v="#N/A"/>
    <e v="#N/A"/>
    <e v="#N/A"/>
    <e v="#N/A"/>
    <e v="#N/A"/>
    <e v="#N/A"/>
    <e v="#N/A"/>
    <e v="#N/A"/>
    <e v="#N/A"/>
    <e v="#N/A"/>
    <e v="#N/A"/>
  </r>
  <r>
    <n v="0"/>
    <x v="16"/>
    <e v="#N/A"/>
    <e v="#N/A"/>
    <n v="0"/>
    <e v="#DIV/0!"/>
    <e v="#N/A"/>
    <e v="#N/A"/>
    <e v="#N/A"/>
    <e v="#N/A"/>
    <e v="#N/A"/>
    <e v="#N/A"/>
    <e v="#N/A"/>
    <e v="#N/A"/>
    <e v="#N/A"/>
    <e v="#N/A"/>
    <e v="#N/A"/>
  </r>
  <r>
    <n v="0"/>
    <x v="16"/>
    <e v="#N/A"/>
    <e v="#N/A"/>
    <n v="0"/>
    <e v="#DIV/0!"/>
    <e v="#N/A"/>
    <e v="#N/A"/>
    <e v="#N/A"/>
    <e v="#N/A"/>
    <e v="#N/A"/>
    <e v="#N/A"/>
    <e v="#N/A"/>
    <e v="#N/A"/>
    <e v="#N/A"/>
    <e v="#N/A"/>
    <e v="#N/A"/>
  </r>
  <r>
    <n v="0"/>
    <x v="16"/>
    <e v="#N/A"/>
    <e v="#N/A"/>
    <n v="0"/>
    <e v="#DIV/0!"/>
    <e v="#N/A"/>
    <e v="#N/A"/>
    <e v="#N/A"/>
    <e v="#N/A"/>
    <e v="#N/A"/>
    <e v="#N/A"/>
    <e v="#N/A"/>
    <e v="#N/A"/>
    <e v="#N/A"/>
    <e v="#N/A"/>
    <e v="#N/A"/>
  </r>
  <r>
    <n v="0"/>
    <x v="16"/>
    <e v="#N/A"/>
    <e v="#N/A"/>
    <n v="0"/>
    <e v="#DIV/0!"/>
    <e v="#N/A"/>
    <e v="#N/A"/>
    <e v="#N/A"/>
    <e v="#N/A"/>
    <e v="#N/A"/>
    <e v="#N/A"/>
    <e v="#N/A"/>
    <e v="#N/A"/>
    <e v="#N/A"/>
    <e v="#N/A"/>
    <e v="#N/A"/>
  </r>
  <r>
    <n v="0"/>
    <x v="16"/>
    <e v="#N/A"/>
    <e v="#N/A"/>
    <n v="0"/>
    <e v="#DIV/0!"/>
    <e v="#N/A"/>
    <e v="#N/A"/>
    <e v="#N/A"/>
    <e v="#N/A"/>
    <e v="#N/A"/>
    <e v="#N/A"/>
    <e v="#N/A"/>
    <e v="#N/A"/>
    <e v="#N/A"/>
    <e v="#N/A"/>
    <e v="#N/A"/>
  </r>
  <r>
    <n v="0"/>
    <x v="16"/>
    <e v="#N/A"/>
    <e v="#N/A"/>
    <n v="0"/>
    <e v="#DIV/0!"/>
    <e v="#N/A"/>
    <e v="#N/A"/>
    <e v="#N/A"/>
    <e v="#N/A"/>
    <e v="#N/A"/>
    <e v="#N/A"/>
    <e v="#N/A"/>
    <e v="#N/A"/>
    <e v="#N/A"/>
    <e v="#N/A"/>
    <e v="#N/A"/>
  </r>
  <r>
    <n v="0"/>
    <x v="16"/>
    <e v="#N/A"/>
    <e v="#N/A"/>
    <n v="0"/>
    <e v="#DIV/0!"/>
    <e v="#N/A"/>
    <e v="#N/A"/>
    <e v="#N/A"/>
    <e v="#N/A"/>
    <e v="#N/A"/>
    <e v="#N/A"/>
    <e v="#N/A"/>
    <e v="#N/A"/>
    <e v="#N/A"/>
    <e v="#N/A"/>
    <e v="#N/A"/>
  </r>
  <r>
    <m/>
    <x v="17"/>
    <m/>
    <m/>
    <m/>
    <m/>
    <m/>
    <m/>
    <m/>
    <m/>
    <m/>
    <m/>
    <m/>
    <m/>
    <m/>
    <m/>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17">
  <r>
    <x v="0"/>
    <s v="MQE0633 - Next-of-kin name first is present"/>
    <x v="0"/>
    <n v="537"/>
    <n v="20"/>
    <n v="385"/>
    <n v="0.71694599627560518"/>
  </r>
  <r>
    <x v="0"/>
    <s v="MQE0633 - Next-of-kin name first is present"/>
    <x v="1"/>
    <n v="1995"/>
    <n v="8"/>
    <n v="1868"/>
    <n v="0.93634085213032581"/>
  </r>
  <r>
    <x v="0"/>
    <s v="MQE0633 - Next-of-kin name first is present"/>
    <x v="2"/>
    <n v="18286"/>
    <n v="116"/>
    <n v="12987"/>
    <n v="0.71021546538335334"/>
  </r>
  <r>
    <x v="0"/>
    <s v="MQE0633 - Next-of-kin name first is present"/>
    <x v="3"/>
    <n v="2221"/>
    <n v="8"/>
    <n v="2126"/>
    <n v="0.95722647456100851"/>
  </r>
  <r>
    <x v="0"/>
    <s v="MQE0633 - Next-of-kin name first is present"/>
    <x v="4"/>
    <n v="3490"/>
    <n v="13"/>
    <n v="2967"/>
    <n v="0.85014326647564475"/>
  </r>
  <r>
    <x v="0"/>
    <s v="MQE0633 - Next-of-kin name first is present"/>
    <x v="5"/>
    <n v="552"/>
    <n v="5"/>
    <n v="525"/>
    <n v="0.95108695652173914"/>
  </r>
  <r>
    <x v="0"/>
    <s v="MQE0633 - Next-of-kin name first is present"/>
    <x v="6"/>
    <n v="85"/>
    <n v="4"/>
    <n v="82"/>
    <n v="0.96470588235294119"/>
  </r>
  <r>
    <x v="0"/>
    <s v="MQE0633 - Next-of-kin name first is present"/>
    <x v="7"/>
    <n v="3619"/>
    <n v="8"/>
    <n v="2678"/>
    <n v="0.73998342083448465"/>
  </r>
  <r>
    <x v="0"/>
    <s v="MQE0633 - Next-of-kin name first is present"/>
    <x v="8"/>
    <n v="104"/>
    <n v="3"/>
    <n v="98"/>
    <n v="0.94230769230769229"/>
  </r>
  <r>
    <x v="0"/>
    <s v="MQE0633 - Next-of-kin name first is present"/>
    <x v="9"/>
    <n v="146"/>
    <n v="3"/>
    <n v="126"/>
    <n v="0.86301369863013699"/>
  </r>
  <r>
    <x v="0"/>
    <s v="MQE0633 - Next-of-kin name first is present"/>
    <x v="10"/>
    <n v="55"/>
    <n v="5"/>
    <n v="41"/>
    <n v="0.74545454545454548"/>
  </r>
  <r>
    <x v="0"/>
    <s v="MQE0633 - Next-of-kin name first is present"/>
    <x v="11"/>
    <n v="369"/>
    <n v="13"/>
    <n v="329"/>
    <n v="0.89159891598915986"/>
  </r>
  <r>
    <x v="0"/>
    <s v="MQE0633 - Next-of-kin name first is present"/>
    <x v="12"/>
    <n v="14"/>
    <n v="1"/>
    <n v="8"/>
    <n v="0.5714285714285714"/>
  </r>
  <r>
    <x v="0"/>
    <s v="MQE0633 - Next-of-kin name first is present"/>
    <x v="13"/>
    <n v="5"/>
    <n v="2"/>
    <n v="5"/>
    <n v="1"/>
  </r>
  <r>
    <x v="0"/>
    <s v="MQE0633 - Next-of-kin name first is present"/>
    <x v="14"/>
    <n v="9"/>
    <n v="1"/>
    <n v="8"/>
    <n v="0.88888888888888884"/>
  </r>
  <r>
    <x v="0"/>
    <s v="MQE0633 - Next-of-kin name first is present"/>
    <x v="15"/>
    <n v="2"/>
    <n v="1"/>
    <n v="0"/>
    <n v="0"/>
  </r>
  <r>
    <x v="1"/>
    <s v="MQE0635 - Next-of-kin name last is present"/>
    <x v="0"/>
    <n v="537"/>
    <n v="20"/>
    <n v="390"/>
    <n v="0.72625698324022347"/>
  </r>
  <r>
    <x v="1"/>
    <s v="MQE0635 - Next-of-kin name last is present"/>
    <x v="1"/>
    <n v="1995"/>
    <n v="8"/>
    <n v="1868"/>
    <n v="0.93634085213032581"/>
  </r>
  <r>
    <x v="1"/>
    <s v="MQE0635 - Next-of-kin name last is present"/>
    <x v="2"/>
    <n v="18286"/>
    <n v="116"/>
    <n v="12991"/>
    <n v="0.71043421196543799"/>
  </r>
  <r>
    <x v="1"/>
    <s v="MQE0635 - Next-of-kin name last is present"/>
    <x v="3"/>
    <n v="2221"/>
    <n v="8"/>
    <n v="2126"/>
    <n v="0.95722647456100851"/>
  </r>
  <r>
    <x v="1"/>
    <s v="MQE0635 - Next-of-kin name last is present"/>
    <x v="4"/>
    <n v="3490"/>
    <n v="13"/>
    <n v="2968"/>
    <n v="0.85042979942693409"/>
  </r>
  <r>
    <x v="1"/>
    <s v="MQE0635 - Next-of-kin name last is present"/>
    <x v="5"/>
    <n v="552"/>
    <n v="5"/>
    <n v="525"/>
    <n v="0.95108695652173914"/>
  </r>
  <r>
    <x v="1"/>
    <s v="MQE0635 - Next-of-kin name last is present"/>
    <x v="6"/>
    <n v="85"/>
    <n v="4"/>
    <n v="82"/>
    <n v="0.96470588235294119"/>
  </r>
  <r>
    <x v="1"/>
    <s v="MQE0635 - Next-of-kin name last is present"/>
    <x v="7"/>
    <n v="3619"/>
    <n v="8"/>
    <n v="2679"/>
    <n v="0.74025974025974028"/>
  </r>
  <r>
    <x v="1"/>
    <s v="MQE0635 - Next-of-kin name last is present"/>
    <x v="8"/>
    <n v="104"/>
    <n v="3"/>
    <n v="98"/>
    <n v="0.94230769230769229"/>
  </r>
  <r>
    <x v="1"/>
    <s v="MQE0635 - Next-of-kin name last is present"/>
    <x v="9"/>
    <n v="146"/>
    <n v="3"/>
    <n v="126"/>
    <n v="0.86301369863013699"/>
  </r>
  <r>
    <x v="1"/>
    <s v="MQE0635 - Next-of-kin name last is present"/>
    <x v="10"/>
    <n v="55"/>
    <n v="5"/>
    <n v="40"/>
    <n v="0.72727272727272729"/>
  </r>
  <r>
    <x v="1"/>
    <s v="MQE0635 - Next-of-kin name last is present"/>
    <x v="11"/>
    <n v="369"/>
    <n v="13"/>
    <n v="331"/>
    <n v="0.89701897018970189"/>
  </r>
  <r>
    <x v="1"/>
    <s v="MQE0635 - Next-of-kin name last is present"/>
    <x v="12"/>
    <n v="14"/>
    <n v="1"/>
    <n v="8"/>
    <n v="0.5714285714285714"/>
  </r>
  <r>
    <x v="1"/>
    <s v="MQE0635 - Next-of-kin name last is present"/>
    <x v="13"/>
    <n v="5"/>
    <n v="2"/>
    <n v="5"/>
    <n v="1"/>
  </r>
  <r>
    <x v="1"/>
    <s v="MQE0635 - Next-of-kin name last is present"/>
    <x v="14"/>
    <n v="9"/>
    <n v="1"/>
    <n v="8"/>
    <n v="0.88888888888888884"/>
  </r>
  <r>
    <x v="1"/>
    <s v="MQE0635 - Next-of-kin name last is present"/>
    <x v="15"/>
    <n v="2"/>
    <n v="1"/>
    <n v="0"/>
    <n v="0"/>
  </r>
  <r>
    <x v="2"/>
    <s v="MQE0644 - Patient address city is present"/>
    <x v="0"/>
    <n v="537"/>
    <n v="20"/>
    <n v="537"/>
    <n v="1"/>
  </r>
  <r>
    <x v="2"/>
    <s v="MQE0644 - Patient address city is present"/>
    <x v="1"/>
    <n v="1995"/>
    <n v="8"/>
    <n v="1993"/>
    <n v="0.99899749373433588"/>
  </r>
  <r>
    <x v="2"/>
    <s v="MQE0644 - Patient address city is present"/>
    <x v="2"/>
    <n v="18286"/>
    <n v="116"/>
    <n v="18285"/>
    <n v="0.99994531335447878"/>
  </r>
  <r>
    <x v="2"/>
    <s v="MQE0644 - Patient address city is present"/>
    <x v="3"/>
    <n v="2221"/>
    <n v="8"/>
    <n v="2221"/>
    <n v="1"/>
  </r>
  <r>
    <x v="2"/>
    <s v="MQE0644 - Patient address city is present"/>
    <x v="4"/>
    <n v="3490"/>
    <n v="13"/>
    <n v="3490"/>
    <n v="1"/>
  </r>
  <r>
    <x v="2"/>
    <s v="MQE0644 - Patient address city is present"/>
    <x v="5"/>
    <n v="552"/>
    <n v="5"/>
    <n v="552"/>
    <n v="1"/>
  </r>
  <r>
    <x v="2"/>
    <s v="MQE0644 - Patient address city is present"/>
    <x v="6"/>
    <n v="85"/>
    <n v="4"/>
    <n v="85"/>
    <n v="1"/>
  </r>
  <r>
    <x v="2"/>
    <s v="MQE0644 - Patient address city is present"/>
    <x v="7"/>
    <n v="3619"/>
    <n v="8"/>
    <n v="3619"/>
    <n v="1"/>
  </r>
  <r>
    <x v="2"/>
    <s v="MQE0644 - Patient address city is present"/>
    <x v="8"/>
    <n v="104"/>
    <n v="3"/>
    <n v="104"/>
    <n v="1"/>
  </r>
  <r>
    <x v="2"/>
    <s v="MQE0644 - Patient address city is present"/>
    <x v="9"/>
    <n v="146"/>
    <n v="3"/>
    <n v="146"/>
    <n v="1"/>
  </r>
  <r>
    <x v="2"/>
    <s v="MQE0644 - Patient address city is present"/>
    <x v="10"/>
    <n v="55"/>
    <n v="5"/>
    <n v="55"/>
    <n v="1"/>
  </r>
  <r>
    <x v="2"/>
    <s v="MQE0644 - Patient address city is present"/>
    <x v="11"/>
    <n v="369"/>
    <n v="13"/>
    <n v="369"/>
    <n v="1"/>
  </r>
  <r>
    <x v="2"/>
    <s v="MQE0644 - Patient address city is present"/>
    <x v="12"/>
    <n v="14"/>
    <n v="1"/>
    <n v="14"/>
    <n v="1"/>
  </r>
  <r>
    <x v="2"/>
    <s v="MQE0644 - Patient address city is present"/>
    <x v="13"/>
    <n v="5"/>
    <n v="2"/>
    <n v="5"/>
    <n v="1"/>
  </r>
  <r>
    <x v="2"/>
    <s v="MQE0644 - Patient address city is present"/>
    <x v="14"/>
    <n v="9"/>
    <n v="1"/>
    <n v="9"/>
    <n v="1"/>
  </r>
  <r>
    <x v="2"/>
    <s v="MQE0644 - Patient address city is present"/>
    <x v="15"/>
    <n v="2"/>
    <n v="1"/>
    <n v="2"/>
    <n v="1"/>
  </r>
  <r>
    <x v="3"/>
    <s v="MQE0647 - Patient address is present"/>
    <x v="0"/>
    <n v="537"/>
    <n v="20"/>
    <n v="536"/>
    <n v="0.9981378026070763"/>
  </r>
  <r>
    <x v="3"/>
    <s v="MQE0647 - Patient address is present"/>
    <x v="1"/>
    <n v="1995"/>
    <n v="8"/>
    <n v="1993"/>
    <n v="0.99899749373433588"/>
  </r>
  <r>
    <x v="3"/>
    <s v="MQE0647 - Patient address is present"/>
    <x v="2"/>
    <n v="18286"/>
    <n v="116"/>
    <n v="18283"/>
    <n v="0.99983594006343646"/>
  </r>
  <r>
    <x v="3"/>
    <s v="MQE0647 - Patient address is present"/>
    <x v="3"/>
    <n v="2221"/>
    <n v="8"/>
    <n v="2221"/>
    <n v="1"/>
  </r>
  <r>
    <x v="3"/>
    <s v="MQE0647 - Patient address is present"/>
    <x v="4"/>
    <n v="3490"/>
    <n v="13"/>
    <n v="3490"/>
    <n v="1"/>
  </r>
  <r>
    <x v="3"/>
    <s v="MQE0647 - Patient address is present"/>
    <x v="5"/>
    <n v="552"/>
    <n v="5"/>
    <n v="552"/>
    <n v="1"/>
  </r>
  <r>
    <x v="3"/>
    <s v="MQE0647 - Patient address is present"/>
    <x v="6"/>
    <n v="85"/>
    <n v="4"/>
    <n v="85"/>
    <n v="1"/>
  </r>
  <r>
    <x v="3"/>
    <s v="MQE0647 - Patient address is present"/>
    <x v="7"/>
    <n v="3619"/>
    <n v="8"/>
    <n v="3619"/>
    <n v="1"/>
  </r>
  <r>
    <x v="3"/>
    <s v="MQE0647 - Patient address is present"/>
    <x v="8"/>
    <n v="104"/>
    <n v="3"/>
    <n v="104"/>
    <n v="1"/>
  </r>
  <r>
    <x v="3"/>
    <s v="MQE0647 - Patient address is present"/>
    <x v="9"/>
    <n v="146"/>
    <n v="3"/>
    <n v="146"/>
    <n v="1"/>
  </r>
  <r>
    <x v="3"/>
    <s v="MQE0647 - Patient address is present"/>
    <x v="10"/>
    <n v="55"/>
    <n v="5"/>
    <n v="55"/>
    <n v="1"/>
  </r>
  <r>
    <x v="3"/>
    <s v="MQE0647 - Patient address is present"/>
    <x v="11"/>
    <n v="369"/>
    <n v="13"/>
    <n v="369"/>
    <n v="1"/>
  </r>
  <r>
    <x v="3"/>
    <s v="MQE0647 - Patient address is present"/>
    <x v="12"/>
    <n v="14"/>
    <n v="1"/>
    <n v="14"/>
    <n v="1"/>
  </r>
  <r>
    <x v="3"/>
    <s v="MQE0647 - Patient address is present"/>
    <x v="13"/>
    <n v="5"/>
    <n v="2"/>
    <n v="5"/>
    <n v="1"/>
  </r>
  <r>
    <x v="3"/>
    <s v="MQE0647 - Patient address is present"/>
    <x v="14"/>
    <n v="9"/>
    <n v="1"/>
    <n v="9"/>
    <n v="1"/>
  </r>
  <r>
    <x v="3"/>
    <s v="MQE0647 - Patient address is present"/>
    <x v="15"/>
    <n v="2"/>
    <n v="1"/>
    <n v="2"/>
    <n v="1"/>
  </r>
  <r>
    <x v="4"/>
    <s v="MQE0648 - Patient address state is present"/>
    <x v="0"/>
    <n v="537"/>
    <n v="20"/>
    <n v="537"/>
    <n v="1"/>
  </r>
  <r>
    <x v="4"/>
    <s v="MQE0648 - Patient address state is present"/>
    <x v="1"/>
    <n v="1995"/>
    <n v="8"/>
    <n v="1995"/>
    <n v="1"/>
  </r>
  <r>
    <x v="4"/>
    <s v="MQE0648 - Patient address state is present"/>
    <x v="2"/>
    <n v="18286"/>
    <n v="116"/>
    <n v="18286"/>
    <n v="1"/>
  </r>
  <r>
    <x v="4"/>
    <s v="MQE0648 - Patient address state is present"/>
    <x v="3"/>
    <n v="2221"/>
    <n v="8"/>
    <n v="2221"/>
    <n v="1"/>
  </r>
  <r>
    <x v="4"/>
    <s v="MQE0648 - Patient address state is present"/>
    <x v="4"/>
    <n v="3490"/>
    <n v="13"/>
    <n v="3490"/>
    <n v="1"/>
  </r>
  <r>
    <x v="4"/>
    <s v="MQE0648 - Patient address state is present"/>
    <x v="5"/>
    <n v="552"/>
    <n v="5"/>
    <n v="552"/>
    <n v="1"/>
  </r>
  <r>
    <x v="4"/>
    <s v="MQE0648 - Patient address state is present"/>
    <x v="6"/>
    <n v="85"/>
    <n v="4"/>
    <n v="85"/>
    <n v="1"/>
  </r>
  <r>
    <x v="4"/>
    <s v="MQE0648 - Patient address state is present"/>
    <x v="7"/>
    <n v="3619"/>
    <n v="8"/>
    <n v="3619"/>
    <n v="1"/>
  </r>
  <r>
    <x v="4"/>
    <s v="MQE0648 - Patient address state is present"/>
    <x v="8"/>
    <n v="104"/>
    <n v="3"/>
    <n v="104"/>
    <n v="1"/>
  </r>
  <r>
    <x v="4"/>
    <s v="MQE0648 - Patient address state is present"/>
    <x v="9"/>
    <n v="146"/>
    <n v="3"/>
    <n v="146"/>
    <n v="1"/>
  </r>
  <r>
    <x v="4"/>
    <s v="MQE0648 - Patient address state is present"/>
    <x v="10"/>
    <n v="55"/>
    <n v="5"/>
    <n v="55"/>
    <n v="1"/>
  </r>
  <r>
    <x v="4"/>
    <s v="MQE0648 - Patient address state is present"/>
    <x v="11"/>
    <n v="369"/>
    <n v="13"/>
    <n v="369"/>
    <n v="1"/>
  </r>
  <r>
    <x v="4"/>
    <s v="MQE0648 - Patient address state is present"/>
    <x v="12"/>
    <n v="14"/>
    <n v="1"/>
    <n v="14"/>
    <n v="1"/>
  </r>
  <r>
    <x v="4"/>
    <s v="MQE0648 - Patient address state is present"/>
    <x v="13"/>
    <n v="5"/>
    <n v="2"/>
    <n v="5"/>
    <n v="1"/>
  </r>
  <r>
    <x v="4"/>
    <s v="MQE0648 - Patient address state is present"/>
    <x v="14"/>
    <n v="9"/>
    <n v="1"/>
    <n v="9"/>
    <n v="1"/>
  </r>
  <r>
    <x v="4"/>
    <s v="MQE0648 - Patient address state is present"/>
    <x v="15"/>
    <n v="2"/>
    <n v="1"/>
    <n v="2"/>
    <n v="1"/>
  </r>
  <r>
    <x v="5"/>
    <s v="MQE0650 - Patient address street is present"/>
    <x v="0"/>
    <n v="537"/>
    <n v="20"/>
    <n v="536"/>
    <n v="0.9981378026070763"/>
  </r>
  <r>
    <x v="5"/>
    <s v="MQE0650 - Patient address street is present"/>
    <x v="1"/>
    <n v="1995"/>
    <n v="8"/>
    <n v="1995"/>
    <n v="1"/>
  </r>
  <r>
    <x v="5"/>
    <s v="MQE0650 - Patient address street is present"/>
    <x v="2"/>
    <n v="18286"/>
    <n v="116"/>
    <n v="18285"/>
    <n v="0.99994531335447878"/>
  </r>
  <r>
    <x v="5"/>
    <s v="MQE0650 - Patient address street is present"/>
    <x v="3"/>
    <n v="2221"/>
    <n v="8"/>
    <n v="2221"/>
    <n v="1"/>
  </r>
  <r>
    <x v="5"/>
    <s v="MQE0650 - Patient address street is present"/>
    <x v="4"/>
    <n v="3490"/>
    <n v="13"/>
    <n v="3490"/>
    <n v="1"/>
  </r>
  <r>
    <x v="5"/>
    <s v="MQE0650 - Patient address street is present"/>
    <x v="5"/>
    <n v="552"/>
    <n v="5"/>
    <n v="552"/>
    <n v="1"/>
  </r>
  <r>
    <x v="5"/>
    <s v="MQE0650 - Patient address street is present"/>
    <x v="6"/>
    <n v="85"/>
    <n v="4"/>
    <n v="85"/>
    <n v="1"/>
  </r>
  <r>
    <x v="5"/>
    <s v="MQE0650 - Patient address street is present"/>
    <x v="7"/>
    <n v="3619"/>
    <n v="8"/>
    <n v="3619"/>
    <n v="1"/>
  </r>
  <r>
    <x v="5"/>
    <s v="MQE0650 - Patient address street is present"/>
    <x v="8"/>
    <n v="104"/>
    <n v="3"/>
    <n v="104"/>
    <n v="1"/>
  </r>
  <r>
    <x v="5"/>
    <s v="MQE0650 - Patient address street is present"/>
    <x v="9"/>
    <n v="146"/>
    <n v="3"/>
    <n v="146"/>
    <n v="1"/>
  </r>
  <r>
    <x v="5"/>
    <s v="MQE0650 - Patient address street is present"/>
    <x v="10"/>
    <n v="55"/>
    <n v="5"/>
    <n v="55"/>
    <n v="1"/>
  </r>
  <r>
    <x v="5"/>
    <s v="MQE0650 - Patient address street is present"/>
    <x v="11"/>
    <n v="369"/>
    <n v="13"/>
    <n v="369"/>
    <n v="1"/>
  </r>
  <r>
    <x v="5"/>
    <s v="MQE0650 - Patient address street is present"/>
    <x v="12"/>
    <n v="14"/>
    <n v="1"/>
    <n v="14"/>
    <n v="1"/>
  </r>
  <r>
    <x v="5"/>
    <s v="MQE0650 - Patient address street is present"/>
    <x v="13"/>
    <n v="5"/>
    <n v="2"/>
    <n v="5"/>
    <n v="1"/>
  </r>
  <r>
    <x v="5"/>
    <s v="MQE0650 - Patient address street is present"/>
    <x v="14"/>
    <n v="9"/>
    <n v="1"/>
    <n v="9"/>
    <n v="1"/>
  </r>
  <r>
    <x v="5"/>
    <s v="MQE0650 - Patient address street is present"/>
    <x v="15"/>
    <n v="2"/>
    <n v="1"/>
    <n v="2"/>
    <n v="1"/>
  </r>
  <r>
    <x v="6"/>
    <s v="MQE0652 - Patient address zip is present"/>
    <x v="0"/>
    <n v="537"/>
    <n v="20"/>
    <n v="537"/>
    <n v="1"/>
  </r>
  <r>
    <x v="6"/>
    <s v="MQE0652 - Patient address zip is present"/>
    <x v="1"/>
    <n v="1995"/>
    <n v="8"/>
    <n v="1995"/>
    <n v="1"/>
  </r>
  <r>
    <x v="6"/>
    <s v="MQE0652 - Patient address zip is present"/>
    <x v="2"/>
    <n v="18286"/>
    <n v="116"/>
    <n v="18285"/>
    <n v="0.99994531335447878"/>
  </r>
  <r>
    <x v="6"/>
    <s v="MQE0652 - Patient address zip is present"/>
    <x v="3"/>
    <n v="2221"/>
    <n v="8"/>
    <n v="2221"/>
    <n v="1"/>
  </r>
  <r>
    <x v="6"/>
    <s v="MQE0652 - Patient address zip is present"/>
    <x v="4"/>
    <n v="3490"/>
    <n v="13"/>
    <n v="3490"/>
    <n v="1"/>
  </r>
  <r>
    <x v="6"/>
    <s v="MQE0652 - Patient address zip is present"/>
    <x v="5"/>
    <n v="552"/>
    <n v="5"/>
    <n v="552"/>
    <n v="1"/>
  </r>
  <r>
    <x v="6"/>
    <s v="MQE0652 - Patient address zip is present"/>
    <x v="6"/>
    <n v="85"/>
    <n v="4"/>
    <n v="85"/>
    <n v="1"/>
  </r>
  <r>
    <x v="6"/>
    <s v="MQE0652 - Patient address zip is present"/>
    <x v="7"/>
    <n v="3619"/>
    <n v="8"/>
    <n v="3619"/>
    <n v="1"/>
  </r>
  <r>
    <x v="6"/>
    <s v="MQE0652 - Patient address zip is present"/>
    <x v="8"/>
    <n v="104"/>
    <n v="3"/>
    <n v="104"/>
    <n v="1"/>
  </r>
  <r>
    <x v="6"/>
    <s v="MQE0652 - Patient address zip is present"/>
    <x v="9"/>
    <n v="146"/>
    <n v="3"/>
    <n v="146"/>
    <n v="1"/>
  </r>
  <r>
    <x v="6"/>
    <s v="MQE0652 - Patient address zip is present"/>
    <x v="10"/>
    <n v="55"/>
    <n v="5"/>
    <n v="55"/>
    <n v="1"/>
  </r>
  <r>
    <x v="6"/>
    <s v="MQE0652 - Patient address zip is present"/>
    <x v="11"/>
    <n v="369"/>
    <n v="13"/>
    <n v="369"/>
    <n v="1"/>
  </r>
  <r>
    <x v="6"/>
    <s v="MQE0652 - Patient address zip is present"/>
    <x v="12"/>
    <n v="14"/>
    <n v="1"/>
    <n v="14"/>
    <n v="1"/>
  </r>
  <r>
    <x v="6"/>
    <s v="MQE0652 - Patient address zip is present"/>
    <x v="13"/>
    <n v="5"/>
    <n v="2"/>
    <n v="5"/>
    <n v="1"/>
  </r>
  <r>
    <x v="6"/>
    <s v="MQE0652 - Patient address zip is present"/>
    <x v="14"/>
    <n v="9"/>
    <n v="1"/>
    <n v="9"/>
    <n v="1"/>
  </r>
  <r>
    <x v="6"/>
    <s v="MQE0652 - Patient address zip is present"/>
    <x v="15"/>
    <n v="2"/>
    <n v="1"/>
    <n v="2"/>
    <n v="1"/>
  </r>
  <r>
    <x v="7"/>
    <s v="MQE0654 - Patient birth date is present"/>
    <x v="0"/>
    <n v="537"/>
    <n v="20"/>
    <n v="537"/>
    <n v="1"/>
  </r>
  <r>
    <x v="7"/>
    <s v="MQE0654 - Patient birth date is present"/>
    <x v="1"/>
    <n v="1995"/>
    <n v="8"/>
    <n v="1995"/>
    <n v="1"/>
  </r>
  <r>
    <x v="7"/>
    <s v="MQE0654 - Patient birth date is present"/>
    <x v="2"/>
    <n v="18286"/>
    <n v="116"/>
    <n v="18286"/>
    <n v="1"/>
  </r>
  <r>
    <x v="7"/>
    <s v="MQE0654 - Patient birth date is present"/>
    <x v="3"/>
    <n v="2221"/>
    <n v="8"/>
    <n v="2221"/>
    <n v="1"/>
  </r>
  <r>
    <x v="7"/>
    <s v="MQE0654 - Patient birth date is present"/>
    <x v="4"/>
    <n v="3490"/>
    <n v="13"/>
    <n v="3490"/>
    <n v="1"/>
  </r>
  <r>
    <x v="7"/>
    <s v="MQE0654 - Patient birth date is present"/>
    <x v="5"/>
    <n v="552"/>
    <n v="5"/>
    <n v="552"/>
    <n v="1"/>
  </r>
  <r>
    <x v="7"/>
    <s v="MQE0654 - Patient birth date is present"/>
    <x v="6"/>
    <n v="85"/>
    <n v="4"/>
    <n v="85"/>
    <n v="1"/>
  </r>
  <r>
    <x v="7"/>
    <s v="MQE0654 - Patient birth date is present"/>
    <x v="7"/>
    <n v="3619"/>
    <n v="8"/>
    <n v="3619"/>
    <n v="1"/>
  </r>
  <r>
    <x v="7"/>
    <s v="MQE0654 - Patient birth date is present"/>
    <x v="8"/>
    <n v="104"/>
    <n v="3"/>
    <n v="104"/>
    <n v="1"/>
  </r>
  <r>
    <x v="7"/>
    <s v="MQE0654 - Patient birth date is present"/>
    <x v="9"/>
    <n v="146"/>
    <n v="3"/>
    <n v="146"/>
    <n v="1"/>
  </r>
  <r>
    <x v="7"/>
    <s v="MQE0654 - Patient birth date is present"/>
    <x v="10"/>
    <n v="55"/>
    <n v="5"/>
    <n v="55"/>
    <n v="1"/>
  </r>
  <r>
    <x v="7"/>
    <s v="MQE0654 - Patient birth date is present"/>
    <x v="11"/>
    <n v="369"/>
    <n v="13"/>
    <n v="369"/>
    <n v="1"/>
  </r>
  <r>
    <x v="7"/>
    <s v="MQE0654 - Patient birth date is present"/>
    <x v="12"/>
    <n v="14"/>
    <n v="1"/>
    <n v="14"/>
    <n v="1"/>
  </r>
  <r>
    <x v="7"/>
    <s v="MQE0654 - Patient birth date is present"/>
    <x v="13"/>
    <n v="5"/>
    <n v="2"/>
    <n v="5"/>
    <n v="1"/>
  </r>
  <r>
    <x v="7"/>
    <s v="MQE0654 - Patient birth date is present"/>
    <x v="14"/>
    <n v="9"/>
    <n v="1"/>
    <n v="9"/>
    <n v="1"/>
  </r>
  <r>
    <x v="7"/>
    <s v="MQE0654 - Patient birth date is present"/>
    <x v="15"/>
    <n v="2"/>
    <n v="1"/>
    <n v="2"/>
    <n v="1"/>
  </r>
  <r>
    <x v="8"/>
    <s v="MQE0663 - Patient email is present"/>
    <x v="0"/>
    <n v="537"/>
    <n v="20"/>
    <n v="193"/>
    <n v="0.35940409683426444"/>
  </r>
  <r>
    <x v="8"/>
    <s v="MQE0663 - Patient email is present"/>
    <x v="1"/>
    <n v="1995"/>
    <n v="8"/>
    <n v="1095"/>
    <n v="0.54887218045112784"/>
  </r>
  <r>
    <x v="8"/>
    <s v="MQE0663 - Patient email is present"/>
    <x v="2"/>
    <n v="18286"/>
    <n v="116"/>
    <n v="8300"/>
    <n v="0.45389915782565898"/>
  </r>
  <r>
    <x v="8"/>
    <s v="MQE0663 - Patient email is present"/>
    <x v="3"/>
    <n v="2221"/>
    <n v="8"/>
    <n v="1407"/>
    <n v="0.63349842413327329"/>
  </r>
  <r>
    <x v="8"/>
    <s v="MQE0663 - Patient email is present"/>
    <x v="4"/>
    <n v="3490"/>
    <n v="13"/>
    <n v="2451"/>
    <n v="0.70229226361031516"/>
  </r>
  <r>
    <x v="8"/>
    <s v="MQE0663 - Patient email is present"/>
    <x v="5"/>
    <n v="552"/>
    <n v="5"/>
    <n v="462"/>
    <n v="0.83695652173913049"/>
  </r>
  <r>
    <x v="8"/>
    <s v="MQE0663 - Patient email is present"/>
    <x v="6"/>
    <n v="85"/>
    <n v="4"/>
    <n v="27"/>
    <n v="0.31764705882352939"/>
  </r>
  <r>
    <x v="8"/>
    <s v="MQE0663 - Patient email is present"/>
    <x v="7"/>
    <n v="3619"/>
    <n v="8"/>
    <n v="1120"/>
    <n v="0.30947775628626695"/>
  </r>
  <r>
    <x v="8"/>
    <s v="MQE0663 - Patient email is present"/>
    <x v="8"/>
    <n v="104"/>
    <n v="3"/>
    <n v="56"/>
    <n v="0.53846153846153844"/>
  </r>
  <r>
    <x v="8"/>
    <s v="MQE0663 - Patient email is present"/>
    <x v="9"/>
    <n v="146"/>
    <n v="3"/>
    <n v="93"/>
    <n v="0.63698630136986301"/>
  </r>
  <r>
    <x v="8"/>
    <s v="MQE0663 - Patient email is present"/>
    <x v="10"/>
    <n v="55"/>
    <n v="5"/>
    <n v="19"/>
    <n v="0.34545454545454546"/>
  </r>
  <r>
    <x v="8"/>
    <s v="MQE0663 - Patient email is present"/>
    <x v="11"/>
    <n v="369"/>
    <n v="13"/>
    <n v="180"/>
    <n v="0.48780487804878048"/>
  </r>
  <r>
    <x v="8"/>
    <s v="MQE0663 - Patient email is present"/>
    <x v="12"/>
    <n v="14"/>
    <n v="1"/>
    <n v="5"/>
    <n v="0.35714285714285715"/>
  </r>
  <r>
    <x v="8"/>
    <s v="MQE0663 - Patient email is present"/>
    <x v="13"/>
    <n v="5"/>
    <n v="2"/>
    <n v="3"/>
    <n v="0.6"/>
  </r>
  <r>
    <x v="8"/>
    <s v="MQE0663 - Patient email is present"/>
    <x v="14"/>
    <n v="9"/>
    <n v="1"/>
    <n v="6"/>
    <n v="0.66666666666666663"/>
  </r>
  <r>
    <x v="8"/>
    <s v="MQE0663 - Patient email is present"/>
    <x v="15"/>
    <n v="2"/>
    <n v="1"/>
    <n v="0"/>
    <n v="0"/>
  </r>
  <r>
    <x v="9"/>
    <s v="MQE0664 - Patient ethnicity is present"/>
    <x v="0"/>
    <n v="537"/>
    <n v="20"/>
    <n v="537"/>
    <n v="1"/>
  </r>
  <r>
    <x v="9"/>
    <s v="MQE0664 - Patient ethnicity is present"/>
    <x v="1"/>
    <n v="1995"/>
    <n v="8"/>
    <n v="1995"/>
    <n v="1"/>
  </r>
  <r>
    <x v="9"/>
    <s v="MQE0664 - Patient ethnicity is present"/>
    <x v="2"/>
    <n v="18286"/>
    <n v="116"/>
    <n v="18286"/>
    <n v="1"/>
  </r>
  <r>
    <x v="9"/>
    <s v="MQE0664 - Patient ethnicity is present"/>
    <x v="3"/>
    <n v="2221"/>
    <n v="8"/>
    <n v="2221"/>
    <n v="1"/>
  </r>
  <r>
    <x v="9"/>
    <s v="MQE0664 - Patient ethnicity is present"/>
    <x v="4"/>
    <n v="3490"/>
    <n v="13"/>
    <n v="3490"/>
    <n v="1"/>
  </r>
  <r>
    <x v="9"/>
    <s v="MQE0664 - Patient ethnicity is present"/>
    <x v="5"/>
    <n v="552"/>
    <n v="5"/>
    <n v="552"/>
    <n v="1"/>
  </r>
  <r>
    <x v="9"/>
    <s v="MQE0664 - Patient ethnicity is present"/>
    <x v="6"/>
    <n v="85"/>
    <n v="4"/>
    <n v="85"/>
    <n v="1"/>
  </r>
  <r>
    <x v="9"/>
    <s v="MQE0664 - Patient ethnicity is present"/>
    <x v="7"/>
    <n v="3619"/>
    <n v="8"/>
    <n v="3619"/>
    <n v="1"/>
  </r>
  <r>
    <x v="9"/>
    <s v="MQE0664 - Patient ethnicity is present"/>
    <x v="8"/>
    <n v="104"/>
    <n v="3"/>
    <n v="104"/>
    <n v="1"/>
  </r>
  <r>
    <x v="9"/>
    <s v="MQE0664 - Patient ethnicity is present"/>
    <x v="9"/>
    <n v="146"/>
    <n v="3"/>
    <n v="146"/>
    <n v="1"/>
  </r>
  <r>
    <x v="9"/>
    <s v="MQE0664 - Patient ethnicity is present"/>
    <x v="10"/>
    <n v="55"/>
    <n v="5"/>
    <n v="55"/>
    <n v="1"/>
  </r>
  <r>
    <x v="9"/>
    <s v="MQE0664 - Patient ethnicity is present"/>
    <x v="11"/>
    <n v="369"/>
    <n v="13"/>
    <n v="369"/>
    <n v="1"/>
  </r>
  <r>
    <x v="9"/>
    <s v="MQE0664 - Patient ethnicity is present"/>
    <x v="12"/>
    <n v="14"/>
    <n v="1"/>
    <n v="14"/>
    <n v="1"/>
  </r>
  <r>
    <x v="9"/>
    <s v="MQE0664 - Patient ethnicity is present"/>
    <x v="13"/>
    <n v="5"/>
    <n v="2"/>
    <n v="5"/>
    <n v="1"/>
  </r>
  <r>
    <x v="9"/>
    <s v="MQE0664 - Patient ethnicity is present"/>
    <x v="14"/>
    <n v="9"/>
    <n v="1"/>
    <n v="9"/>
    <n v="1"/>
  </r>
  <r>
    <x v="9"/>
    <s v="MQE0664 - Patient ethnicity is present"/>
    <x v="15"/>
    <n v="2"/>
    <n v="1"/>
    <n v="2"/>
    <n v="1"/>
  </r>
  <r>
    <x v="10"/>
    <s v="MQE0665 - Patient gender is present"/>
    <x v="0"/>
    <n v="537"/>
    <n v="20"/>
    <n v="537"/>
    <n v="1"/>
  </r>
  <r>
    <x v="10"/>
    <s v="MQE0665 - Patient gender is present"/>
    <x v="1"/>
    <n v="1995"/>
    <n v="8"/>
    <n v="1995"/>
    <n v="1"/>
  </r>
  <r>
    <x v="10"/>
    <s v="MQE0665 - Patient gender is present"/>
    <x v="2"/>
    <n v="18286"/>
    <n v="116"/>
    <n v="18286"/>
    <n v="1"/>
  </r>
  <r>
    <x v="10"/>
    <s v="MQE0665 - Patient gender is present"/>
    <x v="3"/>
    <n v="2221"/>
    <n v="8"/>
    <n v="2221"/>
    <n v="1"/>
  </r>
  <r>
    <x v="10"/>
    <s v="MQE0665 - Patient gender is present"/>
    <x v="4"/>
    <n v="3490"/>
    <n v="13"/>
    <n v="3490"/>
    <n v="1"/>
  </r>
  <r>
    <x v="10"/>
    <s v="MQE0665 - Patient gender is present"/>
    <x v="5"/>
    <n v="552"/>
    <n v="5"/>
    <n v="552"/>
    <n v="1"/>
  </r>
  <r>
    <x v="10"/>
    <s v="MQE0665 - Patient gender is present"/>
    <x v="6"/>
    <n v="85"/>
    <n v="4"/>
    <n v="85"/>
    <n v="1"/>
  </r>
  <r>
    <x v="10"/>
    <s v="MQE0665 - Patient gender is present"/>
    <x v="7"/>
    <n v="3619"/>
    <n v="8"/>
    <n v="3619"/>
    <n v="1"/>
  </r>
  <r>
    <x v="10"/>
    <s v="MQE0665 - Patient gender is present"/>
    <x v="8"/>
    <n v="104"/>
    <n v="3"/>
    <n v="104"/>
    <n v="1"/>
  </r>
  <r>
    <x v="10"/>
    <s v="MQE0665 - Patient gender is present"/>
    <x v="9"/>
    <n v="146"/>
    <n v="3"/>
    <n v="146"/>
    <n v="1"/>
  </r>
  <r>
    <x v="10"/>
    <s v="MQE0665 - Patient gender is present"/>
    <x v="10"/>
    <n v="55"/>
    <n v="5"/>
    <n v="55"/>
    <n v="1"/>
  </r>
  <r>
    <x v="10"/>
    <s v="MQE0665 - Patient gender is present"/>
    <x v="11"/>
    <n v="369"/>
    <n v="13"/>
    <n v="369"/>
    <n v="1"/>
  </r>
  <r>
    <x v="10"/>
    <s v="MQE0665 - Patient gender is present"/>
    <x v="12"/>
    <n v="14"/>
    <n v="1"/>
    <n v="14"/>
    <n v="1"/>
  </r>
  <r>
    <x v="10"/>
    <s v="MQE0665 - Patient gender is present"/>
    <x v="13"/>
    <n v="5"/>
    <n v="2"/>
    <n v="5"/>
    <n v="1"/>
  </r>
  <r>
    <x v="10"/>
    <s v="MQE0665 - Patient gender is present"/>
    <x v="14"/>
    <n v="9"/>
    <n v="1"/>
    <n v="9"/>
    <n v="1"/>
  </r>
  <r>
    <x v="10"/>
    <s v="MQE0665 - Patient gender is present"/>
    <x v="15"/>
    <n v="2"/>
    <n v="1"/>
    <n v="2"/>
    <n v="1"/>
  </r>
  <r>
    <x v="11"/>
    <s v="MQE0682 - Patient mother's maiden name is present"/>
    <x v="0"/>
    <n v="537"/>
    <n v="20"/>
    <n v="311"/>
    <n v="0.57914338919925512"/>
  </r>
  <r>
    <x v="11"/>
    <s v="MQE0682 - Patient mother's maiden name is present"/>
    <x v="1"/>
    <n v="1995"/>
    <n v="8"/>
    <n v="1163"/>
    <n v="0.58295739348370923"/>
  </r>
  <r>
    <x v="11"/>
    <s v="MQE0682 - Patient mother's maiden name is present"/>
    <x v="2"/>
    <n v="18286"/>
    <n v="116"/>
    <n v="9477"/>
    <n v="0.51826533960406873"/>
  </r>
  <r>
    <x v="11"/>
    <s v="MQE0682 - Patient mother's maiden name is present"/>
    <x v="3"/>
    <n v="2221"/>
    <n v="8"/>
    <n v="1573"/>
    <n v="0.70823953174245835"/>
  </r>
  <r>
    <x v="11"/>
    <s v="MQE0682 - Patient mother's maiden name is present"/>
    <x v="4"/>
    <n v="3490"/>
    <n v="13"/>
    <n v="2012"/>
    <n v="0.57650429799426939"/>
  </r>
  <r>
    <x v="11"/>
    <s v="MQE0682 - Patient mother's maiden name is present"/>
    <x v="5"/>
    <n v="552"/>
    <n v="5"/>
    <n v="437"/>
    <n v="0.79166666666666663"/>
  </r>
  <r>
    <x v="11"/>
    <s v="MQE0682 - Patient mother's maiden name is present"/>
    <x v="6"/>
    <n v="85"/>
    <n v="4"/>
    <n v="62"/>
    <n v="0.72941176470588232"/>
  </r>
  <r>
    <x v="11"/>
    <s v="MQE0682 - Patient mother's maiden name is present"/>
    <x v="7"/>
    <n v="3619"/>
    <n v="8"/>
    <n v="1319"/>
    <n v="0.36446532191213044"/>
  </r>
  <r>
    <x v="11"/>
    <s v="MQE0682 - Patient mother's maiden name is present"/>
    <x v="8"/>
    <n v="104"/>
    <n v="3"/>
    <n v="90"/>
    <n v="0.86538461538461542"/>
  </r>
  <r>
    <x v="11"/>
    <s v="MQE0682 - Patient mother's maiden name is present"/>
    <x v="9"/>
    <n v="146"/>
    <n v="3"/>
    <n v="110"/>
    <n v="0.75342465753424659"/>
  </r>
  <r>
    <x v="11"/>
    <s v="MQE0682 - Patient mother's maiden name is present"/>
    <x v="10"/>
    <n v="55"/>
    <n v="5"/>
    <n v="36"/>
    <n v="0.65454545454545454"/>
  </r>
  <r>
    <x v="11"/>
    <s v="MQE0682 - Patient mother's maiden name is present"/>
    <x v="11"/>
    <n v="369"/>
    <n v="13"/>
    <n v="236"/>
    <n v="0.63956639566395668"/>
  </r>
  <r>
    <x v="11"/>
    <s v="MQE0682 - Patient mother's maiden name is present"/>
    <x v="12"/>
    <n v="14"/>
    <n v="1"/>
    <n v="7"/>
    <n v="0.5"/>
  </r>
  <r>
    <x v="11"/>
    <s v="MQE0682 - Patient mother's maiden name is present"/>
    <x v="13"/>
    <n v="5"/>
    <n v="2"/>
    <n v="4"/>
    <n v="0.8"/>
  </r>
  <r>
    <x v="11"/>
    <s v="MQE0682 - Patient mother's maiden name is present"/>
    <x v="14"/>
    <n v="9"/>
    <n v="1"/>
    <n v="5"/>
    <n v="0.55555555555555558"/>
  </r>
  <r>
    <x v="11"/>
    <s v="MQE0682 - Patient mother's maiden name is present"/>
    <x v="15"/>
    <n v="2"/>
    <n v="1"/>
    <n v="0"/>
    <n v="0"/>
  </r>
  <r>
    <x v="12"/>
    <s v="MQE0683 - Patient name first is present"/>
    <x v="0"/>
    <n v="537"/>
    <n v="20"/>
    <n v="537"/>
    <n v="1"/>
  </r>
  <r>
    <x v="12"/>
    <s v="MQE0683 - Patient name first is present"/>
    <x v="1"/>
    <n v="1995"/>
    <n v="8"/>
    <n v="1995"/>
    <n v="1"/>
  </r>
  <r>
    <x v="12"/>
    <s v="MQE0683 - Patient name first is present"/>
    <x v="2"/>
    <n v="18286"/>
    <n v="116"/>
    <n v="18286"/>
    <n v="1"/>
  </r>
  <r>
    <x v="12"/>
    <s v="MQE0683 - Patient name first is present"/>
    <x v="3"/>
    <n v="2221"/>
    <n v="8"/>
    <n v="2221"/>
    <n v="1"/>
  </r>
  <r>
    <x v="12"/>
    <s v="MQE0683 - Patient name first is present"/>
    <x v="4"/>
    <n v="3490"/>
    <n v="13"/>
    <n v="3490"/>
    <n v="1"/>
  </r>
  <r>
    <x v="12"/>
    <s v="MQE0683 - Patient name first is present"/>
    <x v="5"/>
    <n v="552"/>
    <n v="5"/>
    <n v="552"/>
    <n v="1"/>
  </r>
  <r>
    <x v="12"/>
    <s v="MQE0683 - Patient name first is present"/>
    <x v="6"/>
    <n v="85"/>
    <n v="4"/>
    <n v="85"/>
    <n v="1"/>
  </r>
  <r>
    <x v="12"/>
    <s v="MQE0683 - Patient name first is present"/>
    <x v="7"/>
    <n v="3619"/>
    <n v="8"/>
    <n v="3619"/>
    <n v="1"/>
  </r>
  <r>
    <x v="12"/>
    <s v="MQE0683 - Patient name first is present"/>
    <x v="8"/>
    <n v="104"/>
    <n v="3"/>
    <n v="104"/>
    <n v="1"/>
  </r>
  <r>
    <x v="12"/>
    <s v="MQE0683 - Patient name first is present"/>
    <x v="9"/>
    <n v="146"/>
    <n v="3"/>
    <n v="146"/>
    <n v="1"/>
  </r>
  <r>
    <x v="12"/>
    <s v="MQE0683 - Patient name first is present"/>
    <x v="10"/>
    <n v="55"/>
    <n v="5"/>
    <n v="55"/>
    <n v="1"/>
  </r>
  <r>
    <x v="12"/>
    <s v="MQE0683 - Patient name first is present"/>
    <x v="11"/>
    <n v="369"/>
    <n v="13"/>
    <n v="369"/>
    <n v="1"/>
  </r>
  <r>
    <x v="12"/>
    <s v="MQE0683 - Patient name first is present"/>
    <x v="12"/>
    <n v="14"/>
    <n v="1"/>
    <n v="14"/>
    <n v="1"/>
  </r>
  <r>
    <x v="12"/>
    <s v="MQE0683 - Patient name first is present"/>
    <x v="13"/>
    <n v="5"/>
    <n v="2"/>
    <n v="5"/>
    <n v="1"/>
  </r>
  <r>
    <x v="12"/>
    <s v="MQE0683 - Patient name first is present"/>
    <x v="14"/>
    <n v="9"/>
    <n v="1"/>
    <n v="9"/>
    <n v="1"/>
  </r>
  <r>
    <x v="12"/>
    <s v="MQE0683 - Patient name first is present"/>
    <x v="15"/>
    <n v="2"/>
    <n v="1"/>
    <n v="2"/>
    <n v="1"/>
  </r>
  <r>
    <x v="13"/>
    <s v="MQE0684 - Patient name last is present"/>
    <x v="0"/>
    <n v="537"/>
    <n v="20"/>
    <n v="537"/>
    <n v="1"/>
  </r>
  <r>
    <x v="13"/>
    <s v="MQE0684 - Patient name last is present"/>
    <x v="1"/>
    <n v="1995"/>
    <n v="8"/>
    <n v="1995"/>
    <n v="1"/>
  </r>
  <r>
    <x v="13"/>
    <s v="MQE0684 - Patient name last is present"/>
    <x v="2"/>
    <n v="18286"/>
    <n v="116"/>
    <n v="18286"/>
    <n v="1"/>
  </r>
  <r>
    <x v="13"/>
    <s v="MQE0684 - Patient name last is present"/>
    <x v="3"/>
    <n v="2221"/>
    <n v="8"/>
    <n v="2221"/>
    <n v="1"/>
  </r>
  <r>
    <x v="13"/>
    <s v="MQE0684 - Patient name last is present"/>
    <x v="4"/>
    <n v="3490"/>
    <n v="13"/>
    <n v="3490"/>
    <n v="1"/>
  </r>
  <r>
    <x v="13"/>
    <s v="MQE0684 - Patient name last is present"/>
    <x v="5"/>
    <n v="552"/>
    <n v="5"/>
    <n v="552"/>
    <n v="1"/>
  </r>
  <r>
    <x v="13"/>
    <s v="MQE0684 - Patient name last is present"/>
    <x v="6"/>
    <n v="85"/>
    <n v="4"/>
    <n v="85"/>
    <n v="1"/>
  </r>
  <r>
    <x v="13"/>
    <s v="MQE0684 - Patient name last is present"/>
    <x v="7"/>
    <n v="3619"/>
    <n v="8"/>
    <n v="3619"/>
    <n v="1"/>
  </r>
  <r>
    <x v="13"/>
    <s v="MQE0684 - Patient name last is present"/>
    <x v="8"/>
    <n v="104"/>
    <n v="3"/>
    <n v="104"/>
    <n v="1"/>
  </r>
  <r>
    <x v="13"/>
    <s v="MQE0684 - Patient name last is present"/>
    <x v="9"/>
    <n v="146"/>
    <n v="3"/>
    <n v="146"/>
    <n v="1"/>
  </r>
  <r>
    <x v="13"/>
    <s v="MQE0684 - Patient name last is present"/>
    <x v="10"/>
    <n v="55"/>
    <n v="5"/>
    <n v="55"/>
    <n v="1"/>
  </r>
  <r>
    <x v="13"/>
    <s v="MQE0684 - Patient name last is present"/>
    <x v="11"/>
    <n v="369"/>
    <n v="13"/>
    <n v="369"/>
    <n v="1"/>
  </r>
  <r>
    <x v="13"/>
    <s v="MQE0684 - Patient name last is present"/>
    <x v="12"/>
    <n v="14"/>
    <n v="1"/>
    <n v="14"/>
    <n v="1"/>
  </r>
  <r>
    <x v="13"/>
    <s v="MQE0684 - Patient name last is present"/>
    <x v="13"/>
    <n v="5"/>
    <n v="2"/>
    <n v="5"/>
    <n v="1"/>
  </r>
  <r>
    <x v="13"/>
    <s v="MQE0684 - Patient name last is present"/>
    <x v="14"/>
    <n v="9"/>
    <n v="1"/>
    <n v="9"/>
    <n v="1"/>
  </r>
  <r>
    <x v="13"/>
    <s v="MQE0684 - Patient name last is present"/>
    <x v="15"/>
    <n v="2"/>
    <n v="1"/>
    <n v="2"/>
    <n v="1"/>
  </r>
  <r>
    <x v="14"/>
    <s v="MQE0685 - Patient middle name is present"/>
    <x v="0"/>
    <n v="537"/>
    <n v="20"/>
    <n v="482"/>
    <n v="0.89757914338919931"/>
  </r>
  <r>
    <x v="14"/>
    <s v="MQE0685 - Patient middle name is present"/>
    <x v="1"/>
    <n v="1995"/>
    <n v="8"/>
    <n v="1791"/>
    <n v="0.89774436090225562"/>
  </r>
  <r>
    <x v="14"/>
    <s v="MQE0685 - Patient middle name is present"/>
    <x v="2"/>
    <n v="18286"/>
    <n v="116"/>
    <n v="16171"/>
    <n v="0.88433774472273874"/>
  </r>
  <r>
    <x v="14"/>
    <s v="MQE0685 - Patient middle name is present"/>
    <x v="3"/>
    <n v="2221"/>
    <n v="8"/>
    <n v="1917"/>
    <n v="0.86312471859522732"/>
  </r>
  <r>
    <x v="14"/>
    <s v="MQE0685 - Patient middle name is present"/>
    <x v="4"/>
    <n v="3490"/>
    <n v="13"/>
    <n v="2797"/>
    <n v="0.80143266475644703"/>
  </r>
  <r>
    <x v="14"/>
    <s v="MQE0685 - Patient middle name is present"/>
    <x v="5"/>
    <n v="552"/>
    <n v="5"/>
    <n v="468"/>
    <n v="0.84782608695652173"/>
  </r>
  <r>
    <x v="14"/>
    <s v="MQE0685 - Patient middle name is present"/>
    <x v="6"/>
    <n v="85"/>
    <n v="4"/>
    <n v="51"/>
    <n v="0.6"/>
  </r>
  <r>
    <x v="14"/>
    <s v="MQE0685 - Patient middle name is present"/>
    <x v="7"/>
    <n v="3619"/>
    <n v="8"/>
    <n v="3244"/>
    <n v="0.8963802155291517"/>
  </r>
  <r>
    <x v="14"/>
    <s v="MQE0685 - Patient middle name is present"/>
    <x v="8"/>
    <n v="104"/>
    <n v="3"/>
    <n v="96"/>
    <n v="0.92307692307692313"/>
  </r>
  <r>
    <x v="14"/>
    <s v="MQE0685 - Patient middle name is present"/>
    <x v="9"/>
    <n v="146"/>
    <n v="3"/>
    <n v="68"/>
    <n v="0.46575342465753422"/>
  </r>
  <r>
    <x v="14"/>
    <s v="MQE0685 - Patient middle name is present"/>
    <x v="10"/>
    <n v="55"/>
    <n v="5"/>
    <n v="44"/>
    <n v="0.8"/>
  </r>
  <r>
    <x v="14"/>
    <s v="MQE0685 - Patient middle name is present"/>
    <x v="11"/>
    <n v="369"/>
    <n v="13"/>
    <n v="311"/>
    <n v="0.84281842818428188"/>
  </r>
  <r>
    <x v="14"/>
    <s v="MQE0685 - Patient middle name is present"/>
    <x v="12"/>
    <n v="14"/>
    <n v="1"/>
    <n v="14"/>
    <n v="1"/>
  </r>
  <r>
    <x v="14"/>
    <s v="MQE0685 - Patient middle name is present"/>
    <x v="13"/>
    <n v="5"/>
    <n v="2"/>
    <n v="5"/>
    <n v="1"/>
  </r>
  <r>
    <x v="14"/>
    <s v="MQE0685 - Patient middle name is present"/>
    <x v="14"/>
    <n v="9"/>
    <n v="1"/>
    <n v="9"/>
    <n v="1"/>
  </r>
  <r>
    <x v="14"/>
    <s v="MQE0685 - Patient middle name is present"/>
    <x v="15"/>
    <n v="2"/>
    <n v="1"/>
    <n v="0"/>
    <n v="0"/>
  </r>
  <r>
    <x v="15"/>
    <s v="MQE0688 - Patient phone is present"/>
    <x v="0"/>
    <n v="537"/>
    <n v="20"/>
    <n v="528"/>
    <n v="0.98324022346368711"/>
  </r>
  <r>
    <x v="15"/>
    <s v="MQE0688 - Patient phone is present"/>
    <x v="1"/>
    <n v="1995"/>
    <n v="8"/>
    <n v="1980"/>
    <n v="0.99248120300751874"/>
  </r>
  <r>
    <x v="15"/>
    <s v="MQE0688 - Patient phone is present"/>
    <x v="2"/>
    <n v="18286"/>
    <n v="116"/>
    <n v="18042"/>
    <n v="0.98665645849283601"/>
  </r>
  <r>
    <x v="15"/>
    <s v="MQE0688 - Patient phone is present"/>
    <x v="3"/>
    <n v="2221"/>
    <n v="8"/>
    <n v="2219"/>
    <n v="0.99909950472760023"/>
  </r>
  <r>
    <x v="15"/>
    <s v="MQE0688 - Patient phone is present"/>
    <x v="4"/>
    <n v="3490"/>
    <n v="13"/>
    <n v="3451"/>
    <n v="0.98882521489971342"/>
  </r>
  <r>
    <x v="15"/>
    <s v="MQE0688 - Patient phone is present"/>
    <x v="5"/>
    <n v="552"/>
    <n v="5"/>
    <n v="547"/>
    <n v="0.99094202898550721"/>
  </r>
  <r>
    <x v="15"/>
    <s v="MQE0688 - Patient phone is present"/>
    <x v="6"/>
    <n v="85"/>
    <n v="4"/>
    <n v="85"/>
    <n v="1"/>
  </r>
  <r>
    <x v="15"/>
    <s v="MQE0688 - Patient phone is present"/>
    <x v="7"/>
    <n v="3619"/>
    <n v="8"/>
    <n v="3508"/>
    <n v="0.96932854379662892"/>
  </r>
  <r>
    <x v="15"/>
    <s v="MQE0688 - Patient phone is present"/>
    <x v="8"/>
    <n v="104"/>
    <n v="3"/>
    <n v="104"/>
    <n v="1"/>
  </r>
  <r>
    <x v="15"/>
    <s v="MQE0688 - Patient phone is present"/>
    <x v="9"/>
    <n v="146"/>
    <n v="3"/>
    <n v="146"/>
    <n v="1"/>
  </r>
  <r>
    <x v="15"/>
    <s v="MQE0688 - Patient phone is present"/>
    <x v="10"/>
    <n v="55"/>
    <n v="5"/>
    <n v="54"/>
    <n v="0.98181818181818181"/>
  </r>
  <r>
    <x v="15"/>
    <s v="MQE0688 - Patient phone is present"/>
    <x v="11"/>
    <n v="369"/>
    <n v="13"/>
    <n v="364"/>
    <n v="0.98644986449864502"/>
  </r>
  <r>
    <x v="15"/>
    <s v="MQE0688 - Patient phone is present"/>
    <x v="12"/>
    <n v="14"/>
    <n v="1"/>
    <n v="14"/>
    <n v="1"/>
  </r>
  <r>
    <x v="15"/>
    <s v="MQE0688 - Patient phone is present"/>
    <x v="13"/>
    <n v="5"/>
    <n v="2"/>
    <n v="5"/>
    <n v="1"/>
  </r>
  <r>
    <x v="15"/>
    <s v="MQE0688 - Patient phone is present"/>
    <x v="14"/>
    <n v="9"/>
    <n v="1"/>
    <n v="9"/>
    <n v="1"/>
  </r>
  <r>
    <x v="15"/>
    <s v="MQE0688 - Patient phone is present"/>
    <x v="15"/>
    <n v="2"/>
    <n v="1"/>
    <n v="2"/>
    <n v="1"/>
  </r>
  <r>
    <x v="16"/>
    <s v="MQE0698 - Patient race is present"/>
    <x v="0"/>
    <n v="537"/>
    <n v="20"/>
    <n v="537"/>
    <n v="1"/>
  </r>
  <r>
    <x v="16"/>
    <s v="MQE0698 - Patient race is present"/>
    <x v="1"/>
    <n v="1995"/>
    <n v="8"/>
    <n v="1995"/>
    <n v="1"/>
  </r>
  <r>
    <x v="16"/>
    <s v="MQE0698 - Patient race is present"/>
    <x v="2"/>
    <n v="18286"/>
    <n v="116"/>
    <n v="18286"/>
    <n v="1"/>
  </r>
  <r>
    <x v="16"/>
    <s v="MQE0698 - Patient race is present"/>
    <x v="3"/>
    <n v="2221"/>
    <n v="8"/>
    <n v="2221"/>
    <n v="1"/>
  </r>
  <r>
    <x v="16"/>
    <s v="MQE0698 - Patient race is present"/>
    <x v="4"/>
    <n v="3490"/>
    <n v="13"/>
    <n v="3490"/>
    <n v="1"/>
  </r>
  <r>
    <x v="16"/>
    <s v="MQE0698 - Patient race is present"/>
    <x v="5"/>
    <n v="552"/>
    <n v="5"/>
    <n v="552"/>
    <n v="1"/>
  </r>
  <r>
    <x v="16"/>
    <s v="MQE0698 - Patient race is present"/>
    <x v="6"/>
    <n v="85"/>
    <n v="4"/>
    <n v="85"/>
    <n v="1"/>
  </r>
  <r>
    <x v="16"/>
    <s v="MQE0698 - Patient race is present"/>
    <x v="7"/>
    <n v="3619"/>
    <n v="8"/>
    <n v="3619"/>
    <n v="1"/>
  </r>
  <r>
    <x v="16"/>
    <s v="MQE0698 - Patient race is present"/>
    <x v="8"/>
    <n v="104"/>
    <n v="3"/>
    <n v="104"/>
    <n v="1"/>
  </r>
  <r>
    <x v="16"/>
    <s v="MQE0698 - Patient race is present"/>
    <x v="9"/>
    <n v="146"/>
    <n v="3"/>
    <n v="146"/>
    <n v="1"/>
  </r>
  <r>
    <x v="16"/>
    <s v="MQE0698 - Patient race is present"/>
    <x v="10"/>
    <n v="55"/>
    <n v="5"/>
    <n v="55"/>
    <n v="1"/>
  </r>
  <r>
    <x v="16"/>
    <s v="MQE0698 - Patient race is present"/>
    <x v="11"/>
    <n v="369"/>
    <n v="13"/>
    <n v="369"/>
    <n v="1"/>
  </r>
  <r>
    <x v="16"/>
    <s v="MQE0698 - Patient race is present"/>
    <x v="12"/>
    <n v="14"/>
    <n v="1"/>
    <n v="14"/>
    <n v="1"/>
  </r>
  <r>
    <x v="16"/>
    <s v="MQE0698 - Patient race is present"/>
    <x v="13"/>
    <n v="5"/>
    <n v="2"/>
    <n v="5"/>
    <n v="1"/>
  </r>
  <r>
    <x v="16"/>
    <s v="MQE0698 - Patient race is present"/>
    <x v="14"/>
    <n v="9"/>
    <n v="1"/>
    <n v="9"/>
    <n v="1"/>
  </r>
  <r>
    <x v="16"/>
    <s v="MQE0698 - Patient race is present"/>
    <x v="15"/>
    <n v="2"/>
    <n v="1"/>
    <n v="2"/>
    <n v="1"/>
  </r>
  <r>
    <x v="17"/>
    <s v="MQE0710 - Vaccination admin code is present"/>
    <x v="0"/>
    <n v="537"/>
    <n v="20"/>
    <n v="3157"/>
    <n v="1"/>
  </r>
  <r>
    <x v="17"/>
    <s v="MQE0710 - Vaccination admin code is present"/>
    <x v="1"/>
    <n v="1995"/>
    <n v="8"/>
    <n v="3062"/>
    <n v="1"/>
  </r>
  <r>
    <x v="17"/>
    <s v="MQE0710 - Vaccination admin code is present"/>
    <x v="2"/>
    <n v="18286"/>
    <n v="116"/>
    <n v="129873"/>
    <n v="1"/>
  </r>
  <r>
    <x v="17"/>
    <s v="MQE0710 - Vaccination admin code is present"/>
    <x v="3"/>
    <n v="2221"/>
    <n v="8"/>
    <n v="14714"/>
    <n v="1"/>
  </r>
  <r>
    <x v="17"/>
    <s v="MQE0710 - Vaccination admin code is present"/>
    <x v="4"/>
    <n v="3490"/>
    <n v="13"/>
    <n v="10603"/>
    <n v="1"/>
  </r>
  <r>
    <x v="17"/>
    <s v="MQE0710 - Vaccination admin code is present"/>
    <x v="5"/>
    <n v="552"/>
    <n v="5"/>
    <n v="5209"/>
    <n v="1"/>
  </r>
  <r>
    <x v="17"/>
    <s v="MQE0710 - Vaccination admin code is present"/>
    <x v="6"/>
    <n v="85"/>
    <n v="4"/>
    <n v="888"/>
    <n v="1"/>
  </r>
  <r>
    <x v="17"/>
    <s v="MQE0710 - Vaccination admin code is present"/>
    <x v="7"/>
    <n v="3619"/>
    <n v="8"/>
    <n v="23620"/>
    <n v="1"/>
  </r>
  <r>
    <x v="17"/>
    <s v="MQE0710 - Vaccination admin code is present"/>
    <x v="8"/>
    <n v="104"/>
    <n v="3"/>
    <n v="1127"/>
    <n v="1"/>
  </r>
  <r>
    <x v="17"/>
    <s v="MQE0710 - Vaccination admin code is present"/>
    <x v="9"/>
    <n v="146"/>
    <n v="3"/>
    <n v="1701"/>
    <n v="1"/>
  </r>
  <r>
    <x v="17"/>
    <s v="MQE0710 - Vaccination admin code is present"/>
    <x v="10"/>
    <n v="55"/>
    <n v="5"/>
    <n v="262"/>
    <n v="1"/>
  </r>
  <r>
    <x v="17"/>
    <s v="MQE0710 - Vaccination admin code is present"/>
    <x v="11"/>
    <n v="369"/>
    <n v="13"/>
    <n v="2617"/>
    <n v="1"/>
  </r>
  <r>
    <x v="17"/>
    <s v="MQE0710 - Vaccination admin code is present"/>
    <x v="12"/>
    <n v="14"/>
    <n v="1"/>
    <n v="64"/>
    <n v="1"/>
  </r>
  <r>
    <x v="17"/>
    <s v="MQE0710 - Vaccination admin code is present"/>
    <x v="13"/>
    <n v="5"/>
    <n v="2"/>
    <n v="25"/>
    <n v="1"/>
  </r>
  <r>
    <x v="17"/>
    <s v="MQE0710 - Vaccination admin code is present"/>
    <x v="14"/>
    <n v="9"/>
    <n v="1"/>
    <n v="39"/>
    <n v="1"/>
  </r>
  <r>
    <x v="17"/>
    <s v="MQE0710 - Vaccination admin code is present"/>
    <x v="15"/>
    <n v="2"/>
    <n v="1"/>
    <n v="3"/>
    <n v="1"/>
  </r>
  <r>
    <x v="18"/>
    <s v="MQE0713 - Vaccination admin date is present"/>
    <x v="0"/>
    <n v="537"/>
    <n v="20"/>
    <n v="3157"/>
    <n v="1"/>
  </r>
  <r>
    <x v="18"/>
    <s v="MQE0713 - Vaccination admin date is present"/>
    <x v="1"/>
    <n v="1995"/>
    <n v="8"/>
    <n v="3062"/>
    <n v="1"/>
  </r>
  <r>
    <x v="18"/>
    <s v="MQE0713 - Vaccination admin date is present"/>
    <x v="2"/>
    <n v="18286"/>
    <n v="116"/>
    <n v="129873"/>
    <n v="1"/>
  </r>
  <r>
    <x v="18"/>
    <s v="MQE0713 - Vaccination admin date is present"/>
    <x v="3"/>
    <n v="2221"/>
    <n v="8"/>
    <n v="14714"/>
    <n v="1"/>
  </r>
  <r>
    <x v="18"/>
    <s v="MQE0713 - Vaccination admin date is present"/>
    <x v="4"/>
    <n v="3490"/>
    <n v="13"/>
    <n v="10603"/>
    <n v="1"/>
  </r>
  <r>
    <x v="18"/>
    <s v="MQE0713 - Vaccination admin date is present"/>
    <x v="5"/>
    <n v="552"/>
    <n v="5"/>
    <n v="5209"/>
    <n v="1"/>
  </r>
  <r>
    <x v="18"/>
    <s v="MQE0713 - Vaccination admin date is present"/>
    <x v="6"/>
    <n v="85"/>
    <n v="4"/>
    <n v="888"/>
    <n v="1"/>
  </r>
  <r>
    <x v="18"/>
    <s v="MQE0713 - Vaccination admin date is present"/>
    <x v="7"/>
    <n v="3619"/>
    <n v="8"/>
    <n v="23620"/>
    <n v="1"/>
  </r>
  <r>
    <x v="18"/>
    <s v="MQE0713 - Vaccination admin date is present"/>
    <x v="8"/>
    <n v="104"/>
    <n v="3"/>
    <n v="1127"/>
    <n v="1"/>
  </r>
  <r>
    <x v="18"/>
    <s v="MQE0713 - Vaccination admin date is present"/>
    <x v="9"/>
    <n v="146"/>
    <n v="3"/>
    <n v="1701"/>
    <n v="1"/>
  </r>
  <r>
    <x v="18"/>
    <s v="MQE0713 - Vaccination admin date is present"/>
    <x v="10"/>
    <n v="55"/>
    <n v="5"/>
    <n v="262"/>
    <n v="1"/>
  </r>
  <r>
    <x v="18"/>
    <s v="MQE0713 - Vaccination admin date is present"/>
    <x v="11"/>
    <n v="369"/>
    <n v="13"/>
    <n v="2617"/>
    <n v="1"/>
  </r>
  <r>
    <x v="18"/>
    <s v="MQE0713 - Vaccination admin date is present"/>
    <x v="12"/>
    <n v="14"/>
    <n v="1"/>
    <n v="64"/>
    <n v="1"/>
  </r>
  <r>
    <x v="18"/>
    <s v="MQE0713 - Vaccination admin date is present"/>
    <x v="13"/>
    <n v="5"/>
    <n v="2"/>
    <n v="25"/>
    <n v="1"/>
  </r>
  <r>
    <x v="18"/>
    <s v="MQE0713 - Vaccination admin date is present"/>
    <x v="14"/>
    <n v="9"/>
    <n v="1"/>
    <n v="39"/>
    <n v="1"/>
  </r>
  <r>
    <x v="18"/>
    <s v="MQE0713 - Vaccination admin date is present"/>
    <x v="15"/>
    <n v="2"/>
    <n v="1"/>
    <n v="3"/>
    <n v="1"/>
  </r>
  <r>
    <x v="19"/>
    <s v="MQE0731 - Vaccination information source is present"/>
    <x v="0"/>
    <n v="537"/>
    <n v="20"/>
    <n v="3157"/>
    <n v="1"/>
  </r>
  <r>
    <x v="19"/>
    <s v="MQE0731 - Vaccination information source is present"/>
    <x v="1"/>
    <n v="1995"/>
    <n v="8"/>
    <n v="3062"/>
    <n v="1"/>
  </r>
  <r>
    <x v="19"/>
    <s v="MQE0731 - Vaccination information source is present"/>
    <x v="2"/>
    <n v="18286"/>
    <n v="116"/>
    <n v="129873"/>
    <n v="1"/>
  </r>
  <r>
    <x v="19"/>
    <s v="MQE0731 - Vaccination information source is present"/>
    <x v="3"/>
    <n v="2221"/>
    <n v="8"/>
    <n v="14714"/>
    <n v="1"/>
  </r>
  <r>
    <x v="19"/>
    <s v="MQE0731 - Vaccination information source is present"/>
    <x v="4"/>
    <n v="3490"/>
    <n v="13"/>
    <n v="10603"/>
    <n v="1"/>
  </r>
  <r>
    <x v="19"/>
    <s v="MQE0731 - Vaccination information source is present"/>
    <x v="5"/>
    <n v="552"/>
    <n v="5"/>
    <n v="5209"/>
    <n v="1"/>
  </r>
  <r>
    <x v="19"/>
    <s v="MQE0731 - Vaccination information source is present"/>
    <x v="6"/>
    <n v="85"/>
    <n v="4"/>
    <n v="888"/>
    <n v="1"/>
  </r>
  <r>
    <x v="19"/>
    <s v="MQE0731 - Vaccination information source is present"/>
    <x v="7"/>
    <n v="3619"/>
    <n v="8"/>
    <n v="23620"/>
    <n v="1"/>
  </r>
  <r>
    <x v="19"/>
    <s v="MQE0731 - Vaccination information source is present"/>
    <x v="8"/>
    <n v="104"/>
    <n v="3"/>
    <n v="1127"/>
    <n v="1"/>
  </r>
  <r>
    <x v="19"/>
    <s v="MQE0731 - Vaccination information source is present"/>
    <x v="9"/>
    <n v="146"/>
    <n v="3"/>
    <n v="1701"/>
    <n v="1"/>
  </r>
  <r>
    <x v="19"/>
    <s v="MQE0731 - Vaccination information source is present"/>
    <x v="10"/>
    <n v="55"/>
    <n v="5"/>
    <n v="262"/>
    <n v="1"/>
  </r>
  <r>
    <x v="19"/>
    <s v="MQE0731 - Vaccination information source is present"/>
    <x v="11"/>
    <n v="369"/>
    <n v="13"/>
    <n v="2617"/>
    <n v="1"/>
  </r>
  <r>
    <x v="19"/>
    <s v="MQE0731 - Vaccination information source is present"/>
    <x v="12"/>
    <n v="14"/>
    <n v="1"/>
    <n v="64"/>
    <n v="1"/>
  </r>
  <r>
    <x v="19"/>
    <s v="MQE0731 - Vaccination information source is present"/>
    <x v="13"/>
    <n v="5"/>
    <n v="2"/>
    <n v="25"/>
    <n v="1"/>
  </r>
  <r>
    <x v="19"/>
    <s v="MQE0731 - Vaccination information source is present"/>
    <x v="14"/>
    <n v="9"/>
    <n v="1"/>
    <n v="39"/>
    <n v="1"/>
  </r>
  <r>
    <x v="19"/>
    <s v="MQE0731 - Vaccination information source is present"/>
    <x v="15"/>
    <n v="2"/>
    <n v="1"/>
    <n v="3"/>
    <n v="1"/>
  </r>
  <r>
    <x v="20"/>
    <s v="MQE0733 - Vaccination lot number is present"/>
    <x v="0"/>
    <n v="537"/>
    <n v="20"/>
    <n v="3115"/>
    <n v="1"/>
  </r>
  <r>
    <x v="20"/>
    <s v="MQE0733 - Vaccination lot number is present"/>
    <x v="1"/>
    <n v="1995"/>
    <n v="8"/>
    <n v="3061"/>
    <n v="1"/>
  </r>
  <r>
    <x v="20"/>
    <s v="MQE0733 - Vaccination lot number is present"/>
    <x v="2"/>
    <n v="18286"/>
    <n v="116"/>
    <n v="129825"/>
    <n v="1"/>
  </r>
  <r>
    <x v="20"/>
    <s v="MQE0733 - Vaccination lot number is present"/>
    <x v="3"/>
    <n v="2221"/>
    <n v="8"/>
    <n v="14705"/>
    <n v="1"/>
  </r>
  <r>
    <x v="20"/>
    <s v="MQE0733 - Vaccination lot number is present"/>
    <x v="4"/>
    <n v="3490"/>
    <n v="13"/>
    <n v="10601"/>
    <n v="1"/>
  </r>
  <r>
    <x v="20"/>
    <s v="MQE0733 - Vaccination lot number is present"/>
    <x v="5"/>
    <n v="552"/>
    <n v="5"/>
    <n v="5205"/>
    <n v="1"/>
  </r>
  <r>
    <x v="20"/>
    <s v="MQE0733 - Vaccination lot number is present"/>
    <x v="6"/>
    <n v="85"/>
    <n v="4"/>
    <n v="887"/>
    <n v="1"/>
  </r>
  <r>
    <x v="20"/>
    <s v="MQE0733 - Vaccination lot number is present"/>
    <x v="7"/>
    <n v="3619"/>
    <n v="8"/>
    <n v="23620"/>
    <n v="1"/>
  </r>
  <r>
    <x v="20"/>
    <s v="MQE0733 - Vaccination lot number is present"/>
    <x v="8"/>
    <n v="104"/>
    <n v="3"/>
    <n v="1127"/>
    <n v="1"/>
  </r>
  <r>
    <x v="20"/>
    <s v="MQE0733 - Vaccination lot number is present"/>
    <x v="9"/>
    <n v="146"/>
    <n v="3"/>
    <n v="1701"/>
    <n v="1"/>
  </r>
  <r>
    <x v="20"/>
    <s v="MQE0733 - Vaccination lot number is present"/>
    <x v="10"/>
    <n v="55"/>
    <n v="5"/>
    <n v="262"/>
    <n v="1"/>
  </r>
  <r>
    <x v="20"/>
    <s v="MQE0733 - Vaccination lot number is present"/>
    <x v="11"/>
    <n v="369"/>
    <n v="13"/>
    <n v="2600"/>
    <n v="1"/>
  </r>
  <r>
    <x v="20"/>
    <s v="MQE0733 - Vaccination lot number is present"/>
    <x v="12"/>
    <n v="14"/>
    <n v="1"/>
    <n v="64"/>
    <n v="1"/>
  </r>
  <r>
    <x v="20"/>
    <s v="MQE0733 - Vaccination lot number is present"/>
    <x v="13"/>
    <n v="5"/>
    <n v="2"/>
    <n v="25"/>
    <n v="1"/>
  </r>
  <r>
    <x v="20"/>
    <s v="MQE0733 - Vaccination lot number is present"/>
    <x v="14"/>
    <n v="9"/>
    <n v="1"/>
    <n v="39"/>
    <n v="1"/>
  </r>
  <r>
    <x v="20"/>
    <s v="MQE0733 - Vaccination lot number is present"/>
    <x v="15"/>
    <n v="2"/>
    <n v="1"/>
    <n v="3"/>
    <n v="1"/>
  </r>
  <r>
    <x v="21"/>
    <s v="MQE0732 - Vaccination lot expiration date is present"/>
    <x v="0"/>
    <n v="537"/>
    <n v="20"/>
    <n v="3112"/>
    <n v="0.99903691813804174"/>
  </r>
  <r>
    <x v="21"/>
    <s v="MQE0732 - Vaccination lot expiration date is present"/>
    <x v="1"/>
    <n v="1995"/>
    <n v="8"/>
    <n v="3061"/>
    <n v="1"/>
  </r>
  <r>
    <x v="21"/>
    <s v="MQE0732 - Vaccination lot expiration date is present"/>
    <x v="2"/>
    <n v="18286"/>
    <n v="116"/>
    <n v="129823"/>
    <n v="0.99998459464663969"/>
  </r>
  <r>
    <x v="21"/>
    <s v="MQE0732 - Vaccination lot expiration date is present"/>
    <x v="3"/>
    <n v="2221"/>
    <n v="8"/>
    <n v="14705"/>
    <n v="1"/>
  </r>
  <r>
    <x v="21"/>
    <s v="MQE0732 - Vaccination lot expiration date is present"/>
    <x v="4"/>
    <n v="3490"/>
    <n v="13"/>
    <n v="10601"/>
    <n v="1"/>
  </r>
  <r>
    <x v="21"/>
    <s v="MQE0732 - Vaccination lot expiration date is present"/>
    <x v="5"/>
    <n v="552"/>
    <n v="5"/>
    <n v="5205"/>
    <n v="1"/>
  </r>
  <r>
    <x v="21"/>
    <s v="MQE0732 - Vaccination lot expiration date is present"/>
    <x v="6"/>
    <n v="85"/>
    <n v="4"/>
    <n v="887"/>
    <n v="1"/>
  </r>
  <r>
    <x v="21"/>
    <s v="MQE0732 - Vaccination lot expiration date is present"/>
    <x v="7"/>
    <n v="3619"/>
    <n v="8"/>
    <n v="23620"/>
    <n v="1"/>
  </r>
  <r>
    <x v="21"/>
    <s v="MQE0732 - Vaccination lot expiration date is present"/>
    <x v="8"/>
    <n v="104"/>
    <n v="3"/>
    <n v="1127"/>
    <n v="1"/>
  </r>
  <r>
    <x v="21"/>
    <s v="MQE0732 - Vaccination lot expiration date is present"/>
    <x v="9"/>
    <n v="146"/>
    <n v="3"/>
    <n v="1701"/>
    <n v="1"/>
  </r>
  <r>
    <x v="21"/>
    <s v="MQE0732 - Vaccination lot expiration date is present"/>
    <x v="10"/>
    <n v="55"/>
    <n v="5"/>
    <n v="262"/>
    <n v="1"/>
  </r>
  <r>
    <x v="21"/>
    <s v="MQE0732 - Vaccination lot expiration date is present"/>
    <x v="11"/>
    <n v="369"/>
    <n v="13"/>
    <n v="2598"/>
    <n v="0.99923076923076926"/>
  </r>
  <r>
    <x v="21"/>
    <s v="MQE0732 - Vaccination lot expiration date is present"/>
    <x v="12"/>
    <n v="14"/>
    <n v="1"/>
    <n v="64"/>
    <n v="1"/>
  </r>
  <r>
    <x v="21"/>
    <s v="MQE0732 - Vaccination lot expiration date is present"/>
    <x v="13"/>
    <n v="5"/>
    <n v="2"/>
    <n v="25"/>
    <n v="1"/>
  </r>
  <r>
    <x v="21"/>
    <s v="MQE0732 - Vaccination lot expiration date is present"/>
    <x v="14"/>
    <n v="9"/>
    <n v="1"/>
    <n v="39"/>
    <n v="1"/>
  </r>
  <r>
    <x v="21"/>
    <s v="MQE0732 - Vaccination lot expiration date is present"/>
    <x v="15"/>
    <n v="2"/>
    <n v="1"/>
    <n v="3"/>
    <n v="1"/>
  </r>
  <r>
    <x v="22"/>
    <s v="MQE0725 - Vaccination financial eligibility code is present"/>
    <x v="0"/>
    <n v="537"/>
    <n v="20"/>
    <n v="3115"/>
    <n v="1"/>
  </r>
  <r>
    <x v="22"/>
    <s v="MQE0725 - Vaccination financial eligibility code is present"/>
    <x v="1"/>
    <n v="1995"/>
    <n v="8"/>
    <n v="3061"/>
    <n v="1"/>
  </r>
  <r>
    <x v="22"/>
    <s v="MQE0725 - Vaccination financial eligibility code is present"/>
    <x v="2"/>
    <n v="18286"/>
    <n v="116"/>
    <n v="129825"/>
    <n v="1"/>
  </r>
  <r>
    <x v="22"/>
    <s v="MQE0725 - Vaccination financial eligibility code is present"/>
    <x v="3"/>
    <n v="2221"/>
    <n v="8"/>
    <n v="14705"/>
    <n v="1"/>
  </r>
  <r>
    <x v="22"/>
    <s v="MQE0725 - Vaccination financial eligibility code is present"/>
    <x v="4"/>
    <n v="3490"/>
    <n v="13"/>
    <n v="10601"/>
    <n v="1"/>
  </r>
  <r>
    <x v="22"/>
    <s v="MQE0725 - Vaccination financial eligibility code is present"/>
    <x v="5"/>
    <n v="552"/>
    <n v="5"/>
    <n v="5205"/>
    <n v="1"/>
  </r>
  <r>
    <x v="22"/>
    <s v="MQE0725 - Vaccination financial eligibility code is present"/>
    <x v="6"/>
    <n v="85"/>
    <n v="4"/>
    <n v="887"/>
    <n v="1"/>
  </r>
  <r>
    <x v="22"/>
    <s v="MQE0725 - Vaccination financial eligibility code is present"/>
    <x v="7"/>
    <n v="3619"/>
    <n v="8"/>
    <n v="23620"/>
    <n v="1"/>
  </r>
  <r>
    <x v="22"/>
    <s v="MQE0725 - Vaccination financial eligibility code is present"/>
    <x v="8"/>
    <n v="104"/>
    <n v="3"/>
    <n v="1127"/>
    <n v="1"/>
  </r>
  <r>
    <x v="22"/>
    <s v="MQE0725 - Vaccination financial eligibility code is present"/>
    <x v="9"/>
    <n v="146"/>
    <n v="3"/>
    <n v="1701"/>
    <n v="1"/>
  </r>
  <r>
    <x v="22"/>
    <s v="MQE0725 - Vaccination financial eligibility code is present"/>
    <x v="10"/>
    <n v="55"/>
    <n v="5"/>
    <n v="262"/>
    <n v="1"/>
  </r>
  <r>
    <x v="22"/>
    <s v="MQE0725 - Vaccination financial eligibility code is present"/>
    <x v="11"/>
    <n v="369"/>
    <n v="13"/>
    <n v="2600"/>
    <n v="1"/>
  </r>
  <r>
    <x v="22"/>
    <s v="MQE0725 - Vaccination financial eligibility code is present"/>
    <x v="12"/>
    <n v="14"/>
    <n v="1"/>
    <n v="64"/>
    <n v="1"/>
  </r>
  <r>
    <x v="22"/>
    <s v="MQE0725 - Vaccination financial eligibility code is present"/>
    <x v="13"/>
    <n v="5"/>
    <n v="2"/>
    <n v="25"/>
    <n v="1"/>
  </r>
  <r>
    <x v="22"/>
    <s v="MQE0725 - Vaccination financial eligibility code is present"/>
    <x v="14"/>
    <n v="9"/>
    <n v="1"/>
    <n v="39"/>
    <n v="1"/>
  </r>
  <r>
    <x v="22"/>
    <s v="MQE0725 - Vaccination financial eligibility code is present"/>
    <x v="15"/>
    <n v="2"/>
    <n v="1"/>
    <n v="3"/>
    <n v="1"/>
  </r>
  <r>
    <x v="23"/>
    <s v="MQE0726 - Vaccination funding source code is present"/>
    <x v="0"/>
    <n v="537"/>
    <n v="20"/>
    <n v="3101"/>
    <n v="0.99550561797752812"/>
  </r>
  <r>
    <x v="23"/>
    <s v="MQE0726 - Vaccination funding source code is present"/>
    <x v="1"/>
    <n v="1995"/>
    <n v="8"/>
    <n v="3061"/>
    <n v="1"/>
  </r>
  <r>
    <x v="23"/>
    <s v="MQE0726 - Vaccination funding source code is present"/>
    <x v="2"/>
    <n v="18286"/>
    <n v="116"/>
    <n v="129825"/>
    <n v="1"/>
  </r>
  <r>
    <x v="23"/>
    <s v="MQE0726 - Vaccination funding source code is present"/>
    <x v="3"/>
    <n v="2221"/>
    <n v="8"/>
    <n v="14705"/>
    <n v="1"/>
  </r>
  <r>
    <x v="23"/>
    <s v="MQE0726 - Vaccination funding source code is present"/>
    <x v="4"/>
    <n v="3490"/>
    <n v="13"/>
    <n v="10601"/>
    <n v="1"/>
  </r>
  <r>
    <x v="23"/>
    <s v="MQE0726 - Vaccination funding source code is present"/>
    <x v="5"/>
    <n v="552"/>
    <n v="5"/>
    <n v="5205"/>
    <n v="1"/>
  </r>
  <r>
    <x v="23"/>
    <s v="MQE0726 - Vaccination funding source code is present"/>
    <x v="6"/>
    <n v="85"/>
    <n v="4"/>
    <n v="887"/>
    <n v="1"/>
  </r>
  <r>
    <x v="23"/>
    <s v="MQE0726 - Vaccination funding source code is present"/>
    <x v="7"/>
    <n v="3619"/>
    <n v="8"/>
    <n v="23620"/>
    <n v="1"/>
  </r>
  <r>
    <x v="23"/>
    <s v="MQE0726 - Vaccination funding source code is present"/>
    <x v="8"/>
    <n v="104"/>
    <n v="3"/>
    <n v="1127"/>
    <n v="1"/>
  </r>
  <r>
    <x v="23"/>
    <s v="MQE0726 - Vaccination funding source code is present"/>
    <x v="9"/>
    <n v="146"/>
    <n v="3"/>
    <n v="1701"/>
    <n v="1"/>
  </r>
  <r>
    <x v="23"/>
    <s v="MQE0726 - Vaccination funding source code is present"/>
    <x v="10"/>
    <n v="55"/>
    <n v="5"/>
    <n v="262"/>
    <n v="1"/>
  </r>
  <r>
    <x v="23"/>
    <s v="MQE0726 - Vaccination funding source code is present"/>
    <x v="11"/>
    <n v="369"/>
    <n v="13"/>
    <n v="2600"/>
    <n v="1"/>
  </r>
  <r>
    <x v="23"/>
    <s v="MQE0726 - Vaccination funding source code is present"/>
    <x v="12"/>
    <n v="14"/>
    <n v="1"/>
    <n v="64"/>
    <n v="1"/>
  </r>
  <r>
    <x v="23"/>
    <s v="MQE0726 - Vaccination funding source code is present"/>
    <x v="13"/>
    <n v="5"/>
    <n v="2"/>
    <n v="25"/>
    <n v="1"/>
  </r>
  <r>
    <x v="23"/>
    <s v="MQE0726 - Vaccination funding source code is present"/>
    <x v="14"/>
    <n v="9"/>
    <n v="1"/>
    <n v="39"/>
    <n v="1"/>
  </r>
  <r>
    <x v="23"/>
    <s v="MQE0726 - Vaccination funding source code is present"/>
    <x v="15"/>
    <n v="2"/>
    <n v="1"/>
    <n v="3"/>
    <n v="1"/>
  </r>
  <r>
    <x v="24"/>
    <s v="MQE0566 - Patient birth date is on first day of month"/>
    <x v="0"/>
    <n v="537"/>
    <n v="20"/>
    <n v="25"/>
    <n v="4.6554934823091247E-2"/>
  </r>
  <r>
    <x v="24"/>
    <s v="MQE0566 - Patient birth date is on first day of month"/>
    <x v="1"/>
    <n v="1995"/>
    <n v="8"/>
    <n v="59"/>
    <n v="2.9573934837092732E-2"/>
  </r>
  <r>
    <x v="24"/>
    <s v="MQE0566 - Patient birth date is on first day of month"/>
    <x v="2"/>
    <n v="18286"/>
    <n v="116"/>
    <n v="602"/>
    <n v="3.2921360603740568E-2"/>
  </r>
  <r>
    <x v="24"/>
    <s v="MQE0566 - Patient birth date is on first day of month"/>
    <x v="3"/>
    <n v="2221"/>
    <n v="8"/>
    <n v="94"/>
    <n v="4.2323277802791534E-2"/>
  </r>
  <r>
    <x v="24"/>
    <s v="MQE0566 - Patient birth date is on first day of month"/>
    <x v="4"/>
    <n v="3490"/>
    <n v="13"/>
    <n v="89"/>
    <n v="2.5501432664756445E-2"/>
  </r>
  <r>
    <x v="24"/>
    <s v="MQE0566 - Patient birth date is on first day of month"/>
    <x v="5"/>
    <n v="552"/>
    <n v="5"/>
    <n v="15"/>
    <n v="2.717391304347826E-2"/>
  </r>
  <r>
    <x v="24"/>
    <s v="MQE0566 - Patient birth date is on first day of month"/>
    <x v="6"/>
    <n v="85"/>
    <n v="4"/>
    <n v="4"/>
    <n v="4.7058823529411764E-2"/>
  </r>
  <r>
    <x v="24"/>
    <s v="MQE0566 - Patient birth date is on first day of month"/>
    <x v="7"/>
    <n v="3619"/>
    <n v="8"/>
    <n v="94"/>
    <n v="2.5974025974025976E-2"/>
  </r>
  <r>
    <x v="24"/>
    <s v="MQE0566 - Patient birth date is on first day of month"/>
    <x v="8"/>
    <n v="104"/>
    <n v="3"/>
    <n v="2"/>
    <n v="1.9230769230769232E-2"/>
  </r>
  <r>
    <x v="24"/>
    <s v="MQE0566 - Patient birth date is on first day of month"/>
    <x v="9"/>
    <n v="146"/>
    <n v="3"/>
    <n v="4"/>
    <n v="2.7397260273972601E-2"/>
  </r>
  <r>
    <x v="24"/>
    <s v="MQE0566 - Patient birth date is on first day of month"/>
    <x v="10"/>
    <n v="55"/>
    <n v="5"/>
    <n v="2"/>
    <n v="3.6363636363636362E-2"/>
  </r>
  <r>
    <x v="24"/>
    <s v="MQE0566 - Patient birth date is on first day of month"/>
    <x v="11"/>
    <n v="369"/>
    <n v="13"/>
    <n v="8"/>
    <n v="2.1680216802168022E-2"/>
  </r>
  <r>
    <x v="24"/>
    <s v="MQE0566 - Patient birth date is on first day of month"/>
    <x v="12"/>
    <n v="14"/>
    <n v="1"/>
    <n v="0"/>
    <n v="0"/>
  </r>
  <r>
    <x v="24"/>
    <s v="MQE0566 - Patient birth date is on first day of month"/>
    <x v="13"/>
    <n v="5"/>
    <n v="2"/>
    <n v="0"/>
    <n v="0"/>
  </r>
  <r>
    <x v="24"/>
    <s v="MQE0566 - Patient birth date is on first day of month"/>
    <x v="14"/>
    <n v="9"/>
    <n v="1"/>
    <n v="0"/>
    <n v="0"/>
  </r>
  <r>
    <x v="24"/>
    <s v="MQE0566 - Patient birth date is on first day of month"/>
    <x v="15"/>
    <n v="2"/>
    <n v="1"/>
    <n v="0"/>
    <n v="0"/>
  </r>
  <r>
    <x v="25"/>
    <s v="MQE0565 - Patient birth date is on 15th day of month"/>
    <x v="0"/>
    <n v="537"/>
    <n v="20"/>
    <n v="10"/>
    <n v="1.86219739292365E-2"/>
  </r>
  <r>
    <x v="25"/>
    <s v="MQE0565 - Patient birth date is on 15th day of month"/>
    <x v="1"/>
    <n v="1995"/>
    <n v="8"/>
    <n v="64"/>
    <n v="3.2080200501253132E-2"/>
  </r>
  <r>
    <x v="25"/>
    <s v="MQE0565 - Patient birth date is on 15th day of month"/>
    <x v="2"/>
    <n v="18286"/>
    <n v="116"/>
    <n v="552"/>
    <n v="3.0187028327682379E-2"/>
  </r>
  <r>
    <x v="25"/>
    <s v="MQE0565 - Patient birth date is on 15th day of month"/>
    <x v="3"/>
    <n v="2221"/>
    <n v="8"/>
    <n v="65"/>
    <n v="2.9266096352994146E-2"/>
  </r>
  <r>
    <x v="25"/>
    <s v="MQE0565 - Patient birth date is on 15th day of month"/>
    <x v="4"/>
    <n v="3490"/>
    <n v="13"/>
    <n v="128"/>
    <n v="3.6676217765042977E-2"/>
  </r>
  <r>
    <x v="25"/>
    <s v="MQE0565 - Patient birth date is on 15th day of month"/>
    <x v="5"/>
    <n v="552"/>
    <n v="5"/>
    <n v="17"/>
    <n v="3.0797101449275364E-2"/>
  </r>
  <r>
    <x v="25"/>
    <s v="MQE0565 - Patient birth date is on 15th day of month"/>
    <x v="6"/>
    <n v="85"/>
    <n v="4"/>
    <n v="3"/>
    <n v="3.5294117647058823E-2"/>
  </r>
  <r>
    <x v="25"/>
    <s v="MQE0565 - Patient birth date is on 15th day of month"/>
    <x v="7"/>
    <n v="3619"/>
    <n v="8"/>
    <n v="113"/>
    <n v="3.1224095053882288E-2"/>
  </r>
  <r>
    <x v="25"/>
    <s v="MQE0565 - Patient birth date is on 15th day of month"/>
    <x v="8"/>
    <n v="104"/>
    <n v="3"/>
    <n v="5"/>
    <n v="4.807692307692308E-2"/>
  </r>
  <r>
    <x v="25"/>
    <s v="MQE0565 - Patient birth date is on 15th day of month"/>
    <x v="9"/>
    <n v="146"/>
    <n v="3"/>
    <n v="5"/>
    <n v="3.4246575342465752E-2"/>
  </r>
  <r>
    <x v="25"/>
    <s v="MQE0565 - Patient birth date is on 15th day of month"/>
    <x v="10"/>
    <n v="55"/>
    <n v="5"/>
    <n v="3"/>
    <n v="5.4545454545454543E-2"/>
  </r>
  <r>
    <x v="25"/>
    <s v="MQE0565 - Patient birth date is on 15th day of month"/>
    <x v="11"/>
    <n v="369"/>
    <n v="13"/>
    <n v="5"/>
    <n v="1.3550135501355014E-2"/>
  </r>
  <r>
    <x v="25"/>
    <s v="MQE0565 - Patient birth date is on 15th day of month"/>
    <x v="12"/>
    <n v="14"/>
    <n v="1"/>
    <n v="1"/>
    <n v="7.1428571428571425E-2"/>
  </r>
  <r>
    <x v="25"/>
    <s v="MQE0565 - Patient birth date is on 15th day of month"/>
    <x v="13"/>
    <n v="5"/>
    <n v="2"/>
    <n v="0"/>
    <n v="0"/>
  </r>
  <r>
    <x v="25"/>
    <s v="MQE0565 - Patient birth date is on 15th day of month"/>
    <x v="14"/>
    <n v="9"/>
    <n v="1"/>
    <n v="0"/>
    <n v="0"/>
  </r>
  <r>
    <x v="25"/>
    <s v="MQE0565 - Patient birth date is on 15th day of month"/>
    <x v="15"/>
    <n v="2"/>
    <n v="1"/>
    <n v="0"/>
    <n v="0"/>
  </r>
  <r>
    <x v="26"/>
    <s v="MQE0567 - Patient birth date is on last day of month"/>
    <x v="0"/>
    <n v="537"/>
    <n v="20"/>
    <n v="13"/>
    <n v="2.4208566108007448E-2"/>
  </r>
  <r>
    <x v="26"/>
    <s v="MQE0567 - Patient birth date is on last day of month"/>
    <x v="1"/>
    <n v="1995"/>
    <n v="8"/>
    <n v="60"/>
    <n v="3.007518796992481E-2"/>
  </r>
  <r>
    <x v="26"/>
    <s v="MQE0567 - Patient birth date is on last day of month"/>
    <x v="2"/>
    <n v="18286"/>
    <n v="116"/>
    <n v="578"/>
    <n v="3.160888111123264E-2"/>
  </r>
  <r>
    <x v="26"/>
    <s v="MQE0567 - Patient birth date is on last day of month"/>
    <x v="3"/>
    <n v="2221"/>
    <n v="8"/>
    <n v="70"/>
    <n v="3.1517334533993697E-2"/>
  </r>
  <r>
    <x v="26"/>
    <s v="MQE0567 - Patient birth date is on last day of month"/>
    <x v="4"/>
    <n v="3490"/>
    <n v="13"/>
    <n v="105"/>
    <n v="3.0085959885386818E-2"/>
  </r>
  <r>
    <x v="26"/>
    <s v="MQE0567 - Patient birth date is on last day of month"/>
    <x v="5"/>
    <n v="552"/>
    <n v="5"/>
    <n v="15"/>
    <n v="2.717391304347826E-2"/>
  </r>
  <r>
    <x v="26"/>
    <s v="MQE0567 - Patient birth date is on last day of month"/>
    <x v="6"/>
    <n v="85"/>
    <n v="4"/>
    <n v="1"/>
    <n v="1.1764705882352941E-2"/>
  </r>
  <r>
    <x v="26"/>
    <s v="MQE0567 - Patient birth date is on last day of month"/>
    <x v="7"/>
    <n v="3619"/>
    <n v="8"/>
    <n v="134"/>
    <n v="3.702680298424979E-2"/>
  </r>
  <r>
    <x v="26"/>
    <s v="MQE0567 - Patient birth date is on last day of month"/>
    <x v="8"/>
    <n v="104"/>
    <n v="3"/>
    <n v="4"/>
    <n v="3.8461538461538464E-2"/>
  </r>
  <r>
    <x v="26"/>
    <s v="MQE0567 - Patient birth date is on last day of month"/>
    <x v="9"/>
    <n v="146"/>
    <n v="3"/>
    <n v="5"/>
    <n v="3.4246575342465752E-2"/>
  </r>
  <r>
    <x v="26"/>
    <s v="MQE0567 - Patient birth date is on last day of month"/>
    <x v="10"/>
    <n v="55"/>
    <n v="5"/>
    <n v="0"/>
    <n v="0"/>
  </r>
  <r>
    <x v="26"/>
    <s v="MQE0567 - Patient birth date is on last day of month"/>
    <x v="11"/>
    <n v="369"/>
    <n v="13"/>
    <n v="10"/>
    <n v="2.7100271002710029E-2"/>
  </r>
  <r>
    <x v="26"/>
    <s v="MQE0567 - Patient birth date is on last day of month"/>
    <x v="12"/>
    <n v="14"/>
    <n v="1"/>
    <n v="1"/>
    <n v="7.1428571428571425E-2"/>
  </r>
  <r>
    <x v="26"/>
    <s v="MQE0567 - Patient birth date is on last day of month"/>
    <x v="13"/>
    <n v="5"/>
    <n v="2"/>
    <n v="0"/>
    <n v="0"/>
  </r>
  <r>
    <x v="26"/>
    <s v="MQE0567 - Patient birth date is on last day of month"/>
    <x v="14"/>
    <n v="9"/>
    <n v="1"/>
    <n v="1"/>
    <n v="0.1111111111111111"/>
  </r>
  <r>
    <x v="26"/>
    <s v="MQE0567 - Patient birth date is on last day of month"/>
    <x v="15"/>
    <n v="2"/>
    <n v="1"/>
    <n v="0"/>
    <n v="0"/>
  </r>
  <r>
    <x v="27"/>
    <s v="MQE0568 - Patient patient has more vaccinations than expected"/>
    <x v="0"/>
    <n v="537"/>
    <n v="20"/>
    <n v="0"/>
    <n v="0"/>
  </r>
  <r>
    <x v="27"/>
    <s v="MQE0568 - Patient patient has more vaccinations than expected"/>
    <x v="1"/>
    <n v="1995"/>
    <n v="8"/>
    <n v="0"/>
    <n v="0"/>
  </r>
  <r>
    <x v="27"/>
    <s v="MQE0568 - Patient patient has more vaccinations than expected"/>
    <x v="2"/>
    <n v="18286"/>
    <n v="116"/>
    <n v="0"/>
    <n v="0"/>
  </r>
  <r>
    <x v="27"/>
    <s v="MQE0568 - Patient patient has more vaccinations than expected"/>
    <x v="3"/>
    <n v="2221"/>
    <n v="8"/>
    <n v="0"/>
    <n v="0"/>
  </r>
  <r>
    <x v="27"/>
    <s v="MQE0568 - Patient patient has more vaccinations than expected"/>
    <x v="4"/>
    <n v="3490"/>
    <n v="13"/>
    <n v="0"/>
    <n v="0"/>
  </r>
  <r>
    <x v="27"/>
    <s v="MQE0568 - Patient patient has more vaccinations than expected"/>
    <x v="5"/>
    <n v="552"/>
    <n v="5"/>
    <n v="0"/>
    <n v="0"/>
  </r>
  <r>
    <x v="27"/>
    <s v="MQE0568 - Patient patient has more vaccinations than expected"/>
    <x v="6"/>
    <n v="85"/>
    <n v="4"/>
    <n v="0"/>
    <n v="0"/>
  </r>
  <r>
    <x v="27"/>
    <s v="MQE0568 - Patient patient has more vaccinations than expected"/>
    <x v="7"/>
    <n v="3619"/>
    <n v="8"/>
    <n v="0"/>
    <n v="0"/>
  </r>
  <r>
    <x v="27"/>
    <s v="MQE0568 - Patient patient has more vaccinations than expected"/>
    <x v="8"/>
    <n v="104"/>
    <n v="3"/>
    <n v="0"/>
    <n v="0"/>
  </r>
  <r>
    <x v="27"/>
    <s v="MQE0568 - Patient patient has more vaccinations than expected"/>
    <x v="9"/>
    <n v="146"/>
    <n v="3"/>
    <n v="0"/>
    <n v="0"/>
  </r>
  <r>
    <x v="27"/>
    <s v="MQE0568 - Patient patient has more vaccinations than expected"/>
    <x v="10"/>
    <n v="55"/>
    <n v="5"/>
    <n v="0"/>
    <n v="0"/>
  </r>
  <r>
    <x v="27"/>
    <s v="MQE0568 - Patient patient has more vaccinations than expected"/>
    <x v="11"/>
    <n v="369"/>
    <n v="13"/>
    <n v="0"/>
    <n v="0"/>
  </r>
  <r>
    <x v="27"/>
    <s v="MQE0568 - Patient patient has more vaccinations than expected"/>
    <x v="12"/>
    <n v="14"/>
    <n v="1"/>
    <n v="0"/>
    <n v="0"/>
  </r>
  <r>
    <x v="27"/>
    <s v="MQE0568 - Patient patient has more vaccinations than expected"/>
    <x v="13"/>
    <n v="5"/>
    <n v="2"/>
    <n v="0"/>
    <n v="0"/>
  </r>
  <r>
    <x v="27"/>
    <s v="MQE0568 - Patient patient has more vaccinations than expected"/>
    <x v="14"/>
    <n v="9"/>
    <n v="1"/>
    <n v="0"/>
    <n v="0"/>
  </r>
  <r>
    <x v="27"/>
    <s v="MQE0568 - Patient patient has more vaccinations than expected"/>
    <x v="15"/>
    <n v="2"/>
    <n v="1"/>
    <n v="0"/>
    <n v="0"/>
  </r>
  <r>
    <x v="28"/>
    <s v="MQE0251 - Vaccination admin date is after lot expiration date"/>
    <x v="0"/>
    <n v="537"/>
    <n v="20"/>
    <n v="11"/>
    <n v="3.486529318541997E-3"/>
  </r>
  <r>
    <x v="28"/>
    <s v="MQE0251 - Vaccination admin date is after lot expiration date"/>
    <x v="1"/>
    <n v="1995"/>
    <n v="8"/>
    <n v="4"/>
    <n v="1.30718954248366E-3"/>
  </r>
  <r>
    <x v="28"/>
    <s v="MQE0251 - Vaccination admin date is after lot expiration date"/>
    <x v="2"/>
    <n v="18286"/>
    <n v="116"/>
    <n v="33"/>
    <n v="2.5410221068923302E-4"/>
  </r>
  <r>
    <x v="28"/>
    <s v="MQE0251 - Vaccination admin date is after lot expiration date"/>
    <x v="3"/>
    <n v="2221"/>
    <n v="8"/>
    <n v="0"/>
    <n v="0"/>
  </r>
  <r>
    <x v="28"/>
    <s v="MQE0251 - Vaccination admin date is after lot expiration date"/>
    <x v="4"/>
    <n v="3490"/>
    <n v="13"/>
    <n v="9"/>
    <n v="8.4897651164984433E-4"/>
  </r>
  <r>
    <x v="28"/>
    <s v="MQE0251 - Vaccination admin date is after lot expiration date"/>
    <x v="5"/>
    <n v="552"/>
    <n v="5"/>
    <n v="2"/>
    <n v="3.8395085429065079E-4"/>
  </r>
  <r>
    <x v="28"/>
    <s v="MQE0251 - Vaccination admin date is after lot expiration date"/>
    <x v="6"/>
    <n v="85"/>
    <n v="4"/>
    <n v="0"/>
    <n v="0"/>
  </r>
  <r>
    <x v="28"/>
    <s v="MQE0251 - Vaccination admin date is after lot expiration date"/>
    <x v="7"/>
    <n v="3619"/>
    <n v="8"/>
    <n v="2"/>
    <n v="8.467400508044031E-5"/>
  </r>
  <r>
    <x v="28"/>
    <s v="MQE0251 - Vaccination admin date is after lot expiration date"/>
    <x v="8"/>
    <n v="104"/>
    <n v="3"/>
    <n v="0"/>
    <n v="0"/>
  </r>
  <r>
    <x v="28"/>
    <s v="MQE0251 - Vaccination admin date is after lot expiration date"/>
    <x v="9"/>
    <n v="146"/>
    <n v="3"/>
    <n v="0"/>
    <n v="0"/>
  </r>
  <r>
    <x v="28"/>
    <s v="MQE0251 - Vaccination admin date is after lot expiration date"/>
    <x v="10"/>
    <n v="55"/>
    <n v="5"/>
    <n v="0"/>
    <n v="0"/>
  </r>
  <r>
    <x v="28"/>
    <s v="MQE0251 - Vaccination admin date is after lot expiration date"/>
    <x v="11"/>
    <n v="369"/>
    <n v="13"/>
    <n v="4"/>
    <n v="1.5284677111196026E-3"/>
  </r>
  <r>
    <x v="28"/>
    <s v="MQE0251 - Vaccination admin date is after lot expiration date"/>
    <x v="12"/>
    <n v="14"/>
    <n v="1"/>
    <n v="0"/>
    <n v="0"/>
  </r>
  <r>
    <x v="28"/>
    <s v="MQE0251 - Vaccination admin date is after lot expiration date"/>
    <x v="13"/>
    <n v="5"/>
    <n v="2"/>
    <n v="0"/>
    <n v="0"/>
  </r>
  <r>
    <x v="28"/>
    <s v="MQE0251 - Vaccination admin date is after lot expiration date"/>
    <x v="14"/>
    <n v="9"/>
    <n v="1"/>
    <n v="0"/>
    <n v="0"/>
  </r>
  <r>
    <x v="28"/>
    <s v="MQE0251 - Vaccination admin date is after lot expiration date"/>
    <x v="15"/>
    <n v="2"/>
    <n v="1"/>
    <n v="0"/>
    <n v="0"/>
  </r>
  <r>
    <x v="29"/>
    <s v="MQE0255 - Vaccination admin date is before birth"/>
    <x v="0"/>
    <n v="537"/>
    <n v="20"/>
    <n v="2"/>
    <n v="6.3351282863477985E-4"/>
  </r>
  <r>
    <x v="29"/>
    <s v="MQE0255 - Vaccination admin date is before birth"/>
    <x v="1"/>
    <n v="1995"/>
    <n v="8"/>
    <n v="1"/>
    <n v="3.2658393207054214E-4"/>
  </r>
  <r>
    <x v="29"/>
    <s v="MQE0255 - Vaccination admin date is before birth"/>
    <x v="2"/>
    <n v="18286"/>
    <n v="116"/>
    <n v="1"/>
    <n v="7.6998298337606742E-6"/>
  </r>
  <r>
    <x v="29"/>
    <s v="MQE0255 - Vaccination admin date is before birth"/>
    <x v="3"/>
    <n v="2221"/>
    <n v="8"/>
    <n v="1"/>
    <n v="6.7962484708440944E-5"/>
  </r>
  <r>
    <x v="29"/>
    <s v="MQE0255 - Vaccination admin date is before birth"/>
    <x v="4"/>
    <n v="3490"/>
    <n v="13"/>
    <n v="0"/>
    <n v="0"/>
  </r>
  <r>
    <x v="29"/>
    <s v="MQE0255 - Vaccination admin date is before birth"/>
    <x v="5"/>
    <n v="552"/>
    <n v="5"/>
    <n v="0"/>
    <n v="0"/>
  </r>
  <r>
    <x v="29"/>
    <s v="MQE0255 - Vaccination admin date is before birth"/>
    <x v="6"/>
    <n v="85"/>
    <n v="4"/>
    <n v="0"/>
    <n v="0"/>
  </r>
  <r>
    <x v="29"/>
    <s v="MQE0255 - Vaccination admin date is before birth"/>
    <x v="7"/>
    <n v="3619"/>
    <n v="8"/>
    <n v="0"/>
    <n v="0"/>
  </r>
  <r>
    <x v="29"/>
    <s v="MQE0255 - Vaccination admin date is before birth"/>
    <x v="8"/>
    <n v="104"/>
    <n v="3"/>
    <n v="0"/>
    <n v="0"/>
  </r>
  <r>
    <x v="29"/>
    <s v="MQE0255 - Vaccination admin date is before birth"/>
    <x v="9"/>
    <n v="146"/>
    <n v="3"/>
    <n v="0"/>
    <n v="0"/>
  </r>
  <r>
    <x v="29"/>
    <s v="MQE0255 - Vaccination admin date is before birth"/>
    <x v="10"/>
    <n v="55"/>
    <n v="5"/>
    <n v="0"/>
    <n v="0"/>
  </r>
  <r>
    <x v="29"/>
    <s v="MQE0255 - Vaccination admin date is before birth"/>
    <x v="11"/>
    <n v="369"/>
    <n v="13"/>
    <n v="0"/>
    <n v="0"/>
  </r>
  <r>
    <x v="29"/>
    <s v="MQE0255 - Vaccination admin date is before birth"/>
    <x v="12"/>
    <n v="14"/>
    <n v="1"/>
    <n v="0"/>
    <n v="0"/>
  </r>
  <r>
    <x v="29"/>
    <s v="MQE0255 - Vaccination admin date is before birth"/>
    <x v="13"/>
    <n v="5"/>
    <n v="2"/>
    <n v="0"/>
    <n v="0"/>
  </r>
  <r>
    <x v="29"/>
    <s v="MQE0255 - Vaccination admin date is before birth"/>
    <x v="14"/>
    <n v="9"/>
    <n v="1"/>
    <n v="0"/>
    <n v="0"/>
  </r>
  <r>
    <x v="29"/>
    <s v="MQE0255 - Vaccination admin date is before birth"/>
    <x v="15"/>
    <n v="2"/>
    <n v="1"/>
    <n v="0"/>
    <n v="0"/>
  </r>
  <r>
    <x v="30"/>
    <s v="MQE0263 - Vaccination admin date is on first day of month"/>
    <x v="0"/>
    <n v="537"/>
    <n v="20"/>
    <n v="76"/>
    <n v="2.4073487488121634E-2"/>
  </r>
  <r>
    <x v="30"/>
    <s v="MQE0263 - Vaccination admin date is on first day of month"/>
    <x v="1"/>
    <n v="1995"/>
    <n v="8"/>
    <n v="74"/>
    <n v="2.4167210973220117E-2"/>
  </r>
  <r>
    <x v="30"/>
    <s v="MQE0263 - Vaccination admin date is on first day of month"/>
    <x v="2"/>
    <n v="18286"/>
    <n v="116"/>
    <n v="2729"/>
    <n v="2.1012835616332878E-2"/>
  </r>
  <r>
    <x v="30"/>
    <s v="MQE0263 - Vaccination admin date is on first day of month"/>
    <x v="3"/>
    <n v="2221"/>
    <n v="8"/>
    <n v="404"/>
    <n v="2.7456843822210138E-2"/>
  </r>
  <r>
    <x v="30"/>
    <s v="MQE0263 - Vaccination admin date is on first day of month"/>
    <x v="4"/>
    <n v="3490"/>
    <n v="13"/>
    <n v="261"/>
    <n v="2.4615674809016316E-2"/>
  </r>
  <r>
    <x v="30"/>
    <s v="MQE0263 - Vaccination admin date is on first day of month"/>
    <x v="5"/>
    <n v="552"/>
    <n v="5"/>
    <n v="116"/>
    <n v="2.2269149548857746E-2"/>
  </r>
  <r>
    <x v="30"/>
    <s v="MQE0263 - Vaccination admin date is on first day of month"/>
    <x v="6"/>
    <n v="85"/>
    <n v="4"/>
    <n v="14"/>
    <n v="1.5765765765765764E-2"/>
  </r>
  <r>
    <x v="30"/>
    <s v="MQE0263 - Vaccination admin date is on first day of month"/>
    <x v="7"/>
    <n v="3619"/>
    <n v="8"/>
    <n v="437"/>
    <n v="1.8501270110076205E-2"/>
  </r>
  <r>
    <x v="30"/>
    <s v="MQE0263 - Vaccination admin date is on first day of month"/>
    <x v="8"/>
    <n v="104"/>
    <n v="3"/>
    <n v="26"/>
    <n v="2.3070097604259095E-2"/>
  </r>
  <r>
    <x v="30"/>
    <s v="MQE0263 - Vaccination admin date is on first day of month"/>
    <x v="9"/>
    <n v="146"/>
    <n v="3"/>
    <n v="26"/>
    <n v="1.5285126396237508E-2"/>
  </r>
  <r>
    <x v="30"/>
    <s v="MQE0263 - Vaccination admin date is on first day of month"/>
    <x v="10"/>
    <n v="55"/>
    <n v="5"/>
    <n v="8"/>
    <n v="3.0534351145038167E-2"/>
  </r>
  <r>
    <x v="30"/>
    <s v="MQE0263 - Vaccination admin date is on first day of month"/>
    <x v="11"/>
    <n v="369"/>
    <n v="13"/>
    <n v="54"/>
    <n v="2.0634314100114636E-2"/>
  </r>
  <r>
    <x v="30"/>
    <s v="MQE0263 - Vaccination admin date is on first day of month"/>
    <x v="12"/>
    <n v="14"/>
    <n v="1"/>
    <n v="3"/>
    <n v="4.6875E-2"/>
  </r>
  <r>
    <x v="30"/>
    <s v="MQE0263 - Vaccination admin date is on first day of month"/>
    <x v="13"/>
    <n v="5"/>
    <n v="2"/>
    <n v="0"/>
    <n v="0"/>
  </r>
  <r>
    <x v="30"/>
    <s v="MQE0263 - Vaccination admin date is on first day of month"/>
    <x v="14"/>
    <n v="9"/>
    <n v="1"/>
    <n v="3"/>
    <n v="7.6923076923076927E-2"/>
  </r>
  <r>
    <x v="30"/>
    <s v="MQE0263 - Vaccination admin date is on first day of month"/>
    <x v="15"/>
    <n v="2"/>
    <n v="1"/>
    <n v="0"/>
    <n v="0"/>
  </r>
  <r>
    <x v="31"/>
    <s v="MQE0262 - Vaccination admin date is on 15th day of month"/>
    <x v="0"/>
    <n v="537"/>
    <n v="20"/>
    <n v="95"/>
    <n v="3.0091859360152042E-2"/>
  </r>
  <r>
    <x v="31"/>
    <s v="MQE0262 - Vaccination admin date is on 15th day of month"/>
    <x v="1"/>
    <n v="1995"/>
    <n v="8"/>
    <n v="83"/>
    <n v="2.7106466361854997E-2"/>
  </r>
  <r>
    <x v="31"/>
    <s v="MQE0262 - Vaccination admin date is on 15th day of month"/>
    <x v="2"/>
    <n v="18286"/>
    <n v="116"/>
    <n v="4213"/>
    <n v="3.2439383089633719E-2"/>
  </r>
  <r>
    <x v="31"/>
    <s v="MQE0262 - Vaccination admin date is on 15th day of month"/>
    <x v="3"/>
    <n v="2221"/>
    <n v="8"/>
    <n v="499"/>
    <n v="3.3913279869512029E-2"/>
  </r>
  <r>
    <x v="31"/>
    <s v="MQE0262 - Vaccination admin date is on 15th day of month"/>
    <x v="4"/>
    <n v="3490"/>
    <n v="13"/>
    <n v="343"/>
    <n v="3.2349335093841365E-2"/>
  </r>
  <r>
    <x v="31"/>
    <s v="MQE0262 - Vaccination admin date is on 15th day of month"/>
    <x v="5"/>
    <n v="552"/>
    <n v="5"/>
    <n v="145"/>
    <n v="2.7836436936072184E-2"/>
  </r>
  <r>
    <x v="31"/>
    <s v="MQE0262 - Vaccination admin date is on 15th day of month"/>
    <x v="6"/>
    <n v="85"/>
    <n v="4"/>
    <n v="25"/>
    <n v="2.8153153153153154E-2"/>
  </r>
  <r>
    <x v="31"/>
    <s v="MQE0262 - Vaccination admin date is on 15th day of month"/>
    <x v="7"/>
    <n v="3619"/>
    <n v="8"/>
    <n v="785"/>
    <n v="3.3234546994072821E-2"/>
  </r>
  <r>
    <x v="31"/>
    <s v="MQE0262 - Vaccination admin date is on 15th day of month"/>
    <x v="8"/>
    <n v="104"/>
    <n v="3"/>
    <n v="39"/>
    <n v="3.4605146406388641E-2"/>
  </r>
  <r>
    <x v="31"/>
    <s v="MQE0262 - Vaccination admin date is on 15th day of month"/>
    <x v="9"/>
    <n v="146"/>
    <n v="3"/>
    <n v="80"/>
    <n v="4.7031158142269255E-2"/>
  </r>
  <r>
    <x v="31"/>
    <s v="MQE0262 - Vaccination admin date is on 15th day of month"/>
    <x v="10"/>
    <n v="55"/>
    <n v="5"/>
    <n v="9"/>
    <n v="3.4351145038167941E-2"/>
  </r>
  <r>
    <x v="31"/>
    <s v="MQE0262 - Vaccination admin date is on 15th day of month"/>
    <x v="11"/>
    <n v="369"/>
    <n v="13"/>
    <n v="61"/>
    <n v="2.3309132594573938E-2"/>
  </r>
  <r>
    <x v="31"/>
    <s v="MQE0262 - Vaccination admin date is on 15th day of month"/>
    <x v="12"/>
    <n v="14"/>
    <n v="1"/>
    <n v="3"/>
    <n v="4.6875E-2"/>
  </r>
  <r>
    <x v="31"/>
    <s v="MQE0262 - Vaccination admin date is on 15th day of month"/>
    <x v="13"/>
    <n v="5"/>
    <n v="2"/>
    <n v="0"/>
    <n v="0"/>
  </r>
  <r>
    <x v="31"/>
    <s v="MQE0262 - Vaccination admin date is on 15th day of month"/>
    <x v="14"/>
    <n v="9"/>
    <n v="1"/>
    <n v="0"/>
    <n v="0"/>
  </r>
  <r>
    <x v="31"/>
    <s v="MQE0262 - Vaccination admin date is on 15th day of month"/>
    <x v="15"/>
    <n v="2"/>
    <n v="1"/>
    <n v="0"/>
    <n v="0"/>
  </r>
  <r>
    <x v="32"/>
    <s v="MQE0264 - Vaccination admin date is on last day of month"/>
    <x v="0"/>
    <n v="537"/>
    <n v="20"/>
    <n v="80"/>
    <n v="2.5340513145391194E-2"/>
  </r>
  <r>
    <x v="32"/>
    <s v="MQE0264 - Vaccination admin date is on last day of month"/>
    <x v="1"/>
    <n v="1995"/>
    <n v="8"/>
    <n v="82"/>
    <n v="2.6779882429784456E-2"/>
  </r>
  <r>
    <x v="32"/>
    <s v="MQE0264 - Vaccination admin date is on last day of month"/>
    <x v="2"/>
    <n v="18286"/>
    <n v="116"/>
    <n v="3687"/>
    <n v="2.8389272597075604E-2"/>
  </r>
  <r>
    <x v="32"/>
    <s v="MQE0264 - Vaccination admin date is on last day of month"/>
    <x v="3"/>
    <n v="2221"/>
    <n v="8"/>
    <n v="439"/>
    <n v="2.9835530787005574E-2"/>
  </r>
  <r>
    <x v="32"/>
    <s v="MQE0264 - Vaccination admin date is on last day of month"/>
    <x v="4"/>
    <n v="3490"/>
    <n v="13"/>
    <n v="316"/>
    <n v="2.9802885975667263E-2"/>
  </r>
  <r>
    <x v="32"/>
    <s v="MQE0264 - Vaccination admin date is on last day of month"/>
    <x v="5"/>
    <n v="552"/>
    <n v="5"/>
    <n v="169"/>
    <n v="3.2443847187559993E-2"/>
  </r>
  <r>
    <x v="32"/>
    <s v="MQE0264 - Vaccination admin date is on last day of month"/>
    <x v="6"/>
    <n v="85"/>
    <n v="4"/>
    <n v="14"/>
    <n v="1.5765765765765764E-2"/>
  </r>
  <r>
    <x v="32"/>
    <s v="MQE0264 - Vaccination admin date is on last day of month"/>
    <x v="7"/>
    <n v="3619"/>
    <n v="8"/>
    <n v="610"/>
    <n v="2.5825571549534292E-2"/>
  </r>
  <r>
    <x v="32"/>
    <s v="MQE0264 - Vaccination admin date is on last day of month"/>
    <x v="8"/>
    <n v="104"/>
    <n v="3"/>
    <n v="21"/>
    <n v="1.8633540372670808E-2"/>
  </r>
  <r>
    <x v="32"/>
    <s v="MQE0264 - Vaccination admin date is on last day of month"/>
    <x v="9"/>
    <n v="146"/>
    <n v="3"/>
    <n v="42"/>
    <n v="2.4691358024691357E-2"/>
  </r>
  <r>
    <x v="32"/>
    <s v="MQE0264 - Vaccination admin date is on last day of month"/>
    <x v="10"/>
    <n v="55"/>
    <n v="5"/>
    <n v="4"/>
    <n v="1.5267175572519083E-2"/>
  </r>
  <r>
    <x v="32"/>
    <s v="MQE0264 - Vaccination admin date is on last day of month"/>
    <x v="11"/>
    <n v="369"/>
    <n v="13"/>
    <n v="53"/>
    <n v="2.0252197172334733E-2"/>
  </r>
  <r>
    <x v="32"/>
    <s v="MQE0264 - Vaccination admin date is on last day of month"/>
    <x v="12"/>
    <n v="14"/>
    <n v="1"/>
    <n v="3"/>
    <n v="4.6875E-2"/>
  </r>
  <r>
    <x v="32"/>
    <s v="MQE0264 - Vaccination admin date is on last day of month"/>
    <x v="13"/>
    <n v="5"/>
    <n v="2"/>
    <n v="0"/>
    <n v="0"/>
  </r>
  <r>
    <x v="32"/>
    <s v="MQE0264 - Vaccination admin date is on last day of month"/>
    <x v="14"/>
    <n v="9"/>
    <n v="1"/>
    <n v="0"/>
    <n v="0"/>
  </r>
  <r>
    <x v="32"/>
    <s v="MQE0264 - Vaccination admin date is on last day of month"/>
    <x v="15"/>
    <n v="2"/>
    <n v="1"/>
    <n v="0"/>
    <n v="0"/>
  </r>
  <r>
    <x v="33"/>
    <s v="MQE0258 - Vaccination admin date is before or after when expected for patient age"/>
    <x v="0"/>
    <n v="537"/>
    <n v="20"/>
    <n v="75"/>
    <n v="2.3771790808240888E-2"/>
  </r>
  <r>
    <x v="33"/>
    <s v="MQE0258 - Vaccination admin date is before or after when expected for patient age"/>
    <x v="1"/>
    <n v="1995"/>
    <n v="8"/>
    <n v="15"/>
    <n v="4.9019607843137254E-3"/>
  </r>
  <r>
    <x v="33"/>
    <s v="MQE0258 - Vaccination admin date is before or after when expected for patient age"/>
    <x v="2"/>
    <n v="18286"/>
    <n v="116"/>
    <n v="4602"/>
    <n v="3.543570829066213E-2"/>
  </r>
  <r>
    <x v="33"/>
    <s v="MQE0258 - Vaccination admin date is before or after when expected for patient age"/>
    <x v="3"/>
    <n v="2221"/>
    <n v="8"/>
    <n v="644"/>
    <n v="4.3770814925576024E-2"/>
  </r>
  <r>
    <x v="33"/>
    <s v="MQE0258 - Vaccination admin date is before or after when expected for patient age"/>
    <x v="4"/>
    <n v="3490"/>
    <n v="13"/>
    <n v="11"/>
    <n v="1.0376379586831432E-3"/>
  </r>
  <r>
    <x v="33"/>
    <s v="MQE0258 - Vaccination admin date is before or after when expected for patient age"/>
    <x v="5"/>
    <n v="552"/>
    <n v="5"/>
    <n v="5"/>
    <n v="9.5987713572662703E-4"/>
  </r>
  <r>
    <x v="33"/>
    <s v="MQE0258 - Vaccination admin date is before or after when expected for patient age"/>
    <x v="6"/>
    <n v="85"/>
    <n v="4"/>
    <n v="0"/>
    <n v="0"/>
  </r>
  <r>
    <x v="33"/>
    <s v="MQE0258 - Vaccination admin date is before or after when expected for patient age"/>
    <x v="7"/>
    <n v="3619"/>
    <n v="8"/>
    <n v="7"/>
    <n v="2.9635901778154105E-4"/>
  </r>
  <r>
    <x v="33"/>
    <s v="MQE0258 - Vaccination admin date is before or after when expected for patient age"/>
    <x v="8"/>
    <n v="104"/>
    <n v="3"/>
    <n v="62"/>
    <n v="5.5013309671694766E-2"/>
  </r>
  <r>
    <x v="33"/>
    <s v="MQE0258 - Vaccination admin date is before or after when expected for patient age"/>
    <x v="9"/>
    <n v="146"/>
    <n v="3"/>
    <n v="56"/>
    <n v="3.292181069958848E-2"/>
  </r>
  <r>
    <x v="33"/>
    <s v="MQE0258 - Vaccination admin date is before or after when expected for patient age"/>
    <x v="10"/>
    <n v="55"/>
    <n v="5"/>
    <n v="1"/>
    <n v="3.8167938931297708E-3"/>
  </r>
  <r>
    <x v="33"/>
    <s v="MQE0258 - Vaccination admin date is before or after when expected for patient age"/>
    <x v="11"/>
    <n v="369"/>
    <n v="13"/>
    <n v="23"/>
    <n v="8.7886893389377153E-3"/>
  </r>
  <r>
    <x v="33"/>
    <s v="MQE0258 - Vaccination admin date is before or after when expected for patient age"/>
    <x v="12"/>
    <n v="14"/>
    <n v="1"/>
    <n v="0"/>
    <n v="0"/>
  </r>
  <r>
    <x v="33"/>
    <s v="MQE0258 - Vaccination admin date is before or after when expected for patient age"/>
    <x v="13"/>
    <n v="5"/>
    <n v="2"/>
    <n v="0"/>
    <n v="0"/>
  </r>
  <r>
    <x v="33"/>
    <s v="MQE0258 - Vaccination admin date is before or after when expected for patient age"/>
    <x v="14"/>
    <n v="9"/>
    <n v="1"/>
    <n v="3"/>
    <n v="7.6923076923076927E-2"/>
  </r>
  <r>
    <x v="33"/>
    <s v="MQE0258 - Vaccination admin date is before or after when expected for patient age"/>
    <x v="15"/>
    <n v="2"/>
    <n v="1"/>
    <n v="3"/>
    <n v="1"/>
  </r>
  <r>
    <x v="34"/>
    <s v="MQE0245 - Vaccination admin code is not specific"/>
    <x v="0"/>
    <n v="537"/>
    <n v="20"/>
    <n v="0"/>
    <n v="0"/>
  </r>
  <r>
    <x v="34"/>
    <s v="MQE0245 - Vaccination admin code is not specific"/>
    <x v="1"/>
    <n v="1995"/>
    <n v="8"/>
    <n v="0"/>
    <n v="0"/>
  </r>
  <r>
    <x v="34"/>
    <s v="MQE0245 - Vaccination admin code is not specific"/>
    <x v="2"/>
    <n v="18286"/>
    <n v="116"/>
    <n v="0"/>
    <n v="0"/>
  </r>
  <r>
    <x v="34"/>
    <s v="MQE0245 - Vaccination admin code is not specific"/>
    <x v="3"/>
    <n v="2221"/>
    <n v="8"/>
    <n v="0"/>
    <n v="0"/>
  </r>
  <r>
    <x v="34"/>
    <s v="MQE0245 - Vaccination admin code is not specific"/>
    <x v="4"/>
    <n v="3490"/>
    <n v="13"/>
    <n v="0"/>
    <n v="0"/>
  </r>
  <r>
    <x v="34"/>
    <s v="MQE0245 - Vaccination admin code is not specific"/>
    <x v="5"/>
    <n v="552"/>
    <n v="5"/>
    <n v="0"/>
    <n v="0"/>
  </r>
  <r>
    <x v="34"/>
    <s v="MQE0245 - Vaccination admin code is not specific"/>
    <x v="6"/>
    <n v="85"/>
    <n v="4"/>
    <n v="0"/>
    <n v="0"/>
  </r>
  <r>
    <x v="34"/>
    <s v="MQE0245 - Vaccination admin code is not specific"/>
    <x v="7"/>
    <n v="3619"/>
    <n v="8"/>
    <n v="0"/>
    <n v="0"/>
  </r>
  <r>
    <x v="34"/>
    <s v="MQE0245 - Vaccination admin code is not specific"/>
    <x v="8"/>
    <n v="104"/>
    <n v="3"/>
    <n v="0"/>
    <n v="0"/>
  </r>
  <r>
    <x v="34"/>
    <s v="MQE0245 - Vaccination admin code is not specific"/>
    <x v="9"/>
    <n v="146"/>
    <n v="3"/>
    <n v="0"/>
    <n v="0"/>
  </r>
  <r>
    <x v="34"/>
    <s v="MQE0245 - Vaccination admin code is not specific"/>
    <x v="10"/>
    <n v="55"/>
    <n v="5"/>
    <n v="0"/>
    <n v="0"/>
  </r>
  <r>
    <x v="34"/>
    <s v="MQE0245 - Vaccination admin code is not specific"/>
    <x v="11"/>
    <n v="369"/>
    <n v="13"/>
    <n v="0"/>
    <n v="0"/>
  </r>
  <r>
    <x v="34"/>
    <s v="MQE0245 - Vaccination admin code is not specific"/>
    <x v="12"/>
    <n v="14"/>
    <n v="1"/>
    <n v="0"/>
    <n v="0"/>
  </r>
  <r>
    <x v="34"/>
    <s v="MQE0245 - Vaccination admin code is not specific"/>
    <x v="13"/>
    <n v="5"/>
    <n v="2"/>
    <n v="0"/>
    <n v="0"/>
  </r>
  <r>
    <x v="34"/>
    <s v="MQE0245 - Vaccination admin code is not specific"/>
    <x v="14"/>
    <n v="9"/>
    <n v="1"/>
    <n v="0"/>
    <n v="0"/>
  </r>
  <r>
    <x v="34"/>
    <s v="MQE0245 - Vaccination admin code is not specific"/>
    <x v="15"/>
    <n v="2"/>
    <n v="1"/>
    <n v="0"/>
    <n v="0"/>
  </r>
  <r>
    <x v="35"/>
    <s v="MQE0309 - Vaccination CVX code is unrecognized"/>
    <x v="0"/>
    <n v="537"/>
    <n v="20"/>
    <n v="0"/>
    <n v="0"/>
  </r>
  <r>
    <x v="35"/>
    <s v="MQE0309 - Vaccination CVX code is unrecognized"/>
    <x v="1"/>
    <n v="1995"/>
    <n v="8"/>
    <n v="0"/>
    <n v="0"/>
  </r>
  <r>
    <x v="35"/>
    <s v="MQE0309 - Vaccination CVX code is unrecognized"/>
    <x v="2"/>
    <n v="18286"/>
    <n v="116"/>
    <n v="0"/>
    <n v="0"/>
  </r>
  <r>
    <x v="35"/>
    <s v="MQE0309 - Vaccination CVX code is unrecognized"/>
    <x v="3"/>
    <n v="2221"/>
    <n v="8"/>
    <n v="0"/>
    <n v="0"/>
  </r>
  <r>
    <x v="35"/>
    <s v="MQE0309 - Vaccination CVX code is unrecognized"/>
    <x v="4"/>
    <n v="3490"/>
    <n v="13"/>
    <n v="0"/>
    <n v="0"/>
  </r>
  <r>
    <x v="35"/>
    <s v="MQE0309 - Vaccination CVX code is unrecognized"/>
    <x v="5"/>
    <n v="552"/>
    <n v="5"/>
    <n v="0"/>
    <n v="0"/>
  </r>
  <r>
    <x v="35"/>
    <s v="MQE0309 - Vaccination CVX code is unrecognized"/>
    <x v="6"/>
    <n v="85"/>
    <n v="4"/>
    <n v="0"/>
    <n v="0"/>
  </r>
  <r>
    <x v="35"/>
    <s v="MQE0309 - Vaccination CVX code is unrecognized"/>
    <x v="7"/>
    <n v="3619"/>
    <n v="8"/>
    <n v="0"/>
    <n v="0"/>
  </r>
  <r>
    <x v="35"/>
    <s v="MQE0309 - Vaccination CVX code is unrecognized"/>
    <x v="8"/>
    <n v="104"/>
    <n v="3"/>
    <n v="0"/>
    <n v="0"/>
  </r>
  <r>
    <x v="35"/>
    <s v="MQE0309 - Vaccination CVX code is unrecognized"/>
    <x v="9"/>
    <n v="146"/>
    <n v="3"/>
    <n v="0"/>
    <n v="0"/>
  </r>
  <r>
    <x v="35"/>
    <s v="MQE0309 - Vaccination CVX code is unrecognized"/>
    <x v="10"/>
    <n v="55"/>
    <n v="5"/>
    <n v="0"/>
    <n v="0"/>
  </r>
  <r>
    <x v="35"/>
    <s v="MQE0309 - Vaccination CVX code is unrecognized"/>
    <x v="11"/>
    <n v="369"/>
    <n v="13"/>
    <n v="0"/>
    <n v="0"/>
  </r>
  <r>
    <x v="35"/>
    <s v="MQE0309 - Vaccination CVX code is unrecognized"/>
    <x v="12"/>
    <n v="14"/>
    <n v="1"/>
    <n v="0"/>
    <n v="0"/>
  </r>
  <r>
    <x v="35"/>
    <s v="MQE0309 - Vaccination CVX code is unrecognized"/>
    <x v="13"/>
    <n v="5"/>
    <n v="2"/>
    <n v="0"/>
    <n v="0"/>
  </r>
  <r>
    <x v="35"/>
    <s v="MQE0309 - Vaccination CVX code is unrecognized"/>
    <x v="14"/>
    <n v="9"/>
    <n v="1"/>
    <n v="0"/>
    <n v="0"/>
  </r>
  <r>
    <x v="35"/>
    <s v="MQE0309 - Vaccination CVX code is unrecognized"/>
    <x v="15"/>
    <n v="2"/>
    <n v="1"/>
    <n v="0"/>
    <n v="0"/>
  </r>
  <r>
    <x v="36"/>
    <s v="MQE0344 - Vaccination manufacturer code is unrecognized"/>
    <x v="0"/>
    <n v="537"/>
    <n v="20"/>
    <n v="2"/>
    <n v="6.3351282863477985E-4"/>
  </r>
  <r>
    <x v="36"/>
    <s v="MQE0344 - Vaccination manufacturer code is unrecognized"/>
    <x v="1"/>
    <n v="1995"/>
    <n v="8"/>
    <n v="0"/>
    <n v="0"/>
  </r>
  <r>
    <x v="36"/>
    <s v="MQE0344 - Vaccination manufacturer code is unrecognized"/>
    <x v="2"/>
    <n v="18286"/>
    <n v="116"/>
    <n v="10"/>
    <n v="7.6998298337606745E-5"/>
  </r>
  <r>
    <x v="36"/>
    <s v="MQE0344 - Vaccination manufacturer code is unrecognized"/>
    <x v="3"/>
    <n v="2221"/>
    <n v="8"/>
    <n v="0"/>
    <n v="0"/>
  </r>
  <r>
    <x v="36"/>
    <s v="MQE0344 - Vaccination manufacturer code is unrecognized"/>
    <x v="4"/>
    <n v="3490"/>
    <n v="13"/>
    <n v="3"/>
    <n v="2.8293879090823354E-4"/>
  </r>
  <r>
    <x v="36"/>
    <s v="MQE0344 - Vaccination manufacturer code is unrecognized"/>
    <x v="5"/>
    <n v="552"/>
    <n v="5"/>
    <n v="0"/>
    <n v="0"/>
  </r>
  <r>
    <x v="36"/>
    <s v="MQE0344 - Vaccination manufacturer code is unrecognized"/>
    <x v="6"/>
    <n v="85"/>
    <n v="4"/>
    <n v="0"/>
    <n v="0"/>
  </r>
  <r>
    <x v="36"/>
    <s v="MQE0344 - Vaccination manufacturer code is unrecognized"/>
    <x v="7"/>
    <n v="3619"/>
    <n v="8"/>
    <n v="2"/>
    <n v="8.467400508044031E-5"/>
  </r>
  <r>
    <x v="36"/>
    <s v="MQE0344 - Vaccination manufacturer code is unrecognized"/>
    <x v="8"/>
    <n v="104"/>
    <n v="3"/>
    <n v="0"/>
    <n v="0"/>
  </r>
  <r>
    <x v="36"/>
    <s v="MQE0344 - Vaccination manufacturer code is unrecognized"/>
    <x v="9"/>
    <n v="146"/>
    <n v="3"/>
    <n v="0"/>
    <n v="0"/>
  </r>
  <r>
    <x v="36"/>
    <s v="MQE0344 - Vaccination manufacturer code is unrecognized"/>
    <x v="10"/>
    <n v="55"/>
    <n v="5"/>
    <n v="0"/>
    <n v="0"/>
  </r>
  <r>
    <x v="36"/>
    <s v="MQE0344 - Vaccination manufacturer code is unrecognized"/>
    <x v="11"/>
    <n v="369"/>
    <n v="13"/>
    <n v="0"/>
    <n v="0"/>
  </r>
  <r>
    <x v="36"/>
    <s v="MQE0344 - Vaccination manufacturer code is unrecognized"/>
    <x v="12"/>
    <n v="14"/>
    <n v="1"/>
    <n v="0"/>
    <n v="0"/>
  </r>
  <r>
    <x v="36"/>
    <s v="MQE0344 - Vaccination manufacturer code is unrecognized"/>
    <x v="13"/>
    <n v="5"/>
    <n v="2"/>
    <n v="0"/>
    <n v="0"/>
  </r>
  <r>
    <x v="36"/>
    <s v="MQE0344 - Vaccination manufacturer code is unrecognized"/>
    <x v="14"/>
    <n v="9"/>
    <n v="1"/>
    <n v="0"/>
    <n v="0"/>
  </r>
  <r>
    <x v="36"/>
    <s v="MQE0344 - Vaccination manufacturer code is unrecognized"/>
    <x v="15"/>
    <n v="2"/>
    <n v="1"/>
    <n v="0"/>
    <n v="0"/>
  </r>
  <r>
    <x v="37"/>
    <s v="MQE0278 - Vaccination body route is unrecognized"/>
    <x v="0"/>
    <n v="537"/>
    <n v="20"/>
    <n v="0"/>
    <n v="0"/>
  </r>
  <r>
    <x v="37"/>
    <s v="MQE0278 - Vaccination body route is unrecognized"/>
    <x v="1"/>
    <n v="1995"/>
    <n v="8"/>
    <n v="0"/>
    <n v="0"/>
  </r>
  <r>
    <x v="37"/>
    <s v="MQE0278 - Vaccination body route is unrecognized"/>
    <x v="2"/>
    <n v="18286"/>
    <n v="116"/>
    <n v="0"/>
    <n v="0"/>
  </r>
  <r>
    <x v="37"/>
    <s v="MQE0278 - Vaccination body route is unrecognized"/>
    <x v="3"/>
    <n v="2221"/>
    <n v="8"/>
    <n v="0"/>
    <n v="0"/>
  </r>
  <r>
    <x v="37"/>
    <s v="MQE0278 - Vaccination body route is unrecognized"/>
    <x v="4"/>
    <n v="3490"/>
    <n v="13"/>
    <n v="0"/>
    <n v="0"/>
  </r>
  <r>
    <x v="37"/>
    <s v="MQE0278 - Vaccination body route is unrecognized"/>
    <x v="5"/>
    <n v="552"/>
    <n v="5"/>
    <n v="0"/>
    <n v="0"/>
  </r>
  <r>
    <x v="37"/>
    <s v="MQE0278 - Vaccination body route is unrecognized"/>
    <x v="6"/>
    <n v="85"/>
    <n v="4"/>
    <n v="0"/>
    <n v="0"/>
  </r>
  <r>
    <x v="37"/>
    <s v="MQE0278 - Vaccination body route is unrecognized"/>
    <x v="7"/>
    <n v="3619"/>
    <n v="8"/>
    <n v="0"/>
    <n v="0"/>
  </r>
  <r>
    <x v="37"/>
    <s v="MQE0278 - Vaccination body route is unrecognized"/>
    <x v="8"/>
    <n v="104"/>
    <n v="3"/>
    <n v="0"/>
    <n v="0"/>
  </r>
  <r>
    <x v="37"/>
    <s v="MQE0278 - Vaccination body route is unrecognized"/>
    <x v="9"/>
    <n v="146"/>
    <n v="3"/>
    <n v="0"/>
    <n v="0"/>
  </r>
  <r>
    <x v="37"/>
    <s v="MQE0278 - Vaccination body route is unrecognized"/>
    <x v="10"/>
    <n v="55"/>
    <n v="5"/>
    <n v="0"/>
    <n v="0"/>
  </r>
  <r>
    <x v="37"/>
    <s v="MQE0278 - Vaccination body route is unrecognized"/>
    <x v="11"/>
    <n v="369"/>
    <n v="13"/>
    <n v="0"/>
    <n v="0"/>
  </r>
  <r>
    <x v="37"/>
    <s v="MQE0278 - Vaccination body route is unrecognized"/>
    <x v="12"/>
    <n v="14"/>
    <n v="1"/>
    <n v="0"/>
    <n v="0"/>
  </r>
  <r>
    <x v="37"/>
    <s v="MQE0278 - Vaccination body route is unrecognized"/>
    <x v="13"/>
    <n v="5"/>
    <n v="2"/>
    <n v="0"/>
    <n v="0"/>
  </r>
  <r>
    <x v="37"/>
    <s v="MQE0278 - Vaccination body route is unrecognized"/>
    <x v="14"/>
    <n v="9"/>
    <n v="1"/>
    <n v="0"/>
    <n v="0"/>
  </r>
  <r>
    <x v="37"/>
    <s v="MQE0278 - Vaccination body route is unrecognized"/>
    <x v="15"/>
    <n v="2"/>
    <n v="1"/>
    <n v="0"/>
    <n v="0"/>
  </r>
  <r>
    <x v="38"/>
    <s v="MQE0284 - Vaccination body site is unrecognized"/>
    <x v="0"/>
    <n v="537"/>
    <n v="20"/>
    <n v="0"/>
    <n v="0"/>
  </r>
  <r>
    <x v="38"/>
    <s v="MQE0284 - Vaccination body site is unrecognized"/>
    <x v="1"/>
    <n v="1995"/>
    <n v="8"/>
    <n v="0"/>
    <n v="0"/>
  </r>
  <r>
    <x v="38"/>
    <s v="MQE0284 - Vaccination body site is unrecognized"/>
    <x v="2"/>
    <n v="18286"/>
    <n v="116"/>
    <n v="466"/>
    <n v="3.5894473329481993E-3"/>
  </r>
  <r>
    <x v="38"/>
    <s v="MQE0284 - Vaccination body site is unrecognized"/>
    <x v="3"/>
    <n v="2221"/>
    <n v="8"/>
    <n v="0"/>
    <n v="0"/>
  </r>
  <r>
    <x v="38"/>
    <s v="MQE0284 - Vaccination body site is unrecognized"/>
    <x v="4"/>
    <n v="3490"/>
    <n v="13"/>
    <n v="6"/>
    <n v="5.6598434109989622E-4"/>
  </r>
  <r>
    <x v="38"/>
    <s v="MQE0284 - Vaccination body site is unrecognized"/>
    <x v="5"/>
    <n v="552"/>
    <n v="5"/>
    <n v="0"/>
    <n v="0"/>
  </r>
  <r>
    <x v="38"/>
    <s v="MQE0284 - Vaccination body site is unrecognized"/>
    <x v="6"/>
    <n v="85"/>
    <n v="4"/>
    <n v="0"/>
    <n v="0"/>
  </r>
  <r>
    <x v="38"/>
    <s v="MQE0284 - Vaccination body site is unrecognized"/>
    <x v="7"/>
    <n v="3619"/>
    <n v="8"/>
    <n v="2"/>
    <n v="8.467400508044031E-5"/>
  </r>
  <r>
    <x v="38"/>
    <s v="MQE0284 - Vaccination body site is unrecognized"/>
    <x v="8"/>
    <n v="104"/>
    <n v="3"/>
    <n v="0"/>
    <n v="0"/>
  </r>
  <r>
    <x v="38"/>
    <s v="MQE0284 - Vaccination body site is unrecognized"/>
    <x v="9"/>
    <n v="146"/>
    <n v="3"/>
    <n v="0"/>
    <n v="0"/>
  </r>
  <r>
    <x v="38"/>
    <s v="MQE0284 - Vaccination body site is unrecognized"/>
    <x v="10"/>
    <n v="55"/>
    <n v="5"/>
    <n v="0"/>
    <n v="0"/>
  </r>
  <r>
    <x v="38"/>
    <s v="MQE0284 - Vaccination body site is unrecognized"/>
    <x v="11"/>
    <n v="369"/>
    <n v="13"/>
    <n v="0"/>
    <n v="0"/>
  </r>
  <r>
    <x v="38"/>
    <s v="MQE0284 - Vaccination body site is unrecognized"/>
    <x v="12"/>
    <n v="14"/>
    <n v="1"/>
    <n v="0"/>
    <n v="0"/>
  </r>
  <r>
    <x v="38"/>
    <s v="MQE0284 - Vaccination body site is unrecognized"/>
    <x v="13"/>
    <n v="5"/>
    <n v="2"/>
    <n v="0"/>
    <n v="0"/>
  </r>
  <r>
    <x v="38"/>
    <s v="MQE0284 - Vaccination body site is unrecognized"/>
    <x v="14"/>
    <n v="9"/>
    <n v="1"/>
    <n v="0"/>
    <n v="0"/>
  </r>
  <r>
    <x v="38"/>
    <s v="MQE0284 - Vaccination body site is unrecognized"/>
    <x v="15"/>
    <n v="2"/>
    <n v="1"/>
    <n v="0"/>
    <n v="0"/>
  </r>
  <r>
    <x v="39"/>
    <s v="MQE0327 - Vaccination information source is administered but appears to historical"/>
    <x v="0"/>
    <n v="537"/>
    <n v="20"/>
    <n v="0"/>
    <n v="0"/>
  </r>
  <r>
    <x v="39"/>
    <s v="MQE0327 - Vaccination information source is administered but appears to historical"/>
    <x v="1"/>
    <n v="1995"/>
    <n v="8"/>
    <n v="0"/>
    <n v="0"/>
  </r>
  <r>
    <x v="39"/>
    <s v="MQE0327 - Vaccination information source is administered but appears to historical"/>
    <x v="2"/>
    <n v="18286"/>
    <n v="116"/>
    <n v="0"/>
    <n v="0"/>
  </r>
  <r>
    <x v="39"/>
    <s v="MQE0327 - Vaccination information source is administered but appears to historical"/>
    <x v="3"/>
    <n v="2221"/>
    <n v="8"/>
    <n v="0"/>
    <n v="0"/>
  </r>
  <r>
    <x v="39"/>
    <s v="MQE0327 - Vaccination information source is administered but appears to historical"/>
    <x v="4"/>
    <n v="3490"/>
    <n v="13"/>
    <n v="0"/>
    <n v="0"/>
  </r>
  <r>
    <x v="39"/>
    <s v="MQE0327 - Vaccination information source is administered but appears to historical"/>
    <x v="5"/>
    <n v="552"/>
    <n v="5"/>
    <n v="0"/>
    <n v="0"/>
  </r>
  <r>
    <x v="39"/>
    <s v="MQE0327 - Vaccination information source is administered but appears to historical"/>
    <x v="6"/>
    <n v="85"/>
    <n v="4"/>
    <n v="0"/>
    <n v="0"/>
  </r>
  <r>
    <x v="39"/>
    <s v="MQE0327 - Vaccination information source is administered but appears to historical"/>
    <x v="7"/>
    <n v="3619"/>
    <n v="8"/>
    <n v="0"/>
    <n v="0"/>
  </r>
  <r>
    <x v="39"/>
    <s v="MQE0327 - Vaccination information source is administered but appears to historical"/>
    <x v="8"/>
    <n v="104"/>
    <n v="3"/>
    <n v="0"/>
    <n v="0"/>
  </r>
  <r>
    <x v="39"/>
    <s v="MQE0327 - Vaccination information source is administered but appears to historical"/>
    <x v="9"/>
    <n v="146"/>
    <n v="3"/>
    <n v="0"/>
    <n v="0"/>
  </r>
  <r>
    <x v="39"/>
    <s v="MQE0327 - Vaccination information source is administered but appears to historical"/>
    <x v="10"/>
    <n v="55"/>
    <n v="5"/>
    <n v="0"/>
    <n v="0"/>
  </r>
  <r>
    <x v="39"/>
    <s v="MQE0327 - Vaccination information source is administered but appears to historical"/>
    <x v="11"/>
    <n v="369"/>
    <n v="13"/>
    <n v="0"/>
    <n v="0"/>
  </r>
  <r>
    <x v="39"/>
    <s v="MQE0327 - Vaccination information source is administered but appears to historical"/>
    <x v="12"/>
    <n v="14"/>
    <n v="1"/>
    <n v="0"/>
    <n v="0"/>
  </r>
  <r>
    <x v="39"/>
    <s v="MQE0327 - Vaccination information source is administered but appears to historical"/>
    <x v="13"/>
    <n v="5"/>
    <n v="2"/>
    <n v="0"/>
    <n v="0"/>
  </r>
  <r>
    <x v="39"/>
    <s v="MQE0327 - Vaccination information source is administered but appears to historical"/>
    <x v="14"/>
    <n v="9"/>
    <n v="1"/>
    <n v="0"/>
    <n v="0"/>
  </r>
  <r>
    <x v="39"/>
    <s v="MQE0327 - Vaccination information source is administered but appears to historical"/>
    <x v="15"/>
    <n v="2"/>
    <n v="1"/>
    <n v="0"/>
    <n v="0"/>
  </r>
  <r>
    <x v="40"/>
    <s v="MQE0569 - Vaccination system entry time is on time"/>
    <x v="0"/>
    <n v="537"/>
    <n v="20"/>
    <n v="2536"/>
    <n v="0.81464824927722457"/>
  </r>
  <r>
    <x v="40"/>
    <s v="MQE0569 - Vaccination system entry time is on time"/>
    <x v="1"/>
    <n v="1995"/>
    <n v="8"/>
    <n v="1322"/>
    <n v="0.43216737495913699"/>
  </r>
  <r>
    <x v="40"/>
    <s v="MQE0569 - Vaccination system entry time is on time"/>
    <x v="2"/>
    <n v="18286"/>
    <n v="116"/>
    <n v="120836"/>
    <n v="0.93078931759884764"/>
  </r>
  <r>
    <x v="40"/>
    <s v="MQE0569 - Vaccination system entry time is on time"/>
    <x v="3"/>
    <n v="2221"/>
    <n v="8"/>
    <n v="13478"/>
    <n v="0.91662132752992387"/>
  </r>
  <r>
    <x v="40"/>
    <s v="MQE0569 - Vaccination system entry time is on time"/>
    <x v="4"/>
    <n v="3490"/>
    <n v="13"/>
    <n v="7349"/>
    <n v="0.69336729880177372"/>
  </r>
  <r>
    <x v="40"/>
    <s v="MQE0569 - Vaccination system entry time is on time"/>
    <x v="5"/>
    <n v="552"/>
    <n v="5"/>
    <n v="5072"/>
    <n v="0.97444764649375604"/>
  </r>
  <r>
    <x v="40"/>
    <s v="MQE0569 - Vaccination system entry time is on time"/>
    <x v="6"/>
    <n v="85"/>
    <n v="4"/>
    <n v="724"/>
    <n v="0.81623449830890638"/>
  </r>
  <r>
    <x v="40"/>
    <s v="MQE0569 - Vaccination system entry time is on time"/>
    <x v="7"/>
    <n v="3619"/>
    <n v="8"/>
    <n v="22517"/>
    <n v="0.95330228619813717"/>
  </r>
  <r>
    <x v="40"/>
    <s v="MQE0569 - Vaccination system entry time is on time"/>
    <x v="8"/>
    <n v="104"/>
    <n v="3"/>
    <n v="1114"/>
    <n v="0.98846495119787048"/>
  </r>
  <r>
    <x v="40"/>
    <s v="MQE0569 - Vaccination system entry time is on time"/>
    <x v="9"/>
    <n v="146"/>
    <n v="3"/>
    <n v="1665"/>
    <n v="0.97883597883597884"/>
  </r>
  <r>
    <x v="40"/>
    <s v="MQE0569 - Vaccination system entry time is on time"/>
    <x v="10"/>
    <n v="55"/>
    <n v="5"/>
    <n v="259"/>
    <n v="0.98854961832061072"/>
  </r>
  <r>
    <x v="40"/>
    <s v="MQE0569 - Vaccination system entry time is on time"/>
    <x v="11"/>
    <n v="369"/>
    <n v="13"/>
    <n v="2369"/>
    <n v="0.9111538461538462"/>
  </r>
  <r>
    <x v="40"/>
    <s v="MQE0569 - Vaccination system entry time is on time"/>
    <x v="12"/>
    <n v="14"/>
    <n v="1"/>
    <n v="64"/>
    <n v="1"/>
  </r>
  <r>
    <x v="40"/>
    <s v="MQE0569 - Vaccination system entry time is on time"/>
    <x v="13"/>
    <n v="5"/>
    <n v="2"/>
    <n v="24"/>
    <n v="0.96"/>
  </r>
  <r>
    <x v="40"/>
    <s v="MQE0569 - Vaccination system entry time is on time"/>
    <x v="14"/>
    <n v="9"/>
    <n v="1"/>
    <n v="38"/>
    <n v="0.97435897435897434"/>
  </r>
  <r>
    <x v="40"/>
    <s v="MQE0569 - Vaccination system entry time is on time"/>
    <x v="15"/>
    <n v="2"/>
    <n v="1"/>
    <n v="3"/>
    <n v="1"/>
  </r>
  <r>
    <x v="41"/>
    <s v="MQE0575 - Patient system entry time is on time"/>
    <x v="0"/>
    <n v="537"/>
    <n v="20"/>
    <n v="482"/>
    <n v="0.89757914338919931"/>
  </r>
  <r>
    <x v="41"/>
    <s v="MQE0575 - Patient system entry time is on time"/>
    <x v="1"/>
    <n v="1995"/>
    <n v="8"/>
    <n v="1912"/>
    <n v="0.95839598997493736"/>
  </r>
  <r>
    <x v="41"/>
    <s v="MQE0575 - Patient system entry time is on time"/>
    <x v="2"/>
    <n v="18286"/>
    <n v="116"/>
    <n v="17012"/>
    <n v="0.93032921360603738"/>
  </r>
  <r>
    <x v="41"/>
    <s v="MQE0575 - Patient system entry time is on time"/>
    <x v="3"/>
    <n v="2221"/>
    <n v="8"/>
    <n v="2110"/>
    <n v="0.95002251238181001"/>
  </r>
  <r>
    <x v="41"/>
    <s v="MQE0575 - Patient system entry time is on time"/>
    <x v="4"/>
    <n v="3490"/>
    <n v="13"/>
    <n v="3284"/>
    <n v="0.94097421203438392"/>
  </r>
  <r>
    <x v="41"/>
    <s v="MQE0575 - Patient system entry time is on time"/>
    <x v="5"/>
    <n v="552"/>
    <n v="5"/>
    <n v="455"/>
    <n v="0.82427536231884058"/>
  </r>
  <r>
    <x v="41"/>
    <s v="MQE0575 - Patient system entry time is on time"/>
    <x v="6"/>
    <n v="85"/>
    <n v="4"/>
    <n v="76"/>
    <n v="0.89411764705882357"/>
  </r>
  <r>
    <x v="41"/>
    <s v="MQE0575 - Patient system entry time is on time"/>
    <x v="7"/>
    <n v="3619"/>
    <n v="8"/>
    <n v="3432"/>
    <n v="0.94832826747720367"/>
  </r>
  <r>
    <x v="41"/>
    <s v="MQE0575 - Patient system entry time is on time"/>
    <x v="8"/>
    <n v="104"/>
    <n v="3"/>
    <n v="99"/>
    <n v="0.95192307692307687"/>
  </r>
  <r>
    <x v="41"/>
    <s v="MQE0575 - Patient system entry time is on time"/>
    <x v="9"/>
    <n v="146"/>
    <n v="3"/>
    <n v="140"/>
    <n v="0.95890410958904104"/>
  </r>
  <r>
    <x v="41"/>
    <s v="MQE0575 - Patient system entry time is on time"/>
    <x v="10"/>
    <n v="55"/>
    <n v="5"/>
    <n v="46"/>
    <n v="0.83636363636363631"/>
  </r>
  <r>
    <x v="41"/>
    <s v="MQE0575 - Patient system entry time is on time"/>
    <x v="11"/>
    <n v="369"/>
    <n v="13"/>
    <n v="324"/>
    <n v="0.87804878048780488"/>
  </r>
  <r>
    <x v="41"/>
    <s v="MQE0575 - Patient system entry time is on time"/>
    <x v="12"/>
    <n v="14"/>
    <n v="1"/>
    <n v="14"/>
    <n v="1"/>
  </r>
  <r>
    <x v="41"/>
    <s v="MQE0575 - Patient system entry time is on time"/>
    <x v="13"/>
    <n v="5"/>
    <n v="2"/>
    <n v="5"/>
    <n v="1"/>
  </r>
  <r>
    <x v="41"/>
    <s v="MQE0575 - Patient system entry time is on time"/>
    <x v="14"/>
    <n v="9"/>
    <n v="1"/>
    <n v="8"/>
    <n v="0.88888888888888884"/>
  </r>
  <r>
    <x v="41"/>
    <s v="MQE0575 - Patient system entry time is on time"/>
    <x v="15"/>
    <n v="2"/>
    <n v="1"/>
    <n v="2"/>
    <n v="1"/>
  </r>
  <r>
    <x v="42"/>
    <s v="MQE0576 - Patient system entry time is late"/>
    <x v="0"/>
    <n v="537"/>
    <n v="20"/>
    <n v="16"/>
    <n v="2.9795158286778398E-2"/>
  </r>
  <r>
    <x v="42"/>
    <s v="MQE0576 - Patient system entry time is late"/>
    <x v="1"/>
    <n v="1995"/>
    <n v="8"/>
    <n v="5"/>
    <n v="2.5062656641604009E-3"/>
  </r>
  <r>
    <x v="42"/>
    <s v="MQE0576 - Patient system entry time is late"/>
    <x v="2"/>
    <n v="18286"/>
    <n v="116"/>
    <n v="92"/>
    <n v="5.0311713879470634E-3"/>
  </r>
  <r>
    <x v="42"/>
    <s v="MQE0576 - Patient system entry time is late"/>
    <x v="3"/>
    <n v="2221"/>
    <n v="8"/>
    <n v="1"/>
    <n v="4.5024763619990995E-4"/>
  </r>
  <r>
    <x v="42"/>
    <s v="MQE0576 - Patient system entry time is late"/>
    <x v="4"/>
    <n v="3490"/>
    <n v="13"/>
    <n v="44"/>
    <n v="1.2607449856733524E-2"/>
  </r>
  <r>
    <x v="42"/>
    <s v="MQE0576 - Patient system entry time is late"/>
    <x v="5"/>
    <n v="552"/>
    <n v="5"/>
    <n v="6"/>
    <n v="1.0869565217391304E-2"/>
  </r>
  <r>
    <x v="42"/>
    <s v="MQE0576 - Patient system entry time is late"/>
    <x v="6"/>
    <n v="85"/>
    <n v="4"/>
    <n v="0"/>
    <n v="0"/>
  </r>
  <r>
    <x v="42"/>
    <s v="MQE0576 - Patient system entry time is late"/>
    <x v="7"/>
    <n v="3619"/>
    <n v="8"/>
    <n v="27"/>
    <n v="7.460624481901078E-3"/>
  </r>
  <r>
    <x v="42"/>
    <s v="MQE0576 - Patient system entry time is late"/>
    <x v="8"/>
    <n v="104"/>
    <n v="3"/>
    <n v="0"/>
    <n v="0"/>
  </r>
  <r>
    <x v="42"/>
    <s v="MQE0576 - Patient system entry time is late"/>
    <x v="9"/>
    <n v="146"/>
    <n v="3"/>
    <n v="0"/>
    <n v="0"/>
  </r>
  <r>
    <x v="42"/>
    <s v="MQE0576 - Patient system entry time is late"/>
    <x v="10"/>
    <n v="55"/>
    <n v="5"/>
    <n v="1"/>
    <n v="1.8181818181818181E-2"/>
  </r>
  <r>
    <x v="42"/>
    <s v="MQE0576 - Patient system entry time is late"/>
    <x v="11"/>
    <n v="369"/>
    <n v="13"/>
    <n v="4"/>
    <n v="1.0840108401084011E-2"/>
  </r>
  <r>
    <x v="42"/>
    <s v="MQE0576 - Patient system entry time is late"/>
    <x v="12"/>
    <n v="14"/>
    <n v="1"/>
    <n v="0"/>
    <n v="0"/>
  </r>
  <r>
    <x v="42"/>
    <s v="MQE0576 - Patient system entry time is late"/>
    <x v="13"/>
    <n v="5"/>
    <n v="2"/>
    <n v="0"/>
    <n v="0"/>
  </r>
  <r>
    <x v="42"/>
    <s v="MQE0576 - Patient system entry time is late"/>
    <x v="14"/>
    <n v="9"/>
    <n v="1"/>
    <n v="0"/>
    <n v="0"/>
  </r>
  <r>
    <x v="42"/>
    <s v="MQE0576 - Patient system entry time is late"/>
    <x v="15"/>
    <n v="2"/>
    <n v="1"/>
    <n v="0"/>
    <n v="0"/>
  </r>
  <r>
    <x v="43"/>
    <s v="MQE0577 - Patient system entry time is very late"/>
    <x v="0"/>
    <n v="537"/>
    <n v="20"/>
    <n v="3"/>
    <n v="5.5865921787709499E-3"/>
  </r>
  <r>
    <x v="43"/>
    <s v="MQE0577 - Patient system entry time is very late"/>
    <x v="1"/>
    <n v="1995"/>
    <n v="8"/>
    <n v="4"/>
    <n v="2.0050125313283208E-3"/>
  </r>
  <r>
    <x v="43"/>
    <s v="MQE0577 - Patient system entry time is very late"/>
    <x v="2"/>
    <n v="18286"/>
    <n v="116"/>
    <n v="97"/>
    <n v="5.3046046155528822E-3"/>
  </r>
  <r>
    <x v="43"/>
    <s v="MQE0577 - Patient system entry time is very late"/>
    <x v="3"/>
    <n v="2221"/>
    <n v="8"/>
    <n v="17"/>
    <n v="7.6542098153984696E-3"/>
  </r>
  <r>
    <x v="43"/>
    <s v="MQE0577 - Patient system entry time is very late"/>
    <x v="4"/>
    <n v="3490"/>
    <n v="13"/>
    <n v="16"/>
    <n v="4.5845272206303722E-3"/>
  </r>
  <r>
    <x v="43"/>
    <s v="MQE0577 - Patient system entry time is very late"/>
    <x v="5"/>
    <n v="552"/>
    <n v="5"/>
    <n v="6"/>
    <n v="1.0869565217391304E-2"/>
  </r>
  <r>
    <x v="43"/>
    <s v="MQE0577 - Patient system entry time is very late"/>
    <x v="6"/>
    <n v="85"/>
    <n v="4"/>
    <n v="0"/>
    <n v="0"/>
  </r>
  <r>
    <x v="43"/>
    <s v="MQE0577 - Patient system entry time is very late"/>
    <x v="7"/>
    <n v="3619"/>
    <n v="8"/>
    <n v="21"/>
    <n v="5.8027079303675051E-3"/>
  </r>
  <r>
    <x v="43"/>
    <s v="MQE0577 - Patient system entry time is very late"/>
    <x v="8"/>
    <n v="104"/>
    <n v="3"/>
    <n v="0"/>
    <n v="0"/>
  </r>
  <r>
    <x v="43"/>
    <s v="MQE0577 - Patient system entry time is very late"/>
    <x v="9"/>
    <n v="146"/>
    <n v="3"/>
    <n v="0"/>
    <n v="0"/>
  </r>
  <r>
    <x v="43"/>
    <s v="MQE0577 - Patient system entry time is very late"/>
    <x v="10"/>
    <n v="55"/>
    <n v="5"/>
    <n v="1"/>
    <n v="1.8181818181818181E-2"/>
  </r>
  <r>
    <x v="43"/>
    <s v="MQE0577 - Patient system entry time is very late"/>
    <x v="11"/>
    <n v="369"/>
    <n v="13"/>
    <n v="2"/>
    <n v="5.4200542005420054E-3"/>
  </r>
  <r>
    <x v="43"/>
    <s v="MQE0577 - Patient system entry time is very late"/>
    <x v="12"/>
    <n v="14"/>
    <n v="1"/>
    <n v="0"/>
    <n v="0"/>
  </r>
  <r>
    <x v="43"/>
    <s v="MQE0577 - Patient system entry time is very late"/>
    <x v="13"/>
    <n v="5"/>
    <n v="2"/>
    <n v="0"/>
    <n v="0"/>
  </r>
  <r>
    <x v="43"/>
    <s v="MQE0577 - Patient system entry time is very late"/>
    <x v="14"/>
    <n v="9"/>
    <n v="1"/>
    <n v="0"/>
    <n v="0"/>
  </r>
  <r>
    <x v="43"/>
    <s v="MQE0577 - Patient system entry time is very late"/>
    <x v="15"/>
    <n v="2"/>
    <n v="1"/>
    <n v="0"/>
    <n v="0"/>
  </r>
  <r>
    <x v="44"/>
    <s v="MQE0578 - Patient system entry time is too late"/>
    <x v="0"/>
    <n v="537"/>
    <n v="20"/>
    <n v="36"/>
    <n v="6.7039106145251395E-2"/>
  </r>
  <r>
    <x v="44"/>
    <s v="MQE0578 - Patient system entry time is too late"/>
    <x v="1"/>
    <n v="1995"/>
    <n v="8"/>
    <n v="74"/>
    <n v="3.7092731829573934E-2"/>
  </r>
  <r>
    <x v="44"/>
    <s v="MQE0578 - Patient system entry time is too late"/>
    <x v="2"/>
    <n v="18286"/>
    <n v="116"/>
    <n v="1085"/>
    <n v="5.9335010390462649E-2"/>
  </r>
  <r>
    <x v="44"/>
    <s v="MQE0578 - Patient system entry time is too late"/>
    <x v="3"/>
    <n v="2221"/>
    <n v="8"/>
    <n v="93"/>
    <n v="4.1873030166591628E-2"/>
  </r>
  <r>
    <x v="44"/>
    <s v="MQE0578 - Patient system entry time is too late"/>
    <x v="4"/>
    <n v="3490"/>
    <n v="13"/>
    <n v="146"/>
    <n v="4.1833810888252151E-2"/>
  </r>
  <r>
    <x v="44"/>
    <s v="MQE0578 - Patient system entry time is too late"/>
    <x v="5"/>
    <n v="552"/>
    <n v="5"/>
    <n v="85"/>
    <n v="0.1539855072463768"/>
  </r>
  <r>
    <x v="44"/>
    <s v="MQE0578 - Patient system entry time is too late"/>
    <x v="6"/>
    <n v="85"/>
    <n v="4"/>
    <n v="9"/>
    <n v="0.10588235294117647"/>
  </r>
  <r>
    <x v="44"/>
    <s v="MQE0578 - Patient system entry time is too late"/>
    <x v="7"/>
    <n v="3619"/>
    <n v="8"/>
    <n v="139"/>
    <n v="3.840840011052777E-2"/>
  </r>
  <r>
    <x v="44"/>
    <s v="MQE0578 - Patient system entry time is too late"/>
    <x v="8"/>
    <n v="104"/>
    <n v="3"/>
    <n v="5"/>
    <n v="4.807692307692308E-2"/>
  </r>
  <r>
    <x v="44"/>
    <s v="MQE0578 - Patient system entry time is too late"/>
    <x v="9"/>
    <n v="146"/>
    <n v="3"/>
    <n v="6"/>
    <n v="4.1095890410958902E-2"/>
  </r>
  <r>
    <x v="44"/>
    <s v="MQE0578 - Patient system entry time is too late"/>
    <x v="10"/>
    <n v="55"/>
    <n v="5"/>
    <n v="7"/>
    <n v="0.12727272727272726"/>
  </r>
  <r>
    <x v="44"/>
    <s v="MQE0578 - Patient system entry time is too late"/>
    <x v="11"/>
    <n v="369"/>
    <n v="13"/>
    <n v="39"/>
    <n v="0.10569105691056911"/>
  </r>
  <r>
    <x v="44"/>
    <s v="MQE0578 - Patient system entry time is too late"/>
    <x v="12"/>
    <n v="14"/>
    <n v="1"/>
    <n v="0"/>
    <n v="0"/>
  </r>
  <r>
    <x v="44"/>
    <s v="MQE0578 - Patient system entry time is too late"/>
    <x v="13"/>
    <n v="5"/>
    <n v="2"/>
    <n v="0"/>
    <n v="0"/>
  </r>
  <r>
    <x v="44"/>
    <s v="MQE0578 - Patient system entry time is too late"/>
    <x v="14"/>
    <n v="9"/>
    <n v="1"/>
    <n v="1"/>
    <n v="0.1111111111111111"/>
  </r>
  <r>
    <x v="44"/>
    <s v="MQE0578 - Patient system entry time is too late"/>
    <x v="15"/>
    <n v="2"/>
    <n v="1"/>
    <n v="0"/>
    <n v="0"/>
  </r>
  <r>
    <x v="45"/>
    <s v="MQE0570 - Vaccination system entry time is late"/>
    <x v="0"/>
    <n v="537"/>
    <n v="20"/>
    <n v="143"/>
    <n v="4.5936395759717315E-2"/>
  </r>
  <r>
    <x v="45"/>
    <s v="MQE0570 - Vaccination system entry time is late"/>
    <x v="1"/>
    <n v="1995"/>
    <n v="8"/>
    <n v="524"/>
    <n v="0.17129780974174566"/>
  </r>
  <r>
    <x v="45"/>
    <s v="MQE0570 - Vaccination system entry time is late"/>
    <x v="2"/>
    <n v="18286"/>
    <n v="116"/>
    <n v="3435"/>
    <n v="2.6459509632493973E-2"/>
  </r>
  <r>
    <x v="45"/>
    <s v="MQE0570 - Vaccination system entry time is late"/>
    <x v="3"/>
    <n v="2221"/>
    <n v="8"/>
    <n v="272"/>
    <n v="1.8498367791077257E-2"/>
  </r>
  <r>
    <x v="45"/>
    <s v="MQE0570 - Vaccination system entry time is late"/>
    <x v="4"/>
    <n v="3490"/>
    <n v="13"/>
    <n v="942"/>
    <n v="8.8876309085762814E-2"/>
  </r>
  <r>
    <x v="45"/>
    <s v="MQE0570 - Vaccination system entry time is late"/>
    <x v="5"/>
    <n v="552"/>
    <n v="5"/>
    <n v="50"/>
    <n v="9.6061479346781949E-3"/>
  </r>
  <r>
    <x v="45"/>
    <s v="MQE0570 - Vaccination system entry time is late"/>
    <x v="6"/>
    <n v="85"/>
    <n v="4"/>
    <n v="128"/>
    <n v="0.14430665163472378"/>
  </r>
  <r>
    <x v="45"/>
    <s v="MQE0570 - Vaccination system entry time is late"/>
    <x v="7"/>
    <n v="3619"/>
    <n v="8"/>
    <n v="275"/>
    <n v="1.1642675698560543E-2"/>
  </r>
  <r>
    <x v="45"/>
    <s v="MQE0570 - Vaccination system entry time is late"/>
    <x v="8"/>
    <n v="104"/>
    <n v="3"/>
    <n v="3"/>
    <n v="2.6619343389529724E-3"/>
  </r>
  <r>
    <x v="45"/>
    <s v="MQE0570 - Vaccination system entry time is late"/>
    <x v="9"/>
    <n v="146"/>
    <n v="3"/>
    <n v="25"/>
    <n v="1.4697236919459141E-2"/>
  </r>
  <r>
    <x v="45"/>
    <s v="MQE0570 - Vaccination system entry time is late"/>
    <x v="10"/>
    <n v="55"/>
    <n v="5"/>
    <n v="1"/>
    <n v="3.8167938931297708E-3"/>
  </r>
  <r>
    <x v="45"/>
    <s v="MQE0570 - Vaccination system entry time is late"/>
    <x v="11"/>
    <n v="369"/>
    <n v="13"/>
    <n v="102"/>
    <n v="3.9230769230769229E-2"/>
  </r>
  <r>
    <x v="45"/>
    <s v="MQE0570 - Vaccination system entry time is late"/>
    <x v="12"/>
    <n v="14"/>
    <n v="1"/>
    <n v="0"/>
    <n v="0"/>
  </r>
  <r>
    <x v="45"/>
    <s v="MQE0570 - Vaccination system entry time is late"/>
    <x v="13"/>
    <n v="5"/>
    <n v="2"/>
    <n v="0"/>
    <n v="0"/>
  </r>
  <r>
    <x v="45"/>
    <s v="MQE0570 - Vaccination system entry time is late"/>
    <x v="14"/>
    <n v="9"/>
    <n v="1"/>
    <n v="1"/>
    <n v="2.564102564102564E-2"/>
  </r>
  <r>
    <x v="45"/>
    <s v="MQE0570 - Vaccination system entry time is late"/>
    <x v="15"/>
    <n v="2"/>
    <n v="1"/>
    <n v="0"/>
    <n v="0"/>
  </r>
  <r>
    <x v="46"/>
    <s v="MQE0571 - Vaccination system entry time is very late"/>
    <x v="0"/>
    <n v="537"/>
    <n v="20"/>
    <n v="41"/>
    <n v="1.3170575008030838E-2"/>
  </r>
  <r>
    <x v="46"/>
    <s v="MQE0571 - Vaccination system entry time is very late"/>
    <x v="1"/>
    <n v="1995"/>
    <n v="8"/>
    <n v="599"/>
    <n v="0.19581562602157568"/>
  </r>
  <r>
    <x v="46"/>
    <s v="MQE0571 - Vaccination system entry time is very late"/>
    <x v="2"/>
    <n v="18286"/>
    <n v="116"/>
    <n v="2162"/>
    <n v="1.6653700094745844E-2"/>
  </r>
  <r>
    <x v="46"/>
    <s v="MQE0571 - Vaccination system entry time is very late"/>
    <x v="3"/>
    <n v="2221"/>
    <n v="8"/>
    <n v="516"/>
    <n v="3.5092491838955388E-2"/>
  </r>
  <r>
    <x v="46"/>
    <s v="MQE0571 - Vaccination system entry time is very late"/>
    <x v="4"/>
    <n v="3490"/>
    <n v="13"/>
    <n v="1175"/>
    <n v="0.11085951504858949"/>
  </r>
  <r>
    <x v="46"/>
    <s v="MQE0571 - Vaccination system entry time is very late"/>
    <x v="5"/>
    <n v="552"/>
    <n v="5"/>
    <n v="15"/>
    <n v="2.881844380403458E-3"/>
  </r>
  <r>
    <x v="46"/>
    <s v="MQE0571 - Vaccination system entry time is very late"/>
    <x v="6"/>
    <n v="85"/>
    <n v="4"/>
    <n v="16"/>
    <n v="1.8038331454340473E-2"/>
  </r>
  <r>
    <x v="46"/>
    <s v="MQE0571 - Vaccination system entry time is very late"/>
    <x v="7"/>
    <n v="3619"/>
    <n v="8"/>
    <n v="248"/>
    <n v="1.0499576629974599E-2"/>
  </r>
  <r>
    <x v="46"/>
    <s v="MQE0571 - Vaccination system entry time is very late"/>
    <x v="8"/>
    <n v="104"/>
    <n v="3"/>
    <n v="2"/>
    <n v="1.7746228926353151E-3"/>
  </r>
  <r>
    <x v="46"/>
    <s v="MQE0571 - Vaccination system entry time is very late"/>
    <x v="9"/>
    <n v="146"/>
    <n v="3"/>
    <n v="4"/>
    <n v="2.3515579071134627E-3"/>
  </r>
  <r>
    <x v="46"/>
    <s v="MQE0571 - Vaccination system entry time is very late"/>
    <x v="10"/>
    <n v="55"/>
    <n v="5"/>
    <n v="0"/>
    <n v="0"/>
  </r>
  <r>
    <x v="46"/>
    <s v="MQE0571 - Vaccination system entry time is very late"/>
    <x v="11"/>
    <n v="369"/>
    <n v="13"/>
    <n v="25"/>
    <n v="9.6153846153846159E-3"/>
  </r>
  <r>
    <x v="46"/>
    <s v="MQE0571 - Vaccination system entry time is very late"/>
    <x v="12"/>
    <n v="14"/>
    <n v="1"/>
    <n v="0"/>
    <n v="0"/>
  </r>
  <r>
    <x v="46"/>
    <s v="MQE0571 - Vaccination system entry time is very late"/>
    <x v="13"/>
    <n v="5"/>
    <n v="2"/>
    <n v="0"/>
    <n v="0"/>
  </r>
  <r>
    <x v="46"/>
    <s v="MQE0571 - Vaccination system entry time is very late"/>
    <x v="14"/>
    <n v="9"/>
    <n v="1"/>
    <n v="0"/>
    <n v="0"/>
  </r>
  <r>
    <x v="46"/>
    <s v="MQE0571 - Vaccination system entry time is very late"/>
    <x v="15"/>
    <n v="2"/>
    <n v="1"/>
    <n v="0"/>
    <n v="0"/>
  </r>
  <r>
    <x v="47"/>
    <s v="MQE0572 - Vaccination system entry time is too late"/>
    <x v="0"/>
    <n v="537"/>
    <n v="20"/>
    <n v="393"/>
    <n v="0.12624477995502731"/>
  </r>
  <r>
    <x v="47"/>
    <s v="MQE0572 - Vaccination system entry time is too late"/>
    <x v="1"/>
    <n v="1995"/>
    <n v="8"/>
    <n v="614"/>
    <n v="0.20071918927754168"/>
  </r>
  <r>
    <x v="47"/>
    <s v="MQE0572 - Vaccination system entry time is too late"/>
    <x v="2"/>
    <n v="18286"/>
    <n v="116"/>
    <n v="3388"/>
    <n v="2.609747267391254E-2"/>
  </r>
  <r>
    <x v="47"/>
    <s v="MQE0572 - Vaccination system entry time is too late"/>
    <x v="3"/>
    <n v="2221"/>
    <n v="8"/>
    <n v="438"/>
    <n v="2.9787812840043525E-2"/>
  </r>
  <r>
    <x v="47"/>
    <s v="MQE0572 - Vaccination system entry time is too late"/>
    <x v="4"/>
    <n v="3490"/>
    <n v="13"/>
    <n v="1133"/>
    <n v="0.10689687706387395"/>
  </r>
  <r>
    <x v="47"/>
    <s v="MQE0572 - Vaccination system entry time is too late"/>
    <x v="5"/>
    <n v="552"/>
    <n v="5"/>
    <n v="68"/>
    <n v="1.3064361191162345E-2"/>
  </r>
  <r>
    <x v="47"/>
    <s v="MQE0572 - Vaccination system entry time is too late"/>
    <x v="6"/>
    <n v="85"/>
    <n v="4"/>
    <n v="19"/>
    <n v="2.1420518602029311E-2"/>
  </r>
  <r>
    <x v="47"/>
    <s v="MQE0572 - Vaccination system entry time is too late"/>
    <x v="7"/>
    <n v="3619"/>
    <n v="8"/>
    <n v="580"/>
    <n v="2.4555461473327687E-2"/>
  </r>
  <r>
    <x v="47"/>
    <s v="MQE0572 - Vaccination system entry time is too late"/>
    <x v="8"/>
    <n v="104"/>
    <n v="3"/>
    <n v="8"/>
    <n v="7.0984915705412602E-3"/>
  </r>
  <r>
    <x v="47"/>
    <s v="MQE0572 - Vaccination system entry time is too late"/>
    <x v="9"/>
    <n v="146"/>
    <n v="3"/>
    <n v="7"/>
    <n v="4.11522633744856E-3"/>
  </r>
  <r>
    <x v="47"/>
    <s v="MQE0572 - Vaccination system entry time is too late"/>
    <x v="10"/>
    <n v="55"/>
    <n v="5"/>
    <n v="2"/>
    <n v="7.6335877862595417E-3"/>
  </r>
  <r>
    <x v="47"/>
    <s v="MQE0572 - Vaccination system entry time is too late"/>
    <x v="11"/>
    <n v="369"/>
    <n v="13"/>
    <n v="104"/>
    <n v="0.04"/>
  </r>
  <r>
    <x v="47"/>
    <s v="MQE0572 - Vaccination system entry time is too late"/>
    <x v="12"/>
    <n v="14"/>
    <n v="1"/>
    <n v="0"/>
    <n v="0"/>
  </r>
  <r>
    <x v="47"/>
    <s v="MQE0572 - Vaccination system entry time is too late"/>
    <x v="13"/>
    <n v="5"/>
    <n v="2"/>
    <n v="1"/>
    <n v="0.04"/>
  </r>
  <r>
    <x v="47"/>
    <s v="MQE0572 - Vaccination system entry time is too late"/>
    <x v="14"/>
    <n v="9"/>
    <n v="1"/>
    <n v="0"/>
    <n v="0"/>
  </r>
  <r>
    <x v="47"/>
    <s v="MQE0572 - Vaccination system entry time is too late"/>
    <x v="15"/>
    <n v="2"/>
    <n v="1"/>
    <n v="0"/>
    <n v="0"/>
  </r>
  <r>
    <x v="48"/>
    <n v="0"/>
    <x v="16"/>
    <e v="#N/A"/>
    <e v="#N/A"/>
    <n v="0"/>
    <e v="#DIV/0!"/>
  </r>
  <r>
    <x v="48"/>
    <n v="0"/>
    <x v="16"/>
    <e v="#N/A"/>
    <e v="#N/A"/>
    <n v="0"/>
    <e v="#DIV/0!"/>
  </r>
  <r>
    <x v="48"/>
    <n v="0"/>
    <x v="16"/>
    <e v="#N/A"/>
    <e v="#N/A"/>
    <n v="0"/>
    <e v="#DIV/0!"/>
  </r>
  <r>
    <x v="48"/>
    <n v="0"/>
    <x v="16"/>
    <e v="#N/A"/>
    <e v="#N/A"/>
    <n v="0"/>
    <e v="#DIV/0!"/>
  </r>
  <r>
    <x v="48"/>
    <n v="0"/>
    <x v="16"/>
    <e v="#N/A"/>
    <e v="#N/A"/>
    <n v="0"/>
    <e v="#DIV/0!"/>
  </r>
  <r>
    <x v="48"/>
    <n v="0"/>
    <x v="16"/>
    <e v="#N/A"/>
    <e v="#N/A"/>
    <n v="0"/>
    <e v="#DIV/0!"/>
  </r>
  <r>
    <x v="48"/>
    <n v="0"/>
    <x v="16"/>
    <e v="#N/A"/>
    <e v="#N/A"/>
    <n v="0"/>
    <e v="#DIV/0!"/>
  </r>
  <r>
    <x v="48"/>
    <n v="0"/>
    <x v="16"/>
    <e v="#N/A"/>
    <e v="#N/A"/>
    <n v="0"/>
    <e v="#DIV/0!"/>
  </r>
  <r>
    <x v="48"/>
    <n v="0"/>
    <x v="16"/>
    <e v="#N/A"/>
    <e v="#N/A"/>
    <n v="0"/>
    <e v="#DIV/0!"/>
  </r>
  <r>
    <x v="48"/>
    <n v="0"/>
    <x v="16"/>
    <e v="#N/A"/>
    <e v="#N/A"/>
    <n v="0"/>
    <e v="#DIV/0!"/>
  </r>
  <r>
    <x v="48"/>
    <n v="0"/>
    <x v="16"/>
    <e v="#N/A"/>
    <e v="#N/A"/>
    <n v="0"/>
    <e v="#DIV/0!"/>
  </r>
  <r>
    <x v="48"/>
    <n v="0"/>
    <x v="16"/>
    <e v="#N/A"/>
    <e v="#N/A"/>
    <n v="0"/>
    <e v="#DIV/0!"/>
  </r>
  <r>
    <x v="48"/>
    <n v="0"/>
    <x v="16"/>
    <e v="#N/A"/>
    <e v="#N/A"/>
    <n v="0"/>
    <e v="#DIV/0!"/>
  </r>
  <r>
    <x v="48"/>
    <n v="0"/>
    <x v="16"/>
    <e v="#N/A"/>
    <e v="#N/A"/>
    <n v="0"/>
    <e v="#DIV/0!"/>
  </r>
  <r>
    <x v="48"/>
    <n v="0"/>
    <x v="16"/>
    <e v="#N/A"/>
    <e v="#N/A"/>
    <n v="0"/>
    <e v="#DIV/0!"/>
  </r>
  <r>
    <x v="48"/>
    <n v="0"/>
    <x v="16"/>
    <e v="#N/A"/>
    <e v="#N/A"/>
    <n v="0"/>
    <e v="#DIV/0!"/>
  </r>
  <r>
    <x v="48"/>
    <n v="0"/>
    <x v="16"/>
    <e v="#N/A"/>
    <e v="#N/A"/>
    <n v="0"/>
    <e v="#DIV/0!"/>
  </r>
  <r>
    <x v="48"/>
    <n v="0"/>
    <x v="16"/>
    <e v="#N/A"/>
    <e v="#N/A"/>
    <n v="0"/>
    <e v="#DIV/0!"/>
  </r>
  <r>
    <x v="48"/>
    <n v="0"/>
    <x v="16"/>
    <e v="#N/A"/>
    <e v="#N/A"/>
    <n v="0"/>
    <e v="#DIV/0!"/>
  </r>
  <r>
    <x v="48"/>
    <n v="0"/>
    <x v="16"/>
    <e v="#N/A"/>
    <e v="#N/A"/>
    <n v="0"/>
    <e v="#DIV/0!"/>
  </r>
  <r>
    <x v="48"/>
    <n v="0"/>
    <x v="16"/>
    <e v="#N/A"/>
    <e v="#N/A"/>
    <n v="0"/>
    <e v="#DIV/0!"/>
  </r>
  <r>
    <x v="48"/>
    <n v="0"/>
    <x v="16"/>
    <e v="#N/A"/>
    <e v="#N/A"/>
    <n v="0"/>
    <e v="#DIV/0!"/>
  </r>
  <r>
    <x v="48"/>
    <n v="0"/>
    <x v="16"/>
    <e v="#N/A"/>
    <e v="#N/A"/>
    <n v="0"/>
    <e v="#DIV/0!"/>
  </r>
  <r>
    <x v="48"/>
    <n v="0"/>
    <x v="16"/>
    <e v="#N/A"/>
    <e v="#N/A"/>
    <n v="0"/>
    <e v="#DIV/0!"/>
  </r>
  <r>
    <x v="48"/>
    <n v="0"/>
    <x v="16"/>
    <e v="#N/A"/>
    <e v="#N/A"/>
    <n v="0"/>
    <e v="#DIV/0!"/>
  </r>
  <r>
    <x v="48"/>
    <n v="0"/>
    <x v="16"/>
    <e v="#N/A"/>
    <e v="#N/A"/>
    <n v="0"/>
    <e v="#DIV/0!"/>
  </r>
  <r>
    <x v="48"/>
    <n v="0"/>
    <x v="16"/>
    <e v="#N/A"/>
    <e v="#N/A"/>
    <n v="0"/>
    <e v="#DIV/0!"/>
  </r>
  <r>
    <x v="48"/>
    <n v="0"/>
    <x v="16"/>
    <e v="#N/A"/>
    <e v="#N/A"/>
    <n v="0"/>
    <e v="#DIV/0!"/>
  </r>
  <r>
    <x v="48"/>
    <n v="0"/>
    <x v="16"/>
    <e v="#N/A"/>
    <e v="#N/A"/>
    <n v="0"/>
    <e v="#DIV/0!"/>
  </r>
  <r>
    <x v="48"/>
    <n v="0"/>
    <x v="16"/>
    <e v="#N/A"/>
    <e v="#N/A"/>
    <n v="0"/>
    <e v="#DIV/0!"/>
  </r>
  <r>
    <x v="48"/>
    <n v="0"/>
    <x v="16"/>
    <e v="#N/A"/>
    <e v="#N/A"/>
    <n v="0"/>
    <e v="#DIV/0!"/>
  </r>
  <r>
    <x v="48"/>
    <n v="0"/>
    <x v="16"/>
    <e v="#N/A"/>
    <e v="#N/A"/>
    <n v="0"/>
    <e v="#DIV/0!"/>
  </r>
  <r>
    <x v="48"/>
    <n v="0"/>
    <x v="16"/>
    <e v="#N/A"/>
    <e v="#N/A"/>
    <n v="0"/>
    <e v="#DIV/0!"/>
  </r>
  <r>
    <x v="48"/>
    <n v="0"/>
    <x v="16"/>
    <e v="#N/A"/>
    <e v="#N/A"/>
    <n v="0"/>
    <e v="#DIV/0!"/>
  </r>
  <r>
    <x v="48"/>
    <n v="0"/>
    <x v="16"/>
    <e v="#N/A"/>
    <e v="#N/A"/>
    <n v="0"/>
    <e v="#DIV/0!"/>
  </r>
  <r>
    <x v="48"/>
    <n v="0"/>
    <x v="16"/>
    <e v="#N/A"/>
    <e v="#N/A"/>
    <n v="0"/>
    <e v="#DIV/0!"/>
  </r>
  <r>
    <x v="48"/>
    <n v="0"/>
    <x v="16"/>
    <e v="#N/A"/>
    <e v="#N/A"/>
    <n v="0"/>
    <e v="#DIV/0!"/>
  </r>
  <r>
    <x v="48"/>
    <n v="0"/>
    <x v="16"/>
    <e v="#N/A"/>
    <e v="#N/A"/>
    <n v="0"/>
    <e v="#DIV/0!"/>
  </r>
  <r>
    <x v="48"/>
    <n v="0"/>
    <x v="16"/>
    <e v="#N/A"/>
    <e v="#N/A"/>
    <n v="0"/>
    <e v="#DIV/0!"/>
  </r>
  <r>
    <x v="48"/>
    <n v="0"/>
    <x v="16"/>
    <e v="#N/A"/>
    <e v="#N/A"/>
    <n v="0"/>
    <e v="#DIV/0!"/>
  </r>
  <r>
    <x v="48"/>
    <n v="0"/>
    <x v="16"/>
    <e v="#N/A"/>
    <e v="#N/A"/>
    <n v="0"/>
    <e v="#DIV/0!"/>
  </r>
  <r>
    <x v="48"/>
    <n v="0"/>
    <x v="16"/>
    <e v="#N/A"/>
    <e v="#N/A"/>
    <n v="0"/>
    <e v="#DIV/0!"/>
  </r>
  <r>
    <x v="48"/>
    <n v="0"/>
    <x v="16"/>
    <e v="#N/A"/>
    <e v="#N/A"/>
    <n v="0"/>
    <e v="#DIV/0!"/>
  </r>
  <r>
    <x v="48"/>
    <n v="0"/>
    <x v="16"/>
    <e v="#N/A"/>
    <e v="#N/A"/>
    <n v="0"/>
    <e v="#DIV/0!"/>
  </r>
  <r>
    <x v="48"/>
    <n v="0"/>
    <x v="16"/>
    <e v="#N/A"/>
    <e v="#N/A"/>
    <n v="0"/>
    <e v="#DIV/0!"/>
  </r>
  <r>
    <x v="48"/>
    <n v="0"/>
    <x v="16"/>
    <e v="#N/A"/>
    <e v="#N/A"/>
    <n v="0"/>
    <e v="#DIV/0!"/>
  </r>
  <r>
    <x v="48"/>
    <n v="0"/>
    <x v="16"/>
    <e v="#N/A"/>
    <e v="#N/A"/>
    <n v="0"/>
    <e v="#DIV/0!"/>
  </r>
  <r>
    <x v="48"/>
    <n v="0"/>
    <x v="16"/>
    <e v="#N/A"/>
    <e v="#N/A"/>
    <n v="0"/>
    <e v="#DIV/0!"/>
  </r>
  <r>
    <x v="49"/>
    <m/>
    <x v="17"/>
    <m/>
    <m/>
    <m/>
    <m/>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1396">
  <r>
    <s v="1-1-patient_first_name_is_present-"/>
    <n v="67"/>
    <s v="Beacon Community Hospital 167"/>
    <x v="0"/>
    <n v="6"/>
    <n v="6"/>
    <n v="100"/>
    <s v="GT"/>
    <n v="99"/>
    <s v="PASS"/>
    <x v="0"/>
  </r>
  <r>
    <s v="1-2-patient_middle_name_is_present-"/>
    <n v="67"/>
    <s v="Beacon Community Hospital 167"/>
    <x v="1"/>
    <n v="5"/>
    <n v="6"/>
    <n v="83.33"/>
    <s v="GT"/>
    <n v="75"/>
    <s v="PASS"/>
    <x v="0"/>
  </r>
  <r>
    <s v="1-3-patient_name_last_is_present-"/>
    <n v="67"/>
    <s v="Beacon Community Hospital 167"/>
    <x v="2"/>
    <n v="6"/>
    <n v="6"/>
    <n v="100"/>
    <s v="GT"/>
    <n v="99"/>
    <s v="PASS"/>
    <x v="0"/>
  </r>
  <r>
    <s v="1-4-patient_birth_date_is_present-_x0009_"/>
    <n v="67"/>
    <s v="Beacon Community Hospital 167"/>
    <x v="3"/>
    <n v="6"/>
    <n v="6"/>
    <n v="100"/>
    <s v="GT"/>
    <n v="99"/>
    <s v="PASS"/>
    <x v="0"/>
  </r>
  <r>
    <s v="1-5-patient_gender_is_present-"/>
    <n v="67"/>
    <s v="Beacon Community Hospital 167"/>
    <x v="4"/>
    <n v="6"/>
    <n v="6"/>
    <n v="100"/>
    <s v="GT"/>
    <n v="99"/>
    <s v="PASS"/>
    <x v="0"/>
  </r>
  <r>
    <s v="1-6-patient_address_street_is_present-"/>
    <n v="67"/>
    <s v="Beacon Community Hospital 167"/>
    <x v="5"/>
    <n v="6"/>
    <n v="6"/>
    <n v="100"/>
    <s v="GT"/>
    <n v="85"/>
    <s v="PASS"/>
    <x v="0"/>
  </r>
  <r>
    <s v="1-7-_patient_address_city_is_present-_x0009_"/>
    <n v="67"/>
    <s v="Beacon Community Hospital 167"/>
    <x v="6"/>
    <n v="6"/>
    <n v="6"/>
    <n v="100"/>
    <s v="GT"/>
    <n v="85"/>
    <s v="PASS"/>
    <x v="0"/>
  </r>
  <r>
    <s v="1-8-patient_address_state_is_present-_x0009_"/>
    <n v="67"/>
    <s v="Beacon Community Hospital 167"/>
    <x v="7"/>
    <n v="6"/>
    <n v="6"/>
    <n v="100"/>
    <s v="GT"/>
    <n v="85"/>
    <s v="PASS"/>
    <x v="0"/>
  </r>
  <r>
    <s v="1-9-patient_address_zip_code_is_present-_x0009_"/>
    <n v="67"/>
    <s v="Beacon Community Hospital 167"/>
    <x v="8"/>
    <n v="6"/>
    <n v="6"/>
    <n v="100"/>
    <s v="GT"/>
    <n v="85"/>
    <s v="PASS"/>
    <x v="0"/>
  </r>
  <r>
    <s v="1-10-patient_complete_address_is_present-"/>
    <n v="67"/>
    <s v="Beacon Community Hospital 167"/>
    <x v="9"/>
    <n v="6"/>
    <n v="6"/>
    <n v="100"/>
    <s v="GT"/>
    <n v="85"/>
    <s v="PASS"/>
    <x v="0"/>
  </r>
  <r>
    <s v="1-11-patient_race_is_present-"/>
    <n v="67"/>
    <s v="Beacon Community Hospital 167"/>
    <x v="10"/>
    <n v="6"/>
    <n v="6"/>
    <n v="100"/>
    <s v="GT"/>
    <n v="95"/>
    <s v="PASS"/>
    <x v="0"/>
  </r>
  <r>
    <s v="1-12-patient_ethnicity_is_present-"/>
    <n v="67"/>
    <s v="Beacon Community Hospital 167"/>
    <x v="11"/>
    <n v="6"/>
    <n v="6"/>
    <n v="100"/>
    <s v="GT"/>
    <n v="95"/>
    <s v="PASS"/>
    <x v="0"/>
  </r>
  <r>
    <s v="1-13-patient_phone_number_is_present-"/>
    <n v="67"/>
    <s v="Beacon Community Hospital 167"/>
    <x v="12"/>
    <n v="6"/>
    <n v="6"/>
    <n v="100"/>
    <s v="GT"/>
    <n v="90"/>
    <s v="PASS"/>
    <x v="0"/>
  </r>
  <r>
    <s v="1-14-patient_email_is_present-"/>
    <n v="67"/>
    <s v="Beacon Community Hospital 167"/>
    <x v="13"/>
    <n v="2"/>
    <n v="6"/>
    <n v="33.33"/>
    <s v="GT"/>
    <n v="90"/>
    <s v="FAIL"/>
    <x v="0"/>
  </r>
  <r>
    <s v="1-15-mother’s_maiden_name_is_present-"/>
    <n v="67"/>
    <s v="Beacon Community Hospital 167"/>
    <x v="14"/>
    <n v="5"/>
    <n v="6"/>
    <n v="83.33"/>
    <s v="GT"/>
    <n v="90"/>
    <s v="FAIL"/>
    <x v="0"/>
  </r>
  <r>
    <s v="1-16-responsible_person_first_name_is_present-"/>
    <n v="67"/>
    <s v="Beacon Community Hospital 167"/>
    <x v="15"/>
    <n v="4"/>
    <n v="6"/>
    <n v="66.67"/>
    <s v="GT"/>
    <n v="90"/>
    <s v="FAIL"/>
    <x v="0"/>
  </r>
  <r>
    <s v="1-17-responsible_person_last_name_is_present-"/>
    <n v="67"/>
    <s v="Beacon Community Hospital 167"/>
    <x v="16"/>
    <n v="4"/>
    <n v="6"/>
    <n v="66.67"/>
    <s v="GT"/>
    <n v="90"/>
    <s v="FAIL"/>
    <x v="0"/>
  </r>
  <r>
    <s v="1-18-vaccine_administration_code_is_present-"/>
    <n v="67"/>
    <s v="Beacon Community Hospital 167"/>
    <x v="17"/>
    <n v="52"/>
    <n v="52"/>
    <n v="100"/>
    <s v="GT"/>
    <n v="99"/>
    <s v="PASS"/>
    <x v="0"/>
  </r>
  <r>
    <s v="1-19-vaccine_administration_date_is_present-"/>
    <n v="67"/>
    <s v="Beacon Community Hospital 167"/>
    <x v="18"/>
    <n v="52"/>
    <n v="52"/>
    <n v="100"/>
    <s v="GT"/>
    <n v="99"/>
    <s v="PASS"/>
    <x v="0"/>
  </r>
  <r>
    <s v="1-20-vaccine_information_source_(e-g-_admin/historical_indicator)_is_present-"/>
    <n v="67"/>
    <s v="Beacon Community Hospital 167"/>
    <x v="19"/>
    <n v="52"/>
    <n v="52"/>
    <n v="100"/>
    <s v="GT"/>
    <n v="99"/>
    <s v="PASS"/>
    <x v="0"/>
  </r>
  <r>
    <s v="1-21-vaccine_lot_number_is_present-"/>
    <n v="67"/>
    <s v="Beacon Community Hospital 167"/>
    <x v="20"/>
    <n v="52"/>
    <n v="52"/>
    <n v="100"/>
    <s v="GT"/>
    <n v="99"/>
    <s v="PASS"/>
    <x v="0"/>
  </r>
  <r>
    <s v="1-22-vaccine_lot_expiration_date_is_present-"/>
    <n v="67"/>
    <s v="Beacon Community Hospital 167"/>
    <x v="21"/>
    <n v="52"/>
    <n v="52"/>
    <n v="100"/>
    <s v="GT"/>
    <n v="99"/>
    <s v="PASS"/>
    <x v="0"/>
  </r>
  <r>
    <s v="1-23-vaccine_eligibility_code_is_present-"/>
    <n v="67"/>
    <s v="Beacon Community Hospital 167"/>
    <x v="22"/>
    <n v="52"/>
    <n v="52"/>
    <n v="100"/>
    <s v="GT"/>
    <n v="99"/>
    <s v="PASS"/>
    <x v="0"/>
  </r>
  <r>
    <s v="1-24-vaccine_funding_source_is_present-"/>
    <n v="67"/>
    <s v="Beacon Community Hospital 167"/>
    <x v="23"/>
    <n v="52"/>
    <n v="52"/>
    <n v="100"/>
    <s v="GT"/>
    <n v="99"/>
    <s v="PASS"/>
    <x v="0"/>
  </r>
  <r>
    <s v="2-1-patients_born_on_the_first_of_the_month_do_not_exceed_normal_distribution_of_birth_dates-"/>
    <n v="67"/>
    <s v="Beacon Community Hospital 167"/>
    <x v="24"/>
    <n v="0"/>
    <n v="6"/>
    <n v="0"/>
    <s v="LT"/>
    <n v="4"/>
    <s v="PASS"/>
    <x v="0"/>
  </r>
  <r>
    <s v="2-2-patients_born_on_the_15th_of_the_month_do_not_exceed_normal_distribution_of_birth_dates-"/>
    <n v="67"/>
    <s v="Beacon Community Hospital 167"/>
    <x v="25"/>
    <n v="0"/>
    <n v="6"/>
    <n v="0"/>
    <s v="LT"/>
    <n v="4"/>
    <s v="PASS"/>
    <x v="0"/>
  </r>
  <r>
    <s v="2-3-patients_born_on_the_last_day_of_the_month_do_not_exceed_normal_distribution_of_birth_dates-"/>
    <n v="67"/>
    <s v="Beacon Community Hospital 167"/>
    <x v="26"/>
    <n v="0"/>
    <n v="6"/>
    <n v="0"/>
    <s v="LT"/>
    <n v="4"/>
    <s v="PASS"/>
    <x v="0"/>
  </r>
  <r>
    <s v="2-4-patient_has_more_vaccinations_than_expected-"/>
    <n v="67"/>
    <s v="Beacon Community Hospital 167"/>
    <x v="27"/>
    <n v="0"/>
    <n v="6"/>
    <n v="0"/>
    <s v="LT"/>
    <n v="1"/>
    <s v="PASS"/>
    <x v="0"/>
  </r>
  <r>
    <s v="2-5-vaccine_administration_date_is_after_vaccine_lot_expiration_date-"/>
    <n v="67"/>
    <s v="Beacon Community Hospital 167"/>
    <x v="28"/>
    <n v="0"/>
    <n v="52"/>
    <n v="0"/>
    <s v="LT"/>
    <n v="1"/>
    <s v="PASS"/>
    <x v="0"/>
  </r>
  <r>
    <s v="2-6-vaccine_administration_date_is_before_birth_date-"/>
    <n v="67"/>
    <s v="Beacon Community Hospital 167"/>
    <x v="29"/>
    <n v="0"/>
    <n v="52"/>
    <n v="0"/>
    <s v="LT"/>
    <n v="1"/>
    <s v="PASS"/>
    <x v="0"/>
  </r>
  <r>
    <s v="2-7-vaccine_administration_dates_on_the_first_day_of_the_month_do_not_exceed_normal_distribution_of_administrations_dates-"/>
    <n v="67"/>
    <s v="Beacon Community Hospital 167"/>
    <x v="30"/>
    <n v="0"/>
    <n v="52"/>
    <n v="0"/>
    <s v="LT"/>
    <n v="4"/>
    <s v="PASS"/>
    <x v="0"/>
  </r>
  <r>
    <s v="2-8-vaccine_administration_dates_on_the_15th_of_the_month_do_not_exceed_normal_distribution_of_administration_dates-"/>
    <n v="67"/>
    <s v="Beacon Community Hospital 167"/>
    <x v="31"/>
    <n v="0"/>
    <n v="52"/>
    <n v="0"/>
    <s v="LT"/>
    <n v="4"/>
    <s v="PASS"/>
    <x v="0"/>
  </r>
  <r>
    <s v="2-9-vaccine_administration_dates_on_the_last_day_of_the_month_do_not_exceed_normal_distribution_of_administration_dates-"/>
    <n v="67"/>
    <s v="Beacon Community Hospital 167"/>
    <x v="32"/>
    <n v="3"/>
    <n v="52"/>
    <n v="5.77"/>
    <s v="LT"/>
    <n v="4"/>
    <s v="FAIL"/>
    <x v="0"/>
  </r>
  <r>
    <s v="2-10-vaccine_administration_code_was_administered_at_an_improbable_age-"/>
    <n v="67"/>
    <s v="Beacon Community Hospital 167"/>
    <x v="33"/>
    <n v="0"/>
    <n v="52"/>
    <n v="0"/>
    <s v="LT"/>
    <n v="1"/>
    <s v="PASS"/>
    <x v="0"/>
  </r>
  <r>
    <s v="2-11-vaccine_administration_code_is_not_specific_for_administered_vaccination_event-"/>
    <n v="67"/>
    <s v="Beacon Community Hospital 167"/>
    <x v="34"/>
    <n v="0"/>
    <n v="52"/>
    <n v="0"/>
    <s v="LT"/>
    <n v="1"/>
    <s v="PASS"/>
    <x v="0"/>
  </r>
  <r>
    <s v="2-12-vaccine_lot_number_has_an_invalid_prefix-"/>
    <n v="67"/>
    <s v="Beacon Community Hospital 167"/>
    <x v="35"/>
    <n v="0"/>
    <n v="52"/>
    <n v="0"/>
    <s v="LT"/>
    <n v="1"/>
    <s v="PASS"/>
    <x v="0"/>
  </r>
  <r>
    <s v="2-13-vaccine_lot_number_has_an_invalid_infix-"/>
    <n v="67"/>
    <s v="Beacon Community Hospital 167"/>
    <x v="36"/>
    <n v="0"/>
    <n v="52"/>
    <n v="0"/>
    <s v="LT"/>
    <n v="1"/>
    <s v="PASS"/>
    <x v="0"/>
  </r>
  <r>
    <s v="2-14-vaccine_lot_number_has_an_invalid_suffix-"/>
    <n v="67"/>
    <s v="Beacon Community Hospital 167"/>
    <x v="37"/>
    <n v="0"/>
    <n v="52"/>
    <n v="0"/>
    <s v="LT"/>
    <n v="1"/>
    <s v="PASS"/>
    <x v="0"/>
  </r>
  <r>
    <s v="2-15-vaccine_lot_number_contains_at_least_one_invalid_character-"/>
    <n v="67"/>
    <s v="Beacon Community Hospital 167"/>
    <x v="38"/>
    <n v="0"/>
    <n v="52"/>
    <n v="0"/>
    <s v="LT"/>
    <n v="1"/>
    <s v="PASS"/>
    <x v="0"/>
  </r>
  <r>
    <s v="2-16-vaccine_lot_number_is_too_short-"/>
    <n v="67"/>
    <s v="Beacon Community Hospital 167"/>
    <x v="39"/>
    <n v="0"/>
    <n v="52"/>
    <n v="0"/>
    <s v="LT"/>
    <n v="1"/>
    <s v="PASS"/>
    <x v="0"/>
  </r>
  <r>
    <s v="2-17-vaccine_administration_code_is_unrecognized-"/>
    <n v="67"/>
    <s v="Beacon Community Hospital 167"/>
    <x v="40"/>
    <n v="0"/>
    <n v="52"/>
    <n v="0"/>
    <s v="LT"/>
    <n v="1"/>
    <s v="PASS"/>
    <x v="0"/>
  </r>
  <r>
    <s v="2-18-vaccine_manufacturer_is_unrecognized-"/>
    <n v="67"/>
    <s v="Beacon Community Hospital 167"/>
    <x v="41"/>
    <n v="0"/>
    <n v="52"/>
    <n v="0"/>
    <s v="LT"/>
    <n v="1"/>
    <s v="PASS"/>
    <x v="0"/>
  </r>
  <r>
    <s v="2-19-vaccine_administration_route_is_unrecognized-"/>
    <n v="67"/>
    <s v="Beacon Community Hospital 167"/>
    <x v="42"/>
    <n v="0"/>
    <n v="52"/>
    <n v="0"/>
    <s v="LT"/>
    <n v="1"/>
    <s v="PASS"/>
    <x v="0"/>
  </r>
  <r>
    <s v="2-20-vaccine_body_site_is_unrecognized-"/>
    <n v="67"/>
    <s v="Beacon Community Hospital 167"/>
    <x v="43"/>
    <n v="0"/>
    <n v="52"/>
    <n v="0"/>
    <s v="LT"/>
    <n v="1"/>
    <s v="PASS"/>
    <x v="0"/>
  </r>
  <r>
    <s v="2-21-vaccination_information_source_is_administered_but_appeared_to_be_historical-"/>
    <n v="67"/>
    <s v="Beacon Community Hospital 167"/>
    <x v="44"/>
    <n v="0"/>
    <n v="52"/>
    <n v="0"/>
    <s v="NONE"/>
    <s v="NONE"/>
    <s v="NONE"/>
    <x v="0"/>
  </r>
  <r>
    <s v="2-22-_funding_source_does_not_match_eligibility_code"/>
    <n v="67"/>
    <s v="Beacon Community Hospital 167"/>
    <x v="45"/>
    <n v="0"/>
    <n v="52"/>
    <n v="0"/>
    <s v="NONE"/>
    <s v="NONE"/>
    <s v="NONE"/>
    <x v="0"/>
  </r>
  <r>
    <s v="3-1-administered_vaccination_events_are_entered_into_the_iis_within_one_calendar_day_from_administration_date-"/>
    <n v="67"/>
    <s v="Beacon Community Hospital 167"/>
    <x v="46"/>
    <n v="52"/>
    <n v="52"/>
    <n v="100"/>
    <s v="GT"/>
    <n v="95"/>
    <s v="PASS"/>
    <x v="0"/>
  </r>
  <r>
    <s v="3-2-patient_entry_into_iis_≤30_days_from_birth"/>
    <n v="67"/>
    <s v="Beacon Community Hospital 167"/>
    <x v="47"/>
    <n v="6"/>
    <n v="6"/>
    <n v="100"/>
    <s v="GT"/>
    <n v="95"/>
    <s v="PASS"/>
    <x v="0"/>
  </r>
  <r>
    <s v="3-3-patient_entry_into_iis_30–45_days_from_birth"/>
    <n v="67"/>
    <s v="Beacon Community Hospital 167"/>
    <x v="48"/>
    <n v="0"/>
    <n v="6"/>
    <n v="0"/>
    <s v="LT"/>
    <n v="5"/>
    <s v="PASS"/>
    <x v="0"/>
  </r>
  <r>
    <s v="3-4-patient_entry_into_iis_45–60_days_from_birth"/>
    <n v="67"/>
    <s v="Beacon Community Hospital 167"/>
    <x v="49"/>
    <n v="0"/>
    <n v="6"/>
    <n v="0"/>
    <s v="LT"/>
    <n v="5"/>
    <s v="PASS"/>
    <x v="0"/>
  </r>
  <r>
    <s v="3-5-patient_entry_into_iis_&gt;_60_days_from_birth"/>
    <n v="67"/>
    <s v="Beacon Community Hospital 167"/>
    <x v="50"/>
    <n v="0"/>
    <n v="6"/>
    <n v="0"/>
    <s v="LT"/>
    <n v="5"/>
    <s v="PASS"/>
    <x v="0"/>
  </r>
  <r>
    <s v="3-6-administered_dose_entry_into_iis_2-7_days_from_admin_date"/>
    <n v="67"/>
    <s v="Beacon Community Hospital 167"/>
    <x v="51"/>
    <n v="0"/>
    <n v="52"/>
    <n v="0"/>
    <s v="LT"/>
    <n v="5"/>
    <s v="PASS"/>
    <x v="0"/>
  </r>
  <r>
    <s v="3-7-administered_dose_entry_into_iis_8-14_days_from_admin_date"/>
    <n v="67"/>
    <s v="Beacon Community Hospital 167"/>
    <x v="52"/>
    <n v="0"/>
    <n v="52"/>
    <n v="0"/>
    <s v="LT"/>
    <n v="5"/>
    <s v="PASS"/>
    <x v="0"/>
  </r>
  <r>
    <s v="3-8-administered_dose_entry_into_iis_&gt;_14_days_from_admin_date"/>
    <n v="67"/>
    <s v="Beacon Community Hospital 167"/>
    <x v="53"/>
    <n v="0"/>
    <n v="52"/>
    <n v="0"/>
    <s v="LT"/>
    <n v="5"/>
    <s v="PASS"/>
    <x v="0"/>
  </r>
  <r>
    <s v="1-1-patient_first_name_is_present-"/>
    <n v="19"/>
    <s v="Beacon Community Hospital 343"/>
    <x v="0"/>
    <n v="2094"/>
    <n v="2094"/>
    <n v="100"/>
    <s v="GT"/>
    <n v="99"/>
    <s v="PASS"/>
    <x v="0"/>
  </r>
  <r>
    <s v="1-2-patient_middle_name_is_present-"/>
    <n v="19"/>
    <s v="Beacon Community Hospital 343"/>
    <x v="1"/>
    <n v="1937"/>
    <n v="2094"/>
    <n v="92.5"/>
    <s v="GT"/>
    <n v="75"/>
    <s v="PASS"/>
    <x v="0"/>
  </r>
  <r>
    <s v="1-3-patient_name_last_is_present-"/>
    <n v="19"/>
    <s v="Beacon Community Hospital 343"/>
    <x v="2"/>
    <n v="2094"/>
    <n v="2094"/>
    <n v="100"/>
    <s v="GT"/>
    <n v="99"/>
    <s v="PASS"/>
    <x v="0"/>
  </r>
  <r>
    <s v="1-4-patient_birth_date_is_present-_x0009_"/>
    <n v="19"/>
    <s v="Beacon Community Hospital 343"/>
    <x v="3"/>
    <n v="2094"/>
    <n v="2094"/>
    <n v="100"/>
    <s v="GT"/>
    <n v="99"/>
    <s v="PASS"/>
    <x v="0"/>
  </r>
  <r>
    <s v="1-5-patient_gender_is_present-"/>
    <n v="19"/>
    <s v="Beacon Community Hospital 343"/>
    <x v="4"/>
    <n v="2094"/>
    <n v="2094"/>
    <n v="100"/>
    <s v="GT"/>
    <n v="99"/>
    <s v="PASS"/>
    <x v="0"/>
  </r>
  <r>
    <s v="1-6-patient_address_street_is_present-"/>
    <n v="19"/>
    <s v="Beacon Community Hospital 343"/>
    <x v="5"/>
    <n v="2093"/>
    <n v="2094"/>
    <n v="99.95"/>
    <s v="GT"/>
    <n v="85"/>
    <s v="PASS"/>
    <x v="0"/>
  </r>
  <r>
    <s v="1-7-_patient_address_city_is_present-_x0009_"/>
    <n v="19"/>
    <s v="Beacon Community Hospital 343"/>
    <x v="6"/>
    <n v="2094"/>
    <n v="2094"/>
    <n v="100"/>
    <s v="GT"/>
    <n v="85"/>
    <s v="PASS"/>
    <x v="0"/>
  </r>
  <r>
    <s v="1-8-patient_address_state_is_present-_x0009_"/>
    <n v="19"/>
    <s v="Beacon Community Hospital 343"/>
    <x v="7"/>
    <n v="2094"/>
    <n v="2094"/>
    <n v="100"/>
    <s v="GT"/>
    <n v="85"/>
    <s v="PASS"/>
    <x v="0"/>
  </r>
  <r>
    <s v="1-9-patient_address_zip_code_is_present-_x0009_"/>
    <n v="19"/>
    <s v="Beacon Community Hospital 343"/>
    <x v="8"/>
    <n v="2094"/>
    <n v="2094"/>
    <n v="100"/>
    <s v="GT"/>
    <n v="85"/>
    <s v="PASS"/>
    <x v="0"/>
  </r>
  <r>
    <s v="1-10-patient_complete_address_is_present-"/>
    <n v="19"/>
    <s v="Beacon Community Hospital 343"/>
    <x v="9"/>
    <n v="2093"/>
    <n v="2094"/>
    <n v="99.95"/>
    <s v="GT"/>
    <n v="85"/>
    <s v="PASS"/>
    <x v="0"/>
  </r>
  <r>
    <s v="1-11-patient_race_is_present-"/>
    <n v="19"/>
    <s v="Beacon Community Hospital 343"/>
    <x v="10"/>
    <n v="2094"/>
    <n v="2094"/>
    <n v="100"/>
    <s v="GT"/>
    <n v="95"/>
    <s v="PASS"/>
    <x v="0"/>
  </r>
  <r>
    <s v="1-12-patient_ethnicity_is_present-"/>
    <n v="19"/>
    <s v="Beacon Community Hospital 343"/>
    <x v="11"/>
    <n v="2094"/>
    <n v="2094"/>
    <n v="100"/>
    <s v="GT"/>
    <n v="95"/>
    <s v="PASS"/>
    <x v="0"/>
  </r>
  <r>
    <s v="1-13-patient_phone_number_is_present-"/>
    <n v="19"/>
    <s v="Beacon Community Hospital 343"/>
    <x v="12"/>
    <n v="2072"/>
    <n v="2094"/>
    <n v="98.95"/>
    <s v="GT"/>
    <n v="90"/>
    <s v="PASS"/>
    <x v="0"/>
  </r>
  <r>
    <s v="1-14-patient_email_is_present-"/>
    <n v="19"/>
    <s v="Beacon Community Hospital 343"/>
    <x v="13"/>
    <n v="1038"/>
    <n v="2094"/>
    <n v="49.57"/>
    <s v="GT"/>
    <n v="90"/>
    <s v="FAIL"/>
    <x v="0"/>
  </r>
  <r>
    <s v="1-15-mother’s_maiden_name_is_present-"/>
    <n v="19"/>
    <s v="Beacon Community Hospital 343"/>
    <x v="14"/>
    <n v="1409"/>
    <n v="2094"/>
    <n v="67.290000000000006"/>
    <s v="GT"/>
    <n v="90"/>
    <s v="FAIL"/>
    <x v="0"/>
  </r>
  <r>
    <s v="1-16-responsible_person_first_name_is_present-"/>
    <n v="19"/>
    <s v="Beacon Community Hospital 343"/>
    <x v="15"/>
    <n v="1393"/>
    <n v="2094"/>
    <n v="66.52"/>
    <s v="GT"/>
    <n v="90"/>
    <s v="FAIL"/>
    <x v="0"/>
  </r>
  <r>
    <s v="1-17-responsible_person_last_name_is_present-"/>
    <n v="19"/>
    <s v="Beacon Community Hospital 343"/>
    <x v="16"/>
    <n v="1393"/>
    <n v="2094"/>
    <n v="66.52"/>
    <s v="GT"/>
    <n v="90"/>
    <s v="FAIL"/>
    <x v="0"/>
  </r>
  <r>
    <s v="1-18-vaccine_administration_code_is_present-"/>
    <n v="19"/>
    <s v="Beacon Community Hospital 343"/>
    <x v="17"/>
    <n v="2107"/>
    <n v="2107"/>
    <n v="100"/>
    <s v="GT"/>
    <n v="99"/>
    <s v="PASS"/>
    <x v="0"/>
  </r>
  <r>
    <s v="1-19-vaccine_administration_date_is_present-"/>
    <n v="19"/>
    <s v="Beacon Community Hospital 343"/>
    <x v="18"/>
    <n v="2107"/>
    <n v="2107"/>
    <n v="100"/>
    <s v="GT"/>
    <n v="99"/>
    <s v="PASS"/>
    <x v="0"/>
  </r>
  <r>
    <s v="1-20-vaccine_information_source_(e-g-_admin/historical_indicator)_is_present-"/>
    <n v="19"/>
    <s v="Beacon Community Hospital 343"/>
    <x v="19"/>
    <n v="2107"/>
    <n v="2107"/>
    <n v="100"/>
    <s v="GT"/>
    <n v="99"/>
    <s v="PASS"/>
    <x v="0"/>
  </r>
  <r>
    <s v="1-21-vaccine_lot_number_is_present-"/>
    <n v="19"/>
    <s v="Beacon Community Hospital 343"/>
    <x v="20"/>
    <n v="2102"/>
    <n v="2102"/>
    <n v="100"/>
    <s v="GT"/>
    <n v="99"/>
    <s v="PASS"/>
    <x v="0"/>
  </r>
  <r>
    <s v="1-22-vaccine_lot_expiration_date_is_present-"/>
    <n v="19"/>
    <s v="Beacon Community Hospital 343"/>
    <x v="21"/>
    <n v="2102"/>
    <n v="2102"/>
    <n v="100"/>
    <s v="GT"/>
    <n v="99"/>
    <s v="PASS"/>
    <x v="0"/>
  </r>
  <r>
    <s v="1-23-vaccine_eligibility_code_is_present-"/>
    <n v="19"/>
    <s v="Beacon Community Hospital 343"/>
    <x v="22"/>
    <n v="2102"/>
    <n v="2102"/>
    <n v="100"/>
    <s v="GT"/>
    <n v="99"/>
    <s v="PASS"/>
    <x v="0"/>
  </r>
  <r>
    <s v="1-24-vaccine_funding_source_is_present-"/>
    <n v="19"/>
    <s v="Beacon Community Hospital 343"/>
    <x v="23"/>
    <n v="2102"/>
    <n v="2102"/>
    <n v="100"/>
    <s v="GT"/>
    <n v="99"/>
    <s v="PASS"/>
    <x v="0"/>
  </r>
  <r>
    <s v="2-1-patients_born_on_the_first_of_the_month_do_not_exceed_normal_distribution_of_birth_dates-"/>
    <n v="19"/>
    <s v="Beacon Community Hospital 343"/>
    <x v="24"/>
    <n v="67"/>
    <n v="2094"/>
    <n v="3.2"/>
    <s v="LT"/>
    <n v="4"/>
    <s v="PASS"/>
    <x v="0"/>
  </r>
  <r>
    <s v="2-2-patients_born_on_the_15th_of_the_month_do_not_exceed_normal_distribution_of_birth_dates-"/>
    <n v="19"/>
    <s v="Beacon Community Hospital 343"/>
    <x v="25"/>
    <n v="53"/>
    <n v="2094"/>
    <n v="2.5299999999999998"/>
    <s v="LT"/>
    <n v="4"/>
    <s v="PASS"/>
    <x v="0"/>
  </r>
  <r>
    <s v="2-3-patients_born_on_the_last_day_of_the_month_do_not_exceed_normal_distribution_of_birth_dates-"/>
    <n v="19"/>
    <s v="Beacon Community Hospital 343"/>
    <x v="26"/>
    <n v="63"/>
    <n v="2094"/>
    <n v="3.01"/>
    <s v="LT"/>
    <n v="4"/>
    <s v="PASS"/>
    <x v="0"/>
  </r>
  <r>
    <s v="2-4-patient_has_more_vaccinations_than_expected-"/>
    <n v="19"/>
    <s v="Beacon Community Hospital 343"/>
    <x v="27"/>
    <n v="0"/>
    <n v="2094"/>
    <n v="0"/>
    <s v="LT"/>
    <n v="1"/>
    <s v="PASS"/>
    <x v="0"/>
  </r>
  <r>
    <s v="2-5-vaccine_administration_date_is_after_vaccine_lot_expiration_date-"/>
    <n v="19"/>
    <s v="Beacon Community Hospital 343"/>
    <x v="28"/>
    <n v="3"/>
    <n v="2106"/>
    <n v="0.14000000000000001"/>
    <s v="LT"/>
    <n v="1"/>
    <s v="PASS"/>
    <x v="0"/>
  </r>
  <r>
    <s v="2-6-vaccine_administration_date_is_before_birth_date-"/>
    <n v="19"/>
    <s v="Beacon Community Hospital 343"/>
    <x v="29"/>
    <n v="0"/>
    <n v="2107"/>
    <n v="0"/>
    <s v="LT"/>
    <n v="1"/>
    <s v="PASS"/>
    <x v="0"/>
  </r>
  <r>
    <s v="2-7-vaccine_administration_dates_on_the_first_day_of_the_month_do_not_exceed_normal_distribution_of_administrations_dates-"/>
    <n v="19"/>
    <s v="Beacon Community Hospital 343"/>
    <x v="30"/>
    <n v="58"/>
    <n v="2107"/>
    <n v="2.75"/>
    <s v="LT"/>
    <n v="4"/>
    <s v="PASS"/>
    <x v="0"/>
  </r>
  <r>
    <s v="2-8-vaccine_administration_dates_on_the_15th_of_the_month_do_not_exceed_normal_distribution_of_administration_dates-"/>
    <n v="19"/>
    <s v="Beacon Community Hospital 343"/>
    <x v="31"/>
    <n v="62"/>
    <n v="2107"/>
    <n v="2.94"/>
    <s v="LT"/>
    <n v="4"/>
    <s v="PASS"/>
    <x v="0"/>
  </r>
  <r>
    <s v="2-9-vaccine_administration_dates_on_the_last_day_of_the_month_do_not_exceed_normal_distribution_of_administration_dates-"/>
    <n v="19"/>
    <s v="Beacon Community Hospital 343"/>
    <x v="32"/>
    <n v="72"/>
    <n v="2107"/>
    <n v="3.42"/>
    <s v="LT"/>
    <n v="4"/>
    <s v="PASS"/>
    <x v="0"/>
  </r>
  <r>
    <s v="2-10-vaccine_administration_code_was_administered_at_an_improbable_age-"/>
    <n v="19"/>
    <s v="Beacon Community Hospital 343"/>
    <x v="33"/>
    <n v="0"/>
    <n v="2106"/>
    <n v="0"/>
    <s v="LT"/>
    <n v="1"/>
    <s v="PASS"/>
    <x v="0"/>
  </r>
  <r>
    <s v="2-11-vaccine_administration_code_is_not_specific_for_administered_vaccination_event-"/>
    <n v="19"/>
    <s v="Beacon Community Hospital 343"/>
    <x v="34"/>
    <n v="0"/>
    <n v="2102"/>
    <n v="0"/>
    <s v="LT"/>
    <n v="1"/>
    <s v="PASS"/>
    <x v="0"/>
  </r>
  <r>
    <s v="2-12-vaccine_lot_number_has_an_invalid_prefix-"/>
    <n v="19"/>
    <s v="Beacon Community Hospital 343"/>
    <x v="35"/>
    <n v="0"/>
    <n v="2102"/>
    <n v="0"/>
    <s v="LT"/>
    <n v="1"/>
    <s v="PASS"/>
    <x v="0"/>
  </r>
  <r>
    <s v="2-13-vaccine_lot_number_has_an_invalid_infix-"/>
    <n v="19"/>
    <s v="Beacon Community Hospital 343"/>
    <x v="36"/>
    <n v="0"/>
    <n v="2102"/>
    <n v="0"/>
    <s v="LT"/>
    <n v="1"/>
    <s v="PASS"/>
    <x v="0"/>
  </r>
  <r>
    <s v="2-14-vaccine_lot_number_has_an_invalid_suffix-"/>
    <n v="19"/>
    <s v="Beacon Community Hospital 343"/>
    <x v="37"/>
    <n v="0"/>
    <n v="2102"/>
    <n v="0"/>
    <s v="LT"/>
    <n v="1"/>
    <s v="PASS"/>
    <x v="0"/>
  </r>
  <r>
    <s v="2-15-vaccine_lot_number_contains_at_least_one_invalid_character-"/>
    <n v="19"/>
    <s v="Beacon Community Hospital 343"/>
    <x v="38"/>
    <n v="0"/>
    <n v="2102"/>
    <n v="0"/>
    <s v="LT"/>
    <n v="1"/>
    <s v="PASS"/>
    <x v="0"/>
  </r>
  <r>
    <s v="2-16-vaccine_lot_number_is_too_short-"/>
    <n v="19"/>
    <s v="Beacon Community Hospital 343"/>
    <x v="39"/>
    <n v="0"/>
    <n v="2102"/>
    <n v="0"/>
    <s v="LT"/>
    <n v="1"/>
    <s v="PASS"/>
    <x v="0"/>
  </r>
  <r>
    <s v="2-17-vaccine_administration_code_is_unrecognized-"/>
    <n v="19"/>
    <s v="Beacon Community Hospital 343"/>
    <x v="40"/>
    <n v="0"/>
    <n v="2107"/>
    <n v="0"/>
    <s v="LT"/>
    <n v="1"/>
    <s v="PASS"/>
    <x v="0"/>
  </r>
  <r>
    <s v="2-18-vaccine_manufacturer_is_unrecognized-"/>
    <n v="19"/>
    <s v="Beacon Community Hospital 343"/>
    <x v="41"/>
    <n v="0"/>
    <n v="2107"/>
    <n v="0"/>
    <s v="LT"/>
    <n v="1"/>
    <s v="PASS"/>
    <x v="0"/>
  </r>
  <r>
    <s v="2-19-vaccine_administration_route_is_unrecognized-"/>
    <n v="19"/>
    <s v="Beacon Community Hospital 343"/>
    <x v="42"/>
    <n v="0"/>
    <n v="2102"/>
    <n v="0"/>
    <s v="LT"/>
    <n v="1"/>
    <s v="PASS"/>
    <x v="0"/>
  </r>
  <r>
    <s v="2-20-vaccine_body_site_is_unrecognized-"/>
    <n v="19"/>
    <s v="Beacon Community Hospital 343"/>
    <x v="43"/>
    <n v="0"/>
    <n v="2102"/>
    <n v="0"/>
    <s v="LT"/>
    <n v="1"/>
    <s v="PASS"/>
    <x v="0"/>
  </r>
  <r>
    <s v="2-21-vaccination_information_source_is_administered_but_appeared_to_be_historical-"/>
    <n v="19"/>
    <s v="Beacon Community Hospital 343"/>
    <x v="44"/>
    <n v="0"/>
    <n v="2102"/>
    <n v="0"/>
    <s v="NONE"/>
    <s v="NONE"/>
    <s v="NONE"/>
    <x v="0"/>
  </r>
  <r>
    <s v="2-22-_funding_source_does_not_match_eligibility_code"/>
    <n v="19"/>
    <s v="Beacon Community Hospital 343"/>
    <x v="45"/>
    <n v="36"/>
    <n v="2102"/>
    <n v="1.71"/>
    <s v="NONE"/>
    <s v="NONE"/>
    <s v="NONE"/>
    <x v="0"/>
  </r>
  <r>
    <s v="3-1-administered_vaccination_events_are_entered_into_the_iis_within_one_calendar_day_from_administration_date-"/>
    <n v="19"/>
    <s v="Beacon Community Hospital 343"/>
    <x v="46"/>
    <n v="1"/>
    <n v="2101"/>
    <n v="0.05"/>
    <s v="GT"/>
    <n v="95"/>
    <s v="FAIL"/>
    <x v="0"/>
  </r>
  <r>
    <s v="3-2-patient_entry_into_iis_≤30_days_from_birth"/>
    <n v="19"/>
    <s v="Beacon Community Hospital 343"/>
    <x v="47"/>
    <n v="2049"/>
    <n v="2094"/>
    <n v="97.85"/>
    <s v="GT"/>
    <n v="95"/>
    <s v="PASS"/>
    <x v="0"/>
  </r>
  <r>
    <s v="3-3-patient_entry_into_iis_30–45_days_from_birth"/>
    <n v="19"/>
    <s v="Beacon Community Hospital 343"/>
    <x v="48"/>
    <n v="7"/>
    <n v="2094"/>
    <n v="0.33"/>
    <s v="LT"/>
    <n v="5"/>
    <s v="PASS"/>
    <x v="0"/>
  </r>
  <r>
    <s v="3-4-patient_entry_into_iis_45–60_days_from_birth"/>
    <n v="19"/>
    <s v="Beacon Community Hospital 343"/>
    <x v="49"/>
    <n v="3"/>
    <n v="2094"/>
    <n v="0.14000000000000001"/>
    <s v="LT"/>
    <n v="5"/>
    <s v="PASS"/>
    <x v="0"/>
  </r>
  <r>
    <s v="3-5-patient_entry_into_iis_&gt;_60_days_from_birth"/>
    <n v="19"/>
    <s v="Beacon Community Hospital 343"/>
    <x v="50"/>
    <n v="35"/>
    <n v="2094"/>
    <n v="1.67"/>
    <s v="LT"/>
    <n v="5"/>
    <s v="PASS"/>
    <x v="0"/>
  </r>
  <r>
    <s v="3-6-administered_dose_entry_into_iis_2-7_days_from_admin_date"/>
    <n v="19"/>
    <s v="Beacon Community Hospital 343"/>
    <x v="51"/>
    <n v="849"/>
    <n v="2101"/>
    <n v="40.409999999999997"/>
    <s v="LT"/>
    <n v="5"/>
    <s v="FAIL"/>
    <x v="0"/>
  </r>
  <r>
    <s v="3-7-administered_dose_entry_into_iis_8-14_days_from_admin_date"/>
    <n v="19"/>
    <s v="Beacon Community Hospital 343"/>
    <x v="52"/>
    <n v="530"/>
    <n v="2101"/>
    <n v="25.23"/>
    <s v="LT"/>
    <n v="5"/>
    <s v="FAIL"/>
    <x v="0"/>
  </r>
  <r>
    <s v="3-8-administered_dose_entry_into_iis_&gt;_14_days_from_admin_date"/>
    <n v="19"/>
    <s v="Beacon Community Hospital 343"/>
    <x v="53"/>
    <n v="721"/>
    <n v="2101"/>
    <n v="34.32"/>
    <s v="LT"/>
    <n v="5"/>
    <s v="FAIL"/>
    <x v="0"/>
  </r>
  <r>
    <s v="1-1-patient_first_name_is_present-"/>
    <n v="209"/>
    <s v="Beacon General Hospital 406"/>
    <x v="0"/>
    <n v="1"/>
    <n v="1"/>
    <n v="100"/>
    <s v="GT"/>
    <n v="99"/>
    <s v="PASS"/>
    <x v="0"/>
  </r>
  <r>
    <s v="1-2-patient_middle_name_is_present-"/>
    <n v="209"/>
    <s v="Beacon General Hospital 406"/>
    <x v="1"/>
    <n v="0"/>
    <n v="1"/>
    <n v="0"/>
    <s v="GT"/>
    <n v="75"/>
    <s v="FAIL"/>
    <x v="0"/>
  </r>
  <r>
    <s v="1-3-patient_name_last_is_present-"/>
    <n v="209"/>
    <s v="Beacon General Hospital 406"/>
    <x v="2"/>
    <n v="1"/>
    <n v="1"/>
    <n v="100"/>
    <s v="GT"/>
    <n v="99"/>
    <s v="PASS"/>
    <x v="0"/>
  </r>
  <r>
    <s v="1-4-patient_birth_date_is_present-_x0009_"/>
    <n v="209"/>
    <s v="Beacon General Hospital 406"/>
    <x v="3"/>
    <n v="1"/>
    <n v="1"/>
    <n v="100"/>
    <s v="GT"/>
    <n v="99"/>
    <s v="PASS"/>
    <x v="0"/>
  </r>
  <r>
    <s v="1-5-patient_gender_is_present-"/>
    <n v="209"/>
    <s v="Beacon General Hospital 406"/>
    <x v="4"/>
    <n v="1"/>
    <n v="1"/>
    <n v="100"/>
    <s v="GT"/>
    <n v="99"/>
    <s v="PASS"/>
    <x v="0"/>
  </r>
  <r>
    <s v="1-6-patient_address_street_is_present-"/>
    <n v="209"/>
    <s v="Beacon General Hospital 406"/>
    <x v="5"/>
    <n v="1"/>
    <n v="1"/>
    <n v="100"/>
    <s v="GT"/>
    <n v="85"/>
    <s v="PASS"/>
    <x v="0"/>
  </r>
  <r>
    <s v="1-7-_patient_address_city_is_present-_x0009_"/>
    <n v="209"/>
    <s v="Beacon General Hospital 406"/>
    <x v="6"/>
    <n v="1"/>
    <n v="1"/>
    <n v="100"/>
    <s v="GT"/>
    <n v="85"/>
    <s v="PASS"/>
    <x v="0"/>
  </r>
  <r>
    <s v="1-8-patient_address_state_is_present-_x0009_"/>
    <n v="209"/>
    <s v="Beacon General Hospital 406"/>
    <x v="7"/>
    <n v="1"/>
    <n v="1"/>
    <n v="100"/>
    <s v="GT"/>
    <n v="85"/>
    <s v="PASS"/>
    <x v="0"/>
  </r>
  <r>
    <s v="1-9-patient_address_zip_code_is_present-_x0009_"/>
    <n v="209"/>
    <s v="Beacon General Hospital 406"/>
    <x v="8"/>
    <n v="1"/>
    <n v="1"/>
    <n v="100"/>
    <s v="GT"/>
    <n v="85"/>
    <s v="PASS"/>
    <x v="0"/>
  </r>
  <r>
    <s v="1-10-patient_complete_address_is_present-"/>
    <n v="209"/>
    <s v="Beacon General Hospital 406"/>
    <x v="9"/>
    <n v="1"/>
    <n v="1"/>
    <n v="100"/>
    <s v="GT"/>
    <n v="85"/>
    <s v="PASS"/>
    <x v="0"/>
  </r>
  <r>
    <s v="1-11-patient_race_is_present-"/>
    <n v="209"/>
    <s v="Beacon General Hospital 406"/>
    <x v="10"/>
    <n v="1"/>
    <n v="1"/>
    <n v="100"/>
    <s v="GT"/>
    <n v="95"/>
    <s v="PASS"/>
    <x v="0"/>
  </r>
  <r>
    <s v="1-12-patient_ethnicity_is_present-"/>
    <n v="209"/>
    <s v="Beacon General Hospital 406"/>
    <x v="11"/>
    <n v="1"/>
    <n v="1"/>
    <n v="100"/>
    <s v="GT"/>
    <n v="95"/>
    <s v="PASS"/>
    <x v="0"/>
  </r>
  <r>
    <s v="1-13-patient_phone_number_is_present-"/>
    <n v="209"/>
    <s v="Beacon General Hospital 406"/>
    <x v="12"/>
    <n v="0"/>
    <n v="1"/>
    <n v="0"/>
    <s v="GT"/>
    <n v="90"/>
    <s v="FAIL"/>
    <x v="0"/>
  </r>
  <r>
    <s v="1-14-patient_email_is_present-"/>
    <n v="209"/>
    <s v="Beacon General Hospital 406"/>
    <x v="13"/>
    <n v="0"/>
    <n v="1"/>
    <n v="0"/>
    <s v="GT"/>
    <n v="90"/>
    <s v="FAIL"/>
    <x v="0"/>
  </r>
  <r>
    <s v="1-15-mother’s_maiden_name_is_present-"/>
    <n v="209"/>
    <s v="Beacon General Hospital 406"/>
    <x v="14"/>
    <n v="0"/>
    <n v="1"/>
    <n v="0"/>
    <s v="GT"/>
    <n v="90"/>
    <s v="FAIL"/>
    <x v="0"/>
  </r>
  <r>
    <s v="1-16-responsible_person_first_name_is_present-"/>
    <n v="209"/>
    <s v="Beacon General Hospital 406"/>
    <x v="15"/>
    <n v="1"/>
    <n v="1"/>
    <n v="100"/>
    <s v="GT"/>
    <n v="90"/>
    <s v="PASS"/>
    <x v="0"/>
  </r>
  <r>
    <s v="1-17-responsible_person_last_name_is_present-"/>
    <n v="209"/>
    <s v="Beacon General Hospital 406"/>
    <x v="16"/>
    <n v="1"/>
    <n v="1"/>
    <n v="100"/>
    <s v="GT"/>
    <n v="90"/>
    <s v="PASS"/>
    <x v="0"/>
  </r>
  <r>
    <s v="1-18-vaccine_administration_code_is_present-"/>
    <n v="209"/>
    <s v="Beacon General Hospital 406"/>
    <x v="17"/>
    <n v="1"/>
    <n v="1"/>
    <n v="100"/>
    <s v="GT"/>
    <n v="99"/>
    <s v="PASS"/>
    <x v="0"/>
  </r>
  <r>
    <s v="1-19-vaccine_administration_date_is_present-"/>
    <n v="209"/>
    <s v="Beacon General Hospital 406"/>
    <x v="18"/>
    <n v="1"/>
    <n v="1"/>
    <n v="100"/>
    <s v="GT"/>
    <n v="99"/>
    <s v="PASS"/>
    <x v="0"/>
  </r>
  <r>
    <s v="1-20-vaccine_information_source_(e-g-_admin/historical_indicator)_is_present-"/>
    <n v="209"/>
    <s v="Beacon General Hospital 406"/>
    <x v="19"/>
    <n v="1"/>
    <n v="1"/>
    <n v="100"/>
    <s v="GT"/>
    <n v="99"/>
    <s v="PASS"/>
    <x v="0"/>
  </r>
  <r>
    <s v="1-21-vaccine_lot_number_is_present-"/>
    <n v="209"/>
    <s v="Beacon General Hospital 406"/>
    <x v="20"/>
    <n v="1"/>
    <n v="1"/>
    <n v="100"/>
    <s v="GT"/>
    <n v="99"/>
    <s v="PASS"/>
    <x v="0"/>
  </r>
  <r>
    <s v="1-22-vaccine_lot_expiration_date_is_present-"/>
    <n v="209"/>
    <s v="Beacon General Hospital 406"/>
    <x v="21"/>
    <n v="1"/>
    <n v="1"/>
    <n v="100"/>
    <s v="GT"/>
    <n v="99"/>
    <s v="PASS"/>
    <x v="0"/>
  </r>
  <r>
    <s v="1-23-vaccine_eligibility_code_is_present-"/>
    <n v="209"/>
    <s v="Beacon General Hospital 406"/>
    <x v="22"/>
    <n v="1"/>
    <n v="1"/>
    <n v="100"/>
    <s v="GT"/>
    <n v="99"/>
    <s v="PASS"/>
    <x v="0"/>
  </r>
  <r>
    <s v="1-24-vaccine_funding_source_is_present-"/>
    <n v="209"/>
    <s v="Beacon General Hospital 406"/>
    <x v="23"/>
    <n v="1"/>
    <n v="1"/>
    <n v="100"/>
    <s v="GT"/>
    <n v="99"/>
    <s v="PASS"/>
    <x v="0"/>
  </r>
  <r>
    <s v="2-1-patients_born_on_the_first_of_the_month_do_not_exceed_normal_distribution_of_birth_dates-"/>
    <n v="209"/>
    <s v="Beacon General Hospital 406"/>
    <x v="24"/>
    <n v="0"/>
    <n v="1"/>
    <n v="0"/>
    <s v="LT"/>
    <n v="4"/>
    <s v="PASS"/>
    <x v="0"/>
  </r>
  <r>
    <s v="2-2-patients_born_on_the_15th_of_the_month_do_not_exceed_normal_distribution_of_birth_dates-"/>
    <n v="209"/>
    <s v="Beacon General Hospital 406"/>
    <x v="25"/>
    <n v="0"/>
    <n v="1"/>
    <n v="0"/>
    <s v="LT"/>
    <n v="4"/>
    <s v="PASS"/>
    <x v="0"/>
  </r>
  <r>
    <s v="2-3-patients_born_on_the_last_day_of_the_month_do_not_exceed_normal_distribution_of_birth_dates-"/>
    <n v="209"/>
    <s v="Beacon General Hospital 406"/>
    <x v="26"/>
    <n v="0"/>
    <n v="1"/>
    <n v="0"/>
    <s v="LT"/>
    <n v="4"/>
    <s v="PASS"/>
    <x v="0"/>
  </r>
  <r>
    <s v="2-4-patient_has_more_vaccinations_than_expected-"/>
    <n v="209"/>
    <s v="Beacon General Hospital 406"/>
    <x v="27"/>
    <n v="0"/>
    <n v="1"/>
    <n v="0"/>
    <s v="LT"/>
    <n v="1"/>
    <s v="PASS"/>
    <x v="0"/>
  </r>
  <r>
    <s v="2-5-vaccine_administration_date_is_after_vaccine_lot_expiration_date-"/>
    <n v="209"/>
    <s v="Beacon General Hospital 406"/>
    <x v="28"/>
    <n v="0"/>
    <n v="1"/>
    <n v="0"/>
    <s v="LT"/>
    <n v="1"/>
    <s v="PASS"/>
    <x v="0"/>
  </r>
  <r>
    <s v="2-6-vaccine_administration_date_is_before_birth_date-"/>
    <n v="209"/>
    <s v="Beacon General Hospital 406"/>
    <x v="29"/>
    <n v="0"/>
    <n v="1"/>
    <n v="0"/>
    <s v="LT"/>
    <n v="1"/>
    <s v="PASS"/>
    <x v="0"/>
  </r>
  <r>
    <s v="2-7-vaccine_administration_dates_on_the_first_day_of_the_month_do_not_exceed_normal_distribution_of_administrations_dates-"/>
    <n v="209"/>
    <s v="Beacon General Hospital 406"/>
    <x v="30"/>
    <n v="0"/>
    <n v="1"/>
    <n v="0"/>
    <s v="LT"/>
    <n v="4"/>
    <s v="PASS"/>
    <x v="0"/>
  </r>
  <r>
    <s v="2-8-vaccine_administration_dates_on_the_15th_of_the_month_do_not_exceed_normal_distribution_of_administration_dates-"/>
    <n v="209"/>
    <s v="Beacon General Hospital 406"/>
    <x v="31"/>
    <n v="0"/>
    <n v="1"/>
    <n v="0"/>
    <s v="LT"/>
    <n v="4"/>
    <s v="PASS"/>
    <x v="0"/>
  </r>
  <r>
    <s v="2-9-vaccine_administration_dates_on_the_last_day_of_the_month_do_not_exceed_normal_distribution_of_administration_dates-"/>
    <n v="209"/>
    <s v="Beacon General Hospital 406"/>
    <x v="32"/>
    <n v="0"/>
    <n v="1"/>
    <n v="0"/>
    <s v="LT"/>
    <n v="4"/>
    <s v="PASS"/>
    <x v="0"/>
  </r>
  <r>
    <s v="2-10-vaccine_administration_code_was_administered_at_an_improbable_age-"/>
    <n v="209"/>
    <s v="Beacon General Hospital 406"/>
    <x v="33"/>
    <n v="0"/>
    <n v="1"/>
    <n v="0"/>
    <s v="LT"/>
    <n v="1"/>
    <s v="PASS"/>
    <x v="0"/>
  </r>
  <r>
    <s v="2-11-vaccine_administration_code_is_not_specific_for_administered_vaccination_event-"/>
    <n v="209"/>
    <s v="Beacon General Hospital 406"/>
    <x v="34"/>
    <n v="0"/>
    <n v="1"/>
    <n v="0"/>
    <s v="LT"/>
    <n v="1"/>
    <s v="PASS"/>
    <x v="0"/>
  </r>
  <r>
    <s v="2-12-vaccine_lot_number_has_an_invalid_prefix-"/>
    <n v="209"/>
    <s v="Beacon General Hospital 406"/>
    <x v="35"/>
    <n v="0"/>
    <n v="1"/>
    <n v="0"/>
    <s v="LT"/>
    <n v="1"/>
    <s v="PASS"/>
    <x v="0"/>
  </r>
  <r>
    <s v="2-13-vaccine_lot_number_has_an_invalid_infix-"/>
    <n v="209"/>
    <s v="Beacon General Hospital 406"/>
    <x v="36"/>
    <n v="0"/>
    <n v="1"/>
    <n v="0"/>
    <s v="LT"/>
    <n v="1"/>
    <s v="PASS"/>
    <x v="0"/>
  </r>
  <r>
    <s v="2-14-vaccine_lot_number_has_an_invalid_suffix-"/>
    <n v="209"/>
    <s v="Beacon General Hospital 406"/>
    <x v="37"/>
    <n v="0"/>
    <n v="1"/>
    <n v="0"/>
    <s v="LT"/>
    <n v="1"/>
    <s v="PASS"/>
    <x v="0"/>
  </r>
  <r>
    <s v="2-15-vaccine_lot_number_contains_at_least_one_invalid_character-"/>
    <n v="209"/>
    <s v="Beacon General Hospital 406"/>
    <x v="38"/>
    <n v="0"/>
    <n v="1"/>
    <n v="0"/>
    <s v="LT"/>
    <n v="1"/>
    <s v="PASS"/>
    <x v="0"/>
  </r>
  <r>
    <s v="2-16-vaccine_lot_number_is_too_short-"/>
    <n v="209"/>
    <s v="Beacon General Hospital 406"/>
    <x v="39"/>
    <n v="0"/>
    <n v="1"/>
    <n v="0"/>
    <s v="LT"/>
    <n v="1"/>
    <s v="PASS"/>
    <x v="0"/>
  </r>
  <r>
    <s v="2-17-vaccine_administration_code_is_unrecognized-"/>
    <n v="209"/>
    <s v="Beacon General Hospital 406"/>
    <x v="40"/>
    <n v="0"/>
    <n v="1"/>
    <n v="0"/>
    <s v="LT"/>
    <n v="1"/>
    <s v="PASS"/>
    <x v="0"/>
  </r>
  <r>
    <s v="2-18-vaccine_manufacturer_is_unrecognized-"/>
    <n v="209"/>
    <s v="Beacon General Hospital 406"/>
    <x v="41"/>
    <n v="0"/>
    <n v="1"/>
    <n v="0"/>
    <s v="LT"/>
    <n v="1"/>
    <s v="PASS"/>
    <x v="0"/>
  </r>
  <r>
    <s v="2-19-vaccine_administration_route_is_unrecognized-"/>
    <n v="209"/>
    <s v="Beacon General Hospital 406"/>
    <x v="42"/>
    <n v="0"/>
    <n v="1"/>
    <n v="0"/>
    <s v="LT"/>
    <n v="1"/>
    <s v="PASS"/>
    <x v="0"/>
  </r>
  <r>
    <s v="2-20-vaccine_body_site_is_unrecognized-"/>
    <n v="209"/>
    <s v="Beacon General Hospital 406"/>
    <x v="43"/>
    <n v="0"/>
    <n v="1"/>
    <n v="0"/>
    <s v="LT"/>
    <n v="1"/>
    <s v="PASS"/>
    <x v="0"/>
  </r>
  <r>
    <s v="2-21-vaccination_information_source_is_administered_but_appeared_to_be_historical-"/>
    <n v="209"/>
    <s v="Beacon General Hospital 406"/>
    <x v="44"/>
    <n v="0"/>
    <n v="1"/>
    <n v="0"/>
    <s v="NONE"/>
    <s v="NONE"/>
    <s v="NONE"/>
    <x v="0"/>
  </r>
  <r>
    <s v="2-22-_funding_source_does_not_match_eligibility_code"/>
    <n v="209"/>
    <s v="Beacon General Hospital 406"/>
    <x v="45"/>
    <n v="0"/>
    <n v="1"/>
    <n v="0"/>
    <s v="NONE"/>
    <s v="NONE"/>
    <s v="NONE"/>
    <x v="0"/>
  </r>
  <r>
    <s v="3-1-administered_vaccination_events_are_entered_into_the_iis_within_one_calendar_day_from_administration_date-"/>
    <n v="209"/>
    <s v="Beacon General Hospital 406"/>
    <x v="46"/>
    <n v="1"/>
    <n v="1"/>
    <n v="100"/>
    <s v="GT"/>
    <n v="95"/>
    <s v="PASS"/>
    <x v="0"/>
  </r>
  <r>
    <s v="3-2-patient_entry_into_iis_≤30_days_from_birth"/>
    <n v="209"/>
    <s v="Beacon General Hospital 406"/>
    <x v="47"/>
    <n v="0"/>
    <n v="1"/>
    <n v="0"/>
    <s v="GT"/>
    <n v="95"/>
    <s v="FAIL"/>
    <x v="0"/>
  </r>
  <r>
    <s v="3-3-patient_entry_into_iis_30–45_days_from_birth"/>
    <n v="209"/>
    <s v="Beacon General Hospital 406"/>
    <x v="48"/>
    <n v="0"/>
    <n v="1"/>
    <n v="0"/>
    <s v="LT"/>
    <n v="5"/>
    <s v="PASS"/>
    <x v="0"/>
  </r>
  <r>
    <s v="3-4-patient_entry_into_iis_45–60_days_from_birth"/>
    <n v="209"/>
    <s v="Beacon General Hospital 406"/>
    <x v="49"/>
    <n v="0"/>
    <n v="1"/>
    <n v="0"/>
    <s v="LT"/>
    <n v="5"/>
    <s v="PASS"/>
    <x v="0"/>
  </r>
  <r>
    <s v="3-5-patient_entry_into_iis_&gt;_60_days_from_birth"/>
    <n v="209"/>
    <s v="Beacon General Hospital 406"/>
    <x v="50"/>
    <n v="1"/>
    <n v="1"/>
    <n v="100"/>
    <s v="LT"/>
    <n v="5"/>
    <s v="FAIL"/>
    <x v="0"/>
  </r>
  <r>
    <s v="3-6-administered_dose_entry_into_iis_2-7_days_from_admin_date"/>
    <n v="209"/>
    <s v="Beacon General Hospital 406"/>
    <x v="51"/>
    <n v="0"/>
    <n v="1"/>
    <n v="0"/>
    <s v="LT"/>
    <n v="5"/>
    <s v="PASS"/>
    <x v="0"/>
  </r>
  <r>
    <s v="3-7-administered_dose_entry_into_iis_8-14_days_from_admin_date"/>
    <n v="209"/>
    <s v="Beacon General Hospital 406"/>
    <x v="52"/>
    <n v="0"/>
    <n v="1"/>
    <n v="0"/>
    <s v="LT"/>
    <n v="5"/>
    <s v="PASS"/>
    <x v="0"/>
  </r>
  <r>
    <s v="3-8-administered_dose_entry_into_iis_&gt;_14_days_from_admin_date"/>
    <n v="209"/>
    <s v="Beacon General Hospital 406"/>
    <x v="53"/>
    <n v="0"/>
    <n v="1"/>
    <n v="0"/>
    <s v="LT"/>
    <n v="5"/>
    <s v="PASS"/>
    <x v="0"/>
  </r>
  <r>
    <s v="1-1-patient_first_name_is_present-"/>
    <n v="57"/>
    <s v="Beacon Health Clinic 105"/>
    <x v="0"/>
    <n v="90"/>
    <n v="90"/>
    <n v="100"/>
    <s v="GT"/>
    <n v="99"/>
    <s v="PASS"/>
    <x v="1"/>
  </r>
  <r>
    <s v="1-2-patient_middle_name_is_present-"/>
    <n v="57"/>
    <s v="Beacon Health Clinic 105"/>
    <x v="1"/>
    <n v="81"/>
    <n v="90"/>
    <n v="90"/>
    <s v="GT"/>
    <n v="75"/>
    <s v="PASS"/>
    <x v="1"/>
  </r>
  <r>
    <s v="1-3-patient_name_last_is_present-"/>
    <n v="57"/>
    <s v="Beacon Health Clinic 105"/>
    <x v="2"/>
    <n v="90"/>
    <n v="90"/>
    <n v="100"/>
    <s v="GT"/>
    <n v="99"/>
    <s v="PASS"/>
    <x v="1"/>
  </r>
  <r>
    <s v="1-4-patient_birth_date_is_present-_x0009_"/>
    <n v="57"/>
    <s v="Beacon Health Clinic 105"/>
    <x v="3"/>
    <n v="90"/>
    <n v="90"/>
    <n v="100"/>
    <s v="GT"/>
    <n v="99"/>
    <s v="PASS"/>
    <x v="1"/>
  </r>
  <r>
    <s v="1-5-patient_gender_is_present-"/>
    <n v="57"/>
    <s v="Beacon Health Clinic 105"/>
    <x v="4"/>
    <n v="90"/>
    <n v="90"/>
    <n v="100"/>
    <s v="GT"/>
    <n v="99"/>
    <s v="PASS"/>
    <x v="1"/>
  </r>
  <r>
    <s v="1-6-patient_address_street_is_present-"/>
    <n v="57"/>
    <s v="Beacon Health Clinic 105"/>
    <x v="5"/>
    <n v="90"/>
    <n v="90"/>
    <n v="100"/>
    <s v="GT"/>
    <n v="85"/>
    <s v="PASS"/>
    <x v="1"/>
  </r>
  <r>
    <s v="1-7-_patient_address_city_is_present-_x0009_"/>
    <n v="57"/>
    <s v="Beacon Health Clinic 105"/>
    <x v="6"/>
    <n v="90"/>
    <n v="90"/>
    <n v="100"/>
    <s v="GT"/>
    <n v="85"/>
    <s v="PASS"/>
    <x v="1"/>
  </r>
  <r>
    <s v="1-8-patient_address_state_is_present-_x0009_"/>
    <n v="57"/>
    <s v="Beacon Health Clinic 105"/>
    <x v="7"/>
    <n v="90"/>
    <n v="90"/>
    <n v="100"/>
    <s v="GT"/>
    <n v="85"/>
    <s v="PASS"/>
    <x v="1"/>
  </r>
  <r>
    <s v="1-9-patient_address_zip_code_is_present-_x0009_"/>
    <n v="57"/>
    <s v="Beacon Health Clinic 105"/>
    <x v="8"/>
    <n v="90"/>
    <n v="90"/>
    <n v="100"/>
    <s v="GT"/>
    <n v="85"/>
    <s v="PASS"/>
    <x v="1"/>
  </r>
  <r>
    <s v="1-10-patient_complete_address_is_present-"/>
    <n v="57"/>
    <s v="Beacon Health Clinic 105"/>
    <x v="9"/>
    <n v="90"/>
    <n v="90"/>
    <n v="100"/>
    <s v="GT"/>
    <n v="85"/>
    <s v="PASS"/>
    <x v="1"/>
  </r>
  <r>
    <s v="1-11-patient_race_is_present-"/>
    <n v="57"/>
    <s v="Beacon Health Clinic 105"/>
    <x v="10"/>
    <n v="90"/>
    <n v="90"/>
    <n v="100"/>
    <s v="GT"/>
    <n v="95"/>
    <s v="PASS"/>
    <x v="1"/>
  </r>
  <r>
    <s v="1-12-patient_ethnicity_is_present-"/>
    <n v="57"/>
    <s v="Beacon Health Clinic 105"/>
    <x v="11"/>
    <n v="90"/>
    <n v="90"/>
    <n v="100"/>
    <s v="GT"/>
    <n v="95"/>
    <s v="PASS"/>
    <x v="1"/>
  </r>
  <r>
    <s v="1-13-patient_phone_number_is_present-"/>
    <n v="57"/>
    <s v="Beacon Health Clinic 105"/>
    <x v="12"/>
    <n v="90"/>
    <n v="90"/>
    <n v="100"/>
    <s v="GT"/>
    <n v="90"/>
    <s v="PASS"/>
    <x v="1"/>
  </r>
  <r>
    <s v="1-14-patient_email_is_present-"/>
    <n v="57"/>
    <s v="Beacon Health Clinic 105"/>
    <x v="13"/>
    <n v="56"/>
    <n v="90"/>
    <n v="62.22"/>
    <s v="GT"/>
    <n v="90"/>
    <s v="FAIL"/>
    <x v="1"/>
  </r>
  <r>
    <s v="1-15-mother’s_maiden_name_is_present-"/>
    <n v="57"/>
    <s v="Beacon Health Clinic 105"/>
    <x v="14"/>
    <n v="82"/>
    <n v="90"/>
    <n v="91.11"/>
    <s v="GT"/>
    <n v="90"/>
    <s v="PASS"/>
    <x v="1"/>
  </r>
  <r>
    <s v="1-16-responsible_person_first_name_is_present-"/>
    <n v="57"/>
    <s v="Beacon Health Clinic 105"/>
    <x v="15"/>
    <n v="80"/>
    <n v="90"/>
    <n v="88.89"/>
    <s v="GT"/>
    <n v="90"/>
    <s v="FAIL"/>
    <x v="1"/>
  </r>
  <r>
    <s v="1-17-responsible_person_last_name_is_present-"/>
    <n v="57"/>
    <s v="Beacon Health Clinic 105"/>
    <x v="16"/>
    <n v="81"/>
    <n v="90"/>
    <n v="90"/>
    <s v="GT"/>
    <n v="90"/>
    <s v="FAIL"/>
    <x v="1"/>
  </r>
  <r>
    <s v="1-18-vaccine_administration_code_is_present-"/>
    <n v="57"/>
    <s v="Beacon Health Clinic 105"/>
    <x v="17"/>
    <n v="580"/>
    <n v="580"/>
    <n v="100"/>
    <s v="GT"/>
    <n v="99"/>
    <s v="PASS"/>
    <x v="1"/>
  </r>
  <r>
    <s v="1-19-vaccine_administration_date_is_present-"/>
    <n v="57"/>
    <s v="Beacon Health Clinic 105"/>
    <x v="18"/>
    <n v="580"/>
    <n v="580"/>
    <n v="100"/>
    <s v="GT"/>
    <n v="99"/>
    <s v="PASS"/>
    <x v="1"/>
  </r>
  <r>
    <s v="1-20-vaccine_information_source_(e-g-_admin/historical_indicator)_is_present-"/>
    <n v="57"/>
    <s v="Beacon Health Clinic 105"/>
    <x v="19"/>
    <n v="580"/>
    <n v="580"/>
    <n v="100"/>
    <s v="GT"/>
    <n v="99"/>
    <s v="PASS"/>
    <x v="1"/>
  </r>
  <r>
    <s v="1-21-vaccine_lot_number_is_present-"/>
    <n v="57"/>
    <s v="Beacon Health Clinic 105"/>
    <x v="20"/>
    <n v="566"/>
    <n v="566"/>
    <n v="100"/>
    <s v="GT"/>
    <n v="99"/>
    <s v="PASS"/>
    <x v="1"/>
  </r>
  <r>
    <s v="1-22-vaccine_lot_expiration_date_is_present-"/>
    <n v="57"/>
    <s v="Beacon Health Clinic 105"/>
    <x v="21"/>
    <n v="564"/>
    <n v="566"/>
    <n v="99.65"/>
    <s v="GT"/>
    <n v="99"/>
    <s v="PASS"/>
    <x v="1"/>
  </r>
  <r>
    <s v="1-23-vaccine_eligibility_code_is_present-"/>
    <n v="57"/>
    <s v="Beacon Health Clinic 105"/>
    <x v="22"/>
    <n v="566"/>
    <n v="566"/>
    <n v="100"/>
    <s v="GT"/>
    <n v="99"/>
    <s v="PASS"/>
    <x v="1"/>
  </r>
  <r>
    <s v="1-24-vaccine_funding_source_is_present-"/>
    <n v="57"/>
    <s v="Beacon Health Clinic 105"/>
    <x v="23"/>
    <n v="566"/>
    <n v="566"/>
    <n v="100"/>
    <s v="GT"/>
    <n v="99"/>
    <s v="PASS"/>
    <x v="1"/>
  </r>
  <r>
    <s v="2-1-patients_born_on_the_first_of_the_month_do_not_exceed_normal_distribution_of_birth_dates-"/>
    <n v="57"/>
    <s v="Beacon Health Clinic 105"/>
    <x v="24"/>
    <n v="3"/>
    <n v="90"/>
    <n v="3.33"/>
    <s v="LT"/>
    <n v="4"/>
    <s v="PASS"/>
    <x v="1"/>
  </r>
  <r>
    <s v="2-2-patients_born_on_the_15th_of_the_month_do_not_exceed_normal_distribution_of_birth_dates-"/>
    <n v="57"/>
    <s v="Beacon Health Clinic 105"/>
    <x v="25"/>
    <n v="0"/>
    <n v="90"/>
    <n v="0"/>
    <s v="LT"/>
    <n v="4"/>
    <s v="PASS"/>
    <x v="1"/>
  </r>
  <r>
    <s v="2-3-patients_born_on_the_last_day_of_the_month_do_not_exceed_normal_distribution_of_birth_dates-"/>
    <n v="57"/>
    <s v="Beacon Health Clinic 105"/>
    <x v="26"/>
    <n v="1"/>
    <n v="90"/>
    <n v="1.1100000000000001"/>
    <s v="LT"/>
    <n v="4"/>
    <s v="PASS"/>
    <x v="1"/>
  </r>
  <r>
    <s v="2-4-patient_has_more_vaccinations_than_expected-"/>
    <n v="57"/>
    <s v="Beacon Health Clinic 105"/>
    <x v="27"/>
    <n v="0"/>
    <n v="90"/>
    <n v="0"/>
    <s v="LT"/>
    <n v="1"/>
    <s v="PASS"/>
    <x v="1"/>
  </r>
  <r>
    <s v="2-5-vaccine_administration_date_is_after_vaccine_lot_expiration_date-"/>
    <n v="57"/>
    <s v="Beacon Health Clinic 105"/>
    <x v="28"/>
    <n v="2"/>
    <n v="580"/>
    <n v="0.34"/>
    <s v="LT"/>
    <n v="1"/>
    <s v="PASS"/>
    <x v="1"/>
  </r>
  <r>
    <s v="2-6-vaccine_administration_date_is_before_birth_date-"/>
    <n v="57"/>
    <s v="Beacon Health Clinic 105"/>
    <x v="29"/>
    <n v="0"/>
    <n v="580"/>
    <n v="0"/>
    <s v="LT"/>
    <n v="1"/>
    <s v="PASS"/>
    <x v="1"/>
  </r>
  <r>
    <s v="2-7-vaccine_administration_dates_on_the_first_day_of_the_month_do_not_exceed_normal_distribution_of_administrations_dates-"/>
    <n v="57"/>
    <s v="Beacon Health Clinic 105"/>
    <x v="30"/>
    <n v="11"/>
    <n v="580"/>
    <n v="1.9"/>
    <s v="LT"/>
    <n v="4"/>
    <s v="PASS"/>
    <x v="1"/>
  </r>
  <r>
    <s v="2-8-vaccine_administration_dates_on_the_15th_of_the_month_do_not_exceed_normal_distribution_of_administration_dates-"/>
    <n v="57"/>
    <s v="Beacon Health Clinic 105"/>
    <x v="31"/>
    <n v="15"/>
    <n v="580"/>
    <n v="2.59"/>
    <s v="LT"/>
    <n v="4"/>
    <s v="PASS"/>
    <x v="1"/>
  </r>
  <r>
    <s v="2-9-vaccine_administration_dates_on_the_last_day_of_the_month_do_not_exceed_normal_distribution_of_administration_dates-"/>
    <n v="57"/>
    <s v="Beacon Health Clinic 105"/>
    <x v="32"/>
    <n v="1"/>
    <n v="580"/>
    <n v="0.17"/>
    <s v="LT"/>
    <n v="4"/>
    <s v="PASS"/>
    <x v="1"/>
  </r>
  <r>
    <s v="2-10-vaccine_administration_code_was_administered_at_an_improbable_age-"/>
    <n v="57"/>
    <s v="Beacon Health Clinic 105"/>
    <x v="33"/>
    <n v="9"/>
    <n v="580"/>
    <n v="1.55"/>
    <s v="LT"/>
    <n v="1"/>
    <s v="FAIL"/>
    <x v="1"/>
  </r>
  <r>
    <s v="2-11-vaccine_administration_code_is_not_specific_for_administered_vaccination_event-"/>
    <n v="57"/>
    <s v="Beacon Health Clinic 105"/>
    <x v="34"/>
    <n v="0"/>
    <n v="566"/>
    <n v="0"/>
    <s v="LT"/>
    <n v="1"/>
    <s v="PASS"/>
    <x v="1"/>
  </r>
  <r>
    <s v="2-12-vaccine_lot_number_has_an_invalid_prefix-"/>
    <n v="57"/>
    <s v="Beacon Health Clinic 105"/>
    <x v="35"/>
    <n v="0"/>
    <n v="566"/>
    <n v="0"/>
    <s v="LT"/>
    <n v="1"/>
    <s v="PASS"/>
    <x v="1"/>
  </r>
  <r>
    <s v="2-13-vaccine_lot_number_has_an_invalid_infix-"/>
    <n v="57"/>
    <s v="Beacon Health Clinic 105"/>
    <x v="36"/>
    <n v="0"/>
    <n v="566"/>
    <n v="0"/>
    <s v="LT"/>
    <n v="1"/>
    <s v="PASS"/>
    <x v="1"/>
  </r>
  <r>
    <s v="2-14-vaccine_lot_number_has_an_invalid_suffix-"/>
    <n v="57"/>
    <s v="Beacon Health Clinic 105"/>
    <x v="37"/>
    <n v="0"/>
    <n v="566"/>
    <n v="0"/>
    <s v="LT"/>
    <n v="1"/>
    <s v="PASS"/>
    <x v="1"/>
  </r>
  <r>
    <s v="2-15-vaccine_lot_number_contains_at_least_one_invalid_character-"/>
    <n v="57"/>
    <s v="Beacon Health Clinic 105"/>
    <x v="38"/>
    <n v="0"/>
    <n v="566"/>
    <n v="0"/>
    <s v="LT"/>
    <n v="1"/>
    <s v="PASS"/>
    <x v="1"/>
  </r>
  <r>
    <s v="2-16-vaccine_lot_number_is_too_short-"/>
    <n v="57"/>
    <s v="Beacon Health Clinic 105"/>
    <x v="39"/>
    <n v="0"/>
    <n v="566"/>
    <n v="0"/>
    <s v="LT"/>
    <n v="1"/>
    <s v="PASS"/>
    <x v="1"/>
  </r>
  <r>
    <s v="2-17-vaccine_administration_code_is_unrecognized-"/>
    <n v="57"/>
    <s v="Beacon Health Clinic 105"/>
    <x v="40"/>
    <n v="0"/>
    <n v="580"/>
    <n v="0"/>
    <s v="LT"/>
    <n v="1"/>
    <s v="PASS"/>
    <x v="1"/>
  </r>
  <r>
    <s v="2-18-vaccine_manufacturer_is_unrecognized-"/>
    <n v="57"/>
    <s v="Beacon Health Clinic 105"/>
    <x v="41"/>
    <n v="0"/>
    <n v="580"/>
    <n v="0"/>
    <s v="LT"/>
    <n v="1"/>
    <s v="PASS"/>
    <x v="1"/>
  </r>
  <r>
    <s v="2-19-vaccine_administration_route_is_unrecognized-"/>
    <n v="57"/>
    <s v="Beacon Health Clinic 105"/>
    <x v="42"/>
    <n v="0"/>
    <n v="566"/>
    <n v="0"/>
    <s v="LT"/>
    <n v="1"/>
    <s v="PASS"/>
    <x v="1"/>
  </r>
  <r>
    <s v="2-20-vaccine_body_site_is_unrecognized-"/>
    <n v="57"/>
    <s v="Beacon Health Clinic 105"/>
    <x v="43"/>
    <n v="0"/>
    <n v="566"/>
    <n v="0"/>
    <s v="LT"/>
    <n v="1"/>
    <s v="PASS"/>
    <x v="1"/>
  </r>
  <r>
    <s v="2-21-vaccination_information_source_is_administered_but_appeared_to_be_historical-"/>
    <n v="57"/>
    <s v="Beacon Health Clinic 105"/>
    <x v="44"/>
    <n v="0"/>
    <n v="566"/>
    <n v="0"/>
    <s v="NONE"/>
    <s v="NONE"/>
    <s v="NONE"/>
    <x v="1"/>
  </r>
  <r>
    <s v="2-22-_funding_source_does_not_match_eligibility_code"/>
    <n v="57"/>
    <s v="Beacon Health Clinic 105"/>
    <x v="45"/>
    <n v="59"/>
    <n v="566"/>
    <n v="10.42"/>
    <s v="NONE"/>
    <s v="NONE"/>
    <s v="NONE"/>
    <x v="1"/>
  </r>
  <r>
    <s v="3-1-administered_vaccination_events_are_entered_into_the_iis_within_one_calendar_day_from_administration_date-"/>
    <n v="57"/>
    <s v="Beacon Health Clinic 105"/>
    <x v="46"/>
    <n v="412"/>
    <n v="566"/>
    <n v="72.790000000000006"/>
    <s v="GT"/>
    <n v="95"/>
    <s v="FAIL"/>
    <x v="1"/>
  </r>
  <r>
    <s v="3-2-patient_entry_into_iis_≤30_days_from_birth"/>
    <n v="57"/>
    <s v="Beacon Health Clinic 105"/>
    <x v="47"/>
    <n v="73"/>
    <n v="90"/>
    <n v="81.11"/>
    <s v="GT"/>
    <n v="95"/>
    <s v="FAIL"/>
    <x v="1"/>
  </r>
  <r>
    <s v="3-3-patient_entry_into_iis_30–45_days_from_birth"/>
    <n v="57"/>
    <s v="Beacon Health Clinic 105"/>
    <x v="48"/>
    <n v="3"/>
    <n v="90"/>
    <n v="3.33"/>
    <s v="LT"/>
    <n v="5"/>
    <s v="PASS"/>
    <x v="1"/>
  </r>
  <r>
    <s v="3-4-patient_entry_into_iis_45–60_days_from_birth"/>
    <n v="57"/>
    <s v="Beacon Health Clinic 105"/>
    <x v="49"/>
    <n v="1"/>
    <n v="90"/>
    <n v="1.1100000000000001"/>
    <s v="LT"/>
    <n v="5"/>
    <s v="PASS"/>
    <x v="1"/>
  </r>
  <r>
    <s v="3-5-patient_entry_into_iis_&gt;_60_days_from_birth"/>
    <n v="57"/>
    <s v="Beacon Health Clinic 105"/>
    <x v="50"/>
    <n v="13"/>
    <n v="90"/>
    <n v="14.44"/>
    <s v="LT"/>
    <n v="5"/>
    <s v="FAIL"/>
    <x v="1"/>
  </r>
  <r>
    <s v="3-6-administered_dose_entry_into_iis_2-7_days_from_admin_date"/>
    <n v="57"/>
    <s v="Beacon Health Clinic 105"/>
    <x v="51"/>
    <n v="57"/>
    <n v="566"/>
    <n v="10.07"/>
    <s v="LT"/>
    <n v="5"/>
    <s v="FAIL"/>
    <x v="1"/>
  </r>
  <r>
    <s v="3-7-administered_dose_entry_into_iis_8-14_days_from_admin_date"/>
    <n v="57"/>
    <s v="Beacon Health Clinic 105"/>
    <x v="52"/>
    <n v="18"/>
    <n v="566"/>
    <n v="3.18"/>
    <s v="LT"/>
    <n v="5"/>
    <s v="PASS"/>
    <x v="1"/>
  </r>
  <r>
    <s v="3-8-administered_dose_entry_into_iis_&gt;_14_days_from_admin_date"/>
    <n v="57"/>
    <s v="Beacon Health Clinic 105"/>
    <x v="53"/>
    <n v="79"/>
    <n v="566"/>
    <n v="13.96"/>
    <s v="LT"/>
    <n v="5"/>
    <s v="FAIL"/>
    <x v="1"/>
  </r>
  <r>
    <s v="1-1-patient_first_name_is_present-"/>
    <n v="97"/>
    <s v="Beacon Health Clinic 316"/>
    <x v="0"/>
    <n v="124"/>
    <n v="124"/>
    <n v="100"/>
    <s v="GT"/>
    <n v="99"/>
    <s v="PASS"/>
    <x v="0"/>
  </r>
  <r>
    <s v="1-2-patient_middle_name_is_present-"/>
    <n v="97"/>
    <s v="Beacon Health Clinic 316"/>
    <x v="1"/>
    <n v="118"/>
    <n v="124"/>
    <n v="95.16"/>
    <s v="GT"/>
    <n v="75"/>
    <s v="PASS"/>
    <x v="0"/>
  </r>
  <r>
    <s v="1-3-patient_name_last_is_present-"/>
    <n v="97"/>
    <s v="Beacon Health Clinic 316"/>
    <x v="2"/>
    <n v="124"/>
    <n v="124"/>
    <n v="100"/>
    <s v="GT"/>
    <n v="99"/>
    <s v="PASS"/>
    <x v="0"/>
  </r>
  <r>
    <s v="1-4-patient_birth_date_is_present-_x0009_"/>
    <n v="97"/>
    <s v="Beacon Health Clinic 316"/>
    <x v="3"/>
    <n v="124"/>
    <n v="124"/>
    <n v="100"/>
    <s v="GT"/>
    <n v="99"/>
    <s v="PASS"/>
    <x v="0"/>
  </r>
  <r>
    <s v="1-5-patient_gender_is_present-"/>
    <n v="97"/>
    <s v="Beacon Health Clinic 316"/>
    <x v="4"/>
    <n v="124"/>
    <n v="124"/>
    <n v="100"/>
    <s v="GT"/>
    <n v="99"/>
    <s v="PASS"/>
    <x v="0"/>
  </r>
  <r>
    <s v="1-6-patient_address_street_is_present-"/>
    <n v="97"/>
    <s v="Beacon Health Clinic 316"/>
    <x v="5"/>
    <n v="124"/>
    <n v="124"/>
    <n v="100"/>
    <s v="GT"/>
    <n v="85"/>
    <s v="PASS"/>
    <x v="0"/>
  </r>
  <r>
    <s v="1-7-_patient_address_city_is_present-_x0009_"/>
    <n v="97"/>
    <s v="Beacon Health Clinic 316"/>
    <x v="6"/>
    <n v="124"/>
    <n v="124"/>
    <n v="100"/>
    <s v="GT"/>
    <n v="85"/>
    <s v="PASS"/>
    <x v="0"/>
  </r>
  <r>
    <s v="1-8-patient_address_state_is_present-_x0009_"/>
    <n v="97"/>
    <s v="Beacon Health Clinic 316"/>
    <x v="7"/>
    <n v="124"/>
    <n v="124"/>
    <n v="100"/>
    <s v="GT"/>
    <n v="85"/>
    <s v="PASS"/>
    <x v="0"/>
  </r>
  <r>
    <s v="1-9-patient_address_zip_code_is_present-_x0009_"/>
    <n v="97"/>
    <s v="Beacon Health Clinic 316"/>
    <x v="8"/>
    <n v="124"/>
    <n v="124"/>
    <n v="100"/>
    <s v="GT"/>
    <n v="85"/>
    <s v="PASS"/>
    <x v="0"/>
  </r>
  <r>
    <s v="1-10-patient_complete_address_is_present-"/>
    <n v="97"/>
    <s v="Beacon Health Clinic 316"/>
    <x v="9"/>
    <n v="124"/>
    <n v="124"/>
    <n v="100"/>
    <s v="GT"/>
    <n v="85"/>
    <s v="PASS"/>
    <x v="0"/>
  </r>
  <r>
    <s v="1-11-patient_race_is_present-"/>
    <n v="97"/>
    <s v="Beacon Health Clinic 316"/>
    <x v="10"/>
    <n v="124"/>
    <n v="124"/>
    <n v="100"/>
    <s v="GT"/>
    <n v="95"/>
    <s v="PASS"/>
    <x v="0"/>
  </r>
  <r>
    <s v="1-12-patient_ethnicity_is_present-"/>
    <n v="97"/>
    <s v="Beacon Health Clinic 316"/>
    <x v="11"/>
    <n v="124"/>
    <n v="124"/>
    <n v="100"/>
    <s v="GT"/>
    <n v="95"/>
    <s v="PASS"/>
    <x v="0"/>
  </r>
  <r>
    <s v="1-13-patient_phone_number_is_present-"/>
    <n v="97"/>
    <s v="Beacon Health Clinic 316"/>
    <x v="12"/>
    <n v="121"/>
    <n v="124"/>
    <n v="97.58"/>
    <s v="GT"/>
    <n v="90"/>
    <s v="PASS"/>
    <x v="0"/>
  </r>
  <r>
    <s v="1-14-patient_email_is_present-"/>
    <n v="97"/>
    <s v="Beacon Health Clinic 316"/>
    <x v="13"/>
    <n v="58"/>
    <n v="124"/>
    <n v="46.77"/>
    <s v="GT"/>
    <n v="90"/>
    <s v="FAIL"/>
    <x v="0"/>
  </r>
  <r>
    <s v="1-15-mother’s_maiden_name_is_present-"/>
    <n v="97"/>
    <s v="Beacon Health Clinic 316"/>
    <x v="14"/>
    <n v="77"/>
    <n v="124"/>
    <n v="62.1"/>
    <s v="GT"/>
    <n v="90"/>
    <s v="FAIL"/>
    <x v="0"/>
  </r>
  <r>
    <s v="1-16-responsible_person_first_name_is_present-"/>
    <n v="97"/>
    <s v="Beacon Health Clinic 316"/>
    <x v="15"/>
    <n v="78"/>
    <n v="124"/>
    <n v="62.9"/>
    <s v="GT"/>
    <n v="90"/>
    <s v="FAIL"/>
    <x v="0"/>
  </r>
  <r>
    <s v="1-17-responsible_person_last_name_is_present-"/>
    <n v="97"/>
    <s v="Beacon Health Clinic 316"/>
    <x v="16"/>
    <n v="78"/>
    <n v="124"/>
    <n v="62.9"/>
    <s v="GT"/>
    <n v="90"/>
    <s v="FAIL"/>
    <x v="0"/>
  </r>
  <r>
    <s v="1-18-vaccine_administration_code_is_present-"/>
    <n v="97"/>
    <s v="Beacon Health Clinic 316"/>
    <x v="17"/>
    <n v="1417"/>
    <n v="1417"/>
    <n v="100"/>
    <s v="GT"/>
    <n v="99"/>
    <s v="PASS"/>
    <x v="0"/>
  </r>
  <r>
    <s v="1-19-vaccine_administration_date_is_present-"/>
    <n v="97"/>
    <s v="Beacon Health Clinic 316"/>
    <x v="18"/>
    <n v="1417"/>
    <n v="1417"/>
    <n v="100"/>
    <s v="GT"/>
    <n v="99"/>
    <s v="PASS"/>
    <x v="0"/>
  </r>
  <r>
    <s v="1-20-vaccine_information_source_(e-g-_admin/historical_indicator)_is_present-"/>
    <n v="97"/>
    <s v="Beacon Health Clinic 316"/>
    <x v="19"/>
    <n v="1417"/>
    <n v="1417"/>
    <n v="100"/>
    <s v="GT"/>
    <n v="99"/>
    <s v="PASS"/>
    <x v="0"/>
  </r>
  <r>
    <s v="1-21-vaccine_lot_number_is_present-"/>
    <n v="97"/>
    <s v="Beacon Health Clinic 316"/>
    <x v="20"/>
    <n v="1417"/>
    <n v="1417"/>
    <n v="100"/>
    <s v="GT"/>
    <n v="99"/>
    <s v="PASS"/>
    <x v="0"/>
  </r>
  <r>
    <s v="1-22-vaccine_lot_expiration_date_is_present-"/>
    <n v="97"/>
    <s v="Beacon Health Clinic 316"/>
    <x v="21"/>
    <n v="1417"/>
    <n v="1417"/>
    <n v="100"/>
    <s v="GT"/>
    <n v="99"/>
    <s v="PASS"/>
    <x v="0"/>
  </r>
  <r>
    <s v="1-23-vaccine_eligibility_code_is_present-"/>
    <n v="97"/>
    <s v="Beacon Health Clinic 316"/>
    <x v="22"/>
    <n v="1417"/>
    <n v="1417"/>
    <n v="100"/>
    <s v="GT"/>
    <n v="99"/>
    <s v="PASS"/>
    <x v="0"/>
  </r>
  <r>
    <s v="1-24-vaccine_funding_source_is_present-"/>
    <n v="97"/>
    <s v="Beacon Health Clinic 316"/>
    <x v="23"/>
    <n v="1417"/>
    <n v="1417"/>
    <n v="100"/>
    <s v="GT"/>
    <n v="99"/>
    <s v="PASS"/>
    <x v="0"/>
  </r>
  <r>
    <s v="2-1-patients_born_on_the_first_of_the_month_do_not_exceed_normal_distribution_of_birth_dates-"/>
    <n v="97"/>
    <s v="Beacon Health Clinic 316"/>
    <x v="24"/>
    <n v="1"/>
    <n v="124"/>
    <n v="0.81"/>
    <s v="LT"/>
    <n v="4"/>
    <s v="PASS"/>
    <x v="0"/>
  </r>
  <r>
    <s v="2-2-patients_born_on_the_15th_of_the_month_do_not_exceed_normal_distribution_of_birth_dates-"/>
    <n v="97"/>
    <s v="Beacon Health Clinic 316"/>
    <x v="25"/>
    <n v="1"/>
    <n v="124"/>
    <n v="0.81"/>
    <s v="LT"/>
    <n v="4"/>
    <s v="PASS"/>
    <x v="0"/>
  </r>
  <r>
    <s v="2-3-patients_born_on_the_last_day_of_the_month_do_not_exceed_normal_distribution_of_birth_dates-"/>
    <n v="97"/>
    <s v="Beacon Health Clinic 316"/>
    <x v="26"/>
    <n v="2"/>
    <n v="124"/>
    <n v="1.61"/>
    <s v="LT"/>
    <n v="4"/>
    <s v="PASS"/>
    <x v="0"/>
  </r>
  <r>
    <s v="2-4-patient_has_more_vaccinations_than_expected-"/>
    <n v="97"/>
    <s v="Beacon Health Clinic 316"/>
    <x v="27"/>
    <n v="0"/>
    <n v="124"/>
    <n v="0"/>
    <s v="LT"/>
    <n v="1"/>
    <s v="PASS"/>
    <x v="0"/>
  </r>
  <r>
    <s v="2-5-vaccine_administration_date_is_after_vaccine_lot_expiration_date-"/>
    <n v="97"/>
    <s v="Beacon Health Clinic 316"/>
    <x v="28"/>
    <n v="2"/>
    <n v="1417"/>
    <n v="0.14000000000000001"/>
    <s v="LT"/>
    <n v="1"/>
    <s v="PASS"/>
    <x v="0"/>
  </r>
  <r>
    <s v="2-6-vaccine_administration_date_is_before_birth_date-"/>
    <n v="97"/>
    <s v="Beacon Health Clinic 316"/>
    <x v="29"/>
    <n v="0"/>
    <n v="1417"/>
    <n v="0"/>
    <s v="LT"/>
    <n v="1"/>
    <s v="PASS"/>
    <x v="0"/>
  </r>
  <r>
    <s v="2-7-vaccine_administration_dates_on_the_first_day_of_the_month_do_not_exceed_normal_distribution_of_administrations_dates-"/>
    <n v="97"/>
    <s v="Beacon Health Clinic 316"/>
    <x v="30"/>
    <n v="39"/>
    <n v="1417"/>
    <n v="2.75"/>
    <s v="LT"/>
    <n v="4"/>
    <s v="PASS"/>
    <x v="0"/>
  </r>
  <r>
    <s v="2-8-vaccine_administration_dates_on_the_15th_of_the_month_do_not_exceed_normal_distribution_of_administration_dates-"/>
    <n v="97"/>
    <s v="Beacon Health Clinic 316"/>
    <x v="31"/>
    <n v="64"/>
    <n v="1417"/>
    <n v="4.5199999999999996"/>
    <s v="LT"/>
    <n v="4"/>
    <s v="FAIL"/>
    <x v="0"/>
  </r>
  <r>
    <s v="2-9-vaccine_administration_dates_on_the_last_day_of_the_month_do_not_exceed_normal_distribution_of_administration_dates-"/>
    <n v="97"/>
    <s v="Beacon Health Clinic 316"/>
    <x v="32"/>
    <n v="44"/>
    <n v="1417"/>
    <n v="3.11"/>
    <s v="LT"/>
    <n v="4"/>
    <s v="PASS"/>
    <x v="0"/>
  </r>
  <r>
    <s v="2-10-vaccine_administration_code_was_administered_at_an_improbable_age-"/>
    <n v="97"/>
    <s v="Beacon Health Clinic 316"/>
    <x v="33"/>
    <n v="37"/>
    <n v="1417"/>
    <n v="2.61"/>
    <s v="LT"/>
    <n v="1"/>
    <s v="FAIL"/>
    <x v="0"/>
  </r>
  <r>
    <s v="2-11-vaccine_administration_code_is_not_specific_for_administered_vaccination_event-"/>
    <n v="97"/>
    <s v="Beacon Health Clinic 316"/>
    <x v="34"/>
    <n v="0"/>
    <n v="1417"/>
    <n v="0"/>
    <s v="LT"/>
    <n v="1"/>
    <s v="PASS"/>
    <x v="0"/>
  </r>
  <r>
    <s v="2-12-vaccine_lot_number_has_an_invalid_prefix-"/>
    <n v="97"/>
    <s v="Beacon Health Clinic 316"/>
    <x v="35"/>
    <n v="0"/>
    <n v="1417"/>
    <n v="0"/>
    <s v="LT"/>
    <n v="1"/>
    <s v="PASS"/>
    <x v="0"/>
  </r>
  <r>
    <s v="2-13-vaccine_lot_number_has_an_invalid_infix-"/>
    <n v="97"/>
    <s v="Beacon Health Clinic 316"/>
    <x v="36"/>
    <n v="0"/>
    <n v="1417"/>
    <n v="0"/>
    <s v="LT"/>
    <n v="1"/>
    <s v="PASS"/>
    <x v="0"/>
  </r>
  <r>
    <s v="2-14-vaccine_lot_number_has_an_invalid_suffix-"/>
    <n v="97"/>
    <s v="Beacon Health Clinic 316"/>
    <x v="37"/>
    <n v="0"/>
    <n v="1417"/>
    <n v="0"/>
    <s v="LT"/>
    <n v="1"/>
    <s v="PASS"/>
    <x v="0"/>
  </r>
  <r>
    <s v="2-15-vaccine_lot_number_contains_at_least_one_invalid_character-"/>
    <n v="97"/>
    <s v="Beacon Health Clinic 316"/>
    <x v="38"/>
    <n v="0"/>
    <n v="1417"/>
    <n v="0"/>
    <s v="LT"/>
    <n v="1"/>
    <s v="PASS"/>
    <x v="0"/>
  </r>
  <r>
    <s v="2-16-vaccine_lot_number_is_too_short-"/>
    <n v="97"/>
    <s v="Beacon Health Clinic 316"/>
    <x v="39"/>
    <n v="0"/>
    <n v="1417"/>
    <n v="0"/>
    <s v="LT"/>
    <n v="1"/>
    <s v="PASS"/>
    <x v="0"/>
  </r>
  <r>
    <s v="2-17-vaccine_administration_code_is_unrecognized-"/>
    <n v="97"/>
    <s v="Beacon Health Clinic 316"/>
    <x v="40"/>
    <n v="0"/>
    <n v="1417"/>
    <n v="0"/>
    <s v="LT"/>
    <n v="1"/>
    <s v="PASS"/>
    <x v="0"/>
  </r>
  <r>
    <s v="2-18-vaccine_manufacturer_is_unrecognized-"/>
    <n v="97"/>
    <s v="Beacon Health Clinic 316"/>
    <x v="41"/>
    <n v="0"/>
    <n v="1417"/>
    <n v="0"/>
    <s v="LT"/>
    <n v="1"/>
    <s v="PASS"/>
    <x v="0"/>
  </r>
  <r>
    <s v="2-19-vaccine_administration_route_is_unrecognized-"/>
    <n v="97"/>
    <s v="Beacon Health Clinic 316"/>
    <x v="42"/>
    <n v="0"/>
    <n v="1417"/>
    <n v="0"/>
    <s v="LT"/>
    <n v="1"/>
    <s v="PASS"/>
    <x v="0"/>
  </r>
  <r>
    <s v="2-20-vaccine_body_site_is_unrecognized-"/>
    <n v="97"/>
    <s v="Beacon Health Clinic 316"/>
    <x v="43"/>
    <n v="4"/>
    <n v="1417"/>
    <n v="0.28000000000000003"/>
    <s v="LT"/>
    <n v="1"/>
    <s v="PASS"/>
    <x v="0"/>
  </r>
  <r>
    <s v="2-21-vaccination_information_source_is_administered_but_appeared_to_be_historical-"/>
    <n v="97"/>
    <s v="Beacon Health Clinic 316"/>
    <x v="44"/>
    <n v="0"/>
    <n v="1417"/>
    <n v="0"/>
    <s v="NONE"/>
    <s v="NONE"/>
    <s v="NONE"/>
    <x v="0"/>
  </r>
  <r>
    <s v="2-22-_funding_source_does_not_match_eligibility_code"/>
    <n v="97"/>
    <s v="Beacon Health Clinic 316"/>
    <x v="45"/>
    <n v="27"/>
    <n v="1417"/>
    <n v="1.91"/>
    <s v="NONE"/>
    <s v="NONE"/>
    <s v="NONE"/>
    <x v="0"/>
  </r>
  <r>
    <s v="3-1-administered_vaccination_events_are_entered_into_the_iis_within_one_calendar_day_from_administration_date-"/>
    <n v="97"/>
    <s v="Beacon Health Clinic 316"/>
    <x v="46"/>
    <n v="1394"/>
    <n v="1417"/>
    <n v="98.38"/>
    <s v="GT"/>
    <n v="95"/>
    <s v="PASS"/>
    <x v="0"/>
  </r>
  <r>
    <s v="3-2-patient_entry_into_iis_≤30_days_from_birth"/>
    <n v="97"/>
    <s v="Beacon Health Clinic 316"/>
    <x v="47"/>
    <n v="113"/>
    <n v="124"/>
    <n v="91.13"/>
    <s v="GT"/>
    <n v="95"/>
    <s v="FAIL"/>
    <x v="0"/>
  </r>
  <r>
    <s v="3-3-patient_entry_into_iis_30–45_days_from_birth"/>
    <n v="97"/>
    <s v="Beacon Health Clinic 316"/>
    <x v="48"/>
    <n v="1"/>
    <n v="124"/>
    <n v="0.81"/>
    <s v="LT"/>
    <n v="5"/>
    <s v="PASS"/>
    <x v="0"/>
  </r>
  <r>
    <s v="3-4-patient_entry_into_iis_45–60_days_from_birth"/>
    <n v="97"/>
    <s v="Beacon Health Clinic 316"/>
    <x v="49"/>
    <n v="1"/>
    <n v="124"/>
    <n v="0.81"/>
    <s v="LT"/>
    <n v="5"/>
    <s v="PASS"/>
    <x v="0"/>
  </r>
  <r>
    <s v="3-5-patient_entry_into_iis_&gt;_60_days_from_birth"/>
    <n v="97"/>
    <s v="Beacon Health Clinic 316"/>
    <x v="50"/>
    <n v="9"/>
    <n v="124"/>
    <n v="7.26"/>
    <s v="LT"/>
    <n v="5"/>
    <s v="FAIL"/>
    <x v="0"/>
  </r>
  <r>
    <s v="3-6-administered_dose_entry_into_iis_2-7_days_from_admin_date"/>
    <n v="97"/>
    <s v="Beacon Health Clinic 316"/>
    <x v="51"/>
    <n v="10"/>
    <n v="1417"/>
    <n v="0.71"/>
    <s v="LT"/>
    <n v="5"/>
    <s v="PASS"/>
    <x v="0"/>
  </r>
  <r>
    <s v="3-7-administered_dose_entry_into_iis_8-14_days_from_admin_date"/>
    <n v="97"/>
    <s v="Beacon Health Clinic 316"/>
    <x v="52"/>
    <n v="5"/>
    <n v="1417"/>
    <n v="0.35"/>
    <s v="LT"/>
    <n v="5"/>
    <s v="PASS"/>
    <x v="0"/>
  </r>
  <r>
    <s v="3-8-administered_dose_entry_into_iis_&gt;_14_days_from_admin_date"/>
    <n v="97"/>
    <s v="Beacon Health Clinic 316"/>
    <x v="53"/>
    <n v="8"/>
    <n v="1417"/>
    <n v="0.56000000000000005"/>
    <s v="LT"/>
    <n v="5"/>
    <s v="PASS"/>
    <x v="0"/>
  </r>
  <r>
    <s v="1-1-patient_first_name_is_present-"/>
    <n v="194"/>
    <s v="Beacon Health Clinic 490"/>
    <x v="0"/>
    <n v="1"/>
    <n v="1"/>
    <n v="100"/>
    <s v="GT"/>
    <n v="99"/>
    <s v="PASS"/>
    <x v="2"/>
  </r>
  <r>
    <s v="1-2-patient_middle_name_is_present-"/>
    <n v="194"/>
    <s v="Beacon Health Clinic 490"/>
    <x v="1"/>
    <n v="1"/>
    <n v="1"/>
    <n v="100"/>
    <s v="GT"/>
    <n v="75"/>
    <s v="PASS"/>
    <x v="2"/>
  </r>
  <r>
    <s v="1-3-patient_name_last_is_present-"/>
    <n v="194"/>
    <s v="Beacon Health Clinic 490"/>
    <x v="2"/>
    <n v="1"/>
    <n v="1"/>
    <n v="100"/>
    <s v="GT"/>
    <n v="99"/>
    <s v="PASS"/>
    <x v="2"/>
  </r>
  <r>
    <s v="1-4-patient_birth_date_is_present-_x0009_"/>
    <n v="194"/>
    <s v="Beacon Health Clinic 490"/>
    <x v="3"/>
    <n v="1"/>
    <n v="1"/>
    <n v="100"/>
    <s v="GT"/>
    <n v="99"/>
    <s v="PASS"/>
    <x v="2"/>
  </r>
  <r>
    <s v="1-5-patient_gender_is_present-"/>
    <n v="194"/>
    <s v="Beacon Health Clinic 490"/>
    <x v="4"/>
    <n v="1"/>
    <n v="1"/>
    <n v="100"/>
    <s v="GT"/>
    <n v="99"/>
    <s v="PASS"/>
    <x v="2"/>
  </r>
  <r>
    <s v="1-6-patient_address_street_is_present-"/>
    <n v="194"/>
    <s v="Beacon Health Clinic 490"/>
    <x v="5"/>
    <n v="1"/>
    <n v="1"/>
    <n v="100"/>
    <s v="GT"/>
    <n v="85"/>
    <s v="PASS"/>
    <x v="2"/>
  </r>
  <r>
    <s v="1-7-_patient_address_city_is_present-_x0009_"/>
    <n v="194"/>
    <s v="Beacon Health Clinic 490"/>
    <x v="6"/>
    <n v="1"/>
    <n v="1"/>
    <n v="100"/>
    <s v="GT"/>
    <n v="85"/>
    <s v="PASS"/>
    <x v="2"/>
  </r>
  <r>
    <s v="1-8-patient_address_state_is_present-_x0009_"/>
    <n v="194"/>
    <s v="Beacon Health Clinic 490"/>
    <x v="7"/>
    <n v="1"/>
    <n v="1"/>
    <n v="100"/>
    <s v="GT"/>
    <n v="85"/>
    <s v="PASS"/>
    <x v="2"/>
  </r>
  <r>
    <s v="1-9-patient_address_zip_code_is_present-_x0009_"/>
    <n v="194"/>
    <s v="Beacon Health Clinic 490"/>
    <x v="8"/>
    <n v="1"/>
    <n v="1"/>
    <n v="100"/>
    <s v="GT"/>
    <n v="85"/>
    <s v="PASS"/>
    <x v="2"/>
  </r>
  <r>
    <s v="1-10-patient_complete_address_is_present-"/>
    <n v="194"/>
    <s v="Beacon Health Clinic 490"/>
    <x v="9"/>
    <n v="1"/>
    <n v="1"/>
    <n v="100"/>
    <s v="GT"/>
    <n v="85"/>
    <s v="PASS"/>
    <x v="2"/>
  </r>
  <r>
    <s v="1-11-patient_race_is_present-"/>
    <n v="194"/>
    <s v="Beacon Health Clinic 490"/>
    <x v="10"/>
    <n v="1"/>
    <n v="1"/>
    <n v="100"/>
    <s v="GT"/>
    <n v="95"/>
    <s v="PASS"/>
    <x v="2"/>
  </r>
  <r>
    <s v="1-12-patient_ethnicity_is_present-"/>
    <n v="194"/>
    <s v="Beacon Health Clinic 490"/>
    <x v="11"/>
    <n v="1"/>
    <n v="1"/>
    <n v="100"/>
    <s v="GT"/>
    <n v="95"/>
    <s v="PASS"/>
    <x v="2"/>
  </r>
  <r>
    <s v="1-13-patient_phone_number_is_present-"/>
    <n v="194"/>
    <s v="Beacon Health Clinic 490"/>
    <x v="12"/>
    <n v="1"/>
    <n v="1"/>
    <n v="100"/>
    <s v="GT"/>
    <n v="90"/>
    <s v="PASS"/>
    <x v="2"/>
  </r>
  <r>
    <s v="1-14-patient_email_is_present-"/>
    <n v="194"/>
    <s v="Beacon Health Clinic 490"/>
    <x v="13"/>
    <n v="0"/>
    <n v="1"/>
    <n v="0"/>
    <s v="GT"/>
    <n v="90"/>
    <s v="FAIL"/>
    <x v="2"/>
  </r>
  <r>
    <s v="1-15-mother’s_maiden_name_is_present-"/>
    <n v="194"/>
    <s v="Beacon Health Clinic 490"/>
    <x v="14"/>
    <n v="1"/>
    <n v="1"/>
    <n v="100"/>
    <s v="GT"/>
    <n v="90"/>
    <s v="PASS"/>
    <x v="2"/>
  </r>
  <r>
    <s v="1-16-responsible_person_first_name_is_present-"/>
    <n v="194"/>
    <s v="Beacon Health Clinic 490"/>
    <x v="15"/>
    <n v="0"/>
    <n v="1"/>
    <n v="0"/>
    <s v="GT"/>
    <n v="90"/>
    <s v="FAIL"/>
    <x v="2"/>
  </r>
  <r>
    <s v="1-17-responsible_person_last_name_is_present-"/>
    <n v="194"/>
    <s v="Beacon Health Clinic 490"/>
    <x v="16"/>
    <n v="0"/>
    <n v="1"/>
    <n v="0"/>
    <s v="GT"/>
    <n v="90"/>
    <s v="FAIL"/>
    <x v="2"/>
  </r>
  <r>
    <s v="1-18-vaccine_administration_code_is_present-"/>
    <n v="194"/>
    <s v="Beacon Health Clinic 490"/>
    <x v="17"/>
    <n v="1"/>
    <n v="1"/>
    <n v="100"/>
    <s v="GT"/>
    <n v="99"/>
    <s v="PASS"/>
    <x v="2"/>
  </r>
  <r>
    <s v="1-19-vaccine_administration_date_is_present-"/>
    <n v="194"/>
    <s v="Beacon Health Clinic 490"/>
    <x v="18"/>
    <n v="1"/>
    <n v="1"/>
    <n v="100"/>
    <s v="GT"/>
    <n v="99"/>
    <s v="PASS"/>
    <x v="2"/>
  </r>
  <r>
    <s v="1-20-vaccine_information_source_(e-g-_admin/historical_indicator)_is_present-"/>
    <n v="194"/>
    <s v="Beacon Health Clinic 490"/>
    <x v="19"/>
    <n v="1"/>
    <n v="1"/>
    <n v="100"/>
    <s v="GT"/>
    <n v="99"/>
    <s v="PASS"/>
    <x v="2"/>
  </r>
  <r>
    <s v="1-21-vaccine_lot_number_is_present-"/>
    <n v="194"/>
    <s v="Beacon Health Clinic 490"/>
    <x v="20"/>
    <n v="1"/>
    <n v="1"/>
    <n v="100"/>
    <s v="GT"/>
    <n v="99"/>
    <s v="PASS"/>
    <x v="2"/>
  </r>
  <r>
    <s v="1-22-vaccine_lot_expiration_date_is_present-"/>
    <n v="194"/>
    <s v="Beacon Health Clinic 490"/>
    <x v="21"/>
    <n v="1"/>
    <n v="1"/>
    <n v="100"/>
    <s v="GT"/>
    <n v="99"/>
    <s v="PASS"/>
    <x v="2"/>
  </r>
  <r>
    <s v="1-23-vaccine_eligibility_code_is_present-"/>
    <n v="194"/>
    <s v="Beacon Health Clinic 490"/>
    <x v="22"/>
    <n v="1"/>
    <n v="1"/>
    <n v="100"/>
    <s v="GT"/>
    <n v="99"/>
    <s v="PASS"/>
    <x v="2"/>
  </r>
  <r>
    <s v="1-24-vaccine_funding_source_is_present-"/>
    <n v="194"/>
    <s v="Beacon Health Clinic 490"/>
    <x v="23"/>
    <n v="1"/>
    <n v="1"/>
    <n v="100"/>
    <s v="GT"/>
    <n v="99"/>
    <s v="PASS"/>
    <x v="2"/>
  </r>
  <r>
    <s v="2-1-patients_born_on_the_first_of_the_month_do_not_exceed_normal_distribution_of_birth_dates-"/>
    <n v="194"/>
    <s v="Beacon Health Clinic 490"/>
    <x v="24"/>
    <n v="0"/>
    <n v="1"/>
    <n v="0"/>
    <s v="LT"/>
    <n v="4"/>
    <s v="PASS"/>
    <x v="2"/>
  </r>
  <r>
    <s v="2-2-patients_born_on_the_15th_of_the_month_do_not_exceed_normal_distribution_of_birth_dates-"/>
    <n v="194"/>
    <s v="Beacon Health Clinic 490"/>
    <x v="25"/>
    <n v="0"/>
    <n v="1"/>
    <n v="0"/>
    <s v="LT"/>
    <n v="4"/>
    <s v="PASS"/>
    <x v="2"/>
  </r>
  <r>
    <s v="2-3-patients_born_on_the_last_day_of_the_month_do_not_exceed_normal_distribution_of_birth_dates-"/>
    <n v="194"/>
    <s v="Beacon Health Clinic 490"/>
    <x v="26"/>
    <n v="0"/>
    <n v="1"/>
    <n v="0"/>
    <s v="LT"/>
    <n v="4"/>
    <s v="PASS"/>
    <x v="2"/>
  </r>
  <r>
    <s v="2-4-patient_has_more_vaccinations_than_expected-"/>
    <n v="194"/>
    <s v="Beacon Health Clinic 490"/>
    <x v="27"/>
    <n v="0"/>
    <n v="1"/>
    <n v="0"/>
    <s v="LT"/>
    <n v="1"/>
    <s v="PASS"/>
    <x v="2"/>
  </r>
  <r>
    <s v="2-5-vaccine_administration_date_is_after_vaccine_lot_expiration_date-"/>
    <n v="194"/>
    <s v="Beacon Health Clinic 490"/>
    <x v="28"/>
    <n v="0"/>
    <n v="1"/>
    <n v="0"/>
    <s v="LT"/>
    <n v="1"/>
    <s v="PASS"/>
    <x v="2"/>
  </r>
  <r>
    <s v="2-6-vaccine_administration_date_is_before_birth_date-"/>
    <n v="194"/>
    <s v="Beacon Health Clinic 490"/>
    <x v="29"/>
    <n v="0"/>
    <n v="1"/>
    <n v="0"/>
    <s v="LT"/>
    <n v="1"/>
    <s v="PASS"/>
    <x v="2"/>
  </r>
  <r>
    <s v="2-7-vaccine_administration_dates_on_the_first_day_of_the_month_do_not_exceed_normal_distribution_of_administrations_dates-"/>
    <n v="194"/>
    <s v="Beacon Health Clinic 490"/>
    <x v="30"/>
    <n v="0"/>
    <n v="1"/>
    <n v="0"/>
    <s v="LT"/>
    <n v="4"/>
    <s v="PASS"/>
    <x v="2"/>
  </r>
  <r>
    <s v="2-8-vaccine_administration_dates_on_the_15th_of_the_month_do_not_exceed_normal_distribution_of_administration_dates-"/>
    <n v="194"/>
    <s v="Beacon Health Clinic 490"/>
    <x v="31"/>
    <n v="0"/>
    <n v="1"/>
    <n v="0"/>
    <s v="LT"/>
    <n v="4"/>
    <s v="PASS"/>
    <x v="2"/>
  </r>
  <r>
    <s v="2-9-vaccine_administration_dates_on_the_last_day_of_the_month_do_not_exceed_normal_distribution_of_administration_dates-"/>
    <n v="194"/>
    <s v="Beacon Health Clinic 490"/>
    <x v="32"/>
    <n v="0"/>
    <n v="1"/>
    <n v="0"/>
    <s v="LT"/>
    <n v="4"/>
    <s v="PASS"/>
    <x v="2"/>
  </r>
  <r>
    <s v="2-10-vaccine_administration_code_was_administered_at_an_improbable_age-"/>
    <n v="194"/>
    <s v="Beacon Health Clinic 490"/>
    <x v="33"/>
    <n v="0"/>
    <n v="1"/>
    <n v="0"/>
    <s v="LT"/>
    <n v="1"/>
    <s v="PASS"/>
    <x v="2"/>
  </r>
  <r>
    <s v="2-11-vaccine_administration_code_is_not_specific_for_administered_vaccination_event-"/>
    <n v="194"/>
    <s v="Beacon Health Clinic 490"/>
    <x v="34"/>
    <n v="0"/>
    <n v="1"/>
    <n v="0"/>
    <s v="LT"/>
    <n v="1"/>
    <s v="PASS"/>
    <x v="2"/>
  </r>
  <r>
    <s v="2-12-vaccine_lot_number_has_an_invalid_prefix-"/>
    <n v="194"/>
    <s v="Beacon Health Clinic 490"/>
    <x v="35"/>
    <n v="0"/>
    <n v="1"/>
    <n v="0"/>
    <s v="LT"/>
    <n v="1"/>
    <s v="PASS"/>
    <x v="2"/>
  </r>
  <r>
    <s v="2-13-vaccine_lot_number_has_an_invalid_infix-"/>
    <n v="194"/>
    <s v="Beacon Health Clinic 490"/>
    <x v="36"/>
    <n v="0"/>
    <n v="1"/>
    <n v="0"/>
    <s v="LT"/>
    <n v="1"/>
    <s v="PASS"/>
    <x v="2"/>
  </r>
  <r>
    <s v="2-14-vaccine_lot_number_has_an_invalid_suffix-"/>
    <n v="194"/>
    <s v="Beacon Health Clinic 490"/>
    <x v="37"/>
    <n v="0"/>
    <n v="1"/>
    <n v="0"/>
    <s v="LT"/>
    <n v="1"/>
    <s v="PASS"/>
    <x v="2"/>
  </r>
  <r>
    <s v="2-15-vaccine_lot_number_contains_at_least_one_invalid_character-"/>
    <n v="194"/>
    <s v="Beacon Health Clinic 490"/>
    <x v="38"/>
    <n v="0"/>
    <n v="1"/>
    <n v="0"/>
    <s v="LT"/>
    <n v="1"/>
    <s v="PASS"/>
    <x v="2"/>
  </r>
  <r>
    <s v="2-16-vaccine_lot_number_is_too_short-"/>
    <n v="194"/>
    <s v="Beacon Health Clinic 490"/>
    <x v="39"/>
    <n v="0"/>
    <n v="1"/>
    <n v="0"/>
    <s v="LT"/>
    <n v="1"/>
    <s v="PASS"/>
    <x v="2"/>
  </r>
  <r>
    <s v="2-17-vaccine_administration_code_is_unrecognized-"/>
    <n v="194"/>
    <s v="Beacon Health Clinic 490"/>
    <x v="40"/>
    <n v="0"/>
    <n v="1"/>
    <n v="0"/>
    <s v="LT"/>
    <n v="1"/>
    <s v="PASS"/>
    <x v="2"/>
  </r>
  <r>
    <s v="2-18-vaccine_manufacturer_is_unrecognized-"/>
    <n v="194"/>
    <s v="Beacon Health Clinic 490"/>
    <x v="41"/>
    <n v="0"/>
    <n v="1"/>
    <n v="0"/>
    <s v="LT"/>
    <n v="1"/>
    <s v="PASS"/>
    <x v="2"/>
  </r>
  <r>
    <s v="2-19-vaccine_administration_route_is_unrecognized-"/>
    <n v="194"/>
    <s v="Beacon Health Clinic 490"/>
    <x v="42"/>
    <n v="0"/>
    <n v="1"/>
    <n v="0"/>
    <s v="LT"/>
    <n v="1"/>
    <s v="PASS"/>
    <x v="2"/>
  </r>
  <r>
    <s v="2-20-vaccine_body_site_is_unrecognized-"/>
    <n v="194"/>
    <s v="Beacon Health Clinic 490"/>
    <x v="43"/>
    <n v="0"/>
    <n v="1"/>
    <n v="0"/>
    <s v="LT"/>
    <n v="1"/>
    <s v="PASS"/>
    <x v="2"/>
  </r>
  <r>
    <s v="2-21-vaccination_information_source_is_administered_but_appeared_to_be_historical-"/>
    <n v="194"/>
    <s v="Beacon Health Clinic 490"/>
    <x v="44"/>
    <n v="0"/>
    <n v="1"/>
    <n v="0"/>
    <s v="NONE"/>
    <s v="NONE"/>
    <s v="NONE"/>
    <x v="2"/>
  </r>
  <r>
    <s v="2-22-_funding_source_does_not_match_eligibility_code"/>
    <n v="194"/>
    <s v="Beacon Health Clinic 490"/>
    <x v="45"/>
    <n v="0"/>
    <n v="1"/>
    <n v="0"/>
    <s v="NONE"/>
    <s v="NONE"/>
    <s v="NONE"/>
    <x v="2"/>
  </r>
  <r>
    <s v="3-1-administered_vaccination_events_are_entered_into_the_iis_within_one_calendar_day_from_administration_date-"/>
    <n v="194"/>
    <s v="Beacon Health Clinic 490"/>
    <x v="46"/>
    <n v="0"/>
    <n v="1"/>
    <n v="0"/>
    <s v="GT"/>
    <n v="95"/>
    <s v="FAIL"/>
    <x v="2"/>
  </r>
  <r>
    <s v="3-2-patient_entry_into_iis_≤30_days_from_birth"/>
    <n v="194"/>
    <s v="Beacon Health Clinic 490"/>
    <x v="47"/>
    <n v="1"/>
    <n v="1"/>
    <n v="100"/>
    <s v="GT"/>
    <n v="95"/>
    <s v="PASS"/>
    <x v="2"/>
  </r>
  <r>
    <s v="3-3-patient_entry_into_iis_30–45_days_from_birth"/>
    <n v="194"/>
    <s v="Beacon Health Clinic 490"/>
    <x v="48"/>
    <n v="0"/>
    <n v="1"/>
    <n v="0"/>
    <s v="LT"/>
    <n v="5"/>
    <s v="PASS"/>
    <x v="2"/>
  </r>
  <r>
    <s v="3-4-patient_entry_into_iis_45–60_days_from_birth"/>
    <n v="194"/>
    <s v="Beacon Health Clinic 490"/>
    <x v="49"/>
    <n v="0"/>
    <n v="1"/>
    <n v="0"/>
    <s v="LT"/>
    <n v="5"/>
    <s v="PASS"/>
    <x v="2"/>
  </r>
  <r>
    <s v="3-5-patient_entry_into_iis_&gt;_60_days_from_birth"/>
    <n v="194"/>
    <s v="Beacon Health Clinic 490"/>
    <x v="50"/>
    <n v="0"/>
    <n v="1"/>
    <n v="0"/>
    <s v="LT"/>
    <n v="5"/>
    <s v="PASS"/>
    <x v="2"/>
  </r>
  <r>
    <s v="3-6-administered_dose_entry_into_iis_2-7_days_from_admin_date"/>
    <n v="194"/>
    <s v="Beacon Health Clinic 490"/>
    <x v="51"/>
    <n v="0"/>
    <n v="1"/>
    <n v="0"/>
    <s v="LT"/>
    <n v="5"/>
    <s v="PASS"/>
    <x v="2"/>
  </r>
  <r>
    <s v="3-7-administered_dose_entry_into_iis_8-14_days_from_admin_date"/>
    <n v="194"/>
    <s v="Beacon Health Clinic 490"/>
    <x v="52"/>
    <n v="0"/>
    <n v="1"/>
    <n v="0"/>
    <s v="LT"/>
    <n v="5"/>
    <s v="PASS"/>
    <x v="2"/>
  </r>
  <r>
    <s v="3-8-administered_dose_entry_into_iis_&gt;_14_days_from_admin_date"/>
    <n v="194"/>
    <s v="Beacon Health Clinic 490"/>
    <x v="53"/>
    <n v="1"/>
    <n v="1"/>
    <n v="100"/>
    <s v="LT"/>
    <n v="5"/>
    <s v="FAIL"/>
    <x v="2"/>
  </r>
  <r>
    <s v="1-1-patient_first_name_is_present-"/>
    <n v="156"/>
    <s v="Beacon Medical Center 288"/>
    <x v="0"/>
    <n v="7"/>
    <n v="7"/>
    <n v="100"/>
    <s v="GT"/>
    <n v="99"/>
    <s v="PASS"/>
    <x v="0"/>
  </r>
  <r>
    <s v="1-2-patient_middle_name_is_present-"/>
    <n v="156"/>
    <s v="Beacon Medical Center 288"/>
    <x v="1"/>
    <n v="6"/>
    <n v="7"/>
    <n v="85.71"/>
    <s v="GT"/>
    <n v="75"/>
    <s v="PASS"/>
    <x v="0"/>
  </r>
  <r>
    <s v="1-3-patient_name_last_is_present-"/>
    <n v="156"/>
    <s v="Beacon Medical Center 288"/>
    <x v="2"/>
    <n v="7"/>
    <n v="7"/>
    <n v="100"/>
    <s v="GT"/>
    <n v="99"/>
    <s v="PASS"/>
    <x v="0"/>
  </r>
  <r>
    <s v="1-4-patient_birth_date_is_present-_x0009_"/>
    <n v="156"/>
    <s v="Beacon Medical Center 288"/>
    <x v="3"/>
    <n v="7"/>
    <n v="7"/>
    <n v="100"/>
    <s v="GT"/>
    <n v="99"/>
    <s v="PASS"/>
    <x v="0"/>
  </r>
  <r>
    <s v="1-5-patient_gender_is_present-"/>
    <n v="156"/>
    <s v="Beacon Medical Center 288"/>
    <x v="4"/>
    <n v="7"/>
    <n v="7"/>
    <n v="100"/>
    <s v="GT"/>
    <n v="99"/>
    <s v="PASS"/>
    <x v="0"/>
  </r>
  <r>
    <s v="1-6-patient_address_street_is_present-"/>
    <n v="156"/>
    <s v="Beacon Medical Center 288"/>
    <x v="5"/>
    <n v="7"/>
    <n v="7"/>
    <n v="100"/>
    <s v="GT"/>
    <n v="85"/>
    <s v="PASS"/>
    <x v="0"/>
  </r>
  <r>
    <s v="1-7-_patient_address_city_is_present-_x0009_"/>
    <n v="156"/>
    <s v="Beacon Medical Center 288"/>
    <x v="6"/>
    <n v="7"/>
    <n v="7"/>
    <n v="100"/>
    <s v="GT"/>
    <n v="85"/>
    <s v="PASS"/>
    <x v="0"/>
  </r>
  <r>
    <s v="1-8-patient_address_state_is_present-_x0009_"/>
    <n v="156"/>
    <s v="Beacon Medical Center 288"/>
    <x v="7"/>
    <n v="7"/>
    <n v="7"/>
    <n v="100"/>
    <s v="GT"/>
    <n v="85"/>
    <s v="PASS"/>
    <x v="0"/>
  </r>
  <r>
    <s v="1-9-patient_address_zip_code_is_present-_x0009_"/>
    <n v="156"/>
    <s v="Beacon Medical Center 288"/>
    <x v="8"/>
    <n v="7"/>
    <n v="7"/>
    <n v="100"/>
    <s v="GT"/>
    <n v="85"/>
    <s v="PASS"/>
    <x v="0"/>
  </r>
  <r>
    <s v="1-10-patient_complete_address_is_present-"/>
    <n v="156"/>
    <s v="Beacon Medical Center 288"/>
    <x v="9"/>
    <n v="7"/>
    <n v="7"/>
    <n v="100"/>
    <s v="GT"/>
    <n v="85"/>
    <s v="PASS"/>
    <x v="0"/>
  </r>
  <r>
    <s v="1-11-patient_race_is_present-"/>
    <n v="156"/>
    <s v="Beacon Medical Center 288"/>
    <x v="10"/>
    <n v="7"/>
    <n v="7"/>
    <n v="100"/>
    <s v="GT"/>
    <n v="95"/>
    <s v="PASS"/>
    <x v="0"/>
  </r>
  <r>
    <s v="1-12-patient_ethnicity_is_present-"/>
    <n v="156"/>
    <s v="Beacon Medical Center 288"/>
    <x v="11"/>
    <n v="7"/>
    <n v="7"/>
    <n v="100"/>
    <s v="GT"/>
    <n v="95"/>
    <s v="PASS"/>
    <x v="0"/>
  </r>
  <r>
    <s v="1-13-patient_phone_number_is_present-"/>
    <n v="156"/>
    <s v="Beacon Medical Center 288"/>
    <x v="12"/>
    <n v="7"/>
    <n v="7"/>
    <n v="100"/>
    <s v="GT"/>
    <n v="90"/>
    <s v="PASS"/>
    <x v="0"/>
  </r>
  <r>
    <s v="1-14-patient_email_is_present-"/>
    <n v="156"/>
    <s v="Beacon Medical Center 288"/>
    <x v="13"/>
    <n v="3"/>
    <n v="7"/>
    <n v="42.86"/>
    <s v="GT"/>
    <n v="90"/>
    <s v="FAIL"/>
    <x v="0"/>
  </r>
  <r>
    <s v="1-15-mother’s_maiden_name_is_present-"/>
    <n v="156"/>
    <s v="Beacon Medical Center 288"/>
    <x v="14"/>
    <n v="2"/>
    <n v="7"/>
    <n v="28.57"/>
    <s v="GT"/>
    <n v="90"/>
    <s v="FAIL"/>
    <x v="0"/>
  </r>
  <r>
    <s v="1-16-responsible_person_first_name_is_present-"/>
    <n v="156"/>
    <s v="Beacon Medical Center 288"/>
    <x v="15"/>
    <n v="5"/>
    <n v="7"/>
    <n v="71.430000000000007"/>
    <s v="GT"/>
    <n v="90"/>
    <s v="FAIL"/>
    <x v="0"/>
  </r>
  <r>
    <s v="1-17-responsible_person_last_name_is_present-"/>
    <n v="156"/>
    <s v="Beacon Medical Center 288"/>
    <x v="16"/>
    <n v="5"/>
    <n v="7"/>
    <n v="71.430000000000007"/>
    <s v="GT"/>
    <n v="90"/>
    <s v="FAIL"/>
    <x v="0"/>
  </r>
  <r>
    <s v="1-18-vaccine_administration_code_is_present-"/>
    <n v="156"/>
    <s v="Beacon Medical Center 288"/>
    <x v="17"/>
    <n v="45"/>
    <n v="45"/>
    <n v="100"/>
    <s v="GT"/>
    <n v="99"/>
    <s v="PASS"/>
    <x v="0"/>
  </r>
  <r>
    <s v="1-19-vaccine_administration_date_is_present-"/>
    <n v="156"/>
    <s v="Beacon Medical Center 288"/>
    <x v="18"/>
    <n v="45"/>
    <n v="45"/>
    <n v="100"/>
    <s v="GT"/>
    <n v="99"/>
    <s v="PASS"/>
    <x v="0"/>
  </r>
  <r>
    <s v="1-20-vaccine_information_source_(e-g-_admin/historical_indicator)_is_present-"/>
    <n v="156"/>
    <s v="Beacon Medical Center 288"/>
    <x v="19"/>
    <n v="45"/>
    <n v="45"/>
    <n v="100"/>
    <s v="GT"/>
    <n v="99"/>
    <s v="PASS"/>
    <x v="0"/>
  </r>
  <r>
    <s v="1-21-vaccine_lot_number_is_present-"/>
    <n v="156"/>
    <s v="Beacon Medical Center 288"/>
    <x v="20"/>
    <n v="45"/>
    <n v="45"/>
    <n v="100"/>
    <s v="GT"/>
    <n v="99"/>
    <s v="PASS"/>
    <x v="0"/>
  </r>
  <r>
    <s v="1-22-vaccine_lot_expiration_date_is_present-"/>
    <n v="156"/>
    <s v="Beacon Medical Center 288"/>
    <x v="21"/>
    <n v="45"/>
    <n v="45"/>
    <n v="100"/>
    <s v="GT"/>
    <n v="99"/>
    <s v="PASS"/>
    <x v="0"/>
  </r>
  <r>
    <s v="1-23-vaccine_eligibility_code_is_present-"/>
    <n v="156"/>
    <s v="Beacon Medical Center 288"/>
    <x v="22"/>
    <n v="45"/>
    <n v="45"/>
    <n v="100"/>
    <s v="GT"/>
    <n v="99"/>
    <s v="PASS"/>
    <x v="0"/>
  </r>
  <r>
    <s v="1-24-vaccine_funding_source_is_present-"/>
    <n v="156"/>
    <s v="Beacon Medical Center 288"/>
    <x v="23"/>
    <n v="45"/>
    <n v="45"/>
    <n v="100"/>
    <s v="GT"/>
    <n v="99"/>
    <s v="PASS"/>
    <x v="0"/>
  </r>
  <r>
    <s v="2-1-patients_born_on_the_first_of_the_month_do_not_exceed_normal_distribution_of_birth_dates-"/>
    <n v="156"/>
    <s v="Beacon Medical Center 288"/>
    <x v="24"/>
    <n v="2"/>
    <n v="7"/>
    <n v="28.57"/>
    <s v="LT"/>
    <n v="4"/>
    <s v="FAIL"/>
    <x v="0"/>
  </r>
  <r>
    <s v="2-2-patients_born_on_the_15th_of_the_month_do_not_exceed_normal_distribution_of_birth_dates-"/>
    <n v="156"/>
    <s v="Beacon Medical Center 288"/>
    <x v="25"/>
    <n v="0"/>
    <n v="7"/>
    <n v="0"/>
    <s v="LT"/>
    <n v="4"/>
    <s v="PASS"/>
    <x v="0"/>
  </r>
  <r>
    <s v="2-3-patients_born_on_the_last_day_of_the_month_do_not_exceed_normal_distribution_of_birth_dates-"/>
    <n v="156"/>
    <s v="Beacon Medical Center 288"/>
    <x v="26"/>
    <n v="0"/>
    <n v="7"/>
    <n v="0"/>
    <s v="LT"/>
    <n v="4"/>
    <s v="PASS"/>
    <x v="0"/>
  </r>
  <r>
    <s v="2-4-patient_has_more_vaccinations_than_expected-"/>
    <n v="156"/>
    <s v="Beacon Medical Center 288"/>
    <x v="27"/>
    <n v="0"/>
    <n v="7"/>
    <n v="0"/>
    <s v="LT"/>
    <n v="1"/>
    <s v="PASS"/>
    <x v="0"/>
  </r>
  <r>
    <s v="2-5-vaccine_administration_date_is_after_vaccine_lot_expiration_date-"/>
    <n v="156"/>
    <s v="Beacon Medical Center 288"/>
    <x v="28"/>
    <n v="0"/>
    <n v="45"/>
    <n v="0"/>
    <s v="LT"/>
    <n v="1"/>
    <s v="PASS"/>
    <x v="0"/>
  </r>
  <r>
    <s v="2-6-vaccine_administration_date_is_before_birth_date-"/>
    <n v="156"/>
    <s v="Beacon Medical Center 288"/>
    <x v="29"/>
    <n v="0"/>
    <n v="45"/>
    <n v="0"/>
    <s v="LT"/>
    <n v="1"/>
    <s v="PASS"/>
    <x v="0"/>
  </r>
  <r>
    <s v="2-7-vaccine_administration_dates_on_the_first_day_of_the_month_do_not_exceed_normal_distribution_of_administrations_dates-"/>
    <n v="156"/>
    <s v="Beacon Medical Center 288"/>
    <x v="30"/>
    <n v="8"/>
    <n v="45"/>
    <n v="17.78"/>
    <s v="LT"/>
    <n v="4"/>
    <s v="FAIL"/>
    <x v="0"/>
  </r>
  <r>
    <s v="2-8-vaccine_administration_dates_on_the_15th_of_the_month_do_not_exceed_normal_distribution_of_administration_dates-"/>
    <n v="156"/>
    <s v="Beacon Medical Center 288"/>
    <x v="31"/>
    <n v="0"/>
    <n v="45"/>
    <n v="0"/>
    <s v="LT"/>
    <n v="4"/>
    <s v="PASS"/>
    <x v="0"/>
  </r>
  <r>
    <s v="2-9-vaccine_administration_dates_on_the_last_day_of_the_month_do_not_exceed_normal_distribution_of_administration_dates-"/>
    <n v="156"/>
    <s v="Beacon Medical Center 288"/>
    <x v="32"/>
    <n v="0"/>
    <n v="45"/>
    <n v="0"/>
    <s v="LT"/>
    <n v="4"/>
    <s v="PASS"/>
    <x v="0"/>
  </r>
  <r>
    <s v="2-10-vaccine_administration_code_was_administered_at_an_improbable_age-"/>
    <n v="156"/>
    <s v="Beacon Medical Center 288"/>
    <x v="33"/>
    <n v="0"/>
    <n v="45"/>
    <n v="0"/>
    <s v="LT"/>
    <n v="1"/>
    <s v="PASS"/>
    <x v="0"/>
  </r>
  <r>
    <s v="2-11-vaccine_administration_code_is_not_specific_for_administered_vaccination_event-"/>
    <n v="156"/>
    <s v="Beacon Medical Center 288"/>
    <x v="34"/>
    <n v="0"/>
    <n v="45"/>
    <n v="0"/>
    <s v="LT"/>
    <n v="1"/>
    <s v="PASS"/>
    <x v="0"/>
  </r>
  <r>
    <s v="2-12-vaccine_lot_number_has_an_invalid_prefix-"/>
    <n v="156"/>
    <s v="Beacon Medical Center 288"/>
    <x v="35"/>
    <n v="0"/>
    <n v="45"/>
    <n v="0"/>
    <s v="LT"/>
    <n v="1"/>
    <s v="PASS"/>
    <x v="0"/>
  </r>
  <r>
    <s v="2-13-vaccine_lot_number_has_an_invalid_infix-"/>
    <n v="156"/>
    <s v="Beacon Medical Center 288"/>
    <x v="36"/>
    <n v="0"/>
    <n v="45"/>
    <n v="0"/>
    <s v="LT"/>
    <n v="1"/>
    <s v="PASS"/>
    <x v="0"/>
  </r>
  <r>
    <s v="2-14-vaccine_lot_number_has_an_invalid_suffix-"/>
    <n v="156"/>
    <s v="Beacon Medical Center 288"/>
    <x v="37"/>
    <n v="0"/>
    <n v="45"/>
    <n v="0"/>
    <s v="LT"/>
    <n v="1"/>
    <s v="PASS"/>
    <x v="0"/>
  </r>
  <r>
    <s v="2-15-vaccine_lot_number_contains_at_least_one_invalid_character-"/>
    <n v="156"/>
    <s v="Beacon Medical Center 288"/>
    <x v="38"/>
    <n v="0"/>
    <n v="45"/>
    <n v="0"/>
    <s v="LT"/>
    <n v="1"/>
    <s v="PASS"/>
    <x v="0"/>
  </r>
  <r>
    <s v="2-16-vaccine_lot_number_is_too_short-"/>
    <n v="156"/>
    <s v="Beacon Medical Center 288"/>
    <x v="39"/>
    <n v="0"/>
    <n v="45"/>
    <n v="0"/>
    <s v="LT"/>
    <n v="1"/>
    <s v="PASS"/>
    <x v="0"/>
  </r>
  <r>
    <s v="2-17-vaccine_administration_code_is_unrecognized-"/>
    <n v="156"/>
    <s v="Beacon Medical Center 288"/>
    <x v="40"/>
    <n v="0"/>
    <n v="45"/>
    <n v="0"/>
    <s v="LT"/>
    <n v="1"/>
    <s v="PASS"/>
    <x v="0"/>
  </r>
  <r>
    <s v="2-18-vaccine_manufacturer_is_unrecognized-"/>
    <n v="156"/>
    <s v="Beacon Medical Center 288"/>
    <x v="41"/>
    <n v="0"/>
    <n v="45"/>
    <n v="0"/>
    <s v="LT"/>
    <n v="1"/>
    <s v="PASS"/>
    <x v="0"/>
  </r>
  <r>
    <s v="2-19-vaccine_administration_route_is_unrecognized-"/>
    <n v="156"/>
    <s v="Beacon Medical Center 288"/>
    <x v="42"/>
    <n v="0"/>
    <n v="45"/>
    <n v="0"/>
    <s v="LT"/>
    <n v="1"/>
    <s v="PASS"/>
    <x v="0"/>
  </r>
  <r>
    <s v="2-20-vaccine_body_site_is_unrecognized-"/>
    <n v="156"/>
    <s v="Beacon Medical Center 288"/>
    <x v="43"/>
    <n v="0"/>
    <n v="45"/>
    <n v="0"/>
    <s v="LT"/>
    <n v="1"/>
    <s v="PASS"/>
    <x v="0"/>
  </r>
  <r>
    <s v="2-21-vaccination_information_source_is_administered_but_appeared_to_be_historical-"/>
    <n v="156"/>
    <s v="Beacon Medical Center 288"/>
    <x v="44"/>
    <n v="0"/>
    <n v="45"/>
    <n v="0"/>
    <s v="NONE"/>
    <s v="NONE"/>
    <s v="NONE"/>
    <x v="0"/>
  </r>
  <r>
    <s v="2-22-_funding_source_does_not_match_eligibility_code"/>
    <n v="156"/>
    <s v="Beacon Medical Center 288"/>
    <x v="45"/>
    <n v="0"/>
    <n v="45"/>
    <n v="0"/>
    <s v="NONE"/>
    <s v="NONE"/>
    <s v="NONE"/>
    <x v="0"/>
  </r>
  <r>
    <s v="3-1-administered_vaccination_events_are_entered_into_the_iis_within_one_calendar_day_from_administration_date-"/>
    <n v="156"/>
    <s v="Beacon Medical Center 288"/>
    <x v="46"/>
    <n v="45"/>
    <n v="45"/>
    <n v="100"/>
    <s v="GT"/>
    <n v="95"/>
    <s v="PASS"/>
    <x v="0"/>
  </r>
  <r>
    <s v="3-2-patient_entry_into_iis_≤30_days_from_birth"/>
    <n v="156"/>
    <s v="Beacon Medical Center 288"/>
    <x v="47"/>
    <n v="6"/>
    <n v="7"/>
    <n v="85.71"/>
    <s v="GT"/>
    <n v="95"/>
    <s v="FAIL"/>
    <x v="0"/>
  </r>
  <r>
    <s v="3-3-patient_entry_into_iis_30–45_days_from_birth"/>
    <n v="156"/>
    <s v="Beacon Medical Center 288"/>
    <x v="48"/>
    <n v="0"/>
    <n v="7"/>
    <n v="0"/>
    <s v="LT"/>
    <n v="5"/>
    <s v="PASS"/>
    <x v="0"/>
  </r>
  <r>
    <s v="3-4-patient_entry_into_iis_45–60_days_from_birth"/>
    <n v="156"/>
    <s v="Beacon Medical Center 288"/>
    <x v="49"/>
    <n v="0"/>
    <n v="7"/>
    <n v="0"/>
    <s v="LT"/>
    <n v="5"/>
    <s v="PASS"/>
    <x v="0"/>
  </r>
  <r>
    <s v="3-5-patient_entry_into_iis_&gt;_60_days_from_birth"/>
    <n v="156"/>
    <s v="Beacon Medical Center 288"/>
    <x v="50"/>
    <n v="1"/>
    <n v="7"/>
    <n v="14.29"/>
    <s v="LT"/>
    <n v="5"/>
    <s v="FAIL"/>
    <x v="0"/>
  </r>
  <r>
    <s v="3-6-administered_dose_entry_into_iis_2-7_days_from_admin_date"/>
    <n v="156"/>
    <s v="Beacon Medical Center 288"/>
    <x v="51"/>
    <n v="0"/>
    <n v="45"/>
    <n v="0"/>
    <s v="LT"/>
    <n v="5"/>
    <s v="PASS"/>
    <x v="0"/>
  </r>
  <r>
    <s v="3-7-administered_dose_entry_into_iis_8-14_days_from_admin_date"/>
    <n v="156"/>
    <s v="Beacon Medical Center 288"/>
    <x v="52"/>
    <n v="0"/>
    <n v="45"/>
    <n v="0"/>
    <s v="LT"/>
    <n v="5"/>
    <s v="PASS"/>
    <x v="0"/>
  </r>
  <r>
    <s v="3-8-administered_dose_entry_into_iis_&gt;_14_days_from_admin_date"/>
    <n v="156"/>
    <s v="Beacon Medical Center 288"/>
    <x v="53"/>
    <n v="0"/>
    <n v="45"/>
    <n v="0"/>
    <s v="LT"/>
    <n v="5"/>
    <s v="PASS"/>
    <x v="0"/>
  </r>
  <r>
    <s v="1-1-patient_first_name_is_present-"/>
    <n v="71"/>
    <s v="Beacon Medical Center 72"/>
    <x v="0"/>
    <n v="202"/>
    <n v="202"/>
    <n v="100"/>
    <s v="GT"/>
    <n v="99"/>
    <s v="PASS"/>
    <x v="3"/>
  </r>
  <r>
    <s v="1-2-patient_middle_name_is_present-"/>
    <n v="71"/>
    <s v="Beacon Medical Center 72"/>
    <x v="1"/>
    <n v="181"/>
    <n v="202"/>
    <n v="89.6"/>
    <s v="GT"/>
    <n v="75"/>
    <s v="PASS"/>
    <x v="3"/>
  </r>
  <r>
    <s v="1-3-patient_name_last_is_present-"/>
    <n v="71"/>
    <s v="Beacon Medical Center 72"/>
    <x v="2"/>
    <n v="202"/>
    <n v="202"/>
    <n v="100"/>
    <s v="GT"/>
    <n v="99"/>
    <s v="PASS"/>
    <x v="3"/>
  </r>
  <r>
    <s v="1-4-patient_birth_date_is_present-_x0009_"/>
    <n v="71"/>
    <s v="Beacon Medical Center 72"/>
    <x v="3"/>
    <n v="202"/>
    <n v="202"/>
    <n v="100"/>
    <s v="GT"/>
    <n v="99"/>
    <s v="PASS"/>
    <x v="3"/>
  </r>
  <r>
    <s v="1-5-patient_gender_is_present-"/>
    <n v="71"/>
    <s v="Beacon Medical Center 72"/>
    <x v="4"/>
    <n v="202"/>
    <n v="202"/>
    <n v="100"/>
    <s v="GT"/>
    <n v="99"/>
    <s v="PASS"/>
    <x v="3"/>
  </r>
  <r>
    <s v="1-6-patient_address_street_is_present-"/>
    <n v="71"/>
    <s v="Beacon Medical Center 72"/>
    <x v="5"/>
    <n v="202"/>
    <n v="202"/>
    <n v="100"/>
    <s v="GT"/>
    <n v="85"/>
    <s v="PASS"/>
    <x v="3"/>
  </r>
  <r>
    <s v="1-7-_patient_address_city_is_present-_x0009_"/>
    <n v="71"/>
    <s v="Beacon Medical Center 72"/>
    <x v="6"/>
    <n v="202"/>
    <n v="202"/>
    <n v="100"/>
    <s v="GT"/>
    <n v="85"/>
    <s v="PASS"/>
    <x v="3"/>
  </r>
  <r>
    <s v="1-8-patient_address_state_is_present-_x0009_"/>
    <n v="71"/>
    <s v="Beacon Medical Center 72"/>
    <x v="7"/>
    <n v="202"/>
    <n v="202"/>
    <n v="100"/>
    <s v="GT"/>
    <n v="85"/>
    <s v="PASS"/>
    <x v="3"/>
  </r>
  <r>
    <s v="1-9-patient_address_zip_code_is_present-_x0009_"/>
    <n v="71"/>
    <s v="Beacon Medical Center 72"/>
    <x v="8"/>
    <n v="202"/>
    <n v="202"/>
    <n v="100"/>
    <s v="GT"/>
    <n v="85"/>
    <s v="PASS"/>
    <x v="3"/>
  </r>
  <r>
    <s v="1-10-patient_complete_address_is_present-"/>
    <n v="71"/>
    <s v="Beacon Medical Center 72"/>
    <x v="9"/>
    <n v="202"/>
    <n v="202"/>
    <n v="100"/>
    <s v="GT"/>
    <n v="85"/>
    <s v="PASS"/>
    <x v="3"/>
  </r>
  <r>
    <s v="1-11-patient_race_is_present-"/>
    <n v="71"/>
    <s v="Beacon Medical Center 72"/>
    <x v="10"/>
    <n v="202"/>
    <n v="202"/>
    <n v="100"/>
    <s v="GT"/>
    <n v="95"/>
    <s v="PASS"/>
    <x v="3"/>
  </r>
  <r>
    <s v="1-12-patient_ethnicity_is_present-"/>
    <n v="71"/>
    <s v="Beacon Medical Center 72"/>
    <x v="11"/>
    <n v="202"/>
    <n v="202"/>
    <n v="100"/>
    <s v="GT"/>
    <n v="95"/>
    <s v="PASS"/>
    <x v="3"/>
  </r>
  <r>
    <s v="1-13-patient_phone_number_is_present-"/>
    <n v="71"/>
    <s v="Beacon Medical Center 72"/>
    <x v="12"/>
    <n v="202"/>
    <n v="202"/>
    <n v="100"/>
    <s v="GT"/>
    <n v="90"/>
    <s v="PASS"/>
    <x v="3"/>
  </r>
  <r>
    <s v="1-14-patient_email_is_present-"/>
    <n v="71"/>
    <s v="Beacon Medical Center 72"/>
    <x v="13"/>
    <n v="182"/>
    <n v="202"/>
    <n v="90.1"/>
    <s v="GT"/>
    <n v="90"/>
    <s v="PASS"/>
    <x v="3"/>
  </r>
  <r>
    <s v="1-15-mother’s_maiden_name_is_present-"/>
    <n v="71"/>
    <s v="Beacon Medical Center 72"/>
    <x v="14"/>
    <n v="102"/>
    <n v="202"/>
    <n v="50.5"/>
    <s v="GT"/>
    <n v="90"/>
    <s v="FAIL"/>
    <x v="3"/>
  </r>
  <r>
    <s v="1-16-responsible_person_first_name_is_present-"/>
    <n v="71"/>
    <s v="Beacon Medical Center 72"/>
    <x v="15"/>
    <n v="153"/>
    <n v="202"/>
    <n v="75.739999999999995"/>
    <s v="GT"/>
    <n v="90"/>
    <s v="FAIL"/>
    <x v="3"/>
  </r>
  <r>
    <s v="1-17-responsible_person_last_name_is_present-"/>
    <n v="71"/>
    <s v="Beacon Medical Center 72"/>
    <x v="16"/>
    <n v="153"/>
    <n v="202"/>
    <n v="75.739999999999995"/>
    <s v="GT"/>
    <n v="90"/>
    <s v="FAIL"/>
    <x v="3"/>
  </r>
  <r>
    <s v="1-18-vaccine_administration_code_is_present-"/>
    <n v="71"/>
    <s v="Beacon Medical Center 72"/>
    <x v="17"/>
    <n v="1858"/>
    <n v="1858"/>
    <n v="100"/>
    <s v="GT"/>
    <n v="99"/>
    <s v="PASS"/>
    <x v="3"/>
  </r>
  <r>
    <s v="1-19-vaccine_administration_date_is_present-"/>
    <n v="71"/>
    <s v="Beacon Medical Center 72"/>
    <x v="18"/>
    <n v="1858"/>
    <n v="1858"/>
    <n v="100"/>
    <s v="GT"/>
    <n v="99"/>
    <s v="PASS"/>
    <x v="3"/>
  </r>
  <r>
    <s v="1-20-vaccine_information_source_(e-g-_admin/historical_indicator)_is_present-"/>
    <n v="71"/>
    <s v="Beacon Medical Center 72"/>
    <x v="19"/>
    <n v="1858"/>
    <n v="1858"/>
    <n v="100"/>
    <s v="GT"/>
    <n v="99"/>
    <s v="PASS"/>
    <x v="3"/>
  </r>
  <r>
    <s v="1-21-vaccine_lot_number_is_present-"/>
    <n v="71"/>
    <s v="Beacon Medical Center 72"/>
    <x v="20"/>
    <n v="1858"/>
    <n v="1858"/>
    <n v="100"/>
    <s v="GT"/>
    <n v="99"/>
    <s v="PASS"/>
    <x v="3"/>
  </r>
  <r>
    <s v="1-22-vaccine_lot_expiration_date_is_present-"/>
    <n v="71"/>
    <s v="Beacon Medical Center 72"/>
    <x v="21"/>
    <n v="1858"/>
    <n v="1858"/>
    <n v="100"/>
    <s v="GT"/>
    <n v="99"/>
    <s v="PASS"/>
    <x v="3"/>
  </r>
  <r>
    <s v="1-23-vaccine_eligibility_code_is_present-"/>
    <n v="71"/>
    <s v="Beacon Medical Center 72"/>
    <x v="22"/>
    <n v="1858"/>
    <n v="1858"/>
    <n v="100"/>
    <s v="GT"/>
    <n v="99"/>
    <s v="PASS"/>
    <x v="3"/>
  </r>
  <r>
    <s v="1-24-vaccine_funding_source_is_present-"/>
    <n v="71"/>
    <s v="Beacon Medical Center 72"/>
    <x v="23"/>
    <n v="1858"/>
    <n v="1858"/>
    <n v="100"/>
    <s v="GT"/>
    <n v="99"/>
    <s v="PASS"/>
    <x v="3"/>
  </r>
  <r>
    <s v="2-1-patients_born_on_the_first_of_the_month_do_not_exceed_normal_distribution_of_birth_dates-"/>
    <n v="71"/>
    <s v="Beacon Medical Center 72"/>
    <x v="24"/>
    <n v="3"/>
    <n v="202"/>
    <n v="1.49"/>
    <s v="LT"/>
    <n v="4"/>
    <s v="PASS"/>
    <x v="3"/>
  </r>
  <r>
    <s v="2-2-patients_born_on_the_15th_of_the_month_do_not_exceed_normal_distribution_of_birth_dates-"/>
    <n v="71"/>
    <s v="Beacon Medical Center 72"/>
    <x v="25"/>
    <n v="8"/>
    <n v="202"/>
    <n v="3.96"/>
    <s v="LT"/>
    <n v="4"/>
    <s v="PASS"/>
    <x v="3"/>
  </r>
  <r>
    <s v="2-3-patients_born_on_the_last_day_of_the_month_do_not_exceed_normal_distribution_of_birth_dates-"/>
    <n v="71"/>
    <s v="Beacon Medical Center 72"/>
    <x v="26"/>
    <n v="7"/>
    <n v="202"/>
    <n v="3.47"/>
    <s v="LT"/>
    <n v="4"/>
    <s v="PASS"/>
    <x v="3"/>
  </r>
  <r>
    <s v="2-4-patient_has_more_vaccinations_than_expected-"/>
    <n v="71"/>
    <s v="Beacon Medical Center 72"/>
    <x v="27"/>
    <n v="0"/>
    <n v="202"/>
    <n v="0"/>
    <s v="LT"/>
    <n v="1"/>
    <s v="PASS"/>
    <x v="3"/>
  </r>
  <r>
    <s v="2-5-vaccine_administration_date_is_after_vaccine_lot_expiration_date-"/>
    <n v="71"/>
    <s v="Beacon Medical Center 72"/>
    <x v="28"/>
    <n v="2"/>
    <n v="1858"/>
    <n v="0.11"/>
    <s v="LT"/>
    <n v="1"/>
    <s v="PASS"/>
    <x v="3"/>
  </r>
  <r>
    <s v="2-6-vaccine_administration_date_is_before_birth_date-"/>
    <n v="71"/>
    <s v="Beacon Medical Center 72"/>
    <x v="29"/>
    <n v="0"/>
    <n v="1858"/>
    <n v="0"/>
    <s v="LT"/>
    <n v="1"/>
    <s v="PASS"/>
    <x v="3"/>
  </r>
  <r>
    <s v="2-7-vaccine_administration_dates_on_the_first_day_of_the_month_do_not_exceed_normal_distribution_of_administrations_dates-"/>
    <n v="71"/>
    <s v="Beacon Medical Center 72"/>
    <x v="30"/>
    <n v="38"/>
    <n v="1858"/>
    <n v="2.0499999999999998"/>
    <s v="LT"/>
    <n v="4"/>
    <s v="PASS"/>
    <x v="3"/>
  </r>
  <r>
    <s v="2-8-vaccine_administration_dates_on_the_15th_of_the_month_do_not_exceed_normal_distribution_of_administration_dates-"/>
    <n v="71"/>
    <s v="Beacon Medical Center 72"/>
    <x v="31"/>
    <n v="69"/>
    <n v="1858"/>
    <n v="3.71"/>
    <s v="LT"/>
    <n v="4"/>
    <s v="PASS"/>
    <x v="3"/>
  </r>
  <r>
    <s v="2-9-vaccine_administration_dates_on_the_last_day_of_the_month_do_not_exceed_normal_distribution_of_administration_dates-"/>
    <n v="71"/>
    <s v="Beacon Medical Center 72"/>
    <x v="32"/>
    <n v="55"/>
    <n v="1858"/>
    <n v="2.96"/>
    <s v="LT"/>
    <n v="4"/>
    <s v="PASS"/>
    <x v="3"/>
  </r>
  <r>
    <s v="2-10-vaccine_administration_code_was_administered_at_an_improbable_age-"/>
    <n v="71"/>
    <s v="Beacon Medical Center 72"/>
    <x v="33"/>
    <n v="2"/>
    <n v="1858"/>
    <n v="0.11"/>
    <s v="LT"/>
    <n v="1"/>
    <s v="PASS"/>
    <x v="3"/>
  </r>
  <r>
    <s v="2-11-vaccine_administration_code_is_not_specific_for_administered_vaccination_event-"/>
    <n v="71"/>
    <s v="Beacon Medical Center 72"/>
    <x v="34"/>
    <n v="0"/>
    <n v="1858"/>
    <n v="0"/>
    <s v="LT"/>
    <n v="1"/>
    <s v="PASS"/>
    <x v="3"/>
  </r>
  <r>
    <s v="2-12-vaccine_lot_number_has_an_invalid_prefix-"/>
    <n v="71"/>
    <s v="Beacon Medical Center 72"/>
    <x v="35"/>
    <n v="0"/>
    <n v="1858"/>
    <n v="0"/>
    <s v="LT"/>
    <n v="1"/>
    <s v="PASS"/>
    <x v="3"/>
  </r>
  <r>
    <s v="2-13-vaccine_lot_number_has_an_invalid_infix-"/>
    <n v="71"/>
    <s v="Beacon Medical Center 72"/>
    <x v="36"/>
    <n v="0"/>
    <n v="1858"/>
    <n v="0"/>
    <s v="LT"/>
    <n v="1"/>
    <s v="PASS"/>
    <x v="3"/>
  </r>
  <r>
    <s v="2-14-vaccine_lot_number_has_an_invalid_suffix-"/>
    <n v="71"/>
    <s v="Beacon Medical Center 72"/>
    <x v="37"/>
    <n v="0"/>
    <n v="1858"/>
    <n v="0"/>
    <s v="LT"/>
    <n v="1"/>
    <s v="PASS"/>
    <x v="3"/>
  </r>
  <r>
    <s v="2-15-vaccine_lot_number_contains_at_least_one_invalid_character-"/>
    <n v="71"/>
    <s v="Beacon Medical Center 72"/>
    <x v="38"/>
    <n v="0"/>
    <n v="1858"/>
    <n v="0"/>
    <s v="LT"/>
    <n v="1"/>
    <s v="PASS"/>
    <x v="3"/>
  </r>
  <r>
    <s v="2-16-vaccine_lot_number_is_too_short-"/>
    <n v="71"/>
    <s v="Beacon Medical Center 72"/>
    <x v="39"/>
    <n v="0"/>
    <n v="1858"/>
    <n v="0"/>
    <s v="LT"/>
    <n v="1"/>
    <s v="PASS"/>
    <x v="3"/>
  </r>
  <r>
    <s v="2-17-vaccine_administration_code_is_unrecognized-"/>
    <n v="71"/>
    <s v="Beacon Medical Center 72"/>
    <x v="40"/>
    <n v="0"/>
    <n v="1858"/>
    <n v="0"/>
    <s v="LT"/>
    <n v="1"/>
    <s v="PASS"/>
    <x v="3"/>
  </r>
  <r>
    <s v="2-18-vaccine_manufacturer_is_unrecognized-"/>
    <n v="71"/>
    <s v="Beacon Medical Center 72"/>
    <x v="41"/>
    <n v="0"/>
    <n v="1858"/>
    <n v="0"/>
    <s v="LT"/>
    <n v="1"/>
    <s v="PASS"/>
    <x v="3"/>
  </r>
  <r>
    <s v="2-19-vaccine_administration_route_is_unrecognized-"/>
    <n v="71"/>
    <s v="Beacon Medical Center 72"/>
    <x v="42"/>
    <n v="0"/>
    <n v="1858"/>
    <n v="0"/>
    <s v="LT"/>
    <n v="1"/>
    <s v="PASS"/>
    <x v="3"/>
  </r>
  <r>
    <s v="2-20-vaccine_body_site_is_unrecognized-"/>
    <n v="71"/>
    <s v="Beacon Medical Center 72"/>
    <x v="43"/>
    <n v="0"/>
    <n v="1858"/>
    <n v="0"/>
    <s v="LT"/>
    <n v="1"/>
    <s v="PASS"/>
    <x v="3"/>
  </r>
  <r>
    <s v="2-21-vaccination_information_source_is_administered_but_appeared_to_be_historical-"/>
    <n v="71"/>
    <s v="Beacon Medical Center 72"/>
    <x v="44"/>
    <n v="0"/>
    <n v="1858"/>
    <n v="0"/>
    <s v="NONE"/>
    <s v="NONE"/>
    <s v="NONE"/>
    <x v="3"/>
  </r>
  <r>
    <s v="2-22-_funding_source_does_not_match_eligibility_code"/>
    <n v="71"/>
    <s v="Beacon Medical Center 72"/>
    <x v="45"/>
    <n v="48"/>
    <n v="1858"/>
    <n v="2.58"/>
    <s v="NONE"/>
    <s v="NONE"/>
    <s v="NONE"/>
    <x v="3"/>
  </r>
  <r>
    <s v="3-1-administered_vaccination_events_are_entered_into_the_iis_within_one_calendar_day_from_administration_date-"/>
    <n v="71"/>
    <s v="Beacon Medical Center 72"/>
    <x v="46"/>
    <n v="1437"/>
    <n v="1858"/>
    <n v="77.34"/>
    <s v="GT"/>
    <n v="95"/>
    <s v="FAIL"/>
    <x v="3"/>
  </r>
  <r>
    <s v="3-2-patient_entry_into_iis_≤30_days_from_birth"/>
    <n v="71"/>
    <s v="Beacon Medical Center 72"/>
    <x v="47"/>
    <n v="180"/>
    <n v="202"/>
    <n v="89.11"/>
    <s v="GT"/>
    <n v="95"/>
    <s v="FAIL"/>
    <x v="3"/>
  </r>
  <r>
    <s v="3-3-patient_entry_into_iis_30–45_days_from_birth"/>
    <n v="71"/>
    <s v="Beacon Medical Center 72"/>
    <x v="48"/>
    <n v="1"/>
    <n v="202"/>
    <n v="0.5"/>
    <s v="LT"/>
    <n v="5"/>
    <s v="PASS"/>
    <x v="3"/>
  </r>
  <r>
    <s v="3-4-patient_entry_into_iis_45–60_days_from_birth"/>
    <n v="71"/>
    <s v="Beacon Medical Center 72"/>
    <x v="49"/>
    <n v="2"/>
    <n v="202"/>
    <n v="0.99"/>
    <s v="LT"/>
    <n v="5"/>
    <s v="PASS"/>
    <x v="3"/>
  </r>
  <r>
    <s v="3-5-patient_entry_into_iis_&gt;_60_days_from_birth"/>
    <n v="71"/>
    <s v="Beacon Medical Center 72"/>
    <x v="50"/>
    <n v="19"/>
    <n v="202"/>
    <n v="9.41"/>
    <s v="LT"/>
    <n v="5"/>
    <s v="FAIL"/>
    <x v="3"/>
  </r>
  <r>
    <s v="3-6-administered_dose_entry_into_iis_2-7_days_from_admin_date"/>
    <n v="71"/>
    <s v="Beacon Medical Center 72"/>
    <x v="51"/>
    <n v="132"/>
    <n v="1858"/>
    <n v="7.1"/>
    <s v="LT"/>
    <n v="5"/>
    <s v="FAIL"/>
    <x v="3"/>
  </r>
  <r>
    <s v="3-7-administered_dose_entry_into_iis_8-14_days_from_admin_date"/>
    <n v="71"/>
    <s v="Beacon Medical Center 72"/>
    <x v="52"/>
    <n v="89"/>
    <n v="1858"/>
    <n v="4.79"/>
    <s v="LT"/>
    <n v="5"/>
    <s v="PASS"/>
    <x v="3"/>
  </r>
  <r>
    <s v="3-8-administered_dose_entry_into_iis_&gt;_14_days_from_admin_date"/>
    <n v="71"/>
    <s v="Beacon Medical Center 72"/>
    <x v="53"/>
    <n v="200"/>
    <n v="1858"/>
    <n v="10.76"/>
    <s v="LT"/>
    <n v="5"/>
    <s v="FAIL"/>
    <x v="3"/>
  </r>
  <r>
    <s v="1-1-patient_first_name_is_present-"/>
    <n v="37"/>
    <s v="Beacon Regional Hospital 126"/>
    <x v="0"/>
    <n v="440"/>
    <n v="440"/>
    <n v="100"/>
    <s v="GT"/>
    <n v="99"/>
    <s v="PASS"/>
    <x v="4"/>
  </r>
  <r>
    <s v="1-2-patient_middle_name_is_present-"/>
    <n v="37"/>
    <s v="Beacon Regional Hospital 126"/>
    <x v="1"/>
    <n v="325"/>
    <n v="440"/>
    <n v="73.86"/>
    <s v="GT"/>
    <n v="75"/>
    <s v="FAIL"/>
    <x v="4"/>
  </r>
  <r>
    <s v="1-3-patient_name_last_is_present-"/>
    <n v="37"/>
    <s v="Beacon Regional Hospital 126"/>
    <x v="2"/>
    <n v="440"/>
    <n v="440"/>
    <n v="100"/>
    <s v="GT"/>
    <n v="99"/>
    <s v="PASS"/>
    <x v="4"/>
  </r>
  <r>
    <s v="1-4-patient_birth_date_is_present-_x0009_"/>
    <n v="37"/>
    <s v="Beacon Regional Hospital 126"/>
    <x v="3"/>
    <n v="440"/>
    <n v="440"/>
    <n v="100"/>
    <s v="GT"/>
    <n v="99"/>
    <s v="PASS"/>
    <x v="4"/>
  </r>
  <r>
    <s v="1-5-patient_gender_is_present-"/>
    <n v="37"/>
    <s v="Beacon Regional Hospital 126"/>
    <x v="4"/>
    <n v="440"/>
    <n v="440"/>
    <n v="100"/>
    <s v="GT"/>
    <n v="99"/>
    <s v="PASS"/>
    <x v="4"/>
  </r>
  <r>
    <s v="1-6-patient_address_street_is_present-"/>
    <n v="37"/>
    <s v="Beacon Regional Hospital 126"/>
    <x v="5"/>
    <n v="440"/>
    <n v="440"/>
    <n v="100"/>
    <s v="GT"/>
    <n v="85"/>
    <s v="PASS"/>
    <x v="4"/>
  </r>
  <r>
    <s v="1-7-_patient_address_city_is_present-_x0009_"/>
    <n v="37"/>
    <s v="Beacon Regional Hospital 126"/>
    <x v="6"/>
    <n v="440"/>
    <n v="440"/>
    <n v="100"/>
    <s v="GT"/>
    <n v="85"/>
    <s v="PASS"/>
    <x v="4"/>
  </r>
  <r>
    <s v="1-8-patient_address_state_is_present-_x0009_"/>
    <n v="37"/>
    <s v="Beacon Regional Hospital 126"/>
    <x v="7"/>
    <n v="440"/>
    <n v="440"/>
    <n v="100"/>
    <s v="GT"/>
    <n v="85"/>
    <s v="PASS"/>
    <x v="4"/>
  </r>
  <r>
    <s v="1-9-patient_address_zip_code_is_present-_x0009_"/>
    <n v="37"/>
    <s v="Beacon Regional Hospital 126"/>
    <x v="8"/>
    <n v="440"/>
    <n v="440"/>
    <n v="100"/>
    <s v="GT"/>
    <n v="85"/>
    <s v="PASS"/>
    <x v="4"/>
  </r>
  <r>
    <s v="1-10-patient_complete_address_is_present-"/>
    <n v="37"/>
    <s v="Beacon Regional Hospital 126"/>
    <x v="9"/>
    <n v="440"/>
    <n v="440"/>
    <n v="100"/>
    <s v="GT"/>
    <n v="85"/>
    <s v="PASS"/>
    <x v="4"/>
  </r>
  <r>
    <s v="1-11-patient_race_is_present-"/>
    <n v="37"/>
    <s v="Beacon Regional Hospital 126"/>
    <x v="10"/>
    <n v="440"/>
    <n v="440"/>
    <n v="100"/>
    <s v="GT"/>
    <n v="95"/>
    <s v="PASS"/>
    <x v="4"/>
  </r>
  <r>
    <s v="1-12-patient_ethnicity_is_present-"/>
    <n v="37"/>
    <s v="Beacon Regional Hospital 126"/>
    <x v="11"/>
    <n v="440"/>
    <n v="440"/>
    <n v="100"/>
    <s v="GT"/>
    <n v="95"/>
    <s v="PASS"/>
    <x v="4"/>
  </r>
  <r>
    <s v="1-13-patient_phone_number_is_present-"/>
    <n v="37"/>
    <s v="Beacon Regional Hospital 126"/>
    <x v="12"/>
    <n v="440"/>
    <n v="440"/>
    <n v="100"/>
    <s v="GT"/>
    <n v="90"/>
    <s v="PASS"/>
    <x v="4"/>
  </r>
  <r>
    <s v="1-14-patient_email_is_present-"/>
    <n v="37"/>
    <s v="Beacon Regional Hospital 126"/>
    <x v="13"/>
    <n v="315"/>
    <n v="440"/>
    <n v="71.59"/>
    <s v="GT"/>
    <n v="90"/>
    <s v="FAIL"/>
    <x v="4"/>
  </r>
  <r>
    <s v="1-15-mother’s_maiden_name_is_present-"/>
    <n v="37"/>
    <s v="Beacon Regional Hospital 126"/>
    <x v="14"/>
    <n v="252"/>
    <n v="440"/>
    <n v="57.27"/>
    <s v="GT"/>
    <n v="90"/>
    <s v="FAIL"/>
    <x v="4"/>
  </r>
  <r>
    <s v="1-16-responsible_person_first_name_is_present-"/>
    <n v="37"/>
    <s v="Beacon Regional Hospital 126"/>
    <x v="15"/>
    <n v="410"/>
    <n v="440"/>
    <n v="93.18"/>
    <s v="GT"/>
    <n v="90"/>
    <s v="PASS"/>
    <x v="4"/>
  </r>
  <r>
    <s v="1-17-responsible_person_last_name_is_present-"/>
    <n v="37"/>
    <s v="Beacon Regional Hospital 126"/>
    <x v="16"/>
    <n v="410"/>
    <n v="440"/>
    <n v="93.18"/>
    <s v="GT"/>
    <n v="90"/>
    <s v="PASS"/>
    <x v="4"/>
  </r>
  <r>
    <s v="1-18-vaccine_administration_code_is_present-"/>
    <n v="37"/>
    <s v="Beacon Regional Hospital 126"/>
    <x v="17"/>
    <n v="5233"/>
    <n v="5233"/>
    <n v="100"/>
    <s v="GT"/>
    <n v="99"/>
    <s v="PASS"/>
    <x v="4"/>
  </r>
  <r>
    <s v="1-19-vaccine_administration_date_is_present-"/>
    <n v="37"/>
    <s v="Beacon Regional Hospital 126"/>
    <x v="18"/>
    <n v="5233"/>
    <n v="5233"/>
    <n v="100"/>
    <s v="GT"/>
    <n v="99"/>
    <s v="PASS"/>
    <x v="4"/>
  </r>
  <r>
    <s v="1-20-vaccine_information_source_(e-g-_admin/historical_indicator)_is_present-"/>
    <n v="37"/>
    <s v="Beacon Regional Hospital 126"/>
    <x v="19"/>
    <n v="5233"/>
    <n v="5233"/>
    <n v="100"/>
    <s v="GT"/>
    <n v="99"/>
    <s v="PASS"/>
    <x v="4"/>
  </r>
  <r>
    <s v="1-21-vaccine_lot_number_is_present-"/>
    <n v="37"/>
    <s v="Beacon Regional Hospital 126"/>
    <x v="20"/>
    <n v="5230"/>
    <n v="5230"/>
    <n v="100"/>
    <s v="GT"/>
    <n v="99"/>
    <s v="PASS"/>
    <x v="4"/>
  </r>
  <r>
    <s v="1-22-vaccine_lot_expiration_date_is_present-"/>
    <n v="37"/>
    <s v="Beacon Regional Hospital 126"/>
    <x v="21"/>
    <n v="5230"/>
    <n v="5230"/>
    <n v="100"/>
    <s v="GT"/>
    <n v="99"/>
    <s v="PASS"/>
    <x v="4"/>
  </r>
  <r>
    <s v="1-23-vaccine_eligibility_code_is_present-"/>
    <n v="37"/>
    <s v="Beacon Regional Hospital 126"/>
    <x v="22"/>
    <n v="5230"/>
    <n v="5230"/>
    <n v="100"/>
    <s v="GT"/>
    <n v="99"/>
    <s v="PASS"/>
    <x v="4"/>
  </r>
  <r>
    <s v="1-24-vaccine_funding_source_is_present-"/>
    <n v="37"/>
    <s v="Beacon Regional Hospital 126"/>
    <x v="23"/>
    <n v="5230"/>
    <n v="5230"/>
    <n v="100"/>
    <s v="GT"/>
    <n v="99"/>
    <s v="PASS"/>
    <x v="4"/>
  </r>
  <r>
    <s v="2-1-patients_born_on_the_first_of_the_month_do_not_exceed_normal_distribution_of_birth_dates-"/>
    <n v="37"/>
    <s v="Beacon Regional Hospital 126"/>
    <x v="24"/>
    <n v="15"/>
    <n v="440"/>
    <n v="3.41"/>
    <s v="LT"/>
    <n v="4"/>
    <s v="PASS"/>
    <x v="4"/>
  </r>
  <r>
    <s v="2-2-patients_born_on_the_15th_of_the_month_do_not_exceed_normal_distribution_of_birth_dates-"/>
    <n v="37"/>
    <s v="Beacon Regional Hospital 126"/>
    <x v="25"/>
    <n v="17"/>
    <n v="440"/>
    <n v="3.86"/>
    <s v="LT"/>
    <n v="4"/>
    <s v="PASS"/>
    <x v="4"/>
  </r>
  <r>
    <s v="2-3-patients_born_on_the_last_day_of_the_month_do_not_exceed_normal_distribution_of_birth_dates-"/>
    <n v="37"/>
    <s v="Beacon Regional Hospital 126"/>
    <x v="26"/>
    <n v="14"/>
    <n v="440"/>
    <n v="3.18"/>
    <s v="LT"/>
    <n v="4"/>
    <s v="PASS"/>
    <x v="4"/>
  </r>
  <r>
    <s v="2-4-patient_has_more_vaccinations_than_expected-"/>
    <n v="37"/>
    <s v="Beacon Regional Hospital 126"/>
    <x v="27"/>
    <n v="0"/>
    <n v="440"/>
    <n v="0"/>
    <s v="LT"/>
    <n v="1"/>
    <s v="PASS"/>
    <x v="4"/>
  </r>
  <r>
    <s v="2-5-vaccine_administration_date_is_after_vaccine_lot_expiration_date-"/>
    <n v="37"/>
    <s v="Beacon Regional Hospital 126"/>
    <x v="28"/>
    <n v="0"/>
    <n v="5233"/>
    <n v="0"/>
    <s v="LT"/>
    <n v="1"/>
    <s v="PASS"/>
    <x v="4"/>
  </r>
  <r>
    <s v="2-6-vaccine_administration_date_is_before_birth_date-"/>
    <n v="37"/>
    <s v="Beacon Regional Hospital 126"/>
    <x v="29"/>
    <n v="0"/>
    <n v="5233"/>
    <n v="0"/>
    <s v="LT"/>
    <n v="1"/>
    <s v="PASS"/>
    <x v="4"/>
  </r>
  <r>
    <s v="2-7-vaccine_administration_dates_on_the_first_day_of_the_month_do_not_exceed_normal_distribution_of_administrations_dates-"/>
    <n v="37"/>
    <s v="Beacon Regional Hospital 126"/>
    <x v="30"/>
    <n v="167"/>
    <n v="5233"/>
    <n v="3.19"/>
    <s v="LT"/>
    <n v="4"/>
    <s v="PASS"/>
    <x v="4"/>
  </r>
  <r>
    <s v="2-8-vaccine_administration_dates_on_the_15th_of_the_month_do_not_exceed_normal_distribution_of_administration_dates-"/>
    <n v="37"/>
    <s v="Beacon Regional Hospital 126"/>
    <x v="31"/>
    <n v="191"/>
    <n v="5233"/>
    <n v="3.65"/>
    <s v="LT"/>
    <n v="4"/>
    <s v="PASS"/>
    <x v="4"/>
  </r>
  <r>
    <s v="2-9-vaccine_administration_dates_on_the_last_day_of_the_month_do_not_exceed_normal_distribution_of_administration_dates-"/>
    <n v="37"/>
    <s v="Beacon Regional Hospital 126"/>
    <x v="32"/>
    <n v="138"/>
    <n v="5233"/>
    <n v="2.64"/>
    <s v="LT"/>
    <n v="4"/>
    <s v="PASS"/>
    <x v="4"/>
  </r>
  <r>
    <s v="2-10-vaccine_administration_code_was_administered_at_an_improbable_age-"/>
    <n v="37"/>
    <s v="Beacon Regional Hospital 126"/>
    <x v="33"/>
    <n v="253"/>
    <n v="5233"/>
    <n v="4.83"/>
    <s v="LT"/>
    <n v="1"/>
    <s v="FAIL"/>
    <x v="4"/>
  </r>
  <r>
    <s v="2-11-vaccine_administration_code_is_not_specific_for_administered_vaccination_event-"/>
    <n v="37"/>
    <s v="Beacon Regional Hospital 126"/>
    <x v="34"/>
    <n v="0"/>
    <n v="5230"/>
    <n v="0"/>
    <s v="LT"/>
    <n v="1"/>
    <s v="PASS"/>
    <x v="4"/>
  </r>
  <r>
    <s v="2-12-vaccine_lot_number_has_an_invalid_prefix-"/>
    <n v="37"/>
    <s v="Beacon Regional Hospital 126"/>
    <x v="35"/>
    <n v="0"/>
    <n v="5230"/>
    <n v="0"/>
    <s v="LT"/>
    <n v="1"/>
    <s v="PASS"/>
    <x v="4"/>
  </r>
  <r>
    <s v="2-13-vaccine_lot_number_has_an_invalid_infix-"/>
    <n v="37"/>
    <s v="Beacon Regional Hospital 126"/>
    <x v="36"/>
    <n v="0"/>
    <n v="5230"/>
    <n v="0"/>
    <s v="LT"/>
    <n v="1"/>
    <s v="PASS"/>
    <x v="4"/>
  </r>
  <r>
    <s v="2-14-vaccine_lot_number_has_an_invalid_suffix-"/>
    <n v="37"/>
    <s v="Beacon Regional Hospital 126"/>
    <x v="37"/>
    <n v="0"/>
    <n v="5230"/>
    <n v="0"/>
    <s v="LT"/>
    <n v="1"/>
    <s v="PASS"/>
    <x v="4"/>
  </r>
  <r>
    <s v="2-15-vaccine_lot_number_contains_at_least_one_invalid_character-"/>
    <n v="37"/>
    <s v="Beacon Regional Hospital 126"/>
    <x v="38"/>
    <n v="0"/>
    <n v="5230"/>
    <n v="0"/>
    <s v="LT"/>
    <n v="1"/>
    <s v="PASS"/>
    <x v="4"/>
  </r>
  <r>
    <s v="2-16-vaccine_lot_number_is_too_short-"/>
    <n v="37"/>
    <s v="Beacon Regional Hospital 126"/>
    <x v="39"/>
    <n v="0"/>
    <n v="5230"/>
    <n v="0"/>
    <s v="LT"/>
    <n v="1"/>
    <s v="PASS"/>
    <x v="4"/>
  </r>
  <r>
    <s v="2-17-vaccine_administration_code_is_unrecognized-"/>
    <n v="37"/>
    <s v="Beacon Regional Hospital 126"/>
    <x v="40"/>
    <n v="0"/>
    <n v="5233"/>
    <n v="0"/>
    <s v="LT"/>
    <n v="1"/>
    <s v="PASS"/>
    <x v="4"/>
  </r>
  <r>
    <s v="2-18-vaccine_manufacturer_is_unrecognized-"/>
    <n v="37"/>
    <s v="Beacon Regional Hospital 126"/>
    <x v="41"/>
    <n v="0"/>
    <n v="5233"/>
    <n v="0"/>
    <s v="LT"/>
    <n v="1"/>
    <s v="PASS"/>
    <x v="4"/>
  </r>
  <r>
    <s v="2-19-vaccine_administration_route_is_unrecognized-"/>
    <n v="37"/>
    <s v="Beacon Regional Hospital 126"/>
    <x v="42"/>
    <n v="0"/>
    <n v="5230"/>
    <n v="0"/>
    <s v="LT"/>
    <n v="1"/>
    <s v="PASS"/>
    <x v="4"/>
  </r>
  <r>
    <s v="2-20-vaccine_body_site_is_unrecognized-"/>
    <n v="37"/>
    <s v="Beacon Regional Hospital 126"/>
    <x v="43"/>
    <n v="0"/>
    <n v="5230"/>
    <n v="0"/>
    <s v="LT"/>
    <n v="1"/>
    <s v="PASS"/>
    <x v="4"/>
  </r>
  <r>
    <s v="2-21-vaccination_information_source_is_administered_but_appeared_to_be_historical-"/>
    <n v="37"/>
    <s v="Beacon Regional Hospital 126"/>
    <x v="44"/>
    <n v="0"/>
    <n v="5230"/>
    <n v="0"/>
    <s v="NONE"/>
    <s v="NONE"/>
    <s v="NONE"/>
    <x v="4"/>
  </r>
  <r>
    <s v="2-22-_funding_source_does_not_match_eligibility_code"/>
    <n v="37"/>
    <s v="Beacon Regional Hospital 126"/>
    <x v="45"/>
    <n v="9"/>
    <n v="5230"/>
    <n v="0.17"/>
    <s v="NONE"/>
    <s v="NONE"/>
    <s v="NONE"/>
    <x v="4"/>
  </r>
  <r>
    <s v="3-1-administered_vaccination_events_are_entered_into_the_iis_within_one_calendar_day_from_administration_date-"/>
    <n v="37"/>
    <s v="Beacon Regional Hospital 126"/>
    <x v="46"/>
    <n v="5158"/>
    <n v="5230"/>
    <n v="98.62"/>
    <s v="GT"/>
    <n v="95"/>
    <s v="PASS"/>
    <x v="4"/>
  </r>
  <r>
    <s v="3-2-patient_entry_into_iis_≤30_days_from_birth"/>
    <n v="37"/>
    <s v="Beacon Regional Hospital 126"/>
    <x v="47"/>
    <n v="406"/>
    <n v="440"/>
    <n v="92.27"/>
    <s v="GT"/>
    <n v="95"/>
    <s v="FAIL"/>
    <x v="4"/>
  </r>
  <r>
    <s v="3-3-patient_entry_into_iis_30–45_days_from_birth"/>
    <n v="37"/>
    <s v="Beacon Regional Hospital 126"/>
    <x v="48"/>
    <n v="0"/>
    <n v="440"/>
    <n v="0"/>
    <s v="LT"/>
    <n v="5"/>
    <s v="PASS"/>
    <x v="4"/>
  </r>
  <r>
    <s v="3-4-patient_entry_into_iis_45–60_days_from_birth"/>
    <n v="37"/>
    <s v="Beacon Regional Hospital 126"/>
    <x v="49"/>
    <n v="3"/>
    <n v="440"/>
    <n v="0.68"/>
    <s v="LT"/>
    <n v="5"/>
    <s v="PASS"/>
    <x v="4"/>
  </r>
  <r>
    <s v="3-5-patient_entry_into_iis_&gt;_60_days_from_birth"/>
    <n v="37"/>
    <s v="Beacon Regional Hospital 126"/>
    <x v="50"/>
    <n v="31"/>
    <n v="440"/>
    <n v="7.05"/>
    <s v="LT"/>
    <n v="5"/>
    <s v="FAIL"/>
    <x v="4"/>
  </r>
  <r>
    <s v="3-6-administered_dose_entry_into_iis_2-7_days_from_admin_date"/>
    <n v="37"/>
    <s v="Beacon Regional Hospital 126"/>
    <x v="51"/>
    <n v="26"/>
    <n v="5230"/>
    <n v="0.5"/>
    <s v="LT"/>
    <n v="5"/>
    <s v="PASS"/>
    <x v="4"/>
  </r>
  <r>
    <s v="3-7-administered_dose_entry_into_iis_8-14_days_from_admin_date"/>
    <n v="37"/>
    <s v="Beacon Regional Hospital 126"/>
    <x v="52"/>
    <n v="1"/>
    <n v="5230"/>
    <n v="0.02"/>
    <s v="LT"/>
    <n v="5"/>
    <s v="PASS"/>
    <x v="4"/>
  </r>
  <r>
    <s v="3-8-administered_dose_entry_into_iis_&gt;_14_days_from_admin_date"/>
    <n v="37"/>
    <s v="Beacon Regional Hospital 126"/>
    <x v="53"/>
    <n v="45"/>
    <n v="5230"/>
    <n v="0.86"/>
    <s v="LT"/>
    <n v="5"/>
    <s v="PASS"/>
    <x v="4"/>
  </r>
  <r>
    <s v="1-1-patient_first_name_is_present-"/>
    <n v="2"/>
    <s v="Beacon Regional Hospital 223"/>
    <x v="0"/>
    <n v="1900"/>
    <n v="1900"/>
    <n v="100"/>
    <s v="GT"/>
    <n v="99"/>
    <s v="PASS"/>
    <x v="0"/>
  </r>
  <r>
    <s v="1-2-patient_middle_name_is_present-"/>
    <n v="2"/>
    <s v="Beacon Regional Hospital 223"/>
    <x v="1"/>
    <n v="1758"/>
    <n v="1900"/>
    <n v="92.53"/>
    <s v="GT"/>
    <n v="75"/>
    <s v="PASS"/>
    <x v="0"/>
  </r>
  <r>
    <s v="1-3-patient_name_last_is_present-"/>
    <n v="2"/>
    <s v="Beacon Regional Hospital 223"/>
    <x v="2"/>
    <n v="1900"/>
    <n v="1900"/>
    <n v="100"/>
    <s v="GT"/>
    <n v="99"/>
    <s v="PASS"/>
    <x v="0"/>
  </r>
  <r>
    <s v="1-4-patient_birth_date_is_present-_x0009_"/>
    <n v="2"/>
    <s v="Beacon Regional Hospital 223"/>
    <x v="3"/>
    <n v="1900"/>
    <n v="1900"/>
    <n v="100"/>
    <s v="GT"/>
    <n v="99"/>
    <s v="PASS"/>
    <x v="0"/>
  </r>
  <r>
    <s v="1-5-patient_gender_is_present-"/>
    <n v="2"/>
    <s v="Beacon Regional Hospital 223"/>
    <x v="4"/>
    <n v="1900"/>
    <n v="1900"/>
    <n v="100"/>
    <s v="GT"/>
    <n v="99"/>
    <s v="PASS"/>
    <x v="0"/>
  </r>
  <r>
    <s v="1-6-patient_address_street_is_present-"/>
    <n v="2"/>
    <s v="Beacon Regional Hospital 223"/>
    <x v="5"/>
    <n v="1900"/>
    <n v="1900"/>
    <n v="100"/>
    <s v="GT"/>
    <n v="85"/>
    <s v="PASS"/>
    <x v="0"/>
  </r>
  <r>
    <s v="1-7-_patient_address_city_is_present-_x0009_"/>
    <n v="2"/>
    <s v="Beacon Regional Hospital 223"/>
    <x v="6"/>
    <n v="1899"/>
    <n v="1900"/>
    <n v="99.95"/>
    <s v="GT"/>
    <n v="85"/>
    <s v="PASS"/>
    <x v="0"/>
  </r>
  <r>
    <s v="1-8-patient_address_state_is_present-_x0009_"/>
    <n v="2"/>
    <s v="Beacon Regional Hospital 223"/>
    <x v="7"/>
    <n v="1900"/>
    <n v="1900"/>
    <n v="100"/>
    <s v="GT"/>
    <n v="85"/>
    <s v="PASS"/>
    <x v="0"/>
  </r>
  <r>
    <s v="1-9-patient_address_zip_code_is_present-_x0009_"/>
    <n v="2"/>
    <s v="Beacon Regional Hospital 223"/>
    <x v="8"/>
    <n v="1900"/>
    <n v="1900"/>
    <n v="100"/>
    <s v="GT"/>
    <n v="85"/>
    <s v="PASS"/>
    <x v="0"/>
  </r>
  <r>
    <s v="1-10-patient_complete_address_is_present-"/>
    <n v="2"/>
    <s v="Beacon Regional Hospital 223"/>
    <x v="9"/>
    <n v="1899"/>
    <n v="1900"/>
    <n v="99.95"/>
    <s v="GT"/>
    <n v="85"/>
    <s v="PASS"/>
    <x v="0"/>
  </r>
  <r>
    <s v="1-11-patient_race_is_present-"/>
    <n v="2"/>
    <s v="Beacon Regional Hospital 223"/>
    <x v="10"/>
    <n v="1900"/>
    <n v="1900"/>
    <n v="100"/>
    <s v="GT"/>
    <n v="95"/>
    <s v="PASS"/>
    <x v="0"/>
  </r>
  <r>
    <s v="1-12-patient_ethnicity_is_present-"/>
    <n v="2"/>
    <s v="Beacon Regional Hospital 223"/>
    <x v="11"/>
    <n v="1900"/>
    <n v="1900"/>
    <n v="100"/>
    <s v="GT"/>
    <n v="95"/>
    <s v="PASS"/>
    <x v="0"/>
  </r>
  <r>
    <s v="1-13-patient_phone_number_is_present-"/>
    <n v="2"/>
    <s v="Beacon Regional Hospital 223"/>
    <x v="12"/>
    <n v="1894"/>
    <n v="1900"/>
    <n v="99.68"/>
    <s v="GT"/>
    <n v="90"/>
    <s v="PASS"/>
    <x v="0"/>
  </r>
  <r>
    <s v="1-14-patient_email_is_present-"/>
    <n v="2"/>
    <s v="Beacon Regional Hospital 223"/>
    <x v="13"/>
    <n v="903"/>
    <n v="1900"/>
    <n v="47.53"/>
    <s v="GT"/>
    <n v="90"/>
    <s v="FAIL"/>
    <x v="0"/>
  </r>
  <r>
    <s v="1-15-mother’s_maiden_name_is_present-"/>
    <n v="2"/>
    <s v="Beacon Regional Hospital 223"/>
    <x v="14"/>
    <n v="880"/>
    <n v="1900"/>
    <n v="46.32"/>
    <s v="GT"/>
    <n v="90"/>
    <s v="FAIL"/>
    <x v="0"/>
  </r>
  <r>
    <s v="1-16-responsible_person_first_name_is_present-"/>
    <n v="2"/>
    <s v="Beacon Regional Hospital 223"/>
    <x v="15"/>
    <n v="1819"/>
    <n v="1900"/>
    <n v="95.74"/>
    <s v="GT"/>
    <n v="90"/>
    <s v="PASS"/>
    <x v="0"/>
  </r>
  <r>
    <s v="1-17-responsible_person_last_name_is_present-"/>
    <n v="2"/>
    <s v="Beacon Regional Hospital 223"/>
    <x v="16"/>
    <n v="1819"/>
    <n v="1900"/>
    <n v="95.74"/>
    <s v="GT"/>
    <n v="90"/>
    <s v="PASS"/>
    <x v="0"/>
  </r>
  <r>
    <s v="1-18-vaccine_administration_code_is_present-"/>
    <n v="2"/>
    <s v="Beacon Regional Hospital 223"/>
    <x v="17"/>
    <n v="18636"/>
    <n v="18636"/>
    <n v="100"/>
    <s v="GT"/>
    <n v="99"/>
    <s v="PASS"/>
    <x v="0"/>
  </r>
  <r>
    <s v="1-19-vaccine_administration_date_is_present-"/>
    <n v="2"/>
    <s v="Beacon Regional Hospital 223"/>
    <x v="18"/>
    <n v="18636"/>
    <n v="18636"/>
    <n v="100"/>
    <s v="GT"/>
    <n v="99"/>
    <s v="PASS"/>
    <x v="0"/>
  </r>
  <r>
    <s v="1-20-vaccine_information_source_(e-g-_admin/historical_indicator)_is_present-"/>
    <n v="2"/>
    <s v="Beacon Regional Hospital 223"/>
    <x v="19"/>
    <n v="18636"/>
    <n v="18636"/>
    <n v="100"/>
    <s v="GT"/>
    <n v="99"/>
    <s v="PASS"/>
    <x v="0"/>
  </r>
  <r>
    <s v="1-21-vaccine_lot_number_is_present-"/>
    <n v="2"/>
    <s v="Beacon Regional Hospital 223"/>
    <x v="20"/>
    <n v="18630"/>
    <n v="18630"/>
    <n v="100"/>
    <s v="GT"/>
    <n v="99"/>
    <s v="PASS"/>
    <x v="0"/>
  </r>
  <r>
    <s v="1-22-vaccine_lot_expiration_date_is_present-"/>
    <n v="2"/>
    <s v="Beacon Regional Hospital 223"/>
    <x v="21"/>
    <n v="18630"/>
    <n v="18630"/>
    <n v="100"/>
    <s v="GT"/>
    <n v="99"/>
    <s v="PASS"/>
    <x v="0"/>
  </r>
  <r>
    <s v="1-23-vaccine_eligibility_code_is_present-"/>
    <n v="2"/>
    <s v="Beacon Regional Hospital 223"/>
    <x v="22"/>
    <n v="18630"/>
    <n v="18630"/>
    <n v="100"/>
    <s v="GT"/>
    <n v="99"/>
    <s v="PASS"/>
    <x v="0"/>
  </r>
  <r>
    <s v="1-24-vaccine_funding_source_is_present-"/>
    <n v="2"/>
    <s v="Beacon Regional Hospital 223"/>
    <x v="23"/>
    <n v="18630"/>
    <n v="18630"/>
    <n v="100"/>
    <s v="GT"/>
    <n v="99"/>
    <s v="PASS"/>
    <x v="0"/>
  </r>
  <r>
    <s v="2-1-patients_born_on_the_first_of_the_month_do_not_exceed_normal_distribution_of_birth_dates-"/>
    <n v="2"/>
    <s v="Beacon Regional Hospital 223"/>
    <x v="24"/>
    <n v="57"/>
    <n v="1900"/>
    <n v="3"/>
    <s v="LT"/>
    <n v="4"/>
    <s v="PASS"/>
    <x v="0"/>
  </r>
  <r>
    <s v="2-2-patients_born_on_the_15th_of_the_month_do_not_exceed_normal_distribution_of_birth_dates-"/>
    <n v="2"/>
    <s v="Beacon Regional Hospital 223"/>
    <x v="25"/>
    <n v="55"/>
    <n v="1900"/>
    <n v="2.89"/>
    <s v="LT"/>
    <n v="4"/>
    <s v="PASS"/>
    <x v="0"/>
  </r>
  <r>
    <s v="2-3-patients_born_on_the_last_day_of_the_month_do_not_exceed_normal_distribution_of_birth_dates-"/>
    <n v="2"/>
    <s v="Beacon Regional Hospital 223"/>
    <x v="26"/>
    <n v="66"/>
    <n v="1900"/>
    <n v="3.47"/>
    <s v="LT"/>
    <n v="4"/>
    <s v="PASS"/>
    <x v="0"/>
  </r>
  <r>
    <s v="2-4-patient_has_more_vaccinations_than_expected-"/>
    <n v="2"/>
    <s v="Beacon Regional Hospital 223"/>
    <x v="27"/>
    <n v="0"/>
    <n v="1900"/>
    <n v="0"/>
    <s v="LT"/>
    <n v="1"/>
    <s v="PASS"/>
    <x v="0"/>
  </r>
  <r>
    <s v="2-5-vaccine_administration_date_is_after_vaccine_lot_expiration_date-"/>
    <n v="2"/>
    <s v="Beacon Regional Hospital 223"/>
    <x v="28"/>
    <n v="1"/>
    <n v="18636"/>
    <n v="0.01"/>
    <s v="LT"/>
    <n v="1"/>
    <s v="PASS"/>
    <x v="0"/>
  </r>
  <r>
    <s v="2-6-vaccine_administration_date_is_before_birth_date-"/>
    <n v="2"/>
    <s v="Beacon Regional Hospital 223"/>
    <x v="29"/>
    <n v="0"/>
    <n v="18636"/>
    <n v="0"/>
    <s v="LT"/>
    <n v="1"/>
    <s v="PASS"/>
    <x v="0"/>
  </r>
  <r>
    <s v="2-7-vaccine_administration_dates_on_the_first_day_of_the_month_do_not_exceed_normal_distribution_of_administrations_dates-"/>
    <n v="2"/>
    <s v="Beacon Regional Hospital 223"/>
    <x v="30"/>
    <n v="407"/>
    <n v="18636"/>
    <n v="2.1800000000000002"/>
    <s v="LT"/>
    <n v="4"/>
    <s v="PASS"/>
    <x v="0"/>
  </r>
  <r>
    <s v="2-8-vaccine_administration_dates_on_the_15th_of_the_month_do_not_exceed_normal_distribution_of_administration_dates-"/>
    <n v="2"/>
    <s v="Beacon Regional Hospital 223"/>
    <x v="31"/>
    <n v="612"/>
    <n v="18636"/>
    <n v="3.28"/>
    <s v="LT"/>
    <n v="4"/>
    <s v="PASS"/>
    <x v="0"/>
  </r>
  <r>
    <s v="2-9-vaccine_administration_dates_on_the_last_day_of_the_month_do_not_exceed_normal_distribution_of_administration_dates-"/>
    <n v="2"/>
    <s v="Beacon Regional Hospital 223"/>
    <x v="32"/>
    <n v="490"/>
    <n v="18636"/>
    <n v="2.63"/>
    <s v="LT"/>
    <n v="4"/>
    <s v="PASS"/>
    <x v="0"/>
  </r>
  <r>
    <s v="2-10-vaccine_administration_code_was_administered_at_an_improbable_age-"/>
    <n v="2"/>
    <s v="Beacon Regional Hospital 223"/>
    <x v="33"/>
    <n v="7"/>
    <n v="18636"/>
    <n v="0.04"/>
    <s v="LT"/>
    <n v="1"/>
    <s v="PASS"/>
    <x v="0"/>
  </r>
  <r>
    <s v="2-11-vaccine_administration_code_is_not_specific_for_administered_vaccination_event-"/>
    <n v="2"/>
    <s v="Beacon Regional Hospital 223"/>
    <x v="34"/>
    <n v="0"/>
    <n v="18630"/>
    <n v="0"/>
    <s v="LT"/>
    <n v="1"/>
    <s v="PASS"/>
    <x v="0"/>
  </r>
  <r>
    <s v="2-12-vaccine_lot_number_has_an_invalid_prefix-"/>
    <n v="2"/>
    <s v="Beacon Regional Hospital 223"/>
    <x v="35"/>
    <n v="0"/>
    <n v="18630"/>
    <n v="0"/>
    <s v="LT"/>
    <n v="1"/>
    <s v="PASS"/>
    <x v="0"/>
  </r>
  <r>
    <s v="2-13-vaccine_lot_number_has_an_invalid_infix-"/>
    <n v="2"/>
    <s v="Beacon Regional Hospital 223"/>
    <x v="36"/>
    <n v="0"/>
    <n v="18630"/>
    <n v="0"/>
    <s v="LT"/>
    <n v="1"/>
    <s v="PASS"/>
    <x v="0"/>
  </r>
  <r>
    <s v="2-14-vaccine_lot_number_has_an_invalid_suffix-"/>
    <n v="2"/>
    <s v="Beacon Regional Hospital 223"/>
    <x v="37"/>
    <n v="0"/>
    <n v="18630"/>
    <n v="0"/>
    <s v="LT"/>
    <n v="1"/>
    <s v="PASS"/>
    <x v="0"/>
  </r>
  <r>
    <s v="2-15-vaccine_lot_number_contains_at_least_one_invalid_character-"/>
    <n v="2"/>
    <s v="Beacon Regional Hospital 223"/>
    <x v="38"/>
    <n v="0"/>
    <n v="18630"/>
    <n v="0"/>
    <s v="LT"/>
    <n v="1"/>
    <s v="PASS"/>
    <x v="0"/>
  </r>
  <r>
    <s v="2-16-vaccine_lot_number_is_too_short-"/>
    <n v="2"/>
    <s v="Beacon Regional Hospital 223"/>
    <x v="39"/>
    <n v="0"/>
    <n v="18630"/>
    <n v="0"/>
    <s v="LT"/>
    <n v="1"/>
    <s v="PASS"/>
    <x v="0"/>
  </r>
  <r>
    <s v="2-17-vaccine_administration_code_is_unrecognized-"/>
    <n v="2"/>
    <s v="Beacon Regional Hospital 223"/>
    <x v="40"/>
    <n v="0"/>
    <n v="18636"/>
    <n v="0"/>
    <s v="LT"/>
    <n v="1"/>
    <s v="PASS"/>
    <x v="0"/>
  </r>
  <r>
    <s v="2-18-vaccine_manufacturer_is_unrecognized-"/>
    <n v="2"/>
    <s v="Beacon Regional Hospital 223"/>
    <x v="41"/>
    <n v="0"/>
    <n v="18636"/>
    <n v="0"/>
    <s v="LT"/>
    <n v="1"/>
    <s v="PASS"/>
    <x v="0"/>
  </r>
  <r>
    <s v="2-19-vaccine_administration_route_is_unrecognized-"/>
    <n v="2"/>
    <s v="Beacon Regional Hospital 223"/>
    <x v="42"/>
    <n v="0"/>
    <n v="18630"/>
    <n v="0"/>
    <s v="LT"/>
    <n v="1"/>
    <s v="PASS"/>
    <x v="0"/>
  </r>
  <r>
    <s v="2-20-vaccine_body_site_is_unrecognized-"/>
    <n v="2"/>
    <s v="Beacon Regional Hospital 223"/>
    <x v="43"/>
    <n v="0"/>
    <n v="18630"/>
    <n v="0"/>
    <s v="LT"/>
    <n v="1"/>
    <s v="PASS"/>
    <x v="0"/>
  </r>
  <r>
    <s v="2-21-vaccination_information_source_is_administered_but_appeared_to_be_historical-"/>
    <n v="2"/>
    <s v="Beacon Regional Hospital 223"/>
    <x v="44"/>
    <n v="0"/>
    <n v="18630"/>
    <n v="0"/>
    <s v="NONE"/>
    <s v="NONE"/>
    <s v="NONE"/>
    <x v="0"/>
  </r>
  <r>
    <s v="2-22-_funding_source_does_not_match_eligibility_code"/>
    <n v="2"/>
    <s v="Beacon Regional Hospital 223"/>
    <x v="45"/>
    <n v="208"/>
    <n v="18630"/>
    <n v="1.1200000000000001"/>
    <s v="NONE"/>
    <s v="NONE"/>
    <s v="NONE"/>
    <x v="0"/>
  </r>
  <r>
    <s v="3-1-administered_vaccination_events_are_entered_into_the_iis_within_one_calendar_day_from_administration_date-"/>
    <n v="2"/>
    <s v="Beacon Regional Hospital 223"/>
    <x v="46"/>
    <n v="18010"/>
    <n v="18630"/>
    <n v="96.67"/>
    <s v="GT"/>
    <n v="95"/>
    <s v="PASS"/>
    <x v="0"/>
  </r>
  <r>
    <s v="3-2-patient_entry_into_iis_≤30_days_from_birth"/>
    <n v="2"/>
    <s v="Beacon Regional Hospital 223"/>
    <x v="47"/>
    <n v="1731"/>
    <n v="1900"/>
    <n v="91.11"/>
    <s v="GT"/>
    <n v="95"/>
    <s v="FAIL"/>
    <x v="0"/>
  </r>
  <r>
    <s v="3-3-patient_entry_into_iis_30–45_days_from_birth"/>
    <n v="2"/>
    <s v="Beacon Regional Hospital 223"/>
    <x v="48"/>
    <n v="13"/>
    <n v="1900"/>
    <n v="0.68"/>
    <s v="LT"/>
    <n v="5"/>
    <s v="PASS"/>
    <x v="0"/>
  </r>
  <r>
    <s v="3-4-patient_entry_into_iis_45–60_days_from_birth"/>
    <n v="2"/>
    <s v="Beacon Regional Hospital 223"/>
    <x v="49"/>
    <n v="15"/>
    <n v="1900"/>
    <n v="0.79"/>
    <s v="LT"/>
    <n v="5"/>
    <s v="PASS"/>
    <x v="0"/>
  </r>
  <r>
    <s v="3-5-patient_entry_into_iis_&gt;_60_days_from_birth"/>
    <n v="2"/>
    <s v="Beacon Regional Hospital 223"/>
    <x v="50"/>
    <n v="141"/>
    <n v="1900"/>
    <n v="7.42"/>
    <s v="LT"/>
    <n v="5"/>
    <s v="FAIL"/>
    <x v="0"/>
  </r>
  <r>
    <s v="3-6-administered_dose_entry_into_iis_2-7_days_from_admin_date"/>
    <n v="2"/>
    <s v="Beacon Regional Hospital 223"/>
    <x v="51"/>
    <n v="155"/>
    <n v="18630"/>
    <n v="0.83"/>
    <s v="LT"/>
    <n v="5"/>
    <s v="PASS"/>
    <x v="0"/>
  </r>
  <r>
    <s v="3-7-administered_dose_entry_into_iis_8-14_days_from_admin_date"/>
    <n v="2"/>
    <s v="Beacon Regional Hospital 223"/>
    <x v="52"/>
    <n v="51"/>
    <n v="18630"/>
    <n v="0.27"/>
    <s v="LT"/>
    <n v="5"/>
    <s v="PASS"/>
    <x v="0"/>
  </r>
  <r>
    <s v="3-8-administered_dose_entry_into_iis_&gt;_14_days_from_admin_date"/>
    <n v="2"/>
    <s v="Beacon Regional Hospital 223"/>
    <x v="53"/>
    <n v="414"/>
    <n v="18630"/>
    <n v="2.2200000000000002"/>
    <s v="LT"/>
    <n v="5"/>
    <s v="PASS"/>
    <x v="0"/>
  </r>
  <r>
    <s v="1-1-patient_first_name_is_present-"/>
    <n v="27"/>
    <s v="Beacon Regional Hospital 308"/>
    <x v="0"/>
    <n v="868"/>
    <n v="868"/>
    <n v="100"/>
    <s v="GT"/>
    <n v="99"/>
    <s v="PASS"/>
    <x v="0"/>
  </r>
  <r>
    <s v="1-2-patient_middle_name_is_present-"/>
    <n v="27"/>
    <s v="Beacon Regional Hospital 308"/>
    <x v="1"/>
    <n v="797"/>
    <n v="868"/>
    <n v="91.82"/>
    <s v="GT"/>
    <n v="75"/>
    <s v="PASS"/>
    <x v="0"/>
  </r>
  <r>
    <s v="1-3-patient_name_last_is_present-"/>
    <n v="27"/>
    <s v="Beacon Regional Hospital 308"/>
    <x v="2"/>
    <n v="868"/>
    <n v="868"/>
    <n v="100"/>
    <s v="GT"/>
    <n v="99"/>
    <s v="PASS"/>
    <x v="0"/>
  </r>
  <r>
    <s v="1-4-patient_birth_date_is_present-_x0009_"/>
    <n v="27"/>
    <s v="Beacon Regional Hospital 308"/>
    <x v="3"/>
    <n v="868"/>
    <n v="868"/>
    <n v="100"/>
    <s v="GT"/>
    <n v="99"/>
    <s v="PASS"/>
    <x v="0"/>
  </r>
  <r>
    <s v="1-5-patient_gender_is_present-"/>
    <n v="27"/>
    <s v="Beacon Regional Hospital 308"/>
    <x v="4"/>
    <n v="868"/>
    <n v="868"/>
    <n v="100"/>
    <s v="GT"/>
    <n v="99"/>
    <s v="PASS"/>
    <x v="0"/>
  </r>
  <r>
    <s v="1-6-patient_address_street_is_present-"/>
    <n v="27"/>
    <s v="Beacon Regional Hospital 308"/>
    <x v="5"/>
    <n v="868"/>
    <n v="868"/>
    <n v="100"/>
    <s v="GT"/>
    <n v="85"/>
    <s v="PASS"/>
    <x v="0"/>
  </r>
  <r>
    <s v="1-7-_patient_address_city_is_present-_x0009_"/>
    <n v="27"/>
    <s v="Beacon Regional Hospital 308"/>
    <x v="6"/>
    <n v="868"/>
    <n v="868"/>
    <n v="100"/>
    <s v="GT"/>
    <n v="85"/>
    <s v="PASS"/>
    <x v="0"/>
  </r>
  <r>
    <s v="1-8-patient_address_state_is_present-_x0009_"/>
    <n v="27"/>
    <s v="Beacon Regional Hospital 308"/>
    <x v="7"/>
    <n v="868"/>
    <n v="868"/>
    <n v="100"/>
    <s v="GT"/>
    <n v="85"/>
    <s v="PASS"/>
    <x v="0"/>
  </r>
  <r>
    <s v="1-9-patient_address_zip_code_is_present-_x0009_"/>
    <n v="27"/>
    <s v="Beacon Regional Hospital 308"/>
    <x v="8"/>
    <n v="868"/>
    <n v="868"/>
    <n v="100"/>
    <s v="GT"/>
    <n v="85"/>
    <s v="PASS"/>
    <x v="0"/>
  </r>
  <r>
    <s v="1-10-patient_complete_address_is_present-"/>
    <n v="27"/>
    <s v="Beacon Regional Hospital 308"/>
    <x v="9"/>
    <n v="868"/>
    <n v="868"/>
    <n v="100"/>
    <s v="GT"/>
    <n v="85"/>
    <s v="PASS"/>
    <x v="0"/>
  </r>
  <r>
    <s v="1-11-patient_race_is_present-"/>
    <n v="27"/>
    <s v="Beacon Regional Hospital 308"/>
    <x v="10"/>
    <n v="868"/>
    <n v="868"/>
    <n v="100"/>
    <s v="GT"/>
    <n v="95"/>
    <s v="PASS"/>
    <x v="0"/>
  </r>
  <r>
    <s v="1-12-patient_ethnicity_is_present-"/>
    <n v="27"/>
    <s v="Beacon Regional Hospital 308"/>
    <x v="11"/>
    <n v="868"/>
    <n v="868"/>
    <n v="100"/>
    <s v="GT"/>
    <n v="95"/>
    <s v="PASS"/>
    <x v="0"/>
  </r>
  <r>
    <s v="1-13-patient_phone_number_is_present-"/>
    <n v="27"/>
    <s v="Beacon Regional Hospital 308"/>
    <x v="12"/>
    <n v="859"/>
    <n v="868"/>
    <n v="98.96"/>
    <s v="GT"/>
    <n v="90"/>
    <s v="PASS"/>
    <x v="0"/>
  </r>
  <r>
    <s v="1-14-patient_email_is_present-"/>
    <n v="27"/>
    <s v="Beacon Regional Hospital 308"/>
    <x v="13"/>
    <n v="353"/>
    <n v="868"/>
    <n v="40.67"/>
    <s v="GT"/>
    <n v="90"/>
    <s v="FAIL"/>
    <x v="0"/>
  </r>
  <r>
    <s v="1-15-mother’s_maiden_name_is_present-"/>
    <n v="27"/>
    <s v="Beacon Regional Hospital 308"/>
    <x v="14"/>
    <n v="456"/>
    <n v="868"/>
    <n v="52.53"/>
    <s v="GT"/>
    <n v="90"/>
    <s v="FAIL"/>
    <x v="0"/>
  </r>
  <r>
    <s v="1-16-responsible_person_first_name_is_present-"/>
    <n v="27"/>
    <s v="Beacon Regional Hospital 308"/>
    <x v="15"/>
    <n v="520"/>
    <n v="868"/>
    <n v="59.91"/>
    <s v="GT"/>
    <n v="90"/>
    <s v="FAIL"/>
    <x v="0"/>
  </r>
  <r>
    <s v="1-17-responsible_person_last_name_is_present-"/>
    <n v="27"/>
    <s v="Beacon Regional Hospital 308"/>
    <x v="16"/>
    <n v="520"/>
    <n v="868"/>
    <n v="59.91"/>
    <s v="GT"/>
    <n v="90"/>
    <s v="FAIL"/>
    <x v="0"/>
  </r>
  <r>
    <s v="1-18-vaccine_administration_code_is_present-"/>
    <n v="27"/>
    <s v="Beacon Regional Hospital 308"/>
    <x v="17"/>
    <n v="9450"/>
    <n v="9450"/>
    <n v="100"/>
    <s v="GT"/>
    <n v="99"/>
    <s v="PASS"/>
    <x v="0"/>
  </r>
  <r>
    <s v="1-19-vaccine_administration_date_is_present-"/>
    <n v="27"/>
    <s v="Beacon Regional Hospital 308"/>
    <x v="18"/>
    <n v="9450"/>
    <n v="9450"/>
    <n v="100"/>
    <s v="GT"/>
    <n v="99"/>
    <s v="PASS"/>
    <x v="0"/>
  </r>
  <r>
    <s v="1-20-vaccine_information_source_(e-g-_admin/historical_indicator)_is_present-"/>
    <n v="27"/>
    <s v="Beacon Regional Hospital 308"/>
    <x v="19"/>
    <n v="9450"/>
    <n v="9450"/>
    <n v="100"/>
    <s v="GT"/>
    <n v="99"/>
    <s v="PASS"/>
    <x v="0"/>
  </r>
  <r>
    <s v="1-21-vaccine_lot_number_is_present-"/>
    <n v="27"/>
    <s v="Beacon Regional Hospital 308"/>
    <x v="20"/>
    <n v="9450"/>
    <n v="9450"/>
    <n v="100"/>
    <s v="GT"/>
    <n v="99"/>
    <s v="PASS"/>
    <x v="0"/>
  </r>
  <r>
    <s v="1-22-vaccine_lot_expiration_date_is_present-"/>
    <n v="27"/>
    <s v="Beacon Regional Hospital 308"/>
    <x v="21"/>
    <n v="9450"/>
    <n v="9450"/>
    <n v="100"/>
    <s v="GT"/>
    <n v="99"/>
    <s v="PASS"/>
    <x v="0"/>
  </r>
  <r>
    <s v="1-23-vaccine_eligibility_code_is_present-"/>
    <n v="27"/>
    <s v="Beacon Regional Hospital 308"/>
    <x v="22"/>
    <n v="9450"/>
    <n v="9450"/>
    <n v="100"/>
    <s v="GT"/>
    <n v="99"/>
    <s v="PASS"/>
    <x v="0"/>
  </r>
  <r>
    <s v="1-24-vaccine_funding_source_is_present-"/>
    <n v="27"/>
    <s v="Beacon Regional Hospital 308"/>
    <x v="23"/>
    <n v="9450"/>
    <n v="9450"/>
    <n v="100"/>
    <s v="GT"/>
    <n v="99"/>
    <s v="PASS"/>
    <x v="0"/>
  </r>
  <r>
    <s v="2-1-patients_born_on_the_first_of_the_month_do_not_exceed_normal_distribution_of_birth_dates-"/>
    <n v="27"/>
    <s v="Beacon Regional Hospital 308"/>
    <x v="24"/>
    <n v="27"/>
    <n v="868"/>
    <n v="3.11"/>
    <s v="LT"/>
    <n v="4"/>
    <s v="PASS"/>
    <x v="0"/>
  </r>
  <r>
    <s v="2-2-patients_born_on_the_15th_of_the_month_do_not_exceed_normal_distribution_of_birth_dates-"/>
    <n v="27"/>
    <s v="Beacon Regional Hospital 308"/>
    <x v="25"/>
    <n v="36"/>
    <n v="868"/>
    <n v="4.1500000000000004"/>
    <s v="LT"/>
    <n v="4"/>
    <s v="FAIL"/>
    <x v="0"/>
  </r>
  <r>
    <s v="2-3-patients_born_on_the_last_day_of_the_month_do_not_exceed_normal_distribution_of_birth_dates-"/>
    <n v="27"/>
    <s v="Beacon Regional Hospital 308"/>
    <x v="26"/>
    <n v="24"/>
    <n v="868"/>
    <n v="2.76"/>
    <s v="LT"/>
    <n v="4"/>
    <s v="PASS"/>
    <x v="0"/>
  </r>
  <r>
    <s v="2-4-patient_has_more_vaccinations_than_expected-"/>
    <n v="27"/>
    <s v="Beacon Regional Hospital 308"/>
    <x v="27"/>
    <n v="0"/>
    <n v="868"/>
    <n v="0"/>
    <s v="LT"/>
    <n v="1"/>
    <s v="PASS"/>
    <x v="0"/>
  </r>
  <r>
    <s v="2-5-vaccine_administration_date_is_after_vaccine_lot_expiration_date-"/>
    <n v="27"/>
    <s v="Beacon Regional Hospital 308"/>
    <x v="28"/>
    <n v="0"/>
    <n v="9450"/>
    <n v="0"/>
    <s v="LT"/>
    <n v="1"/>
    <s v="PASS"/>
    <x v="0"/>
  </r>
  <r>
    <s v="2-6-vaccine_administration_date_is_before_birth_date-"/>
    <n v="27"/>
    <s v="Beacon Regional Hospital 308"/>
    <x v="29"/>
    <n v="0"/>
    <n v="9450"/>
    <n v="0"/>
    <s v="LT"/>
    <n v="1"/>
    <s v="PASS"/>
    <x v="0"/>
  </r>
  <r>
    <s v="2-7-vaccine_administration_dates_on_the_first_day_of_the_month_do_not_exceed_normal_distribution_of_administrations_dates-"/>
    <n v="27"/>
    <s v="Beacon Regional Hospital 308"/>
    <x v="30"/>
    <n v="240"/>
    <n v="9450"/>
    <n v="2.54"/>
    <s v="LT"/>
    <n v="4"/>
    <s v="PASS"/>
    <x v="0"/>
  </r>
  <r>
    <s v="2-8-vaccine_administration_dates_on_the_15th_of_the_month_do_not_exceed_normal_distribution_of_administration_dates-"/>
    <n v="27"/>
    <s v="Beacon Regional Hospital 308"/>
    <x v="31"/>
    <n v="258"/>
    <n v="9450"/>
    <n v="2.73"/>
    <s v="LT"/>
    <n v="4"/>
    <s v="PASS"/>
    <x v="0"/>
  </r>
  <r>
    <s v="2-9-vaccine_administration_dates_on_the_last_day_of_the_month_do_not_exceed_normal_distribution_of_administration_dates-"/>
    <n v="27"/>
    <s v="Beacon Regional Hospital 308"/>
    <x v="32"/>
    <n v="305"/>
    <n v="9450"/>
    <n v="3.23"/>
    <s v="LT"/>
    <n v="4"/>
    <s v="PASS"/>
    <x v="0"/>
  </r>
  <r>
    <s v="2-10-vaccine_administration_code_was_administered_at_an_improbable_age-"/>
    <n v="27"/>
    <s v="Beacon Regional Hospital 308"/>
    <x v="33"/>
    <n v="499"/>
    <n v="9450"/>
    <n v="5.28"/>
    <s v="LT"/>
    <n v="1"/>
    <s v="FAIL"/>
    <x v="0"/>
  </r>
  <r>
    <s v="2-11-vaccine_administration_code_is_not_specific_for_administered_vaccination_event-"/>
    <n v="27"/>
    <s v="Beacon Regional Hospital 308"/>
    <x v="34"/>
    <n v="0"/>
    <n v="9450"/>
    <n v="0"/>
    <s v="LT"/>
    <n v="1"/>
    <s v="PASS"/>
    <x v="0"/>
  </r>
  <r>
    <s v="2-12-vaccine_lot_number_has_an_invalid_prefix-"/>
    <n v="27"/>
    <s v="Beacon Regional Hospital 308"/>
    <x v="35"/>
    <n v="0"/>
    <n v="9450"/>
    <n v="0"/>
    <s v="LT"/>
    <n v="1"/>
    <s v="PASS"/>
    <x v="0"/>
  </r>
  <r>
    <s v="2-13-vaccine_lot_number_has_an_invalid_infix-"/>
    <n v="27"/>
    <s v="Beacon Regional Hospital 308"/>
    <x v="36"/>
    <n v="0"/>
    <n v="9450"/>
    <n v="0"/>
    <s v="LT"/>
    <n v="1"/>
    <s v="PASS"/>
    <x v="0"/>
  </r>
  <r>
    <s v="2-14-vaccine_lot_number_has_an_invalid_suffix-"/>
    <n v="27"/>
    <s v="Beacon Regional Hospital 308"/>
    <x v="37"/>
    <n v="0"/>
    <n v="9450"/>
    <n v="0"/>
    <s v="LT"/>
    <n v="1"/>
    <s v="PASS"/>
    <x v="0"/>
  </r>
  <r>
    <s v="2-15-vaccine_lot_number_contains_at_least_one_invalid_character-"/>
    <n v="27"/>
    <s v="Beacon Regional Hospital 308"/>
    <x v="38"/>
    <n v="0"/>
    <n v="9450"/>
    <n v="0"/>
    <s v="LT"/>
    <n v="1"/>
    <s v="PASS"/>
    <x v="0"/>
  </r>
  <r>
    <s v="2-16-vaccine_lot_number_is_too_short-"/>
    <n v="27"/>
    <s v="Beacon Regional Hospital 308"/>
    <x v="39"/>
    <n v="0"/>
    <n v="9450"/>
    <n v="0"/>
    <s v="LT"/>
    <n v="1"/>
    <s v="PASS"/>
    <x v="0"/>
  </r>
  <r>
    <s v="2-17-vaccine_administration_code_is_unrecognized-"/>
    <n v="27"/>
    <s v="Beacon Regional Hospital 308"/>
    <x v="40"/>
    <n v="0"/>
    <n v="9450"/>
    <n v="0"/>
    <s v="LT"/>
    <n v="1"/>
    <s v="PASS"/>
    <x v="0"/>
  </r>
  <r>
    <s v="2-18-vaccine_manufacturer_is_unrecognized-"/>
    <n v="27"/>
    <s v="Beacon Regional Hospital 308"/>
    <x v="41"/>
    <n v="0"/>
    <n v="9450"/>
    <n v="0"/>
    <s v="LT"/>
    <n v="1"/>
    <s v="PASS"/>
    <x v="0"/>
  </r>
  <r>
    <s v="2-19-vaccine_administration_route_is_unrecognized-"/>
    <n v="27"/>
    <s v="Beacon Regional Hospital 308"/>
    <x v="42"/>
    <n v="0"/>
    <n v="9450"/>
    <n v="0"/>
    <s v="LT"/>
    <n v="1"/>
    <s v="PASS"/>
    <x v="0"/>
  </r>
  <r>
    <s v="2-20-vaccine_body_site_is_unrecognized-"/>
    <n v="27"/>
    <s v="Beacon Regional Hospital 308"/>
    <x v="43"/>
    <n v="42"/>
    <n v="9450"/>
    <n v="0.44"/>
    <s v="LT"/>
    <n v="1"/>
    <s v="PASS"/>
    <x v="0"/>
  </r>
  <r>
    <s v="2-21-vaccination_information_source_is_administered_but_appeared_to_be_historical-"/>
    <n v="27"/>
    <s v="Beacon Regional Hospital 308"/>
    <x v="44"/>
    <n v="0"/>
    <n v="9450"/>
    <n v="0"/>
    <s v="NONE"/>
    <s v="NONE"/>
    <s v="NONE"/>
    <x v="0"/>
  </r>
  <r>
    <s v="2-22-_funding_source_does_not_match_eligibility_code"/>
    <n v="27"/>
    <s v="Beacon Regional Hospital 308"/>
    <x v="45"/>
    <n v="31"/>
    <n v="9450"/>
    <n v="0.33"/>
    <s v="NONE"/>
    <s v="NONE"/>
    <s v="NONE"/>
    <x v="0"/>
  </r>
  <r>
    <s v="3-1-administered_vaccination_events_are_entered_into_the_iis_within_one_calendar_day_from_administration_date-"/>
    <n v="27"/>
    <s v="Beacon Regional Hospital 308"/>
    <x v="46"/>
    <n v="9325"/>
    <n v="9450"/>
    <n v="98.68"/>
    <s v="GT"/>
    <n v="95"/>
    <s v="PASS"/>
    <x v="0"/>
  </r>
  <r>
    <s v="3-2-patient_entry_into_iis_≤30_days_from_birth"/>
    <n v="27"/>
    <s v="Beacon Regional Hospital 308"/>
    <x v="47"/>
    <n v="808"/>
    <n v="868"/>
    <n v="93.09"/>
    <s v="GT"/>
    <n v="95"/>
    <s v="FAIL"/>
    <x v="0"/>
  </r>
  <r>
    <s v="3-3-patient_entry_into_iis_30–45_days_from_birth"/>
    <n v="27"/>
    <s v="Beacon Regional Hospital 308"/>
    <x v="48"/>
    <n v="2"/>
    <n v="868"/>
    <n v="0.23"/>
    <s v="LT"/>
    <n v="5"/>
    <s v="PASS"/>
    <x v="0"/>
  </r>
  <r>
    <s v="3-4-patient_entry_into_iis_45–60_days_from_birth"/>
    <n v="27"/>
    <s v="Beacon Regional Hospital 308"/>
    <x v="49"/>
    <n v="4"/>
    <n v="868"/>
    <n v="0.46"/>
    <s v="LT"/>
    <n v="5"/>
    <s v="PASS"/>
    <x v="0"/>
  </r>
  <r>
    <s v="3-5-patient_entry_into_iis_&gt;_60_days_from_birth"/>
    <n v="27"/>
    <s v="Beacon Regional Hospital 308"/>
    <x v="50"/>
    <n v="54"/>
    <n v="868"/>
    <n v="6.22"/>
    <s v="LT"/>
    <n v="5"/>
    <s v="FAIL"/>
    <x v="0"/>
  </r>
  <r>
    <s v="3-6-administered_dose_entry_into_iis_2-7_days_from_admin_date"/>
    <n v="27"/>
    <s v="Beacon Regional Hospital 308"/>
    <x v="51"/>
    <n v="35"/>
    <n v="9450"/>
    <n v="0.37"/>
    <s v="LT"/>
    <n v="5"/>
    <s v="PASS"/>
    <x v="0"/>
  </r>
  <r>
    <s v="3-7-administered_dose_entry_into_iis_8-14_days_from_admin_date"/>
    <n v="27"/>
    <s v="Beacon Regional Hospital 308"/>
    <x v="52"/>
    <n v="55"/>
    <n v="9450"/>
    <n v="0.57999999999999996"/>
    <s v="LT"/>
    <n v="5"/>
    <s v="PASS"/>
    <x v="0"/>
  </r>
  <r>
    <s v="3-8-administered_dose_entry_into_iis_&gt;_14_days_from_admin_date"/>
    <n v="27"/>
    <s v="Beacon Regional Hospital 308"/>
    <x v="53"/>
    <n v="35"/>
    <n v="9450"/>
    <n v="0.37"/>
    <s v="LT"/>
    <n v="5"/>
    <s v="PASS"/>
    <x v="0"/>
  </r>
  <r>
    <s v="1-1-patient_first_name_is_present-"/>
    <n v="181"/>
    <s v="Beacon Urgent Care 197"/>
    <x v="0"/>
    <n v="4"/>
    <n v="4"/>
    <n v="100"/>
    <s v="GT"/>
    <n v="99"/>
    <s v="PASS"/>
    <x v="0"/>
  </r>
  <r>
    <s v="1-2-patient_middle_name_is_present-"/>
    <n v="181"/>
    <s v="Beacon Urgent Care 197"/>
    <x v="1"/>
    <n v="4"/>
    <n v="4"/>
    <n v="100"/>
    <s v="GT"/>
    <n v="75"/>
    <s v="PASS"/>
    <x v="0"/>
  </r>
  <r>
    <s v="1-3-patient_name_last_is_present-"/>
    <n v="181"/>
    <s v="Beacon Urgent Care 197"/>
    <x v="2"/>
    <n v="4"/>
    <n v="4"/>
    <n v="100"/>
    <s v="GT"/>
    <n v="99"/>
    <s v="PASS"/>
    <x v="0"/>
  </r>
  <r>
    <s v="1-4-patient_birth_date_is_present-_x0009_"/>
    <n v="181"/>
    <s v="Beacon Urgent Care 197"/>
    <x v="3"/>
    <n v="4"/>
    <n v="4"/>
    <n v="100"/>
    <s v="GT"/>
    <n v="99"/>
    <s v="PASS"/>
    <x v="0"/>
  </r>
  <r>
    <s v="1-5-patient_gender_is_present-"/>
    <n v="181"/>
    <s v="Beacon Urgent Care 197"/>
    <x v="4"/>
    <n v="4"/>
    <n v="4"/>
    <n v="100"/>
    <s v="GT"/>
    <n v="99"/>
    <s v="PASS"/>
    <x v="0"/>
  </r>
  <r>
    <s v="1-6-patient_address_street_is_present-"/>
    <n v="181"/>
    <s v="Beacon Urgent Care 197"/>
    <x v="5"/>
    <n v="4"/>
    <n v="4"/>
    <n v="100"/>
    <s v="GT"/>
    <n v="85"/>
    <s v="PASS"/>
    <x v="0"/>
  </r>
  <r>
    <s v="1-7-_patient_address_city_is_present-_x0009_"/>
    <n v="181"/>
    <s v="Beacon Urgent Care 197"/>
    <x v="6"/>
    <n v="4"/>
    <n v="4"/>
    <n v="100"/>
    <s v="GT"/>
    <n v="85"/>
    <s v="PASS"/>
    <x v="0"/>
  </r>
  <r>
    <s v="1-8-patient_address_state_is_present-_x0009_"/>
    <n v="181"/>
    <s v="Beacon Urgent Care 197"/>
    <x v="7"/>
    <n v="4"/>
    <n v="4"/>
    <n v="100"/>
    <s v="GT"/>
    <n v="85"/>
    <s v="PASS"/>
    <x v="0"/>
  </r>
  <r>
    <s v="1-9-patient_address_zip_code_is_present-_x0009_"/>
    <n v="181"/>
    <s v="Beacon Urgent Care 197"/>
    <x v="8"/>
    <n v="4"/>
    <n v="4"/>
    <n v="100"/>
    <s v="GT"/>
    <n v="85"/>
    <s v="PASS"/>
    <x v="0"/>
  </r>
  <r>
    <s v="1-10-patient_complete_address_is_present-"/>
    <n v="181"/>
    <s v="Beacon Urgent Care 197"/>
    <x v="9"/>
    <n v="4"/>
    <n v="4"/>
    <n v="100"/>
    <s v="GT"/>
    <n v="85"/>
    <s v="PASS"/>
    <x v="0"/>
  </r>
  <r>
    <s v="1-11-patient_race_is_present-"/>
    <n v="181"/>
    <s v="Beacon Urgent Care 197"/>
    <x v="10"/>
    <n v="4"/>
    <n v="4"/>
    <n v="100"/>
    <s v="GT"/>
    <n v="95"/>
    <s v="PASS"/>
    <x v="0"/>
  </r>
  <r>
    <s v="1-12-patient_ethnicity_is_present-"/>
    <n v="181"/>
    <s v="Beacon Urgent Care 197"/>
    <x v="11"/>
    <n v="4"/>
    <n v="4"/>
    <n v="100"/>
    <s v="GT"/>
    <n v="95"/>
    <s v="PASS"/>
    <x v="0"/>
  </r>
  <r>
    <s v="1-13-patient_phone_number_is_present-"/>
    <n v="181"/>
    <s v="Beacon Urgent Care 197"/>
    <x v="12"/>
    <n v="4"/>
    <n v="4"/>
    <n v="100"/>
    <s v="GT"/>
    <n v="90"/>
    <s v="PASS"/>
    <x v="0"/>
  </r>
  <r>
    <s v="1-14-patient_email_is_present-"/>
    <n v="181"/>
    <s v="Beacon Urgent Care 197"/>
    <x v="13"/>
    <n v="2"/>
    <n v="4"/>
    <n v="50"/>
    <s v="GT"/>
    <n v="90"/>
    <s v="FAIL"/>
    <x v="0"/>
  </r>
  <r>
    <s v="1-15-mother’s_maiden_name_is_present-"/>
    <n v="181"/>
    <s v="Beacon Urgent Care 197"/>
    <x v="14"/>
    <n v="2"/>
    <n v="4"/>
    <n v="50"/>
    <s v="GT"/>
    <n v="90"/>
    <s v="FAIL"/>
    <x v="0"/>
  </r>
  <r>
    <s v="1-16-responsible_person_first_name_is_present-"/>
    <n v="181"/>
    <s v="Beacon Urgent Care 197"/>
    <x v="15"/>
    <n v="4"/>
    <n v="4"/>
    <n v="100"/>
    <s v="GT"/>
    <n v="90"/>
    <s v="PASS"/>
    <x v="0"/>
  </r>
  <r>
    <s v="1-17-responsible_person_last_name_is_present-"/>
    <n v="181"/>
    <s v="Beacon Urgent Care 197"/>
    <x v="16"/>
    <n v="4"/>
    <n v="4"/>
    <n v="100"/>
    <s v="GT"/>
    <n v="90"/>
    <s v="PASS"/>
    <x v="0"/>
  </r>
  <r>
    <s v="1-18-vaccine_administration_code_is_present-"/>
    <n v="181"/>
    <s v="Beacon Urgent Care 197"/>
    <x v="17"/>
    <n v="14"/>
    <n v="14"/>
    <n v="100"/>
    <s v="GT"/>
    <n v="99"/>
    <s v="PASS"/>
    <x v="0"/>
  </r>
  <r>
    <s v="1-19-vaccine_administration_date_is_present-"/>
    <n v="181"/>
    <s v="Beacon Urgent Care 197"/>
    <x v="18"/>
    <n v="14"/>
    <n v="14"/>
    <n v="100"/>
    <s v="GT"/>
    <n v="99"/>
    <s v="PASS"/>
    <x v="0"/>
  </r>
  <r>
    <s v="1-20-vaccine_information_source_(e-g-_admin/historical_indicator)_is_present-"/>
    <n v="181"/>
    <s v="Beacon Urgent Care 197"/>
    <x v="19"/>
    <n v="14"/>
    <n v="14"/>
    <n v="100"/>
    <s v="GT"/>
    <n v="99"/>
    <s v="PASS"/>
    <x v="0"/>
  </r>
  <r>
    <s v="1-21-vaccine_lot_number_is_present-"/>
    <n v="181"/>
    <s v="Beacon Urgent Care 197"/>
    <x v="20"/>
    <n v="14"/>
    <n v="14"/>
    <n v="100"/>
    <s v="GT"/>
    <n v="99"/>
    <s v="PASS"/>
    <x v="0"/>
  </r>
  <r>
    <s v="1-22-vaccine_lot_expiration_date_is_present-"/>
    <n v="181"/>
    <s v="Beacon Urgent Care 197"/>
    <x v="21"/>
    <n v="14"/>
    <n v="14"/>
    <n v="100"/>
    <s v="GT"/>
    <n v="99"/>
    <s v="PASS"/>
    <x v="0"/>
  </r>
  <r>
    <s v="1-23-vaccine_eligibility_code_is_present-"/>
    <n v="181"/>
    <s v="Beacon Urgent Care 197"/>
    <x v="22"/>
    <n v="14"/>
    <n v="14"/>
    <n v="100"/>
    <s v="GT"/>
    <n v="99"/>
    <s v="PASS"/>
    <x v="0"/>
  </r>
  <r>
    <s v="1-24-vaccine_funding_source_is_present-"/>
    <n v="181"/>
    <s v="Beacon Urgent Care 197"/>
    <x v="23"/>
    <n v="14"/>
    <n v="14"/>
    <n v="100"/>
    <s v="GT"/>
    <n v="99"/>
    <s v="PASS"/>
    <x v="0"/>
  </r>
  <r>
    <s v="2-1-patients_born_on_the_first_of_the_month_do_not_exceed_normal_distribution_of_birth_dates-"/>
    <n v="181"/>
    <s v="Beacon Urgent Care 197"/>
    <x v="24"/>
    <n v="0"/>
    <n v="4"/>
    <n v="0"/>
    <s v="LT"/>
    <n v="4"/>
    <s v="PASS"/>
    <x v="0"/>
  </r>
  <r>
    <s v="2-2-patients_born_on_the_15th_of_the_month_do_not_exceed_normal_distribution_of_birth_dates-"/>
    <n v="181"/>
    <s v="Beacon Urgent Care 197"/>
    <x v="25"/>
    <n v="0"/>
    <n v="4"/>
    <n v="0"/>
    <s v="LT"/>
    <n v="4"/>
    <s v="PASS"/>
    <x v="0"/>
  </r>
  <r>
    <s v="2-3-patients_born_on_the_last_day_of_the_month_do_not_exceed_normal_distribution_of_birth_dates-"/>
    <n v="181"/>
    <s v="Beacon Urgent Care 197"/>
    <x v="26"/>
    <n v="0"/>
    <n v="4"/>
    <n v="0"/>
    <s v="LT"/>
    <n v="4"/>
    <s v="PASS"/>
    <x v="0"/>
  </r>
  <r>
    <s v="2-4-patient_has_more_vaccinations_than_expected-"/>
    <n v="181"/>
    <s v="Beacon Urgent Care 197"/>
    <x v="27"/>
    <n v="0"/>
    <n v="4"/>
    <n v="0"/>
    <s v="LT"/>
    <n v="1"/>
    <s v="PASS"/>
    <x v="0"/>
  </r>
  <r>
    <s v="2-5-vaccine_administration_date_is_after_vaccine_lot_expiration_date-"/>
    <n v="181"/>
    <s v="Beacon Urgent Care 197"/>
    <x v="28"/>
    <n v="0"/>
    <n v="14"/>
    <n v="0"/>
    <s v="LT"/>
    <n v="1"/>
    <s v="PASS"/>
    <x v="0"/>
  </r>
  <r>
    <s v="2-6-vaccine_administration_date_is_before_birth_date-"/>
    <n v="181"/>
    <s v="Beacon Urgent Care 197"/>
    <x v="29"/>
    <n v="0"/>
    <n v="14"/>
    <n v="0"/>
    <s v="LT"/>
    <n v="1"/>
    <s v="PASS"/>
    <x v="0"/>
  </r>
  <r>
    <s v="2-7-vaccine_administration_dates_on_the_first_day_of_the_month_do_not_exceed_normal_distribution_of_administrations_dates-"/>
    <n v="181"/>
    <s v="Beacon Urgent Care 197"/>
    <x v="30"/>
    <n v="0"/>
    <n v="14"/>
    <n v="0"/>
    <s v="LT"/>
    <n v="4"/>
    <s v="PASS"/>
    <x v="0"/>
  </r>
  <r>
    <s v="2-8-vaccine_administration_dates_on_the_15th_of_the_month_do_not_exceed_normal_distribution_of_administration_dates-"/>
    <n v="181"/>
    <s v="Beacon Urgent Care 197"/>
    <x v="31"/>
    <n v="0"/>
    <n v="14"/>
    <n v="0"/>
    <s v="LT"/>
    <n v="4"/>
    <s v="PASS"/>
    <x v="0"/>
  </r>
  <r>
    <s v="2-9-vaccine_administration_dates_on_the_last_day_of_the_month_do_not_exceed_normal_distribution_of_administration_dates-"/>
    <n v="181"/>
    <s v="Beacon Urgent Care 197"/>
    <x v="32"/>
    <n v="2"/>
    <n v="14"/>
    <n v="14.29"/>
    <s v="LT"/>
    <n v="4"/>
    <s v="FAIL"/>
    <x v="0"/>
  </r>
  <r>
    <s v="2-10-vaccine_administration_code_was_administered_at_an_improbable_age-"/>
    <n v="181"/>
    <s v="Beacon Urgent Care 197"/>
    <x v="33"/>
    <n v="0"/>
    <n v="14"/>
    <n v="0"/>
    <s v="LT"/>
    <n v="1"/>
    <s v="PASS"/>
    <x v="0"/>
  </r>
  <r>
    <s v="2-11-vaccine_administration_code_is_not_specific_for_administered_vaccination_event-"/>
    <n v="181"/>
    <s v="Beacon Urgent Care 197"/>
    <x v="34"/>
    <n v="0"/>
    <n v="14"/>
    <n v="0"/>
    <s v="LT"/>
    <n v="1"/>
    <s v="PASS"/>
    <x v="0"/>
  </r>
  <r>
    <s v="2-12-vaccine_lot_number_has_an_invalid_prefix-"/>
    <n v="181"/>
    <s v="Beacon Urgent Care 197"/>
    <x v="35"/>
    <n v="0"/>
    <n v="14"/>
    <n v="0"/>
    <s v="LT"/>
    <n v="1"/>
    <s v="PASS"/>
    <x v="0"/>
  </r>
  <r>
    <s v="2-13-vaccine_lot_number_has_an_invalid_infix-"/>
    <n v="181"/>
    <s v="Beacon Urgent Care 197"/>
    <x v="36"/>
    <n v="0"/>
    <n v="14"/>
    <n v="0"/>
    <s v="LT"/>
    <n v="1"/>
    <s v="PASS"/>
    <x v="0"/>
  </r>
  <r>
    <s v="2-14-vaccine_lot_number_has_an_invalid_suffix-"/>
    <n v="181"/>
    <s v="Beacon Urgent Care 197"/>
    <x v="37"/>
    <n v="0"/>
    <n v="14"/>
    <n v="0"/>
    <s v="LT"/>
    <n v="1"/>
    <s v="PASS"/>
    <x v="0"/>
  </r>
  <r>
    <s v="2-15-vaccine_lot_number_contains_at_least_one_invalid_character-"/>
    <n v="181"/>
    <s v="Beacon Urgent Care 197"/>
    <x v="38"/>
    <n v="0"/>
    <n v="14"/>
    <n v="0"/>
    <s v="LT"/>
    <n v="1"/>
    <s v="PASS"/>
    <x v="0"/>
  </r>
  <r>
    <s v="2-16-vaccine_lot_number_is_too_short-"/>
    <n v="181"/>
    <s v="Beacon Urgent Care 197"/>
    <x v="39"/>
    <n v="0"/>
    <n v="14"/>
    <n v="0"/>
    <s v="LT"/>
    <n v="1"/>
    <s v="PASS"/>
    <x v="0"/>
  </r>
  <r>
    <s v="2-17-vaccine_administration_code_is_unrecognized-"/>
    <n v="181"/>
    <s v="Beacon Urgent Care 197"/>
    <x v="40"/>
    <n v="0"/>
    <n v="14"/>
    <n v="0"/>
    <s v="LT"/>
    <n v="1"/>
    <s v="PASS"/>
    <x v="0"/>
  </r>
  <r>
    <s v="2-18-vaccine_manufacturer_is_unrecognized-"/>
    <n v="181"/>
    <s v="Beacon Urgent Care 197"/>
    <x v="41"/>
    <n v="0"/>
    <n v="14"/>
    <n v="0"/>
    <s v="LT"/>
    <n v="1"/>
    <s v="PASS"/>
    <x v="0"/>
  </r>
  <r>
    <s v="2-19-vaccine_administration_route_is_unrecognized-"/>
    <n v="181"/>
    <s v="Beacon Urgent Care 197"/>
    <x v="42"/>
    <n v="0"/>
    <n v="14"/>
    <n v="0"/>
    <s v="LT"/>
    <n v="1"/>
    <s v="PASS"/>
    <x v="0"/>
  </r>
  <r>
    <s v="2-20-vaccine_body_site_is_unrecognized-"/>
    <n v="181"/>
    <s v="Beacon Urgent Care 197"/>
    <x v="43"/>
    <n v="0"/>
    <n v="14"/>
    <n v="0"/>
    <s v="LT"/>
    <n v="1"/>
    <s v="PASS"/>
    <x v="0"/>
  </r>
  <r>
    <s v="2-21-vaccination_information_source_is_administered_but_appeared_to_be_historical-"/>
    <n v="181"/>
    <s v="Beacon Urgent Care 197"/>
    <x v="44"/>
    <n v="0"/>
    <n v="14"/>
    <n v="0"/>
    <s v="NONE"/>
    <s v="NONE"/>
    <s v="NONE"/>
    <x v="0"/>
  </r>
  <r>
    <s v="2-22-_funding_source_does_not_match_eligibility_code"/>
    <n v="181"/>
    <s v="Beacon Urgent Care 197"/>
    <x v="45"/>
    <n v="0"/>
    <n v="14"/>
    <n v="0"/>
    <s v="NONE"/>
    <s v="NONE"/>
    <s v="NONE"/>
    <x v="0"/>
  </r>
  <r>
    <s v="3-1-administered_vaccination_events_are_entered_into_the_iis_within_one_calendar_day_from_administration_date-"/>
    <n v="181"/>
    <s v="Beacon Urgent Care 197"/>
    <x v="46"/>
    <n v="13"/>
    <n v="14"/>
    <n v="92.86"/>
    <s v="GT"/>
    <n v="95"/>
    <s v="FAIL"/>
    <x v="0"/>
  </r>
  <r>
    <s v="3-2-patient_entry_into_iis_≤30_days_from_birth"/>
    <n v="181"/>
    <s v="Beacon Urgent Care 197"/>
    <x v="47"/>
    <n v="4"/>
    <n v="4"/>
    <n v="100"/>
    <s v="GT"/>
    <n v="95"/>
    <s v="PASS"/>
    <x v="0"/>
  </r>
  <r>
    <s v="3-3-patient_entry_into_iis_30–45_days_from_birth"/>
    <n v="181"/>
    <s v="Beacon Urgent Care 197"/>
    <x v="48"/>
    <n v="0"/>
    <n v="4"/>
    <n v="0"/>
    <s v="LT"/>
    <n v="5"/>
    <s v="PASS"/>
    <x v="0"/>
  </r>
  <r>
    <s v="3-4-patient_entry_into_iis_45–60_days_from_birth"/>
    <n v="181"/>
    <s v="Beacon Urgent Care 197"/>
    <x v="49"/>
    <n v="0"/>
    <n v="4"/>
    <n v="0"/>
    <s v="LT"/>
    <n v="5"/>
    <s v="PASS"/>
    <x v="0"/>
  </r>
  <r>
    <s v="3-5-patient_entry_into_iis_&gt;_60_days_from_birth"/>
    <n v="181"/>
    <s v="Beacon Urgent Care 197"/>
    <x v="50"/>
    <n v="0"/>
    <n v="4"/>
    <n v="0"/>
    <s v="LT"/>
    <n v="5"/>
    <s v="PASS"/>
    <x v="0"/>
  </r>
  <r>
    <s v="3-6-administered_dose_entry_into_iis_2-7_days_from_admin_date"/>
    <n v="181"/>
    <s v="Beacon Urgent Care 197"/>
    <x v="51"/>
    <n v="0"/>
    <n v="14"/>
    <n v="0"/>
    <s v="LT"/>
    <n v="5"/>
    <s v="PASS"/>
    <x v="0"/>
  </r>
  <r>
    <s v="3-7-administered_dose_entry_into_iis_8-14_days_from_admin_date"/>
    <n v="181"/>
    <s v="Beacon Urgent Care 197"/>
    <x v="52"/>
    <n v="1"/>
    <n v="14"/>
    <n v="7.14"/>
    <s v="LT"/>
    <n v="5"/>
    <s v="FAIL"/>
    <x v="0"/>
  </r>
  <r>
    <s v="3-8-administered_dose_entry_into_iis_&gt;_14_days_from_admin_date"/>
    <n v="181"/>
    <s v="Beacon Urgent Care 197"/>
    <x v="53"/>
    <n v="0"/>
    <n v="14"/>
    <n v="0"/>
    <s v="LT"/>
    <n v="5"/>
    <s v="PASS"/>
    <x v="0"/>
  </r>
  <r>
    <s v="1-1-patient_first_name_is_present-"/>
    <n v="189"/>
    <s v="Beacon Urgent Care 291"/>
    <x v="0"/>
    <n v="1"/>
    <n v="1"/>
    <n v="100"/>
    <s v="GT"/>
    <n v="99"/>
    <s v="PASS"/>
    <x v="0"/>
  </r>
  <r>
    <s v="1-2-patient_middle_name_is_present-"/>
    <n v="189"/>
    <s v="Beacon Urgent Care 291"/>
    <x v="1"/>
    <n v="1"/>
    <n v="1"/>
    <n v="100"/>
    <s v="GT"/>
    <n v="75"/>
    <s v="PASS"/>
    <x v="0"/>
  </r>
  <r>
    <s v="1-3-patient_name_last_is_present-"/>
    <n v="189"/>
    <s v="Beacon Urgent Care 291"/>
    <x v="2"/>
    <n v="1"/>
    <n v="1"/>
    <n v="100"/>
    <s v="GT"/>
    <n v="99"/>
    <s v="PASS"/>
    <x v="0"/>
  </r>
  <r>
    <s v="1-4-patient_birth_date_is_present-_x0009_"/>
    <n v="189"/>
    <s v="Beacon Urgent Care 291"/>
    <x v="3"/>
    <n v="1"/>
    <n v="1"/>
    <n v="100"/>
    <s v="GT"/>
    <n v="99"/>
    <s v="PASS"/>
    <x v="0"/>
  </r>
  <r>
    <s v="1-5-patient_gender_is_present-"/>
    <n v="189"/>
    <s v="Beacon Urgent Care 291"/>
    <x v="4"/>
    <n v="1"/>
    <n v="1"/>
    <n v="100"/>
    <s v="GT"/>
    <n v="99"/>
    <s v="PASS"/>
    <x v="0"/>
  </r>
  <r>
    <s v="1-6-patient_address_street_is_present-"/>
    <n v="189"/>
    <s v="Beacon Urgent Care 291"/>
    <x v="5"/>
    <n v="1"/>
    <n v="1"/>
    <n v="100"/>
    <s v="GT"/>
    <n v="85"/>
    <s v="PASS"/>
    <x v="0"/>
  </r>
  <r>
    <s v="1-7-_patient_address_city_is_present-_x0009_"/>
    <n v="189"/>
    <s v="Beacon Urgent Care 291"/>
    <x v="6"/>
    <n v="1"/>
    <n v="1"/>
    <n v="100"/>
    <s v="GT"/>
    <n v="85"/>
    <s v="PASS"/>
    <x v="0"/>
  </r>
  <r>
    <s v="1-8-patient_address_state_is_present-_x0009_"/>
    <n v="189"/>
    <s v="Beacon Urgent Care 291"/>
    <x v="7"/>
    <n v="1"/>
    <n v="1"/>
    <n v="100"/>
    <s v="GT"/>
    <n v="85"/>
    <s v="PASS"/>
    <x v="0"/>
  </r>
  <r>
    <s v="1-9-patient_address_zip_code_is_present-_x0009_"/>
    <n v="189"/>
    <s v="Beacon Urgent Care 291"/>
    <x v="8"/>
    <n v="1"/>
    <n v="1"/>
    <n v="100"/>
    <s v="GT"/>
    <n v="85"/>
    <s v="PASS"/>
    <x v="0"/>
  </r>
  <r>
    <s v="1-10-patient_complete_address_is_present-"/>
    <n v="189"/>
    <s v="Beacon Urgent Care 291"/>
    <x v="9"/>
    <n v="1"/>
    <n v="1"/>
    <n v="100"/>
    <s v="GT"/>
    <n v="85"/>
    <s v="PASS"/>
    <x v="0"/>
  </r>
  <r>
    <s v="1-11-patient_race_is_present-"/>
    <n v="189"/>
    <s v="Beacon Urgent Care 291"/>
    <x v="10"/>
    <n v="1"/>
    <n v="1"/>
    <n v="100"/>
    <s v="GT"/>
    <n v="95"/>
    <s v="PASS"/>
    <x v="0"/>
  </r>
  <r>
    <s v="1-12-patient_ethnicity_is_present-"/>
    <n v="189"/>
    <s v="Beacon Urgent Care 291"/>
    <x v="11"/>
    <n v="1"/>
    <n v="1"/>
    <n v="100"/>
    <s v="GT"/>
    <n v="95"/>
    <s v="PASS"/>
    <x v="0"/>
  </r>
  <r>
    <s v="1-13-patient_phone_number_is_present-"/>
    <n v="189"/>
    <s v="Beacon Urgent Care 291"/>
    <x v="12"/>
    <n v="1"/>
    <n v="1"/>
    <n v="100"/>
    <s v="GT"/>
    <n v="90"/>
    <s v="PASS"/>
    <x v="0"/>
  </r>
  <r>
    <s v="1-14-patient_email_is_present-"/>
    <n v="189"/>
    <s v="Beacon Urgent Care 291"/>
    <x v="13"/>
    <n v="0"/>
    <n v="1"/>
    <n v="0"/>
    <s v="GT"/>
    <n v="90"/>
    <s v="FAIL"/>
    <x v="0"/>
  </r>
  <r>
    <s v="1-15-mother’s_maiden_name_is_present-"/>
    <n v="189"/>
    <s v="Beacon Urgent Care 291"/>
    <x v="14"/>
    <n v="1"/>
    <n v="1"/>
    <n v="100"/>
    <s v="GT"/>
    <n v="90"/>
    <s v="PASS"/>
    <x v="0"/>
  </r>
  <r>
    <s v="1-16-responsible_person_first_name_is_present-"/>
    <n v="189"/>
    <s v="Beacon Urgent Care 291"/>
    <x v="15"/>
    <n v="0"/>
    <n v="1"/>
    <n v="0"/>
    <s v="GT"/>
    <n v="90"/>
    <s v="FAIL"/>
    <x v="0"/>
  </r>
  <r>
    <s v="1-17-responsible_person_last_name_is_present-"/>
    <n v="189"/>
    <s v="Beacon Urgent Care 291"/>
    <x v="16"/>
    <n v="0"/>
    <n v="1"/>
    <n v="0"/>
    <s v="GT"/>
    <n v="90"/>
    <s v="FAIL"/>
    <x v="0"/>
  </r>
  <r>
    <s v="1-18-vaccine_administration_code_is_present-"/>
    <n v="189"/>
    <s v="Beacon Urgent Care 291"/>
    <x v="17"/>
    <n v="1"/>
    <n v="1"/>
    <n v="100"/>
    <s v="GT"/>
    <n v="99"/>
    <s v="PASS"/>
    <x v="0"/>
  </r>
  <r>
    <s v="1-19-vaccine_administration_date_is_present-"/>
    <n v="189"/>
    <s v="Beacon Urgent Care 291"/>
    <x v="18"/>
    <n v="1"/>
    <n v="1"/>
    <n v="100"/>
    <s v="GT"/>
    <n v="99"/>
    <s v="PASS"/>
    <x v="0"/>
  </r>
  <r>
    <s v="1-20-vaccine_information_source_(e-g-_admin/historical_indicator)_is_present-"/>
    <n v="189"/>
    <s v="Beacon Urgent Care 291"/>
    <x v="19"/>
    <n v="1"/>
    <n v="1"/>
    <n v="100"/>
    <s v="GT"/>
    <n v="99"/>
    <s v="PASS"/>
    <x v="0"/>
  </r>
  <r>
    <s v="1-21-vaccine_lot_number_is_present-"/>
    <n v="189"/>
    <s v="Beacon Urgent Care 291"/>
    <x v="20"/>
    <n v="1"/>
    <n v="1"/>
    <n v="100"/>
    <s v="GT"/>
    <n v="99"/>
    <s v="PASS"/>
    <x v="0"/>
  </r>
  <r>
    <s v="1-22-vaccine_lot_expiration_date_is_present-"/>
    <n v="189"/>
    <s v="Beacon Urgent Care 291"/>
    <x v="21"/>
    <n v="1"/>
    <n v="1"/>
    <n v="100"/>
    <s v="GT"/>
    <n v="99"/>
    <s v="PASS"/>
    <x v="0"/>
  </r>
  <r>
    <s v="1-23-vaccine_eligibility_code_is_present-"/>
    <n v="189"/>
    <s v="Beacon Urgent Care 291"/>
    <x v="22"/>
    <n v="1"/>
    <n v="1"/>
    <n v="100"/>
    <s v="GT"/>
    <n v="99"/>
    <s v="PASS"/>
    <x v="0"/>
  </r>
  <r>
    <s v="1-24-vaccine_funding_source_is_present-"/>
    <n v="189"/>
    <s v="Beacon Urgent Care 291"/>
    <x v="23"/>
    <n v="1"/>
    <n v="1"/>
    <n v="100"/>
    <s v="GT"/>
    <n v="99"/>
    <s v="PASS"/>
    <x v="0"/>
  </r>
  <r>
    <s v="2-1-patients_born_on_the_first_of_the_month_do_not_exceed_normal_distribution_of_birth_dates-"/>
    <n v="189"/>
    <s v="Beacon Urgent Care 291"/>
    <x v="24"/>
    <n v="0"/>
    <n v="1"/>
    <n v="0"/>
    <s v="LT"/>
    <n v="4"/>
    <s v="PASS"/>
    <x v="0"/>
  </r>
  <r>
    <s v="2-2-patients_born_on_the_15th_of_the_month_do_not_exceed_normal_distribution_of_birth_dates-"/>
    <n v="189"/>
    <s v="Beacon Urgent Care 291"/>
    <x v="25"/>
    <n v="0"/>
    <n v="1"/>
    <n v="0"/>
    <s v="LT"/>
    <n v="4"/>
    <s v="PASS"/>
    <x v="0"/>
  </r>
  <r>
    <s v="2-3-patients_born_on_the_last_day_of_the_month_do_not_exceed_normal_distribution_of_birth_dates-"/>
    <n v="189"/>
    <s v="Beacon Urgent Care 291"/>
    <x v="26"/>
    <n v="0"/>
    <n v="1"/>
    <n v="0"/>
    <s v="LT"/>
    <n v="4"/>
    <s v="PASS"/>
    <x v="0"/>
  </r>
  <r>
    <s v="2-4-patient_has_more_vaccinations_than_expected-"/>
    <n v="189"/>
    <s v="Beacon Urgent Care 291"/>
    <x v="27"/>
    <n v="0"/>
    <n v="1"/>
    <n v="0"/>
    <s v="LT"/>
    <n v="1"/>
    <s v="PASS"/>
    <x v="0"/>
  </r>
  <r>
    <s v="2-5-vaccine_administration_date_is_after_vaccine_lot_expiration_date-"/>
    <n v="189"/>
    <s v="Beacon Urgent Care 291"/>
    <x v="28"/>
    <n v="0"/>
    <n v="1"/>
    <n v="0"/>
    <s v="LT"/>
    <n v="1"/>
    <s v="PASS"/>
    <x v="0"/>
  </r>
  <r>
    <s v="2-6-vaccine_administration_date_is_before_birth_date-"/>
    <n v="189"/>
    <s v="Beacon Urgent Care 291"/>
    <x v="29"/>
    <n v="0"/>
    <n v="1"/>
    <n v="0"/>
    <s v="LT"/>
    <n v="1"/>
    <s v="PASS"/>
    <x v="0"/>
  </r>
  <r>
    <s v="2-7-vaccine_administration_dates_on_the_first_day_of_the_month_do_not_exceed_normal_distribution_of_administrations_dates-"/>
    <n v="189"/>
    <s v="Beacon Urgent Care 291"/>
    <x v="30"/>
    <n v="0"/>
    <n v="1"/>
    <n v="0"/>
    <s v="LT"/>
    <n v="4"/>
    <s v="PASS"/>
    <x v="0"/>
  </r>
  <r>
    <s v="2-8-vaccine_administration_dates_on_the_15th_of_the_month_do_not_exceed_normal_distribution_of_administration_dates-"/>
    <n v="189"/>
    <s v="Beacon Urgent Care 291"/>
    <x v="31"/>
    <n v="1"/>
    <n v="1"/>
    <n v="100"/>
    <s v="LT"/>
    <n v="4"/>
    <s v="FAIL"/>
    <x v="0"/>
  </r>
  <r>
    <s v="2-9-vaccine_administration_dates_on_the_last_day_of_the_month_do_not_exceed_normal_distribution_of_administration_dates-"/>
    <n v="189"/>
    <s v="Beacon Urgent Care 291"/>
    <x v="32"/>
    <n v="0"/>
    <n v="1"/>
    <n v="0"/>
    <s v="LT"/>
    <n v="4"/>
    <s v="PASS"/>
    <x v="0"/>
  </r>
  <r>
    <s v="2-10-vaccine_administration_code_was_administered_at_an_improbable_age-"/>
    <n v="189"/>
    <s v="Beacon Urgent Care 291"/>
    <x v="33"/>
    <n v="0"/>
    <n v="1"/>
    <n v="0"/>
    <s v="LT"/>
    <n v="1"/>
    <s v="PASS"/>
    <x v="0"/>
  </r>
  <r>
    <s v="2-11-vaccine_administration_code_is_not_specific_for_administered_vaccination_event-"/>
    <n v="189"/>
    <s v="Beacon Urgent Care 291"/>
    <x v="34"/>
    <n v="0"/>
    <n v="1"/>
    <n v="0"/>
    <s v="LT"/>
    <n v="1"/>
    <s v="PASS"/>
    <x v="0"/>
  </r>
  <r>
    <s v="2-12-vaccine_lot_number_has_an_invalid_prefix-"/>
    <n v="189"/>
    <s v="Beacon Urgent Care 291"/>
    <x v="35"/>
    <n v="0"/>
    <n v="1"/>
    <n v="0"/>
    <s v="LT"/>
    <n v="1"/>
    <s v="PASS"/>
    <x v="0"/>
  </r>
  <r>
    <s v="2-13-vaccine_lot_number_has_an_invalid_infix-"/>
    <n v="189"/>
    <s v="Beacon Urgent Care 291"/>
    <x v="36"/>
    <n v="0"/>
    <n v="1"/>
    <n v="0"/>
    <s v="LT"/>
    <n v="1"/>
    <s v="PASS"/>
    <x v="0"/>
  </r>
  <r>
    <s v="2-14-vaccine_lot_number_has_an_invalid_suffix-"/>
    <n v="189"/>
    <s v="Beacon Urgent Care 291"/>
    <x v="37"/>
    <n v="0"/>
    <n v="1"/>
    <n v="0"/>
    <s v="LT"/>
    <n v="1"/>
    <s v="PASS"/>
    <x v="0"/>
  </r>
  <r>
    <s v="2-15-vaccine_lot_number_contains_at_least_one_invalid_character-"/>
    <n v="189"/>
    <s v="Beacon Urgent Care 291"/>
    <x v="38"/>
    <n v="0"/>
    <n v="1"/>
    <n v="0"/>
    <s v="LT"/>
    <n v="1"/>
    <s v="PASS"/>
    <x v="0"/>
  </r>
  <r>
    <s v="2-16-vaccine_lot_number_is_too_short-"/>
    <n v="189"/>
    <s v="Beacon Urgent Care 291"/>
    <x v="39"/>
    <n v="0"/>
    <n v="1"/>
    <n v="0"/>
    <s v="LT"/>
    <n v="1"/>
    <s v="PASS"/>
    <x v="0"/>
  </r>
  <r>
    <s v="2-17-vaccine_administration_code_is_unrecognized-"/>
    <n v="189"/>
    <s v="Beacon Urgent Care 291"/>
    <x v="40"/>
    <n v="0"/>
    <n v="1"/>
    <n v="0"/>
    <s v="LT"/>
    <n v="1"/>
    <s v="PASS"/>
    <x v="0"/>
  </r>
  <r>
    <s v="2-18-vaccine_manufacturer_is_unrecognized-"/>
    <n v="189"/>
    <s v="Beacon Urgent Care 291"/>
    <x v="41"/>
    <n v="0"/>
    <n v="1"/>
    <n v="0"/>
    <s v="LT"/>
    <n v="1"/>
    <s v="PASS"/>
    <x v="0"/>
  </r>
  <r>
    <s v="2-19-vaccine_administration_route_is_unrecognized-"/>
    <n v="189"/>
    <s v="Beacon Urgent Care 291"/>
    <x v="42"/>
    <n v="0"/>
    <n v="1"/>
    <n v="0"/>
    <s v="LT"/>
    <n v="1"/>
    <s v="PASS"/>
    <x v="0"/>
  </r>
  <r>
    <s v="2-20-vaccine_body_site_is_unrecognized-"/>
    <n v="189"/>
    <s v="Beacon Urgent Care 291"/>
    <x v="43"/>
    <n v="0"/>
    <n v="1"/>
    <n v="0"/>
    <s v="LT"/>
    <n v="1"/>
    <s v="PASS"/>
    <x v="0"/>
  </r>
  <r>
    <s v="2-21-vaccination_information_source_is_administered_but_appeared_to_be_historical-"/>
    <n v="189"/>
    <s v="Beacon Urgent Care 291"/>
    <x v="44"/>
    <n v="0"/>
    <n v="1"/>
    <n v="0"/>
    <s v="NONE"/>
    <s v="NONE"/>
    <s v="NONE"/>
    <x v="0"/>
  </r>
  <r>
    <s v="2-22-_funding_source_does_not_match_eligibility_code"/>
    <n v="189"/>
    <s v="Beacon Urgent Care 291"/>
    <x v="45"/>
    <n v="0"/>
    <n v="1"/>
    <n v="0"/>
    <s v="NONE"/>
    <s v="NONE"/>
    <s v="NONE"/>
    <x v="0"/>
  </r>
  <r>
    <s v="3-1-administered_vaccination_events_are_entered_into_the_iis_within_one_calendar_day_from_administration_date-"/>
    <n v="189"/>
    <s v="Beacon Urgent Care 291"/>
    <x v="46"/>
    <n v="1"/>
    <n v="1"/>
    <n v="100"/>
    <s v="GT"/>
    <n v="95"/>
    <s v="PASS"/>
    <x v="0"/>
  </r>
  <r>
    <s v="3-2-patient_entry_into_iis_≤30_days_from_birth"/>
    <n v="189"/>
    <s v="Beacon Urgent Care 291"/>
    <x v="47"/>
    <n v="1"/>
    <n v="1"/>
    <n v="100"/>
    <s v="GT"/>
    <n v="95"/>
    <s v="PASS"/>
    <x v="0"/>
  </r>
  <r>
    <s v="3-3-patient_entry_into_iis_30–45_days_from_birth"/>
    <n v="189"/>
    <s v="Beacon Urgent Care 291"/>
    <x v="48"/>
    <n v="0"/>
    <n v="1"/>
    <n v="0"/>
    <s v="LT"/>
    <n v="5"/>
    <s v="PASS"/>
    <x v="0"/>
  </r>
  <r>
    <s v="3-4-patient_entry_into_iis_45–60_days_from_birth"/>
    <n v="189"/>
    <s v="Beacon Urgent Care 291"/>
    <x v="49"/>
    <n v="0"/>
    <n v="1"/>
    <n v="0"/>
    <s v="LT"/>
    <n v="5"/>
    <s v="PASS"/>
    <x v="0"/>
  </r>
  <r>
    <s v="3-5-patient_entry_into_iis_&gt;_60_days_from_birth"/>
    <n v="189"/>
    <s v="Beacon Urgent Care 291"/>
    <x v="50"/>
    <n v="0"/>
    <n v="1"/>
    <n v="0"/>
    <s v="LT"/>
    <n v="5"/>
    <s v="PASS"/>
    <x v="0"/>
  </r>
  <r>
    <s v="3-6-administered_dose_entry_into_iis_2-7_days_from_admin_date"/>
    <n v="189"/>
    <s v="Beacon Urgent Care 291"/>
    <x v="51"/>
    <n v="0"/>
    <n v="1"/>
    <n v="0"/>
    <s v="LT"/>
    <n v="5"/>
    <s v="PASS"/>
    <x v="0"/>
  </r>
  <r>
    <s v="3-7-administered_dose_entry_into_iis_8-14_days_from_admin_date"/>
    <n v="189"/>
    <s v="Beacon Urgent Care 291"/>
    <x v="52"/>
    <n v="0"/>
    <n v="1"/>
    <n v="0"/>
    <s v="LT"/>
    <n v="5"/>
    <s v="PASS"/>
    <x v="0"/>
  </r>
  <r>
    <s v="3-8-administered_dose_entry_into_iis_&gt;_14_days_from_admin_date"/>
    <n v="189"/>
    <s v="Beacon Urgent Care 291"/>
    <x v="53"/>
    <n v="0"/>
    <n v="1"/>
    <n v="0"/>
    <s v="LT"/>
    <n v="5"/>
    <s v="PASS"/>
    <x v="0"/>
  </r>
  <r>
    <s v="1-1-patient_first_name_is_present-"/>
    <n v="127"/>
    <s v="Beacon Urgent Care 65"/>
    <x v="0"/>
    <n v="62"/>
    <n v="62"/>
    <n v="100"/>
    <s v="GT"/>
    <n v="99"/>
    <s v="PASS"/>
    <x v="3"/>
  </r>
  <r>
    <s v="1-2-patient_middle_name_is_present-"/>
    <n v="127"/>
    <s v="Beacon Urgent Care 65"/>
    <x v="1"/>
    <n v="44"/>
    <n v="62"/>
    <n v="70.97"/>
    <s v="GT"/>
    <n v="75"/>
    <s v="FAIL"/>
    <x v="3"/>
  </r>
  <r>
    <s v="1-3-patient_name_last_is_present-"/>
    <n v="127"/>
    <s v="Beacon Urgent Care 65"/>
    <x v="2"/>
    <n v="62"/>
    <n v="62"/>
    <n v="100"/>
    <s v="GT"/>
    <n v="99"/>
    <s v="PASS"/>
    <x v="3"/>
  </r>
  <r>
    <s v="1-4-patient_birth_date_is_present-_x0009_"/>
    <n v="127"/>
    <s v="Beacon Urgent Care 65"/>
    <x v="3"/>
    <n v="62"/>
    <n v="62"/>
    <n v="100"/>
    <s v="GT"/>
    <n v="99"/>
    <s v="PASS"/>
    <x v="3"/>
  </r>
  <r>
    <s v="1-5-patient_gender_is_present-"/>
    <n v="127"/>
    <s v="Beacon Urgent Care 65"/>
    <x v="4"/>
    <n v="62"/>
    <n v="62"/>
    <n v="100"/>
    <s v="GT"/>
    <n v="99"/>
    <s v="PASS"/>
    <x v="3"/>
  </r>
  <r>
    <s v="1-6-patient_address_street_is_present-"/>
    <n v="127"/>
    <s v="Beacon Urgent Care 65"/>
    <x v="5"/>
    <n v="62"/>
    <n v="62"/>
    <n v="100"/>
    <s v="GT"/>
    <n v="85"/>
    <s v="PASS"/>
    <x v="3"/>
  </r>
  <r>
    <s v="1-7-_patient_address_city_is_present-_x0009_"/>
    <n v="127"/>
    <s v="Beacon Urgent Care 65"/>
    <x v="6"/>
    <n v="62"/>
    <n v="62"/>
    <n v="100"/>
    <s v="GT"/>
    <n v="85"/>
    <s v="PASS"/>
    <x v="3"/>
  </r>
  <r>
    <s v="1-8-patient_address_state_is_present-_x0009_"/>
    <n v="127"/>
    <s v="Beacon Urgent Care 65"/>
    <x v="7"/>
    <n v="62"/>
    <n v="62"/>
    <n v="100"/>
    <s v="GT"/>
    <n v="85"/>
    <s v="PASS"/>
    <x v="3"/>
  </r>
  <r>
    <s v="1-9-patient_address_zip_code_is_present-_x0009_"/>
    <n v="127"/>
    <s v="Beacon Urgent Care 65"/>
    <x v="8"/>
    <n v="62"/>
    <n v="62"/>
    <n v="100"/>
    <s v="GT"/>
    <n v="85"/>
    <s v="PASS"/>
    <x v="3"/>
  </r>
  <r>
    <s v="1-10-patient_complete_address_is_present-"/>
    <n v="127"/>
    <s v="Beacon Urgent Care 65"/>
    <x v="9"/>
    <n v="62"/>
    <n v="62"/>
    <n v="100"/>
    <s v="GT"/>
    <n v="85"/>
    <s v="PASS"/>
    <x v="3"/>
  </r>
  <r>
    <s v="1-11-patient_race_is_present-"/>
    <n v="127"/>
    <s v="Beacon Urgent Care 65"/>
    <x v="10"/>
    <n v="62"/>
    <n v="62"/>
    <n v="100"/>
    <s v="GT"/>
    <n v="95"/>
    <s v="PASS"/>
    <x v="3"/>
  </r>
  <r>
    <s v="1-12-patient_ethnicity_is_present-"/>
    <n v="127"/>
    <s v="Beacon Urgent Care 65"/>
    <x v="11"/>
    <n v="62"/>
    <n v="62"/>
    <n v="100"/>
    <s v="GT"/>
    <n v="95"/>
    <s v="PASS"/>
    <x v="3"/>
  </r>
  <r>
    <s v="1-13-patient_phone_number_is_present-"/>
    <n v="127"/>
    <s v="Beacon Urgent Care 65"/>
    <x v="12"/>
    <n v="62"/>
    <n v="62"/>
    <n v="100"/>
    <s v="GT"/>
    <n v="90"/>
    <s v="PASS"/>
    <x v="3"/>
  </r>
  <r>
    <s v="1-14-patient_email_is_present-"/>
    <n v="127"/>
    <s v="Beacon Urgent Care 65"/>
    <x v="13"/>
    <n v="48"/>
    <n v="62"/>
    <n v="77.42"/>
    <s v="GT"/>
    <n v="90"/>
    <s v="FAIL"/>
    <x v="3"/>
  </r>
  <r>
    <s v="1-15-mother’s_maiden_name_is_present-"/>
    <n v="127"/>
    <s v="Beacon Urgent Care 65"/>
    <x v="14"/>
    <n v="30"/>
    <n v="62"/>
    <n v="48.39"/>
    <s v="GT"/>
    <n v="90"/>
    <s v="FAIL"/>
    <x v="3"/>
  </r>
  <r>
    <s v="1-16-responsible_person_first_name_is_present-"/>
    <n v="127"/>
    <s v="Beacon Urgent Care 65"/>
    <x v="15"/>
    <n v="56"/>
    <n v="62"/>
    <n v="90.32"/>
    <s v="GT"/>
    <n v="90"/>
    <s v="PASS"/>
    <x v="3"/>
  </r>
  <r>
    <s v="1-17-responsible_person_last_name_is_present-"/>
    <n v="127"/>
    <s v="Beacon Urgent Care 65"/>
    <x v="16"/>
    <n v="56"/>
    <n v="62"/>
    <n v="90.32"/>
    <s v="GT"/>
    <n v="90"/>
    <s v="PASS"/>
    <x v="3"/>
  </r>
  <r>
    <s v="1-18-vaccine_administration_code_is_present-"/>
    <n v="127"/>
    <s v="Beacon Urgent Care 65"/>
    <x v="17"/>
    <n v="463"/>
    <n v="463"/>
    <n v="100"/>
    <s v="GT"/>
    <n v="99"/>
    <s v="PASS"/>
    <x v="3"/>
  </r>
  <r>
    <s v="1-19-vaccine_administration_date_is_present-"/>
    <n v="127"/>
    <s v="Beacon Urgent Care 65"/>
    <x v="18"/>
    <n v="463"/>
    <n v="463"/>
    <n v="100"/>
    <s v="GT"/>
    <n v="99"/>
    <s v="PASS"/>
    <x v="3"/>
  </r>
  <r>
    <s v="1-20-vaccine_information_source_(e-g-_admin/historical_indicator)_is_present-"/>
    <n v="127"/>
    <s v="Beacon Urgent Care 65"/>
    <x v="19"/>
    <n v="463"/>
    <n v="463"/>
    <n v="100"/>
    <s v="GT"/>
    <n v="99"/>
    <s v="PASS"/>
    <x v="3"/>
  </r>
  <r>
    <s v="1-21-vaccine_lot_number_is_present-"/>
    <n v="127"/>
    <s v="Beacon Urgent Care 65"/>
    <x v="20"/>
    <n v="463"/>
    <n v="463"/>
    <n v="100"/>
    <s v="GT"/>
    <n v="99"/>
    <s v="PASS"/>
    <x v="3"/>
  </r>
  <r>
    <s v="1-22-vaccine_lot_expiration_date_is_present-"/>
    <n v="127"/>
    <s v="Beacon Urgent Care 65"/>
    <x v="21"/>
    <n v="463"/>
    <n v="463"/>
    <n v="100"/>
    <s v="GT"/>
    <n v="99"/>
    <s v="PASS"/>
    <x v="3"/>
  </r>
  <r>
    <s v="1-23-vaccine_eligibility_code_is_present-"/>
    <n v="127"/>
    <s v="Beacon Urgent Care 65"/>
    <x v="22"/>
    <n v="463"/>
    <n v="463"/>
    <n v="100"/>
    <s v="GT"/>
    <n v="99"/>
    <s v="PASS"/>
    <x v="3"/>
  </r>
  <r>
    <s v="1-24-vaccine_funding_source_is_present-"/>
    <n v="127"/>
    <s v="Beacon Urgent Care 65"/>
    <x v="23"/>
    <n v="463"/>
    <n v="463"/>
    <n v="100"/>
    <s v="GT"/>
    <n v="99"/>
    <s v="PASS"/>
    <x v="3"/>
  </r>
  <r>
    <s v="2-1-patients_born_on_the_first_of_the_month_do_not_exceed_normal_distribution_of_birth_dates-"/>
    <n v="127"/>
    <s v="Beacon Urgent Care 65"/>
    <x v="24"/>
    <n v="3"/>
    <n v="62"/>
    <n v="4.84"/>
    <s v="LT"/>
    <n v="4"/>
    <s v="FAIL"/>
    <x v="3"/>
  </r>
  <r>
    <s v="2-2-patients_born_on_the_15th_of_the_month_do_not_exceed_normal_distribution_of_birth_dates-"/>
    <n v="127"/>
    <s v="Beacon Urgent Care 65"/>
    <x v="25"/>
    <n v="3"/>
    <n v="62"/>
    <n v="4.84"/>
    <s v="LT"/>
    <n v="4"/>
    <s v="FAIL"/>
    <x v="3"/>
  </r>
  <r>
    <s v="2-3-patients_born_on_the_last_day_of_the_month_do_not_exceed_normal_distribution_of_birth_dates-"/>
    <n v="127"/>
    <s v="Beacon Urgent Care 65"/>
    <x v="26"/>
    <n v="2"/>
    <n v="62"/>
    <n v="3.23"/>
    <s v="LT"/>
    <n v="4"/>
    <s v="PASS"/>
    <x v="3"/>
  </r>
  <r>
    <s v="2-4-patient_has_more_vaccinations_than_expected-"/>
    <n v="127"/>
    <s v="Beacon Urgent Care 65"/>
    <x v="27"/>
    <n v="0"/>
    <n v="62"/>
    <n v="0"/>
    <s v="LT"/>
    <n v="1"/>
    <s v="PASS"/>
    <x v="3"/>
  </r>
  <r>
    <s v="2-5-vaccine_administration_date_is_after_vaccine_lot_expiration_date-"/>
    <n v="127"/>
    <s v="Beacon Urgent Care 65"/>
    <x v="28"/>
    <n v="0"/>
    <n v="463"/>
    <n v="0"/>
    <s v="LT"/>
    <n v="1"/>
    <s v="PASS"/>
    <x v="3"/>
  </r>
  <r>
    <s v="2-6-vaccine_administration_date_is_before_birth_date-"/>
    <n v="127"/>
    <s v="Beacon Urgent Care 65"/>
    <x v="29"/>
    <n v="0"/>
    <n v="463"/>
    <n v="0"/>
    <s v="LT"/>
    <n v="1"/>
    <s v="PASS"/>
    <x v="3"/>
  </r>
  <r>
    <s v="2-7-vaccine_administration_dates_on_the_first_day_of_the_month_do_not_exceed_normal_distribution_of_administrations_dates-"/>
    <n v="127"/>
    <s v="Beacon Urgent Care 65"/>
    <x v="30"/>
    <n v="1"/>
    <n v="463"/>
    <n v="0.22"/>
    <s v="LT"/>
    <n v="4"/>
    <s v="PASS"/>
    <x v="3"/>
  </r>
  <r>
    <s v="2-8-vaccine_administration_dates_on_the_15th_of_the_month_do_not_exceed_normal_distribution_of_administration_dates-"/>
    <n v="127"/>
    <s v="Beacon Urgent Care 65"/>
    <x v="31"/>
    <n v="14"/>
    <n v="463"/>
    <n v="3.02"/>
    <s v="LT"/>
    <n v="4"/>
    <s v="PASS"/>
    <x v="3"/>
  </r>
  <r>
    <s v="2-9-vaccine_administration_dates_on_the_last_day_of_the_month_do_not_exceed_normal_distribution_of_administration_dates-"/>
    <n v="127"/>
    <s v="Beacon Urgent Care 65"/>
    <x v="32"/>
    <n v="9"/>
    <n v="463"/>
    <n v="1.94"/>
    <s v="LT"/>
    <n v="4"/>
    <s v="PASS"/>
    <x v="3"/>
  </r>
  <r>
    <s v="2-10-vaccine_administration_code_was_administered_at_an_improbable_age-"/>
    <n v="127"/>
    <s v="Beacon Urgent Care 65"/>
    <x v="33"/>
    <n v="2"/>
    <n v="463"/>
    <n v="0.43"/>
    <s v="LT"/>
    <n v="1"/>
    <s v="PASS"/>
    <x v="3"/>
  </r>
  <r>
    <s v="2-11-vaccine_administration_code_is_not_specific_for_administered_vaccination_event-"/>
    <n v="127"/>
    <s v="Beacon Urgent Care 65"/>
    <x v="34"/>
    <n v="0"/>
    <n v="463"/>
    <n v="0"/>
    <s v="LT"/>
    <n v="1"/>
    <s v="PASS"/>
    <x v="3"/>
  </r>
  <r>
    <s v="2-12-vaccine_lot_number_has_an_invalid_prefix-"/>
    <n v="127"/>
    <s v="Beacon Urgent Care 65"/>
    <x v="35"/>
    <n v="0"/>
    <n v="463"/>
    <n v="0"/>
    <s v="LT"/>
    <n v="1"/>
    <s v="PASS"/>
    <x v="3"/>
  </r>
  <r>
    <s v="2-13-vaccine_lot_number_has_an_invalid_infix-"/>
    <n v="127"/>
    <s v="Beacon Urgent Care 65"/>
    <x v="36"/>
    <n v="0"/>
    <n v="463"/>
    <n v="0"/>
    <s v="LT"/>
    <n v="1"/>
    <s v="PASS"/>
    <x v="3"/>
  </r>
  <r>
    <s v="2-14-vaccine_lot_number_has_an_invalid_suffix-"/>
    <n v="127"/>
    <s v="Beacon Urgent Care 65"/>
    <x v="37"/>
    <n v="0"/>
    <n v="463"/>
    <n v="0"/>
    <s v="LT"/>
    <n v="1"/>
    <s v="PASS"/>
    <x v="3"/>
  </r>
  <r>
    <s v="2-15-vaccine_lot_number_contains_at_least_one_invalid_character-"/>
    <n v="127"/>
    <s v="Beacon Urgent Care 65"/>
    <x v="38"/>
    <n v="0"/>
    <n v="463"/>
    <n v="0"/>
    <s v="LT"/>
    <n v="1"/>
    <s v="PASS"/>
    <x v="3"/>
  </r>
  <r>
    <s v="2-16-vaccine_lot_number_is_too_short-"/>
    <n v="127"/>
    <s v="Beacon Urgent Care 65"/>
    <x v="39"/>
    <n v="0"/>
    <n v="463"/>
    <n v="0"/>
    <s v="LT"/>
    <n v="1"/>
    <s v="PASS"/>
    <x v="3"/>
  </r>
  <r>
    <s v="2-17-vaccine_administration_code_is_unrecognized-"/>
    <n v="127"/>
    <s v="Beacon Urgent Care 65"/>
    <x v="40"/>
    <n v="0"/>
    <n v="463"/>
    <n v="0"/>
    <s v="LT"/>
    <n v="1"/>
    <s v="PASS"/>
    <x v="3"/>
  </r>
  <r>
    <s v="2-18-vaccine_manufacturer_is_unrecognized-"/>
    <n v="127"/>
    <s v="Beacon Urgent Care 65"/>
    <x v="41"/>
    <n v="0"/>
    <n v="463"/>
    <n v="0"/>
    <s v="LT"/>
    <n v="1"/>
    <s v="PASS"/>
    <x v="3"/>
  </r>
  <r>
    <s v="2-19-vaccine_administration_route_is_unrecognized-"/>
    <n v="127"/>
    <s v="Beacon Urgent Care 65"/>
    <x v="42"/>
    <n v="0"/>
    <n v="463"/>
    <n v="0"/>
    <s v="LT"/>
    <n v="1"/>
    <s v="PASS"/>
    <x v="3"/>
  </r>
  <r>
    <s v="2-20-vaccine_body_site_is_unrecognized-"/>
    <n v="127"/>
    <s v="Beacon Urgent Care 65"/>
    <x v="43"/>
    <n v="0"/>
    <n v="463"/>
    <n v="0"/>
    <s v="LT"/>
    <n v="1"/>
    <s v="PASS"/>
    <x v="3"/>
  </r>
  <r>
    <s v="2-21-vaccination_information_source_is_administered_but_appeared_to_be_historical-"/>
    <n v="127"/>
    <s v="Beacon Urgent Care 65"/>
    <x v="44"/>
    <n v="0"/>
    <n v="463"/>
    <n v="0"/>
    <s v="NONE"/>
    <s v="NONE"/>
    <s v="NONE"/>
    <x v="3"/>
  </r>
  <r>
    <s v="2-22-_funding_source_does_not_match_eligibility_code"/>
    <n v="127"/>
    <s v="Beacon Urgent Care 65"/>
    <x v="45"/>
    <n v="13"/>
    <n v="463"/>
    <n v="2.81"/>
    <s v="NONE"/>
    <s v="NONE"/>
    <s v="NONE"/>
    <x v="3"/>
  </r>
  <r>
    <s v="3-1-administered_vaccination_events_are_entered_into_the_iis_within_one_calendar_day_from_administration_date-"/>
    <n v="127"/>
    <s v="Beacon Urgent Care 65"/>
    <x v="46"/>
    <n v="455"/>
    <n v="463"/>
    <n v="98.27"/>
    <s v="GT"/>
    <n v="95"/>
    <s v="PASS"/>
    <x v="3"/>
  </r>
  <r>
    <s v="3-2-patient_entry_into_iis_≤30_days_from_birth"/>
    <n v="127"/>
    <s v="Beacon Urgent Care 65"/>
    <x v="47"/>
    <n v="55"/>
    <n v="62"/>
    <n v="88.71"/>
    <s v="GT"/>
    <n v="95"/>
    <s v="FAIL"/>
    <x v="3"/>
  </r>
  <r>
    <s v="3-3-patient_entry_into_iis_30–45_days_from_birth"/>
    <n v="127"/>
    <s v="Beacon Urgent Care 65"/>
    <x v="48"/>
    <n v="1"/>
    <n v="62"/>
    <n v="1.61"/>
    <s v="LT"/>
    <n v="5"/>
    <s v="PASS"/>
    <x v="3"/>
  </r>
  <r>
    <s v="3-4-patient_entry_into_iis_45–60_days_from_birth"/>
    <n v="127"/>
    <s v="Beacon Urgent Care 65"/>
    <x v="49"/>
    <n v="1"/>
    <n v="62"/>
    <n v="1.61"/>
    <s v="LT"/>
    <n v="5"/>
    <s v="PASS"/>
    <x v="3"/>
  </r>
  <r>
    <s v="3-5-patient_entry_into_iis_&gt;_60_days_from_birth"/>
    <n v="127"/>
    <s v="Beacon Urgent Care 65"/>
    <x v="50"/>
    <n v="5"/>
    <n v="62"/>
    <n v="8.06"/>
    <s v="LT"/>
    <n v="5"/>
    <s v="FAIL"/>
    <x v="3"/>
  </r>
  <r>
    <s v="3-6-administered_dose_entry_into_iis_2-7_days_from_admin_date"/>
    <n v="127"/>
    <s v="Beacon Urgent Care 65"/>
    <x v="51"/>
    <n v="1"/>
    <n v="463"/>
    <n v="0.22"/>
    <s v="LT"/>
    <n v="5"/>
    <s v="PASS"/>
    <x v="3"/>
  </r>
  <r>
    <s v="3-7-administered_dose_entry_into_iis_8-14_days_from_admin_date"/>
    <n v="127"/>
    <s v="Beacon Urgent Care 65"/>
    <x v="52"/>
    <n v="0"/>
    <n v="463"/>
    <n v="0"/>
    <s v="LT"/>
    <n v="5"/>
    <s v="PASS"/>
    <x v="3"/>
  </r>
  <r>
    <s v="3-8-administered_dose_entry_into_iis_&gt;_14_days_from_admin_date"/>
    <n v="127"/>
    <s v="Beacon Urgent Care 65"/>
    <x v="53"/>
    <n v="7"/>
    <n v="463"/>
    <n v="1.51"/>
    <s v="LT"/>
    <n v="5"/>
    <s v="PASS"/>
    <x v="3"/>
  </r>
  <r>
    <s v="1-1-patient_first_name_is_present-"/>
    <n v="23"/>
    <s v="Centennial Community Hospital 150"/>
    <x v="0"/>
    <n v="759"/>
    <n v="759"/>
    <n v="100"/>
    <s v="GT"/>
    <n v="99"/>
    <s v="PASS"/>
    <x v="0"/>
  </r>
  <r>
    <s v="1-2-patient_middle_name_is_present-"/>
    <n v="23"/>
    <s v="Centennial Community Hospital 150"/>
    <x v="1"/>
    <n v="714"/>
    <n v="759"/>
    <n v="94.07"/>
    <s v="GT"/>
    <n v="75"/>
    <s v="PASS"/>
    <x v="0"/>
  </r>
  <r>
    <s v="1-3-patient_name_last_is_present-"/>
    <n v="23"/>
    <s v="Centennial Community Hospital 150"/>
    <x v="2"/>
    <n v="759"/>
    <n v="759"/>
    <n v="100"/>
    <s v="GT"/>
    <n v="99"/>
    <s v="PASS"/>
    <x v="0"/>
  </r>
  <r>
    <s v="1-4-patient_birth_date_is_present-_x0009_"/>
    <n v="23"/>
    <s v="Centennial Community Hospital 150"/>
    <x v="3"/>
    <n v="759"/>
    <n v="759"/>
    <n v="100"/>
    <s v="GT"/>
    <n v="99"/>
    <s v="PASS"/>
    <x v="0"/>
  </r>
  <r>
    <s v="1-5-patient_gender_is_present-"/>
    <n v="23"/>
    <s v="Centennial Community Hospital 150"/>
    <x v="4"/>
    <n v="759"/>
    <n v="759"/>
    <n v="100"/>
    <s v="GT"/>
    <n v="99"/>
    <s v="PASS"/>
    <x v="0"/>
  </r>
  <r>
    <s v="1-6-patient_address_street_is_present-"/>
    <n v="23"/>
    <s v="Centennial Community Hospital 150"/>
    <x v="5"/>
    <n v="759"/>
    <n v="759"/>
    <n v="100"/>
    <s v="GT"/>
    <n v="85"/>
    <s v="PASS"/>
    <x v="0"/>
  </r>
  <r>
    <s v="1-7-_patient_address_city_is_present-_x0009_"/>
    <n v="23"/>
    <s v="Centennial Community Hospital 150"/>
    <x v="6"/>
    <n v="759"/>
    <n v="759"/>
    <n v="100"/>
    <s v="GT"/>
    <n v="85"/>
    <s v="PASS"/>
    <x v="0"/>
  </r>
  <r>
    <s v="1-8-patient_address_state_is_present-_x0009_"/>
    <n v="23"/>
    <s v="Centennial Community Hospital 150"/>
    <x v="7"/>
    <n v="759"/>
    <n v="759"/>
    <n v="100"/>
    <s v="GT"/>
    <n v="85"/>
    <s v="PASS"/>
    <x v="0"/>
  </r>
  <r>
    <s v="1-9-patient_address_zip_code_is_present-_x0009_"/>
    <n v="23"/>
    <s v="Centennial Community Hospital 150"/>
    <x v="8"/>
    <n v="759"/>
    <n v="759"/>
    <n v="100"/>
    <s v="GT"/>
    <n v="85"/>
    <s v="PASS"/>
    <x v="0"/>
  </r>
  <r>
    <s v="1-10-patient_complete_address_is_present-"/>
    <n v="23"/>
    <s v="Centennial Community Hospital 150"/>
    <x v="9"/>
    <n v="759"/>
    <n v="759"/>
    <n v="100"/>
    <s v="GT"/>
    <n v="85"/>
    <s v="PASS"/>
    <x v="0"/>
  </r>
  <r>
    <s v="1-11-patient_race_is_present-"/>
    <n v="23"/>
    <s v="Centennial Community Hospital 150"/>
    <x v="10"/>
    <n v="759"/>
    <n v="759"/>
    <n v="100"/>
    <s v="GT"/>
    <n v="95"/>
    <s v="PASS"/>
    <x v="0"/>
  </r>
  <r>
    <s v="1-12-patient_ethnicity_is_present-"/>
    <n v="23"/>
    <s v="Centennial Community Hospital 150"/>
    <x v="11"/>
    <n v="759"/>
    <n v="759"/>
    <n v="100"/>
    <s v="GT"/>
    <n v="95"/>
    <s v="PASS"/>
    <x v="0"/>
  </r>
  <r>
    <s v="1-13-patient_phone_number_is_present-"/>
    <n v="23"/>
    <s v="Centennial Community Hospital 150"/>
    <x v="12"/>
    <n v="758"/>
    <n v="759"/>
    <n v="99.87"/>
    <s v="GT"/>
    <n v="90"/>
    <s v="PASS"/>
    <x v="0"/>
  </r>
  <r>
    <s v="1-14-patient_email_is_present-"/>
    <n v="23"/>
    <s v="Centennial Community Hospital 150"/>
    <x v="13"/>
    <n v="433"/>
    <n v="759"/>
    <n v="57.05"/>
    <s v="GT"/>
    <n v="90"/>
    <s v="FAIL"/>
    <x v="0"/>
  </r>
  <r>
    <s v="1-15-mother’s_maiden_name_is_present-"/>
    <n v="23"/>
    <s v="Centennial Community Hospital 150"/>
    <x v="14"/>
    <n v="608"/>
    <n v="759"/>
    <n v="80.11"/>
    <s v="GT"/>
    <n v="90"/>
    <s v="FAIL"/>
    <x v="0"/>
  </r>
  <r>
    <s v="1-16-responsible_person_first_name_is_present-"/>
    <n v="23"/>
    <s v="Centennial Community Hospital 150"/>
    <x v="15"/>
    <n v="728"/>
    <n v="759"/>
    <n v="95.92"/>
    <s v="GT"/>
    <n v="90"/>
    <s v="PASS"/>
    <x v="0"/>
  </r>
  <r>
    <s v="1-17-responsible_person_last_name_is_present-"/>
    <n v="23"/>
    <s v="Centennial Community Hospital 150"/>
    <x v="16"/>
    <n v="728"/>
    <n v="759"/>
    <n v="95.92"/>
    <s v="GT"/>
    <n v="90"/>
    <s v="PASS"/>
    <x v="0"/>
  </r>
  <r>
    <s v="1-18-vaccine_administration_code_is_present-"/>
    <n v="23"/>
    <s v="Centennial Community Hospital 150"/>
    <x v="17"/>
    <n v="9097"/>
    <n v="9097"/>
    <n v="100"/>
    <s v="GT"/>
    <n v="99"/>
    <s v="PASS"/>
    <x v="0"/>
  </r>
  <r>
    <s v="1-19-vaccine_administration_date_is_present-"/>
    <n v="23"/>
    <s v="Centennial Community Hospital 150"/>
    <x v="18"/>
    <n v="9097"/>
    <n v="9097"/>
    <n v="100"/>
    <s v="GT"/>
    <n v="99"/>
    <s v="PASS"/>
    <x v="0"/>
  </r>
  <r>
    <s v="1-20-vaccine_information_source_(e-g-_admin/historical_indicator)_is_present-"/>
    <n v="23"/>
    <s v="Centennial Community Hospital 150"/>
    <x v="19"/>
    <n v="9097"/>
    <n v="9097"/>
    <n v="100"/>
    <s v="GT"/>
    <n v="99"/>
    <s v="PASS"/>
    <x v="0"/>
  </r>
  <r>
    <s v="1-21-vaccine_lot_number_is_present-"/>
    <n v="23"/>
    <s v="Centennial Community Hospital 150"/>
    <x v="20"/>
    <n v="9097"/>
    <n v="9097"/>
    <n v="100"/>
    <s v="GT"/>
    <n v="99"/>
    <s v="PASS"/>
    <x v="0"/>
  </r>
  <r>
    <s v="1-22-vaccine_lot_expiration_date_is_present-"/>
    <n v="23"/>
    <s v="Centennial Community Hospital 150"/>
    <x v="21"/>
    <n v="9097"/>
    <n v="9097"/>
    <n v="100"/>
    <s v="GT"/>
    <n v="99"/>
    <s v="PASS"/>
    <x v="0"/>
  </r>
  <r>
    <s v="1-23-vaccine_eligibility_code_is_present-"/>
    <n v="23"/>
    <s v="Centennial Community Hospital 150"/>
    <x v="22"/>
    <n v="9097"/>
    <n v="9097"/>
    <n v="100"/>
    <s v="GT"/>
    <n v="99"/>
    <s v="PASS"/>
    <x v="0"/>
  </r>
  <r>
    <s v="1-24-vaccine_funding_source_is_present-"/>
    <n v="23"/>
    <s v="Centennial Community Hospital 150"/>
    <x v="23"/>
    <n v="9097"/>
    <n v="9097"/>
    <n v="100"/>
    <s v="GT"/>
    <n v="99"/>
    <s v="PASS"/>
    <x v="0"/>
  </r>
  <r>
    <s v="2-1-patients_born_on_the_first_of_the_month_do_not_exceed_normal_distribution_of_birth_dates-"/>
    <n v="23"/>
    <s v="Centennial Community Hospital 150"/>
    <x v="24"/>
    <n v="30"/>
    <n v="759"/>
    <n v="3.95"/>
    <s v="LT"/>
    <n v="4"/>
    <s v="PASS"/>
    <x v="0"/>
  </r>
  <r>
    <s v="2-2-patients_born_on_the_15th_of_the_month_do_not_exceed_normal_distribution_of_birth_dates-"/>
    <n v="23"/>
    <s v="Centennial Community Hospital 150"/>
    <x v="25"/>
    <n v="21"/>
    <n v="759"/>
    <n v="2.77"/>
    <s v="LT"/>
    <n v="4"/>
    <s v="PASS"/>
    <x v="0"/>
  </r>
  <r>
    <s v="2-3-patients_born_on_the_last_day_of_the_month_do_not_exceed_normal_distribution_of_birth_dates-"/>
    <n v="23"/>
    <s v="Centennial Community Hospital 150"/>
    <x v="26"/>
    <n v="24"/>
    <n v="759"/>
    <n v="3.16"/>
    <s v="LT"/>
    <n v="4"/>
    <s v="PASS"/>
    <x v="0"/>
  </r>
  <r>
    <s v="2-4-patient_has_more_vaccinations_than_expected-"/>
    <n v="23"/>
    <s v="Centennial Community Hospital 150"/>
    <x v="27"/>
    <n v="0"/>
    <n v="759"/>
    <n v="0"/>
    <s v="LT"/>
    <n v="1"/>
    <s v="PASS"/>
    <x v="0"/>
  </r>
  <r>
    <s v="2-5-vaccine_administration_date_is_after_vaccine_lot_expiration_date-"/>
    <n v="23"/>
    <s v="Centennial Community Hospital 150"/>
    <x v="28"/>
    <n v="0"/>
    <n v="9097"/>
    <n v="0"/>
    <s v="LT"/>
    <n v="1"/>
    <s v="PASS"/>
    <x v="0"/>
  </r>
  <r>
    <s v="2-6-vaccine_administration_date_is_before_birth_date-"/>
    <n v="23"/>
    <s v="Centennial Community Hospital 150"/>
    <x v="29"/>
    <n v="0"/>
    <n v="9097"/>
    <n v="0"/>
    <s v="LT"/>
    <n v="1"/>
    <s v="PASS"/>
    <x v="0"/>
  </r>
  <r>
    <s v="2-7-vaccine_administration_dates_on_the_first_day_of_the_month_do_not_exceed_normal_distribution_of_administrations_dates-"/>
    <n v="23"/>
    <s v="Centennial Community Hospital 150"/>
    <x v="30"/>
    <n v="167"/>
    <n v="9097"/>
    <n v="1.84"/>
    <s v="LT"/>
    <n v="4"/>
    <s v="PASS"/>
    <x v="0"/>
  </r>
  <r>
    <s v="2-8-vaccine_administration_dates_on_the_15th_of_the_month_do_not_exceed_normal_distribution_of_administration_dates-"/>
    <n v="23"/>
    <s v="Centennial Community Hospital 150"/>
    <x v="31"/>
    <n v="263"/>
    <n v="9097"/>
    <n v="2.89"/>
    <s v="LT"/>
    <n v="4"/>
    <s v="PASS"/>
    <x v="0"/>
  </r>
  <r>
    <s v="2-9-vaccine_administration_dates_on_the_last_day_of_the_month_do_not_exceed_normal_distribution_of_administration_dates-"/>
    <n v="23"/>
    <s v="Centennial Community Hospital 150"/>
    <x v="32"/>
    <n v="250"/>
    <n v="9097"/>
    <n v="2.75"/>
    <s v="LT"/>
    <n v="4"/>
    <s v="PASS"/>
    <x v="0"/>
  </r>
  <r>
    <s v="2-10-vaccine_administration_code_was_administered_at_an_improbable_age-"/>
    <n v="23"/>
    <s v="Centennial Community Hospital 150"/>
    <x v="33"/>
    <n v="495"/>
    <n v="9097"/>
    <n v="5.44"/>
    <s v="LT"/>
    <n v="1"/>
    <s v="FAIL"/>
    <x v="0"/>
  </r>
  <r>
    <s v="2-11-vaccine_administration_code_is_not_specific_for_administered_vaccination_event-"/>
    <n v="23"/>
    <s v="Centennial Community Hospital 150"/>
    <x v="34"/>
    <n v="0"/>
    <n v="9097"/>
    <n v="0"/>
    <s v="LT"/>
    <n v="1"/>
    <s v="PASS"/>
    <x v="0"/>
  </r>
  <r>
    <s v="2-12-vaccine_lot_number_has_an_invalid_prefix-"/>
    <n v="23"/>
    <s v="Centennial Community Hospital 150"/>
    <x v="35"/>
    <n v="0"/>
    <n v="9097"/>
    <n v="0"/>
    <s v="LT"/>
    <n v="1"/>
    <s v="PASS"/>
    <x v="0"/>
  </r>
  <r>
    <s v="2-13-vaccine_lot_number_has_an_invalid_infix-"/>
    <n v="23"/>
    <s v="Centennial Community Hospital 150"/>
    <x v="36"/>
    <n v="0"/>
    <n v="9097"/>
    <n v="0"/>
    <s v="LT"/>
    <n v="1"/>
    <s v="PASS"/>
    <x v="0"/>
  </r>
  <r>
    <s v="2-14-vaccine_lot_number_has_an_invalid_suffix-"/>
    <n v="23"/>
    <s v="Centennial Community Hospital 150"/>
    <x v="37"/>
    <n v="0"/>
    <n v="9097"/>
    <n v="0"/>
    <s v="LT"/>
    <n v="1"/>
    <s v="PASS"/>
    <x v="0"/>
  </r>
  <r>
    <s v="2-15-vaccine_lot_number_contains_at_least_one_invalid_character-"/>
    <n v="23"/>
    <s v="Centennial Community Hospital 150"/>
    <x v="38"/>
    <n v="0"/>
    <n v="9097"/>
    <n v="0"/>
    <s v="LT"/>
    <n v="1"/>
    <s v="PASS"/>
    <x v="0"/>
  </r>
  <r>
    <s v="2-16-vaccine_lot_number_is_too_short-"/>
    <n v="23"/>
    <s v="Centennial Community Hospital 150"/>
    <x v="39"/>
    <n v="0"/>
    <n v="9097"/>
    <n v="0"/>
    <s v="LT"/>
    <n v="1"/>
    <s v="PASS"/>
    <x v="0"/>
  </r>
  <r>
    <s v="2-17-vaccine_administration_code_is_unrecognized-"/>
    <n v="23"/>
    <s v="Centennial Community Hospital 150"/>
    <x v="40"/>
    <n v="0"/>
    <n v="9097"/>
    <n v="0"/>
    <s v="LT"/>
    <n v="1"/>
    <s v="PASS"/>
    <x v="0"/>
  </r>
  <r>
    <s v="2-18-vaccine_manufacturer_is_unrecognized-"/>
    <n v="23"/>
    <s v="Centennial Community Hospital 150"/>
    <x v="41"/>
    <n v="0"/>
    <n v="9097"/>
    <n v="0"/>
    <s v="LT"/>
    <n v="1"/>
    <s v="PASS"/>
    <x v="0"/>
  </r>
  <r>
    <s v="2-19-vaccine_administration_route_is_unrecognized-"/>
    <n v="23"/>
    <s v="Centennial Community Hospital 150"/>
    <x v="42"/>
    <n v="0"/>
    <n v="9097"/>
    <n v="0"/>
    <s v="LT"/>
    <n v="1"/>
    <s v="PASS"/>
    <x v="0"/>
  </r>
  <r>
    <s v="2-20-vaccine_body_site_is_unrecognized-"/>
    <n v="23"/>
    <s v="Centennial Community Hospital 150"/>
    <x v="43"/>
    <n v="0"/>
    <n v="9097"/>
    <n v="0"/>
    <s v="LT"/>
    <n v="1"/>
    <s v="PASS"/>
    <x v="0"/>
  </r>
  <r>
    <s v="2-21-vaccination_information_source_is_administered_but_appeared_to_be_historical-"/>
    <n v="23"/>
    <s v="Centennial Community Hospital 150"/>
    <x v="44"/>
    <n v="0"/>
    <n v="9097"/>
    <n v="0"/>
    <s v="NONE"/>
    <s v="NONE"/>
    <s v="NONE"/>
    <x v="0"/>
  </r>
  <r>
    <s v="2-22-_funding_source_does_not_match_eligibility_code"/>
    <n v="23"/>
    <s v="Centennial Community Hospital 150"/>
    <x v="45"/>
    <n v="43"/>
    <n v="9097"/>
    <n v="0.47"/>
    <s v="NONE"/>
    <s v="NONE"/>
    <s v="NONE"/>
    <x v="0"/>
  </r>
  <r>
    <s v="3-1-administered_vaccination_events_are_entered_into_the_iis_within_one_calendar_day_from_administration_date-"/>
    <n v="23"/>
    <s v="Centennial Community Hospital 150"/>
    <x v="46"/>
    <n v="8877"/>
    <n v="9097"/>
    <n v="97.58"/>
    <s v="GT"/>
    <n v="95"/>
    <s v="PASS"/>
    <x v="0"/>
  </r>
  <r>
    <s v="3-2-patient_entry_into_iis_≤30_days_from_birth"/>
    <n v="23"/>
    <s v="Centennial Community Hospital 150"/>
    <x v="47"/>
    <n v="705"/>
    <n v="759"/>
    <n v="92.89"/>
    <s v="GT"/>
    <n v="95"/>
    <s v="FAIL"/>
    <x v="0"/>
  </r>
  <r>
    <s v="3-3-patient_entry_into_iis_30–45_days_from_birth"/>
    <n v="23"/>
    <s v="Centennial Community Hospital 150"/>
    <x v="48"/>
    <n v="6"/>
    <n v="759"/>
    <n v="0.79"/>
    <s v="LT"/>
    <n v="5"/>
    <s v="PASS"/>
    <x v="0"/>
  </r>
  <r>
    <s v="3-4-patient_entry_into_iis_45–60_days_from_birth"/>
    <n v="23"/>
    <s v="Centennial Community Hospital 150"/>
    <x v="49"/>
    <n v="10"/>
    <n v="759"/>
    <n v="1.32"/>
    <s v="LT"/>
    <n v="5"/>
    <s v="PASS"/>
    <x v="0"/>
  </r>
  <r>
    <s v="3-5-patient_entry_into_iis_&gt;_60_days_from_birth"/>
    <n v="23"/>
    <s v="Centennial Community Hospital 150"/>
    <x v="50"/>
    <n v="38"/>
    <n v="759"/>
    <n v="5.01"/>
    <s v="LT"/>
    <n v="5"/>
    <s v="FAIL"/>
    <x v="0"/>
  </r>
  <r>
    <s v="3-6-administered_dose_entry_into_iis_2-7_days_from_admin_date"/>
    <n v="23"/>
    <s v="Centennial Community Hospital 150"/>
    <x v="51"/>
    <n v="66"/>
    <n v="9097"/>
    <n v="0.73"/>
    <s v="LT"/>
    <n v="5"/>
    <s v="PASS"/>
    <x v="0"/>
  </r>
  <r>
    <s v="3-7-administered_dose_entry_into_iis_8-14_days_from_admin_date"/>
    <n v="23"/>
    <s v="Centennial Community Hospital 150"/>
    <x v="52"/>
    <n v="21"/>
    <n v="9097"/>
    <n v="0.23"/>
    <s v="LT"/>
    <n v="5"/>
    <s v="PASS"/>
    <x v="0"/>
  </r>
  <r>
    <s v="3-8-administered_dose_entry_into_iis_&gt;_14_days_from_admin_date"/>
    <n v="23"/>
    <s v="Centennial Community Hospital 150"/>
    <x v="53"/>
    <n v="133"/>
    <n v="9097"/>
    <n v="1.46"/>
    <s v="LT"/>
    <n v="5"/>
    <s v="PASS"/>
    <x v="0"/>
  </r>
  <r>
    <s v="1-1-patient_first_name_is_present-"/>
    <n v="142"/>
    <s v="Centennial Community Hospital 425"/>
    <x v="0"/>
    <n v="6"/>
    <n v="6"/>
    <n v="100"/>
    <s v="GT"/>
    <n v="99"/>
    <s v="PASS"/>
    <x v="0"/>
  </r>
  <r>
    <s v="1-2-patient_middle_name_is_present-"/>
    <n v="142"/>
    <s v="Centennial Community Hospital 425"/>
    <x v="1"/>
    <n v="4"/>
    <n v="6"/>
    <n v="66.67"/>
    <s v="GT"/>
    <n v="75"/>
    <s v="FAIL"/>
    <x v="0"/>
  </r>
  <r>
    <s v="1-3-patient_name_last_is_present-"/>
    <n v="142"/>
    <s v="Centennial Community Hospital 425"/>
    <x v="2"/>
    <n v="6"/>
    <n v="6"/>
    <n v="100"/>
    <s v="GT"/>
    <n v="99"/>
    <s v="PASS"/>
    <x v="0"/>
  </r>
  <r>
    <s v="1-4-patient_birth_date_is_present-_x0009_"/>
    <n v="142"/>
    <s v="Centennial Community Hospital 425"/>
    <x v="3"/>
    <n v="6"/>
    <n v="6"/>
    <n v="100"/>
    <s v="GT"/>
    <n v="99"/>
    <s v="PASS"/>
    <x v="0"/>
  </r>
  <r>
    <s v="1-5-patient_gender_is_present-"/>
    <n v="142"/>
    <s v="Centennial Community Hospital 425"/>
    <x v="4"/>
    <n v="6"/>
    <n v="6"/>
    <n v="100"/>
    <s v="GT"/>
    <n v="99"/>
    <s v="PASS"/>
    <x v="0"/>
  </r>
  <r>
    <s v="1-6-patient_address_street_is_present-"/>
    <n v="142"/>
    <s v="Centennial Community Hospital 425"/>
    <x v="5"/>
    <n v="6"/>
    <n v="6"/>
    <n v="100"/>
    <s v="GT"/>
    <n v="85"/>
    <s v="PASS"/>
    <x v="0"/>
  </r>
  <r>
    <s v="1-7-_patient_address_city_is_present-_x0009_"/>
    <n v="142"/>
    <s v="Centennial Community Hospital 425"/>
    <x v="6"/>
    <n v="6"/>
    <n v="6"/>
    <n v="100"/>
    <s v="GT"/>
    <n v="85"/>
    <s v="PASS"/>
    <x v="0"/>
  </r>
  <r>
    <s v="1-8-patient_address_state_is_present-_x0009_"/>
    <n v="142"/>
    <s v="Centennial Community Hospital 425"/>
    <x v="7"/>
    <n v="6"/>
    <n v="6"/>
    <n v="100"/>
    <s v="GT"/>
    <n v="85"/>
    <s v="PASS"/>
    <x v="0"/>
  </r>
  <r>
    <s v="1-9-patient_address_zip_code_is_present-_x0009_"/>
    <n v="142"/>
    <s v="Centennial Community Hospital 425"/>
    <x v="8"/>
    <n v="6"/>
    <n v="6"/>
    <n v="100"/>
    <s v="GT"/>
    <n v="85"/>
    <s v="PASS"/>
    <x v="0"/>
  </r>
  <r>
    <s v="1-10-patient_complete_address_is_present-"/>
    <n v="142"/>
    <s v="Centennial Community Hospital 425"/>
    <x v="9"/>
    <n v="6"/>
    <n v="6"/>
    <n v="100"/>
    <s v="GT"/>
    <n v="85"/>
    <s v="PASS"/>
    <x v="0"/>
  </r>
  <r>
    <s v="1-11-patient_race_is_present-"/>
    <n v="142"/>
    <s v="Centennial Community Hospital 425"/>
    <x v="10"/>
    <n v="6"/>
    <n v="6"/>
    <n v="100"/>
    <s v="GT"/>
    <n v="95"/>
    <s v="PASS"/>
    <x v="0"/>
  </r>
  <r>
    <s v="1-12-patient_ethnicity_is_present-"/>
    <n v="142"/>
    <s v="Centennial Community Hospital 425"/>
    <x v="11"/>
    <n v="6"/>
    <n v="6"/>
    <n v="100"/>
    <s v="GT"/>
    <n v="95"/>
    <s v="PASS"/>
    <x v="0"/>
  </r>
  <r>
    <s v="1-13-patient_phone_number_is_present-"/>
    <n v="142"/>
    <s v="Centennial Community Hospital 425"/>
    <x v="12"/>
    <n v="5"/>
    <n v="6"/>
    <n v="83.33"/>
    <s v="GT"/>
    <n v="90"/>
    <s v="FAIL"/>
    <x v="0"/>
  </r>
  <r>
    <s v="1-14-patient_email_is_present-"/>
    <n v="142"/>
    <s v="Centennial Community Hospital 425"/>
    <x v="13"/>
    <n v="2"/>
    <n v="6"/>
    <n v="33.33"/>
    <s v="GT"/>
    <n v="90"/>
    <s v="FAIL"/>
    <x v="0"/>
  </r>
  <r>
    <s v="1-15-mother’s_maiden_name_is_present-"/>
    <n v="142"/>
    <s v="Centennial Community Hospital 425"/>
    <x v="14"/>
    <n v="2"/>
    <n v="6"/>
    <n v="33.33"/>
    <s v="GT"/>
    <n v="90"/>
    <s v="FAIL"/>
    <x v="0"/>
  </r>
  <r>
    <s v="1-16-responsible_person_first_name_is_present-"/>
    <n v="142"/>
    <s v="Centennial Community Hospital 425"/>
    <x v="15"/>
    <n v="4"/>
    <n v="6"/>
    <n v="66.67"/>
    <s v="GT"/>
    <n v="90"/>
    <s v="FAIL"/>
    <x v="0"/>
  </r>
  <r>
    <s v="1-17-responsible_person_last_name_is_present-"/>
    <n v="142"/>
    <s v="Centennial Community Hospital 425"/>
    <x v="16"/>
    <n v="4"/>
    <n v="6"/>
    <n v="66.67"/>
    <s v="GT"/>
    <n v="90"/>
    <s v="FAIL"/>
    <x v="0"/>
  </r>
  <r>
    <s v="1-18-vaccine_administration_code_is_present-"/>
    <n v="142"/>
    <s v="Centennial Community Hospital 425"/>
    <x v="17"/>
    <n v="16"/>
    <n v="16"/>
    <n v="100"/>
    <s v="GT"/>
    <n v="99"/>
    <s v="PASS"/>
    <x v="0"/>
  </r>
  <r>
    <s v="1-19-vaccine_administration_date_is_present-"/>
    <n v="142"/>
    <s v="Centennial Community Hospital 425"/>
    <x v="18"/>
    <n v="16"/>
    <n v="16"/>
    <n v="100"/>
    <s v="GT"/>
    <n v="99"/>
    <s v="PASS"/>
    <x v="0"/>
  </r>
  <r>
    <s v="1-20-vaccine_information_source_(e-g-_admin/historical_indicator)_is_present-"/>
    <n v="142"/>
    <s v="Centennial Community Hospital 425"/>
    <x v="19"/>
    <n v="16"/>
    <n v="16"/>
    <n v="100"/>
    <s v="GT"/>
    <n v="99"/>
    <s v="PASS"/>
    <x v="0"/>
  </r>
  <r>
    <s v="1-21-vaccine_lot_number_is_present-"/>
    <n v="142"/>
    <s v="Centennial Community Hospital 425"/>
    <x v="20"/>
    <n v="16"/>
    <n v="16"/>
    <n v="100"/>
    <s v="GT"/>
    <n v="99"/>
    <s v="PASS"/>
    <x v="0"/>
  </r>
  <r>
    <s v="1-22-vaccine_lot_expiration_date_is_present-"/>
    <n v="142"/>
    <s v="Centennial Community Hospital 425"/>
    <x v="21"/>
    <n v="16"/>
    <n v="16"/>
    <n v="100"/>
    <s v="GT"/>
    <n v="99"/>
    <s v="PASS"/>
    <x v="0"/>
  </r>
  <r>
    <s v="1-23-vaccine_eligibility_code_is_present-"/>
    <n v="142"/>
    <s v="Centennial Community Hospital 425"/>
    <x v="22"/>
    <n v="16"/>
    <n v="16"/>
    <n v="100"/>
    <s v="GT"/>
    <n v="99"/>
    <s v="PASS"/>
    <x v="0"/>
  </r>
  <r>
    <s v="1-24-vaccine_funding_source_is_present-"/>
    <n v="142"/>
    <s v="Centennial Community Hospital 425"/>
    <x v="23"/>
    <n v="16"/>
    <n v="16"/>
    <n v="100"/>
    <s v="GT"/>
    <n v="99"/>
    <s v="PASS"/>
    <x v="0"/>
  </r>
  <r>
    <s v="2-1-patients_born_on_the_first_of_the_month_do_not_exceed_normal_distribution_of_birth_dates-"/>
    <n v="142"/>
    <s v="Centennial Community Hospital 425"/>
    <x v="24"/>
    <n v="1"/>
    <n v="6"/>
    <n v="16.670000000000002"/>
    <s v="LT"/>
    <n v="4"/>
    <s v="FAIL"/>
    <x v="0"/>
  </r>
  <r>
    <s v="2-2-patients_born_on_the_15th_of_the_month_do_not_exceed_normal_distribution_of_birth_dates-"/>
    <n v="142"/>
    <s v="Centennial Community Hospital 425"/>
    <x v="25"/>
    <n v="1"/>
    <n v="6"/>
    <n v="16.670000000000002"/>
    <s v="LT"/>
    <n v="4"/>
    <s v="FAIL"/>
    <x v="0"/>
  </r>
  <r>
    <s v="2-3-patients_born_on_the_last_day_of_the_month_do_not_exceed_normal_distribution_of_birth_dates-"/>
    <n v="142"/>
    <s v="Centennial Community Hospital 425"/>
    <x v="26"/>
    <n v="1"/>
    <n v="6"/>
    <n v="16.670000000000002"/>
    <s v="LT"/>
    <n v="4"/>
    <s v="FAIL"/>
    <x v="0"/>
  </r>
  <r>
    <s v="2-4-patient_has_more_vaccinations_than_expected-"/>
    <n v="142"/>
    <s v="Centennial Community Hospital 425"/>
    <x v="27"/>
    <n v="0"/>
    <n v="6"/>
    <n v="0"/>
    <s v="LT"/>
    <n v="1"/>
    <s v="PASS"/>
    <x v="0"/>
  </r>
  <r>
    <s v="2-5-vaccine_administration_date_is_after_vaccine_lot_expiration_date-"/>
    <n v="142"/>
    <s v="Centennial Community Hospital 425"/>
    <x v="28"/>
    <n v="0"/>
    <n v="16"/>
    <n v="0"/>
    <s v="LT"/>
    <n v="1"/>
    <s v="PASS"/>
    <x v="0"/>
  </r>
  <r>
    <s v="2-6-vaccine_administration_date_is_before_birth_date-"/>
    <n v="142"/>
    <s v="Centennial Community Hospital 425"/>
    <x v="29"/>
    <n v="0"/>
    <n v="16"/>
    <n v="0"/>
    <s v="LT"/>
    <n v="1"/>
    <s v="PASS"/>
    <x v="0"/>
  </r>
  <r>
    <s v="2-7-vaccine_administration_dates_on_the_first_day_of_the_month_do_not_exceed_normal_distribution_of_administrations_dates-"/>
    <n v="142"/>
    <s v="Centennial Community Hospital 425"/>
    <x v="30"/>
    <n v="1"/>
    <n v="16"/>
    <n v="6.25"/>
    <s v="LT"/>
    <n v="4"/>
    <s v="FAIL"/>
    <x v="0"/>
  </r>
  <r>
    <s v="2-8-vaccine_administration_dates_on_the_15th_of_the_month_do_not_exceed_normal_distribution_of_administration_dates-"/>
    <n v="142"/>
    <s v="Centennial Community Hospital 425"/>
    <x v="31"/>
    <n v="0"/>
    <n v="16"/>
    <n v="0"/>
    <s v="LT"/>
    <n v="4"/>
    <s v="PASS"/>
    <x v="0"/>
  </r>
  <r>
    <s v="2-9-vaccine_administration_dates_on_the_last_day_of_the_month_do_not_exceed_normal_distribution_of_administration_dates-"/>
    <n v="142"/>
    <s v="Centennial Community Hospital 425"/>
    <x v="32"/>
    <n v="0"/>
    <n v="16"/>
    <n v="0"/>
    <s v="LT"/>
    <n v="4"/>
    <s v="PASS"/>
    <x v="0"/>
  </r>
  <r>
    <s v="2-10-vaccine_administration_code_was_administered_at_an_improbable_age-"/>
    <n v="142"/>
    <s v="Centennial Community Hospital 425"/>
    <x v="33"/>
    <n v="0"/>
    <n v="16"/>
    <n v="0"/>
    <s v="LT"/>
    <n v="1"/>
    <s v="PASS"/>
    <x v="0"/>
  </r>
  <r>
    <s v="2-11-vaccine_administration_code_is_not_specific_for_administered_vaccination_event-"/>
    <n v="142"/>
    <s v="Centennial Community Hospital 425"/>
    <x v="34"/>
    <n v="0"/>
    <n v="16"/>
    <n v="0"/>
    <s v="LT"/>
    <n v="1"/>
    <s v="PASS"/>
    <x v="0"/>
  </r>
  <r>
    <s v="2-12-vaccine_lot_number_has_an_invalid_prefix-"/>
    <n v="142"/>
    <s v="Centennial Community Hospital 425"/>
    <x v="35"/>
    <n v="0"/>
    <n v="16"/>
    <n v="0"/>
    <s v="LT"/>
    <n v="1"/>
    <s v="PASS"/>
    <x v="0"/>
  </r>
  <r>
    <s v="2-13-vaccine_lot_number_has_an_invalid_infix-"/>
    <n v="142"/>
    <s v="Centennial Community Hospital 425"/>
    <x v="36"/>
    <n v="0"/>
    <n v="16"/>
    <n v="0"/>
    <s v="LT"/>
    <n v="1"/>
    <s v="PASS"/>
    <x v="0"/>
  </r>
  <r>
    <s v="2-14-vaccine_lot_number_has_an_invalid_suffix-"/>
    <n v="142"/>
    <s v="Centennial Community Hospital 425"/>
    <x v="37"/>
    <n v="0"/>
    <n v="16"/>
    <n v="0"/>
    <s v="LT"/>
    <n v="1"/>
    <s v="PASS"/>
    <x v="0"/>
  </r>
  <r>
    <s v="2-15-vaccine_lot_number_contains_at_least_one_invalid_character-"/>
    <n v="142"/>
    <s v="Centennial Community Hospital 425"/>
    <x v="38"/>
    <n v="0"/>
    <n v="16"/>
    <n v="0"/>
    <s v="LT"/>
    <n v="1"/>
    <s v="PASS"/>
    <x v="0"/>
  </r>
  <r>
    <s v="2-16-vaccine_lot_number_is_too_short-"/>
    <n v="142"/>
    <s v="Centennial Community Hospital 425"/>
    <x v="39"/>
    <n v="0"/>
    <n v="16"/>
    <n v="0"/>
    <s v="LT"/>
    <n v="1"/>
    <s v="PASS"/>
    <x v="0"/>
  </r>
  <r>
    <s v="2-17-vaccine_administration_code_is_unrecognized-"/>
    <n v="142"/>
    <s v="Centennial Community Hospital 425"/>
    <x v="40"/>
    <n v="0"/>
    <n v="16"/>
    <n v="0"/>
    <s v="LT"/>
    <n v="1"/>
    <s v="PASS"/>
    <x v="0"/>
  </r>
  <r>
    <s v="2-18-vaccine_manufacturer_is_unrecognized-"/>
    <n v="142"/>
    <s v="Centennial Community Hospital 425"/>
    <x v="41"/>
    <n v="0"/>
    <n v="16"/>
    <n v="0"/>
    <s v="LT"/>
    <n v="1"/>
    <s v="PASS"/>
    <x v="0"/>
  </r>
  <r>
    <s v="2-19-vaccine_administration_route_is_unrecognized-"/>
    <n v="142"/>
    <s v="Centennial Community Hospital 425"/>
    <x v="42"/>
    <n v="0"/>
    <n v="16"/>
    <n v="0"/>
    <s v="LT"/>
    <n v="1"/>
    <s v="PASS"/>
    <x v="0"/>
  </r>
  <r>
    <s v="2-20-vaccine_body_site_is_unrecognized-"/>
    <n v="142"/>
    <s v="Centennial Community Hospital 425"/>
    <x v="43"/>
    <n v="0"/>
    <n v="16"/>
    <n v="0"/>
    <s v="LT"/>
    <n v="1"/>
    <s v="PASS"/>
    <x v="0"/>
  </r>
  <r>
    <s v="2-21-vaccination_information_source_is_administered_but_appeared_to_be_historical-"/>
    <n v="142"/>
    <s v="Centennial Community Hospital 425"/>
    <x v="44"/>
    <n v="0"/>
    <n v="16"/>
    <n v="0"/>
    <s v="NONE"/>
    <s v="NONE"/>
    <s v="NONE"/>
    <x v="0"/>
  </r>
  <r>
    <s v="2-22-_funding_source_does_not_match_eligibility_code"/>
    <n v="142"/>
    <s v="Centennial Community Hospital 425"/>
    <x v="45"/>
    <n v="0"/>
    <n v="16"/>
    <n v="0"/>
    <s v="NONE"/>
    <s v="NONE"/>
    <s v="NONE"/>
    <x v="0"/>
  </r>
  <r>
    <s v="3-1-administered_vaccination_events_are_entered_into_the_iis_within_one_calendar_day_from_administration_date-"/>
    <n v="142"/>
    <s v="Centennial Community Hospital 425"/>
    <x v="46"/>
    <n v="14"/>
    <n v="16"/>
    <n v="87.5"/>
    <s v="GT"/>
    <n v="95"/>
    <s v="FAIL"/>
    <x v="0"/>
  </r>
  <r>
    <s v="3-2-patient_entry_into_iis_≤30_days_from_birth"/>
    <n v="142"/>
    <s v="Centennial Community Hospital 425"/>
    <x v="47"/>
    <n v="4"/>
    <n v="6"/>
    <n v="66.67"/>
    <s v="GT"/>
    <n v="95"/>
    <s v="FAIL"/>
    <x v="0"/>
  </r>
  <r>
    <s v="3-3-patient_entry_into_iis_30–45_days_from_birth"/>
    <n v="142"/>
    <s v="Centennial Community Hospital 425"/>
    <x v="48"/>
    <n v="0"/>
    <n v="6"/>
    <n v="0"/>
    <s v="LT"/>
    <n v="5"/>
    <s v="PASS"/>
    <x v="0"/>
  </r>
  <r>
    <s v="3-4-patient_entry_into_iis_45–60_days_from_birth"/>
    <n v="142"/>
    <s v="Centennial Community Hospital 425"/>
    <x v="49"/>
    <n v="0"/>
    <n v="6"/>
    <n v="0"/>
    <s v="LT"/>
    <n v="5"/>
    <s v="PASS"/>
    <x v="0"/>
  </r>
  <r>
    <s v="3-5-patient_entry_into_iis_&gt;_60_days_from_birth"/>
    <n v="142"/>
    <s v="Centennial Community Hospital 425"/>
    <x v="50"/>
    <n v="2"/>
    <n v="6"/>
    <n v="33.33"/>
    <s v="LT"/>
    <n v="5"/>
    <s v="FAIL"/>
    <x v="0"/>
  </r>
  <r>
    <s v="3-6-administered_dose_entry_into_iis_2-7_days_from_admin_date"/>
    <n v="142"/>
    <s v="Centennial Community Hospital 425"/>
    <x v="51"/>
    <n v="1"/>
    <n v="16"/>
    <n v="6.25"/>
    <s v="LT"/>
    <n v="5"/>
    <s v="FAIL"/>
    <x v="0"/>
  </r>
  <r>
    <s v="3-7-administered_dose_entry_into_iis_8-14_days_from_admin_date"/>
    <n v="142"/>
    <s v="Centennial Community Hospital 425"/>
    <x v="52"/>
    <n v="1"/>
    <n v="16"/>
    <n v="6.25"/>
    <s v="LT"/>
    <n v="5"/>
    <s v="FAIL"/>
    <x v="0"/>
  </r>
  <r>
    <s v="3-8-administered_dose_entry_into_iis_&gt;_14_days_from_admin_date"/>
    <n v="142"/>
    <s v="Centennial Community Hospital 425"/>
    <x v="53"/>
    <n v="0"/>
    <n v="16"/>
    <n v="0"/>
    <s v="LT"/>
    <n v="5"/>
    <s v="PASS"/>
    <x v="0"/>
  </r>
  <r>
    <s v="1-1-patient_first_name_is_present-"/>
    <n v="32"/>
    <s v="Centennial General Hospital 140"/>
    <x v="0"/>
    <n v="57"/>
    <n v="57"/>
    <n v="100"/>
    <s v="GT"/>
    <n v="99"/>
    <s v="PASS"/>
    <x v="5"/>
  </r>
  <r>
    <s v="1-2-patient_middle_name_is_present-"/>
    <n v="32"/>
    <s v="Centennial General Hospital 140"/>
    <x v="1"/>
    <n v="25"/>
    <n v="57"/>
    <n v="43.86"/>
    <s v="GT"/>
    <n v="75"/>
    <s v="FAIL"/>
    <x v="5"/>
  </r>
  <r>
    <s v="1-3-patient_name_last_is_present-"/>
    <n v="32"/>
    <s v="Centennial General Hospital 140"/>
    <x v="2"/>
    <n v="57"/>
    <n v="57"/>
    <n v="100"/>
    <s v="GT"/>
    <n v="99"/>
    <s v="PASS"/>
    <x v="5"/>
  </r>
  <r>
    <s v="1-4-patient_birth_date_is_present-_x0009_"/>
    <n v="32"/>
    <s v="Centennial General Hospital 140"/>
    <x v="3"/>
    <n v="57"/>
    <n v="57"/>
    <n v="100"/>
    <s v="GT"/>
    <n v="99"/>
    <s v="PASS"/>
    <x v="5"/>
  </r>
  <r>
    <s v="1-5-patient_gender_is_present-"/>
    <n v="32"/>
    <s v="Centennial General Hospital 140"/>
    <x v="4"/>
    <n v="57"/>
    <n v="57"/>
    <n v="100"/>
    <s v="GT"/>
    <n v="99"/>
    <s v="PASS"/>
    <x v="5"/>
  </r>
  <r>
    <s v="1-6-patient_address_street_is_present-"/>
    <n v="32"/>
    <s v="Centennial General Hospital 140"/>
    <x v="5"/>
    <n v="57"/>
    <n v="57"/>
    <n v="100"/>
    <s v="GT"/>
    <n v="85"/>
    <s v="PASS"/>
    <x v="5"/>
  </r>
  <r>
    <s v="1-7-_patient_address_city_is_present-_x0009_"/>
    <n v="32"/>
    <s v="Centennial General Hospital 140"/>
    <x v="6"/>
    <n v="57"/>
    <n v="57"/>
    <n v="100"/>
    <s v="GT"/>
    <n v="85"/>
    <s v="PASS"/>
    <x v="5"/>
  </r>
  <r>
    <s v="1-8-patient_address_state_is_present-_x0009_"/>
    <n v="32"/>
    <s v="Centennial General Hospital 140"/>
    <x v="7"/>
    <n v="57"/>
    <n v="57"/>
    <n v="100"/>
    <s v="GT"/>
    <n v="85"/>
    <s v="PASS"/>
    <x v="5"/>
  </r>
  <r>
    <s v="1-9-patient_address_zip_code_is_present-_x0009_"/>
    <n v="32"/>
    <s v="Centennial General Hospital 140"/>
    <x v="8"/>
    <n v="57"/>
    <n v="57"/>
    <n v="100"/>
    <s v="GT"/>
    <n v="85"/>
    <s v="PASS"/>
    <x v="5"/>
  </r>
  <r>
    <s v="1-10-patient_complete_address_is_present-"/>
    <n v="32"/>
    <s v="Centennial General Hospital 140"/>
    <x v="9"/>
    <n v="57"/>
    <n v="57"/>
    <n v="100"/>
    <s v="GT"/>
    <n v="85"/>
    <s v="PASS"/>
    <x v="5"/>
  </r>
  <r>
    <s v="1-11-patient_race_is_present-"/>
    <n v="32"/>
    <s v="Centennial General Hospital 140"/>
    <x v="10"/>
    <n v="57"/>
    <n v="57"/>
    <n v="100"/>
    <s v="GT"/>
    <n v="95"/>
    <s v="PASS"/>
    <x v="5"/>
  </r>
  <r>
    <s v="1-12-patient_ethnicity_is_present-"/>
    <n v="32"/>
    <s v="Centennial General Hospital 140"/>
    <x v="11"/>
    <n v="57"/>
    <n v="57"/>
    <n v="100"/>
    <s v="GT"/>
    <n v="95"/>
    <s v="PASS"/>
    <x v="5"/>
  </r>
  <r>
    <s v="1-13-patient_phone_number_is_present-"/>
    <n v="32"/>
    <s v="Centennial General Hospital 140"/>
    <x v="12"/>
    <n v="57"/>
    <n v="57"/>
    <n v="100"/>
    <s v="GT"/>
    <n v="90"/>
    <s v="PASS"/>
    <x v="5"/>
  </r>
  <r>
    <s v="1-14-patient_email_is_present-"/>
    <n v="32"/>
    <s v="Centennial General Hospital 140"/>
    <x v="13"/>
    <n v="36"/>
    <n v="57"/>
    <n v="63.16"/>
    <s v="GT"/>
    <n v="90"/>
    <s v="FAIL"/>
    <x v="5"/>
  </r>
  <r>
    <s v="1-15-mother’s_maiden_name_is_present-"/>
    <n v="32"/>
    <s v="Centennial General Hospital 140"/>
    <x v="14"/>
    <n v="45"/>
    <n v="57"/>
    <n v="78.95"/>
    <s v="GT"/>
    <n v="90"/>
    <s v="FAIL"/>
    <x v="5"/>
  </r>
  <r>
    <s v="1-16-responsible_person_first_name_is_present-"/>
    <n v="32"/>
    <s v="Centennial General Hospital 140"/>
    <x v="15"/>
    <n v="48"/>
    <n v="57"/>
    <n v="84.21"/>
    <s v="GT"/>
    <n v="90"/>
    <s v="FAIL"/>
    <x v="5"/>
  </r>
  <r>
    <s v="1-17-responsible_person_last_name_is_present-"/>
    <n v="32"/>
    <s v="Centennial General Hospital 140"/>
    <x v="16"/>
    <n v="48"/>
    <n v="57"/>
    <n v="84.21"/>
    <s v="GT"/>
    <n v="90"/>
    <s v="FAIL"/>
    <x v="5"/>
  </r>
  <r>
    <s v="1-18-vaccine_administration_code_is_present-"/>
    <n v="32"/>
    <s v="Centennial General Hospital 140"/>
    <x v="17"/>
    <n v="678"/>
    <n v="678"/>
    <n v="100"/>
    <s v="GT"/>
    <n v="99"/>
    <s v="PASS"/>
    <x v="5"/>
  </r>
  <r>
    <s v="1-19-vaccine_administration_date_is_present-"/>
    <n v="32"/>
    <s v="Centennial General Hospital 140"/>
    <x v="18"/>
    <n v="678"/>
    <n v="678"/>
    <n v="100"/>
    <s v="GT"/>
    <n v="99"/>
    <s v="PASS"/>
    <x v="5"/>
  </r>
  <r>
    <s v="1-20-vaccine_information_source_(e-g-_admin/historical_indicator)_is_present-"/>
    <n v="32"/>
    <s v="Centennial General Hospital 140"/>
    <x v="19"/>
    <n v="678"/>
    <n v="678"/>
    <n v="100"/>
    <s v="GT"/>
    <n v="99"/>
    <s v="PASS"/>
    <x v="5"/>
  </r>
  <r>
    <s v="1-21-vaccine_lot_number_is_present-"/>
    <n v="32"/>
    <s v="Centennial General Hospital 140"/>
    <x v="20"/>
    <n v="678"/>
    <n v="678"/>
    <n v="100"/>
    <s v="GT"/>
    <n v="99"/>
    <s v="PASS"/>
    <x v="5"/>
  </r>
  <r>
    <s v="1-22-vaccine_lot_expiration_date_is_present-"/>
    <n v="32"/>
    <s v="Centennial General Hospital 140"/>
    <x v="21"/>
    <n v="678"/>
    <n v="678"/>
    <n v="100"/>
    <s v="GT"/>
    <n v="99"/>
    <s v="PASS"/>
    <x v="5"/>
  </r>
  <r>
    <s v="1-23-vaccine_eligibility_code_is_present-"/>
    <n v="32"/>
    <s v="Centennial General Hospital 140"/>
    <x v="22"/>
    <n v="678"/>
    <n v="678"/>
    <n v="100"/>
    <s v="GT"/>
    <n v="99"/>
    <s v="PASS"/>
    <x v="5"/>
  </r>
  <r>
    <s v="1-24-vaccine_funding_source_is_present-"/>
    <n v="32"/>
    <s v="Centennial General Hospital 140"/>
    <x v="23"/>
    <n v="678"/>
    <n v="678"/>
    <n v="100"/>
    <s v="GT"/>
    <n v="99"/>
    <s v="PASS"/>
    <x v="5"/>
  </r>
  <r>
    <s v="2-1-patients_born_on_the_first_of_the_month_do_not_exceed_normal_distribution_of_birth_dates-"/>
    <n v="32"/>
    <s v="Centennial General Hospital 140"/>
    <x v="24"/>
    <n v="2"/>
    <n v="57"/>
    <n v="3.51"/>
    <s v="LT"/>
    <n v="4"/>
    <s v="PASS"/>
    <x v="5"/>
  </r>
  <r>
    <s v="2-2-patients_born_on_the_15th_of_the_month_do_not_exceed_normal_distribution_of_birth_dates-"/>
    <n v="32"/>
    <s v="Centennial General Hospital 140"/>
    <x v="25"/>
    <n v="2"/>
    <n v="57"/>
    <n v="3.51"/>
    <s v="LT"/>
    <n v="4"/>
    <s v="PASS"/>
    <x v="5"/>
  </r>
  <r>
    <s v="2-3-patients_born_on_the_last_day_of_the_month_do_not_exceed_normal_distribution_of_birth_dates-"/>
    <n v="32"/>
    <s v="Centennial General Hospital 140"/>
    <x v="26"/>
    <n v="2"/>
    <n v="57"/>
    <n v="3.51"/>
    <s v="LT"/>
    <n v="4"/>
    <s v="PASS"/>
    <x v="5"/>
  </r>
  <r>
    <s v="2-4-patient_has_more_vaccinations_than_expected-"/>
    <n v="32"/>
    <s v="Centennial General Hospital 140"/>
    <x v="27"/>
    <n v="0"/>
    <n v="57"/>
    <n v="0"/>
    <s v="LT"/>
    <n v="1"/>
    <s v="PASS"/>
    <x v="5"/>
  </r>
  <r>
    <s v="2-5-vaccine_administration_date_is_after_vaccine_lot_expiration_date-"/>
    <n v="32"/>
    <s v="Centennial General Hospital 140"/>
    <x v="28"/>
    <n v="0"/>
    <n v="678"/>
    <n v="0"/>
    <s v="LT"/>
    <n v="1"/>
    <s v="PASS"/>
    <x v="5"/>
  </r>
  <r>
    <s v="2-6-vaccine_administration_date_is_before_birth_date-"/>
    <n v="32"/>
    <s v="Centennial General Hospital 140"/>
    <x v="29"/>
    <n v="0"/>
    <n v="678"/>
    <n v="0"/>
    <s v="LT"/>
    <n v="1"/>
    <s v="PASS"/>
    <x v="5"/>
  </r>
  <r>
    <s v="2-7-vaccine_administration_dates_on_the_first_day_of_the_month_do_not_exceed_normal_distribution_of_administrations_dates-"/>
    <n v="32"/>
    <s v="Centennial General Hospital 140"/>
    <x v="30"/>
    <n v="17"/>
    <n v="678"/>
    <n v="2.5099999999999998"/>
    <s v="LT"/>
    <n v="4"/>
    <s v="PASS"/>
    <x v="5"/>
  </r>
  <r>
    <s v="2-8-vaccine_administration_dates_on_the_15th_of_the_month_do_not_exceed_normal_distribution_of_administration_dates-"/>
    <n v="32"/>
    <s v="Centennial General Hospital 140"/>
    <x v="31"/>
    <n v="43"/>
    <n v="678"/>
    <n v="6.34"/>
    <s v="LT"/>
    <n v="4"/>
    <s v="FAIL"/>
    <x v="5"/>
  </r>
  <r>
    <s v="2-9-vaccine_administration_dates_on_the_last_day_of_the_month_do_not_exceed_normal_distribution_of_administration_dates-"/>
    <n v="32"/>
    <s v="Centennial General Hospital 140"/>
    <x v="32"/>
    <n v="17"/>
    <n v="678"/>
    <n v="2.5099999999999998"/>
    <s v="LT"/>
    <n v="4"/>
    <s v="PASS"/>
    <x v="5"/>
  </r>
  <r>
    <s v="2-10-vaccine_administration_code_was_administered_at_an_improbable_age-"/>
    <n v="32"/>
    <s v="Centennial General Hospital 140"/>
    <x v="33"/>
    <n v="17"/>
    <n v="678"/>
    <n v="2.5099999999999998"/>
    <s v="LT"/>
    <n v="1"/>
    <s v="FAIL"/>
    <x v="5"/>
  </r>
  <r>
    <s v="2-11-vaccine_administration_code_is_not_specific_for_administered_vaccination_event-"/>
    <n v="32"/>
    <s v="Centennial General Hospital 140"/>
    <x v="34"/>
    <n v="0"/>
    <n v="678"/>
    <n v="0"/>
    <s v="LT"/>
    <n v="1"/>
    <s v="PASS"/>
    <x v="5"/>
  </r>
  <r>
    <s v="2-12-vaccine_lot_number_has_an_invalid_prefix-"/>
    <n v="32"/>
    <s v="Centennial General Hospital 140"/>
    <x v="35"/>
    <n v="0"/>
    <n v="678"/>
    <n v="0"/>
    <s v="LT"/>
    <n v="1"/>
    <s v="PASS"/>
    <x v="5"/>
  </r>
  <r>
    <s v="2-13-vaccine_lot_number_has_an_invalid_infix-"/>
    <n v="32"/>
    <s v="Centennial General Hospital 140"/>
    <x v="36"/>
    <n v="0"/>
    <n v="678"/>
    <n v="0"/>
    <s v="LT"/>
    <n v="1"/>
    <s v="PASS"/>
    <x v="5"/>
  </r>
  <r>
    <s v="2-14-vaccine_lot_number_has_an_invalid_suffix-"/>
    <n v="32"/>
    <s v="Centennial General Hospital 140"/>
    <x v="37"/>
    <n v="0"/>
    <n v="678"/>
    <n v="0"/>
    <s v="LT"/>
    <n v="1"/>
    <s v="PASS"/>
    <x v="5"/>
  </r>
  <r>
    <s v="2-15-vaccine_lot_number_contains_at_least_one_invalid_character-"/>
    <n v="32"/>
    <s v="Centennial General Hospital 140"/>
    <x v="38"/>
    <n v="0"/>
    <n v="678"/>
    <n v="0"/>
    <s v="LT"/>
    <n v="1"/>
    <s v="PASS"/>
    <x v="5"/>
  </r>
  <r>
    <s v="2-16-vaccine_lot_number_is_too_short-"/>
    <n v="32"/>
    <s v="Centennial General Hospital 140"/>
    <x v="39"/>
    <n v="0"/>
    <n v="678"/>
    <n v="0"/>
    <s v="LT"/>
    <n v="1"/>
    <s v="PASS"/>
    <x v="5"/>
  </r>
  <r>
    <s v="2-17-vaccine_administration_code_is_unrecognized-"/>
    <n v="32"/>
    <s v="Centennial General Hospital 140"/>
    <x v="40"/>
    <n v="0"/>
    <n v="678"/>
    <n v="0"/>
    <s v="LT"/>
    <n v="1"/>
    <s v="PASS"/>
    <x v="5"/>
  </r>
  <r>
    <s v="2-18-vaccine_manufacturer_is_unrecognized-"/>
    <n v="32"/>
    <s v="Centennial General Hospital 140"/>
    <x v="41"/>
    <n v="0"/>
    <n v="678"/>
    <n v="0"/>
    <s v="LT"/>
    <n v="1"/>
    <s v="PASS"/>
    <x v="5"/>
  </r>
  <r>
    <s v="2-19-vaccine_administration_route_is_unrecognized-"/>
    <n v="32"/>
    <s v="Centennial General Hospital 140"/>
    <x v="42"/>
    <n v="0"/>
    <n v="678"/>
    <n v="0"/>
    <s v="LT"/>
    <n v="1"/>
    <s v="PASS"/>
    <x v="5"/>
  </r>
  <r>
    <s v="2-20-vaccine_body_site_is_unrecognized-"/>
    <n v="32"/>
    <s v="Centennial General Hospital 140"/>
    <x v="43"/>
    <n v="0"/>
    <n v="678"/>
    <n v="0"/>
    <s v="LT"/>
    <n v="1"/>
    <s v="PASS"/>
    <x v="5"/>
  </r>
  <r>
    <s v="2-21-vaccination_information_source_is_administered_but_appeared_to_be_historical-"/>
    <n v="32"/>
    <s v="Centennial General Hospital 140"/>
    <x v="44"/>
    <n v="0"/>
    <n v="678"/>
    <n v="0"/>
    <s v="NONE"/>
    <s v="NONE"/>
    <s v="NONE"/>
    <x v="5"/>
  </r>
  <r>
    <s v="2-22-_funding_source_does_not_match_eligibility_code"/>
    <n v="32"/>
    <s v="Centennial General Hospital 140"/>
    <x v="45"/>
    <n v="6"/>
    <n v="678"/>
    <n v="0.88"/>
    <s v="NONE"/>
    <s v="NONE"/>
    <s v="NONE"/>
    <x v="5"/>
  </r>
  <r>
    <s v="3-1-administered_vaccination_events_are_entered_into_the_iis_within_one_calendar_day_from_administration_date-"/>
    <n v="32"/>
    <s v="Centennial General Hospital 140"/>
    <x v="46"/>
    <n v="656"/>
    <n v="678"/>
    <n v="96.76"/>
    <s v="GT"/>
    <n v="95"/>
    <s v="PASS"/>
    <x v="5"/>
  </r>
  <r>
    <s v="3-2-patient_entry_into_iis_≤30_days_from_birth"/>
    <n v="32"/>
    <s v="Centennial General Hospital 140"/>
    <x v="47"/>
    <n v="54"/>
    <n v="57"/>
    <n v="94.74"/>
    <s v="GT"/>
    <n v="95"/>
    <s v="FAIL"/>
    <x v="5"/>
  </r>
  <r>
    <s v="3-3-patient_entry_into_iis_30–45_days_from_birth"/>
    <n v="32"/>
    <s v="Centennial General Hospital 140"/>
    <x v="48"/>
    <n v="0"/>
    <n v="57"/>
    <n v="0"/>
    <s v="LT"/>
    <n v="5"/>
    <s v="PASS"/>
    <x v="5"/>
  </r>
  <r>
    <s v="3-4-patient_entry_into_iis_45–60_days_from_birth"/>
    <n v="32"/>
    <s v="Centennial General Hospital 140"/>
    <x v="49"/>
    <n v="0"/>
    <n v="57"/>
    <n v="0"/>
    <s v="LT"/>
    <n v="5"/>
    <s v="PASS"/>
    <x v="5"/>
  </r>
  <r>
    <s v="3-5-patient_entry_into_iis_&gt;_60_days_from_birth"/>
    <n v="32"/>
    <s v="Centennial General Hospital 140"/>
    <x v="50"/>
    <n v="3"/>
    <n v="57"/>
    <n v="5.26"/>
    <s v="LT"/>
    <n v="5"/>
    <s v="FAIL"/>
    <x v="5"/>
  </r>
  <r>
    <s v="3-6-administered_dose_entry_into_iis_2-7_days_from_admin_date"/>
    <n v="32"/>
    <s v="Centennial General Hospital 140"/>
    <x v="51"/>
    <n v="12"/>
    <n v="678"/>
    <n v="1.77"/>
    <s v="LT"/>
    <n v="5"/>
    <s v="PASS"/>
    <x v="5"/>
  </r>
  <r>
    <s v="3-7-administered_dose_entry_into_iis_8-14_days_from_admin_date"/>
    <n v="32"/>
    <s v="Centennial General Hospital 140"/>
    <x v="52"/>
    <n v="4"/>
    <n v="678"/>
    <n v="0.59"/>
    <s v="LT"/>
    <n v="5"/>
    <s v="PASS"/>
    <x v="5"/>
  </r>
  <r>
    <s v="3-8-administered_dose_entry_into_iis_&gt;_14_days_from_admin_date"/>
    <n v="32"/>
    <s v="Centennial General Hospital 140"/>
    <x v="53"/>
    <n v="6"/>
    <n v="678"/>
    <n v="0.88"/>
    <s v="LT"/>
    <n v="5"/>
    <s v="PASS"/>
    <x v="5"/>
  </r>
  <r>
    <s v="1-1-patient_first_name_is_present-"/>
    <n v="42"/>
    <s v="Centennial General Hospital 377"/>
    <x v="0"/>
    <n v="119"/>
    <n v="119"/>
    <n v="100"/>
    <s v="GT"/>
    <n v="99"/>
    <s v="PASS"/>
    <x v="0"/>
  </r>
  <r>
    <s v="1-2-patient_middle_name_is_present-"/>
    <n v="42"/>
    <s v="Centennial General Hospital 377"/>
    <x v="1"/>
    <n v="108"/>
    <n v="119"/>
    <n v="90.76"/>
    <s v="GT"/>
    <n v="75"/>
    <s v="PASS"/>
    <x v="0"/>
  </r>
  <r>
    <s v="1-3-patient_name_last_is_present-"/>
    <n v="42"/>
    <s v="Centennial General Hospital 377"/>
    <x v="2"/>
    <n v="119"/>
    <n v="119"/>
    <n v="100"/>
    <s v="GT"/>
    <n v="99"/>
    <s v="PASS"/>
    <x v="0"/>
  </r>
  <r>
    <s v="1-4-patient_birth_date_is_present-_x0009_"/>
    <n v="42"/>
    <s v="Centennial General Hospital 377"/>
    <x v="3"/>
    <n v="119"/>
    <n v="119"/>
    <n v="100"/>
    <s v="GT"/>
    <n v="99"/>
    <s v="PASS"/>
    <x v="0"/>
  </r>
  <r>
    <s v="1-5-patient_gender_is_present-"/>
    <n v="42"/>
    <s v="Centennial General Hospital 377"/>
    <x v="4"/>
    <n v="119"/>
    <n v="119"/>
    <n v="100"/>
    <s v="GT"/>
    <n v="99"/>
    <s v="PASS"/>
    <x v="0"/>
  </r>
  <r>
    <s v="1-6-patient_address_street_is_present-"/>
    <n v="42"/>
    <s v="Centennial General Hospital 377"/>
    <x v="5"/>
    <n v="119"/>
    <n v="119"/>
    <n v="100"/>
    <s v="GT"/>
    <n v="85"/>
    <s v="PASS"/>
    <x v="0"/>
  </r>
  <r>
    <s v="1-7-_patient_address_city_is_present-_x0009_"/>
    <n v="42"/>
    <s v="Centennial General Hospital 377"/>
    <x v="6"/>
    <n v="119"/>
    <n v="119"/>
    <n v="100"/>
    <s v="GT"/>
    <n v="85"/>
    <s v="PASS"/>
    <x v="0"/>
  </r>
  <r>
    <s v="1-8-patient_address_state_is_present-_x0009_"/>
    <n v="42"/>
    <s v="Centennial General Hospital 377"/>
    <x v="7"/>
    <n v="119"/>
    <n v="119"/>
    <n v="100"/>
    <s v="GT"/>
    <n v="85"/>
    <s v="PASS"/>
    <x v="0"/>
  </r>
  <r>
    <s v="1-9-patient_address_zip_code_is_present-_x0009_"/>
    <n v="42"/>
    <s v="Centennial General Hospital 377"/>
    <x v="8"/>
    <n v="119"/>
    <n v="119"/>
    <n v="100"/>
    <s v="GT"/>
    <n v="85"/>
    <s v="PASS"/>
    <x v="0"/>
  </r>
  <r>
    <s v="1-10-patient_complete_address_is_present-"/>
    <n v="42"/>
    <s v="Centennial General Hospital 377"/>
    <x v="9"/>
    <n v="119"/>
    <n v="119"/>
    <n v="100"/>
    <s v="GT"/>
    <n v="85"/>
    <s v="PASS"/>
    <x v="0"/>
  </r>
  <r>
    <s v="1-11-patient_race_is_present-"/>
    <n v="42"/>
    <s v="Centennial General Hospital 377"/>
    <x v="10"/>
    <n v="119"/>
    <n v="119"/>
    <n v="100"/>
    <s v="GT"/>
    <n v="95"/>
    <s v="PASS"/>
    <x v="0"/>
  </r>
  <r>
    <s v="1-12-patient_ethnicity_is_present-"/>
    <n v="42"/>
    <s v="Centennial General Hospital 377"/>
    <x v="11"/>
    <n v="119"/>
    <n v="119"/>
    <n v="100"/>
    <s v="GT"/>
    <n v="95"/>
    <s v="PASS"/>
    <x v="0"/>
  </r>
  <r>
    <s v="1-13-patient_phone_number_is_present-"/>
    <n v="42"/>
    <s v="Centennial General Hospital 377"/>
    <x v="12"/>
    <n v="116"/>
    <n v="119"/>
    <n v="97.48"/>
    <s v="GT"/>
    <n v="90"/>
    <s v="PASS"/>
    <x v="0"/>
  </r>
  <r>
    <s v="1-14-patient_email_is_present-"/>
    <n v="42"/>
    <s v="Centennial General Hospital 377"/>
    <x v="13"/>
    <n v="36"/>
    <n v="119"/>
    <n v="30.25"/>
    <s v="GT"/>
    <n v="90"/>
    <s v="FAIL"/>
    <x v="0"/>
  </r>
  <r>
    <s v="1-15-mother’s_maiden_name_is_present-"/>
    <n v="42"/>
    <s v="Centennial General Hospital 377"/>
    <x v="14"/>
    <n v="25"/>
    <n v="119"/>
    <n v="21.01"/>
    <s v="GT"/>
    <n v="90"/>
    <s v="FAIL"/>
    <x v="0"/>
  </r>
  <r>
    <s v="1-16-responsible_person_first_name_is_present-"/>
    <n v="42"/>
    <s v="Centennial General Hospital 377"/>
    <x v="15"/>
    <n v="64"/>
    <n v="119"/>
    <n v="53.78"/>
    <s v="GT"/>
    <n v="90"/>
    <s v="FAIL"/>
    <x v="0"/>
  </r>
  <r>
    <s v="1-17-responsible_person_last_name_is_present-"/>
    <n v="42"/>
    <s v="Centennial General Hospital 377"/>
    <x v="16"/>
    <n v="64"/>
    <n v="119"/>
    <n v="53.78"/>
    <s v="GT"/>
    <n v="90"/>
    <s v="FAIL"/>
    <x v="0"/>
  </r>
  <r>
    <s v="1-18-vaccine_administration_code_is_present-"/>
    <n v="42"/>
    <s v="Centennial General Hospital 377"/>
    <x v="17"/>
    <n v="1045"/>
    <n v="1045"/>
    <n v="100"/>
    <s v="GT"/>
    <n v="99"/>
    <s v="PASS"/>
    <x v="0"/>
  </r>
  <r>
    <s v="1-19-vaccine_administration_date_is_present-"/>
    <n v="42"/>
    <s v="Centennial General Hospital 377"/>
    <x v="18"/>
    <n v="1045"/>
    <n v="1045"/>
    <n v="100"/>
    <s v="GT"/>
    <n v="99"/>
    <s v="PASS"/>
    <x v="0"/>
  </r>
  <r>
    <s v="1-20-vaccine_information_source_(e-g-_admin/historical_indicator)_is_present-"/>
    <n v="42"/>
    <s v="Centennial General Hospital 377"/>
    <x v="19"/>
    <n v="1045"/>
    <n v="1045"/>
    <n v="100"/>
    <s v="GT"/>
    <n v="99"/>
    <s v="PASS"/>
    <x v="0"/>
  </r>
  <r>
    <s v="1-21-vaccine_lot_number_is_present-"/>
    <n v="42"/>
    <s v="Centennial General Hospital 377"/>
    <x v="20"/>
    <n v="1045"/>
    <n v="1045"/>
    <n v="100"/>
    <s v="GT"/>
    <n v="99"/>
    <s v="PASS"/>
    <x v="0"/>
  </r>
  <r>
    <s v="1-22-vaccine_lot_expiration_date_is_present-"/>
    <n v="42"/>
    <s v="Centennial General Hospital 377"/>
    <x v="21"/>
    <n v="1045"/>
    <n v="1045"/>
    <n v="100"/>
    <s v="GT"/>
    <n v="99"/>
    <s v="PASS"/>
    <x v="0"/>
  </r>
  <r>
    <s v="1-23-vaccine_eligibility_code_is_present-"/>
    <n v="42"/>
    <s v="Centennial General Hospital 377"/>
    <x v="22"/>
    <n v="1045"/>
    <n v="1045"/>
    <n v="100"/>
    <s v="GT"/>
    <n v="99"/>
    <s v="PASS"/>
    <x v="0"/>
  </r>
  <r>
    <s v="1-24-vaccine_funding_source_is_present-"/>
    <n v="42"/>
    <s v="Centennial General Hospital 377"/>
    <x v="23"/>
    <n v="1045"/>
    <n v="1045"/>
    <n v="100"/>
    <s v="GT"/>
    <n v="99"/>
    <s v="PASS"/>
    <x v="0"/>
  </r>
  <r>
    <s v="2-1-patients_born_on_the_first_of_the_month_do_not_exceed_normal_distribution_of_birth_dates-"/>
    <n v="42"/>
    <s v="Centennial General Hospital 377"/>
    <x v="24"/>
    <n v="2"/>
    <n v="119"/>
    <n v="1.68"/>
    <s v="LT"/>
    <n v="4"/>
    <s v="PASS"/>
    <x v="0"/>
  </r>
  <r>
    <s v="2-2-patients_born_on_the_15th_of_the_month_do_not_exceed_normal_distribution_of_birth_dates-"/>
    <n v="42"/>
    <s v="Centennial General Hospital 377"/>
    <x v="25"/>
    <n v="5"/>
    <n v="119"/>
    <n v="4.2"/>
    <s v="LT"/>
    <n v="4"/>
    <s v="FAIL"/>
    <x v="0"/>
  </r>
  <r>
    <s v="2-3-patients_born_on_the_last_day_of_the_month_do_not_exceed_normal_distribution_of_birth_dates-"/>
    <n v="42"/>
    <s v="Centennial General Hospital 377"/>
    <x v="26"/>
    <n v="6"/>
    <n v="119"/>
    <n v="5.04"/>
    <s v="LT"/>
    <n v="4"/>
    <s v="FAIL"/>
    <x v="0"/>
  </r>
  <r>
    <s v="2-4-patient_has_more_vaccinations_than_expected-"/>
    <n v="42"/>
    <s v="Centennial General Hospital 377"/>
    <x v="27"/>
    <n v="0"/>
    <n v="119"/>
    <n v="0"/>
    <s v="LT"/>
    <n v="1"/>
    <s v="PASS"/>
    <x v="0"/>
  </r>
  <r>
    <s v="2-5-vaccine_administration_date_is_after_vaccine_lot_expiration_date-"/>
    <n v="42"/>
    <s v="Centennial General Hospital 377"/>
    <x v="28"/>
    <n v="0"/>
    <n v="1045"/>
    <n v="0"/>
    <s v="LT"/>
    <n v="1"/>
    <s v="PASS"/>
    <x v="0"/>
  </r>
  <r>
    <s v="2-6-vaccine_administration_date_is_before_birth_date-"/>
    <n v="42"/>
    <s v="Centennial General Hospital 377"/>
    <x v="29"/>
    <n v="0"/>
    <n v="1045"/>
    <n v="0"/>
    <s v="LT"/>
    <n v="1"/>
    <s v="PASS"/>
    <x v="0"/>
  </r>
  <r>
    <s v="2-7-vaccine_administration_dates_on_the_first_day_of_the_month_do_not_exceed_normal_distribution_of_administrations_dates-"/>
    <n v="42"/>
    <s v="Centennial General Hospital 377"/>
    <x v="30"/>
    <n v="32"/>
    <n v="1045"/>
    <n v="3.06"/>
    <s v="LT"/>
    <n v="4"/>
    <s v="PASS"/>
    <x v="0"/>
  </r>
  <r>
    <s v="2-8-vaccine_administration_dates_on_the_15th_of_the_month_do_not_exceed_normal_distribution_of_administration_dates-"/>
    <n v="42"/>
    <s v="Centennial General Hospital 377"/>
    <x v="31"/>
    <n v="37"/>
    <n v="1045"/>
    <n v="3.54"/>
    <s v="LT"/>
    <n v="4"/>
    <s v="PASS"/>
    <x v="0"/>
  </r>
  <r>
    <s v="2-9-vaccine_administration_dates_on_the_last_day_of_the_month_do_not_exceed_normal_distribution_of_administration_dates-"/>
    <n v="42"/>
    <s v="Centennial General Hospital 377"/>
    <x v="32"/>
    <n v="21"/>
    <n v="1045"/>
    <n v="2.0099999999999998"/>
    <s v="LT"/>
    <n v="4"/>
    <s v="PASS"/>
    <x v="0"/>
  </r>
  <r>
    <s v="2-10-vaccine_administration_code_was_administered_at_an_improbable_age-"/>
    <n v="42"/>
    <s v="Centennial General Hospital 377"/>
    <x v="33"/>
    <n v="2"/>
    <n v="1045"/>
    <n v="0.19"/>
    <s v="LT"/>
    <n v="1"/>
    <s v="PASS"/>
    <x v="0"/>
  </r>
  <r>
    <s v="2-11-vaccine_administration_code_is_not_specific_for_administered_vaccination_event-"/>
    <n v="42"/>
    <s v="Centennial General Hospital 377"/>
    <x v="34"/>
    <n v="0"/>
    <n v="1045"/>
    <n v="0"/>
    <s v="LT"/>
    <n v="1"/>
    <s v="PASS"/>
    <x v="0"/>
  </r>
  <r>
    <s v="2-12-vaccine_lot_number_has_an_invalid_prefix-"/>
    <n v="42"/>
    <s v="Centennial General Hospital 377"/>
    <x v="35"/>
    <n v="0"/>
    <n v="1045"/>
    <n v="0"/>
    <s v="LT"/>
    <n v="1"/>
    <s v="PASS"/>
    <x v="0"/>
  </r>
  <r>
    <s v="2-13-vaccine_lot_number_has_an_invalid_infix-"/>
    <n v="42"/>
    <s v="Centennial General Hospital 377"/>
    <x v="36"/>
    <n v="0"/>
    <n v="1045"/>
    <n v="0"/>
    <s v="LT"/>
    <n v="1"/>
    <s v="PASS"/>
    <x v="0"/>
  </r>
  <r>
    <s v="2-14-vaccine_lot_number_has_an_invalid_suffix-"/>
    <n v="42"/>
    <s v="Centennial General Hospital 377"/>
    <x v="37"/>
    <n v="0"/>
    <n v="1045"/>
    <n v="0"/>
    <s v="LT"/>
    <n v="1"/>
    <s v="PASS"/>
    <x v="0"/>
  </r>
  <r>
    <s v="2-15-vaccine_lot_number_contains_at_least_one_invalid_character-"/>
    <n v="42"/>
    <s v="Centennial General Hospital 377"/>
    <x v="38"/>
    <n v="0"/>
    <n v="1045"/>
    <n v="0"/>
    <s v="LT"/>
    <n v="1"/>
    <s v="PASS"/>
    <x v="0"/>
  </r>
  <r>
    <s v="2-16-vaccine_lot_number_is_too_short-"/>
    <n v="42"/>
    <s v="Centennial General Hospital 377"/>
    <x v="39"/>
    <n v="0"/>
    <n v="1045"/>
    <n v="0"/>
    <s v="LT"/>
    <n v="1"/>
    <s v="PASS"/>
    <x v="0"/>
  </r>
  <r>
    <s v="2-17-vaccine_administration_code_is_unrecognized-"/>
    <n v="42"/>
    <s v="Centennial General Hospital 377"/>
    <x v="40"/>
    <n v="0"/>
    <n v="1045"/>
    <n v="0"/>
    <s v="LT"/>
    <n v="1"/>
    <s v="PASS"/>
    <x v="0"/>
  </r>
  <r>
    <s v="2-18-vaccine_manufacturer_is_unrecognized-"/>
    <n v="42"/>
    <s v="Centennial General Hospital 377"/>
    <x v="41"/>
    <n v="0"/>
    <n v="1045"/>
    <n v="0"/>
    <s v="LT"/>
    <n v="1"/>
    <s v="PASS"/>
    <x v="0"/>
  </r>
  <r>
    <s v="2-19-vaccine_administration_route_is_unrecognized-"/>
    <n v="42"/>
    <s v="Centennial General Hospital 377"/>
    <x v="42"/>
    <n v="0"/>
    <n v="1045"/>
    <n v="0"/>
    <s v="LT"/>
    <n v="1"/>
    <s v="PASS"/>
    <x v="0"/>
  </r>
  <r>
    <s v="2-20-vaccine_body_site_is_unrecognized-"/>
    <n v="42"/>
    <s v="Centennial General Hospital 377"/>
    <x v="43"/>
    <n v="0"/>
    <n v="1045"/>
    <n v="0"/>
    <s v="LT"/>
    <n v="1"/>
    <s v="PASS"/>
    <x v="0"/>
  </r>
  <r>
    <s v="2-21-vaccination_information_source_is_administered_but_appeared_to_be_historical-"/>
    <n v="42"/>
    <s v="Centennial General Hospital 377"/>
    <x v="44"/>
    <n v="0"/>
    <n v="1045"/>
    <n v="0"/>
    <s v="NONE"/>
    <s v="NONE"/>
    <s v="NONE"/>
    <x v="0"/>
  </r>
  <r>
    <s v="2-22-_funding_source_does_not_match_eligibility_code"/>
    <n v="42"/>
    <s v="Centennial General Hospital 377"/>
    <x v="45"/>
    <n v="20"/>
    <n v="1045"/>
    <n v="1.91"/>
    <s v="NONE"/>
    <s v="NONE"/>
    <s v="NONE"/>
    <x v="0"/>
  </r>
  <r>
    <s v="3-1-administered_vaccination_events_are_entered_into_the_iis_within_one_calendar_day_from_administration_date-"/>
    <n v="42"/>
    <s v="Centennial General Hospital 377"/>
    <x v="46"/>
    <n v="1020"/>
    <n v="1045"/>
    <n v="97.61"/>
    <s v="GT"/>
    <n v="95"/>
    <s v="PASS"/>
    <x v="0"/>
  </r>
  <r>
    <s v="3-2-patient_entry_into_iis_≤30_days_from_birth"/>
    <n v="42"/>
    <s v="Centennial General Hospital 377"/>
    <x v="47"/>
    <n v="116"/>
    <n v="119"/>
    <n v="97.48"/>
    <s v="GT"/>
    <n v="95"/>
    <s v="PASS"/>
    <x v="0"/>
  </r>
  <r>
    <s v="3-3-patient_entry_into_iis_30–45_days_from_birth"/>
    <n v="42"/>
    <s v="Centennial General Hospital 377"/>
    <x v="48"/>
    <n v="0"/>
    <n v="119"/>
    <n v="0"/>
    <s v="LT"/>
    <n v="5"/>
    <s v="PASS"/>
    <x v="0"/>
  </r>
  <r>
    <s v="3-4-patient_entry_into_iis_45–60_days_from_birth"/>
    <n v="42"/>
    <s v="Centennial General Hospital 377"/>
    <x v="49"/>
    <n v="0"/>
    <n v="119"/>
    <n v="0"/>
    <s v="LT"/>
    <n v="5"/>
    <s v="PASS"/>
    <x v="0"/>
  </r>
  <r>
    <s v="3-5-patient_entry_into_iis_&gt;_60_days_from_birth"/>
    <n v="42"/>
    <s v="Centennial General Hospital 377"/>
    <x v="50"/>
    <n v="3"/>
    <n v="119"/>
    <n v="2.52"/>
    <s v="LT"/>
    <n v="5"/>
    <s v="PASS"/>
    <x v="0"/>
  </r>
  <r>
    <s v="3-6-administered_dose_entry_into_iis_2-7_days_from_admin_date"/>
    <n v="42"/>
    <s v="Centennial General Hospital 377"/>
    <x v="51"/>
    <n v="11"/>
    <n v="1045"/>
    <n v="1.05"/>
    <s v="LT"/>
    <n v="5"/>
    <s v="PASS"/>
    <x v="0"/>
  </r>
  <r>
    <s v="3-7-administered_dose_entry_into_iis_8-14_days_from_admin_date"/>
    <n v="42"/>
    <s v="Centennial General Hospital 377"/>
    <x v="52"/>
    <n v="9"/>
    <n v="1045"/>
    <n v="0.86"/>
    <s v="LT"/>
    <n v="5"/>
    <s v="PASS"/>
    <x v="0"/>
  </r>
  <r>
    <s v="3-8-administered_dose_entry_into_iis_&gt;_14_days_from_admin_date"/>
    <n v="42"/>
    <s v="Centennial General Hospital 377"/>
    <x v="53"/>
    <n v="5"/>
    <n v="1045"/>
    <n v="0.48"/>
    <s v="LT"/>
    <n v="5"/>
    <s v="PASS"/>
    <x v="0"/>
  </r>
  <r>
    <s v="1-1-patient_first_name_is_present-"/>
    <n v="161"/>
    <s v="Centennial General Hospital 82"/>
    <x v="0"/>
    <n v="13"/>
    <n v="13"/>
    <n v="100"/>
    <s v="GT"/>
    <n v="99"/>
    <s v="PASS"/>
    <x v="1"/>
  </r>
  <r>
    <s v="1-2-patient_middle_name_is_present-"/>
    <n v="161"/>
    <s v="Centennial General Hospital 82"/>
    <x v="1"/>
    <n v="5"/>
    <n v="13"/>
    <n v="38.46"/>
    <s v="GT"/>
    <n v="75"/>
    <s v="FAIL"/>
    <x v="1"/>
  </r>
  <r>
    <s v="1-3-patient_name_last_is_present-"/>
    <n v="161"/>
    <s v="Centennial General Hospital 82"/>
    <x v="2"/>
    <n v="13"/>
    <n v="13"/>
    <n v="100"/>
    <s v="GT"/>
    <n v="99"/>
    <s v="PASS"/>
    <x v="1"/>
  </r>
  <r>
    <s v="1-4-patient_birth_date_is_present-_x0009_"/>
    <n v="161"/>
    <s v="Centennial General Hospital 82"/>
    <x v="3"/>
    <n v="13"/>
    <n v="13"/>
    <n v="100"/>
    <s v="GT"/>
    <n v="99"/>
    <s v="PASS"/>
    <x v="1"/>
  </r>
  <r>
    <s v="1-5-patient_gender_is_present-"/>
    <n v="161"/>
    <s v="Centennial General Hospital 82"/>
    <x v="4"/>
    <n v="13"/>
    <n v="13"/>
    <n v="100"/>
    <s v="GT"/>
    <n v="99"/>
    <s v="PASS"/>
    <x v="1"/>
  </r>
  <r>
    <s v="1-6-patient_address_street_is_present-"/>
    <n v="161"/>
    <s v="Centennial General Hospital 82"/>
    <x v="5"/>
    <n v="13"/>
    <n v="13"/>
    <n v="100"/>
    <s v="GT"/>
    <n v="85"/>
    <s v="PASS"/>
    <x v="1"/>
  </r>
  <r>
    <s v="1-7-_patient_address_city_is_present-_x0009_"/>
    <n v="161"/>
    <s v="Centennial General Hospital 82"/>
    <x v="6"/>
    <n v="13"/>
    <n v="13"/>
    <n v="100"/>
    <s v="GT"/>
    <n v="85"/>
    <s v="PASS"/>
    <x v="1"/>
  </r>
  <r>
    <s v="1-8-patient_address_state_is_present-_x0009_"/>
    <n v="161"/>
    <s v="Centennial General Hospital 82"/>
    <x v="7"/>
    <n v="13"/>
    <n v="13"/>
    <n v="100"/>
    <s v="GT"/>
    <n v="85"/>
    <s v="PASS"/>
    <x v="1"/>
  </r>
  <r>
    <s v="1-9-patient_address_zip_code_is_present-_x0009_"/>
    <n v="161"/>
    <s v="Centennial General Hospital 82"/>
    <x v="8"/>
    <n v="13"/>
    <n v="13"/>
    <n v="100"/>
    <s v="GT"/>
    <n v="85"/>
    <s v="PASS"/>
    <x v="1"/>
  </r>
  <r>
    <s v="1-10-patient_complete_address_is_present-"/>
    <n v="161"/>
    <s v="Centennial General Hospital 82"/>
    <x v="9"/>
    <n v="13"/>
    <n v="13"/>
    <n v="100"/>
    <s v="GT"/>
    <n v="85"/>
    <s v="PASS"/>
    <x v="1"/>
  </r>
  <r>
    <s v="1-11-patient_race_is_present-"/>
    <n v="161"/>
    <s v="Centennial General Hospital 82"/>
    <x v="10"/>
    <n v="13"/>
    <n v="13"/>
    <n v="100"/>
    <s v="GT"/>
    <n v="95"/>
    <s v="PASS"/>
    <x v="1"/>
  </r>
  <r>
    <s v="1-12-patient_ethnicity_is_present-"/>
    <n v="161"/>
    <s v="Centennial General Hospital 82"/>
    <x v="11"/>
    <n v="13"/>
    <n v="13"/>
    <n v="100"/>
    <s v="GT"/>
    <n v="95"/>
    <s v="PASS"/>
    <x v="1"/>
  </r>
  <r>
    <s v="1-13-patient_phone_number_is_present-"/>
    <n v="161"/>
    <s v="Centennial General Hospital 82"/>
    <x v="12"/>
    <n v="13"/>
    <n v="13"/>
    <n v="100"/>
    <s v="GT"/>
    <n v="90"/>
    <s v="PASS"/>
    <x v="1"/>
  </r>
  <r>
    <s v="1-14-patient_email_is_present-"/>
    <n v="161"/>
    <s v="Centennial General Hospital 82"/>
    <x v="13"/>
    <n v="3"/>
    <n v="13"/>
    <n v="23.08"/>
    <s v="GT"/>
    <n v="90"/>
    <s v="FAIL"/>
    <x v="1"/>
  </r>
  <r>
    <s v="1-15-mother’s_maiden_name_is_present-"/>
    <n v="161"/>
    <s v="Centennial General Hospital 82"/>
    <x v="14"/>
    <n v="5"/>
    <n v="13"/>
    <n v="38.46"/>
    <s v="GT"/>
    <n v="90"/>
    <s v="FAIL"/>
    <x v="1"/>
  </r>
  <r>
    <s v="1-16-responsible_person_first_name_is_present-"/>
    <n v="161"/>
    <s v="Centennial General Hospital 82"/>
    <x v="15"/>
    <n v="13"/>
    <n v="13"/>
    <n v="100"/>
    <s v="GT"/>
    <n v="90"/>
    <s v="PASS"/>
    <x v="1"/>
  </r>
  <r>
    <s v="1-17-responsible_person_last_name_is_present-"/>
    <n v="161"/>
    <s v="Centennial General Hospital 82"/>
    <x v="16"/>
    <n v="13"/>
    <n v="13"/>
    <n v="100"/>
    <s v="GT"/>
    <n v="90"/>
    <s v="PASS"/>
    <x v="1"/>
  </r>
  <r>
    <s v="1-18-vaccine_administration_code_is_present-"/>
    <n v="161"/>
    <s v="Centennial General Hospital 82"/>
    <x v="17"/>
    <n v="64"/>
    <n v="64"/>
    <n v="100"/>
    <s v="GT"/>
    <n v="99"/>
    <s v="PASS"/>
    <x v="1"/>
  </r>
  <r>
    <s v="1-19-vaccine_administration_date_is_present-"/>
    <n v="161"/>
    <s v="Centennial General Hospital 82"/>
    <x v="18"/>
    <n v="64"/>
    <n v="64"/>
    <n v="100"/>
    <s v="GT"/>
    <n v="99"/>
    <s v="PASS"/>
    <x v="1"/>
  </r>
  <r>
    <s v="1-20-vaccine_information_source_(e-g-_admin/historical_indicator)_is_present-"/>
    <n v="161"/>
    <s v="Centennial General Hospital 82"/>
    <x v="19"/>
    <n v="64"/>
    <n v="64"/>
    <n v="100"/>
    <s v="GT"/>
    <n v="99"/>
    <s v="PASS"/>
    <x v="1"/>
  </r>
  <r>
    <s v="1-21-vaccine_lot_number_is_present-"/>
    <n v="161"/>
    <s v="Centennial General Hospital 82"/>
    <x v="20"/>
    <n v="64"/>
    <n v="64"/>
    <n v="100"/>
    <s v="GT"/>
    <n v="99"/>
    <s v="PASS"/>
    <x v="1"/>
  </r>
  <r>
    <s v="1-22-vaccine_lot_expiration_date_is_present-"/>
    <n v="161"/>
    <s v="Centennial General Hospital 82"/>
    <x v="21"/>
    <n v="64"/>
    <n v="64"/>
    <n v="100"/>
    <s v="GT"/>
    <n v="99"/>
    <s v="PASS"/>
    <x v="1"/>
  </r>
  <r>
    <s v="1-23-vaccine_eligibility_code_is_present-"/>
    <n v="161"/>
    <s v="Centennial General Hospital 82"/>
    <x v="22"/>
    <n v="64"/>
    <n v="64"/>
    <n v="100"/>
    <s v="GT"/>
    <n v="99"/>
    <s v="PASS"/>
    <x v="1"/>
  </r>
  <r>
    <s v="1-24-vaccine_funding_source_is_present-"/>
    <n v="161"/>
    <s v="Centennial General Hospital 82"/>
    <x v="23"/>
    <n v="64"/>
    <n v="64"/>
    <n v="100"/>
    <s v="GT"/>
    <n v="99"/>
    <s v="PASS"/>
    <x v="1"/>
  </r>
  <r>
    <s v="2-1-patients_born_on_the_first_of_the_month_do_not_exceed_normal_distribution_of_birth_dates-"/>
    <n v="161"/>
    <s v="Centennial General Hospital 82"/>
    <x v="24"/>
    <n v="1"/>
    <n v="13"/>
    <n v="7.69"/>
    <s v="LT"/>
    <n v="4"/>
    <s v="FAIL"/>
    <x v="1"/>
  </r>
  <r>
    <s v="2-2-patients_born_on_the_15th_of_the_month_do_not_exceed_normal_distribution_of_birth_dates-"/>
    <n v="161"/>
    <s v="Centennial General Hospital 82"/>
    <x v="25"/>
    <n v="0"/>
    <n v="13"/>
    <n v="0"/>
    <s v="LT"/>
    <n v="4"/>
    <s v="PASS"/>
    <x v="1"/>
  </r>
  <r>
    <s v="2-3-patients_born_on_the_last_day_of_the_month_do_not_exceed_normal_distribution_of_birth_dates-"/>
    <n v="161"/>
    <s v="Centennial General Hospital 82"/>
    <x v="26"/>
    <n v="0"/>
    <n v="13"/>
    <n v="0"/>
    <s v="LT"/>
    <n v="4"/>
    <s v="PASS"/>
    <x v="1"/>
  </r>
  <r>
    <s v="2-4-patient_has_more_vaccinations_than_expected-"/>
    <n v="161"/>
    <s v="Centennial General Hospital 82"/>
    <x v="27"/>
    <n v="0"/>
    <n v="13"/>
    <n v="0"/>
    <s v="LT"/>
    <n v="1"/>
    <s v="PASS"/>
    <x v="1"/>
  </r>
  <r>
    <s v="2-5-vaccine_administration_date_is_after_vaccine_lot_expiration_date-"/>
    <n v="161"/>
    <s v="Centennial General Hospital 82"/>
    <x v="28"/>
    <n v="0"/>
    <n v="64"/>
    <n v="0"/>
    <s v="LT"/>
    <n v="1"/>
    <s v="PASS"/>
    <x v="1"/>
  </r>
  <r>
    <s v="2-6-vaccine_administration_date_is_before_birth_date-"/>
    <n v="161"/>
    <s v="Centennial General Hospital 82"/>
    <x v="29"/>
    <n v="0"/>
    <n v="64"/>
    <n v="0"/>
    <s v="LT"/>
    <n v="1"/>
    <s v="PASS"/>
    <x v="1"/>
  </r>
  <r>
    <s v="2-7-vaccine_administration_dates_on_the_first_day_of_the_month_do_not_exceed_normal_distribution_of_administrations_dates-"/>
    <n v="161"/>
    <s v="Centennial General Hospital 82"/>
    <x v="30"/>
    <n v="3"/>
    <n v="64"/>
    <n v="4.6900000000000004"/>
    <s v="LT"/>
    <n v="4"/>
    <s v="FAIL"/>
    <x v="1"/>
  </r>
  <r>
    <s v="2-8-vaccine_administration_dates_on_the_15th_of_the_month_do_not_exceed_normal_distribution_of_administration_dates-"/>
    <n v="161"/>
    <s v="Centennial General Hospital 82"/>
    <x v="31"/>
    <n v="0"/>
    <n v="64"/>
    <n v="0"/>
    <s v="LT"/>
    <n v="4"/>
    <s v="PASS"/>
    <x v="1"/>
  </r>
  <r>
    <s v="2-9-vaccine_administration_dates_on_the_last_day_of_the_month_do_not_exceed_normal_distribution_of_administration_dates-"/>
    <n v="161"/>
    <s v="Centennial General Hospital 82"/>
    <x v="32"/>
    <n v="4"/>
    <n v="64"/>
    <n v="6.25"/>
    <s v="LT"/>
    <n v="4"/>
    <s v="FAIL"/>
    <x v="1"/>
  </r>
  <r>
    <s v="2-10-vaccine_administration_code_was_administered_at_an_improbable_age-"/>
    <n v="161"/>
    <s v="Centennial General Hospital 82"/>
    <x v="33"/>
    <n v="0"/>
    <n v="64"/>
    <n v="0"/>
    <s v="LT"/>
    <n v="1"/>
    <s v="PASS"/>
    <x v="1"/>
  </r>
  <r>
    <s v="2-11-vaccine_administration_code_is_not_specific_for_administered_vaccination_event-"/>
    <n v="161"/>
    <s v="Centennial General Hospital 82"/>
    <x v="34"/>
    <n v="0"/>
    <n v="64"/>
    <n v="0"/>
    <s v="LT"/>
    <n v="1"/>
    <s v="PASS"/>
    <x v="1"/>
  </r>
  <r>
    <s v="2-12-vaccine_lot_number_has_an_invalid_prefix-"/>
    <n v="161"/>
    <s v="Centennial General Hospital 82"/>
    <x v="35"/>
    <n v="0"/>
    <n v="64"/>
    <n v="0"/>
    <s v="LT"/>
    <n v="1"/>
    <s v="PASS"/>
    <x v="1"/>
  </r>
  <r>
    <s v="2-13-vaccine_lot_number_has_an_invalid_infix-"/>
    <n v="161"/>
    <s v="Centennial General Hospital 82"/>
    <x v="36"/>
    <n v="0"/>
    <n v="64"/>
    <n v="0"/>
    <s v="LT"/>
    <n v="1"/>
    <s v="PASS"/>
    <x v="1"/>
  </r>
  <r>
    <s v="2-14-vaccine_lot_number_has_an_invalid_suffix-"/>
    <n v="161"/>
    <s v="Centennial General Hospital 82"/>
    <x v="37"/>
    <n v="0"/>
    <n v="64"/>
    <n v="0"/>
    <s v="LT"/>
    <n v="1"/>
    <s v="PASS"/>
    <x v="1"/>
  </r>
  <r>
    <s v="2-15-vaccine_lot_number_contains_at_least_one_invalid_character-"/>
    <n v="161"/>
    <s v="Centennial General Hospital 82"/>
    <x v="38"/>
    <n v="0"/>
    <n v="64"/>
    <n v="0"/>
    <s v="LT"/>
    <n v="1"/>
    <s v="PASS"/>
    <x v="1"/>
  </r>
  <r>
    <s v="2-16-vaccine_lot_number_is_too_short-"/>
    <n v="161"/>
    <s v="Centennial General Hospital 82"/>
    <x v="39"/>
    <n v="0"/>
    <n v="64"/>
    <n v="0"/>
    <s v="LT"/>
    <n v="1"/>
    <s v="PASS"/>
    <x v="1"/>
  </r>
  <r>
    <s v="2-17-vaccine_administration_code_is_unrecognized-"/>
    <n v="161"/>
    <s v="Centennial General Hospital 82"/>
    <x v="40"/>
    <n v="0"/>
    <n v="64"/>
    <n v="0"/>
    <s v="LT"/>
    <n v="1"/>
    <s v="PASS"/>
    <x v="1"/>
  </r>
  <r>
    <s v="2-18-vaccine_manufacturer_is_unrecognized-"/>
    <n v="161"/>
    <s v="Centennial General Hospital 82"/>
    <x v="41"/>
    <n v="0"/>
    <n v="64"/>
    <n v="0"/>
    <s v="LT"/>
    <n v="1"/>
    <s v="PASS"/>
    <x v="1"/>
  </r>
  <r>
    <s v="2-19-vaccine_administration_route_is_unrecognized-"/>
    <n v="161"/>
    <s v="Centennial General Hospital 82"/>
    <x v="42"/>
    <n v="0"/>
    <n v="64"/>
    <n v="0"/>
    <s v="LT"/>
    <n v="1"/>
    <s v="PASS"/>
    <x v="1"/>
  </r>
  <r>
    <s v="2-20-vaccine_body_site_is_unrecognized-"/>
    <n v="161"/>
    <s v="Centennial General Hospital 82"/>
    <x v="43"/>
    <n v="0"/>
    <n v="64"/>
    <n v="0"/>
    <s v="LT"/>
    <n v="1"/>
    <s v="PASS"/>
    <x v="1"/>
  </r>
  <r>
    <s v="2-21-vaccination_information_source_is_administered_but_appeared_to_be_historical-"/>
    <n v="161"/>
    <s v="Centennial General Hospital 82"/>
    <x v="44"/>
    <n v="0"/>
    <n v="64"/>
    <n v="0"/>
    <s v="NONE"/>
    <s v="NONE"/>
    <s v="NONE"/>
    <x v="1"/>
  </r>
  <r>
    <s v="2-22-_funding_source_does_not_match_eligibility_code"/>
    <n v="161"/>
    <s v="Centennial General Hospital 82"/>
    <x v="45"/>
    <n v="0"/>
    <n v="64"/>
    <n v="0"/>
    <s v="NONE"/>
    <s v="NONE"/>
    <s v="NONE"/>
    <x v="1"/>
  </r>
  <r>
    <s v="3-1-administered_vaccination_events_are_entered_into_the_iis_within_one_calendar_day_from_administration_date-"/>
    <n v="161"/>
    <s v="Centennial General Hospital 82"/>
    <x v="46"/>
    <n v="64"/>
    <n v="64"/>
    <n v="100"/>
    <s v="GT"/>
    <n v="95"/>
    <s v="PASS"/>
    <x v="1"/>
  </r>
  <r>
    <s v="3-2-patient_entry_into_iis_≤30_days_from_birth"/>
    <n v="161"/>
    <s v="Centennial General Hospital 82"/>
    <x v="47"/>
    <n v="10"/>
    <n v="13"/>
    <n v="76.92"/>
    <s v="GT"/>
    <n v="95"/>
    <s v="FAIL"/>
    <x v="1"/>
  </r>
  <r>
    <s v="3-3-patient_entry_into_iis_30–45_days_from_birth"/>
    <n v="161"/>
    <s v="Centennial General Hospital 82"/>
    <x v="48"/>
    <n v="0"/>
    <n v="13"/>
    <n v="0"/>
    <s v="LT"/>
    <n v="5"/>
    <s v="PASS"/>
    <x v="1"/>
  </r>
  <r>
    <s v="3-4-patient_entry_into_iis_45–60_days_from_birth"/>
    <n v="161"/>
    <s v="Centennial General Hospital 82"/>
    <x v="49"/>
    <n v="0"/>
    <n v="13"/>
    <n v="0"/>
    <s v="LT"/>
    <n v="5"/>
    <s v="PASS"/>
    <x v="1"/>
  </r>
  <r>
    <s v="3-5-patient_entry_into_iis_&gt;_60_days_from_birth"/>
    <n v="161"/>
    <s v="Centennial General Hospital 82"/>
    <x v="50"/>
    <n v="3"/>
    <n v="13"/>
    <n v="23.08"/>
    <s v="LT"/>
    <n v="5"/>
    <s v="FAIL"/>
    <x v="1"/>
  </r>
  <r>
    <s v="3-6-administered_dose_entry_into_iis_2-7_days_from_admin_date"/>
    <n v="161"/>
    <s v="Centennial General Hospital 82"/>
    <x v="51"/>
    <n v="0"/>
    <n v="64"/>
    <n v="0"/>
    <s v="LT"/>
    <n v="5"/>
    <s v="PASS"/>
    <x v="1"/>
  </r>
  <r>
    <s v="3-7-administered_dose_entry_into_iis_8-14_days_from_admin_date"/>
    <n v="161"/>
    <s v="Centennial General Hospital 82"/>
    <x v="52"/>
    <n v="0"/>
    <n v="64"/>
    <n v="0"/>
    <s v="LT"/>
    <n v="5"/>
    <s v="PASS"/>
    <x v="1"/>
  </r>
  <r>
    <s v="3-8-administered_dose_entry_into_iis_&gt;_14_days_from_admin_date"/>
    <n v="161"/>
    <s v="Centennial General Hospital 82"/>
    <x v="53"/>
    <n v="0"/>
    <n v="64"/>
    <n v="0"/>
    <s v="LT"/>
    <n v="5"/>
    <s v="PASS"/>
    <x v="1"/>
  </r>
  <r>
    <s v="1-1-patient_first_name_is_present-"/>
    <n v="200"/>
    <s v="Centennial Health Clinic 166"/>
    <x v="0"/>
    <n v="1"/>
    <n v="1"/>
    <n v="100"/>
    <s v="GT"/>
    <n v="99"/>
    <s v="PASS"/>
    <x v="0"/>
  </r>
  <r>
    <s v="1-2-patient_middle_name_is_present-"/>
    <n v="200"/>
    <s v="Centennial Health Clinic 166"/>
    <x v="1"/>
    <n v="1"/>
    <n v="1"/>
    <n v="100"/>
    <s v="GT"/>
    <n v="75"/>
    <s v="PASS"/>
    <x v="0"/>
  </r>
  <r>
    <s v="1-3-patient_name_last_is_present-"/>
    <n v="200"/>
    <s v="Centennial Health Clinic 166"/>
    <x v="2"/>
    <n v="1"/>
    <n v="1"/>
    <n v="100"/>
    <s v="GT"/>
    <n v="99"/>
    <s v="PASS"/>
    <x v="0"/>
  </r>
  <r>
    <s v="1-4-patient_birth_date_is_present-_x0009_"/>
    <n v="200"/>
    <s v="Centennial Health Clinic 166"/>
    <x v="3"/>
    <n v="1"/>
    <n v="1"/>
    <n v="100"/>
    <s v="GT"/>
    <n v="99"/>
    <s v="PASS"/>
    <x v="0"/>
  </r>
  <r>
    <s v="1-5-patient_gender_is_present-"/>
    <n v="200"/>
    <s v="Centennial Health Clinic 166"/>
    <x v="4"/>
    <n v="1"/>
    <n v="1"/>
    <n v="100"/>
    <s v="GT"/>
    <n v="99"/>
    <s v="PASS"/>
    <x v="0"/>
  </r>
  <r>
    <s v="1-6-patient_address_street_is_present-"/>
    <n v="200"/>
    <s v="Centennial Health Clinic 166"/>
    <x v="5"/>
    <n v="1"/>
    <n v="1"/>
    <n v="100"/>
    <s v="GT"/>
    <n v="85"/>
    <s v="PASS"/>
    <x v="0"/>
  </r>
  <r>
    <s v="1-7-_patient_address_city_is_present-_x0009_"/>
    <n v="200"/>
    <s v="Centennial Health Clinic 166"/>
    <x v="6"/>
    <n v="1"/>
    <n v="1"/>
    <n v="100"/>
    <s v="GT"/>
    <n v="85"/>
    <s v="PASS"/>
    <x v="0"/>
  </r>
  <r>
    <s v="1-8-patient_address_state_is_present-_x0009_"/>
    <n v="200"/>
    <s v="Centennial Health Clinic 166"/>
    <x v="7"/>
    <n v="1"/>
    <n v="1"/>
    <n v="100"/>
    <s v="GT"/>
    <n v="85"/>
    <s v="PASS"/>
    <x v="0"/>
  </r>
  <r>
    <s v="1-9-patient_address_zip_code_is_present-_x0009_"/>
    <n v="200"/>
    <s v="Centennial Health Clinic 166"/>
    <x v="8"/>
    <n v="1"/>
    <n v="1"/>
    <n v="100"/>
    <s v="GT"/>
    <n v="85"/>
    <s v="PASS"/>
    <x v="0"/>
  </r>
  <r>
    <s v="1-10-patient_complete_address_is_present-"/>
    <n v="200"/>
    <s v="Centennial Health Clinic 166"/>
    <x v="9"/>
    <n v="1"/>
    <n v="1"/>
    <n v="100"/>
    <s v="GT"/>
    <n v="85"/>
    <s v="PASS"/>
    <x v="0"/>
  </r>
  <r>
    <s v="1-11-patient_race_is_present-"/>
    <n v="200"/>
    <s v="Centennial Health Clinic 166"/>
    <x v="10"/>
    <n v="1"/>
    <n v="1"/>
    <n v="100"/>
    <s v="GT"/>
    <n v="95"/>
    <s v="PASS"/>
    <x v="0"/>
  </r>
  <r>
    <s v="1-12-patient_ethnicity_is_present-"/>
    <n v="200"/>
    <s v="Centennial Health Clinic 166"/>
    <x v="11"/>
    <n v="1"/>
    <n v="1"/>
    <n v="100"/>
    <s v="GT"/>
    <n v="95"/>
    <s v="PASS"/>
    <x v="0"/>
  </r>
  <r>
    <s v="1-13-patient_phone_number_is_present-"/>
    <n v="200"/>
    <s v="Centennial Health Clinic 166"/>
    <x v="12"/>
    <n v="1"/>
    <n v="1"/>
    <n v="100"/>
    <s v="GT"/>
    <n v="90"/>
    <s v="PASS"/>
    <x v="0"/>
  </r>
  <r>
    <s v="1-14-patient_email_is_present-"/>
    <n v="200"/>
    <s v="Centennial Health Clinic 166"/>
    <x v="13"/>
    <n v="0"/>
    <n v="1"/>
    <n v="0"/>
    <s v="GT"/>
    <n v="90"/>
    <s v="FAIL"/>
    <x v="0"/>
  </r>
  <r>
    <s v="1-15-mother’s_maiden_name_is_present-"/>
    <n v="200"/>
    <s v="Centennial Health Clinic 166"/>
    <x v="14"/>
    <n v="1"/>
    <n v="1"/>
    <n v="100"/>
    <s v="GT"/>
    <n v="90"/>
    <s v="PASS"/>
    <x v="0"/>
  </r>
  <r>
    <s v="1-16-responsible_person_first_name_is_present-"/>
    <n v="200"/>
    <s v="Centennial Health Clinic 166"/>
    <x v="15"/>
    <n v="1"/>
    <n v="1"/>
    <n v="100"/>
    <s v="GT"/>
    <n v="90"/>
    <s v="PASS"/>
    <x v="0"/>
  </r>
  <r>
    <s v="1-17-responsible_person_last_name_is_present-"/>
    <n v="200"/>
    <s v="Centennial Health Clinic 166"/>
    <x v="16"/>
    <n v="1"/>
    <n v="1"/>
    <n v="100"/>
    <s v="GT"/>
    <n v="90"/>
    <s v="PASS"/>
    <x v="0"/>
  </r>
  <r>
    <s v="1-18-vaccine_administration_code_is_present-"/>
    <n v="200"/>
    <s v="Centennial Health Clinic 166"/>
    <x v="17"/>
    <n v="9"/>
    <n v="9"/>
    <n v="100"/>
    <s v="GT"/>
    <n v="99"/>
    <s v="PASS"/>
    <x v="0"/>
  </r>
  <r>
    <s v="1-19-vaccine_administration_date_is_present-"/>
    <n v="200"/>
    <s v="Centennial Health Clinic 166"/>
    <x v="18"/>
    <n v="9"/>
    <n v="9"/>
    <n v="100"/>
    <s v="GT"/>
    <n v="99"/>
    <s v="PASS"/>
    <x v="0"/>
  </r>
  <r>
    <s v="1-20-vaccine_information_source_(e-g-_admin/historical_indicator)_is_present-"/>
    <n v="200"/>
    <s v="Centennial Health Clinic 166"/>
    <x v="19"/>
    <n v="9"/>
    <n v="9"/>
    <n v="100"/>
    <s v="GT"/>
    <n v="99"/>
    <s v="PASS"/>
    <x v="0"/>
  </r>
  <r>
    <s v="1-21-vaccine_lot_number_is_present-"/>
    <n v="200"/>
    <s v="Centennial Health Clinic 166"/>
    <x v="20"/>
    <n v="9"/>
    <n v="9"/>
    <n v="100"/>
    <s v="GT"/>
    <n v="99"/>
    <s v="PASS"/>
    <x v="0"/>
  </r>
  <r>
    <s v="1-22-vaccine_lot_expiration_date_is_present-"/>
    <n v="200"/>
    <s v="Centennial Health Clinic 166"/>
    <x v="21"/>
    <n v="9"/>
    <n v="9"/>
    <n v="100"/>
    <s v="GT"/>
    <n v="99"/>
    <s v="PASS"/>
    <x v="0"/>
  </r>
  <r>
    <s v="1-23-vaccine_eligibility_code_is_present-"/>
    <n v="200"/>
    <s v="Centennial Health Clinic 166"/>
    <x v="22"/>
    <n v="9"/>
    <n v="9"/>
    <n v="100"/>
    <s v="GT"/>
    <n v="99"/>
    <s v="PASS"/>
    <x v="0"/>
  </r>
  <r>
    <s v="1-24-vaccine_funding_source_is_present-"/>
    <n v="200"/>
    <s v="Centennial Health Clinic 166"/>
    <x v="23"/>
    <n v="9"/>
    <n v="9"/>
    <n v="100"/>
    <s v="GT"/>
    <n v="99"/>
    <s v="PASS"/>
    <x v="0"/>
  </r>
  <r>
    <s v="2-1-patients_born_on_the_first_of_the_month_do_not_exceed_normal_distribution_of_birth_dates-"/>
    <n v="200"/>
    <s v="Centennial Health Clinic 166"/>
    <x v="24"/>
    <n v="0"/>
    <n v="1"/>
    <n v="0"/>
    <s v="LT"/>
    <n v="4"/>
    <s v="PASS"/>
    <x v="0"/>
  </r>
  <r>
    <s v="2-2-patients_born_on_the_15th_of_the_month_do_not_exceed_normal_distribution_of_birth_dates-"/>
    <n v="200"/>
    <s v="Centennial Health Clinic 166"/>
    <x v="25"/>
    <n v="0"/>
    <n v="1"/>
    <n v="0"/>
    <s v="LT"/>
    <n v="4"/>
    <s v="PASS"/>
    <x v="0"/>
  </r>
  <r>
    <s v="2-3-patients_born_on_the_last_day_of_the_month_do_not_exceed_normal_distribution_of_birth_dates-"/>
    <n v="200"/>
    <s v="Centennial Health Clinic 166"/>
    <x v="26"/>
    <n v="0"/>
    <n v="1"/>
    <n v="0"/>
    <s v="LT"/>
    <n v="4"/>
    <s v="PASS"/>
    <x v="0"/>
  </r>
  <r>
    <s v="2-4-patient_has_more_vaccinations_than_expected-"/>
    <n v="200"/>
    <s v="Centennial Health Clinic 166"/>
    <x v="27"/>
    <n v="0"/>
    <n v="1"/>
    <n v="0"/>
    <s v="LT"/>
    <n v="1"/>
    <s v="PASS"/>
    <x v="0"/>
  </r>
  <r>
    <s v="2-5-vaccine_administration_date_is_after_vaccine_lot_expiration_date-"/>
    <n v="200"/>
    <s v="Centennial Health Clinic 166"/>
    <x v="28"/>
    <n v="0"/>
    <n v="9"/>
    <n v="0"/>
    <s v="LT"/>
    <n v="1"/>
    <s v="PASS"/>
    <x v="0"/>
  </r>
  <r>
    <s v="2-6-vaccine_administration_date_is_before_birth_date-"/>
    <n v="200"/>
    <s v="Centennial Health Clinic 166"/>
    <x v="29"/>
    <n v="0"/>
    <n v="9"/>
    <n v="0"/>
    <s v="LT"/>
    <n v="1"/>
    <s v="PASS"/>
    <x v="0"/>
  </r>
  <r>
    <s v="2-7-vaccine_administration_dates_on_the_first_day_of_the_month_do_not_exceed_normal_distribution_of_administrations_dates-"/>
    <n v="200"/>
    <s v="Centennial Health Clinic 166"/>
    <x v="30"/>
    <n v="0"/>
    <n v="9"/>
    <n v="0"/>
    <s v="LT"/>
    <n v="4"/>
    <s v="PASS"/>
    <x v="0"/>
  </r>
  <r>
    <s v="2-8-vaccine_administration_dates_on_the_15th_of_the_month_do_not_exceed_normal_distribution_of_administration_dates-"/>
    <n v="200"/>
    <s v="Centennial Health Clinic 166"/>
    <x v="31"/>
    <n v="0"/>
    <n v="9"/>
    <n v="0"/>
    <s v="LT"/>
    <n v="4"/>
    <s v="PASS"/>
    <x v="0"/>
  </r>
  <r>
    <s v="2-9-vaccine_administration_dates_on_the_last_day_of_the_month_do_not_exceed_normal_distribution_of_administration_dates-"/>
    <n v="200"/>
    <s v="Centennial Health Clinic 166"/>
    <x v="32"/>
    <n v="2"/>
    <n v="9"/>
    <n v="22.22"/>
    <s v="LT"/>
    <n v="4"/>
    <s v="FAIL"/>
    <x v="0"/>
  </r>
  <r>
    <s v="2-10-vaccine_administration_code_was_administered_at_an_improbable_age-"/>
    <n v="200"/>
    <s v="Centennial Health Clinic 166"/>
    <x v="33"/>
    <n v="0"/>
    <n v="9"/>
    <n v="0"/>
    <s v="LT"/>
    <n v="1"/>
    <s v="PASS"/>
    <x v="0"/>
  </r>
  <r>
    <s v="2-11-vaccine_administration_code_is_not_specific_for_administered_vaccination_event-"/>
    <n v="200"/>
    <s v="Centennial Health Clinic 166"/>
    <x v="34"/>
    <n v="0"/>
    <n v="9"/>
    <n v="0"/>
    <s v="LT"/>
    <n v="1"/>
    <s v="PASS"/>
    <x v="0"/>
  </r>
  <r>
    <s v="2-12-vaccine_lot_number_has_an_invalid_prefix-"/>
    <n v="200"/>
    <s v="Centennial Health Clinic 166"/>
    <x v="35"/>
    <n v="0"/>
    <n v="9"/>
    <n v="0"/>
    <s v="LT"/>
    <n v="1"/>
    <s v="PASS"/>
    <x v="0"/>
  </r>
  <r>
    <s v="2-13-vaccine_lot_number_has_an_invalid_infix-"/>
    <n v="200"/>
    <s v="Centennial Health Clinic 166"/>
    <x v="36"/>
    <n v="0"/>
    <n v="9"/>
    <n v="0"/>
    <s v="LT"/>
    <n v="1"/>
    <s v="PASS"/>
    <x v="0"/>
  </r>
  <r>
    <s v="2-14-vaccine_lot_number_has_an_invalid_suffix-"/>
    <n v="200"/>
    <s v="Centennial Health Clinic 166"/>
    <x v="37"/>
    <n v="0"/>
    <n v="9"/>
    <n v="0"/>
    <s v="LT"/>
    <n v="1"/>
    <s v="PASS"/>
    <x v="0"/>
  </r>
  <r>
    <s v="2-15-vaccine_lot_number_contains_at_least_one_invalid_character-"/>
    <n v="200"/>
    <s v="Centennial Health Clinic 166"/>
    <x v="38"/>
    <n v="0"/>
    <n v="9"/>
    <n v="0"/>
    <s v="LT"/>
    <n v="1"/>
    <s v="PASS"/>
    <x v="0"/>
  </r>
  <r>
    <s v="2-16-vaccine_lot_number_is_too_short-"/>
    <n v="200"/>
    <s v="Centennial Health Clinic 166"/>
    <x v="39"/>
    <n v="0"/>
    <n v="9"/>
    <n v="0"/>
    <s v="LT"/>
    <n v="1"/>
    <s v="PASS"/>
    <x v="0"/>
  </r>
  <r>
    <s v="2-17-vaccine_administration_code_is_unrecognized-"/>
    <n v="200"/>
    <s v="Centennial Health Clinic 166"/>
    <x v="40"/>
    <n v="0"/>
    <n v="9"/>
    <n v="0"/>
    <s v="LT"/>
    <n v="1"/>
    <s v="PASS"/>
    <x v="0"/>
  </r>
  <r>
    <s v="2-18-vaccine_manufacturer_is_unrecognized-"/>
    <n v="200"/>
    <s v="Centennial Health Clinic 166"/>
    <x v="41"/>
    <n v="0"/>
    <n v="9"/>
    <n v="0"/>
    <s v="LT"/>
    <n v="1"/>
    <s v="PASS"/>
    <x v="0"/>
  </r>
  <r>
    <s v="2-19-vaccine_administration_route_is_unrecognized-"/>
    <n v="200"/>
    <s v="Centennial Health Clinic 166"/>
    <x v="42"/>
    <n v="0"/>
    <n v="9"/>
    <n v="0"/>
    <s v="LT"/>
    <n v="1"/>
    <s v="PASS"/>
    <x v="0"/>
  </r>
  <r>
    <s v="2-20-vaccine_body_site_is_unrecognized-"/>
    <n v="200"/>
    <s v="Centennial Health Clinic 166"/>
    <x v="43"/>
    <n v="0"/>
    <n v="9"/>
    <n v="0"/>
    <s v="LT"/>
    <n v="1"/>
    <s v="PASS"/>
    <x v="0"/>
  </r>
  <r>
    <s v="2-21-vaccination_information_source_is_administered_but_appeared_to_be_historical-"/>
    <n v="200"/>
    <s v="Centennial Health Clinic 166"/>
    <x v="44"/>
    <n v="0"/>
    <n v="9"/>
    <n v="0"/>
    <s v="NONE"/>
    <s v="NONE"/>
    <s v="NONE"/>
    <x v="0"/>
  </r>
  <r>
    <s v="2-22-_funding_source_does_not_match_eligibility_code"/>
    <n v="200"/>
    <s v="Centennial Health Clinic 166"/>
    <x v="45"/>
    <n v="0"/>
    <n v="9"/>
    <n v="0"/>
    <s v="NONE"/>
    <s v="NONE"/>
    <s v="NONE"/>
    <x v="0"/>
  </r>
  <r>
    <s v="3-1-administered_vaccination_events_are_entered_into_the_iis_within_one_calendar_day_from_administration_date-"/>
    <n v="200"/>
    <s v="Centennial Health Clinic 166"/>
    <x v="46"/>
    <n v="9"/>
    <n v="9"/>
    <n v="100"/>
    <s v="GT"/>
    <n v="95"/>
    <s v="PASS"/>
    <x v="0"/>
  </r>
  <r>
    <s v="3-2-patient_entry_into_iis_≤30_days_from_birth"/>
    <n v="200"/>
    <s v="Centennial Health Clinic 166"/>
    <x v="47"/>
    <n v="1"/>
    <n v="1"/>
    <n v="100"/>
    <s v="GT"/>
    <n v="95"/>
    <s v="PASS"/>
    <x v="0"/>
  </r>
  <r>
    <s v="3-3-patient_entry_into_iis_30–45_days_from_birth"/>
    <n v="200"/>
    <s v="Centennial Health Clinic 166"/>
    <x v="48"/>
    <n v="0"/>
    <n v="1"/>
    <n v="0"/>
    <s v="LT"/>
    <n v="5"/>
    <s v="PASS"/>
    <x v="0"/>
  </r>
  <r>
    <s v="3-4-patient_entry_into_iis_45–60_days_from_birth"/>
    <n v="200"/>
    <s v="Centennial Health Clinic 166"/>
    <x v="49"/>
    <n v="0"/>
    <n v="1"/>
    <n v="0"/>
    <s v="LT"/>
    <n v="5"/>
    <s v="PASS"/>
    <x v="0"/>
  </r>
  <r>
    <s v="3-5-patient_entry_into_iis_&gt;_60_days_from_birth"/>
    <n v="200"/>
    <s v="Centennial Health Clinic 166"/>
    <x v="50"/>
    <n v="0"/>
    <n v="1"/>
    <n v="0"/>
    <s v="LT"/>
    <n v="5"/>
    <s v="PASS"/>
    <x v="0"/>
  </r>
  <r>
    <s v="3-6-administered_dose_entry_into_iis_2-7_days_from_admin_date"/>
    <n v="200"/>
    <s v="Centennial Health Clinic 166"/>
    <x v="51"/>
    <n v="0"/>
    <n v="9"/>
    <n v="0"/>
    <s v="LT"/>
    <n v="5"/>
    <s v="PASS"/>
    <x v="0"/>
  </r>
  <r>
    <s v="3-7-administered_dose_entry_into_iis_8-14_days_from_admin_date"/>
    <n v="200"/>
    <s v="Centennial Health Clinic 166"/>
    <x v="52"/>
    <n v="0"/>
    <n v="9"/>
    <n v="0"/>
    <s v="LT"/>
    <n v="5"/>
    <s v="PASS"/>
    <x v="0"/>
  </r>
  <r>
    <s v="3-8-administered_dose_entry_into_iis_&gt;_14_days_from_admin_date"/>
    <n v="200"/>
    <s v="Centennial Health Clinic 166"/>
    <x v="53"/>
    <n v="0"/>
    <n v="9"/>
    <n v="0"/>
    <s v="LT"/>
    <n v="5"/>
    <s v="PASS"/>
    <x v="0"/>
  </r>
  <r>
    <s v="1-1-patient_first_name_is_present-"/>
    <n v="107"/>
    <s v="Centennial Health Clinic 37"/>
    <x v="0"/>
    <n v="5"/>
    <n v="5"/>
    <n v="100"/>
    <s v="GT"/>
    <n v="99"/>
    <s v="PASS"/>
    <x v="6"/>
  </r>
  <r>
    <s v="1-2-patient_middle_name_is_present-"/>
    <n v="107"/>
    <s v="Centennial Health Clinic 37"/>
    <x v="1"/>
    <n v="5"/>
    <n v="5"/>
    <n v="100"/>
    <s v="GT"/>
    <n v="75"/>
    <s v="PASS"/>
    <x v="6"/>
  </r>
  <r>
    <s v="1-3-patient_name_last_is_present-"/>
    <n v="107"/>
    <s v="Centennial Health Clinic 37"/>
    <x v="2"/>
    <n v="5"/>
    <n v="5"/>
    <n v="100"/>
    <s v="GT"/>
    <n v="99"/>
    <s v="PASS"/>
    <x v="6"/>
  </r>
  <r>
    <s v="1-4-patient_birth_date_is_present-_x0009_"/>
    <n v="107"/>
    <s v="Centennial Health Clinic 37"/>
    <x v="3"/>
    <n v="5"/>
    <n v="5"/>
    <n v="100"/>
    <s v="GT"/>
    <n v="99"/>
    <s v="PASS"/>
    <x v="6"/>
  </r>
  <r>
    <s v="1-5-patient_gender_is_present-"/>
    <n v="107"/>
    <s v="Centennial Health Clinic 37"/>
    <x v="4"/>
    <n v="5"/>
    <n v="5"/>
    <n v="100"/>
    <s v="GT"/>
    <n v="99"/>
    <s v="PASS"/>
    <x v="6"/>
  </r>
  <r>
    <s v="1-6-patient_address_street_is_present-"/>
    <n v="107"/>
    <s v="Centennial Health Clinic 37"/>
    <x v="5"/>
    <n v="5"/>
    <n v="5"/>
    <n v="100"/>
    <s v="GT"/>
    <n v="85"/>
    <s v="PASS"/>
    <x v="6"/>
  </r>
  <r>
    <s v="1-7-_patient_address_city_is_present-_x0009_"/>
    <n v="107"/>
    <s v="Centennial Health Clinic 37"/>
    <x v="6"/>
    <n v="5"/>
    <n v="5"/>
    <n v="100"/>
    <s v="GT"/>
    <n v="85"/>
    <s v="PASS"/>
    <x v="6"/>
  </r>
  <r>
    <s v="1-8-patient_address_state_is_present-_x0009_"/>
    <n v="107"/>
    <s v="Centennial Health Clinic 37"/>
    <x v="7"/>
    <n v="5"/>
    <n v="5"/>
    <n v="100"/>
    <s v="GT"/>
    <n v="85"/>
    <s v="PASS"/>
    <x v="6"/>
  </r>
  <r>
    <s v="1-9-patient_address_zip_code_is_present-_x0009_"/>
    <n v="107"/>
    <s v="Centennial Health Clinic 37"/>
    <x v="8"/>
    <n v="5"/>
    <n v="5"/>
    <n v="100"/>
    <s v="GT"/>
    <n v="85"/>
    <s v="PASS"/>
    <x v="6"/>
  </r>
  <r>
    <s v="1-10-patient_complete_address_is_present-"/>
    <n v="107"/>
    <s v="Centennial Health Clinic 37"/>
    <x v="9"/>
    <n v="5"/>
    <n v="5"/>
    <n v="100"/>
    <s v="GT"/>
    <n v="85"/>
    <s v="PASS"/>
    <x v="6"/>
  </r>
  <r>
    <s v="1-11-patient_race_is_present-"/>
    <n v="107"/>
    <s v="Centennial Health Clinic 37"/>
    <x v="10"/>
    <n v="5"/>
    <n v="5"/>
    <n v="100"/>
    <s v="GT"/>
    <n v="95"/>
    <s v="PASS"/>
    <x v="6"/>
  </r>
  <r>
    <s v="1-12-patient_ethnicity_is_present-"/>
    <n v="107"/>
    <s v="Centennial Health Clinic 37"/>
    <x v="11"/>
    <n v="5"/>
    <n v="5"/>
    <n v="100"/>
    <s v="GT"/>
    <n v="95"/>
    <s v="PASS"/>
    <x v="6"/>
  </r>
  <r>
    <s v="1-13-patient_phone_number_is_present-"/>
    <n v="107"/>
    <s v="Centennial Health Clinic 37"/>
    <x v="12"/>
    <n v="5"/>
    <n v="5"/>
    <n v="100"/>
    <s v="GT"/>
    <n v="90"/>
    <s v="PASS"/>
    <x v="6"/>
  </r>
  <r>
    <s v="1-14-patient_email_is_present-"/>
    <n v="107"/>
    <s v="Centennial Health Clinic 37"/>
    <x v="13"/>
    <n v="1"/>
    <n v="5"/>
    <n v="20"/>
    <s v="GT"/>
    <n v="90"/>
    <s v="FAIL"/>
    <x v="6"/>
  </r>
  <r>
    <s v="1-15-mother’s_maiden_name_is_present-"/>
    <n v="107"/>
    <s v="Centennial Health Clinic 37"/>
    <x v="14"/>
    <n v="1"/>
    <n v="5"/>
    <n v="20"/>
    <s v="GT"/>
    <n v="90"/>
    <s v="FAIL"/>
    <x v="6"/>
  </r>
  <r>
    <s v="1-16-responsible_person_first_name_is_present-"/>
    <n v="107"/>
    <s v="Centennial Health Clinic 37"/>
    <x v="15"/>
    <n v="3"/>
    <n v="5"/>
    <n v="60"/>
    <s v="GT"/>
    <n v="90"/>
    <s v="FAIL"/>
    <x v="6"/>
  </r>
  <r>
    <s v="1-17-responsible_person_last_name_is_present-"/>
    <n v="107"/>
    <s v="Centennial Health Clinic 37"/>
    <x v="16"/>
    <n v="3"/>
    <n v="5"/>
    <n v="60"/>
    <s v="GT"/>
    <n v="90"/>
    <s v="FAIL"/>
    <x v="6"/>
  </r>
  <r>
    <s v="1-18-vaccine_administration_code_is_present-"/>
    <n v="107"/>
    <s v="Centennial Health Clinic 37"/>
    <x v="17"/>
    <n v="38"/>
    <n v="38"/>
    <n v="100"/>
    <s v="GT"/>
    <n v="99"/>
    <s v="PASS"/>
    <x v="6"/>
  </r>
  <r>
    <s v="1-19-vaccine_administration_date_is_present-"/>
    <n v="107"/>
    <s v="Centennial Health Clinic 37"/>
    <x v="18"/>
    <n v="38"/>
    <n v="38"/>
    <n v="100"/>
    <s v="GT"/>
    <n v="99"/>
    <s v="PASS"/>
    <x v="6"/>
  </r>
  <r>
    <s v="1-20-vaccine_information_source_(e-g-_admin/historical_indicator)_is_present-"/>
    <n v="107"/>
    <s v="Centennial Health Clinic 37"/>
    <x v="19"/>
    <n v="38"/>
    <n v="38"/>
    <n v="100"/>
    <s v="GT"/>
    <n v="99"/>
    <s v="PASS"/>
    <x v="6"/>
  </r>
  <r>
    <s v="1-21-vaccine_lot_number_is_present-"/>
    <n v="107"/>
    <s v="Centennial Health Clinic 37"/>
    <x v="20"/>
    <n v="38"/>
    <n v="38"/>
    <n v="100"/>
    <s v="GT"/>
    <n v="99"/>
    <s v="PASS"/>
    <x v="6"/>
  </r>
  <r>
    <s v="1-22-vaccine_lot_expiration_date_is_present-"/>
    <n v="107"/>
    <s v="Centennial Health Clinic 37"/>
    <x v="21"/>
    <n v="38"/>
    <n v="38"/>
    <n v="100"/>
    <s v="GT"/>
    <n v="99"/>
    <s v="PASS"/>
    <x v="6"/>
  </r>
  <r>
    <s v="1-23-vaccine_eligibility_code_is_present-"/>
    <n v="107"/>
    <s v="Centennial Health Clinic 37"/>
    <x v="22"/>
    <n v="38"/>
    <n v="38"/>
    <n v="100"/>
    <s v="GT"/>
    <n v="99"/>
    <s v="PASS"/>
    <x v="6"/>
  </r>
  <r>
    <s v="1-24-vaccine_funding_source_is_present-"/>
    <n v="107"/>
    <s v="Centennial Health Clinic 37"/>
    <x v="23"/>
    <n v="38"/>
    <n v="38"/>
    <n v="100"/>
    <s v="GT"/>
    <n v="99"/>
    <s v="PASS"/>
    <x v="6"/>
  </r>
  <r>
    <s v="2-1-patients_born_on_the_first_of_the_month_do_not_exceed_normal_distribution_of_birth_dates-"/>
    <n v="107"/>
    <s v="Centennial Health Clinic 37"/>
    <x v="24"/>
    <n v="0"/>
    <n v="5"/>
    <n v="0"/>
    <s v="LT"/>
    <n v="4"/>
    <s v="PASS"/>
    <x v="6"/>
  </r>
  <r>
    <s v="2-2-patients_born_on_the_15th_of_the_month_do_not_exceed_normal_distribution_of_birth_dates-"/>
    <n v="107"/>
    <s v="Centennial Health Clinic 37"/>
    <x v="25"/>
    <n v="0"/>
    <n v="5"/>
    <n v="0"/>
    <s v="LT"/>
    <n v="4"/>
    <s v="PASS"/>
    <x v="6"/>
  </r>
  <r>
    <s v="2-3-patients_born_on_the_last_day_of_the_month_do_not_exceed_normal_distribution_of_birth_dates-"/>
    <n v="107"/>
    <s v="Centennial Health Clinic 37"/>
    <x v="26"/>
    <n v="0"/>
    <n v="5"/>
    <n v="0"/>
    <s v="LT"/>
    <n v="4"/>
    <s v="PASS"/>
    <x v="6"/>
  </r>
  <r>
    <s v="2-4-patient_has_more_vaccinations_than_expected-"/>
    <n v="107"/>
    <s v="Centennial Health Clinic 37"/>
    <x v="27"/>
    <n v="0"/>
    <n v="5"/>
    <n v="0"/>
    <s v="LT"/>
    <n v="1"/>
    <s v="PASS"/>
    <x v="6"/>
  </r>
  <r>
    <s v="2-5-vaccine_administration_date_is_after_vaccine_lot_expiration_date-"/>
    <n v="107"/>
    <s v="Centennial Health Clinic 37"/>
    <x v="28"/>
    <n v="1"/>
    <n v="38"/>
    <n v="2.63"/>
    <s v="LT"/>
    <n v="1"/>
    <s v="FAIL"/>
    <x v="6"/>
  </r>
  <r>
    <s v="2-6-vaccine_administration_date_is_before_birth_date-"/>
    <n v="107"/>
    <s v="Centennial Health Clinic 37"/>
    <x v="29"/>
    <n v="0"/>
    <n v="38"/>
    <n v="0"/>
    <s v="LT"/>
    <n v="1"/>
    <s v="PASS"/>
    <x v="6"/>
  </r>
  <r>
    <s v="2-7-vaccine_administration_dates_on_the_first_day_of_the_month_do_not_exceed_normal_distribution_of_administrations_dates-"/>
    <n v="107"/>
    <s v="Centennial Health Clinic 37"/>
    <x v="30"/>
    <n v="1"/>
    <n v="38"/>
    <n v="2.63"/>
    <s v="LT"/>
    <n v="4"/>
    <s v="PASS"/>
    <x v="6"/>
  </r>
  <r>
    <s v="2-8-vaccine_administration_dates_on_the_15th_of_the_month_do_not_exceed_normal_distribution_of_administration_dates-"/>
    <n v="107"/>
    <s v="Centennial Health Clinic 37"/>
    <x v="31"/>
    <n v="0"/>
    <n v="38"/>
    <n v="0"/>
    <s v="LT"/>
    <n v="4"/>
    <s v="PASS"/>
    <x v="6"/>
  </r>
  <r>
    <s v="2-9-vaccine_administration_dates_on_the_last_day_of_the_month_do_not_exceed_normal_distribution_of_administration_dates-"/>
    <n v="107"/>
    <s v="Centennial Health Clinic 37"/>
    <x v="32"/>
    <n v="0"/>
    <n v="38"/>
    <n v="0"/>
    <s v="LT"/>
    <n v="4"/>
    <s v="PASS"/>
    <x v="6"/>
  </r>
  <r>
    <s v="2-10-vaccine_administration_code_was_administered_at_an_improbable_age-"/>
    <n v="107"/>
    <s v="Centennial Health Clinic 37"/>
    <x v="33"/>
    <n v="0"/>
    <n v="38"/>
    <n v="0"/>
    <s v="LT"/>
    <n v="1"/>
    <s v="PASS"/>
    <x v="6"/>
  </r>
  <r>
    <s v="2-11-vaccine_administration_code_is_not_specific_for_administered_vaccination_event-"/>
    <n v="107"/>
    <s v="Centennial Health Clinic 37"/>
    <x v="34"/>
    <n v="0"/>
    <n v="38"/>
    <n v="0"/>
    <s v="LT"/>
    <n v="1"/>
    <s v="PASS"/>
    <x v="6"/>
  </r>
  <r>
    <s v="2-12-vaccine_lot_number_has_an_invalid_prefix-"/>
    <n v="107"/>
    <s v="Centennial Health Clinic 37"/>
    <x v="35"/>
    <n v="0"/>
    <n v="38"/>
    <n v="0"/>
    <s v="LT"/>
    <n v="1"/>
    <s v="PASS"/>
    <x v="6"/>
  </r>
  <r>
    <s v="2-13-vaccine_lot_number_has_an_invalid_infix-"/>
    <n v="107"/>
    <s v="Centennial Health Clinic 37"/>
    <x v="36"/>
    <n v="0"/>
    <n v="38"/>
    <n v="0"/>
    <s v="LT"/>
    <n v="1"/>
    <s v="PASS"/>
    <x v="6"/>
  </r>
  <r>
    <s v="2-14-vaccine_lot_number_has_an_invalid_suffix-"/>
    <n v="107"/>
    <s v="Centennial Health Clinic 37"/>
    <x v="37"/>
    <n v="0"/>
    <n v="38"/>
    <n v="0"/>
    <s v="LT"/>
    <n v="1"/>
    <s v="PASS"/>
    <x v="6"/>
  </r>
  <r>
    <s v="2-15-vaccine_lot_number_contains_at_least_one_invalid_character-"/>
    <n v="107"/>
    <s v="Centennial Health Clinic 37"/>
    <x v="38"/>
    <n v="0"/>
    <n v="38"/>
    <n v="0"/>
    <s v="LT"/>
    <n v="1"/>
    <s v="PASS"/>
    <x v="6"/>
  </r>
  <r>
    <s v="2-16-vaccine_lot_number_is_too_short-"/>
    <n v="107"/>
    <s v="Centennial Health Clinic 37"/>
    <x v="39"/>
    <n v="0"/>
    <n v="38"/>
    <n v="0"/>
    <s v="LT"/>
    <n v="1"/>
    <s v="PASS"/>
    <x v="6"/>
  </r>
  <r>
    <s v="2-17-vaccine_administration_code_is_unrecognized-"/>
    <n v="107"/>
    <s v="Centennial Health Clinic 37"/>
    <x v="40"/>
    <n v="0"/>
    <n v="38"/>
    <n v="0"/>
    <s v="LT"/>
    <n v="1"/>
    <s v="PASS"/>
    <x v="6"/>
  </r>
  <r>
    <s v="2-18-vaccine_manufacturer_is_unrecognized-"/>
    <n v="107"/>
    <s v="Centennial Health Clinic 37"/>
    <x v="41"/>
    <n v="0"/>
    <n v="38"/>
    <n v="0"/>
    <s v="LT"/>
    <n v="1"/>
    <s v="PASS"/>
    <x v="6"/>
  </r>
  <r>
    <s v="2-19-vaccine_administration_route_is_unrecognized-"/>
    <n v="107"/>
    <s v="Centennial Health Clinic 37"/>
    <x v="42"/>
    <n v="0"/>
    <n v="38"/>
    <n v="0"/>
    <s v="LT"/>
    <n v="1"/>
    <s v="PASS"/>
    <x v="6"/>
  </r>
  <r>
    <s v="2-20-vaccine_body_site_is_unrecognized-"/>
    <n v="107"/>
    <s v="Centennial Health Clinic 37"/>
    <x v="43"/>
    <n v="2"/>
    <n v="38"/>
    <n v="5.26"/>
    <s v="LT"/>
    <n v="1"/>
    <s v="FAIL"/>
    <x v="6"/>
  </r>
  <r>
    <s v="2-21-vaccination_information_source_is_administered_but_appeared_to_be_historical-"/>
    <n v="107"/>
    <s v="Centennial Health Clinic 37"/>
    <x v="44"/>
    <n v="0"/>
    <n v="38"/>
    <n v="0"/>
    <s v="NONE"/>
    <s v="NONE"/>
    <s v="NONE"/>
    <x v="6"/>
  </r>
  <r>
    <s v="2-22-_funding_source_does_not_match_eligibility_code"/>
    <n v="107"/>
    <s v="Centennial Health Clinic 37"/>
    <x v="45"/>
    <n v="3"/>
    <n v="38"/>
    <n v="7.89"/>
    <s v="NONE"/>
    <s v="NONE"/>
    <s v="NONE"/>
    <x v="6"/>
  </r>
  <r>
    <s v="3-1-administered_vaccination_events_are_entered_into_the_iis_within_one_calendar_day_from_administration_date-"/>
    <n v="107"/>
    <s v="Centennial Health Clinic 37"/>
    <x v="46"/>
    <n v="28"/>
    <n v="38"/>
    <n v="73.680000000000007"/>
    <s v="GT"/>
    <n v="95"/>
    <s v="FAIL"/>
    <x v="6"/>
  </r>
  <r>
    <s v="3-2-patient_entry_into_iis_≤30_days_from_birth"/>
    <n v="107"/>
    <s v="Centennial Health Clinic 37"/>
    <x v="47"/>
    <n v="1"/>
    <n v="5"/>
    <n v="20"/>
    <s v="GT"/>
    <n v="95"/>
    <s v="FAIL"/>
    <x v="6"/>
  </r>
  <r>
    <s v="3-3-patient_entry_into_iis_30–45_days_from_birth"/>
    <n v="107"/>
    <s v="Centennial Health Clinic 37"/>
    <x v="48"/>
    <n v="0"/>
    <n v="5"/>
    <n v="0"/>
    <s v="LT"/>
    <n v="5"/>
    <s v="PASS"/>
    <x v="6"/>
  </r>
  <r>
    <s v="3-4-patient_entry_into_iis_45–60_days_from_birth"/>
    <n v="107"/>
    <s v="Centennial Health Clinic 37"/>
    <x v="49"/>
    <n v="0"/>
    <n v="5"/>
    <n v="0"/>
    <s v="LT"/>
    <n v="5"/>
    <s v="PASS"/>
    <x v="6"/>
  </r>
  <r>
    <s v="3-5-patient_entry_into_iis_&gt;_60_days_from_birth"/>
    <n v="107"/>
    <s v="Centennial Health Clinic 37"/>
    <x v="50"/>
    <n v="4"/>
    <n v="5"/>
    <n v="80"/>
    <s v="LT"/>
    <n v="5"/>
    <s v="FAIL"/>
    <x v="6"/>
  </r>
  <r>
    <s v="3-6-administered_dose_entry_into_iis_2-7_days_from_admin_date"/>
    <n v="107"/>
    <s v="Centennial Health Clinic 37"/>
    <x v="51"/>
    <n v="4"/>
    <n v="38"/>
    <n v="10.53"/>
    <s v="LT"/>
    <n v="5"/>
    <s v="FAIL"/>
    <x v="6"/>
  </r>
  <r>
    <s v="3-7-administered_dose_entry_into_iis_8-14_days_from_admin_date"/>
    <n v="107"/>
    <s v="Centennial Health Clinic 37"/>
    <x v="52"/>
    <n v="5"/>
    <n v="38"/>
    <n v="13.16"/>
    <s v="LT"/>
    <n v="5"/>
    <s v="FAIL"/>
    <x v="6"/>
  </r>
  <r>
    <s v="3-8-administered_dose_entry_into_iis_&gt;_14_days_from_admin_date"/>
    <n v="107"/>
    <s v="Centennial Health Clinic 37"/>
    <x v="53"/>
    <n v="1"/>
    <n v="38"/>
    <n v="2.63"/>
    <s v="LT"/>
    <n v="5"/>
    <s v="PASS"/>
    <x v="6"/>
  </r>
  <r>
    <s v="1-1-patient_first_name_is_present-"/>
    <n v="30"/>
    <s v="Centennial Medical Center 153"/>
    <x v="0"/>
    <n v="41"/>
    <n v="41"/>
    <n v="100"/>
    <s v="GT"/>
    <n v="99"/>
    <s v="PASS"/>
    <x v="0"/>
  </r>
  <r>
    <s v="1-2-patient_middle_name_is_present-"/>
    <n v="30"/>
    <s v="Centennial Medical Center 153"/>
    <x v="1"/>
    <n v="27"/>
    <n v="41"/>
    <n v="65.849999999999994"/>
    <s v="GT"/>
    <n v="75"/>
    <s v="FAIL"/>
    <x v="0"/>
  </r>
  <r>
    <s v="1-3-patient_name_last_is_present-"/>
    <n v="30"/>
    <s v="Centennial Medical Center 153"/>
    <x v="2"/>
    <n v="41"/>
    <n v="41"/>
    <n v="100"/>
    <s v="GT"/>
    <n v="99"/>
    <s v="PASS"/>
    <x v="0"/>
  </r>
  <r>
    <s v="1-4-patient_birth_date_is_present-_x0009_"/>
    <n v="30"/>
    <s v="Centennial Medical Center 153"/>
    <x v="3"/>
    <n v="41"/>
    <n v="41"/>
    <n v="100"/>
    <s v="GT"/>
    <n v="99"/>
    <s v="PASS"/>
    <x v="0"/>
  </r>
  <r>
    <s v="1-5-patient_gender_is_present-"/>
    <n v="30"/>
    <s v="Centennial Medical Center 153"/>
    <x v="4"/>
    <n v="41"/>
    <n v="41"/>
    <n v="100"/>
    <s v="GT"/>
    <n v="99"/>
    <s v="PASS"/>
    <x v="0"/>
  </r>
  <r>
    <s v="1-6-patient_address_street_is_present-"/>
    <n v="30"/>
    <s v="Centennial Medical Center 153"/>
    <x v="5"/>
    <n v="41"/>
    <n v="41"/>
    <n v="100"/>
    <s v="GT"/>
    <n v="85"/>
    <s v="PASS"/>
    <x v="0"/>
  </r>
  <r>
    <s v="1-7-_patient_address_city_is_present-_x0009_"/>
    <n v="30"/>
    <s v="Centennial Medical Center 153"/>
    <x v="6"/>
    <n v="41"/>
    <n v="41"/>
    <n v="100"/>
    <s v="GT"/>
    <n v="85"/>
    <s v="PASS"/>
    <x v="0"/>
  </r>
  <r>
    <s v="1-8-patient_address_state_is_present-_x0009_"/>
    <n v="30"/>
    <s v="Centennial Medical Center 153"/>
    <x v="7"/>
    <n v="41"/>
    <n v="41"/>
    <n v="100"/>
    <s v="GT"/>
    <n v="85"/>
    <s v="PASS"/>
    <x v="0"/>
  </r>
  <r>
    <s v="1-9-patient_address_zip_code_is_present-_x0009_"/>
    <n v="30"/>
    <s v="Centennial Medical Center 153"/>
    <x v="8"/>
    <n v="41"/>
    <n v="41"/>
    <n v="100"/>
    <s v="GT"/>
    <n v="85"/>
    <s v="PASS"/>
    <x v="0"/>
  </r>
  <r>
    <s v="1-10-patient_complete_address_is_present-"/>
    <n v="30"/>
    <s v="Centennial Medical Center 153"/>
    <x v="9"/>
    <n v="41"/>
    <n v="41"/>
    <n v="100"/>
    <s v="GT"/>
    <n v="85"/>
    <s v="PASS"/>
    <x v="0"/>
  </r>
  <r>
    <s v="1-11-patient_race_is_present-"/>
    <n v="30"/>
    <s v="Centennial Medical Center 153"/>
    <x v="10"/>
    <n v="41"/>
    <n v="41"/>
    <n v="100"/>
    <s v="GT"/>
    <n v="95"/>
    <s v="PASS"/>
    <x v="0"/>
  </r>
  <r>
    <s v="1-12-patient_ethnicity_is_present-"/>
    <n v="30"/>
    <s v="Centennial Medical Center 153"/>
    <x v="11"/>
    <n v="41"/>
    <n v="41"/>
    <n v="100"/>
    <s v="GT"/>
    <n v="95"/>
    <s v="PASS"/>
    <x v="0"/>
  </r>
  <r>
    <s v="1-13-patient_phone_number_is_present-"/>
    <n v="30"/>
    <s v="Centennial Medical Center 153"/>
    <x v="12"/>
    <n v="39"/>
    <n v="41"/>
    <n v="95.12"/>
    <s v="GT"/>
    <n v="90"/>
    <s v="PASS"/>
    <x v="0"/>
  </r>
  <r>
    <s v="1-14-patient_email_is_present-"/>
    <n v="30"/>
    <s v="Centennial Medical Center 153"/>
    <x v="13"/>
    <n v="15"/>
    <n v="41"/>
    <n v="36.590000000000003"/>
    <s v="GT"/>
    <n v="90"/>
    <s v="FAIL"/>
    <x v="0"/>
  </r>
  <r>
    <s v="1-15-mother’s_maiden_name_is_present-"/>
    <n v="30"/>
    <s v="Centennial Medical Center 153"/>
    <x v="14"/>
    <n v="17"/>
    <n v="41"/>
    <n v="41.46"/>
    <s v="GT"/>
    <n v="90"/>
    <s v="FAIL"/>
    <x v="0"/>
  </r>
  <r>
    <s v="1-16-responsible_person_first_name_is_present-"/>
    <n v="30"/>
    <s v="Centennial Medical Center 153"/>
    <x v="15"/>
    <n v="23"/>
    <n v="41"/>
    <n v="56.1"/>
    <s v="GT"/>
    <n v="90"/>
    <s v="FAIL"/>
    <x v="0"/>
  </r>
  <r>
    <s v="1-17-responsible_person_last_name_is_present-"/>
    <n v="30"/>
    <s v="Centennial Medical Center 153"/>
    <x v="16"/>
    <n v="23"/>
    <n v="41"/>
    <n v="56.1"/>
    <s v="GT"/>
    <n v="90"/>
    <s v="FAIL"/>
    <x v="0"/>
  </r>
  <r>
    <s v="1-18-vaccine_administration_code_is_present-"/>
    <n v="30"/>
    <s v="Centennial Medical Center 153"/>
    <x v="17"/>
    <n v="353"/>
    <n v="353"/>
    <n v="100"/>
    <s v="GT"/>
    <n v="99"/>
    <s v="PASS"/>
    <x v="0"/>
  </r>
  <r>
    <s v="1-19-vaccine_administration_date_is_present-"/>
    <n v="30"/>
    <s v="Centennial Medical Center 153"/>
    <x v="18"/>
    <n v="353"/>
    <n v="353"/>
    <n v="100"/>
    <s v="GT"/>
    <n v="99"/>
    <s v="PASS"/>
    <x v="0"/>
  </r>
  <r>
    <s v="1-20-vaccine_information_source_(e-g-_admin/historical_indicator)_is_present-"/>
    <n v="30"/>
    <s v="Centennial Medical Center 153"/>
    <x v="19"/>
    <n v="353"/>
    <n v="353"/>
    <n v="100"/>
    <s v="GT"/>
    <n v="99"/>
    <s v="PASS"/>
    <x v="0"/>
  </r>
  <r>
    <s v="1-21-vaccine_lot_number_is_present-"/>
    <n v="30"/>
    <s v="Centennial Medical Center 153"/>
    <x v="20"/>
    <n v="353"/>
    <n v="353"/>
    <n v="100"/>
    <s v="GT"/>
    <n v="99"/>
    <s v="PASS"/>
    <x v="0"/>
  </r>
  <r>
    <s v="1-22-vaccine_lot_expiration_date_is_present-"/>
    <n v="30"/>
    <s v="Centennial Medical Center 153"/>
    <x v="21"/>
    <n v="353"/>
    <n v="353"/>
    <n v="100"/>
    <s v="GT"/>
    <n v="99"/>
    <s v="PASS"/>
    <x v="0"/>
  </r>
  <r>
    <s v="1-23-vaccine_eligibility_code_is_present-"/>
    <n v="30"/>
    <s v="Centennial Medical Center 153"/>
    <x v="22"/>
    <n v="353"/>
    <n v="353"/>
    <n v="100"/>
    <s v="GT"/>
    <n v="99"/>
    <s v="PASS"/>
    <x v="0"/>
  </r>
  <r>
    <s v="1-24-vaccine_funding_source_is_present-"/>
    <n v="30"/>
    <s v="Centennial Medical Center 153"/>
    <x v="23"/>
    <n v="353"/>
    <n v="353"/>
    <n v="100"/>
    <s v="GT"/>
    <n v="99"/>
    <s v="PASS"/>
    <x v="0"/>
  </r>
  <r>
    <s v="2-1-patients_born_on_the_first_of_the_month_do_not_exceed_normal_distribution_of_birth_dates-"/>
    <n v="30"/>
    <s v="Centennial Medical Center 153"/>
    <x v="24"/>
    <n v="1"/>
    <n v="41"/>
    <n v="2.44"/>
    <s v="LT"/>
    <n v="4"/>
    <s v="PASS"/>
    <x v="0"/>
  </r>
  <r>
    <s v="2-2-patients_born_on_the_15th_of_the_month_do_not_exceed_normal_distribution_of_birth_dates-"/>
    <n v="30"/>
    <s v="Centennial Medical Center 153"/>
    <x v="25"/>
    <n v="1"/>
    <n v="41"/>
    <n v="2.44"/>
    <s v="LT"/>
    <n v="4"/>
    <s v="PASS"/>
    <x v="0"/>
  </r>
  <r>
    <s v="2-3-patients_born_on_the_last_day_of_the_month_do_not_exceed_normal_distribution_of_birth_dates-"/>
    <n v="30"/>
    <s v="Centennial Medical Center 153"/>
    <x v="26"/>
    <n v="0"/>
    <n v="41"/>
    <n v="0"/>
    <s v="LT"/>
    <n v="4"/>
    <s v="PASS"/>
    <x v="0"/>
  </r>
  <r>
    <s v="2-4-patient_has_more_vaccinations_than_expected-"/>
    <n v="30"/>
    <s v="Centennial Medical Center 153"/>
    <x v="27"/>
    <n v="0"/>
    <n v="41"/>
    <n v="0"/>
    <s v="LT"/>
    <n v="1"/>
    <s v="PASS"/>
    <x v="0"/>
  </r>
  <r>
    <s v="2-5-vaccine_administration_date_is_after_vaccine_lot_expiration_date-"/>
    <n v="30"/>
    <s v="Centennial Medical Center 153"/>
    <x v="28"/>
    <n v="0"/>
    <n v="353"/>
    <n v="0"/>
    <s v="LT"/>
    <n v="1"/>
    <s v="PASS"/>
    <x v="0"/>
  </r>
  <r>
    <s v="2-6-vaccine_administration_date_is_before_birth_date-"/>
    <n v="30"/>
    <s v="Centennial Medical Center 153"/>
    <x v="29"/>
    <n v="0"/>
    <n v="353"/>
    <n v="0"/>
    <s v="LT"/>
    <n v="1"/>
    <s v="PASS"/>
    <x v="0"/>
  </r>
  <r>
    <s v="2-7-vaccine_administration_dates_on_the_first_day_of_the_month_do_not_exceed_normal_distribution_of_administrations_dates-"/>
    <n v="30"/>
    <s v="Centennial Medical Center 153"/>
    <x v="30"/>
    <n v="12"/>
    <n v="353"/>
    <n v="3.4"/>
    <s v="LT"/>
    <n v="4"/>
    <s v="PASS"/>
    <x v="0"/>
  </r>
  <r>
    <s v="2-8-vaccine_administration_dates_on_the_15th_of_the_month_do_not_exceed_normal_distribution_of_administration_dates-"/>
    <n v="30"/>
    <s v="Centennial Medical Center 153"/>
    <x v="31"/>
    <n v="14"/>
    <n v="353"/>
    <n v="3.97"/>
    <s v="LT"/>
    <n v="4"/>
    <s v="PASS"/>
    <x v="0"/>
  </r>
  <r>
    <s v="2-9-vaccine_administration_dates_on_the_last_day_of_the_month_do_not_exceed_normal_distribution_of_administration_dates-"/>
    <n v="30"/>
    <s v="Centennial Medical Center 153"/>
    <x v="32"/>
    <n v="17"/>
    <n v="353"/>
    <n v="4.82"/>
    <s v="LT"/>
    <n v="4"/>
    <s v="FAIL"/>
    <x v="0"/>
  </r>
  <r>
    <s v="2-10-vaccine_administration_code_was_administered_at_an_improbable_age-"/>
    <n v="30"/>
    <s v="Centennial Medical Center 153"/>
    <x v="33"/>
    <n v="3"/>
    <n v="353"/>
    <n v="0.85"/>
    <s v="LT"/>
    <n v="1"/>
    <s v="PASS"/>
    <x v="0"/>
  </r>
  <r>
    <s v="2-11-vaccine_administration_code_is_not_specific_for_administered_vaccination_event-"/>
    <n v="30"/>
    <s v="Centennial Medical Center 153"/>
    <x v="34"/>
    <n v="0"/>
    <n v="353"/>
    <n v="0"/>
    <s v="LT"/>
    <n v="1"/>
    <s v="PASS"/>
    <x v="0"/>
  </r>
  <r>
    <s v="2-12-vaccine_lot_number_has_an_invalid_prefix-"/>
    <n v="30"/>
    <s v="Centennial Medical Center 153"/>
    <x v="35"/>
    <n v="0"/>
    <n v="353"/>
    <n v="0"/>
    <s v="LT"/>
    <n v="1"/>
    <s v="PASS"/>
    <x v="0"/>
  </r>
  <r>
    <s v="2-13-vaccine_lot_number_has_an_invalid_infix-"/>
    <n v="30"/>
    <s v="Centennial Medical Center 153"/>
    <x v="36"/>
    <n v="0"/>
    <n v="353"/>
    <n v="0"/>
    <s v="LT"/>
    <n v="1"/>
    <s v="PASS"/>
    <x v="0"/>
  </r>
  <r>
    <s v="2-14-vaccine_lot_number_has_an_invalid_suffix-"/>
    <n v="30"/>
    <s v="Centennial Medical Center 153"/>
    <x v="37"/>
    <n v="0"/>
    <n v="353"/>
    <n v="0"/>
    <s v="LT"/>
    <n v="1"/>
    <s v="PASS"/>
    <x v="0"/>
  </r>
  <r>
    <s v="2-15-vaccine_lot_number_contains_at_least_one_invalid_character-"/>
    <n v="30"/>
    <s v="Centennial Medical Center 153"/>
    <x v="38"/>
    <n v="0"/>
    <n v="353"/>
    <n v="0"/>
    <s v="LT"/>
    <n v="1"/>
    <s v="PASS"/>
    <x v="0"/>
  </r>
  <r>
    <s v="2-16-vaccine_lot_number_is_too_short-"/>
    <n v="30"/>
    <s v="Centennial Medical Center 153"/>
    <x v="39"/>
    <n v="0"/>
    <n v="353"/>
    <n v="0"/>
    <s v="LT"/>
    <n v="1"/>
    <s v="PASS"/>
    <x v="0"/>
  </r>
  <r>
    <s v="2-17-vaccine_administration_code_is_unrecognized-"/>
    <n v="30"/>
    <s v="Centennial Medical Center 153"/>
    <x v="40"/>
    <n v="0"/>
    <n v="353"/>
    <n v="0"/>
    <s v="LT"/>
    <n v="1"/>
    <s v="PASS"/>
    <x v="0"/>
  </r>
  <r>
    <s v="2-18-vaccine_manufacturer_is_unrecognized-"/>
    <n v="30"/>
    <s v="Centennial Medical Center 153"/>
    <x v="41"/>
    <n v="0"/>
    <n v="353"/>
    <n v="0"/>
    <s v="LT"/>
    <n v="1"/>
    <s v="PASS"/>
    <x v="0"/>
  </r>
  <r>
    <s v="2-19-vaccine_administration_route_is_unrecognized-"/>
    <n v="30"/>
    <s v="Centennial Medical Center 153"/>
    <x v="42"/>
    <n v="0"/>
    <n v="353"/>
    <n v="0"/>
    <s v="LT"/>
    <n v="1"/>
    <s v="PASS"/>
    <x v="0"/>
  </r>
  <r>
    <s v="2-20-vaccine_body_site_is_unrecognized-"/>
    <n v="30"/>
    <s v="Centennial Medical Center 153"/>
    <x v="43"/>
    <n v="1"/>
    <n v="353"/>
    <n v="0.28000000000000003"/>
    <s v="LT"/>
    <n v="1"/>
    <s v="PASS"/>
    <x v="0"/>
  </r>
  <r>
    <s v="2-21-vaccination_information_source_is_administered_but_appeared_to_be_historical-"/>
    <n v="30"/>
    <s v="Centennial Medical Center 153"/>
    <x v="44"/>
    <n v="0"/>
    <n v="353"/>
    <n v="0"/>
    <s v="NONE"/>
    <s v="NONE"/>
    <s v="NONE"/>
    <x v="0"/>
  </r>
  <r>
    <s v="2-22-_funding_source_does_not_match_eligibility_code"/>
    <n v="30"/>
    <s v="Centennial Medical Center 153"/>
    <x v="45"/>
    <n v="8"/>
    <n v="353"/>
    <n v="2.27"/>
    <s v="NONE"/>
    <s v="NONE"/>
    <s v="NONE"/>
    <x v="0"/>
  </r>
  <r>
    <s v="3-1-administered_vaccination_events_are_entered_into_the_iis_within_one_calendar_day_from_administration_date-"/>
    <n v="30"/>
    <s v="Centennial Medical Center 153"/>
    <x v="46"/>
    <n v="340"/>
    <n v="353"/>
    <n v="96.32"/>
    <s v="GT"/>
    <n v="95"/>
    <s v="PASS"/>
    <x v="0"/>
  </r>
  <r>
    <s v="3-2-patient_entry_into_iis_≤30_days_from_birth"/>
    <n v="30"/>
    <s v="Centennial Medical Center 153"/>
    <x v="47"/>
    <n v="34"/>
    <n v="41"/>
    <n v="82.93"/>
    <s v="GT"/>
    <n v="95"/>
    <s v="FAIL"/>
    <x v="0"/>
  </r>
  <r>
    <s v="3-3-patient_entry_into_iis_30–45_days_from_birth"/>
    <n v="30"/>
    <s v="Centennial Medical Center 153"/>
    <x v="48"/>
    <n v="1"/>
    <n v="41"/>
    <n v="2.44"/>
    <s v="LT"/>
    <n v="5"/>
    <s v="PASS"/>
    <x v="0"/>
  </r>
  <r>
    <s v="3-4-patient_entry_into_iis_45–60_days_from_birth"/>
    <n v="30"/>
    <s v="Centennial Medical Center 153"/>
    <x v="49"/>
    <n v="0"/>
    <n v="41"/>
    <n v="0"/>
    <s v="LT"/>
    <n v="5"/>
    <s v="PASS"/>
    <x v="0"/>
  </r>
  <r>
    <s v="3-5-patient_entry_into_iis_&gt;_60_days_from_birth"/>
    <n v="30"/>
    <s v="Centennial Medical Center 153"/>
    <x v="50"/>
    <n v="6"/>
    <n v="41"/>
    <n v="14.63"/>
    <s v="LT"/>
    <n v="5"/>
    <s v="FAIL"/>
    <x v="0"/>
  </r>
  <r>
    <s v="3-6-administered_dose_entry_into_iis_2-7_days_from_admin_date"/>
    <n v="30"/>
    <s v="Centennial Medical Center 153"/>
    <x v="51"/>
    <n v="5"/>
    <n v="353"/>
    <n v="1.42"/>
    <s v="LT"/>
    <n v="5"/>
    <s v="PASS"/>
    <x v="0"/>
  </r>
  <r>
    <s v="3-7-administered_dose_entry_into_iis_8-14_days_from_admin_date"/>
    <n v="30"/>
    <s v="Centennial Medical Center 153"/>
    <x v="52"/>
    <n v="2"/>
    <n v="353"/>
    <n v="0.56999999999999995"/>
    <s v="LT"/>
    <n v="5"/>
    <s v="PASS"/>
    <x v="0"/>
  </r>
  <r>
    <s v="3-8-administered_dose_entry_into_iis_&gt;_14_days_from_admin_date"/>
    <n v="30"/>
    <s v="Centennial Medical Center 153"/>
    <x v="53"/>
    <n v="6"/>
    <n v="353"/>
    <n v="1.7"/>
    <s v="LT"/>
    <n v="5"/>
    <s v="PASS"/>
    <x v="0"/>
  </r>
  <r>
    <s v="1-1-patient_first_name_is_present-"/>
    <n v="186"/>
    <s v="Centennial Medical Center 77"/>
    <x v="0"/>
    <n v="1"/>
    <n v="1"/>
    <n v="100"/>
    <s v="GT"/>
    <n v="99"/>
    <s v="PASS"/>
    <x v="7"/>
  </r>
  <r>
    <s v="1-2-patient_middle_name_is_present-"/>
    <n v="186"/>
    <s v="Centennial Medical Center 77"/>
    <x v="1"/>
    <n v="1"/>
    <n v="1"/>
    <n v="100"/>
    <s v="GT"/>
    <n v="75"/>
    <s v="PASS"/>
    <x v="7"/>
  </r>
  <r>
    <s v="1-3-patient_name_last_is_present-"/>
    <n v="186"/>
    <s v="Centennial Medical Center 77"/>
    <x v="2"/>
    <n v="1"/>
    <n v="1"/>
    <n v="100"/>
    <s v="GT"/>
    <n v="99"/>
    <s v="PASS"/>
    <x v="7"/>
  </r>
  <r>
    <s v="1-4-patient_birth_date_is_present-_x0009_"/>
    <n v="186"/>
    <s v="Centennial Medical Center 77"/>
    <x v="3"/>
    <n v="1"/>
    <n v="1"/>
    <n v="100"/>
    <s v="GT"/>
    <n v="99"/>
    <s v="PASS"/>
    <x v="7"/>
  </r>
  <r>
    <s v="1-5-patient_gender_is_present-"/>
    <n v="186"/>
    <s v="Centennial Medical Center 77"/>
    <x v="4"/>
    <n v="1"/>
    <n v="1"/>
    <n v="100"/>
    <s v="GT"/>
    <n v="99"/>
    <s v="PASS"/>
    <x v="7"/>
  </r>
  <r>
    <s v="1-6-patient_address_street_is_present-"/>
    <n v="186"/>
    <s v="Centennial Medical Center 77"/>
    <x v="5"/>
    <n v="1"/>
    <n v="1"/>
    <n v="100"/>
    <s v="GT"/>
    <n v="85"/>
    <s v="PASS"/>
    <x v="7"/>
  </r>
  <r>
    <s v="1-7-_patient_address_city_is_present-_x0009_"/>
    <n v="186"/>
    <s v="Centennial Medical Center 77"/>
    <x v="6"/>
    <n v="1"/>
    <n v="1"/>
    <n v="100"/>
    <s v="GT"/>
    <n v="85"/>
    <s v="PASS"/>
    <x v="7"/>
  </r>
  <r>
    <s v="1-8-patient_address_state_is_present-_x0009_"/>
    <n v="186"/>
    <s v="Centennial Medical Center 77"/>
    <x v="7"/>
    <n v="1"/>
    <n v="1"/>
    <n v="100"/>
    <s v="GT"/>
    <n v="85"/>
    <s v="PASS"/>
    <x v="7"/>
  </r>
  <r>
    <s v="1-9-patient_address_zip_code_is_present-_x0009_"/>
    <n v="186"/>
    <s v="Centennial Medical Center 77"/>
    <x v="8"/>
    <n v="1"/>
    <n v="1"/>
    <n v="100"/>
    <s v="GT"/>
    <n v="85"/>
    <s v="PASS"/>
    <x v="7"/>
  </r>
  <r>
    <s v="1-10-patient_complete_address_is_present-"/>
    <n v="186"/>
    <s v="Centennial Medical Center 77"/>
    <x v="9"/>
    <n v="1"/>
    <n v="1"/>
    <n v="100"/>
    <s v="GT"/>
    <n v="85"/>
    <s v="PASS"/>
    <x v="7"/>
  </r>
  <r>
    <s v="1-11-patient_race_is_present-"/>
    <n v="186"/>
    <s v="Centennial Medical Center 77"/>
    <x v="10"/>
    <n v="1"/>
    <n v="1"/>
    <n v="100"/>
    <s v="GT"/>
    <n v="95"/>
    <s v="PASS"/>
    <x v="7"/>
  </r>
  <r>
    <s v="1-12-patient_ethnicity_is_present-"/>
    <n v="186"/>
    <s v="Centennial Medical Center 77"/>
    <x v="11"/>
    <n v="1"/>
    <n v="1"/>
    <n v="100"/>
    <s v="GT"/>
    <n v="95"/>
    <s v="PASS"/>
    <x v="7"/>
  </r>
  <r>
    <s v="1-13-patient_phone_number_is_present-"/>
    <n v="186"/>
    <s v="Centennial Medical Center 77"/>
    <x v="12"/>
    <n v="1"/>
    <n v="1"/>
    <n v="100"/>
    <s v="GT"/>
    <n v="90"/>
    <s v="PASS"/>
    <x v="7"/>
  </r>
  <r>
    <s v="1-14-patient_email_is_present-"/>
    <n v="186"/>
    <s v="Centennial Medical Center 77"/>
    <x v="13"/>
    <n v="0"/>
    <n v="1"/>
    <n v="0"/>
    <s v="GT"/>
    <n v="90"/>
    <s v="FAIL"/>
    <x v="7"/>
  </r>
  <r>
    <s v="1-15-mother’s_maiden_name_is_present-"/>
    <n v="186"/>
    <s v="Centennial Medical Center 77"/>
    <x v="14"/>
    <n v="1"/>
    <n v="1"/>
    <n v="100"/>
    <s v="GT"/>
    <n v="90"/>
    <s v="PASS"/>
    <x v="7"/>
  </r>
  <r>
    <s v="1-16-responsible_person_first_name_is_present-"/>
    <n v="186"/>
    <s v="Centennial Medical Center 77"/>
    <x v="15"/>
    <n v="1"/>
    <n v="1"/>
    <n v="100"/>
    <s v="GT"/>
    <n v="90"/>
    <s v="PASS"/>
    <x v="7"/>
  </r>
  <r>
    <s v="1-17-responsible_person_last_name_is_present-"/>
    <n v="186"/>
    <s v="Centennial Medical Center 77"/>
    <x v="16"/>
    <n v="1"/>
    <n v="1"/>
    <n v="100"/>
    <s v="GT"/>
    <n v="90"/>
    <s v="PASS"/>
    <x v="7"/>
  </r>
  <r>
    <s v="1-18-vaccine_administration_code_is_present-"/>
    <n v="186"/>
    <s v="Centennial Medical Center 77"/>
    <x v="17"/>
    <n v="1"/>
    <n v="1"/>
    <n v="100"/>
    <s v="GT"/>
    <n v="99"/>
    <s v="PASS"/>
    <x v="7"/>
  </r>
  <r>
    <s v="1-19-vaccine_administration_date_is_present-"/>
    <n v="186"/>
    <s v="Centennial Medical Center 77"/>
    <x v="18"/>
    <n v="1"/>
    <n v="1"/>
    <n v="100"/>
    <s v="GT"/>
    <n v="99"/>
    <s v="PASS"/>
    <x v="7"/>
  </r>
  <r>
    <s v="1-20-vaccine_information_source_(e-g-_admin/historical_indicator)_is_present-"/>
    <n v="186"/>
    <s v="Centennial Medical Center 77"/>
    <x v="19"/>
    <n v="1"/>
    <n v="1"/>
    <n v="100"/>
    <s v="GT"/>
    <n v="99"/>
    <s v="PASS"/>
    <x v="7"/>
  </r>
  <r>
    <s v="1-21-vaccine_lot_number_is_present-"/>
    <n v="186"/>
    <s v="Centennial Medical Center 77"/>
    <x v="20"/>
    <n v="1"/>
    <n v="1"/>
    <n v="100"/>
    <s v="GT"/>
    <n v="99"/>
    <s v="PASS"/>
    <x v="7"/>
  </r>
  <r>
    <s v="1-22-vaccine_lot_expiration_date_is_present-"/>
    <n v="186"/>
    <s v="Centennial Medical Center 77"/>
    <x v="21"/>
    <n v="1"/>
    <n v="1"/>
    <n v="100"/>
    <s v="GT"/>
    <n v="99"/>
    <s v="PASS"/>
    <x v="7"/>
  </r>
  <r>
    <s v="1-23-vaccine_eligibility_code_is_present-"/>
    <n v="186"/>
    <s v="Centennial Medical Center 77"/>
    <x v="22"/>
    <n v="1"/>
    <n v="1"/>
    <n v="100"/>
    <s v="GT"/>
    <n v="99"/>
    <s v="PASS"/>
    <x v="7"/>
  </r>
  <r>
    <s v="1-24-vaccine_funding_source_is_present-"/>
    <n v="186"/>
    <s v="Centennial Medical Center 77"/>
    <x v="23"/>
    <n v="1"/>
    <n v="1"/>
    <n v="100"/>
    <s v="GT"/>
    <n v="99"/>
    <s v="PASS"/>
    <x v="7"/>
  </r>
  <r>
    <s v="2-1-patients_born_on_the_first_of_the_month_do_not_exceed_normal_distribution_of_birth_dates-"/>
    <n v="186"/>
    <s v="Centennial Medical Center 77"/>
    <x v="24"/>
    <n v="0"/>
    <n v="1"/>
    <n v="0"/>
    <s v="LT"/>
    <n v="4"/>
    <s v="PASS"/>
    <x v="7"/>
  </r>
  <r>
    <s v="2-2-patients_born_on_the_15th_of_the_month_do_not_exceed_normal_distribution_of_birth_dates-"/>
    <n v="186"/>
    <s v="Centennial Medical Center 77"/>
    <x v="25"/>
    <n v="0"/>
    <n v="1"/>
    <n v="0"/>
    <s v="LT"/>
    <n v="4"/>
    <s v="PASS"/>
    <x v="7"/>
  </r>
  <r>
    <s v="2-3-patients_born_on_the_last_day_of_the_month_do_not_exceed_normal_distribution_of_birth_dates-"/>
    <n v="186"/>
    <s v="Centennial Medical Center 77"/>
    <x v="26"/>
    <n v="0"/>
    <n v="1"/>
    <n v="0"/>
    <s v="LT"/>
    <n v="4"/>
    <s v="PASS"/>
    <x v="7"/>
  </r>
  <r>
    <s v="2-4-patient_has_more_vaccinations_than_expected-"/>
    <n v="186"/>
    <s v="Centennial Medical Center 77"/>
    <x v="27"/>
    <n v="0"/>
    <n v="1"/>
    <n v="0"/>
    <s v="LT"/>
    <n v="1"/>
    <s v="PASS"/>
    <x v="7"/>
  </r>
  <r>
    <s v="2-5-vaccine_administration_date_is_after_vaccine_lot_expiration_date-"/>
    <n v="186"/>
    <s v="Centennial Medical Center 77"/>
    <x v="28"/>
    <n v="0"/>
    <n v="1"/>
    <n v="0"/>
    <s v="LT"/>
    <n v="1"/>
    <s v="PASS"/>
    <x v="7"/>
  </r>
  <r>
    <s v="2-6-vaccine_administration_date_is_before_birth_date-"/>
    <n v="186"/>
    <s v="Centennial Medical Center 77"/>
    <x v="29"/>
    <n v="0"/>
    <n v="1"/>
    <n v="0"/>
    <s v="LT"/>
    <n v="1"/>
    <s v="PASS"/>
    <x v="7"/>
  </r>
  <r>
    <s v="2-7-vaccine_administration_dates_on_the_first_day_of_the_month_do_not_exceed_normal_distribution_of_administrations_dates-"/>
    <n v="186"/>
    <s v="Centennial Medical Center 77"/>
    <x v="30"/>
    <n v="0"/>
    <n v="1"/>
    <n v="0"/>
    <s v="LT"/>
    <n v="4"/>
    <s v="PASS"/>
    <x v="7"/>
  </r>
  <r>
    <s v="2-8-vaccine_administration_dates_on_the_15th_of_the_month_do_not_exceed_normal_distribution_of_administration_dates-"/>
    <n v="186"/>
    <s v="Centennial Medical Center 77"/>
    <x v="31"/>
    <n v="0"/>
    <n v="1"/>
    <n v="0"/>
    <s v="LT"/>
    <n v="4"/>
    <s v="PASS"/>
    <x v="7"/>
  </r>
  <r>
    <s v="2-9-vaccine_administration_dates_on_the_last_day_of_the_month_do_not_exceed_normal_distribution_of_administration_dates-"/>
    <n v="186"/>
    <s v="Centennial Medical Center 77"/>
    <x v="32"/>
    <n v="0"/>
    <n v="1"/>
    <n v="0"/>
    <s v="LT"/>
    <n v="4"/>
    <s v="PASS"/>
    <x v="7"/>
  </r>
  <r>
    <s v="2-10-vaccine_administration_code_was_administered_at_an_improbable_age-"/>
    <n v="186"/>
    <s v="Centennial Medical Center 77"/>
    <x v="33"/>
    <n v="0"/>
    <n v="1"/>
    <n v="0"/>
    <s v="LT"/>
    <n v="1"/>
    <s v="PASS"/>
    <x v="7"/>
  </r>
  <r>
    <s v="2-11-vaccine_administration_code_is_not_specific_for_administered_vaccination_event-"/>
    <n v="186"/>
    <s v="Centennial Medical Center 77"/>
    <x v="34"/>
    <n v="0"/>
    <n v="1"/>
    <n v="0"/>
    <s v="LT"/>
    <n v="1"/>
    <s v="PASS"/>
    <x v="7"/>
  </r>
  <r>
    <s v="2-12-vaccine_lot_number_has_an_invalid_prefix-"/>
    <n v="186"/>
    <s v="Centennial Medical Center 77"/>
    <x v="35"/>
    <n v="0"/>
    <n v="1"/>
    <n v="0"/>
    <s v="LT"/>
    <n v="1"/>
    <s v="PASS"/>
    <x v="7"/>
  </r>
  <r>
    <s v="2-13-vaccine_lot_number_has_an_invalid_infix-"/>
    <n v="186"/>
    <s v="Centennial Medical Center 77"/>
    <x v="36"/>
    <n v="0"/>
    <n v="1"/>
    <n v="0"/>
    <s v="LT"/>
    <n v="1"/>
    <s v="PASS"/>
    <x v="7"/>
  </r>
  <r>
    <s v="2-14-vaccine_lot_number_has_an_invalid_suffix-"/>
    <n v="186"/>
    <s v="Centennial Medical Center 77"/>
    <x v="37"/>
    <n v="0"/>
    <n v="1"/>
    <n v="0"/>
    <s v="LT"/>
    <n v="1"/>
    <s v="PASS"/>
    <x v="7"/>
  </r>
  <r>
    <s v="2-15-vaccine_lot_number_contains_at_least_one_invalid_character-"/>
    <n v="186"/>
    <s v="Centennial Medical Center 77"/>
    <x v="38"/>
    <n v="0"/>
    <n v="1"/>
    <n v="0"/>
    <s v="LT"/>
    <n v="1"/>
    <s v="PASS"/>
    <x v="7"/>
  </r>
  <r>
    <s v="2-16-vaccine_lot_number_is_too_short-"/>
    <n v="186"/>
    <s v="Centennial Medical Center 77"/>
    <x v="39"/>
    <n v="0"/>
    <n v="1"/>
    <n v="0"/>
    <s v="LT"/>
    <n v="1"/>
    <s v="PASS"/>
    <x v="7"/>
  </r>
  <r>
    <s v="2-17-vaccine_administration_code_is_unrecognized-"/>
    <n v="186"/>
    <s v="Centennial Medical Center 77"/>
    <x v="40"/>
    <n v="0"/>
    <n v="1"/>
    <n v="0"/>
    <s v="LT"/>
    <n v="1"/>
    <s v="PASS"/>
    <x v="7"/>
  </r>
  <r>
    <s v="2-18-vaccine_manufacturer_is_unrecognized-"/>
    <n v="186"/>
    <s v="Centennial Medical Center 77"/>
    <x v="41"/>
    <n v="0"/>
    <n v="1"/>
    <n v="0"/>
    <s v="LT"/>
    <n v="1"/>
    <s v="PASS"/>
    <x v="7"/>
  </r>
  <r>
    <s v="2-19-vaccine_administration_route_is_unrecognized-"/>
    <n v="186"/>
    <s v="Centennial Medical Center 77"/>
    <x v="42"/>
    <n v="0"/>
    <n v="1"/>
    <n v="0"/>
    <s v="LT"/>
    <n v="1"/>
    <s v="PASS"/>
    <x v="7"/>
  </r>
  <r>
    <s v="2-20-vaccine_body_site_is_unrecognized-"/>
    <n v="186"/>
    <s v="Centennial Medical Center 77"/>
    <x v="43"/>
    <n v="0"/>
    <n v="1"/>
    <n v="0"/>
    <s v="LT"/>
    <n v="1"/>
    <s v="PASS"/>
    <x v="7"/>
  </r>
  <r>
    <s v="2-21-vaccination_information_source_is_administered_but_appeared_to_be_historical-"/>
    <n v="186"/>
    <s v="Centennial Medical Center 77"/>
    <x v="44"/>
    <n v="0"/>
    <n v="1"/>
    <n v="0"/>
    <s v="NONE"/>
    <s v="NONE"/>
    <s v="NONE"/>
    <x v="7"/>
  </r>
  <r>
    <s v="2-22-_funding_source_does_not_match_eligibility_code"/>
    <n v="186"/>
    <s v="Centennial Medical Center 77"/>
    <x v="45"/>
    <n v="0"/>
    <n v="1"/>
    <n v="0"/>
    <s v="NONE"/>
    <s v="NONE"/>
    <s v="NONE"/>
    <x v="7"/>
  </r>
  <r>
    <s v="3-1-administered_vaccination_events_are_entered_into_the_iis_within_one_calendar_day_from_administration_date-"/>
    <n v="186"/>
    <s v="Centennial Medical Center 77"/>
    <x v="46"/>
    <n v="1"/>
    <n v="1"/>
    <n v="100"/>
    <s v="GT"/>
    <n v="95"/>
    <s v="PASS"/>
    <x v="7"/>
  </r>
  <r>
    <s v="3-2-patient_entry_into_iis_≤30_days_from_birth"/>
    <n v="186"/>
    <s v="Centennial Medical Center 77"/>
    <x v="47"/>
    <n v="1"/>
    <n v="1"/>
    <n v="100"/>
    <s v="GT"/>
    <n v="95"/>
    <s v="PASS"/>
    <x v="7"/>
  </r>
  <r>
    <s v="3-3-patient_entry_into_iis_30–45_days_from_birth"/>
    <n v="186"/>
    <s v="Centennial Medical Center 77"/>
    <x v="48"/>
    <n v="0"/>
    <n v="1"/>
    <n v="0"/>
    <s v="LT"/>
    <n v="5"/>
    <s v="PASS"/>
    <x v="7"/>
  </r>
  <r>
    <s v="3-4-patient_entry_into_iis_45–60_days_from_birth"/>
    <n v="186"/>
    <s v="Centennial Medical Center 77"/>
    <x v="49"/>
    <n v="0"/>
    <n v="1"/>
    <n v="0"/>
    <s v="LT"/>
    <n v="5"/>
    <s v="PASS"/>
    <x v="7"/>
  </r>
  <r>
    <s v="3-5-patient_entry_into_iis_&gt;_60_days_from_birth"/>
    <n v="186"/>
    <s v="Centennial Medical Center 77"/>
    <x v="50"/>
    <n v="0"/>
    <n v="1"/>
    <n v="0"/>
    <s v="LT"/>
    <n v="5"/>
    <s v="PASS"/>
    <x v="7"/>
  </r>
  <r>
    <s v="3-6-administered_dose_entry_into_iis_2-7_days_from_admin_date"/>
    <n v="186"/>
    <s v="Centennial Medical Center 77"/>
    <x v="51"/>
    <n v="0"/>
    <n v="1"/>
    <n v="0"/>
    <s v="LT"/>
    <n v="5"/>
    <s v="PASS"/>
    <x v="7"/>
  </r>
  <r>
    <s v="3-7-administered_dose_entry_into_iis_8-14_days_from_admin_date"/>
    <n v="186"/>
    <s v="Centennial Medical Center 77"/>
    <x v="52"/>
    <n v="0"/>
    <n v="1"/>
    <n v="0"/>
    <s v="LT"/>
    <n v="5"/>
    <s v="PASS"/>
    <x v="7"/>
  </r>
  <r>
    <s v="3-8-administered_dose_entry_into_iis_&gt;_14_days_from_admin_date"/>
    <n v="186"/>
    <s v="Centennial Medical Center 77"/>
    <x v="53"/>
    <n v="0"/>
    <n v="1"/>
    <n v="0"/>
    <s v="LT"/>
    <n v="5"/>
    <s v="PASS"/>
    <x v="7"/>
  </r>
  <r>
    <s v="1-1-patient_first_name_is_present-"/>
    <n v="188"/>
    <s v="Centennial Regional Hospital 83"/>
    <x v="0"/>
    <n v="2"/>
    <n v="2"/>
    <n v="100"/>
    <s v="GT"/>
    <n v="99"/>
    <s v="PASS"/>
    <x v="1"/>
  </r>
  <r>
    <s v="1-2-patient_middle_name_is_present-"/>
    <n v="188"/>
    <s v="Centennial Regional Hospital 83"/>
    <x v="1"/>
    <n v="1"/>
    <n v="2"/>
    <n v="50"/>
    <s v="GT"/>
    <n v="75"/>
    <s v="FAIL"/>
    <x v="1"/>
  </r>
  <r>
    <s v="1-3-patient_name_last_is_present-"/>
    <n v="188"/>
    <s v="Centennial Regional Hospital 83"/>
    <x v="2"/>
    <n v="2"/>
    <n v="2"/>
    <n v="100"/>
    <s v="GT"/>
    <n v="99"/>
    <s v="PASS"/>
    <x v="1"/>
  </r>
  <r>
    <s v="1-4-patient_birth_date_is_present-_x0009_"/>
    <n v="188"/>
    <s v="Centennial Regional Hospital 83"/>
    <x v="3"/>
    <n v="2"/>
    <n v="2"/>
    <n v="100"/>
    <s v="GT"/>
    <n v="99"/>
    <s v="PASS"/>
    <x v="1"/>
  </r>
  <r>
    <s v="1-5-patient_gender_is_present-"/>
    <n v="188"/>
    <s v="Centennial Regional Hospital 83"/>
    <x v="4"/>
    <n v="2"/>
    <n v="2"/>
    <n v="100"/>
    <s v="GT"/>
    <n v="99"/>
    <s v="PASS"/>
    <x v="1"/>
  </r>
  <r>
    <s v="1-6-patient_address_street_is_present-"/>
    <n v="188"/>
    <s v="Centennial Regional Hospital 83"/>
    <x v="5"/>
    <n v="2"/>
    <n v="2"/>
    <n v="100"/>
    <s v="GT"/>
    <n v="85"/>
    <s v="PASS"/>
    <x v="1"/>
  </r>
  <r>
    <s v="1-7-_patient_address_city_is_present-_x0009_"/>
    <n v="188"/>
    <s v="Centennial Regional Hospital 83"/>
    <x v="6"/>
    <n v="2"/>
    <n v="2"/>
    <n v="100"/>
    <s v="GT"/>
    <n v="85"/>
    <s v="PASS"/>
    <x v="1"/>
  </r>
  <r>
    <s v="1-8-patient_address_state_is_present-_x0009_"/>
    <n v="188"/>
    <s v="Centennial Regional Hospital 83"/>
    <x v="7"/>
    <n v="2"/>
    <n v="2"/>
    <n v="100"/>
    <s v="GT"/>
    <n v="85"/>
    <s v="PASS"/>
    <x v="1"/>
  </r>
  <r>
    <s v="1-9-patient_address_zip_code_is_present-_x0009_"/>
    <n v="188"/>
    <s v="Centennial Regional Hospital 83"/>
    <x v="8"/>
    <n v="2"/>
    <n v="2"/>
    <n v="100"/>
    <s v="GT"/>
    <n v="85"/>
    <s v="PASS"/>
    <x v="1"/>
  </r>
  <r>
    <s v="1-10-patient_complete_address_is_present-"/>
    <n v="188"/>
    <s v="Centennial Regional Hospital 83"/>
    <x v="9"/>
    <n v="2"/>
    <n v="2"/>
    <n v="100"/>
    <s v="GT"/>
    <n v="85"/>
    <s v="PASS"/>
    <x v="1"/>
  </r>
  <r>
    <s v="1-11-patient_race_is_present-"/>
    <n v="188"/>
    <s v="Centennial Regional Hospital 83"/>
    <x v="10"/>
    <n v="2"/>
    <n v="2"/>
    <n v="100"/>
    <s v="GT"/>
    <n v="95"/>
    <s v="PASS"/>
    <x v="1"/>
  </r>
  <r>
    <s v="1-12-patient_ethnicity_is_present-"/>
    <n v="188"/>
    <s v="Centennial Regional Hospital 83"/>
    <x v="11"/>
    <n v="2"/>
    <n v="2"/>
    <n v="100"/>
    <s v="GT"/>
    <n v="95"/>
    <s v="PASS"/>
    <x v="1"/>
  </r>
  <r>
    <s v="1-13-patient_phone_number_is_present-"/>
    <n v="188"/>
    <s v="Centennial Regional Hospital 83"/>
    <x v="12"/>
    <n v="2"/>
    <n v="2"/>
    <n v="100"/>
    <s v="GT"/>
    <n v="90"/>
    <s v="PASS"/>
    <x v="1"/>
  </r>
  <r>
    <s v="1-14-patient_email_is_present-"/>
    <n v="188"/>
    <s v="Centennial Regional Hospital 83"/>
    <x v="13"/>
    <n v="0"/>
    <n v="2"/>
    <n v="0"/>
    <s v="GT"/>
    <n v="90"/>
    <s v="FAIL"/>
    <x v="1"/>
  </r>
  <r>
    <s v="1-15-mother’s_maiden_name_is_present-"/>
    <n v="188"/>
    <s v="Centennial Regional Hospital 83"/>
    <x v="14"/>
    <n v="1"/>
    <n v="2"/>
    <n v="50"/>
    <s v="GT"/>
    <n v="90"/>
    <s v="FAIL"/>
    <x v="1"/>
  </r>
  <r>
    <s v="1-16-responsible_person_first_name_is_present-"/>
    <n v="188"/>
    <s v="Centennial Regional Hospital 83"/>
    <x v="15"/>
    <n v="2"/>
    <n v="2"/>
    <n v="100"/>
    <s v="GT"/>
    <n v="90"/>
    <s v="PASS"/>
    <x v="1"/>
  </r>
  <r>
    <s v="1-17-responsible_person_last_name_is_present-"/>
    <n v="188"/>
    <s v="Centennial Regional Hospital 83"/>
    <x v="16"/>
    <n v="2"/>
    <n v="2"/>
    <n v="100"/>
    <s v="GT"/>
    <n v="90"/>
    <s v="PASS"/>
    <x v="1"/>
  </r>
  <r>
    <s v="1-18-vaccine_administration_code_is_present-"/>
    <n v="188"/>
    <s v="Centennial Regional Hospital 83"/>
    <x v="17"/>
    <n v="6"/>
    <n v="6"/>
    <n v="100"/>
    <s v="GT"/>
    <n v="99"/>
    <s v="PASS"/>
    <x v="1"/>
  </r>
  <r>
    <s v="1-19-vaccine_administration_date_is_present-"/>
    <n v="188"/>
    <s v="Centennial Regional Hospital 83"/>
    <x v="18"/>
    <n v="6"/>
    <n v="6"/>
    <n v="100"/>
    <s v="GT"/>
    <n v="99"/>
    <s v="PASS"/>
    <x v="1"/>
  </r>
  <r>
    <s v="1-20-vaccine_information_source_(e-g-_admin/historical_indicator)_is_present-"/>
    <n v="188"/>
    <s v="Centennial Regional Hospital 83"/>
    <x v="19"/>
    <n v="6"/>
    <n v="6"/>
    <n v="100"/>
    <s v="GT"/>
    <n v="99"/>
    <s v="PASS"/>
    <x v="1"/>
  </r>
  <r>
    <s v="1-21-vaccine_lot_number_is_present-"/>
    <n v="188"/>
    <s v="Centennial Regional Hospital 83"/>
    <x v="20"/>
    <n v="6"/>
    <n v="6"/>
    <n v="100"/>
    <s v="GT"/>
    <n v="99"/>
    <s v="PASS"/>
    <x v="1"/>
  </r>
  <r>
    <s v="1-22-vaccine_lot_expiration_date_is_present-"/>
    <n v="188"/>
    <s v="Centennial Regional Hospital 83"/>
    <x v="21"/>
    <n v="6"/>
    <n v="6"/>
    <n v="100"/>
    <s v="GT"/>
    <n v="99"/>
    <s v="PASS"/>
    <x v="1"/>
  </r>
  <r>
    <s v="1-23-vaccine_eligibility_code_is_present-"/>
    <n v="188"/>
    <s v="Centennial Regional Hospital 83"/>
    <x v="22"/>
    <n v="6"/>
    <n v="6"/>
    <n v="100"/>
    <s v="GT"/>
    <n v="99"/>
    <s v="PASS"/>
    <x v="1"/>
  </r>
  <r>
    <s v="1-24-vaccine_funding_source_is_present-"/>
    <n v="188"/>
    <s v="Centennial Regional Hospital 83"/>
    <x v="23"/>
    <n v="6"/>
    <n v="6"/>
    <n v="100"/>
    <s v="GT"/>
    <n v="99"/>
    <s v="PASS"/>
    <x v="1"/>
  </r>
  <r>
    <s v="2-1-patients_born_on_the_first_of_the_month_do_not_exceed_normal_distribution_of_birth_dates-"/>
    <n v="188"/>
    <s v="Centennial Regional Hospital 83"/>
    <x v="24"/>
    <n v="0"/>
    <n v="2"/>
    <n v="0"/>
    <s v="LT"/>
    <n v="4"/>
    <s v="PASS"/>
    <x v="1"/>
  </r>
  <r>
    <s v="2-2-patients_born_on_the_15th_of_the_month_do_not_exceed_normal_distribution_of_birth_dates-"/>
    <n v="188"/>
    <s v="Centennial Regional Hospital 83"/>
    <x v="25"/>
    <n v="0"/>
    <n v="2"/>
    <n v="0"/>
    <s v="LT"/>
    <n v="4"/>
    <s v="PASS"/>
    <x v="1"/>
  </r>
  <r>
    <s v="2-3-patients_born_on_the_last_day_of_the_month_do_not_exceed_normal_distribution_of_birth_dates-"/>
    <n v="188"/>
    <s v="Centennial Regional Hospital 83"/>
    <x v="26"/>
    <n v="0"/>
    <n v="2"/>
    <n v="0"/>
    <s v="LT"/>
    <n v="4"/>
    <s v="PASS"/>
    <x v="1"/>
  </r>
  <r>
    <s v="2-4-patient_has_more_vaccinations_than_expected-"/>
    <n v="188"/>
    <s v="Centennial Regional Hospital 83"/>
    <x v="27"/>
    <n v="0"/>
    <n v="2"/>
    <n v="0"/>
    <s v="LT"/>
    <n v="1"/>
    <s v="PASS"/>
    <x v="1"/>
  </r>
  <r>
    <s v="2-5-vaccine_administration_date_is_after_vaccine_lot_expiration_date-"/>
    <n v="188"/>
    <s v="Centennial Regional Hospital 83"/>
    <x v="28"/>
    <n v="0"/>
    <n v="6"/>
    <n v="0"/>
    <s v="LT"/>
    <n v="1"/>
    <s v="PASS"/>
    <x v="1"/>
  </r>
  <r>
    <s v="2-6-vaccine_administration_date_is_before_birth_date-"/>
    <n v="188"/>
    <s v="Centennial Regional Hospital 83"/>
    <x v="29"/>
    <n v="0"/>
    <n v="6"/>
    <n v="0"/>
    <s v="LT"/>
    <n v="1"/>
    <s v="PASS"/>
    <x v="1"/>
  </r>
  <r>
    <s v="2-7-vaccine_administration_dates_on_the_first_day_of_the_month_do_not_exceed_normal_distribution_of_administrations_dates-"/>
    <n v="188"/>
    <s v="Centennial Regional Hospital 83"/>
    <x v="30"/>
    <n v="0"/>
    <n v="6"/>
    <n v="0"/>
    <s v="LT"/>
    <n v="4"/>
    <s v="PASS"/>
    <x v="1"/>
  </r>
  <r>
    <s v="2-8-vaccine_administration_dates_on_the_15th_of_the_month_do_not_exceed_normal_distribution_of_administration_dates-"/>
    <n v="188"/>
    <s v="Centennial Regional Hospital 83"/>
    <x v="31"/>
    <n v="0"/>
    <n v="6"/>
    <n v="0"/>
    <s v="LT"/>
    <n v="4"/>
    <s v="PASS"/>
    <x v="1"/>
  </r>
  <r>
    <s v="2-9-vaccine_administration_dates_on_the_last_day_of_the_month_do_not_exceed_normal_distribution_of_administration_dates-"/>
    <n v="188"/>
    <s v="Centennial Regional Hospital 83"/>
    <x v="32"/>
    <n v="0"/>
    <n v="6"/>
    <n v="0"/>
    <s v="LT"/>
    <n v="4"/>
    <s v="PASS"/>
    <x v="1"/>
  </r>
  <r>
    <s v="2-10-vaccine_administration_code_was_administered_at_an_improbable_age-"/>
    <n v="188"/>
    <s v="Centennial Regional Hospital 83"/>
    <x v="33"/>
    <n v="0"/>
    <n v="6"/>
    <n v="0"/>
    <s v="LT"/>
    <n v="1"/>
    <s v="PASS"/>
    <x v="1"/>
  </r>
  <r>
    <s v="2-11-vaccine_administration_code_is_not_specific_for_administered_vaccination_event-"/>
    <n v="188"/>
    <s v="Centennial Regional Hospital 83"/>
    <x v="34"/>
    <n v="0"/>
    <n v="6"/>
    <n v="0"/>
    <s v="LT"/>
    <n v="1"/>
    <s v="PASS"/>
    <x v="1"/>
  </r>
  <r>
    <s v="2-12-vaccine_lot_number_has_an_invalid_prefix-"/>
    <n v="188"/>
    <s v="Centennial Regional Hospital 83"/>
    <x v="35"/>
    <n v="0"/>
    <n v="6"/>
    <n v="0"/>
    <s v="LT"/>
    <n v="1"/>
    <s v="PASS"/>
    <x v="1"/>
  </r>
  <r>
    <s v="2-13-vaccine_lot_number_has_an_invalid_infix-"/>
    <n v="188"/>
    <s v="Centennial Regional Hospital 83"/>
    <x v="36"/>
    <n v="0"/>
    <n v="6"/>
    <n v="0"/>
    <s v="LT"/>
    <n v="1"/>
    <s v="PASS"/>
    <x v="1"/>
  </r>
  <r>
    <s v="2-14-vaccine_lot_number_has_an_invalid_suffix-"/>
    <n v="188"/>
    <s v="Centennial Regional Hospital 83"/>
    <x v="37"/>
    <n v="0"/>
    <n v="6"/>
    <n v="0"/>
    <s v="LT"/>
    <n v="1"/>
    <s v="PASS"/>
    <x v="1"/>
  </r>
  <r>
    <s v="2-15-vaccine_lot_number_contains_at_least_one_invalid_character-"/>
    <n v="188"/>
    <s v="Centennial Regional Hospital 83"/>
    <x v="38"/>
    <n v="0"/>
    <n v="6"/>
    <n v="0"/>
    <s v="LT"/>
    <n v="1"/>
    <s v="PASS"/>
    <x v="1"/>
  </r>
  <r>
    <s v="2-16-vaccine_lot_number_is_too_short-"/>
    <n v="188"/>
    <s v="Centennial Regional Hospital 83"/>
    <x v="39"/>
    <n v="0"/>
    <n v="6"/>
    <n v="0"/>
    <s v="LT"/>
    <n v="1"/>
    <s v="PASS"/>
    <x v="1"/>
  </r>
  <r>
    <s v="2-17-vaccine_administration_code_is_unrecognized-"/>
    <n v="188"/>
    <s v="Centennial Regional Hospital 83"/>
    <x v="40"/>
    <n v="0"/>
    <n v="6"/>
    <n v="0"/>
    <s v="LT"/>
    <n v="1"/>
    <s v="PASS"/>
    <x v="1"/>
  </r>
  <r>
    <s v="2-18-vaccine_manufacturer_is_unrecognized-"/>
    <n v="188"/>
    <s v="Centennial Regional Hospital 83"/>
    <x v="41"/>
    <n v="0"/>
    <n v="6"/>
    <n v="0"/>
    <s v="LT"/>
    <n v="1"/>
    <s v="PASS"/>
    <x v="1"/>
  </r>
  <r>
    <s v="2-19-vaccine_administration_route_is_unrecognized-"/>
    <n v="188"/>
    <s v="Centennial Regional Hospital 83"/>
    <x v="42"/>
    <n v="0"/>
    <n v="6"/>
    <n v="0"/>
    <s v="LT"/>
    <n v="1"/>
    <s v="PASS"/>
    <x v="1"/>
  </r>
  <r>
    <s v="2-20-vaccine_body_site_is_unrecognized-"/>
    <n v="188"/>
    <s v="Centennial Regional Hospital 83"/>
    <x v="43"/>
    <n v="0"/>
    <n v="6"/>
    <n v="0"/>
    <s v="LT"/>
    <n v="1"/>
    <s v="PASS"/>
    <x v="1"/>
  </r>
  <r>
    <s v="2-21-vaccination_information_source_is_administered_but_appeared_to_be_historical-"/>
    <n v="188"/>
    <s v="Centennial Regional Hospital 83"/>
    <x v="44"/>
    <n v="0"/>
    <n v="6"/>
    <n v="0"/>
    <s v="NONE"/>
    <s v="NONE"/>
    <s v="NONE"/>
    <x v="1"/>
  </r>
  <r>
    <s v="2-22-_funding_source_does_not_match_eligibility_code"/>
    <n v="188"/>
    <s v="Centennial Regional Hospital 83"/>
    <x v="45"/>
    <n v="0"/>
    <n v="6"/>
    <n v="0"/>
    <s v="NONE"/>
    <s v="NONE"/>
    <s v="NONE"/>
    <x v="1"/>
  </r>
  <r>
    <s v="3-1-administered_vaccination_events_are_entered_into_the_iis_within_one_calendar_day_from_administration_date-"/>
    <n v="188"/>
    <s v="Centennial Regional Hospital 83"/>
    <x v="46"/>
    <n v="6"/>
    <n v="6"/>
    <n v="100"/>
    <s v="GT"/>
    <n v="95"/>
    <s v="PASS"/>
    <x v="1"/>
  </r>
  <r>
    <s v="3-2-patient_entry_into_iis_≤30_days_from_birth"/>
    <n v="188"/>
    <s v="Centennial Regional Hospital 83"/>
    <x v="47"/>
    <n v="1"/>
    <n v="2"/>
    <n v="50"/>
    <s v="GT"/>
    <n v="95"/>
    <s v="FAIL"/>
    <x v="1"/>
  </r>
  <r>
    <s v="3-3-patient_entry_into_iis_30–45_days_from_birth"/>
    <n v="188"/>
    <s v="Centennial Regional Hospital 83"/>
    <x v="48"/>
    <n v="0"/>
    <n v="2"/>
    <n v="0"/>
    <s v="LT"/>
    <n v="5"/>
    <s v="PASS"/>
    <x v="1"/>
  </r>
  <r>
    <s v="3-4-patient_entry_into_iis_45–60_days_from_birth"/>
    <n v="188"/>
    <s v="Centennial Regional Hospital 83"/>
    <x v="49"/>
    <n v="0"/>
    <n v="2"/>
    <n v="0"/>
    <s v="LT"/>
    <n v="5"/>
    <s v="PASS"/>
    <x v="1"/>
  </r>
  <r>
    <s v="3-5-patient_entry_into_iis_&gt;_60_days_from_birth"/>
    <n v="188"/>
    <s v="Centennial Regional Hospital 83"/>
    <x v="50"/>
    <n v="1"/>
    <n v="2"/>
    <n v="50"/>
    <s v="LT"/>
    <n v="5"/>
    <s v="FAIL"/>
    <x v="1"/>
  </r>
  <r>
    <s v="3-6-administered_dose_entry_into_iis_2-7_days_from_admin_date"/>
    <n v="188"/>
    <s v="Centennial Regional Hospital 83"/>
    <x v="51"/>
    <n v="0"/>
    <n v="6"/>
    <n v="0"/>
    <s v="LT"/>
    <n v="5"/>
    <s v="PASS"/>
    <x v="1"/>
  </r>
  <r>
    <s v="3-7-administered_dose_entry_into_iis_8-14_days_from_admin_date"/>
    <n v="188"/>
    <s v="Centennial Regional Hospital 83"/>
    <x v="52"/>
    <n v="0"/>
    <n v="6"/>
    <n v="0"/>
    <s v="LT"/>
    <n v="5"/>
    <s v="PASS"/>
    <x v="1"/>
  </r>
  <r>
    <s v="3-8-administered_dose_entry_into_iis_&gt;_14_days_from_admin_date"/>
    <n v="188"/>
    <s v="Centennial Regional Hospital 83"/>
    <x v="53"/>
    <n v="0"/>
    <n v="6"/>
    <n v="0"/>
    <s v="LT"/>
    <n v="5"/>
    <s v="PASS"/>
    <x v="1"/>
  </r>
  <r>
    <s v="1-1-patient_first_name_is_present-"/>
    <n v="109"/>
    <s v="Centennial Urgent Care 159"/>
    <x v="0"/>
    <n v="66"/>
    <n v="66"/>
    <n v="100"/>
    <s v="GT"/>
    <n v="99"/>
    <s v="PASS"/>
    <x v="0"/>
  </r>
  <r>
    <s v="1-2-patient_middle_name_is_present-"/>
    <n v="109"/>
    <s v="Centennial Urgent Care 159"/>
    <x v="1"/>
    <n v="61"/>
    <n v="66"/>
    <n v="92.42"/>
    <s v="GT"/>
    <n v="75"/>
    <s v="PASS"/>
    <x v="0"/>
  </r>
  <r>
    <s v="1-3-patient_name_last_is_present-"/>
    <n v="109"/>
    <s v="Centennial Urgent Care 159"/>
    <x v="2"/>
    <n v="66"/>
    <n v="66"/>
    <n v="100"/>
    <s v="GT"/>
    <n v="99"/>
    <s v="PASS"/>
    <x v="0"/>
  </r>
  <r>
    <s v="1-4-patient_birth_date_is_present-_x0009_"/>
    <n v="109"/>
    <s v="Centennial Urgent Care 159"/>
    <x v="3"/>
    <n v="66"/>
    <n v="66"/>
    <n v="100"/>
    <s v="GT"/>
    <n v="99"/>
    <s v="PASS"/>
    <x v="0"/>
  </r>
  <r>
    <s v="1-5-patient_gender_is_present-"/>
    <n v="109"/>
    <s v="Centennial Urgent Care 159"/>
    <x v="4"/>
    <n v="66"/>
    <n v="66"/>
    <n v="100"/>
    <s v="GT"/>
    <n v="99"/>
    <s v="PASS"/>
    <x v="0"/>
  </r>
  <r>
    <s v="1-6-patient_address_street_is_present-"/>
    <n v="109"/>
    <s v="Centennial Urgent Care 159"/>
    <x v="5"/>
    <n v="66"/>
    <n v="66"/>
    <n v="100"/>
    <s v="GT"/>
    <n v="85"/>
    <s v="PASS"/>
    <x v="0"/>
  </r>
  <r>
    <s v="1-7-_patient_address_city_is_present-_x0009_"/>
    <n v="109"/>
    <s v="Centennial Urgent Care 159"/>
    <x v="6"/>
    <n v="66"/>
    <n v="66"/>
    <n v="100"/>
    <s v="GT"/>
    <n v="85"/>
    <s v="PASS"/>
    <x v="0"/>
  </r>
  <r>
    <s v="1-8-patient_address_state_is_present-_x0009_"/>
    <n v="109"/>
    <s v="Centennial Urgent Care 159"/>
    <x v="7"/>
    <n v="66"/>
    <n v="66"/>
    <n v="100"/>
    <s v="GT"/>
    <n v="85"/>
    <s v="PASS"/>
    <x v="0"/>
  </r>
  <r>
    <s v="1-9-patient_address_zip_code_is_present-_x0009_"/>
    <n v="109"/>
    <s v="Centennial Urgent Care 159"/>
    <x v="8"/>
    <n v="66"/>
    <n v="66"/>
    <n v="100"/>
    <s v="GT"/>
    <n v="85"/>
    <s v="PASS"/>
    <x v="0"/>
  </r>
  <r>
    <s v="1-10-patient_complete_address_is_present-"/>
    <n v="109"/>
    <s v="Centennial Urgent Care 159"/>
    <x v="9"/>
    <n v="66"/>
    <n v="66"/>
    <n v="100"/>
    <s v="GT"/>
    <n v="85"/>
    <s v="PASS"/>
    <x v="0"/>
  </r>
  <r>
    <s v="1-11-patient_race_is_present-"/>
    <n v="109"/>
    <s v="Centennial Urgent Care 159"/>
    <x v="10"/>
    <n v="66"/>
    <n v="66"/>
    <n v="100"/>
    <s v="GT"/>
    <n v="95"/>
    <s v="PASS"/>
    <x v="0"/>
  </r>
  <r>
    <s v="1-12-patient_ethnicity_is_present-"/>
    <n v="109"/>
    <s v="Centennial Urgent Care 159"/>
    <x v="11"/>
    <n v="66"/>
    <n v="66"/>
    <n v="100"/>
    <s v="GT"/>
    <n v="95"/>
    <s v="PASS"/>
    <x v="0"/>
  </r>
  <r>
    <s v="1-13-patient_phone_number_is_present-"/>
    <n v="109"/>
    <s v="Centennial Urgent Care 159"/>
    <x v="12"/>
    <n v="66"/>
    <n v="66"/>
    <n v="100"/>
    <s v="GT"/>
    <n v="90"/>
    <s v="PASS"/>
    <x v="0"/>
  </r>
  <r>
    <s v="1-14-patient_email_is_present-"/>
    <n v="109"/>
    <s v="Centennial Urgent Care 159"/>
    <x v="13"/>
    <n v="26"/>
    <n v="66"/>
    <n v="39.39"/>
    <s v="GT"/>
    <n v="90"/>
    <s v="FAIL"/>
    <x v="0"/>
  </r>
  <r>
    <s v="1-15-mother’s_maiden_name_is_present-"/>
    <n v="109"/>
    <s v="Centennial Urgent Care 159"/>
    <x v="14"/>
    <n v="30"/>
    <n v="66"/>
    <n v="45.45"/>
    <s v="GT"/>
    <n v="90"/>
    <s v="FAIL"/>
    <x v="0"/>
  </r>
  <r>
    <s v="1-16-responsible_person_first_name_is_present-"/>
    <n v="109"/>
    <s v="Centennial Urgent Care 159"/>
    <x v="15"/>
    <n v="47"/>
    <n v="66"/>
    <n v="71.209999999999994"/>
    <s v="GT"/>
    <n v="90"/>
    <s v="FAIL"/>
    <x v="0"/>
  </r>
  <r>
    <s v="1-17-responsible_person_last_name_is_present-"/>
    <n v="109"/>
    <s v="Centennial Urgent Care 159"/>
    <x v="16"/>
    <n v="47"/>
    <n v="66"/>
    <n v="71.209999999999994"/>
    <s v="GT"/>
    <n v="90"/>
    <s v="FAIL"/>
    <x v="0"/>
  </r>
  <r>
    <s v="1-18-vaccine_administration_code_is_present-"/>
    <n v="109"/>
    <s v="Centennial Urgent Care 159"/>
    <x v="17"/>
    <n v="669"/>
    <n v="669"/>
    <n v="100"/>
    <s v="GT"/>
    <n v="99"/>
    <s v="PASS"/>
    <x v="0"/>
  </r>
  <r>
    <s v="1-19-vaccine_administration_date_is_present-"/>
    <n v="109"/>
    <s v="Centennial Urgent Care 159"/>
    <x v="18"/>
    <n v="669"/>
    <n v="669"/>
    <n v="100"/>
    <s v="GT"/>
    <n v="99"/>
    <s v="PASS"/>
    <x v="0"/>
  </r>
  <r>
    <s v="1-20-vaccine_information_source_(e-g-_admin/historical_indicator)_is_present-"/>
    <n v="109"/>
    <s v="Centennial Urgent Care 159"/>
    <x v="19"/>
    <n v="669"/>
    <n v="669"/>
    <n v="100"/>
    <s v="GT"/>
    <n v="99"/>
    <s v="PASS"/>
    <x v="0"/>
  </r>
  <r>
    <s v="1-21-vaccine_lot_number_is_present-"/>
    <n v="109"/>
    <s v="Centennial Urgent Care 159"/>
    <x v="20"/>
    <n v="669"/>
    <n v="669"/>
    <n v="100"/>
    <s v="GT"/>
    <n v="99"/>
    <s v="PASS"/>
    <x v="0"/>
  </r>
  <r>
    <s v="1-22-vaccine_lot_expiration_date_is_present-"/>
    <n v="109"/>
    <s v="Centennial Urgent Care 159"/>
    <x v="21"/>
    <n v="669"/>
    <n v="669"/>
    <n v="100"/>
    <s v="GT"/>
    <n v="99"/>
    <s v="PASS"/>
    <x v="0"/>
  </r>
  <r>
    <s v="1-23-vaccine_eligibility_code_is_present-"/>
    <n v="109"/>
    <s v="Centennial Urgent Care 159"/>
    <x v="22"/>
    <n v="669"/>
    <n v="669"/>
    <n v="100"/>
    <s v="GT"/>
    <n v="99"/>
    <s v="PASS"/>
    <x v="0"/>
  </r>
  <r>
    <s v="1-24-vaccine_funding_source_is_present-"/>
    <n v="109"/>
    <s v="Centennial Urgent Care 159"/>
    <x v="23"/>
    <n v="669"/>
    <n v="669"/>
    <n v="100"/>
    <s v="GT"/>
    <n v="99"/>
    <s v="PASS"/>
    <x v="0"/>
  </r>
  <r>
    <s v="2-1-patients_born_on_the_first_of_the_month_do_not_exceed_normal_distribution_of_birth_dates-"/>
    <n v="109"/>
    <s v="Centennial Urgent Care 159"/>
    <x v="24"/>
    <n v="3"/>
    <n v="66"/>
    <n v="4.55"/>
    <s v="LT"/>
    <n v="4"/>
    <s v="FAIL"/>
    <x v="0"/>
  </r>
  <r>
    <s v="2-2-patients_born_on_the_15th_of_the_month_do_not_exceed_normal_distribution_of_birth_dates-"/>
    <n v="109"/>
    <s v="Centennial Urgent Care 159"/>
    <x v="25"/>
    <n v="2"/>
    <n v="66"/>
    <n v="3.03"/>
    <s v="LT"/>
    <n v="4"/>
    <s v="PASS"/>
    <x v="0"/>
  </r>
  <r>
    <s v="2-3-patients_born_on_the_last_day_of_the_month_do_not_exceed_normal_distribution_of_birth_dates-"/>
    <n v="109"/>
    <s v="Centennial Urgent Care 159"/>
    <x v="26"/>
    <n v="1"/>
    <n v="66"/>
    <n v="1.52"/>
    <s v="LT"/>
    <n v="4"/>
    <s v="PASS"/>
    <x v="0"/>
  </r>
  <r>
    <s v="2-4-patient_has_more_vaccinations_than_expected-"/>
    <n v="109"/>
    <s v="Centennial Urgent Care 159"/>
    <x v="27"/>
    <n v="0"/>
    <n v="66"/>
    <n v="0"/>
    <s v="LT"/>
    <n v="1"/>
    <s v="PASS"/>
    <x v="0"/>
  </r>
  <r>
    <s v="2-5-vaccine_administration_date_is_after_vaccine_lot_expiration_date-"/>
    <n v="109"/>
    <s v="Centennial Urgent Care 159"/>
    <x v="28"/>
    <n v="0"/>
    <n v="669"/>
    <n v="0"/>
    <s v="LT"/>
    <n v="1"/>
    <s v="PASS"/>
    <x v="0"/>
  </r>
  <r>
    <s v="2-6-vaccine_administration_date_is_before_birth_date-"/>
    <n v="109"/>
    <s v="Centennial Urgent Care 159"/>
    <x v="29"/>
    <n v="0"/>
    <n v="669"/>
    <n v="0"/>
    <s v="LT"/>
    <n v="1"/>
    <s v="PASS"/>
    <x v="0"/>
  </r>
  <r>
    <s v="2-7-vaccine_administration_dates_on_the_first_day_of_the_month_do_not_exceed_normal_distribution_of_administrations_dates-"/>
    <n v="109"/>
    <s v="Centennial Urgent Care 159"/>
    <x v="30"/>
    <n v="18"/>
    <n v="669"/>
    <n v="2.69"/>
    <s v="LT"/>
    <n v="4"/>
    <s v="PASS"/>
    <x v="0"/>
  </r>
  <r>
    <s v="2-8-vaccine_administration_dates_on_the_15th_of_the_month_do_not_exceed_normal_distribution_of_administration_dates-"/>
    <n v="109"/>
    <s v="Centennial Urgent Care 159"/>
    <x v="31"/>
    <n v="29"/>
    <n v="669"/>
    <n v="4.33"/>
    <s v="LT"/>
    <n v="4"/>
    <s v="FAIL"/>
    <x v="0"/>
  </r>
  <r>
    <s v="2-9-vaccine_administration_dates_on_the_last_day_of_the_month_do_not_exceed_normal_distribution_of_administration_dates-"/>
    <n v="109"/>
    <s v="Centennial Urgent Care 159"/>
    <x v="32"/>
    <n v="14"/>
    <n v="669"/>
    <n v="2.09"/>
    <s v="LT"/>
    <n v="4"/>
    <s v="PASS"/>
    <x v="0"/>
  </r>
  <r>
    <s v="2-10-vaccine_administration_code_was_administered_at_an_improbable_age-"/>
    <n v="109"/>
    <s v="Centennial Urgent Care 159"/>
    <x v="33"/>
    <n v="1"/>
    <n v="669"/>
    <n v="0.15"/>
    <s v="LT"/>
    <n v="1"/>
    <s v="PASS"/>
    <x v="0"/>
  </r>
  <r>
    <s v="2-11-vaccine_administration_code_is_not_specific_for_administered_vaccination_event-"/>
    <n v="109"/>
    <s v="Centennial Urgent Care 159"/>
    <x v="34"/>
    <n v="0"/>
    <n v="669"/>
    <n v="0"/>
    <s v="LT"/>
    <n v="1"/>
    <s v="PASS"/>
    <x v="0"/>
  </r>
  <r>
    <s v="2-12-vaccine_lot_number_has_an_invalid_prefix-"/>
    <n v="109"/>
    <s v="Centennial Urgent Care 159"/>
    <x v="35"/>
    <n v="0"/>
    <n v="669"/>
    <n v="0"/>
    <s v="LT"/>
    <n v="1"/>
    <s v="PASS"/>
    <x v="0"/>
  </r>
  <r>
    <s v="2-13-vaccine_lot_number_has_an_invalid_infix-"/>
    <n v="109"/>
    <s v="Centennial Urgent Care 159"/>
    <x v="36"/>
    <n v="0"/>
    <n v="669"/>
    <n v="0"/>
    <s v="LT"/>
    <n v="1"/>
    <s v="PASS"/>
    <x v="0"/>
  </r>
  <r>
    <s v="2-14-vaccine_lot_number_has_an_invalid_suffix-"/>
    <n v="109"/>
    <s v="Centennial Urgent Care 159"/>
    <x v="37"/>
    <n v="0"/>
    <n v="669"/>
    <n v="0"/>
    <s v="LT"/>
    <n v="1"/>
    <s v="PASS"/>
    <x v="0"/>
  </r>
  <r>
    <s v="2-15-vaccine_lot_number_contains_at_least_one_invalid_character-"/>
    <n v="109"/>
    <s v="Centennial Urgent Care 159"/>
    <x v="38"/>
    <n v="0"/>
    <n v="669"/>
    <n v="0"/>
    <s v="LT"/>
    <n v="1"/>
    <s v="PASS"/>
    <x v="0"/>
  </r>
  <r>
    <s v="2-16-vaccine_lot_number_is_too_short-"/>
    <n v="109"/>
    <s v="Centennial Urgent Care 159"/>
    <x v="39"/>
    <n v="0"/>
    <n v="669"/>
    <n v="0"/>
    <s v="LT"/>
    <n v="1"/>
    <s v="PASS"/>
    <x v="0"/>
  </r>
  <r>
    <s v="2-17-vaccine_administration_code_is_unrecognized-"/>
    <n v="109"/>
    <s v="Centennial Urgent Care 159"/>
    <x v="40"/>
    <n v="0"/>
    <n v="669"/>
    <n v="0"/>
    <s v="LT"/>
    <n v="1"/>
    <s v="PASS"/>
    <x v="0"/>
  </r>
  <r>
    <s v="2-18-vaccine_manufacturer_is_unrecognized-"/>
    <n v="109"/>
    <s v="Centennial Urgent Care 159"/>
    <x v="41"/>
    <n v="6"/>
    <n v="669"/>
    <n v="0.9"/>
    <s v="LT"/>
    <n v="1"/>
    <s v="PASS"/>
    <x v="0"/>
  </r>
  <r>
    <s v="2-19-vaccine_administration_route_is_unrecognized-"/>
    <n v="109"/>
    <s v="Centennial Urgent Care 159"/>
    <x v="42"/>
    <n v="0"/>
    <n v="669"/>
    <n v="0"/>
    <s v="LT"/>
    <n v="1"/>
    <s v="PASS"/>
    <x v="0"/>
  </r>
  <r>
    <s v="2-20-vaccine_body_site_is_unrecognized-"/>
    <n v="109"/>
    <s v="Centennial Urgent Care 159"/>
    <x v="43"/>
    <n v="0"/>
    <n v="669"/>
    <n v="0"/>
    <s v="LT"/>
    <n v="1"/>
    <s v="PASS"/>
    <x v="0"/>
  </r>
  <r>
    <s v="2-21-vaccination_information_source_is_administered_but_appeared_to_be_historical-"/>
    <n v="109"/>
    <s v="Centennial Urgent Care 159"/>
    <x v="44"/>
    <n v="0"/>
    <n v="669"/>
    <n v="0"/>
    <s v="NONE"/>
    <s v="NONE"/>
    <s v="NONE"/>
    <x v="0"/>
  </r>
  <r>
    <s v="2-22-_funding_source_does_not_match_eligibility_code"/>
    <n v="109"/>
    <s v="Centennial Urgent Care 159"/>
    <x v="45"/>
    <n v="3"/>
    <n v="669"/>
    <n v="0.45"/>
    <s v="NONE"/>
    <s v="NONE"/>
    <s v="NONE"/>
    <x v="0"/>
  </r>
  <r>
    <s v="3-1-administered_vaccination_events_are_entered_into_the_iis_within_one_calendar_day_from_administration_date-"/>
    <n v="109"/>
    <s v="Centennial Urgent Care 159"/>
    <x v="46"/>
    <n v="655"/>
    <n v="669"/>
    <n v="97.91"/>
    <s v="GT"/>
    <n v="95"/>
    <s v="PASS"/>
    <x v="0"/>
  </r>
  <r>
    <s v="3-2-patient_entry_into_iis_≤30_days_from_birth"/>
    <n v="109"/>
    <s v="Centennial Urgent Care 159"/>
    <x v="47"/>
    <n v="63"/>
    <n v="66"/>
    <n v="95.45"/>
    <s v="GT"/>
    <n v="95"/>
    <s v="PASS"/>
    <x v="0"/>
  </r>
  <r>
    <s v="3-3-patient_entry_into_iis_30–45_days_from_birth"/>
    <n v="109"/>
    <s v="Centennial Urgent Care 159"/>
    <x v="48"/>
    <n v="1"/>
    <n v="66"/>
    <n v="1.52"/>
    <s v="LT"/>
    <n v="5"/>
    <s v="PASS"/>
    <x v="0"/>
  </r>
  <r>
    <s v="3-4-patient_entry_into_iis_45–60_days_from_birth"/>
    <n v="109"/>
    <s v="Centennial Urgent Care 159"/>
    <x v="49"/>
    <n v="0"/>
    <n v="66"/>
    <n v="0"/>
    <s v="LT"/>
    <n v="5"/>
    <s v="PASS"/>
    <x v="0"/>
  </r>
  <r>
    <s v="3-5-patient_entry_into_iis_&gt;_60_days_from_birth"/>
    <n v="109"/>
    <s v="Centennial Urgent Care 159"/>
    <x v="50"/>
    <n v="2"/>
    <n v="66"/>
    <n v="3.03"/>
    <s v="LT"/>
    <n v="5"/>
    <s v="PASS"/>
    <x v="0"/>
  </r>
  <r>
    <s v="3-6-administered_dose_entry_into_iis_2-7_days_from_admin_date"/>
    <n v="109"/>
    <s v="Centennial Urgent Care 159"/>
    <x v="51"/>
    <n v="4"/>
    <n v="669"/>
    <n v="0.6"/>
    <s v="LT"/>
    <n v="5"/>
    <s v="PASS"/>
    <x v="0"/>
  </r>
  <r>
    <s v="3-7-administered_dose_entry_into_iis_8-14_days_from_admin_date"/>
    <n v="109"/>
    <s v="Centennial Urgent Care 159"/>
    <x v="52"/>
    <n v="0"/>
    <n v="669"/>
    <n v="0"/>
    <s v="LT"/>
    <n v="5"/>
    <s v="PASS"/>
    <x v="0"/>
  </r>
  <r>
    <s v="3-8-administered_dose_entry_into_iis_&gt;_14_days_from_admin_date"/>
    <n v="109"/>
    <s v="Centennial Urgent Care 159"/>
    <x v="53"/>
    <n v="10"/>
    <n v="669"/>
    <n v="1.49"/>
    <s v="LT"/>
    <n v="5"/>
    <s v="PASS"/>
    <x v="0"/>
  </r>
  <r>
    <s v="1-1-patient_first_name_is_present-"/>
    <n v="93"/>
    <s v="Centennial Urgent Care 182"/>
    <x v="0"/>
    <n v="54"/>
    <n v="54"/>
    <n v="100"/>
    <s v="GT"/>
    <n v="99"/>
    <s v="PASS"/>
    <x v="0"/>
  </r>
  <r>
    <s v="1-2-patient_middle_name_is_present-"/>
    <n v="93"/>
    <s v="Centennial Urgent Care 182"/>
    <x v="1"/>
    <n v="18"/>
    <n v="54"/>
    <n v="33.33"/>
    <s v="GT"/>
    <n v="75"/>
    <s v="FAIL"/>
    <x v="0"/>
  </r>
  <r>
    <s v="1-3-patient_name_last_is_present-"/>
    <n v="93"/>
    <s v="Centennial Urgent Care 182"/>
    <x v="2"/>
    <n v="54"/>
    <n v="54"/>
    <n v="100"/>
    <s v="GT"/>
    <n v="99"/>
    <s v="PASS"/>
    <x v="0"/>
  </r>
  <r>
    <s v="1-4-patient_birth_date_is_present-_x0009_"/>
    <n v="93"/>
    <s v="Centennial Urgent Care 182"/>
    <x v="3"/>
    <n v="54"/>
    <n v="54"/>
    <n v="100"/>
    <s v="GT"/>
    <n v="99"/>
    <s v="PASS"/>
    <x v="0"/>
  </r>
  <r>
    <s v="1-5-patient_gender_is_present-"/>
    <n v="93"/>
    <s v="Centennial Urgent Care 182"/>
    <x v="4"/>
    <n v="54"/>
    <n v="54"/>
    <n v="100"/>
    <s v="GT"/>
    <n v="99"/>
    <s v="PASS"/>
    <x v="0"/>
  </r>
  <r>
    <s v="1-6-patient_address_street_is_present-"/>
    <n v="93"/>
    <s v="Centennial Urgent Care 182"/>
    <x v="5"/>
    <n v="54"/>
    <n v="54"/>
    <n v="100"/>
    <s v="GT"/>
    <n v="85"/>
    <s v="PASS"/>
    <x v="0"/>
  </r>
  <r>
    <s v="1-7-_patient_address_city_is_present-_x0009_"/>
    <n v="93"/>
    <s v="Centennial Urgent Care 182"/>
    <x v="6"/>
    <n v="54"/>
    <n v="54"/>
    <n v="100"/>
    <s v="GT"/>
    <n v="85"/>
    <s v="PASS"/>
    <x v="0"/>
  </r>
  <r>
    <s v="1-8-patient_address_state_is_present-_x0009_"/>
    <n v="93"/>
    <s v="Centennial Urgent Care 182"/>
    <x v="7"/>
    <n v="54"/>
    <n v="54"/>
    <n v="100"/>
    <s v="GT"/>
    <n v="85"/>
    <s v="PASS"/>
    <x v="0"/>
  </r>
  <r>
    <s v="1-9-patient_address_zip_code_is_present-_x0009_"/>
    <n v="93"/>
    <s v="Centennial Urgent Care 182"/>
    <x v="8"/>
    <n v="54"/>
    <n v="54"/>
    <n v="100"/>
    <s v="GT"/>
    <n v="85"/>
    <s v="PASS"/>
    <x v="0"/>
  </r>
  <r>
    <s v="1-10-patient_complete_address_is_present-"/>
    <n v="93"/>
    <s v="Centennial Urgent Care 182"/>
    <x v="9"/>
    <n v="54"/>
    <n v="54"/>
    <n v="100"/>
    <s v="GT"/>
    <n v="85"/>
    <s v="PASS"/>
    <x v="0"/>
  </r>
  <r>
    <s v="1-11-patient_race_is_present-"/>
    <n v="93"/>
    <s v="Centennial Urgent Care 182"/>
    <x v="10"/>
    <n v="54"/>
    <n v="54"/>
    <n v="100"/>
    <s v="GT"/>
    <n v="95"/>
    <s v="PASS"/>
    <x v="0"/>
  </r>
  <r>
    <s v="1-12-patient_ethnicity_is_present-"/>
    <n v="93"/>
    <s v="Centennial Urgent Care 182"/>
    <x v="11"/>
    <n v="54"/>
    <n v="54"/>
    <n v="100"/>
    <s v="GT"/>
    <n v="95"/>
    <s v="PASS"/>
    <x v="0"/>
  </r>
  <r>
    <s v="1-13-patient_phone_number_is_present-"/>
    <n v="93"/>
    <s v="Centennial Urgent Care 182"/>
    <x v="12"/>
    <n v="54"/>
    <n v="54"/>
    <n v="100"/>
    <s v="GT"/>
    <n v="90"/>
    <s v="PASS"/>
    <x v="0"/>
  </r>
  <r>
    <s v="1-14-patient_email_is_present-"/>
    <n v="93"/>
    <s v="Centennial Urgent Care 182"/>
    <x v="13"/>
    <n v="21"/>
    <n v="54"/>
    <n v="38.89"/>
    <s v="GT"/>
    <n v="90"/>
    <s v="FAIL"/>
    <x v="0"/>
  </r>
  <r>
    <s v="1-15-mother’s_maiden_name_is_present-"/>
    <n v="93"/>
    <s v="Centennial Urgent Care 182"/>
    <x v="14"/>
    <n v="33"/>
    <n v="54"/>
    <n v="61.11"/>
    <s v="GT"/>
    <n v="90"/>
    <s v="FAIL"/>
    <x v="0"/>
  </r>
  <r>
    <s v="1-16-responsible_person_first_name_is_present-"/>
    <n v="93"/>
    <s v="Centennial Urgent Care 182"/>
    <x v="15"/>
    <n v="50"/>
    <n v="54"/>
    <n v="92.59"/>
    <s v="GT"/>
    <n v="90"/>
    <s v="PASS"/>
    <x v="0"/>
  </r>
  <r>
    <s v="1-17-responsible_person_last_name_is_present-"/>
    <n v="93"/>
    <s v="Centennial Urgent Care 182"/>
    <x v="16"/>
    <n v="50"/>
    <n v="54"/>
    <n v="92.59"/>
    <s v="GT"/>
    <n v="90"/>
    <s v="PASS"/>
    <x v="0"/>
  </r>
  <r>
    <s v="1-18-vaccine_administration_code_is_present-"/>
    <n v="93"/>
    <s v="Centennial Urgent Care 182"/>
    <x v="17"/>
    <n v="515"/>
    <n v="515"/>
    <n v="100"/>
    <s v="GT"/>
    <n v="99"/>
    <s v="PASS"/>
    <x v="0"/>
  </r>
  <r>
    <s v="1-19-vaccine_administration_date_is_present-"/>
    <n v="93"/>
    <s v="Centennial Urgent Care 182"/>
    <x v="18"/>
    <n v="515"/>
    <n v="515"/>
    <n v="100"/>
    <s v="GT"/>
    <n v="99"/>
    <s v="PASS"/>
    <x v="0"/>
  </r>
  <r>
    <s v="1-20-vaccine_information_source_(e-g-_admin/historical_indicator)_is_present-"/>
    <n v="93"/>
    <s v="Centennial Urgent Care 182"/>
    <x v="19"/>
    <n v="515"/>
    <n v="515"/>
    <n v="100"/>
    <s v="GT"/>
    <n v="99"/>
    <s v="PASS"/>
    <x v="0"/>
  </r>
  <r>
    <s v="1-21-vaccine_lot_number_is_present-"/>
    <n v="93"/>
    <s v="Centennial Urgent Care 182"/>
    <x v="20"/>
    <n v="515"/>
    <n v="515"/>
    <n v="100"/>
    <s v="GT"/>
    <n v="99"/>
    <s v="PASS"/>
    <x v="0"/>
  </r>
  <r>
    <s v="1-22-vaccine_lot_expiration_date_is_present-"/>
    <n v="93"/>
    <s v="Centennial Urgent Care 182"/>
    <x v="21"/>
    <n v="515"/>
    <n v="515"/>
    <n v="100"/>
    <s v="GT"/>
    <n v="99"/>
    <s v="PASS"/>
    <x v="0"/>
  </r>
  <r>
    <s v="1-23-vaccine_eligibility_code_is_present-"/>
    <n v="93"/>
    <s v="Centennial Urgent Care 182"/>
    <x v="22"/>
    <n v="515"/>
    <n v="515"/>
    <n v="100"/>
    <s v="GT"/>
    <n v="99"/>
    <s v="PASS"/>
    <x v="0"/>
  </r>
  <r>
    <s v="1-24-vaccine_funding_source_is_present-"/>
    <n v="93"/>
    <s v="Centennial Urgent Care 182"/>
    <x v="23"/>
    <n v="515"/>
    <n v="515"/>
    <n v="100"/>
    <s v="GT"/>
    <n v="99"/>
    <s v="PASS"/>
    <x v="0"/>
  </r>
  <r>
    <s v="2-1-patients_born_on_the_first_of_the_month_do_not_exceed_normal_distribution_of_birth_dates-"/>
    <n v="93"/>
    <s v="Centennial Urgent Care 182"/>
    <x v="24"/>
    <n v="1"/>
    <n v="54"/>
    <n v="1.85"/>
    <s v="LT"/>
    <n v="4"/>
    <s v="PASS"/>
    <x v="0"/>
  </r>
  <r>
    <s v="2-2-patients_born_on_the_15th_of_the_month_do_not_exceed_normal_distribution_of_birth_dates-"/>
    <n v="93"/>
    <s v="Centennial Urgent Care 182"/>
    <x v="25"/>
    <n v="1"/>
    <n v="54"/>
    <n v="1.85"/>
    <s v="LT"/>
    <n v="4"/>
    <s v="PASS"/>
    <x v="0"/>
  </r>
  <r>
    <s v="2-3-patients_born_on_the_last_day_of_the_month_do_not_exceed_normal_distribution_of_birth_dates-"/>
    <n v="93"/>
    <s v="Centennial Urgent Care 182"/>
    <x v="26"/>
    <n v="1"/>
    <n v="54"/>
    <n v="1.85"/>
    <s v="LT"/>
    <n v="4"/>
    <s v="PASS"/>
    <x v="0"/>
  </r>
  <r>
    <s v="2-4-patient_has_more_vaccinations_than_expected-"/>
    <n v="93"/>
    <s v="Centennial Urgent Care 182"/>
    <x v="27"/>
    <n v="0"/>
    <n v="54"/>
    <n v="0"/>
    <s v="LT"/>
    <n v="1"/>
    <s v="PASS"/>
    <x v="0"/>
  </r>
  <r>
    <s v="2-5-vaccine_administration_date_is_after_vaccine_lot_expiration_date-"/>
    <n v="93"/>
    <s v="Centennial Urgent Care 182"/>
    <x v="28"/>
    <n v="0"/>
    <n v="515"/>
    <n v="0"/>
    <s v="LT"/>
    <n v="1"/>
    <s v="PASS"/>
    <x v="0"/>
  </r>
  <r>
    <s v="2-6-vaccine_administration_date_is_before_birth_date-"/>
    <n v="93"/>
    <s v="Centennial Urgent Care 182"/>
    <x v="29"/>
    <n v="0"/>
    <n v="515"/>
    <n v="0"/>
    <s v="LT"/>
    <n v="1"/>
    <s v="PASS"/>
    <x v="0"/>
  </r>
  <r>
    <s v="2-7-vaccine_administration_dates_on_the_first_day_of_the_month_do_not_exceed_normal_distribution_of_administrations_dates-"/>
    <n v="93"/>
    <s v="Centennial Urgent Care 182"/>
    <x v="30"/>
    <n v="17"/>
    <n v="515"/>
    <n v="3.3"/>
    <s v="LT"/>
    <n v="4"/>
    <s v="PASS"/>
    <x v="0"/>
  </r>
  <r>
    <s v="2-8-vaccine_administration_dates_on_the_15th_of_the_month_do_not_exceed_normal_distribution_of_administration_dates-"/>
    <n v="93"/>
    <s v="Centennial Urgent Care 182"/>
    <x v="31"/>
    <n v="13"/>
    <n v="515"/>
    <n v="2.52"/>
    <s v="LT"/>
    <n v="4"/>
    <s v="PASS"/>
    <x v="0"/>
  </r>
  <r>
    <s v="2-9-vaccine_administration_dates_on_the_last_day_of_the_month_do_not_exceed_normal_distribution_of_administration_dates-"/>
    <n v="93"/>
    <s v="Centennial Urgent Care 182"/>
    <x v="32"/>
    <n v="7"/>
    <n v="515"/>
    <n v="1.36"/>
    <s v="LT"/>
    <n v="4"/>
    <s v="PASS"/>
    <x v="0"/>
  </r>
  <r>
    <s v="2-10-vaccine_administration_code_was_administered_at_an_improbable_age-"/>
    <n v="93"/>
    <s v="Centennial Urgent Care 182"/>
    <x v="33"/>
    <n v="0"/>
    <n v="515"/>
    <n v="0"/>
    <s v="LT"/>
    <n v="1"/>
    <s v="PASS"/>
    <x v="0"/>
  </r>
  <r>
    <s v="2-11-vaccine_administration_code_is_not_specific_for_administered_vaccination_event-"/>
    <n v="93"/>
    <s v="Centennial Urgent Care 182"/>
    <x v="34"/>
    <n v="0"/>
    <n v="515"/>
    <n v="0"/>
    <s v="LT"/>
    <n v="1"/>
    <s v="PASS"/>
    <x v="0"/>
  </r>
  <r>
    <s v="2-12-vaccine_lot_number_has_an_invalid_prefix-"/>
    <n v="93"/>
    <s v="Centennial Urgent Care 182"/>
    <x v="35"/>
    <n v="0"/>
    <n v="515"/>
    <n v="0"/>
    <s v="LT"/>
    <n v="1"/>
    <s v="PASS"/>
    <x v="0"/>
  </r>
  <r>
    <s v="2-13-vaccine_lot_number_has_an_invalid_infix-"/>
    <n v="93"/>
    <s v="Centennial Urgent Care 182"/>
    <x v="36"/>
    <n v="0"/>
    <n v="515"/>
    <n v="0"/>
    <s v="LT"/>
    <n v="1"/>
    <s v="PASS"/>
    <x v="0"/>
  </r>
  <r>
    <s v="2-14-vaccine_lot_number_has_an_invalid_suffix-"/>
    <n v="93"/>
    <s v="Centennial Urgent Care 182"/>
    <x v="37"/>
    <n v="0"/>
    <n v="515"/>
    <n v="0"/>
    <s v="LT"/>
    <n v="1"/>
    <s v="PASS"/>
    <x v="0"/>
  </r>
  <r>
    <s v="2-15-vaccine_lot_number_contains_at_least_one_invalid_character-"/>
    <n v="93"/>
    <s v="Centennial Urgent Care 182"/>
    <x v="38"/>
    <n v="0"/>
    <n v="515"/>
    <n v="0"/>
    <s v="LT"/>
    <n v="1"/>
    <s v="PASS"/>
    <x v="0"/>
  </r>
  <r>
    <s v="2-16-vaccine_lot_number_is_too_short-"/>
    <n v="93"/>
    <s v="Centennial Urgent Care 182"/>
    <x v="39"/>
    <n v="0"/>
    <n v="515"/>
    <n v="0"/>
    <s v="LT"/>
    <n v="1"/>
    <s v="PASS"/>
    <x v="0"/>
  </r>
  <r>
    <s v="2-17-vaccine_administration_code_is_unrecognized-"/>
    <n v="93"/>
    <s v="Centennial Urgent Care 182"/>
    <x v="40"/>
    <n v="0"/>
    <n v="515"/>
    <n v="0"/>
    <s v="LT"/>
    <n v="1"/>
    <s v="PASS"/>
    <x v="0"/>
  </r>
  <r>
    <s v="2-18-vaccine_manufacturer_is_unrecognized-"/>
    <n v="93"/>
    <s v="Centennial Urgent Care 182"/>
    <x v="41"/>
    <n v="1"/>
    <n v="515"/>
    <n v="0.19"/>
    <s v="LT"/>
    <n v="1"/>
    <s v="PASS"/>
    <x v="0"/>
  </r>
  <r>
    <s v="2-19-vaccine_administration_route_is_unrecognized-"/>
    <n v="93"/>
    <s v="Centennial Urgent Care 182"/>
    <x v="42"/>
    <n v="0"/>
    <n v="515"/>
    <n v="0"/>
    <s v="LT"/>
    <n v="1"/>
    <s v="PASS"/>
    <x v="0"/>
  </r>
  <r>
    <s v="2-20-vaccine_body_site_is_unrecognized-"/>
    <n v="93"/>
    <s v="Centennial Urgent Care 182"/>
    <x v="43"/>
    <n v="0"/>
    <n v="515"/>
    <n v="0"/>
    <s v="LT"/>
    <n v="1"/>
    <s v="PASS"/>
    <x v="0"/>
  </r>
  <r>
    <s v="2-21-vaccination_information_source_is_administered_but_appeared_to_be_historical-"/>
    <n v="93"/>
    <s v="Centennial Urgent Care 182"/>
    <x v="44"/>
    <n v="0"/>
    <n v="515"/>
    <n v="0"/>
    <s v="NONE"/>
    <s v="NONE"/>
    <s v="NONE"/>
    <x v="0"/>
  </r>
  <r>
    <s v="2-22-_funding_source_does_not_match_eligibility_code"/>
    <n v="93"/>
    <s v="Centennial Urgent Care 182"/>
    <x v="45"/>
    <n v="1"/>
    <n v="515"/>
    <n v="0.19"/>
    <s v="NONE"/>
    <s v="NONE"/>
    <s v="NONE"/>
    <x v="0"/>
  </r>
  <r>
    <s v="3-1-administered_vaccination_events_are_entered_into_the_iis_within_one_calendar_day_from_administration_date-"/>
    <n v="93"/>
    <s v="Centennial Urgent Care 182"/>
    <x v="46"/>
    <n v="505"/>
    <n v="515"/>
    <n v="98.06"/>
    <s v="GT"/>
    <n v="95"/>
    <s v="PASS"/>
    <x v="0"/>
  </r>
  <r>
    <s v="3-2-patient_entry_into_iis_≤30_days_from_birth"/>
    <n v="93"/>
    <s v="Centennial Urgent Care 182"/>
    <x v="47"/>
    <n v="49"/>
    <n v="54"/>
    <n v="90.74"/>
    <s v="GT"/>
    <n v="95"/>
    <s v="FAIL"/>
    <x v="0"/>
  </r>
  <r>
    <s v="3-3-patient_entry_into_iis_30–45_days_from_birth"/>
    <n v="93"/>
    <s v="Centennial Urgent Care 182"/>
    <x v="48"/>
    <n v="1"/>
    <n v="54"/>
    <n v="1.85"/>
    <s v="LT"/>
    <n v="5"/>
    <s v="PASS"/>
    <x v="0"/>
  </r>
  <r>
    <s v="3-4-patient_entry_into_iis_45–60_days_from_birth"/>
    <n v="93"/>
    <s v="Centennial Urgent Care 182"/>
    <x v="49"/>
    <n v="0"/>
    <n v="54"/>
    <n v="0"/>
    <s v="LT"/>
    <n v="5"/>
    <s v="PASS"/>
    <x v="0"/>
  </r>
  <r>
    <s v="3-5-patient_entry_into_iis_&gt;_60_days_from_birth"/>
    <n v="93"/>
    <s v="Centennial Urgent Care 182"/>
    <x v="50"/>
    <n v="4"/>
    <n v="54"/>
    <n v="7.41"/>
    <s v="LT"/>
    <n v="5"/>
    <s v="FAIL"/>
    <x v="0"/>
  </r>
  <r>
    <s v="3-6-administered_dose_entry_into_iis_2-7_days_from_admin_date"/>
    <n v="93"/>
    <s v="Centennial Urgent Care 182"/>
    <x v="51"/>
    <n v="2"/>
    <n v="515"/>
    <n v="0.39"/>
    <s v="LT"/>
    <n v="5"/>
    <s v="PASS"/>
    <x v="0"/>
  </r>
  <r>
    <s v="3-7-administered_dose_entry_into_iis_8-14_days_from_admin_date"/>
    <n v="93"/>
    <s v="Centennial Urgent Care 182"/>
    <x v="52"/>
    <n v="0"/>
    <n v="515"/>
    <n v="0"/>
    <s v="LT"/>
    <n v="5"/>
    <s v="PASS"/>
    <x v="0"/>
  </r>
  <r>
    <s v="3-8-administered_dose_entry_into_iis_&gt;_14_days_from_admin_date"/>
    <n v="93"/>
    <s v="Centennial Urgent Care 182"/>
    <x v="53"/>
    <n v="8"/>
    <n v="515"/>
    <n v="1.55"/>
    <s v="LT"/>
    <n v="5"/>
    <s v="PASS"/>
    <x v="0"/>
  </r>
  <r>
    <s v="1-1-patient_first_name_is_present-"/>
    <n v="46"/>
    <s v="Centennial Urgent Care 218"/>
    <x v="0"/>
    <n v="226"/>
    <n v="226"/>
    <n v="100"/>
    <s v="GT"/>
    <n v="99"/>
    <s v="PASS"/>
    <x v="0"/>
  </r>
  <r>
    <s v="1-2-patient_middle_name_is_present-"/>
    <n v="46"/>
    <s v="Centennial Urgent Care 218"/>
    <x v="1"/>
    <n v="161"/>
    <n v="226"/>
    <n v="71.239999999999995"/>
    <s v="GT"/>
    <n v="75"/>
    <s v="FAIL"/>
    <x v="0"/>
  </r>
  <r>
    <s v="1-3-patient_name_last_is_present-"/>
    <n v="46"/>
    <s v="Centennial Urgent Care 218"/>
    <x v="2"/>
    <n v="226"/>
    <n v="226"/>
    <n v="100"/>
    <s v="GT"/>
    <n v="99"/>
    <s v="PASS"/>
    <x v="0"/>
  </r>
  <r>
    <s v="1-4-patient_birth_date_is_present-_x0009_"/>
    <n v="46"/>
    <s v="Centennial Urgent Care 218"/>
    <x v="3"/>
    <n v="226"/>
    <n v="226"/>
    <n v="100"/>
    <s v="GT"/>
    <n v="99"/>
    <s v="PASS"/>
    <x v="0"/>
  </r>
  <r>
    <s v="1-5-patient_gender_is_present-"/>
    <n v="46"/>
    <s v="Centennial Urgent Care 218"/>
    <x v="4"/>
    <n v="226"/>
    <n v="226"/>
    <n v="100"/>
    <s v="GT"/>
    <n v="99"/>
    <s v="PASS"/>
    <x v="0"/>
  </r>
  <r>
    <s v="1-6-patient_address_street_is_present-"/>
    <n v="46"/>
    <s v="Centennial Urgent Care 218"/>
    <x v="5"/>
    <n v="226"/>
    <n v="226"/>
    <n v="100"/>
    <s v="GT"/>
    <n v="85"/>
    <s v="PASS"/>
    <x v="0"/>
  </r>
  <r>
    <s v="1-7-_patient_address_city_is_present-_x0009_"/>
    <n v="46"/>
    <s v="Centennial Urgent Care 218"/>
    <x v="6"/>
    <n v="226"/>
    <n v="226"/>
    <n v="100"/>
    <s v="GT"/>
    <n v="85"/>
    <s v="PASS"/>
    <x v="0"/>
  </r>
  <r>
    <s v="1-8-patient_address_state_is_present-_x0009_"/>
    <n v="46"/>
    <s v="Centennial Urgent Care 218"/>
    <x v="7"/>
    <n v="226"/>
    <n v="226"/>
    <n v="100"/>
    <s v="GT"/>
    <n v="85"/>
    <s v="PASS"/>
    <x v="0"/>
  </r>
  <r>
    <s v="1-9-patient_address_zip_code_is_present-_x0009_"/>
    <n v="46"/>
    <s v="Centennial Urgent Care 218"/>
    <x v="8"/>
    <n v="226"/>
    <n v="226"/>
    <n v="100"/>
    <s v="GT"/>
    <n v="85"/>
    <s v="PASS"/>
    <x v="0"/>
  </r>
  <r>
    <s v="1-10-patient_complete_address_is_present-"/>
    <n v="46"/>
    <s v="Centennial Urgent Care 218"/>
    <x v="9"/>
    <n v="226"/>
    <n v="226"/>
    <n v="100"/>
    <s v="GT"/>
    <n v="85"/>
    <s v="PASS"/>
    <x v="0"/>
  </r>
  <r>
    <s v="1-11-patient_race_is_present-"/>
    <n v="46"/>
    <s v="Centennial Urgent Care 218"/>
    <x v="10"/>
    <n v="226"/>
    <n v="226"/>
    <n v="100"/>
    <s v="GT"/>
    <n v="95"/>
    <s v="PASS"/>
    <x v="0"/>
  </r>
  <r>
    <s v="1-12-patient_ethnicity_is_present-"/>
    <n v="46"/>
    <s v="Centennial Urgent Care 218"/>
    <x v="11"/>
    <n v="226"/>
    <n v="226"/>
    <n v="100"/>
    <s v="GT"/>
    <n v="95"/>
    <s v="PASS"/>
    <x v="0"/>
  </r>
  <r>
    <s v="1-13-patient_phone_number_is_present-"/>
    <n v="46"/>
    <s v="Centennial Urgent Care 218"/>
    <x v="12"/>
    <n v="216"/>
    <n v="226"/>
    <n v="95.58"/>
    <s v="GT"/>
    <n v="90"/>
    <s v="PASS"/>
    <x v="0"/>
  </r>
  <r>
    <s v="1-14-patient_email_is_present-"/>
    <n v="46"/>
    <s v="Centennial Urgent Care 218"/>
    <x v="13"/>
    <n v="83"/>
    <n v="226"/>
    <n v="36.729999999999997"/>
    <s v="GT"/>
    <n v="90"/>
    <s v="FAIL"/>
    <x v="0"/>
  </r>
  <r>
    <s v="1-15-mother’s_maiden_name_is_present-"/>
    <n v="46"/>
    <s v="Centennial Urgent Care 218"/>
    <x v="14"/>
    <n v="61"/>
    <n v="226"/>
    <n v="26.99"/>
    <s v="GT"/>
    <n v="90"/>
    <s v="FAIL"/>
    <x v="0"/>
  </r>
  <r>
    <s v="1-16-responsible_person_first_name_is_present-"/>
    <n v="46"/>
    <s v="Centennial Urgent Care 218"/>
    <x v="15"/>
    <n v="138"/>
    <n v="226"/>
    <n v="61.06"/>
    <s v="GT"/>
    <n v="90"/>
    <s v="FAIL"/>
    <x v="0"/>
  </r>
  <r>
    <s v="1-17-responsible_person_last_name_is_present-"/>
    <n v="46"/>
    <s v="Centennial Urgent Care 218"/>
    <x v="16"/>
    <n v="138"/>
    <n v="226"/>
    <n v="61.06"/>
    <s v="GT"/>
    <n v="90"/>
    <s v="FAIL"/>
    <x v="0"/>
  </r>
  <r>
    <s v="1-18-vaccine_administration_code_is_present-"/>
    <n v="46"/>
    <s v="Centennial Urgent Care 218"/>
    <x v="17"/>
    <n v="1195"/>
    <n v="1195"/>
    <n v="100"/>
    <s v="GT"/>
    <n v="99"/>
    <s v="PASS"/>
    <x v="0"/>
  </r>
  <r>
    <s v="1-19-vaccine_administration_date_is_present-"/>
    <n v="46"/>
    <s v="Centennial Urgent Care 218"/>
    <x v="18"/>
    <n v="1195"/>
    <n v="1195"/>
    <n v="100"/>
    <s v="GT"/>
    <n v="99"/>
    <s v="PASS"/>
    <x v="0"/>
  </r>
  <r>
    <s v="1-20-vaccine_information_source_(e-g-_admin/historical_indicator)_is_present-"/>
    <n v="46"/>
    <s v="Centennial Urgent Care 218"/>
    <x v="19"/>
    <n v="1195"/>
    <n v="1195"/>
    <n v="100"/>
    <s v="GT"/>
    <n v="99"/>
    <s v="PASS"/>
    <x v="0"/>
  </r>
  <r>
    <s v="1-21-vaccine_lot_number_is_present-"/>
    <n v="46"/>
    <s v="Centennial Urgent Care 218"/>
    <x v="20"/>
    <n v="1195"/>
    <n v="1195"/>
    <n v="100"/>
    <s v="GT"/>
    <n v="99"/>
    <s v="PASS"/>
    <x v="0"/>
  </r>
  <r>
    <s v="1-22-vaccine_lot_expiration_date_is_present-"/>
    <n v="46"/>
    <s v="Centennial Urgent Care 218"/>
    <x v="21"/>
    <n v="1195"/>
    <n v="1195"/>
    <n v="100"/>
    <s v="GT"/>
    <n v="99"/>
    <s v="PASS"/>
    <x v="0"/>
  </r>
  <r>
    <s v="1-23-vaccine_eligibility_code_is_present-"/>
    <n v="46"/>
    <s v="Centennial Urgent Care 218"/>
    <x v="22"/>
    <n v="1195"/>
    <n v="1195"/>
    <n v="100"/>
    <s v="GT"/>
    <n v="99"/>
    <s v="PASS"/>
    <x v="0"/>
  </r>
  <r>
    <s v="1-24-vaccine_funding_source_is_present-"/>
    <n v="46"/>
    <s v="Centennial Urgent Care 218"/>
    <x v="23"/>
    <n v="1195"/>
    <n v="1195"/>
    <n v="100"/>
    <s v="GT"/>
    <n v="99"/>
    <s v="PASS"/>
    <x v="0"/>
  </r>
  <r>
    <s v="2-1-patients_born_on_the_first_of_the_month_do_not_exceed_normal_distribution_of_birth_dates-"/>
    <n v="46"/>
    <s v="Centennial Urgent Care 218"/>
    <x v="24"/>
    <n v="10"/>
    <n v="226"/>
    <n v="4.42"/>
    <s v="LT"/>
    <n v="4"/>
    <s v="FAIL"/>
    <x v="0"/>
  </r>
  <r>
    <s v="2-2-patients_born_on_the_15th_of_the_month_do_not_exceed_normal_distribution_of_birth_dates-"/>
    <n v="46"/>
    <s v="Centennial Urgent Care 218"/>
    <x v="25"/>
    <n v="4"/>
    <n v="226"/>
    <n v="1.77"/>
    <s v="LT"/>
    <n v="4"/>
    <s v="PASS"/>
    <x v="0"/>
  </r>
  <r>
    <s v="2-3-patients_born_on_the_last_day_of_the_month_do_not_exceed_normal_distribution_of_birth_dates-"/>
    <n v="46"/>
    <s v="Centennial Urgent Care 218"/>
    <x v="26"/>
    <n v="14"/>
    <n v="226"/>
    <n v="6.19"/>
    <s v="LT"/>
    <n v="4"/>
    <s v="FAIL"/>
    <x v="0"/>
  </r>
  <r>
    <s v="2-4-patient_has_more_vaccinations_than_expected-"/>
    <n v="46"/>
    <s v="Centennial Urgent Care 218"/>
    <x v="27"/>
    <n v="0"/>
    <n v="226"/>
    <n v="0"/>
    <s v="LT"/>
    <n v="1"/>
    <s v="PASS"/>
    <x v="0"/>
  </r>
  <r>
    <s v="2-5-vaccine_administration_date_is_after_vaccine_lot_expiration_date-"/>
    <n v="46"/>
    <s v="Centennial Urgent Care 218"/>
    <x v="28"/>
    <n v="0"/>
    <n v="1195"/>
    <n v="0"/>
    <s v="LT"/>
    <n v="1"/>
    <s v="PASS"/>
    <x v="0"/>
  </r>
  <r>
    <s v="2-6-vaccine_administration_date_is_before_birth_date-"/>
    <n v="46"/>
    <s v="Centennial Urgent Care 218"/>
    <x v="29"/>
    <n v="0"/>
    <n v="1195"/>
    <n v="0"/>
    <s v="LT"/>
    <n v="1"/>
    <s v="PASS"/>
    <x v="0"/>
  </r>
  <r>
    <s v="2-7-vaccine_administration_dates_on_the_first_day_of_the_month_do_not_exceed_normal_distribution_of_administrations_dates-"/>
    <n v="46"/>
    <s v="Centennial Urgent Care 218"/>
    <x v="30"/>
    <n v="30"/>
    <n v="1195"/>
    <n v="2.5099999999999998"/>
    <s v="LT"/>
    <n v="4"/>
    <s v="PASS"/>
    <x v="0"/>
  </r>
  <r>
    <s v="2-8-vaccine_administration_dates_on_the_15th_of_the_month_do_not_exceed_normal_distribution_of_administration_dates-"/>
    <n v="46"/>
    <s v="Centennial Urgent Care 218"/>
    <x v="31"/>
    <n v="59"/>
    <n v="1195"/>
    <n v="4.9400000000000004"/>
    <s v="LT"/>
    <n v="4"/>
    <s v="FAIL"/>
    <x v="0"/>
  </r>
  <r>
    <s v="2-9-vaccine_administration_dates_on_the_last_day_of_the_month_do_not_exceed_normal_distribution_of_administration_dates-"/>
    <n v="46"/>
    <s v="Centennial Urgent Care 218"/>
    <x v="32"/>
    <n v="34"/>
    <n v="1195"/>
    <n v="2.85"/>
    <s v="LT"/>
    <n v="4"/>
    <s v="PASS"/>
    <x v="0"/>
  </r>
  <r>
    <s v="2-10-vaccine_administration_code_was_administered_at_an_improbable_age-"/>
    <n v="46"/>
    <s v="Centennial Urgent Care 218"/>
    <x v="33"/>
    <n v="51"/>
    <n v="1195"/>
    <n v="4.2699999999999996"/>
    <s v="LT"/>
    <n v="1"/>
    <s v="FAIL"/>
    <x v="0"/>
  </r>
  <r>
    <s v="2-11-vaccine_administration_code_is_not_specific_for_administered_vaccination_event-"/>
    <n v="46"/>
    <s v="Centennial Urgent Care 218"/>
    <x v="34"/>
    <n v="0"/>
    <n v="1195"/>
    <n v="0"/>
    <s v="LT"/>
    <n v="1"/>
    <s v="PASS"/>
    <x v="0"/>
  </r>
  <r>
    <s v="2-12-vaccine_lot_number_has_an_invalid_prefix-"/>
    <n v="46"/>
    <s v="Centennial Urgent Care 218"/>
    <x v="35"/>
    <n v="0"/>
    <n v="1195"/>
    <n v="0"/>
    <s v="LT"/>
    <n v="1"/>
    <s v="PASS"/>
    <x v="0"/>
  </r>
  <r>
    <s v="2-13-vaccine_lot_number_has_an_invalid_infix-"/>
    <n v="46"/>
    <s v="Centennial Urgent Care 218"/>
    <x v="36"/>
    <n v="0"/>
    <n v="1195"/>
    <n v="0"/>
    <s v="LT"/>
    <n v="1"/>
    <s v="PASS"/>
    <x v="0"/>
  </r>
  <r>
    <s v="2-14-vaccine_lot_number_has_an_invalid_suffix-"/>
    <n v="46"/>
    <s v="Centennial Urgent Care 218"/>
    <x v="37"/>
    <n v="0"/>
    <n v="1195"/>
    <n v="0"/>
    <s v="LT"/>
    <n v="1"/>
    <s v="PASS"/>
    <x v="0"/>
  </r>
  <r>
    <s v="2-15-vaccine_lot_number_contains_at_least_one_invalid_character-"/>
    <n v="46"/>
    <s v="Centennial Urgent Care 218"/>
    <x v="38"/>
    <n v="0"/>
    <n v="1195"/>
    <n v="0"/>
    <s v="LT"/>
    <n v="1"/>
    <s v="PASS"/>
    <x v="0"/>
  </r>
  <r>
    <s v="2-16-vaccine_lot_number_is_too_short-"/>
    <n v="46"/>
    <s v="Centennial Urgent Care 218"/>
    <x v="39"/>
    <n v="0"/>
    <n v="1195"/>
    <n v="0"/>
    <s v="LT"/>
    <n v="1"/>
    <s v="PASS"/>
    <x v="0"/>
  </r>
  <r>
    <s v="2-17-vaccine_administration_code_is_unrecognized-"/>
    <n v="46"/>
    <s v="Centennial Urgent Care 218"/>
    <x v="40"/>
    <n v="0"/>
    <n v="1195"/>
    <n v="0"/>
    <s v="LT"/>
    <n v="1"/>
    <s v="PASS"/>
    <x v="0"/>
  </r>
  <r>
    <s v="2-18-vaccine_manufacturer_is_unrecognized-"/>
    <n v="46"/>
    <s v="Centennial Urgent Care 218"/>
    <x v="41"/>
    <n v="0"/>
    <n v="1195"/>
    <n v="0"/>
    <s v="LT"/>
    <n v="1"/>
    <s v="PASS"/>
    <x v="0"/>
  </r>
  <r>
    <s v="2-19-vaccine_administration_route_is_unrecognized-"/>
    <n v="46"/>
    <s v="Centennial Urgent Care 218"/>
    <x v="42"/>
    <n v="0"/>
    <n v="1195"/>
    <n v="0"/>
    <s v="LT"/>
    <n v="1"/>
    <s v="PASS"/>
    <x v="0"/>
  </r>
  <r>
    <s v="2-20-vaccine_body_site_is_unrecognized-"/>
    <n v="46"/>
    <s v="Centennial Urgent Care 218"/>
    <x v="43"/>
    <n v="6"/>
    <n v="1195"/>
    <n v="0.5"/>
    <s v="LT"/>
    <n v="1"/>
    <s v="PASS"/>
    <x v="0"/>
  </r>
  <r>
    <s v="2-21-vaccination_information_source_is_administered_but_appeared_to_be_historical-"/>
    <n v="46"/>
    <s v="Centennial Urgent Care 218"/>
    <x v="44"/>
    <n v="0"/>
    <n v="1195"/>
    <n v="0"/>
    <s v="NONE"/>
    <s v="NONE"/>
    <s v="NONE"/>
    <x v="0"/>
  </r>
  <r>
    <s v="2-22-_funding_source_does_not_match_eligibility_code"/>
    <n v="46"/>
    <s v="Centennial Urgent Care 218"/>
    <x v="45"/>
    <n v="1"/>
    <n v="1195"/>
    <n v="0.08"/>
    <s v="NONE"/>
    <s v="NONE"/>
    <s v="NONE"/>
    <x v="0"/>
  </r>
  <r>
    <s v="3-1-administered_vaccination_events_are_entered_into_the_iis_within_one_calendar_day_from_administration_date-"/>
    <n v="46"/>
    <s v="Centennial Urgent Care 218"/>
    <x v="46"/>
    <n v="1110"/>
    <n v="1195"/>
    <n v="92.89"/>
    <s v="GT"/>
    <n v="95"/>
    <s v="FAIL"/>
    <x v="0"/>
  </r>
  <r>
    <s v="3-2-patient_entry_into_iis_≤30_days_from_birth"/>
    <n v="46"/>
    <s v="Centennial Urgent Care 218"/>
    <x v="47"/>
    <n v="191"/>
    <n v="226"/>
    <n v="84.51"/>
    <s v="GT"/>
    <n v="95"/>
    <s v="FAIL"/>
    <x v="0"/>
  </r>
  <r>
    <s v="3-3-patient_entry_into_iis_30–45_days_from_birth"/>
    <n v="46"/>
    <s v="Centennial Urgent Care 218"/>
    <x v="48"/>
    <n v="2"/>
    <n v="226"/>
    <n v="0.88"/>
    <s v="LT"/>
    <n v="5"/>
    <s v="PASS"/>
    <x v="0"/>
  </r>
  <r>
    <s v="3-4-patient_entry_into_iis_45–60_days_from_birth"/>
    <n v="46"/>
    <s v="Centennial Urgent Care 218"/>
    <x v="49"/>
    <n v="4"/>
    <n v="226"/>
    <n v="1.77"/>
    <s v="LT"/>
    <n v="5"/>
    <s v="PASS"/>
    <x v="0"/>
  </r>
  <r>
    <s v="3-5-patient_entry_into_iis_&gt;_60_days_from_birth"/>
    <n v="46"/>
    <s v="Centennial Urgent Care 218"/>
    <x v="50"/>
    <n v="29"/>
    <n v="226"/>
    <n v="12.83"/>
    <s v="LT"/>
    <n v="5"/>
    <s v="FAIL"/>
    <x v="0"/>
  </r>
  <r>
    <s v="3-6-administered_dose_entry_into_iis_2-7_days_from_admin_date"/>
    <n v="46"/>
    <s v="Centennial Urgent Care 218"/>
    <x v="51"/>
    <n v="15"/>
    <n v="1195"/>
    <n v="1.26"/>
    <s v="LT"/>
    <n v="5"/>
    <s v="PASS"/>
    <x v="0"/>
  </r>
  <r>
    <s v="3-7-administered_dose_entry_into_iis_8-14_days_from_admin_date"/>
    <n v="46"/>
    <s v="Centennial Urgent Care 218"/>
    <x v="52"/>
    <n v="19"/>
    <n v="1195"/>
    <n v="1.59"/>
    <s v="LT"/>
    <n v="5"/>
    <s v="PASS"/>
    <x v="0"/>
  </r>
  <r>
    <s v="3-8-administered_dose_entry_into_iis_&gt;_14_days_from_admin_date"/>
    <n v="46"/>
    <s v="Centennial Urgent Care 218"/>
    <x v="53"/>
    <n v="51"/>
    <n v="1195"/>
    <n v="4.2699999999999996"/>
    <s v="LT"/>
    <n v="5"/>
    <s v="PASS"/>
    <x v="0"/>
  </r>
  <r>
    <s v="1-1-patient_first_name_is_present-"/>
    <n v="190"/>
    <s v="Centennial Urgent Care 467"/>
    <x v="0"/>
    <n v="8"/>
    <n v="8"/>
    <n v="100"/>
    <s v="GT"/>
    <n v="99"/>
    <s v="PASS"/>
    <x v="8"/>
  </r>
  <r>
    <s v="1-2-patient_middle_name_is_present-"/>
    <n v="190"/>
    <s v="Centennial Urgent Care 467"/>
    <x v="1"/>
    <n v="2"/>
    <n v="8"/>
    <n v="25"/>
    <s v="GT"/>
    <n v="75"/>
    <s v="FAIL"/>
    <x v="8"/>
  </r>
  <r>
    <s v="1-3-patient_name_last_is_present-"/>
    <n v="190"/>
    <s v="Centennial Urgent Care 467"/>
    <x v="2"/>
    <n v="8"/>
    <n v="8"/>
    <n v="100"/>
    <s v="GT"/>
    <n v="99"/>
    <s v="PASS"/>
    <x v="8"/>
  </r>
  <r>
    <s v="1-4-patient_birth_date_is_present-_x0009_"/>
    <n v="190"/>
    <s v="Centennial Urgent Care 467"/>
    <x v="3"/>
    <n v="8"/>
    <n v="8"/>
    <n v="100"/>
    <s v="GT"/>
    <n v="99"/>
    <s v="PASS"/>
    <x v="8"/>
  </r>
  <r>
    <s v="1-5-patient_gender_is_present-"/>
    <n v="190"/>
    <s v="Centennial Urgent Care 467"/>
    <x v="4"/>
    <n v="8"/>
    <n v="8"/>
    <n v="100"/>
    <s v="GT"/>
    <n v="99"/>
    <s v="PASS"/>
    <x v="8"/>
  </r>
  <r>
    <s v="1-6-patient_address_street_is_present-"/>
    <n v="190"/>
    <s v="Centennial Urgent Care 467"/>
    <x v="5"/>
    <n v="8"/>
    <n v="8"/>
    <n v="100"/>
    <s v="GT"/>
    <n v="85"/>
    <s v="PASS"/>
    <x v="8"/>
  </r>
  <r>
    <s v="1-7-_patient_address_city_is_present-_x0009_"/>
    <n v="190"/>
    <s v="Centennial Urgent Care 467"/>
    <x v="6"/>
    <n v="8"/>
    <n v="8"/>
    <n v="100"/>
    <s v="GT"/>
    <n v="85"/>
    <s v="PASS"/>
    <x v="8"/>
  </r>
  <r>
    <s v="1-8-patient_address_state_is_present-_x0009_"/>
    <n v="190"/>
    <s v="Centennial Urgent Care 467"/>
    <x v="7"/>
    <n v="8"/>
    <n v="8"/>
    <n v="100"/>
    <s v="GT"/>
    <n v="85"/>
    <s v="PASS"/>
    <x v="8"/>
  </r>
  <r>
    <s v="1-9-patient_address_zip_code_is_present-_x0009_"/>
    <n v="190"/>
    <s v="Centennial Urgent Care 467"/>
    <x v="8"/>
    <n v="8"/>
    <n v="8"/>
    <n v="100"/>
    <s v="GT"/>
    <n v="85"/>
    <s v="PASS"/>
    <x v="8"/>
  </r>
  <r>
    <s v="1-10-patient_complete_address_is_present-"/>
    <n v="190"/>
    <s v="Centennial Urgent Care 467"/>
    <x v="9"/>
    <n v="8"/>
    <n v="8"/>
    <n v="100"/>
    <s v="GT"/>
    <n v="85"/>
    <s v="PASS"/>
    <x v="8"/>
  </r>
  <r>
    <s v="1-11-patient_race_is_present-"/>
    <n v="190"/>
    <s v="Centennial Urgent Care 467"/>
    <x v="10"/>
    <n v="8"/>
    <n v="8"/>
    <n v="100"/>
    <s v="GT"/>
    <n v="95"/>
    <s v="PASS"/>
    <x v="8"/>
  </r>
  <r>
    <s v="1-12-patient_ethnicity_is_present-"/>
    <n v="190"/>
    <s v="Centennial Urgent Care 467"/>
    <x v="11"/>
    <n v="8"/>
    <n v="8"/>
    <n v="100"/>
    <s v="GT"/>
    <n v="95"/>
    <s v="PASS"/>
    <x v="8"/>
  </r>
  <r>
    <s v="1-13-patient_phone_number_is_present-"/>
    <n v="190"/>
    <s v="Centennial Urgent Care 467"/>
    <x v="12"/>
    <n v="6"/>
    <n v="8"/>
    <n v="75"/>
    <s v="GT"/>
    <n v="90"/>
    <s v="FAIL"/>
    <x v="8"/>
  </r>
  <r>
    <s v="1-14-patient_email_is_present-"/>
    <n v="190"/>
    <s v="Centennial Urgent Care 467"/>
    <x v="13"/>
    <n v="3"/>
    <n v="8"/>
    <n v="37.5"/>
    <s v="GT"/>
    <n v="90"/>
    <s v="FAIL"/>
    <x v="8"/>
  </r>
  <r>
    <s v="1-15-mother’s_maiden_name_is_present-"/>
    <n v="190"/>
    <s v="Centennial Urgent Care 467"/>
    <x v="14"/>
    <n v="5"/>
    <n v="8"/>
    <n v="62.5"/>
    <s v="GT"/>
    <n v="90"/>
    <s v="FAIL"/>
    <x v="8"/>
  </r>
  <r>
    <s v="1-16-responsible_person_first_name_is_present-"/>
    <n v="190"/>
    <s v="Centennial Urgent Care 467"/>
    <x v="15"/>
    <n v="5"/>
    <n v="8"/>
    <n v="62.5"/>
    <s v="GT"/>
    <n v="90"/>
    <s v="FAIL"/>
    <x v="8"/>
  </r>
  <r>
    <s v="1-17-responsible_person_last_name_is_present-"/>
    <n v="190"/>
    <s v="Centennial Urgent Care 467"/>
    <x v="16"/>
    <n v="5"/>
    <n v="8"/>
    <n v="62.5"/>
    <s v="GT"/>
    <n v="90"/>
    <s v="FAIL"/>
    <x v="8"/>
  </r>
  <r>
    <s v="1-18-vaccine_administration_code_is_present-"/>
    <n v="190"/>
    <s v="Centennial Urgent Care 467"/>
    <x v="17"/>
    <n v="57"/>
    <n v="57"/>
    <n v="100"/>
    <s v="GT"/>
    <n v="99"/>
    <s v="PASS"/>
    <x v="8"/>
  </r>
  <r>
    <s v="1-19-vaccine_administration_date_is_present-"/>
    <n v="190"/>
    <s v="Centennial Urgent Care 467"/>
    <x v="18"/>
    <n v="57"/>
    <n v="57"/>
    <n v="100"/>
    <s v="GT"/>
    <n v="99"/>
    <s v="PASS"/>
    <x v="8"/>
  </r>
  <r>
    <s v="1-20-vaccine_information_source_(e-g-_admin/historical_indicator)_is_present-"/>
    <n v="190"/>
    <s v="Centennial Urgent Care 467"/>
    <x v="19"/>
    <n v="57"/>
    <n v="57"/>
    <n v="100"/>
    <s v="GT"/>
    <n v="99"/>
    <s v="PASS"/>
    <x v="8"/>
  </r>
  <r>
    <s v="1-21-vaccine_lot_number_is_present-"/>
    <n v="190"/>
    <s v="Centennial Urgent Care 467"/>
    <x v="20"/>
    <n v="57"/>
    <n v="57"/>
    <n v="100"/>
    <s v="GT"/>
    <n v="99"/>
    <s v="PASS"/>
    <x v="8"/>
  </r>
  <r>
    <s v="1-22-vaccine_lot_expiration_date_is_present-"/>
    <n v="190"/>
    <s v="Centennial Urgent Care 467"/>
    <x v="21"/>
    <n v="57"/>
    <n v="57"/>
    <n v="100"/>
    <s v="GT"/>
    <n v="99"/>
    <s v="PASS"/>
    <x v="8"/>
  </r>
  <r>
    <s v="1-23-vaccine_eligibility_code_is_present-"/>
    <n v="190"/>
    <s v="Centennial Urgent Care 467"/>
    <x v="22"/>
    <n v="57"/>
    <n v="57"/>
    <n v="100"/>
    <s v="GT"/>
    <n v="99"/>
    <s v="PASS"/>
    <x v="8"/>
  </r>
  <r>
    <s v="1-24-vaccine_funding_source_is_present-"/>
    <n v="190"/>
    <s v="Centennial Urgent Care 467"/>
    <x v="23"/>
    <n v="57"/>
    <n v="57"/>
    <n v="100"/>
    <s v="GT"/>
    <n v="99"/>
    <s v="PASS"/>
    <x v="8"/>
  </r>
  <r>
    <s v="2-1-patients_born_on_the_first_of_the_month_do_not_exceed_normal_distribution_of_birth_dates-"/>
    <n v="190"/>
    <s v="Centennial Urgent Care 467"/>
    <x v="24"/>
    <n v="0"/>
    <n v="8"/>
    <n v="0"/>
    <s v="LT"/>
    <n v="4"/>
    <s v="PASS"/>
    <x v="8"/>
  </r>
  <r>
    <s v="2-2-patients_born_on_the_15th_of_the_month_do_not_exceed_normal_distribution_of_birth_dates-"/>
    <n v="190"/>
    <s v="Centennial Urgent Care 467"/>
    <x v="25"/>
    <n v="0"/>
    <n v="8"/>
    <n v="0"/>
    <s v="LT"/>
    <n v="4"/>
    <s v="PASS"/>
    <x v="8"/>
  </r>
  <r>
    <s v="2-3-patients_born_on_the_last_day_of_the_month_do_not_exceed_normal_distribution_of_birth_dates-"/>
    <n v="190"/>
    <s v="Centennial Urgent Care 467"/>
    <x v="26"/>
    <n v="0"/>
    <n v="8"/>
    <n v="0"/>
    <s v="LT"/>
    <n v="4"/>
    <s v="PASS"/>
    <x v="8"/>
  </r>
  <r>
    <s v="2-4-patient_has_more_vaccinations_than_expected-"/>
    <n v="190"/>
    <s v="Centennial Urgent Care 467"/>
    <x v="27"/>
    <n v="0"/>
    <n v="8"/>
    <n v="0"/>
    <s v="LT"/>
    <n v="1"/>
    <s v="PASS"/>
    <x v="8"/>
  </r>
  <r>
    <s v="2-5-vaccine_administration_date_is_after_vaccine_lot_expiration_date-"/>
    <n v="190"/>
    <s v="Centennial Urgent Care 467"/>
    <x v="28"/>
    <n v="0"/>
    <n v="57"/>
    <n v="0"/>
    <s v="LT"/>
    <n v="1"/>
    <s v="PASS"/>
    <x v="8"/>
  </r>
  <r>
    <s v="2-6-vaccine_administration_date_is_before_birth_date-"/>
    <n v="190"/>
    <s v="Centennial Urgent Care 467"/>
    <x v="29"/>
    <n v="0"/>
    <n v="57"/>
    <n v="0"/>
    <s v="LT"/>
    <n v="1"/>
    <s v="PASS"/>
    <x v="8"/>
  </r>
  <r>
    <s v="2-7-vaccine_administration_dates_on_the_first_day_of_the_month_do_not_exceed_normal_distribution_of_administrations_dates-"/>
    <n v="190"/>
    <s v="Centennial Urgent Care 467"/>
    <x v="30"/>
    <n v="0"/>
    <n v="57"/>
    <n v="0"/>
    <s v="LT"/>
    <n v="4"/>
    <s v="PASS"/>
    <x v="8"/>
  </r>
  <r>
    <s v="2-8-vaccine_administration_dates_on_the_15th_of_the_month_do_not_exceed_normal_distribution_of_administration_dates-"/>
    <n v="190"/>
    <s v="Centennial Urgent Care 467"/>
    <x v="31"/>
    <n v="1"/>
    <n v="57"/>
    <n v="1.75"/>
    <s v="LT"/>
    <n v="4"/>
    <s v="PASS"/>
    <x v="8"/>
  </r>
  <r>
    <s v="2-9-vaccine_administration_dates_on_the_last_day_of_the_month_do_not_exceed_normal_distribution_of_administration_dates-"/>
    <n v="190"/>
    <s v="Centennial Urgent Care 467"/>
    <x v="32"/>
    <n v="1"/>
    <n v="57"/>
    <n v="1.75"/>
    <s v="LT"/>
    <n v="4"/>
    <s v="PASS"/>
    <x v="8"/>
  </r>
  <r>
    <s v="2-10-vaccine_administration_code_was_administered_at_an_improbable_age-"/>
    <n v="190"/>
    <s v="Centennial Urgent Care 467"/>
    <x v="33"/>
    <n v="0"/>
    <n v="57"/>
    <n v="0"/>
    <s v="LT"/>
    <n v="1"/>
    <s v="PASS"/>
    <x v="8"/>
  </r>
  <r>
    <s v="2-11-vaccine_administration_code_is_not_specific_for_administered_vaccination_event-"/>
    <n v="190"/>
    <s v="Centennial Urgent Care 467"/>
    <x v="34"/>
    <n v="0"/>
    <n v="57"/>
    <n v="0"/>
    <s v="LT"/>
    <n v="1"/>
    <s v="PASS"/>
    <x v="8"/>
  </r>
  <r>
    <s v="2-12-vaccine_lot_number_has_an_invalid_prefix-"/>
    <n v="190"/>
    <s v="Centennial Urgent Care 467"/>
    <x v="35"/>
    <n v="0"/>
    <n v="57"/>
    <n v="0"/>
    <s v="LT"/>
    <n v="1"/>
    <s v="PASS"/>
    <x v="8"/>
  </r>
  <r>
    <s v="2-13-vaccine_lot_number_has_an_invalid_infix-"/>
    <n v="190"/>
    <s v="Centennial Urgent Care 467"/>
    <x v="36"/>
    <n v="0"/>
    <n v="57"/>
    <n v="0"/>
    <s v="LT"/>
    <n v="1"/>
    <s v="PASS"/>
    <x v="8"/>
  </r>
  <r>
    <s v="2-14-vaccine_lot_number_has_an_invalid_suffix-"/>
    <n v="190"/>
    <s v="Centennial Urgent Care 467"/>
    <x v="37"/>
    <n v="0"/>
    <n v="57"/>
    <n v="0"/>
    <s v="LT"/>
    <n v="1"/>
    <s v="PASS"/>
    <x v="8"/>
  </r>
  <r>
    <s v="2-15-vaccine_lot_number_contains_at_least_one_invalid_character-"/>
    <n v="190"/>
    <s v="Centennial Urgent Care 467"/>
    <x v="38"/>
    <n v="0"/>
    <n v="57"/>
    <n v="0"/>
    <s v="LT"/>
    <n v="1"/>
    <s v="PASS"/>
    <x v="8"/>
  </r>
  <r>
    <s v="2-16-vaccine_lot_number_is_too_short-"/>
    <n v="190"/>
    <s v="Centennial Urgent Care 467"/>
    <x v="39"/>
    <n v="0"/>
    <n v="57"/>
    <n v="0"/>
    <s v="LT"/>
    <n v="1"/>
    <s v="PASS"/>
    <x v="8"/>
  </r>
  <r>
    <s v="2-17-vaccine_administration_code_is_unrecognized-"/>
    <n v="190"/>
    <s v="Centennial Urgent Care 467"/>
    <x v="40"/>
    <n v="0"/>
    <n v="57"/>
    <n v="0"/>
    <s v="LT"/>
    <n v="1"/>
    <s v="PASS"/>
    <x v="8"/>
  </r>
  <r>
    <s v="2-18-vaccine_manufacturer_is_unrecognized-"/>
    <n v="190"/>
    <s v="Centennial Urgent Care 467"/>
    <x v="41"/>
    <n v="0"/>
    <n v="57"/>
    <n v="0"/>
    <s v="LT"/>
    <n v="1"/>
    <s v="PASS"/>
    <x v="8"/>
  </r>
  <r>
    <s v="2-19-vaccine_administration_route_is_unrecognized-"/>
    <n v="190"/>
    <s v="Centennial Urgent Care 467"/>
    <x v="42"/>
    <n v="0"/>
    <n v="57"/>
    <n v="0"/>
    <s v="LT"/>
    <n v="1"/>
    <s v="PASS"/>
    <x v="8"/>
  </r>
  <r>
    <s v="2-20-vaccine_body_site_is_unrecognized-"/>
    <n v="190"/>
    <s v="Centennial Urgent Care 467"/>
    <x v="43"/>
    <n v="0"/>
    <n v="57"/>
    <n v="0"/>
    <s v="LT"/>
    <n v="1"/>
    <s v="PASS"/>
    <x v="8"/>
  </r>
  <r>
    <s v="2-21-vaccination_information_source_is_administered_but_appeared_to_be_historical-"/>
    <n v="190"/>
    <s v="Centennial Urgent Care 467"/>
    <x v="44"/>
    <n v="0"/>
    <n v="57"/>
    <n v="0"/>
    <s v="NONE"/>
    <s v="NONE"/>
    <s v="NONE"/>
    <x v="8"/>
  </r>
  <r>
    <s v="2-22-_funding_source_does_not_match_eligibility_code"/>
    <n v="190"/>
    <s v="Centennial Urgent Care 467"/>
    <x v="45"/>
    <n v="3"/>
    <n v="57"/>
    <n v="5.26"/>
    <s v="NONE"/>
    <s v="NONE"/>
    <s v="NONE"/>
    <x v="8"/>
  </r>
  <r>
    <s v="3-1-administered_vaccination_events_are_entered_into_the_iis_within_one_calendar_day_from_administration_date-"/>
    <n v="190"/>
    <s v="Centennial Urgent Care 467"/>
    <x v="46"/>
    <n v="57"/>
    <n v="57"/>
    <n v="100"/>
    <s v="GT"/>
    <n v="95"/>
    <s v="PASS"/>
    <x v="8"/>
  </r>
  <r>
    <s v="3-2-patient_entry_into_iis_≤30_days_from_birth"/>
    <n v="190"/>
    <s v="Centennial Urgent Care 467"/>
    <x v="47"/>
    <n v="6"/>
    <n v="8"/>
    <n v="75"/>
    <s v="GT"/>
    <n v="95"/>
    <s v="FAIL"/>
    <x v="8"/>
  </r>
  <r>
    <s v="3-3-patient_entry_into_iis_30–45_days_from_birth"/>
    <n v="190"/>
    <s v="Centennial Urgent Care 467"/>
    <x v="48"/>
    <n v="0"/>
    <n v="8"/>
    <n v="0"/>
    <s v="LT"/>
    <n v="5"/>
    <s v="PASS"/>
    <x v="8"/>
  </r>
  <r>
    <s v="3-4-patient_entry_into_iis_45–60_days_from_birth"/>
    <n v="190"/>
    <s v="Centennial Urgent Care 467"/>
    <x v="49"/>
    <n v="0"/>
    <n v="8"/>
    <n v="0"/>
    <s v="LT"/>
    <n v="5"/>
    <s v="PASS"/>
    <x v="8"/>
  </r>
  <r>
    <s v="3-5-patient_entry_into_iis_&gt;_60_days_from_birth"/>
    <n v="190"/>
    <s v="Centennial Urgent Care 467"/>
    <x v="50"/>
    <n v="2"/>
    <n v="8"/>
    <n v="25"/>
    <s v="LT"/>
    <n v="5"/>
    <s v="FAIL"/>
    <x v="8"/>
  </r>
  <r>
    <s v="3-6-administered_dose_entry_into_iis_2-7_days_from_admin_date"/>
    <n v="190"/>
    <s v="Centennial Urgent Care 467"/>
    <x v="51"/>
    <n v="0"/>
    <n v="57"/>
    <n v="0"/>
    <s v="LT"/>
    <n v="5"/>
    <s v="PASS"/>
    <x v="8"/>
  </r>
  <r>
    <s v="3-7-administered_dose_entry_into_iis_8-14_days_from_admin_date"/>
    <n v="190"/>
    <s v="Centennial Urgent Care 467"/>
    <x v="52"/>
    <n v="0"/>
    <n v="57"/>
    <n v="0"/>
    <s v="LT"/>
    <n v="5"/>
    <s v="PASS"/>
    <x v="8"/>
  </r>
  <r>
    <s v="3-8-administered_dose_entry_into_iis_&gt;_14_days_from_admin_date"/>
    <n v="190"/>
    <s v="Centennial Urgent Care 467"/>
    <x v="53"/>
    <n v="0"/>
    <n v="57"/>
    <n v="0"/>
    <s v="LT"/>
    <n v="5"/>
    <s v="PASS"/>
    <x v="8"/>
  </r>
  <r>
    <s v="1-1-patient_first_name_is_present-"/>
    <n v="26"/>
    <s v="Centennial Urgent Care 56"/>
    <x v="0"/>
    <n v="770"/>
    <n v="770"/>
    <n v="100"/>
    <s v="GT"/>
    <n v="99"/>
    <s v="PASS"/>
    <x v="3"/>
  </r>
  <r>
    <s v="1-2-patient_middle_name_is_present-"/>
    <n v="26"/>
    <s v="Centennial Urgent Care 56"/>
    <x v="1"/>
    <n v="626"/>
    <n v="770"/>
    <n v="81.3"/>
    <s v="GT"/>
    <n v="75"/>
    <s v="PASS"/>
    <x v="3"/>
  </r>
  <r>
    <s v="1-3-patient_name_last_is_present-"/>
    <n v="26"/>
    <s v="Centennial Urgent Care 56"/>
    <x v="2"/>
    <n v="770"/>
    <n v="770"/>
    <n v="100"/>
    <s v="GT"/>
    <n v="99"/>
    <s v="PASS"/>
    <x v="3"/>
  </r>
  <r>
    <s v="1-4-patient_birth_date_is_present-_x0009_"/>
    <n v="26"/>
    <s v="Centennial Urgent Care 56"/>
    <x v="3"/>
    <n v="770"/>
    <n v="770"/>
    <n v="100"/>
    <s v="GT"/>
    <n v="99"/>
    <s v="PASS"/>
    <x v="3"/>
  </r>
  <r>
    <s v="1-5-patient_gender_is_present-"/>
    <n v="26"/>
    <s v="Centennial Urgent Care 56"/>
    <x v="4"/>
    <n v="770"/>
    <n v="770"/>
    <n v="100"/>
    <s v="GT"/>
    <n v="99"/>
    <s v="PASS"/>
    <x v="3"/>
  </r>
  <r>
    <s v="1-6-patient_address_street_is_present-"/>
    <n v="26"/>
    <s v="Centennial Urgent Care 56"/>
    <x v="5"/>
    <n v="770"/>
    <n v="770"/>
    <n v="100"/>
    <s v="GT"/>
    <n v="85"/>
    <s v="PASS"/>
    <x v="3"/>
  </r>
  <r>
    <s v="1-7-_patient_address_city_is_present-_x0009_"/>
    <n v="26"/>
    <s v="Centennial Urgent Care 56"/>
    <x v="6"/>
    <n v="770"/>
    <n v="770"/>
    <n v="100"/>
    <s v="GT"/>
    <n v="85"/>
    <s v="PASS"/>
    <x v="3"/>
  </r>
  <r>
    <s v="1-8-patient_address_state_is_present-_x0009_"/>
    <n v="26"/>
    <s v="Centennial Urgent Care 56"/>
    <x v="7"/>
    <n v="770"/>
    <n v="770"/>
    <n v="100"/>
    <s v="GT"/>
    <n v="85"/>
    <s v="PASS"/>
    <x v="3"/>
  </r>
  <r>
    <s v="1-9-patient_address_zip_code_is_present-_x0009_"/>
    <n v="26"/>
    <s v="Centennial Urgent Care 56"/>
    <x v="8"/>
    <n v="770"/>
    <n v="770"/>
    <n v="100"/>
    <s v="GT"/>
    <n v="85"/>
    <s v="PASS"/>
    <x v="3"/>
  </r>
  <r>
    <s v="1-10-patient_complete_address_is_present-"/>
    <n v="26"/>
    <s v="Centennial Urgent Care 56"/>
    <x v="9"/>
    <n v="770"/>
    <n v="770"/>
    <n v="100"/>
    <s v="GT"/>
    <n v="85"/>
    <s v="PASS"/>
    <x v="3"/>
  </r>
  <r>
    <s v="1-11-patient_race_is_present-"/>
    <n v="26"/>
    <s v="Centennial Urgent Care 56"/>
    <x v="10"/>
    <n v="770"/>
    <n v="770"/>
    <n v="100"/>
    <s v="GT"/>
    <n v="95"/>
    <s v="PASS"/>
    <x v="3"/>
  </r>
  <r>
    <s v="1-12-patient_ethnicity_is_present-"/>
    <n v="26"/>
    <s v="Centennial Urgent Care 56"/>
    <x v="11"/>
    <n v="770"/>
    <n v="770"/>
    <n v="100"/>
    <s v="GT"/>
    <n v="95"/>
    <s v="PASS"/>
    <x v="3"/>
  </r>
  <r>
    <s v="1-13-patient_phone_number_is_present-"/>
    <n v="26"/>
    <s v="Centennial Urgent Care 56"/>
    <x v="12"/>
    <n v="765"/>
    <n v="770"/>
    <n v="99.35"/>
    <s v="GT"/>
    <n v="90"/>
    <s v="PASS"/>
    <x v="3"/>
  </r>
  <r>
    <s v="1-14-patient_email_is_present-"/>
    <n v="26"/>
    <s v="Centennial Urgent Care 56"/>
    <x v="13"/>
    <n v="459"/>
    <n v="770"/>
    <n v="59.61"/>
    <s v="GT"/>
    <n v="90"/>
    <s v="FAIL"/>
    <x v="3"/>
  </r>
  <r>
    <s v="1-15-mother’s_maiden_name_is_present-"/>
    <n v="26"/>
    <s v="Centennial Urgent Care 56"/>
    <x v="14"/>
    <n v="434"/>
    <n v="770"/>
    <n v="56.36"/>
    <s v="GT"/>
    <n v="90"/>
    <s v="FAIL"/>
    <x v="3"/>
  </r>
  <r>
    <s v="1-16-responsible_person_first_name_is_present-"/>
    <n v="26"/>
    <s v="Centennial Urgent Care 56"/>
    <x v="15"/>
    <n v="691"/>
    <n v="770"/>
    <n v="89.74"/>
    <s v="GT"/>
    <n v="90"/>
    <s v="FAIL"/>
    <x v="3"/>
  </r>
  <r>
    <s v="1-17-responsible_person_last_name_is_present-"/>
    <n v="26"/>
    <s v="Centennial Urgent Care 56"/>
    <x v="16"/>
    <n v="691"/>
    <n v="770"/>
    <n v="89.74"/>
    <s v="GT"/>
    <n v="90"/>
    <s v="FAIL"/>
    <x v="3"/>
  </r>
  <r>
    <s v="1-18-vaccine_administration_code_is_present-"/>
    <n v="26"/>
    <s v="Centennial Urgent Care 56"/>
    <x v="17"/>
    <n v="771"/>
    <n v="771"/>
    <n v="100"/>
    <s v="GT"/>
    <n v="99"/>
    <s v="PASS"/>
    <x v="3"/>
  </r>
  <r>
    <s v="1-19-vaccine_administration_date_is_present-"/>
    <n v="26"/>
    <s v="Centennial Urgent Care 56"/>
    <x v="18"/>
    <n v="771"/>
    <n v="771"/>
    <n v="100"/>
    <s v="GT"/>
    <n v="99"/>
    <s v="PASS"/>
    <x v="3"/>
  </r>
  <r>
    <s v="1-20-vaccine_information_source_(e-g-_admin/historical_indicator)_is_present-"/>
    <n v="26"/>
    <s v="Centennial Urgent Care 56"/>
    <x v="19"/>
    <n v="771"/>
    <n v="771"/>
    <n v="100"/>
    <s v="GT"/>
    <n v="99"/>
    <s v="PASS"/>
    <x v="3"/>
  </r>
  <r>
    <s v="1-21-vaccine_lot_number_is_present-"/>
    <n v="26"/>
    <s v="Centennial Urgent Care 56"/>
    <x v="20"/>
    <n v="771"/>
    <n v="771"/>
    <n v="100"/>
    <s v="GT"/>
    <n v="99"/>
    <s v="PASS"/>
    <x v="3"/>
  </r>
  <r>
    <s v="1-22-vaccine_lot_expiration_date_is_present-"/>
    <n v="26"/>
    <s v="Centennial Urgent Care 56"/>
    <x v="21"/>
    <n v="771"/>
    <n v="771"/>
    <n v="100"/>
    <s v="GT"/>
    <n v="99"/>
    <s v="PASS"/>
    <x v="3"/>
  </r>
  <r>
    <s v="1-23-vaccine_eligibility_code_is_present-"/>
    <n v="26"/>
    <s v="Centennial Urgent Care 56"/>
    <x v="22"/>
    <n v="771"/>
    <n v="771"/>
    <n v="100"/>
    <s v="GT"/>
    <n v="99"/>
    <s v="PASS"/>
    <x v="3"/>
  </r>
  <r>
    <s v="1-24-vaccine_funding_source_is_present-"/>
    <n v="26"/>
    <s v="Centennial Urgent Care 56"/>
    <x v="23"/>
    <n v="771"/>
    <n v="771"/>
    <n v="100"/>
    <s v="GT"/>
    <n v="99"/>
    <s v="PASS"/>
    <x v="3"/>
  </r>
  <r>
    <s v="2-1-patients_born_on_the_first_of_the_month_do_not_exceed_normal_distribution_of_birth_dates-"/>
    <n v="26"/>
    <s v="Centennial Urgent Care 56"/>
    <x v="24"/>
    <n v="13"/>
    <n v="770"/>
    <n v="1.69"/>
    <s v="LT"/>
    <n v="4"/>
    <s v="PASS"/>
    <x v="3"/>
  </r>
  <r>
    <s v="2-2-patients_born_on_the_15th_of_the_month_do_not_exceed_normal_distribution_of_birth_dates-"/>
    <n v="26"/>
    <s v="Centennial Urgent Care 56"/>
    <x v="25"/>
    <n v="32"/>
    <n v="770"/>
    <n v="4.16"/>
    <s v="LT"/>
    <n v="4"/>
    <s v="FAIL"/>
    <x v="3"/>
  </r>
  <r>
    <s v="2-3-patients_born_on_the_last_day_of_the_month_do_not_exceed_normal_distribution_of_birth_dates-"/>
    <n v="26"/>
    <s v="Centennial Urgent Care 56"/>
    <x v="26"/>
    <n v="23"/>
    <n v="770"/>
    <n v="2.99"/>
    <s v="LT"/>
    <n v="4"/>
    <s v="PASS"/>
    <x v="3"/>
  </r>
  <r>
    <s v="2-4-patient_has_more_vaccinations_than_expected-"/>
    <n v="26"/>
    <s v="Centennial Urgent Care 56"/>
    <x v="27"/>
    <n v="0"/>
    <n v="770"/>
    <n v="0"/>
    <s v="LT"/>
    <n v="1"/>
    <s v="PASS"/>
    <x v="3"/>
  </r>
  <r>
    <s v="2-5-vaccine_administration_date_is_after_vaccine_lot_expiration_date-"/>
    <n v="26"/>
    <s v="Centennial Urgent Care 56"/>
    <x v="28"/>
    <n v="0"/>
    <n v="770"/>
    <n v="0"/>
    <s v="LT"/>
    <n v="1"/>
    <s v="PASS"/>
    <x v="3"/>
  </r>
  <r>
    <s v="2-6-vaccine_administration_date_is_before_birth_date-"/>
    <n v="26"/>
    <s v="Centennial Urgent Care 56"/>
    <x v="29"/>
    <n v="0"/>
    <n v="771"/>
    <n v="0"/>
    <s v="LT"/>
    <n v="1"/>
    <s v="PASS"/>
    <x v="3"/>
  </r>
  <r>
    <s v="2-7-vaccine_administration_dates_on_the_first_day_of_the_month_do_not_exceed_normal_distribution_of_administrations_dates-"/>
    <n v="26"/>
    <s v="Centennial Urgent Care 56"/>
    <x v="30"/>
    <n v="15"/>
    <n v="771"/>
    <n v="1.95"/>
    <s v="LT"/>
    <n v="4"/>
    <s v="PASS"/>
    <x v="3"/>
  </r>
  <r>
    <s v="2-8-vaccine_administration_dates_on_the_15th_of_the_month_do_not_exceed_normal_distribution_of_administration_dates-"/>
    <n v="26"/>
    <s v="Centennial Urgent Care 56"/>
    <x v="31"/>
    <n v="31"/>
    <n v="771"/>
    <n v="4.0199999999999996"/>
    <s v="LT"/>
    <n v="4"/>
    <s v="FAIL"/>
    <x v="3"/>
  </r>
  <r>
    <s v="2-9-vaccine_administration_dates_on_the_last_day_of_the_month_do_not_exceed_normal_distribution_of_administration_dates-"/>
    <n v="26"/>
    <s v="Centennial Urgent Care 56"/>
    <x v="32"/>
    <n v="21"/>
    <n v="771"/>
    <n v="2.72"/>
    <s v="LT"/>
    <n v="4"/>
    <s v="PASS"/>
    <x v="3"/>
  </r>
  <r>
    <s v="2-10-vaccine_administration_code_was_administered_at_an_improbable_age-"/>
    <n v="26"/>
    <s v="Centennial Urgent Care 56"/>
    <x v="33"/>
    <n v="0"/>
    <n v="770"/>
    <n v="0"/>
    <s v="LT"/>
    <n v="1"/>
    <s v="PASS"/>
    <x v="3"/>
  </r>
  <r>
    <s v="2-11-vaccine_administration_code_is_not_specific_for_administered_vaccination_event-"/>
    <n v="26"/>
    <s v="Centennial Urgent Care 56"/>
    <x v="34"/>
    <n v="0"/>
    <n v="771"/>
    <n v="0"/>
    <s v="LT"/>
    <n v="1"/>
    <s v="PASS"/>
    <x v="3"/>
  </r>
  <r>
    <s v="2-12-vaccine_lot_number_has_an_invalid_prefix-"/>
    <n v="26"/>
    <s v="Centennial Urgent Care 56"/>
    <x v="35"/>
    <n v="0"/>
    <n v="771"/>
    <n v="0"/>
    <s v="LT"/>
    <n v="1"/>
    <s v="PASS"/>
    <x v="3"/>
  </r>
  <r>
    <s v="2-13-vaccine_lot_number_has_an_invalid_infix-"/>
    <n v="26"/>
    <s v="Centennial Urgent Care 56"/>
    <x v="36"/>
    <n v="0"/>
    <n v="771"/>
    <n v="0"/>
    <s v="LT"/>
    <n v="1"/>
    <s v="PASS"/>
    <x v="3"/>
  </r>
  <r>
    <s v="2-14-vaccine_lot_number_has_an_invalid_suffix-"/>
    <n v="26"/>
    <s v="Centennial Urgent Care 56"/>
    <x v="37"/>
    <n v="0"/>
    <n v="771"/>
    <n v="0"/>
    <s v="LT"/>
    <n v="1"/>
    <s v="PASS"/>
    <x v="3"/>
  </r>
  <r>
    <s v="2-15-vaccine_lot_number_contains_at_least_one_invalid_character-"/>
    <n v="26"/>
    <s v="Centennial Urgent Care 56"/>
    <x v="38"/>
    <n v="0"/>
    <n v="771"/>
    <n v="0"/>
    <s v="LT"/>
    <n v="1"/>
    <s v="PASS"/>
    <x v="3"/>
  </r>
  <r>
    <s v="2-16-vaccine_lot_number_is_too_short-"/>
    <n v="26"/>
    <s v="Centennial Urgent Care 56"/>
    <x v="39"/>
    <n v="0"/>
    <n v="771"/>
    <n v="0"/>
    <s v="LT"/>
    <n v="1"/>
    <s v="PASS"/>
    <x v="3"/>
  </r>
  <r>
    <s v="2-17-vaccine_administration_code_is_unrecognized-"/>
    <n v="26"/>
    <s v="Centennial Urgent Care 56"/>
    <x v="40"/>
    <n v="0"/>
    <n v="771"/>
    <n v="0"/>
    <s v="LT"/>
    <n v="1"/>
    <s v="PASS"/>
    <x v="3"/>
  </r>
  <r>
    <s v="2-18-vaccine_manufacturer_is_unrecognized-"/>
    <n v="26"/>
    <s v="Centennial Urgent Care 56"/>
    <x v="41"/>
    <n v="0"/>
    <n v="771"/>
    <n v="0"/>
    <s v="LT"/>
    <n v="1"/>
    <s v="PASS"/>
    <x v="3"/>
  </r>
  <r>
    <s v="2-19-vaccine_administration_route_is_unrecognized-"/>
    <n v="26"/>
    <s v="Centennial Urgent Care 56"/>
    <x v="42"/>
    <n v="0"/>
    <n v="771"/>
    <n v="0"/>
    <s v="LT"/>
    <n v="1"/>
    <s v="PASS"/>
    <x v="3"/>
  </r>
  <r>
    <s v="2-20-vaccine_body_site_is_unrecognized-"/>
    <n v="26"/>
    <s v="Centennial Urgent Care 56"/>
    <x v="43"/>
    <n v="0"/>
    <n v="771"/>
    <n v="0"/>
    <s v="LT"/>
    <n v="1"/>
    <s v="PASS"/>
    <x v="3"/>
  </r>
  <r>
    <s v="2-21-vaccination_information_source_is_administered_but_appeared_to_be_historical-"/>
    <n v="26"/>
    <s v="Centennial Urgent Care 56"/>
    <x v="44"/>
    <n v="0"/>
    <n v="771"/>
    <n v="0"/>
    <s v="NONE"/>
    <s v="NONE"/>
    <s v="NONE"/>
    <x v="3"/>
  </r>
  <r>
    <s v="2-22-_funding_source_does_not_match_eligibility_code"/>
    <n v="26"/>
    <s v="Centennial Urgent Care 56"/>
    <x v="45"/>
    <n v="25"/>
    <n v="771"/>
    <n v="3.24"/>
    <s v="NONE"/>
    <s v="NONE"/>
    <s v="NONE"/>
    <x v="3"/>
  </r>
  <r>
    <s v="3-1-administered_vaccination_events_are_entered_into_the_iis_within_one_calendar_day_from_administration_date-"/>
    <n v="26"/>
    <s v="Centennial Urgent Care 56"/>
    <x v="46"/>
    <n v="2"/>
    <n v="770"/>
    <n v="0.26"/>
    <s v="GT"/>
    <n v="95"/>
    <s v="FAIL"/>
    <x v="3"/>
  </r>
  <r>
    <s v="3-2-patient_entry_into_iis_≤30_days_from_birth"/>
    <n v="26"/>
    <s v="Centennial Urgent Care 56"/>
    <x v="47"/>
    <n v="759"/>
    <n v="770"/>
    <n v="98.57"/>
    <s v="GT"/>
    <n v="95"/>
    <s v="PASS"/>
    <x v="3"/>
  </r>
  <r>
    <s v="3-3-patient_entry_into_iis_30–45_days_from_birth"/>
    <n v="26"/>
    <s v="Centennial Urgent Care 56"/>
    <x v="48"/>
    <n v="1"/>
    <n v="770"/>
    <n v="0.13"/>
    <s v="LT"/>
    <n v="5"/>
    <s v="PASS"/>
    <x v="3"/>
  </r>
  <r>
    <s v="3-4-patient_entry_into_iis_45–60_days_from_birth"/>
    <n v="26"/>
    <s v="Centennial Urgent Care 56"/>
    <x v="49"/>
    <n v="1"/>
    <n v="770"/>
    <n v="0.13"/>
    <s v="LT"/>
    <n v="5"/>
    <s v="PASS"/>
    <x v="3"/>
  </r>
  <r>
    <s v="3-5-patient_entry_into_iis_&gt;_60_days_from_birth"/>
    <n v="26"/>
    <s v="Centennial Urgent Care 56"/>
    <x v="50"/>
    <n v="9"/>
    <n v="770"/>
    <n v="1.17"/>
    <s v="LT"/>
    <n v="5"/>
    <s v="PASS"/>
    <x v="3"/>
  </r>
  <r>
    <s v="3-6-administered_dose_entry_into_iis_2-7_days_from_admin_date"/>
    <n v="26"/>
    <s v="Centennial Urgent Care 56"/>
    <x v="51"/>
    <n v="172"/>
    <n v="770"/>
    <n v="22.34"/>
    <s v="LT"/>
    <n v="5"/>
    <s v="FAIL"/>
    <x v="3"/>
  </r>
  <r>
    <s v="3-7-administered_dose_entry_into_iis_8-14_days_from_admin_date"/>
    <n v="26"/>
    <s v="Centennial Urgent Care 56"/>
    <x v="52"/>
    <n v="437"/>
    <n v="770"/>
    <n v="56.75"/>
    <s v="LT"/>
    <n v="5"/>
    <s v="FAIL"/>
    <x v="3"/>
  </r>
  <r>
    <s v="3-8-administered_dose_entry_into_iis_&gt;_14_days_from_admin_date"/>
    <n v="26"/>
    <s v="Centennial Urgent Care 56"/>
    <x v="53"/>
    <n v="159"/>
    <n v="770"/>
    <n v="20.65"/>
    <s v="LT"/>
    <n v="5"/>
    <s v="FAIL"/>
    <x v="3"/>
  </r>
  <r>
    <s v="1-1-patient_first_name_is_present-"/>
    <n v="106"/>
    <s v="Crestview Community Hospital 151"/>
    <x v="0"/>
    <n v="27"/>
    <n v="27"/>
    <n v="100"/>
    <s v="GT"/>
    <n v="99"/>
    <s v="PASS"/>
    <x v="0"/>
  </r>
  <r>
    <s v="1-2-patient_middle_name_is_present-"/>
    <n v="106"/>
    <s v="Crestview Community Hospital 151"/>
    <x v="1"/>
    <n v="22"/>
    <n v="27"/>
    <n v="81.48"/>
    <s v="GT"/>
    <n v="75"/>
    <s v="PASS"/>
    <x v="0"/>
  </r>
  <r>
    <s v="1-3-patient_name_last_is_present-"/>
    <n v="106"/>
    <s v="Crestview Community Hospital 151"/>
    <x v="2"/>
    <n v="27"/>
    <n v="27"/>
    <n v="100"/>
    <s v="GT"/>
    <n v="99"/>
    <s v="PASS"/>
    <x v="0"/>
  </r>
  <r>
    <s v="1-4-patient_birth_date_is_present-_x0009_"/>
    <n v="106"/>
    <s v="Crestview Community Hospital 151"/>
    <x v="3"/>
    <n v="27"/>
    <n v="27"/>
    <n v="100"/>
    <s v="GT"/>
    <n v="99"/>
    <s v="PASS"/>
    <x v="0"/>
  </r>
  <r>
    <s v="1-5-patient_gender_is_present-"/>
    <n v="106"/>
    <s v="Crestview Community Hospital 151"/>
    <x v="4"/>
    <n v="27"/>
    <n v="27"/>
    <n v="100"/>
    <s v="GT"/>
    <n v="99"/>
    <s v="PASS"/>
    <x v="0"/>
  </r>
  <r>
    <s v="1-6-patient_address_street_is_present-"/>
    <n v="106"/>
    <s v="Crestview Community Hospital 151"/>
    <x v="5"/>
    <n v="27"/>
    <n v="27"/>
    <n v="100"/>
    <s v="GT"/>
    <n v="85"/>
    <s v="PASS"/>
    <x v="0"/>
  </r>
  <r>
    <s v="1-7-_patient_address_city_is_present-_x0009_"/>
    <n v="106"/>
    <s v="Crestview Community Hospital 151"/>
    <x v="6"/>
    <n v="27"/>
    <n v="27"/>
    <n v="100"/>
    <s v="GT"/>
    <n v="85"/>
    <s v="PASS"/>
    <x v="0"/>
  </r>
  <r>
    <s v="1-8-patient_address_state_is_present-_x0009_"/>
    <n v="106"/>
    <s v="Crestview Community Hospital 151"/>
    <x v="7"/>
    <n v="27"/>
    <n v="27"/>
    <n v="100"/>
    <s v="GT"/>
    <n v="85"/>
    <s v="PASS"/>
    <x v="0"/>
  </r>
  <r>
    <s v="1-9-patient_address_zip_code_is_present-_x0009_"/>
    <n v="106"/>
    <s v="Crestview Community Hospital 151"/>
    <x v="8"/>
    <n v="27"/>
    <n v="27"/>
    <n v="100"/>
    <s v="GT"/>
    <n v="85"/>
    <s v="PASS"/>
    <x v="0"/>
  </r>
  <r>
    <s v="1-10-patient_complete_address_is_present-"/>
    <n v="106"/>
    <s v="Crestview Community Hospital 151"/>
    <x v="9"/>
    <n v="27"/>
    <n v="27"/>
    <n v="100"/>
    <s v="GT"/>
    <n v="85"/>
    <s v="PASS"/>
    <x v="0"/>
  </r>
  <r>
    <s v="1-11-patient_race_is_present-"/>
    <n v="106"/>
    <s v="Crestview Community Hospital 151"/>
    <x v="10"/>
    <n v="27"/>
    <n v="27"/>
    <n v="100"/>
    <s v="GT"/>
    <n v="95"/>
    <s v="PASS"/>
    <x v="0"/>
  </r>
  <r>
    <s v="1-12-patient_ethnicity_is_present-"/>
    <n v="106"/>
    <s v="Crestview Community Hospital 151"/>
    <x v="11"/>
    <n v="27"/>
    <n v="27"/>
    <n v="100"/>
    <s v="GT"/>
    <n v="95"/>
    <s v="PASS"/>
    <x v="0"/>
  </r>
  <r>
    <s v="1-13-patient_phone_number_is_present-"/>
    <n v="106"/>
    <s v="Crestview Community Hospital 151"/>
    <x v="12"/>
    <n v="27"/>
    <n v="27"/>
    <n v="100"/>
    <s v="GT"/>
    <n v="90"/>
    <s v="PASS"/>
    <x v="0"/>
  </r>
  <r>
    <s v="1-14-patient_email_is_present-"/>
    <n v="106"/>
    <s v="Crestview Community Hospital 151"/>
    <x v="13"/>
    <n v="12"/>
    <n v="27"/>
    <n v="44.44"/>
    <s v="GT"/>
    <n v="90"/>
    <s v="FAIL"/>
    <x v="0"/>
  </r>
  <r>
    <s v="1-15-mother’s_maiden_name_is_present-"/>
    <n v="106"/>
    <s v="Crestview Community Hospital 151"/>
    <x v="14"/>
    <n v="17"/>
    <n v="27"/>
    <n v="62.96"/>
    <s v="GT"/>
    <n v="90"/>
    <s v="FAIL"/>
    <x v="0"/>
  </r>
  <r>
    <s v="1-16-responsible_person_first_name_is_present-"/>
    <n v="106"/>
    <s v="Crestview Community Hospital 151"/>
    <x v="15"/>
    <n v="24"/>
    <n v="27"/>
    <n v="88.89"/>
    <s v="GT"/>
    <n v="90"/>
    <s v="FAIL"/>
    <x v="0"/>
  </r>
  <r>
    <s v="1-17-responsible_person_last_name_is_present-"/>
    <n v="106"/>
    <s v="Crestview Community Hospital 151"/>
    <x v="16"/>
    <n v="24"/>
    <n v="27"/>
    <n v="88.89"/>
    <s v="GT"/>
    <n v="90"/>
    <s v="FAIL"/>
    <x v="0"/>
  </r>
  <r>
    <s v="1-18-vaccine_administration_code_is_present-"/>
    <n v="106"/>
    <s v="Crestview Community Hospital 151"/>
    <x v="17"/>
    <n v="239"/>
    <n v="239"/>
    <n v="100"/>
    <s v="GT"/>
    <n v="99"/>
    <s v="PASS"/>
    <x v="0"/>
  </r>
  <r>
    <s v="1-19-vaccine_administration_date_is_present-"/>
    <n v="106"/>
    <s v="Crestview Community Hospital 151"/>
    <x v="18"/>
    <n v="239"/>
    <n v="239"/>
    <n v="100"/>
    <s v="GT"/>
    <n v="99"/>
    <s v="PASS"/>
    <x v="0"/>
  </r>
  <r>
    <s v="1-20-vaccine_information_source_(e-g-_admin/historical_indicator)_is_present-"/>
    <n v="106"/>
    <s v="Crestview Community Hospital 151"/>
    <x v="19"/>
    <n v="239"/>
    <n v="239"/>
    <n v="100"/>
    <s v="GT"/>
    <n v="99"/>
    <s v="PASS"/>
    <x v="0"/>
  </r>
  <r>
    <s v="1-21-vaccine_lot_number_is_present-"/>
    <n v="106"/>
    <s v="Crestview Community Hospital 151"/>
    <x v="20"/>
    <n v="239"/>
    <n v="239"/>
    <n v="100"/>
    <s v="GT"/>
    <n v="99"/>
    <s v="PASS"/>
    <x v="0"/>
  </r>
  <r>
    <s v="1-22-vaccine_lot_expiration_date_is_present-"/>
    <n v="106"/>
    <s v="Crestview Community Hospital 151"/>
    <x v="21"/>
    <n v="239"/>
    <n v="239"/>
    <n v="100"/>
    <s v="GT"/>
    <n v="99"/>
    <s v="PASS"/>
    <x v="0"/>
  </r>
  <r>
    <s v="1-23-vaccine_eligibility_code_is_present-"/>
    <n v="106"/>
    <s v="Crestview Community Hospital 151"/>
    <x v="22"/>
    <n v="239"/>
    <n v="239"/>
    <n v="100"/>
    <s v="GT"/>
    <n v="99"/>
    <s v="PASS"/>
    <x v="0"/>
  </r>
  <r>
    <s v="1-24-vaccine_funding_source_is_present-"/>
    <n v="106"/>
    <s v="Crestview Community Hospital 151"/>
    <x v="23"/>
    <n v="239"/>
    <n v="239"/>
    <n v="100"/>
    <s v="GT"/>
    <n v="99"/>
    <s v="PASS"/>
    <x v="0"/>
  </r>
  <r>
    <s v="2-1-patients_born_on_the_first_of_the_month_do_not_exceed_normal_distribution_of_birth_dates-"/>
    <n v="106"/>
    <s v="Crestview Community Hospital 151"/>
    <x v="24"/>
    <n v="1"/>
    <n v="27"/>
    <n v="3.7"/>
    <s v="LT"/>
    <n v="4"/>
    <s v="PASS"/>
    <x v="0"/>
  </r>
  <r>
    <s v="2-2-patients_born_on_the_15th_of_the_month_do_not_exceed_normal_distribution_of_birth_dates-"/>
    <n v="106"/>
    <s v="Crestview Community Hospital 151"/>
    <x v="25"/>
    <n v="1"/>
    <n v="27"/>
    <n v="3.7"/>
    <s v="LT"/>
    <n v="4"/>
    <s v="PASS"/>
    <x v="0"/>
  </r>
  <r>
    <s v="2-3-patients_born_on_the_last_day_of_the_month_do_not_exceed_normal_distribution_of_birth_dates-"/>
    <n v="106"/>
    <s v="Crestview Community Hospital 151"/>
    <x v="26"/>
    <n v="0"/>
    <n v="27"/>
    <n v="0"/>
    <s v="LT"/>
    <n v="4"/>
    <s v="PASS"/>
    <x v="0"/>
  </r>
  <r>
    <s v="2-4-patient_has_more_vaccinations_than_expected-"/>
    <n v="106"/>
    <s v="Crestview Community Hospital 151"/>
    <x v="27"/>
    <n v="0"/>
    <n v="27"/>
    <n v="0"/>
    <s v="LT"/>
    <n v="1"/>
    <s v="PASS"/>
    <x v="0"/>
  </r>
  <r>
    <s v="2-5-vaccine_administration_date_is_after_vaccine_lot_expiration_date-"/>
    <n v="106"/>
    <s v="Crestview Community Hospital 151"/>
    <x v="28"/>
    <n v="0"/>
    <n v="239"/>
    <n v="0"/>
    <s v="LT"/>
    <n v="1"/>
    <s v="PASS"/>
    <x v="0"/>
  </r>
  <r>
    <s v="2-6-vaccine_administration_date_is_before_birth_date-"/>
    <n v="106"/>
    <s v="Crestview Community Hospital 151"/>
    <x v="29"/>
    <n v="0"/>
    <n v="239"/>
    <n v="0"/>
    <s v="LT"/>
    <n v="1"/>
    <s v="PASS"/>
    <x v="0"/>
  </r>
  <r>
    <s v="2-7-vaccine_administration_dates_on_the_first_day_of_the_month_do_not_exceed_normal_distribution_of_administrations_dates-"/>
    <n v="106"/>
    <s v="Crestview Community Hospital 151"/>
    <x v="30"/>
    <n v="8"/>
    <n v="239"/>
    <n v="3.35"/>
    <s v="LT"/>
    <n v="4"/>
    <s v="PASS"/>
    <x v="0"/>
  </r>
  <r>
    <s v="2-8-vaccine_administration_dates_on_the_15th_of_the_month_do_not_exceed_normal_distribution_of_administration_dates-"/>
    <n v="106"/>
    <s v="Crestview Community Hospital 151"/>
    <x v="31"/>
    <n v="18"/>
    <n v="239"/>
    <n v="7.53"/>
    <s v="LT"/>
    <n v="4"/>
    <s v="FAIL"/>
    <x v="0"/>
  </r>
  <r>
    <s v="2-9-vaccine_administration_dates_on_the_last_day_of_the_month_do_not_exceed_normal_distribution_of_administration_dates-"/>
    <n v="106"/>
    <s v="Crestview Community Hospital 151"/>
    <x v="32"/>
    <n v="7"/>
    <n v="239"/>
    <n v="2.93"/>
    <s v="LT"/>
    <n v="4"/>
    <s v="PASS"/>
    <x v="0"/>
  </r>
  <r>
    <s v="2-10-vaccine_administration_code_was_administered_at_an_improbable_age-"/>
    <n v="106"/>
    <s v="Crestview Community Hospital 151"/>
    <x v="33"/>
    <n v="7"/>
    <n v="239"/>
    <n v="2.93"/>
    <s v="LT"/>
    <n v="1"/>
    <s v="FAIL"/>
    <x v="0"/>
  </r>
  <r>
    <s v="2-11-vaccine_administration_code_is_not_specific_for_administered_vaccination_event-"/>
    <n v="106"/>
    <s v="Crestview Community Hospital 151"/>
    <x v="34"/>
    <n v="0"/>
    <n v="239"/>
    <n v="0"/>
    <s v="LT"/>
    <n v="1"/>
    <s v="PASS"/>
    <x v="0"/>
  </r>
  <r>
    <s v="2-12-vaccine_lot_number_has_an_invalid_prefix-"/>
    <n v="106"/>
    <s v="Crestview Community Hospital 151"/>
    <x v="35"/>
    <n v="0"/>
    <n v="239"/>
    <n v="0"/>
    <s v="LT"/>
    <n v="1"/>
    <s v="PASS"/>
    <x v="0"/>
  </r>
  <r>
    <s v="2-13-vaccine_lot_number_has_an_invalid_infix-"/>
    <n v="106"/>
    <s v="Crestview Community Hospital 151"/>
    <x v="36"/>
    <n v="0"/>
    <n v="239"/>
    <n v="0"/>
    <s v="LT"/>
    <n v="1"/>
    <s v="PASS"/>
    <x v="0"/>
  </r>
  <r>
    <s v="2-14-vaccine_lot_number_has_an_invalid_suffix-"/>
    <n v="106"/>
    <s v="Crestview Community Hospital 151"/>
    <x v="37"/>
    <n v="0"/>
    <n v="239"/>
    <n v="0"/>
    <s v="LT"/>
    <n v="1"/>
    <s v="PASS"/>
    <x v="0"/>
  </r>
  <r>
    <s v="2-15-vaccine_lot_number_contains_at_least_one_invalid_character-"/>
    <n v="106"/>
    <s v="Crestview Community Hospital 151"/>
    <x v="38"/>
    <n v="0"/>
    <n v="239"/>
    <n v="0"/>
    <s v="LT"/>
    <n v="1"/>
    <s v="PASS"/>
    <x v="0"/>
  </r>
  <r>
    <s v="2-16-vaccine_lot_number_is_too_short-"/>
    <n v="106"/>
    <s v="Crestview Community Hospital 151"/>
    <x v="39"/>
    <n v="0"/>
    <n v="239"/>
    <n v="0"/>
    <s v="LT"/>
    <n v="1"/>
    <s v="PASS"/>
    <x v="0"/>
  </r>
  <r>
    <s v="2-17-vaccine_administration_code_is_unrecognized-"/>
    <n v="106"/>
    <s v="Crestview Community Hospital 151"/>
    <x v="40"/>
    <n v="0"/>
    <n v="239"/>
    <n v="0"/>
    <s v="LT"/>
    <n v="1"/>
    <s v="PASS"/>
    <x v="0"/>
  </r>
  <r>
    <s v="2-18-vaccine_manufacturer_is_unrecognized-"/>
    <n v="106"/>
    <s v="Crestview Community Hospital 151"/>
    <x v="41"/>
    <n v="0"/>
    <n v="239"/>
    <n v="0"/>
    <s v="LT"/>
    <n v="1"/>
    <s v="PASS"/>
    <x v="0"/>
  </r>
  <r>
    <s v="2-19-vaccine_administration_route_is_unrecognized-"/>
    <n v="106"/>
    <s v="Crestview Community Hospital 151"/>
    <x v="42"/>
    <n v="0"/>
    <n v="239"/>
    <n v="0"/>
    <s v="LT"/>
    <n v="1"/>
    <s v="PASS"/>
    <x v="0"/>
  </r>
  <r>
    <s v="2-20-vaccine_body_site_is_unrecognized-"/>
    <n v="106"/>
    <s v="Crestview Community Hospital 151"/>
    <x v="43"/>
    <n v="0"/>
    <n v="239"/>
    <n v="0"/>
    <s v="LT"/>
    <n v="1"/>
    <s v="PASS"/>
    <x v="0"/>
  </r>
  <r>
    <s v="2-21-vaccination_information_source_is_administered_but_appeared_to_be_historical-"/>
    <n v="106"/>
    <s v="Crestview Community Hospital 151"/>
    <x v="44"/>
    <n v="0"/>
    <n v="239"/>
    <n v="0"/>
    <s v="NONE"/>
    <s v="NONE"/>
    <s v="NONE"/>
    <x v="0"/>
  </r>
  <r>
    <s v="2-22-_funding_source_does_not_match_eligibility_code"/>
    <n v="106"/>
    <s v="Crestview Community Hospital 151"/>
    <x v="45"/>
    <n v="5"/>
    <n v="239"/>
    <n v="2.09"/>
    <s v="NONE"/>
    <s v="NONE"/>
    <s v="NONE"/>
    <x v="0"/>
  </r>
  <r>
    <s v="3-1-administered_vaccination_events_are_entered_into_the_iis_within_one_calendar_day_from_administration_date-"/>
    <n v="106"/>
    <s v="Crestview Community Hospital 151"/>
    <x v="46"/>
    <n v="214"/>
    <n v="239"/>
    <n v="89.54"/>
    <s v="GT"/>
    <n v="95"/>
    <s v="FAIL"/>
    <x v="0"/>
  </r>
  <r>
    <s v="3-2-patient_entry_into_iis_≤30_days_from_birth"/>
    <n v="106"/>
    <s v="Crestview Community Hospital 151"/>
    <x v="47"/>
    <n v="24"/>
    <n v="27"/>
    <n v="88.89"/>
    <s v="GT"/>
    <n v="95"/>
    <s v="FAIL"/>
    <x v="0"/>
  </r>
  <r>
    <s v="3-3-patient_entry_into_iis_30–45_days_from_birth"/>
    <n v="106"/>
    <s v="Crestview Community Hospital 151"/>
    <x v="48"/>
    <n v="1"/>
    <n v="27"/>
    <n v="3.7"/>
    <s v="LT"/>
    <n v="5"/>
    <s v="PASS"/>
    <x v="0"/>
  </r>
  <r>
    <s v="3-4-patient_entry_into_iis_45–60_days_from_birth"/>
    <n v="106"/>
    <s v="Crestview Community Hospital 151"/>
    <x v="49"/>
    <n v="0"/>
    <n v="27"/>
    <n v="0"/>
    <s v="LT"/>
    <n v="5"/>
    <s v="PASS"/>
    <x v="0"/>
  </r>
  <r>
    <s v="3-5-patient_entry_into_iis_&gt;_60_days_from_birth"/>
    <n v="106"/>
    <s v="Crestview Community Hospital 151"/>
    <x v="50"/>
    <n v="2"/>
    <n v="27"/>
    <n v="7.41"/>
    <s v="LT"/>
    <n v="5"/>
    <s v="FAIL"/>
    <x v="0"/>
  </r>
  <r>
    <s v="3-6-administered_dose_entry_into_iis_2-7_days_from_admin_date"/>
    <n v="106"/>
    <s v="Crestview Community Hospital 151"/>
    <x v="51"/>
    <n v="0"/>
    <n v="239"/>
    <n v="0"/>
    <s v="LT"/>
    <n v="5"/>
    <s v="PASS"/>
    <x v="0"/>
  </r>
  <r>
    <s v="3-7-administered_dose_entry_into_iis_8-14_days_from_admin_date"/>
    <n v="106"/>
    <s v="Crestview Community Hospital 151"/>
    <x v="52"/>
    <n v="0"/>
    <n v="239"/>
    <n v="0"/>
    <s v="LT"/>
    <n v="5"/>
    <s v="PASS"/>
    <x v="0"/>
  </r>
  <r>
    <s v="3-8-administered_dose_entry_into_iis_&gt;_14_days_from_admin_date"/>
    <n v="106"/>
    <s v="Crestview Community Hospital 151"/>
    <x v="53"/>
    <n v="25"/>
    <n v="239"/>
    <n v="10.46"/>
    <s v="LT"/>
    <n v="5"/>
    <s v="FAIL"/>
    <x v="0"/>
  </r>
  <r>
    <s v="1-1-patient_first_name_is_present-"/>
    <n v="18"/>
    <s v="Crestview Community Hospital 195"/>
    <x v="0"/>
    <n v="482"/>
    <n v="482"/>
    <n v="100"/>
    <s v="GT"/>
    <n v="99"/>
    <s v="PASS"/>
    <x v="0"/>
  </r>
  <r>
    <s v="1-2-patient_middle_name_is_present-"/>
    <n v="18"/>
    <s v="Crestview Community Hospital 195"/>
    <x v="1"/>
    <n v="464"/>
    <n v="482"/>
    <n v="96.27"/>
    <s v="GT"/>
    <n v="75"/>
    <s v="PASS"/>
    <x v="0"/>
  </r>
  <r>
    <s v="1-3-patient_name_last_is_present-"/>
    <n v="18"/>
    <s v="Crestview Community Hospital 195"/>
    <x v="2"/>
    <n v="482"/>
    <n v="482"/>
    <n v="100"/>
    <s v="GT"/>
    <n v="99"/>
    <s v="PASS"/>
    <x v="0"/>
  </r>
  <r>
    <s v="1-4-patient_birth_date_is_present-_x0009_"/>
    <n v="18"/>
    <s v="Crestview Community Hospital 195"/>
    <x v="3"/>
    <n v="482"/>
    <n v="482"/>
    <n v="100"/>
    <s v="GT"/>
    <n v="99"/>
    <s v="PASS"/>
    <x v="0"/>
  </r>
  <r>
    <s v="1-5-patient_gender_is_present-"/>
    <n v="18"/>
    <s v="Crestview Community Hospital 195"/>
    <x v="4"/>
    <n v="482"/>
    <n v="482"/>
    <n v="100"/>
    <s v="GT"/>
    <n v="99"/>
    <s v="PASS"/>
    <x v="0"/>
  </r>
  <r>
    <s v="1-6-patient_address_street_is_present-"/>
    <n v="18"/>
    <s v="Crestview Community Hospital 195"/>
    <x v="5"/>
    <n v="482"/>
    <n v="482"/>
    <n v="100"/>
    <s v="GT"/>
    <n v="85"/>
    <s v="PASS"/>
    <x v="0"/>
  </r>
  <r>
    <s v="1-7-_patient_address_city_is_present-_x0009_"/>
    <n v="18"/>
    <s v="Crestview Community Hospital 195"/>
    <x v="6"/>
    <n v="482"/>
    <n v="482"/>
    <n v="100"/>
    <s v="GT"/>
    <n v="85"/>
    <s v="PASS"/>
    <x v="0"/>
  </r>
  <r>
    <s v="1-8-patient_address_state_is_present-_x0009_"/>
    <n v="18"/>
    <s v="Crestview Community Hospital 195"/>
    <x v="7"/>
    <n v="482"/>
    <n v="482"/>
    <n v="100"/>
    <s v="GT"/>
    <n v="85"/>
    <s v="PASS"/>
    <x v="0"/>
  </r>
  <r>
    <s v="1-9-patient_address_zip_code_is_present-_x0009_"/>
    <n v="18"/>
    <s v="Crestview Community Hospital 195"/>
    <x v="8"/>
    <n v="482"/>
    <n v="482"/>
    <n v="100"/>
    <s v="GT"/>
    <n v="85"/>
    <s v="PASS"/>
    <x v="0"/>
  </r>
  <r>
    <s v="1-10-patient_complete_address_is_present-"/>
    <n v="18"/>
    <s v="Crestview Community Hospital 195"/>
    <x v="9"/>
    <n v="482"/>
    <n v="482"/>
    <n v="100"/>
    <s v="GT"/>
    <n v="85"/>
    <s v="PASS"/>
    <x v="0"/>
  </r>
  <r>
    <s v="1-11-patient_race_is_present-"/>
    <n v="18"/>
    <s v="Crestview Community Hospital 195"/>
    <x v="10"/>
    <n v="482"/>
    <n v="482"/>
    <n v="100"/>
    <s v="GT"/>
    <n v="95"/>
    <s v="PASS"/>
    <x v="0"/>
  </r>
  <r>
    <s v="1-12-patient_ethnicity_is_present-"/>
    <n v="18"/>
    <s v="Crestview Community Hospital 195"/>
    <x v="11"/>
    <n v="482"/>
    <n v="482"/>
    <n v="100"/>
    <s v="GT"/>
    <n v="95"/>
    <s v="PASS"/>
    <x v="0"/>
  </r>
  <r>
    <s v="1-13-patient_phone_number_is_present-"/>
    <n v="18"/>
    <s v="Crestview Community Hospital 195"/>
    <x v="12"/>
    <n v="479"/>
    <n v="482"/>
    <n v="99.38"/>
    <s v="GT"/>
    <n v="90"/>
    <s v="PASS"/>
    <x v="0"/>
  </r>
  <r>
    <s v="1-14-patient_email_is_present-"/>
    <n v="18"/>
    <s v="Crestview Community Hospital 195"/>
    <x v="13"/>
    <n v="53"/>
    <n v="482"/>
    <n v="11"/>
    <s v="GT"/>
    <n v="90"/>
    <s v="FAIL"/>
    <x v="0"/>
  </r>
  <r>
    <s v="1-15-mother’s_maiden_name_is_present-"/>
    <n v="18"/>
    <s v="Crestview Community Hospital 195"/>
    <x v="14"/>
    <n v="197"/>
    <n v="482"/>
    <n v="40.869999999999997"/>
    <s v="GT"/>
    <n v="90"/>
    <s v="FAIL"/>
    <x v="0"/>
  </r>
  <r>
    <s v="1-16-responsible_person_first_name_is_present-"/>
    <n v="18"/>
    <s v="Crestview Community Hospital 195"/>
    <x v="15"/>
    <n v="194"/>
    <n v="482"/>
    <n v="40.25"/>
    <s v="GT"/>
    <n v="90"/>
    <s v="FAIL"/>
    <x v="0"/>
  </r>
  <r>
    <s v="1-17-responsible_person_last_name_is_present-"/>
    <n v="18"/>
    <s v="Crestview Community Hospital 195"/>
    <x v="16"/>
    <n v="194"/>
    <n v="482"/>
    <n v="40.25"/>
    <s v="GT"/>
    <n v="90"/>
    <s v="FAIL"/>
    <x v="0"/>
  </r>
  <r>
    <s v="1-18-vaccine_administration_code_is_present-"/>
    <n v="18"/>
    <s v="Crestview Community Hospital 195"/>
    <x v="17"/>
    <n v="496"/>
    <n v="496"/>
    <n v="100"/>
    <s v="GT"/>
    <n v="99"/>
    <s v="PASS"/>
    <x v="0"/>
  </r>
  <r>
    <s v="1-19-vaccine_administration_date_is_present-"/>
    <n v="18"/>
    <s v="Crestview Community Hospital 195"/>
    <x v="18"/>
    <n v="496"/>
    <n v="496"/>
    <n v="100"/>
    <s v="GT"/>
    <n v="99"/>
    <s v="PASS"/>
    <x v="0"/>
  </r>
  <r>
    <s v="1-20-vaccine_information_source_(e-g-_admin/historical_indicator)_is_present-"/>
    <n v="18"/>
    <s v="Crestview Community Hospital 195"/>
    <x v="19"/>
    <n v="496"/>
    <n v="496"/>
    <n v="100"/>
    <s v="GT"/>
    <n v="99"/>
    <s v="PASS"/>
    <x v="0"/>
  </r>
  <r>
    <s v="1-21-vaccine_lot_number_is_present-"/>
    <n v="18"/>
    <s v="Crestview Community Hospital 195"/>
    <x v="20"/>
    <n v="496"/>
    <n v="496"/>
    <n v="100"/>
    <s v="GT"/>
    <n v="99"/>
    <s v="PASS"/>
    <x v="0"/>
  </r>
  <r>
    <s v="1-22-vaccine_lot_expiration_date_is_present-"/>
    <n v="18"/>
    <s v="Crestview Community Hospital 195"/>
    <x v="21"/>
    <n v="496"/>
    <n v="496"/>
    <n v="100"/>
    <s v="GT"/>
    <n v="99"/>
    <s v="PASS"/>
    <x v="0"/>
  </r>
  <r>
    <s v="1-23-vaccine_eligibility_code_is_present-"/>
    <n v="18"/>
    <s v="Crestview Community Hospital 195"/>
    <x v="22"/>
    <n v="496"/>
    <n v="496"/>
    <n v="100"/>
    <s v="GT"/>
    <n v="99"/>
    <s v="PASS"/>
    <x v="0"/>
  </r>
  <r>
    <s v="1-24-vaccine_funding_source_is_present-"/>
    <n v="18"/>
    <s v="Crestview Community Hospital 195"/>
    <x v="23"/>
    <n v="496"/>
    <n v="496"/>
    <n v="100"/>
    <s v="GT"/>
    <n v="99"/>
    <s v="PASS"/>
    <x v="0"/>
  </r>
  <r>
    <s v="2-1-patients_born_on_the_first_of_the_month_do_not_exceed_normal_distribution_of_birth_dates-"/>
    <n v="18"/>
    <s v="Crestview Community Hospital 195"/>
    <x v="24"/>
    <n v="16"/>
    <n v="482"/>
    <n v="3.32"/>
    <s v="LT"/>
    <n v="4"/>
    <s v="PASS"/>
    <x v="0"/>
  </r>
  <r>
    <s v="2-2-patients_born_on_the_15th_of_the_month_do_not_exceed_normal_distribution_of_birth_dates-"/>
    <n v="18"/>
    <s v="Crestview Community Hospital 195"/>
    <x v="25"/>
    <n v="12"/>
    <n v="482"/>
    <n v="2.4900000000000002"/>
    <s v="LT"/>
    <n v="4"/>
    <s v="PASS"/>
    <x v="0"/>
  </r>
  <r>
    <s v="2-3-patients_born_on_the_last_day_of_the_month_do_not_exceed_normal_distribution_of_birth_dates-"/>
    <n v="18"/>
    <s v="Crestview Community Hospital 195"/>
    <x v="26"/>
    <n v="9"/>
    <n v="482"/>
    <n v="1.87"/>
    <s v="LT"/>
    <n v="4"/>
    <s v="PASS"/>
    <x v="0"/>
  </r>
  <r>
    <s v="2-4-patient_has_more_vaccinations_than_expected-"/>
    <n v="18"/>
    <s v="Crestview Community Hospital 195"/>
    <x v="27"/>
    <n v="0"/>
    <n v="482"/>
    <n v="0"/>
    <s v="LT"/>
    <n v="1"/>
    <s v="PASS"/>
    <x v="0"/>
  </r>
  <r>
    <s v="2-5-vaccine_administration_date_is_after_vaccine_lot_expiration_date-"/>
    <n v="18"/>
    <s v="Crestview Community Hospital 195"/>
    <x v="28"/>
    <n v="0"/>
    <n v="494"/>
    <n v="0"/>
    <s v="LT"/>
    <n v="1"/>
    <s v="PASS"/>
    <x v="0"/>
  </r>
  <r>
    <s v="2-6-vaccine_administration_date_is_before_birth_date-"/>
    <n v="18"/>
    <s v="Crestview Community Hospital 195"/>
    <x v="29"/>
    <n v="0"/>
    <n v="496"/>
    <n v="0"/>
    <s v="LT"/>
    <n v="1"/>
    <s v="PASS"/>
    <x v="0"/>
  </r>
  <r>
    <s v="2-7-vaccine_administration_dates_on_the_first_day_of_the_month_do_not_exceed_normal_distribution_of_administrations_dates-"/>
    <n v="18"/>
    <s v="Crestview Community Hospital 195"/>
    <x v="30"/>
    <n v="17"/>
    <n v="496"/>
    <n v="3.43"/>
    <s v="LT"/>
    <n v="4"/>
    <s v="PASS"/>
    <x v="0"/>
  </r>
  <r>
    <s v="2-8-vaccine_administration_dates_on_the_15th_of_the_month_do_not_exceed_normal_distribution_of_administration_dates-"/>
    <n v="18"/>
    <s v="Crestview Community Hospital 195"/>
    <x v="31"/>
    <n v="13"/>
    <n v="496"/>
    <n v="2.62"/>
    <s v="LT"/>
    <n v="4"/>
    <s v="PASS"/>
    <x v="0"/>
  </r>
  <r>
    <s v="2-9-vaccine_administration_dates_on_the_last_day_of_the_month_do_not_exceed_normal_distribution_of_administration_dates-"/>
    <n v="18"/>
    <s v="Crestview Community Hospital 195"/>
    <x v="32"/>
    <n v="8"/>
    <n v="496"/>
    <n v="1.61"/>
    <s v="LT"/>
    <n v="4"/>
    <s v="PASS"/>
    <x v="0"/>
  </r>
  <r>
    <s v="2-10-vaccine_administration_code_was_administered_at_an_improbable_age-"/>
    <n v="18"/>
    <s v="Crestview Community Hospital 195"/>
    <x v="33"/>
    <n v="0"/>
    <n v="494"/>
    <n v="0"/>
    <s v="LT"/>
    <n v="1"/>
    <s v="PASS"/>
    <x v="0"/>
  </r>
  <r>
    <s v="2-11-vaccine_administration_code_is_not_specific_for_administered_vaccination_event-"/>
    <n v="18"/>
    <s v="Crestview Community Hospital 195"/>
    <x v="34"/>
    <n v="0"/>
    <n v="496"/>
    <n v="0"/>
    <s v="LT"/>
    <n v="1"/>
    <s v="PASS"/>
    <x v="0"/>
  </r>
  <r>
    <s v="2-12-vaccine_lot_number_has_an_invalid_prefix-"/>
    <n v="18"/>
    <s v="Crestview Community Hospital 195"/>
    <x v="35"/>
    <n v="0"/>
    <n v="496"/>
    <n v="0"/>
    <s v="LT"/>
    <n v="1"/>
    <s v="PASS"/>
    <x v="0"/>
  </r>
  <r>
    <s v="2-13-vaccine_lot_number_has_an_invalid_infix-"/>
    <n v="18"/>
    <s v="Crestview Community Hospital 195"/>
    <x v="36"/>
    <n v="0"/>
    <n v="496"/>
    <n v="0"/>
    <s v="LT"/>
    <n v="1"/>
    <s v="PASS"/>
    <x v="0"/>
  </r>
  <r>
    <s v="2-14-vaccine_lot_number_has_an_invalid_suffix-"/>
    <n v="18"/>
    <s v="Crestview Community Hospital 195"/>
    <x v="37"/>
    <n v="0"/>
    <n v="496"/>
    <n v="0"/>
    <s v="LT"/>
    <n v="1"/>
    <s v="PASS"/>
    <x v="0"/>
  </r>
  <r>
    <s v="2-15-vaccine_lot_number_contains_at_least_one_invalid_character-"/>
    <n v="18"/>
    <s v="Crestview Community Hospital 195"/>
    <x v="38"/>
    <n v="0"/>
    <n v="496"/>
    <n v="0"/>
    <s v="LT"/>
    <n v="1"/>
    <s v="PASS"/>
    <x v="0"/>
  </r>
  <r>
    <s v="2-16-vaccine_lot_number_is_too_short-"/>
    <n v="18"/>
    <s v="Crestview Community Hospital 195"/>
    <x v="39"/>
    <n v="0"/>
    <n v="496"/>
    <n v="0"/>
    <s v="LT"/>
    <n v="1"/>
    <s v="PASS"/>
    <x v="0"/>
  </r>
  <r>
    <s v="2-17-vaccine_administration_code_is_unrecognized-"/>
    <n v="18"/>
    <s v="Crestview Community Hospital 195"/>
    <x v="40"/>
    <n v="0"/>
    <n v="496"/>
    <n v="0"/>
    <s v="LT"/>
    <n v="1"/>
    <s v="PASS"/>
    <x v="0"/>
  </r>
  <r>
    <s v="2-18-vaccine_manufacturer_is_unrecognized-"/>
    <n v="18"/>
    <s v="Crestview Community Hospital 195"/>
    <x v="41"/>
    <n v="0"/>
    <n v="496"/>
    <n v="0"/>
    <s v="LT"/>
    <n v="1"/>
    <s v="PASS"/>
    <x v="0"/>
  </r>
  <r>
    <s v="2-19-vaccine_administration_route_is_unrecognized-"/>
    <n v="18"/>
    <s v="Crestview Community Hospital 195"/>
    <x v="42"/>
    <n v="0"/>
    <n v="496"/>
    <n v="0"/>
    <s v="LT"/>
    <n v="1"/>
    <s v="PASS"/>
    <x v="0"/>
  </r>
  <r>
    <s v="2-20-vaccine_body_site_is_unrecognized-"/>
    <n v="18"/>
    <s v="Crestview Community Hospital 195"/>
    <x v="43"/>
    <n v="0"/>
    <n v="496"/>
    <n v="0"/>
    <s v="LT"/>
    <n v="1"/>
    <s v="PASS"/>
    <x v="0"/>
  </r>
  <r>
    <s v="2-21-vaccination_information_source_is_administered_but_appeared_to_be_historical-"/>
    <n v="18"/>
    <s v="Crestview Community Hospital 195"/>
    <x v="44"/>
    <n v="0"/>
    <n v="496"/>
    <n v="0"/>
    <s v="NONE"/>
    <s v="NONE"/>
    <s v="NONE"/>
    <x v="0"/>
  </r>
  <r>
    <s v="2-22-_funding_source_does_not_match_eligibility_code"/>
    <n v="18"/>
    <s v="Crestview Community Hospital 195"/>
    <x v="45"/>
    <n v="22"/>
    <n v="496"/>
    <n v="4.4400000000000004"/>
    <s v="NONE"/>
    <s v="NONE"/>
    <s v="NONE"/>
    <x v="0"/>
  </r>
  <r>
    <s v="3-1-administered_vaccination_events_are_entered_into_the_iis_within_one_calendar_day_from_administration_date-"/>
    <n v="18"/>
    <s v="Crestview Community Hospital 195"/>
    <x v="46"/>
    <n v="0"/>
    <n v="494"/>
    <n v="0"/>
    <s v="GT"/>
    <n v="95"/>
    <s v="FAIL"/>
    <x v="0"/>
  </r>
  <r>
    <s v="3-2-patient_entry_into_iis_≤30_days_from_birth"/>
    <n v="18"/>
    <s v="Crestview Community Hospital 195"/>
    <x v="47"/>
    <n v="482"/>
    <n v="482"/>
    <n v="100"/>
    <s v="GT"/>
    <n v="95"/>
    <s v="PASS"/>
    <x v="0"/>
  </r>
  <r>
    <s v="3-3-patient_entry_into_iis_30–45_days_from_birth"/>
    <n v="18"/>
    <s v="Crestview Community Hospital 195"/>
    <x v="48"/>
    <n v="0"/>
    <n v="482"/>
    <n v="0"/>
    <s v="LT"/>
    <n v="5"/>
    <s v="PASS"/>
    <x v="0"/>
  </r>
  <r>
    <s v="3-4-patient_entry_into_iis_45–60_days_from_birth"/>
    <n v="18"/>
    <s v="Crestview Community Hospital 195"/>
    <x v="49"/>
    <n v="0"/>
    <n v="482"/>
    <n v="0"/>
    <s v="LT"/>
    <n v="5"/>
    <s v="PASS"/>
    <x v="0"/>
  </r>
  <r>
    <s v="3-5-patient_entry_into_iis_&gt;_60_days_from_birth"/>
    <n v="18"/>
    <s v="Crestview Community Hospital 195"/>
    <x v="50"/>
    <n v="0"/>
    <n v="482"/>
    <n v="0"/>
    <s v="LT"/>
    <n v="5"/>
    <s v="PASS"/>
    <x v="0"/>
  </r>
  <r>
    <s v="3-6-administered_dose_entry_into_iis_2-7_days_from_admin_date"/>
    <n v="18"/>
    <s v="Crestview Community Hospital 195"/>
    <x v="51"/>
    <n v="321"/>
    <n v="494"/>
    <n v="64.98"/>
    <s v="LT"/>
    <n v="5"/>
    <s v="FAIL"/>
    <x v="0"/>
  </r>
  <r>
    <s v="3-7-administered_dose_entry_into_iis_8-14_days_from_admin_date"/>
    <n v="18"/>
    <s v="Crestview Community Hospital 195"/>
    <x v="52"/>
    <n v="163"/>
    <n v="494"/>
    <n v="33"/>
    <s v="LT"/>
    <n v="5"/>
    <s v="FAIL"/>
    <x v="0"/>
  </r>
  <r>
    <s v="3-8-administered_dose_entry_into_iis_&gt;_14_days_from_admin_date"/>
    <n v="18"/>
    <s v="Crestview Community Hospital 195"/>
    <x v="53"/>
    <n v="10"/>
    <n v="494"/>
    <n v="2.02"/>
    <s v="LT"/>
    <n v="5"/>
    <s v="PASS"/>
    <x v="0"/>
  </r>
  <r>
    <s v="1-1-patient_first_name_is_present-"/>
    <n v="50"/>
    <s v="Crestview Community Hospital 382"/>
    <x v="0"/>
    <n v="114"/>
    <n v="114"/>
    <n v="100"/>
    <s v="GT"/>
    <n v="99"/>
    <s v="PASS"/>
    <x v="0"/>
  </r>
  <r>
    <s v="1-2-patient_middle_name_is_present-"/>
    <n v="50"/>
    <s v="Crestview Community Hospital 382"/>
    <x v="1"/>
    <n v="104"/>
    <n v="114"/>
    <n v="91.23"/>
    <s v="GT"/>
    <n v="75"/>
    <s v="PASS"/>
    <x v="0"/>
  </r>
  <r>
    <s v="1-3-patient_name_last_is_present-"/>
    <n v="50"/>
    <s v="Crestview Community Hospital 382"/>
    <x v="2"/>
    <n v="114"/>
    <n v="114"/>
    <n v="100"/>
    <s v="GT"/>
    <n v="99"/>
    <s v="PASS"/>
    <x v="0"/>
  </r>
  <r>
    <s v="1-4-patient_birth_date_is_present-_x0009_"/>
    <n v="50"/>
    <s v="Crestview Community Hospital 382"/>
    <x v="3"/>
    <n v="114"/>
    <n v="114"/>
    <n v="100"/>
    <s v="GT"/>
    <n v="99"/>
    <s v="PASS"/>
    <x v="0"/>
  </r>
  <r>
    <s v="1-5-patient_gender_is_present-"/>
    <n v="50"/>
    <s v="Crestview Community Hospital 382"/>
    <x v="4"/>
    <n v="114"/>
    <n v="114"/>
    <n v="100"/>
    <s v="GT"/>
    <n v="99"/>
    <s v="PASS"/>
    <x v="0"/>
  </r>
  <r>
    <s v="1-6-patient_address_street_is_present-"/>
    <n v="50"/>
    <s v="Crestview Community Hospital 382"/>
    <x v="5"/>
    <n v="114"/>
    <n v="114"/>
    <n v="100"/>
    <s v="GT"/>
    <n v="85"/>
    <s v="PASS"/>
    <x v="0"/>
  </r>
  <r>
    <s v="1-7-_patient_address_city_is_present-_x0009_"/>
    <n v="50"/>
    <s v="Crestview Community Hospital 382"/>
    <x v="6"/>
    <n v="114"/>
    <n v="114"/>
    <n v="100"/>
    <s v="GT"/>
    <n v="85"/>
    <s v="PASS"/>
    <x v="0"/>
  </r>
  <r>
    <s v="1-8-patient_address_state_is_present-_x0009_"/>
    <n v="50"/>
    <s v="Crestview Community Hospital 382"/>
    <x v="7"/>
    <n v="114"/>
    <n v="114"/>
    <n v="100"/>
    <s v="GT"/>
    <n v="85"/>
    <s v="PASS"/>
    <x v="0"/>
  </r>
  <r>
    <s v="1-9-patient_address_zip_code_is_present-_x0009_"/>
    <n v="50"/>
    <s v="Crestview Community Hospital 382"/>
    <x v="8"/>
    <n v="114"/>
    <n v="114"/>
    <n v="100"/>
    <s v="GT"/>
    <n v="85"/>
    <s v="PASS"/>
    <x v="0"/>
  </r>
  <r>
    <s v="1-10-patient_complete_address_is_present-"/>
    <n v="50"/>
    <s v="Crestview Community Hospital 382"/>
    <x v="9"/>
    <n v="114"/>
    <n v="114"/>
    <n v="100"/>
    <s v="GT"/>
    <n v="85"/>
    <s v="PASS"/>
    <x v="0"/>
  </r>
  <r>
    <s v="1-11-patient_race_is_present-"/>
    <n v="50"/>
    <s v="Crestview Community Hospital 382"/>
    <x v="10"/>
    <n v="114"/>
    <n v="114"/>
    <n v="100"/>
    <s v="GT"/>
    <n v="95"/>
    <s v="PASS"/>
    <x v="0"/>
  </r>
  <r>
    <s v="1-12-patient_ethnicity_is_present-"/>
    <n v="50"/>
    <s v="Crestview Community Hospital 382"/>
    <x v="11"/>
    <n v="114"/>
    <n v="114"/>
    <n v="100"/>
    <s v="GT"/>
    <n v="95"/>
    <s v="PASS"/>
    <x v="0"/>
  </r>
  <r>
    <s v="1-13-patient_phone_number_is_present-"/>
    <n v="50"/>
    <s v="Crestview Community Hospital 382"/>
    <x v="12"/>
    <n v="112"/>
    <n v="114"/>
    <n v="98.25"/>
    <s v="GT"/>
    <n v="90"/>
    <s v="PASS"/>
    <x v="0"/>
  </r>
  <r>
    <s v="1-14-patient_email_is_present-"/>
    <n v="50"/>
    <s v="Crestview Community Hospital 382"/>
    <x v="13"/>
    <n v="63"/>
    <n v="114"/>
    <n v="55.26"/>
    <s v="GT"/>
    <n v="90"/>
    <s v="FAIL"/>
    <x v="0"/>
  </r>
  <r>
    <s v="1-15-mother’s_maiden_name_is_present-"/>
    <n v="50"/>
    <s v="Crestview Community Hospital 382"/>
    <x v="14"/>
    <n v="53"/>
    <n v="114"/>
    <n v="46.49"/>
    <s v="GT"/>
    <n v="90"/>
    <s v="FAIL"/>
    <x v="0"/>
  </r>
  <r>
    <s v="1-16-responsible_person_first_name_is_present-"/>
    <n v="50"/>
    <s v="Crestview Community Hospital 382"/>
    <x v="15"/>
    <n v="83"/>
    <n v="114"/>
    <n v="72.81"/>
    <s v="GT"/>
    <n v="90"/>
    <s v="FAIL"/>
    <x v="0"/>
  </r>
  <r>
    <s v="1-17-responsible_person_last_name_is_present-"/>
    <n v="50"/>
    <s v="Crestview Community Hospital 382"/>
    <x v="16"/>
    <n v="83"/>
    <n v="114"/>
    <n v="72.81"/>
    <s v="GT"/>
    <n v="90"/>
    <s v="FAIL"/>
    <x v="0"/>
  </r>
  <r>
    <s v="1-18-vaccine_administration_code_is_present-"/>
    <n v="50"/>
    <s v="Crestview Community Hospital 382"/>
    <x v="17"/>
    <n v="509"/>
    <n v="509"/>
    <n v="100"/>
    <s v="GT"/>
    <n v="99"/>
    <s v="PASS"/>
    <x v="0"/>
  </r>
  <r>
    <s v="1-19-vaccine_administration_date_is_present-"/>
    <n v="50"/>
    <s v="Crestview Community Hospital 382"/>
    <x v="18"/>
    <n v="509"/>
    <n v="509"/>
    <n v="100"/>
    <s v="GT"/>
    <n v="99"/>
    <s v="PASS"/>
    <x v="0"/>
  </r>
  <r>
    <s v="1-20-vaccine_information_source_(e-g-_admin/historical_indicator)_is_present-"/>
    <n v="50"/>
    <s v="Crestview Community Hospital 382"/>
    <x v="19"/>
    <n v="509"/>
    <n v="509"/>
    <n v="100"/>
    <s v="GT"/>
    <n v="99"/>
    <s v="PASS"/>
    <x v="0"/>
  </r>
  <r>
    <s v="1-21-vaccine_lot_number_is_present-"/>
    <n v="50"/>
    <s v="Crestview Community Hospital 382"/>
    <x v="20"/>
    <n v="509"/>
    <n v="509"/>
    <n v="100"/>
    <s v="GT"/>
    <n v="99"/>
    <s v="PASS"/>
    <x v="0"/>
  </r>
  <r>
    <s v="1-22-vaccine_lot_expiration_date_is_present-"/>
    <n v="50"/>
    <s v="Crestview Community Hospital 382"/>
    <x v="21"/>
    <n v="509"/>
    <n v="509"/>
    <n v="100"/>
    <s v="GT"/>
    <n v="99"/>
    <s v="PASS"/>
    <x v="0"/>
  </r>
  <r>
    <s v="1-23-vaccine_eligibility_code_is_present-"/>
    <n v="50"/>
    <s v="Crestview Community Hospital 382"/>
    <x v="22"/>
    <n v="509"/>
    <n v="509"/>
    <n v="100"/>
    <s v="GT"/>
    <n v="99"/>
    <s v="PASS"/>
    <x v="0"/>
  </r>
  <r>
    <s v="1-24-vaccine_funding_source_is_present-"/>
    <n v="50"/>
    <s v="Crestview Community Hospital 382"/>
    <x v="23"/>
    <n v="509"/>
    <n v="509"/>
    <n v="100"/>
    <s v="GT"/>
    <n v="99"/>
    <s v="PASS"/>
    <x v="0"/>
  </r>
  <r>
    <s v="2-1-patients_born_on_the_first_of_the_month_do_not_exceed_normal_distribution_of_birth_dates-"/>
    <n v="50"/>
    <s v="Crestview Community Hospital 382"/>
    <x v="24"/>
    <n v="6"/>
    <n v="114"/>
    <n v="5.26"/>
    <s v="LT"/>
    <n v="4"/>
    <s v="FAIL"/>
    <x v="0"/>
  </r>
  <r>
    <s v="2-2-patients_born_on_the_15th_of_the_month_do_not_exceed_normal_distribution_of_birth_dates-"/>
    <n v="50"/>
    <s v="Crestview Community Hospital 382"/>
    <x v="25"/>
    <n v="2"/>
    <n v="114"/>
    <n v="1.75"/>
    <s v="LT"/>
    <n v="4"/>
    <s v="PASS"/>
    <x v="0"/>
  </r>
  <r>
    <s v="2-3-patients_born_on_the_last_day_of_the_month_do_not_exceed_normal_distribution_of_birth_dates-"/>
    <n v="50"/>
    <s v="Crestview Community Hospital 382"/>
    <x v="26"/>
    <n v="9"/>
    <n v="114"/>
    <n v="7.89"/>
    <s v="LT"/>
    <n v="4"/>
    <s v="FAIL"/>
    <x v="0"/>
  </r>
  <r>
    <s v="2-4-patient_has_more_vaccinations_than_expected-"/>
    <n v="50"/>
    <s v="Crestview Community Hospital 382"/>
    <x v="27"/>
    <n v="0"/>
    <n v="114"/>
    <n v="0"/>
    <s v="LT"/>
    <n v="1"/>
    <s v="PASS"/>
    <x v="0"/>
  </r>
  <r>
    <s v="2-5-vaccine_administration_date_is_after_vaccine_lot_expiration_date-"/>
    <n v="50"/>
    <s v="Crestview Community Hospital 382"/>
    <x v="28"/>
    <n v="1"/>
    <n v="509"/>
    <n v="0.2"/>
    <s v="LT"/>
    <n v="1"/>
    <s v="PASS"/>
    <x v="0"/>
  </r>
  <r>
    <s v="2-6-vaccine_administration_date_is_before_birth_date-"/>
    <n v="50"/>
    <s v="Crestview Community Hospital 382"/>
    <x v="29"/>
    <n v="0"/>
    <n v="509"/>
    <n v="0"/>
    <s v="LT"/>
    <n v="1"/>
    <s v="PASS"/>
    <x v="0"/>
  </r>
  <r>
    <s v="2-7-vaccine_administration_dates_on_the_first_day_of_the_month_do_not_exceed_normal_distribution_of_administrations_dates-"/>
    <n v="50"/>
    <s v="Crestview Community Hospital 382"/>
    <x v="30"/>
    <n v="11"/>
    <n v="509"/>
    <n v="2.16"/>
    <s v="LT"/>
    <n v="4"/>
    <s v="PASS"/>
    <x v="0"/>
  </r>
  <r>
    <s v="2-8-vaccine_administration_dates_on_the_15th_of_the_month_do_not_exceed_normal_distribution_of_administration_dates-"/>
    <n v="50"/>
    <s v="Crestview Community Hospital 382"/>
    <x v="31"/>
    <n v="13"/>
    <n v="509"/>
    <n v="2.5499999999999998"/>
    <s v="LT"/>
    <n v="4"/>
    <s v="PASS"/>
    <x v="0"/>
  </r>
  <r>
    <s v="2-9-vaccine_administration_dates_on_the_last_day_of_the_month_do_not_exceed_normal_distribution_of_administration_dates-"/>
    <n v="50"/>
    <s v="Crestview Community Hospital 382"/>
    <x v="32"/>
    <n v="5"/>
    <n v="509"/>
    <n v="0.98"/>
    <s v="LT"/>
    <n v="4"/>
    <s v="PASS"/>
    <x v="0"/>
  </r>
  <r>
    <s v="2-10-vaccine_administration_code_was_administered_at_an_improbable_age-"/>
    <n v="50"/>
    <s v="Crestview Community Hospital 382"/>
    <x v="33"/>
    <n v="46"/>
    <n v="509"/>
    <n v="9.0399999999999991"/>
    <s v="LT"/>
    <n v="1"/>
    <s v="FAIL"/>
    <x v="0"/>
  </r>
  <r>
    <s v="2-11-vaccine_administration_code_is_not_specific_for_administered_vaccination_event-"/>
    <n v="50"/>
    <s v="Crestview Community Hospital 382"/>
    <x v="34"/>
    <n v="0"/>
    <n v="509"/>
    <n v="0"/>
    <s v="LT"/>
    <n v="1"/>
    <s v="PASS"/>
    <x v="0"/>
  </r>
  <r>
    <s v="2-12-vaccine_lot_number_has_an_invalid_prefix-"/>
    <n v="50"/>
    <s v="Crestview Community Hospital 382"/>
    <x v="35"/>
    <n v="0"/>
    <n v="509"/>
    <n v="0"/>
    <s v="LT"/>
    <n v="1"/>
    <s v="PASS"/>
    <x v="0"/>
  </r>
  <r>
    <s v="2-13-vaccine_lot_number_has_an_invalid_infix-"/>
    <n v="50"/>
    <s v="Crestview Community Hospital 382"/>
    <x v="36"/>
    <n v="0"/>
    <n v="509"/>
    <n v="0"/>
    <s v="LT"/>
    <n v="1"/>
    <s v="PASS"/>
    <x v="0"/>
  </r>
  <r>
    <s v="2-14-vaccine_lot_number_has_an_invalid_suffix-"/>
    <n v="50"/>
    <s v="Crestview Community Hospital 382"/>
    <x v="37"/>
    <n v="0"/>
    <n v="509"/>
    <n v="0"/>
    <s v="LT"/>
    <n v="1"/>
    <s v="PASS"/>
    <x v="0"/>
  </r>
  <r>
    <s v="2-15-vaccine_lot_number_contains_at_least_one_invalid_character-"/>
    <n v="50"/>
    <s v="Crestview Community Hospital 382"/>
    <x v="38"/>
    <n v="0"/>
    <n v="509"/>
    <n v="0"/>
    <s v="LT"/>
    <n v="1"/>
    <s v="PASS"/>
    <x v="0"/>
  </r>
  <r>
    <s v="2-16-vaccine_lot_number_is_too_short-"/>
    <n v="50"/>
    <s v="Crestview Community Hospital 382"/>
    <x v="39"/>
    <n v="0"/>
    <n v="509"/>
    <n v="0"/>
    <s v="LT"/>
    <n v="1"/>
    <s v="PASS"/>
    <x v="0"/>
  </r>
  <r>
    <s v="2-17-vaccine_administration_code_is_unrecognized-"/>
    <n v="50"/>
    <s v="Crestview Community Hospital 382"/>
    <x v="40"/>
    <n v="0"/>
    <n v="509"/>
    <n v="0"/>
    <s v="LT"/>
    <n v="1"/>
    <s v="PASS"/>
    <x v="0"/>
  </r>
  <r>
    <s v="2-18-vaccine_manufacturer_is_unrecognized-"/>
    <n v="50"/>
    <s v="Crestview Community Hospital 382"/>
    <x v="41"/>
    <n v="0"/>
    <n v="509"/>
    <n v="0"/>
    <s v="LT"/>
    <n v="1"/>
    <s v="PASS"/>
    <x v="0"/>
  </r>
  <r>
    <s v="2-19-vaccine_administration_route_is_unrecognized-"/>
    <n v="50"/>
    <s v="Crestview Community Hospital 382"/>
    <x v="42"/>
    <n v="0"/>
    <n v="509"/>
    <n v="0"/>
    <s v="LT"/>
    <n v="1"/>
    <s v="PASS"/>
    <x v="0"/>
  </r>
  <r>
    <s v="2-20-vaccine_body_site_is_unrecognized-"/>
    <n v="50"/>
    <s v="Crestview Community Hospital 382"/>
    <x v="43"/>
    <n v="11"/>
    <n v="509"/>
    <n v="2.16"/>
    <s v="LT"/>
    <n v="1"/>
    <s v="FAIL"/>
    <x v="0"/>
  </r>
  <r>
    <s v="2-21-vaccination_information_source_is_administered_but_appeared_to_be_historical-"/>
    <n v="50"/>
    <s v="Crestview Community Hospital 382"/>
    <x v="44"/>
    <n v="0"/>
    <n v="509"/>
    <n v="0"/>
    <s v="NONE"/>
    <s v="NONE"/>
    <s v="NONE"/>
    <x v="0"/>
  </r>
  <r>
    <s v="2-22-_funding_source_does_not_match_eligibility_code"/>
    <n v="50"/>
    <s v="Crestview Community Hospital 382"/>
    <x v="45"/>
    <n v="0"/>
    <n v="509"/>
    <n v="0"/>
    <s v="NONE"/>
    <s v="NONE"/>
    <s v="NONE"/>
    <x v="0"/>
  </r>
  <r>
    <s v="3-1-administered_vaccination_events_are_entered_into_the_iis_within_one_calendar_day_from_administration_date-"/>
    <n v="50"/>
    <s v="Crestview Community Hospital 382"/>
    <x v="46"/>
    <n v="499"/>
    <n v="509"/>
    <n v="98.04"/>
    <s v="GT"/>
    <n v="95"/>
    <s v="PASS"/>
    <x v="0"/>
  </r>
  <r>
    <s v="3-2-patient_entry_into_iis_≤30_days_from_birth"/>
    <n v="50"/>
    <s v="Crestview Community Hospital 382"/>
    <x v="47"/>
    <n v="106"/>
    <n v="114"/>
    <n v="92.98"/>
    <s v="GT"/>
    <n v="95"/>
    <s v="FAIL"/>
    <x v="0"/>
  </r>
  <r>
    <s v="3-3-patient_entry_into_iis_30–45_days_from_birth"/>
    <n v="50"/>
    <s v="Crestview Community Hospital 382"/>
    <x v="48"/>
    <n v="1"/>
    <n v="114"/>
    <n v="0.88"/>
    <s v="LT"/>
    <n v="5"/>
    <s v="PASS"/>
    <x v="0"/>
  </r>
  <r>
    <s v="3-4-patient_entry_into_iis_45–60_days_from_birth"/>
    <n v="50"/>
    <s v="Crestview Community Hospital 382"/>
    <x v="49"/>
    <n v="0"/>
    <n v="114"/>
    <n v="0"/>
    <s v="LT"/>
    <n v="5"/>
    <s v="PASS"/>
    <x v="0"/>
  </r>
  <r>
    <s v="3-5-patient_entry_into_iis_&gt;_60_days_from_birth"/>
    <n v="50"/>
    <s v="Crestview Community Hospital 382"/>
    <x v="50"/>
    <n v="7"/>
    <n v="114"/>
    <n v="6.14"/>
    <s v="LT"/>
    <n v="5"/>
    <s v="FAIL"/>
    <x v="0"/>
  </r>
  <r>
    <s v="3-6-administered_dose_entry_into_iis_2-7_days_from_admin_date"/>
    <n v="50"/>
    <s v="Crestview Community Hospital 382"/>
    <x v="51"/>
    <n v="3"/>
    <n v="509"/>
    <n v="0.59"/>
    <s v="LT"/>
    <n v="5"/>
    <s v="PASS"/>
    <x v="0"/>
  </r>
  <r>
    <s v="3-7-administered_dose_entry_into_iis_8-14_days_from_admin_date"/>
    <n v="50"/>
    <s v="Crestview Community Hospital 382"/>
    <x v="52"/>
    <n v="2"/>
    <n v="509"/>
    <n v="0.39"/>
    <s v="LT"/>
    <n v="5"/>
    <s v="PASS"/>
    <x v="0"/>
  </r>
  <r>
    <s v="3-8-administered_dose_entry_into_iis_&gt;_14_days_from_admin_date"/>
    <n v="50"/>
    <s v="Crestview Community Hospital 382"/>
    <x v="53"/>
    <n v="5"/>
    <n v="509"/>
    <n v="0.98"/>
    <s v="LT"/>
    <n v="5"/>
    <s v="PASS"/>
    <x v="0"/>
  </r>
  <r>
    <s v="1-1-patient_first_name_is_present-"/>
    <n v="94"/>
    <s v="Crestview Community Hospital 513"/>
    <x v="0"/>
    <n v="26"/>
    <n v="26"/>
    <n v="100"/>
    <s v="GT"/>
    <n v="99"/>
    <s v="PASS"/>
    <x v="9"/>
  </r>
  <r>
    <s v="1-2-patient_middle_name_is_present-"/>
    <n v="94"/>
    <s v="Crestview Community Hospital 513"/>
    <x v="1"/>
    <n v="20"/>
    <n v="26"/>
    <n v="76.92"/>
    <s v="GT"/>
    <n v="75"/>
    <s v="PASS"/>
    <x v="9"/>
  </r>
  <r>
    <s v="1-3-patient_name_last_is_present-"/>
    <n v="94"/>
    <s v="Crestview Community Hospital 513"/>
    <x v="2"/>
    <n v="26"/>
    <n v="26"/>
    <n v="100"/>
    <s v="GT"/>
    <n v="99"/>
    <s v="PASS"/>
    <x v="9"/>
  </r>
  <r>
    <s v="1-4-patient_birth_date_is_present-_x0009_"/>
    <n v="94"/>
    <s v="Crestview Community Hospital 513"/>
    <x v="3"/>
    <n v="26"/>
    <n v="26"/>
    <n v="100"/>
    <s v="GT"/>
    <n v="99"/>
    <s v="PASS"/>
    <x v="9"/>
  </r>
  <r>
    <s v="1-5-patient_gender_is_present-"/>
    <n v="94"/>
    <s v="Crestview Community Hospital 513"/>
    <x v="4"/>
    <n v="26"/>
    <n v="26"/>
    <n v="100"/>
    <s v="GT"/>
    <n v="99"/>
    <s v="PASS"/>
    <x v="9"/>
  </r>
  <r>
    <s v="1-6-patient_address_street_is_present-"/>
    <n v="94"/>
    <s v="Crestview Community Hospital 513"/>
    <x v="5"/>
    <n v="26"/>
    <n v="26"/>
    <n v="100"/>
    <s v="GT"/>
    <n v="85"/>
    <s v="PASS"/>
    <x v="9"/>
  </r>
  <r>
    <s v="1-7-_patient_address_city_is_present-_x0009_"/>
    <n v="94"/>
    <s v="Crestview Community Hospital 513"/>
    <x v="6"/>
    <n v="26"/>
    <n v="26"/>
    <n v="100"/>
    <s v="GT"/>
    <n v="85"/>
    <s v="PASS"/>
    <x v="9"/>
  </r>
  <r>
    <s v="1-8-patient_address_state_is_present-_x0009_"/>
    <n v="94"/>
    <s v="Crestview Community Hospital 513"/>
    <x v="7"/>
    <n v="26"/>
    <n v="26"/>
    <n v="100"/>
    <s v="GT"/>
    <n v="85"/>
    <s v="PASS"/>
    <x v="9"/>
  </r>
  <r>
    <s v="1-9-patient_address_zip_code_is_present-_x0009_"/>
    <n v="94"/>
    <s v="Crestview Community Hospital 513"/>
    <x v="8"/>
    <n v="26"/>
    <n v="26"/>
    <n v="100"/>
    <s v="GT"/>
    <n v="85"/>
    <s v="PASS"/>
    <x v="9"/>
  </r>
  <r>
    <s v="1-10-patient_complete_address_is_present-"/>
    <n v="94"/>
    <s v="Crestview Community Hospital 513"/>
    <x v="9"/>
    <n v="26"/>
    <n v="26"/>
    <n v="100"/>
    <s v="GT"/>
    <n v="85"/>
    <s v="PASS"/>
    <x v="9"/>
  </r>
  <r>
    <s v="1-11-patient_race_is_present-"/>
    <n v="94"/>
    <s v="Crestview Community Hospital 513"/>
    <x v="10"/>
    <n v="26"/>
    <n v="26"/>
    <n v="100"/>
    <s v="GT"/>
    <n v="95"/>
    <s v="PASS"/>
    <x v="9"/>
  </r>
  <r>
    <s v="1-12-patient_ethnicity_is_present-"/>
    <n v="94"/>
    <s v="Crestview Community Hospital 513"/>
    <x v="11"/>
    <n v="26"/>
    <n v="26"/>
    <n v="100"/>
    <s v="GT"/>
    <n v="95"/>
    <s v="PASS"/>
    <x v="9"/>
  </r>
  <r>
    <s v="1-13-patient_phone_number_is_present-"/>
    <n v="94"/>
    <s v="Crestview Community Hospital 513"/>
    <x v="12"/>
    <n v="25"/>
    <n v="26"/>
    <n v="96.15"/>
    <s v="GT"/>
    <n v="90"/>
    <s v="PASS"/>
    <x v="9"/>
  </r>
  <r>
    <s v="1-14-patient_email_is_present-"/>
    <n v="94"/>
    <s v="Crestview Community Hospital 513"/>
    <x v="13"/>
    <n v="7"/>
    <n v="26"/>
    <n v="26.92"/>
    <s v="GT"/>
    <n v="90"/>
    <s v="FAIL"/>
    <x v="9"/>
  </r>
  <r>
    <s v="1-15-mother’s_maiden_name_is_present-"/>
    <n v="94"/>
    <s v="Crestview Community Hospital 513"/>
    <x v="14"/>
    <n v="19"/>
    <n v="26"/>
    <n v="73.08"/>
    <s v="GT"/>
    <n v="90"/>
    <s v="FAIL"/>
    <x v="9"/>
  </r>
  <r>
    <s v="1-16-responsible_person_first_name_is_present-"/>
    <n v="94"/>
    <s v="Crestview Community Hospital 513"/>
    <x v="15"/>
    <n v="22"/>
    <n v="26"/>
    <n v="84.62"/>
    <s v="GT"/>
    <n v="90"/>
    <s v="FAIL"/>
    <x v="9"/>
  </r>
  <r>
    <s v="1-17-responsible_person_last_name_is_present-"/>
    <n v="94"/>
    <s v="Crestview Community Hospital 513"/>
    <x v="16"/>
    <n v="22"/>
    <n v="26"/>
    <n v="84.62"/>
    <s v="GT"/>
    <n v="90"/>
    <s v="FAIL"/>
    <x v="9"/>
  </r>
  <r>
    <s v="1-18-vaccine_administration_code_is_present-"/>
    <n v="94"/>
    <s v="Crestview Community Hospital 513"/>
    <x v="17"/>
    <n v="122"/>
    <n v="122"/>
    <n v="100"/>
    <s v="GT"/>
    <n v="99"/>
    <s v="PASS"/>
    <x v="9"/>
  </r>
  <r>
    <s v="1-19-vaccine_administration_date_is_present-"/>
    <n v="94"/>
    <s v="Crestview Community Hospital 513"/>
    <x v="18"/>
    <n v="122"/>
    <n v="122"/>
    <n v="100"/>
    <s v="GT"/>
    <n v="99"/>
    <s v="PASS"/>
    <x v="9"/>
  </r>
  <r>
    <s v="1-20-vaccine_information_source_(e-g-_admin/historical_indicator)_is_present-"/>
    <n v="94"/>
    <s v="Crestview Community Hospital 513"/>
    <x v="19"/>
    <n v="122"/>
    <n v="122"/>
    <n v="100"/>
    <s v="GT"/>
    <n v="99"/>
    <s v="PASS"/>
    <x v="9"/>
  </r>
  <r>
    <s v="1-21-vaccine_lot_number_is_present-"/>
    <n v="94"/>
    <s v="Crestview Community Hospital 513"/>
    <x v="20"/>
    <n v="122"/>
    <n v="122"/>
    <n v="100"/>
    <s v="GT"/>
    <n v="99"/>
    <s v="PASS"/>
    <x v="9"/>
  </r>
  <r>
    <s v="1-22-vaccine_lot_expiration_date_is_present-"/>
    <n v="94"/>
    <s v="Crestview Community Hospital 513"/>
    <x v="21"/>
    <n v="122"/>
    <n v="122"/>
    <n v="100"/>
    <s v="GT"/>
    <n v="99"/>
    <s v="PASS"/>
    <x v="9"/>
  </r>
  <r>
    <s v="1-23-vaccine_eligibility_code_is_present-"/>
    <n v="94"/>
    <s v="Crestview Community Hospital 513"/>
    <x v="22"/>
    <n v="122"/>
    <n v="122"/>
    <n v="100"/>
    <s v="GT"/>
    <n v="99"/>
    <s v="PASS"/>
    <x v="9"/>
  </r>
  <r>
    <s v="1-24-vaccine_funding_source_is_present-"/>
    <n v="94"/>
    <s v="Crestview Community Hospital 513"/>
    <x v="23"/>
    <n v="122"/>
    <n v="122"/>
    <n v="100"/>
    <s v="GT"/>
    <n v="99"/>
    <s v="PASS"/>
    <x v="9"/>
  </r>
  <r>
    <s v="2-1-patients_born_on_the_first_of_the_month_do_not_exceed_normal_distribution_of_birth_dates-"/>
    <n v="94"/>
    <s v="Crestview Community Hospital 513"/>
    <x v="24"/>
    <n v="2"/>
    <n v="26"/>
    <n v="7.69"/>
    <s v="LT"/>
    <n v="4"/>
    <s v="FAIL"/>
    <x v="9"/>
  </r>
  <r>
    <s v="2-2-patients_born_on_the_15th_of_the_month_do_not_exceed_normal_distribution_of_birth_dates-"/>
    <n v="94"/>
    <s v="Crestview Community Hospital 513"/>
    <x v="25"/>
    <n v="1"/>
    <n v="26"/>
    <n v="3.85"/>
    <s v="LT"/>
    <n v="4"/>
    <s v="PASS"/>
    <x v="9"/>
  </r>
  <r>
    <s v="2-3-patients_born_on_the_last_day_of_the_month_do_not_exceed_normal_distribution_of_birth_dates-"/>
    <n v="94"/>
    <s v="Crestview Community Hospital 513"/>
    <x v="26"/>
    <n v="0"/>
    <n v="26"/>
    <n v="0"/>
    <s v="LT"/>
    <n v="4"/>
    <s v="PASS"/>
    <x v="9"/>
  </r>
  <r>
    <s v="2-4-patient_has_more_vaccinations_than_expected-"/>
    <n v="94"/>
    <s v="Crestview Community Hospital 513"/>
    <x v="27"/>
    <n v="0"/>
    <n v="26"/>
    <n v="0"/>
    <s v="LT"/>
    <n v="1"/>
    <s v="PASS"/>
    <x v="9"/>
  </r>
  <r>
    <s v="2-5-vaccine_administration_date_is_after_vaccine_lot_expiration_date-"/>
    <n v="94"/>
    <s v="Crestview Community Hospital 513"/>
    <x v="28"/>
    <n v="0"/>
    <n v="122"/>
    <n v="0"/>
    <s v="LT"/>
    <n v="1"/>
    <s v="PASS"/>
    <x v="9"/>
  </r>
  <r>
    <s v="2-6-vaccine_administration_date_is_before_birth_date-"/>
    <n v="94"/>
    <s v="Crestview Community Hospital 513"/>
    <x v="29"/>
    <n v="0"/>
    <n v="122"/>
    <n v="0"/>
    <s v="LT"/>
    <n v="1"/>
    <s v="PASS"/>
    <x v="9"/>
  </r>
  <r>
    <s v="2-7-vaccine_administration_dates_on_the_first_day_of_the_month_do_not_exceed_normal_distribution_of_administrations_dates-"/>
    <n v="94"/>
    <s v="Crestview Community Hospital 513"/>
    <x v="30"/>
    <n v="5"/>
    <n v="122"/>
    <n v="4.0999999999999996"/>
    <s v="LT"/>
    <n v="4"/>
    <s v="FAIL"/>
    <x v="9"/>
  </r>
  <r>
    <s v="2-8-vaccine_administration_dates_on_the_15th_of_the_month_do_not_exceed_normal_distribution_of_administration_dates-"/>
    <n v="94"/>
    <s v="Crestview Community Hospital 513"/>
    <x v="31"/>
    <n v="4"/>
    <n v="122"/>
    <n v="3.28"/>
    <s v="LT"/>
    <n v="4"/>
    <s v="PASS"/>
    <x v="9"/>
  </r>
  <r>
    <s v="2-9-vaccine_administration_dates_on_the_last_day_of_the_month_do_not_exceed_normal_distribution_of_administration_dates-"/>
    <n v="94"/>
    <s v="Crestview Community Hospital 513"/>
    <x v="32"/>
    <n v="0"/>
    <n v="122"/>
    <n v="0"/>
    <s v="LT"/>
    <n v="4"/>
    <s v="PASS"/>
    <x v="9"/>
  </r>
  <r>
    <s v="2-10-vaccine_administration_code_was_administered_at_an_improbable_age-"/>
    <n v="94"/>
    <s v="Crestview Community Hospital 513"/>
    <x v="33"/>
    <n v="1"/>
    <n v="122"/>
    <n v="0.82"/>
    <s v="LT"/>
    <n v="1"/>
    <s v="PASS"/>
    <x v="9"/>
  </r>
  <r>
    <s v="2-11-vaccine_administration_code_is_not_specific_for_administered_vaccination_event-"/>
    <n v="94"/>
    <s v="Crestview Community Hospital 513"/>
    <x v="34"/>
    <n v="0"/>
    <n v="122"/>
    <n v="0"/>
    <s v="LT"/>
    <n v="1"/>
    <s v="PASS"/>
    <x v="9"/>
  </r>
  <r>
    <s v="2-12-vaccine_lot_number_has_an_invalid_prefix-"/>
    <n v="94"/>
    <s v="Crestview Community Hospital 513"/>
    <x v="35"/>
    <n v="0"/>
    <n v="122"/>
    <n v="0"/>
    <s v="LT"/>
    <n v="1"/>
    <s v="PASS"/>
    <x v="9"/>
  </r>
  <r>
    <s v="2-13-vaccine_lot_number_has_an_invalid_infix-"/>
    <n v="94"/>
    <s v="Crestview Community Hospital 513"/>
    <x v="36"/>
    <n v="0"/>
    <n v="122"/>
    <n v="0"/>
    <s v="LT"/>
    <n v="1"/>
    <s v="PASS"/>
    <x v="9"/>
  </r>
  <r>
    <s v="2-14-vaccine_lot_number_has_an_invalid_suffix-"/>
    <n v="94"/>
    <s v="Crestview Community Hospital 513"/>
    <x v="37"/>
    <n v="0"/>
    <n v="122"/>
    <n v="0"/>
    <s v="LT"/>
    <n v="1"/>
    <s v="PASS"/>
    <x v="9"/>
  </r>
  <r>
    <s v="2-15-vaccine_lot_number_contains_at_least_one_invalid_character-"/>
    <n v="94"/>
    <s v="Crestview Community Hospital 513"/>
    <x v="38"/>
    <n v="0"/>
    <n v="122"/>
    <n v="0"/>
    <s v="LT"/>
    <n v="1"/>
    <s v="PASS"/>
    <x v="9"/>
  </r>
  <r>
    <s v="2-16-vaccine_lot_number_is_too_short-"/>
    <n v="94"/>
    <s v="Crestview Community Hospital 513"/>
    <x v="39"/>
    <n v="0"/>
    <n v="122"/>
    <n v="0"/>
    <s v="LT"/>
    <n v="1"/>
    <s v="PASS"/>
    <x v="9"/>
  </r>
  <r>
    <s v="2-17-vaccine_administration_code_is_unrecognized-"/>
    <n v="94"/>
    <s v="Crestview Community Hospital 513"/>
    <x v="40"/>
    <n v="0"/>
    <n v="122"/>
    <n v="0"/>
    <s v="LT"/>
    <n v="1"/>
    <s v="PASS"/>
    <x v="9"/>
  </r>
  <r>
    <s v="2-18-vaccine_manufacturer_is_unrecognized-"/>
    <n v="94"/>
    <s v="Crestview Community Hospital 513"/>
    <x v="41"/>
    <n v="0"/>
    <n v="122"/>
    <n v="0"/>
    <s v="LT"/>
    <n v="1"/>
    <s v="PASS"/>
    <x v="9"/>
  </r>
  <r>
    <s v="2-19-vaccine_administration_route_is_unrecognized-"/>
    <n v="94"/>
    <s v="Crestview Community Hospital 513"/>
    <x v="42"/>
    <n v="0"/>
    <n v="122"/>
    <n v="0"/>
    <s v="LT"/>
    <n v="1"/>
    <s v="PASS"/>
    <x v="9"/>
  </r>
  <r>
    <s v="2-20-vaccine_body_site_is_unrecognized-"/>
    <n v="94"/>
    <s v="Crestview Community Hospital 513"/>
    <x v="43"/>
    <n v="0"/>
    <n v="122"/>
    <n v="0"/>
    <s v="LT"/>
    <n v="1"/>
    <s v="PASS"/>
    <x v="9"/>
  </r>
  <r>
    <s v="2-21-vaccination_information_source_is_administered_but_appeared_to_be_historical-"/>
    <n v="94"/>
    <s v="Crestview Community Hospital 513"/>
    <x v="44"/>
    <n v="0"/>
    <n v="122"/>
    <n v="0"/>
    <s v="NONE"/>
    <s v="NONE"/>
    <s v="NONE"/>
    <x v="9"/>
  </r>
  <r>
    <s v="2-22-_funding_source_does_not_match_eligibility_code"/>
    <n v="94"/>
    <s v="Crestview Community Hospital 513"/>
    <x v="45"/>
    <n v="12"/>
    <n v="122"/>
    <n v="9.84"/>
    <s v="NONE"/>
    <s v="NONE"/>
    <s v="NONE"/>
    <x v="9"/>
  </r>
  <r>
    <s v="3-1-administered_vaccination_events_are_entered_into_the_iis_within_one_calendar_day_from_administration_date-"/>
    <n v="94"/>
    <s v="Crestview Community Hospital 513"/>
    <x v="46"/>
    <n v="122"/>
    <n v="122"/>
    <n v="100"/>
    <s v="GT"/>
    <n v="95"/>
    <s v="PASS"/>
    <x v="9"/>
  </r>
  <r>
    <s v="3-2-patient_entry_into_iis_≤30_days_from_birth"/>
    <n v="94"/>
    <s v="Crestview Community Hospital 513"/>
    <x v="47"/>
    <n v="21"/>
    <n v="26"/>
    <n v="80.77"/>
    <s v="GT"/>
    <n v="95"/>
    <s v="FAIL"/>
    <x v="9"/>
  </r>
  <r>
    <s v="3-3-patient_entry_into_iis_30–45_days_from_birth"/>
    <n v="94"/>
    <s v="Crestview Community Hospital 513"/>
    <x v="48"/>
    <n v="0"/>
    <n v="26"/>
    <n v="0"/>
    <s v="LT"/>
    <n v="5"/>
    <s v="PASS"/>
    <x v="9"/>
  </r>
  <r>
    <s v="3-4-patient_entry_into_iis_45–60_days_from_birth"/>
    <n v="94"/>
    <s v="Crestview Community Hospital 513"/>
    <x v="49"/>
    <n v="0"/>
    <n v="26"/>
    <n v="0"/>
    <s v="LT"/>
    <n v="5"/>
    <s v="PASS"/>
    <x v="9"/>
  </r>
  <r>
    <s v="3-5-patient_entry_into_iis_&gt;_60_days_from_birth"/>
    <n v="94"/>
    <s v="Crestview Community Hospital 513"/>
    <x v="50"/>
    <n v="5"/>
    <n v="26"/>
    <n v="19.23"/>
    <s v="LT"/>
    <n v="5"/>
    <s v="FAIL"/>
    <x v="9"/>
  </r>
  <r>
    <s v="3-6-administered_dose_entry_into_iis_2-7_days_from_admin_date"/>
    <n v="94"/>
    <s v="Crestview Community Hospital 513"/>
    <x v="51"/>
    <n v="0"/>
    <n v="122"/>
    <n v="0"/>
    <s v="LT"/>
    <n v="5"/>
    <s v="PASS"/>
    <x v="9"/>
  </r>
  <r>
    <s v="3-7-administered_dose_entry_into_iis_8-14_days_from_admin_date"/>
    <n v="94"/>
    <s v="Crestview Community Hospital 513"/>
    <x v="52"/>
    <n v="0"/>
    <n v="122"/>
    <n v="0"/>
    <s v="LT"/>
    <n v="5"/>
    <s v="PASS"/>
    <x v="9"/>
  </r>
  <r>
    <s v="3-8-administered_dose_entry_into_iis_&gt;_14_days_from_admin_date"/>
    <n v="94"/>
    <s v="Crestview Community Hospital 513"/>
    <x v="53"/>
    <n v="0"/>
    <n v="122"/>
    <n v="0"/>
    <s v="LT"/>
    <n v="5"/>
    <s v="PASS"/>
    <x v="9"/>
  </r>
  <r>
    <s v="1-1-patient_first_name_is_present-"/>
    <n v="20"/>
    <s v="Crestview Health Clinic 133"/>
    <x v="0"/>
    <n v="1015"/>
    <n v="1015"/>
    <n v="100"/>
    <s v="GT"/>
    <n v="99"/>
    <s v="PASS"/>
    <x v="4"/>
  </r>
  <r>
    <s v="1-2-patient_middle_name_is_present-"/>
    <n v="20"/>
    <s v="Crestview Health Clinic 133"/>
    <x v="1"/>
    <n v="914"/>
    <n v="1015"/>
    <n v="90.05"/>
    <s v="GT"/>
    <n v="75"/>
    <s v="PASS"/>
    <x v="4"/>
  </r>
  <r>
    <s v="1-3-patient_name_last_is_present-"/>
    <n v="20"/>
    <s v="Crestview Health Clinic 133"/>
    <x v="2"/>
    <n v="1015"/>
    <n v="1015"/>
    <n v="100"/>
    <s v="GT"/>
    <n v="99"/>
    <s v="PASS"/>
    <x v="4"/>
  </r>
  <r>
    <s v="1-4-patient_birth_date_is_present-_x0009_"/>
    <n v="20"/>
    <s v="Crestview Health Clinic 133"/>
    <x v="3"/>
    <n v="1015"/>
    <n v="1015"/>
    <n v="100"/>
    <s v="GT"/>
    <n v="99"/>
    <s v="PASS"/>
    <x v="4"/>
  </r>
  <r>
    <s v="1-5-patient_gender_is_present-"/>
    <n v="20"/>
    <s v="Crestview Health Clinic 133"/>
    <x v="4"/>
    <n v="1015"/>
    <n v="1015"/>
    <n v="100"/>
    <s v="GT"/>
    <n v="99"/>
    <s v="PASS"/>
    <x v="4"/>
  </r>
  <r>
    <s v="1-6-patient_address_street_is_present-"/>
    <n v="20"/>
    <s v="Crestview Health Clinic 133"/>
    <x v="5"/>
    <n v="1015"/>
    <n v="1015"/>
    <n v="100"/>
    <s v="GT"/>
    <n v="85"/>
    <s v="PASS"/>
    <x v="4"/>
  </r>
  <r>
    <s v="1-7-_patient_address_city_is_present-_x0009_"/>
    <n v="20"/>
    <s v="Crestview Health Clinic 133"/>
    <x v="6"/>
    <n v="1015"/>
    <n v="1015"/>
    <n v="100"/>
    <s v="GT"/>
    <n v="85"/>
    <s v="PASS"/>
    <x v="4"/>
  </r>
  <r>
    <s v="1-8-patient_address_state_is_present-_x0009_"/>
    <n v="20"/>
    <s v="Crestview Health Clinic 133"/>
    <x v="7"/>
    <n v="1015"/>
    <n v="1015"/>
    <n v="100"/>
    <s v="GT"/>
    <n v="85"/>
    <s v="PASS"/>
    <x v="4"/>
  </r>
  <r>
    <s v="1-9-patient_address_zip_code_is_present-_x0009_"/>
    <n v="20"/>
    <s v="Crestview Health Clinic 133"/>
    <x v="8"/>
    <n v="1015"/>
    <n v="1015"/>
    <n v="100"/>
    <s v="GT"/>
    <n v="85"/>
    <s v="PASS"/>
    <x v="4"/>
  </r>
  <r>
    <s v="1-10-patient_complete_address_is_present-"/>
    <n v="20"/>
    <s v="Crestview Health Clinic 133"/>
    <x v="9"/>
    <n v="1015"/>
    <n v="1015"/>
    <n v="100"/>
    <s v="GT"/>
    <n v="85"/>
    <s v="PASS"/>
    <x v="4"/>
  </r>
  <r>
    <s v="1-11-patient_race_is_present-"/>
    <n v="20"/>
    <s v="Crestview Health Clinic 133"/>
    <x v="10"/>
    <n v="1015"/>
    <n v="1015"/>
    <n v="100"/>
    <s v="GT"/>
    <n v="95"/>
    <s v="PASS"/>
    <x v="4"/>
  </r>
  <r>
    <s v="1-12-patient_ethnicity_is_present-"/>
    <n v="20"/>
    <s v="Crestview Health Clinic 133"/>
    <x v="11"/>
    <n v="1015"/>
    <n v="1015"/>
    <n v="100"/>
    <s v="GT"/>
    <n v="95"/>
    <s v="PASS"/>
    <x v="4"/>
  </r>
  <r>
    <s v="1-13-patient_phone_number_is_present-"/>
    <n v="20"/>
    <s v="Crestview Health Clinic 133"/>
    <x v="12"/>
    <n v="1014"/>
    <n v="1015"/>
    <n v="99.9"/>
    <s v="GT"/>
    <n v="90"/>
    <s v="PASS"/>
    <x v="4"/>
  </r>
  <r>
    <s v="1-14-patient_email_is_present-"/>
    <n v="20"/>
    <s v="Crestview Health Clinic 133"/>
    <x v="13"/>
    <n v="659"/>
    <n v="1015"/>
    <n v="64.930000000000007"/>
    <s v="GT"/>
    <n v="90"/>
    <s v="FAIL"/>
    <x v="4"/>
  </r>
  <r>
    <s v="1-15-mother’s_maiden_name_is_present-"/>
    <n v="20"/>
    <s v="Crestview Health Clinic 133"/>
    <x v="14"/>
    <n v="734"/>
    <n v="1015"/>
    <n v="72.319999999999993"/>
    <s v="GT"/>
    <n v="90"/>
    <s v="FAIL"/>
    <x v="4"/>
  </r>
  <r>
    <s v="1-16-responsible_person_first_name_is_present-"/>
    <n v="20"/>
    <s v="Crestview Health Clinic 133"/>
    <x v="15"/>
    <n v="977"/>
    <n v="1015"/>
    <n v="96.26"/>
    <s v="GT"/>
    <n v="90"/>
    <s v="PASS"/>
    <x v="4"/>
  </r>
  <r>
    <s v="1-17-responsible_person_last_name_is_present-"/>
    <n v="20"/>
    <s v="Crestview Health Clinic 133"/>
    <x v="16"/>
    <n v="977"/>
    <n v="1015"/>
    <n v="96.26"/>
    <s v="GT"/>
    <n v="90"/>
    <s v="PASS"/>
    <x v="4"/>
  </r>
  <r>
    <s v="1-18-vaccine_administration_code_is_present-"/>
    <n v="20"/>
    <s v="Crestview Health Clinic 133"/>
    <x v="17"/>
    <n v="1023"/>
    <n v="1023"/>
    <n v="100"/>
    <s v="GT"/>
    <n v="99"/>
    <s v="PASS"/>
    <x v="4"/>
  </r>
  <r>
    <s v="1-19-vaccine_administration_date_is_present-"/>
    <n v="20"/>
    <s v="Crestview Health Clinic 133"/>
    <x v="18"/>
    <n v="1023"/>
    <n v="1023"/>
    <n v="100"/>
    <s v="GT"/>
    <n v="99"/>
    <s v="PASS"/>
    <x v="4"/>
  </r>
  <r>
    <s v="1-20-vaccine_information_source_(e-g-_admin/historical_indicator)_is_present-"/>
    <n v="20"/>
    <s v="Crestview Health Clinic 133"/>
    <x v="19"/>
    <n v="1023"/>
    <n v="1023"/>
    <n v="100"/>
    <s v="GT"/>
    <n v="99"/>
    <s v="PASS"/>
    <x v="4"/>
  </r>
  <r>
    <s v="1-21-vaccine_lot_number_is_present-"/>
    <n v="20"/>
    <s v="Crestview Health Clinic 133"/>
    <x v="20"/>
    <n v="1021"/>
    <n v="1021"/>
    <n v="100"/>
    <s v="GT"/>
    <n v="99"/>
    <s v="PASS"/>
    <x v="4"/>
  </r>
  <r>
    <s v="1-22-vaccine_lot_expiration_date_is_present-"/>
    <n v="20"/>
    <s v="Crestview Health Clinic 133"/>
    <x v="21"/>
    <n v="1021"/>
    <n v="1021"/>
    <n v="100"/>
    <s v="GT"/>
    <n v="99"/>
    <s v="PASS"/>
    <x v="4"/>
  </r>
  <r>
    <s v="1-23-vaccine_eligibility_code_is_present-"/>
    <n v="20"/>
    <s v="Crestview Health Clinic 133"/>
    <x v="22"/>
    <n v="1021"/>
    <n v="1021"/>
    <n v="100"/>
    <s v="GT"/>
    <n v="99"/>
    <s v="PASS"/>
    <x v="4"/>
  </r>
  <r>
    <s v="1-24-vaccine_funding_source_is_present-"/>
    <n v="20"/>
    <s v="Crestview Health Clinic 133"/>
    <x v="23"/>
    <n v="1021"/>
    <n v="1021"/>
    <n v="100"/>
    <s v="GT"/>
    <n v="99"/>
    <s v="PASS"/>
    <x v="4"/>
  </r>
  <r>
    <s v="2-1-patients_born_on_the_first_of_the_month_do_not_exceed_normal_distribution_of_birth_dates-"/>
    <n v="20"/>
    <s v="Crestview Health Clinic 133"/>
    <x v="24"/>
    <n v="48"/>
    <n v="1015"/>
    <n v="4.7300000000000004"/>
    <s v="LT"/>
    <n v="4"/>
    <s v="FAIL"/>
    <x v="4"/>
  </r>
  <r>
    <s v="2-2-patients_born_on_the_15th_of_the_month_do_not_exceed_normal_distribution_of_birth_dates-"/>
    <n v="20"/>
    <s v="Crestview Health Clinic 133"/>
    <x v="25"/>
    <n v="30"/>
    <n v="1015"/>
    <n v="2.96"/>
    <s v="LT"/>
    <n v="4"/>
    <s v="PASS"/>
    <x v="4"/>
  </r>
  <r>
    <s v="2-3-patients_born_on_the_last_day_of_the_month_do_not_exceed_normal_distribution_of_birth_dates-"/>
    <n v="20"/>
    <s v="Crestview Health Clinic 133"/>
    <x v="26"/>
    <n v="32"/>
    <n v="1015"/>
    <n v="3.15"/>
    <s v="LT"/>
    <n v="4"/>
    <s v="PASS"/>
    <x v="4"/>
  </r>
  <r>
    <s v="2-4-patient_has_more_vaccinations_than_expected-"/>
    <n v="20"/>
    <s v="Crestview Health Clinic 133"/>
    <x v="27"/>
    <n v="0"/>
    <n v="1015"/>
    <n v="0"/>
    <s v="LT"/>
    <n v="1"/>
    <s v="PASS"/>
    <x v="4"/>
  </r>
  <r>
    <s v="2-5-vaccine_administration_date_is_after_vaccine_lot_expiration_date-"/>
    <n v="20"/>
    <s v="Crestview Health Clinic 133"/>
    <x v="28"/>
    <n v="0"/>
    <n v="1023"/>
    <n v="0"/>
    <s v="LT"/>
    <n v="1"/>
    <s v="PASS"/>
    <x v="4"/>
  </r>
  <r>
    <s v="2-6-vaccine_administration_date_is_before_birth_date-"/>
    <n v="20"/>
    <s v="Crestview Health Clinic 133"/>
    <x v="29"/>
    <n v="0"/>
    <n v="1023"/>
    <n v="0"/>
    <s v="LT"/>
    <n v="1"/>
    <s v="PASS"/>
    <x v="4"/>
  </r>
  <r>
    <s v="2-7-vaccine_administration_dates_on_the_first_day_of_the_month_do_not_exceed_normal_distribution_of_administrations_dates-"/>
    <n v="20"/>
    <s v="Crestview Health Clinic 133"/>
    <x v="30"/>
    <n v="46"/>
    <n v="1023"/>
    <n v="4.5"/>
    <s v="LT"/>
    <n v="4"/>
    <s v="FAIL"/>
    <x v="4"/>
  </r>
  <r>
    <s v="2-8-vaccine_administration_dates_on_the_15th_of_the_month_do_not_exceed_normal_distribution_of_administration_dates-"/>
    <n v="20"/>
    <s v="Crestview Health Clinic 133"/>
    <x v="31"/>
    <n v="36"/>
    <n v="1023"/>
    <n v="3.52"/>
    <s v="LT"/>
    <n v="4"/>
    <s v="PASS"/>
    <x v="4"/>
  </r>
  <r>
    <s v="2-9-vaccine_administration_dates_on_the_last_day_of_the_month_do_not_exceed_normal_distribution_of_administration_dates-"/>
    <n v="20"/>
    <s v="Crestview Health Clinic 133"/>
    <x v="32"/>
    <n v="34"/>
    <n v="1023"/>
    <n v="3.32"/>
    <s v="LT"/>
    <n v="4"/>
    <s v="PASS"/>
    <x v="4"/>
  </r>
  <r>
    <s v="2-10-vaccine_administration_code_was_administered_at_an_improbable_age-"/>
    <n v="20"/>
    <s v="Crestview Health Clinic 133"/>
    <x v="33"/>
    <n v="0"/>
    <n v="1023"/>
    <n v="0"/>
    <s v="LT"/>
    <n v="1"/>
    <s v="PASS"/>
    <x v="4"/>
  </r>
  <r>
    <s v="2-11-vaccine_administration_code_is_not_specific_for_administered_vaccination_event-"/>
    <n v="20"/>
    <s v="Crestview Health Clinic 133"/>
    <x v="34"/>
    <n v="0"/>
    <n v="1021"/>
    <n v="0"/>
    <s v="LT"/>
    <n v="1"/>
    <s v="PASS"/>
    <x v="4"/>
  </r>
  <r>
    <s v="2-12-vaccine_lot_number_has_an_invalid_prefix-"/>
    <n v="20"/>
    <s v="Crestview Health Clinic 133"/>
    <x v="35"/>
    <n v="0"/>
    <n v="1021"/>
    <n v="0"/>
    <s v="LT"/>
    <n v="1"/>
    <s v="PASS"/>
    <x v="4"/>
  </r>
  <r>
    <s v="2-13-vaccine_lot_number_has_an_invalid_infix-"/>
    <n v="20"/>
    <s v="Crestview Health Clinic 133"/>
    <x v="36"/>
    <n v="0"/>
    <n v="1021"/>
    <n v="0"/>
    <s v="LT"/>
    <n v="1"/>
    <s v="PASS"/>
    <x v="4"/>
  </r>
  <r>
    <s v="2-14-vaccine_lot_number_has_an_invalid_suffix-"/>
    <n v="20"/>
    <s v="Crestview Health Clinic 133"/>
    <x v="37"/>
    <n v="0"/>
    <n v="1021"/>
    <n v="0"/>
    <s v="LT"/>
    <n v="1"/>
    <s v="PASS"/>
    <x v="4"/>
  </r>
  <r>
    <s v="2-15-vaccine_lot_number_contains_at_least_one_invalid_character-"/>
    <n v="20"/>
    <s v="Crestview Health Clinic 133"/>
    <x v="38"/>
    <n v="0"/>
    <n v="1021"/>
    <n v="0"/>
    <s v="LT"/>
    <n v="1"/>
    <s v="PASS"/>
    <x v="4"/>
  </r>
  <r>
    <s v="2-16-vaccine_lot_number_is_too_short-"/>
    <n v="20"/>
    <s v="Crestview Health Clinic 133"/>
    <x v="39"/>
    <n v="0"/>
    <n v="1021"/>
    <n v="0"/>
    <s v="LT"/>
    <n v="1"/>
    <s v="PASS"/>
    <x v="4"/>
  </r>
  <r>
    <s v="2-17-vaccine_administration_code_is_unrecognized-"/>
    <n v="20"/>
    <s v="Crestview Health Clinic 133"/>
    <x v="40"/>
    <n v="0"/>
    <n v="1023"/>
    <n v="0"/>
    <s v="LT"/>
    <n v="1"/>
    <s v="PASS"/>
    <x v="4"/>
  </r>
  <r>
    <s v="2-18-vaccine_manufacturer_is_unrecognized-"/>
    <n v="20"/>
    <s v="Crestview Health Clinic 133"/>
    <x v="41"/>
    <n v="0"/>
    <n v="1023"/>
    <n v="0"/>
    <s v="LT"/>
    <n v="1"/>
    <s v="PASS"/>
    <x v="4"/>
  </r>
  <r>
    <s v="2-19-vaccine_administration_route_is_unrecognized-"/>
    <n v="20"/>
    <s v="Crestview Health Clinic 133"/>
    <x v="42"/>
    <n v="0"/>
    <n v="1021"/>
    <n v="0"/>
    <s v="LT"/>
    <n v="1"/>
    <s v="PASS"/>
    <x v="4"/>
  </r>
  <r>
    <s v="2-20-vaccine_body_site_is_unrecognized-"/>
    <n v="20"/>
    <s v="Crestview Health Clinic 133"/>
    <x v="43"/>
    <n v="0"/>
    <n v="1021"/>
    <n v="0"/>
    <s v="LT"/>
    <n v="1"/>
    <s v="PASS"/>
    <x v="4"/>
  </r>
  <r>
    <s v="2-21-vaccination_information_source_is_administered_but_appeared_to_be_historical-"/>
    <n v="20"/>
    <s v="Crestview Health Clinic 133"/>
    <x v="44"/>
    <n v="0"/>
    <n v="1021"/>
    <n v="0"/>
    <s v="NONE"/>
    <s v="NONE"/>
    <s v="NONE"/>
    <x v="4"/>
  </r>
  <r>
    <s v="2-22-_funding_source_does_not_match_eligibility_code"/>
    <n v="20"/>
    <s v="Crestview Health Clinic 133"/>
    <x v="45"/>
    <n v="63"/>
    <n v="1021"/>
    <n v="6.17"/>
    <s v="NONE"/>
    <s v="NONE"/>
    <s v="NONE"/>
    <x v="4"/>
  </r>
  <r>
    <s v="3-1-administered_vaccination_events_are_entered_into_the_iis_within_one_calendar_day_from_administration_date-"/>
    <n v="20"/>
    <s v="Crestview Health Clinic 133"/>
    <x v="46"/>
    <n v="82"/>
    <n v="1021"/>
    <n v="8.0299999999999994"/>
    <s v="GT"/>
    <n v="95"/>
    <s v="FAIL"/>
    <x v="4"/>
  </r>
  <r>
    <s v="3-2-patient_entry_into_iis_≤30_days_from_birth"/>
    <n v="20"/>
    <s v="Crestview Health Clinic 133"/>
    <x v="47"/>
    <n v="1006"/>
    <n v="1015"/>
    <n v="99.11"/>
    <s v="GT"/>
    <n v="95"/>
    <s v="PASS"/>
    <x v="4"/>
  </r>
  <r>
    <s v="3-3-patient_entry_into_iis_30–45_days_from_birth"/>
    <n v="20"/>
    <s v="Crestview Health Clinic 133"/>
    <x v="48"/>
    <n v="1"/>
    <n v="1015"/>
    <n v="0.1"/>
    <s v="LT"/>
    <n v="5"/>
    <s v="PASS"/>
    <x v="4"/>
  </r>
  <r>
    <s v="3-4-patient_entry_into_iis_45–60_days_from_birth"/>
    <n v="20"/>
    <s v="Crestview Health Clinic 133"/>
    <x v="49"/>
    <n v="3"/>
    <n v="1015"/>
    <n v="0.3"/>
    <s v="LT"/>
    <n v="5"/>
    <s v="PASS"/>
    <x v="4"/>
  </r>
  <r>
    <s v="3-5-patient_entry_into_iis_&gt;_60_days_from_birth"/>
    <n v="20"/>
    <s v="Crestview Health Clinic 133"/>
    <x v="50"/>
    <n v="5"/>
    <n v="1015"/>
    <n v="0.49"/>
    <s v="LT"/>
    <n v="5"/>
    <s v="PASS"/>
    <x v="4"/>
  </r>
  <r>
    <s v="3-6-administered_dose_entry_into_iis_2-7_days_from_admin_date"/>
    <n v="20"/>
    <s v="Crestview Health Clinic 133"/>
    <x v="51"/>
    <n v="210"/>
    <n v="1021"/>
    <n v="20.57"/>
    <s v="LT"/>
    <n v="5"/>
    <s v="FAIL"/>
    <x v="4"/>
  </r>
  <r>
    <s v="3-7-administered_dose_entry_into_iis_8-14_days_from_admin_date"/>
    <n v="20"/>
    <s v="Crestview Health Clinic 133"/>
    <x v="52"/>
    <n v="490"/>
    <n v="1021"/>
    <n v="47.99"/>
    <s v="LT"/>
    <n v="5"/>
    <s v="FAIL"/>
    <x v="4"/>
  </r>
  <r>
    <s v="3-8-administered_dose_entry_into_iis_&gt;_14_days_from_admin_date"/>
    <n v="20"/>
    <s v="Crestview Health Clinic 133"/>
    <x v="53"/>
    <n v="239"/>
    <n v="1021"/>
    <n v="23.41"/>
    <s v="LT"/>
    <n v="5"/>
    <s v="FAIL"/>
    <x v="4"/>
  </r>
  <r>
    <s v="1-1-patient_first_name_is_present-"/>
    <n v="170"/>
    <s v="Crestview Medical Center 106"/>
    <x v="0"/>
    <n v="3"/>
    <n v="3"/>
    <n v="100"/>
    <s v="GT"/>
    <n v="99"/>
    <s v="PASS"/>
    <x v="1"/>
  </r>
  <r>
    <s v="1-2-patient_middle_name_is_present-"/>
    <n v="170"/>
    <s v="Crestview Medical Center 106"/>
    <x v="1"/>
    <n v="2"/>
    <n v="3"/>
    <n v="66.67"/>
    <s v="GT"/>
    <n v="75"/>
    <s v="FAIL"/>
    <x v="1"/>
  </r>
  <r>
    <s v="1-3-patient_name_last_is_present-"/>
    <n v="170"/>
    <s v="Crestview Medical Center 106"/>
    <x v="2"/>
    <n v="3"/>
    <n v="3"/>
    <n v="100"/>
    <s v="GT"/>
    <n v="99"/>
    <s v="PASS"/>
    <x v="1"/>
  </r>
  <r>
    <s v="1-4-patient_birth_date_is_present-_x0009_"/>
    <n v="170"/>
    <s v="Crestview Medical Center 106"/>
    <x v="3"/>
    <n v="3"/>
    <n v="3"/>
    <n v="100"/>
    <s v="GT"/>
    <n v="99"/>
    <s v="PASS"/>
    <x v="1"/>
  </r>
  <r>
    <s v="1-5-patient_gender_is_present-"/>
    <n v="170"/>
    <s v="Crestview Medical Center 106"/>
    <x v="4"/>
    <n v="3"/>
    <n v="3"/>
    <n v="100"/>
    <s v="GT"/>
    <n v="99"/>
    <s v="PASS"/>
    <x v="1"/>
  </r>
  <r>
    <s v="1-6-patient_address_street_is_present-"/>
    <n v="170"/>
    <s v="Crestview Medical Center 106"/>
    <x v="5"/>
    <n v="3"/>
    <n v="3"/>
    <n v="100"/>
    <s v="GT"/>
    <n v="85"/>
    <s v="PASS"/>
    <x v="1"/>
  </r>
  <r>
    <s v="1-7-_patient_address_city_is_present-_x0009_"/>
    <n v="170"/>
    <s v="Crestview Medical Center 106"/>
    <x v="6"/>
    <n v="3"/>
    <n v="3"/>
    <n v="100"/>
    <s v="GT"/>
    <n v="85"/>
    <s v="PASS"/>
    <x v="1"/>
  </r>
  <r>
    <s v="1-8-patient_address_state_is_present-_x0009_"/>
    <n v="170"/>
    <s v="Crestview Medical Center 106"/>
    <x v="7"/>
    <n v="3"/>
    <n v="3"/>
    <n v="100"/>
    <s v="GT"/>
    <n v="85"/>
    <s v="PASS"/>
    <x v="1"/>
  </r>
  <r>
    <s v="1-9-patient_address_zip_code_is_present-_x0009_"/>
    <n v="170"/>
    <s v="Crestview Medical Center 106"/>
    <x v="8"/>
    <n v="3"/>
    <n v="3"/>
    <n v="100"/>
    <s v="GT"/>
    <n v="85"/>
    <s v="PASS"/>
    <x v="1"/>
  </r>
  <r>
    <s v="1-10-patient_complete_address_is_present-"/>
    <n v="170"/>
    <s v="Crestview Medical Center 106"/>
    <x v="9"/>
    <n v="3"/>
    <n v="3"/>
    <n v="100"/>
    <s v="GT"/>
    <n v="85"/>
    <s v="PASS"/>
    <x v="1"/>
  </r>
  <r>
    <s v="1-11-patient_race_is_present-"/>
    <n v="170"/>
    <s v="Crestview Medical Center 106"/>
    <x v="10"/>
    <n v="3"/>
    <n v="3"/>
    <n v="100"/>
    <s v="GT"/>
    <n v="95"/>
    <s v="PASS"/>
    <x v="1"/>
  </r>
  <r>
    <s v="1-12-patient_ethnicity_is_present-"/>
    <n v="170"/>
    <s v="Crestview Medical Center 106"/>
    <x v="11"/>
    <n v="3"/>
    <n v="3"/>
    <n v="100"/>
    <s v="GT"/>
    <n v="95"/>
    <s v="PASS"/>
    <x v="1"/>
  </r>
  <r>
    <s v="1-13-patient_phone_number_is_present-"/>
    <n v="170"/>
    <s v="Crestview Medical Center 106"/>
    <x v="12"/>
    <n v="3"/>
    <n v="3"/>
    <n v="100"/>
    <s v="GT"/>
    <n v="90"/>
    <s v="PASS"/>
    <x v="1"/>
  </r>
  <r>
    <s v="1-14-patient_email_is_present-"/>
    <n v="170"/>
    <s v="Crestview Medical Center 106"/>
    <x v="13"/>
    <n v="1"/>
    <n v="3"/>
    <n v="33.33"/>
    <s v="GT"/>
    <n v="90"/>
    <s v="FAIL"/>
    <x v="1"/>
  </r>
  <r>
    <s v="1-15-mother’s_maiden_name_is_present-"/>
    <n v="170"/>
    <s v="Crestview Medical Center 106"/>
    <x v="14"/>
    <n v="2"/>
    <n v="3"/>
    <n v="66.67"/>
    <s v="GT"/>
    <n v="90"/>
    <s v="FAIL"/>
    <x v="1"/>
  </r>
  <r>
    <s v="1-16-responsible_person_first_name_is_present-"/>
    <n v="170"/>
    <s v="Crestview Medical Center 106"/>
    <x v="15"/>
    <n v="2"/>
    <n v="3"/>
    <n v="66.67"/>
    <s v="GT"/>
    <n v="90"/>
    <s v="FAIL"/>
    <x v="1"/>
  </r>
  <r>
    <s v="1-17-responsible_person_last_name_is_present-"/>
    <n v="170"/>
    <s v="Crestview Medical Center 106"/>
    <x v="16"/>
    <n v="2"/>
    <n v="3"/>
    <n v="66.67"/>
    <s v="GT"/>
    <n v="90"/>
    <s v="FAIL"/>
    <x v="1"/>
  </r>
  <r>
    <s v="1-18-vaccine_administration_code_is_present-"/>
    <n v="170"/>
    <s v="Crestview Medical Center 106"/>
    <x v="17"/>
    <n v="6"/>
    <n v="6"/>
    <n v="100"/>
    <s v="GT"/>
    <n v="99"/>
    <s v="PASS"/>
    <x v="1"/>
  </r>
  <r>
    <s v="1-19-vaccine_administration_date_is_present-"/>
    <n v="170"/>
    <s v="Crestview Medical Center 106"/>
    <x v="18"/>
    <n v="6"/>
    <n v="6"/>
    <n v="100"/>
    <s v="GT"/>
    <n v="99"/>
    <s v="PASS"/>
    <x v="1"/>
  </r>
  <r>
    <s v="1-20-vaccine_information_source_(e-g-_admin/historical_indicator)_is_present-"/>
    <n v="170"/>
    <s v="Crestview Medical Center 106"/>
    <x v="19"/>
    <n v="6"/>
    <n v="6"/>
    <n v="100"/>
    <s v="GT"/>
    <n v="99"/>
    <s v="PASS"/>
    <x v="1"/>
  </r>
  <r>
    <s v="1-21-vaccine_lot_number_is_present-"/>
    <n v="170"/>
    <s v="Crestview Medical Center 106"/>
    <x v="20"/>
    <n v="6"/>
    <n v="6"/>
    <n v="100"/>
    <s v="GT"/>
    <n v="99"/>
    <s v="PASS"/>
    <x v="1"/>
  </r>
  <r>
    <s v="1-22-vaccine_lot_expiration_date_is_present-"/>
    <n v="170"/>
    <s v="Crestview Medical Center 106"/>
    <x v="21"/>
    <n v="6"/>
    <n v="6"/>
    <n v="100"/>
    <s v="GT"/>
    <n v="99"/>
    <s v="PASS"/>
    <x v="1"/>
  </r>
  <r>
    <s v="1-23-vaccine_eligibility_code_is_present-"/>
    <n v="170"/>
    <s v="Crestview Medical Center 106"/>
    <x v="22"/>
    <n v="6"/>
    <n v="6"/>
    <n v="100"/>
    <s v="GT"/>
    <n v="99"/>
    <s v="PASS"/>
    <x v="1"/>
  </r>
  <r>
    <s v="1-24-vaccine_funding_source_is_present-"/>
    <n v="170"/>
    <s v="Crestview Medical Center 106"/>
    <x v="23"/>
    <n v="6"/>
    <n v="6"/>
    <n v="100"/>
    <s v="GT"/>
    <n v="99"/>
    <s v="PASS"/>
    <x v="1"/>
  </r>
  <r>
    <s v="2-1-patients_born_on_the_first_of_the_month_do_not_exceed_normal_distribution_of_birth_dates-"/>
    <n v="170"/>
    <s v="Crestview Medical Center 106"/>
    <x v="24"/>
    <n v="0"/>
    <n v="3"/>
    <n v="0"/>
    <s v="LT"/>
    <n v="4"/>
    <s v="PASS"/>
    <x v="1"/>
  </r>
  <r>
    <s v="2-2-patients_born_on_the_15th_of_the_month_do_not_exceed_normal_distribution_of_birth_dates-"/>
    <n v="170"/>
    <s v="Crestview Medical Center 106"/>
    <x v="25"/>
    <n v="0"/>
    <n v="3"/>
    <n v="0"/>
    <s v="LT"/>
    <n v="4"/>
    <s v="PASS"/>
    <x v="1"/>
  </r>
  <r>
    <s v="2-3-patients_born_on_the_last_day_of_the_month_do_not_exceed_normal_distribution_of_birth_dates-"/>
    <n v="170"/>
    <s v="Crestview Medical Center 106"/>
    <x v="26"/>
    <n v="0"/>
    <n v="3"/>
    <n v="0"/>
    <s v="LT"/>
    <n v="4"/>
    <s v="PASS"/>
    <x v="1"/>
  </r>
  <r>
    <s v="2-4-patient_has_more_vaccinations_than_expected-"/>
    <n v="170"/>
    <s v="Crestview Medical Center 106"/>
    <x v="27"/>
    <n v="0"/>
    <n v="3"/>
    <n v="0"/>
    <s v="LT"/>
    <n v="1"/>
    <s v="PASS"/>
    <x v="1"/>
  </r>
  <r>
    <s v="2-5-vaccine_administration_date_is_after_vaccine_lot_expiration_date-"/>
    <n v="170"/>
    <s v="Crestview Medical Center 106"/>
    <x v="28"/>
    <n v="0"/>
    <n v="6"/>
    <n v="0"/>
    <s v="LT"/>
    <n v="1"/>
    <s v="PASS"/>
    <x v="1"/>
  </r>
  <r>
    <s v="2-6-vaccine_administration_date_is_before_birth_date-"/>
    <n v="170"/>
    <s v="Crestview Medical Center 106"/>
    <x v="29"/>
    <n v="0"/>
    <n v="6"/>
    <n v="0"/>
    <s v="LT"/>
    <n v="1"/>
    <s v="PASS"/>
    <x v="1"/>
  </r>
  <r>
    <s v="2-7-vaccine_administration_dates_on_the_first_day_of_the_month_do_not_exceed_normal_distribution_of_administrations_dates-"/>
    <n v="170"/>
    <s v="Crestview Medical Center 106"/>
    <x v="30"/>
    <n v="0"/>
    <n v="6"/>
    <n v="0"/>
    <s v="LT"/>
    <n v="4"/>
    <s v="PASS"/>
    <x v="1"/>
  </r>
  <r>
    <s v="2-8-vaccine_administration_dates_on_the_15th_of_the_month_do_not_exceed_normal_distribution_of_administration_dates-"/>
    <n v="170"/>
    <s v="Crestview Medical Center 106"/>
    <x v="31"/>
    <n v="0"/>
    <n v="6"/>
    <n v="0"/>
    <s v="LT"/>
    <n v="4"/>
    <s v="PASS"/>
    <x v="1"/>
  </r>
  <r>
    <s v="2-9-vaccine_administration_dates_on_the_last_day_of_the_month_do_not_exceed_normal_distribution_of_administration_dates-"/>
    <n v="170"/>
    <s v="Crestview Medical Center 106"/>
    <x v="32"/>
    <n v="0"/>
    <n v="6"/>
    <n v="0"/>
    <s v="LT"/>
    <n v="4"/>
    <s v="PASS"/>
    <x v="1"/>
  </r>
  <r>
    <s v="2-10-vaccine_administration_code_was_administered_at_an_improbable_age-"/>
    <n v="170"/>
    <s v="Crestview Medical Center 106"/>
    <x v="33"/>
    <n v="0"/>
    <n v="6"/>
    <n v="0"/>
    <s v="LT"/>
    <n v="1"/>
    <s v="PASS"/>
    <x v="1"/>
  </r>
  <r>
    <s v="2-11-vaccine_administration_code_is_not_specific_for_administered_vaccination_event-"/>
    <n v="170"/>
    <s v="Crestview Medical Center 106"/>
    <x v="34"/>
    <n v="0"/>
    <n v="6"/>
    <n v="0"/>
    <s v="LT"/>
    <n v="1"/>
    <s v="PASS"/>
    <x v="1"/>
  </r>
  <r>
    <s v="2-12-vaccine_lot_number_has_an_invalid_prefix-"/>
    <n v="170"/>
    <s v="Crestview Medical Center 106"/>
    <x v="35"/>
    <n v="0"/>
    <n v="6"/>
    <n v="0"/>
    <s v="LT"/>
    <n v="1"/>
    <s v="PASS"/>
    <x v="1"/>
  </r>
  <r>
    <s v="2-13-vaccine_lot_number_has_an_invalid_infix-"/>
    <n v="170"/>
    <s v="Crestview Medical Center 106"/>
    <x v="36"/>
    <n v="0"/>
    <n v="6"/>
    <n v="0"/>
    <s v="LT"/>
    <n v="1"/>
    <s v="PASS"/>
    <x v="1"/>
  </r>
  <r>
    <s v="2-14-vaccine_lot_number_has_an_invalid_suffix-"/>
    <n v="170"/>
    <s v="Crestview Medical Center 106"/>
    <x v="37"/>
    <n v="0"/>
    <n v="6"/>
    <n v="0"/>
    <s v="LT"/>
    <n v="1"/>
    <s v="PASS"/>
    <x v="1"/>
  </r>
  <r>
    <s v="2-15-vaccine_lot_number_contains_at_least_one_invalid_character-"/>
    <n v="170"/>
    <s v="Crestview Medical Center 106"/>
    <x v="38"/>
    <n v="0"/>
    <n v="6"/>
    <n v="0"/>
    <s v="LT"/>
    <n v="1"/>
    <s v="PASS"/>
    <x v="1"/>
  </r>
  <r>
    <s v="2-16-vaccine_lot_number_is_too_short-"/>
    <n v="170"/>
    <s v="Crestview Medical Center 106"/>
    <x v="39"/>
    <n v="0"/>
    <n v="6"/>
    <n v="0"/>
    <s v="LT"/>
    <n v="1"/>
    <s v="PASS"/>
    <x v="1"/>
  </r>
  <r>
    <s v="2-17-vaccine_administration_code_is_unrecognized-"/>
    <n v="170"/>
    <s v="Crestview Medical Center 106"/>
    <x v="40"/>
    <n v="0"/>
    <n v="6"/>
    <n v="0"/>
    <s v="LT"/>
    <n v="1"/>
    <s v="PASS"/>
    <x v="1"/>
  </r>
  <r>
    <s v="2-18-vaccine_manufacturer_is_unrecognized-"/>
    <n v="170"/>
    <s v="Crestview Medical Center 106"/>
    <x v="41"/>
    <n v="0"/>
    <n v="6"/>
    <n v="0"/>
    <s v="LT"/>
    <n v="1"/>
    <s v="PASS"/>
    <x v="1"/>
  </r>
  <r>
    <s v="2-19-vaccine_administration_route_is_unrecognized-"/>
    <n v="170"/>
    <s v="Crestview Medical Center 106"/>
    <x v="42"/>
    <n v="0"/>
    <n v="6"/>
    <n v="0"/>
    <s v="LT"/>
    <n v="1"/>
    <s v="PASS"/>
    <x v="1"/>
  </r>
  <r>
    <s v="2-20-vaccine_body_site_is_unrecognized-"/>
    <n v="170"/>
    <s v="Crestview Medical Center 106"/>
    <x v="43"/>
    <n v="0"/>
    <n v="6"/>
    <n v="0"/>
    <s v="LT"/>
    <n v="1"/>
    <s v="PASS"/>
    <x v="1"/>
  </r>
  <r>
    <s v="2-21-vaccination_information_source_is_administered_but_appeared_to_be_historical-"/>
    <n v="170"/>
    <s v="Crestview Medical Center 106"/>
    <x v="44"/>
    <n v="0"/>
    <n v="6"/>
    <n v="0"/>
    <s v="NONE"/>
    <s v="NONE"/>
    <s v="NONE"/>
    <x v="1"/>
  </r>
  <r>
    <s v="2-22-_funding_source_does_not_match_eligibility_code"/>
    <n v="170"/>
    <s v="Crestview Medical Center 106"/>
    <x v="45"/>
    <n v="0"/>
    <n v="6"/>
    <n v="0"/>
    <s v="NONE"/>
    <s v="NONE"/>
    <s v="NONE"/>
    <x v="1"/>
  </r>
  <r>
    <s v="3-1-administered_vaccination_events_are_entered_into_the_iis_within_one_calendar_day_from_administration_date-"/>
    <n v="170"/>
    <s v="Crestview Medical Center 106"/>
    <x v="46"/>
    <n v="5"/>
    <n v="6"/>
    <n v="83.33"/>
    <s v="GT"/>
    <n v="95"/>
    <s v="FAIL"/>
    <x v="1"/>
  </r>
  <r>
    <s v="3-2-patient_entry_into_iis_≤30_days_from_birth"/>
    <n v="170"/>
    <s v="Crestview Medical Center 106"/>
    <x v="47"/>
    <n v="2"/>
    <n v="3"/>
    <n v="66.67"/>
    <s v="GT"/>
    <n v="95"/>
    <s v="FAIL"/>
    <x v="1"/>
  </r>
  <r>
    <s v="3-3-patient_entry_into_iis_30–45_days_from_birth"/>
    <n v="170"/>
    <s v="Crestview Medical Center 106"/>
    <x v="48"/>
    <n v="0"/>
    <n v="3"/>
    <n v="0"/>
    <s v="LT"/>
    <n v="5"/>
    <s v="PASS"/>
    <x v="1"/>
  </r>
  <r>
    <s v="3-4-patient_entry_into_iis_45–60_days_from_birth"/>
    <n v="170"/>
    <s v="Crestview Medical Center 106"/>
    <x v="49"/>
    <n v="0"/>
    <n v="3"/>
    <n v="0"/>
    <s v="LT"/>
    <n v="5"/>
    <s v="PASS"/>
    <x v="1"/>
  </r>
  <r>
    <s v="3-5-patient_entry_into_iis_&gt;_60_days_from_birth"/>
    <n v="170"/>
    <s v="Crestview Medical Center 106"/>
    <x v="50"/>
    <n v="1"/>
    <n v="3"/>
    <n v="33.33"/>
    <s v="LT"/>
    <n v="5"/>
    <s v="FAIL"/>
    <x v="1"/>
  </r>
  <r>
    <s v="3-6-administered_dose_entry_into_iis_2-7_days_from_admin_date"/>
    <n v="170"/>
    <s v="Crestview Medical Center 106"/>
    <x v="51"/>
    <n v="0"/>
    <n v="6"/>
    <n v="0"/>
    <s v="LT"/>
    <n v="5"/>
    <s v="PASS"/>
    <x v="1"/>
  </r>
  <r>
    <s v="3-7-administered_dose_entry_into_iis_8-14_days_from_admin_date"/>
    <n v="170"/>
    <s v="Crestview Medical Center 106"/>
    <x v="52"/>
    <n v="0"/>
    <n v="6"/>
    <n v="0"/>
    <s v="LT"/>
    <n v="5"/>
    <s v="PASS"/>
    <x v="1"/>
  </r>
  <r>
    <s v="3-8-administered_dose_entry_into_iis_&gt;_14_days_from_admin_date"/>
    <n v="170"/>
    <s v="Crestview Medical Center 106"/>
    <x v="53"/>
    <n v="1"/>
    <n v="6"/>
    <n v="16.670000000000002"/>
    <s v="LT"/>
    <n v="5"/>
    <s v="FAIL"/>
    <x v="1"/>
  </r>
  <r>
    <s v="1-1-patient_first_name_is_present-"/>
    <n v="133"/>
    <s v="Crestview Medical Center 161"/>
    <x v="0"/>
    <n v="8"/>
    <n v="8"/>
    <n v="100"/>
    <s v="GT"/>
    <n v="99"/>
    <s v="PASS"/>
    <x v="0"/>
  </r>
  <r>
    <s v="1-2-patient_middle_name_is_present-"/>
    <n v="133"/>
    <s v="Crestview Medical Center 161"/>
    <x v="1"/>
    <n v="8"/>
    <n v="8"/>
    <n v="100"/>
    <s v="GT"/>
    <n v="75"/>
    <s v="PASS"/>
    <x v="0"/>
  </r>
  <r>
    <s v="1-3-patient_name_last_is_present-"/>
    <n v="133"/>
    <s v="Crestview Medical Center 161"/>
    <x v="2"/>
    <n v="8"/>
    <n v="8"/>
    <n v="100"/>
    <s v="GT"/>
    <n v="99"/>
    <s v="PASS"/>
    <x v="0"/>
  </r>
  <r>
    <s v="1-4-patient_birth_date_is_present-_x0009_"/>
    <n v="133"/>
    <s v="Crestview Medical Center 161"/>
    <x v="3"/>
    <n v="8"/>
    <n v="8"/>
    <n v="100"/>
    <s v="GT"/>
    <n v="99"/>
    <s v="PASS"/>
    <x v="0"/>
  </r>
  <r>
    <s v="1-5-patient_gender_is_present-"/>
    <n v="133"/>
    <s v="Crestview Medical Center 161"/>
    <x v="4"/>
    <n v="8"/>
    <n v="8"/>
    <n v="100"/>
    <s v="GT"/>
    <n v="99"/>
    <s v="PASS"/>
    <x v="0"/>
  </r>
  <r>
    <s v="1-6-patient_address_street_is_present-"/>
    <n v="133"/>
    <s v="Crestview Medical Center 161"/>
    <x v="5"/>
    <n v="8"/>
    <n v="8"/>
    <n v="100"/>
    <s v="GT"/>
    <n v="85"/>
    <s v="PASS"/>
    <x v="0"/>
  </r>
  <r>
    <s v="1-7-_patient_address_city_is_present-_x0009_"/>
    <n v="133"/>
    <s v="Crestview Medical Center 161"/>
    <x v="6"/>
    <n v="8"/>
    <n v="8"/>
    <n v="100"/>
    <s v="GT"/>
    <n v="85"/>
    <s v="PASS"/>
    <x v="0"/>
  </r>
  <r>
    <s v="1-8-patient_address_state_is_present-_x0009_"/>
    <n v="133"/>
    <s v="Crestview Medical Center 161"/>
    <x v="7"/>
    <n v="8"/>
    <n v="8"/>
    <n v="100"/>
    <s v="GT"/>
    <n v="85"/>
    <s v="PASS"/>
    <x v="0"/>
  </r>
  <r>
    <s v="1-9-patient_address_zip_code_is_present-_x0009_"/>
    <n v="133"/>
    <s v="Crestview Medical Center 161"/>
    <x v="8"/>
    <n v="8"/>
    <n v="8"/>
    <n v="100"/>
    <s v="GT"/>
    <n v="85"/>
    <s v="PASS"/>
    <x v="0"/>
  </r>
  <r>
    <s v="1-10-patient_complete_address_is_present-"/>
    <n v="133"/>
    <s v="Crestview Medical Center 161"/>
    <x v="9"/>
    <n v="8"/>
    <n v="8"/>
    <n v="100"/>
    <s v="GT"/>
    <n v="85"/>
    <s v="PASS"/>
    <x v="0"/>
  </r>
  <r>
    <s v="1-11-patient_race_is_present-"/>
    <n v="133"/>
    <s v="Crestview Medical Center 161"/>
    <x v="10"/>
    <n v="8"/>
    <n v="8"/>
    <n v="100"/>
    <s v="GT"/>
    <n v="95"/>
    <s v="PASS"/>
    <x v="0"/>
  </r>
  <r>
    <s v="1-12-patient_ethnicity_is_present-"/>
    <n v="133"/>
    <s v="Crestview Medical Center 161"/>
    <x v="11"/>
    <n v="8"/>
    <n v="8"/>
    <n v="100"/>
    <s v="GT"/>
    <n v="95"/>
    <s v="PASS"/>
    <x v="0"/>
  </r>
  <r>
    <s v="1-13-patient_phone_number_is_present-"/>
    <n v="133"/>
    <s v="Crestview Medical Center 161"/>
    <x v="12"/>
    <n v="7"/>
    <n v="8"/>
    <n v="87.5"/>
    <s v="GT"/>
    <n v="90"/>
    <s v="FAIL"/>
    <x v="0"/>
  </r>
  <r>
    <s v="1-14-patient_email_is_present-"/>
    <n v="133"/>
    <s v="Crestview Medical Center 161"/>
    <x v="13"/>
    <n v="2"/>
    <n v="8"/>
    <n v="25"/>
    <s v="GT"/>
    <n v="90"/>
    <s v="FAIL"/>
    <x v="0"/>
  </r>
  <r>
    <s v="1-15-mother’s_maiden_name_is_present-"/>
    <n v="133"/>
    <s v="Crestview Medical Center 161"/>
    <x v="14"/>
    <n v="7"/>
    <n v="8"/>
    <n v="87.5"/>
    <s v="GT"/>
    <n v="90"/>
    <s v="FAIL"/>
    <x v="0"/>
  </r>
  <r>
    <s v="1-16-responsible_person_first_name_is_present-"/>
    <n v="133"/>
    <s v="Crestview Medical Center 161"/>
    <x v="15"/>
    <n v="6"/>
    <n v="8"/>
    <n v="75"/>
    <s v="GT"/>
    <n v="90"/>
    <s v="FAIL"/>
    <x v="0"/>
  </r>
  <r>
    <s v="1-17-responsible_person_last_name_is_present-"/>
    <n v="133"/>
    <s v="Crestview Medical Center 161"/>
    <x v="16"/>
    <n v="6"/>
    <n v="8"/>
    <n v="75"/>
    <s v="GT"/>
    <n v="90"/>
    <s v="FAIL"/>
    <x v="0"/>
  </r>
  <r>
    <s v="1-18-vaccine_administration_code_is_present-"/>
    <n v="133"/>
    <s v="Crestview Medical Center 161"/>
    <x v="17"/>
    <n v="53"/>
    <n v="53"/>
    <n v="100"/>
    <s v="GT"/>
    <n v="99"/>
    <s v="PASS"/>
    <x v="0"/>
  </r>
  <r>
    <s v="1-19-vaccine_administration_date_is_present-"/>
    <n v="133"/>
    <s v="Crestview Medical Center 161"/>
    <x v="18"/>
    <n v="53"/>
    <n v="53"/>
    <n v="100"/>
    <s v="GT"/>
    <n v="99"/>
    <s v="PASS"/>
    <x v="0"/>
  </r>
  <r>
    <s v="1-20-vaccine_information_source_(e-g-_admin/historical_indicator)_is_present-"/>
    <n v="133"/>
    <s v="Crestview Medical Center 161"/>
    <x v="19"/>
    <n v="53"/>
    <n v="53"/>
    <n v="100"/>
    <s v="GT"/>
    <n v="99"/>
    <s v="PASS"/>
    <x v="0"/>
  </r>
  <r>
    <s v="1-21-vaccine_lot_number_is_present-"/>
    <n v="133"/>
    <s v="Crestview Medical Center 161"/>
    <x v="20"/>
    <n v="53"/>
    <n v="53"/>
    <n v="100"/>
    <s v="GT"/>
    <n v="99"/>
    <s v="PASS"/>
    <x v="0"/>
  </r>
  <r>
    <s v="1-22-vaccine_lot_expiration_date_is_present-"/>
    <n v="133"/>
    <s v="Crestview Medical Center 161"/>
    <x v="21"/>
    <n v="53"/>
    <n v="53"/>
    <n v="100"/>
    <s v="GT"/>
    <n v="99"/>
    <s v="PASS"/>
    <x v="0"/>
  </r>
  <r>
    <s v="1-23-vaccine_eligibility_code_is_present-"/>
    <n v="133"/>
    <s v="Crestview Medical Center 161"/>
    <x v="22"/>
    <n v="53"/>
    <n v="53"/>
    <n v="100"/>
    <s v="GT"/>
    <n v="99"/>
    <s v="PASS"/>
    <x v="0"/>
  </r>
  <r>
    <s v="1-24-vaccine_funding_source_is_present-"/>
    <n v="133"/>
    <s v="Crestview Medical Center 161"/>
    <x v="23"/>
    <n v="53"/>
    <n v="53"/>
    <n v="100"/>
    <s v="GT"/>
    <n v="99"/>
    <s v="PASS"/>
    <x v="0"/>
  </r>
  <r>
    <s v="2-1-patients_born_on_the_first_of_the_month_do_not_exceed_normal_distribution_of_birth_dates-"/>
    <n v="133"/>
    <s v="Crestview Medical Center 161"/>
    <x v="24"/>
    <n v="0"/>
    <n v="8"/>
    <n v="0"/>
    <s v="LT"/>
    <n v="4"/>
    <s v="PASS"/>
    <x v="0"/>
  </r>
  <r>
    <s v="2-2-patients_born_on_the_15th_of_the_month_do_not_exceed_normal_distribution_of_birth_dates-"/>
    <n v="133"/>
    <s v="Crestview Medical Center 161"/>
    <x v="25"/>
    <n v="0"/>
    <n v="8"/>
    <n v="0"/>
    <s v="LT"/>
    <n v="4"/>
    <s v="PASS"/>
    <x v="0"/>
  </r>
  <r>
    <s v="2-3-patients_born_on_the_last_day_of_the_month_do_not_exceed_normal_distribution_of_birth_dates-"/>
    <n v="133"/>
    <s v="Crestview Medical Center 161"/>
    <x v="26"/>
    <n v="0"/>
    <n v="8"/>
    <n v="0"/>
    <s v="LT"/>
    <n v="4"/>
    <s v="PASS"/>
    <x v="0"/>
  </r>
  <r>
    <s v="2-4-patient_has_more_vaccinations_than_expected-"/>
    <n v="133"/>
    <s v="Crestview Medical Center 161"/>
    <x v="27"/>
    <n v="0"/>
    <n v="8"/>
    <n v="0"/>
    <s v="LT"/>
    <n v="1"/>
    <s v="PASS"/>
    <x v="0"/>
  </r>
  <r>
    <s v="2-5-vaccine_administration_date_is_after_vaccine_lot_expiration_date-"/>
    <n v="133"/>
    <s v="Crestview Medical Center 161"/>
    <x v="28"/>
    <n v="0"/>
    <n v="53"/>
    <n v="0"/>
    <s v="LT"/>
    <n v="1"/>
    <s v="PASS"/>
    <x v="0"/>
  </r>
  <r>
    <s v="2-6-vaccine_administration_date_is_before_birth_date-"/>
    <n v="133"/>
    <s v="Crestview Medical Center 161"/>
    <x v="29"/>
    <n v="0"/>
    <n v="53"/>
    <n v="0"/>
    <s v="LT"/>
    <n v="1"/>
    <s v="PASS"/>
    <x v="0"/>
  </r>
  <r>
    <s v="2-7-vaccine_administration_dates_on_the_first_day_of_the_month_do_not_exceed_normal_distribution_of_administrations_dates-"/>
    <n v="133"/>
    <s v="Crestview Medical Center 161"/>
    <x v="30"/>
    <n v="1"/>
    <n v="53"/>
    <n v="1.89"/>
    <s v="LT"/>
    <n v="4"/>
    <s v="PASS"/>
    <x v="0"/>
  </r>
  <r>
    <s v="2-8-vaccine_administration_dates_on_the_15th_of_the_month_do_not_exceed_normal_distribution_of_administration_dates-"/>
    <n v="133"/>
    <s v="Crestview Medical Center 161"/>
    <x v="31"/>
    <n v="0"/>
    <n v="53"/>
    <n v="0"/>
    <s v="LT"/>
    <n v="4"/>
    <s v="PASS"/>
    <x v="0"/>
  </r>
  <r>
    <s v="2-9-vaccine_administration_dates_on_the_last_day_of_the_month_do_not_exceed_normal_distribution_of_administration_dates-"/>
    <n v="133"/>
    <s v="Crestview Medical Center 161"/>
    <x v="32"/>
    <n v="2"/>
    <n v="53"/>
    <n v="3.77"/>
    <s v="LT"/>
    <n v="4"/>
    <s v="PASS"/>
    <x v="0"/>
  </r>
  <r>
    <s v="2-10-vaccine_administration_code_was_administered_at_an_improbable_age-"/>
    <n v="133"/>
    <s v="Crestview Medical Center 161"/>
    <x v="33"/>
    <n v="0"/>
    <n v="53"/>
    <n v="0"/>
    <s v="LT"/>
    <n v="1"/>
    <s v="PASS"/>
    <x v="0"/>
  </r>
  <r>
    <s v="2-11-vaccine_administration_code_is_not_specific_for_administered_vaccination_event-"/>
    <n v="133"/>
    <s v="Crestview Medical Center 161"/>
    <x v="34"/>
    <n v="0"/>
    <n v="53"/>
    <n v="0"/>
    <s v="LT"/>
    <n v="1"/>
    <s v="PASS"/>
    <x v="0"/>
  </r>
  <r>
    <s v="2-12-vaccine_lot_number_has_an_invalid_prefix-"/>
    <n v="133"/>
    <s v="Crestview Medical Center 161"/>
    <x v="35"/>
    <n v="0"/>
    <n v="53"/>
    <n v="0"/>
    <s v="LT"/>
    <n v="1"/>
    <s v="PASS"/>
    <x v="0"/>
  </r>
  <r>
    <s v="2-13-vaccine_lot_number_has_an_invalid_infix-"/>
    <n v="133"/>
    <s v="Crestview Medical Center 161"/>
    <x v="36"/>
    <n v="0"/>
    <n v="53"/>
    <n v="0"/>
    <s v="LT"/>
    <n v="1"/>
    <s v="PASS"/>
    <x v="0"/>
  </r>
  <r>
    <s v="2-14-vaccine_lot_number_has_an_invalid_suffix-"/>
    <n v="133"/>
    <s v="Crestview Medical Center 161"/>
    <x v="37"/>
    <n v="0"/>
    <n v="53"/>
    <n v="0"/>
    <s v="LT"/>
    <n v="1"/>
    <s v="PASS"/>
    <x v="0"/>
  </r>
  <r>
    <s v="2-15-vaccine_lot_number_contains_at_least_one_invalid_character-"/>
    <n v="133"/>
    <s v="Crestview Medical Center 161"/>
    <x v="38"/>
    <n v="0"/>
    <n v="53"/>
    <n v="0"/>
    <s v="LT"/>
    <n v="1"/>
    <s v="PASS"/>
    <x v="0"/>
  </r>
  <r>
    <s v="2-16-vaccine_lot_number_is_too_short-"/>
    <n v="133"/>
    <s v="Crestview Medical Center 161"/>
    <x v="39"/>
    <n v="0"/>
    <n v="53"/>
    <n v="0"/>
    <s v="LT"/>
    <n v="1"/>
    <s v="PASS"/>
    <x v="0"/>
  </r>
  <r>
    <s v="2-17-vaccine_administration_code_is_unrecognized-"/>
    <n v="133"/>
    <s v="Crestview Medical Center 161"/>
    <x v="40"/>
    <n v="0"/>
    <n v="53"/>
    <n v="0"/>
    <s v="LT"/>
    <n v="1"/>
    <s v="PASS"/>
    <x v="0"/>
  </r>
  <r>
    <s v="2-18-vaccine_manufacturer_is_unrecognized-"/>
    <n v="133"/>
    <s v="Crestview Medical Center 161"/>
    <x v="41"/>
    <n v="0"/>
    <n v="53"/>
    <n v="0"/>
    <s v="LT"/>
    <n v="1"/>
    <s v="PASS"/>
    <x v="0"/>
  </r>
  <r>
    <s v="2-19-vaccine_administration_route_is_unrecognized-"/>
    <n v="133"/>
    <s v="Crestview Medical Center 161"/>
    <x v="42"/>
    <n v="0"/>
    <n v="53"/>
    <n v="0"/>
    <s v="LT"/>
    <n v="1"/>
    <s v="PASS"/>
    <x v="0"/>
  </r>
  <r>
    <s v="2-20-vaccine_body_site_is_unrecognized-"/>
    <n v="133"/>
    <s v="Crestview Medical Center 161"/>
    <x v="43"/>
    <n v="0"/>
    <n v="53"/>
    <n v="0"/>
    <s v="LT"/>
    <n v="1"/>
    <s v="PASS"/>
    <x v="0"/>
  </r>
  <r>
    <s v="2-21-vaccination_information_source_is_administered_but_appeared_to_be_historical-"/>
    <n v="133"/>
    <s v="Crestview Medical Center 161"/>
    <x v="44"/>
    <n v="0"/>
    <n v="53"/>
    <n v="0"/>
    <s v="NONE"/>
    <s v="NONE"/>
    <s v="NONE"/>
    <x v="0"/>
  </r>
  <r>
    <s v="2-22-_funding_source_does_not_match_eligibility_code"/>
    <n v="133"/>
    <s v="Crestview Medical Center 161"/>
    <x v="45"/>
    <n v="0"/>
    <n v="53"/>
    <n v="0"/>
    <s v="NONE"/>
    <s v="NONE"/>
    <s v="NONE"/>
    <x v="0"/>
  </r>
  <r>
    <s v="3-1-administered_vaccination_events_are_entered_into_the_iis_within_one_calendar_day_from_administration_date-"/>
    <n v="133"/>
    <s v="Crestview Medical Center 161"/>
    <x v="46"/>
    <n v="53"/>
    <n v="53"/>
    <n v="100"/>
    <s v="GT"/>
    <n v="95"/>
    <s v="PASS"/>
    <x v="0"/>
  </r>
  <r>
    <s v="3-2-patient_entry_into_iis_≤30_days_from_birth"/>
    <n v="133"/>
    <s v="Crestview Medical Center 161"/>
    <x v="47"/>
    <n v="8"/>
    <n v="8"/>
    <n v="100"/>
    <s v="GT"/>
    <n v="95"/>
    <s v="PASS"/>
    <x v="0"/>
  </r>
  <r>
    <s v="3-3-patient_entry_into_iis_30–45_days_from_birth"/>
    <n v="133"/>
    <s v="Crestview Medical Center 161"/>
    <x v="48"/>
    <n v="0"/>
    <n v="8"/>
    <n v="0"/>
    <s v="LT"/>
    <n v="5"/>
    <s v="PASS"/>
    <x v="0"/>
  </r>
  <r>
    <s v="3-4-patient_entry_into_iis_45–60_days_from_birth"/>
    <n v="133"/>
    <s v="Crestview Medical Center 161"/>
    <x v="49"/>
    <n v="0"/>
    <n v="8"/>
    <n v="0"/>
    <s v="LT"/>
    <n v="5"/>
    <s v="PASS"/>
    <x v="0"/>
  </r>
  <r>
    <s v="3-5-patient_entry_into_iis_&gt;_60_days_from_birth"/>
    <n v="133"/>
    <s v="Crestview Medical Center 161"/>
    <x v="50"/>
    <n v="0"/>
    <n v="8"/>
    <n v="0"/>
    <s v="LT"/>
    <n v="5"/>
    <s v="PASS"/>
    <x v="0"/>
  </r>
  <r>
    <s v="3-6-administered_dose_entry_into_iis_2-7_days_from_admin_date"/>
    <n v="133"/>
    <s v="Crestview Medical Center 161"/>
    <x v="51"/>
    <n v="0"/>
    <n v="53"/>
    <n v="0"/>
    <s v="LT"/>
    <n v="5"/>
    <s v="PASS"/>
    <x v="0"/>
  </r>
  <r>
    <s v="3-7-administered_dose_entry_into_iis_8-14_days_from_admin_date"/>
    <n v="133"/>
    <s v="Crestview Medical Center 161"/>
    <x v="52"/>
    <n v="0"/>
    <n v="53"/>
    <n v="0"/>
    <s v="LT"/>
    <n v="5"/>
    <s v="PASS"/>
    <x v="0"/>
  </r>
  <r>
    <s v="3-8-administered_dose_entry_into_iis_&gt;_14_days_from_admin_date"/>
    <n v="133"/>
    <s v="Crestview Medical Center 161"/>
    <x v="53"/>
    <n v="0"/>
    <n v="53"/>
    <n v="0"/>
    <s v="LT"/>
    <n v="5"/>
    <s v="PASS"/>
    <x v="0"/>
  </r>
  <r>
    <s v="1-1-patient_first_name_is_present-"/>
    <n v="61"/>
    <s v="Crestview Regional Hospital 392"/>
    <x v="0"/>
    <n v="62"/>
    <n v="62"/>
    <n v="100"/>
    <s v="GT"/>
    <n v="99"/>
    <s v="PASS"/>
    <x v="0"/>
  </r>
  <r>
    <s v="1-2-patient_middle_name_is_present-"/>
    <n v="61"/>
    <s v="Crestview Regional Hospital 392"/>
    <x v="1"/>
    <n v="61"/>
    <n v="62"/>
    <n v="98.39"/>
    <s v="GT"/>
    <n v="75"/>
    <s v="PASS"/>
    <x v="0"/>
  </r>
  <r>
    <s v="1-3-patient_name_last_is_present-"/>
    <n v="61"/>
    <s v="Crestview Regional Hospital 392"/>
    <x v="2"/>
    <n v="62"/>
    <n v="62"/>
    <n v="100"/>
    <s v="GT"/>
    <n v="99"/>
    <s v="PASS"/>
    <x v="0"/>
  </r>
  <r>
    <s v="1-4-patient_birth_date_is_present-_x0009_"/>
    <n v="61"/>
    <s v="Crestview Regional Hospital 392"/>
    <x v="3"/>
    <n v="62"/>
    <n v="62"/>
    <n v="100"/>
    <s v="GT"/>
    <n v="99"/>
    <s v="PASS"/>
    <x v="0"/>
  </r>
  <r>
    <s v="1-5-patient_gender_is_present-"/>
    <n v="61"/>
    <s v="Crestview Regional Hospital 392"/>
    <x v="4"/>
    <n v="62"/>
    <n v="62"/>
    <n v="100"/>
    <s v="GT"/>
    <n v="99"/>
    <s v="PASS"/>
    <x v="0"/>
  </r>
  <r>
    <s v="1-6-patient_address_street_is_present-"/>
    <n v="61"/>
    <s v="Crestview Regional Hospital 392"/>
    <x v="5"/>
    <n v="62"/>
    <n v="62"/>
    <n v="100"/>
    <s v="GT"/>
    <n v="85"/>
    <s v="PASS"/>
    <x v="0"/>
  </r>
  <r>
    <s v="1-7-_patient_address_city_is_present-_x0009_"/>
    <n v="61"/>
    <s v="Crestview Regional Hospital 392"/>
    <x v="6"/>
    <n v="62"/>
    <n v="62"/>
    <n v="100"/>
    <s v="GT"/>
    <n v="85"/>
    <s v="PASS"/>
    <x v="0"/>
  </r>
  <r>
    <s v="1-8-patient_address_state_is_present-_x0009_"/>
    <n v="61"/>
    <s v="Crestview Regional Hospital 392"/>
    <x v="7"/>
    <n v="62"/>
    <n v="62"/>
    <n v="100"/>
    <s v="GT"/>
    <n v="85"/>
    <s v="PASS"/>
    <x v="0"/>
  </r>
  <r>
    <s v="1-9-patient_address_zip_code_is_present-_x0009_"/>
    <n v="61"/>
    <s v="Crestview Regional Hospital 392"/>
    <x v="8"/>
    <n v="62"/>
    <n v="62"/>
    <n v="100"/>
    <s v="GT"/>
    <n v="85"/>
    <s v="PASS"/>
    <x v="0"/>
  </r>
  <r>
    <s v="1-10-patient_complete_address_is_present-"/>
    <n v="61"/>
    <s v="Crestview Regional Hospital 392"/>
    <x v="9"/>
    <n v="62"/>
    <n v="62"/>
    <n v="100"/>
    <s v="GT"/>
    <n v="85"/>
    <s v="PASS"/>
    <x v="0"/>
  </r>
  <r>
    <s v="1-11-patient_race_is_present-"/>
    <n v="61"/>
    <s v="Crestview Regional Hospital 392"/>
    <x v="10"/>
    <n v="62"/>
    <n v="62"/>
    <n v="100"/>
    <s v="GT"/>
    <n v="95"/>
    <s v="PASS"/>
    <x v="0"/>
  </r>
  <r>
    <s v="1-12-patient_ethnicity_is_present-"/>
    <n v="61"/>
    <s v="Crestview Regional Hospital 392"/>
    <x v="11"/>
    <n v="62"/>
    <n v="62"/>
    <n v="100"/>
    <s v="GT"/>
    <n v="95"/>
    <s v="PASS"/>
    <x v="0"/>
  </r>
  <r>
    <s v="1-13-patient_phone_number_is_present-"/>
    <n v="61"/>
    <s v="Crestview Regional Hospital 392"/>
    <x v="12"/>
    <n v="61"/>
    <n v="62"/>
    <n v="98.39"/>
    <s v="GT"/>
    <n v="90"/>
    <s v="PASS"/>
    <x v="0"/>
  </r>
  <r>
    <s v="1-14-patient_email_is_present-"/>
    <n v="61"/>
    <s v="Crestview Regional Hospital 392"/>
    <x v="13"/>
    <n v="22"/>
    <n v="62"/>
    <n v="35.479999999999997"/>
    <s v="GT"/>
    <n v="90"/>
    <s v="FAIL"/>
    <x v="0"/>
  </r>
  <r>
    <s v="1-15-mother’s_maiden_name_is_present-"/>
    <n v="61"/>
    <s v="Crestview Regional Hospital 392"/>
    <x v="14"/>
    <n v="26"/>
    <n v="62"/>
    <n v="41.94"/>
    <s v="GT"/>
    <n v="90"/>
    <s v="FAIL"/>
    <x v="0"/>
  </r>
  <r>
    <s v="1-16-responsible_person_first_name_is_present-"/>
    <n v="61"/>
    <s v="Crestview Regional Hospital 392"/>
    <x v="15"/>
    <n v="40"/>
    <n v="62"/>
    <n v="64.52"/>
    <s v="GT"/>
    <n v="90"/>
    <s v="FAIL"/>
    <x v="0"/>
  </r>
  <r>
    <s v="1-17-responsible_person_last_name_is_present-"/>
    <n v="61"/>
    <s v="Crestview Regional Hospital 392"/>
    <x v="16"/>
    <n v="40"/>
    <n v="62"/>
    <n v="64.52"/>
    <s v="GT"/>
    <n v="90"/>
    <s v="FAIL"/>
    <x v="0"/>
  </r>
  <r>
    <s v="1-18-vaccine_administration_code_is_present-"/>
    <n v="61"/>
    <s v="Crestview Regional Hospital 392"/>
    <x v="17"/>
    <n v="515"/>
    <n v="515"/>
    <n v="100"/>
    <s v="GT"/>
    <n v="99"/>
    <s v="PASS"/>
    <x v="0"/>
  </r>
  <r>
    <s v="1-19-vaccine_administration_date_is_present-"/>
    <n v="61"/>
    <s v="Crestview Regional Hospital 392"/>
    <x v="18"/>
    <n v="515"/>
    <n v="515"/>
    <n v="100"/>
    <s v="GT"/>
    <n v="99"/>
    <s v="PASS"/>
    <x v="0"/>
  </r>
  <r>
    <s v="1-20-vaccine_information_source_(e-g-_admin/historical_indicator)_is_present-"/>
    <n v="61"/>
    <s v="Crestview Regional Hospital 392"/>
    <x v="19"/>
    <n v="515"/>
    <n v="515"/>
    <n v="100"/>
    <s v="GT"/>
    <n v="99"/>
    <s v="PASS"/>
    <x v="0"/>
  </r>
  <r>
    <s v="1-21-vaccine_lot_number_is_present-"/>
    <n v="61"/>
    <s v="Crestview Regional Hospital 392"/>
    <x v="20"/>
    <n v="515"/>
    <n v="515"/>
    <n v="100"/>
    <s v="GT"/>
    <n v="99"/>
    <s v="PASS"/>
    <x v="0"/>
  </r>
  <r>
    <s v="1-22-vaccine_lot_expiration_date_is_present-"/>
    <n v="61"/>
    <s v="Crestview Regional Hospital 392"/>
    <x v="21"/>
    <n v="515"/>
    <n v="515"/>
    <n v="100"/>
    <s v="GT"/>
    <n v="99"/>
    <s v="PASS"/>
    <x v="0"/>
  </r>
  <r>
    <s v="1-23-vaccine_eligibility_code_is_present-"/>
    <n v="61"/>
    <s v="Crestview Regional Hospital 392"/>
    <x v="22"/>
    <n v="515"/>
    <n v="515"/>
    <n v="100"/>
    <s v="GT"/>
    <n v="99"/>
    <s v="PASS"/>
    <x v="0"/>
  </r>
  <r>
    <s v="1-24-vaccine_funding_source_is_present-"/>
    <n v="61"/>
    <s v="Crestview Regional Hospital 392"/>
    <x v="23"/>
    <n v="515"/>
    <n v="515"/>
    <n v="100"/>
    <s v="GT"/>
    <n v="99"/>
    <s v="PASS"/>
    <x v="0"/>
  </r>
  <r>
    <s v="2-1-patients_born_on_the_first_of_the_month_do_not_exceed_normal_distribution_of_birth_dates-"/>
    <n v="61"/>
    <s v="Crestview Regional Hospital 392"/>
    <x v="24"/>
    <n v="2"/>
    <n v="62"/>
    <n v="3.23"/>
    <s v="LT"/>
    <n v="4"/>
    <s v="PASS"/>
    <x v="0"/>
  </r>
  <r>
    <s v="2-2-patients_born_on_the_15th_of_the_month_do_not_exceed_normal_distribution_of_birth_dates-"/>
    <n v="61"/>
    <s v="Crestview Regional Hospital 392"/>
    <x v="25"/>
    <n v="2"/>
    <n v="62"/>
    <n v="3.23"/>
    <s v="LT"/>
    <n v="4"/>
    <s v="PASS"/>
    <x v="0"/>
  </r>
  <r>
    <s v="2-3-patients_born_on_the_last_day_of_the_month_do_not_exceed_normal_distribution_of_birth_dates-"/>
    <n v="61"/>
    <s v="Crestview Regional Hospital 392"/>
    <x v="26"/>
    <n v="2"/>
    <n v="62"/>
    <n v="3.23"/>
    <s v="LT"/>
    <n v="4"/>
    <s v="PASS"/>
    <x v="0"/>
  </r>
  <r>
    <s v="2-4-patient_has_more_vaccinations_than_expected-"/>
    <n v="61"/>
    <s v="Crestview Regional Hospital 392"/>
    <x v="27"/>
    <n v="0"/>
    <n v="62"/>
    <n v="0"/>
    <s v="LT"/>
    <n v="1"/>
    <s v="PASS"/>
    <x v="0"/>
  </r>
  <r>
    <s v="2-5-vaccine_administration_date_is_after_vaccine_lot_expiration_date-"/>
    <n v="61"/>
    <s v="Crestview Regional Hospital 392"/>
    <x v="28"/>
    <n v="0"/>
    <n v="515"/>
    <n v="0"/>
    <s v="LT"/>
    <n v="1"/>
    <s v="PASS"/>
    <x v="0"/>
  </r>
  <r>
    <s v="2-6-vaccine_administration_date_is_before_birth_date-"/>
    <n v="61"/>
    <s v="Crestview Regional Hospital 392"/>
    <x v="29"/>
    <n v="0"/>
    <n v="515"/>
    <n v="0"/>
    <s v="LT"/>
    <n v="1"/>
    <s v="PASS"/>
    <x v="0"/>
  </r>
  <r>
    <s v="2-7-vaccine_administration_dates_on_the_first_day_of_the_month_do_not_exceed_normal_distribution_of_administrations_dates-"/>
    <n v="61"/>
    <s v="Crestview Regional Hospital 392"/>
    <x v="30"/>
    <n v="24"/>
    <n v="515"/>
    <n v="4.66"/>
    <s v="LT"/>
    <n v="4"/>
    <s v="FAIL"/>
    <x v="0"/>
  </r>
  <r>
    <s v="2-8-vaccine_administration_dates_on_the_15th_of_the_month_do_not_exceed_normal_distribution_of_administration_dates-"/>
    <n v="61"/>
    <s v="Crestview Regional Hospital 392"/>
    <x v="31"/>
    <n v="7"/>
    <n v="515"/>
    <n v="1.36"/>
    <s v="LT"/>
    <n v="4"/>
    <s v="PASS"/>
    <x v="0"/>
  </r>
  <r>
    <s v="2-9-vaccine_administration_dates_on_the_last_day_of_the_month_do_not_exceed_normal_distribution_of_administration_dates-"/>
    <n v="61"/>
    <s v="Crestview Regional Hospital 392"/>
    <x v="32"/>
    <n v="2"/>
    <n v="515"/>
    <n v="0.39"/>
    <s v="LT"/>
    <n v="4"/>
    <s v="PASS"/>
    <x v="0"/>
  </r>
  <r>
    <s v="2-10-vaccine_administration_code_was_administered_at_an_improbable_age-"/>
    <n v="61"/>
    <s v="Crestview Regional Hospital 392"/>
    <x v="33"/>
    <n v="24"/>
    <n v="515"/>
    <n v="4.66"/>
    <s v="LT"/>
    <n v="1"/>
    <s v="FAIL"/>
    <x v="0"/>
  </r>
  <r>
    <s v="2-11-vaccine_administration_code_is_not_specific_for_administered_vaccination_event-"/>
    <n v="61"/>
    <s v="Crestview Regional Hospital 392"/>
    <x v="34"/>
    <n v="0"/>
    <n v="515"/>
    <n v="0"/>
    <s v="LT"/>
    <n v="1"/>
    <s v="PASS"/>
    <x v="0"/>
  </r>
  <r>
    <s v="2-12-vaccine_lot_number_has_an_invalid_prefix-"/>
    <n v="61"/>
    <s v="Crestview Regional Hospital 392"/>
    <x v="35"/>
    <n v="0"/>
    <n v="515"/>
    <n v="0"/>
    <s v="LT"/>
    <n v="1"/>
    <s v="PASS"/>
    <x v="0"/>
  </r>
  <r>
    <s v="2-13-vaccine_lot_number_has_an_invalid_infix-"/>
    <n v="61"/>
    <s v="Crestview Regional Hospital 392"/>
    <x v="36"/>
    <n v="0"/>
    <n v="515"/>
    <n v="0"/>
    <s v="LT"/>
    <n v="1"/>
    <s v="PASS"/>
    <x v="0"/>
  </r>
  <r>
    <s v="2-14-vaccine_lot_number_has_an_invalid_suffix-"/>
    <n v="61"/>
    <s v="Crestview Regional Hospital 392"/>
    <x v="37"/>
    <n v="0"/>
    <n v="515"/>
    <n v="0"/>
    <s v="LT"/>
    <n v="1"/>
    <s v="PASS"/>
    <x v="0"/>
  </r>
  <r>
    <s v="2-15-vaccine_lot_number_contains_at_least_one_invalid_character-"/>
    <n v="61"/>
    <s v="Crestview Regional Hospital 392"/>
    <x v="38"/>
    <n v="0"/>
    <n v="515"/>
    <n v="0"/>
    <s v="LT"/>
    <n v="1"/>
    <s v="PASS"/>
    <x v="0"/>
  </r>
  <r>
    <s v="2-16-vaccine_lot_number_is_too_short-"/>
    <n v="61"/>
    <s v="Crestview Regional Hospital 392"/>
    <x v="39"/>
    <n v="0"/>
    <n v="515"/>
    <n v="0"/>
    <s v="LT"/>
    <n v="1"/>
    <s v="PASS"/>
    <x v="0"/>
  </r>
  <r>
    <s v="2-17-vaccine_administration_code_is_unrecognized-"/>
    <n v="61"/>
    <s v="Crestview Regional Hospital 392"/>
    <x v="40"/>
    <n v="0"/>
    <n v="515"/>
    <n v="0"/>
    <s v="LT"/>
    <n v="1"/>
    <s v="PASS"/>
    <x v="0"/>
  </r>
  <r>
    <s v="2-18-vaccine_manufacturer_is_unrecognized-"/>
    <n v="61"/>
    <s v="Crestview Regional Hospital 392"/>
    <x v="41"/>
    <n v="0"/>
    <n v="515"/>
    <n v="0"/>
    <s v="LT"/>
    <n v="1"/>
    <s v="PASS"/>
    <x v="0"/>
  </r>
  <r>
    <s v="2-19-vaccine_administration_route_is_unrecognized-"/>
    <n v="61"/>
    <s v="Crestview Regional Hospital 392"/>
    <x v="42"/>
    <n v="0"/>
    <n v="515"/>
    <n v="0"/>
    <s v="LT"/>
    <n v="1"/>
    <s v="PASS"/>
    <x v="0"/>
  </r>
  <r>
    <s v="2-20-vaccine_body_site_is_unrecognized-"/>
    <n v="61"/>
    <s v="Crestview Regional Hospital 392"/>
    <x v="43"/>
    <n v="2"/>
    <n v="515"/>
    <n v="0.39"/>
    <s v="LT"/>
    <n v="1"/>
    <s v="PASS"/>
    <x v="0"/>
  </r>
  <r>
    <s v="2-21-vaccination_information_source_is_administered_but_appeared_to_be_historical-"/>
    <n v="61"/>
    <s v="Crestview Regional Hospital 392"/>
    <x v="44"/>
    <n v="0"/>
    <n v="515"/>
    <n v="0"/>
    <s v="NONE"/>
    <s v="NONE"/>
    <s v="NONE"/>
    <x v="0"/>
  </r>
  <r>
    <s v="2-22-_funding_source_does_not_match_eligibility_code"/>
    <n v="61"/>
    <s v="Crestview Regional Hospital 392"/>
    <x v="45"/>
    <n v="0"/>
    <n v="515"/>
    <n v="0"/>
    <s v="NONE"/>
    <s v="NONE"/>
    <s v="NONE"/>
    <x v="0"/>
  </r>
  <r>
    <s v="3-1-administered_vaccination_events_are_entered_into_the_iis_within_one_calendar_day_from_administration_date-"/>
    <n v="61"/>
    <s v="Crestview Regional Hospital 392"/>
    <x v="46"/>
    <n v="504"/>
    <n v="515"/>
    <n v="97.86"/>
    <s v="GT"/>
    <n v="95"/>
    <s v="PASS"/>
    <x v="0"/>
  </r>
  <r>
    <s v="3-2-patient_entry_into_iis_≤30_days_from_birth"/>
    <n v="61"/>
    <s v="Crestview Regional Hospital 392"/>
    <x v="47"/>
    <n v="56"/>
    <n v="62"/>
    <n v="90.32"/>
    <s v="GT"/>
    <n v="95"/>
    <s v="FAIL"/>
    <x v="0"/>
  </r>
  <r>
    <s v="3-3-patient_entry_into_iis_30–45_days_from_birth"/>
    <n v="61"/>
    <s v="Crestview Regional Hospital 392"/>
    <x v="48"/>
    <n v="0"/>
    <n v="62"/>
    <n v="0"/>
    <s v="LT"/>
    <n v="5"/>
    <s v="PASS"/>
    <x v="0"/>
  </r>
  <r>
    <s v="3-4-patient_entry_into_iis_45–60_days_from_birth"/>
    <n v="61"/>
    <s v="Crestview Regional Hospital 392"/>
    <x v="49"/>
    <n v="2"/>
    <n v="62"/>
    <n v="3.23"/>
    <s v="LT"/>
    <n v="5"/>
    <s v="PASS"/>
    <x v="0"/>
  </r>
  <r>
    <s v="3-5-patient_entry_into_iis_&gt;_60_days_from_birth"/>
    <n v="61"/>
    <s v="Crestview Regional Hospital 392"/>
    <x v="50"/>
    <n v="4"/>
    <n v="62"/>
    <n v="6.45"/>
    <s v="LT"/>
    <n v="5"/>
    <s v="FAIL"/>
    <x v="0"/>
  </r>
  <r>
    <s v="3-6-administered_dose_entry_into_iis_2-7_days_from_admin_date"/>
    <n v="61"/>
    <s v="Crestview Regional Hospital 392"/>
    <x v="51"/>
    <n v="1"/>
    <n v="515"/>
    <n v="0.19"/>
    <s v="LT"/>
    <n v="5"/>
    <s v="PASS"/>
    <x v="0"/>
  </r>
  <r>
    <s v="3-7-administered_dose_entry_into_iis_8-14_days_from_admin_date"/>
    <n v="61"/>
    <s v="Crestview Regional Hospital 392"/>
    <x v="52"/>
    <n v="6"/>
    <n v="515"/>
    <n v="1.17"/>
    <s v="LT"/>
    <n v="5"/>
    <s v="PASS"/>
    <x v="0"/>
  </r>
  <r>
    <s v="3-8-administered_dose_entry_into_iis_&gt;_14_days_from_admin_date"/>
    <n v="61"/>
    <s v="Crestview Regional Hospital 392"/>
    <x v="53"/>
    <n v="4"/>
    <n v="515"/>
    <n v="0.78"/>
    <s v="LT"/>
    <n v="5"/>
    <s v="PASS"/>
    <x v="0"/>
  </r>
  <r>
    <s v="1-1-patient_first_name_is_present-"/>
    <n v="174"/>
    <s v="Gateway General Hospital 164"/>
    <x v="0"/>
    <n v="8"/>
    <n v="8"/>
    <n v="100"/>
    <s v="GT"/>
    <n v="99"/>
    <s v="PASS"/>
    <x v="0"/>
  </r>
  <r>
    <s v="1-2-patient_middle_name_is_present-"/>
    <n v="174"/>
    <s v="Gateway General Hospital 164"/>
    <x v="1"/>
    <n v="6"/>
    <n v="8"/>
    <n v="75"/>
    <s v="GT"/>
    <n v="75"/>
    <s v="FAIL"/>
    <x v="0"/>
  </r>
  <r>
    <s v="1-3-patient_name_last_is_present-"/>
    <n v="174"/>
    <s v="Gateway General Hospital 164"/>
    <x v="2"/>
    <n v="8"/>
    <n v="8"/>
    <n v="100"/>
    <s v="GT"/>
    <n v="99"/>
    <s v="PASS"/>
    <x v="0"/>
  </r>
  <r>
    <s v="1-4-patient_birth_date_is_present-_x0009_"/>
    <n v="174"/>
    <s v="Gateway General Hospital 164"/>
    <x v="3"/>
    <n v="8"/>
    <n v="8"/>
    <n v="100"/>
    <s v="GT"/>
    <n v="99"/>
    <s v="PASS"/>
    <x v="0"/>
  </r>
  <r>
    <s v="1-5-patient_gender_is_present-"/>
    <n v="174"/>
    <s v="Gateway General Hospital 164"/>
    <x v="4"/>
    <n v="8"/>
    <n v="8"/>
    <n v="100"/>
    <s v="GT"/>
    <n v="99"/>
    <s v="PASS"/>
    <x v="0"/>
  </r>
  <r>
    <s v="1-6-patient_address_street_is_present-"/>
    <n v="174"/>
    <s v="Gateway General Hospital 164"/>
    <x v="5"/>
    <n v="8"/>
    <n v="8"/>
    <n v="100"/>
    <s v="GT"/>
    <n v="85"/>
    <s v="PASS"/>
    <x v="0"/>
  </r>
  <r>
    <s v="1-7-_patient_address_city_is_present-_x0009_"/>
    <n v="174"/>
    <s v="Gateway General Hospital 164"/>
    <x v="6"/>
    <n v="8"/>
    <n v="8"/>
    <n v="100"/>
    <s v="GT"/>
    <n v="85"/>
    <s v="PASS"/>
    <x v="0"/>
  </r>
  <r>
    <s v="1-8-patient_address_state_is_present-_x0009_"/>
    <n v="174"/>
    <s v="Gateway General Hospital 164"/>
    <x v="7"/>
    <n v="8"/>
    <n v="8"/>
    <n v="100"/>
    <s v="GT"/>
    <n v="85"/>
    <s v="PASS"/>
    <x v="0"/>
  </r>
  <r>
    <s v="1-9-patient_address_zip_code_is_present-_x0009_"/>
    <n v="174"/>
    <s v="Gateway General Hospital 164"/>
    <x v="8"/>
    <n v="8"/>
    <n v="8"/>
    <n v="100"/>
    <s v="GT"/>
    <n v="85"/>
    <s v="PASS"/>
    <x v="0"/>
  </r>
  <r>
    <s v="1-10-patient_complete_address_is_present-"/>
    <n v="174"/>
    <s v="Gateway General Hospital 164"/>
    <x v="9"/>
    <n v="8"/>
    <n v="8"/>
    <n v="100"/>
    <s v="GT"/>
    <n v="85"/>
    <s v="PASS"/>
    <x v="0"/>
  </r>
  <r>
    <s v="1-11-patient_race_is_present-"/>
    <n v="174"/>
    <s v="Gateway General Hospital 164"/>
    <x v="10"/>
    <n v="8"/>
    <n v="8"/>
    <n v="100"/>
    <s v="GT"/>
    <n v="95"/>
    <s v="PASS"/>
    <x v="0"/>
  </r>
  <r>
    <s v="1-12-patient_ethnicity_is_present-"/>
    <n v="174"/>
    <s v="Gateway General Hospital 164"/>
    <x v="11"/>
    <n v="8"/>
    <n v="8"/>
    <n v="100"/>
    <s v="GT"/>
    <n v="95"/>
    <s v="PASS"/>
    <x v="0"/>
  </r>
  <r>
    <s v="1-13-patient_phone_number_is_present-"/>
    <n v="174"/>
    <s v="Gateway General Hospital 164"/>
    <x v="12"/>
    <n v="8"/>
    <n v="8"/>
    <n v="100"/>
    <s v="GT"/>
    <n v="90"/>
    <s v="PASS"/>
    <x v="0"/>
  </r>
  <r>
    <s v="1-14-patient_email_is_present-"/>
    <n v="174"/>
    <s v="Gateway General Hospital 164"/>
    <x v="13"/>
    <n v="1"/>
    <n v="8"/>
    <n v="12.5"/>
    <s v="GT"/>
    <n v="90"/>
    <s v="FAIL"/>
    <x v="0"/>
  </r>
  <r>
    <s v="1-15-mother’s_maiden_name_is_present-"/>
    <n v="174"/>
    <s v="Gateway General Hospital 164"/>
    <x v="14"/>
    <n v="6"/>
    <n v="8"/>
    <n v="75"/>
    <s v="GT"/>
    <n v="90"/>
    <s v="FAIL"/>
    <x v="0"/>
  </r>
  <r>
    <s v="1-16-responsible_person_first_name_is_present-"/>
    <n v="174"/>
    <s v="Gateway General Hospital 164"/>
    <x v="15"/>
    <n v="4"/>
    <n v="8"/>
    <n v="50"/>
    <s v="GT"/>
    <n v="90"/>
    <s v="FAIL"/>
    <x v="0"/>
  </r>
  <r>
    <s v="1-17-responsible_person_last_name_is_present-"/>
    <n v="174"/>
    <s v="Gateway General Hospital 164"/>
    <x v="16"/>
    <n v="4"/>
    <n v="8"/>
    <n v="50"/>
    <s v="GT"/>
    <n v="90"/>
    <s v="FAIL"/>
    <x v="0"/>
  </r>
  <r>
    <s v="1-18-vaccine_administration_code_is_present-"/>
    <n v="174"/>
    <s v="Gateway General Hospital 164"/>
    <x v="17"/>
    <n v="30"/>
    <n v="30"/>
    <n v="100"/>
    <s v="GT"/>
    <n v="99"/>
    <s v="PASS"/>
    <x v="0"/>
  </r>
  <r>
    <s v="1-19-vaccine_administration_date_is_present-"/>
    <n v="174"/>
    <s v="Gateway General Hospital 164"/>
    <x v="18"/>
    <n v="30"/>
    <n v="30"/>
    <n v="100"/>
    <s v="GT"/>
    <n v="99"/>
    <s v="PASS"/>
    <x v="0"/>
  </r>
  <r>
    <s v="1-20-vaccine_information_source_(e-g-_admin/historical_indicator)_is_present-"/>
    <n v="174"/>
    <s v="Gateway General Hospital 164"/>
    <x v="19"/>
    <n v="30"/>
    <n v="30"/>
    <n v="100"/>
    <s v="GT"/>
    <n v="99"/>
    <s v="PASS"/>
    <x v="0"/>
  </r>
  <r>
    <s v="1-21-vaccine_lot_number_is_present-"/>
    <n v="174"/>
    <s v="Gateway General Hospital 164"/>
    <x v="20"/>
    <n v="30"/>
    <n v="30"/>
    <n v="100"/>
    <s v="GT"/>
    <n v="99"/>
    <s v="PASS"/>
    <x v="0"/>
  </r>
  <r>
    <s v="1-22-vaccine_lot_expiration_date_is_present-"/>
    <n v="174"/>
    <s v="Gateway General Hospital 164"/>
    <x v="21"/>
    <n v="30"/>
    <n v="30"/>
    <n v="100"/>
    <s v="GT"/>
    <n v="99"/>
    <s v="PASS"/>
    <x v="0"/>
  </r>
  <r>
    <s v="1-23-vaccine_eligibility_code_is_present-"/>
    <n v="174"/>
    <s v="Gateway General Hospital 164"/>
    <x v="22"/>
    <n v="30"/>
    <n v="30"/>
    <n v="100"/>
    <s v="GT"/>
    <n v="99"/>
    <s v="PASS"/>
    <x v="0"/>
  </r>
  <r>
    <s v="1-24-vaccine_funding_source_is_present-"/>
    <n v="174"/>
    <s v="Gateway General Hospital 164"/>
    <x v="23"/>
    <n v="30"/>
    <n v="30"/>
    <n v="100"/>
    <s v="GT"/>
    <n v="99"/>
    <s v="PASS"/>
    <x v="0"/>
  </r>
  <r>
    <s v="2-1-patients_born_on_the_first_of_the_month_do_not_exceed_normal_distribution_of_birth_dates-"/>
    <n v="174"/>
    <s v="Gateway General Hospital 164"/>
    <x v="24"/>
    <n v="0"/>
    <n v="8"/>
    <n v="0"/>
    <s v="LT"/>
    <n v="4"/>
    <s v="PASS"/>
    <x v="0"/>
  </r>
  <r>
    <s v="2-2-patients_born_on_the_15th_of_the_month_do_not_exceed_normal_distribution_of_birth_dates-"/>
    <n v="174"/>
    <s v="Gateway General Hospital 164"/>
    <x v="25"/>
    <n v="0"/>
    <n v="8"/>
    <n v="0"/>
    <s v="LT"/>
    <n v="4"/>
    <s v="PASS"/>
    <x v="0"/>
  </r>
  <r>
    <s v="2-3-patients_born_on_the_last_day_of_the_month_do_not_exceed_normal_distribution_of_birth_dates-"/>
    <n v="174"/>
    <s v="Gateway General Hospital 164"/>
    <x v="26"/>
    <n v="0"/>
    <n v="8"/>
    <n v="0"/>
    <s v="LT"/>
    <n v="4"/>
    <s v="PASS"/>
    <x v="0"/>
  </r>
  <r>
    <s v="2-4-patient_has_more_vaccinations_than_expected-"/>
    <n v="174"/>
    <s v="Gateway General Hospital 164"/>
    <x v="27"/>
    <n v="0"/>
    <n v="8"/>
    <n v="0"/>
    <s v="LT"/>
    <n v="1"/>
    <s v="PASS"/>
    <x v="0"/>
  </r>
  <r>
    <s v="2-5-vaccine_administration_date_is_after_vaccine_lot_expiration_date-"/>
    <n v="174"/>
    <s v="Gateway General Hospital 164"/>
    <x v="28"/>
    <n v="0"/>
    <n v="30"/>
    <n v="0"/>
    <s v="LT"/>
    <n v="1"/>
    <s v="PASS"/>
    <x v="0"/>
  </r>
  <r>
    <s v="2-6-vaccine_administration_date_is_before_birth_date-"/>
    <n v="174"/>
    <s v="Gateway General Hospital 164"/>
    <x v="29"/>
    <n v="0"/>
    <n v="30"/>
    <n v="0"/>
    <s v="LT"/>
    <n v="1"/>
    <s v="PASS"/>
    <x v="0"/>
  </r>
  <r>
    <s v="2-7-vaccine_administration_dates_on_the_first_day_of_the_month_do_not_exceed_normal_distribution_of_administrations_dates-"/>
    <n v="174"/>
    <s v="Gateway General Hospital 164"/>
    <x v="30"/>
    <n v="3"/>
    <n v="30"/>
    <n v="10"/>
    <s v="LT"/>
    <n v="4"/>
    <s v="FAIL"/>
    <x v="0"/>
  </r>
  <r>
    <s v="2-8-vaccine_administration_dates_on_the_15th_of_the_month_do_not_exceed_normal_distribution_of_administration_dates-"/>
    <n v="174"/>
    <s v="Gateway General Hospital 164"/>
    <x v="31"/>
    <n v="3"/>
    <n v="30"/>
    <n v="10"/>
    <s v="LT"/>
    <n v="4"/>
    <s v="FAIL"/>
    <x v="0"/>
  </r>
  <r>
    <s v="2-9-vaccine_administration_dates_on_the_last_day_of_the_month_do_not_exceed_normal_distribution_of_administration_dates-"/>
    <n v="174"/>
    <s v="Gateway General Hospital 164"/>
    <x v="32"/>
    <n v="1"/>
    <n v="30"/>
    <n v="3.33"/>
    <s v="LT"/>
    <n v="4"/>
    <s v="PASS"/>
    <x v="0"/>
  </r>
  <r>
    <s v="2-10-vaccine_administration_code_was_administered_at_an_improbable_age-"/>
    <n v="174"/>
    <s v="Gateway General Hospital 164"/>
    <x v="33"/>
    <n v="0"/>
    <n v="30"/>
    <n v="0"/>
    <s v="LT"/>
    <n v="1"/>
    <s v="PASS"/>
    <x v="0"/>
  </r>
  <r>
    <s v="2-11-vaccine_administration_code_is_not_specific_for_administered_vaccination_event-"/>
    <n v="174"/>
    <s v="Gateway General Hospital 164"/>
    <x v="34"/>
    <n v="0"/>
    <n v="30"/>
    <n v="0"/>
    <s v="LT"/>
    <n v="1"/>
    <s v="PASS"/>
    <x v="0"/>
  </r>
  <r>
    <s v="2-12-vaccine_lot_number_has_an_invalid_prefix-"/>
    <n v="174"/>
    <s v="Gateway General Hospital 164"/>
    <x v="35"/>
    <n v="0"/>
    <n v="30"/>
    <n v="0"/>
    <s v="LT"/>
    <n v="1"/>
    <s v="PASS"/>
    <x v="0"/>
  </r>
  <r>
    <s v="2-13-vaccine_lot_number_has_an_invalid_infix-"/>
    <n v="174"/>
    <s v="Gateway General Hospital 164"/>
    <x v="36"/>
    <n v="0"/>
    <n v="30"/>
    <n v="0"/>
    <s v="LT"/>
    <n v="1"/>
    <s v="PASS"/>
    <x v="0"/>
  </r>
  <r>
    <s v="2-14-vaccine_lot_number_has_an_invalid_suffix-"/>
    <n v="174"/>
    <s v="Gateway General Hospital 164"/>
    <x v="37"/>
    <n v="0"/>
    <n v="30"/>
    <n v="0"/>
    <s v="LT"/>
    <n v="1"/>
    <s v="PASS"/>
    <x v="0"/>
  </r>
  <r>
    <s v="2-15-vaccine_lot_number_contains_at_least_one_invalid_character-"/>
    <n v="174"/>
    <s v="Gateway General Hospital 164"/>
    <x v="38"/>
    <n v="0"/>
    <n v="30"/>
    <n v="0"/>
    <s v="LT"/>
    <n v="1"/>
    <s v="PASS"/>
    <x v="0"/>
  </r>
  <r>
    <s v="2-16-vaccine_lot_number_is_too_short-"/>
    <n v="174"/>
    <s v="Gateway General Hospital 164"/>
    <x v="39"/>
    <n v="0"/>
    <n v="30"/>
    <n v="0"/>
    <s v="LT"/>
    <n v="1"/>
    <s v="PASS"/>
    <x v="0"/>
  </r>
  <r>
    <s v="2-17-vaccine_administration_code_is_unrecognized-"/>
    <n v="174"/>
    <s v="Gateway General Hospital 164"/>
    <x v="40"/>
    <n v="0"/>
    <n v="30"/>
    <n v="0"/>
    <s v="LT"/>
    <n v="1"/>
    <s v="PASS"/>
    <x v="0"/>
  </r>
  <r>
    <s v="2-18-vaccine_manufacturer_is_unrecognized-"/>
    <n v="174"/>
    <s v="Gateway General Hospital 164"/>
    <x v="41"/>
    <n v="0"/>
    <n v="30"/>
    <n v="0"/>
    <s v="LT"/>
    <n v="1"/>
    <s v="PASS"/>
    <x v="0"/>
  </r>
  <r>
    <s v="2-19-vaccine_administration_route_is_unrecognized-"/>
    <n v="174"/>
    <s v="Gateway General Hospital 164"/>
    <x v="42"/>
    <n v="0"/>
    <n v="30"/>
    <n v="0"/>
    <s v="LT"/>
    <n v="1"/>
    <s v="PASS"/>
    <x v="0"/>
  </r>
  <r>
    <s v="2-20-vaccine_body_site_is_unrecognized-"/>
    <n v="174"/>
    <s v="Gateway General Hospital 164"/>
    <x v="43"/>
    <n v="0"/>
    <n v="30"/>
    <n v="0"/>
    <s v="LT"/>
    <n v="1"/>
    <s v="PASS"/>
    <x v="0"/>
  </r>
  <r>
    <s v="2-21-vaccination_information_source_is_administered_but_appeared_to_be_historical-"/>
    <n v="174"/>
    <s v="Gateway General Hospital 164"/>
    <x v="44"/>
    <n v="0"/>
    <n v="30"/>
    <n v="0"/>
    <s v="NONE"/>
    <s v="NONE"/>
    <s v="NONE"/>
    <x v="0"/>
  </r>
  <r>
    <s v="2-22-_funding_source_does_not_match_eligibility_code"/>
    <n v="174"/>
    <s v="Gateway General Hospital 164"/>
    <x v="45"/>
    <n v="0"/>
    <n v="30"/>
    <n v="0"/>
    <s v="NONE"/>
    <s v="NONE"/>
    <s v="NONE"/>
    <x v="0"/>
  </r>
  <r>
    <s v="3-1-administered_vaccination_events_are_entered_into_the_iis_within_one_calendar_day_from_administration_date-"/>
    <n v="174"/>
    <s v="Gateway General Hospital 164"/>
    <x v="46"/>
    <n v="30"/>
    <n v="30"/>
    <n v="100"/>
    <s v="GT"/>
    <n v="95"/>
    <s v="PASS"/>
    <x v="0"/>
  </r>
  <r>
    <s v="3-2-patient_entry_into_iis_≤30_days_from_birth"/>
    <n v="174"/>
    <s v="Gateway General Hospital 164"/>
    <x v="47"/>
    <n v="6"/>
    <n v="8"/>
    <n v="75"/>
    <s v="GT"/>
    <n v="95"/>
    <s v="FAIL"/>
    <x v="0"/>
  </r>
  <r>
    <s v="3-3-patient_entry_into_iis_30–45_days_from_birth"/>
    <n v="174"/>
    <s v="Gateway General Hospital 164"/>
    <x v="48"/>
    <n v="0"/>
    <n v="8"/>
    <n v="0"/>
    <s v="LT"/>
    <n v="5"/>
    <s v="PASS"/>
    <x v="0"/>
  </r>
  <r>
    <s v="3-4-patient_entry_into_iis_45–60_days_from_birth"/>
    <n v="174"/>
    <s v="Gateway General Hospital 164"/>
    <x v="49"/>
    <n v="0"/>
    <n v="8"/>
    <n v="0"/>
    <s v="LT"/>
    <n v="5"/>
    <s v="PASS"/>
    <x v="0"/>
  </r>
  <r>
    <s v="3-5-patient_entry_into_iis_&gt;_60_days_from_birth"/>
    <n v="174"/>
    <s v="Gateway General Hospital 164"/>
    <x v="50"/>
    <n v="2"/>
    <n v="8"/>
    <n v="25"/>
    <s v="LT"/>
    <n v="5"/>
    <s v="FAIL"/>
    <x v="0"/>
  </r>
  <r>
    <s v="3-6-administered_dose_entry_into_iis_2-7_days_from_admin_date"/>
    <n v="174"/>
    <s v="Gateway General Hospital 164"/>
    <x v="51"/>
    <n v="0"/>
    <n v="30"/>
    <n v="0"/>
    <s v="LT"/>
    <n v="5"/>
    <s v="PASS"/>
    <x v="0"/>
  </r>
  <r>
    <s v="3-7-administered_dose_entry_into_iis_8-14_days_from_admin_date"/>
    <n v="174"/>
    <s v="Gateway General Hospital 164"/>
    <x v="52"/>
    <n v="0"/>
    <n v="30"/>
    <n v="0"/>
    <s v="LT"/>
    <n v="5"/>
    <s v="PASS"/>
    <x v="0"/>
  </r>
  <r>
    <s v="3-8-administered_dose_entry_into_iis_&gt;_14_days_from_admin_date"/>
    <n v="174"/>
    <s v="Gateway General Hospital 164"/>
    <x v="53"/>
    <n v="0"/>
    <n v="30"/>
    <n v="0"/>
    <s v="LT"/>
    <n v="5"/>
    <s v="PASS"/>
    <x v="0"/>
  </r>
  <r>
    <s v="1-1-patient_first_name_is_present-"/>
    <n v="33"/>
    <s v="Gateway General Hospital 369"/>
    <x v="0"/>
    <n v="1243"/>
    <n v="1243"/>
    <n v="100"/>
    <s v="GT"/>
    <n v="99"/>
    <s v="PASS"/>
    <x v="0"/>
  </r>
  <r>
    <s v="1-2-patient_middle_name_is_present-"/>
    <n v="33"/>
    <s v="Gateway General Hospital 369"/>
    <x v="1"/>
    <n v="1148"/>
    <n v="1243"/>
    <n v="92.36"/>
    <s v="GT"/>
    <n v="75"/>
    <s v="PASS"/>
    <x v="0"/>
  </r>
  <r>
    <s v="1-3-patient_name_last_is_present-"/>
    <n v="33"/>
    <s v="Gateway General Hospital 369"/>
    <x v="2"/>
    <n v="1243"/>
    <n v="1243"/>
    <n v="100"/>
    <s v="GT"/>
    <n v="99"/>
    <s v="PASS"/>
    <x v="0"/>
  </r>
  <r>
    <s v="1-4-patient_birth_date_is_present-_x0009_"/>
    <n v="33"/>
    <s v="Gateway General Hospital 369"/>
    <x v="3"/>
    <n v="1243"/>
    <n v="1243"/>
    <n v="100"/>
    <s v="GT"/>
    <n v="99"/>
    <s v="PASS"/>
    <x v="0"/>
  </r>
  <r>
    <s v="1-5-patient_gender_is_present-"/>
    <n v="33"/>
    <s v="Gateway General Hospital 369"/>
    <x v="4"/>
    <n v="1243"/>
    <n v="1243"/>
    <n v="100"/>
    <s v="GT"/>
    <n v="99"/>
    <s v="PASS"/>
    <x v="0"/>
  </r>
  <r>
    <s v="1-6-patient_address_street_is_present-"/>
    <n v="33"/>
    <s v="Gateway General Hospital 369"/>
    <x v="5"/>
    <n v="1243"/>
    <n v="1243"/>
    <n v="100"/>
    <s v="GT"/>
    <n v="85"/>
    <s v="PASS"/>
    <x v="0"/>
  </r>
  <r>
    <s v="1-7-_patient_address_city_is_present-_x0009_"/>
    <n v="33"/>
    <s v="Gateway General Hospital 369"/>
    <x v="6"/>
    <n v="1243"/>
    <n v="1243"/>
    <n v="100"/>
    <s v="GT"/>
    <n v="85"/>
    <s v="PASS"/>
    <x v="0"/>
  </r>
  <r>
    <s v="1-8-patient_address_state_is_present-_x0009_"/>
    <n v="33"/>
    <s v="Gateway General Hospital 369"/>
    <x v="7"/>
    <n v="1243"/>
    <n v="1243"/>
    <n v="100"/>
    <s v="GT"/>
    <n v="85"/>
    <s v="PASS"/>
    <x v="0"/>
  </r>
  <r>
    <s v="1-9-patient_address_zip_code_is_present-_x0009_"/>
    <n v="33"/>
    <s v="Gateway General Hospital 369"/>
    <x v="8"/>
    <n v="1243"/>
    <n v="1243"/>
    <n v="100"/>
    <s v="GT"/>
    <n v="85"/>
    <s v="PASS"/>
    <x v="0"/>
  </r>
  <r>
    <s v="1-10-patient_complete_address_is_present-"/>
    <n v="33"/>
    <s v="Gateway General Hospital 369"/>
    <x v="9"/>
    <n v="1243"/>
    <n v="1243"/>
    <n v="100"/>
    <s v="GT"/>
    <n v="85"/>
    <s v="PASS"/>
    <x v="0"/>
  </r>
  <r>
    <s v="1-11-patient_race_is_present-"/>
    <n v="33"/>
    <s v="Gateway General Hospital 369"/>
    <x v="10"/>
    <n v="1243"/>
    <n v="1243"/>
    <n v="100"/>
    <s v="GT"/>
    <n v="95"/>
    <s v="PASS"/>
    <x v="0"/>
  </r>
  <r>
    <s v="1-12-patient_ethnicity_is_present-"/>
    <n v="33"/>
    <s v="Gateway General Hospital 369"/>
    <x v="11"/>
    <n v="1243"/>
    <n v="1243"/>
    <n v="100"/>
    <s v="GT"/>
    <n v="95"/>
    <s v="PASS"/>
    <x v="0"/>
  </r>
  <r>
    <s v="1-13-patient_phone_number_is_present-"/>
    <n v="33"/>
    <s v="Gateway General Hospital 369"/>
    <x v="12"/>
    <n v="1226"/>
    <n v="1243"/>
    <n v="98.63"/>
    <s v="GT"/>
    <n v="90"/>
    <s v="PASS"/>
    <x v="0"/>
  </r>
  <r>
    <s v="1-14-patient_email_is_present-"/>
    <n v="33"/>
    <s v="Gateway General Hospital 369"/>
    <x v="13"/>
    <n v="603"/>
    <n v="1243"/>
    <n v="48.51"/>
    <s v="GT"/>
    <n v="90"/>
    <s v="FAIL"/>
    <x v="0"/>
  </r>
  <r>
    <s v="1-15-mother’s_maiden_name_is_present-"/>
    <n v="33"/>
    <s v="Gateway General Hospital 369"/>
    <x v="14"/>
    <n v="700"/>
    <n v="1243"/>
    <n v="56.32"/>
    <s v="GT"/>
    <n v="90"/>
    <s v="FAIL"/>
    <x v="0"/>
  </r>
  <r>
    <s v="1-16-responsible_person_first_name_is_present-"/>
    <n v="33"/>
    <s v="Gateway General Hospital 369"/>
    <x v="15"/>
    <n v="818"/>
    <n v="1243"/>
    <n v="65.81"/>
    <s v="GT"/>
    <n v="90"/>
    <s v="FAIL"/>
    <x v="0"/>
  </r>
  <r>
    <s v="1-17-responsible_person_last_name_is_present-"/>
    <n v="33"/>
    <s v="Gateway General Hospital 369"/>
    <x v="16"/>
    <n v="818"/>
    <n v="1243"/>
    <n v="65.81"/>
    <s v="GT"/>
    <n v="90"/>
    <s v="FAIL"/>
    <x v="0"/>
  </r>
  <r>
    <s v="1-18-vaccine_administration_code_is_present-"/>
    <n v="33"/>
    <s v="Gateway General Hospital 369"/>
    <x v="17"/>
    <n v="13005"/>
    <n v="13005"/>
    <n v="100"/>
    <s v="GT"/>
    <n v="99"/>
    <s v="PASS"/>
    <x v="0"/>
  </r>
  <r>
    <s v="1-19-vaccine_administration_date_is_present-"/>
    <n v="33"/>
    <s v="Gateway General Hospital 369"/>
    <x v="18"/>
    <n v="13005"/>
    <n v="13005"/>
    <n v="100"/>
    <s v="GT"/>
    <n v="99"/>
    <s v="PASS"/>
    <x v="0"/>
  </r>
  <r>
    <s v="1-20-vaccine_information_source_(e-g-_admin/historical_indicator)_is_present-"/>
    <n v="33"/>
    <s v="Gateway General Hospital 369"/>
    <x v="19"/>
    <n v="13005"/>
    <n v="13005"/>
    <n v="100"/>
    <s v="GT"/>
    <n v="99"/>
    <s v="PASS"/>
    <x v="0"/>
  </r>
  <r>
    <s v="1-21-vaccine_lot_number_is_present-"/>
    <n v="33"/>
    <s v="Gateway General Hospital 369"/>
    <x v="20"/>
    <n v="13002"/>
    <n v="13002"/>
    <n v="100"/>
    <s v="GT"/>
    <n v="99"/>
    <s v="PASS"/>
    <x v="0"/>
  </r>
  <r>
    <s v="1-22-vaccine_lot_expiration_date_is_present-"/>
    <n v="33"/>
    <s v="Gateway General Hospital 369"/>
    <x v="21"/>
    <n v="13002"/>
    <n v="13002"/>
    <n v="100"/>
    <s v="GT"/>
    <n v="99"/>
    <s v="PASS"/>
    <x v="0"/>
  </r>
  <r>
    <s v="1-23-vaccine_eligibility_code_is_present-"/>
    <n v="33"/>
    <s v="Gateway General Hospital 369"/>
    <x v="22"/>
    <n v="13002"/>
    <n v="13002"/>
    <n v="100"/>
    <s v="GT"/>
    <n v="99"/>
    <s v="PASS"/>
    <x v="0"/>
  </r>
  <r>
    <s v="1-24-vaccine_funding_source_is_present-"/>
    <n v="33"/>
    <s v="Gateway General Hospital 369"/>
    <x v="23"/>
    <n v="13002"/>
    <n v="13002"/>
    <n v="100"/>
    <s v="GT"/>
    <n v="99"/>
    <s v="PASS"/>
    <x v="0"/>
  </r>
  <r>
    <s v="2-1-patients_born_on_the_first_of_the_month_do_not_exceed_normal_distribution_of_birth_dates-"/>
    <n v="33"/>
    <s v="Gateway General Hospital 369"/>
    <x v="24"/>
    <n v="41"/>
    <n v="1243"/>
    <n v="3.3"/>
    <s v="LT"/>
    <n v="4"/>
    <s v="PASS"/>
    <x v="0"/>
  </r>
  <r>
    <s v="2-2-patients_born_on_the_15th_of_the_month_do_not_exceed_normal_distribution_of_birth_dates-"/>
    <n v="33"/>
    <s v="Gateway General Hospital 369"/>
    <x v="25"/>
    <n v="38"/>
    <n v="1243"/>
    <n v="3.06"/>
    <s v="LT"/>
    <n v="4"/>
    <s v="PASS"/>
    <x v="0"/>
  </r>
  <r>
    <s v="2-3-patients_born_on_the_last_day_of_the_month_do_not_exceed_normal_distribution_of_birth_dates-"/>
    <n v="33"/>
    <s v="Gateway General Hospital 369"/>
    <x v="26"/>
    <n v="42"/>
    <n v="1243"/>
    <n v="3.38"/>
    <s v="LT"/>
    <n v="4"/>
    <s v="PASS"/>
    <x v="0"/>
  </r>
  <r>
    <s v="2-4-patient_has_more_vaccinations_than_expected-"/>
    <n v="33"/>
    <s v="Gateway General Hospital 369"/>
    <x v="27"/>
    <n v="0"/>
    <n v="1243"/>
    <n v="0"/>
    <s v="LT"/>
    <n v="1"/>
    <s v="PASS"/>
    <x v="0"/>
  </r>
  <r>
    <s v="2-5-vaccine_administration_date_is_after_vaccine_lot_expiration_date-"/>
    <n v="33"/>
    <s v="Gateway General Hospital 369"/>
    <x v="28"/>
    <n v="4"/>
    <n v="13005"/>
    <n v="0.03"/>
    <s v="LT"/>
    <n v="1"/>
    <s v="PASS"/>
    <x v="0"/>
  </r>
  <r>
    <s v="2-6-vaccine_administration_date_is_before_birth_date-"/>
    <n v="33"/>
    <s v="Gateway General Hospital 369"/>
    <x v="29"/>
    <n v="0"/>
    <n v="13005"/>
    <n v="0"/>
    <s v="LT"/>
    <n v="1"/>
    <s v="PASS"/>
    <x v="0"/>
  </r>
  <r>
    <s v="2-7-vaccine_administration_dates_on_the_first_day_of_the_month_do_not_exceed_normal_distribution_of_administrations_dates-"/>
    <n v="33"/>
    <s v="Gateway General Hospital 369"/>
    <x v="30"/>
    <n v="256"/>
    <n v="13005"/>
    <n v="1.97"/>
    <s v="LT"/>
    <n v="4"/>
    <s v="PASS"/>
    <x v="0"/>
  </r>
  <r>
    <s v="2-8-vaccine_administration_dates_on_the_15th_of_the_month_do_not_exceed_normal_distribution_of_administration_dates-"/>
    <n v="33"/>
    <s v="Gateway General Hospital 369"/>
    <x v="31"/>
    <n v="500"/>
    <n v="13005"/>
    <n v="3.84"/>
    <s v="LT"/>
    <n v="4"/>
    <s v="PASS"/>
    <x v="0"/>
  </r>
  <r>
    <s v="2-9-vaccine_administration_dates_on_the_last_day_of_the_month_do_not_exceed_normal_distribution_of_administration_dates-"/>
    <n v="33"/>
    <s v="Gateway General Hospital 369"/>
    <x v="32"/>
    <n v="451"/>
    <n v="13005"/>
    <n v="3.47"/>
    <s v="LT"/>
    <n v="4"/>
    <s v="PASS"/>
    <x v="0"/>
  </r>
  <r>
    <s v="2-10-vaccine_administration_code_was_administered_at_an_improbable_age-"/>
    <n v="33"/>
    <s v="Gateway General Hospital 369"/>
    <x v="33"/>
    <n v="591"/>
    <n v="13005"/>
    <n v="4.54"/>
    <s v="LT"/>
    <n v="1"/>
    <s v="FAIL"/>
    <x v="0"/>
  </r>
  <r>
    <s v="2-11-vaccine_administration_code_is_not_specific_for_administered_vaccination_event-"/>
    <n v="33"/>
    <s v="Gateway General Hospital 369"/>
    <x v="34"/>
    <n v="0"/>
    <n v="13002"/>
    <n v="0"/>
    <s v="LT"/>
    <n v="1"/>
    <s v="PASS"/>
    <x v="0"/>
  </r>
  <r>
    <s v="2-12-vaccine_lot_number_has_an_invalid_prefix-"/>
    <n v="33"/>
    <s v="Gateway General Hospital 369"/>
    <x v="35"/>
    <n v="0"/>
    <n v="13002"/>
    <n v="0"/>
    <s v="LT"/>
    <n v="1"/>
    <s v="PASS"/>
    <x v="0"/>
  </r>
  <r>
    <s v="2-13-vaccine_lot_number_has_an_invalid_infix-"/>
    <n v="33"/>
    <s v="Gateway General Hospital 369"/>
    <x v="36"/>
    <n v="0"/>
    <n v="13002"/>
    <n v="0"/>
    <s v="LT"/>
    <n v="1"/>
    <s v="PASS"/>
    <x v="0"/>
  </r>
  <r>
    <s v="2-14-vaccine_lot_number_has_an_invalid_suffix-"/>
    <n v="33"/>
    <s v="Gateway General Hospital 369"/>
    <x v="37"/>
    <n v="0"/>
    <n v="13002"/>
    <n v="0"/>
    <s v="LT"/>
    <n v="1"/>
    <s v="PASS"/>
    <x v="0"/>
  </r>
  <r>
    <s v="2-15-vaccine_lot_number_contains_at_least_one_invalid_character-"/>
    <n v="33"/>
    <s v="Gateway General Hospital 369"/>
    <x v="38"/>
    <n v="0"/>
    <n v="13002"/>
    <n v="0"/>
    <s v="LT"/>
    <n v="1"/>
    <s v="PASS"/>
    <x v="0"/>
  </r>
  <r>
    <s v="2-16-vaccine_lot_number_is_too_short-"/>
    <n v="33"/>
    <s v="Gateway General Hospital 369"/>
    <x v="39"/>
    <n v="0"/>
    <n v="13002"/>
    <n v="0"/>
    <s v="LT"/>
    <n v="1"/>
    <s v="PASS"/>
    <x v="0"/>
  </r>
  <r>
    <s v="2-17-vaccine_administration_code_is_unrecognized-"/>
    <n v="33"/>
    <s v="Gateway General Hospital 369"/>
    <x v="40"/>
    <n v="0"/>
    <n v="13005"/>
    <n v="0"/>
    <s v="LT"/>
    <n v="1"/>
    <s v="PASS"/>
    <x v="0"/>
  </r>
  <r>
    <s v="2-18-vaccine_manufacturer_is_unrecognized-"/>
    <n v="33"/>
    <s v="Gateway General Hospital 369"/>
    <x v="41"/>
    <n v="0"/>
    <n v="13005"/>
    <n v="0"/>
    <s v="LT"/>
    <n v="1"/>
    <s v="PASS"/>
    <x v="0"/>
  </r>
  <r>
    <s v="2-19-vaccine_administration_route_is_unrecognized-"/>
    <n v="33"/>
    <s v="Gateway General Hospital 369"/>
    <x v="42"/>
    <n v="0"/>
    <n v="13002"/>
    <n v="0"/>
    <s v="LT"/>
    <n v="1"/>
    <s v="PASS"/>
    <x v="0"/>
  </r>
  <r>
    <s v="2-20-vaccine_body_site_is_unrecognized-"/>
    <n v="33"/>
    <s v="Gateway General Hospital 369"/>
    <x v="43"/>
    <n v="74"/>
    <n v="13002"/>
    <n v="0.56999999999999995"/>
    <s v="LT"/>
    <n v="1"/>
    <s v="PASS"/>
    <x v="0"/>
  </r>
  <r>
    <s v="2-21-vaccination_information_source_is_administered_but_appeared_to_be_historical-"/>
    <n v="33"/>
    <s v="Gateway General Hospital 369"/>
    <x v="44"/>
    <n v="0"/>
    <n v="13002"/>
    <n v="0"/>
    <s v="NONE"/>
    <s v="NONE"/>
    <s v="NONE"/>
    <x v="0"/>
  </r>
  <r>
    <s v="2-22-_funding_source_does_not_match_eligibility_code"/>
    <n v="33"/>
    <s v="Gateway General Hospital 369"/>
    <x v="45"/>
    <n v="66"/>
    <n v="13002"/>
    <n v="0.51"/>
    <s v="NONE"/>
    <s v="NONE"/>
    <s v="NONE"/>
    <x v="0"/>
  </r>
  <r>
    <s v="3-1-administered_vaccination_events_are_entered_into_the_iis_within_one_calendar_day_from_administration_date-"/>
    <n v="33"/>
    <s v="Gateway General Hospital 369"/>
    <x v="46"/>
    <n v="12632"/>
    <n v="13002"/>
    <n v="97.15"/>
    <s v="GT"/>
    <n v="95"/>
    <s v="PASS"/>
    <x v="0"/>
  </r>
  <r>
    <s v="3-2-patient_entry_into_iis_≤30_days_from_birth"/>
    <n v="33"/>
    <s v="Gateway General Hospital 369"/>
    <x v="47"/>
    <n v="1140"/>
    <n v="1243"/>
    <n v="91.71"/>
    <s v="GT"/>
    <n v="95"/>
    <s v="FAIL"/>
    <x v="0"/>
  </r>
  <r>
    <s v="3-3-patient_entry_into_iis_30–45_days_from_birth"/>
    <n v="33"/>
    <s v="Gateway General Hospital 369"/>
    <x v="48"/>
    <n v="4"/>
    <n v="1243"/>
    <n v="0.32"/>
    <s v="LT"/>
    <n v="5"/>
    <s v="PASS"/>
    <x v="0"/>
  </r>
  <r>
    <s v="3-4-patient_entry_into_iis_45–60_days_from_birth"/>
    <n v="33"/>
    <s v="Gateway General Hospital 369"/>
    <x v="49"/>
    <n v="4"/>
    <n v="1243"/>
    <n v="0.32"/>
    <s v="LT"/>
    <n v="5"/>
    <s v="PASS"/>
    <x v="0"/>
  </r>
  <r>
    <s v="3-5-patient_entry_into_iis_&gt;_60_days_from_birth"/>
    <n v="33"/>
    <s v="Gateway General Hospital 369"/>
    <x v="50"/>
    <n v="95"/>
    <n v="1243"/>
    <n v="7.64"/>
    <s v="LT"/>
    <n v="5"/>
    <s v="FAIL"/>
    <x v="0"/>
  </r>
  <r>
    <s v="3-6-administered_dose_entry_into_iis_2-7_days_from_admin_date"/>
    <n v="33"/>
    <s v="Gateway General Hospital 369"/>
    <x v="51"/>
    <n v="91"/>
    <n v="13002"/>
    <n v="0.7"/>
    <s v="LT"/>
    <n v="5"/>
    <s v="PASS"/>
    <x v="0"/>
  </r>
  <r>
    <s v="3-7-administered_dose_entry_into_iis_8-14_days_from_admin_date"/>
    <n v="33"/>
    <s v="Gateway General Hospital 369"/>
    <x v="52"/>
    <n v="63"/>
    <n v="13002"/>
    <n v="0.48"/>
    <s v="LT"/>
    <n v="5"/>
    <s v="PASS"/>
    <x v="0"/>
  </r>
  <r>
    <s v="3-8-administered_dose_entry_into_iis_&gt;_14_days_from_admin_date"/>
    <n v="33"/>
    <s v="Gateway General Hospital 369"/>
    <x v="53"/>
    <n v="216"/>
    <n v="13002"/>
    <n v="1.66"/>
    <s v="LT"/>
    <n v="5"/>
    <s v="PASS"/>
    <x v="0"/>
  </r>
  <r>
    <s v="1-1-patient_first_name_is_present-"/>
    <n v="69"/>
    <s v="Gateway Health Clinic 118"/>
    <x v="0"/>
    <n v="4"/>
    <n v="4"/>
    <n v="100"/>
    <s v="GT"/>
    <n v="99"/>
    <s v="PASS"/>
    <x v="10"/>
  </r>
  <r>
    <s v="1-2-patient_middle_name_is_present-"/>
    <n v="69"/>
    <s v="Gateway Health Clinic 118"/>
    <x v="1"/>
    <n v="4"/>
    <n v="4"/>
    <n v="100"/>
    <s v="GT"/>
    <n v="75"/>
    <s v="PASS"/>
    <x v="10"/>
  </r>
  <r>
    <s v="1-3-patient_name_last_is_present-"/>
    <n v="69"/>
    <s v="Gateway Health Clinic 118"/>
    <x v="2"/>
    <n v="4"/>
    <n v="4"/>
    <n v="100"/>
    <s v="GT"/>
    <n v="99"/>
    <s v="PASS"/>
    <x v="10"/>
  </r>
  <r>
    <s v="1-4-patient_birth_date_is_present-_x0009_"/>
    <n v="69"/>
    <s v="Gateway Health Clinic 118"/>
    <x v="3"/>
    <n v="4"/>
    <n v="4"/>
    <n v="100"/>
    <s v="GT"/>
    <n v="99"/>
    <s v="PASS"/>
    <x v="10"/>
  </r>
  <r>
    <s v="1-5-patient_gender_is_present-"/>
    <n v="69"/>
    <s v="Gateway Health Clinic 118"/>
    <x v="4"/>
    <n v="4"/>
    <n v="4"/>
    <n v="100"/>
    <s v="GT"/>
    <n v="99"/>
    <s v="PASS"/>
    <x v="10"/>
  </r>
  <r>
    <s v="1-6-patient_address_street_is_present-"/>
    <n v="69"/>
    <s v="Gateway Health Clinic 118"/>
    <x v="5"/>
    <n v="4"/>
    <n v="4"/>
    <n v="100"/>
    <s v="GT"/>
    <n v="85"/>
    <s v="PASS"/>
    <x v="10"/>
  </r>
  <r>
    <s v="1-7-_patient_address_city_is_present-_x0009_"/>
    <n v="69"/>
    <s v="Gateway Health Clinic 118"/>
    <x v="6"/>
    <n v="4"/>
    <n v="4"/>
    <n v="100"/>
    <s v="GT"/>
    <n v="85"/>
    <s v="PASS"/>
    <x v="10"/>
  </r>
  <r>
    <s v="1-8-patient_address_state_is_present-_x0009_"/>
    <n v="69"/>
    <s v="Gateway Health Clinic 118"/>
    <x v="7"/>
    <n v="4"/>
    <n v="4"/>
    <n v="100"/>
    <s v="GT"/>
    <n v="85"/>
    <s v="PASS"/>
    <x v="10"/>
  </r>
  <r>
    <s v="1-9-patient_address_zip_code_is_present-_x0009_"/>
    <n v="69"/>
    <s v="Gateway Health Clinic 118"/>
    <x v="8"/>
    <n v="4"/>
    <n v="4"/>
    <n v="100"/>
    <s v="GT"/>
    <n v="85"/>
    <s v="PASS"/>
    <x v="10"/>
  </r>
  <r>
    <s v="1-10-patient_complete_address_is_present-"/>
    <n v="69"/>
    <s v="Gateway Health Clinic 118"/>
    <x v="9"/>
    <n v="4"/>
    <n v="4"/>
    <n v="100"/>
    <s v="GT"/>
    <n v="85"/>
    <s v="PASS"/>
    <x v="10"/>
  </r>
  <r>
    <s v="1-11-patient_race_is_present-"/>
    <n v="69"/>
    <s v="Gateway Health Clinic 118"/>
    <x v="10"/>
    <n v="4"/>
    <n v="4"/>
    <n v="100"/>
    <s v="GT"/>
    <n v="95"/>
    <s v="PASS"/>
    <x v="10"/>
  </r>
  <r>
    <s v="1-12-patient_ethnicity_is_present-"/>
    <n v="69"/>
    <s v="Gateway Health Clinic 118"/>
    <x v="11"/>
    <n v="4"/>
    <n v="4"/>
    <n v="100"/>
    <s v="GT"/>
    <n v="95"/>
    <s v="PASS"/>
    <x v="10"/>
  </r>
  <r>
    <s v="1-13-patient_phone_number_is_present-"/>
    <n v="69"/>
    <s v="Gateway Health Clinic 118"/>
    <x v="12"/>
    <n v="4"/>
    <n v="4"/>
    <n v="100"/>
    <s v="GT"/>
    <n v="90"/>
    <s v="PASS"/>
    <x v="10"/>
  </r>
  <r>
    <s v="1-14-patient_email_is_present-"/>
    <n v="69"/>
    <s v="Gateway Health Clinic 118"/>
    <x v="13"/>
    <n v="2"/>
    <n v="4"/>
    <n v="50"/>
    <s v="GT"/>
    <n v="90"/>
    <s v="FAIL"/>
    <x v="10"/>
  </r>
  <r>
    <s v="1-15-mother’s_maiden_name_is_present-"/>
    <n v="69"/>
    <s v="Gateway Health Clinic 118"/>
    <x v="14"/>
    <n v="4"/>
    <n v="4"/>
    <n v="100"/>
    <s v="GT"/>
    <n v="90"/>
    <s v="PASS"/>
    <x v="10"/>
  </r>
  <r>
    <s v="1-16-responsible_person_first_name_is_present-"/>
    <n v="69"/>
    <s v="Gateway Health Clinic 118"/>
    <x v="15"/>
    <n v="4"/>
    <n v="4"/>
    <n v="100"/>
    <s v="GT"/>
    <n v="90"/>
    <s v="PASS"/>
    <x v="10"/>
  </r>
  <r>
    <s v="1-17-responsible_person_last_name_is_present-"/>
    <n v="69"/>
    <s v="Gateway Health Clinic 118"/>
    <x v="16"/>
    <n v="4"/>
    <n v="4"/>
    <n v="100"/>
    <s v="GT"/>
    <n v="90"/>
    <s v="PASS"/>
    <x v="10"/>
  </r>
  <r>
    <s v="1-18-vaccine_administration_code_is_present-"/>
    <n v="69"/>
    <s v="Gateway Health Clinic 118"/>
    <x v="17"/>
    <n v="21"/>
    <n v="21"/>
    <n v="100"/>
    <s v="GT"/>
    <n v="99"/>
    <s v="PASS"/>
    <x v="10"/>
  </r>
  <r>
    <s v="1-19-vaccine_administration_date_is_present-"/>
    <n v="69"/>
    <s v="Gateway Health Clinic 118"/>
    <x v="18"/>
    <n v="21"/>
    <n v="21"/>
    <n v="100"/>
    <s v="GT"/>
    <n v="99"/>
    <s v="PASS"/>
    <x v="10"/>
  </r>
  <r>
    <s v="1-20-vaccine_information_source_(e-g-_admin/historical_indicator)_is_present-"/>
    <n v="69"/>
    <s v="Gateway Health Clinic 118"/>
    <x v="19"/>
    <n v="21"/>
    <n v="21"/>
    <n v="100"/>
    <s v="GT"/>
    <n v="99"/>
    <s v="PASS"/>
    <x v="10"/>
  </r>
  <r>
    <s v="1-21-vaccine_lot_number_is_present-"/>
    <n v="69"/>
    <s v="Gateway Health Clinic 118"/>
    <x v="20"/>
    <n v="21"/>
    <n v="21"/>
    <n v="100"/>
    <s v="GT"/>
    <n v="99"/>
    <s v="PASS"/>
    <x v="10"/>
  </r>
  <r>
    <s v="1-22-vaccine_lot_expiration_date_is_present-"/>
    <n v="69"/>
    <s v="Gateway Health Clinic 118"/>
    <x v="21"/>
    <n v="21"/>
    <n v="21"/>
    <n v="100"/>
    <s v="GT"/>
    <n v="99"/>
    <s v="PASS"/>
    <x v="10"/>
  </r>
  <r>
    <s v="1-23-vaccine_eligibility_code_is_present-"/>
    <n v="69"/>
    <s v="Gateway Health Clinic 118"/>
    <x v="22"/>
    <n v="21"/>
    <n v="21"/>
    <n v="100"/>
    <s v="GT"/>
    <n v="99"/>
    <s v="PASS"/>
    <x v="10"/>
  </r>
  <r>
    <s v="1-24-vaccine_funding_source_is_present-"/>
    <n v="69"/>
    <s v="Gateway Health Clinic 118"/>
    <x v="23"/>
    <n v="21"/>
    <n v="21"/>
    <n v="100"/>
    <s v="GT"/>
    <n v="99"/>
    <s v="PASS"/>
    <x v="10"/>
  </r>
  <r>
    <s v="2-1-patients_born_on_the_first_of_the_month_do_not_exceed_normal_distribution_of_birth_dates-"/>
    <n v="69"/>
    <s v="Gateway Health Clinic 118"/>
    <x v="24"/>
    <n v="0"/>
    <n v="4"/>
    <n v="0"/>
    <s v="LT"/>
    <n v="4"/>
    <s v="PASS"/>
    <x v="10"/>
  </r>
  <r>
    <s v="2-2-patients_born_on_the_15th_of_the_month_do_not_exceed_normal_distribution_of_birth_dates-"/>
    <n v="69"/>
    <s v="Gateway Health Clinic 118"/>
    <x v="25"/>
    <n v="1"/>
    <n v="4"/>
    <n v="25"/>
    <s v="LT"/>
    <n v="4"/>
    <s v="FAIL"/>
    <x v="10"/>
  </r>
  <r>
    <s v="2-3-patients_born_on_the_last_day_of_the_month_do_not_exceed_normal_distribution_of_birth_dates-"/>
    <n v="69"/>
    <s v="Gateway Health Clinic 118"/>
    <x v="26"/>
    <n v="1"/>
    <n v="4"/>
    <n v="25"/>
    <s v="LT"/>
    <n v="4"/>
    <s v="FAIL"/>
    <x v="10"/>
  </r>
  <r>
    <s v="2-4-patient_has_more_vaccinations_than_expected-"/>
    <n v="69"/>
    <s v="Gateway Health Clinic 118"/>
    <x v="27"/>
    <n v="0"/>
    <n v="4"/>
    <n v="0"/>
    <s v="LT"/>
    <n v="1"/>
    <s v="PASS"/>
    <x v="10"/>
  </r>
  <r>
    <s v="2-5-vaccine_administration_date_is_after_vaccine_lot_expiration_date-"/>
    <n v="69"/>
    <s v="Gateway Health Clinic 118"/>
    <x v="28"/>
    <n v="0"/>
    <n v="21"/>
    <n v="0"/>
    <s v="LT"/>
    <n v="1"/>
    <s v="PASS"/>
    <x v="10"/>
  </r>
  <r>
    <s v="2-6-vaccine_administration_date_is_before_birth_date-"/>
    <n v="69"/>
    <s v="Gateway Health Clinic 118"/>
    <x v="29"/>
    <n v="0"/>
    <n v="21"/>
    <n v="0"/>
    <s v="LT"/>
    <n v="1"/>
    <s v="PASS"/>
    <x v="10"/>
  </r>
  <r>
    <s v="2-7-vaccine_administration_dates_on_the_first_day_of_the_month_do_not_exceed_normal_distribution_of_administrations_dates-"/>
    <n v="69"/>
    <s v="Gateway Health Clinic 118"/>
    <x v="30"/>
    <n v="0"/>
    <n v="21"/>
    <n v="0"/>
    <s v="LT"/>
    <n v="4"/>
    <s v="PASS"/>
    <x v="10"/>
  </r>
  <r>
    <s v="2-8-vaccine_administration_dates_on_the_15th_of_the_month_do_not_exceed_normal_distribution_of_administration_dates-"/>
    <n v="69"/>
    <s v="Gateway Health Clinic 118"/>
    <x v="31"/>
    <n v="0"/>
    <n v="21"/>
    <n v="0"/>
    <s v="LT"/>
    <n v="4"/>
    <s v="PASS"/>
    <x v="10"/>
  </r>
  <r>
    <s v="2-9-vaccine_administration_dates_on_the_last_day_of_the_month_do_not_exceed_normal_distribution_of_administration_dates-"/>
    <n v="69"/>
    <s v="Gateway Health Clinic 118"/>
    <x v="32"/>
    <n v="0"/>
    <n v="21"/>
    <n v="0"/>
    <s v="LT"/>
    <n v="4"/>
    <s v="PASS"/>
    <x v="10"/>
  </r>
  <r>
    <s v="2-10-vaccine_administration_code_was_administered_at_an_improbable_age-"/>
    <n v="69"/>
    <s v="Gateway Health Clinic 118"/>
    <x v="33"/>
    <n v="5"/>
    <n v="21"/>
    <n v="23.81"/>
    <s v="LT"/>
    <n v="1"/>
    <s v="FAIL"/>
    <x v="10"/>
  </r>
  <r>
    <s v="2-11-vaccine_administration_code_is_not_specific_for_administered_vaccination_event-"/>
    <n v="69"/>
    <s v="Gateway Health Clinic 118"/>
    <x v="34"/>
    <n v="0"/>
    <n v="21"/>
    <n v="0"/>
    <s v="LT"/>
    <n v="1"/>
    <s v="PASS"/>
    <x v="10"/>
  </r>
  <r>
    <s v="2-12-vaccine_lot_number_has_an_invalid_prefix-"/>
    <n v="69"/>
    <s v="Gateway Health Clinic 118"/>
    <x v="35"/>
    <n v="0"/>
    <n v="21"/>
    <n v="0"/>
    <s v="LT"/>
    <n v="1"/>
    <s v="PASS"/>
    <x v="10"/>
  </r>
  <r>
    <s v="2-13-vaccine_lot_number_has_an_invalid_infix-"/>
    <n v="69"/>
    <s v="Gateway Health Clinic 118"/>
    <x v="36"/>
    <n v="0"/>
    <n v="21"/>
    <n v="0"/>
    <s v="LT"/>
    <n v="1"/>
    <s v="PASS"/>
    <x v="10"/>
  </r>
  <r>
    <s v="2-14-vaccine_lot_number_has_an_invalid_suffix-"/>
    <n v="69"/>
    <s v="Gateway Health Clinic 118"/>
    <x v="37"/>
    <n v="0"/>
    <n v="21"/>
    <n v="0"/>
    <s v="LT"/>
    <n v="1"/>
    <s v="PASS"/>
    <x v="10"/>
  </r>
  <r>
    <s v="2-15-vaccine_lot_number_contains_at_least_one_invalid_character-"/>
    <n v="69"/>
    <s v="Gateway Health Clinic 118"/>
    <x v="38"/>
    <n v="0"/>
    <n v="21"/>
    <n v="0"/>
    <s v="LT"/>
    <n v="1"/>
    <s v="PASS"/>
    <x v="10"/>
  </r>
  <r>
    <s v="2-16-vaccine_lot_number_is_too_short-"/>
    <n v="69"/>
    <s v="Gateway Health Clinic 118"/>
    <x v="39"/>
    <n v="0"/>
    <n v="21"/>
    <n v="0"/>
    <s v="LT"/>
    <n v="1"/>
    <s v="PASS"/>
    <x v="10"/>
  </r>
  <r>
    <s v="2-17-vaccine_administration_code_is_unrecognized-"/>
    <n v="69"/>
    <s v="Gateway Health Clinic 118"/>
    <x v="40"/>
    <n v="0"/>
    <n v="21"/>
    <n v="0"/>
    <s v="LT"/>
    <n v="1"/>
    <s v="PASS"/>
    <x v="10"/>
  </r>
  <r>
    <s v="2-18-vaccine_manufacturer_is_unrecognized-"/>
    <n v="69"/>
    <s v="Gateway Health Clinic 118"/>
    <x v="41"/>
    <n v="0"/>
    <n v="21"/>
    <n v="0"/>
    <s v="LT"/>
    <n v="1"/>
    <s v="PASS"/>
    <x v="10"/>
  </r>
  <r>
    <s v="2-19-vaccine_administration_route_is_unrecognized-"/>
    <n v="69"/>
    <s v="Gateway Health Clinic 118"/>
    <x v="42"/>
    <n v="0"/>
    <n v="21"/>
    <n v="0"/>
    <s v="LT"/>
    <n v="1"/>
    <s v="PASS"/>
    <x v="10"/>
  </r>
  <r>
    <s v="2-20-vaccine_body_site_is_unrecognized-"/>
    <n v="69"/>
    <s v="Gateway Health Clinic 118"/>
    <x v="43"/>
    <n v="0"/>
    <n v="21"/>
    <n v="0"/>
    <s v="LT"/>
    <n v="1"/>
    <s v="PASS"/>
    <x v="10"/>
  </r>
  <r>
    <s v="2-21-vaccination_information_source_is_administered_but_appeared_to_be_historical-"/>
    <n v="69"/>
    <s v="Gateway Health Clinic 118"/>
    <x v="44"/>
    <n v="0"/>
    <n v="21"/>
    <n v="0"/>
    <s v="NONE"/>
    <s v="NONE"/>
    <s v="NONE"/>
    <x v="10"/>
  </r>
  <r>
    <s v="2-22-_funding_source_does_not_match_eligibility_code"/>
    <n v="69"/>
    <s v="Gateway Health Clinic 118"/>
    <x v="45"/>
    <n v="4"/>
    <n v="21"/>
    <n v="19.05"/>
    <s v="NONE"/>
    <s v="NONE"/>
    <s v="NONE"/>
    <x v="10"/>
  </r>
  <r>
    <s v="3-1-administered_vaccination_events_are_entered_into_the_iis_within_one_calendar_day_from_administration_date-"/>
    <n v="69"/>
    <s v="Gateway Health Clinic 118"/>
    <x v="46"/>
    <n v="20"/>
    <n v="21"/>
    <n v="95.24"/>
    <s v="GT"/>
    <n v="95"/>
    <s v="PASS"/>
    <x v="10"/>
  </r>
  <r>
    <s v="3-2-patient_entry_into_iis_≤30_days_from_birth"/>
    <n v="69"/>
    <s v="Gateway Health Clinic 118"/>
    <x v="47"/>
    <n v="4"/>
    <n v="4"/>
    <n v="100"/>
    <s v="GT"/>
    <n v="95"/>
    <s v="PASS"/>
    <x v="10"/>
  </r>
  <r>
    <s v="3-3-patient_entry_into_iis_30–45_days_from_birth"/>
    <n v="69"/>
    <s v="Gateway Health Clinic 118"/>
    <x v="48"/>
    <n v="0"/>
    <n v="4"/>
    <n v="0"/>
    <s v="LT"/>
    <n v="5"/>
    <s v="PASS"/>
    <x v="10"/>
  </r>
  <r>
    <s v="3-4-patient_entry_into_iis_45–60_days_from_birth"/>
    <n v="69"/>
    <s v="Gateway Health Clinic 118"/>
    <x v="49"/>
    <n v="0"/>
    <n v="4"/>
    <n v="0"/>
    <s v="LT"/>
    <n v="5"/>
    <s v="PASS"/>
    <x v="10"/>
  </r>
  <r>
    <s v="3-5-patient_entry_into_iis_&gt;_60_days_from_birth"/>
    <n v="69"/>
    <s v="Gateway Health Clinic 118"/>
    <x v="50"/>
    <n v="0"/>
    <n v="4"/>
    <n v="0"/>
    <s v="LT"/>
    <n v="5"/>
    <s v="PASS"/>
    <x v="10"/>
  </r>
  <r>
    <s v="3-6-administered_dose_entry_into_iis_2-7_days_from_admin_date"/>
    <n v="69"/>
    <s v="Gateway Health Clinic 118"/>
    <x v="51"/>
    <n v="0"/>
    <n v="21"/>
    <n v="0"/>
    <s v="LT"/>
    <n v="5"/>
    <s v="PASS"/>
    <x v="10"/>
  </r>
  <r>
    <s v="3-7-administered_dose_entry_into_iis_8-14_days_from_admin_date"/>
    <n v="69"/>
    <s v="Gateway Health Clinic 118"/>
    <x v="52"/>
    <n v="0"/>
    <n v="21"/>
    <n v="0"/>
    <s v="LT"/>
    <n v="5"/>
    <s v="PASS"/>
    <x v="10"/>
  </r>
  <r>
    <s v="3-8-administered_dose_entry_into_iis_&gt;_14_days_from_admin_date"/>
    <n v="69"/>
    <s v="Gateway Health Clinic 118"/>
    <x v="53"/>
    <n v="1"/>
    <n v="21"/>
    <n v="4.76"/>
    <s v="LT"/>
    <n v="5"/>
    <s v="PASS"/>
    <x v="10"/>
  </r>
  <r>
    <s v="1-1-patient_first_name_is_present-"/>
    <n v="137"/>
    <s v="Gateway Health Clinic 138"/>
    <x v="0"/>
    <n v="8"/>
    <n v="8"/>
    <n v="100"/>
    <s v="GT"/>
    <n v="99"/>
    <s v="PASS"/>
    <x v="5"/>
  </r>
  <r>
    <s v="1-2-patient_middle_name_is_present-"/>
    <n v="137"/>
    <s v="Gateway Health Clinic 138"/>
    <x v="1"/>
    <n v="4"/>
    <n v="8"/>
    <n v="50"/>
    <s v="GT"/>
    <n v="75"/>
    <s v="FAIL"/>
    <x v="5"/>
  </r>
  <r>
    <s v="1-3-patient_name_last_is_present-"/>
    <n v="137"/>
    <s v="Gateway Health Clinic 138"/>
    <x v="2"/>
    <n v="8"/>
    <n v="8"/>
    <n v="100"/>
    <s v="GT"/>
    <n v="99"/>
    <s v="PASS"/>
    <x v="5"/>
  </r>
  <r>
    <s v="1-4-patient_birth_date_is_present-_x0009_"/>
    <n v="137"/>
    <s v="Gateway Health Clinic 138"/>
    <x v="3"/>
    <n v="8"/>
    <n v="8"/>
    <n v="100"/>
    <s v="GT"/>
    <n v="99"/>
    <s v="PASS"/>
    <x v="5"/>
  </r>
  <r>
    <s v="1-5-patient_gender_is_present-"/>
    <n v="137"/>
    <s v="Gateway Health Clinic 138"/>
    <x v="4"/>
    <n v="8"/>
    <n v="8"/>
    <n v="100"/>
    <s v="GT"/>
    <n v="99"/>
    <s v="PASS"/>
    <x v="5"/>
  </r>
  <r>
    <s v="1-6-patient_address_street_is_present-"/>
    <n v="137"/>
    <s v="Gateway Health Clinic 138"/>
    <x v="5"/>
    <n v="8"/>
    <n v="8"/>
    <n v="100"/>
    <s v="GT"/>
    <n v="85"/>
    <s v="PASS"/>
    <x v="5"/>
  </r>
  <r>
    <s v="1-7-_patient_address_city_is_present-_x0009_"/>
    <n v="137"/>
    <s v="Gateway Health Clinic 138"/>
    <x v="6"/>
    <n v="8"/>
    <n v="8"/>
    <n v="100"/>
    <s v="GT"/>
    <n v="85"/>
    <s v="PASS"/>
    <x v="5"/>
  </r>
  <r>
    <s v="1-8-patient_address_state_is_present-_x0009_"/>
    <n v="137"/>
    <s v="Gateway Health Clinic 138"/>
    <x v="7"/>
    <n v="8"/>
    <n v="8"/>
    <n v="100"/>
    <s v="GT"/>
    <n v="85"/>
    <s v="PASS"/>
    <x v="5"/>
  </r>
  <r>
    <s v="1-9-patient_address_zip_code_is_present-_x0009_"/>
    <n v="137"/>
    <s v="Gateway Health Clinic 138"/>
    <x v="8"/>
    <n v="8"/>
    <n v="8"/>
    <n v="100"/>
    <s v="GT"/>
    <n v="85"/>
    <s v="PASS"/>
    <x v="5"/>
  </r>
  <r>
    <s v="1-10-patient_complete_address_is_present-"/>
    <n v="137"/>
    <s v="Gateway Health Clinic 138"/>
    <x v="9"/>
    <n v="8"/>
    <n v="8"/>
    <n v="100"/>
    <s v="GT"/>
    <n v="85"/>
    <s v="PASS"/>
    <x v="5"/>
  </r>
  <r>
    <s v="1-11-patient_race_is_present-"/>
    <n v="137"/>
    <s v="Gateway Health Clinic 138"/>
    <x v="10"/>
    <n v="8"/>
    <n v="8"/>
    <n v="100"/>
    <s v="GT"/>
    <n v="95"/>
    <s v="PASS"/>
    <x v="5"/>
  </r>
  <r>
    <s v="1-12-patient_ethnicity_is_present-"/>
    <n v="137"/>
    <s v="Gateway Health Clinic 138"/>
    <x v="11"/>
    <n v="8"/>
    <n v="8"/>
    <n v="100"/>
    <s v="GT"/>
    <n v="95"/>
    <s v="PASS"/>
    <x v="5"/>
  </r>
  <r>
    <s v="1-13-patient_phone_number_is_present-"/>
    <n v="137"/>
    <s v="Gateway Health Clinic 138"/>
    <x v="12"/>
    <n v="8"/>
    <n v="8"/>
    <n v="100"/>
    <s v="GT"/>
    <n v="90"/>
    <s v="PASS"/>
    <x v="5"/>
  </r>
  <r>
    <s v="1-14-patient_email_is_present-"/>
    <n v="137"/>
    <s v="Gateway Health Clinic 138"/>
    <x v="13"/>
    <n v="5"/>
    <n v="8"/>
    <n v="62.5"/>
    <s v="GT"/>
    <n v="90"/>
    <s v="FAIL"/>
    <x v="5"/>
  </r>
  <r>
    <s v="1-15-mother’s_maiden_name_is_present-"/>
    <n v="137"/>
    <s v="Gateway Health Clinic 138"/>
    <x v="14"/>
    <n v="3"/>
    <n v="8"/>
    <n v="37.5"/>
    <s v="GT"/>
    <n v="90"/>
    <s v="FAIL"/>
    <x v="5"/>
  </r>
  <r>
    <s v="1-16-responsible_person_first_name_is_present-"/>
    <n v="137"/>
    <s v="Gateway Health Clinic 138"/>
    <x v="15"/>
    <n v="8"/>
    <n v="8"/>
    <n v="100"/>
    <s v="GT"/>
    <n v="90"/>
    <s v="PASS"/>
    <x v="5"/>
  </r>
  <r>
    <s v="1-17-responsible_person_last_name_is_present-"/>
    <n v="137"/>
    <s v="Gateway Health Clinic 138"/>
    <x v="16"/>
    <n v="8"/>
    <n v="8"/>
    <n v="100"/>
    <s v="GT"/>
    <n v="90"/>
    <s v="PASS"/>
    <x v="5"/>
  </r>
  <r>
    <s v="1-18-vaccine_administration_code_is_present-"/>
    <n v="137"/>
    <s v="Gateway Health Clinic 138"/>
    <x v="17"/>
    <n v="65"/>
    <n v="65"/>
    <n v="100"/>
    <s v="GT"/>
    <n v="99"/>
    <s v="PASS"/>
    <x v="5"/>
  </r>
  <r>
    <s v="1-19-vaccine_administration_date_is_present-"/>
    <n v="137"/>
    <s v="Gateway Health Clinic 138"/>
    <x v="18"/>
    <n v="65"/>
    <n v="65"/>
    <n v="100"/>
    <s v="GT"/>
    <n v="99"/>
    <s v="PASS"/>
    <x v="5"/>
  </r>
  <r>
    <s v="1-20-vaccine_information_source_(e-g-_admin/historical_indicator)_is_present-"/>
    <n v="137"/>
    <s v="Gateway Health Clinic 138"/>
    <x v="19"/>
    <n v="65"/>
    <n v="65"/>
    <n v="100"/>
    <s v="GT"/>
    <n v="99"/>
    <s v="PASS"/>
    <x v="5"/>
  </r>
  <r>
    <s v="1-21-vaccine_lot_number_is_present-"/>
    <n v="137"/>
    <s v="Gateway Health Clinic 138"/>
    <x v="20"/>
    <n v="65"/>
    <n v="65"/>
    <n v="100"/>
    <s v="GT"/>
    <n v="99"/>
    <s v="PASS"/>
    <x v="5"/>
  </r>
  <r>
    <s v="1-22-vaccine_lot_expiration_date_is_present-"/>
    <n v="137"/>
    <s v="Gateway Health Clinic 138"/>
    <x v="21"/>
    <n v="65"/>
    <n v="65"/>
    <n v="100"/>
    <s v="GT"/>
    <n v="99"/>
    <s v="PASS"/>
    <x v="5"/>
  </r>
  <r>
    <s v="1-23-vaccine_eligibility_code_is_present-"/>
    <n v="137"/>
    <s v="Gateway Health Clinic 138"/>
    <x v="22"/>
    <n v="65"/>
    <n v="65"/>
    <n v="100"/>
    <s v="GT"/>
    <n v="99"/>
    <s v="PASS"/>
    <x v="5"/>
  </r>
  <r>
    <s v="1-24-vaccine_funding_source_is_present-"/>
    <n v="137"/>
    <s v="Gateway Health Clinic 138"/>
    <x v="23"/>
    <n v="65"/>
    <n v="65"/>
    <n v="100"/>
    <s v="GT"/>
    <n v="99"/>
    <s v="PASS"/>
    <x v="5"/>
  </r>
  <r>
    <s v="2-1-patients_born_on_the_first_of_the_month_do_not_exceed_normal_distribution_of_birth_dates-"/>
    <n v="137"/>
    <s v="Gateway Health Clinic 138"/>
    <x v="24"/>
    <n v="0"/>
    <n v="8"/>
    <n v="0"/>
    <s v="LT"/>
    <n v="4"/>
    <s v="PASS"/>
    <x v="5"/>
  </r>
  <r>
    <s v="2-2-patients_born_on_the_15th_of_the_month_do_not_exceed_normal_distribution_of_birth_dates-"/>
    <n v="137"/>
    <s v="Gateway Health Clinic 138"/>
    <x v="25"/>
    <n v="0"/>
    <n v="8"/>
    <n v="0"/>
    <s v="LT"/>
    <n v="4"/>
    <s v="PASS"/>
    <x v="5"/>
  </r>
  <r>
    <s v="2-3-patients_born_on_the_last_day_of_the_month_do_not_exceed_normal_distribution_of_birth_dates-"/>
    <n v="137"/>
    <s v="Gateway Health Clinic 138"/>
    <x v="26"/>
    <n v="1"/>
    <n v="8"/>
    <n v="12.5"/>
    <s v="LT"/>
    <n v="4"/>
    <s v="FAIL"/>
    <x v="5"/>
  </r>
  <r>
    <s v="2-4-patient_has_more_vaccinations_than_expected-"/>
    <n v="137"/>
    <s v="Gateway Health Clinic 138"/>
    <x v="27"/>
    <n v="0"/>
    <n v="8"/>
    <n v="0"/>
    <s v="LT"/>
    <n v="1"/>
    <s v="PASS"/>
    <x v="5"/>
  </r>
  <r>
    <s v="2-5-vaccine_administration_date_is_after_vaccine_lot_expiration_date-"/>
    <n v="137"/>
    <s v="Gateway Health Clinic 138"/>
    <x v="28"/>
    <n v="0"/>
    <n v="65"/>
    <n v="0"/>
    <s v="LT"/>
    <n v="1"/>
    <s v="PASS"/>
    <x v="5"/>
  </r>
  <r>
    <s v="2-6-vaccine_administration_date_is_before_birth_date-"/>
    <n v="137"/>
    <s v="Gateway Health Clinic 138"/>
    <x v="29"/>
    <n v="0"/>
    <n v="65"/>
    <n v="0"/>
    <s v="LT"/>
    <n v="1"/>
    <s v="PASS"/>
    <x v="5"/>
  </r>
  <r>
    <s v="2-7-vaccine_administration_dates_on_the_first_day_of_the_month_do_not_exceed_normal_distribution_of_administrations_dates-"/>
    <n v="137"/>
    <s v="Gateway Health Clinic 138"/>
    <x v="30"/>
    <n v="0"/>
    <n v="65"/>
    <n v="0"/>
    <s v="LT"/>
    <n v="4"/>
    <s v="PASS"/>
    <x v="5"/>
  </r>
  <r>
    <s v="2-8-vaccine_administration_dates_on_the_15th_of_the_month_do_not_exceed_normal_distribution_of_administration_dates-"/>
    <n v="137"/>
    <s v="Gateway Health Clinic 138"/>
    <x v="31"/>
    <n v="0"/>
    <n v="65"/>
    <n v="0"/>
    <s v="LT"/>
    <n v="4"/>
    <s v="PASS"/>
    <x v="5"/>
  </r>
  <r>
    <s v="2-9-vaccine_administration_dates_on_the_last_day_of_the_month_do_not_exceed_normal_distribution_of_administration_dates-"/>
    <n v="137"/>
    <s v="Gateway Health Clinic 138"/>
    <x v="32"/>
    <n v="3"/>
    <n v="65"/>
    <n v="4.62"/>
    <s v="LT"/>
    <n v="4"/>
    <s v="FAIL"/>
    <x v="5"/>
  </r>
  <r>
    <s v="2-10-vaccine_administration_code_was_administered_at_an_improbable_age-"/>
    <n v="137"/>
    <s v="Gateway Health Clinic 138"/>
    <x v="33"/>
    <n v="2"/>
    <n v="65"/>
    <n v="3.08"/>
    <s v="LT"/>
    <n v="1"/>
    <s v="FAIL"/>
    <x v="5"/>
  </r>
  <r>
    <s v="2-11-vaccine_administration_code_is_not_specific_for_administered_vaccination_event-"/>
    <n v="137"/>
    <s v="Gateway Health Clinic 138"/>
    <x v="34"/>
    <n v="0"/>
    <n v="65"/>
    <n v="0"/>
    <s v="LT"/>
    <n v="1"/>
    <s v="PASS"/>
    <x v="5"/>
  </r>
  <r>
    <s v="2-12-vaccine_lot_number_has_an_invalid_prefix-"/>
    <n v="137"/>
    <s v="Gateway Health Clinic 138"/>
    <x v="35"/>
    <n v="0"/>
    <n v="65"/>
    <n v="0"/>
    <s v="LT"/>
    <n v="1"/>
    <s v="PASS"/>
    <x v="5"/>
  </r>
  <r>
    <s v="2-13-vaccine_lot_number_has_an_invalid_infix-"/>
    <n v="137"/>
    <s v="Gateway Health Clinic 138"/>
    <x v="36"/>
    <n v="0"/>
    <n v="65"/>
    <n v="0"/>
    <s v="LT"/>
    <n v="1"/>
    <s v="PASS"/>
    <x v="5"/>
  </r>
  <r>
    <s v="2-14-vaccine_lot_number_has_an_invalid_suffix-"/>
    <n v="137"/>
    <s v="Gateway Health Clinic 138"/>
    <x v="37"/>
    <n v="0"/>
    <n v="65"/>
    <n v="0"/>
    <s v="LT"/>
    <n v="1"/>
    <s v="PASS"/>
    <x v="5"/>
  </r>
  <r>
    <s v="2-15-vaccine_lot_number_contains_at_least_one_invalid_character-"/>
    <n v="137"/>
    <s v="Gateway Health Clinic 138"/>
    <x v="38"/>
    <n v="0"/>
    <n v="65"/>
    <n v="0"/>
    <s v="LT"/>
    <n v="1"/>
    <s v="PASS"/>
    <x v="5"/>
  </r>
  <r>
    <s v="2-16-vaccine_lot_number_is_too_short-"/>
    <n v="137"/>
    <s v="Gateway Health Clinic 138"/>
    <x v="39"/>
    <n v="0"/>
    <n v="65"/>
    <n v="0"/>
    <s v="LT"/>
    <n v="1"/>
    <s v="PASS"/>
    <x v="5"/>
  </r>
  <r>
    <s v="2-17-vaccine_administration_code_is_unrecognized-"/>
    <n v="137"/>
    <s v="Gateway Health Clinic 138"/>
    <x v="40"/>
    <n v="0"/>
    <n v="65"/>
    <n v="0"/>
    <s v="LT"/>
    <n v="1"/>
    <s v="PASS"/>
    <x v="5"/>
  </r>
  <r>
    <s v="2-18-vaccine_manufacturer_is_unrecognized-"/>
    <n v="137"/>
    <s v="Gateway Health Clinic 138"/>
    <x v="41"/>
    <n v="0"/>
    <n v="65"/>
    <n v="0"/>
    <s v="LT"/>
    <n v="1"/>
    <s v="PASS"/>
    <x v="5"/>
  </r>
  <r>
    <s v="2-19-vaccine_administration_route_is_unrecognized-"/>
    <n v="137"/>
    <s v="Gateway Health Clinic 138"/>
    <x v="42"/>
    <n v="0"/>
    <n v="65"/>
    <n v="0"/>
    <s v="LT"/>
    <n v="1"/>
    <s v="PASS"/>
    <x v="5"/>
  </r>
  <r>
    <s v="2-20-vaccine_body_site_is_unrecognized-"/>
    <n v="137"/>
    <s v="Gateway Health Clinic 138"/>
    <x v="43"/>
    <n v="0"/>
    <n v="65"/>
    <n v="0"/>
    <s v="LT"/>
    <n v="1"/>
    <s v="PASS"/>
    <x v="5"/>
  </r>
  <r>
    <s v="2-21-vaccination_information_source_is_administered_but_appeared_to_be_historical-"/>
    <n v="137"/>
    <s v="Gateway Health Clinic 138"/>
    <x v="44"/>
    <n v="0"/>
    <n v="65"/>
    <n v="0"/>
    <s v="NONE"/>
    <s v="NONE"/>
    <s v="NONE"/>
    <x v="5"/>
  </r>
  <r>
    <s v="2-22-_funding_source_does_not_match_eligibility_code"/>
    <n v="137"/>
    <s v="Gateway Health Clinic 138"/>
    <x v="45"/>
    <n v="0"/>
    <n v="65"/>
    <n v="0"/>
    <s v="NONE"/>
    <s v="NONE"/>
    <s v="NONE"/>
    <x v="5"/>
  </r>
  <r>
    <s v="3-1-administered_vaccination_events_are_entered_into_the_iis_within_one_calendar_day_from_administration_date-"/>
    <n v="137"/>
    <s v="Gateway Health Clinic 138"/>
    <x v="46"/>
    <n v="65"/>
    <n v="65"/>
    <n v="100"/>
    <s v="GT"/>
    <n v="95"/>
    <s v="PASS"/>
    <x v="5"/>
  </r>
  <r>
    <s v="3-2-patient_entry_into_iis_≤30_days_from_birth"/>
    <n v="137"/>
    <s v="Gateway Health Clinic 138"/>
    <x v="47"/>
    <n v="7"/>
    <n v="8"/>
    <n v="87.5"/>
    <s v="GT"/>
    <n v="95"/>
    <s v="FAIL"/>
    <x v="5"/>
  </r>
  <r>
    <s v="3-3-patient_entry_into_iis_30–45_days_from_birth"/>
    <n v="137"/>
    <s v="Gateway Health Clinic 138"/>
    <x v="48"/>
    <n v="0"/>
    <n v="8"/>
    <n v="0"/>
    <s v="LT"/>
    <n v="5"/>
    <s v="PASS"/>
    <x v="5"/>
  </r>
  <r>
    <s v="3-4-patient_entry_into_iis_45–60_days_from_birth"/>
    <n v="137"/>
    <s v="Gateway Health Clinic 138"/>
    <x v="49"/>
    <n v="0"/>
    <n v="8"/>
    <n v="0"/>
    <s v="LT"/>
    <n v="5"/>
    <s v="PASS"/>
    <x v="5"/>
  </r>
  <r>
    <s v="3-5-patient_entry_into_iis_&gt;_60_days_from_birth"/>
    <n v="137"/>
    <s v="Gateway Health Clinic 138"/>
    <x v="50"/>
    <n v="1"/>
    <n v="8"/>
    <n v="12.5"/>
    <s v="LT"/>
    <n v="5"/>
    <s v="FAIL"/>
    <x v="5"/>
  </r>
  <r>
    <s v="3-6-administered_dose_entry_into_iis_2-7_days_from_admin_date"/>
    <n v="137"/>
    <s v="Gateway Health Clinic 138"/>
    <x v="51"/>
    <n v="0"/>
    <n v="65"/>
    <n v="0"/>
    <s v="LT"/>
    <n v="5"/>
    <s v="PASS"/>
    <x v="5"/>
  </r>
  <r>
    <s v="3-7-administered_dose_entry_into_iis_8-14_days_from_admin_date"/>
    <n v="137"/>
    <s v="Gateway Health Clinic 138"/>
    <x v="52"/>
    <n v="0"/>
    <n v="65"/>
    <n v="0"/>
    <s v="LT"/>
    <n v="5"/>
    <s v="PASS"/>
    <x v="5"/>
  </r>
  <r>
    <s v="3-8-administered_dose_entry_into_iis_&gt;_14_days_from_admin_date"/>
    <n v="137"/>
    <s v="Gateway Health Clinic 138"/>
    <x v="53"/>
    <n v="0"/>
    <n v="65"/>
    <n v="0"/>
    <s v="LT"/>
    <n v="5"/>
    <s v="PASS"/>
    <x v="5"/>
  </r>
  <r>
    <s v="1-1-patient_first_name_is_present-"/>
    <n v="162"/>
    <s v="Gateway Medical Center 233"/>
    <x v="0"/>
    <n v="5"/>
    <n v="5"/>
    <n v="100"/>
    <s v="GT"/>
    <n v="99"/>
    <s v="PASS"/>
    <x v="0"/>
  </r>
  <r>
    <s v="1-2-patient_middle_name_is_present-"/>
    <n v="162"/>
    <s v="Gateway Medical Center 233"/>
    <x v="1"/>
    <n v="4"/>
    <n v="5"/>
    <n v="80"/>
    <s v="GT"/>
    <n v="75"/>
    <s v="PASS"/>
    <x v="0"/>
  </r>
  <r>
    <s v="1-3-patient_name_last_is_present-"/>
    <n v="162"/>
    <s v="Gateway Medical Center 233"/>
    <x v="2"/>
    <n v="5"/>
    <n v="5"/>
    <n v="100"/>
    <s v="GT"/>
    <n v="99"/>
    <s v="PASS"/>
    <x v="0"/>
  </r>
  <r>
    <s v="1-4-patient_birth_date_is_present-_x0009_"/>
    <n v="162"/>
    <s v="Gateway Medical Center 233"/>
    <x v="3"/>
    <n v="5"/>
    <n v="5"/>
    <n v="100"/>
    <s v="GT"/>
    <n v="99"/>
    <s v="PASS"/>
    <x v="0"/>
  </r>
  <r>
    <s v="1-5-patient_gender_is_present-"/>
    <n v="162"/>
    <s v="Gateway Medical Center 233"/>
    <x v="4"/>
    <n v="5"/>
    <n v="5"/>
    <n v="100"/>
    <s v="GT"/>
    <n v="99"/>
    <s v="PASS"/>
    <x v="0"/>
  </r>
  <r>
    <s v="1-6-patient_address_street_is_present-"/>
    <n v="162"/>
    <s v="Gateway Medical Center 233"/>
    <x v="5"/>
    <n v="5"/>
    <n v="5"/>
    <n v="100"/>
    <s v="GT"/>
    <n v="85"/>
    <s v="PASS"/>
    <x v="0"/>
  </r>
  <r>
    <s v="1-7-_patient_address_city_is_present-_x0009_"/>
    <n v="162"/>
    <s v="Gateway Medical Center 233"/>
    <x v="6"/>
    <n v="5"/>
    <n v="5"/>
    <n v="100"/>
    <s v="GT"/>
    <n v="85"/>
    <s v="PASS"/>
    <x v="0"/>
  </r>
  <r>
    <s v="1-8-patient_address_state_is_present-_x0009_"/>
    <n v="162"/>
    <s v="Gateway Medical Center 233"/>
    <x v="7"/>
    <n v="5"/>
    <n v="5"/>
    <n v="100"/>
    <s v="GT"/>
    <n v="85"/>
    <s v="PASS"/>
    <x v="0"/>
  </r>
  <r>
    <s v="1-9-patient_address_zip_code_is_present-_x0009_"/>
    <n v="162"/>
    <s v="Gateway Medical Center 233"/>
    <x v="8"/>
    <n v="5"/>
    <n v="5"/>
    <n v="100"/>
    <s v="GT"/>
    <n v="85"/>
    <s v="PASS"/>
    <x v="0"/>
  </r>
  <r>
    <s v="1-10-patient_complete_address_is_present-"/>
    <n v="162"/>
    <s v="Gateway Medical Center 233"/>
    <x v="9"/>
    <n v="5"/>
    <n v="5"/>
    <n v="100"/>
    <s v="GT"/>
    <n v="85"/>
    <s v="PASS"/>
    <x v="0"/>
  </r>
  <r>
    <s v="1-11-patient_race_is_present-"/>
    <n v="162"/>
    <s v="Gateway Medical Center 233"/>
    <x v="10"/>
    <n v="5"/>
    <n v="5"/>
    <n v="100"/>
    <s v="GT"/>
    <n v="95"/>
    <s v="PASS"/>
    <x v="0"/>
  </r>
  <r>
    <s v="1-12-patient_ethnicity_is_present-"/>
    <n v="162"/>
    <s v="Gateway Medical Center 233"/>
    <x v="11"/>
    <n v="5"/>
    <n v="5"/>
    <n v="100"/>
    <s v="GT"/>
    <n v="95"/>
    <s v="PASS"/>
    <x v="0"/>
  </r>
  <r>
    <s v="1-13-patient_phone_number_is_present-"/>
    <n v="162"/>
    <s v="Gateway Medical Center 233"/>
    <x v="12"/>
    <n v="5"/>
    <n v="5"/>
    <n v="100"/>
    <s v="GT"/>
    <n v="90"/>
    <s v="PASS"/>
    <x v="0"/>
  </r>
  <r>
    <s v="1-14-patient_email_is_present-"/>
    <n v="162"/>
    <s v="Gateway Medical Center 233"/>
    <x v="13"/>
    <n v="2"/>
    <n v="5"/>
    <n v="40"/>
    <s v="GT"/>
    <n v="90"/>
    <s v="FAIL"/>
    <x v="0"/>
  </r>
  <r>
    <s v="1-15-mother’s_maiden_name_is_present-"/>
    <n v="162"/>
    <s v="Gateway Medical Center 233"/>
    <x v="14"/>
    <n v="5"/>
    <n v="5"/>
    <n v="100"/>
    <s v="GT"/>
    <n v="90"/>
    <s v="PASS"/>
    <x v="0"/>
  </r>
  <r>
    <s v="1-16-responsible_person_first_name_is_present-"/>
    <n v="162"/>
    <s v="Gateway Medical Center 233"/>
    <x v="15"/>
    <n v="5"/>
    <n v="5"/>
    <n v="100"/>
    <s v="GT"/>
    <n v="90"/>
    <s v="PASS"/>
    <x v="0"/>
  </r>
  <r>
    <s v="1-17-responsible_person_last_name_is_present-"/>
    <n v="162"/>
    <s v="Gateway Medical Center 233"/>
    <x v="16"/>
    <n v="5"/>
    <n v="5"/>
    <n v="100"/>
    <s v="GT"/>
    <n v="90"/>
    <s v="PASS"/>
    <x v="0"/>
  </r>
  <r>
    <s v="1-18-vaccine_administration_code_is_present-"/>
    <n v="162"/>
    <s v="Gateway Medical Center 233"/>
    <x v="17"/>
    <n v="19"/>
    <n v="19"/>
    <n v="100"/>
    <s v="GT"/>
    <n v="99"/>
    <s v="PASS"/>
    <x v="0"/>
  </r>
  <r>
    <s v="1-19-vaccine_administration_date_is_present-"/>
    <n v="162"/>
    <s v="Gateway Medical Center 233"/>
    <x v="18"/>
    <n v="19"/>
    <n v="19"/>
    <n v="100"/>
    <s v="GT"/>
    <n v="99"/>
    <s v="PASS"/>
    <x v="0"/>
  </r>
  <r>
    <s v="1-20-vaccine_information_source_(e-g-_admin/historical_indicator)_is_present-"/>
    <n v="162"/>
    <s v="Gateway Medical Center 233"/>
    <x v="19"/>
    <n v="19"/>
    <n v="19"/>
    <n v="100"/>
    <s v="GT"/>
    <n v="99"/>
    <s v="PASS"/>
    <x v="0"/>
  </r>
  <r>
    <s v="1-21-vaccine_lot_number_is_present-"/>
    <n v="162"/>
    <s v="Gateway Medical Center 233"/>
    <x v="20"/>
    <n v="19"/>
    <n v="19"/>
    <n v="100"/>
    <s v="GT"/>
    <n v="99"/>
    <s v="PASS"/>
    <x v="0"/>
  </r>
  <r>
    <s v="1-22-vaccine_lot_expiration_date_is_present-"/>
    <n v="162"/>
    <s v="Gateway Medical Center 233"/>
    <x v="21"/>
    <n v="19"/>
    <n v="19"/>
    <n v="100"/>
    <s v="GT"/>
    <n v="99"/>
    <s v="PASS"/>
    <x v="0"/>
  </r>
  <r>
    <s v="1-23-vaccine_eligibility_code_is_present-"/>
    <n v="162"/>
    <s v="Gateway Medical Center 233"/>
    <x v="22"/>
    <n v="19"/>
    <n v="19"/>
    <n v="100"/>
    <s v="GT"/>
    <n v="99"/>
    <s v="PASS"/>
    <x v="0"/>
  </r>
  <r>
    <s v="1-24-vaccine_funding_source_is_present-"/>
    <n v="162"/>
    <s v="Gateway Medical Center 233"/>
    <x v="23"/>
    <n v="19"/>
    <n v="19"/>
    <n v="100"/>
    <s v="GT"/>
    <n v="99"/>
    <s v="PASS"/>
    <x v="0"/>
  </r>
  <r>
    <s v="2-1-patients_born_on_the_first_of_the_month_do_not_exceed_normal_distribution_of_birth_dates-"/>
    <n v="162"/>
    <s v="Gateway Medical Center 233"/>
    <x v="24"/>
    <n v="0"/>
    <n v="5"/>
    <n v="0"/>
    <s v="LT"/>
    <n v="4"/>
    <s v="PASS"/>
    <x v="0"/>
  </r>
  <r>
    <s v="2-2-patients_born_on_the_15th_of_the_month_do_not_exceed_normal_distribution_of_birth_dates-"/>
    <n v="162"/>
    <s v="Gateway Medical Center 233"/>
    <x v="25"/>
    <n v="0"/>
    <n v="5"/>
    <n v="0"/>
    <s v="LT"/>
    <n v="4"/>
    <s v="PASS"/>
    <x v="0"/>
  </r>
  <r>
    <s v="2-3-patients_born_on_the_last_day_of_the_month_do_not_exceed_normal_distribution_of_birth_dates-"/>
    <n v="162"/>
    <s v="Gateway Medical Center 233"/>
    <x v="26"/>
    <n v="0"/>
    <n v="5"/>
    <n v="0"/>
    <s v="LT"/>
    <n v="4"/>
    <s v="PASS"/>
    <x v="0"/>
  </r>
  <r>
    <s v="2-4-patient_has_more_vaccinations_than_expected-"/>
    <n v="162"/>
    <s v="Gateway Medical Center 233"/>
    <x v="27"/>
    <n v="0"/>
    <n v="5"/>
    <n v="0"/>
    <s v="LT"/>
    <n v="1"/>
    <s v="PASS"/>
    <x v="0"/>
  </r>
  <r>
    <s v="2-5-vaccine_administration_date_is_after_vaccine_lot_expiration_date-"/>
    <n v="162"/>
    <s v="Gateway Medical Center 233"/>
    <x v="28"/>
    <n v="0"/>
    <n v="19"/>
    <n v="0"/>
    <s v="LT"/>
    <n v="1"/>
    <s v="PASS"/>
    <x v="0"/>
  </r>
  <r>
    <s v="2-6-vaccine_administration_date_is_before_birth_date-"/>
    <n v="162"/>
    <s v="Gateway Medical Center 233"/>
    <x v="29"/>
    <n v="0"/>
    <n v="19"/>
    <n v="0"/>
    <s v="LT"/>
    <n v="1"/>
    <s v="PASS"/>
    <x v="0"/>
  </r>
  <r>
    <s v="2-7-vaccine_administration_dates_on_the_first_day_of_the_month_do_not_exceed_normal_distribution_of_administrations_dates-"/>
    <n v="162"/>
    <s v="Gateway Medical Center 233"/>
    <x v="30"/>
    <n v="0"/>
    <n v="19"/>
    <n v="0"/>
    <s v="LT"/>
    <n v="4"/>
    <s v="PASS"/>
    <x v="0"/>
  </r>
  <r>
    <s v="2-8-vaccine_administration_dates_on_the_15th_of_the_month_do_not_exceed_normal_distribution_of_administration_dates-"/>
    <n v="162"/>
    <s v="Gateway Medical Center 233"/>
    <x v="31"/>
    <n v="6"/>
    <n v="19"/>
    <n v="31.58"/>
    <s v="LT"/>
    <n v="4"/>
    <s v="FAIL"/>
    <x v="0"/>
  </r>
  <r>
    <s v="2-9-vaccine_administration_dates_on_the_last_day_of_the_month_do_not_exceed_normal_distribution_of_administration_dates-"/>
    <n v="162"/>
    <s v="Gateway Medical Center 233"/>
    <x v="32"/>
    <n v="0"/>
    <n v="19"/>
    <n v="0"/>
    <s v="LT"/>
    <n v="4"/>
    <s v="PASS"/>
    <x v="0"/>
  </r>
  <r>
    <s v="2-10-vaccine_administration_code_was_administered_at_an_improbable_age-"/>
    <n v="162"/>
    <s v="Gateway Medical Center 233"/>
    <x v="33"/>
    <n v="0"/>
    <n v="19"/>
    <n v="0"/>
    <s v="LT"/>
    <n v="1"/>
    <s v="PASS"/>
    <x v="0"/>
  </r>
  <r>
    <s v="2-11-vaccine_administration_code_is_not_specific_for_administered_vaccination_event-"/>
    <n v="162"/>
    <s v="Gateway Medical Center 233"/>
    <x v="34"/>
    <n v="0"/>
    <n v="19"/>
    <n v="0"/>
    <s v="LT"/>
    <n v="1"/>
    <s v="PASS"/>
    <x v="0"/>
  </r>
  <r>
    <s v="2-12-vaccine_lot_number_has_an_invalid_prefix-"/>
    <n v="162"/>
    <s v="Gateway Medical Center 233"/>
    <x v="35"/>
    <n v="0"/>
    <n v="19"/>
    <n v="0"/>
    <s v="LT"/>
    <n v="1"/>
    <s v="PASS"/>
    <x v="0"/>
  </r>
  <r>
    <s v="2-13-vaccine_lot_number_has_an_invalid_infix-"/>
    <n v="162"/>
    <s v="Gateway Medical Center 233"/>
    <x v="36"/>
    <n v="0"/>
    <n v="19"/>
    <n v="0"/>
    <s v="LT"/>
    <n v="1"/>
    <s v="PASS"/>
    <x v="0"/>
  </r>
  <r>
    <s v="2-14-vaccine_lot_number_has_an_invalid_suffix-"/>
    <n v="162"/>
    <s v="Gateway Medical Center 233"/>
    <x v="37"/>
    <n v="0"/>
    <n v="19"/>
    <n v="0"/>
    <s v="LT"/>
    <n v="1"/>
    <s v="PASS"/>
    <x v="0"/>
  </r>
  <r>
    <s v="2-15-vaccine_lot_number_contains_at_least_one_invalid_character-"/>
    <n v="162"/>
    <s v="Gateway Medical Center 233"/>
    <x v="38"/>
    <n v="0"/>
    <n v="19"/>
    <n v="0"/>
    <s v="LT"/>
    <n v="1"/>
    <s v="PASS"/>
    <x v="0"/>
  </r>
  <r>
    <s v="2-16-vaccine_lot_number_is_too_short-"/>
    <n v="162"/>
    <s v="Gateway Medical Center 233"/>
    <x v="39"/>
    <n v="0"/>
    <n v="19"/>
    <n v="0"/>
    <s v="LT"/>
    <n v="1"/>
    <s v="PASS"/>
    <x v="0"/>
  </r>
  <r>
    <s v="2-17-vaccine_administration_code_is_unrecognized-"/>
    <n v="162"/>
    <s v="Gateway Medical Center 233"/>
    <x v="40"/>
    <n v="0"/>
    <n v="19"/>
    <n v="0"/>
    <s v="LT"/>
    <n v="1"/>
    <s v="PASS"/>
    <x v="0"/>
  </r>
  <r>
    <s v="2-18-vaccine_manufacturer_is_unrecognized-"/>
    <n v="162"/>
    <s v="Gateway Medical Center 233"/>
    <x v="41"/>
    <n v="0"/>
    <n v="19"/>
    <n v="0"/>
    <s v="LT"/>
    <n v="1"/>
    <s v="PASS"/>
    <x v="0"/>
  </r>
  <r>
    <s v="2-19-vaccine_administration_route_is_unrecognized-"/>
    <n v="162"/>
    <s v="Gateway Medical Center 233"/>
    <x v="42"/>
    <n v="0"/>
    <n v="19"/>
    <n v="0"/>
    <s v="LT"/>
    <n v="1"/>
    <s v="PASS"/>
    <x v="0"/>
  </r>
  <r>
    <s v="2-20-vaccine_body_site_is_unrecognized-"/>
    <n v="162"/>
    <s v="Gateway Medical Center 233"/>
    <x v="43"/>
    <n v="0"/>
    <n v="19"/>
    <n v="0"/>
    <s v="LT"/>
    <n v="1"/>
    <s v="PASS"/>
    <x v="0"/>
  </r>
  <r>
    <s v="2-21-vaccination_information_source_is_administered_but_appeared_to_be_historical-"/>
    <n v="162"/>
    <s v="Gateway Medical Center 233"/>
    <x v="44"/>
    <n v="0"/>
    <n v="19"/>
    <n v="0"/>
    <s v="NONE"/>
    <s v="NONE"/>
    <s v="NONE"/>
    <x v="0"/>
  </r>
  <r>
    <s v="2-22-_funding_source_does_not_match_eligibility_code"/>
    <n v="162"/>
    <s v="Gateway Medical Center 233"/>
    <x v="45"/>
    <n v="0"/>
    <n v="19"/>
    <n v="0"/>
    <s v="NONE"/>
    <s v="NONE"/>
    <s v="NONE"/>
    <x v="0"/>
  </r>
  <r>
    <s v="3-1-administered_vaccination_events_are_entered_into_the_iis_within_one_calendar_day_from_administration_date-"/>
    <n v="162"/>
    <s v="Gateway Medical Center 233"/>
    <x v="46"/>
    <n v="17"/>
    <n v="19"/>
    <n v="89.47"/>
    <s v="GT"/>
    <n v="95"/>
    <s v="FAIL"/>
    <x v="0"/>
  </r>
  <r>
    <s v="3-2-patient_entry_into_iis_≤30_days_from_birth"/>
    <n v="162"/>
    <s v="Gateway Medical Center 233"/>
    <x v="47"/>
    <n v="4"/>
    <n v="5"/>
    <n v="80"/>
    <s v="GT"/>
    <n v="95"/>
    <s v="FAIL"/>
    <x v="0"/>
  </r>
  <r>
    <s v="3-3-patient_entry_into_iis_30–45_days_from_birth"/>
    <n v="162"/>
    <s v="Gateway Medical Center 233"/>
    <x v="48"/>
    <n v="0"/>
    <n v="5"/>
    <n v="0"/>
    <s v="LT"/>
    <n v="5"/>
    <s v="PASS"/>
    <x v="0"/>
  </r>
  <r>
    <s v="3-4-patient_entry_into_iis_45–60_days_from_birth"/>
    <n v="162"/>
    <s v="Gateway Medical Center 233"/>
    <x v="49"/>
    <n v="0"/>
    <n v="5"/>
    <n v="0"/>
    <s v="LT"/>
    <n v="5"/>
    <s v="PASS"/>
    <x v="0"/>
  </r>
  <r>
    <s v="3-5-patient_entry_into_iis_&gt;_60_days_from_birth"/>
    <n v="162"/>
    <s v="Gateway Medical Center 233"/>
    <x v="50"/>
    <n v="1"/>
    <n v="5"/>
    <n v="20"/>
    <s v="LT"/>
    <n v="5"/>
    <s v="FAIL"/>
    <x v="0"/>
  </r>
  <r>
    <s v="3-6-administered_dose_entry_into_iis_2-7_days_from_admin_date"/>
    <n v="162"/>
    <s v="Gateway Medical Center 233"/>
    <x v="51"/>
    <n v="0"/>
    <n v="19"/>
    <n v="0"/>
    <s v="LT"/>
    <n v="5"/>
    <s v="PASS"/>
    <x v="0"/>
  </r>
  <r>
    <s v="3-7-administered_dose_entry_into_iis_8-14_days_from_admin_date"/>
    <n v="162"/>
    <s v="Gateway Medical Center 233"/>
    <x v="52"/>
    <n v="2"/>
    <n v="19"/>
    <n v="10.53"/>
    <s v="LT"/>
    <n v="5"/>
    <s v="FAIL"/>
    <x v="0"/>
  </r>
  <r>
    <s v="3-8-administered_dose_entry_into_iis_&gt;_14_days_from_admin_date"/>
    <n v="162"/>
    <s v="Gateway Medical Center 233"/>
    <x v="53"/>
    <n v="0"/>
    <n v="19"/>
    <n v="0"/>
    <s v="LT"/>
    <n v="5"/>
    <s v="PASS"/>
    <x v="0"/>
  </r>
  <r>
    <s v="1-1-patient_first_name_is_present-"/>
    <n v="73"/>
    <s v="Gateway Regional Hospital 361"/>
    <x v="0"/>
    <n v="49"/>
    <n v="49"/>
    <n v="100"/>
    <s v="GT"/>
    <n v="99"/>
    <s v="PASS"/>
    <x v="0"/>
  </r>
  <r>
    <s v="1-2-patient_middle_name_is_present-"/>
    <n v="73"/>
    <s v="Gateway Regional Hospital 361"/>
    <x v="1"/>
    <n v="48"/>
    <n v="49"/>
    <n v="97.96"/>
    <s v="GT"/>
    <n v="75"/>
    <s v="PASS"/>
    <x v="0"/>
  </r>
  <r>
    <s v="1-3-patient_name_last_is_present-"/>
    <n v="73"/>
    <s v="Gateway Regional Hospital 361"/>
    <x v="2"/>
    <n v="49"/>
    <n v="49"/>
    <n v="100"/>
    <s v="GT"/>
    <n v="99"/>
    <s v="PASS"/>
    <x v="0"/>
  </r>
  <r>
    <s v="1-4-patient_birth_date_is_present-_x0009_"/>
    <n v="73"/>
    <s v="Gateway Regional Hospital 361"/>
    <x v="3"/>
    <n v="49"/>
    <n v="49"/>
    <n v="100"/>
    <s v="GT"/>
    <n v="99"/>
    <s v="PASS"/>
    <x v="0"/>
  </r>
  <r>
    <s v="1-5-patient_gender_is_present-"/>
    <n v="73"/>
    <s v="Gateway Regional Hospital 361"/>
    <x v="4"/>
    <n v="49"/>
    <n v="49"/>
    <n v="100"/>
    <s v="GT"/>
    <n v="99"/>
    <s v="PASS"/>
    <x v="0"/>
  </r>
  <r>
    <s v="1-6-patient_address_street_is_present-"/>
    <n v="73"/>
    <s v="Gateway Regional Hospital 361"/>
    <x v="5"/>
    <n v="49"/>
    <n v="49"/>
    <n v="100"/>
    <s v="GT"/>
    <n v="85"/>
    <s v="PASS"/>
    <x v="0"/>
  </r>
  <r>
    <s v="1-7-_patient_address_city_is_present-_x0009_"/>
    <n v="73"/>
    <s v="Gateway Regional Hospital 361"/>
    <x v="6"/>
    <n v="49"/>
    <n v="49"/>
    <n v="100"/>
    <s v="GT"/>
    <n v="85"/>
    <s v="PASS"/>
    <x v="0"/>
  </r>
  <r>
    <s v="1-8-patient_address_state_is_present-_x0009_"/>
    <n v="73"/>
    <s v="Gateway Regional Hospital 361"/>
    <x v="7"/>
    <n v="49"/>
    <n v="49"/>
    <n v="100"/>
    <s v="GT"/>
    <n v="85"/>
    <s v="PASS"/>
    <x v="0"/>
  </r>
  <r>
    <s v="1-9-patient_address_zip_code_is_present-_x0009_"/>
    <n v="73"/>
    <s v="Gateway Regional Hospital 361"/>
    <x v="8"/>
    <n v="49"/>
    <n v="49"/>
    <n v="100"/>
    <s v="GT"/>
    <n v="85"/>
    <s v="PASS"/>
    <x v="0"/>
  </r>
  <r>
    <s v="1-10-patient_complete_address_is_present-"/>
    <n v="73"/>
    <s v="Gateway Regional Hospital 361"/>
    <x v="9"/>
    <n v="49"/>
    <n v="49"/>
    <n v="100"/>
    <s v="GT"/>
    <n v="85"/>
    <s v="PASS"/>
    <x v="0"/>
  </r>
  <r>
    <s v="1-11-patient_race_is_present-"/>
    <n v="73"/>
    <s v="Gateway Regional Hospital 361"/>
    <x v="10"/>
    <n v="49"/>
    <n v="49"/>
    <n v="100"/>
    <s v="GT"/>
    <n v="95"/>
    <s v="PASS"/>
    <x v="0"/>
  </r>
  <r>
    <s v="1-12-patient_ethnicity_is_present-"/>
    <n v="73"/>
    <s v="Gateway Regional Hospital 361"/>
    <x v="11"/>
    <n v="49"/>
    <n v="49"/>
    <n v="100"/>
    <s v="GT"/>
    <n v="95"/>
    <s v="PASS"/>
    <x v="0"/>
  </r>
  <r>
    <s v="1-13-patient_phone_number_is_present-"/>
    <n v="73"/>
    <s v="Gateway Regional Hospital 361"/>
    <x v="12"/>
    <n v="48"/>
    <n v="49"/>
    <n v="97.96"/>
    <s v="GT"/>
    <n v="90"/>
    <s v="PASS"/>
    <x v="0"/>
  </r>
  <r>
    <s v="1-14-patient_email_is_present-"/>
    <n v="73"/>
    <s v="Gateway Regional Hospital 361"/>
    <x v="13"/>
    <n v="24"/>
    <n v="49"/>
    <n v="48.98"/>
    <s v="GT"/>
    <n v="90"/>
    <s v="FAIL"/>
    <x v="0"/>
  </r>
  <r>
    <s v="1-15-mother’s_maiden_name_is_present-"/>
    <n v="73"/>
    <s v="Gateway Regional Hospital 361"/>
    <x v="14"/>
    <n v="24"/>
    <n v="49"/>
    <n v="48.98"/>
    <s v="GT"/>
    <n v="90"/>
    <s v="FAIL"/>
    <x v="0"/>
  </r>
  <r>
    <s v="1-16-responsible_person_first_name_is_present-"/>
    <n v="73"/>
    <s v="Gateway Regional Hospital 361"/>
    <x v="15"/>
    <n v="32"/>
    <n v="49"/>
    <n v="65.31"/>
    <s v="GT"/>
    <n v="90"/>
    <s v="FAIL"/>
    <x v="0"/>
  </r>
  <r>
    <s v="1-17-responsible_person_last_name_is_present-"/>
    <n v="73"/>
    <s v="Gateway Regional Hospital 361"/>
    <x v="16"/>
    <n v="32"/>
    <n v="49"/>
    <n v="65.31"/>
    <s v="GT"/>
    <n v="90"/>
    <s v="FAIL"/>
    <x v="0"/>
  </r>
  <r>
    <s v="1-18-vaccine_administration_code_is_present-"/>
    <n v="73"/>
    <s v="Gateway Regional Hospital 361"/>
    <x v="17"/>
    <n v="396"/>
    <n v="396"/>
    <n v="100"/>
    <s v="GT"/>
    <n v="99"/>
    <s v="PASS"/>
    <x v="0"/>
  </r>
  <r>
    <s v="1-19-vaccine_administration_date_is_present-"/>
    <n v="73"/>
    <s v="Gateway Regional Hospital 361"/>
    <x v="18"/>
    <n v="396"/>
    <n v="396"/>
    <n v="100"/>
    <s v="GT"/>
    <n v="99"/>
    <s v="PASS"/>
    <x v="0"/>
  </r>
  <r>
    <s v="1-20-vaccine_information_source_(e-g-_admin/historical_indicator)_is_present-"/>
    <n v="73"/>
    <s v="Gateway Regional Hospital 361"/>
    <x v="19"/>
    <n v="396"/>
    <n v="396"/>
    <n v="100"/>
    <s v="GT"/>
    <n v="99"/>
    <s v="PASS"/>
    <x v="0"/>
  </r>
  <r>
    <s v="1-21-vaccine_lot_number_is_present-"/>
    <n v="73"/>
    <s v="Gateway Regional Hospital 361"/>
    <x v="20"/>
    <n v="396"/>
    <n v="396"/>
    <n v="100"/>
    <s v="GT"/>
    <n v="99"/>
    <s v="PASS"/>
    <x v="0"/>
  </r>
  <r>
    <s v="1-22-vaccine_lot_expiration_date_is_present-"/>
    <n v="73"/>
    <s v="Gateway Regional Hospital 361"/>
    <x v="21"/>
    <n v="396"/>
    <n v="396"/>
    <n v="100"/>
    <s v="GT"/>
    <n v="99"/>
    <s v="PASS"/>
    <x v="0"/>
  </r>
  <r>
    <s v="1-23-vaccine_eligibility_code_is_present-"/>
    <n v="73"/>
    <s v="Gateway Regional Hospital 361"/>
    <x v="22"/>
    <n v="396"/>
    <n v="396"/>
    <n v="100"/>
    <s v="GT"/>
    <n v="99"/>
    <s v="PASS"/>
    <x v="0"/>
  </r>
  <r>
    <s v="1-24-vaccine_funding_source_is_present-"/>
    <n v="73"/>
    <s v="Gateway Regional Hospital 361"/>
    <x v="23"/>
    <n v="396"/>
    <n v="396"/>
    <n v="100"/>
    <s v="GT"/>
    <n v="99"/>
    <s v="PASS"/>
    <x v="0"/>
  </r>
  <r>
    <s v="2-1-patients_born_on_the_first_of_the_month_do_not_exceed_normal_distribution_of_birth_dates-"/>
    <n v="73"/>
    <s v="Gateway Regional Hospital 361"/>
    <x v="24"/>
    <n v="2"/>
    <n v="49"/>
    <n v="4.08"/>
    <s v="LT"/>
    <n v="4"/>
    <s v="FAIL"/>
    <x v="0"/>
  </r>
  <r>
    <s v="2-2-patients_born_on_the_15th_of_the_month_do_not_exceed_normal_distribution_of_birth_dates-"/>
    <n v="73"/>
    <s v="Gateway Regional Hospital 361"/>
    <x v="25"/>
    <n v="2"/>
    <n v="49"/>
    <n v="4.08"/>
    <s v="LT"/>
    <n v="4"/>
    <s v="FAIL"/>
    <x v="0"/>
  </r>
  <r>
    <s v="2-3-patients_born_on_the_last_day_of_the_month_do_not_exceed_normal_distribution_of_birth_dates-"/>
    <n v="73"/>
    <s v="Gateway Regional Hospital 361"/>
    <x v="26"/>
    <n v="1"/>
    <n v="49"/>
    <n v="2.04"/>
    <s v="LT"/>
    <n v="4"/>
    <s v="PASS"/>
    <x v="0"/>
  </r>
  <r>
    <s v="2-4-patient_has_more_vaccinations_than_expected-"/>
    <n v="73"/>
    <s v="Gateway Regional Hospital 361"/>
    <x v="27"/>
    <n v="0"/>
    <n v="49"/>
    <n v="0"/>
    <s v="LT"/>
    <n v="1"/>
    <s v="PASS"/>
    <x v="0"/>
  </r>
  <r>
    <s v="2-5-vaccine_administration_date_is_after_vaccine_lot_expiration_date-"/>
    <n v="73"/>
    <s v="Gateway Regional Hospital 361"/>
    <x v="28"/>
    <n v="1"/>
    <n v="396"/>
    <n v="0.25"/>
    <s v="LT"/>
    <n v="1"/>
    <s v="PASS"/>
    <x v="0"/>
  </r>
  <r>
    <s v="2-6-vaccine_administration_date_is_before_birth_date-"/>
    <n v="73"/>
    <s v="Gateway Regional Hospital 361"/>
    <x v="29"/>
    <n v="0"/>
    <n v="396"/>
    <n v="0"/>
    <s v="LT"/>
    <n v="1"/>
    <s v="PASS"/>
    <x v="0"/>
  </r>
  <r>
    <s v="2-7-vaccine_administration_dates_on_the_first_day_of_the_month_do_not_exceed_normal_distribution_of_administrations_dates-"/>
    <n v="73"/>
    <s v="Gateway Regional Hospital 361"/>
    <x v="30"/>
    <n v="20"/>
    <n v="396"/>
    <n v="5.05"/>
    <s v="LT"/>
    <n v="4"/>
    <s v="FAIL"/>
    <x v="0"/>
  </r>
  <r>
    <s v="2-8-vaccine_administration_dates_on_the_15th_of_the_month_do_not_exceed_normal_distribution_of_administration_dates-"/>
    <n v="73"/>
    <s v="Gateway Regional Hospital 361"/>
    <x v="31"/>
    <n v="13"/>
    <n v="396"/>
    <n v="3.28"/>
    <s v="LT"/>
    <n v="4"/>
    <s v="PASS"/>
    <x v="0"/>
  </r>
  <r>
    <s v="2-9-vaccine_administration_dates_on_the_last_day_of_the_month_do_not_exceed_normal_distribution_of_administration_dates-"/>
    <n v="73"/>
    <s v="Gateway Regional Hospital 361"/>
    <x v="32"/>
    <n v="6"/>
    <n v="396"/>
    <n v="1.52"/>
    <s v="LT"/>
    <n v="4"/>
    <s v="PASS"/>
    <x v="0"/>
  </r>
  <r>
    <s v="2-10-vaccine_administration_code_was_administered_at_an_improbable_age-"/>
    <n v="73"/>
    <s v="Gateway Regional Hospital 361"/>
    <x v="33"/>
    <n v="14"/>
    <n v="396"/>
    <n v="3.54"/>
    <s v="LT"/>
    <n v="1"/>
    <s v="FAIL"/>
    <x v="0"/>
  </r>
  <r>
    <s v="2-11-vaccine_administration_code_is_not_specific_for_administered_vaccination_event-"/>
    <n v="73"/>
    <s v="Gateway Regional Hospital 361"/>
    <x v="34"/>
    <n v="0"/>
    <n v="396"/>
    <n v="0"/>
    <s v="LT"/>
    <n v="1"/>
    <s v="PASS"/>
    <x v="0"/>
  </r>
  <r>
    <s v="2-12-vaccine_lot_number_has_an_invalid_prefix-"/>
    <n v="73"/>
    <s v="Gateway Regional Hospital 361"/>
    <x v="35"/>
    <n v="0"/>
    <n v="396"/>
    <n v="0"/>
    <s v="LT"/>
    <n v="1"/>
    <s v="PASS"/>
    <x v="0"/>
  </r>
  <r>
    <s v="2-13-vaccine_lot_number_has_an_invalid_infix-"/>
    <n v="73"/>
    <s v="Gateway Regional Hospital 361"/>
    <x v="36"/>
    <n v="0"/>
    <n v="396"/>
    <n v="0"/>
    <s v="LT"/>
    <n v="1"/>
    <s v="PASS"/>
    <x v="0"/>
  </r>
  <r>
    <s v="2-14-vaccine_lot_number_has_an_invalid_suffix-"/>
    <n v="73"/>
    <s v="Gateway Regional Hospital 361"/>
    <x v="37"/>
    <n v="0"/>
    <n v="396"/>
    <n v="0"/>
    <s v="LT"/>
    <n v="1"/>
    <s v="PASS"/>
    <x v="0"/>
  </r>
  <r>
    <s v="2-15-vaccine_lot_number_contains_at_least_one_invalid_character-"/>
    <n v="73"/>
    <s v="Gateway Regional Hospital 361"/>
    <x v="38"/>
    <n v="0"/>
    <n v="396"/>
    <n v="0"/>
    <s v="LT"/>
    <n v="1"/>
    <s v="PASS"/>
    <x v="0"/>
  </r>
  <r>
    <s v="2-16-vaccine_lot_number_is_too_short-"/>
    <n v="73"/>
    <s v="Gateway Regional Hospital 361"/>
    <x v="39"/>
    <n v="0"/>
    <n v="396"/>
    <n v="0"/>
    <s v="LT"/>
    <n v="1"/>
    <s v="PASS"/>
    <x v="0"/>
  </r>
  <r>
    <s v="2-17-vaccine_administration_code_is_unrecognized-"/>
    <n v="73"/>
    <s v="Gateway Regional Hospital 361"/>
    <x v="40"/>
    <n v="0"/>
    <n v="396"/>
    <n v="0"/>
    <s v="LT"/>
    <n v="1"/>
    <s v="PASS"/>
    <x v="0"/>
  </r>
  <r>
    <s v="2-18-vaccine_manufacturer_is_unrecognized-"/>
    <n v="73"/>
    <s v="Gateway Regional Hospital 361"/>
    <x v="41"/>
    <n v="0"/>
    <n v="396"/>
    <n v="0"/>
    <s v="LT"/>
    <n v="1"/>
    <s v="PASS"/>
    <x v="0"/>
  </r>
  <r>
    <s v="2-19-vaccine_administration_route_is_unrecognized-"/>
    <n v="73"/>
    <s v="Gateway Regional Hospital 361"/>
    <x v="42"/>
    <n v="0"/>
    <n v="396"/>
    <n v="0"/>
    <s v="LT"/>
    <n v="1"/>
    <s v="PASS"/>
    <x v="0"/>
  </r>
  <r>
    <s v="2-20-vaccine_body_site_is_unrecognized-"/>
    <n v="73"/>
    <s v="Gateway Regional Hospital 361"/>
    <x v="43"/>
    <n v="6"/>
    <n v="396"/>
    <n v="1.52"/>
    <s v="LT"/>
    <n v="1"/>
    <s v="FAIL"/>
    <x v="0"/>
  </r>
  <r>
    <s v="2-21-vaccination_information_source_is_administered_but_appeared_to_be_historical-"/>
    <n v="73"/>
    <s v="Gateway Regional Hospital 361"/>
    <x v="44"/>
    <n v="0"/>
    <n v="396"/>
    <n v="0"/>
    <s v="NONE"/>
    <s v="NONE"/>
    <s v="NONE"/>
    <x v="0"/>
  </r>
  <r>
    <s v="2-22-_funding_source_does_not_match_eligibility_code"/>
    <n v="73"/>
    <s v="Gateway Regional Hospital 361"/>
    <x v="45"/>
    <n v="15"/>
    <n v="396"/>
    <n v="3.79"/>
    <s v="NONE"/>
    <s v="NONE"/>
    <s v="NONE"/>
    <x v="0"/>
  </r>
  <r>
    <s v="3-1-administered_vaccination_events_are_entered_into_the_iis_within_one_calendar_day_from_administration_date-"/>
    <n v="73"/>
    <s v="Gateway Regional Hospital 361"/>
    <x v="46"/>
    <n v="373"/>
    <n v="396"/>
    <n v="94.19"/>
    <s v="GT"/>
    <n v="95"/>
    <s v="FAIL"/>
    <x v="0"/>
  </r>
  <r>
    <s v="3-2-patient_entry_into_iis_≤30_days_from_birth"/>
    <n v="73"/>
    <s v="Gateway Regional Hospital 361"/>
    <x v="47"/>
    <n v="44"/>
    <n v="49"/>
    <n v="89.8"/>
    <s v="GT"/>
    <n v="95"/>
    <s v="FAIL"/>
    <x v="0"/>
  </r>
  <r>
    <s v="3-3-patient_entry_into_iis_30–45_days_from_birth"/>
    <n v="73"/>
    <s v="Gateway Regional Hospital 361"/>
    <x v="48"/>
    <n v="0"/>
    <n v="49"/>
    <n v="0"/>
    <s v="LT"/>
    <n v="5"/>
    <s v="PASS"/>
    <x v="0"/>
  </r>
  <r>
    <s v="3-4-patient_entry_into_iis_45–60_days_from_birth"/>
    <n v="73"/>
    <s v="Gateway Regional Hospital 361"/>
    <x v="49"/>
    <n v="0"/>
    <n v="49"/>
    <n v="0"/>
    <s v="LT"/>
    <n v="5"/>
    <s v="PASS"/>
    <x v="0"/>
  </r>
  <r>
    <s v="3-5-patient_entry_into_iis_&gt;_60_days_from_birth"/>
    <n v="73"/>
    <s v="Gateway Regional Hospital 361"/>
    <x v="50"/>
    <n v="5"/>
    <n v="49"/>
    <n v="10.199999999999999"/>
    <s v="LT"/>
    <n v="5"/>
    <s v="FAIL"/>
    <x v="0"/>
  </r>
  <r>
    <s v="3-6-administered_dose_entry_into_iis_2-7_days_from_admin_date"/>
    <n v="73"/>
    <s v="Gateway Regional Hospital 361"/>
    <x v="51"/>
    <n v="0"/>
    <n v="396"/>
    <n v="0"/>
    <s v="LT"/>
    <n v="5"/>
    <s v="PASS"/>
    <x v="0"/>
  </r>
  <r>
    <s v="3-7-administered_dose_entry_into_iis_8-14_days_from_admin_date"/>
    <n v="73"/>
    <s v="Gateway Regional Hospital 361"/>
    <x v="52"/>
    <n v="3"/>
    <n v="396"/>
    <n v="0.76"/>
    <s v="LT"/>
    <n v="5"/>
    <s v="PASS"/>
    <x v="0"/>
  </r>
  <r>
    <s v="3-8-administered_dose_entry_into_iis_&gt;_14_days_from_admin_date"/>
    <n v="73"/>
    <s v="Gateway Regional Hospital 361"/>
    <x v="53"/>
    <n v="20"/>
    <n v="396"/>
    <n v="5.05"/>
    <s v="LT"/>
    <n v="5"/>
    <s v="FAIL"/>
    <x v="0"/>
  </r>
  <r>
    <s v="1-1-patient_first_name_is_present-"/>
    <n v="147"/>
    <s v="Gateway Regional Hospital 401"/>
    <x v="0"/>
    <n v="5"/>
    <n v="5"/>
    <n v="100"/>
    <s v="GT"/>
    <n v="99"/>
    <s v="PASS"/>
    <x v="0"/>
  </r>
  <r>
    <s v="1-2-patient_middle_name_is_present-"/>
    <n v="147"/>
    <s v="Gateway Regional Hospital 401"/>
    <x v="1"/>
    <n v="4"/>
    <n v="5"/>
    <n v="80"/>
    <s v="GT"/>
    <n v="75"/>
    <s v="PASS"/>
    <x v="0"/>
  </r>
  <r>
    <s v="1-3-patient_name_last_is_present-"/>
    <n v="147"/>
    <s v="Gateway Regional Hospital 401"/>
    <x v="2"/>
    <n v="5"/>
    <n v="5"/>
    <n v="100"/>
    <s v="GT"/>
    <n v="99"/>
    <s v="PASS"/>
    <x v="0"/>
  </r>
  <r>
    <s v="1-4-patient_birth_date_is_present-_x0009_"/>
    <n v="147"/>
    <s v="Gateway Regional Hospital 401"/>
    <x v="3"/>
    <n v="5"/>
    <n v="5"/>
    <n v="100"/>
    <s v="GT"/>
    <n v="99"/>
    <s v="PASS"/>
    <x v="0"/>
  </r>
  <r>
    <s v="1-5-patient_gender_is_present-"/>
    <n v="147"/>
    <s v="Gateway Regional Hospital 401"/>
    <x v="4"/>
    <n v="5"/>
    <n v="5"/>
    <n v="100"/>
    <s v="GT"/>
    <n v="99"/>
    <s v="PASS"/>
    <x v="0"/>
  </r>
  <r>
    <s v="1-6-patient_address_street_is_present-"/>
    <n v="147"/>
    <s v="Gateway Regional Hospital 401"/>
    <x v="5"/>
    <n v="5"/>
    <n v="5"/>
    <n v="100"/>
    <s v="GT"/>
    <n v="85"/>
    <s v="PASS"/>
    <x v="0"/>
  </r>
  <r>
    <s v="1-7-_patient_address_city_is_present-_x0009_"/>
    <n v="147"/>
    <s v="Gateway Regional Hospital 401"/>
    <x v="6"/>
    <n v="5"/>
    <n v="5"/>
    <n v="100"/>
    <s v="GT"/>
    <n v="85"/>
    <s v="PASS"/>
    <x v="0"/>
  </r>
  <r>
    <s v="1-8-patient_address_state_is_present-_x0009_"/>
    <n v="147"/>
    <s v="Gateway Regional Hospital 401"/>
    <x v="7"/>
    <n v="5"/>
    <n v="5"/>
    <n v="100"/>
    <s v="GT"/>
    <n v="85"/>
    <s v="PASS"/>
    <x v="0"/>
  </r>
  <r>
    <s v="1-9-patient_address_zip_code_is_present-_x0009_"/>
    <n v="147"/>
    <s v="Gateway Regional Hospital 401"/>
    <x v="8"/>
    <n v="5"/>
    <n v="5"/>
    <n v="100"/>
    <s v="GT"/>
    <n v="85"/>
    <s v="PASS"/>
    <x v="0"/>
  </r>
  <r>
    <s v="1-10-patient_complete_address_is_present-"/>
    <n v="147"/>
    <s v="Gateway Regional Hospital 401"/>
    <x v="9"/>
    <n v="5"/>
    <n v="5"/>
    <n v="100"/>
    <s v="GT"/>
    <n v="85"/>
    <s v="PASS"/>
    <x v="0"/>
  </r>
  <r>
    <s v="1-11-patient_race_is_present-"/>
    <n v="147"/>
    <s v="Gateway Regional Hospital 401"/>
    <x v="10"/>
    <n v="5"/>
    <n v="5"/>
    <n v="100"/>
    <s v="GT"/>
    <n v="95"/>
    <s v="PASS"/>
    <x v="0"/>
  </r>
  <r>
    <s v="1-12-patient_ethnicity_is_present-"/>
    <n v="147"/>
    <s v="Gateway Regional Hospital 401"/>
    <x v="11"/>
    <n v="5"/>
    <n v="5"/>
    <n v="100"/>
    <s v="GT"/>
    <n v="95"/>
    <s v="PASS"/>
    <x v="0"/>
  </r>
  <r>
    <s v="1-13-patient_phone_number_is_present-"/>
    <n v="147"/>
    <s v="Gateway Regional Hospital 401"/>
    <x v="12"/>
    <n v="5"/>
    <n v="5"/>
    <n v="100"/>
    <s v="GT"/>
    <n v="90"/>
    <s v="PASS"/>
    <x v="0"/>
  </r>
  <r>
    <s v="1-14-patient_email_is_present-"/>
    <n v="147"/>
    <s v="Gateway Regional Hospital 401"/>
    <x v="13"/>
    <n v="4"/>
    <n v="5"/>
    <n v="80"/>
    <s v="GT"/>
    <n v="90"/>
    <s v="FAIL"/>
    <x v="0"/>
  </r>
  <r>
    <s v="1-15-mother’s_maiden_name_is_present-"/>
    <n v="147"/>
    <s v="Gateway Regional Hospital 401"/>
    <x v="14"/>
    <n v="4"/>
    <n v="5"/>
    <n v="80"/>
    <s v="GT"/>
    <n v="90"/>
    <s v="FAIL"/>
    <x v="0"/>
  </r>
  <r>
    <s v="1-16-responsible_person_first_name_is_present-"/>
    <n v="147"/>
    <s v="Gateway Regional Hospital 401"/>
    <x v="15"/>
    <n v="4"/>
    <n v="5"/>
    <n v="80"/>
    <s v="GT"/>
    <n v="90"/>
    <s v="FAIL"/>
    <x v="0"/>
  </r>
  <r>
    <s v="1-17-responsible_person_last_name_is_present-"/>
    <n v="147"/>
    <s v="Gateway Regional Hospital 401"/>
    <x v="16"/>
    <n v="4"/>
    <n v="5"/>
    <n v="80"/>
    <s v="GT"/>
    <n v="90"/>
    <s v="FAIL"/>
    <x v="0"/>
  </r>
  <r>
    <s v="1-18-vaccine_administration_code_is_present-"/>
    <n v="147"/>
    <s v="Gateway Regional Hospital 401"/>
    <x v="17"/>
    <n v="28"/>
    <n v="28"/>
    <n v="100"/>
    <s v="GT"/>
    <n v="99"/>
    <s v="PASS"/>
    <x v="0"/>
  </r>
  <r>
    <s v="1-19-vaccine_administration_date_is_present-"/>
    <n v="147"/>
    <s v="Gateway Regional Hospital 401"/>
    <x v="18"/>
    <n v="28"/>
    <n v="28"/>
    <n v="100"/>
    <s v="GT"/>
    <n v="99"/>
    <s v="PASS"/>
    <x v="0"/>
  </r>
  <r>
    <s v="1-20-vaccine_information_source_(e-g-_admin/historical_indicator)_is_present-"/>
    <n v="147"/>
    <s v="Gateway Regional Hospital 401"/>
    <x v="19"/>
    <n v="28"/>
    <n v="28"/>
    <n v="100"/>
    <s v="GT"/>
    <n v="99"/>
    <s v="PASS"/>
    <x v="0"/>
  </r>
  <r>
    <s v="1-21-vaccine_lot_number_is_present-"/>
    <n v="147"/>
    <s v="Gateway Regional Hospital 401"/>
    <x v="20"/>
    <n v="28"/>
    <n v="28"/>
    <n v="100"/>
    <s v="GT"/>
    <n v="99"/>
    <s v="PASS"/>
    <x v="0"/>
  </r>
  <r>
    <s v="1-22-vaccine_lot_expiration_date_is_present-"/>
    <n v="147"/>
    <s v="Gateway Regional Hospital 401"/>
    <x v="21"/>
    <n v="28"/>
    <n v="28"/>
    <n v="100"/>
    <s v="GT"/>
    <n v="99"/>
    <s v="PASS"/>
    <x v="0"/>
  </r>
  <r>
    <s v="1-23-vaccine_eligibility_code_is_present-"/>
    <n v="147"/>
    <s v="Gateway Regional Hospital 401"/>
    <x v="22"/>
    <n v="28"/>
    <n v="28"/>
    <n v="100"/>
    <s v="GT"/>
    <n v="99"/>
    <s v="PASS"/>
    <x v="0"/>
  </r>
  <r>
    <s v="1-24-vaccine_funding_source_is_present-"/>
    <n v="147"/>
    <s v="Gateway Regional Hospital 401"/>
    <x v="23"/>
    <n v="28"/>
    <n v="28"/>
    <n v="100"/>
    <s v="GT"/>
    <n v="99"/>
    <s v="PASS"/>
    <x v="0"/>
  </r>
  <r>
    <s v="2-1-patients_born_on_the_first_of_the_month_do_not_exceed_normal_distribution_of_birth_dates-"/>
    <n v="147"/>
    <s v="Gateway Regional Hospital 401"/>
    <x v="24"/>
    <n v="0"/>
    <n v="5"/>
    <n v="0"/>
    <s v="LT"/>
    <n v="4"/>
    <s v="PASS"/>
    <x v="0"/>
  </r>
  <r>
    <s v="2-2-patients_born_on_the_15th_of_the_month_do_not_exceed_normal_distribution_of_birth_dates-"/>
    <n v="147"/>
    <s v="Gateway Regional Hospital 401"/>
    <x v="25"/>
    <n v="0"/>
    <n v="5"/>
    <n v="0"/>
    <s v="LT"/>
    <n v="4"/>
    <s v="PASS"/>
    <x v="0"/>
  </r>
  <r>
    <s v="2-3-patients_born_on_the_last_day_of_the_month_do_not_exceed_normal_distribution_of_birth_dates-"/>
    <n v="147"/>
    <s v="Gateway Regional Hospital 401"/>
    <x v="26"/>
    <n v="0"/>
    <n v="5"/>
    <n v="0"/>
    <s v="LT"/>
    <n v="4"/>
    <s v="PASS"/>
    <x v="0"/>
  </r>
  <r>
    <s v="2-4-patient_has_more_vaccinations_than_expected-"/>
    <n v="147"/>
    <s v="Gateway Regional Hospital 401"/>
    <x v="27"/>
    <n v="0"/>
    <n v="5"/>
    <n v="0"/>
    <s v="LT"/>
    <n v="1"/>
    <s v="PASS"/>
    <x v="0"/>
  </r>
  <r>
    <s v="2-5-vaccine_administration_date_is_after_vaccine_lot_expiration_date-"/>
    <n v="147"/>
    <s v="Gateway Regional Hospital 401"/>
    <x v="28"/>
    <n v="0"/>
    <n v="28"/>
    <n v="0"/>
    <s v="LT"/>
    <n v="1"/>
    <s v="PASS"/>
    <x v="0"/>
  </r>
  <r>
    <s v="2-6-vaccine_administration_date_is_before_birth_date-"/>
    <n v="147"/>
    <s v="Gateway Regional Hospital 401"/>
    <x v="29"/>
    <n v="0"/>
    <n v="28"/>
    <n v="0"/>
    <s v="LT"/>
    <n v="1"/>
    <s v="PASS"/>
    <x v="0"/>
  </r>
  <r>
    <s v="2-7-vaccine_administration_dates_on_the_first_day_of_the_month_do_not_exceed_normal_distribution_of_administrations_dates-"/>
    <n v="147"/>
    <s v="Gateway Regional Hospital 401"/>
    <x v="30"/>
    <n v="0"/>
    <n v="28"/>
    <n v="0"/>
    <s v="LT"/>
    <n v="4"/>
    <s v="PASS"/>
    <x v="0"/>
  </r>
  <r>
    <s v="2-8-vaccine_administration_dates_on_the_15th_of_the_month_do_not_exceed_normal_distribution_of_administration_dates-"/>
    <n v="147"/>
    <s v="Gateway Regional Hospital 401"/>
    <x v="31"/>
    <n v="4"/>
    <n v="28"/>
    <n v="14.29"/>
    <s v="LT"/>
    <n v="4"/>
    <s v="FAIL"/>
    <x v="0"/>
  </r>
  <r>
    <s v="2-9-vaccine_administration_dates_on_the_last_day_of_the_month_do_not_exceed_normal_distribution_of_administration_dates-"/>
    <n v="147"/>
    <s v="Gateway Regional Hospital 401"/>
    <x v="32"/>
    <n v="0"/>
    <n v="28"/>
    <n v="0"/>
    <s v="LT"/>
    <n v="4"/>
    <s v="PASS"/>
    <x v="0"/>
  </r>
  <r>
    <s v="2-10-vaccine_administration_code_was_administered_at_an_improbable_age-"/>
    <n v="147"/>
    <s v="Gateway Regional Hospital 401"/>
    <x v="33"/>
    <n v="0"/>
    <n v="28"/>
    <n v="0"/>
    <s v="LT"/>
    <n v="1"/>
    <s v="PASS"/>
    <x v="0"/>
  </r>
  <r>
    <s v="2-11-vaccine_administration_code_is_not_specific_for_administered_vaccination_event-"/>
    <n v="147"/>
    <s v="Gateway Regional Hospital 401"/>
    <x v="34"/>
    <n v="0"/>
    <n v="28"/>
    <n v="0"/>
    <s v="LT"/>
    <n v="1"/>
    <s v="PASS"/>
    <x v="0"/>
  </r>
  <r>
    <s v="2-12-vaccine_lot_number_has_an_invalid_prefix-"/>
    <n v="147"/>
    <s v="Gateway Regional Hospital 401"/>
    <x v="35"/>
    <n v="0"/>
    <n v="28"/>
    <n v="0"/>
    <s v="LT"/>
    <n v="1"/>
    <s v="PASS"/>
    <x v="0"/>
  </r>
  <r>
    <s v="2-13-vaccine_lot_number_has_an_invalid_infix-"/>
    <n v="147"/>
    <s v="Gateway Regional Hospital 401"/>
    <x v="36"/>
    <n v="0"/>
    <n v="28"/>
    <n v="0"/>
    <s v="LT"/>
    <n v="1"/>
    <s v="PASS"/>
    <x v="0"/>
  </r>
  <r>
    <s v="2-14-vaccine_lot_number_has_an_invalid_suffix-"/>
    <n v="147"/>
    <s v="Gateway Regional Hospital 401"/>
    <x v="37"/>
    <n v="0"/>
    <n v="28"/>
    <n v="0"/>
    <s v="LT"/>
    <n v="1"/>
    <s v="PASS"/>
    <x v="0"/>
  </r>
  <r>
    <s v="2-15-vaccine_lot_number_contains_at_least_one_invalid_character-"/>
    <n v="147"/>
    <s v="Gateway Regional Hospital 401"/>
    <x v="38"/>
    <n v="0"/>
    <n v="28"/>
    <n v="0"/>
    <s v="LT"/>
    <n v="1"/>
    <s v="PASS"/>
    <x v="0"/>
  </r>
  <r>
    <s v="2-16-vaccine_lot_number_is_too_short-"/>
    <n v="147"/>
    <s v="Gateway Regional Hospital 401"/>
    <x v="39"/>
    <n v="0"/>
    <n v="28"/>
    <n v="0"/>
    <s v="LT"/>
    <n v="1"/>
    <s v="PASS"/>
    <x v="0"/>
  </r>
  <r>
    <s v="2-17-vaccine_administration_code_is_unrecognized-"/>
    <n v="147"/>
    <s v="Gateway Regional Hospital 401"/>
    <x v="40"/>
    <n v="0"/>
    <n v="28"/>
    <n v="0"/>
    <s v="LT"/>
    <n v="1"/>
    <s v="PASS"/>
    <x v="0"/>
  </r>
  <r>
    <s v="2-18-vaccine_manufacturer_is_unrecognized-"/>
    <n v="147"/>
    <s v="Gateway Regional Hospital 401"/>
    <x v="41"/>
    <n v="0"/>
    <n v="28"/>
    <n v="0"/>
    <s v="LT"/>
    <n v="1"/>
    <s v="PASS"/>
    <x v="0"/>
  </r>
  <r>
    <s v="2-19-vaccine_administration_route_is_unrecognized-"/>
    <n v="147"/>
    <s v="Gateway Regional Hospital 401"/>
    <x v="42"/>
    <n v="0"/>
    <n v="28"/>
    <n v="0"/>
    <s v="LT"/>
    <n v="1"/>
    <s v="PASS"/>
    <x v="0"/>
  </r>
  <r>
    <s v="2-20-vaccine_body_site_is_unrecognized-"/>
    <n v="147"/>
    <s v="Gateway Regional Hospital 401"/>
    <x v="43"/>
    <n v="0"/>
    <n v="28"/>
    <n v="0"/>
    <s v="LT"/>
    <n v="1"/>
    <s v="PASS"/>
    <x v="0"/>
  </r>
  <r>
    <s v="2-21-vaccination_information_source_is_administered_but_appeared_to_be_historical-"/>
    <n v="147"/>
    <s v="Gateway Regional Hospital 401"/>
    <x v="44"/>
    <n v="0"/>
    <n v="28"/>
    <n v="0"/>
    <s v="NONE"/>
    <s v="NONE"/>
    <s v="NONE"/>
    <x v="0"/>
  </r>
  <r>
    <s v="2-22-_funding_source_does_not_match_eligibility_code"/>
    <n v="147"/>
    <s v="Gateway Regional Hospital 401"/>
    <x v="45"/>
    <n v="3"/>
    <n v="28"/>
    <n v="10.71"/>
    <s v="NONE"/>
    <s v="NONE"/>
    <s v="NONE"/>
    <x v="0"/>
  </r>
  <r>
    <s v="3-1-administered_vaccination_events_are_entered_into_the_iis_within_one_calendar_day_from_administration_date-"/>
    <n v="147"/>
    <s v="Gateway Regional Hospital 401"/>
    <x v="46"/>
    <n v="27"/>
    <n v="28"/>
    <n v="96.43"/>
    <s v="GT"/>
    <n v="95"/>
    <s v="PASS"/>
    <x v="0"/>
  </r>
  <r>
    <s v="3-2-patient_entry_into_iis_≤30_days_from_birth"/>
    <n v="147"/>
    <s v="Gateway Regional Hospital 401"/>
    <x v="47"/>
    <n v="4"/>
    <n v="5"/>
    <n v="80"/>
    <s v="GT"/>
    <n v="95"/>
    <s v="FAIL"/>
    <x v="0"/>
  </r>
  <r>
    <s v="3-3-patient_entry_into_iis_30–45_days_from_birth"/>
    <n v="147"/>
    <s v="Gateway Regional Hospital 401"/>
    <x v="48"/>
    <n v="0"/>
    <n v="5"/>
    <n v="0"/>
    <s v="LT"/>
    <n v="5"/>
    <s v="PASS"/>
    <x v="0"/>
  </r>
  <r>
    <s v="3-4-patient_entry_into_iis_45–60_days_from_birth"/>
    <n v="147"/>
    <s v="Gateway Regional Hospital 401"/>
    <x v="49"/>
    <n v="1"/>
    <n v="5"/>
    <n v="20"/>
    <s v="LT"/>
    <n v="5"/>
    <s v="FAIL"/>
    <x v="0"/>
  </r>
  <r>
    <s v="3-5-patient_entry_into_iis_&gt;_60_days_from_birth"/>
    <n v="147"/>
    <s v="Gateway Regional Hospital 401"/>
    <x v="50"/>
    <n v="0"/>
    <n v="5"/>
    <n v="0"/>
    <s v="LT"/>
    <n v="5"/>
    <s v="PASS"/>
    <x v="0"/>
  </r>
  <r>
    <s v="3-6-administered_dose_entry_into_iis_2-7_days_from_admin_date"/>
    <n v="147"/>
    <s v="Gateway Regional Hospital 401"/>
    <x v="51"/>
    <n v="1"/>
    <n v="28"/>
    <n v="3.57"/>
    <s v="LT"/>
    <n v="5"/>
    <s v="PASS"/>
    <x v="0"/>
  </r>
  <r>
    <s v="3-7-administered_dose_entry_into_iis_8-14_days_from_admin_date"/>
    <n v="147"/>
    <s v="Gateway Regional Hospital 401"/>
    <x v="52"/>
    <n v="0"/>
    <n v="28"/>
    <n v="0"/>
    <s v="LT"/>
    <n v="5"/>
    <s v="PASS"/>
    <x v="0"/>
  </r>
  <r>
    <s v="3-8-administered_dose_entry_into_iis_&gt;_14_days_from_admin_date"/>
    <n v="147"/>
    <s v="Gateway Regional Hospital 401"/>
    <x v="53"/>
    <n v="0"/>
    <n v="28"/>
    <n v="0"/>
    <s v="LT"/>
    <n v="5"/>
    <s v="PASS"/>
    <x v="0"/>
  </r>
  <r>
    <s v="1-1-patient_first_name_is_present-"/>
    <n v="43"/>
    <s v="Gateway Regional Hospital 517"/>
    <x v="0"/>
    <n v="13"/>
    <n v="13"/>
    <n v="100"/>
    <s v="GT"/>
    <n v="99"/>
    <s v="PASS"/>
    <x v="9"/>
  </r>
  <r>
    <s v="1-2-patient_middle_name_is_present-"/>
    <n v="43"/>
    <s v="Gateway Regional Hospital 517"/>
    <x v="1"/>
    <n v="13"/>
    <n v="13"/>
    <n v="100"/>
    <s v="GT"/>
    <n v="75"/>
    <s v="PASS"/>
    <x v="9"/>
  </r>
  <r>
    <s v="1-3-patient_name_last_is_present-"/>
    <n v="43"/>
    <s v="Gateway Regional Hospital 517"/>
    <x v="2"/>
    <n v="13"/>
    <n v="13"/>
    <n v="100"/>
    <s v="GT"/>
    <n v="99"/>
    <s v="PASS"/>
    <x v="9"/>
  </r>
  <r>
    <s v="1-4-patient_birth_date_is_present-_x0009_"/>
    <n v="43"/>
    <s v="Gateway Regional Hospital 517"/>
    <x v="3"/>
    <n v="13"/>
    <n v="13"/>
    <n v="100"/>
    <s v="GT"/>
    <n v="99"/>
    <s v="PASS"/>
    <x v="9"/>
  </r>
  <r>
    <s v="1-5-patient_gender_is_present-"/>
    <n v="43"/>
    <s v="Gateway Regional Hospital 517"/>
    <x v="4"/>
    <n v="13"/>
    <n v="13"/>
    <n v="100"/>
    <s v="GT"/>
    <n v="99"/>
    <s v="PASS"/>
    <x v="9"/>
  </r>
  <r>
    <s v="1-6-patient_address_street_is_present-"/>
    <n v="43"/>
    <s v="Gateway Regional Hospital 517"/>
    <x v="5"/>
    <n v="13"/>
    <n v="13"/>
    <n v="100"/>
    <s v="GT"/>
    <n v="85"/>
    <s v="PASS"/>
    <x v="9"/>
  </r>
  <r>
    <s v="1-7-_patient_address_city_is_present-_x0009_"/>
    <n v="43"/>
    <s v="Gateway Regional Hospital 517"/>
    <x v="6"/>
    <n v="13"/>
    <n v="13"/>
    <n v="100"/>
    <s v="GT"/>
    <n v="85"/>
    <s v="PASS"/>
    <x v="9"/>
  </r>
  <r>
    <s v="1-8-patient_address_state_is_present-_x0009_"/>
    <n v="43"/>
    <s v="Gateway Regional Hospital 517"/>
    <x v="7"/>
    <n v="13"/>
    <n v="13"/>
    <n v="100"/>
    <s v="GT"/>
    <n v="85"/>
    <s v="PASS"/>
    <x v="9"/>
  </r>
  <r>
    <s v="1-9-patient_address_zip_code_is_present-_x0009_"/>
    <n v="43"/>
    <s v="Gateway Regional Hospital 517"/>
    <x v="8"/>
    <n v="13"/>
    <n v="13"/>
    <n v="100"/>
    <s v="GT"/>
    <n v="85"/>
    <s v="PASS"/>
    <x v="9"/>
  </r>
  <r>
    <s v="1-10-patient_complete_address_is_present-"/>
    <n v="43"/>
    <s v="Gateway Regional Hospital 517"/>
    <x v="9"/>
    <n v="13"/>
    <n v="13"/>
    <n v="100"/>
    <s v="GT"/>
    <n v="85"/>
    <s v="PASS"/>
    <x v="9"/>
  </r>
  <r>
    <s v="1-11-patient_race_is_present-"/>
    <n v="43"/>
    <s v="Gateway Regional Hospital 517"/>
    <x v="10"/>
    <n v="13"/>
    <n v="13"/>
    <n v="100"/>
    <s v="GT"/>
    <n v="95"/>
    <s v="PASS"/>
    <x v="9"/>
  </r>
  <r>
    <s v="1-12-patient_ethnicity_is_present-"/>
    <n v="43"/>
    <s v="Gateway Regional Hospital 517"/>
    <x v="11"/>
    <n v="13"/>
    <n v="13"/>
    <n v="100"/>
    <s v="GT"/>
    <n v="95"/>
    <s v="PASS"/>
    <x v="9"/>
  </r>
  <r>
    <s v="1-13-patient_phone_number_is_present-"/>
    <n v="43"/>
    <s v="Gateway Regional Hospital 517"/>
    <x v="12"/>
    <n v="13"/>
    <n v="13"/>
    <n v="100"/>
    <s v="GT"/>
    <n v="90"/>
    <s v="PASS"/>
    <x v="9"/>
  </r>
  <r>
    <s v="1-14-patient_email_is_present-"/>
    <n v="43"/>
    <s v="Gateway Regional Hospital 517"/>
    <x v="13"/>
    <n v="4"/>
    <n v="13"/>
    <n v="30.77"/>
    <s v="GT"/>
    <n v="90"/>
    <s v="FAIL"/>
    <x v="9"/>
  </r>
  <r>
    <s v="1-15-mother’s_maiden_name_is_present-"/>
    <n v="43"/>
    <s v="Gateway Regional Hospital 517"/>
    <x v="14"/>
    <n v="7"/>
    <n v="13"/>
    <n v="53.85"/>
    <s v="GT"/>
    <n v="90"/>
    <s v="FAIL"/>
    <x v="9"/>
  </r>
  <r>
    <s v="1-16-responsible_person_first_name_is_present-"/>
    <n v="43"/>
    <s v="Gateway Regional Hospital 517"/>
    <x v="15"/>
    <n v="6"/>
    <n v="13"/>
    <n v="46.15"/>
    <s v="GT"/>
    <n v="90"/>
    <s v="FAIL"/>
    <x v="9"/>
  </r>
  <r>
    <s v="1-17-responsible_person_last_name_is_present-"/>
    <n v="43"/>
    <s v="Gateway Regional Hospital 517"/>
    <x v="16"/>
    <n v="5"/>
    <n v="13"/>
    <n v="38.46"/>
    <s v="GT"/>
    <n v="90"/>
    <s v="FAIL"/>
    <x v="9"/>
  </r>
  <r>
    <s v="1-18-vaccine_administration_code_is_present-"/>
    <n v="43"/>
    <s v="Gateway Regional Hospital 517"/>
    <x v="17"/>
    <n v="64"/>
    <n v="64"/>
    <n v="100"/>
    <s v="GT"/>
    <n v="99"/>
    <s v="PASS"/>
    <x v="9"/>
  </r>
  <r>
    <s v="1-19-vaccine_administration_date_is_present-"/>
    <n v="43"/>
    <s v="Gateway Regional Hospital 517"/>
    <x v="18"/>
    <n v="64"/>
    <n v="64"/>
    <n v="100"/>
    <s v="GT"/>
    <n v="99"/>
    <s v="PASS"/>
    <x v="9"/>
  </r>
  <r>
    <s v="1-20-vaccine_information_source_(e-g-_admin/historical_indicator)_is_present-"/>
    <n v="43"/>
    <s v="Gateway Regional Hospital 517"/>
    <x v="19"/>
    <n v="64"/>
    <n v="64"/>
    <n v="100"/>
    <s v="GT"/>
    <n v="99"/>
    <s v="PASS"/>
    <x v="9"/>
  </r>
  <r>
    <s v="1-21-vaccine_lot_number_is_present-"/>
    <n v="43"/>
    <s v="Gateway Regional Hospital 517"/>
    <x v="20"/>
    <n v="64"/>
    <n v="64"/>
    <n v="100"/>
    <s v="GT"/>
    <n v="99"/>
    <s v="PASS"/>
    <x v="9"/>
  </r>
  <r>
    <s v="1-22-vaccine_lot_expiration_date_is_present-"/>
    <n v="43"/>
    <s v="Gateway Regional Hospital 517"/>
    <x v="21"/>
    <n v="64"/>
    <n v="64"/>
    <n v="100"/>
    <s v="GT"/>
    <n v="99"/>
    <s v="PASS"/>
    <x v="9"/>
  </r>
  <r>
    <s v="1-23-vaccine_eligibility_code_is_present-"/>
    <n v="43"/>
    <s v="Gateway Regional Hospital 517"/>
    <x v="22"/>
    <n v="64"/>
    <n v="64"/>
    <n v="100"/>
    <s v="GT"/>
    <n v="99"/>
    <s v="PASS"/>
    <x v="9"/>
  </r>
  <r>
    <s v="1-24-vaccine_funding_source_is_present-"/>
    <n v="43"/>
    <s v="Gateway Regional Hospital 517"/>
    <x v="23"/>
    <n v="64"/>
    <n v="64"/>
    <n v="100"/>
    <s v="GT"/>
    <n v="99"/>
    <s v="PASS"/>
    <x v="9"/>
  </r>
  <r>
    <s v="2-1-patients_born_on_the_first_of_the_month_do_not_exceed_normal_distribution_of_birth_dates-"/>
    <n v="43"/>
    <s v="Gateway Regional Hospital 517"/>
    <x v="24"/>
    <n v="0"/>
    <n v="13"/>
    <n v="0"/>
    <s v="LT"/>
    <n v="4"/>
    <s v="PASS"/>
    <x v="9"/>
  </r>
  <r>
    <s v="2-2-patients_born_on_the_15th_of_the_month_do_not_exceed_normal_distribution_of_birth_dates-"/>
    <n v="43"/>
    <s v="Gateway Regional Hospital 517"/>
    <x v="25"/>
    <n v="0"/>
    <n v="13"/>
    <n v="0"/>
    <s v="LT"/>
    <n v="4"/>
    <s v="PASS"/>
    <x v="9"/>
  </r>
  <r>
    <s v="2-3-patients_born_on_the_last_day_of_the_month_do_not_exceed_normal_distribution_of_birth_dates-"/>
    <n v="43"/>
    <s v="Gateway Regional Hospital 517"/>
    <x v="26"/>
    <n v="0"/>
    <n v="13"/>
    <n v="0"/>
    <s v="LT"/>
    <n v="4"/>
    <s v="PASS"/>
    <x v="9"/>
  </r>
  <r>
    <s v="2-4-patient_has_more_vaccinations_than_expected-"/>
    <n v="43"/>
    <s v="Gateway Regional Hospital 517"/>
    <x v="27"/>
    <n v="0"/>
    <n v="13"/>
    <n v="0"/>
    <s v="LT"/>
    <n v="1"/>
    <s v="PASS"/>
    <x v="9"/>
  </r>
  <r>
    <s v="2-5-vaccine_administration_date_is_after_vaccine_lot_expiration_date-"/>
    <n v="43"/>
    <s v="Gateway Regional Hospital 517"/>
    <x v="28"/>
    <n v="0"/>
    <n v="64"/>
    <n v="0"/>
    <s v="LT"/>
    <n v="1"/>
    <s v="PASS"/>
    <x v="9"/>
  </r>
  <r>
    <s v="2-6-vaccine_administration_date_is_before_birth_date-"/>
    <n v="43"/>
    <s v="Gateway Regional Hospital 517"/>
    <x v="29"/>
    <n v="0"/>
    <n v="64"/>
    <n v="0"/>
    <s v="LT"/>
    <n v="1"/>
    <s v="PASS"/>
    <x v="9"/>
  </r>
  <r>
    <s v="2-7-vaccine_administration_dates_on_the_first_day_of_the_month_do_not_exceed_normal_distribution_of_administrations_dates-"/>
    <n v="43"/>
    <s v="Gateway Regional Hospital 517"/>
    <x v="30"/>
    <n v="3"/>
    <n v="64"/>
    <n v="4.6900000000000004"/>
    <s v="LT"/>
    <n v="4"/>
    <s v="FAIL"/>
    <x v="9"/>
  </r>
  <r>
    <s v="2-8-vaccine_administration_dates_on_the_15th_of_the_month_do_not_exceed_normal_distribution_of_administration_dates-"/>
    <n v="43"/>
    <s v="Gateway Regional Hospital 517"/>
    <x v="31"/>
    <n v="0"/>
    <n v="64"/>
    <n v="0"/>
    <s v="LT"/>
    <n v="4"/>
    <s v="PASS"/>
    <x v="9"/>
  </r>
  <r>
    <s v="2-9-vaccine_administration_dates_on_the_last_day_of_the_month_do_not_exceed_normal_distribution_of_administration_dates-"/>
    <n v="43"/>
    <s v="Gateway Regional Hospital 517"/>
    <x v="32"/>
    <n v="4"/>
    <n v="64"/>
    <n v="6.25"/>
    <s v="LT"/>
    <n v="4"/>
    <s v="FAIL"/>
    <x v="9"/>
  </r>
  <r>
    <s v="2-10-vaccine_administration_code_was_administered_at_an_improbable_age-"/>
    <n v="43"/>
    <s v="Gateway Regional Hospital 517"/>
    <x v="33"/>
    <n v="0"/>
    <n v="64"/>
    <n v="0"/>
    <s v="LT"/>
    <n v="1"/>
    <s v="PASS"/>
    <x v="9"/>
  </r>
  <r>
    <s v="2-11-vaccine_administration_code_is_not_specific_for_administered_vaccination_event-"/>
    <n v="43"/>
    <s v="Gateway Regional Hospital 517"/>
    <x v="34"/>
    <n v="0"/>
    <n v="64"/>
    <n v="0"/>
    <s v="LT"/>
    <n v="1"/>
    <s v="PASS"/>
    <x v="9"/>
  </r>
  <r>
    <s v="2-12-vaccine_lot_number_has_an_invalid_prefix-"/>
    <n v="43"/>
    <s v="Gateway Regional Hospital 517"/>
    <x v="35"/>
    <n v="0"/>
    <n v="64"/>
    <n v="0"/>
    <s v="LT"/>
    <n v="1"/>
    <s v="PASS"/>
    <x v="9"/>
  </r>
  <r>
    <s v="2-13-vaccine_lot_number_has_an_invalid_infix-"/>
    <n v="43"/>
    <s v="Gateway Regional Hospital 517"/>
    <x v="36"/>
    <n v="0"/>
    <n v="64"/>
    <n v="0"/>
    <s v="LT"/>
    <n v="1"/>
    <s v="PASS"/>
    <x v="9"/>
  </r>
  <r>
    <s v="2-14-vaccine_lot_number_has_an_invalid_suffix-"/>
    <n v="43"/>
    <s v="Gateway Regional Hospital 517"/>
    <x v="37"/>
    <n v="0"/>
    <n v="64"/>
    <n v="0"/>
    <s v="LT"/>
    <n v="1"/>
    <s v="PASS"/>
    <x v="9"/>
  </r>
  <r>
    <s v="2-15-vaccine_lot_number_contains_at_least_one_invalid_character-"/>
    <n v="43"/>
    <s v="Gateway Regional Hospital 517"/>
    <x v="38"/>
    <n v="0"/>
    <n v="64"/>
    <n v="0"/>
    <s v="LT"/>
    <n v="1"/>
    <s v="PASS"/>
    <x v="9"/>
  </r>
  <r>
    <s v="2-16-vaccine_lot_number_is_too_short-"/>
    <n v="43"/>
    <s v="Gateway Regional Hospital 517"/>
    <x v="39"/>
    <n v="0"/>
    <n v="64"/>
    <n v="0"/>
    <s v="LT"/>
    <n v="1"/>
    <s v="PASS"/>
    <x v="9"/>
  </r>
  <r>
    <s v="2-17-vaccine_administration_code_is_unrecognized-"/>
    <n v="43"/>
    <s v="Gateway Regional Hospital 517"/>
    <x v="40"/>
    <n v="0"/>
    <n v="64"/>
    <n v="0"/>
    <s v="LT"/>
    <n v="1"/>
    <s v="PASS"/>
    <x v="9"/>
  </r>
  <r>
    <s v="2-18-vaccine_manufacturer_is_unrecognized-"/>
    <n v="43"/>
    <s v="Gateway Regional Hospital 517"/>
    <x v="41"/>
    <n v="0"/>
    <n v="64"/>
    <n v="0"/>
    <s v="LT"/>
    <n v="1"/>
    <s v="PASS"/>
    <x v="9"/>
  </r>
  <r>
    <s v="2-19-vaccine_administration_route_is_unrecognized-"/>
    <n v="43"/>
    <s v="Gateway Regional Hospital 517"/>
    <x v="42"/>
    <n v="0"/>
    <n v="64"/>
    <n v="0"/>
    <s v="LT"/>
    <n v="1"/>
    <s v="PASS"/>
    <x v="9"/>
  </r>
  <r>
    <s v="2-20-vaccine_body_site_is_unrecognized-"/>
    <n v="43"/>
    <s v="Gateway Regional Hospital 517"/>
    <x v="43"/>
    <n v="0"/>
    <n v="64"/>
    <n v="0"/>
    <s v="LT"/>
    <n v="1"/>
    <s v="PASS"/>
    <x v="9"/>
  </r>
  <r>
    <s v="2-21-vaccination_information_source_is_administered_but_appeared_to_be_historical-"/>
    <n v="43"/>
    <s v="Gateway Regional Hospital 517"/>
    <x v="44"/>
    <n v="0"/>
    <n v="64"/>
    <n v="0"/>
    <s v="NONE"/>
    <s v="NONE"/>
    <s v="NONE"/>
    <x v="9"/>
  </r>
  <r>
    <s v="2-22-_funding_source_does_not_match_eligibility_code"/>
    <n v="43"/>
    <s v="Gateway Regional Hospital 517"/>
    <x v="45"/>
    <n v="0"/>
    <n v="64"/>
    <n v="0"/>
    <s v="NONE"/>
    <s v="NONE"/>
    <s v="NONE"/>
    <x v="9"/>
  </r>
  <r>
    <s v="3-1-administered_vaccination_events_are_entered_into_the_iis_within_one_calendar_day_from_administration_date-"/>
    <n v="43"/>
    <s v="Gateway Regional Hospital 517"/>
    <x v="46"/>
    <n v="64"/>
    <n v="64"/>
    <n v="100"/>
    <s v="GT"/>
    <n v="95"/>
    <s v="PASS"/>
    <x v="9"/>
  </r>
  <r>
    <s v="3-2-patient_entry_into_iis_≤30_days_from_birth"/>
    <n v="43"/>
    <s v="Gateway Regional Hospital 517"/>
    <x v="47"/>
    <n v="10"/>
    <n v="13"/>
    <n v="76.92"/>
    <s v="GT"/>
    <n v="95"/>
    <s v="FAIL"/>
    <x v="9"/>
  </r>
  <r>
    <s v="3-3-patient_entry_into_iis_30–45_days_from_birth"/>
    <n v="43"/>
    <s v="Gateway Regional Hospital 517"/>
    <x v="48"/>
    <n v="1"/>
    <n v="13"/>
    <n v="7.69"/>
    <s v="LT"/>
    <n v="5"/>
    <s v="FAIL"/>
    <x v="9"/>
  </r>
  <r>
    <s v="3-4-patient_entry_into_iis_45–60_days_from_birth"/>
    <n v="43"/>
    <s v="Gateway Regional Hospital 517"/>
    <x v="49"/>
    <n v="1"/>
    <n v="13"/>
    <n v="7.69"/>
    <s v="LT"/>
    <n v="5"/>
    <s v="FAIL"/>
    <x v="9"/>
  </r>
  <r>
    <s v="3-5-patient_entry_into_iis_&gt;_60_days_from_birth"/>
    <n v="43"/>
    <s v="Gateway Regional Hospital 517"/>
    <x v="50"/>
    <n v="1"/>
    <n v="13"/>
    <n v="7.69"/>
    <s v="LT"/>
    <n v="5"/>
    <s v="FAIL"/>
    <x v="9"/>
  </r>
  <r>
    <s v="3-6-administered_dose_entry_into_iis_2-7_days_from_admin_date"/>
    <n v="43"/>
    <s v="Gateway Regional Hospital 517"/>
    <x v="51"/>
    <n v="0"/>
    <n v="64"/>
    <n v="0"/>
    <s v="LT"/>
    <n v="5"/>
    <s v="PASS"/>
    <x v="9"/>
  </r>
  <r>
    <s v="3-7-administered_dose_entry_into_iis_8-14_days_from_admin_date"/>
    <n v="43"/>
    <s v="Gateway Regional Hospital 517"/>
    <x v="52"/>
    <n v="0"/>
    <n v="64"/>
    <n v="0"/>
    <s v="LT"/>
    <n v="5"/>
    <s v="PASS"/>
    <x v="9"/>
  </r>
  <r>
    <s v="3-8-administered_dose_entry_into_iis_&gt;_14_days_from_admin_date"/>
    <n v="43"/>
    <s v="Gateway Regional Hospital 517"/>
    <x v="53"/>
    <n v="0"/>
    <n v="64"/>
    <n v="0"/>
    <s v="LT"/>
    <n v="5"/>
    <s v="PASS"/>
    <x v="9"/>
  </r>
  <r>
    <s v="1-1-patient_first_name_is_present-"/>
    <n v="36"/>
    <s v="Gateway Urgent Care 180"/>
    <x v="0"/>
    <n v="85"/>
    <n v="85"/>
    <n v="100"/>
    <s v="GT"/>
    <n v="99"/>
    <s v="PASS"/>
    <x v="0"/>
  </r>
  <r>
    <s v="1-2-patient_middle_name_is_present-"/>
    <n v="36"/>
    <s v="Gateway Urgent Care 180"/>
    <x v="1"/>
    <n v="68"/>
    <n v="85"/>
    <n v="80"/>
    <s v="GT"/>
    <n v="75"/>
    <s v="PASS"/>
    <x v="0"/>
  </r>
  <r>
    <s v="1-3-patient_name_last_is_present-"/>
    <n v="36"/>
    <s v="Gateway Urgent Care 180"/>
    <x v="2"/>
    <n v="85"/>
    <n v="85"/>
    <n v="100"/>
    <s v="GT"/>
    <n v="99"/>
    <s v="PASS"/>
    <x v="0"/>
  </r>
  <r>
    <s v="1-4-patient_birth_date_is_present-_x0009_"/>
    <n v="36"/>
    <s v="Gateway Urgent Care 180"/>
    <x v="3"/>
    <n v="85"/>
    <n v="85"/>
    <n v="100"/>
    <s v="GT"/>
    <n v="99"/>
    <s v="PASS"/>
    <x v="0"/>
  </r>
  <r>
    <s v="1-5-patient_gender_is_present-"/>
    <n v="36"/>
    <s v="Gateway Urgent Care 180"/>
    <x v="4"/>
    <n v="85"/>
    <n v="85"/>
    <n v="100"/>
    <s v="GT"/>
    <n v="99"/>
    <s v="PASS"/>
    <x v="0"/>
  </r>
  <r>
    <s v="1-6-patient_address_street_is_present-"/>
    <n v="36"/>
    <s v="Gateway Urgent Care 180"/>
    <x v="5"/>
    <n v="85"/>
    <n v="85"/>
    <n v="100"/>
    <s v="GT"/>
    <n v="85"/>
    <s v="PASS"/>
    <x v="0"/>
  </r>
  <r>
    <s v="1-7-_patient_address_city_is_present-_x0009_"/>
    <n v="36"/>
    <s v="Gateway Urgent Care 180"/>
    <x v="6"/>
    <n v="85"/>
    <n v="85"/>
    <n v="100"/>
    <s v="GT"/>
    <n v="85"/>
    <s v="PASS"/>
    <x v="0"/>
  </r>
  <r>
    <s v="1-8-patient_address_state_is_present-_x0009_"/>
    <n v="36"/>
    <s v="Gateway Urgent Care 180"/>
    <x v="7"/>
    <n v="85"/>
    <n v="85"/>
    <n v="100"/>
    <s v="GT"/>
    <n v="85"/>
    <s v="PASS"/>
    <x v="0"/>
  </r>
  <r>
    <s v="1-9-patient_address_zip_code_is_present-_x0009_"/>
    <n v="36"/>
    <s v="Gateway Urgent Care 180"/>
    <x v="8"/>
    <n v="85"/>
    <n v="85"/>
    <n v="100"/>
    <s v="GT"/>
    <n v="85"/>
    <s v="PASS"/>
    <x v="0"/>
  </r>
  <r>
    <s v="1-10-patient_complete_address_is_present-"/>
    <n v="36"/>
    <s v="Gateway Urgent Care 180"/>
    <x v="9"/>
    <n v="85"/>
    <n v="85"/>
    <n v="100"/>
    <s v="GT"/>
    <n v="85"/>
    <s v="PASS"/>
    <x v="0"/>
  </r>
  <r>
    <s v="1-11-patient_race_is_present-"/>
    <n v="36"/>
    <s v="Gateway Urgent Care 180"/>
    <x v="10"/>
    <n v="85"/>
    <n v="85"/>
    <n v="100"/>
    <s v="GT"/>
    <n v="95"/>
    <s v="PASS"/>
    <x v="0"/>
  </r>
  <r>
    <s v="1-12-patient_ethnicity_is_present-"/>
    <n v="36"/>
    <s v="Gateway Urgent Care 180"/>
    <x v="11"/>
    <n v="85"/>
    <n v="85"/>
    <n v="100"/>
    <s v="GT"/>
    <n v="95"/>
    <s v="PASS"/>
    <x v="0"/>
  </r>
  <r>
    <s v="1-13-patient_phone_number_is_present-"/>
    <n v="36"/>
    <s v="Gateway Urgent Care 180"/>
    <x v="12"/>
    <n v="85"/>
    <n v="85"/>
    <n v="100"/>
    <s v="GT"/>
    <n v="90"/>
    <s v="PASS"/>
    <x v="0"/>
  </r>
  <r>
    <s v="1-14-patient_email_is_present-"/>
    <n v="36"/>
    <s v="Gateway Urgent Care 180"/>
    <x v="13"/>
    <n v="24"/>
    <n v="85"/>
    <n v="28.24"/>
    <s v="GT"/>
    <n v="90"/>
    <s v="FAIL"/>
    <x v="0"/>
  </r>
  <r>
    <s v="1-15-mother’s_maiden_name_is_present-"/>
    <n v="36"/>
    <s v="Gateway Urgent Care 180"/>
    <x v="14"/>
    <n v="39"/>
    <n v="85"/>
    <n v="45.88"/>
    <s v="GT"/>
    <n v="90"/>
    <s v="FAIL"/>
    <x v="0"/>
  </r>
  <r>
    <s v="1-16-responsible_person_first_name_is_present-"/>
    <n v="36"/>
    <s v="Gateway Urgent Care 180"/>
    <x v="15"/>
    <n v="62"/>
    <n v="85"/>
    <n v="72.94"/>
    <s v="GT"/>
    <n v="90"/>
    <s v="FAIL"/>
    <x v="0"/>
  </r>
  <r>
    <s v="1-17-responsible_person_last_name_is_present-"/>
    <n v="36"/>
    <s v="Gateway Urgent Care 180"/>
    <x v="16"/>
    <n v="62"/>
    <n v="85"/>
    <n v="72.94"/>
    <s v="GT"/>
    <n v="90"/>
    <s v="FAIL"/>
    <x v="0"/>
  </r>
  <r>
    <s v="1-18-vaccine_administration_code_is_present-"/>
    <n v="36"/>
    <s v="Gateway Urgent Care 180"/>
    <x v="17"/>
    <n v="656"/>
    <n v="656"/>
    <n v="100"/>
    <s v="GT"/>
    <n v="99"/>
    <s v="PASS"/>
    <x v="0"/>
  </r>
  <r>
    <s v="1-19-vaccine_administration_date_is_present-"/>
    <n v="36"/>
    <s v="Gateway Urgent Care 180"/>
    <x v="18"/>
    <n v="656"/>
    <n v="656"/>
    <n v="100"/>
    <s v="GT"/>
    <n v="99"/>
    <s v="PASS"/>
    <x v="0"/>
  </r>
  <r>
    <s v="1-20-vaccine_information_source_(e-g-_admin/historical_indicator)_is_present-"/>
    <n v="36"/>
    <s v="Gateway Urgent Care 180"/>
    <x v="19"/>
    <n v="656"/>
    <n v="656"/>
    <n v="100"/>
    <s v="GT"/>
    <n v="99"/>
    <s v="PASS"/>
    <x v="0"/>
  </r>
  <r>
    <s v="1-21-vaccine_lot_number_is_present-"/>
    <n v="36"/>
    <s v="Gateway Urgent Care 180"/>
    <x v="20"/>
    <n v="656"/>
    <n v="656"/>
    <n v="100"/>
    <s v="GT"/>
    <n v="99"/>
    <s v="PASS"/>
    <x v="0"/>
  </r>
  <r>
    <s v="1-22-vaccine_lot_expiration_date_is_present-"/>
    <n v="36"/>
    <s v="Gateway Urgent Care 180"/>
    <x v="21"/>
    <n v="656"/>
    <n v="656"/>
    <n v="100"/>
    <s v="GT"/>
    <n v="99"/>
    <s v="PASS"/>
    <x v="0"/>
  </r>
  <r>
    <s v="1-23-vaccine_eligibility_code_is_present-"/>
    <n v="36"/>
    <s v="Gateway Urgent Care 180"/>
    <x v="22"/>
    <n v="656"/>
    <n v="656"/>
    <n v="100"/>
    <s v="GT"/>
    <n v="99"/>
    <s v="PASS"/>
    <x v="0"/>
  </r>
  <r>
    <s v="1-24-vaccine_funding_source_is_present-"/>
    <n v="36"/>
    <s v="Gateway Urgent Care 180"/>
    <x v="23"/>
    <n v="656"/>
    <n v="656"/>
    <n v="100"/>
    <s v="GT"/>
    <n v="99"/>
    <s v="PASS"/>
    <x v="0"/>
  </r>
  <r>
    <s v="2-1-patients_born_on_the_first_of_the_month_do_not_exceed_normal_distribution_of_birth_dates-"/>
    <n v="36"/>
    <s v="Gateway Urgent Care 180"/>
    <x v="24"/>
    <n v="5"/>
    <n v="85"/>
    <n v="5.88"/>
    <s v="LT"/>
    <n v="4"/>
    <s v="FAIL"/>
    <x v="0"/>
  </r>
  <r>
    <s v="2-2-patients_born_on_the_15th_of_the_month_do_not_exceed_normal_distribution_of_birth_dates-"/>
    <n v="36"/>
    <s v="Gateway Urgent Care 180"/>
    <x v="25"/>
    <n v="4"/>
    <n v="85"/>
    <n v="4.71"/>
    <s v="LT"/>
    <n v="4"/>
    <s v="FAIL"/>
    <x v="0"/>
  </r>
  <r>
    <s v="2-3-patients_born_on_the_last_day_of_the_month_do_not_exceed_normal_distribution_of_birth_dates-"/>
    <n v="36"/>
    <s v="Gateway Urgent Care 180"/>
    <x v="26"/>
    <n v="1"/>
    <n v="85"/>
    <n v="1.18"/>
    <s v="LT"/>
    <n v="4"/>
    <s v="PASS"/>
    <x v="0"/>
  </r>
  <r>
    <s v="2-4-patient_has_more_vaccinations_than_expected-"/>
    <n v="36"/>
    <s v="Gateway Urgent Care 180"/>
    <x v="27"/>
    <n v="0"/>
    <n v="85"/>
    <n v="0"/>
    <s v="LT"/>
    <n v="1"/>
    <s v="PASS"/>
    <x v="0"/>
  </r>
  <r>
    <s v="2-5-vaccine_administration_date_is_after_vaccine_lot_expiration_date-"/>
    <n v="36"/>
    <s v="Gateway Urgent Care 180"/>
    <x v="28"/>
    <n v="0"/>
    <n v="656"/>
    <n v="0"/>
    <s v="LT"/>
    <n v="1"/>
    <s v="PASS"/>
    <x v="0"/>
  </r>
  <r>
    <s v="2-6-vaccine_administration_date_is_before_birth_date-"/>
    <n v="36"/>
    <s v="Gateway Urgent Care 180"/>
    <x v="29"/>
    <n v="0"/>
    <n v="656"/>
    <n v="0"/>
    <s v="LT"/>
    <n v="1"/>
    <s v="PASS"/>
    <x v="0"/>
  </r>
  <r>
    <s v="2-7-vaccine_administration_dates_on_the_first_day_of_the_month_do_not_exceed_normal_distribution_of_administrations_dates-"/>
    <n v="36"/>
    <s v="Gateway Urgent Care 180"/>
    <x v="30"/>
    <n v="17"/>
    <n v="656"/>
    <n v="2.59"/>
    <s v="LT"/>
    <n v="4"/>
    <s v="PASS"/>
    <x v="0"/>
  </r>
  <r>
    <s v="2-8-vaccine_administration_dates_on_the_15th_of_the_month_do_not_exceed_normal_distribution_of_administration_dates-"/>
    <n v="36"/>
    <s v="Gateway Urgent Care 180"/>
    <x v="31"/>
    <n v="21"/>
    <n v="656"/>
    <n v="3.2"/>
    <s v="LT"/>
    <n v="4"/>
    <s v="PASS"/>
    <x v="0"/>
  </r>
  <r>
    <s v="2-9-vaccine_administration_dates_on_the_last_day_of_the_month_do_not_exceed_normal_distribution_of_administration_dates-"/>
    <n v="36"/>
    <s v="Gateway Urgent Care 180"/>
    <x v="32"/>
    <n v="16"/>
    <n v="656"/>
    <n v="2.44"/>
    <s v="LT"/>
    <n v="4"/>
    <s v="PASS"/>
    <x v="0"/>
  </r>
  <r>
    <s v="2-10-vaccine_administration_code_was_administered_at_an_improbable_age-"/>
    <n v="36"/>
    <s v="Gateway Urgent Care 180"/>
    <x v="33"/>
    <n v="48"/>
    <n v="656"/>
    <n v="7.32"/>
    <s v="LT"/>
    <n v="1"/>
    <s v="FAIL"/>
    <x v="0"/>
  </r>
  <r>
    <s v="2-11-vaccine_administration_code_is_not_specific_for_administered_vaccination_event-"/>
    <n v="36"/>
    <s v="Gateway Urgent Care 180"/>
    <x v="34"/>
    <n v="0"/>
    <n v="656"/>
    <n v="0"/>
    <s v="LT"/>
    <n v="1"/>
    <s v="PASS"/>
    <x v="0"/>
  </r>
  <r>
    <s v="2-12-vaccine_lot_number_has_an_invalid_prefix-"/>
    <n v="36"/>
    <s v="Gateway Urgent Care 180"/>
    <x v="35"/>
    <n v="0"/>
    <n v="656"/>
    <n v="0"/>
    <s v="LT"/>
    <n v="1"/>
    <s v="PASS"/>
    <x v="0"/>
  </r>
  <r>
    <s v="2-13-vaccine_lot_number_has_an_invalid_infix-"/>
    <n v="36"/>
    <s v="Gateway Urgent Care 180"/>
    <x v="36"/>
    <n v="0"/>
    <n v="656"/>
    <n v="0"/>
    <s v="LT"/>
    <n v="1"/>
    <s v="PASS"/>
    <x v="0"/>
  </r>
  <r>
    <s v="2-14-vaccine_lot_number_has_an_invalid_suffix-"/>
    <n v="36"/>
    <s v="Gateway Urgent Care 180"/>
    <x v="37"/>
    <n v="0"/>
    <n v="656"/>
    <n v="0"/>
    <s v="LT"/>
    <n v="1"/>
    <s v="PASS"/>
    <x v="0"/>
  </r>
  <r>
    <s v="2-15-vaccine_lot_number_contains_at_least_one_invalid_character-"/>
    <n v="36"/>
    <s v="Gateway Urgent Care 180"/>
    <x v="38"/>
    <n v="0"/>
    <n v="656"/>
    <n v="0"/>
    <s v="LT"/>
    <n v="1"/>
    <s v="PASS"/>
    <x v="0"/>
  </r>
  <r>
    <s v="2-16-vaccine_lot_number_is_too_short-"/>
    <n v="36"/>
    <s v="Gateway Urgent Care 180"/>
    <x v="39"/>
    <n v="0"/>
    <n v="656"/>
    <n v="0"/>
    <s v="LT"/>
    <n v="1"/>
    <s v="PASS"/>
    <x v="0"/>
  </r>
  <r>
    <s v="2-17-vaccine_administration_code_is_unrecognized-"/>
    <n v="36"/>
    <s v="Gateway Urgent Care 180"/>
    <x v="40"/>
    <n v="0"/>
    <n v="656"/>
    <n v="0"/>
    <s v="LT"/>
    <n v="1"/>
    <s v="PASS"/>
    <x v="0"/>
  </r>
  <r>
    <s v="2-18-vaccine_manufacturer_is_unrecognized-"/>
    <n v="36"/>
    <s v="Gateway Urgent Care 180"/>
    <x v="41"/>
    <n v="0"/>
    <n v="656"/>
    <n v="0"/>
    <s v="LT"/>
    <n v="1"/>
    <s v="PASS"/>
    <x v="0"/>
  </r>
  <r>
    <s v="2-19-vaccine_administration_route_is_unrecognized-"/>
    <n v="36"/>
    <s v="Gateway Urgent Care 180"/>
    <x v="42"/>
    <n v="0"/>
    <n v="656"/>
    <n v="0"/>
    <s v="LT"/>
    <n v="1"/>
    <s v="PASS"/>
    <x v="0"/>
  </r>
  <r>
    <s v="2-20-vaccine_body_site_is_unrecognized-"/>
    <n v="36"/>
    <s v="Gateway Urgent Care 180"/>
    <x v="43"/>
    <n v="0"/>
    <n v="656"/>
    <n v="0"/>
    <s v="LT"/>
    <n v="1"/>
    <s v="PASS"/>
    <x v="0"/>
  </r>
  <r>
    <s v="2-21-vaccination_information_source_is_administered_but_appeared_to_be_historical-"/>
    <n v="36"/>
    <s v="Gateway Urgent Care 180"/>
    <x v="44"/>
    <n v="0"/>
    <n v="656"/>
    <n v="0"/>
    <s v="NONE"/>
    <s v="NONE"/>
    <s v="NONE"/>
    <x v="0"/>
  </r>
  <r>
    <s v="2-22-_funding_source_does_not_match_eligibility_code"/>
    <n v="36"/>
    <s v="Gateway Urgent Care 180"/>
    <x v="45"/>
    <n v="65"/>
    <n v="656"/>
    <n v="9.91"/>
    <s v="NONE"/>
    <s v="NONE"/>
    <s v="NONE"/>
    <x v="0"/>
  </r>
  <r>
    <s v="3-1-administered_vaccination_events_are_entered_into_the_iis_within_one_calendar_day_from_administration_date-"/>
    <n v="36"/>
    <s v="Gateway Urgent Care 180"/>
    <x v="46"/>
    <n v="633"/>
    <n v="656"/>
    <n v="96.49"/>
    <s v="GT"/>
    <n v="95"/>
    <s v="PASS"/>
    <x v="0"/>
  </r>
  <r>
    <s v="3-2-patient_entry_into_iis_≤30_days_from_birth"/>
    <n v="36"/>
    <s v="Gateway Urgent Care 180"/>
    <x v="47"/>
    <n v="75"/>
    <n v="85"/>
    <n v="88.24"/>
    <s v="GT"/>
    <n v="95"/>
    <s v="FAIL"/>
    <x v="0"/>
  </r>
  <r>
    <s v="3-3-patient_entry_into_iis_30–45_days_from_birth"/>
    <n v="36"/>
    <s v="Gateway Urgent Care 180"/>
    <x v="48"/>
    <n v="1"/>
    <n v="85"/>
    <n v="1.18"/>
    <s v="LT"/>
    <n v="5"/>
    <s v="PASS"/>
    <x v="0"/>
  </r>
  <r>
    <s v="3-4-patient_entry_into_iis_45–60_days_from_birth"/>
    <n v="36"/>
    <s v="Gateway Urgent Care 180"/>
    <x v="49"/>
    <n v="0"/>
    <n v="85"/>
    <n v="0"/>
    <s v="LT"/>
    <n v="5"/>
    <s v="PASS"/>
    <x v="0"/>
  </r>
  <r>
    <s v="3-5-patient_entry_into_iis_&gt;_60_days_from_birth"/>
    <n v="36"/>
    <s v="Gateway Urgent Care 180"/>
    <x v="50"/>
    <n v="9"/>
    <n v="85"/>
    <n v="10.59"/>
    <s v="LT"/>
    <n v="5"/>
    <s v="FAIL"/>
    <x v="0"/>
  </r>
  <r>
    <s v="3-6-administered_dose_entry_into_iis_2-7_days_from_admin_date"/>
    <n v="36"/>
    <s v="Gateway Urgent Care 180"/>
    <x v="51"/>
    <n v="7"/>
    <n v="656"/>
    <n v="1.07"/>
    <s v="LT"/>
    <n v="5"/>
    <s v="PASS"/>
    <x v="0"/>
  </r>
  <r>
    <s v="3-7-administered_dose_entry_into_iis_8-14_days_from_admin_date"/>
    <n v="36"/>
    <s v="Gateway Urgent Care 180"/>
    <x v="52"/>
    <n v="2"/>
    <n v="656"/>
    <n v="0.3"/>
    <s v="LT"/>
    <n v="5"/>
    <s v="PASS"/>
    <x v="0"/>
  </r>
  <r>
    <s v="3-8-administered_dose_entry_into_iis_&gt;_14_days_from_admin_date"/>
    <n v="36"/>
    <s v="Gateway Urgent Care 180"/>
    <x v="53"/>
    <n v="14"/>
    <n v="656"/>
    <n v="2.13"/>
    <s v="LT"/>
    <n v="5"/>
    <s v="PASS"/>
    <x v="0"/>
  </r>
  <r>
    <s v="1-1-patient_first_name_is_present-"/>
    <n v="125"/>
    <s v="Gateway Urgent Care 346"/>
    <x v="0"/>
    <n v="18"/>
    <n v="18"/>
    <n v="100"/>
    <s v="GT"/>
    <n v="99"/>
    <s v="PASS"/>
    <x v="0"/>
  </r>
  <r>
    <s v="1-2-patient_middle_name_is_present-"/>
    <n v="125"/>
    <s v="Gateway Urgent Care 346"/>
    <x v="1"/>
    <n v="16"/>
    <n v="18"/>
    <n v="88.89"/>
    <s v="GT"/>
    <n v="75"/>
    <s v="PASS"/>
    <x v="0"/>
  </r>
  <r>
    <s v="1-3-patient_name_last_is_present-"/>
    <n v="125"/>
    <s v="Gateway Urgent Care 346"/>
    <x v="2"/>
    <n v="18"/>
    <n v="18"/>
    <n v="100"/>
    <s v="GT"/>
    <n v="99"/>
    <s v="PASS"/>
    <x v="0"/>
  </r>
  <r>
    <s v="1-4-patient_birth_date_is_present-_x0009_"/>
    <n v="125"/>
    <s v="Gateway Urgent Care 346"/>
    <x v="3"/>
    <n v="18"/>
    <n v="18"/>
    <n v="100"/>
    <s v="GT"/>
    <n v="99"/>
    <s v="PASS"/>
    <x v="0"/>
  </r>
  <r>
    <s v="1-5-patient_gender_is_present-"/>
    <n v="125"/>
    <s v="Gateway Urgent Care 346"/>
    <x v="4"/>
    <n v="18"/>
    <n v="18"/>
    <n v="100"/>
    <s v="GT"/>
    <n v="99"/>
    <s v="PASS"/>
    <x v="0"/>
  </r>
  <r>
    <s v="1-6-patient_address_street_is_present-"/>
    <n v="125"/>
    <s v="Gateway Urgent Care 346"/>
    <x v="5"/>
    <n v="18"/>
    <n v="18"/>
    <n v="100"/>
    <s v="GT"/>
    <n v="85"/>
    <s v="PASS"/>
    <x v="0"/>
  </r>
  <r>
    <s v="1-7-_patient_address_city_is_present-_x0009_"/>
    <n v="125"/>
    <s v="Gateway Urgent Care 346"/>
    <x v="6"/>
    <n v="18"/>
    <n v="18"/>
    <n v="100"/>
    <s v="GT"/>
    <n v="85"/>
    <s v="PASS"/>
    <x v="0"/>
  </r>
  <r>
    <s v="1-8-patient_address_state_is_present-_x0009_"/>
    <n v="125"/>
    <s v="Gateway Urgent Care 346"/>
    <x v="7"/>
    <n v="18"/>
    <n v="18"/>
    <n v="100"/>
    <s v="GT"/>
    <n v="85"/>
    <s v="PASS"/>
    <x v="0"/>
  </r>
  <r>
    <s v="1-9-patient_address_zip_code_is_present-_x0009_"/>
    <n v="125"/>
    <s v="Gateway Urgent Care 346"/>
    <x v="8"/>
    <n v="18"/>
    <n v="18"/>
    <n v="100"/>
    <s v="GT"/>
    <n v="85"/>
    <s v="PASS"/>
    <x v="0"/>
  </r>
  <r>
    <s v="1-10-patient_complete_address_is_present-"/>
    <n v="125"/>
    <s v="Gateway Urgent Care 346"/>
    <x v="9"/>
    <n v="18"/>
    <n v="18"/>
    <n v="100"/>
    <s v="GT"/>
    <n v="85"/>
    <s v="PASS"/>
    <x v="0"/>
  </r>
  <r>
    <s v="1-11-patient_race_is_present-"/>
    <n v="125"/>
    <s v="Gateway Urgent Care 346"/>
    <x v="10"/>
    <n v="18"/>
    <n v="18"/>
    <n v="100"/>
    <s v="GT"/>
    <n v="95"/>
    <s v="PASS"/>
    <x v="0"/>
  </r>
  <r>
    <s v="1-12-patient_ethnicity_is_present-"/>
    <n v="125"/>
    <s v="Gateway Urgent Care 346"/>
    <x v="11"/>
    <n v="18"/>
    <n v="18"/>
    <n v="100"/>
    <s v="GT"/>
    <n v="95"/>
    <s v="PASS"/>
    <x v="0"/>
  </r>
  <r>
    <s v="1-13-patient_phone_number_is_present-"/>
    <n v="125"/>
    <s v="Gateway Urgent Care 346"/>
    <x v="12"/>
    <n v="18"/>
    <n v="18"/>
    <n v="100"/>
    <s v="GT"/>
    <n v="90"/>
    <s v="PASS"/>
    <x v="0"/>
  </r>
  <r>
    <s v="1-14-patient_email_is_present-"/>
    <n v="125"/>
    <s v="Gateway Urgent Care 346"/>
    <x v="13"/>
    <n v="11"/>
    <n v="18"/>
    <n v="61.11"/>
    <s v="GT"/>
    <n v="90"/>
    <s v="FAIL"/>
    <x v="0"/>
  </r>
  <r>
    <s v="1-15-mother’s_maiden_name_is_present-"/>
    <n v="125"/>
    <s v="Gateway Urgent Care 346"/>
    <x v="14"/>
    <n v="8"/>
    <n v="18"/>
    <n v="44.44"/>
    <s v="GT"/>
    <n v="90"/>
    <s v="FAIL"/>
    <x v="0"/>
  </r>
  <r>
    <s v="1-16-responsible_person_first_name_is_present-"/>
    <n v="125"/>
    <s v="Gateway Urgent Care 346"/>
    <x v="15"/>
    <n v="15"/>
    <n v="18"/>
    <n v="83.33"/>
    <s v="GT"/>
    <n v="90"/>
    <s v="FAIL"/>
    <x v="0"/>
  </r>
  <r>
    <s v="1-17-responsible_person_last_name_is_present-"/>
    <n v="125"/>
    <s v="Gateway Urgent Care 346"/>
    <x v="16"/>
    <n v="15"/>
    <n v="18"/>
    <n v="83.33"/>
    <s v="GT"/>
    <n v="90"/>
    <s v="FAIL"/>
    <x v="0"/>
  </r>
  <r>
    <s v="1-18-vaccine_administration_code_is_present-"/>
    <n v="125"/>
    <s v="Gateway Urgent Care 346"/>
    <x v="17"/>
    <n v="19"/>
    <n v="19"/>
    <n v="100"/>
    <s v="GT"/>
    <n v="99"/>
    <s v="PASS"/>
    <x v="0"/>
  </r>
  <r>
    <s v="1-19-vaccine_administration_date_is_present-"/>
    <n v="125"/>
    <s v="Gateway Urgent Care 346"/>
    <x v="18"/>
    <n v="19"/>
    <n v="19"/>
    <n v="100"/>
    <s v="GT"/>
    <n v="99"/>
    <s v="PASS"/>
    <x v="0"/>
  </r>
  <r>
    <s v="1-20-vaccine_information_source_(e-g-_admin/historical_indicator)_is_present-"/>
    <n v="125"/>
    <s v="Gateway Urgent Care 346"/>
    <x v="19"/>
    <n v="19"/>
    <n v="19"/>
    <n v="100"/>
    <s v="GT"/>
    <n v="99"/>
    <s v="PASS"/>
    <x v="0"/>
  </r>
  <r>
    <s v="1-21-vaccine_lot_number_is_present-"/>
    <n v="125"/>
    <s v="Gateway Urgent Care 346"/>
    <x v="20"/>
    <n v="19"/>
    <n v="19"/>
    <n v="100"/>
    <s v="GT"/>
    <n v="99"/>
    <s v="PASS"/>
    <x v="0"/>
  </r>
  <r>
    <s v="1-22-vaccine_lot_expiration_date_is_present-"/>
    <n v="125"/>
    <s v="Gateway Urgent Care 346"/>
    <x v="21"/>
    <n v="19"/>
    <n v="19"/>
    <n v="100"/>
    <s v="GT"/>
    <n v="99"/>
    <s v="PASS"/>
    <x v="0"/>
  </r>
  <r>
    <s v="1-23-vaccine_eligibility_code_is_present-"/>
    <n v="125"/>
    <s v="Gateway Urgent Care 346"/>
    <x v="22"/>
    <n v="19"/>
    <n v="19"/>
    <n v="100"/>
    <s v="GT"/>
    <n v="99"/>
    <s v="PASS"/>
    <x v="0"/>
  </r>
  <r>
    <s v="1-24-vaccine_funding_source_is_present-"/>
    <n v="125"/>
    <s v="Gateway Urgent Care 346"/>
    <x v="23"/>
    <n v="19"/>
    <n v="19"/>
    <n v="100"/>
    <s v="GT"/>
    <n v="99"/>
    <s v="PASS"/>
    <x v="0"/>
  </r>
  <r>
    <s v="2-1-patients_born_on_the_first_of_the_month_do_not_exceed_normal_distribution_of_birth_dates-"/>
    <n v="125"/>
    <s v="Gateway Urgent Care 346"/>
    <x v="24"/>
    <n v="1"/>
    <n v="18"/>
    <n v="5.56"/>
    <s v="LT"/>
    <n v="4"/>
    <s v="FAIL"/>
    <x v="0"/>
  </r>
  <r>
    <s v="2-2-patients_born_on_the_15th_of_the_month_do_not_exceed_normal_distribution_of_birth_dates-"/>
    <n v="125"/>
    <s v="Gateway Urgent Care 346"/>
    <x v="25"/>
    <n v="2"/>
    <n v="18"/>
    <n v="11.11"/>
    <s v="LT"/>
    <n v="4"/>
    <s v="FAIL"/>
    <x v="0"/>
  </r>
  <r>
    <s v="2-3-patients_born_on_the_last_day_of_the_month_do_not_exceed_normal_distribution_of_birth_dates-"/>
    <n v="125"/>
    <s v="Gateway Urgent Care 346"/>
    <x v="26"/>
    <n v="0"/>
    <n v="18"/>
    <n v="0"/>
    <s v="LT"/>
    <n v="4"/>
    <s v="PASS"/>
    <x v="0"/>
  </r>
  <r>
    <s v="2-4-patient_has_more_vaccinations_than_expected-"/>
    <n v="125"/>
    <s v="Gateway Urgent Care 346"/>
    <x v="27"/>
    <n v="0"/>
    <n v="18"/>
    <n v="0"/>
    <s v="LT"/>
    <n v="1"/>
    <s v="PASS"/>
    <x v="0"/>
  </r>
  <r>
    <s v="2-5-vaccine_administration_date_is_after_vaccine_lot_expiration_date-"/>
    <n v="125"/>
    <s v="Gateway Urgent Care 346"/>
    <x v="28"/>
    <n v="0"/>
    <n v="19"/>
    <n v="0"/>
    <s v="LT"/>
    <n v="1"/>
    <s v="PASS"/>
    <x v="0"/>
  </r>
  <r>
    <s v="2-6-vaccine_administration_date_is_before_birth_date-"/>
    <n v="125"/>
    <s v="Gateway Urgent Care 346"/>
    <x v="29"/>
    <n v="0"/>
    <n v="19"/>
    <n v="0"/>
    <s v="LT"/>
    <n v="1"/>
    <s v="PASS"/>
    <x v="0"/>
  </r>
  <r>
    <s v="2-7-vaccine_administration_dates_on_the_first_day_of_the_month_do_not_exceed_normal_distribution_of_administrations_dates-"/>
    <n v="125"/>
    <s v="Gateway Urgent Care 346"/>
    <x v="30"/>
    <n v="0"/>
    <n v="19"/>
    <n v="0"/>
    <s v="LT"/>
    <n v="4"/>
    <s v="PASS"/>
    <x v="0"/>
  </r>
  <r>
    <s v="2-8-vaccine_administration_dates_on_the_15th_of_the_month_do_not_exceed_normal_distribution_of_administration_dates-"/>
    <n v="125"/>
    <s v="Gateway Urgent Care 346"/>
    <x v="31"/>
    <n v="2"/>
    <n v="19"/>
    <n v="10.53"/>
    <s v="LT"/>
    <n v="4"/>
    <s v="FAIL"/>
    <x v="0"/>
  </r>
  <r>
    <s v="2-9-vaccine_administration_dates_on_the_last_day_of_the_month_do_not_exceed_normal_distribution_of_administration_dates-"/>
    <n v="125"/>
    <s v="Gateway Urgent Care 346"/>
    <x v="32"/>
    <n v="1"/>
    <n v="19"/>
    <n v="5.26"/>
    <s v="LT"/>
    <n v="4"/>
    <s v="FAIL"/>
    <x v="0"/>
  </r>
  <r>
    <s v="2-10-vaccine_administration_code_was_administered_at_an_improbable_age-"/>
    <n v="125"/>
    <s v="Gateway Urgent Care 346"/>
    <x v="33"/>
    <n v="0"/>
    <n v="19"/>
    <n v="0"/>
    <s v="LT"/>
    <n v="1"/>
    <s v="PASS"/>
    <x v="0"/>
  </r>
  <r>
    <s v="2-11-vaccine_administration_code_is_not_specific_for_administered_vaccination_event-"/>
    <n v="125"/>
    <s v="Gateway Urgent Care 346"/>
    <x v="34"/>
    <n v="0"/>
    <n v="19"/>
    <n v="0"/>
    <s v="LT"/>
    <n v="1"/>
    <s v="PASS"/>
    <x v="0"/>
  </r>
  <r>
    <s v="2-12-vaccine_lot_number_has_an_invalid_prefix-"/>
    <n v="125"/>
    <s v="Gateway Urgent Care 346"/>
    <x v="35"/>
    <n v="0"/>
    <n v="19"/>
    <n v="0"/>
    <s v="LT"/>
    <n v="1"/>
    <s v="PASS"/>
    <x v="0"/>
  </r>
  <r>
    <s v="2-13-vaccine_lot_number_has_an_invalid_infix-"/>
    <n v="125"/>
    <s v="Gateway Urgent Care 346"/>
    <x v="36"/>
    <n v="0"/>
    <n v="19"/>
    <n v="0"/>
    <s v="LT"/>
    <n v="1"/>
    <s v="PASS"/>
    <x v="0"/>
  </r>
  <r>
    <s v="2-14-vaccine_lot_number_has_an_invalid_suffix-"/>
    <n v="125"/>
    <s v="Gateway Urgent Care 346"/>
    <x v="37"/>
    <n v="0"/>
    <n v="19"/>
    <n v="0"/>
    <s v="LT"/>
    <n v="1"/>
    <s v="PASS"/>
    <x v="0"/>
  </r>
  <r>
    <s v="2-15-vaccine_lot_number_contains_at_least_one_invalid_character-"/>
    <n v="125"/>
    <s v="Gateway Urgent Care 346"/>
    <x v="38"/>
    <n v="0"/>
    <n v="19"/>
    <n v="0"/>
    <s v="LT"/>
    <n v="1"/>
    <s v="PASS"/>
    <x v="0"/>
  </r>
  <r>
    <s v="2-16-vaccine_lot_number_is_too_short-"/>
    <n v="125"/>
    <s v="Gateway Urgent Care 346"/>
    <x v="39"/>
    <n v="0"/>
    <n v="19"/>
    <n v="0"/>
    <s v="LT"/>
    <n v="1"/>
    <s v="PASS"/>
    <x v="0"/>
  </r>
  <r>
    <s v="2-17-vaccine_administration_code_is_unrecognized-"/>
    <n v="125"/>
    <s v="Gateway Urgent Care 346"/>
    <x v="40"/>
    <n v="0"/>
    <n v="19"/>
    <n v="0"/>
    <s v="LT"/>
    <n v="1"/>
    <s v="PASS"/>
    <x v="0"/>
  </r>
  <r>
    <s v="2-18-vaccine_manufacturer_is_unrecognized-"/>
    <n v="125"/>
    <s v="Gateway Urgent Care 346"/>
    <x v="41"/>
    <n v="0"/>
    <n v="19"/>
    <n v="0"/>
    <s v="LT"/>
    <n v="1"/>
    <s v="PASS"/>
    <x v="0"/>
  </r>
  <r>
    <s v="2-19-vaccine_administration_route_is_unrecognized-"/>
    <n v="125"/>
    <s v="Gateway Urgent Care 346"/>
    <x v="42"/>
    <n v="0"/>
    <n v="19"/>
    <n v="0"/>
    <s v="LT"/>
    <n v="1"/>
    <s v="PASS"/>
    <x v="0"/>
  </r>
  <r>
    <s v="2-20-vaccine_body_site_is_unrecognized-"/>
    <n v="125"/>
    <s v="Gateway Urgent Care 346"/>
    <x v="43"/>
    <n v="0"/>
    <n v="19"/>
    <n v="0"/>
    <s v="LT"/>
    <n v="1"/>
    <s v="PASS"/>
    <x v="0"/>
  </r>
  <r>
    <s v="2-21-vaccination_information_source_is_administered_but_appeared_to_be_historical-"/>
    <n v="125"/>
    <s v="Gateway Urgent Care 346"/>
    <x v="44"/>
    <n v="0"/>
    <n v="19"/>
    <n v="0"/>
    <s v="NONE"/>
    <s v="NONE"/>
    <s v="NONE"/>
    <x v="0"/>
  </r>
  <r>
    <s v="2-22-_funding_source_does_not_match_eligibility_code"/>
    <n v="125"/>
    <s v="Gateway Urgent Care 346"/>
    <x v="45"/>
    <n v="0"/>
    <n v="19"/>
    <n v="0"/>
    <s v="NONE"/>
    <s v="NONE"/>
    <s v="NONE"/>
    <x v="0"/>
  </r>
  <r>
    <s v="3-1-administered_vaccination_events_are_entered_into_the_iis_within_one_calendar_day_from_administration_date-"/>
    <n v="125"/>
    <s v="Gateway Urgent Care 346"/>
    <x v="46"/>
    <n v="6"/>
    <n v="19"/>
    <n v="31.58"/>
    <s v="GT"/>
    <n v="95"/>
    <s v="FAIL"/>
    <x v="0"/>
  </r>
  <r>
    <s v="3-2-patient_entry_into_iis_≤30_days_from_birth"/>
    <n v="125"/>
    <s v="Gateway Urgent Care 346"/>
    <x v="47"/>
    <n v="17"/>
    <n v="18"/>
    <n v="94.44"/>
    <s v="GT"/>
    <n v="95"/>
    <s v="FAIL"/>
    <x v="0"/>
  </r>
  <r>
    <s v="3-3-patient_entry_into_iis_30–45_days_from_birth"/>
    <n v="125"/>
    <s v="Gateway Urgent Care 346"/>
    <x v="48"/>
    <n v="0"/>
    <n v="18"/>
    <n v="0"/>
    <s v="LT"/>
    <n v="5"/>
    <s v="PASS"/>
    <x v="0"/>
  </r>
  <r>
    <s v="3-4-patient_entry_into_iis_45–60_days_from_birth"/>
    <n v="125"/>
    <s v="Gateway Urgent Care 346"/>
    <x v="49"/>
    <n v="1"/>
    <n v="18"/>
    <n v="5.56"/>
    <s v="LT"/>
    <n v="5"/>
    <s v="FAIL"/>
    <x v="0"/>
  </r>
  <r>
    <s v="3-5-patient_entry_into_iis_&gt;_60_days_from_birth"/>
    <n v="125"/>
    <s v="Gateway Urgent Care 346"/>
    <x v="50"/>
    <n v="0"/>
    <n v="18"/>
    <n v="0"/>
    <s v="LT"/>
    <n v="5"/>
    <s v="PASS"/>
    <x v="0"/>
  </r>
  <r>
    <s v="3-6-administered_dose_entry_into_iis_2-7_days_from_admin_date"/>
    <n v="125"/>
    <s v="Gateway Urgent Care 346"/>
    <x v="51"/>
    <n v="13"/>
    <n v="19"/>
    <n v="68.42"/>
    <s v="LT"/>
    <n v="5"/>
    <s v="FAIL"/>
    <x v="0"/>
  </r>
  <r>
    <s v="3-7-administered_dose_entry_into_iis_8-14_days_from_admin_date"/>
    <n v="125"/>
    <s v="Gateway Urgent Care 346"/>
    <x v="52"/>
    <n v="0"/>
    <n v="19"/>
    <n v="0"/>
    <s v="LT"/>
    <n v="5"/>
    <s v="PASS"/>
    <x v="0"/>
  </r>
  <r>
    <s v="3-8-administered_dose_entry_into_iis_&gt;_14_days_from_admin_date"/>
    <n v="125"/>
    <s v="Gateway Urgent Care 346"/>
    <x v="53"/>
    <n v="0"/>
    <n v="19"/>
    <n v="0"/>
    <s v="LT"/>
    <n v="5"/>
    <s v="PASS"/>
    <x v="0"/>
  </r>
  <r>
    <s v="1-1-patient_first_name_is_present-"/>
    <n v="12"/>
    <s v="Gateway Urgent Care 472"/>
    <x v="0"/>
    <n v="523"/>
    <n v="523"/>
    <n v="100"/>
    <s v="GT"/>
    <n v="99"/>
    <s v="PASS"/>
    <x v="8"/>
  </r>
  <r>
    <s v="1-2-patient_middle_name_is_present-"/>
    <n v="12"/>
    <s v="Gateway Urgent Care 472"/>
    <x v="1"/>
    <n v="453"/>
    <n v="523"/>
    <n v="86.62"/>
    <s v="GT"/>
    <n v="75"/>
    <s v="PASS"/>
    <x v="8"/>
  </r>
  <r>
    <s v="1-3-patient_name_last_is_present-"/>
    <n v="12"/>
    <s v="Gateway Urgent Care 472"/>
    <x v="2"/>
    <n v="523"/>
    <n v="523"/>
    <n v="100"/>
    <s v="GT"/>
    <n v="99"/>
    <s v="PASS"/>
    <x v="8"/>
  </r>
  <r>
    <s v="1-4-patient_birth_date_is_present-_x0009_"/>
    <n v="12"/>
    <s v="Gateway Urgent Care 472"/>
    <x v="3"/>
    <n v="523"/>
    <n v="523"/>
    <n v="100"/>
    <s v="GT"/>
    <n v="99"/>
    <s v="PASS"/>
    <x v="8"/>
  </r>
  <r>
    <s v="1-5-patient_gender_is_present-"/>
    <n v="12"/>
    <s v="Gateway Urgent Care 472"/>
    <x v="4"/>
    <n v="523"/>
    <n v="523"/>
    <n v="100"/>
    <s v="GT"/>
    <n v="99"/>
    <s v="PASS"/>
    <x v="8"/>
  </r>
  <r>
    <s v="1-6-patient_address_street_is_present-"/>
    <n v="12"/>
    <s v="Gateway Urgent Care 472"/>
    <x v="5"/>
    <n v="523"/>
    <n v="523"/>
    <n v="100"/>
    <s v="GT"/>
    <n v="85"/>
    <s v="PASS"/>
    <x v="8"/>
  </r>
  <r>
    <s v="1-7-_patient_address_city_is_present-_x0009_"/>
    <n v="12"/>
    <s v="Gateway Urgent Care 472"/>
    <x v="6"/>
    <n v="523"/>
    <n v="523"/>
    <n v="100"/>
    <s v="GT"/>
    <n v="85"/>
    <s v="PASS"/>
    <x v="8"/>
  </r>
  <r>
    <s v="1-8-patient_address_state_is_present-_x0009_"/>
    <n v="12"/>
    <s v="Gateway Urgent Care 472"/>
    <x v="7"/>
    <n v="523"/>
    <n v="523"/>
    <n v="100"/>
    <s v="GT"/>
    <n v="85"/>
    <s v="PASS"/>
    <x v="8"/>
  </r>
  <r>
    <s v="1-9-patient_address_zip_code_is_present-_x0009_"/>
    <n v="12"/>
    <s v="Gateway Urgent Care 472"/>
    <x v="8"/>
    <n v="523"/>
    <n v="523"/>
    <n v="100"/>
    <s v="GT"/>
    <n v="85"/>
    <s v="PASS"/>
    <x v="8"/>
  </r>
  <r>
    <s v="1-10-patient_complete_address_is_present-"/>
    <n v="12"/>
    <s v="Gateway Urgent Care 472"/>
    <x v="9"/>
    <n v="523"/>
    <n v="523"/>
    <n v="100"/>
    <s v="GT"/>
    <n v="85"/>
    <s v="PASS"/>
    <x v="8"/>
  </r>
  <r>
    <s v="1-11-patient_race_is_present-"/>
    <n v="12"/>
    <s v="Gateway Urgent Care 472"/>
    <x v="10"/>
    <n v="523"/>
    <n v="523"/>
    <n v="100"/>
    <s v="GT"/>
    <n v="95"/>
    <s v="PASS"/>
    <x v="8"/>
  </r>
  <r>
    <s v="1-12-patient_ethnicity_is_present-"/>
    <n v="12"/>
    <s v="Gateway Urgent Care 472"/>
    <x v="11"/>
    <n v="523"/>
    <n v="523"/>
    <n v="100"/>
    <s v="GT"/>
    <n v="95"/>
    <s v="PASS"/>
    <x v="8"/>
  </r>
  <r>
    <s v="1-13-patient_phone_number_is_present-"/>
    <n v="12"/>
    <s v="Gateway Urgent Care 472"/>
    <x v="12"/>
    <n v="521"/>
    <n v="523"/>
    <n v="99.62"/>
    <s v="GT"/>
    <n v="90"/>
    <s v="PASS"/>
    <x v="8"/>
  </r>
  <r>
    <s v="1-14-patient_email_is_present-"/>
    <n v="12"/>
    <s v="Gateway Urgent Care 472"/>
    <x v="13"/>
    <n v="453"/>
    <n v="523"/>
    <n v="86.62"/>
    <s v="GT"/>
    <n v="90"/>
    <s v="FAIL"/>
    <x v="8"/>
  </r>
  <r>
    <s v="1-15-mother’s_maiden_name_is_present-"/>
    <n v="12"/>
    <s v="Gateway Urgent Care 472"/>
    <x v="14"/>
    <n v="422"/>
    <n v="523"/>
    <n v="80.69"/>
    <s v="GT"/>
    <n v="90"/>
    <s v="FAIL"/>
    <x v="8"/>
  </r>
  <r>
    <s v="1-16-responsible_person_first_name_is_present-"/>
    <n v="12"/>
    <s v="Gateway Urgent Care 472"/>
    <x v="15"/>
    <n v="503"/>
    <n v="523"/>
    <n v="96.18"/>
    <s v="GT"/>
    <n v="90"/>
    <s v="PASS"/>
    <x v="8"/>
  </r>
  <r>
    <s v="1-17-responsible_person_last_name_is_present-"/>
    <n v="12"/>
    <s v="Gateway Urgent Care 472"/>
    <x v="16"/>
    <n v="503"/>
    <n v="523"/>
    <n v="96.18"/>
    <s v="GT"/>
    <n v="90"/>
    <s v="PASS"/>
    <x v="8"/>
  </r>
  <r>
    <s v="1-18-vaccine_administration_code_is_present-"/>
    <n v="12"/>
    <s v="Gateway Urgent Care 472"/>
    <x v="17"/>
    <n v="4976"/>
    <n v="4976"/>
    <n v="100"/>
    <s v="GT"/>
    <n v="99"/>
    <s v="PASS"/>
    <x v="8"/>
  </r>
  <r>
    <s v="1-19-vaccine_administration_date_is_present-"/>
    <n v="12"/>
    <s v="Gateway Urgent Care 472"/>
    <x v="18"/>
    <n v="4976"/>
    <n v="4976"/>
    <n v="100"/>
    <s v="GT"/>
    <n v="99"/>
    <s v="PASS"/>
    <x v="8"/>
  </r>
  <r>
    <s v="1-20-vaccine_information_source_(e-g-_admin/historical_indicator)_is_present-"/>
    <n v="12"/>
    <s v="Gateway Urgent Care 472"/>
    <x v="19"/>
    <n v="4976"/>
    <n v="4976"/>
    <n v="100"/>
    <s v="GT"/>
    <n v="99"/>
    <s v="PASS"/>
    <x v="8"/>
  </r>
  <r>
    <s v="1-21-vaccine_lot_number_is_present-"/>
    <n v="12"/>
    <s v="Gateway Urgent Care 472"/>
    <x v="20"/>
    <n v="4972"/>
    <n v="4972"/>
    <n v="100"/>
    <s v="GT"/>
    <n v="99"/>
    <s v="PASS"/>
    <x v="8"/>
  </r>
  <r>
    <s v="1-22-vaccine_lot_expiration_date_is_present-"/>
    <n v="12"/>
    <s v="Gateway Urgent Care 472"/>
    <x v="21"/>
    <n v="4972"/>
    <n v="4972"/>
    <n v="100"/>
    <s v="GT"/>
    <n v="99"/>
    <s v="PASS"/>
    <x v="8"/>
  </r>
  <r>
    <s v="1-23-vaccine_eligibility_code_is_present-"/>
    <n v="12"/>
    <s v="Gateway Urgent Care 472"/>
    <x v="22"/>
    <n v="4972"/>
    <n v="4972"/>
    <n v="100"/>
    <s v="GT"/>
    <n v="99"/>
    <s v="PASS"/>
    <x v="8"/>
  </r>
  <r>
    <s v="1-24-vaccine_funding_source_is_present-"/>
    <n v="12"/>
    <s v="Gateway Urgent Care 472"/>
    <x v="23"/>
    <n v="4972"/>
    <n v="4972"/>
    <n v="100"/>
    <s v="GT"/>
    <n v="99"/>
    <s v="PASS"/>
    <x v="8"/>
  </r>
  <r>
    <s v="2-1-patients_born_on_the_first_of_the_month_do_not_exceed_normal_distribution_of_birth_dates-"/>
    <n v="12"/>
    <s v="Gateway Urgent Care 472"/>
    <x v="24"/>
    <n v="15"/>
    <n v="523"/>
    <n v="2.87"/>
    <s v="LT"/>
    <n v="4"/>
    <s v="PASS"/>
    <x v="8"/>
  </r>
  <r>
    <s v="2-2-patients_born_on_the_15th_of_the_month_do_not_exceed_normal_distribution_of_birth_dates-"/>
    <n v="12"/>
    <s v="Gateway Urgent Care 472"/>
    <x v="25"/>
    <n v="17"/>
    <n v="523"/>
    <n v="3.25"/>
    <s v="LT"/>
    <n v="4"/>
    <s v="PASS"/>
    <x v="8"/>
  </r>
  <r>
    <s v="2-3-patients_born_on_the_last_day_of_the_month_do_not_exceed_normal_distribution_of_birth_dates-"/>
    <n v="12"/>
    <s v="Gateway Urgent Care 472"/>
    <x v="26"/>
    <n v="13"/>
    <n v="523"/>
    <n v="2.4900000000000002"/>
    <s v="LT"/>
    <n v="4"/>
    <s v="PASS"/>
    <x v="8"/>
  </r>
  <r>
    <s v="2-4-patient_has_more_vaccinations_than_expected-"/>
    <n v="12"/>
    <s v="Gateway Urgent Care 472"/>
    <x v="27"/>
    <n v="0"/>
    <n v="523"/>
    <n v="0"/>
    <s v="LT"/>
    <n v="1"/>
    <s v="PASS"/>
    <x v="8"/>
  </r>
  <r>
    <s v="2-5-vaccine_administration_date_is_after_vaccine_lot_expiration_date-"/>
    <n v="12"/>
    <s v="Gateway Urgent Care 472"/>
    <x v="28"/>
    <n v="0"/>
    <n v="4976"/>
    <n v="0"/>
    <s v="LT"/>
    <n v="1"/>
    <s v="PASS"/>
    <x v="8"/>
  </r>
  <r>
    <s v="2-6-vaccine_administration_date_is_before_birth_date-"/>
    <n v="12"/>
    <s v="Gateway Urgent Care 472"/>
    <x v="29"/>
    <n v="0"/>
    <n v="4976"/>
    <n v="0"/>
    <s v="LT"/>
    <n v="1"/>
    <s v="PASS"/>
    <x v="8"/>
  </r>
  <r>
    <s v="2-7-vaccine_administration_dates_on_the_first_day_of_the_month_do_not_exceed_normal_distribution_of_administrations_dates-"/>
    <n v="12"/>
    <s v="Gateway Urgent Care 472"/>
    <x v="30"/>
    <n v="111"/>
    <n v="4976"/>
    <n v="2.23"/>
    <s v="LT"/>
    <n v="4"/>
    <s v="PASS"/>
    <x v="8"/>
  </r>
  <r>
    <s v="2-8-vaccine_administration_dates_on_the_15th_of_the_month_do_not_exceed_normal_distribution_of_administration_dates-"/>
    <n v="12"/>
    <s v="Gateway Urgent Care 472"/>
    <x v="31"/>
    <n v="137"/>
    <n v="4976"/>
    <n v="2.75"/>
    <s v="LT"/>
    <n v="4"/>
    <s v="PASS"/>
    <x v="8"/>
  </r>
  <r>
    <s v="2-9-vaccine_administration_dates_on_the_last_day_of_the_month_do_not_exceed_normal_distribution_of_administration_dates-"/>
    <n v="12"/>
    <s v="Gateway Urgent Care 472"/>
    <x v="32"/>
    <n v="165"/>
    <n v="4976"/>
    <n v="3.32"/>
    <s v="LT"/>
    <n v="4"/>
    <s v="PASS"/>
    <x v="8"/>
  </r>
  <r>
    <s v="2-10-vaccine_administration_code_was_administered_at_an_improbable_age-"/>
    <n v="12"/>
    <s v="Gateway Urgent Care 472"/>
    <x v="33"/>
    <n v="2"/>
    <n v="4976"/>
    <n v="0.04"/>
    <s v="LT"/>
    <n v="1"/>
    <s v="PASS"/>
    <x v="8"/>
  </r>
  <r>
    <s v="2-11-vaccine_administration_code_is_not_specific_for_administered_vaccination_event-"/>
    <n v="12"/>
    <s v="Gateway Urgent Care 472"/>
    <x v="34"/>
    <n v="0"/>
    <n v="4972"/>
    <n v="0"/>
    <s v="LT"/>
    <n v="1"/>
    <s v="PASS"/>
    <x v="8"/>
  </r>
  <r>
    <s v="2-12-vaccine_lot_number_has_an_invalid_prefix-"/>
    <n v="12"/>
    <s v="Gateway Urgent Care 472"/>
    <x v="35"/>
    <n v="0"/>
    <n v="4972"/>
    <n v="0"/>
    <s v="LT"/>
    <n v="1"/>
    <s v="PASS"/>
    <x v="8"/>
  </r>
  <r>
    <s v="2-13-vaccine_lot_number_has_an_invalid_infix-"/>
    <n v="12"/>
    <s v="Gateway Urgent Care 472"/>
    <x v="36"/>
    <n v="0"/>
    <n v="4972"/>
    <n v="0"/>
    <s v="LT"/>
    <n v="1"/>
    <s v="PASS"/>
    <x v="8"/>
  </r>
  <r>
    <s v="2-14-vaccine_lot_number_has_an_invalid_suffix-"/>
    <n v="12"/>
    <s v="Gateway Urgent Care 472"/>
    <x v="37"/>
    <n v="0"/>
    <n v="4972"/>
    <n v="0"/>
    <s v="LT"/>
    <n v="1"/>
    <s v="PASS"/>
    <x v="8"/>
  </r>
  <r>
    <s v="2-15-vaccine_lot_number_contains_at_least_one_invalid_character-"/>
    <n v="12"/>
    <s v="Gateway Urgent Care 472"/>
    <x v="38"/>
    <n v="0"/>
    <n v="4972"/>
    <n v="0"/>
    <s v="LT"/>
    <n v="1"/>
    <s v="PASS"/>
    <x v="8"/>
  </r>
  <r>
    <s v="2-16-vaccine_lot_number_is_too_short-"/>
    <n v="12"/>
    <s v="Gateway Urgent Care 472"/>
    <x v="39"/>
    <n v="0"/>
    <n v="4972"/>
    <n v="0"/>
    <s v="LT"/>
    <n v="1"/>
    <s v="PASS"/>
    <x v="8"/>
  </r>
  <r>
    <s v="2-17-vaccine_administration_code_is_unrecognized-"/>
    <n v="12"/>
    <s v="Gateway Urgent Care 472"/>
    <x v="40"/>
    <n v="0"/>
    <n v="4976"/>
    <n v="0"/>
    <s v="LT"/>
    <n v="1"/>
    <s v="PASS"/>
    <x v="8"/>
  </r>
  <r>
    <s v="2-18-vaccine_manufacturer_is_unrecognized-"/>
    <n v="12"/>
    <s v="Gateway Urgent Care 472"/>
    <x v="41"/>
    <n v="0"/>
    <n v="4976"/>
    <n v="0"/>
    <s v="LT"/>
    <n v="1"/>
    <s v="PASS"/>
    <x v="8"/>
  </r>
  <r>
    <s v="2-19-vaccine_administration_route_is_unrecognized-"/>
    <n v="12"/>
    <s v="Gateway Urgent Care 472"/>
    <x v="42"/>
    <n v="0"/>
    <n v="4972"/>
    <n v="0"/>
    <s v="LT"/>
    <n v="1"/>
    <s v="PASS"/>
    <x v="8"/>
  </r>
  <r>
    <s v="2-20-vaccine_body_site_is_unrecognized-"/>
    <n v="12"/>
    <s v="Gateway Urgent Care 472"/>
    <x v="43"/>
    <n v="0"/>
    <n v="4972"/>
    <n v="0"/>
    <s v="LT"/>
    <n v="1"/>
    <s v="PASS"/>
    <x v="8"/>
  </r>
  <r>
    <s v="2-21-vaccination_information_source_is_administered_but_appeared_to_be_historical-"/>
    <n v="12"/>
    <s v="Gateway Urgent Care 472"/>
    <x v="44"/>
    <n v="0"/>
    <n v="4972"/>
    <n v="0"/>
    <s v="NONE"/>
    <s v="NONE"/>
    <s v="NONE"/>
    <x v="8"/>
  </r>
  <r>
    <s v="2-22-_funding_source_does_not_match_eligibility_code"/>
    <n v="12"/>
    <s v="Gateway Urgent Care 472"/>
    <x v="45"/>
    <n v="117"/>
    <n v="4972"/>
    <n v="2.35"/>
    <s v="NONE"/>
    <s v="NONE"/>
    <s v="NONE"/>
    <x v="8"/>
  </r>
  <r>
    <s v="3-1-administered_vaccination_events_are_entered_into_the_iis_within_one_calendar_day_from_administration_date-"/>
    <n v="12"/>
    <s v="Gateway Urgent Care 472"/>
    <x v="46"/>
    <n v="4843"/>
    <n v="4972"/>
    <n v="97.41"/>
    <s v="GT"/>
    <n v="95"/>
    <s v="PASS"/>
    <x v="8"/>
  </r>
  <r>
    <s v="3-2-patient_entry_into_iis_≤30_days_from_birth"/>
    <n v="12"/>
    <s v="Gateway Urgent Care 472"/>
    <x v="47"/>
    <n v="430"/>
    <n v="523"/>
    <n v="82.22"/>
    <s v="GT"/>
    <n v="95"/>
    <s v="FAIL"/>
    <x v="8"/>
  </r>
  <r>
    <s v="3-3-patient_entry_into_iis_30–45_days_from_birth"/>
    <n v="12"/>
    <s v="Gateway Urgent Care 472"/>
    <x v="48"/>
    <n v="6"/>
    <n v="523"/>
    <n v="1.1499999999999999"/>
    <s v="LT"/>
    <n v="5"/>
    <s v="PASS"/>
    <x v="8"/>
  </r>
  <r>
    <s v="3-4-patient_entry_into_iis_45–60_days_from_birth"/>
    <n v="12"/>
    <s v="Gateway Urgent Care 472"/>
    <x v="49"/>
    <n v="6"/>
    <n v="523"/>
    <n v="1.1499999999999999"/>
    <s v="LT"/>
    <n v="5"/>
    <s v="PASS"/>
    <x v="8"/>
  </r>
  <r>
    <s v="3-5-patient_entry_into_iis_&gt;_60_days_from_birth"/>
    <n v="12"/>
    <s v="Gateway Urgent Care 472"/>
    <x v="50"/>
    <n v="81"/>
    <n v="523"/>
    <n v="15.49"/>
    <s v="LT"/>
    <n v="5"/>
    <s v="FAIL"/>
    <x v="8"/>
  </r>
  <r>
    <s v="3-6-administered_dose_entry_into_iis_2-7_days_from_admin_date"/>
    <n v="12"/>
    <s v="Gateway Urgent Care 472"/>
    <x v="51"/>
    <n v="50"/>
    <n v="4972"/>
    <n v="1.01"/>
    <s v="LT"/>
    <n v="5"/>
    <s v="PASS"/>
    <x v="8"/>
  </r>
  <r>
    <s v="3-7-administered_dose_entry_into_iis_8-14_days_from_admin_date"/>
    <n v="12"/>
    <s v="Gateway Urgent Care 472"/>
    <x v="52"/>
    <n v="14"/>
    <n v="4972"/>
    <n v="0.28000000000000003"/>
    <s v="LT"/>
    <n v="5"/>
    <s v="PASS"/>
    <x v="8"/>
  </r>
  <r>
    <s v="3-8-administered_dose_entry_into_iis_&gt;_14_days_from_admin_date"/>
    <n v="12"/>
    <s v="Gateway Urgent Care 472"/>
    <x v="53"/>
    <n v="65"/>
    <n v="4972"/>
    <n v="1.31"/>
    <s v="LT"/>
    <n v="5"/>
    <s v="PASS"/>
    <x v="8"/>
  </r>
  <r>
    <s v="1-1-patient_first_name_is_present-"/>
    <n v="145"/>
    <s v="Grace Central Hospital 1"/>
    <x v="0"/>
    <n v="14"/>
    <n v="14"/>
    <n v="100"/>
    <s v="GT"/>
    <n v="99"/>
    <s v="PASS"/>
    <x v="11"/>
  </r>
  <r>
    <s v="1-2-patient_middle_name_is_present-"/>
    <n v="145"/>
    <s v="Grace Central Hospital 1"/>
    <x v="1"/>
    <n v="14"/>
    <n v="14"/>
    <n v="100"/>
    <s v="GT"/>
    <n v="75"/>
    <s v="PASS"/>
    <x v="11"/>
  </r>
  <r>
    <s v="1-3-patient_name_last_is_present-"/>
    <n v="145"/>
    <s v="Grace Central Hospital 1"/>
    <x v="2"/>
    <n v="14"/>
    <n v="14"/>
    <n v="100"/>
    <s v="GT"/>
    <n v="99"/>
    <s v="PASS"/>
    <x v="11"/>
  </r>
  <r>
    <s v="1-4-patient_birth_date_is_present-_x0009_"/>
    <n v="145"/>
    <s v="Grace Central Hospital 1"/>
    <x v="3"/>
    <n v="14"/>
    <n v="14"/>
    <n v="100"/>
    <s v="GT"/>
    <n v="99"/>
    <s v="PASS"/>
    <x v="11"/>
  </r>
  <r>
    <s v="1-5-patient_gender_is_present-"/>
    <n v="145"/>
    <s v="Grace Central Hospital 1"/>
    <x v="4"/>
    <n v="14"/>
    <n v="14"/>
    <n v="100"/>
    <s v="GT"/>
    <n v="99"/>
    <s v="PASS"/>
    <x v="11"/>
  </r>
  <r>
    <s v="1-6-patient_address_street_is_present-"/>
    <n v="145"/>
    <s v="Grace Central Hospital 1"/>
    <x v="5"/>
    <n v="14"/>
    <n v="14"/>
    <n v="100"/>
    <s v="GT"/>
    <n v="85"/>
    <s v="PASS"/>
    <x v="11"/>
  </r>
  <r>
    <s v="1-7-_patient_address_city_is_present-_x0009_"/>
    <n v="145"/>
    <s v="Grace Central Hospital 1"/>
    <x v="6"/>
    <n v="14"/>
    <n v="14"/>
    <n v="100"/>
    <s v="GT"/>
    <n v="85"/>
    <s v="PASS"/>
    <x v="11"/>
  </r>
  <r>
    <s v="1-8-patient_address_state_is_present-_x0009_"/>
    <n v="145"/>
    <s v="Grace Central Hospital 1"/>
    <x v="7"/>
    <n v="14"/>
    <n v="14"/>
    <n v="100"/>
    <s v="GT"/>
    <n v="85"/>
    <s v="PASS"/>
    <x v="11"/>
  </r>
  <r>
    <s v="1-9-patient_address_zip_code_is_present-_x0009_"/>
    <n v="145"/>
    <s v="Grace Central Hospital 1"/>
    <x v="8"/>
    <n v="14"/>
    <n v="14"/>
    <n v="100"/>
    <s v="GT"/>
    <n v="85"/>
    <s v="PASS"/>
    <x v="11"/>
  </r>
  <r>
    <s v="1-10-patient_complete_address_is_present-"/>
    <n v="145"/>
    <s v="Grace Central Hospital 1"/>
    <x v="9"/>
    <n v="14"/>
    <n v="14"/>
    <n v="100"/>
    <s v="GT"/>
    <n v="85"/>
    <s v="PASS"/>
    <x v="11"/>
  </r>
  <r>
    <s v="1-11-patient_race_is_present-"/>
    <n v="145"/>
    <s v="Grace Central Hospital 1"/>
    <x v="10"/>
    <n v="14"/>
    <n v="14"/>
    <n v="100"/>
    <s v="GT"/>
    <n v="95"/>
    <s v="PASS"/>
    <x v="11"/>
  </r>
  <r>
    <s v="1-12-patient_ethnicity_is_present-"/>
    <n v="145"/>
    <s v="Grace Central Hospital 1"/>
    <x v="11"/>
    <n v="14"/>
    <n v="14"/>
    <n v="100"/>
    <s v="GT"/>
    <n v="95"/>
    <s v="PASS"/>
    <x v="11"/>
  </r>
  <r>
    <s v="1-13-patient_phone_number_is_present-"/>
    <n v="145"/>
    <s v="Grace Central Hospital 1"/>
    <x v="12"/>
    <n v="14"/>
    <n v="14"/>
    <n v="100"/>
    <s v="GT"/>
    <n v="90"/>
    <s v="PASS"/>
    <x v="11"/>
  </r>
  <r>
    <s v="1-14-patient_email_is_present-"/>
    <n v="145"/>
    <s v="Grace Central Hospital 1"/>
    <x v="13"/>
    <n v="5"/>
    <n v="14"/>
    <n v="35.71"/>
    <s v="GT"/>
    <n v="90"/>
    <s v="FAIL"/>
    <x v="11"/>
  </r>
  <r>
    <s v="1-15-mother’s_maiden_name_is_present-"/>
    <n v="145"/>
    <s v="Grace Central Hospital 1"/>
    <x v="14"/>
    <n v="7"/>
    <n v="14"/>
    <n v="50"/>
    <s v="GT"/>
    <n v="90"/>
    <s v="FAIL"/>
    <x v="11"/>
  </r>
  <r>
    <s v="1-16-responsible_person_first_name_is_present-"/>
    <n v="145"/>
    <s v="Grace Central Hospital 1"/>
    <x v="15"/>
    <n v="8"/>
    <n v="14"/>
    <n v="57.14"/>
    <s v="GT"/>
    <n v="90"/>
    <s v="FAIL"/>
    <x v="11"/>
  </r>
  <r>
    <s v="1-17-responsible_person_last_name_is_present-"/>
    <n v="145"/>
    <s v="Grace Central Hospital 1"/>
    <x v="16"/>
    <n v="8"/>
    <n v="14"/>
    <n v="57.14"/>
    <s v="GT"/>
    <n v="90"/>
    <s v="FAIL"/>
    <x v="11"/>
  </r>
  <r>
    <s v="1-18-vaccine_administration_code_is_present-"/>
    <n v="145"/>
    <s v="Grace Central Hospital 1"/>
    <x v="17"/>
    <n v="64"/>
    <n v="64"/>
    <n v="100"/>
    <s v="GT"/>
    <n v="99"/>
    <s v="PASS"/>
    <x v="11"/>
  </r>
  <r>
    <s v="1-19-vaccine_administration_date_is_present-"/>
    <n v="145"/>
    <s v="Grace Central Hospital 1"/>
    <x v="18"/>
    <n v="64"/>
    <n v="64"/>
    <n v="100"/>
    <s v="GT"/>
    <n v="99"/>
    <s v="PASS"/>
    <x v="11"/>
  </r>
  <r>
    <s v="1-20-vaccine_information_source_(e-g-_admin/historical_indicator)_is_present-"/>
    <n v="145"/>
    <s v="Grace Central Hospital 1"/>
    <x v="19"/>
    <n v="64"/>
    <n v="64"/>
    <n v="100"/>
    <s v="GT"/>
    <n v="99"/>
    <s v="PASS"/>
    <x v="11"/>
  </r>
  <r>
    <s v="1-21-vaccine_lot_number_is_present-"/>
    <n v="145"/>
    <s v="Grace Central Hospital 1"/>
    <x v="20"/>
    <n v="64"/>
    <n v="64"/>
    <n v="100"/>
    <s v="GT"/>
    <n v="99"/>
    <s v="PASS"/>
    <x v="11"/>
  </r>
  <r>
    <s v="1-22-vaccine_lot_expiration_date_is_present-"/>
    <n v="145"/>
    <s v="Grace Central Hospital 1"/>
    <x v="21"/>
    <n v="64"/>
    <n v="64"/>
    <n v="100"/>
    <s v="GT"/>
    <n v="99"/>
    <s v="PASS"/>
    <x v="11"/>
  </r>
  <r>
    <s v="1-23-vaccine_eligibility_code_is_present-"/>
    <n v="145"/>
    <s v="Grace Central Hospital 1"/>
    <x v="22"/>
    <n v="64"/>
    <n v="64"/>
    <n v="100"/>
    <s v="GT"/>
    <n v="99"/>
    <s v="PASS"/>
    <x v="11"/>
  </r>
  <r>
    <s v="1-24-vaccine_funding_source_is_present-"/>
    <n v="145"/>
    <s v="Grace Central Hospital 1"/>
    <x v="23"/>
    <n v="64"/>
    <n v="64"/>
    <n v="100"/>
    <s v="GT"/>
    <n v="99"/>
    <s v="PASS"/>
    <x v="11"/>
  </r>
  <r>
    <s v="2-1-patients_born_on_the_first_of_the_month_do_not_exceed_normal_distribution_of_birth_dates-"/>
    <n v="145"/>
    <s v="Grace Central Hospital 1"/>
    <x v="24"/>
    <n v="0"/>
    <n v="14"/>
    <n v="0"/>
    <s v="LT"/>
    <n v="4"/>
    <s v="PASS"/>
    <x v="11"/>
  </r>
  <r>
    <s v="2-2-patients_born_on_the_15th_of_the_month_do_not_exceed_normal_distribution_of_birth_dates-"/>
    <n v="145"/>
    <s v="Grace Central Hospital 1"/>
    <x v="25"/>
    <n v="1"/>
    <n v="14"/>
    <n v="7.14"/>
    <s v="LT"/>
    <n v="4"/>
    <s v="FAIL"/>
    <x v="11"/>
  </r>
  <r>
    <s v="2-3-patients_born_on_the_last_day_of_the_month_do_not_exceed_normal_distribution_of_birth_dates-"/>
    <n v="145"/>
    <s v="Grace Central Hospital 1"/>
    <x v="26"/>
    <n v="1"/>
    <n v="14"/>
    <n v="7.14"/>
    <s v="LT"/>
    <n v="4"/>
    <s v="FAIL"/>
    <x v="11"/>
  </r>
  <r>
    <s v="2-4-patient_has_more_vaccinations_than_expected-"/>
    <n v="145"/>
    <s v="Grace Central Hospital 1"/>
    <x v="27"/>
    <n v="0"/>
    <n v="14"/>
    <n v="0"/>
    <s v="LT"/>
    <n v="1"/>
    <s v="PASS"/>
    <x v="11"/>
  </r>
  <r>
    <s v="2-5-vaccine_administration_date_is_after_vaccine_lot_expiration_date-"/>
    <n v="145"/>
    <s v="Grace Central Hospital 1"/>
    <x v="28"/>
    <n v="0"/>
    <n v="64"/>
    <n v="0"/>
    <s v="LT"/>
    <n v="1"/>
    <s v="PASS"/>
    <x v="11"/>
  </r>
  <r>
    <s v="2-6-vaccine_administration_date_is_before_birth_date-"/>
    <n v="145"/>
    <s v="Grace Central Hospital 1"/>
    <x v="29"/>
    <n v="0"/>
    <n v="64"/>
    <n v="0"/>
    <s v="LT"/>
    <n v="1"/>
    <s v="PASS"/>
    <x v="11"/>
  </r>
  <r>
    <s v="2-7-vaccine_administration_dates_on_the_first_day_of_the_month_do_not_exceed_normal_distribution_of_administrations_dates-"/>
    <n v="145"/>
    <s v="Grace Central Hospital 1"/>
    <x v="30"/>
    <n v="3"/>
    <n v="64"/>
    <n v="4.6900000000000004"/>
    <s v="LT"/>
    <n v="4"/>
    <s v="FAIL"/>
    <x v="11"/>
  </r>
  <r>
    <s v="2-8-vaccine_administration_dates_on_the_15th_of_the_month_do_not_exceed_normal_distribution_of_administration_dates-"/>
    <n v="145"/>
    <s v="Grace Central Hospital 1"/>
    <x v="31"/>
    <n v="3"/>
    <n v="64"/>
    <n v="4.6900000000000004"/>
    <s v="LT"/>
    <n v="4"/>
    <s v="FAIL"/>
    <x v="11"/>
  </r>
  <r>
    <s v="2-9-vaccine_administration_dates_on_the_last_day_of_the_month_do_not_exceed_normal_distribution_of_administration_dates-"/>
    <n v="145"/>
    <s v="Grace Central Hospital 1"/>
    <x v="32"/>
    <n v="3"/>
    <n v="64"/>
    <n v="4.6900000000000004"/>
    <s v="LT"/>
    <n v="4"/>
    <s v="FAIL"/>
    <x v="11"/>
  </r>
  <r>
    <s v="2-10-vaccine_administration_code_was_administered_at_an_improbable_age-"/>
    <n v="145"/>
    <s v="Grace Central Hospital 1"/>
    <x v="33"/>
    <n v="0"/>
    <n v="64"/>
    <n v="0"/>
    <s v="LT"/>
    <n v="1"/>
    <s v="PASS"/>
    <x v="11"/>
  </r>
  <r>
    <s v="2-11-vaccine_administration_code_is_not_specific_for_administered_vaccination_event-"/>
    <n v="145"/>
    <s v="Grace Central Hospital 1"/>
    <x v="34"/>
    <n v="0"/>
    <n v="64"/>
    <n v="0"/>
    <s v="LT"/>
    <n v="1"/>
    <s v="PASS"/>
    <x v="11"/>
  </r>
  <r>
    <s v="2-12-vaccine_lot_number_has_an_invalid_prefix-"/>
    <n v="145"/>
    <s v="Grace Central Hospital 1"/>
    <x v="35"/>
    <n v="0"/>
    <n v="64"/>
    <n v="0"/>
    <s v="LT"/>
    <n v="1"/>
    <s v="PASS"/>
    <x v="11"/>
  </r>
  <r>
    <s v="2-13-vaccine_lot_number_has_an_invalid_infix-"/>
    <n v="145"/>
    <s v="Grace Central Hospital 1"/>
    <x v="36"/>
    <n v="0"/>
    <n v="64"/>
    <n v="0"/>
    <s v="LT"/>
    <n v="1"/>
    <s v="PASS"/>
    <x v="11"/>
  </r>
  <r>
    <s v="2-14-vaccine_lot_number_has_an_invalid_suffix-"/>
    <n v="145"/>
    <s v="Grace Central Hospital 1"/>
    <x v="37"/>
    <n v="0"/>
    <n v="64"/>
    <n v="0"/>
    <s v="LT"/>
    <n v="1"/>
    <s v="PASS"/>
    <x v="11"/>
  </r>
  <r>
    <s v="2-15-vaccine_lot_number_contains_at_least_one_invalid_character-"/>
    <n v="145"/>
    <s v="Grace Central Hospital 1"/>
    <x v="38"/>
    <n v="0"/>
    <n v="64"/>
    <n v="0"/>
    <s v="LT"/>
    <n v="1"/>
    <s v="PASS"/>
    <x v="11"/>
  </r>
  <r>
    <s v="2-16-vaccine_lot_number_is_too_short-"/>
    <n v="145"/>
    <s v="Grace Central Hospital 1"/>
    <x v="39"/>
    <n v="0"/>
    <n v="64"/>
    <n v="0"/>
    <s v="LT"/>
    <n v="1"/>
    <s v="PASS"/>
    <x v="11"/>
  </r>
  <r>
    <s v="2-17-vaccine_administration_code_is_unrecognized-"/>
    <n v="145"/>
    <s v="Grace Central Hospital 1"/>
    <x v="40"/>
    <n v="0"/>
    <n v="64"/>
    <n v="0"/>
    <s v="LT"/>
    <n v="1"/>
    <s v="PASS"/>
    <x v="11"/>
  </r>
  <r>
    <s v="2-18-vaccine_manufacturer_is_unrecognized-"/>
    <n v="145"/>
    <s v="Grace Central Hospital 1"/>
    <x v="41"/>
    <n v="0"/>
    <n v="64"/>
    <n v="0"/>
    <s v="LT"/>
    <n v="1"/>
    <s v="PASS"/>
    <x v="11"/>
  </r>
  <r>
    <s v="2-19-vaccine_administration_route_is_unrecognized-"/>
    <n v="145"/>
    <s v="Grace Central Hospital 1"/>
    <x v="42"/>
    <n v="0"/>
    <n v="64"/>
    <n v="0"/>
    <s v="LT"/>
    <n v="1"/>
    <s v="PASS"/>
    <x v="11"/>
  </r>
  <r>
    <s v="2-20-vaccine_body_site_is_unrecognized-"/>
    <n v="145"/>
    <s v="Grace Central Hospital 1"/>
    <x v="43"/>
    <n v="0"/>
    <n v="64"/>
    <n v="0"/>
    <s v="LT"/>
    <n v="1"/>
    <s v="PASS"/>
    <x v="11"/>
  </r>
  <r>
    <s v="2-21-vaccination_information_source_is_administered_but_appeared_to_be_historical-"/>
    <n v="145"/>
    <s v="Grace Central Hospital 1"/>
    <x v="44"/>
    <n v="0"/>
    <n v="64"/>
    <n v="0"/>
    <s v="NONE"/>
    <s v="NONE"/>
    <s v="NONE"/>
    <x v="11"/>
  </r>
  <r>
    <s v="2-22-_funding_source_does_not_match_eligibility_code"/>
    <n v="145"/>
    <s v="Grace Central Hospital 1"/>
    <x v="45"/>
    <n v="0"/>
    <n v="64"/>
    <n v="0"/>
    <s v="NONE"/>
    <s v="NONE"/>
    <s v="NONE"/>
    <x v="11"/>
  </r>
  <r>
    <s v="3-1-administered_vaccination_events_are_entered_into_the_iis_within_one_calendar_day_from_administration_date-"/>
    <n v="145"/>
    <s v="Grace Central Hospital 1"/>
    <x v="46"/>
    <n v="64"/>
    <n v="64"/>
    <n v="100"/>
    <s v="GT"/>
    <n v="95"/>
    <s v="PASS"/>
    <x v="11"/>
  </r>
  <r>
    <s v="3-2-patient_entry_into_iis_≤30_days_from_birth"/>
    <n v="145"/>
    <s v="Grace Central Hospital 1"/>
    <x v="47"/>
    <n v="14"/>
    <n v="14"/>
    <n v="100"/>
    <s v="GT"/>
    <n v="95"/>
    <s v="PASS"/>
    <x v="11"/>
  </r>
  <r>
    <s v="3-3-patient_entry_into_iis_30–45_days_from_birth"/>
    <n v="145"/>
    <s v="Grace Central Hospital 1"/>
    <x v="48"/>
    <n v="0"/>
    <n v="14"/>
    <n v="0"/>
    <s v="LT"/>
    <n v="5"/>
    <s v="PASS"/>
    <x v="11"/>
  </r>
  <r>
    <s v="3-4-patient_entry_into_iis_45–60_days_from_birth"/>
    <n v="145"/>
    <s v="Grace Central Hospital 1"/>
    <x v="49"/>
    <n v="0"/>
    <n v="14"/>
    <n v="0"/>
    <s v="LT"/>
    <n v="5"/>
    <s v="PASS"/>
    <x v="11"/>
  </r>
  <r>
    <s v="3-5-patient_entry_into_iis_&gt;_60_days_from_birth"/>
    <n v="145"/>
    <s v="Grace Central Hospital 1"/>
    <x v="50"/>
    <n v="0"/>
    <n v="14"/>
    <n v="0"/>
    <s v="LT"/>
    <n v="5"/>
    <s v="PASS"/>
    <x v="11"/>
  </r>
  <r>
    <s v="3-6-administered_dose_entry_into_iis_2-7_days_from_admin_date"/>
    <n v="145"/>
    <s v="Grace Central Hospital 1"/>
    <x v="51"/>
    <n v="0"/>
    <n v="64"/>
    <n v="0"/>
    <s v="LT"/>
    <n v="5"/>
    <s v="PASS"/>
    <x v="11"/>
  </r>
  <r>
    <s v="3-7-administered_dose_entry_into_iis_8-14_days_from_admin_date"/>
    <n v="145"/>
    <s v="Grace Central Hospital 1"/>
    <x v="52"/>
    <n v="0"/>
    <n v="64"/>
    <n v="0"/>
    <s v="LT"/>
    <n v="5"/>
    <s v="PASS"/>
    <x v="11"/>
  </r>
  <r>
    <s v="3-8-administered_dose_entry_into_iis_&gt;_14_days_from_admin_date"/>
    <n v="145"/>
    <s v="Grace Central Hospital 1"/>
    <x v="53"/>
    <n v="0"/>
    <n v="64"/>
    <n v="0"/>
    <s v="LT"/>
    <n v="5"/>
    <s v="PASS"/>
    <x v="11"/>
  </r>
  <r>
    <s v="1-1-patient_first_name_is_present-"/>
    <n v="53"/>
    <s v="Grace Community Hospital 192"/>
    <x v="0"/>
    <n v="220"/>
    <n v="220"/>
    <n v="100"/>
    <s v="GT"/>
    <n v="99"/>
    <s v="PASS"/>
    <x v="0"/>
  </r>
  <r>
    <s v="1-2-patient_middle_name_is_present-"/>
    <n v="53"/>
    <s v="Grace Community Hospital 192"/>
    <x v="1"/>
    <n v="192"/>
    <n v="220"/>
    <n v="87.27"/>
    <s v="GT"/>
    <n v="75"/>
    <s v="PASS"/>
    <x v="0"/>
  </r>
  <r>
    <s v="1-3-patient_name_last_is_present-"/>
    <n v="53"/>
    <s v="Grace Community Hospital 192"/>
    <x v="2"/>
    <n v="220"/>
    <n v="220"/>
    <n v="100"/>
    <s v="GT"/>
    <n v="99"/>
    <s v="PASS"/>
    <x v="0"/>
  </r>
  <r>
    <s v="1-4-patient_birth_date_is_present-_x0009_"/>
    <n v="53"/>
    <s v="Grace Community Hospital 192"/>
    <x v="3"/>
    <n v="220"/>
    <n v="220"/>
    <n v="100"/>
    <s v="GT"/>
    <n v="99"/>
    <s v="PASS"/>
    <x v="0"/>
  </r>
  <r>
    <s v="1-5-patient_gender_is_present-"/>
    <n v="53"/>
    <s v="Grace Community Hospital 192"/>
    <x v="4"/>
    <n v="220"/>
    <n v="220"/>
    <n v="100"/>
    <s v="GT"/>
    <n v="99"/>
    <s v="PASS"/>
    <x v="0"/>
  </r>
  <r>
    <s v="1-6-patient_address_street_is_present-"/>
    <n v="53"/>
    <s v="Grace Community Hospital 192"/>
    <x v="5"/>
    <n v="220"/>
    <n v="220"/>
    <n v="100"/>
    <s v="GT"/>
    <n v="85"/>
    <s v="PASS"/>
    <x v="0"/>
  </r>
  <r>
    <s v="1-7-_patient_address_city_is_present-_x0009_"/>
    <n v="53"/>
    <s v="Grace Community Hospital 192"/>
    <x v="6"/>
    <n v="220"/>
    <n v="220"/>
    <n v="100"/>
    <s v="GT"/>
    <n v="85"/>
    <s v="PASS"/>
    <x v="0"/>
  </r>
  <r>
    <s v="1-8-patient_address_state_is_present-_x0009_"/>
    <n v="53"/>
    <s v="Grace Community Hospital 192"/>
    <x v="7"/>
    <n v="220"/>
    <n v="220"/>
    <n v="100"/>
    <s v="GT"/>
    <n v="85"/>
    <s v="PASS"/>
    <x v="0"/>
  </r>
  <r>
    <s v="1-9-patient_address_zip_code_is_present-_x0009_"/>
    <n v="53"/>
    <s v="Grace Community Hospital 192"/>
    <x v="8"/>
    <n v="220"/>
    <n v="220"/>
    <n v="100"/>
    <s v="GT"/>
    <n v="85"/>
    <s v="PASS"/>
    <x v="0"/>
  </r>
  <r>
    <s v="1-10-patient_complete_address_is_present-"/>
    <n v="53"/>
    <s v="Grace Community Hospital 192"/>
    <x v="9"/>
    <n v="220"/>
    <n v="220"/>
    <n v="100"/>
    <s v="GT"/>
    <n v="85"/>
    <s v="PASS"/>
    <x v="0"/>
  </r>
  <r>
    <s v="1-11-patient_race_is_present-"/>
    <n v="53"/>
    <s v="Grace Community Hospital 192"/>
    <x v="10"/>
    <n v="220"/>
    <n v="220"/>
    <n v="100"/>
    <s v="GT"/>
    <n v="95"/>
    <s v="PASS"/>
    <x v="0"/>
  </r>
  <r>
    <s v="1-12-patient_ethnicity_is_present-"/>
    <n v="53"/>
    <s v="Grace Community Hospital 192"/>
    <x v="11"/>
    <n v="220"/>
    <n v="220"/>
    <n v="100"/>
    <s v="GT"/>
    <n v="95"/>
    <s v="PASS"/>
    <x v="0"/>
  </r>
  <r>
    <s v="1-13-patient_phone_number_is_present-"/>
    <n v="53"/>
    <s v="Grace Community Hospital 192"/>
    <x v="12"/>
    <n v="215"/>
    <n v="220"/>
    <n v="97.73"/>
    <s v="GT"/>
    <n v="90"/>
    <s v="PASS"/>
    <x v="0"/>
  </r>
  <r>
    <s v="1-14-patient_email_is_present-"/>
    <n v="53"/>
    <s v="Grace Community Hospital 192"/>
    <x v="13"/>
    <n v="78"/>
    <n v="220"/>
    <n v="35.450000000000003"/>
    <s v="GT"/>
    <n v="90"/>
    <s v="FAIL"/>
    <x v="0"/>
  </r>
  <r>
    <s v="1-15-mother’s_maiden_name_is_present-"/>
    <n v="53"/>
    <s v="Grace Community Hospital 192"/>
    <x v="14"/>
    <n v="108"/>
    <n v="220"/>
    <n v="49.09"/>
    <s v="GT"/>
    <n v="90"/>
    <s v="FAIL"/>
    <x v="0"/>
  </r>
  <r>
    <s v="1-16-responsible_person_first_name_is_present-"/>
    <n v="53"/>
    <s v="Grace Community Hospital 192"/>
    <x v="15"/>
    <n v="175"/>
    <n v="220"/>
    <n v="79.55"/>
    <s v="GT"/>
    <n v="90"/>
    <s v="FAIL"/>
    <x v="0"/>
  </r>
  <r>
    <s v="1-17-responsible_person_last_name_is_present-"/>
    <n v="53"/>
    <s v="Grace Community Hospital 192"/>
    <x v="16"/>
    <n v="177"/>
    <n v="220"/>
    <n v="80.45"/>
    <s v="GT"/>
    <n v="90"/>
    <s v="FAIL"/>
    <x v="0"/>
  </r>
  <r>
    <s v="1-18-vaccine_administration_code_is_present-"/>
    <n v="53"/>
    <s v="Grace Community Hospital 192"/>
    <x v="17"/>
    <n v="1788"/>
    <n v="1788"/>
    <n v="100"/>
    <s v="GT"/>
    <n v="99"/>
    <s v="PASS"/>
    <x v="0"/>
  </r>
  <r>
    <s v="1-19-vaccine_administration_date_is_present-"/>
    <n v="53"/>
    <s v="Grace Community Hospital 192"/>
    <x v="18"/>
    <n v="1788"/>
    <n v="1788"/>
    <n v="100"/>
    <s v="GT"/>
    <n v="99"/>
    <s v="PASS"/>
    <x v="0"/>
  </r>
  <r>
    <s v="1-20-vaccine_information_source_(e-g-_admin/historical_indicator)_is_present-"/>
    <n v="53"/>
    <s v="Grace Community Hospital 192"/>
    <x v="19"/>
    <n v="1788"/>
    <n v="1788"/>
    <n v="100"/>
    <s v="GT"/>
    <n v="99"/>
    <s v="PASS"/>
    <x v="0"/>
  </r>
  <r>
    <s v="1-21-vaccine_lot_number_is_present-"/>
    <n v="53"/>
    <s v="Grace Community Hospital 192"/>
    <x v="20"/>
    <n v="1784"/>
    <n v="1784"/>
    <n v="100"/>
    <s v="GT"/>
    <n v="99"/>
    <s v="PASS"/>
    <x v="0"/>
  </r>
  <r>
    <s v="1-22-vaccine_lot_expiration_date_is_present-"/>
    <n v="53"/>
    <s v="Grace Community Hospital 192"/>
    <x v="21"/>
    <n v="1784"/>
    <n v="1784"/>
    <n v="100"/>
    <s v="GT"/>
    <n v="99"/>
    <s v="PASS"/>
    <x v="0"/>
  </r>
  <r>
    <s v="1-23-vaccine_eligibility_code_is_present-"/>
    <n v="53"/>
    <s v="Grace Community Hospital 192"/>
    <x v="22"/>
    <n v="1784"/>
    <n v="1784"/>
    <n v="100"/>
    <s v="GT"/>
    <n v="99"/>
    <s v="PASS"/>
    <x v="0"/>
  </r>
  <r>
    <s v="1-24-vaccine_funding_source_is_present-"/>
    <n v="53"/>
    <s v="Grace Community Hospital 192"/>
    <x v="23"/>
    <n v="1784"/>
    <n v="1784"/>
    <n v="100"/>
    <s v="GT"/>
    <n v="99"/>
    <s v="PASS"/>
    <x v="0"/>
  </r>
  <r>
    <s v="2-1-patients_born_on_the_first_of_the_month_do_not_exceed_normal_distribution_of_birth_dates-"/>
    <n v="53"/>
    <s v="Grace Community Hospital 192"/>
    <x v="24"/>
    <n v="7"/>
    <n v="220"/>
    <n v="3.18"/>
    <s v="LT"/>
    <n v="4"/>
    <s v="PASS"/>
    <x v="0"/>
  </r>
  <r>
    <s v="2-2-patients_born_on_the_15th_of_the_month_do_not_exceed_normal_distribution_of_birth_dates-"/>
    <n v="53"/>
    <s v="Grace Community Hospital 192"/>
    <x v="25"/>
    <n v="5"/>
    <n v="220"/>
    <n v="2.27"/>
    <s v="LT"/>
    <n v="4"/>
    <s v="PASS"/>
    <x v="0"/>
  </r>
  <r>
    <s v="2-3-patients_born_on_the_last_day_of_the_month_do_not_exceed_normal_distribution_of_birth_dates-"/>
    <n v="53"/>
    <s v="Grace Community Hospital 192"/>
    <x v="26"/>
    <n v="8"/>
    <n v="220"/>
    <n v="3.64"/>
    <s v="LT"/>
    <n v="4"/>
    <s v="PASS"/>
    <x v="0"/>
  </r>
  <r>
    <s v="2-4-patient_has_more_vaccinations_than_expected-"/>
    <n v="53"/>
    <s v="Grace Community Hospital 192"/>
    <x v="27"/>
    <n v="0"/>
    <n v="220"/>
    <n v="0"/>
    <s v="LT"/>
    <n v="1"/>
    <s v="PASS"/>
    <x v="0"/>
  </r>
  <r>
    <s v="2-5-vaccine_administration_date_is_after_vaccine_lot_expiration_date-"/>
    <n v="53"/>
    <s v="Grace Community Hospital 192"/>
    <x v="28"/>
    <n v="7"/>
    <n v="1788"/>
    <n v="0.39"/>
    <s v="LT"/>
    <n v="1"/>
    <s v="PASS"/>
    <x v="0"/>
  </r>
  <r>
    <s v="2-6-vaccine_administration_date_is_before_birth_date-"/>
    <n v="53"/>
    <s v="Grace Community Hospital 192"/>
    <x v="29"/>
    <n v="0"/>
    <n v="1788"/>
    <n v="0"/>
    <s v="LT"/>
    <n v="1"/>
    <s v="PASS"/>
    <x v="0"/>
  </r>
  <r>
    <s v="2-7-vaccine_administration_dates_on_the_first_day_of_the_month_do_not_exceed_normal_distribution_of_administrations_dates-"/>
    <n v="53"/>
    <s v="Grace Community Hospital 192"/>
    <x v="30"/>
    <n v="8"/>
    <n v="1788"/>
    <n v="0.45"/>
    <s v="LT"/>
    <n v="4"/>
    <s v="PASS"/>
    <x v="0"/>
  </r>
  <r>
    <s v="2-8-vaccine_administration_dates_on_the_15th_of_the_month_do_not_exceed_normal_distribution_of_administration_dates-"/>
    <n v="53"/>
    <s v="Grace Community Hospital 192"/>
    <x v="31"/>
    <n v="55"/>
    <n v="1788"/>
    <n v="3.08"/>
    <s v="LT"/>
    <n v="4"/>
    <s v="PASS"/>
    <x v="0"/>
  </r>
  <r>
    <s v="2-9-vaccine_administration_dates_on_the_last_day_of_the_month_do_not_exceed_normal_distribution_of_administration_dates-"/>
    <n v="53"/>
    <s v="Grace Community Hospital 192"/>
    <x v="32"/>
    <n v="69"/>
    <n v="1788"/>
    <n v="3.86"/>
    <s v="LT"/>
    <n v="4"/>
    <s v="PASS"/>
    <x v="0"/>
  </r>
  <r>
    <s v="2-10-vaccine_administration_code_was_administered_at_an_improbable_age-"/>
    <n v="53"/>
    <s v="Grace Community Hospital 192"/>
    <x v="33"/>
    <n v="0"/>
    <n v="1788"/>
    <n v="0"/>
    <s v="LT"/>
    <n v="1"/>
    <s v="PASS"/>
    <x v="0"/>
  </r>
  <r>
    <s v="2-11-vaccine_administration_code_is_not_specific_for_administered_vaccination_event-"/>
    <n v="53"/>
    <s v="Grace Community Hospital 192"/>
    <x v="34"/>
    <n v="0"/>
    <n v="1784"/>
    <n v="0"/>
    <s v="LT"/>
    <n v="1"/>
    <s v="PASS"/>
    <x v="0"/>
  </r>
  <r>
    <s v="2-12-vaccine_lot_number_has_an_invalid_prefix-"/>
    <n v="53"/>
    <s v="Grace Community Hospital 192"/>
    <x v="35"/>
    <n v="0"/>
    <n v="1784"/>
    <n v="0"/>
    <s v="LT"/>
    <n v="1"/>
    <s v="PASS"/>
    <x v="0"/>
  </r>
  <r>
    <s v="2-13-vaccine_lot_number_has_an_invalid_infix-"/>
    <n v="53"/>
    <s v="Grace Community Hospital 192"/>
    <x v="36"/>
    <n v="0"/>
    <n v="1784"/>
    <n v="0"/>
    <s v="LT"/>
    <n v="1"/>
    <s v="PASS"/>
    <x v="0"/>
  </r>
  <r>
    <s v="2-14-vaccine_lot_number_has_an_invalid_suffix-"/>
    <n v="53"/>
    <s v="Grace Community Hospital 192"/>
    <x v="37"/>
    <n v="0"/>
    <n v="1784"/>
    <n v="0"/>
    <s v="LT"/>
    <n v="1"/>
    <s v="PASS"/>
    <x v="0"/>
  </r>
  <r>
    <s v="2-15-vaccine_lot_number_contains_at_least_one_invalid_character-"/>
    <n v="53"/>
    <s v="Grace Community Hospital 192"/>
    <x v="38"/>
    <n v="0"/>
    <n v="1784"/>
    <n v="0"/>
    <s v="LT"/>
    <n v="1"/>
    <s v="PASS"/>
    <x v="0"/>
  </r>
  <r>
    <s v="2-16-vaccine_lot_number_is_too_short-"/>
    <n v="53"/>
    <s v="Grace Community Hospital 192"/>
    <x v="39"/>
    <n v="0"/>
    <n v="1784"/>
    <n v="0"/>
    <s v="LT"/>
    <n v="1"/>
    <s v="PASS"/>
    <x v="0"/>
  </r>
  <r>
    <s v="2-17-vaccine_administration_code_is_unrecognized-"/>
    <n v="53"/>
    <s v="Grace Community Hospital 192"/>
    <x v="40"/>
    <n v="0"/>
    <n v="1788"/>
    <n v="0"/>
    <s v="LT"/>
    <n v="1"/>
    <s v="PASS"/>
    <x v="0"/>
  </r>
  <r>
    <s v="2-18-vaccine_manufacturer_is_unrecognized-"/>
    <n v="53"/>
    <s v="Grace Community Hospital 192"/>
    <x v="41"/>
    <n v="0"/>
    <n v="1788"/>
    <n v="0"/>
    <s v="LT"/>
    <n v="1"/>
    <s v="PASS"/>
    <x v="0"/>
  </r>
  <r>
    <s v="2-19-vaccine_administration_route_is_unrecognized-"/>
    <n v="53"/>
    <s v="Grace Community Hospital 192"/>
    <x v="42"/>
    <n v="0"/>
    <n v="1784"/>
    <n v="0"/>
    <s v="LT"/>
    <n v="1"/>
    <s v="PASS"/>
    <x v="0"/>
  </r>
  <r>
    <s v="2-20-vaccine_body_site_is_unrecognized-"/>
    <n v="53"/>
    <s v="Grace Community Hospital 192"/>
    <x v="43"/>
    <n v="1"/>
    <n v="1784"/>
    <n v="0.06"/>
    <s v="LT"/>
    <n v="1"/>
    <s v="PASS"/>
    <x v="0"/>
  </r>
  <r>
    <s v="2-21-vaccination_information_source_is_administered_but_appeared_to_be_historical-"/>
    <n v="53"/>
    <s v="Grace Community Hospital 192"/>
    <x v="44"/>
    <n v="0"/>
    <n v="1784"/>
    <n v="0"/>
    <s v="NONE"/>
    <s v="NONE"/>
    <s v="NONE"/>
    <x v="0"/>
  </r>
  <r>
    <s v="2-22-_funding_source_does_not_match_eligibility_code"/>
    <n v="53"/>
    <s v="Grace Community Hospital 192"/>
    <x v="45"/>
    <n v="8"/>
    <n v="1784"/>
    <n v="0.45"/>
    <s v="NONE"/>
    <s v="NONE"/>
    <s v="NONE"/>
    <x v="0"/>
  </r>
  <r>
    <s v="3-1-administered_vaccination_events_are_entered_into_the_iis_within_one_calendar_day_from_administration_date-"/>
    <n v="53"/>
    <s v="Grace Community Hospital 192"/>
    <x v="46"/>
    <n v="1466"/>
    <n v="1784"/>
    <n v="82.17"/>
    <s v="GT"/>
    <n v="95"/>
    <s v="FAIL"/>
    <x v="0"/>
  </r>
  <r>
    <s v="3-2-patient_entry_into_iis_≤30_days_from_birth"/>
    <n v="53"/>
    <s v="Grace Community Hospital 192"/>
    <x v="47"/>
    <n v="205"/>
    <n v="220"/>
    <n v="93.18"/>
    <s v="GT"/>
    <n v="95"/>
    <s v="FAIL"/>
    <x v="0"/>
  </r>
  <r>
    <s v="3-3-patient_entry_into_iis_30–45_days_from_birth"/>
    <n v="53"/>
    <s v="Grace Community Hospital 192"/>
    <x v="48"/>
    <n v="7"/>
    <n v="220"/>
    <n v="3.18"/>
    <s v="LT"/>
    <n v="5"/>
    <s v="PASS"/>
    <x v="0"/>
  </r>
  <r>
    <s v="3-4-patient_entry_into_iis_45–60_days_from_birth"/>
    <n v="53"/>
    <s v="Grace Community Hospital 192"/>
    <x v="49"/>
    <n v="3"/>
    <n v="220"/>
    <n v="1.36"/>
    <s v="LT"/>
    <n v="5"/>
    <s v="PASS"/>
    <x v="0"/>
  </r>
  <r>
    <s v="3-5-patient_entry_into_iis_&gt;_60_days_from_birth"/>
    <n v="53"/>
    <s v="Grace Community Hospital 192"/>
    <x v="50"/>
    <n v="5"/>
    <n v="220"/>
    <n v="2.27"/>
    <s v="LT"/>
    <n v="5"/>
    <s v="PASS"/>
    <x v="0"/>
  </r>
  <r>
    <s v="3-6-administered_dose_entry_into_iis_2-7_days_from_admin_date"/>
    <n v="53"/>
    <s v="Grace Community Hospital 192"/>
    <x v="51"/>
    <n v="153"/>
    <n v="1784"/>
    <n v="8.58"/>
    <s v="LT"/>
    <n v="5"/>
    <s v="FAIL"/>
    <x v="0"/>
  </r>
  <r>
    <s v="3-7-administered_dose_entry_into_iis_8-14_days_from_admin_date"/>
    <n v="53"/>
    <s v="Grace Community Hospital 192"/>
    <x v="52"/>
    <n v="43"/>
    <n v="1784"/>
    <n v="2.41"/>
    <s v="LT"/>
    <n v="5"/>
    <s v="PASS"/>
    <x v="0"/>
  </r>
  <r>
    <s v="3-8-administered_dose_entry_into_iis_&gt;_14_days_from_admin_date"/>
    <n v="53"/>
    <s v="Grace Community Hospital 192"/>
    <x v="53"/>
    <n v="122"/>
    <n v="1784"/>
    <n v="6.84"/>
    <s v="LT"/>
    <n v="5"/>
    <s v="FAIL"/>
    <x v="0"/>
  </r>
  <r>
    <s v="1-1-patient_first_name_is_present-"/>
    <n v="154"/>
    <s v="Grace Community Hospital 232"/>
    <x v="0"/>
    <n v="8"/>
    <n v="8"/>
    <n v="100"/>
    <s v="GT"/>
    <n v="99"/>
    <s v="PASS"/>
    <x v="0"/>
  </r>
  <r>
    <s v="1-2-patient_middle_name_is_present-"/>
    <n v="154"/>
    <s v="Grace Community Hospital 232"/>
    <x v="1"/>
    <n v="8"/>
    <n v="8"/>
    <n v="100"/>
    <s v="GT"/>
    <n v="75"/>
    <s v="PASS"/>
    <x v="0"/>
  </r>
  <r>
    <s v="1-3-patient_name_last_is_present-"/>
    <n v="154"/>
    <s v="Grace Community Hospital 232"/>
    <x v="2"/>
    <n v="8"/>
    <n v="8"/>
    <n v="100"/>
    <s v="GT"/>
    <n v="99"/>
    <s v="PASS"/>
    <x v="0"/>
  </r>
  <r>
    <s v="1-4-patient_birth_date_is_present-_x0009_"/>
    <n v="154"/>
    <s v="Grace Community Hospital 232"/>
    <x v="3"/>
    <n v="8"/>
    <n v="8"/>
    <n v="100"/>
    <s v="GT"/>
    <n v="99"/>
    <s v="PASS"/>
    <x v="0"/>
  </r>
  <r>
    <s v="1-5-patient_gender_is_present-"/>
    <n v="154"/>
    <s v="Grace Community Hospital 232"/>
    <x v="4"/>
    <n v="8"/>
    <n v="8"/>
    <n v="100"/>
    <s v="GT"/>
    <n v="99"/>
    <s v="PASS"/>
    <x v="0"/>
  </r>
  <r>
    <s v="1-6-patient_address_street_is_present-"/>
    <n v="154"/>
    <s v="Grace Community Hospital 232"/>
    <x v="5"/>
    <n v="8"/>
    <n v="8"/>
    <n v="100"/>
    <s v="GT"/>
    <n v="85"/>
    <s v="PASS"/>
    <x v="0"/>
  </r>
  <r>
    <s v="1-7-_patient_address_city_is_present-_x0009_"/>
    <n v="154"/>
    <s v="Grace Community Hospital 232"/>
    <x v="6"/>
    <n v="8"/>
    <n v="8"/>
    <n v="100"/>
    <s v="GT"/>
    <n v="85"/>
    <s v="PASS"/>
    <x v="0"/>
  </r>
  <r>
    <s v="1-8-patient_address_state_is_present-_x0009_"/>
    <n v="154"/>
    <s v="Grace Community Hospital 232"/>
    <x v="7"/>
    <n v="8"/>
    <n v="8"/>
    <n v="100"/>
    <s v="GT"/>
    <n v="85"/>
    <s v="PASS"/>
    <x v="0"/>
  </r>
  <r>
    <s v="1-9-patient_address_zip_code_is_present-_x0009_"/>
    <n v="154"/>
    <s v="Grace Community Hospital 232"/>
    <x v="8"/>
    <n v="8"/>
    <n v="8"/>
    <n v="100"/>
    <s v="GT"/>
    <n v="85"/>
    <s v="PASS"/>
    <x v="0"/>
  </r>
  <r>
    <s v="1-10-patient_complete_address_is_present-"/>
    <n v="154"/>
    <s v="Grace Community Hospital 232"/>
    <x v="9"/>
    <n v="8"/>
    <n v="8"/>
    <n v="100"/>
    <s v="GT"/>
    <n v="85"/>
    <s v="PASS"/>
    <x v="0"/>
  </r>
  <r>
    <s v="1-11-patient_race_is_present-"/>
    <n v="154"/>
    <s v="Grace Community Hospital 232"/>
    <x v="10"/>
    <n v="8"/>
    <n v="8"/>
    <n v="100"/>
    <s v="GT"/>
    <n v="95"/>
    <s v="PASS"/>
    <x v="0"/>
  </r>
  <r>
    <s v="1-12-patient_ethnicity_is_present-"/>
    <n v="154"/>
    <s v="Grace Community Hospital 232"/>
    <x v="11"/>
    <n v="8"/>
    <n v="8"/>
    <n v="100"/>
    <s v="GT"/>
    <n v="95"/>
    <s v="PASS"/>
    <x v="0"/>
  </r>
  <r>
    <s v="1-13-patient_phone_number_is_present-"/>
    <n v="154"/>
    <s v="Grace Community Hospital 232"/>
    <x v="12"/>
    <n v="7"/>
    <n v="8"/>
    <n v="87.5"/>
    <s v="GT"/>
    <n v="90"/>
    <s v="FAIL"/>
    <x v="0"/>
  </r>
  <r>
    <s v="1-14-patient_email_is_present-"/>
    <n v="154"/>
    <s v="Grace Community Hospital 232"/>
    <x v="13"/>
    <n v="8"/>
    <n v="8"/>
    <n v="100"/>
    <s v="GT"/>
    <n v="90"/>
    <s v="PASS"/>
    <x v="0"/>
  </r>
  <r>
    <s v="1-15-mother’s_maiden_name_is_present-"/>
    <n v="154"/>
    <s v="Grace Community Hospital 232"/>
    <x v="14"/>
    <n v="8"/>
    <n v="8"/>
    <n v="100"/>
    <s v="GT"/>
    <n v="90"/>
    <s v="PASS"/>
    <x v="0"/>
  </r>
  <r>
    <s v="1-16-responsible_person_first_name_is_present-"/>
    <n v="154"/>
    <s v="Grace Community Hospital 232"/>
    <x v="15"/>
    <n v="7"/>
    <n v="8"/>
    <n v="87.5"/>
    <s v="GT"/>
    <n v="90"/>
    <s v="FAIL"/>
    <x v="0"/>
  </r>
  <r>
    <s v="1-17-responsible_person_last_name_is_present-"/>
    <n v="154"/>
    <s v="Grace Community Hospital 232"/>
    <x v="16"/>
    <n v="7"/>
    <n v="8"/>
    <n v="87.5"/>
    <s v="GT"/>
    <n v="90"/>
    <s v="FAIL"/>
    <x v="0"/>
  </r>
  <r>
    <s v="1-18-vaccine_administration_code_is_present-"/>
    <n v="154"/>
    <s v="Grace Community Hospital 232"/>
    <x v="17"/>
    <n v="32"/>
    <n v="32"/>
    <n v="100"/>
    <s v="GT"/>
    <n v="99"/>
    <s v="PASS"/>
    <x v="0"/>
  </r>
  <r>
    <s v="1-19-vaccine_administration_date_is_present-"/>
    <n v="154"/>
    <s v="Grace Community Hospital 232"/>
    <x v="18"/>
    <n v="32"/>
    <n v="32"/>
    <n v="100"/>
    <s v="GT"/>
    <n v="99"/>
    <s v="PASS"/>
    <x v="0"/>
  </r>
  <r>
    <s v="1-20-vaccine_information_source_(e-g-_admin/historical_indicator)_is_present-"/>
    <n v="154"/>
    <s v="Grace Community Hospital 232"/>
    <x v="19"/>
    <n v="32"/>
    <n v="32"/>
    <n v="100"/>
    <s v="GT"/>
    <n v="99"/>
    <s v="PASS"/>
    <x v="0"/>
  </r>
  <r>
    <s v="1-21-vaccine_lot_number_is_present-"/>
    <n v="154"/>
    <s v="Grace Community Hospital 232"/>
    <x v="20"/>
    <n v="32"/>
    <n v="32"/>
    <n v="100"/>
    <s v="GT"/>
    <n v="99"/>
    <s v="PASS"/>
    <x v="0"/>
  </r>
  <r>
    <s v="1-22-vaccine_lot_expiration_date_is_present-"/>
    <n v="154"/>
    <s v="Grace Community Hospital 232"/>
    <x v="21"/>
    <n v="32"/>
    <n v="32"/>
    <n v="100"/>
    <s v="GT"/>
    <n v="99"/>
    <s v="PASS"/>
    <x v="0"/>
  </r>
  <r>
    <s v="1-23-vaccine_eligibility_code_is_present-"/>
    <n v="154"/>
    <s v="Grace Community Hospital 232"/>
    <x v="22"/>
    <n v="32"/>
    <n v="32"/>
    <n v="100"/>
    <s v="GT"/>
    <n v="99"/>
    <s v="PASS"/>
    <x v="0"/>
  </r>
  <r>
    <s v="1-24-vaccine_funding_source_is_present-"/>
    <n v="154"/>
    <s v="Grace Community Hospital 232"/>
    <x v="23"/>
    <n v="32"/>
    <n v="32"/>
    <n v="100"/>
    <s v="GT"/>
    <n v="99"/>
    <s v="PASS"/>
    <x v="0"/>
  </r>
  <r>
    <s v="2-1-patients_born_on_the_first_of_the_month_do_not_exceed_normal_distribution_of_birth_dates-"/>
    <n v="154"/>
    <s v="Grace Community Hospital 232"/>
    <x v="24"/>
    <n v="1"/>
    <n v="8"/>
    <n v="12.5"/>
    <s v="LT"/>
    <n v="4"/>
    <s v="FAIL"/>
    <x v="0"/>
  </r>
  <r>
    <s v="2-2-patients_born_on_the_15th_of_the_month_do_not_exceed_normal_distribution_of_birth_dates-"/>
    <n v="154"/>
    <s v="Grace Community Hospital 232"/>
    <x v="25"/>
    <n v="1"/>
    <n v="8"/>
    <n v="12.5"/>
    <s v="LT"/>
    <n v="4"/>
    <s v="FAIL"/>
    <x v="0"/>
  </r>
  <r>
    <s v="2-3-patients_born_on_the_last_day_of_the_month_do_not_exceed_normal_distribution_of_birth_dates-"/>
    <n v="154"/>
    <s v="Grace Community Hospital 232"/>
    <x v="26"/>
    <n v="0"/>
    <n v="8"/>
    <n v="0"/>
    <s v="LT"/>
    <n v="4"/>
    <s v="PASS"/>
    <x v="0"/>
  </r>
  <r>
    <s v="2-4-patient_has_more_vaccinations_than_expected-"/>
    <n v="154"/>
    <s v="Grace Community Hospital 232"/>
    <x v="27"/>
    <n v="0"/>
    <n v="8"/>
    <n v="0"/>
    <s v="LT"/>
    <n v="1"/>
    <s v="PASS"/>
    <x v="0"/>
  </r>
  <r>
    <s v="2-5-vaccine_administration_date_is_after_vaccine_lot_expiration_date-"/>
    <n v="154"/>
    <s v="Grace Community Hospital 232"/>
    <x v="28"/>
    <n v="0"/>
    <n v="32"/>
    <n v="0"/>
    <s v="LT"/>
    <n v="1"/>
    <s v="PASS"/>
    <x v="0"/>
  </r>
  <r>
    <s v="2-6-vaccine_administration_date_is_before_birth_date-"/>
    <n v="154"/>
    <s v="Grace Community Hospital 232"/>
    <x v="29"/>
    <n v="0"/>
    <n v="32"/>
    <n v="0"/>
    <s v="LT"/>
    <n v="1"/>
    <s v="PASS"/>
    <x v="0"/>
  </r>
  <r>
    <s v="2-7-vaccine_administration_dates_on_the_first_day_of_the_month_do_not_exceed_normal_distribution_of_administrations_dates-"/>
    <n v="154"/>
    <s v="Grace Community Hospital 232"/>
    <x v="30"/>
    <n v="0"/>
    <n v="32"/>
    <n v="0"/>
    <s v="LT"/>
    <n v="4"/>
    <s v="PASS"/>
    <x v="0"/>
  </r>
  <r>
    <s v="2-8-vaccine_administration_dates_on_the_15th_of_the_month_do_not_exceed_normal_distribution_of_administration_dates-"/>
    <n v="154"/>
    <s v="Grace Community Hospital 232"/>
    <x v="31"/>
    <n v="3"/>
    <n v="32"/>
    <n v="9.3800000000000008"/>
    <s v="LT"/>
    <n v="4"/>
    <s v="FAIL"/>
    <x v="0"/>
  </r>
  <r>
    <s v="2-9-vaccine_administration_dates_on_the_last_day_of_the_month_do_not_exceed_normal_distribution_of_administration_dates-"/>
    <n v="154"/>
    <s v="Grace Community Hospital 232"/>
    <x v="32"/>
    <n v="0"/>
    <n v="32"/>
    <n v="0"/>
    <s v="LT"/>
    <n v="4"/>
    <s v="PASS"/>
    <x v="0"/>
  </r>
  <r>
    <s v="2-10-vaccine_administration_code_was_administered_at_an_improbable_age-"/>
    <n v="154"/>
    <s v="Grace Community Hospital 232"/>
    <x v="33"/>
    <n v="0"/>
    <n v="32"/>
    <n v="0"/>
    <s v="LT"/>
    <n v="1"/>
    <s v="PASS"/>
    <x v="0"/>
  </r>
  <r>
    <s v="2-11-vaccine_administration_code_is_not_specific_for_administered_vaccination_event-"/>
    <n v="154"/>
    <s v="Grace Community Hospital 232"/>
    <x v="34"/>
    <n v="0"/>
    <n v="32"/>
    <n v="0"/>
    <s v="LT"/>
    <n v="1"/>
    <s v="PASS"/>
    <x v="0"/>
  </r>
  <r>
    <s v="2-12-vaccine_lot_number_has_an_invalid_prefix-"/>
    <n v="154"/>
    <s v="Grace Community Hospital 232"/>
    <x v="35"/>
    <n v="0"/>
    <n v="32"/>
    <n v="0"/>
    <s v="LT"/>
    <n v="1"/>
    <s v="PASS"/>
    <x v="0"/>
  </r>
  <r>
    <s v="2-13-vaccine_lot_number_has_an_invalid_infix-"/>
    <n v="154"/>
    <s v="Grace Community Hospital 232"/>
    <x v="36"/>
    <n v="0"/>
    <n v="32"/>
    <n v="0"/>
    <s v="LT"/>
    <n v="1"/>
    <s v="PASS"/>
    <x v="0"/>
  </r>
  <r>
    <s v="2-14-vaccine_lot_number_has_an_invalid_suffix-"/>
    <n v="154"/>
    <s v="Grace Community Hospital 232"/>
    <x v="37"/>
    <n v="0"/>
    <n v="32"/>
    <n v="0"/>
    <s v="LT"/>
    <n v="1"/>
    <s v="PASS"/>
    <x v="0"/>
  </r>
  <r>
    <s v="2-15-vaccine_lot_number_contains_at_least_one_invalid_character-"/>
    <n v="154"/>
    <s v="Grace Community Hospital 232"/>
    <x v="38"/>
    <n v="0"/>
    <n v="32"/>
    <n v="0"/>
    <s v="LT"/>
    <n v="1"/>
    <s v="PASS"/>
    <x v="0"/>
  </r>
  <r>
    <s v="2-16-vaccine_lot_number_is_too_short-"/>
    <n v="154"/>
    <s v="Grace Community Hospital 232"/>
    <x v="39"/>
    <n v="0"/>
    <n v="32"/>
    <n v="0"/>
    <s v="LT"/>
    <n v="1"/>
    <s v="PASS"/>
    <x v="0"/>
  </r>
  <r>
    <s v="2-17-vaccine_administration_code_is_unrecognized-"/>
    <n v="154"/>
    <s v="Grace Community Hospital 232"/>
    <x v="40"/>
    <n v="0"/>
    <n v="32"/>
    <n v="0"/>
    <s v="LT"/>
    <n v="1"/>
    <s v="PASS"/>
    <x v="0"/>
  </r>
  <r>
    <s v="2-18-vaccine_manufacturer_is_unrecognized-"/>
    <n v="154"/>
    <s v="Grace Community Hospital 232"/>
    <x v="41"/>
    <n v="0"/>
    <n v="32"/>
    <n v="0"/>
    <s v="LT"/>
    <n v="1"/>
    <s v="PASS"/>
    <x v="0"/>
  </r>
  <r>
    <s v="2-19-vaccine_administration_route_is_unrecognized-"/>
    <n v="154"/>
    <s v="Grace Community Hospital 232"/>
    <x v="42"/>
    <n v="0"/>
    <n v="32"/>
    <n v="0"/>
    <s v="LT"/>
    <n v="1"/>
    <s v="PASS"/>
    <x v="0"/>
  </r>
  <r>
    <s v="2-20-vaccine_body_site_is_unrecognized-"/>
    <n v="154"/>
    <s v="Grace Community Hospital 232"/>
    <x v="43"/>
    <n v="0"/>
    <n v="32"/>
    <n v="0"/>
    <s v="LT"/>
    <n v="1"/>
    <s v="PASS"/>
    <x v="0"/>
  </r>
  <r>
    <s v="2-21-vaccination_information_source_is_administered_but_appeared_to_be_historical-"/>
    <n v="154"/>
    <s v="Grace Community Hospital 232"/>
    <x v="44"/>
    <n v="0"/>
    <n v="32"/>
    <n v="0"/>
    <s v="NONE"/>
    <s v="NONE"/>
    <s v="NONE"/>
    <x v="0"/>
  </r>
  <r>
    <s v="2-22-_funding_source_does_not_match_eligibility_code"/>
    <n v="154"/>
    <s v="Grace Community Hospital 232"/>
    <x v="45"/>
    <n v="5"/>
    <n v="32"/>
    <n v="15.63"/>
    <s v="NONE"/>
    <s v="NONE"/>
    <s v="NONE"/>
    <x v="0"/>
  </r>
  <r>
    <s v="3-1-administered_vaccination_events_are_entered_into_the_iis_within_one_calendar_day_from_administration_date-"/>
    <n v="154"/>
    <s v="Grace Community Hospital 232"/>
    <x v="46"/>
    <n v="27"/>
    <n v="32"/>
    <n v="84.38"/>
    <s v="GT"/>
    <n v="95"/>
    <s v="FAIL"/>
    <x v="0"/>
  </r>
  <r>
    <s v="3-2-patient_entry_into_iis_≤30_days_from_birth"/>
    <n v="154"/>
    <s v="Grace Community Hospital 232"/>
    <x v="47"/>
    <n v="5"/>
    <n v="8"/>
    <n v="62.5"/>
    <s v="GT"/>
    <n v="95"/>
    <s v="FAIL"/>
    <x v="0"/>
  </r>
  <r>
    <s v="3-3-patient_entry_into_iis_30–45_days_from_birth"/>
    <n v="154"/>
    <s v="Grace Community Hospital 232"/>
    <x v="48"/>
    <n v="0"/>
    <n v="8"/>
    <n v="0"/>
    <s v="LT"/>
    <n v="5"/>
    <s v="PASS"/>
    <x v="0"/>
  </r>
  <r>
    <s v="3-4-patient_entry_into_iis_45–60_days_from_birth"/>
    <n v="154"/>
    <s v="Grace Community Hospital 232"/>
    <x v="49"/>
    <n v="0"/>
    <n v="8"/>
    <n v="0"/>
    <s v="LT"/>
    <n v="5"/>
    <s v="PASS"/>
    <x v="0"/>
  </r>
  <r>
    <s v="3-5-patient_entry_into_iis_&gt;_60_days_from_birth"/>
    <n v="154"/>
    <s v="Grace Community Hospital 232"/>
    <x v="50"/>
    <n v="3"/>
    <n v="8"/>
    <n v="37.5"/>
    <s v="LT"/>
    <n v="5"/>
    <s v="FAIL"/>
    <x v="0"/>
  </r>
  <r>
    <s v="3-6-administered_dose_entry_into_iis_2-7_days_from_admin_date"/>
    <n v="154"/>
    <s v="Grace Community Hospital 232"/>
    <x v="51"/>
    <n v="4"/>
    <n v="32"/>
    <n v="12.5"/>
    <s v="LT"/>
    <n v="5"/>
    <s v="FAIL"/>
    <x v="0"/>
  </r>
  <r>
    <s v="3-7-administered_dose_entry_into_iis_8-14_days_from_admin_date"/>
    <n v="154"/>
    <s v="Grace Community Hospital 232"/>
    <x v="52"/>
    <n v="0"/>
    <n v="32"/>
    <n v="0"/>
    <s v="LT"/>
    <n v="5"/>
    <s v="PASS"/>
    <x v="0"/>
  </r>
  <r>
    <s v="3-8-administered_dose_entry_into_iis_&gt;_14_days_from_admin_date"/>
    <n v="154"/>
    <s v="Grace Community Hospital 232"/>
    <x v="53"/>
    <n v="1"/>
    <n v="32"/>
    <n v="3.13"/>
    <s v="LT"/>
    <n v="5"/>
    <s v="PASS"/>
    <x v="0"/>
  </r>
  <r>
    <s v="1-1-patient_first_name_is_present-"/>
    <n v="205"/>
    <s v="Grace General Hospital 178"/>
    <x v="0"/>
    <n v="1"/>
    <n v="1"/>
    <n v="100"/>
    <s v="GT"/>
    <n v="99"/>
    <s v="PASS"/>
    <x v="0"/>
  </r>
  <r>
    <s v="1-2-patient_middle_name_is_present-"/>
    <n v="205"/>
    <s v="Grace General Hospital 178"/>
    <x v="1"/>
    <n v="0"/>
    <n v="1"/>
    <n v="0"/>
    <s v="GT"/>
    <n v="75"/>
    <s v="FAIL"/>
    <x v="0"/>
  </r>
  <r>
    <s v="1-3-patient_name_last_is_present-"/>
    <n v="205"/>
    <s v="Grace General Hospital 178"/>
    <x v="2"/>
    <n v="1"/>
    <n v="1"/>
    <n v="100"/>
    <s v="GT"/>
    <n v="99"/>
    <s v="PASS"/>
    <x v="0"/>
  </r>
  <r>
    <s v="1-4-patient_birth_date_is_present-_x0009_"/>
    <n v="205"/>
    <s v="Grace General Hospital 178"/>
    <x v="3"/>
    <n v="1"/>
    <n v="1"/>
    <n v="100"/>
    <s v="GT"/>
    <n v="99"/>
    <s v="PASS"/>
    <x v="0"/>
  </r>
  <r>
    <s v="1-5-patient_gender_is_present-"/>
    <n v="205"/>
    <s v="Grace General Hospital 178"/>
    <x v="4"/>
    <n v="1"/>
    <n v="1"/>
    <n v="100"/>
    <s v="GT"/>
    <n v="99"/>
    <s v="PASS"/>
    <x v="0"/>
  </r>
  <r>
    <s v="1-6-patient_address_street_is_present-"/>
    <n v="205"/>
    <s v="Grace General Hospital 178"/>
    <x v="5"/>
    <n v="1"/>
    <n v="1"/>
    <n v="100"/>
    <s v="GT"/>
    <n v="85"/>
    <s v="PASS"/>
    <x v="0"/>
  </r>
  <r>
    <s v="1-7-_patient_address_city_is_present-_x0009_"/>
    <n v="205"/>
    <s v="Grace General Hospital 178"/>
    <x v="6"/>
    <n v="1"/>
    <n v="1"/>
    <n v="100"/>
    <s v="GT"/>
    <n v="85"/>
    <s v="PASS"/>
    <x v="0"/>
  </r>
  <r>
    <s v="1-8-patient_address_state_is_present-_x0009_"/>
    <n v="205"/>
    <s v="Grace General Hospital 178"/>
    <x v="7"/>
    <n v="1"/>
    <n v="1"/>
    <n v="100"/>
    <s v="GT"/>
    <n v="85"/>
    <s v="PASS"/>
    <x v="0"/>
  </r>
  <r>
    <s v="1-9-patient_address_zip_code_is_present-_x0009_"/>
    <n v="205"/>
    <s v="Grace General Hospital 178"/>
    <x v="8"/>
    <n v="1"/>
    <n v="1"/>
    <n v="100"/>
    <s v="GT"/>
    <n v="85"/>
    <s v="PASS"/>
    <x v="0"/>
  </r>
  <r>
    <s v="1-10-patient_complete_address_is_present-"/>
    <n v="205"/>
    <s v="Grace General Hospital 178"/>
    <x v="9"/>
    <n v="1"/>
    <n v="1"/>
    <n v="100"/>
    <s v="GT"/>
    <n v="85"/>
    <s v="PASS"/>
    <x v="0"/>
  </r>
  <r>
    <s v="1-11-patient_race_is_present-"/>
    <n v="205"/>
    <s v="Grace General Hospital 178"/>
    <x v="10"/>
    <n v="1"/>
    <n v="1"/>
    <n v="100"/>
    <s v="GT"/>
    <n v="95"/>
    <s v="PASS"/>
    <x v="0"/>
  </r>
  <r>
    <s v="1-12-patient_ethnicity_is_present-"/>
    <n v="205"/>
    <s v="Grace General Hospital 178"/>
    <x v="11"/>
    <n v="1"/>
    <n v="1"/>
    <n v="100"/>
    <s v="GT"/>
    <n v="95"/>
    <s v="PASS"/>
    <x v="0"/>
  </r>
  <r>
    <s v="1-13-patient_phone_number_is_present-"/>
    <n v="205"/>
    <s v="Grace General Hospital 178"/>
    <x v="12"/>
    <n v="1"/>
    <n v="1"/>
    <n v="100"/>
    <s v="GT"/>
    <n v="90"/>
    <s v="PASS"/>
    <x v="0"/>
  </r>
  <r>
    <s v="1-14-patient_email_is_present-"/>
    <n v="205"/>
    <s v="Grace General Hospital 178"/>
    <x v="13"/>
    <n v="1"/>
    <n v="1"/>
    <n v="100"/>
    <s v="GT"/>
    <n v="90"/>
    <s v="PASS"/>
    <x v="0"/>
  </r>
  <r>
    <s v="1-15-mother’s_maiden_name_is_present-"/>
    <n v="205"/>
    <s v="Grace General Hospital 178"/>
    <x v="14"/>
    <n v="0"/>
    <n v="1"/>
    <n v="0"/>
    <s v="GT"/>
    <n v="90"/>
    <s v="FAIL"/>
    <x v="0"/>
  </r>
  <r>
    <s v="1-16-responsible_person_first_name_is_present-"/>
    <n v="205"/>
    <s v="Grace General Hospital 178"/>
    <x v="15"/>
    <n v="0"/>
    <n v="1"/>
    <n v="0"/>
    <s v="GT"/>
    <n v="90"/>
    <s v="FAIL"/>
    <x v="0"/>
  </r>
  <r>
    <s v="1-17-responsible_person_last_name_is_present-"/>
    <n v="205"/>
    <s v="Grace General Hospital 178"/>
    <x v="16"/>
    <n v="0"/>
    <n v="1"/>
    <n v="0"/>
    <s v="GT"/>
    <n v="90"/>
    <s v="FAIL"/>
    <x v="0"/>
  </r>
  <r>
    <s v="1-18-vaccine_administration_code_is_present-"/>
    <n v="205"/>
    <s v="Grace General Hospital 178"/>
    <x v="17"/>
    <n v="3"/>
    <n v="3"/>
    <n v="100"/>
    <s v="GT"/>
    <n v="99"/>
    <s v="PASS"/>
    <x v="0"/>
  </r>
  <r>
    <s v="1-19-vaccine_administration_date_is_present-"/>
    <n v="205"/>
    <s v="Grace General Hospital 178"/>
    <x v="18"/>
    <n v="3"/>
    <n v="3"/>
    <n v="100"/>
    <s v="GT"/>
    <n v="99"/>
    <s v="PASS"/>
    <x v="0"/>
  </r>
  <r>
    <s v="1-20-vaccine_information_source_(e-g-_admin/historical_indicator)_is_present-"/>
    <n v="205"/>
    <s v="Grace General Hospital 178"/>
    <x v="19"/>
    <n v="3"/>
    <n v="3"/>
    <n v="100"/>
    <s v="GT"/>
    <n v="99"/>
    <s v="PASS"/>
    <x v="0"/>
  </r>
  <r>
    <s v="1-21-vaccine_lot_number_is_present-"/>
    <n v="205"/>
    <s v="Grace General Hospital 178"/>
    <x v="20"/>
    <n v="3"/>
    <n v="3"/>
    <n v="100"/>
    <s v="GT"/>
    <n v="99"/>
    <s v="PASS"/>
    <x v="0"/>
  </r>
  <r>
    <s v="1-22-vaccine_lot_expiration_date_is_present-"/>
    <n v="205"/>
    <s v="Grace General Hospital 178"/>
    <x v="21"/>
    <n v="3"/>
    <n v="3"/>
    <n v="100"/>
    <s v="GT"/>
    <n v="99"/>
    <s v="PASS"/>
    <x v="0"/>
  </r>
  <r>
    <s v="1-23-vaccine_eligibility_code_is_present-"/>
    <n v="205"/>
    <s v="Grace General Hospital 178"/>
    <x v="22"/>
    <n v="3"/>
    <n v="3"/>
    <n v="100"/>
    <s v="GT"/>
    <n v="99"/>
    <s v="PASS"/>
    <x v="0"/>
  </r>
  <r>
    <s v="1-24-vaccine_funding_source_is_present-"/>
    <n v="205"/>
    <s v="Grace General Hospital 178"/>
    <x v="23"/>
    <n v="3"/>
    <n v="3"/>
    <n v="100"/>
    <s v="GT"/>
    <n v="99"/>
    <s v="PASS"/>
    <x v="0"/>
  </r>
  <r>
    <s v="2-1-patients_born_on_the_first_of_the_month_do_not_exceed_normal_distribution_of_birth_dates-"/>
    <n v="205"/>
    <s v="Grace General Hospital 178"/>
    <x v="24"/>
    <n v="0"/>
    <n v="1"/>
    <n v="0"/>
    <s v="LT"/>
    <n v="4"/>
    <s v="PASS"/>
    <x v="0"/>
  </r>
  <r>
    <s v="2-2-patients_born_on_the_15th_of_the_month_do_not_exceed_normal_distribution_of_birth_dates-"/>
    <n v="205"/>
    <s v="Grace General Hospital 178"/>
    <x v="25"/>
    <n v="0"/>
    <n v="1"/>
    <n v="0"/>
    <s v="LT"/>
    <n v="4"/>
    <s v="PASS"/>
    <x v="0"/>
  </r>
  <r>
    <s v="2-3-patients_born_on_the_last_day_of_the_month_do_not_exceed_normal_distribution_of_birth_dates-"/>
    <n v="205"/>
    <s v="Grace General Hospital 178"/>
    <x v="26"/>
    <n v="0"/>
    <n v="1"/>
    <n v="0"/>
    <s v="LT"/>
    <n v="4"/>
    <s v="PASS"/>
    <x v="0"/>
  </r>
  <r>
    <s v="2-4-patient_has_more_vaccinations_than_expected-"/>
    <n v="205"/>
    <s v="Grace General Hospital 178"/>
    <x v="27"/>
    <n v="0"/>
    <n v="1"/>
    <n v="0"/>
    <s v="LT"/>
    <n v="1"/>
    <s v="PASS"/>
    <x v="0"/>
  </r>
  <r>
    <s v="2-5-vaccine_administration_date_is_after_vaccine_lot_expiration_date-"/>
    <n v="205"/>
    <s v="Grace General Hospital 178"/>
    <x v="28"/>
    <n v="0"/>
    <n v="3"/>
    <n v="0"/>
    <s v="LT"/>
    <n v="1"/>
    <s v="PASS"/>
    <x v="0"/>
  </r>
  <r>
    <s v="2-6-vaccine_administration_date_is_before_birth_date-"/>
    <n v="205"/>
    <s v="Grace General Hospital 178"/>
    <x v="29"/>
    <n v="0"/>
    <n v="3"/>
    <n v="0"/>
    <s v="LT"/>
    <n v="1"/>
    <s v="PASS"/>
    <x v="0"/>
  </r>
  <r>
    <s v="2-7-vaccine_administration_dates_on_the_first_day_of_the_month_do_not_exceed_normal_distribution_of_administrations_dates-"/>
    <n v="205"/>
    <s v="Grace General Hospital 178"/>
    <x v="30"/>
    <n v="0"/>
    <n v="3"/>
    <n v="0"/>
    <s v="LT"/>
    <n v="4"/>
    <s v="PASS"/>
    <x v="0"/>
  </r>
  <r>
    <s v="2-8-vaccine_administration_dates_on_the_15th_of_the_month_do_not_exceed_normal_distribution_of_administration_dates-"/>
    <n v="205"/>
    <s v="Grace General Hospital 178"/>
    <x v="31"/>
    <n v="3"/>
    <n v="3"/>
    <n v="100"/>
    <s v="LT"/>
    <n v="4"/>
    <s v="FAIL"/>
    <x v="0"/>
  </r>
  <r>
    <s v="2-9-vaccine_administration_dates_on_the_last_day_of_the_month_do_not_exceed_normal_distribution_of_administration_dates-"/>
    <n v="205"/>
    <s v="Grace General Hospital 178"/>
    <x v="32"/>
    <n v="0"/>
    <n v="3"/>
    <n v="0"/>
    <s v="LT"/>
    <n v="4"/>
    <s v="PASS"/>
    <x v="0"/>
  </r>
  <r>
    <s v="2-10-vaccine_administration_code_was_administered_at_an_improbable_age-"/>
    <n v="205"/>
    <s v="Grace General Hospital 178"/>
    <x v="33"/>
    <n v="0"/>
    <n v="3"/>
    <n v="0"/>
    <s v="LT"/>
    <n v="1"/>
    <s v="PASS"/>
    <x v="0"/>
  </r>
  <r>
    <s v="2-11-vaccine_administration_code_is_not_specific_for_administered_vaccination_event-"/>
    <n v="205"/>
    <s v="Grace General Hospital 178"/>
    <x v="34"/>
    <n v="0"/>
    <n v="3"/>
    <n v="0"/>
    <s v="LT"/>
    <n v="1"/>
    <s v="PASS"/>
    <x v="0"/>
  </r>
  <r>
    <s v="2-12-vaccine_lot_number_has_an_invalid_prefix-"/>
    <n v="205"/>
    <s v="Grace General Hospital 178"/>
    <x v="35"/>
    <n v="0"/>
    <n v="3"/>
    <n v="0"/>
    <s v="LT"/>
    <n v="1"/>
    <s v="PASS"/>
    <x v="0"/>
  </r>
  <r>
    <s v="2-13-vaccine_lot_number_has_an_invalid_infix-"/>
    <n v="205"/>
    <s v="Grace General Hospital 178"/>
    <x v="36"/>
    <n v="0"/>
    <n v="3"/>
    <n v="0"/>
    <s v="LT"/>
    <n v="1"/>
    <s v="PASS"/>
    <x v="0"/>
  </r>
  <r>
    <s v="2-14-vaccine_lot_number_has_an_invalid_suffix-"/>
    <n v="205"/>
    <s v="Grace General Hospital 178"/>
    <x v="37"/>
    <n v="0"/>
    <n v="3"/>
    <n v="0"/>
    <s v="LT"/>
    <n v="1"/>
    <s v="PASS"/>
    <x v="0"/>
  </r>
  <r>
    <s v="2-15-vaccine_lot_number_contains_at_least_one_invalid_character-"/>
    <n v="205"/>
    <s v="Grace General Hospital 178"/>
    <x v="38"/>
    <n v="0"/>
    <n v="3"/>
    <n v="0"/>
    <s v="LT"/>
    <n v="1"/>
    <s v="PASS"/>
    <x v="0"/>
  </r>
  <r>
    <s v="2-16-vaccine_lot_number_is_too_short-"/>
    <n v="205"/>
    <s v="Grace General Hospital 178"/>
    <x v="39"/>
    <n v="0"/>
    <n v="3"/>
    <n v="0"/>
    <s v="LT"/>
    <n v="1"/>
    <s v="PASS"/>
    <x v="0"/>
  </r>
  <r>
    <s v="2-17-vaccine_administration_code_is_unrecognized-"/>
    <n v="205"/>
    <s v="Grace General Hospital 178"/>
    <x v="40"/>
    <n v="0"/>
    <n v="3"/>
    <n v="0"/>
    <s v="LT"/>
    <n v="1"/>
    <s v="PASS"/>
    <x v="0"/>
  </r>
  <r>
    <s v="2-18-vaccine_manufacturer_is_unrecognized-"/>
    <n v="205"/>
    <s v="Grace General Hospital 178"/>
    <x v="41"/>
    <n v="0"/>
    <n v="3"/>
    <n v="0"/>
    <s v="LT"/>
    <n v="1"/>
    <s v="PASS"/>
    <x v="0"/>
  </r>
  <r>
    <s v="2-19-vaccine_administration_route_is_unrecognized-"/>
    <n v="205"/>
    <s v="Grace General Hospital 178"/>
    <x v="42"/>
    <n v="0"/>
    <n v="3"/>
    <n v="0"/>
    <s v="LT"/>
    <n v="1"/>
    <s v="PASS"/>
    <x v="0"/>
  </r>
  <r>
    <s v="2-20-vaccine_body_site_is_unrecognized-"/>
    <n v="205"/>
    <s v="Grace General Hospital 178"/>
    <x v="43"/>
    <n v="0"/>
    <n v="3"/>
    <n v="0"/>
    <s v="LT"/>
    <n v="1"/>
    <s v="PASS"/>
    <x v="0"/>
  </r>
  <r>
    <s v="2-21-vaccination_information_source_is_administered_but_appeared_to_be_historical-"/>
    <n v="205"/>
    <s v="Grace General Hospital 178"/>
    <x v="44"/>
    <n v="0"/>
    <n v="3"/>
    <n v="0"/>
    <s v="NONE"/>
    <s v="NONE"/>
    <s v="NONE"/>
    <x v="0"/>
  </r>
  <r>
    <s v="2-22-_funding_source_does_not_match_eligibility_code"/>
    <n v="205"/>
    <s v="Grace General Hospital 178"/>
    <x v="45"/>
    <n v="0"/>
    <n v="3"/>
    <n v="0"/>
    <s v="NONE"/>
    <s v="NONE"/>
    <s v="NONE"/>
    <x v="0"/>
  </r>
  <r>
    <s v="3-1-administered_vaccination_events_are_entered_into_the_iis_within_one_calendar_day_from_administration_date-"/>
    <n v="205"/>
    <s v="Grace General Hospital 178"/>
    <x v="46"/>
    <n v="3"/>
    <n v="3"/>
    <n v="100"/>
    <s v="GT"/>
    <n v="95"/>
    <s v="PASS"/>
    <x v="0"/>
  </r>
  <r>
    <s v="3-2-patient_entry_into_iis_≤30_days_from_birth"/>
    <n v="205"/>
    <s v="Grace General Hospital 178"/>
    <x v="47"/>
    <n v="1"/>
    <n v="1"/>
    <n v="100"/>
    <s v="GT"/>
    <n v="95"/>
    <s v="PASS"/>
    <x v="0"/>
  </r>
  <r>
    <s v="3-3-patient_entry_into_iis_30–45_days_from_birth"/>
    <n v="205"/>
    <s v="Grace General Hospital 178"/>
    <x v="48"/>
    <n v="0"/>
    <n v="1"/>
    <n v="0"/>
    <s v="LT"/>
    <n v="5"/>
    <s v="PASS"/>
    <x v="0"/>
  </r>
  <r>
    <s v="3-4-patient_entry_into_iis_45–60_days_from_birth"/>
    <n v="205"/>
    <s v="Grace General Hospital 178"/>
    <x v="49"/>
    <n v="0"/>
    <n v="1"/>
    <n v="0"/>
    <s v="LT"/>
    <n v="5"/>
    <s v="PASS"/>
    <x v="0"/>
  </r>
  <r>
    <s v="3-5-patient_entry_into_iis_&gt;_60_days_from_birth"/>
    <n v="205"/>
    <s v="Grace General Hospital 178"/>
    <x v="50"/>
    <n v="0"/>
    <n v="1"/>
    <n v="0"/>
    <s v="LT"/>
    <n v="5"/>
    <s v="PASS"/>
    <x v="0"/>
  </r>
  <r>
    <s v="3-6-administered_dose_entry_into_iis_2-7_days_from_admin_date"/>
    <n v="205"/>
    <s v="Grace General Hospital 178"/>
    <x v="51"/>
    <n v="0"/>
    <n v="3"/>
    <n v="0"/>
    <s v="LT"/>
    <n v="5"/>
    <s v="PASS"/>
    <x v="0"/>
  </r>
  <r>
    <s v="3-7-administered_dose_entry_into_iis_8-14_days_from_admin_date"/>
    <n v="205"/>
    <s v="Grace General Hospital 178"/>
    <x v="52"/>
    <n v="0"/>
    <n v="3"/>
    <n v="0"/>
    <s v="LT"/>
    <n v="5"/>
    <s v="PASS"/>
    <x v="0"/>
  </r>
  <r>
    <s v="3-8-administered_dose_entry_into_iis_&gt;_14_days_from_admin_date"/>
    <n v="205"/>
    <s v="Grace General Hospital 178"/>
    <x v="53"/>
    <n v="0"/>
    <n v="3"/>
    <n v="0"/>
    <s v="LT"/>
    <n v="5"/>
    <s v="PASS"/>
    <x v="0"/>
  </r>
  <r>
    <s v="1-1-patient_first_name_is_present-"/>
    <n v="90"/>
    <s v="Grace General Hospital 495"/>
    <x v="0"/>
    <n v="129"/>
    <n v="129"/>
    <n v="100"/>
    <s v="GT"/>
    <n v="99"/>
    <s v="PASS"/>
    <x v="2"/>
  </r>
  <r>
    <s v="1-2-patient_middle_name_is_present-"/>
    <n v="90"/>
    <s v="Grace General Hospital 495"/>
    <x v="1"/>
    <n v="104"/>
    <n v="129"/>
    <n v="80.62"/>
    <s v="GT"/>
    <n v="75"/>
    <s v="PASS"/>
    <x v="2"/>
  </r>
  <r>
    <s v="1-3-patient_name_last_is_present-"/>
    <n v="90"/>
    <s v="Grace General Hospital 495"/>
    <x v="2"/>
    <n v="129"/>
    <n v="129"/>
    <n v="100"/>
    <s v="GT"/>
    <n v="99"/>
    <s v="PASS"/>
    <x v="2"/>
  </r>
  <r>
    <s v="1-4-patient_birth_date_is_present-_x0009_"/>
    <n v="90"/>
    <s v="Grace General Hospital 495"/>
    <x v="3"/>
    <n v="129"/>
    <n v="129"/>
    <n v="100"/>
    <s v="GT"/>
    <n v="99"/>
    <s v="PASS"/>
    <x v="2"/>
  </r>
  <r>
    <s v="1-5-patient_gender_is_present-"/>
    <n v="90"/>
    <s v="Grace General Hospital 495"/>
    <x v="4"/>
    <n v="129"/>
    <n v="129"/>
    <n v="100"/>
    <s v="GT"/>
    <n v="99"/>
    <s v="PASS"/>
    <x v="2"/>
  </r>
  <r>
    <s v="1-6-patient_address_street_is_present-"/>
    <n v="90"/>
    <s v="Grace General Hospital 495"/>
    <x v="5"/>
    <n v="129"/>
    <n v="129"/>
    <n v="100"/>
    <s v="GT"/>
    <n v="85"/>
    <s v="PASS"/>
    <x v="2"/>
  </r>
  <r>
    <s v="1-7-_patient_address_city_is_present-_x0009_"/>
    <n v="90"/>
    <s v="Grace General Hospital 495"/>
    <x v="6"/>
    <n v="129"/>
    <n v="129"/>
    <n v="100"/>
    <s v="GT"/>
    <n v="85"/>
    <s v="PASS"/>
    <x v="2"/>
  </r>
  <r>
    <s v="1-8-patient_address_state_is_present-_x0009_"/>
    <n v="90"/>
    <s v="Grace General Hospital 495"/>
    <x v="7"/>
    <n v="129"/>
    <n v="129"/>
    <n v="100"/>
    <s v="GT"/>
    <n v="85"/>
    <s v="PASS"/>
    <x v="2"/>
  </r>
  <r>
    <s v="1-9-patient_address_zip_code_is_present-_x0009_"/>
    <n v="90"/>
    <s v="Grace General Hospital 495"/>
    <x v="8"/>
    <n v="129"/>
    <n v="129"/>
    <n v="100"/>
    <s v="GT"/>
    <n v="85"/>
    <s v="PASS"/>
    <x v="2"/>
  </r>
  <r>
    <s v="1-10-patient_complete_address_is_present-"/>
    <n v="90"/>
    <s v="Grace General Hospital 495"/>
    <x v="9"/>
    <n v="129"/>
    <n v="129"/>
    <n v="100"/>
    <s v="GT"/>
    <n v="85"/>
    <s v="PASS"/>
    <x v="2"/>
  </r>
  <r>
    <s v="1-11-patient_race_is_present-"/>
    <n v="90"/>
    <s v="Grace General Hospital 495"/>
    <x v="10"/>
    <n v="129"/>
    <n v="129"/>
    <n v="100"/>
    <s v="GT"/>
    <n v="95"/>
    <s v="PASS"/>
    <x v="2"/>
  </r>
  <r>
    <s v="1-12-patient_ethnicity_is_present-"/>
    <n v="90"/>
    <s v="Grace General Hospital 495"/>
    <x v="11"/>
    <n v="129"/>
    <n v="129"/>
    <n v="100"/>
    <s v="GT"/>
    <n v="95"/>
    <s v="PASS"/>
    <x v="2"/>
  </r>
  <r>
    <s v="1-13-patient_phone_number_is_present-"/>
    <n v="90"/>
    <s v="Grace General Hospital 495"/>
    <x v="12"/>
    <n v="125"/>
    <n v="129"/>
    <n v="96.9"/>
    <s v="GT"/>
    <n v="90"/>
    <s v="PASS"/>
    <x v="2"/>
  </r>
  <r>
    <s v="1-14-patient_email_is_present-"/>
    <n v="90"/>
    <s v="Grace General Hospital 495"/>
    <x v="13"/>
    <n v="85"/>
    <n v="129"/>
    <n v="65.89"/>
    <s v="GT"/>
    <n v="90"/>
    <s v="FAIL"/>
    <x v="2"/>
  </r>
  <r>
    <s v="1-15-mother’s_maiden_name_is_present-"/>
    <n v="90"/>
    <s v="Grace General Hospital 495"/>
    <x v="14"/>
    <n v="87"/>
    <n v="129"/>
    <n v="67.44"/>
    <s v="GT"/>
    <n v="90"/>
    <s v="FAIL"/>
    <x v="2"/>
  </r>
  <r>
    <s v="1-16-responsible_person_first_name_is_present-"/>
    <n v="90"/>
    <s v="Grace General Hospital 495"/>
    <x v="15"/>
    <n v="95"/>
    <n v="129"/>
    <n v="73.64"/>
    <s v="GT"/>
    <n v="90"/>
    <s v="FAIL"/>
    <x v="2"/>
  </r>
  <r>
    <s v="1-17-responsible_person_last_name_is_present-"/>
    <n v="90"/>
    <s v="Grace General Hospital 495"/>
    <x v="16"/>
    <n v="95"/>
    <n v="129"/>
    <n v="73.64"/>
    <s v="GT"/>
    <n v="90"/>
    <s v="FAIL"/>
    <x v="2"/>
  </r>
  <r>
    <s v="1-18-vaccine_administration_code_is_present-"/>
    <n v="90"/>
    <s v="Grace General Hospital 495"/>
    <x v="17"/>
    <n v="491"/>
    <n v="491"/>
    <n v="100"/>
    <s v="GT"/>
    <n v="99"/>
    <s v="PASS"/>
    <x v="2"/>
  </r>
  <r>
    <s v="1-19-vaccine_administration_date_is_present-"/>
    <n v="90"/>
    <s v="Grace General Hospital 495"/>
    <x v="18"/>
    <n v="491"/>
    <n v="491"/>
    <n v="100"/>
    <s v="GT"/>
    <n v="99"/>
    <s v="PASS"/>
    <x v="2"/>
  </r>
  <r>
    <s v="1-20-vaccine_information_source_(e-g-_admin/historical_indicator)_is_present-"/>
    <n v="90"/>
    <s v="Grace General Hospital 495"/>
    <x v="19"/>
    <n v="491"/>
    <n v="491"/>
    <n v="100"/>
    <s v="GT"/>
    <n v="99"/>
    <s v="PASS"/>
    <x v="2"/>
  </r>
  <r>
    <s v="1-21-vaccine_lot_number_is_present-"/>
    <n v="90"/>
    <s v="Grace General Hospital 495"/>
    <x v="20"/>
    <n v="491"/>
    <n v="491"/>
    <n v="100"/>
    <s v="GT"/>
    <n v="99"/>
    <s v="PASS"/>
    <x v="2"/>
  </r>
  <r>
    <s v="1-22-vaccine_lot_expiration_date_is_present-"/>
    <n v="90"/>
    <s v="Grace General Hospital 495"/>
    <x v="21"/>
    <n v="491"/>
    <n v="491"/>
    <n v="100"/>
    <s v="GT"/>
    <n v="99"/>
    <s v="PASS"/>
    <x v="2"/>
  </r>
  <r>
    <s v="1-23-vaccine_eligibility_code_is_present-"/>
    <n v="90"/>
    <s v="Grace General Hospital 495"/>
    <x v="22"/>
    <n v="491"/>
    <n v="491"/>
    <n v="100"/>
    <s v="GT"/>
    <n v="99"/>
    <s v="PASS"/>
    <x v="2"/>
  </r>
  <r>
    <s v="1-24-vaccine_funding_source_is_present-"/>
    <n v="90"/>
    <s v="Grace General Hospital 495"/>
    <x v="23"/>
    <n v="491"/>
    <n v="491"/>
    <n v="100"/>
    <s v="GT"/>
    <n v="99"/>
    <s v="PASS"/>
    <x v="2"/>
  </r>
  <r>
    <s v="2-1-patients_born_on_the_first_of_the_month_do_not_exceed_normal_distribution_of_birth_dates-"/>
    <n v="90"/>
    <s v="Grace General Hospital 495"/>
    <x v="24"/>
    <n v="6"/>
    <n v="129"/>
    <n v="4.6500000000000004"/>
    <s v="LT"/>
    <n v="4"/>
    <s v="FAIL"/>
    <x v="2"/>
  </r>
  <r>
    <s v="2-2-patients_born_on_the_15th_of_the_month_do_not_exceed_normal_distribution_of_birth_dates-"/>
    <n v="90"/>
    <s v="Grace General Hospital 495"/>
    <x v="25"/>
    <n v="6"/>
    <n v="129"/>
    <n v="4.6500000000000004"/>
    <s v="LT"/>
    <n v="4"/>
    <s v="FAIL"/>
    <x v="2"/>
  </r>
  <r>
    <s v="2-3-patients_born_on_the_last_day_of_the_month_do_not_exceed_normal_distribution_of_birth_dates-"/>
    <n v="90"/>
    <s v="Grace General Hospital 495"/>
    <x v="26"/>
    <n v="3"/>
    <n v="129"/>
    <n v="2.33"/>
    <s v="LT"/>
    <n v="4"/>
    <s v="PASS"/>
    <x v="2"/>
  </r>
  <r>
    <s v="2-4-patient_has_more_vaccinations_than_expected-"/>
    <n v="90"/>
    <s v="Grace General Hospital 495"/>
    <x v="27"/>
    <n v="0"/>
    <n v="129"/>
    <n v="0"/>
    <s v="LT"/>
    <n v="1"/>
    <s v="PASS"/>
    <x v="2"/>
  </r>
  <r>
    <s v="2-5-vaccine_administration_date_is_after_vaccine_lot_expiration_date-"/>
    <n v="90"/>
    <s v="Grace General Hospital 495"/>
    <x v="28"/>
    <n v="0"/>
    <n v="491"/>
    <n v="0"/>
    <s v="LT"/>
    <n v="1"/>
    <s v="PASS"/>
    <x v="2"/>
  </r>
  <r>
    <s v="2-6-vaccine_administration_date_is_before_birth_date-"/>
    <n v="90"/>
    <s v="Grace General Hospital 495"/>
    <x v="29"/>
    <n v="0"/>
    <n v="491"/>
    <n v="0"/>
    <s v="LT"/>
    <n v="1"/>
    <s v="PASS"/>
    <x v="2"/>
  </r>
  <r>
    <s v="2-7-vaccine_administration_dates_on_the_first_day_of_the_month_do_not_exceed_normal_distribution_of_administrations_dates-"/>
    <n v="90"/>
    <s v="Grace General Hospital 495"/>
    <x v="30"/>
    <n v="7"/>
    <n v="491"/>
    <n v="1.43"/>
    <s v="LT"/>
    <n v="4"/>
    <s v="PASS"/>
    <x v="2"/>
  </r>
  <r>
    <s v="2-8-vaccine_administration_dates_on_the_15th_of_the_month_do_not_exceed_normal_distribution_of_administration_dates-"/>
    <n v="90"/>
    <s v="Grace General Hospital 495"/>
    <x v="31"/>
    <n v="14"/>
    <n v="491"/>
    <n v="2.85"/>
    <s v="LT"/>
    <n v="4"/>
    <s v="PASS"/>
    <x v="2"/>
  </r>
  <r>
    <s v="2-9-vaccine_administration_dates_on_the_last_day_of_the_month_do_not_exceed_normal_distribution_of_administration_dates-"/>
    <n v="90"/>
    <s v="Grace General Hospital 495"/>
    <x v="32"/>
    <n v="14"/>
    <n v="491"/>
    <n v="2.85"/>
    <s v="LT"/>
    <n v="4"/>
    <s v="PASS"/>
    <x v="2"/>
  </r>
  <r>
    <s v="2-10-vaccine_administration_code_was_administered_at_an_improbable_age-"/>
    <n v="90"/>
    <s v="Grace General Hospital 495"/>
    <x v="33"/>
    <n v="1"/>
    <n v="491"/>
    <n v="0.2"/>
    <s v="LT"/>
    <n v="1"/>
    <s v="PASS"/>
    <x v="2"/>
  </r>
  <r>
    <s v="2-11-vaccine_administration_code_is_not_specific_for_administered_vaccination_event-"/>
    <n v="90"/>
    <s v="Grace General Hospital 495"/>
    <x v="34"/>
    <n v="0"/>
    <n v="491"/>
    <n v="0"/>
    <s v="LT"/>
    <n v="1"/>
    <s v="PASS"/>
    <x v="2"/>
  </r>
  <r>
    <s v="2-12-vaccine_lot_number_has_an_invalid_prefix-"/>
    <n v="90"/>
    <s v="Grace General Hospital 495"/>
    <x v="35"/>
    <n v="0"/>
    <n v="491"/>
    <n v="0"/>
    <s v="LT"/>
    <n v="1"/>
    <s v="PASS"/>
    <x v="2"/>
  </r>
  <r>
    <s v="2-13-vaccine_lot_number_has_an_invalid_infix-"/>
    <n v="90"/>
    <s v="Grace General Hospital 495"/>
    <x v="36"/>
    <n v="0"/>
    <n v="491"/>
    <n v="0"/>
    <s v="LT"/>
    <n v="1"/>
    <s v="PASS"/>
    <x v="2"/>
  </r>
  <r>
    <s v="2-14-vaccine_lot_number_has_an_invalid_suffix-"/>
    <n v="90"/>
    <s v="Grace General Hospital 495"/>
    <x v="37"/>
    <n v="0"/>
    <n v="491"/>
    <n v="0"/>
    <s v="LT"/>
    <n v="1"/>
    <s v="PASS"/>
    <x v="2"/>
  </r>
  <r>
    <s v="2-15-vaccine_lot_number_contains_at_least_one_invalid_character-"/>
    <n v="90"/>
    <s v="Grace General Hospital 495"/>
    <x v="38"/>
    <n v="0"/>
    <n v="491"/>
    <n v="0"/>
    <s v="LT"/>
    <n v="1"/>
    <s v="PASS"/>
    <x v="2"/>
  </r>
  <r>
    <s v="2-16-vaccine_lot_number_is_too_short-"/>
    <n v="90"/>
    <s v="Grace General Hospital 495"/>
    <x v="39"/>
    <n v="0"/>
    <n v="491"/>
    <n v="0"/>
    <s v="LT"/>
    <n v="1"/>
    <s v="PASS"/>
    <x v="2"/>
  </r>
  <r>
    <s v="2-17-vaccine_administration_code_is_unrecognized-"/>
    <n v="90"/>
    <s v="Grace General Hospital 495"/>
    <x v="40"/>
    <n v="0"/>
    <n v="491"/>
    <n v="0"/>
    <s v="LT"/>
    <n v="1"/>
    <s v="PASS"/>
    <x v="2"/>
  </r>
  <r>
    <s v="2-18-vaccine_manufacturer_is_unrecognized-"/>
    <n v="90"/>
    <s v="Grace General Hospital 495"/>
    <x v="41"/>
    <n v="0"/>
    <n v="491"/>
    <n v="0"/>
    <s v="LT"/>
    <n v="1"/>
    <s v="PASS"/>
    <x v="2"/>
  </r>
  <r>
    <s v="2-19-vaccine_administration_route_is_unrecognized-"/>
    <n v="90"/>
    <s v="Grace General Hospital 495"/>
    <x v="42"/>
    <n v="0"/>
    <n v="491"/>
    <n v="0"/>
    <s v="LT"/>
    <n v="1"/>
    <s v="PASS"/>
    <x v="2"/>
  </r>
  <r>
    <s v="2-20-vaccine_body_site_is_unrecognized-"/>
    <n v="90"/>
    <s v="Grace General Hospital 495"/>
    <x v="43"/>
    <n v="0"/>
    <n v="491"/>
    <n v="0"/>
    <s v="LT"/>
    <n v="1"/>
    <s v="PASS"/>
    <x v="2"/>
  </r>
  <r>
    <s v="2-21-vaccination_information_source_is_administered_but_appeared_to_be_historical-"/>
    <n v="90"/>
    <s v="Grace General Hospital 495"/>
    <x v="44"/>
    <n v="0"/>
    <n v="491"/>
    <n v="0"/>
    <s v="NONE"/>
    <s v="NONE"/>
    <s v="NONE"/>
    <x v="2"/>
  </r>
  <r>
    <s v="2-22-_funding_source_does_not_match_eligibility_code"/>
    <n v="90"/>
    <s v="Grace General Hospital 495"/>
    <x v="45"/>
    <n v="39"/>
    <n v="491"/>
    <n v="7.94"/>
    <s v="NONE"/>
    <s v="NONE"/>
    <s v="NONE"/>
    <x v="2"/>
  </r>
  <r>
    <s v="3-1-administered_vaccination_events_are_entered_into_the_iis_within_one_calendar_day_from_administration_date-"/>
    <n v="90"/>
    <s v="Grace General Hospital 495"/>
    <x v="46"/>
    <n v="485"/>
    <n v="491"/>
    <n v="98.78"/>
    <s v="GT"/>
    <n v="95"/>
    <s v="PASS"/>
    <x v="2"/>
  </r>
  <r>
    <s v="3-2-patient_entry_into_iis_≤30_days_from_birth"/>
    <n v="90"/>
    <s v="Grace General Hospital 495"/>
    <x v="47"/>
    <n v="91"/>
    <n v="129"/>
    <n v="70.540000000000006"/>
    <s v="GT"/>
    <n v="95"/>
    <s v="FAIL"/>
    <x v="2"/>
  </r>
  <r>
    <s v="3-3-patient_entry_into_iis_30–45_days_from_birth"/>
    <n v="90"/>
    <s v="Grace General Hospital 495"/>
    <x v="48"/>
    <n v="2"/>
    <n v="129"/>
    <n v="1.55"/>
    <s v="LT"/>
    <n v="5"/>
    <s v="PASS"/>
    <x v="2"/>
  </r>
  <r>
    <s v="3-4-patient_entry_into_iis_45–60_days_from_birth"/>
    <n v="90"/>
    <s v="Grace General Hospital 495"/>
    <x v="49"/>
    <n v="1"/>
    <n v="129"/>
    <n v="0.78"/>
    <s v="LT"/>
    <n v="5"/>
    <s v="PASS"/>
    <x v="2"/>
  </r>
  <r>
    <s v="3-5-patient_entry_into_iis_&gt;_60_days_from_birth"/>
    <n v="90"/>
    <s v="Grace General Hospital 495"/>
    <x v="50"/>
    <n v="35"/>
    <n v="129"/>
    <n v="27.13"/>
    <s v="LT"/>
    <n v="5"/>
    <s v="FAIL"/>
    <x v="2"/>
  </r>
  <r>
    <s v="3-6-administered_dose_entry_into_iis_2-7_days_from_admin_date"/>
    <n v="90"/>
    <s v="Grace General Hospital 495"/>
    <x v="51"/>
    <n v="2"/>
    <n v="491"/>
    <n v="0.41"/>
    <s v="LT"/>
    <n v="5"/>
    <s v="PASS"/>
    <x v="2"/>
  </r>
  <r>
    <s v="3-7-administered_dose_entry_into_iis_8-14_days_from_admin_date"/>
    <n v="90"/>
    <s v="Grace General Hospital 495"/>
    <x v="52"/>
    <n v="1"/>
    <n v="491"/>
    <n v="0.2"/>
    <s v="LT"/>
    <n v="5"/>
    <s v="PASS"/>
    <x v="2"/>
  </r>
  <r>
    <s v="3-8-administered_dose_entry_into_iis_&gt;_14_days_from_admin_date"/>
    <n v="90"/>
    <s v="Grace General Hospital 495"/>
    <x v="53"/>
    <n v="3"/>
    <n v="491"/>
    <n v="0.61"/>
    <s v="LT"/>
    <n v="5"/>
    <s v="PASS"/>
    <x v="2"/>
  </r>
  <r>
    <s v="1-1-patient_first_name_is_present-"/>
    <n v="81"/>
    <s v="Grace Health Clinic 200"/>
    <x v="0"/>
    <n v="17"/>
    <n v="17"/>
    <n v="100"/>
    <s v="GT"/>
    <n v="99"/>
    <s v="PASS"/>
    <x v="0"/>
  </r>
  <r>
    <s v="1-2-patient_middle_name_is_present-"/>
    <n v="81"/>
    <s v="Grace Health Clinic 200"/>
    <x v="1"/>
    <n v="17"/>
    <n v="17"/>
    <n v="100"/>
    <s v="GT"/>
    <n v="75"/>
    <s v="PASS"/>
    <x v="0"/>
  </r>
  <r>
    <s v="1-3-patient_name_last_is_present-"/>
    <n v="81"/>
    <s v="Grace Health Clinic 200"/>
    <x v="2"/>
    <n v="17"/>
    <n v="17"/>
    <n v="100"/>
    <s v="GT"/>
    <n v="99"/>
    <s v="PASS"/>
    <x v="0"/>
  </r>
  <r>
    <s v="1-4-patient_birth_date_is_present-_x0009_"/>
    <n v="81"/>
    <s v="Grace Health Clinic 200"/>
    <x v="3"/>
    <n v="17"/>
    <n v="17"/>
    <n v="100"/>
    <s v="GT"/>
    <n v="99"/>
    <s v="PASS"/>
    <x v="0"/>
  </r>
  <r>
    <s v="1-5-patient_gender_is_present-"/>
    <n v="81"/>
    <s v="Grace Health Clinic 200"/>
    <x v="4"/>
    <n v="17"/>
    <n v="17"/>
    <n v="100"/>
    <s v="GT"/>
    <n v="99"/>
    <s v="PASS"/>
    <x v="0"/>
  </r>
  <r>
    <s v="1-6-patient_address_street_is_present-"/>
    <n v="81"/>
    <s v="Grace Health Clinic 200"/>
    <x v="5"/>
    <n v="17"/>
    <n v="17"/>
    <n v="100"/>
    <s v="GT"/>
    <n v="85"/>
    <s v="PASS"/>
    <x v="0"/>
  </r>
  <r>
    <s v="1-7-_patient_address_city_is_present-_x0009_"/>
    <n v="81"/>
    <s v="Grace Health Clinic 200"/>
    <x v="6"/>
    <n v="17"/>
    <n v="17"/>
    <n v="100"/>
    <s v="GT"/>
    <n v="85"/>
    <s v="PASS"/>
    <x v="0"/>
  </r>
  <r>
    <s v="1-8-patient_address_state_is_present-_x0009_"/>
    <n v="81"/>
    <s v="Grace Health Clinic 200"/>
    <x v="7"/>
    <n v="17"/>
    <n v="17"/>
    <n v="100"/>
    <s v="GT"/>
    <n v="85"/>
    <s v="PASS"/>
    <x v="0"/>
  </r>
  <r>
    <s v="1-9-patient_address_zip_code_is_present-_x0009_"/>
    <n v="81"/>
    <s v="Grace Health Clinic 200"/>
    <x v="8"/>
    <n v="17"/>
    <n v="17"/>
    <n v="100"/>
    <s v="GT"/>
    <n v="85"/>
    <s v="PASS"/>
    <x v="0"/>
  </r>
  <r>
    <s v="1-10-patient_complete_address_is_present-"/>
    <n v="81"/>
    <s v="Grace Health Clinic 200"/>
    <x v="9"/>
    <n v="17"/>
    <n v="17"/>
    <n v="100"/>
    <s v="GT"/>
    <n v="85"/>
    <s v="PASS"/>
    <x v="0"/>
  </r>
  <r>
    <s v="1-11-patient_race_is_present-"/>
    <n v="81"/>
    <s v="Grace Health Clinic 200"/>
    <x v="10"/>
    <n v="17"/>
    <n v="17"/>
    <n v="100"/>
    <s v="GT"/>
    <n v="95"/>
    <s v="PASS"/>
    <x v="0"/>
  </r>
  <r>
    <s v="1-12-patient_ethnicity_is_present-"/>
    <n v="81"/>
    <s v="Grace Health Clinic 200"/>
    <x v="11"/>
    <n v="17"/>
    <n v="17"/>
    <n v="100"/>
    <s v="GT"/>
    <n v="95"/>
    <s v="PASS"/>
    <x v="0"/>
  </r>
  <r>
    <s v="1-13-patient_phone_number_is_present-"/>
    <n v="81"/>
    <s v="Grace Health Clinic 200"/>
    <x v="12"/>
    <n v="17"/>
    <n v="17"/>
    <n v="100"/>
    <s v="GT"/>
    <n v="90"/>
    <s v="PASS"/>
    <x v="0"/>
  </r>
  <r>
    <s v="1-14-patient_email_is_present-"/>
    <n v="81"/>
    <s v="Grace Health Clinic 200"/>
    <x v="13"/>
    <n v="4"/>
    <n v="17"/>
    <n v="23.53"/>
    <s v="GT"/>
    <n v="90"/>
    <s v="FAIL"/>
    <x v="0"/>
  </r>
  <r>
    <s v="1-15-mother’s_maiden_name_is_present-"/>
    <n v="81"/>
    <s v="Grace Health Clinic 200"/>
    <x v="14"/>
    <n v="10"/>
    <n v="17"/>
    <n v="58.82"/>
    <s v="GT"/>
    <n v="90"/>
    <s v="FAIL"/>
    <x v="0"/>
  </r>
  <r>
    <s v="1-16-responsible_person_first_name_is_present-"/>
    <n v="81"/>
    <s v="Grace Health Clinic 200"/>
    <x v="15"/>
    <n v="3"/>
    <n v="17"/>
    <n v="17.649999999999999"/>
    <s v="GT"/>
    <n v="90"/>
    <s v="FAIL"/>
    <x v="0"/>
  </r>
  <r>
    <s v="1-17-responsible_person_last_name_is_present-"/>
    <n v="81"/>
    <s v="Grace Health Clinic 200"/>
    <x v="16"/>
    <n v="3"/>
    <n v="17"/>
    <n v="17.649999999999999"/>
    <s v="GT"/>
    <n v="90"/>
    <s v="FAIL"/>
    <x v="0"/>
  </r>
  <r>
    <s v="1-18-vaccine_administration_code_is_present-"/>
    <n v="81"/>
    <s v="Grace Health Clinic 200"/>
    <x v="17"/>
    <n v="118"/>
    <n v="118"/>
    <n v="100"/>
    <s v="GT"/>
    <n v="99"/>
    <s v="PASS"/>
    <x v="0"/>
  </r>
  <r>
    <s v="1-19-vaccine_administration_date_is_present-"/>
    <n v="81"/>
    <s v="Grace Health Clinic 200"/>
    <x v="18"/>
    <n v="118"/>
    <n v="118"/>
    <n v="100"/>
    <s v="GT"/>
    <n v="99"/>
    <s v="PASS"/>
    <x v="0"/>
  </r>
  <r>
    <s v="1-20-vaccine_information_source_(e-g-_admin/historical_indicator)_is_present-"/>
    <n v="81"/>
    <s v="Grace Health Clinic 200"/>
    <x v="19"/>
    <n v="118"/>
    <n v="118"/>
    <n v="100"/>
    <s v="GT"/>
    <n v="99"/>
    <s v="PASS"/>
    <x v="0"/>
  </r>
  <r>
    <s v="1-21-vaccine_lot_number_is_present-"/>
    <n v="81"/>
    <s v="Grace Health Clinic 200"/>
    <x v="20"/>
    <n v="118"/>
    <n v="118"/>
    <n v="100"/>
    <s v="GT"/>
    <n v="99"/>
    <s v="PASS"/>
    <x v="0"/>
  </r>
  <r>
    <s v="1-22-vaccine_lot_expiration_date_is_present-"/>
    <n v="81"/>
    <s v="Grace Health Clinic 200"/>
    <x v="21"/>
    <n v="118"/>
    <n v="118"/>
    <n v="100"/>
    <s v="GT"/>
    <n v="99"/>
    <s v="PASS"/>
    <x v="0"/>
  </r>
  <r>
    <s v="1-23-vaccine_eligibility_code_is_present-"/>
    <n v="81"/>
    <s v="Grace Health Clinic 200"/>
    <x v="22"/>
    <n v="118"/>
    <n v="118"/>
    <n v="100"/>
    <s v="GT"/>
    <n v="99"/>
    <s v="PASS"/>
    <x v="0"/>
  </r>
  <r>
    <s v="1-24-vaccine_funding_source_is_present-"/>
    <n v="81"/>
    <s v="Grace Health Clinic 200"/>
    <x v="23"/>
    <n v="118"/>
    <n v="118"/>
    <n v="100"/>
    <s v="GT"/>
    <n v="99"/>
    <s v="PASS"/>
    <x v="0"/>
  </r>
  <r>
    <s v="2-1-patients_born_on_the_first_of_the_month_do_not_exceed_normal_distribution_of_birth_dates-"/>
    <n v="81"/>
    <s v="Grace Health Clinic 200"/>
    <x v="24"/>
    <n v="0"/>
    <n v="17"/>
    <n v="0"/>
    <s v="LT"/>
    <n v="4"/>
    <s v="PASS"/>
    <x v="0"/>
  </r>
  <r>
    <s v="2-2-patients_born_on_the_15th_of_the_month_do_not_exceed_normal_distribution_of_birth_dates-"/>
    <n v="81"/>
    <s v="Grace Health Clinic 200"/>
    <x v="25"/>
    <n v="0"/>
    <n v="17"/>
    <n v="0"/>
    <s v="LT"/>
    <n v="4"/>
    <s v="PASS"/>
    <x v="0"/>
  </r>
  <r>
    <s v="2-3-patients_born_on_the_last_day_of_the_month_do_not_exceed_normal_distribution_of_birth_dates-"/>
    <n v="81"/>
    <s v="Grace Health Clinic 200"/>
    <x v="26"/>
    <n v="2"/>
    <n v="17"/>
    <n v="11.76"/>
    <s v="LT"/>
    <n v="4"/>
    <s v="FAIL"/>
    <x v="0"/>
  </r>
  <r>
    <s v="2-4-patient_has_more_vaccinations_than_expected-"/>
    <n v="81"/>
    <s v="Grace Health Clinic 200"/>
    <x v="27"/>
    <n v="0"/>
    <n v="17"/>
    <n v="0"/>
    <s v="LT"/>
    <n v="1"/>
    <s v="PASS"/>
    <x v="0"/>
  </r>
  <r>
    <s v="2-5-vaccine_administration_date_is_after_vaccine_lot_expiration_date-"/>
    <n v="81"/>
    <s v="Grace Health Clinic 200"/>
    <x v="28"/>
    <n v="0"/>
    <n v="118"/>
    <n v="0"/>
    <s v="LT"/>
    <n v="1"/>
    <s v="PASS"/>
    <x v="0"/>
  </r>
  <r>
    <s v="2-6-vaccine_administration_date_is_before_birth_date-"/>
    <n v="81"/>
    <s v="Grace Health Clinic 200"/>
    <x v="29"/>
    <n v="0"/>
    <n v="118"/>
    <n v="0"/>
    <s v="LT"/>
    <n v="1"/>
    <s v="PASS"/>
    <x v="0"/>
  </r>
  <r>
    <s v="2-7-vaccine_administration_dates_on_the_first_day_of_the_month_do_not_exceed_normal_distribution_of_administrations_dates-"/>
    <n v="81"/>
    <s v="Grace Health Clinic 200"/>
    <x v="30"/>
    <n v="2"/>
    <n v="118"/>
    <n v="1.69"/>
    <s v="LT"/>
    <n v="4"/>
    <s v="PASS"/>
    <x v="0"/>
  </r>
  <r>
    <s v="2-8-vaccine_administration_dates_on_the_15th_of_the_month_do_not_exceed_normal_distribution_of_administration_dates-"/>
    <n v="81"/>
    <s v="Grace Health Clinic 200"/>
    <x v="31"/>
    <n v="1"/>
    <n v="118"/>
    <n v="0.85"/>
    <s v="LT"/>
    <n v="4"/>
    <s v="PASS"/>
    <x v="0"/>
  </r>
  <r>
    <s v="2-9-vaccine_administration_dates_on_the_last_day_of_the_month_do_not_exceed_normal_distribution_of_administration_dates-"/>
    <n v="81"/>
    <s v="Grace Health Clinic 200"/>
    <x v="32"/>
    <n v="0"/>
    <n v="118"/>
    <n v="0"/>
    <s v="LT"/>
    <n v="4"/>
    <s v="PASS"/>
    <x v="0"/>
  </r>
  <r>
    <s v="2-10-vaccine_administration_code_was_administered_at_an_improbable_age-"/>
    <n v="81"/>
    <s v="Grace Health Clinic 200"/>
    <x v="33"/>
    <n v="0"/>
    <n v="118"/>
    <n v="0"/>
    <s v="LT"/>
    <n v="1"/>
    <s v="PASS"/>
    <x v="0"/>
  </r>
  <r>
    <s v="2-11-vaccine_administration_code_is_not_specific_for_administered_vaccination_event-"/>
    <n v="81"/>
    <s v="Grace Health Clinic 200"/>
    <x v="34"/>
    <n v="0"/>
    <n v="118"/>
    <n v="0"/>
    <s v="LT"/>
    <n v="1"/>
    <s v="PASS"/>
    <x v="0"/>
  </r>
  <r>
    <s v="2-12-vaccine_lot_number_has_an_invalid_prefix-"/>
    <n v="81"/>
    <s v="Grace Health Clinic 200"/>
    <x v="35"/>
    <n v="0"/>
    <n v="118"/>
    <n v="0"/>
    <s v="LT"/>
    <n v="1"/>
    <s v="PASS"/>
    <x v="0"/>
  </r>
  <r>
    <s v="2-13-vaccine_lot_number_has_an_invalid_infix-"/>
    <n v="81"/>
    <s v="Grace Health Clinic 200"/>
    <x v="36"/>
    <n v="0"/>
    <n v="118"/>
    <n v="0"/>
    <s v="LT"/>
    <n v="1"/>
    <s v="PASS"/>
    <x v="0"/>
  </r>
  <r>
    <s v="2-14-vaccine_lot_number_has_an_invalid_suffix-"/>
    <n v="81"/>
    <s v="Grace Health Clinic 200"/>
    <x v="37"/>
    <n v="0"/>
    <n v="118"/>
    <n v="0"/>
    <s v="LT"/>
    <n v="1"/>
    <s v="PASS"/>
    <x v="0"/>
  </r>
  <r>
    <s v="2-15-vaccine_lot_number_contains_at_least_one_invalid_character-"/>
    <n v="81"/>
    <s v="Grace Health Clinic 200"/>
    <x v="38"/>
    <n v="0"/>
    <n v="118"/>
    <n v="0"/>
    <s v="LT"/>
    <n v="1"/>
    <s v="PASS"/>
    <x v="0"/>
  </r>
  <r>
    <s v="2-16-vaccine_lot_number_is_too_short-"/>
    <n v="81"/>
    <s v="Grace Health Clinic 200"/>
    <x v="39"/>
    <n v="0"/>
    <n v="118"/>
    <n v="0"/>
    <s v="LT"/>
    <n v="1"/>
    <s v="PASS"/>
    <x v="0"/>
  </r>
  <r>
    <s v="2-17-vaccine_administration_code_is_unrecognized-"/>
    <n v="81"/>
    <s v="Grace Health Clinic 200"/>
    <x v="40"/>
    <n v="0"/>
    <n v="118"/>
    <n v="0"/>
    <s v="LT"/>
    <n v="1"/>
    <s v="PASS"/>
    <x v="0"/>
  </r>
  <r>
    <s v="2-18-vaccine_manufacturer_is_unrecognized-"/>
    <n v="81"/>
    <s v="Grace Health Clinic 200"/>
    <x v="41"/>
    <n v="0"/>
    <n v="118"/>
    <n v="0"/>
    <s v="LT"/>
    <n v="1"/>
    <s v="PASS"/>
    <x v="0"/>
  </r>
  <r>
    <s v="2-19-vaccine_administration_route_is_unrecognized-"/>
    <n v="81"/>
    <s v="Grace Health Clinic 200"/>
    <x v="42"/>
    <n v="0"/>
    <n v="118"/>
    <n v="0"/>
    <s v="LT"/>
    <n v="1"/>
    <s v="PASS"/>
    <x v="0"/>
  </r>
  <r>
    <s v="2-20-vaccine_body_site_is_unrecognized-"/>
    <n v="81"/>
    <s v="Grace Health Clinic 200"/>
    <x v="43"/>
    <n v="0"/>
    <n v="118"/>
    <n v="0"/>
    <s v="LT"/>
    <n v="1"/>
    <s v="PASS"/>
    <x v="0"/>
  </r>
  <r>
    <s v="2-21-vaccination_information_source_is_administered_but_appeared_to_be_historical-"/>
    <n v="81"/>
    <s v="Grace Health Clinic 200"/>
    <x v="44"/>
    <n v="0"/>
    <n v="118"/>
    <n v="0"/>
    <s v="NONE"/>
    <s v="NONE"/>
    <s v="NONE"/>
    <x v="0"/>
  </r>
  <r>
    <s v="2-22-_funding_source_does_not_match_eligibility_code"/>
    <n v="81"/>
    <s v="Grace Health Clinic 200"/>
    <x v="45"/>
    <n v="12"/>
    <n v="118"/>
    <n v="10.17"/>
    <s v="NONE"/>
    <s v="NONE"/>
    <s v="NONE"/>
    <x v="0"/>
  </r>
  <r>
    <s v="3-1-administered_vaccination_events_are_entered_into_the_iis_within_one_calendar_day_from_administration_date-"/>
    <n v="81"/>
    <s v="Grace Health Clinic 200"/>
    <x v="46"/>
    <n v="110"/>
    <n v="118"/>
    <n v="93.22"/>
    <s v="GT"/>
    <n v="95"/>
    <s v="FAIL"/>
    <x v="0"/>
  </r>
  <r>
    <s v="3-2-patient_entry_into_iis_≤30_days_from_birth"/>
    <n v="81"/>
    <s v="Grace Health Clinic 200"/>
    <x v="47"/>
    <n v="17"/>
    <n v="17"/>
    <n v="100"/>
    <s v="GT"/>
    <n v="95"/>
    <s v="PASS"/>
    <x v="0"/>
  </r>
  <r>
    <s v="3-3-patient_entry_into_iis_30–45_days_from_birth"/>
    <n v="81"/>
    <s v="Grace Health Clinic 200"/>
    <x v="48"/>
    <n v="0"/>
    <n v="17"/>
    <n v="0"/>
    <s v="LT"/>
    <n v="5"/>
    <s v="PASS"/>
    <x v="0"/>
  </r>
  <r>
    <s v="3-4-patient_entry_into_iis_45–60_days_from_birth"/>
    <n v="81"/>
    <s v="Grace Health Clinic 200"/>
    <x v="49"/>
    <n v="0"/>
    <n v="17"/>
    <n v="0"/>
    <s v="LT"/>
    <n v="5"/>
    <s v="PASS"/>
    <x v="0"/>
  </r>
  <r>
    <s v="3-5-patient_entry_into_iis_&gt;_60_days_from_birth"/>
    <n v="81"/>
    <s v="Grace Health Clinic 200"/>
    <x v="50"/>
    <n v="0"/>
    <n v="17"/>
    <n v="0"/>
    <s v="LT"/>
    <n v="5"/>
    <s v="PASS"/>
    <x v="0"/>
  </r>
  <r>
    <s v="3-6-administered_dose_entry_into_iis_2-7_days_from_admin_date"/>
    <n v="81"/>
    <s v="Grace Health Clinic 200"/>
    <x v="51"/>
    <n v="8"/>
    <n v="118"/>
    <n v="6.78"/>
    <s v="LT"/>
    <n v="5"/>
    <s v="FAIL"/>
    <x v="0"/>
  </r>
  <r>
    <s v="3-7-administered_dose_entry_into_iis_8-14_days_from_admin_date"/>
    <n v="81"/>
    <s v="Grace Health Clinic 200"/>
    <x v="52"/>
    <n v="0"/>
    <n v="118"/>
    <n v="0"/>
    <s v="LT"/>
    <n v="5"/>
    <s v="PASS"/>
    <x v="0"/>
  </r>
  <r>
    <s v="3-8-administered_dose_entry_into_iis_&gt;_14_days_from_admin_date"/>
    <n v="81"/>
    <s v="Grace Health Clinic 200"/>
    <x v="53"/>
    <n v="0"/>
    <n v="118"/>
    <n v="0"/>
    <s v="LT"/>
    <n v="5"/>
    <s v="PASS"/>
    <x v="0"/>
  </r>
  <r>
    <s v="1-1-patient_first_name_is_present-"/>
    <n v="139"/>
    <s v="Grace Health Clinic 309"/>
    <x v="0"/>
    <n v="13"/>
    <n v="13"/>
    <n v="100"/>
    <s v="GT"/>
    <n v="99"/>
    <s v="PASS"/>
    <x v="0"/>
  </r>
  <r>
    <s v="1-2-patient_middle_name_is_present-"/>
    <n v="139"/>
    <s v="Grace Health Clinic 309"/>
    <x v="1"/>
    <n v="11"/>
    <n v="13"/>
    <n v="84.62"/>
    <s v="GT"/>
    <n v="75"/>
    <s v="PASS"/>
    <x v="0"/>
  </r>
  <r>
    <s v="1-3-patient_name_last_is_present-"/>
    <n v="139"/>
    <s v="Grace Health Clinic 309"/>
    <x v="2"/>
    <n v="13"/>
    <n v="13"/>
    <n v="100"/>
    <s v="GT"/>
    <n v="99"/>
    <s v="PASS"/>
    <x v="0"/>
  </r>
  <r>
    <s v="1-4-patient_birth_date_is_present-_x0009_"/>
    <n v="139"/>
    <s v="Grace Health Clinic 309"/>
    <x v="3"/>
    <n v="13"/>
    <n v="13"/>
    <n v="100"/>
    <s v="GT"/>
    <n v="99"/>
    <s v="PASS"/>
    <x v="0"/>
  </r>
  <r>
    <s v="1-5-patient_gender_is_present-"/>
    <n v="139"/>
    <s v="Grace Health Clinic 309"/>
    <x v="4"/>
    <n v="13"/>
    <n v="13"/>
    <n v="100"/>
    <s v="GT"/>
    <n v="99"/>
    <s v="PASS"/>
    <x v="0"/>
  </r>
  <r>
    <s v="1-6-patient_address_street_is_present-"/>
    <n v="139"/>
    <s v="Grace Health Clinic 309"/>
    <x v="5"/>
    <n v="13"/>
    <n v="13"/>
    <n v="100"/>
    <s v="GT"/>
    <n v="85"/>
    <s v="PASS"/>
    <x v="0"/>
  </r>
  <r>
    <s v="1-7-_patient_address_city_is_present-_x0009_"/>
    <n v="139"/>
    <s v="Grace Health Clinic 309"/>
    <x v="6"/>
    <n v="13"/>
    <n v="13"/>
    <n v="100"/>
    <s v="GT"/>
    <n v="85"/>
    <s v="PASS"/>
    <x v="0"/>
  </r>
  <r>
    <s v="1-8-patient_address_state_is_present-_x0009_"/>
    <n v="139"/>
    <s v="Grace Health Clinic 309"/>
    <x v="7"/>
    <n v="13"/>
    <n v="13"/>
    <n v="100"/>
    <s v="GT"/>
    <n v="85"/>
    <s v="PASS"/>
    <x v="0"/>
  </r>
  <r>
    <s v="1-9-patient_address_zip_code_is_present-_x0009_"/>
    <n v="139"/>
    <s v="Grace Health Clinic 309"/>
    <x v="8"/>
    <n v="13"/>
    <n v="13"/>
    <n v="100"/>
    <s v="GT"/>
    <n v="85"/>
    <s v="PASS"/>
    <x v="0"/>
  </r>
  <r>
    <s v="1-10-patient_complete_address_is_present-"/>
    <n v="139"/>
    <s v="Grace Health Clinic 309"/>
    <x v="9"/>
    <n v="13"/>
    <n v="13"/>
    <n v="100"/>
    <s v="GT"/>
    <n v="85"/>
    <s v="PASS"/>
    <x v="0"/>
  </r>
  <r>
    <s v="1-11-patient_race_is_present-"/>
    <n v="139"/>
    <s v="Grace Health Clinic 309"/>
    <x v="10"/>
    <n v="13"/>
    <n v="13"/>
    <n v="100"/>
    <s v="GT"/>
    <n v="95"/>
    <s v="PASS"/>
    <x v="0"/>
  </r>
  <r>
    <s v="1-12-patient_ethnicity_is_present-"/>
    <n v="139"/>
    <s v="Grace Health Clinic 309"/>
    <x v="11"/>
    <n v="13"/>
    <n v="13"/>
    <n v="100"/>
    <s v="GT"/>
    <n v="95"/>
    <s v="PASS"/>
    <x v="0"/>
  </r>
  <r>
    <s v="1-13-patient_phone_number_is_present-"/>
    <n v="139"/>
    <s v="Grace Health Clinic 309"/>
    <x v="12"/>
    <n v="13"/>
    <n v="13"/>
    <n v="100"/>
    <s v="GT"/>
    <n v="90"/>
    <s v="PASS"/>
    <x v="0"/>
  </r>
  <r>
    <s v="1-14-patient_email_is_present-"/>
    <n v="139"/>
    <s v="Grace Health Clinic 309"/>
    <x v="13"/>
    <n v="8"/>
    <n v="13"/>
    <n v="61.54"/>
    <s v="GT"/>
    <n v="90"/>
    <s v="FAIL"/>
    <x v="0"/>
  </r>
  <r>
    <s v="1-15-mother’s_maiden_name_is_present-"/>
    <n v="139"/>
    <s v="Grace Health Clinic 309"/>
    <x v="14"/>
    <n v="4"/>
    <n v="13"/>
    <n v="30.77"/>
    <s v="GT"/>
    <n v="90"/>
    <s v="FAIL"/>
    <x v="0"/>
  </r>
  <r>
    <s v="1-16-responsible_person_first_name_is_present-"/>
    <n v="139"/>
    <s v="Grace Health Clinic 309"/>
    <x v="15"/>
    <n v="12"/>
    <n v="13"/>
    <n v="92.31"/>
    <s v="GT"/>
    <n v="90"/>
    <s v="PASS"/>
    <x v="0"/>
  </r>
  <r>
    <s v="1-17-responsible_person_last_name_is_present-"/>
    <n v="139"/>
    <s v="Grace Health Clinic 309"/>
    <x v="16"/>
    <n v="12"/>
    <n v="13"/>
    <n v="92.31"/>
    <s v="GT"/>
    <n v="90"/>
    <s v="PASS"/>
    <x v="0"/>
  </r>
  <r>
    <s v="1-18-vaccine_administration_code_is_present-"/>
    <n v="139"/>
    <s v="Grace Health Clinic 309"/>
    <x v="17"/>
    <n v="13"/>
    <n v="13"/>
    <n v="100"/>
    <s v="GT"/>
    <n v="99"/>
    <s v="PASS"/>
    <x v="0"/>
  </r>
  <r>
    <s v="1-19-vaccine_administration_date_is_present-"/>
    <n v="139"/>
    <s v="Grace Health Clinic 309"/>
    <x v="18"/>
    <n v="13"/>
    <n v="13"/>
    <n v="100"/>
    <s v="GT"/>
    <n v="99"/>
    <s v="PASS"/>
    <x v="0"/>
  </r>
  <r>
    <s v="1-20-vaccine_information_source_(e-g-_admin/historical_indicator)_is_present-"/>
    <n v="139"/>
    <s v="Grace Health Clinic 309"/>
    <x v="19"/>
    <n v="13"/>
    <n v="13"/>
    <n v="100"/>
    <s v="GT"/>
    <n v="99"/>
    <s v="PASS"/>
    <x v="0"/>
  </r>
  <r>
    <s v="1-21-vaccine_lot_number_is_present-"/>
    <n v="139"/>
    <s v="Grace Health Clinic 309"/>
    <x v="20"/>
    <n v="13"/>
    <n v="13"/>
    <n v="100"/>
    <s v="GT"/>
    <n v="99"/>
    <s v="PASS"/>
    <x v="0"/>
  </r>
  <r>
    <s v="1-22-vaccine_lot_expiration_date_is_present-"/>
    <n v="139"/>
    <s v="Grace Health Clinic 309"/>
    <x v="21"/>
    <n v="13"/>
    <n v="13"/>
    <n v="100"/>
    <s v="GT"/>
    <n v="99"/>
    <s v="PASS"/>
    <x v="0"/>
  </r>
  <r>
    <s v="1-23-vaccine_eligibility_code_is_present-"/>
    <n v="139"/>
    <s v="Grace Health Clinic 309"/>
    <x v="22"/>
    <n v="13"/>
    <n v="13"/>
    <n v="100"/>
    <s v="GT"/>
    <n v="99"/>
    <s v="PASS"/>
    <x v="0"/>
  </r>
  <r>
    <s v="1-24-vaccine_funding_source_is_present-"/>
    <n v="139"/>
    <s v="Grace Health Clinic 309"/>
    <x v="23"/>
    <n v="13"/>
    <n v="13"/>
    <n v="100"/>
    <s v="GT"/>
    <n v="99"/>
    <s v="PASS"/>
    <x v="0"/>
  </r>
  <r>
    <s v="2-1-patients_born_on_the_first_of_the_month_do_not_exceed_normal_distribution_of_birth_dates-"/>
    <n v="139"/>
    <s v="Grace Health Clinic 309"/>
    <x v="24"/>
    <n v="1"/>
    <n v="13"/>
    <n v="7.69"/>
    <s v="LT"/>
    <n v="4"/>
    <s v="FAIL"/>
    <x v="0"/>
  </r>
  <r>
    <s v="2-2-patients_born_on_the_15th_of_the_month_do_not_exceed_normal_distribution_of_birth_dates-"/>
    <n v="139"/>
    <s v="Grace Health Clinic 309"/>
    <x v="25"/>
    <n v="0"/>
    <n v="13"/>
    <n v="0"/>
    <s v="LT"/>
    <n v="4"/>
    <s v="PASS"/>
    <x v="0"/>
  </r>
  <r>
    <s v="2-3-patients_born_on_the_last_day_of_the_month_do_not_exceed_normal_distribution_of_birth_dates-"/>
    <n v="139"/>
    <s v="Grace Health Clinic 309"/>
    <x v="26"/>
    <n v="0"/>
    <n v="13"/>
    <n v="0"/>
    <s v="LT"/>
    <n v="4"/>
    <s v="PASS"/>
    <x v="0"/>
  </r>
  <r>
    <s v="2-4-patient_has_more_vaccinations_than_expected-"/>
    <n v="139"/>
    <s v="Grace Health Clinic 309"/>
    <x v="27"/>
    <n v="0"/>
    <n v="13"/>
    <n v="0"/>
    <s v="LT"/>
    <n v="1"/>
    <s v="PASS"/>
    <x v="0"/>
  </r>
  <r>
    <s v="2-5-vaccine_administration_date_is_after_vaccine_lot_expiration_date-"/>
    <n v="139"/>
    <s v="Grace Health Clinic 309"/>
    <x v="28"/>
    <n v="0"/>
    <n v="13"/>
    <n v="0"/>
    <s v="LT"/>
    <n v="1"/>
    <s v="PASS"/>
    <x v="0"/>
  </r>
  <r>
    <s v="2-6-vaccine_administration_date_is_before_birth_date-"/>
    <n v="139"/>
    <s v="Grace Health Clinic 309"/>
    <x v="29"/>
    <n v="0"/>
    <n v="13"/>
    <n v="0"/>
    <s v="LT"/>
    <n v="1"/>
    <s v="PASS"/>
    <x v="0"/>
  </r>
  <r>
    <s v="2-7-vaccine_administration_dates_on_the_first_day_of_the_month_do_not_exceed_normal_distribution_of_administrations_dates-"/>
    <n v="139"/>
    <s v="Grace Health Clinic 309"/>
    <x v="30"/>
    <n v="0"/>
    <n v="13"/>
    <n v="0"/>
    <s v="LT"/>
    <n v="4"/>
    <s v="PASS"/>
    <x v="0"/>
  </r>
  <r>
    <s v="2-8-vaccine_administration_dates_on_the_15th_of_the_month_do_not_exceed_normal_distribution_of_administration_dates-"/>
    <n v="139"/>
    <s v="Grace Health Clinic 309"/>
    <x v="31"/>
    <n v="0"/>
    <n v="13"/>
    <n v="0"/>
    <s v="LT"/>
    <n v="4"/>
    <s v="PASS"/>
    <x v="0"/>
  </r>
  <r>
    <s v="2-9-vaccine_administration_dates_on_the_last_day_of_the_month_do_not_exceed_normal_distribution_of_administration_dates-"/>
    <n v="139"/>
    <s v="Grace Health Clinic 309"/>
    <x v="32"/>
    <n v="0"/>
    <n v="13"/>
    <n v="0"/>
    <s v="LT"/>
    <n v="4"/>
    <s v="PASS"/>
    <x v="0"/>
  </r>
  <r>
    <s v="2-10-vaccine_administration_code_was_administered_at_an_improbable_age-"/>
    <n v="139"/>
    <s v="Grace Health Clinic 309"/>
    <x v="33"/>
    <n v="0"/>
    <n v="13"/>
    <n v="0"/>
    <s v="LT"/>
    <n v="1"/>
    <s v="PASS"/>
    <x v="0"/>
  </r>
  <r>
    <s v="2-11-vaccine_administration_code_is_not_specific_for_administered_vaccination_event-"/>
    <n v="139"/>
    <s v="Grace Health Clinic 309"/>
    <x v="34"/>
    <n v="0"/>
    <n v="13"/>
    <n v="0"/>
    <s v="LT"/>
    <n v="1"/>
    <s v="PASS"/>
    <x v="0"/>
  </r>
  <r>
    <s v="2-12-vaccine_lot_number_has_an_invalid_prefix-"/>
    <n v="139"/>
    <s v="Grace Health Clinic 309"/>
    <x v="35"/>
    <n v="0"/>
    <n v="13"/>
    <n v="0"/>
    <s v="LT"/>
    <n v="1"/>
    <s v="PASS"/>
    <x v="0"/>
  </r>
  <r>
    <s v="2-13-vaccine_lot_number_has_an_invalid_infix-"/>
    <n v="139"/>
    <s v="Grace Health Clinic 309"/>
    <x v="36"/>
    <n v="0"/>
    <n v="13"/>
    <n v="0"/>
    <s v="LT"/>
    <n v="1"/>
    <s v="PASS"/>
    <x v="0"/>
  </r>
  <r>
    <s v="2-14-vaccine_lot_number_has_an_invalid_suffix-"/>
    <n v="139"/>
    <s v="Grace Health Clinic 309"/>
    <x v="37"/>
    <n v="0"/>
    <n v="13"/>
    <n v="0"/>
    <s v="LT"/>
    <n v="1"/>
    <s v="PASS"/>
    <x v="0"/>
  </r>
  <r>
    <s v="2-15-vaccine_lot_number_contains_at_least_one_invalid_character-"/>
    <n v="139"/>
    <s v="Grace Health Clinic 309"/>
    <x v="38"/>
    <n v="0"/>
    <n v="13"/>
    <n v="0"/>
    <s v="LT"/>
    <n v="1"/>
    <s v="PASS"/>
    <x v="0"/>
  </r>
  <r>
    <s v="2-16-vaccine_lot_number_is_too_short-"/>
    <n v="139"/>
    <s v="Grace Health Clinic 309"/>
    <x v="39"/>
    <n v="0"/>
    <n v="13"/>
    <n v="0"/>
    <s v="LT"/>
    <n v="1"/>
    <s v="PASS"/>
    <x v="0"/>
  </r>
  <r>
    <s v="2-17-vaccine_administration_code_is_unrecognized-"/>
    <n v="139"/>
    <s v="Grace Health Clinic 309"/>
    <x v="40"/>
    <n v="0"/>
    <n v="13"/>
    <n v="0"/>
    <s v="LT"/>
    <n v="1"/>
    <s v="PASS"/>
    <x v="0"/>
  </r>
  <r>
    <s v="2-18-vaccine_manufacturer_is_unrecognized-"/>
    <n v="139"/>
    <s v="Grace Health Clinic 309"/>
    <x v="41"/>
    <n v="0"/>
    <n v="13"/>
    <n v="0"/>
    <s v="LT"/>
    <n v="1"/>
    <s v="PASS"/>
    <x v="0"/>
  </r>
  <r>
    <s v="2-19-vaccine_administration_route_is_unrecognized-"/>
    <n v="139"/>
    <s v="Grace Health Clinic 309"/>
    <x v="42"/>
    <n v="0"/>
    <n v="13"/>
    <n v="0"/>
    <s v="LT"/>
    <n v="1"/>
    <s v="PASS"/>
    <x v="0"/>
  </r>
  <r>
    <s v="2-20-vaccine_body_site_is_unrecognized-"/>
    <n v="139"/>
    <s v="Grace Health Clinic 309"/>
    <x v="43"/>
    <n v="0"/>
    <n v="13"/>
    <n v="0"/>
    <s v="LT"/>
    <n v="1"/>
    <s v="PASS"/>
    <x v="0"/>
  </r>
  <r>
    <s v="2-21-vaccination_information_source_is_administered_but_appeared_to_be_historical-"/>
    <n v="139"/>
    <s v="Grace Health Clinic 309"/>
    <x v="44"/>
    <n v="0"/>
    <n v="13"/>
    <n v="0"/>
    <s v="NONE"/>
    <s v="NONE"/>
    <s v="NONE"/>
    <x v="0"/>
  </r>
  <r>
    <s v="2-22-_funding_source_does_not_match_eligibility_code"/>
    <n v="139"/>
    <s v="Grace Health Clinic 309"/>
    <x v="45"/>
    <n v="0"/>
    <n v="13"/>
    <n v="0"/>
    <s v="NONE"/>
    <s v="NONE"/>
    <s v="NONE"/>
    <x v="0"/>
  </r>
  <r>
    <s v="3-1-administered_vaccination_events_are_entered_into_the_iis_within_one_calendar_day_from_administration_date-"/>
    <n v="139"/>
    <s v="Grace Health Clinic 309"/>
    <x v="46"/>
    <n v="4"/>
    <n v="13"/>
    <n v="30.77"/>
    <s v="GT"/>
    <n v="95"/>
    <s v="FAIL"/>
    <x v="0"/>
  </r>
  <r>
    <s v="3-2-patient_entry_into_iis_≤30_days_from_birth"/>
    <n v="139"/>
    <s v="Grace Health Clinic 309"/>
    <x v="47"/>
    <n v="11"/>
    <n v="13"/>
    <n v="84.62"/>
    <s v="GT"/>
    <n v="95"/>
    <s v="FAIL"/>
    <x v="0"/>
  </r>
  <r>
    <s v="3-3-patient_entry_into_iis_30–45_days_from_birth"/>
    <n v="139"/>
    <s v="Grace Health Clinic 309"/>
    <x v="48"/>
    <n v="1"/>
    <n v="13"/>
    <n v="7.69"/>
    <s v="LT"/>
    <n v="5"/>
    <s v="FAIL"/>
    <x v="0"/>
  </r>
  <r>
    <s v="3-4-patient_entry_into_iis_45–60_days_from_birth"/>
    <n v="139"/>
    <s v="Grace Health Clinic 309"/>
    <x v="49"/>
    <n v="0"/>
    <n v="13"/>
    <n v="0"/>
    <s v="LT"/>
    <n v="5"/>
    <s v="PASS"/>
    <x v="0"/>
  </r>
  <r>
    <s v="3-5-patient_entry_into_iis_&gt;_60_days_from_birth"/>
    <n v="139"/>
    <s v="Grace Health Clinic 309"/>
    <x v="50"/>
    <n v="1"/>
    <n v="13"/>
    <n v="7.69"/>
    <s v="LT"/>
    <n v="5"/>
    <s v="FAIL"/>
    <x v="0"/>
  </r>
  <r>
    <s v="3-6-administered_dose_entry_into_iis_2-7_days_from_admin_date"/>
    <n v="139"/>
    <s v="Grace Health Clinic 309"/>
    <x v="51"/>
    <n v="4"/>
    <n v="13"/>
    <n v="30.77"/>
    <s v="LT"/>
    <n v="5"/>
    <s v="FAIL"/>
    <x v="0"/>
  </r>
  <r>
    <s v="3-7-administered_dose_entry_into_iis_8-14_days_from_admin_date"/>
    <n v="139"/>
    <s v="Grace Health Clinic 309"/>
    <x v="52"/>
    <n v="4"/>
    <n v="13"/>
    <n v="30.77"/>
    <s v="LT"/>
    <n v="5"/>
    <s v="FAIL"/>
    <x v="0"/>
  </r>
  <r>
    <s v="3-8-administered_dose_entry_into_iis_&gt;_14_days_from_admin_date"/>
    <n v="139"/>
    <s v="Grace Health Clinic 309"/>
    <x v="53"/>
    <n v="1"/>
    <n v="13"/>
    <n v="7.69"/>
    <s v="LT"/>
    <n v="5"/>
    <s v="FAIL"/>
    <x v="0"/>
  </r>
  <r>
    <s v="1-1-patient_first_name_is_present-"/>
    <n v="47"/>
    <s v="Grace Health Clinic 335"/>
    <x v="0"/>
    <n v="51"/>
    <n v="51"/>
    <n v="100"/>
    <s v="GT"/>
    <n v="99"/>
    <s v="PASS"/>
    <x v="0"/>
  </r>
  <r>
    <s v="1-2-patient_middle_name_is_present-"/>
    <n v="47"/>
    <s v="Grace Health Clinic 335"/>
    <x v="1"/>
    <n v="31"/>
    <n v="51"/>
    <n v="60.78"/>
    <s v="GT"/>
    <n v="75"/>
    <s v="FAIL"/>
    <x v="0"/>
  </r>
  <r>
    <s v="1-3-patient_name_last_is_present-"/>
    <n v="47"/>
    <s v="Grace Health Clinic 335"/>
    <x v="2"/>
    <n v="51"/>
    <n v="51"/>
    <n v="100"/>
    <s v="GT"/>
    <n v="99"/>
    <s v="PASS"/>
    <x v="0"/>
  </r>
  <r>
    <s v="1-4-patient_birth_date_is_present-_x0009_"/>
    <n v="47"/>
    <s v="Grace Health Clinic 335"/>
    <x v="3"/>
    <n v="51"/>
    <n v="51"/>
    <n v="100"/>
    <s v="GT"/>
    <n v="99"/>
    <s v="PASS"/>
    <x v="0"/>
  </r>
  <r>
    <s v="1-5-patient_gender_is_present-"/>
    <n v="47"/>
    <s v="Grace Health Clinic 335"/>
    <x v="4"/>
    <n v="51"/>
    <n v="51"/>
    <n v="100"/>
    <s v="GT"/>
    <n v="99"/>
    <s v="PASS"/>
    <x v="0"/>
  </r>
  <r>
    <s v="1-6-patient_address_street_is_present-"/>
    <n v="47"/>
    <s v="Grace Health Clinic 335"/>
    <x v="5"/>
    <n v="51"/>
    <n v="51"/>
    <n v="100"/>
    <s v="GT"/>
    <n v="85"/>
    <s v="PASS"/>
    <x v="0"/>
  </r>
  <r>
    <s v="1-7-_patient_address_city_is_present-_x0009_"/>
    <n v="47"/>
    <s v="Grace Health Clinic 335"/>
    <x v="6"/>
    <n v="51"/>
    <n v="51"/>
    <n v="100"/>
    <s v="GT"/>
    <n v="85"/>
    <s v="PASS"/>
    <x v="0"/>
  </r>
  <r>
    <s v="1-8-patient_address_state_is_present-_x0009_"/>
    <n v="47"/>
    <s v="Grace Health Clinic 335"/>
    <x v="7"/>
    <n v="51"/>
    <n v="51"/>
    <n v="100"/>
    <s v="GT"/>
    <n v="85"/>
    <s v="PASS"/>
    <x v="0"/>
  </r>
  <r>
    <s v="1-9-patient_address_zip_code_is_present-_x0009_"/>
    <n v="47"/>
    <s v="Grace Health Clinic 335"/>
    <x v="8"/>
    <n v="51"/>
    <n v="51"/>
    <n v="100"/>
    <s v="GT"/>
    <n v="85"/>
    <s v="PASS"/>
    <x v="0"/>
  </r>
  <r>
    <s v="1-10-patient_complete_address_is_present-"/>
    <n v="47"/>
    <s v="Grace Health Clinic 335"/>
    <x v="9"/>
    <n v="51"/>
    <n v="51"/>
    <n v="100"/>
    <s v="GT"/>
    <n v="85"/>
    <s v="PASS"/>
    <x v="0"/>
  </r>
  <r>
    <s v="1-11-patient_race_is_present-"/>
    <n v="47"/>
    <s v="Grace Health Clinic 335"/>
    <x v="10"/>
    <n v="51"/>
    <n v="51"/>
    <n v="100"/>
    <s v="GT"/>
    <n v="95"/>
    <s v="PASS"/>
    <x v="0"/>
  </r>
  <r>
    <s v="1-12-patient_ethnicity_is_present-"/>
    <n v="47"/>
    <s v="Grace Health Clinic 335"/>
    <x v="11"/>
    <n v="51"/>
    <n v="51"/>
    <n v="100"/>
    <s v="GT"/>
    <n v="95"/>
    <s v="PASS"/>
    <x v="0"/>
  </r>
  <r>
    <s v="1-13-patient_phone_number_is_present-"/>
    <n v="47"/>
    <s v="Grace Health Clinic 335"/>
    <x v="12"/>
    <n v="49"/>
    <n v="51"/>
    <n v="96.08"/>
    <s v="GT"/>
    <n v="90"/>
    <s v="PASS"/>
    <x v="0"/>
  </r>
  <r>
    <s v="1-14-patient_email_is_present-"/>
    <n v="47"/>
    <s v="Grace Health Clinic 335"/>
    <x v="13"/>
    <n v="10"/>
    <n v="51"/>
    <n v="19.61"/>
    <s v="GT"/>
    <n v="90"/>
    <s v="FAIL"/>
    <x v="0"/>
  </r>
  <r>
    <s v="1-15-mother’s_maiden_name_is_present-"/>
    <n v="47"/>
    <s v="Grace Health Clinic 335"/>
    <x v="14"/>
    <n v="21"/>
    <n v="51"/>
    <n v="41.18"/>
    <s v="GT"/>
    <n v="90"/>
    <s v="FAIL"/>
    <x v="0"/>
  </r>
  <r>
    <s v="1-16-responsible_person_first_name_is_present-"/>
    <n v="47"/>
    <s v="Grace Health Clinic 335"/>
    <x v="15"/>
    <n v="31"/>
    <n v="51"/>
    <n v="60.78"/>
    <s v="GT"/>
    <n v="90"/>
    <s v="FAIL"/>
    <x v="0"/>
  </r>
  <r>
    <s v="1-17-responsible_person_last_name_is_present-"/>
    <n v="47"/>
    <s v="Grace Health Clinic 335"/>
    <x v="16"/>
    <n v="31"/>
    <n v="51"/>
    <n v="60.78"/>
    <s v="GT"/>
    <n v="90"/>
    <s v="FAIL"/>
    <x v="0"/>
  </r>
  <r>
    <s v="1-18-vaccine_administration_code_is_present-"/>
    <n v="47"/>
    <s v="Grace Health Clinic 335"/>
    <x v="17"/>
    <n v="399"/>
    <n v="399"/>
    <n v="100"/>
    <s v="GT"/>
    <n v="99"/>
    <s v="PASS"/>
    <x v="0"/>
  </r>
  <r>
    <s v="1-19-vaccine_administration_date_is_present-"/>
    <n v="47"/>
    <s v="Grace Health Clinic 335"/>
    <x v="18"/>
    <n v="399"/>
    <n v="399"/>
    <n v="100"/>
    <s v="GT"/>
    <n v="99"/>
    <s v="PASS"/>
    <x v="0"/>
  </r>
  <r>
    <s v="1-20-vaccine_information_source_(e-g-_admin/historical_indicator)_is_present-"/>
    <n v="47"/>
    <s v="Grace Health Clinic 335"/>
    <x v="19"/>
    <n v="399"/>
    <n v="399"/>
    <n v="100"/>
    <s v="GT"/>
    <n v="99"/>
    <s v="PASS"/>
    <x v="0"/>
  </r>
  <r>
    <s v="1-21-vaccine_lot_number_is_present-"/>
    <n v="47"/>
    <s v="Grace Health Clinic 335"/>
    <x v="20"/>
    <n v="399"/>
    <n v="399"/>
    <n v="100"/>
    <s v="GT"/>
    <n v="99"/>
    <s v="PASS"/>
    <x v="0"/>
  </r>
  <r>
    <s v="1-22-vaccine_lot_expiration_date_is_present-"/>
    <n v="47"/>
    <s v="Grace Health Clinic 335"/>
    <x v="21"/>
    <n v="399"/>
    <n v="399"/>
    <n v="100"/>
    <s v="GT"/>
    <n v="99"/>
    <s v="PASS"/>
    <x v="0"/>
  </r>
  <r>
    <s v="1-23-vaccine_eligibility_code_is_present-"/>
    <n v="47"/>
    <s v="Grace Health Clinic 335"/>
    <x v="22"/>
    <n v="399"/>
    <n v="399"/>
    <n v="100"/>
    <s v="GT"/>
    <n v="99"/>
    <s v="PASS"/>
    <x v="0"/>
  </r>
  <r>
    <s v="1-24-vaccine_funding_source_is_present-"/>
    <n v="47"/>
    <s v="Grace Health Clinic 335"/>
    <x v="23"/>
    <n v="399"/>
    <n v="399"/>
    <n v="100"/>
    <s v="GT"/>
    <n v="99"/>
    <s v="PASS"/>
    <x v="0"/>
  </r>
  <r>
    <s v="2-1-patients_born_on_the_first_of_the_month_do_not_exceed_normal_distribution_of_birth_dates-"/>
    <n v="47"/>
    <s v="Grace Health Clinic 335"/>
    <x v="24"/>
    <n v="3"/>
    <n v="51"/>
    <n v="5.88"/>
    <s v="LT"/>
    <n v="4"/>
    <s v="FAIL"/>
    <x v="0"/>
  </r>
  <r>
    <s v="2-2-patients_born_on_the_15th_of_the_month_do_not_exceed_normal_distribution_of_birth_dates-"/>
    <n v="47"/>
    <s v="Grace Health Clinic 335"/>
    <x v="25"/>
    <n v="1"/>
    <n v="51"/>
    <n v="1.96"/>
    <s v="LT"/>
    <n v="4"/>
    <s v="PASS"/>
    <x v="0"/>
  </r>
  <r>
    <s v="2-3-patients_born_on_the_last_day_of_the_month_do_not_exceed_normal_distribution_of_birth_dates-"/>
    <n v="47"/>
    <s v="Grace Health Clinic 335"/>
    <x v="26"/>
    <n v="4"/>
    <n v="51"/>
    <n v="7.84"/>
    <s v="LT"/>
    <n v="4"/>
    <s v="FAIL"/>
    <x v="0"/>
  </r>
  <r>
    <s v="2-4-patient_has_more_vaccinations_than_expected-"/>
    <n v="47"/>
    <s v="Grace Health Clinic 335"/>
    <x v="27"/>
    <n v="0"/>
    <n v="51"/>
    <n v="0"/>
    <s v="LT"/>
    <n v="1"/>
    <s v="PASS"/>
    <x v="0"/>
  </r>
  <r>
    <s v="2-5-vaccine_administration_date_is_after_vaccine_lot_expiration_date-"/>
    <n v="47"/>
    <s v="Grace Health Clinic 335"/>
    <x v="28"/>
    <n v="0"/>
    <n v="399"/>
    <n v="0"/>
    <s v="LT"/>
    <n v="1"/>
    <s v="PASS"/>
    <x v="0"/>
  </r>
  <r>
    <s v="2-6-vaccine_administration_date_is_before_birth_date-"/>
    <n v="47"/>
    <s v="Grace Health Clinic 335"/>
    <x v="29"/>
    <n v="0"/>
    <n v="399"/>
    <n v="0"/>
    <s v="LT"/>
    <n v="1"/>
    <s v="PASS"/>
    <x v="0"/>
  </r>
  <r>
    <s v="2-7-vaccine_administration_dates_on_the_first_day_of_the_month_do_not_exceed_normal_distribution_of_administrations_dates-"/>
    <n v="47"/>
    <s v="Grace Health Clinic 335"/>
    <x v="30"/>
    <n v="5"/>
    <n v="399"/>
    <n v="1.25"/>
    <s v="LT"/>
    <n v="4"/>
    <s v="PASS"/>
    <x v="0"/>
  </r>
  <r>
    <s v="2-8-vaccine_administration_dates_on_the_15th_of_the_month_do_not_exceed_normal_distribution_of_administration_dates-"/>
    <n v="47"/>
    <s v="Grace Health Clinic 335"/>
    <x v="31"/>
    <n v="24"/>
    <n v="399"/>
    <n v="6.02"/>
    <s v="LT"/>
    <n v="4"/>
    <s v="FAIL"/>
    <x v="0"/>
  </r>
  <r>
    <s v="2-9-vaccine_administration_dates_on_the_last_day_of_the_month_do_not_exceed_normal_distribution_of_administration_dates-"/>
    <n v="47"/>
    <s v="Grace Health Clinic 335"/>
    <x v="32"/>
    <n v="7"/>
    <n v="399"/>
    <n v="1.75"/>
    <s v="LT"/>
    <n v="4"/>
    <s v="PASS"/>
    <x v="0"/>
  </r>
  <r>
    <s v="2-10-vaccine_administration_code_was_administered_at_an_improbable_age-"/>
    <n v="47"/>
    <s v="Grace Health Clinic 335"/>
    <x v="33"/>
    <n v="28"/>
    <n v="399"/>
    <n v="7.02"/>
    <s v="LT"/>
    <n v="1"/>
    <s v="FAIL"/>
    <x v="0"/>
  </r>
  <r>
    <s v="2-11-vaccine_administration_code_is_not_specific_for_administered_vaccination_event-"/>
    <n v="47"/>
    <s v="Grace Health Clinic 335"/>
    <x v="34"/>
    <n v="0"/>
    <n v="399"/>
    <n v="0"/>
    <s v="LT"/>
    <n v="1"/>
    <s v="PASS"/>
    <x v="0"/>
  </r>
  <r>
    <s v="2-12-vaccine_lot_number_has_an_invalid_prefix-"/>
    <n v="47"/>
    <s v="Grace Health Clinic 335"/>
    <x v="35"/>
    <n v="0"/>
    <n v="399"/>
    <n v="0"/>
    <s v="LT"/>
    <n v="1"/>
    <s v="PASS"/>
    <x v="0"/>
  </r>
  <r>
    <s v="2-13-vaccine_lot_number_has_an_invalid_infix-"/>
    <n v="47"/>
    <s v="Grace Health Clinic 335"/>
    <x v="36"/>
    <n v="0"/>
    <n v="399"/>
    <n v="0"/>
    <s v="LT"/>
    <n v="1"/>
    <s v="PASS"/>
    <x v="0"/>
  </r>
  <r>
    <s v="2-14-vaccine_lot_number_has_an_invalid_suffix-"/>
    <n v="47"/>
    <s v="Grace Health Clinic 335"/>
    <x v="37"/>
    <n v="0"/>
    <n v="399"/>
    <n v="0"/>
    <s v="LT"/>
    <n v="1"/>
    <s v="PASS"/>
    <x v="0"/>
  </r>
  <r>
    <s v="2-15-vaccine_lot_number_contains_at_least_one_invalid_character-"/>
    <n v="47"/>
    <s v="Grace Health Clinic 335"/>
    <x v="38"/>
    <n v="0"/>
    <n v="399"/>
    <n v="0"/>
    <s v="LT"/>
    <n v="1"/>
    <s v="PASS"/>
    <x v="0"/>
  </r>
  <r>
    <s v="2-16-vaccine_lot_number_is_too_short-"/>
    <n v="47"/>
    <s v="Grace Health Clinic 335"/>
    <x v="39"/>
    <n v="0"/>
    <n v="399"/>
    <n v="0"/>
    <s v="LT"/>
    <n v="1"/>
    <s v="PASS"/>
    <x v="0"/>
  </r>
  <r>
    <s v="2-17-vaccine_administration_code_is_unrecognized-"/>
    <n v="47"/>
    <s v="Grace Health Clinic 335"/>
    <x v="40"/>
    <n v="0"/>
    <n v="399"/>
    <n v="0"/>
    <s v="LT"/>
    <n v="1"/>
    <s v="PASS"/>
    <x v="0"/>
  </r>
  <r>
    <s v="2-18-vaccine_manufacturer_is_unrecognized-"/>
    <n v="47"/>
    <s v="Grace Health Clinic 335"/>
    <x v="41"/>
    <n v="0"/>
    <n v="399"/>
    <n v="0"/>
    <s v="LT"/>
    <n v="1"/>
    <s v="PASS"/>
    <x v="0"/>
  </r>
  <r>
    <s v="2-19-vaccine_administration_route_is_unrecognized-"/>
    <n v="47"/>
    <s v="Grace Health Clinic 335"/>
    <x v="42"/>
    <n v="0"/>
    <n v="399"/>
    <n v="0"/>
    <s v="LT"/>
    <n v="1"/>
    <s v="PASS"/>
    <x v="0"/>
  </r>
  <r>
    <s v="2-20-vaccine_body_site_is_unrecognized-"/>
    <n v="47"/>
    <s v="Grace Health Clinic 335"/>
    <x v="43"/>
    <n v="5"/>
    <n v="399"/>
    <n v="1.25"/>
    <s v="LT"/>
    <n v="1"/>
    <s v="FAIL"/>
    <x v="0"/>
  </r>
  <r>
    <s v="2-21-vaccination_information_source_is_administered_but_appeared_to_be_historical-"/>
    <n v="47"/>
    <s v="Grace Health Clinic 335"/>
    <x v="44"/>
    <n v="0"/>
    <n v="399"/>
    <n v="0"/>
    <s v="NONE"/>
    <s v="NONE"/>
    <s v="NONE"/>
    <x v="0"/>
  </r>
  <r>
    <s v="2-22-_funding_source_does_not_match_eligibility_code"/>
    <n v="47"/>
    <s v="Grace Health Clinic 335"/>
    <x v="45"/>
    <n v="15"/>
    <n v="399"/>
    <n v="3.76"/>
    <s v="NONE"/>
    <s v="NONE"/>
    <s v="NONE"/>
    <x v="0"/>
  </r>
  <r>
    <s v="3-1-administered_vaccination_events_are_entered_into_the_iis_within_one_calendar_day_from_administration_date-"/>
    <n v="47"/>
    <s v="Grace Health Clinic 335"/>
    <x v="46"/>
    <n v="393"/>
    <n v="399"/>
    <n v="98.5"/>
    <s v="GT"/>
    <n v="95"/>
    <s v="PASS"/>
    <x v="0"/>
  </r>
  <r>
    <s v="3-2-patient_entry_into_iis_≤30_days_from_birth"/>
    <n v="47"/>
    <s v="Grace Health Clinic 335"/>
    <x v="47"/>
    <n v="44"/>
    <n v="51"/>
    <n v="86.27"/>
    <s v="GT"/>
    <n v="95"/>
    <s v="FAIL"/>
    <x v="0"/>
  </r>
  <r>
    <s v="3-3-patient_entry_into_iis_30–45_days_from_birth"/>
    <n v="47"/>
    <s v="Grace Health Clinic 335"/>
    <x v="48"/>
    <n v="0"/>
    <n v="51"/>
    <n v="0"/>
    <s v="LT"/>
    <n v="5"/>
    <s v="PASS"/>
    <x v="0"/>
  </r>
  <r>
    <s v="3-4-patient_entry_into_iis_45–60_days_from_birth"/>
    <n v="47"/>
    <s v="Grace Health Clinic 335"/>
    <x v="49"/>
    <n v="0"/>
    <n v="51"/>
    <n v="0"/>
    <s v="LT"/>
    <n v="5"/>
    <s v="PASS"/>
    <x v="0"/>
  </r>
  <r>
    <s v="3-5-patient_entry_into_iis_&gt;_60_days_from_birth"/>
    <n v="47"/>
    <s v="Grace Health Clinic 335"/>
    <x v="50"/>
    <n v="7"/>
    <n v="51"/>
    <n v="13.73"/>
    <s v="LT"/>
    <n v="5"/>
    <s v="FAIL"/>
    <x v="0"/>
  </r>
  <r>
    <s v="3-6-administered_dose_entry_into_iis_2-7_days_from_admin_date"/>
    <n v="47"/>
    <s v="Grace Health Clinic 335"/>
    <x v="51"/>
    <n v="0"/>
    <n v="399"/>
    <n v="0"/>
    <s v="LT"/>
    <n v="5"/>
    <s v="PASS"/>
    <x v="0"/>
  </r>
  <r>
    <s v="3-7-administered_dose_entry_into_iis_8-14_days_from_admin_date"/>
    <n v="47"/>
    <s v="Grace Health Clinic 335"/>
    <x v="52"/>
    <n v="3"/>
    <n v="399"/>
    <n v="0.75"/>
    <s v="LT"/>
    <n v="5"/>
    <s v="PASS"/>
    <x v="0"/>
  </r>
  <r>
    <s v="3-8-administered_dose_entry_into_iis_&gt;_14_days_from_admin_date"/>
    <n v="47"/>
    <s v="Grace Health Clinic 335"/>
    <x v="53"/>
    <n v="3"/>
    <n v="399"/>
    <n v="0.75"/>
    <s v="LT"/>
    <n v="5"/>
    <s v="PASS"/>
    <x v="0"/>
  </r>
  <r>
    <s v="1-1-patient_first_name_is_present-"/>
    <n v="13"/>
    <s v="Grace Health Clinic 527"/>
    <x v="0"/>
    <n v="44"/>
    <n v="44"/>
    <n v="100"/>
    <s v="GT"/>
    <n v="99"/>
    <s v="PASS"/>
    <x v="12"/>
  </r>
  <r>
    <s v="1-2-patient_middle_name_is_present-"/>
    <n v="13"/>
    <s v="Grace Health Clinic 527"/>
    <x v="1"/>
    <n v="28"/>
    <n v="44"/>
    <n v="63.64"/>
    <s v="GT"/>
    <n v="75"/>
    <s v="FAIL"/>
    <x v="12"/>
  </r>
  <r>
    <s v="1-3-patient_name_last_is_present-"/>
    <n v="13"/>
    <s v="Grace Health Clinic 527"/>
    <x v="2"/>
    <n v="44"/>
    <n v="44"/>
    <n v="100"/>
    <s v="GT"/>
    <n v="99"/>
    <s v="PASS"/>
    <x v="12"/>
  </r>
  <r>
    <s v="1-4-patient_birth_date_is_present-_x0009_"/>
    <n v="13"/>
    <s v="Grace Health Clinic 527"/>
    <x v="3"/>
    <n v="44"/>
    <n v="44"/>
    <n v="100"/>
    <s v="GT"/>
    <n v="99"/>
    <s v="PASS"/>
    <x v="12"/>
  </r>
  <r>
    <s v="1-5-patient_gender_is_present-"/>
    <n v="13"/>
    <s v="Grace Health Clinic 527"/>
    <x v="4"/>
    <n v="44"/>
    <n v="44"/>
    <n v="100"/>
    <s v="GT"/>
    <n v="99"/>
    <s v="PASS"/>
    <x v="12"/>
  </r>
  <r>
    <s v="1-6-patient_address_street_is_present-"/>
    <n v="13"/>
    <s v="Grace Health Clinic 527"/>
    <x v="5"/>
    <n v="44"/>
    <n v="44"/>
    <n v="100"/>
    <s v="GT"/>
    <n v="85"/>
    <s v="PASS"/>
    <x v="12"/>
  </r>
  <r>
    <s v="1-7-_patient_address_city_is_present-_x0009_"/>
    <n v="13"/>
    <s v="Grace Health Clinic 527"/>
    <x v="6"/>
    <n v="44"/>
    <n v="44"/>
    <n v="100"/>
    <s v="GT"/>
    <n v="85"/>
    <s v="PASS"/>
    <x v="12"/>
  </r>
  <r>
    <s v="1-8-patient_address_state_is_present-_x0009_"/>
    <n v="13"/>
    <s v="Grace Health Clinic 527"/>
    <x v="7"/>
    <n v="44"/>
    <n v="44"/>
    <n v="100"/>
    <s v="GT"/>
    <n v="85"/>
    <s v="PASS"/>
    <x v="12"/>
  </r>
  <r>
    <s v="1-9-patient_address_zip_code_is_present-_x0009_"/>
    <n v="13"/>
    <s v="Grace Health Clinic 527"/>
    <x v="8"/>
    <n v="44"/>
    <n v="44"/>
    <n v="100"/>
    <s v="GT"/>
    <n v="85"/>
    <s v="PASS"/>
    <x v="12"/>
  </r>
  <r>
    <s v="1-10-patient_complete_address_is_present-"/>
    <n v="13"/>
    <s v="Grace Health Clinic 527"/>
    <x v="9"/>
    <n v="44"/>
    <n v="44"/>
    <n v="100"/>
    <s v="GT"/>
    <n v="85"/>
    <s v="PASS"/>
    <x v="12"/>
  </r>
  <r>
    <s v="1-11-patient_race_is_present-"/>
    <n v="13"/>
    <s v="Grace Health Clinic 527"/>
    <x v="10"/>
    <n v="44"/>
    <n v="44"/>
    <n v="100"/>
    <s v="GT"/>
    <n v="95"/>
    <s v="PASS"/>
    <x v="12"/>
  </r>
  <r>
    <s v="1-12-patient_ethnicity_is_present-"/>
    <n v="13"/>
    <s v="Grace Health Clinic 527"/>
    <x v="11"/>
    <n v="44"/>
    <n v="44"/>
    <n v="100"/>
    <s v="GT"/>
    <n v="95"/>
    <s v="PASS"/>
    <x v="12"/>
  </r>
  <r>
    <s v="1-13-patient_phone_number_is_present-"/>
    <n v="13"/>
    <s v="Grace Health Clinic 527"/>
    <x v="12"/>
    <n v="44"/>
    <n v="44"/>
    <n v="100"/>
    <s v="GT"/>
    <n v="90"/>
    <s v="PASS"/>
    <x v="12"/>
  </r>
  <r>
    <s v="1-14-patient_email_is_present-"/>
    <n v="13"/>
    <s v="Grace Health Clinic 527"/>
    <x v="13"/>
    <n v="15"/>
    <n v="44"/>
    <n v="34.090000000000003"/>
    <s v="GT"/>
    <n v="90"/>
    <s v="FAIL"/>
    <x v="12"/>
  </r>
  <r>
    <s v="1-15-mother’s_maiden_name_is_present-"/>
    <n v="13"/>
    <s v="Grace Health Clinic 527"/>
    <x v="14"/>
    <n v="31"/>
    <n v="44"/>
    <n v="70.45"/>
    <s v="GT"/>
    <n v="90"/>
    <s v="FAIL"/>
    <x v="12"/>
  </r>
  <r>
    <s v="1-16-responsible_person_first_name_is_present-"/>
    <n v="13"/>
    <s v="Grace Health Clinic 527"/>
    <x v="15"/>
    <n v="43"/>
    <n v="44"/>
    <n v="97.73"/>
    <s v="GT"/>
    <n v="90"/>
    <s v="PASS"/>
    <x v="12"/>
  </r>
  <r>
    <s v="1-17-responsible_person_last_name_is_present-"/>
    <n v="13"/>
    <s v="Grace Health Clinic 527"/>
    <x v="16"/>
    <n v="43"/>
    <n v="44"/>
    <n v="97.73"/>
    <s v="GT"/>
    <n v="90"/>
    <s v="PASS"/>
    <x v="12"/>
  </r>
  <r>
    <s v="1-18-vaccine_administration_code_is_present-"/>
    <n v="13"/>
    <s v="Grace Health Clinic 527"/>
    <x v="17"/>
    <n v="488"/>
    <n v="488"/>
    <n v="100"/>
    <s v="GT"/>
    <n v="99"/>
    <s v="PASS"/>
    <x v="12"/>
  </r>
  <r>
    <s v="1-19-vaccine_administration_date_is_present-"/>
    <n v="13"/>
    <s v="Grace Health Clinic 527"/>
    <x v="18"/>
    <n v="488"/>
    <n v="488"/>
    <n v="100"/>
    <s v="GT"/>
    <n v="99"/>
    <s v="PASS"/>
    <x v="12"/>
  </r>
  <r>
    <s v="1-20-vaccine_information_source_(e-g-_admin/historical_indicator)_is_present-"/>
    <n v="13"/>
    <s v="Grace Health Clinic 527"/>
    <x v="19"/>
    <n v="488"/>
    <n v="488"/>
    <n v="100"/>
    <s v="GT"/>
    <n v="99"/>
    <s v="PASS"/>
    <x v="12"/>
  </r>
  <r>
    <s v="1-21-vaccine_lot_number_is_present-"/>
    <n v="13"/>
    <s v="Grace Health Clinic 527"/>
    <x v="20"/>
    <n v="487"/>
    <n v="487"/>
    <n v="100"/>
    <s v="GT"/>
    <n v="99"/>
    <s v="PASS"/>
    <x v="12"/>
  </r>
  <r>
    <s v="1-22-vaccine_lot_expiration_date_is_present-"/>
    <n v="13"/>
    <s v="Grace Health Clinic 527"/>
    <x v="21"/>
    <n v="487"/>
    <n v="487"/>
    <n v="100"/>
    <s v="GT"/>
    <n v="99"/>
    <s v="PASS"/>
    <x v="12"/>
  </r>
  <r>
    <s v="1-23-vaccine_eligibility_code_is_present-"/>
    <n v="13"/>
    <s v="Grace Health Clinic 527"/>
    <x v="22"/>
    <n v="487"/>
    <n v="487"/>
    <n v="100"/>
    <s v="GT"/>
    <n v="99"/>
    <s v="PASS"/>
    <x v="12"/>
  </r>
  <r>
    <s v="1-24-vaccine_funding_source_is_present-"/>
    <n v="13"/>
    <s v="Grace Health Clinic 527"/>
    <x v="23"/>
    <n v="487"/>
    <n v="487"/>
    <n v="100"/>
    <s v="GT"/>
    <n v="99"/>
    <s v="PASS"/>
    <x v="12"/>
  </r>
  <r>
    <s v="2-1-patients_born_on_the_first_of_the_month_do_not_exceed_normal_distribution_of_birth_dates-"/>
    <n v="13"/>
    <s v="Grace Health Clinic 527"/>
    <x v="24"/>
    <n v="0"/>
    <n v="44"/>
    <n v="0"/>
    <s v="LT"/>
    <n v="4"/>
    <s v="PASS"/>
    <x v="12"/>
  </r>
  <r>
    <s v="2-2-patients_born_on_the_15th_of_the_month_do_not_exceed_normal_distribution_of_birth_dates-"/>
    <n v="13"/>
    <s v="Grace Health Clinic 527"/>
    <x v="25"/>
    <n v="1"/>
    <n v="44"/>
    <n v="2.27"/>
    <s v="LT"/>
    <n v="4"/>
    <s v="PASS"/>
    <x v="12"/>
  </r>
  <r>
    <s v="2-3-patients_born_on_the_last_day_of_the_month_do_not_exceed_normal_distribution_of_birth_dates-"/>
    <n v="13"/>
    <s v="Grace Health Clinic 527"/>
    <x v="26"/>
    <n v="0"/>
    <n v="44"/>
    <n v="0"/>
    <s v="LT"/>
    <n v="4"/>
    <s v="PASS"/>
    <x v="12"/>
  </r>
  <r>
    <s v="2-4-patient_has_more_vaccinations_than_expected-"/>
    <n v="13"/>
    <s v="Grace Health Clinic 527"/>
    <x v="27"/>
    <n v="0"/>
    <n v="44"/>
    <n v="0"/>
    <s v="LT"/>
    <n v="1"/>
    <s v="PASS"/>
    <x v="12"/>
  </r>
  <r>
    <s v="2-5-vaccine_administration_date_is_after_vaccine_lot_expiration_date-"/>
    <n v="13"/>
    <s v="Grace Health Clinic 527"/>
    <x v="28"/>
    <n v="0"/>
    <n v="488"/>
    <n v="0"/>
    <s v="LT"/>
    <n v="1"/>
    <s v="PASS"/>
    <x v="12"/>
  </r>
  <r>
    <s v="2-6-vaccine_administration_date_is_before_birth_date-"/>
    <n v="13"/>
    <s v="Grace Health Clinic 527"/>
    <x v="29"/>
    <n v="0"/>
    <n v="488"/>
    <n v="0"/>
    <s v="LT"/>
    <n v="1"/>
    <s v="PASS"/>
    <x v="12"/>
  </r>
  <r>
    <s v="2-7-vaccine_administration_dates_on_the_first_day_of_the_month_do_not_exceed_normal_distribution_of_administrations_dates-"/>
    <n v="13"/>
    <s v="Grace Health Clinic 527"/>
    <x v="30"/>
    <n v="10"/>
    <n v="488"/>
    <n v="2.0499999999999998"/>
    <s v="LT"/>
    <n v="4"/>
    <s v="PASS"/>
    <x v="12"/>
  </r>
  <r>
    <s v="2-8-vaccine_administration_dates_on_the_15th_of_the_month_do_not_exceed_normal_distribution_of_administration_dates-"/>
    <n v="13"/>
    <s v="Grace Health Clinic 527"/>
    <x v="31"/>
    <n v="24"/>
    <n v="488"/>
    <n v="4.92"/>
    <s v="LT"/>
    <n v="4"/>
    <s v="FAIL"/>
    <x v="12"/>
  </r>
  <r>
    <s v="2-9-vaccine_administration_dates_on_the_last_day_of_the_month_do_not_exceed_normal_distribution_of_administration_dates-"/>
    <n v="13"/>
    <s v="Grace Health Clinic 527"/>
    <x v="32"/>
    <n v="10"/>
    <n v="488"/>
    <n v="2.0499999999999998"/>
    <s v="LT"/>
    <n v="4"/>
    <s v="PASS"/>
    <x v="12"/>
  </r>
  <r>
    <s v="2-10-vaccine_administration_code_was_administered_at_an_improbable_age-"/>
    <n v="13"/>
    <s v="Grace Health Clinic 527"/>
    <x v="33"/>
    <n v="0"/>
    <n v="488"/>
    <n v="0"/>
    <s v="LT"/>
    <n v="1"/>
    <s v="PASS"/>
    <x v="12"/>
  </r>
  <r>
    <s v="2-11-vaccine_administration_code_is_not_specific_for_administered_vaccination_event-"/>
    <n v="13"/>
    <s v="Grace Health Clinic 527"/>
    <x v="34"/>
    <n v="0"/>
    <n v="487"/>
    <n v="0"/>
    <s v="LT"/>
    <n v="1"/>
    <s v="PASS"/>
    <x v="12"/>
  </r>
  <r>
    <s v="2-12-vaccine_lot_number_has_an_invalid_prefix-"/>
    <n v="13"/>
    <s v="Grace Health Clinic 527"/>
    <x v="35"/>
    <n v="0"/>
    <n v="487"/>
    <n v="0"/>
    <s v="LT"/>
    <n v="1"/>
    <s v="PASS"/>
    <x v="12"/>
  </r>
  <r>
    <s v="2-13-vaccine_lot_number_has_an_invalid_infix-"/>
    <n v="13"/>
    <s v="Grace Health Clinic 527"/>
    <x v="36"/>
    <n v="0"/>
    <n v="487"/>
    <n v="0"/>
    <s v="LT"/>
    <n v="1"/>
    <s v="PASS"/>
    <x v="12"/>
  </r>
  <r>
    <s v="2-14-vaccine_lot_number_has_an_invalid_suffix-"/>
    <n v="13"/>
    <s v="Grace Health Clinic 527"/>
    <x v="37"/>
    <n v="0"/>
    <n v="487"/>
    <n v="0"/>
    <s v="LT"/>
    <n v="1"/>
    <s v="PASS"/>
    <x v="12"/>
  </r>
  <r>
    <s v="2-15-vaccine_lot_number_contains_at_least_one_invalid_character-"/>
    <n v="13"/>
    <s v="Grace Health Clinic 527"/>
    <x v="38"/>
    <n v="0"/>
    <n v="487"/>
    <n v="0"/>
    <s v="LT"/>
    <n v="1"/>
    <s v="PASS"/>
    <x v="12"/>
  </r>
  <r>
    <s v="2-16-vaccine_lot_number_is_too_short-"/>
    <n v="13"/>
    <s v="Grace Health Clinic 527"/>
    <x v="39"/>
    <n v="0"/>
    <n v="487"/>
    <n v="0"/>
    <s v="LT"/>
    <n v="1"/>
    <s v="PASS"/>
    <x v="12"/>
  </r>
  <r>
    <s v="2-17-vaccine_administration_code_is_unrecognized-"/>
    <n v="13"/>
    <s v="Grace Health Clinic 527"/>
    <x v="40"/>
    <n v="0"/>
    <n v="488"/>
    <n v="0"/>
    <s v="LT"/>
    <n v="1"/>
    <s v="PASS"/>
    <x v="12"/>
  </r>
  <r>
    <s v="2-18-vaccine_manufacturer_is_unrecognized-"/>
    <n v="13"/>
    <s v="Grace Health Clinic 527"/>
    <x v="41"/>
    <n v="0"/>
    <n v="488"/>
    <n v="0"/>
    <s v="LT"/>
    <n v="1"/>
    <s v="PASS"/>
    <x v="12"/>
  </r>
  <r>
    <s v="2-19-vaccine_administration_route_is_unrecognized-"/>
    <n v="13"/>
    <s v="Grace Health Clinic 527"/>
    <x v="42"/>
    <n v="0"/>
    <n v="487"/>
    <n v="0"/>
    <s v="LT"/>
    <n v="1"/>
    <s v="PASS"/>
    <x v="12"/>
  </r>
  <r>
    <s v="2-20-vaccine_body_site_is_unrecognized-"/>
    <n v="13"/>
    <s v="Grace Health Clinic 527"/>
    <x v="43"/>
    <n v="0"/>
    <n v="487"/>
    <n v="0"/>
    <s v="LT"/>
    <n v="1"/>
    <s v="PASS"/>
    <x v="12"/>
  </r>
  <r>
    <s v="2-21-vaccination_information_source_is_administered_but_appeared_to_be_historical-"/>
    <n v="13"/>
    <s v="Grace Health Clinic 527"/>
    <x v="44"/>
    <n v="0"/>
    <n v="487"/>
    <n v="0"/>
    <s v="NONE"/>
    <s v="NONE"/>
    <s v="NONE"/>
    <x v="12"/>
  </r>
  <r>
    <s v="2-22-_funding_source_does_not_match_eligibility_code"/>
    <n v="13"/>
    <s v="Grace Health Clinic 527"/>
    <x v="45"/>
    <n v="11"/>
    <n v="487"/>
    <n v="2.2599999999999998"/>
    <s v="NONE"/>
    <s v="NONE"/>
    <s v="NONE"/>
    <x v="12"/>
  </r>
  <r>
    <s v="3-1-administered_vaccination_events_are_entered_into_the_iis_within_one_calendar_day_from_administration_date-"/>
    <n v="13"/>
    <s v="Grace Health Clinic 527"/>
    <x v="46"/>
    <n v="354"/>
    <n v="487"/>
    <n v="72.69"/>
    <s v="GT"/>
    <n v="95"/>
    <s v="FAIL"/>
    <x v="12"/>
  </r>
  <r>
    <s v="3-2-patient_entry_into_iis_≤30_days_from_birth"/>
    <n v="13"/>
    <s v="Grace Health Clinic 527"/>
    <x v="47"/>
    <n v="42"/>
    <n v="44"/>
    <n v="95.45"/>
    <s v="GT"/>
    <n v="95"/>
    <s v="PASS"/>
    <x v="12"/>
  </r>
  <r>
    <s v="3-3-patient_entry_into_iis_30–45_days_from_birth"/>
    <n v="13"/>
    <s v="Grace Health Clinic 527"/>
    <x v="48"/>
    <n v="0"/>
    <n v="44"/>
    <n v="0"/>
    <s v="LT"/>
    <n v="5"/>
    <s v="PASS"/>
    <x v="12"/>
  </r>
  <r>
    <s v="3-4-patient_entry_into_iis_45–60_days_from_birth"/>
    <n v="13"/>
    <s v="Grace Health Clinic 527"/>
    <x v="49"/>
    <n v="0"/>
    <n v="44"/>
    <n v="0"/>
    <s v="LT"/>
    <n v="5"/>
    <s v="PASS"/>
    <x v="12"/>
  </r>
  <r>
    <s v="3-5-patient_entry_into_iis_&gt;_60_days_from_birth"/>
    <n v="13"/>
    <s v="Grace Health Clinic 527"/>
    <x v="50"/>
    <n v="2"/>
    <n v="44"/>
    <n v="4.55"/>
    <s v="LT"/>
    <n v="5"/>
    <s v="PASS"/>
    <x v="12"/>
  </r>
  <r>
    <s v="3-6-administered_dose_entry_into_iis_2-7_days_from_admin_date"/>
    <n v="13"/>
    <s v="Grace Health Clinic 527"/>
    <x v="51"/>
    <n v="117"/>
    <n v="487"/>
    <n v="24.02"/>
    <s v="LT"/>
    <n v="5"/>
    <s v="FAIL"/>
    <x v="12"/>
  </r>
  <r>
    <s v="3-7-administered_dose_entry_into_iis_8-14_days_from_admin_date"/>
    <n v="13"/>
    <s v="Grace Health Clinic 527"/>
    <x v="52"/>
    <n v="8"/>
    <n v="487"/>
    <n v="1.64"/>
    <s v="LT"/>
    <n v="5"/>
    <s v="PASS"/>
    <x v="12"/>
  </r>
  <r>
    <s v="3-8-administered_dose_entry_into_iis_&gt;_14_days_from_admin_date"/>
    <n v="13"/>
    <s v="Grace Health Clinic 527"/>
    <x v="53"/>
    <n v="8"/>
    <n v="487"/>
    <n v="1.64"/>
    <s v="LT"/>
    <n v="5"/>
    <s v="PASS"/>
    <x v="12"/>
  </r>
  <r>
    <s v="1-1-patient_first_name_is_present-"/>
    <n v="85"/>
    <s v="Grace Medical Center 333"/>
    <x v="0"/>
    <n v="73"/>
    <n v="73"/>
    <n v="100"/>
    <s v="GT"/>
    <n v="99"/>
    <s v="PASS"/>
    <x v="0"/>
  </r>
  <r>
    <s v="1-2-patient_middle_name_is_present-"/>
    <n v="85"/>
    <s v="Grace Medical Center 333"/>
    <x v="1"/>
    <n v="67"/>
    <n v="73"/>
    <n v="91.78"/>
    <s v="GT"/>
    <n v="75"/>
    <s v="PASS"/>
    <x v="0"/>
  </r>
  <r>
    <s v="1-3-patient_name_last_is_present-"/>
    <n v="85"/>
    <s v="Grace Medical Center 333"/>
    <x v="2"/>
    <n v="73"/>
    <n v="73"/>
    <n v="100"/>
    <s v="GT"/>
    <n v="99"/>
    <s v="PASS"/>
    <x v="0"/>
  </r>
  <r>
    <s v="1-4-patient_birth_date_is_present-_x0009_"/>
    <n v="85"/>
    <s v="Grace Medical Center 333"/>
    <x v="3"/>
    <n v="73"/>
    <n v="73"/>
    <n v="100"/>
    <s v="GT"/>
    <n v="99"/>
    <s v="PASS"/>
    <x v="0"/>
  </r>
  <r>
    <s v="1-5-patient_gender_is_present-"/>
    <n v="85"/>
    <s v="Grace Medical Center 333"/>
    <x v="4"/>
    <n v="73"/>
    <n v="73"/>
    <n v="100"/>
    <s v="GT"/>
    <n v="99"/>
    <s v="PASS"/>
    <x v="0"/>
  </r>
  <r>
    <s v="1-6-patient_address_street_is_present-"/>
    <n v="85"/>
    <s v="Grace Medical Center 333"/>
    <x v="5"/>
    <n v="73"/>
    <n v="73"/>
    <n v="100"/>
    <s v="GT"/>
    <n v="85"/>
    <s v="PASS"/>
    <x v="0"/>
  </r>
  <r>
    <s v="1-7-_patient_address_city_is_present-_x0009_"/>
    <n v="85"/>
    <s v="Grace Medical Center 333"/>
    <x v="6"/>
    <n v="73"/>
    <n v="73"/>
    <n v="100"/>
    <s v="GT"/>
    <n v="85"/>
    <s v="PASS"/>
    <x v="0"/>
  </r>
  <r>
    <s v="1-8-patient_address_state_is_present-_x0009_"/>
    <n v="85"/>
    <s v="Grace Medical Center 333"/>
    <x v="7"/>
    <n v="73"/>
    <n v="73"/>
    <n v="100"/>
    <s v="GT"/>
    <n v="85"/>
    <s v="PASS"/>
    <x v="0"/>
  </r>
  <r>
    <s v="1-9-patient_address_zip_code_is_present-_x0009_"/>
    <n v="85"/>
    <s v="Grace Medical Center 333"/>
    <x v="8"/>
    <n v="73"/>
    <n v="73"/>
    <n v="100"/>
    <s v="GT"/>
    <n v="85"/>
    <s v="PASS"/>
    <x v="0"/>
  </r>
  <r>
    <s v="1-10-patient_complete_address_is_present-"/>
    <n v="85"/>
    <s v="Grace Medical Center 333"/>
    <x v="9"/>
    <n v="73"/>
    <n v="73"/>
    <n v="100"/>
    <s v="GT"/>
    <n v="85"/>
    <s v="PASS"/>
    <x v="0"/>
  </r>
  <r>
    <s v="1-11-patient_race_is_present-"/>
    <n v="85"/>
    <s v="Grace Medical Center 333"/>
    <x v="10"/>
    <n v="73"/>
    <n v="73"/>
    <n v="100"/>
    <s v="GT"/>
    <n v="95"/>
    <s v="PASS"/>
    <x v="0"/>
  </r>
  <r>
    <s v="1-12-patient_ethnicity_is_present-"/>
    <n v="85"/>
    <s v="Grace Medical Center 333"/>
    <x v="11"/>
    <n v="73"/>
    <n v="73"/>
    <n v="100"/>
    <s v="GT"/>
    <n v="95"/>
    <s v="PASS"/>
    <x v="0"/>
  </r>
  <r>
    <s v="1-13-patient_phone_number_is_present-"/>
    <n v="85"/>
    <s v="Grace Medical Center 333"/>
    <x v="12"/>
    <n v="72"/>
    <n v="73"/>
    <n v="98.63"/>
    <s v="GT"/>
    <n v="90"/>
    <s v="PASS"/>
    <x v="0"/>
  </r>
  <r>
    <s v="1-14-patient_email_is_present-"/>
    <n v="85"/>
    <s v="Grace Medical Center 333"/>
    <x v="13"/>
    <n v="39"/>
    <n v="73"/>
    <n v="53.42"/>
    <s v="GT"/>
    <n v="90"/>
    <s v="FAIL"/>
    <x v="0"/>
  </r>
  <r>
    <s v="1-15-mother’s_maiden_name_is_present-"/>
    <n v="85"/>
    <s v="Grace Medical Center 333"/>
    <x v="14"/>
    <n v="34"/>
    <n v="73"/>
    <n v="46.58"/>
    <s v="GT"/>
    <n v="90"/>
    <s v="FAIL"/>
    <x v="0"/>
  </r>
  <r>
    <s v="1-16-responsible_person_first_name_is_present-"/>
    <n v="85"/>
    <s v="Grace Medical Center 333"/>
    <x v="15"/>
    <n v="47"/>
    <n v="73"/>
    <n v="64.38"/>
    <s v="GT"/>
    <n v="90"/>
    <s v="FAIL"/>
    <x v="0"/>
  </r>
  <r>
    <s v="1-17-responsible_person_last_name_is_present-"/>
    <n v="85"/>
    <s v="Grace Medical Center 333"/>
    <x v="16"/>
    <n v="47"/>
    <n v="73"/>
    <n v="64.38"/>
    <s v="GT"/>
    <n v="90"/>
    <s v="FAIL"/>
    <x v="0"/>
  </r>
  <r>
    <s v="1-18-vaccine_administration_code_is_present-"/>
    <n v="85"/>
    <s v="Grace Medical Center 333"/>
    <x v="17"/>
    <n v="595"/>
    <n v="595"/>
    <n v="100"/>
    <s v="GT"/>
    <n v="99"/>
    <s v="PASS"/>
    <x v="0"/>
  </r>
  <r>
    <s v="1-19-vaccine_administration_date_is_present-"/>
    <n v="85"/>
    <s v="Grace Medical Center 333"/>
    <x v="18"/>
    <n v="595"/>
    <n v="595"/>
    <n v="100"/>
    <s v="GT"/>
    <n v="99"/>
    <s v="PASS"/>
    <x v="0"/>
  </r>
  <r>
    <s v="1-20-vaccine_information_source_(e-g-_admin/historical_indicator)_is_present-"/>
    <n v="85"/>
    <s v="Grace Medical Center 333"/>
    <x v="19"/>
    <n v="595"/>
    <n v="595"/>
    <n v="100"/>
    <s v="GT"/>
    <n v="99"/>
    <s v="PASS"/>
    <x v="0"/>
  </r>
  <r>
    <s v="1-21-vaccine_lot_number_is_present-"/>
    <n v="85"/>
    <s v="Grace Medical Center 333"/>
    <x v="20"/>
    <n v="595"/>
    <n v="595"/>
    <n v="100"/>
    <s v="GT"/>
    <n v="99"/>
    <s v="PASS"/>
    <x v="0"/>
  </r>
  <r>
    <s v="1-22-vaccine_lot_expiration_date_is_present-"/>
    <n v="85"/>
    <s v="Grace Medical Center 333"/>
    <x v="21"/>
    <n v="595"/>
    <n v="595"/>
    <n v="100"/>
    <s v="GT"/>
    <n v="99"/>
    <s v="PASS"/>
    <x v="0"/>
  </r>
  <r>
    <s v="1-23-vaccine_eligibility_code_is_present-"/>
    <n v="85"/>
    <s v="Grace Medical Center 333"/>
    <x v="22"/>
    <n v="595"/>
    <n v="595"/>
    <n v="100"/>
    <s v="GT"/>
    <n v="99"/>
    <s v="PASS"/>
    <x v="0"/>
  </r>
  <r>
    <s v="1-24-vaccine_funding_source_is_present-"/>
    <n v="85"/>
    <s v="Grace Medical Center 333"/>
    <x v="23"/>
    <n v="595"/>
    <n v="595"/>
    <n v="100"/>
    <s v="GT"/>
    <n v="99"/>
    <s v="PASS"/>
    <x v="0"/>
  </r>
  <r>
    <s v="2-1-patients_born_on_the_first_of_the_month_do_not_exceed_normal_distribution_of_birth_dates-"/>
    <n v="85"/>
    <s v="Grace Medical Center 333"/>
    <x v="24"/>
    <n v="0"/>
    <n v="73"/>
    <n v="0"/>
    <s v="LT"/>
    <n v="4"/>
    <s v="PASS"/>
    <x v="0"/>
  </r>
  <r>
    <s v="2-2-patients_born_on_the_15th_of_the_month_do_not_exceed_normal_distribution_of_birth_dates-"/>
    <n v="85"/>
    <s v="Grace Medical Center 333"/>
    <x v="25"/>
    <n v="0"/>
    <n v="73"/>
    <n v="0"/>
    <s v="LT"/>
    <n v="4"/>
    <s v="PASS"/>
    <x v="0"/>
  </r>
  <r>
    <s v="2-3-patients_born_on_the_last_day_of_the_month_do_not_exceed_normal_distribution_of_birth_dates-"/>
    <n v="85"/>
    <s v="Grace Medical Center 333"/>
    <x v="26"/>
    <n v="5"/>
    <n v="73"/>
    <n v="6.85"/>
    <s v="LT"/>
    <n v="4"/>
    <s v="FAIL"/>
    <x v="0"/>
  </r>
  <r>
    <s v="2-4-patient_has_more_vaccinations_than_expected-"/>
    <n v="85"/>
    <s v="Grace Medical Center 333"/>
    <x v="27"/>
    <n v="0"/>
    <n v="73"/>
    <n v="0"/>
    <s v="LT"/>
    <n v="1"/>
    <s v="PASS"/>
    <x v="0"/>
  </r>
  <r>
    <s v="2-5-vaccine_administration_date_is_after_vaccine_lot_expiration_date-"/>
    <n v="85"/>
    <s v="Grace Medical Center 333"/>
    <x v="28"/>
    <n v="0"/>
    <n v="595"/>
    <n v="0"/>
    <s v="LT"/>
    <n v="1"/>
    <s v="PASS"/>
    <x v="0"/>
  </r>
  <r>
    <s v="2-6-vaccine_administration_date_is_before_birth_date-"/>
    <n v="85"/>
    <s v="Grace Medical Center 333"/>
    <x v="29"/>
    <n v="0"/>
    <n v="595"/>
    <n v="0"/>
    <s v="LT"/>
    <n v="1"/>
    <s v="PASS"/>
    <x v="0"/>
  </r>
  <r>
    <s v="2-7-vaccine_administration_dates_on_the_first_day_of_the_month_do_not_exceed_normal_distribution_of_administrations_dates-"/>
    <n v="85"/>
    <s v="Grace Medical Center 333"/>
    <x v="30"/>
    <n v="9"/>
    <n v="595"/>
    <n v="1.51"/>
    <s v="LT"/>
    <n v="4"/>
    <s v="PASS"/>
    <x v="0"/>
  </r>
  <r>
    <s v="2-8-vaccine_administration_dates_on_the_15th_of_the_month_do_not_exceed_normal_distribution_of_administration_dates-"/>
    <n v="85"/>
    <s v="Grace Medical Center 333"/>
    <x v="31"/>
    <n v="18"/>
    <n v="595"/>
    <n v="3.03"/>
    <s v="LT"/>
    <n v="4"/>
    <s v="PASS"/>
    <x v="0"/>
  </r>
  <r>
    <s v="2-9-vaccine_administration_dates_on_the_last_day_of_the_month_do_not_exceed_normal_distribution_of_administration_dates-"/>
    <n v="85"/>
    <s v="Grace Medical Center 333"/>
    <x v="32"/>
    <n v="28"/>
    <n v="595"/>
    <n v="4.71"/>
    <s v="LT"/>
    <n v="4"/>
    <s v="FAIL"/>
    <x v="0"/>
  </r>
  <r>
    <s v="2-10-vaccine_administration_code_was_administered_at_an_improbable_age-"/>
    <n v="85"/>
    <s v="Grace Medical Center 333"/>
    <x v="33"/>
    <n v="33"/>
    <n v="595"/>
    <n v="5.55"/>
    <s v="LT"/>
    <n v="1"/>
    <s v="FAIL"/>
    <x v="0"/>
  </r>
  <r>
    <s v="2-11-vaccine_administration_code_is_not_specific_for_administered_vaccination_event-"/>
    <n v="85"/>
    <s v="Grace Medical Center 333"/>
    <x v="34"/>
    <n v="0"/>
    <n v="595"/>
    <n v="0"/>
    <s v="LT"/>
    <n v="1"/>
    <s v="PASS"/>
    <x v="0"/>
  </r>
  <r>
    <s v="2-12-vaccine_lot_number_has_an_invalid_prefix-"/>
    <n v="85"/>
    <s v="Grace Medical Center 333"/>
    <x v="35"/>
    <n v="0"/>
    <n v="595"/>
    <n v="0"/>
    <s v="LT"/>
    <n v="1"/>
    <s v="PASS"/>
    <x v="0"/>
  </r>
  <r>
    <s v="2-13-vaccine_lot_number_has_an_invalid_infix-"/>
    <n v="85"/>
    <s v="Grace Medical Center 333"/>
    <x v="36"/>
    <n v="0"/>
    <n v="595"/>
    <n v="0"/>
    <s v="LT"/>
    <n v="1"/>
    <s v="PASS"/>
    <x v="0"/>
  </r>
  <r>
    <s v="2-14-vaccine_lot_number_has_an_invalid_suffix-"/>
    <n v="85"/>
    <s v="Grace Medical Center 333"/>
    <x v="37"/>
    <n v="0"/>
    <n v="595"/>
    <n v="0"/>
    <s v="LT"/>
    <n v="1"/>
    <s v="PASS"/>
    <x v="0"/>
  </r>
  <r>
    <s v="2-15-vaccine_lot_number_contains_at_least_one_invalid_character-"/>
    <n v="85"/>
    <s v="Grace Medical Center 333"/>
    <x v="38"/>
    <n v="0"/>
    <n v="595"/>
    <n v="0"/>
    <s v="LT"/>
    <n v="1"/>
    <s v="PASS"/>
    <x v="0"/>
  </r>
  <r>
    <s v="2-16-vaccine_lot_number_is_too_short-"/>
    <n v="85"/>
    <s v="Grace Medical Center 333"/>
    <x v="39"/>
    <n v="0"/>
    <n v="595"/>
    <n v="0"/>
    <s v="LT"/>
    <n v="1"/>
    <s v="PASS"/>
    <x v="0"/>
  </r>
  <r>
    <s v="2-17-vaccine_administration_code_is_unrecognized-"/>
    <n v="85"/>
    <s v="Grace Medical Center 333"/>
    <x v="40"/>
    <n v="0"/>
    <n v="595"/>
    <n v="0"/>
    <s v="LT"/>
    <n v="1"/>
    <s v="PASS"/>
    <x v="0"/>
  </r>
  <r>
    <s v="2-18-vaccine_manufacturer_is_unrecognized-"/>
    <n v="85"/>
    <s v="Grace Medical Center 333"/>
    <x v="41"/>
    <n v="0"/>
    <n v="595"/>
    <n v="0"/>
    <s v="LT"/>
    <n v="1"/>
    <s v="PASS"/>
    <x v="0"/>
  </r>
  <r>
    <s v="2-19-vaccine_administration_route_is_unrecognized-"/>
    <n v="85"/>
    <s v="Grace Medical Center 333"/>
    <x v="42"/>
    <n v="0"/>
    <n v="595"/>
    <n v="0"/>
    <s v="LT"/>
    <n v="1"/>
    <s v="PASS"/>
    <x v="0"/>
  </r>
  <r>
    <s v="2-20-vaccine_body_site_is_unrecognized-"/>
    <n v="85"/>
    <s v="Grace Medical Center 333"/>
    <x v="43"/>
    <n v="8"/>
    <n v="595"/>
    <n v="1.34"/>
    <s v="LT"/>
    <n v="1"/>
    <s v="FAIL"/>
    <x v="0"/>
  </r>
  <r>
    <s v="2-21-vaccination_information_source_is_administered_but_appeared_to_be_historical-"/>
    <n v="85"/>
    <s v="Grace Medical Center 333"/>
    <x v="44"/>
    <n v="0"/>
    <n v="595"/>
    <n v="0"/>
    <s v="NONE"/>
    <s v="NONE"/>
    <s v="NONE"/>
    <x v="0"/>
  </r>
  <r>
    <s v="2-22-_funding_source_does_not_match_eligibility_code"/>
    <n v="85"/>
    <s v="Grace Medical Center 333"/>
    <x v="45"/>
    <n v="0"/>
    <n v="595"/>
    <n v="0"/>
    <s v="NONE"/>
    <s v="NONE"/>
    <s v="NONE"/>
    <x v="0"/>
  </r>
  <r>
    <s v="3-1-administered_vaccination_events_are_entered_into_the_iis_within_one_calendar_day_from_administration_date-"/>
    <n v="85"/>
    <s v="Grace Medical Center 333"/>
    <x v="46"/>
    <n v="586"/>
    <n v="595"/>
    <n v="98.49"/>
    <s v="GT"/>
    <n v="95"/>
    <s v="PASS"/>
    <x v="0"/>
  </r>
  <r>
    <s v="3-2-patient_entry_into_iis_≤30_days_from_birth"/>
    <n v="85"/>
    <s v="Grace Medical Center 333"/>
    <x v="47"/>
    <n v="66"/>
    <n v="73"/>
    <n v="90.41"/>
    <s v="GT"/>
    <n v="95"/>
    <s v="FAIL"/>
    <x v="0"/>
  </r>
  <r>
    <s v="3-3-patient_entry_into_iis_30–45_days_from_birth"/>
    <n v="85"/>
    <s v="Grace Medical Center 333"/>
    <x v="48"/>
    <n v="0"/>
    <n v="73"/>
    <n v="0"/>
    <s v="LT"/>
    <n v="5"/>
    <s v="PASS"/>
    <x v="0"/>
  </r>
  <r>
    <s v="3-4-patient_entry_into_iis_45–60_days_from_birth"/>
    <n v="85"/>
    <s v="Grace Medical Center 333"/>
    <x v="49"/>
    <n v="0"/>
    <n v="73"/>
    <n v="0"/>
    <s v="LT"/>
    <n v="5"/>
    <s v="PASS"/>
    <x v="0"/>
  </r>
  <r>
    <s v="3-5-patient_entry_into_iis_&gt;_60_days_from_birth"/>
    <n v="85"/>
    <s v="Grace Medical Center 333"/>
    <x v="50"/>
    <n v="7"/>
    <n v="73"/>
    <n v="9.59"/>
    <s v="LT"/>
    <n v="5"/>
    <s v="FAIL"/>
    <x v="0"/>
  </r>
  <r>
    <s v="3-6-administered_dose_entry_into_iis_2-7_days_from_admin_date"/>
    <n v="85"/>
    <s v="Grace Medical Center 333"/>
    <x v="51"/>
    <n v="8"/>
    <n v="595"/>
    <n v="1.34"/>
    <s v="LT"/>
    <n v="5"/>
    <s v="PASS"/>
    <x v="0"/>
  </r>
  <r>
    <s v="3-7-administered_dose_entry_into_iis_8-14_days_from_admin_date"/>
    <n v="85"/>
    <s v="Grace Medical Center 333"/>
    <x v="52"/>
    <n v="1"/>
    <n v="595"/>
    <n v="0.17"/>
    <s v="LT"/>
    <n v="5"/>
    <s v="PASS"/>
    <x v="0"/>
  </r>
  <r>
    <s v="3-8-administered_dose_entry_into_iis_&gt;_14_days_from_admin_date"/>
    <n v="85"/>
    <s v="Grace Medical Center 333"/>
    <x v="53"/>
    <n v="0"/>
    <n v="595"/>
    <n v="0"/>
    <s v="LT"/>
    <n v="5"/>
    <s v="PASS"/>
    <x v="0"/>
  </r>
  <r>
    <s v="1-1-patient_first_name_is_present-"/>
    <n v="202"/>
    <s v="Grace Regional Hospital 249"/>
    <x v="0"/>
    <n v="4"/>
    <n v="4"/>
    <n v="100"/>
    <s v="GT"/>
    <n v="99"/>
    <s v="PASS"/>
    <x v="0"/>
  </r>
  <r>
    <s v="1-2-patient_middle_name_is_present-"/>
    <n v="202"/>
    <s v="Grace Regional Hospital 249"/>
    <x v="1"/>
    <n v="4"/>
    <n v="4"/>
    <n v="100"/>
    <s v="GT"/>
    <n v="75"/>
    <s v="PASS"/>
    <x v="0"/>
  </r>
  <r>
    <s v="1-3-patient_name_last_is_present-"/>
    <n v="202"/>
    <s v="Grace Regional Hospital 249"/>
    <x v="2"/>
    <n v="4"/>
    <n v="4"/>
    <n v="100"/>
    <s v="GT"/>
    <n v="99"/>
    <s v="PASS"/>
    <x v="0"/>
  </r>
  <r>
    <s v="1-4-patient_birth_date_is_present-_x0009_"/>
    <n v="202"/>
    <s v="Grace Regional Hospital 249"/>
    <x v="3"/>
    <n v="4"/>
    <n v="4"/>
    <n v="100"/>
    <s v="GT"/>
    <n v="99"/>
    <s v="PASS"/>
    <x v="0"/>
  </r>
  <r>
    <s v="1-5-patient_gender_is_present-"/>
    <n v="202"/>
    <s v="Grace Regional Hospital 249"/>
    <x v="4"/>
    <n v="4"/>
    <n v="4"/>
    <n v="100"/>
    <s v="GT"/>
    <n v="99"/>
    <s v="PASS"/>
    <x v="0"/>
  </r>
  <r>
    <s v="1-6-patient_address_street_is_present-"/>
    <n v="202"/>
    <s v="Grace Regional Hospital 249"/>
    <x v="5"/>
    <n v="4"/>
    <n v="4"/>
    <n v="100"/>
    <s v="GT"/>
    <n v="85"/>
    <s v="PASS"/>
    <x v="0"/>
  </r>
  <r>
    <s v="1-7-_patient_address_city_is_present-_x0009_"/>
    <n v="202"/>
    <s v="Grace Regional Hospital 249"/>
    <x v="6"/>
    <n v="4"/>
    <n v="4"/>
    <n v="100"/>
    <s v="GT"/>
    <n v="85"/>
    <s v="PASS"/>
    <x v="0"/>
  </r>
  <r>
    <s v="1-8-patient_address_state_is_present-_x0009_"/>
    <n v="202"/>
    <s v="Grace Regional Hospital 249"/>
    <x v="7"/>
    <n v="4"/>
    <n v="4"/>
    <n v="100"/>
    <s v="GT"/>
    <n v="85"/>
    <s v="PASS"/>
    <x v="0"/>
  </r>
  <r>
    <s v="1-9-patient_address_zip_code_is_present-_x0009_"/>
    <n v="202"/>
    <s v="Grace Regional Hospital 249"/>
    <x v="8"/>
    <n v="4"/>
    <n v="4"/>
    <n v="100"/>
    <s v="GT"/>
    <n v="85"/>
    <s v="PASS"/>
    <x v="0"/>
  </r>
  <r>
    <s v="1-10-patient_complete_address_is_present-"/>
    <n v="202"/>
    <s v="Grace Regional Hospital 249"/>
    <x v="9"/>
    <n v="4"/>
    <n v="4"/>
    <n v="100"/>
    <s v="GT"/>
    <n v="85"/>
    <s v="PASS"/>
    <x v="0"/>
  </r>
  <r>
    <s v="1-11-patient_race_is_present-"/>
    <n v="202"/>
    <s v="Grace Regional Hospital 249"/>
    <x v="10"/>
    <n v="4"/>
    <n v="4"/>
    <n v="100"/>
    <s v="GT"/>
    <n v="95"/>
    <s v="PASS"/>
    <x v="0"/>
  </r>
  <r>
    <s v="1-12-patient_ethnicity_is_present-"/>
    <n v="202"/>
    <s v="Grace Regional Hospital 249"/>
    <x v="11"/>
    <n v="4"/>
    <n v="4"/>
    <n v="100"/>
    <s v="GT"/>
    <n v="95"/>
    <s v="PASS"/>
    <x v="0"/>
  </r>
  <r>
    <s v="1-13-patient_phone_number_is_present-"/>
    <n v="202"/>
    <s v="Grace Regional Hospital 249"/>
    <x v="12"/>
    <n v="4"/>
    <n v="4"/>
    <n v="100"/>
    <s v="GT"/>
    <n v="90"/>
    <s v="PASS"/>
    <x v="0"/>
  </r>
  <r>
    <s v="1-14-patient_email_is_present-"/>
    <n v="202"/>
    <s v="Grace Regional Hospital 249"/>
    <x v="13"/>
    <n v="1"/>
    <n v="4"/>
    <n v="25"/>
    <s v="GT"/>
    <n v="90"/>
    <s v="FAIL"/>
    <x v="0"/>
  </r>
  <r>
    <s v="1-15-mother’s_maiden_name_is_present-"/>
    <n v="202"/>
    <s v="Grace Regional Hospital 249"/>
    <x v="14"/>
    <n v="2"/>
    <n v="4"/>
    <n v="50"/>
    <s v="GT"/>
    <n v="90"/>
    <s v="FAIL"/>
    <x v="0"/>
  </r>
  <r>
    <s v="1-16-responsible_person_first_name_is_present-"/>
    <n v="202"/>
    <s v="Grace Regional Hospital 249"/>
    <x v="15"/>
    <n v="3"/>
    <n v="4"/>
    <n v="75"/>
    <s v="GT"/>
    <n v="90"/>
    <s v="FAIL"/>
    <x v="0"/>
  </r>
  <r>
    <s v="1-17-responsible_person_last_name_is_present-"/>
    <n v="202"/>
    <s v="Grace Regional Hospital 249"/>
    <x v="16"/>
    <n v="3"/>
    <n v="4"/>
    <n v="75"/>
    <s v="GT"/>
    <n v="90"/>
    <s v="FAIL"/>
    <x v="0"/>
  </r>
  <r>
    <s v="1-18-vaccine_administration_code_is_present-"/>
    <n v="202"/>
    <s v="Grace Regional Hospital 249"/>
    <x v="17"/>
    <n v="20"/>
    <n v="20"/>
    <n v="100"/>
    <s v="GT"/>
    <n v="99"/>
    <s v="PASS"/>
    <x v="0"/>
  </r>
  <r>
    <s v="1-19-vaccine_administration_date_is_present-"/>
    <n v="202"/>
    <s v="Grace Regional Hospital 249"/>
    <x v="18"/>
    <n v="20"/>
    <n v="20"/>
    <n v="100"/>
    <s v="GT"/>
    <n v="99"/>
    <s v="PASS"/>
    <x v="0"/>
  </r>
  <r>
    <s v="1-20-vaccine_information_source_(e-g-_admin/historical_indicator)_is_present-"/>
    <n v="202"/>
    <s v="Grace Regional Hospital 249"/>
    <x v="19"/>
    <n v="20"/>
    <n v="20"/>
    <n v="100"/>
    <s v="GT"/>
    <n v="99"/>
    <s v="PASS"/>
    <x v="0"/>
  </r>
  <r>
    <s v="1-21-vaccine_lot_number_is_present-"/>
    <n v="202"/>
    <s v="Grace Regional Hospital 249"/>
    <x v="20"/>
    <n v="20"/>
    <n v="20"/>
    <n v="100"/>
    <s v="GT"/>
    <n v="99"/>
    <s v="PASS"/>
    <x v="0"/>
  </r>
  <r>
    <s v="1-22-vaccine_lot_expiration_date_is_present-"/>
    <n v="202"/>
    <s v="Grace Regional Hospital 249"/>
    <x v="21"/>
    <n v="20"/>
    <n v="20"/>
    <n v="100"/>
    <s v="GT"/>
    <n v="99"/>
    <s v="PASS"/>
    <x v="0"/>
  </r>
  <r>
    <s v="1-23-vaccine_eligibility_code_is_present-"/>
    <n v="202"/>
    <s v="Grace Regional Hospital 249"/>
    <x v="22"/>
    <n v="20"/>
    <n v="20"/>
    <n v="100"/>
    <s v="GT"/>
    <n v="99"/>
    <s v="PASS"/>
    <x v="0"/>
  </r>
  <r>
    <s v="1-24-vaccine_funding_source_is_present-"/>
    <n v="202"/>
    <s v="Grace Regional Hospital 249"/>
    <x v="23"/>
    <n v="20"/>
    <n v="20"/>
    <n v="100"/>
    <s v="GT"/>
    <n v="99"/>
    <s v="PASS"/>
    <x v="0"/>
  </r>
  <r>
    <s v="2-1-patients_born_on_the_first_of_the_month_do_not_exceed_normal_distribution_of_birth_dates-"/>
    <n v="202"/>
    <s v="Grace Regional Hospital 249"/>
    <x v="24"/>
    <n v="0"/>
    <n v="4"/>
    <n v="0"/>
    <s v="LT"/>
    <n v="4"/>
    <s v="PASS"/>
    <x v="0"/>
  </r>
  <r>
    <s v="2-2-patients_born_on_the_15th_of_the_month_do_not_exceed_normal_distribution_of_birth_dates-"/>
    <n v="202"/>
    <s v="Grace Regional Hospital 249"/>
    <x v="25"/>
    <n v="0"/>
    <n v="4"/>
    <n v="0"/>
    <s v="LT"/>
    <n v="4"/>
    <s v="PASS"/>
    <x v="0"/>
  </r>
  <r>
    <s v="2-3-patients_born_on_the_last_day_of_the_month_do_not_exceed_normal_distribution_of_birth_dates-"/>
    <n v="202"/>
    <s v="Grace Regional Hospital 249"/>
    <x v="26"/>
    <n v="1"/>
    <n v="4"/>
    <n v="25"/>
    <s v="LT"/>
    <n v="4"/>
    <s v="FAIL"/>
    <x v="0"/>
  </r>
  <r>
    <s v="2-4-patient_has_more_vaccinations_than_expected-"/>
    <n v="202"/>
    <s v="Grace Regional Hospital 249"/>
    <x v="27"/>
    <n v="0"/>
    <n v="4"/>
    <n v="0"/>
    <s v="LT"/>
    <n v="1"/>
    <s v="PASS"/>
    <x v="0"/>
  </r>
  <r>
    <s v="2-5-vaccine_administration_date_is_after_vaccine_lot_expiration_date-"/>
    <n v="202"/>
    <s v="Grace Regional Hospital 249"/>
    <x v="28"/>
    <n v="0"/>
    <n v="20"/>
    <n v="0"/>
    <s v="LT"/>
    <n v="1"/>
    <s v="PASS"/>
    <x v="0"/>
  </r>
  <r>
    <s v="2-6-vaccine_administration_date_is_before_birth_date-"/>
    <n v="202"/>
    <s v="Grace Regional Hospital 249"/>
    <x v="29"/>
    <n v="0"/>
    <n v="20"/>
    <n v="0"/>
    <s v="LT"/>
    <n v="1"/>
    <s v="PASS"/>
    <x v="0"/>
  </r>
  <r>
    <s v="2-7-vaccine_administration_dates_on_the_first_day_of_the_month_do_not_exceed_normal_distribution_of_administrations_dates-"/>
    <n v="202"/>
    <s v="Grace Regional Hospital 249"/>
    <x v="30"/>
    <n v="0"/>
    <n v="20"/>
    <n v="0"/>
    <s v="LT"/>
    <n v="4"/>
    <s v="PASS"/>
    <x v="0"/>
  </r>
  <r>
    <s v="2-8-vaccine_administration_dates_on_the_15th_of_the_month_do_not_exceed_normal_distribution_of_administration_dates-"/>
    <n v="202"/>
    <s v="Grace Regional Hospital 249"/>
    <x v="31"/>
    <n v="0"/>
    <n v="20"/>
    <n v="0"/>
    <s v="LT"/>
    <n v="4"/>
    <s v="PASS"/>
    <x v="0"/>
  </r>
  <r>
    <s v="2-9-vaccine_administration_dates_on_the_last_day_of_the_month_do_not_exceed_normal_distribution_of_administration_dates-"/>
    <n v="202"/>
    <s v="Grace Regional Hospital 249"/>
    <x v="32"/>
    <n v="0"/>
    <n v="20"/>
    <n v="0"/>
    <s v="LT"/>
    <n v="4"/>
    <s v="PASS"/>
    <x v="0"/>
  </r>
  <r>
    <s v="2-10-vaccine_administration_code_was_administered_at_an_improbable_age-"/>
    <n v="202"/>
    <s v="Grace Regional Hospital 249"/>
    <x v="33"/>
    <n v="0"/>
    <n v="20"/>
    <n v="0"/>
    <s v="LT"/>
    <n v="1"/>
    <s v="PASS"/>
    <x v="0"/>
  </r>
  <r>
    <s v="2-11-vaccine_administration_code_is_not_specific_for_administered_vaccination_event-"/>
    <n v="202"/>
    <s v="Grace Regional Hospital 249"/>
    <x v="34"/>
    <n v="0"/>
    <n v="20"/>
    <n v="0"/>
    <s v="LT"/>
    <n v="1"/>
    <s v="PASS"/>
    <x v="0"/>
  </r>
  <r>
    <s v="2-12-vaccine_lot_number_has_an_invalid_prefix-"/>
    <n v="202"/>
    <s v="Grace Regional Hospital 249"/>
    <x v="35"/>
    <n v="0"/>
    <n v="20"/>
    <n v="0"/>
    <s v="LT"/>
    <n v="1"/>
    <s v="PASS"/>
    <x v="0"/>
  </r>
  <r>
    <s v="2-13-vaccine_lot_number_has_an_invalid_infix-"/>
    <n v="202"/>
    <s v="Grace Regional Hospital 249"/>
    <x v="36"/>
    <n v="0"/>
    <n v="20"/>
    <n v="0"/>
    <s v="LT"/>
    <n v="1"/>
    <s v="PASS"/>
    <x v="0"/>
  </r>
  <r>
    <s v="2-14-vaccine_lot_number_has_an_invalid_suffix-"/>
    <n v="202"/>
    <s v="Grace Regional Hospital 249"/>
    <x v="37"/>
    <n v="0"/>
    <n v="20"/>
    <n v="0"/>
    <s v="LT"/>
    <n v="1"/>
    <s v="PASS"/>
    <x v="0"/>
  </r>
  <r>
    <s v="2-15-vaccine_lot_number_contains_at_least_one_invalid_character-"/>
    <n v="202"/>
    <s v="Grace Regional Hospital 249"/>
    <x v="38"/>
    <n v="0"/>
    <n v="20"/>
    <n v="0"/>
    <s v="LT"/>
    <n v="1"/>
    <s v="PASS"/>
    <x v="0"/>
  </r>
  <r>
    <s v="2-16-vaccine_lot_number_is_too_short-"/>
    <n v="202"/>
    <s v="Grace Regional Hospital 249"/>
    <x v="39"/>
    <n v="0"/>
    <n v="20"/>
    <n v="0"/>
    <s v="LT"/>
    <n v="1"/>
    <s v="PASS"/>
    <x v="0"/>
  </r>
  <r>
    <s v="2-17-vaccine_administration_code_is_unrecognized-"/>
    <n v="202"/>
    <s v="Grace Regional Hospital 249"/>
    <x v="40"/>
    <n v="0"/>
    <n v="20"/>
    <n v="0"/>
    <s v="LT"/>
    <n v="1"/>
    <s v="PASS"/>
    <x v="0"/>
  </r>
  <r>
    <s v="2-18-vaccine_manufacturer_is_unrecognized-"/>
    <n v="202"/>
    <s v="Grace Regional Hospital 249"/>
    <x v="41"/>
    <n v="0"/>
    <n v="20"/>
    <n v="0"/>
    <s v="LT"/>
    <n v="1"/>
    <s v="PASS"/>
    <x v="0"/>
  </r>
  <r>
    <s v="2-19-vaccine_administration_route_is_unrecognized-"/>
    <n v="202"/>
    <s v="Grace Regional Hospital 249"/>
    <x v="42"/>
    <n v="0"/>
    <n v="20"/>
    <n v="0"/>
    <s v="LT"/>
    <n v="1"/>
    <s v="PASS"/>
    <x v="0"/>
  </r>
  <r>
    <s v="2-20-vaccine_body_site_is_unrecognized-"/>
    <n v="202"/>
    <s v="Grace Regional Hospital 249"/>
    <x v="43"/>
    <n v="0"/>
    <n v="20"/>
    <n v="0"/>
    <s v="LT"/>
    <n v="1"/>
    <s v="PASS"/>
    <x v="0"/>
  </r>
  <r>
    <s v="2-21-vaccination_information_source_is_administered_but_appeared_to_be_historical-"/>
    <n v="202"/>
    <s v="Grace Regional Hospital 249"/>
    <x v="44"/>
    <n v="0"/>
    <n v="20"/>
    <n v="0"/>
    <s v="NONE"/>
    <s v="NONE"/>
    <s v="NONE"/>
    <x v="0"/>
  </r>
  <r>
    <s v="2-22-_funding_source_does_not_match_eligibility_code"/>
    <n v="202"/>
    <s v="Grace Regional Hospital 249"/>
    <x v="45"/>
    <n v="1"/>
    <n v="20"/>
    <n v="5"/>
    <s v="NONE"/>
    <s v="NONE"/>
    <s v="NONE"/>
    <x v="0"/>
  </r>
  <r>
    <s v="3-1-administered_vaccination_events_are_entered_into_the_iis_within_one_calendar_day_from_administration_date-"/>
    <n v="202"/>
    <s v="Grace Regional Hospital 249"/>
    <x v="46"/>
    <n v="20"/>
    <n v="20"/>
    <n v="100"/>
    <s v="GT"/>
    <n v="95"/>
    <s v="PASS"/>
    <x v="0"/>
  </r>
  <r>
    <s v="3-2-patient_entry_into_iis_≤30_days_from_birth"/>
    <n v="202"/>
    <s v="Grace Regional Hospital 249"/>
    <x v="47"/>
    <n v="4"/>
    <n v="4"/>
    <n v="100"/>
    <s v="GT"/>
    <n v="95"/>
    <s v="PASS"/>
    <x v="0"/>
  </r>
  <r>
    <s v="3-3-patient_entry_into_iis_30–45_days_from_birth"/>
    <n v="202"/>
    <s v="Grace Regional Hospital 249"/>
    <x v="48"/>
    <n v="0"/>
    <n v="4"/>
    <n v="0"/>
    <s v="LT"/>
    <n v="5"/>
    <s v="PASS"/>
    <x v="0"/>
  </r>
  <r>
    <s v="3-4-patient_entry_into_iis_45–60_days_from_birth"/>
    <n v="202"/>
    <s v="Grace Regional Hospital 249"/>
    <x v="49"/>
    <n v="0"/>
    <n v="4"/>
    <n v="0"/>
    <s v="LT"/>
    <n v="5"/>
    <s v="PASS"/>
    <x v="0"/>
  </r>
  <r>
    <s v="3-5-patient_entry_into_iis_&gt;_60_days_from_birth"/>
    <n v="202"/>
    <s v="Grace Regional Hospital 249"/>
    <x v="50"/>
    <n v="0"/>
    <n v="4"/>
    <n v="0"/>
    <s v="LT"/>
    <n v="5"/>
    <s v="PASS"/>
    <x v="0"/>
  </r>
  <r>
    <s v="3-6-administered_dose_entry_into_iis_2-7_days_from_admin_date"/>
    <n v="202"/>
    <s v="Grace Regional Hospital 249"/>
    <x v="51"/>
    <n v="0"/>
    <n v="20"/>
    <n v="0"/>
    <s v="LT"/>
    <n v="5"/>
    <s v="PASS"/>
    <x v="0"/>
  </r>
  <r>
    <s v="3-7-administered_dose_entry_into_iis_8-14_days_from_admin_date"/>
    <n v="202"/>
    <s v="Grace Regional Hospital 249"/>
    <x v="52"/>
    <n v="0"/>
    <n v="20"/>
    <n v="0"/>
    <s v="LT"/>
    <n v="5"/>
    <s v="PASS"/>
    <x v="0"/>
  </r>
  <r>
    <s v="3-8-administered_dose_entry_into_iis_&gt;_14_days_from_admin_date"/>
    <n v="202"/>
    <s v="Grace Regional Hospital 249"/>
    <x v="53"/>
    <n v="0"/>
    <n v="20"/>
    <n v="0"/>
    <s v="LT"/>
    <n v="5"/>
    <s v="PASS"/>
    <x v="0"/>
  </r>
  <r>
    <s v="1-1-patient_first_name_is_present-"/>
    <n v="34"/>
    <s v="Grace Urgent Care 299"/>
    <x v="0"/>
    <n v="148"/>
    <n v="148"/>
    <n v="100"/>
    <s v="GT"/>
    <n v="99"/>
    <s v="PASS"/>
    <x v="0"/>
  </r>
  <r>
    <s v="1-2-patient_middle_name_is_present-"/>
    <n v="34"/>
    <s v="Grace Urgent Care 299"/>
    <x v="1"/>
    <n v="138"/>
    <n v="148"/>
    <n v="93.24"/>
    <s v="GT"/>
    <n v="75"/>
    <s v="PASS"/>
    <x v="0"/>
  </r>
  <r>
    <s v="1-3-patient_name_last_is_present-"/>
    <n v="34"/>
    <s v="Grace Urgent Care 299"/>
    <x v="2"/>
    <n v="148"/>
    <n v="148"/>
    <n v="100"/>
    <s v="GT"/>
    <n v="99"/>
    <s v="PASS"/>
    <x v="0"/>
  </r>
  <r>
    <s v="1-4-patient_birth_date_is_present-_x0009_"/>
    <n v="34"/>
    <s v="Grace Urgent Care 299"/>
    <x v="3"/>
    <n v="148"/>
    <n v="148"/>
    <n v="100"/>
    <s v="GT"/>
    <n v="99"/>
    <s v="PASS"/>
    <x v="0"/>
  </r>
  <r>
    <s v="1-5-patient_gender_is_present-"/>
    <n v="34"/>
    <s v="Grace Urgent Care 299"/>
    <x v="4"/>
    <n v="148"/>
    <n v="148"/>
    <n v="100"/>
    <s v="GT"/>
    <n v="99"/>
    <s v="PASS"/>
    <x v="0"/>
  </r>
  <r>
    <s v="1-6-patient_address_street_is_present-"/>
    <n v="34"/>
    <s v="Grace Urgent Care 299"/>
    <x v="5"/>
    <n v="148"/>
    <n v="148"/>
    <n v="100"/>
    <s v="GT"/>
    <n v="85"/>
    <s v="PASS"/>
    <x v="0"/>
  </r>
  <r>
    <s v="1-7-_patient_address_city_is_present-_x0009_"/>
    <n v="34"/>
    <s v="Grace Urgent Care 299"/>
    <x v="6"/>
    <n v="148"/>
    <n v="148"/>
    <n v="100"/>
    <s v="GT"/>
    <n v="85"/>
    <s v="PASS"/>
    <x v="0"/>
  </r>
  <r>
    <s v="1-8-patient_address_state_is_present-_x0009_"/>
    <n v="34"/>
    <s v="Grace Urgent Care 299"/>
    <x v="7"/>
    <n v="148"/>
    <n v="148"/>
    <n v="100"/>
    <s v="GT"/>
    <n v="85"/>
    <s v="PASS"/>
    <x v="0"/>
  </r>
  <r>
    <s v="1-9-patient_address_zip_code_is_present-_x0009_"/>
    <n v="34"/>
    <s v="Grace Urgent Care 299"/>
    <x v="8"/>
    <n v="148"/>
    <n v="148"/>
    <n v="100"/>
    <s v="GT"/>
    <n v="85"/>
    <s v="PASS"/>
    <x v="0"/>
  </r>
  <r>
    <s v="1-10-patient_complete_address_is_present-"/>
    <n v="34"/>
    <s v="Grace Urgent Care 299"/>
    <x v="9"/>
    <n v="148"/>
    <n v="148"/>
    <n v="100"/>
    <s v="GT"/>
    <n v="85"/>
    <s v="PASS"/>
    <x v="0"/>
  </r>
  <r>
    <s v="1-11-patient_race_is_present-"/>
    <n v="34"/>
    <s v="Grace Urgent Care 299"/>
    <x v="10"/>
    <n v="148"/>
    <n v="148"/>
    <n v="100"/>
    <s v="GT"/>
    <n v="95"/>
    <s v="PASS"/>
    <x v="0"/>
  </r>
  <r>
    <s v="1-12-patient_ethnicity_is_present-"/>
    <n v="34"/>
    <s v="Grace Urgent Care 299"/>
    <x v="11"/>
    <n v="148"/>
    <n v="148"/>
    <n v="100"/>
    <s v="GT"/>
    <n v="95"/>
    <s v="PASS"/>
    <x v="0"/>
  </r>
  <r>
    <s v="1-13-patient_phone_number_is_present-"/>
    <n v="34"/>
    <s v="Grace Urgent Care 299"/>
    <x v="12"/>
    <n v="146"/>
    <n v="148"/>
    <n v="98.65"/>
    <s v="GT"/>
    <n v="90"/>
    <s v="PASS"/>
    <x v="0"/>
  </r>
  <r>
    <s v="1-14-patient_email_is_present-"/>
    <n v="34"/>
    <s v="Grace Urgent Care 299"/>
    <x v="13"/>
    <n v="74"/>
    <n v="148"/>
    <n v="50"/>
    <s v="GT"/>
    <n v="90"/>
    <s v="FAIL"/>
    <x v="0"/>
  </r>
  <r>
    <s v="1-15-mother’s_maiden_name_is_present-"/>
    <n v="34"/>
    <s v="Grace Urgent Care 299"/>
    <x v="14"/>
    <n v="81"/>
    <n v="148"/>
    <n v="54.73"/>
    <s v="GT"/>
    <n v="90"/>
    <s v="FAIL"/>
    <x v="0"/>
  </r>
  <r>
    <s v="1-16-responsible_person_first_name_is_present-"/>
    <n v="34"/>
    <s v="Grace Urgent Care 299"/>
    <x v="15"/>
    <n v="99"/>
    <n v="148"/>
    <n v="66.89"/>
    <s v="GT"/>
    <n v="90"/>
    <s v="FAIL"/>
    <x v="0"/>
  </r>
  <r>
    <s v="1-17-responsible_person_last_name_is_present-"/>
    <n v="34"/>
    <s v="Grace Urgent Care 299"/>
    <x v="16"/>
    <n v="99"/>
    <n v="148"/>
    <n v="66.89"/>
    <s v="GT"/>
    <n v="90"/>
    <s v="FAIL"/>
    <x v="0"/>
  </r>
  <r>
    <s v="1-18-vaccine_administration_code_is_present-"/>
    <n v="34"/>
    <s v="Grace Urgent Care 299"/>
    <x v="17"/>
    <n v="1486"/>
    <n v="1486"/>
    <n v="100"/>
    <s v="GT"/>
    <n v="99"/>
    <s v="PASS"/>
    <x v="0"/>
  </r>
  <r>
    <s v="1-19-vaccine_administration_date_is_present-"/>
    <n v="34"/>
    <s v="Grace Urgent Care 299"/>
    <x v="18"/>
    <n v="1486"/>
    <n v="1486"/>
    <n v="100"/>
    <s v="GT"/>
    <n v="99"/>
    <s v="PASS"/>
    <x v="0"/>
  </r>
  <r>
    <s v="1-20-vaccine_information_source_(e-g-_admin/historical_indicator)_is_present-"/>
    <n v="34"/>
    <s v="Grace Urgent Care 299"/>
    <x v="19"/>
    <n v="1486"/>
    <n v="1486"/>
    <n v="100"/>
    <s v="GT"/>
    <n v="99"/>
    <s v="PASS"/>
    <x v="0"/>
  </r>
  <r>
    <s v="1-21-vaccine_lot_number_is_present-"/>
    <n v="34"/>
    <s v="Grace Urgent Care 299"/>
    <x v="20"/>
    <n v="1486"/>
    <n v="1486"/>
    <n v="100"/>
    <s v="GT"/>
    <n v="99"/>
    <s v="PASS"/>
    <x v="0"/>
  </r>
  <r>
    <s v="1-22-vaccine_lot_expiration_date_is_present-"/>
    <n v="34"/>
    <s v="Grace Urgent Care 299"/>
    <x v="21"/>
    <n v="1486"/>
    <n v="1486"/>
    <n v="100"/>
    <s v="GT"/>
    <n v="99"/>
    <s v="PASS"/>
    <x v="0"/>
  </r>
  <r>
    <s v="1-23-vaccine_eligibility_code_is_present-"/>
    <n v="34"/>
    <s v="Grace Urgent Care 299"/>
    <x v="22"/>
    <n v="1486"/>
    <n v="1486"/>
    <n v="100"/>
    <s v="GT"/>
    <n v="99"/>
    <s v="PASS"/>
    <x v="0"/>
  </r>
  <r>
    <s v="1-24-vaccine_funding_source_is_present-"/>
    <n v="34"/>
    <s v="Grace Urgent Care 299"/>
    <x v="23"/>
    <n v="1486"/>
    <n v="1486"/>
    <n v="100"/>
    <s v="GT"/>
    <n v="99"/>
    <s v="PASS"/>
    <x v="0"/>
  </r>
  <r>
    <s v="2-1-patients_born_on_the_first_of_the_month_do_not_exceed_normal_distribution_of_birth_dates-"/>
    <n v="34"/>
    <s v="Grace Urgent Care 299"/>
    <x v="24"/>
    <n v="2"/>
    <n v="148"/>
    <n v="1.35"/>
    <s v="LT"/>
    <n v="4"/>
    <s v="PASS"/>
    <x v="0"/>
  </r>
  <r>
    <s v="2-2-patients_born_on_the_15th_of_the_month_do_not_exceed_normal_distribution_of_birth_dates-"/>
    <n v="34"/>
    <s v="Grace Urgent Care 299"/>
    <x v="25"/>
    <n v="4"/>
    <n v="148"/>
    <n v="2.7"/>
    <s v="LT"/>
    <n v="4"/>
    <s v="PASS"/>
    <x v="0"/>
  </r>
  <r>
    <s v="2-3-patients_born_on_the_last_day_of_the_month_do_not_exceed_normal_distribution_of_birth_dates-"/>
    <n v="34"/>
    <s v="Grace Urgent Care 299"/>
    <x v="26"/>
    <n v="4"/>
    <n v="148"/>
    <n v="2.7"/>
    <s v="LT"/>
    <n v="4"/>
    <s v="PASS"/>
    <x v="0"/>
  </r>
  <r>
    <s v="2-4-patient_has_more_vaccinations_than_expected-"/>
    <n v="34"/>
    <s v="Grace Urgent Care 299"/>
    <x v="27"/>
    <n v="0"/>
    <n v="148"/>
    <n v="0"/>
    <s v="LT"/>
    <n v="1"/>
    <s v="PASS"/>
    <x v="0"/>
  </r>
  <r>
    <s v="2-5-vaccine_administration_date_is_after_vaccine_lot_expiration_date-"/>
    <n v="34"/>
    <s v="Grace Urgent Care 299"/>
    <x v="28"/>
    <n v="1"/>
    <n v="1486"/>
    <n v="7.0000000000000007E-2"/>
    <s v="LT"/>
    <n v="1"/>
    <s v="PASS"/>
    <x v="0"/>
  </r>
  <r>
    <s v="2-6-vaccine_administration_date_is_before_birth_date-"/>
    <n v="34"/>
    <s v="Grace Urgent Care 299"/>
    <x v="29"/>
    <n v="0"/>
    <n v="1486"/>
    <n v="0"/>
    <s v="LT"/>
    <n v="1"/>
    <s v="PASS"/>
    <x v="0"/>
  </r>
  <r>
    <s v="2-7-vaccine_administration_dates_on_the_first_day_of_the_month_do_not_exceed_normal_distribution_of_administrations_dates-"/>
    <n v="34"/>
    <s v="Grace Urgent Care 299"/>
    <x v="30"/>
    <n v="30"/>
    <n v="1486"/>
    <n v="2.02"/>
    <s v="LT"/>
    <n v="4"/>
    <s v="PASS"/>
    <x v="0"/>
  </r>
  <r>
    <s v="2-8-vaccine_administration_dates_on_the_15th_of_the_month_do_not_exceed_normal_distribution_of_administration_dates-"/>
    <n v="34"/>
    <s v="Grace Urgent Care 299"/>
    <x v="31"/>
    <n v="44"/>
    <n v="1486"/>
    <n v="2.96"/>
    <s v="LT"/>
    <n v="4"/>
    <s v="PASS"/>
    <x v="0"/>
  </r>
  <r>
    <s v="2-9-vaccine_administration_dates_on_the_last_day_of_the_month_do_not_exceed_normal_distribution_of_administration_dates-"/>
    <n v="34"/>
    <s v="Grace Urgent Care 299"/>
    <x v="32"/>
    <n v="36"/>
    <n v="1486"/>
    <n v="2.42"/>
    <s v="LT"/>
    <n v="4"/>
    <s v="PASS"/>
    <x v="0"/>
  </r>
  <r>
    <s v="2-10-vaccine_administration_code_was_administered_at_an_improbable_age-"/>
    <n v="34"/>
    <s v="Grace Urgent Care 299"/>
    <x v="33"/>
    <n v="60"/>
    <n v="1486"/>
    <n v="4.04"/>
    <s v="LT"/>
    <n v="1"/>
    <s v="FAIL"/>
    <x v="0"/>
  </r>
  <r>
    <s v="2-11-vaccine_administration_code_is_not_specific_for_administered_vaccination_event-"/>
    <n v="34"/>
    <s v="Grace Urgent Care 299"/>
    <x v="34"/>
    <n v="0"/>
    <n v="1486"/>
    <n v="0"/>
    <s v="LT"/>
    <n v="1"/>
    <s v="PASS"/>
    <x v="0"/>
  </r>
  <r>
    <s v="2-12-vaccine_lot_number_has_an_invalid_prefix-"/>
    <n v="34"/>
    <s v="Grace Urgent Care 299"/>
    <x v="35"/>
    <n v="0"/>
    <n v="1486"/>
    <n v="0"/>
    <s v="LT"/>
    <n v="1"/>
    <s v="PASS"/>
    <x v="0"/>
  </r>
  <r>
    <s v="2-13-vaccine_lot_number_has_an_invalid_infix-"/>
    <n v="34"/>
    <s v="Grace Urgent Care 299"/>
    <x v="36"/>
    <n v="0"/>
    <n v="1486"/>
    <n v="0"/>
    <s v="LT"/>
    <n v="1"/>
    <s v="PASS"/>
    <x v="0"/>
  </r>
  <r>
    <s v="2-14-vaccine_lot_number_has_an_invalid_suffix-"/>
    <n v="34"/>
    <s v="Grace Urgent Care 299"/>
    <x v="37"/>
    <n v="0"/>
    <n v="1486"/>
    <n v="0"/>
    <s v="LT"/>
    <n v="1"/>
    <s v="PASS"/>
    <x v="0"/>
  </r>
  <r>
    <s v="2-15-vaccine_lot_number_contains_at_least_one_invalid_character-"/>
    <n v="34"/>
    <s v="Grace Urgent Care 299"/>
    <x v="38"/>
    <n v="0"/>
    <n v="1486"/>
    <n v="0"/>
    <s v="LT"/>
    <n v="1"/>
    <s v="PASS"/>
    <x v="0"/>
  </r>
  <r>
    <s v="2-16-vaccine_lot_number_is_too_short-"/>
    <n v="34"/>
    <s v="Grace Urgent Care 299"/>
    <x v="39"/>
    <n v="0"/>
    <n v="1486"/>
    <n v="0"/>
    <s v="LT"/>
    <n v="1"/>
    <s v="PASS"/>
    <x v="0"/>
  </r>
  <r>
    <s v="2-17-vaccine_administration_code_is_unrecognized-"/>
    <n v="34"/>
    <s v="Grace Urgent Care 299"/>
    <x v="40"/>
    <n v="0"/>
    <n v="1486"/>
    <n v="0"/>
    <s v="LT"/>
    <n v="1"/>
    <s v="PASS"/>
    <x v="0"/>
  </r>
  <r>
    <s v="2-18-vaccine_manufacturer_is_unrecognized-"/>
    <n v="34"/>
    <s v="Grace Urgent Care 299"/>
    <x v="41"/>
    <n v="0"/>
    <n v="1486"/>
    <n v="0"/>
    <s v="LT"/>
    <n v="1"/>
    <s v="PASS"/>
    <x v="0"/>
  </r>
  <r>
    <s v="2-19-vaccine_administration_route_is_unrecognized-"/>
    <n v="34"/>
    <s v="Grace Urgent Care 299"/>
    <x v="42"/>
    <n v="0"/>
    <n v="1486"/>
    <n v="0"/>
    <s v="LT"/>
    <n v="1"/>
    <s v="PASS"/>
    <x v="0"/>
  </r>
  <r>
    <s v="2-20-vaccine_body_site_is_unrecognized-"/>
    <n v="34"/>
    <s v="Grace Urgent Care 299"/>
    <x v="43"/>
    <n v="13"/>
    <n v="1486"/>
    <n v="0.87"/>
    <s v="LT"/>
    <n v="1"/>
    <s v="PASS"/>
    <x v="0"/>
  </r>
  <r>
    <s v="2-21-vaccination_information_source_is_administered_but_appeared_to_be_historical-"/>
    <n v="34"/>
    <s v="Grace Urgent Care 299"/>
    <x v="44"/>
    <n v="0"/>
    <n v="1486"/>
    <n v="0"/>
    <s v="NONE"/>
    <s v="NONE"/>
    <s v="NONE"/>
    <x v="0"/>
  </r>
  <r>
    <s v="2-22-_funding_source_does_not_match_eligibility_code"/>
    <n v="34"/>
    <s v="Grace Urgent Care 299"/>
    <x v="45"/>
    <n v="41"/>
    <n v="1486"/>
    <n v="2.76"/>
    <s v="NONE"/>
    <s v="NONE"/>
    <s v="NONE"/>
    <x v="0"/>
  </r>
  <r>
    <s v="3-1-administered_vaccination_events_are_entered_into_the_iis_within_one_calendar_day_from_administration_date-"/>
    <n v="34"/>
    <s v="Grace Urgent Care 299"/>
    <x v="46"/>
    <n v="1446"/>
    <n v="1486"/>
    <n v="97.31"/>
    <s v="GT"/>
    <n v="95"/>
    <s v="PASS"/>
    <x v="0"/>
  </r>
  <r>
    <s v="3-2-patient_entry_into_iis_≤30_days_from_birth"/>
    <n v="34"/>
    <s v="Grace Urgent Care 299"/>
    <x v="47"/>
    <n v="140"/>
    <n v="148"/>
    <n v="94.59"/>
    <s v="GT"/>
    <n v="95"/>
    <s v="FAIL"/>
    <x v="0"/>
  </r>
  <r>
    <s v="3-3-patient_entry_into_iis_30–45_days_from_birth"/>
    <n v="34"/>
    <s v="Grace Urgent Care 299"/>
    <x v="48"/>
    <n v="3"/>
    <n v="148"/>
    <n v="2.0299999999999998"/>
    <s v="LT"/>
    <n v="5"/>
    <s v="PASS"/>
    <x v="0"/>
  </r>
  <r>
    <s v="3-4-patient_entry_into_iis_45–60_days_from_birth"/>
    <n v="34"/>
    <s v="Grace Urgent Care 299"/>
    <x v="49"/>
    <n v="0"/>
    <n v="148"/>
    <n v="0"/>
    <s v="LT"/>
    <n v="5"/>
    <s v="PASS"/>
    <x v="0"/>
  </r>
  <r>
    <s v="3-5-patient_entry_into_iis_&gt;_60_days_from_birth"/>
    <n v="34"/>
    <s v="Grace Urgent Care 299"/>
    <x v="50"/>
    <n v="5"/>
    <n v="148"/>
    <n v="3.38"/>
    <s v="LT"/>
    <n v="5"/>
    <s v="PASS"/>
    <x v="0"/>
  </r>
  <r>
    <s v="3-6-administered_dose_entry_into_iis_2-7_days_from_admin_date"/>
    <n v="34"/>
    <s v="Grace Urgent Care 299"/>
    <x v="51"/>
    <n v="0"/>
    <n v="1486"/>
    <n v="0"/>
    <s v="LT"/>
    <n v="5"/>
    <s v="PASS"/>
    <x v="0"/>
  </r>
  <r>
    <s v="3-7-administered_dose_entry_into_iis_8-14_days_from_admin_date"/>
    <n v="34"/>
    <s v="Grace Urgent Care 299"/>
    <x v="52"/>
    <n v="8"/>
    <n v="1486"/>
    <n v="0.54"/>
    <s v="LT"/>
    <n v="5"/>
    <s v="PASS"/>
    <x v="0"/>
  </r>
  <r>
    <s v="3-8-administered_dose_entry_into_iis_&gt;_14_days_from_admin_date"/>
    <n v="34"/>
    <s v="Grace Urgent Care 299"/>
    <x v="53"/>
    <n v="32"/>
    <n v="1486"/>
    <n v="2.15"/>
    <s v="LT"/>
    <n v="5"/>
    <s v="PASS"/>
    <x v="0"/>
  </r>
  <r>
    <s v="1-1-patient_first_name_is_present-"/>
    <n v="197"/>
    <s v="Grace Urgent Care 352"/>
    <x v="0"/>
    <n v="1"/>
    <n v="1"/>
    <n v="100"/>
    <s v="GT"/>
    <n v="99"/>
    <s v="PASS"/>
    <x v="0"/>
  </r>
  <r>
    <s v="1-2-patient_middle_name_is_present-"/>
    <n v="197"/>
    <s v="Grace Urgent Care 352"/>
    <x v="1"/>
    <n v="1"/>
    <n v="1"/>
    <n v="100"/>
    <s v="GT"/>
    <n v="75"/>
    <s v="PASS"/>
    <x v="0"/>
  </r>
  <r>
    <s v="1-3-patient_name_last_is_present-"/>
    <n v="197"/>
    <s v="Grace Urgent Care 352"/>
    <x v="2"/>
    <n v="1"/>
    <n v="1"/>
    <n v="100"/>
    <s v="GT"/>
    <n v="99"/>
    <s v="PASS"/>
    <x v="0"/>
  </r>
  <r>
    <s v="1-4-patient_birth_date_is_present-_x0009_"/>
    <n v="197"/>
    <s v="Grace Urgent Care 352"/>
    <x v="3"/>
    <n v="1"/>
    <n v="1"/>
    <n v="100"/>
    <s v="GT"/>
    <n v="99"/>
    <s v="PASS"/>
    <x v="0"/>
  </r>
  <r>
    <s v="1-5-patient_gender_is_present-"/>
    <n v="197"/>
    <s v="Grace Urgent Care 352"/>
    <x v="4"/>
    <n v="1"/>
    <n v="1"/>
    <n v="100"/>
    <s v="GT"/>
    <n v="99"/>
    <s v="PASS"/>
    <x v="0"/>
  </r>
  <r>
    <s v="1-6-patient_address_street_is_present-"/>
    <n v="197"/>
    <s v="Grace Urgent Care 352"/>
    <x v="5"/>
    <n v="1"/>
    <n v="1"/>
    <n v="100"/>
    <s v="GT"/>
    <n v="85"/>
    <s v="PASS"/>
    <x v="0"/>
  </r>
  <r>
    <s v="1-7-_patient_address_city_is_present-_x0009_"/>
    <n v="197"/>
    <s v="Grace Urgent Care 352"/>
    <x v="6"/>
    <n v="1"/>
    <n v="1"/>
    <n v="100"/>
    <s v="GT"/>
    <n v="85"/>
    <s v="PASS"/>
    <x v="0"/>
  </r>
  <r>
    <s v="1-8-patient_address_state_is_present-_x0009_"/>
    <n v="197"/>
    <s v="Grace Urgent Care 352"/>
    <x v="7"/>
    <n v="1"/>
    <n v="1"/>
    <n v="100"/>
    <s v="GT"/>
    <n v="85"/>
    <s v="PASS"/>
    <x v="0"/>
  </r>
  <r>
    <s v="1-9-patient_address_zip_code_is_present-_x0009_"/>
    <n v="197"/>
    <s v="Grace Urgent Care 352"/>
    <x v="8"/>
    <n v="1"/>
    <n v="1"/>
    <n v="100"/>
    <s v="GT"/>
    <n v="85"/>
    <s v="PASS"/>
    <x v="0"/>
  </r>
  <r>
    <s v="1-10-patient_complete_address_is_present-"/>
    <n v="197"/>
    <s v="Grace Urgent Care 352"/>
    <x v="9"/>
    <n v="1"/>
    <n v="1"/>
    <n v="100"/>
    <s v="GT"/>
    <n v="85"/>
    <s v="PASS"/>
    <x v="0"/>
  </r>
  <r>
    <s v="1-11-patient_race_is_present-"/>
    <n v="197"/>
    <s v="Grace Urgent Care 352"/>
    <x v="10"/>
    <n v="1"/>
    <n v="1"/>
    <n v="100"/>
    <s v="GT"/>
    <n v="95"/>
    <s v="PASS"/>
    <x v="0"/>
  </r>
  <r>
    <s v="1-12-patient_ethnicity_is_present-"/>
    <n v="197"/>
    <s v="Grace Urgent Care 352"/>
    <x v="11"/>
    <n v="1"/>
    <n v="1"/>
    <n v="100"/>
    <s v="GT"/>
    <n v="95"/>
    <s v="PASS"/>
    <x v="0"/>
  </r>
  <r>
    <s v="1-13-patient_phone_number_is_present-"/>
    <n v="197"/>
    <s v="Grace Urgent Care 352"/>
    <x v="12"/>
    <n v="1"/>
    <n v="1"/>
    <n v="100"/>
    <s v="GT"/>
    <n v="90"/>
    <s v="PASS"/>
    <x v="0"/>
  </r>
  <r>
    <s v="1-14-patient_email_is_present-"/>
    <n v="197"/>
    <s v="Grace Urgent Care 352"/>
    <x v="13"/>
    <n v="0"/>
    <n v="1"/>
    <n v="0"/>
    <s v="GT"/>
    <n v="90"/>
    <s v="FAIL"/>
    <x v="0"/>
  </r>
  <r>
    <s v="1-15-mother’s_maiden_name_is_present-"/>
    <n v="197"/>
    <s v="Grace Urgent Care 352"/>
    <x v="14"/>
    <n v="1"/>
    <n v="1"/>
    <n v="100"/>
    <s v="GT"/>
    <n v="90"/>
    <s v="PASS"/>
    <x v="0"/>
  </r>
  <r>
    <s v="1-16-responsible_person_first_name_is_present-"/>
    <n v="197"/>
    <s v="Grace Urgent Care 352"/>
    <x v="15"/>
    <n v="0"/>
    <n v="1"/>
    <n v="0"/>
    <s v="GT"/>
    <n v="90"/>
    <s v="FAIL"/>
    <x v="0"/>
  </r>
  <r>
    <s v="1-17-responsible_person_last_name_is_present-"/>
    <n v="197"/>
    <s v="Grace Urgent Care 352"/>
    <x v="16"/>
    <n v="0"/>
    <n v="1"/>
    <n v="0"/>
    <s v="GT"/>
    <n v="90"/>
    <s v="FAIL"/>
    <x v="0"/>
  </r>
  <r>
    <s v="1-18-vaccine_administration_code_is_present-"/>
    <n v="197"/>
    <s v="Grace Urgent Care 352"/>
    <x v="17"/>
    <n v="15"/>
    <n v="15"/>
    <n v="100"/>
    <s v="GT"/>
    <n v="99"/>
    <s v="PASS"/>
    <x v="0"/>
  </r>
  <r>
    <s v="1-19-vaccine_administration_date_is_present-"/>
    <n v="197"/>
    <s v="Grace Urgent Care 352"/>
    <x v="18"/>
    <n v="15"/>
    <n v="15"/>
    <n v="100"/>
    <s v="GT"/>
    <n v="99"/>
    <s v="PASS"/>
    <x v="0"/>
  </r>
  <r>
    <s v="1-20-vaccine_information_source_(e-g-_admin/historical_indicator)_is_present-"/>
    <n v="197"/>
    <s v="Grace Urgent Care 352"/>
    <x v="19"/>
    <n v="15"/>
    <n v="15"/>
    <n v="100"/>
    <s v="GT"/>
    <n v="99"/>
    <s v="PASS"/>
    <x v="0"/>
  </r>
  <r>
    <s v="1-21-vaccine_lot_number_is_present-"/>
    <n v="197"/>
    <s v="Grace Urgent Care 352"/>
    <x v="20"/>
    <n v="15"/>
    <n v="15"/>
    <n v="100"/>
    <s v="GT"/>
    <n v="99"/>
    <s v="PASS"/>
    <x v="0"/>
  </r>
  <r>
    <s v="1-22-vaccine_lot_expiration_date_is_present-"/>
    <n v="197"/>
    <s v="Grace Urgent Care 352"/>
    <x v="21"/>
    <n v="15"/>
    <n v="15"/>
    <n v="100"/>
    <s v="GT"/>
    <n v="99"/>
    <s v="PASS"/>
    <x v="0"/>
  </r>
  <r>
    <s v="1-23-vaccine_eligibility_code_is_present-"/>
    <n v="197"/>
    <s v="Grace Urgent Care 352"/>
    <x v="22"/>
    <n v="15"/>
    <n v="15"/>
    <n v="100"/>
    <s v="GT"/>
    <n v="99"/>
    <s v="PASS"/>
    <x v="0"/>
  </r>
  <r>
    <s v="1-24-vaccine_funding_source_is_present-"/>
    <n v="197"/>
    <s v="Grace Urgent Care 352"/>
    <x v="23"/>
    <n v="15"/>
    <n v="15"/>
    <n v="100"/>
    <s v="GT"/>
    <n v="99"/>
    <s v="PASS"/>
    <x v="0"/>
  </r>
  <r>
    <s v="2-1-patients_born_on_the_first_of_the_month_do_not_exceed_normal_distribution_of_birth_dates-"/>
    <n v="197"/>
    <s v="Grace Urgent Care 352"/>
    <x v="24"/>
    <n v="0"/>
    <n v="1"/>
    <n v="0"/>
    <s v="LT"/>
    <n v="4"/>
    <s v="PASS"/>
    <x v="0"/>
  </r>
  <r>
    <s v="2-2-patients_born_on_the_15th_of_the_month_do_not_exceed_normal_distribution_of_birth_dates-"/>
    <n v="197"/>
    <s v="Grace Urgent Care 352"/>
    <x v="25"/>
    <n v="0"/>
    <n v="1"/>
    <n v="0"/>
    <s v="LT"/>
    <n v="4"/>
    <s v="PASS"/>
    <x v="0"/>
  </r>
  <r>
    <s v="2-3-patients_born_on_the_last_day_of_the_month_do_not_exceed_normal_distribution_of_birth_dates-"/>
    <n v="197"/>
    <s v="Grace Urgent Care 352"/>
    <x v="26"/>
    <n v="0"/>
    <n v="1"/>
    <n v="0"/>
    <s v="LT"/>
    <n v="4"/>
    <s v="PASS"/>
    <x v="0"/>
  </r>
  <r>
    <s v="2-4-patient_has_more_vaccinations_than_expected-"/>
    <n v="197"/>
    <s v="Grace Urgent Care 352"/>
    <x v="27"/>
    <n v="0"/>
    <n v="1"/>
    <n v="0"/>
    <s v="LT"/>
    <n v="1"/>
    <s v="PASS"/>
    <x v="0"/>
  </r>
  <r>
    <s v="2-5-vaccine_administration_date_is_after_vaccine_lot_expiration_date-"/>
    <n v="197"/>
    <s v="Grace Urgent Care 352"/>
    <x v="28"/>
    <n v="0"/>
    <n v="15"/>
    <n v="0"/>
    <s v="LT"/>
    <n v="1"/>
    <s v="PASS"/>
    <x v="0"/>
  </r>
  <r>
    <s v="2-6-vaccine_administration_date_is_before_birth_date-"/>
    <n v="197"/>
    <s v="Grace Urgent Care 352"/>
    <x v="29"/>
    <n v="0"/>
    <n v="15"/>
    <n v="0"/>
    <s v="LT"/>
    <n v="1"/>
    <s v="PASS"/>
    <x v="0"/>
  </r>
  <r>
    <s v="2-7-vaccine_administration_dates_on_the_first_day_of_the_month_do_not_exceed_normal_distribution_of_administrations_dates-"/>
    <n v="197"/>
    <s v="Grace Urgent Care 352"/>
    <x v="30"/>
    <n v="5"/>
    <n v="15"/>
    <n v="33.33"/>
    <s v="LT"/>
    <n v="4"/>
    <s v="FAIL"/>
    <x v="0"/>
  </r>
  <r>
    <s v="2-8-vaccine_administration_dates_on_the_15th_of_the_month_do_not_exceed_normal_distribution_of_administration_dates-"/>
    <n v="197"/>
    <s v="Grace Urgent Care 352"/>
    <x v="31"/>
    <n v="3"/>
    <n v="15"/>
    <n v="20"/>
    <s v="LT"/>
    <n v="4"/>
    <s v="FAIL"/>
    <x v="0"/>
  </r>
  <r>
    <s v="2-9-vaccine_administration_dates_on_the_last_day_of_the_month_do_not_exceed_normal_distribution_of_administration_dates-"/>
    <n v="197"/>
    <s v="Grace Urgent Care 352"/>
    <x v="32"/>
    <n v="0"/>
    <n v="15"/>
    <n v="0"/>
    <s v="LT"/>
    <n v="4"/>
    <s v="PASS"/>
    <x v="0"/>
  </r>
  <r>
    <s v="2-10-vaccine_administration_code_was_administered_at_an_improbable_age-"/>
    <n v="197"/>
    <s v="Grace Urgent Care 352"/>
    <x v="33"/>
    <n v="0"/>
    <n v="15"/>
    <n v="0"/>
    <s v="LT"/>
    <n v="1"/>
    <s v="PASS"/>
    <x v="0"/>
  </r>
  <r>
    <s v="2-11-vaccine_administration_code_is_not_specific_for_administered_vaccination_event-"/>
    <n v="197"/>
    <s v="Grace Urgent Care 352"/>
    <x v="34"/>
    <n v="0"/>
    <n v="15"/>
    <n v="0"/>
    <s v="LT"/>
    <n v="1"/>
    <s v="PASS"/>
    <x v="0"/>
  </r>
  <r>
    <s v="2-12-vaccine_lot_number_has_an_invalid_prefix-"/>
    <n v="197"/>
    <s v="Grace Urgent Care 352"/>
    <x v="35"/>
    <n v="0"/>
    <n v="15"/>
    <n v="0"/>
    <s v="LT"/>
    <n v="1"/>
    <s v="PASS"/>
    <x v="0"/>
  </r>
  <r>
    <s v="2-13-vaccine_lot_number_has_an_invalid_infix-"/>
    <n v="197"/>
    <s v="Grace Urgent Care 352"/>
    <x v="36"/>
    <n v="0"/>
    <n v="15"/>
    <n v="0"/>
    <s v="LT"/>
    <n v="1"/>
    <s v="PASS"/>
    <x v="0"/>
  </r>
  <r>
    <s v="2-14-vaccine_lot_number_has_an_invalid_suffix-"/>
    <n v="197"/>
    <s v="Grace Urgent Care 352"/>
    <x v="37"/>
    <n v="0"/>
    <n v="15"/>
    <n v="0"/>
    <s v="LT"/>
    <n v="1"/>
    <s v="PASS"/>
    <x v="0"/>
  </r>
  <r>
    <s v="2-15-vaccine_lot_number_contains_at_least_one_invalid_character-"/>
    <n v="197"/>
    <s v="Grace Urgent Care 352"/>
    <x v="38"/>
    <n v="0"/>
    <n v="15"/>
    <n v="0"/>
    <s v="LT"/>
    <n v="1"/>
    <s v="PASS"/>
    <x v="0"/>
  </r>
  <r>
    <s v="2-16-vaccine_lot_number_is_too_short-"/>
    <n v="197"/>
    <s v="Grace Urgent Care 352"/>
    <x v="39"/>
    <n v="0"/>
    <n v="15"/>
    <n v="0"/>
    <s v="LT"/>
    <n v="1"/>
    <s v="PASS"/>
    <x v="0"/>
  </r>
  <r>
    <s v="2-17-vaccine_administration_code_is_unrecognized-"/>
    <n v="197"/>
    <s v="Grace Urgent Care 352"/>
    <x v="40"/>
    <n v="0"/>
    <n v="15"/>
    <n v="0"/>
    <s v="LT"/>
    <n v="1"/>
    <s v="PASS"/>
    <x v="0"/>
  </r>
  <r>
    <s v="2-18-vaccine_manufacturer_is_unrecognized-"/>
    <n v="197"/>
    <s v="Grace Urgent Care 352"/>
    <x v="41"/>
    <n v="0"/>
    <n v="15"/>
    <n v="0"/>
    <s v="LT"/>
    <n v="1"/>
    <s v="PASS"/>
    <x v="0"/>
  </r>
  <r>
    <s v="2-19-vaccine_administration_route_is_unrecognized-"/>
    <n v="197"/>
    <s v="Grace Urgent Care 352"/>
    <x v="42"/>
    <n v="0"/>
    <n v="15"/>
    <n v="0"/>
    <s v="LT"/>
    <n v="1"/>
    <s v="PASS"/>
    <x v="0"/>
  </r>
  <r>
    <s v="2-20-vaccine_body_site_is_unrecognized-"/>
    <n v="197"/>
    <s v="Grace Urgent Care 352"/>
    <x v="43"/>
    <n v="0"/>
    <n v="15"/>
    <n v="0"/>
    <s v="LT"/>
    <n v="1"/>
    <s v="PASS"/>
    <x v="0"/>
  </r>
  <r>
    <s v="2-21-vaccination_information_source_is_administered_but_appeared_to_be_historical-"/>
    <n v="197"/>
    <s v="Grace Urgent Care 352"/>
    <x v="44"/>
    <n v="0"/>
    <n v="15"/>
    <n v="0"/>
    <s v="NONE"/>
    <s v="NONE"/>
    <s v="NONE"/>
    <x v="0"/>
  </r>
  <r>
    <s v="2-22-_funding_source_does_not_match_eligibility_code"/>
    <n v="197"/>
    <s v="Grace Urgent Care 352"/>
    <x v="45"/>
    <n v="0"/>
    <n v="15"/>
    <n v="0"/>
    <s v="NONE"/>
    <s v="NONE"/>
    <s v="NONE"/>
    <x v="0"/>
  </r>
  <r>
    <s v="3-1-administered_vaccination_events_are_entered_into_the_iis_within_one_calendar_day_from_administration_date-"/>
    <n v="197"/>
    <s v="Grace Urgent Care 352"/>
    <x v="46"/>
    <n v="15"/>
    <n v="15"/>
    <n v="100"/>
    <s v="GT"/>
    <n v="95"/>
    <s v="PASS"/>
    <x v="0"/>
  </r>
  <r>
    <s v="3-2-patient_entry_into_iis_≤30_days_from_birth"/>
    <n v="197"/>
    <s v="Grace Urgent Care 352"/>
    <x v="47"/>
    <n v="1"/>
    <n v="1"/>
    <n v="100"/>
    <s v="GT"/>
    <n v="95"/>
    <s v="PASS"/>
    <x v="0"/>
  </r>
  <r>
    <s v="3-3-patient_entry_into_iis_30–45_days_from_birth"/>
    <n v="197"/>
    <s v="Grace Urgent Care 352"/>
    <x v="48"/>
    <n v="0"/>
    <n v="1"/>
    <n v="0"/>
    <s v="LT"/>
    <n v="5"/>
    <s v="PASS"/>
    <x v="0"/>
  </r>
  <r>
    <s v="3-4-patient_entry_into_iis_45–60_days_from_birth"/>
    <n v="197"/>
    <s v="Grace Urgent Care 352"/>
    <x v="49"/>
    <n v="0"/>
    <n v="1"/>
    <n v="0"/>
    <s v="LT"/>
    <n v="5"/>
    <s v="PASS"/>
    <x v="0"/>
  </r>
  <r>
    <s v="3-5-patient_entry_into_iis_&gt;_60_days_from_birth"/>
    <n v="197"/>
    <s v="Grace Urgent Care 352"/>
    <x v="50"/>
    <n v="0"/>
    <n v="1"/>
    <n v="0"/>
    <s v="LT"/>
    <n v="5"/>
    <s v="PASS"/>
    <x v="0"/>
  </r>
  <r>
    <s v="3-6-administered_dose_entry_into_iis_2-7_days_from_admin_date"/>
    <n v="197"/>
    <s v="Grace Urgent Care 352"/>
    <x v="51"/>
    <n v="0"/>
    <n v="15"/>
    <n v="0"/>
    <s v="LT"/>
    <n v="5"/>
    <s v="PASS"/>
    <x v="0"/>
  </r>
  <r>
    <s v="3-7-administered_dose_entry_into_iis_8-14_days_from_admin_date"/>
    <n v="197"/>
    <s v="Grace Urgent Care 352"/>
    <x v="52"/>
    <n v="0"/>
    <n v="15"/>
    <n v="0"/>
    <s v="LT"/>
    <n v="5"/>
    <s v="PASS"/>
    <x v="0"/>
  </r>
  <r>
    <s v="3-8-administered_dose_entry_into_iis_&gt;_14_days_from_admin_date"/>
    <n v="197"/>
    <s v="Grace Urgent Care 352"/>
    <x v="53"/>
    <n v="0"/>
    <n v="15"/>
    <n v="0"/>
    <s v="LT"/>
    <n v="5"/>
    <s v="PASS"/>
    <x v="0"/>
  </r>
  <r>
    <s v="1-1-patient_first_name_is_present-"/>
    <n v="60"/>
    <s v="Hope Community Hospital 58"/>
    <x v="0"/>
    <n v="729"/>
    <n v="729"/>
    <n v="100"/>
    <s v="GT"/>
    <n v="99"/>
    <s v="PASS"/>
    <x v="3"/>
  </r>
  <r>
    <s v="1-2-patient_middle_name_is_present-"/>
    <n v="60"/>
    <s v="Hope Community Hospital 58"/>
    <x v="1"/>
    <n v="515"/>
    <n v="729"/>
    <n v="70.64"/>
    <s v="GT"/>
    <n v="75"/>
    <s v="FAIL"/>
    <x v="3"/>
  </r>
  <r>
    <s v="1-3-patient_name_last_is_present-"/>
    <n v="60"/>
    <s v="Hope Community Hospital 58"/>
    <x v="2"/>
    <n v="729"/>
    <n v="729"/>
    <n v="100"/>
    <s v="GT"/>
    <n v="99"/>
    <s v="PASS"/>
    <x v="3"/>
  </r>
  <r>
    <s v="1-4-patient_birth_date_is_present-_x0009_"/>
    <n v="60"/>
    <s v="Hope Community Hospital 58"/>
    <x v="3"/>
    <n v="729"/>
    <n v="729"/>
    <n v="100"/>
    <s v="GT"/>
    <n v="99"/>
    <s v="PASS"/>
    <x v="3"/>
  </r>
  <r>
    <s v="1-5-patient_gender_is_present-"/>
    <n v="60"/>
    <s v="Hope Community Hospital 58"/>
    <x v="4"/>
    <n v="729"/>
    <n v="729"/>
    <n v="100"/>
    <s v="GT"/>
    <n v="99"/>
    <s v="PASS"/>
    <x v="3"/>
  </r>
  <r>
    <s v="1-6-patient_address_street_is_present-"/>
    <n v="60"/>
    <s v="Hope Community Hospital 58"/>
    <x v="5"/>
    <n v="729"/>
    <n v="729"/>
    <n v="100"/>
    <s v="GT"/>
    <n v="85"/>
    <s v="PASS"/>
    <x v="3"/>
  </r>
  <r>
    <s v="1-7-_patient_address_city_is_present-_x0009_"/>
    <n v="60"/>
    <s v="Hope Community Hospital 58"/>
    <x v="6"/>
    <n v="729"/>
    <n v="729"/>
    <n v="100"/>
    <s v="GT"/>
    <n v="85"/>
    <s v="PASS"/>
    <x v="3"/>
  </r>
  <r>
    <s v="1-8-patient_address_state_is_present-_x0009_"/>
    <n v="60"/>
    <s v="Hope Community Hospital 58"/>
    <x v="7"/>
    <n v="729"/>
    <n v="729"/>
    <n v="100"/>
    <s v="GT"/>
    <n v="85"/>
    <s v="PASS"/>
    <x v="3"/>
  </r>
  <r>
    <s v="1-9-patient_address_zip_code_is_present-_x0009_"/>
    <n v="60"/>
    <s v="Hope Community Hospital 58"/>
    <x v="8"/>
    <n v="729"/>
    <n v="729"/>
    <n v="100"/>
    <s v="GT"/>
    <n v="85"/>
    <s v="PASS"/>
    <x v="3"/>
  </r>
  <r>
    <s v="1-10-patient_complete_address_is_present-"/>
    <n v="60"/>
    <s v="Hope Community Hospital 58"/>
    <x v="9"/>
    <n v="729"/>
    <n v="729"/>
    <n v="100"/>
    <s v="GT"/>
    <n v="85"/>
    <s v="PASS"/>
    <x v="3"/>
  </r>
  <r>
    <s v="1-11-patient_race_is_present-"/>
    <n v="60"/>
    <s v="Hope Community Hospital 58"/>
    <x v="10"/>
    <n v="729"/>
    <n v="729"/>
    <n v="100"/>
    <s v="GT"/>
    <n v="95"/>
    <s v="PASS"/>
    <x v="3"/>
  </r>
  <r>
    <s v="1-12-patient_ethnicity_is_present-"/>
    <n v="60"/>
    <s v="Hope Community Hospital 58"/>
    <x v="11"/>
    <n v="729"/>
    <n v="729"/>
    <n v="100"/>
    <s v="GT"/>
    <n v="95"/>
    <s v="PASS"/>
    <x v="3"/>
  </r>
  <r>
    <s v="1-13-patient_phone_number_is_present-"/>
    <n v="60"/>
    <s v="Hope Community Hospital 58"/>
    <x v="12"/>
    <n v="721"/>
    <n v="729"/>
    <n v="98.9"/>
    <s v="GT"/>
    <n v="90"/>
    <s v="PASS"/>
    <x v="3"/>
  </r>
  <r>
    <s v="1-14-patient_email_is_present-"/>
    <n v="60"/>
    <s v="Hope Community Hospital 58"/>
    <x v="13"/>
    <n v="436"/>
    <n v="729"/>
    <n v="59.81"/>
    <s v="GT"/>
    <n v="90"/>
    <s v="FAIL"/>
    <x v="3"/>
  </r>
  <r>
    <s v="1-15-mother’s_maiden_name_is_present-"/>
    <n v="60"/>
    <s v="Hope Community Hospital 58"/>
    <x v="14"/>
    <n v="422"/>
    <n v="729"/>
    <n v="57.89"/>
    <s v="GT"/>
    <n v="90"/>
    <s v="FAIL"/>
    <x v="3"/>
  </r>
  <r>
    <s v="1-16-responsible_person_first_name_is_present-"/>
    <n v="60"/>
    <s v="Hope Community Hospital 58"/>
    <x v="15"/>
    <n v="609"/>
    <n v="729"/>
    <n v="83.54"/>
    <s v="GT"/>
    <n v="90"/>
    <s v="FAIL"/>
    <x v="3"/>
  </r>
  <r>
    <s v="1-17-responsible_person_last_name_is_present-"/>
    <n v="60"/>
    <s v="Hope Community Hospital 58"/>
    <x v="16"/>
    <n v="609"/>
    <n v="729"/>
    <n v="83.54"/>
    <s v="GT"/>
    <n v="90"/>
    <s v="FAIL"/>
    <x v="3"/>
  </r>
  <r>
    <s v="1-18-vaccine_administration_code_is_present-"/>
    <n v="60"/>
    <s v="Hope Community Hospital 58"/>
    <x v="17"/>
    <n v="814"/>
    <n v="814"/>
    <n v="100"/>
    <s v="GT"/>
    <n v="99"/>
    <s v="PASS"/>
    <x v="3"/>
  </r>
  <r>
    <s v="1-19-vaccine_administration_date_is_present-"/>
    <n v="60"/>
    <s v="Hope Community Hospital 58"/>
    <x v="18"/>
    <n v="814"/>
    <n v="814"/>
    <n v="100"/>
    <s v="GT"/>
    <n v="99"/>
    <s v="PASS"/>
    <x v="3"/>
  </r>
  <r>
    <s v="1-20-vaccine_information_source_(e-g-_admin/historical_indicator)_is_present-"/>
    <n v="60"/>
    <s v="Hope Community Hospital 58"/>
    <x v="19"/>
    <n v="814"/>
    <n v="814"/>
    <n v="100"/>
    <s v="GT"/>
    <n v="99"/>
    <s v="PASS"/>
    <x v="3"/>
  </r>
  <r>
    <s v="1-21-vaccine_lot_number_is_present-"/>
    <n v="60"/>
    <s v="Hope Community Hospital 58"/>
    <x v="20"/>
    <n v="814"/>
    <n v="814"/>
    <n v="100"/>
    <s v="GT"/>
    <n v="99"/>
    <s v="PASS"/>
    <x v="3"/>
  </r>
  <r>
    <s v="1-22-vaccine_lot_expiration_date_is_present-"/>
    <n v="60"/>
    <s v="Hope Community Hospital 58"/>
    <x v="21"/>
    <n v="814"/>
    <n v="814"/>
    <n v="100"/>
    <s v="GT"/>
    <n v="99"/>
    <s v="PASS"/>
    <x v="3"/>
  </r>
  <r>
    <s v="1-23-vaccine_eligibility_code_is_present-"/>
    <n v="60"/>
    <s v="Hope Community Hospital 58"/>
    <x v="22"/>
    <n v="814"/>
    <n v="814"/>
    <n v="100"/>
    <s v="GT"/>
    <n v="99"/>
    <s v="PASS"/>
    <x v="3"/>
  </r>
  <r>
    <s v="1-24-vaccine_funding_source_is_present-"/>
    <n v="60"/>
    <s v="Hope Community Hospital 58"/>
    <x v="23"/>
    <n v="814"/>
    <n v="814"/>
    <n v="100"/>
    <s v="GT"/>
    <n v="99"/>
    <s v="PASS"/>
    <x v="3"/>
  </r>
  <r>
    <s v="2-1-patients_born_on_the_first_of_the_month_do_not_exceed_normal_distribution_of_birth_dates-"/>
    <n v="60"/>
    <s v="Hope Community Hospital 58"/>
    <x v="24"/>
    <n v="22"/>
    <n v="729"/>
    <n v="3.02"/>
    <s v="LT"/>
    <n v="4"/>
    <s v="PASS"/>
    <x v="3"/>
  </r>
  <r>
    <s v="2-2-patients_born_on_the_15th_of_the_month_do_not_exceed_normal_distribution_of_birth_dates-"/>
    <n v="60"/>
    <s v="Hope Community Hospital 58"/>
    <x v="25"/>
    <n v="27"/>
    <n v="729"/>
    <n v="3.7"/>
    <s v="LT"/>
    <n v="4"/>
    <s v="PASS"/>
    <x v="3"/>
  </r>
  <r>
    <s v="2-3-patients_born_on_the_last_day_of_the_month_do_not_exceed_normal_distribution_of_birth_dates-"/>
    <n v="60"/>
    <s v="Hope Community Hospital 58"/>
    <x v="26"/>
    <n v="22"/>
    <n v="729"/>
    <n v="3.02"/>
    <s v="LT"/>
    <n v="4"/>
    <s v="PASS"/>
    <x v="3"/>
  </r>
  <r>
    <s v="2-4-patient_has_more_vaccinations_than_expected-"/>
    <n v="60"/>
    <s v="Hope Community Hospital 58"/>
    <x v="27"/>
    <n v="0"/>
    <n v="729"/>
    <n v="0"/>
    <s v="LT"/>
    <n v="1"/>
    <s v="PASS"/>
    <x v="3"/>
  </r>
  <r>
    <s v="2-5-vaccine_administration_date_is_after_vaccine_lot_expiration_date-"/>
    <n v="60"/>
    <s v="Hope Community Hospital 58"/>
    <x v="28"/>
    <n v="1"/>
    <n v="813"/>
    <n v="0.12"/>
    <s v="LT"/>
    <n v="1"/>
    <s v="PASS"/>
    <x v="3"/>
  </r>
  <r>
    <s v="2-6-vaccine_administration_date_is_before_birth_date-"/>
    <n v="60"/>
    <s v="Hope Community Hospital 58"/>
    <x v="29"/>
    <n v="0"/>
    <n v="814"/>
    <n v="0"/>
    <s v="LT"/>
    <n v="1"/>
    <s v="PASS"/>
    <x v="3"/>
  </r>
  <r>
    <s v="2-7-vaccine_administration_dates_on_the_first_day_of_the_month_do_not_exceed_normal_distribution_of_administrations_dates-"/>
    <n v="60"/>
    <s v="Hope Community Hospital 58"/>
    <x v="30"/>
    <n v="27"/>
    <n v="814"/>
    <n v="3.32"/>
    <s v="LT"/>
    <n v="4"/>
    <s v="PASS"/>
    <x v="3"/>
  </r>
  <r>
    <s v="2-8-vaccine_administration_dates_on_the_15th_of_the_month_do_not_exceed_normal_distribution_of_administration_dates-"/>
    <n v="60"/>
    <s v="Hope Community Hospital 58"/>
    <x v="31"/>
    <n v="30"/>
    <n v="814"/>
    <n v="3.69"/>
    <s v="LT"/>
    <n v="4"/>
    <s v="PASS"/>
    <x v="3"/>
  </r>
  <r>
    <s v="2-9-vaccine_administration_dates_on_the_last_day_of_the_month_do_not_exceed_normal_distribution_of_administration_dates-"/>
    <n v="60"/>
    <s v="Hope Community Hospital 58"/>
    <x v="32"/>
    <n v="26"/>
    <n v="814"/>
    <n v="3.19"/>
    <s v="LT"/>
    <n v="4"/>
    <s v="PASS"/>
    <x v="3"/>
  </r>
  <r>
    <s v="2-10-vaccine_administration_code_was_administered_at_an_improbable_age-"/>
    <n v="60"/>
    <s v="Hope Community Hospital 58"/>
    <x v="33"/>
    <n v="0"/>
    <n v="813"/>
    <n v="0"/>
    <s v="LT"/>
    <n v="1"/>
    <s v="PASS"/>
    <x v="3"/>
  </r>
  <r>
    <s v="2-11-vaccine_administration_code_is_not_specific_for_administered_vaccination_event-"/>
    <n v="60"/>
    <s v="Hope Community Hospital 58"/>
    <x v="34"/>
    <n v="0"/>
    <n v="814"/>
    <n v="0"/>
    <s v="LT"/>
    <n v="1"/>
    <s v="PASS"/>
    <x v="3"/>
  </r>
  <r>
    <s v="2-12-vaccine_lot_number_has_an_invalid_prefix-"/>
    <n v="60"/>
    <s v="Hope Community Hospital 58"/>
    <x v="35"/>
    <n v="0"/>
    <n v="814"/>
    <n v="0"/>
    <s v="LT"/>
    <n v="1"/>
    <s v="PASS"/>
    <x v="3"/>
  </r>
  <r>
    <s v="2-13-vaccine_lot_number_has_an_invalid_infix-"/>
    <n v="60"/>
    <s v="Hope Community Hospital 58"/>
    <x v="36"/>
    <n v="0"/>
    <n v="814"/>
    <n v="0"/>
    <s v="LT"/>
    <n v="1"/>
    <s v="PASS"/>
    <x v="3"/>
  </r>
  <r>
    <s v="2-14-vaccine_lot_number_has_an_invalid_suffix-"/>
    <n v="60"/>
    <s v="Hope Community Hospital 58"/>
    <x v="37"/>
    <n v="0"/>
    <n v="814"/>
    <n v="0"/>
    <s v="LT"/>
    <n v="1"/>
    <s v="PASS"/>
    <x v="3"/>
  </r>
  <r>
    <s v="2-15-vaccine_lot_number_contains_at_least_one_invalid_character-"/>
    <n v="60"/>
    <s v="Hope Community Hospital 58"/>
    <x v="38"/>
    <n v="0"/>
    <n v="814"/>
    <n v="0"/>
    <s v="LT"/>
    <n v="1"/>
    <s v="PASS"/>
    <x v="3"/>
  </r>
  <r>
    <s v="2-16-vaccine_lot_number_is_too_short-"/>
    <n v="60"/>
    <s v="Hope Community Hospital 58"/>
    <x v="39"/>
    <n v="0"/>
    <n v="814"/>
    <n v="0"/>
    <s v="LT"/>
    <n v="1"/>
    <s v="PASS"/>
    <x v="3"/>
  </r>
  <r>
    <s v="2-17-vaccine_administration_code_is_unrecognized-"/>
    <n v="60"/>
    <s v="Hope Community Hospital 58"/>
    <x v="40"/>
    <n v="0"/>
    <n v="814"/>
    <n v="0"/>
    <s v="LT"/>
    <n v="1"/>
    <s v="PASS"/>
    <x v="3"/>
  </r>
  <r>
    <s v="2-18-vaccine_manufacturer_is_unrecognized-"/>
    <n v="60"/>
    <s v="Hope Community Hospital 58"/>
    <x v="41"/>
    <n v="1"/>
    <n v="814"/>
    <n v="0.12"/>
    <s v="LT"/>
    <n v="1"/>
    <s v="PASS"/>
    <x v="3"/>
  </r>
  <r>
    <s v="2-19-vaccine_administration_route_is_unrecognized-"/>
    <n v="60"/>
    <s v="Hope Community Hospital 58"/>
    <x v="42"/>
    <n v="0"/>
    <n v="814"/>
    <n v="0"/>
    <s v="LT"/>
    <n v="1"/>
    <s v="PASS"/>
    <x v="3"/>
  </r>
  <r>
    <s v="2-20-vaccine_body_site_is_unrecognized-"/>
    <n v="60"/>
    <s v="Hope Community Hospital 58"/>
    <x v="43"/>
    <n v="0"/>
    <n v="814"/>
    <n v="0"/>
    <s v="LT"/>
    <n v="1"/>
    <s v="PASS"/>
    <x v="3"/>
  </r>
  <r>
    <s v="2-21-vaccination_information_source_is_administered_but_appeared_to_be_historical-"/>
    <n v="60"/>
    <s v="Hope Community Hospital 58"/>
    <x v="44"/>
    <n v="0"/>
    <n v="814"/>
    <n v="0"/>
    <s v="NONE"/>
    <s v="NONE"/>
    <s v="NONE"/>
    <x v="3"/>
  </r>
  <r>
    <s v="2-22-_funding_source_does_not_match_eligibility_code"/>
    <n v="60"/>
    <s v="Hope Community Hospital 58"/>
    <x v="45"/>
    <n v="17"/>
    <n v="814"/>
    <n v="2.09"/>
    <s v="NONE"/>
    <s v="NONE"/>
    <s v="NONE"/>
    <x v="3"/>
  </r>
  <r>
    <s v="3-1-administered_vaccination_events_are_entered_into_the_iis_within_one_calendar_day_from_administration_date-"/>
    <n v="60"/>
    <s v="Hope Community Hospital 58"/>
    <x v="46"/>
    <n v="2"/>
    <n v="813"/>
    <n v="0.25"/>
    <s v="GT"/>
    <n v="95"/>
    <s v="FAIL"/>
    <x v="3"/>
  </r>
  <r>
    <s v="3-2-patient_entry_into_iis_≤30_days_from_birth"/>
    <n v="60"/>
    <s v="Hope Community Hospital 58"/>
    <x v="47"/>
    <n v="720"/>
    <n v="729"/>
    <n v="98.77"/>
    <s v="GT"/>
    <n v="95"/>
    <s v="PASS"/>
    <x v="3"/>
  </r>
  <r>
    <s v="3-3-patient_entry_into_iis_30–45_days_from_birth"/>
    <n v="60"/>
    <s v="Hope Community Hospital 58"/>
    <x v="48"/>
    <n v="5"/>
    <n v="729"/>
    <n v="0.69"/>
    <s v="LT"/>
    <n v="5"/>
    <s v="PASS"/>
    <x v="3"/>
  </r>
  <r>
    <s v="3-4-patient_entry_into_iis_45–60_days_from_birth"/>
    <n v="60"/>
    <s v="Hope Community Hospital 58"/>
    <x v="49"/>
    <n v="0"/>
    <n v="729"/>
    <n v="0"/>
    <s v="LT"/>
    <n v="5"/>
    <s v="PASS"/>
    <x v="3"/>
  </r>
  <r>
    <s v="3-5-patient_entry_into_iis_&gt;_60_days_from_birth"/>
    <n v="60"/>
    <s v="Hope Community Hospital 58"/>
    <x v="50"/>
    <n v="4"/>
    <n v="729"/>
    <n v="0.55000000000000004"/>
    <s v="LT"/>
    <n v="5"/>
    <s v="PASS"/>
    <x v="3"/>
  </r>
  <r>
    <s v="3-6-administered_dose_entry_into_iis_2-7_days_from_admin_date"/>
    <n v="60"/>
    <s v="Hope Community Hospital 58"/>
    <x v="51"/>
    <n v="515"/>
    <n v="813"/>
    <n v="63.35"/>
    <s v="LT"/>
    <n v="5"/>
    <s v="FAIL"/>
    <x v="3"/>
  </r>
  <r>
    <s v="3-7-administered_dose_entry_into_iis_8-14_days_from_admin_date"/>
    <n v="60"/>
    <s v="Hope Community Hospital 58"/>
    <x v="52"/>
    <n v="217"/>
    <n v="813"/>
    <n v="26.69"/>
    <s v="LT"/>
    <n v="5"/>
    <s v="FAIL"/>
    <x v="3"/>
  </r>
  <r>
    <s v="3-8-administered_dose_entry_into_iis_&gt;_14_days_from_admin_date"/>
    <n v="60"/>
    <s v="Hope Community Hospital 58"/>
    <x v="53"/>
    <n v="79"/>
    <n v="813"/>
    <n v="9.7200000000000006"/>
    <s v="LT"/>
    <n v="5"/>
    <s v="FAIL"/>
    <x v="3"/>
  </r>
  <r>
    <s v="1-1-patient_first_name_is_present-"/>
    <n v="80"/>
    <s v="Hope General Hospital 266"/>
    <x v="0"/>
    <n v="126"/>
    <n v="126"/>
    <n v="100"/>
    <s v="GT"/>
    <n v="99"/>
    <s v="PASS"/>
    <x v="0"/>
  </r>
  <r>
    <s v="1-2-patient_middle_name_is_present-"/>
    <n v="80"/>
    <s v="Hope General Hospital 266"/>
    <x v="1"/>
    <n v="38"/>
    <n v="126"/>
    <n v="30.16"/>
    <s v="GT"/>
    <n v="75"/>
    <s v="FAIL"/>
    <x v="0"/>
  </r>
  <r>
    <s v="1-3-patient_name_last_is_present-"/>
    <n v="80"/>
    <s v="Hope General Hospital 266"/>
    <x v="2"/>
    <n v="126"/>
    <n v="126"/>
    <n v="100"/>
    <s v="GT"/>
    <n v="99"/>
    <s v="PASS"/>
    <x v="0"/>
  </r>
  <r>
    <s v="1-4-patient_birth_date_is_present-_x0009_"/>
    <n v="80"/>
    <s v="Hope General Hospital 266"/>
    <x v="3"/>
    <n v="126"/>
    <n v="126"/>
    <n v="100"/>
    <s v="GT"/>
    <n v="99"/>
    <s v="PASS"/>
    <x v="0"/>
  </r>
  <r>
    <s v="1-5-patient_gender_is_present-"/>
    <n v="80"/>
    <s v="Hope General Hospital 266"/>
    <x v="4"/>
    <n v="126"/>
    <n v="126"/>
    <n v="100"/>
    <s v="GT"/>
    <n v="99"/>
    <s v="PASS"/>
    <x v="0"/>
  </r>
  <r>
    <s v="1-6-patient_address_street_is_present-"/>
    <n v="80"/>
    <s v="Hope General Hospital 266"/>
    <x v="5"/>
    <n v="126"/>
    <n v="126"/>
    <n v="100"/>
    <s v="GT"/>
    <n v="85"/>
    <s v="PASS"/>
    <x v="0"/>
  </r>
  <r>
    <s v="1-7-_patient_address_city_is_present-_x0009_"/>
    <n v="80"/>
    <s v="Hope General Hospital 266"/>
    <x v="6"/>
    <n v="126"/>
    <n v="126"/>
    <n v="100"/>
    <s v="GT"/>
    <n v="85"/>
    <s v="PASS"/>
    <x v="0"/>
  </r>
  <r>
    <s v="1-8-patient_address_state_is_present-_x0009_"/>
    <n v="80"/>
    <s v="Hope General Hospital 266"/>
    <x v="7"/>
    <n v="126"/>
    <n v="126"/>
    <n v="100"/>
    <s v="GT"/>
    <n v="85"/>
    <s v="PASS"/>
    <x v="0"/>
  </r>
  <r>
    <s v="1-9-patient_address_zip_code_is_present-_x0009_"/>
    <n v="80"/>
    <s v="Hope General Hospital 266"/>
    <x v="8"/>
    <n v="126"/>
    <n v="126"/>
    <n v="100"/>
    <s v="GT"/>
    <n v="85"/>
    <s v="PASS"/>
    <x v="0"/>
  </r>
  <r>
    <s v="1-10-patient_complete_address_is_present-"/>
    <n v="80"/>
    <s v="Hope General Hospital 266"/>
    <x v="9"/>
    <n v="126"/>
    <n v="126"/>
    <n v="100"/>
    <s v="GT"/>
    <n v="85"/>
    <s v="PASS"/>
    <x v="0"/>
  </r>
  <r>
    <s v="1-11-patient_race_is_present-"/>
    <n v="80"/>
    <s v="Hope General Hospital 266"/>
    <x v="10"/>
    <n v="126"/>
    <n v="126"/>
    <n v="100"/>
    <s v="GT"/>
    <n v="95"/>
    <s v="PASS"/>
    <x v="0"/>
  </r>
  <r>
    <s v="1-12-patient_ethnicity_is_present-"/>
    <n v="80"/>
    <s v="Hope General Hospital 266"/>
    <x v="11"/>
    <n v="126"/>
    <n v="126"/>
    <n v="100"/>
    <s v="GT"/>
    <n v="95"/>
    <s v="PASS"/>
    <x v="0"/>
  </r>
  <r>
    <s v="1-13-patient_phone_number_is_present-"/>
    <n v="80"/>
    <s v="Hope General Hospital 266"/>
    <x v="12"/>
    <n v="125"/>
    <n v="126"/>
    <n v="99.21"/>
    <s v="GT"/>
    <n v="90"/>
    <s v="PASS"/>
    <x v="0"/>
  </r>
  <r>
    <s v="1-14-patient_email_is_present-"/>
    <n v="80"/>
    <s v="Hope General Hospital 266"/>
    <x v="13"/>
    <n v="45"/>
    <n v="126"/>
    <n v="35.71"/>
    <s v="GT"/>
    <n v="90"/>
    <s v="FAIL"/>
    <x v="0"/>
  </r>
  <r>
    <s v="1-15-mother’s_maiden_name_is_present-"/>
    <n v="80"/>
    <s v="Hope General Hospital 266"/>
    <x v="14"/>
    <n v="71"/>
    <n v="126"/>
    <n v="56.35"/>
    <s v="GT"/>
    <n v="90"/>
    <s v="FAIL"/>
    <x v="0"/>
  </r>
  <r>
    <s v="1-16-responsible_person_first_name_is_present-"/>
    <n v="80"/>
    <s v="Hope General Hospital 266"/>
    <x v="15"/>
    <n v="107"/>
    <n v="126"/>
    <n v="84.92"/>
    <s v="GT"/>
    <n v="90"/>
    <s v="FAIL"/>
    <x v="0"/>
  </r>
  <r>
    <s v="1-17-responsible_person_last_name_is_present-"/>
    <n v="80"/>
    <s v="Hope General Hospital 266"/>
    <x v="16"/>
    <n v="107"/>
    <n v="126"/>
    <n v="84.92"/>
    <s v="GT"/>
    <n v="90"/>
    <s v="FAIL"/>
    <x v="0"/>
  </r>
  <r>
    <s v="1-18-vaccine_administration_code_is_present-"/>
    <n v="80"/>
    <s v="Hope General Hospital 266"/>
    <x v="17"/>
    <n v="1206"/>
    <n v="1206"/>
    <n v="100"/>
    <s v="GT"/>
    <n v="99"/>
    <s v="PASS"/>
    <x v="0"/>
  </r>
  <r>
    <s v="1-19-vaccine_administration_date_is_present-"/>
    <n v="80"/>
    <s v="Hope General Hospital 266"/>
    <x v="18"/>
    <n v="1206"/>
    <n v="1206"/>
    <n v="100"/>
    <s v="GT"/>
    <n v="99"/>
    <s v="PASS"/>
    <x v="0"/>
  </r>
  <r>
    <s v="1-20-vaccine_information_source_(e-g-_admin/historical_indicator)_is_present-"/>
    <n v="80"/>
    <s v="Hope General Hospital 266"/>
    <x v="19"/>
    <n v="1206"/>
    <n v="1206"/>
    <n v="100"/>
    <s v="GT"/>
    <n v="99"/>
    <s v="PASS"/>
    <x v="0"/>
  </r>
  <r>
    <s v="1-21-vaccine_lot_number_is_present-"/>
    <n v="80"/>
    <s v="Hope General Hospital 266"/>
    <x v="20"/>
    <n v="1201"/>
    <n v="1201"/>
    <n v="100"/>
    <s v="GT"/>
    <n v="99"/>
    <s v="PASS"/>
    <x v="0"/>
  </r>
  <r>
    <s v="1-22-vaccine_lot_expiration_date_is_present-"/>
    <n v="80"/>
    <s v="Hope General Hospital 266"/>
    <x v="21"/>
    <n v="1200"/>
    <n v="1201"/>
    <n v="99.92"/>
    <s v="GT"/>
    <n v="99"/>
    <s v="PASS"/>
    <x v="0"/>
  </r>
  <r>
    <s v="1-23-vaccine_eligibility_code_is_present-"/>
    <n v="80"/>
    <s v="Hope General Hospital 266"/>
    <x v="22"/>
    <n v="1201"/>
    <n v="1201"/>
    <n v="100"/>
    <s v="GT"/>
    <n v="99"/>
    <s v="PASS"/>
    <x v="0"/>
  </r>
  <r>
    <s v="1-24-vaccine_funding_source_is_present-"/>
    <n v="80"/>
    <s v="Hope General Hospital 266"/>
    <x v="23"/>
    <n v="1201"/>
    <n v="1201"/>
    <n v="100"/>
    <s v="GT"/>
    <n v="99"/>
    <s v="PASS"/>
    <x v="0"/>
  </r>
  <r>
    <s v="2-1-patients_born_on_the_first_of_the_month_do_not_exceed_normal_distribution_of_birth_dates-"/>
    <n v="80"/>
    <s v="Hope General Hospital 266"/>
    <x v="24"/>
    <n v="2"/>
    <n v="126"/>
    <n v="1.59"/>
    <s v="LT"/>
    <n v="4"/>
    <s v="PASS"/>
    <x v="0"/>
  </r>
  <r>
    <s v="2-2-patients_born_on_the_15th_of_the_month_do_not_exceed_normal_distribution_of_birth_dates-"/>
    <n v="80"/>
    <s v="Hope General Hospital 266"/>
    <x v="25"/>
    <n v="6"/>
    <n v="126"/>
    <n v="4.76"/>
    <s v="LT"/>
    <n v="4"/>
    <s v="FAIL"/>
    <x v="0"/>
  </r>
  <r>
    <s v="2-3-patients_born_on_the_last_day_of_the_month_do_not_exceed_normal_distribution_of_birth_dates-"/>
    <n v="80"/>
    <s v="Hope General Hospital 266"/>
    <x v="26"/>
    <n v="3"/>
    <n v="126"/>
    <n v="2.38"/>
    <s v="LT"/>
    <n v="4"/>
    <s v="PASS"/>
    <x v="0"/>
  </r>
  <r>
    <s v="2-4-patient_has_more_vaccinations_than_expected-"/>
    <n v="80"/>
    <s v="Hope General Hospital 266"/>
    <x v="27"/>
    <n v="0"/>
    <n v="126"/>
    <n v="0"/>
    <s v="LT"/>
    <n v="1"/>
    <s v="PASS"/>
    <x v="0"/>
  </r>
  <r>
    <s v="2-5-vaccine_administration_date_is_after_vaccine_lot_expiration_date-"/>
    <n v="80"/>
    <s v="Hope General Hospital 266"/>
    <x v="28"/>
    <n v="0"/>
    <n v="1206"/>
    <n v="0"/>
    <s v="LT"/>
    <n v="1"/>
    <s v="PASS"/>
    <x v="0"/>
  </r>
  <r>
    <s v="2-6-vaccine_administration_date_is_before_birth_date-"/>
    <n v="80"/>
    <s v="Hope General Hospital 266"/>
    <x v="29"/>
    <n v="0"/>
    <n v="1206"/>
    <n v="0"/>
    <s v="LT"/>
    <n v="1"/>
    <s v="PASS"/>
    <x v="0"/>
  </r>
  <r>
    <s v="2-7-vaccine_administration_dates_on_the_first_day_of_the_month_do_not_exceed_normal_distribution_of_administrations_dates-"/>
    <n v="80"/>
    <s v="Hope General Hospital 266"/>
    <x v="30"/>
    <n v="29"/>
    <n v="1206"/>
    <n v="2.4"/>
    <s v="LT"/>
    <n v="4"/>
    <s v="PASS"/>
    <x v="0"/>
  </r>
  <r>
    <s v="2-8-vaccine_administration_dates_on_the_15th_of_the_month_do_not_exceed_normal_distribution_of_administration_dates-"/>
    <n v="80"/>
    <s v="Hope General Hospital 266"/>
    <x v="31"/>
    <n v="43"/>
    <n v="1206"/>
    <n v="3.57"/>
    <s v="LT"/>
    <n v="4"/>
    <s v="PASS"/>
    <x v="0"/>
  </r>
  <r>
    <s v="2-9-vaccine_administration_dates_on_the_last_day_of_the_month_do_not_exceed_normal_distribution_of_administration_dates-"/>
    <n v="80"/>
    <s v="Hope General Hospital 266"/>
    <x v="32"/>
    <n v="15"/>
    <n v="1206"/>
    <n v="1.24"/>
    <s v="LT"/>
    <n v="4"/>
    <s v="PASS"/>
    <x v="0"/>
  </r>
  <r>
    <s v="2-10-vaccine_administration_code_was_administered_at_an_improbable_age-"/>
    <n v="80"/>
    <s v="Hope General Hospital 266"/>
    <x v="33"/>
    <n v="0"/>
    <n v="1206"/>
    <n v="0"/>
    <s v="LT"/>
    <n v="1"/>
    <s v="PASS"/>
    <x v="0"/>
  </r>
  <r>
    <s v="2-11-vaccine_administration_code_is_not_specific_for_administered_vaccination_event-"/>
    <n v="80"/>
    <s v="Hope General Hospital 266"/>
    <x v="34"/>
    <n v="0"/>
    <n v="1201"/>
    <n v="0"/>
    <s v="LT"/>
    <n v="1"/>
    <s v="PASS"/>
    <x v="0"/>
  </r>
  <r>
    <s v="2-12-vaccine_lot_number_has_an_invalid_prefix-"/>
    <n v="80"/>
    <s v="Hope General Hospital 266"/>
    <x v="35"/>
    <n v="0"/>
    <n v="1201"/>
    <n v="0"/>
    <s v="LT"/>
    <n v="1"/>
    <s v="PASS"/>
    <x v="0"/>
  </r>
  <r>
    <s v="2-13-vaccine_lot_number_has_an_invalid_infix-"/>
    <n v="80"/>
    <s v="Hope General Hospital 266"/>
    <x v="36"/>
    <n v="0"/>
    <n v="1201"/>
    <n v="0"/>
    <s v="LT"/>
    <n v="1"/>
    <s v="PASS"/>
    <x v="0"/>
  </r>
  <r>
    <s v="2-14-vaccine_lot_number_has_an_invalid_suffix-"/>
    <n v="80"/>
    <s v="Hope General Hospital 266"/>
    <x v="37"/>
    <n v="0"/>
    <n v="1201"/>
    <n v="0"/>
    <s v="LT"/>
    <n v="1"/>
    <s v="PASS"/>
    <x v="0"/>
  </r>
  <r>
    <s v="2-15-vaccine_lot_number_contains_at_least_one_invalid_character-"/>
    <n v="80"/>
    <s v="Hope General Hospital 266"/>
    <x v="38"/>
    <n v="0"/>
    <n v="1201"/>
    <n v="0"/>
    <s v="LT"/>
    <n v="1"/>
    <s v="PASS"/>
    <x v="0"/>
  </r>
  <r>
    <s v="2-16-vaccine_lot_number_is_too_short-"/>
    <n v="80"/>
    <s v="Hope General Hospital 266"/>
    <x v="39"/>
    <n v="0"/>
    <n v="1201"/>
    <n v="0"/>
    <s v="LT"/>
    <n v="1"/>
    <s v="PASS"/>
    <x v="0"/>
  </r>
  <r>
    <s v="2-17-vaccine_administration_code_is_unrecognized-"/>
    <n v="80"/>
    <s v="Hope General Hospital 266"/>
    <x v="40"/>
    <n v="0"/>
    <n v="1206"/>
    <n v="0"/>
    <s v="LT"/>
    <n v="1"/>
    <s v="PASS"/>
    <x v="0"/>
  </r>
  <r>
    <s v="2-18-vaccine_manufacturer_is_unrecognized-"/>
    <n v="80"/>
    <s v="Hope General Hospital 266"/>
    <x v="41"/>
    <n v="2"/>
    <n v="1206"/>
    <n v="0.17"/>
    <s v="LT"/>
    <n v="1"/>
    <s v="PASS"/>
    <x v="0"/>
  </r>
  <r>
    <s v="2-19-vaccine_administration_route_is_unrecognized-"/>
    <n v="80"/>
    <s v="Hope General Hospital 266"/>
    <x v="42"/>
    <n v="0"/>
    <n v="1201"/>
    <n v="0"/>
    <s v="LT"/>
    <n v="1"/>
    <s v="PASS"/>
    <x v="0"/>
  </r>
  <r>
    <s v="2-20-vaccine_body_site_is_unrecognized-"/>
    <n v="80"/>
    <s v="Hope General Hospital 266"/>
    <x v="43"/>
    <n v="0"/>
    <n v="1201"/>
    <n v="0"/>
    <s v="LT"/>
    <n v="1"/>
    <s v="PASS"/>
    <x v="0"/>
  </r>
  <r>
    <s v="2-21-vaccination_information_source_is_administered_but_appeared_to_be_historical-"/>
    <n v="80"/>
    <s v="Hope General Hospital 266"/>
    <x v="44"/>
    <n v="0"/>
    <n v="1201"/>
    <n v="0"/>
    <s v="NONE"/>
    <s v="NONE"/>
    <s v="NONE"/>
    <x v="0"/>
  </r>
  <r>
    <s v="2-22-_funding_source_does_not_match_eligibility_code"/>
    <n v="80"/>
    <s v="Hope General Hospital 266"/>
    <x v="45"/>
    <n v="6"/>
    <n v="1201"/>
    <n v="0.5"/>
    <s v="NONE"/>
    <s v="NONE"/>
    <s v="NONE"/>
    <x v="0"/>
  </r>
  <r>
    <s v="3-1-administered_vaccination_events_are_entered_into_the_iis_within_one_calendar_day_from_administration_date-"/>
    <n v="80"/>
    <s v="Hope General Hospital 266"/>
    <x v="46"/>
    <n v="1176"/>
    <n v="1201"/>
    <n v="97.92"/>
    <s v="GT"/>
    <n v="95"/>
    <s v="PASS"/>
    <x v="0"/>
  </r>
  <r>
    <s v="3-2-patient_entry_into_iis_≤30_days_from_birth"/>
    <n v="80"/>
    <s v="Hope General Hospital 266"/>
    <x v="47"/>
    <n v="119"/>
    <n v="126"/>
    <n v="94.44"/>
    <s v="GT"/>
    <n v="95"/>
    <s v="FAIL"/>
    <x v="0"/>
  </r>
  <r>
    <s v="3-3-patient_entry_into_iis_30–45_days_from_birth"/>
    <n v="80"/>
    <s v="Hope General Hospital 266"/>
    <x v="48"/>
    <n v="0"/>
    <n v="126"/>
    <n v="0"/>
    <s v="LT"/>
    <n v="5"/>
    <s v="PASS"/>
    <x v="0"/>
  </r>
  <r>
    <s v="3-4-patient_entry_into_iis_45–60_days_from_birth"/>
    <n v="80"/>
    <s v="Hope General Hospital 266"/>
    <x v="49"/>
    <n v="0"/>
    <n v="126"/>
    <n v="0"/>
    <s v="LT"/>
    <n v="5"/>
    <s v="PASS"/>
    <x v="0"/>
  </r>
  <r>
    <s v="3-5-patient_entry_into_iis_&gt;_60_days_from_birth"/>
    <n v="80"/>
    <s v="Hope General Hospital 266"/>
    <x v="50"/>
    <n v="7"/>
    <n v="126"/>
    <n v="5.56"/>
    <s v="LT"/>
    <n v="5"/>
    <s v="FAIL"/>
    <x v="0"/>
  </r>
  <r>
    <s v="3-6-administered_dose_entry_into_iis_2-7_days_from_admin_date"/>
    <n v="80"/>
    <s v="Hope General Hospital 266"/>
    <x v="51"/>
    <n v="14"/>
    <n v="1201"/>
    <n v="1.17"/>
    <s v="LT"/>
    <n v="5"/>
    <s v="PASS"/>
    <x v="0"/>
  </r>
  <r>
    <s v="3-7-administered_dose_entry_into_iis_8-14_days_from_admin_date"/>
    <n v="80"/>
    <s v="Hope General Hospital 266"/>
    <x v="52"/>
    <n v="0"/>
    <n v="1201"/>
    <n v="0"/>
    <s v="LT"/>
    <n v="5"/>
    <s v="PASS"/>
    <x v="0"/>
  </r>
  <r>
    <s v="3-8-administered_dose_entry_into_iis_&gt;_14_days_from_admin_date"/>
    <n v="80"/>
    <s v="Hope General Hospital 266"/>
    <x v="53"/>
    <n v="11"/>
    <n v="1201"/>
    <n v="0.92"/>
    <s v="LT"/>
    <n v="5"/>
    <s v="PASS"/>
    <x v="0"/>
  </r>
  <r>
    <s v="1-1-patient_first_name_is_present-"/>
    <n v="102"/>
    <s v="Hope General Hospital 323"/>
    <x v="0"/>
    <n v="24"/>
    <n v="24"/>
    <n v="100"/>
    <s v="GT"/>
    <n v="99"/>
    <s v="PASS"/>
    <x v="0"/>
  </r>
  <r>
    <s v="1-2-patient_middle_name_is_present-"/>
    <n v="102"/>
    <s v="Hope General Hospital 323"/>
    <x v="1"/>
    <n v="20"/>
    <n v="24"/>
    <n v="83.33"/>
    <s v="GT"/>
    <n v="75"/>
    <s v="PASS"/>
    <x v="0"/>
  </r>
  <r>
    <s v="1-3-patient_name_last_is_present-"/>
    <n v="102"/>
    <s v="Hope General Hospital 323"/>
    <x v="2"/>
    <n v="24"/>
    <n v="24"/>
    <n v="100"/>
    <s v="GT"/>
    <n v="99"/>
    <s v="PASS"/>
    <x v="0"/>
  </r>
  <r>
    <s v="1-4-patient_birth_date_is_present-_x0009_"/>
    <n v="102"/>
    <s v="Hope General Hospital 323"/>
    <x v="3"/>
    <n v="24"/>
    <n v="24"/>
    <n v="100"/>
    <s v="GT"/>
    <n v="99"/>
    <s v="PASS"/>
    <x v="0"/>
  </r>
  <r>
    <s v="1-5-patient_gender_is_present-"/>
    <n v="102"/>
    <s v="Hope General Hospital 323"/>
    <x v="4"/>
    <n v="24"/>
    <n v="24"/>
    <n v="100"/>
    <s v="GT"/>
    <n v="99"/>
    <s v="PASS"/>
    <x v="0"/>
  </r>
  <r>
    <s v="1-6-patient_address_street_is_present-"/>
    <n v="102"/>
    <s v="Hope General Hospital 323"/>
    <x v="5"/>
    <n v="24"/>
    <n v="24"/>
    <n v="100"/>
    <s v="GT"/>
    <n v="85"/>
    <s v="PASS"/>
    <x v="0"/>
  </r>
  <r>
    <s v="1-7-_patient_address_city_is_present-_x0009_"/>
    <n v="102"/>
    <s v="Hope General Hospital 323"/>
    <x v="6"/>
    <n v="24"/>
    <n v="24"/>
    <n v="100"/>
    <s v="GT"/>
    <n v="85"/>
    <s v="PASS"/>
    <x v="0"/>
  </r>
  <r>
    <s v="1-8-patient_address_state_is_present-_x0009_"/>
    <n v="102"/>
    <s v="Hope General Hospital 323"/>
    <x v="7"/>
    <n v="24"/>
    <n v="24"/>
    <n v="100"/>
    <s v="GT"/>
    <n v="85"/>
    <s v="PASS"/>
    <x v="0"/>
  </r>
  <r>
    <s v="1-9-patient_address_zip_code_is_present-_x0009_"/>
    <n v="102"/>
    <s v="Hope General Hospital 323"/>
    <x v="8"/>
    <n v="24"/>
    <n v="24"/>
    <n v="100"/>
    <s v="GT"/>
    <n v="85"/>
    <s v="PASS"/>
    <x v="0"/>
  </r>
  <r>
    <s v="1-10-patient_complete_address_is_present-"/>
    <n v="102"/>
    <s v="Hope General Hospital 323"/>
    <x v="9"/>
    <n v="24"/>
    <n v="24"/>
    <n v="100"/>
    <s v="GT"/>
    <n v="85"/>
    <s v="PASS"/>
    <x v="0"/>
  </r>
  <r>
    <s v="1-11-patient_race_is_present-"/>
    <n v="102"/>
    <s v="Hope General Hospital 323"/>
    <x v="10"/>
    <n v="24"/>
    <n v="24"/>
    <n v="100"/>
    <s v="GT"/>
    <n v="95"/>
    <s v="PASS"/>
    <x v="0"/>
  </r>
  <r>
    <s v="1-12-patient_ethnicity_is_present-"/>
    <n v="102"/>
    <s v="Hope General Hospital 323"/>
    <x v="11"/>
    <n v="24"/>
    <n v="24"/>
    <n v="100"/>
    <s v="GT"/>
    <n v="95"/>
    <s v="PASS"/>
    <x v="0"/>
  </r>
  <r>
    <s v="1-13-patient_phone_number_is_present-"/>
    <n v="102"/>
    <s v="Hope General Hospital 323"/>
    <x v="12"/>
    <n v="23"/>
    <n v="24"/>
    <n v="95.83"/>
    <s v="GT"/>
    <n v="90"/>
    <s v="PASS"/>
    <x v="0"/>
  </r>
  <r>
    <s v="1-14-patient_email_is_present-"/>
    <n v="102"/>
    <s v="Hope General Hospital 323"/>
    <x v="13"/>
    <n v="15"/>
    <n v="24"/>
    <n v="62.5"/>
    <s v="GT"/>
    <n v="90"/>
    <s v="FAIL"/>
    <x v="0"/>
  </r>
  <r>
    <s v="1-15-mother’s_maiden_name_is_present-"/>
    <n v="102"/>
    <s v="Hope General Hospital 323"/>
    <x v="14"/>
    <n v="13"/>
    <n v="24"/>
    <n v="54.17"/>
    <s v="GT"/>
    <n v="90"/>
    <s v="FAIL"/>
    <x v="0"/>
  </r>
  <r>
    <s v="1-16-responsible_person_first_name_is_present-"/>
    <n v="102"/>
    <s v="Hope General Hospital 323"/>
    <x v="15"/>
    <n v="19"/>
    <n v="24"/>
    <n v="79.17"/>
    <s v="GT"/>
    <n v="90"/>
    <s v="FAIL"/>
    <x v="0"/>
  </r>
  <r>
    <s v="1-17-responsible_person_last_name_is_present-"/>
    <n v="102"/>
    <s v="Hope General Hospital 323"/>
    <x v="16"/>
    <n v="19"/>
    <n v="24"/>
    <n v="79.17"/>
    <s v="GT"/>
    <n v="90"/>
    <s v="FAIL"/>
    <x v="0"/>
  </r>
  <r>
    <s v="1-18-vaccine_administration_code_is_present-"/>
    <n v="102"/>
    <s v="Hope General Hospital 323"/>
    <x v="17"/>
    <n v="220"/>
    <n v="220"/>
    <n v="100"/>
    <s v="GT"/>
    <n v="99"/>
    <s v="PASS"/>
    <x v="0"/>
  </r>
  <r>
    <s v="1-19-vaccine_administration_date_is_present-"/>
    <n v="102"/>
    <s v="Hope General Hospital 323"/>
    <x v="18"/>
    <n v="220"/>
    <n v="220"/>
    <n v="100"/>
    <s v="GT"/>
    <n v="99"/>
    <s v="PASS"/>
    <x v="0"/>
  </r>
  <r>
    <s v="1-20-vaccine_information_source_(e-g-_admin/historical_indicator)_is_present-"/>
    <n v="102"/>
    <s v="Hope General Hospital 323"/>
    <x v="19"/>
    <n v="220"/>
    <n v="220"/>
    <n v="100"/>
    <s v="GT"/>
    <n v="99"/>
    <s v="PASS"/>
    <x v="0"/>
  </r>
  <r>
    <s v="1-21-vaccine_lot_number_is_present-"/>
    <n v="102"/>
    <s v="Hope General Hospital 323"/>
    <x v="20"/>
    <n v="220"/>
    <n v="220"/>
    <n v="100"/>
    <s v="GT"/>
    <n v="99"/>
    <s v="PASS"/>
    <x v="0"/>
  </r>
  <r>
    <s v="1-22-vaccine_lot_expiration_date_is_present-"/>
    <n v="102"/>
    <s v="Hope General Hospital 323"/>
    <x v="21"/>
    <n v="220"/>
    <n v="220"/>
    <n v="100"/>
    <s v="GT"/>
    <n v="99"/>
    <s v="PASS"/>
    <x v="0"/>
  </r>
  <r>
    <s v="1-23-vaccine_eligibility_code_is_present-"/>
    <n v="102"/>
    <s v="Hope General Hospital 323"/>
    <x v="22"/>
    <n v="220"/>
    <n v="220"/>
    <n v="100"/>
    <s v="GT"/>
    <n v="99"/>
    <s v="PASS"/>
    <x v="0"/>
  </r>
  <r>
    <s v="1-24-vaccine_funding_source_is_present-"/>
    <n v="102"/>
    <s v="Hope General Hospital 323"/>
    <x v="23"/>
    <n v="220"/>
    <n v="220"/>
    <n v="100"/>
    <s v="GT"/>
    <n v="99"/>
    <s v="PASS"/>
    <x v="0"/>
  </r>
  <r>
    <s v="2-1-patients_born_on_the_first_of_the_month_do_not_exceed_normal_distribution_of_birth_dates-"/>
    <n v="102"/>
    <s v="Hope General Hospital 323"/>
    <x v="24"/>
    <n v="0"/>
    <n v="24"/>
    <n v="0"/>
    <s v="LT"/>
    <n v="4"/>
    <s v="PASS"/>
    <x v="0"/>
  </r>
  <r>
    <s v="2-2-patients_born_on_the_15th_of_the_month_do_not_exceed_normal_distribution_of_birth_dates-"/>
    <n v="102"/>
    <s v="Hope General Hospital 323"/>
    <x v="25"/>
    <n v="0"/>
    <n v="24"/>
    <n v="0"/>
    <s v="LT"/>
    <n v="4"/>
    <s v="PASS"/>
    <x v="0"/>
  </r>
  <r>
    <s v="2-3-patients_born_on_the_last_day_of_the_month_do_not_exceed_normal_distribution_of_birth_dates-"/>
    <n v="102"/>
    <s v="Hope General Hospital 323"/>
    <x v="26"/>
    <n v="2"/>
    <n v="24"/>
    <n v="8.33"/>
    <s v="LT"/>
    <n v="4"/>
    <s v="FAIL"/>
    <x v="0"/>
  </r>
  <r>
    <s v="2-4-patient_has_more_vaccinations_than_expected-"/>
    <n v="102"/>
    <s v="Hope General Hospital 323"/>
    <x v="27"/>
    <n v="0"/>
    <n v="24"/>
    <n v="0"/>
    <s v="LT"/>
    <n v="1"/>
    <s v="PASS"/>
    <x v="0"/>
  </r>
  <r>
    <s v="2-5-vaccine_administration_date_is_after_vaccine_lot_expiration_date-"/>
    <n v="102"/>
    <s v="Hope General Hospital 323"/>
    <x v="28"/>
    <n v="0"/>
    <n v="220"/>
    <n v="0"/>
    <s v="LT"/>
    <n v="1"/>
    <s v="PASS"/>
    <x v="0"/>
  </r>
  <r>
    <s v="2-6-vaccine_administration_date_is_before_birth_date-"/>
    <n v="102"/>
    <s v="Hope General Hospital 323"/>
    <x v="29"/>
    <n v="0"/>
    <n v="220"/>
    <n v="0"/>
    <s v="LT"/>
    <n v="1"/>
    <s v="PASS"/>
    <x v="0"/>
  </r>
  <r>
    <s v="2-7-vaccine_administration_dates_on_the_first_day_of_the_month_do_not_exceed_normal_distribution_of_administrations_dates-"/>
    <n v="102"/>
    <s v="Hope General Hospital 323"/>
    <x v="30"/>
    <n v="7"/>
    <n v="220"/>
    <n v="3.18"/>
    <s v="LT"/>
    <n v="4"/>
    <s v="PASS"/>
    <x v="0"/>
  </r>
  <r>
    <s v="2-8-vaccine_administration_dates_on_the_15th_of_the_month_do_not_exceed_normal_distribution_of_administration_dates-"/>
    <n v="102"/>
    <s v="Hope General Hospital 323"/>
    <x v="31"/>
    <n v="1"/>
    <n v="220"/>
    <n v="0.45"/>
    <s v="LT"/>
    <n v="4"/>
    <s v="PASS"/>
    <x v="0"/>
  </r>
  <r>
    <s v="2-9-vaccine_administration_dates_on_the_last_day_of_the_month_do_not_exceed_normal_distribution_of_administration_dates-"/>
    <n v="102"/>
    <s v="Hope General Hospital 323"/>
    <x v="32"/>
    <n v="3"/>
    <n v="220"/>
    <n v="1.36"/>
    <s v="LT"/>
    <n v="4"/>
    <s v="PASS"/>
    <x v="0"/>
  </r>
  <r>
    <s v="2-10-vaccine_administration_code_was_administered_at_an_improbable_age-"/>
    <n v="102"/>
    <s v="Hope General Hospital 323"/>
    <x v="33"/>
    <n v="9"/>
    <n v="220"/>
    <n v="4.09"/>
    <s v="LT"/>
    <n v="1"/>
    <s v="FAIL"/>
    <x v="0"/>
  </r>
  <r>
    <s v="2-11-vaccine_administration_code_is_not_specific_for_administered_vaccination_event-"/>
    <n v="102"/>
    <s v="Hope General Hospital 323"/>
    <x v="34"/>
    <n v="0"/>
    <n v="220"/>
    <n v="0"/>
    <s v="LT"/>
    <n v="1"/>
    <s v="PASS"/>
    <x v="0"/>
  </r>
  <r>
    <s v="2-12-vaccine_lot_number_has_an_invalid_prefix-"/>
    <n v="102"/>
    <s v="Hope General Hospital 323"/>
    <x v="35"/>
    <n v="0"/>
    <n v="220"/>
    <n v="0"/>
    <s v="LT"/>
    <n v="1"/>
    <s v="PASS"/>
    <x v="0"/>
  </r>
  <r>
    <s v="2-13-vaccine_lot_number_has_an_invalid_infix-"/>
    <n v="102"/>
    <s v="Hope General Hospital 323"/>
    <x v="36"/>
    <n v="0"/>
    <n v="220"/>
    <n v="0"/>
    <s v="LT"/>
    <n v="1"/>
    <s v="PASS"/>
    <x v="0"/>
  </r>
  <r>
    <s v="2-14-vaccine_lot_number_has_an_invalid_suffix-"/>
    <n v="102"/>
    <s v="Hope General Hospital 323"/>
    <x v="37"/>
    <n v="0"/>
    <n v="220"/>
    <n v="0"/>
    <s v="LT"/>
    <n v="1"/>
    <s v="PASS"/>
    <x v="0"/>
  </r>
  <r>
    <s v="2-15-vaccine_lot_number_contains_at_least_one_invalid_character-"/>
    <n v="102"/>
    <s v="Hope General Hospital 323"/>
    <x v="38"/>
    <n v="0"/>
    <n v="220"/>
    <n v="0"/>
    <s v="LT"/>
    <n v="1"/>
    <s v="PASS"/>
    <x v="0"/>
  </r>
  <r>
    <s v="2-16-vaccine_lot_number_is_too_short-"/>
    <n v="102"/>
    <s v="Hope General Hospital 323"/>
    <x v="39"/>
    <n v="0"/>
    <n v="220"/>
    <n v="0"/>
    <s v="LT"/>
    <n v="1"/>
    <s v="PASS"/>
    <x v="0"/>
  </r>
  <r>
    <s v="2-17-vaccine_administration_code_is_unrecognized-"/>
    <n v="102"/>
    <s v="Hope General Hospital 323"/>
    <x v="40"/>
    <n v="0"/>
    <n v="220"/>
    <n v="0"/>
    <s v="LT"/>
    <n v="1"/>
    <s v="PASS"/>
    <x v="0"/>
  </r>
  <r>
    <s v="2-18-vaccine_manufacturer_is_unrecognized-"/>
    <n v="102"/>
    <s v="Hope General Hospital 323"/>
    <x v="41"/>
    <n v="0"/>
    <n v="220"/>
    <n v="0"/>
    <s v="LT"/>
    <n v="1"/>
    <s v="PASS"/>
    <x v="0"/>
  </r>
  <r>
    <s v="2-19-vaccine_administration_route_is_unrecognized-"/>
    <n v="102"/>
    <s v="Hope General Hospital 323"/>
    <x v="42"/>
    <n v="0"/>
    <n v="220"/>
    <n v="0"/>
    <s v="LT"/>
    <n v="1"/>
    <s v="PASS"/>
    <x v="0"/>
  </r>
  <r>
    <s v="2-20-vaccine_body_site_is_unrecognized-"/>
    <n v="102"/>
    <s v="Hope General Hospital 323"/>
    <x v="43"/>
    <n v="0"/>
    <n v="220"/>
    <n v="0"/>
    <s v="LT"/>
    <n v="1"/>
    <s v="PASS"/>
    <x v="0"/>
  </r>
  <r>
    <s v="2-21-vaccination_information_source_is_administered_but_appeared_to_be_historical-"/>
    <n v="102"/>
    <s v="Hope General Hospital 323"/>
    <x v="44"/>
    <n v="0"/>
    <n v="220"/>
    <n v="0"/>
    <s v="NONE"/>
    <s v="NONE"/>
    <s v="NONE"/>
    <x v="0"/>
  </r>
  <r>
    <s v="2-22-_funding_source_does_not_match_eligibility_code"/>
    <n v="102"/>
    <s v="Hope General Hospital 323"/>
    <x v="45"/>
    <n v="6"/>
    <n v="220"/>
    <n v="2.73"/>
    <s v="NONE"/>
    <s v="NONE"/>
    <s v="NONE"/>
    <x v="0"/>
  </r>
  <r>
    <s v="3-1-administered_vaccination_events_are_entered_into_the_iis_within_one_calendar_day_from_administration_date-"/>
    <n v="102"/>
    <s v="Hope General Hospital 323"/>
    <x v="46"/>
    <n v="209"/>
    <n v="220"/>
    <n v="95"/>
    <s v="GT"/>
    <n v="95"/>
    <s v="FAIL"/>
    <x v="0"/>
  </r>
  <r>
    <s v="3-2-patient_entry_into_iis_≤30_days_from_birth"/>
    <n v="102"/>
    <s v="Hope General Hospital 323"/>
    <x v="47"/>
    <n v="23"/>
    <n v="24"/>
    <n v="95.83"/>
    <s v="GT"/>
    <n v="95"/>
    <s v="PASS"/>
    <x v="0"/>
  </r>
  <r>
    <s v="3-3-patient_entry_into_iis_30–45_days_from_birth"/>
    <n v="102"/>
    <s v="Hope General Hospital 323"/>
    <x v="48"/>
    <n v="0"/>
    <n v="24"/>
    <n v="0"/>
    <s v="LT"/>
    <n v="5"/>
    <s v="PASS"/>
    <x v="0"/>
  </r>
  <r>
    <s v="3-4-patient_entry_into_iis_45–60_days_from_birth"/>
    <n v="102"/>
    <s v="Hope General Hospital 323"/>
    <x v="49"/>
    <n v="0"/>
    <n v="24"/>
    <n v="0"/>
    <s v="LT"/>
    <n v="5"/>
    <s v="PASS"/>
    <x v="0"/>
  </r>
  <r>
    <s v="3-5-patient_entry_into_iis_&gt;_60_days_from_birth"/>
    <n v="102"/>
    <s v="Hope General Hospital 323"/>
    <x v="50"/>
    <n v="1"/>
    <n v="24"/>
    <n v="4.17"/>
    <s v="LT"/>
    <n v="5"/>
    <s v="PASS"/>
    <x v="0"/>
  </r>
  <r>
    <s v="3-6-administered_dose_entry_into_iis_2-7_days_from_admin_date"/>
    <n v="102"/>
    <s v="Hope General Hospital 323"/>
    <x v="51"/>
    <n v="7"/>
    <n v="220"/>
    <n v="3.18"/>
    <s v="LT"/>
    <n v="5"/>
    <s v="PASS"/>
    <x v="0"/>
  </r>
  <r>
    <s v="3-7-administered_dose_entry_into_iis_8-14_days_from_admin_date"/>
    <n v="102"/>
    <s v="Hope General Hospital 323"/>
    <x v="52"/>
    <n v="0"/>
    <n v="220"/>
    <n v="0"/>
    <s v="LT"/>
    <n v="5"/>
    <s v="PASS"/>
    <x v="0"/>
  </r>
  <r>
    <s v="3-8-administered_dose_entry_into_iis_&gt;_14_days_from_admin_date"/>
    <n v="102"/>
    <s v="Hope General Hospital 323"/>
    <x v="53"/>
    <n v="4"/>
    <n v="220"/>
    <n v="1.82"/>
    <s v="LT"/>
    <n v="5"/>
    <s v="PASS"/>
    <x v="0"/>
  </r>
  <r>
    <s v="1-1-patient_first_name_is_present-"/>
    <n v="182"/>
    <s v="Hope Health Clinic 162"/>
    <x v="0"/>
    <n v="1"/>
    <n v="1"/>
    <n v="100"/>
    <s v="GT"/>
    <n v="99"/>
    <s v="PASS"/>
    <x v="0"/>
  </r>
  <r>
    <s v="1-2-patient_middle_name_is_present-"/>
    <n v="182"/>
    <s v="Hope Health Clinic 162"/>
    <x v="1"/>
    <n v="1"/>
    <n v="1"/>
    <n v="100"/>
    <s v="GT"/>
    <n v="75"/>
    <s v="PASS"/>
    <x v="0"/>
  </r>
  <r>
    <s v="1-3-patient_name_last_is_present-"/>
    <n v="182"/>
    <s v="Hope Health Clinic 162"/>
    <x v="2"/>
    <n v="1"/>
    <n v="1"/>
    <n v="100"/>
    <s v="GT"/>
    <n v="99"/>
    <s v="PASS"/>
    <x v="0"/>
  </r>
  <r>
    <s v="1-4-patient_birth_date_is_present-_x0009_"/>
    <n v="182"/>
    <s v="Hope Health Clinic 162"/>
    <x v="3"/>
    <n v="1"/>
    <n v="1"/>
    <n v="100"/>
    <s v="GT"/>
    <n v="99"/>
    <s v="PASS"/>
    <x v="0"/>
  </r>
  <r>
    <s v="1-5-patient_gender_is_present-"/>
    <n v="182"/>
    <s v="Hope Health Clinic 162"/>
    <x v="4"/>
    <n v="1"/>
    <n v="1"/>
    <n v="100"/>
    <s v="GT"/>
    <n v="99"/>
    <s v="PASS"/>
    <x v="0"/>
  </r>
  <r>
    <s v="1-6-patient_address_street_is_present-"/>
    <n v="182"/>
    <s v="Hope Health Clinic 162"/>
    <x v="5"/>
    <n v="1"/>
    <n v="1"/>
    <n v="100"/>
    <s v="GT"/>
    <n v="85"/>
    <s v="PASS"/>
    <x v="0"/>
  </r>
  <r>
    <s v="1-7-_patient_address_city_is_present-_x0009_"/>
    <n v="182"/>
    <s v="Hope Health Clinic 162"/>
    <x v="6"/>
    <n v="1"/>
    <n v="1"/>
    <n v="100"/>
    <s v="GT"/>
    <n v="85"/>
    <s v="PASS"/>
    <x v="0"/>
  </r>
  <r>
    <s v="1-8-patient_address_state_is_present-_x0009_"/>
    <n v="182"/>
    <s v="Hope Health Clinic 162"/>
    <x v="7"/>
    <n v="1"/>
    <n v="1"/>
    <n v="100"/>
    <s v="GT"/>
    <n v="85"/>
    <s v="PASS"/>
    <x v="0"/>
  </r>
  <r>
    <s v="1-9-patient_address_zip_code_is_present-_x0009_"/>
    <n v="182"/>
    <s v="Hope Health Clinic 162"/>
    <x v="8"/>
    <n v="1"/>
    <n v="1"/>
    <n v="100"/>
    <s v="GT"/>
    <n v="85"/>
    <s v="PASS"/>
    <x v="0"/>
  </r>
  <r>
    <s v="1-10-patient_complete_address_is_present-"/>
    <n v="182"/>
    <s v="Hope Health Clinic 162"/>
    <x v="9"/>
    <n v="1"/>
    <n v="1"/>
    <n v="100"/>
    <s v="GT"/>
    <n v="85"/>
    <s v="PASS"/>
    <x v="0"/>
  </r>
  <r>
    <s v="1-11-patient_race_is_present-"/>
    <n v="182"/>
    <s v="Hope Health Clinic 162"/>
    <x v="10"/>
    <n v="1"/>
    <n v="1"/>
    <n v="100"/>
    <s v="GT"/>
    <n v="95"/>
    <s v="PASS"/>
    <x v="0"/>
  </r>
  <r>
    <s v="1-12-patient_ethnicity_is_present-"/>
    <n v="182"/>
    <s v="Hope Health Clinic 162"/>
    <x v="11"/>
    <n v="1"/>
    <n v="1"/>
    <n v="100"/>
    <s v="GT"/>
    <n v="95"/>
    <s v="PASS"/>
    <x v="0"/>
  </r>
  <r>
    <s v="1-13-patient_phone_number_is_present-"/>
    <n v="182"/>
    <s v="Hope Health Clinic 162"/>
    <x v="12"/>
    <n v="1"/>
    <n v="1"/>
    <n v="100"/>
    <s v="GT"/>
    <n v="90"/>
    <s v="PASS"/>
    <x v="0"/>
  </r>
  <r>
    <s v="1-14-patient_email_is_present-"/>
    <n v="182"/>
    <s v="Hope Health Clinic 162"/>
    <x v="13"/>
    <n v="0"/>
    <n v="1"/>
    <n v="0"/>
    <s v="GT"/>
    <n v="90"/>
    <s v="FAIL"/>
    <x v="0"/>
  </r>
  <r>
    <s v="1-15-mother’s_maiden_name_is_present-"/>
    <n v="182"/>
    <s v="Hope Health Clinic 162"/>
    <x v="14"/>
    <n v="1"/>
    <n v="1"/>
    <n v="100"/>
    <s v="GT"/>
    <n v="90"/>
    <s v="PASS"/>
    <x v="0"/>
  </r>
  <r>
    <s v="1-16-responsible_person_first_name_is_present-"/>
    <n v="182"/>
    <s v="Hope Health Clinic 162"/>
    <x v="15"/>
    <n v="1"/>
    <n v="1"/>
    <n v="100"/>
    <s v="GT"/>
    <n v="90"/>
    <s v="PASS"/>
    <x v="0"/>
  </r>
  <r>
    <s v="1-17-responsible_person_last_name_is_present-"/>
    <n v="182"/>
    <s v="Hope Health Clinic 162"/>
    <x v="16"/>
    <n v="1"/>
    <n v="1"/>
    <n v="100"/>
    <s v="GT"/>
    <n v="90"/>
    <s v="PASS"/>
    <x v="0"/>
  </r>
  <r>
    <s v="1-18-vaccine_administration_code_is_present-"/>
    <n v="182"/>
    <s v="Hope Health Clinic 162"/>
    <x v="17"/>
    <n v="1"/>
    <n v="1"/>
    <n v="100"/>
    <s v="GT"/>
    <n v="99"/>
    <s v="PASS"/>
    <x v="0"/>
  </r>
  <r>
    <s v="1-19-vaccine_administration_date_is_present-"/>
    <n v="182"/>
    <s v="Hope Health Clinic 162"/>
    <x v="18"/>
    <n v="1"/>
    <n v="1"/>
    <n v="100"/>
    <s v="GT"/>
    <n v="99"/>
    <s v="PASS"/>
    <x v="0"/>
  </r>
  <r>
    <s v="1-20-vaccine_information_source_(e-g-_admin/historical_indicator)_is_present-"/>
    <n v="182"/>
    <s v="Hope Health Clinic 162"/>
    <x v="19"/>
    <n v="1"/>
    <n v="1"/>
    <n v="100"/>
    <s v="GT"/>
    <n v="99"/>
    <s v="PASS"/>
    <x v="0"/>
  </r>
  <r>
    <s v="1-21-vaccine_lot_number_is_present-"/>
    <n v="182"/>
    <s v="Hope Health Clinic 162"/>
    <x v="20"/>
    <n v="1"/>
    <n v="1"/>
    <n v="100"/>
    <s v="GT"/>
    <n v="99"/>
    <s v="PASS"/>
    <x v="0"/>
  </r>
  <r>
    <s v="1-22-vaccine_lot_expiration_date_is_present-"/>
    <n v="182"/>
    <s v="Hope Health Clinic 162"/>
    <x v="21"/>
    <n v="1"/>
    <n v="1"/>
    <n v="100"/>
    <s v="GT"/>
    <n v="99"/>
    <s v="PASS"/>
    <x v="0"/>
  </r>
  <r>
    <s v="1-23-vaccine_eligibility_code_is_present-"/>
    <n v="182"/>
    <s v="Hope Health Clinic 162"/>
    <x v="22"/>
    <n v="1"/>
    <n v="1"/>
    <n v="100"/>
    <s v="GT"/>
    <n v="99"/>
    <s v="PASS"/>
    <x v="0"/>
  </r>
  <r>
    <s v="1-24-vaccine_funding_source_is_present-"/>
    <n v="182"/>
    <s v="Hope Health Clinic 162"/>
    <x v="23"/>
    <n v="1"/>
    <n v="1"/>
    <n v="100"/>
    <s v="GT"/>
    <n v="99"/>
    <s v="PASS"/>
    <x v="0"/>
  </r>
  <r>
    <s v="2-1-patients_born_on_the_first_of_the_month_do_not_exceed_normal_distribution_of_birth_dates-"/>
    <n v="182"/>
    <s v="Hope Health Clinic 162"/>
    <x v="24"/>
    <n v="0"/>
    <n v="1"/>
    <n v="0"/>
    <s v="LT"/>
    <n v="4"/>
    <s v="PASS"/>
    <x v="0"/>
  </r>
  <r>
    <s v="2-2-patients_born_on_the_15th_of_the_month_do_not_exceed_normal_distribution_of_birth_dates-"/>
    <n v="182"/>
    <s v="Hope Health Clinic 162"/>
    <x v="25"/>
    <n v="0"/>
    <n v="1"/>
    <n v="0"/>
    <s v="LT"/>
    <n v="4"/>
    <s v="PASS"/>
    <x v="0"/>
  </r>
  <r>
    <s v="2-3-patients_born_on_the_last_day_of_the_month_do_not_exceed_normal_distribution_of_birth_dates-"/>
    <n v="182"/>
    <s v="Hope Health Clinic 162"/>
    <x v="26"/>
    <n v="0"/>
    <n v="1"/>
    <n v="0"/>
    <s v="LT"/>
    <n v="4"/>
    <s v="PASS"/>
    <x v="0"/>
  </r>
  <r>
    <s v="2-4-patient_has_more_vaccinations_than_expected-"/>
    <n v="182"/>
    <s v="Hope Health Clinic 162"/>
    <x v="27"/>
    <n v="0"/>
    <n v="1"/>
    <n v="0"/>
    <s v="LT"/>
    <n v="1"/>
    <s v="PASS"/>
    <x v="0"/>
  </r>
  <r>
    <s v="2-5-vaccine_administration_date_is_after_vaccine_lot_expiration_date-"/>
    <n v="182"/>
    <s v="Hope Health Clinic 162"/>
    <x v="28"/>
    <n v="0"/>
    <n v="1"/>
    <n v="0"/>
    <s v="LT"/>
    <n v="1"/>
    <s v="PASS"/>
    <x v="0"/>
  </r>
  <r>
    <s v="2-6-vaccine_administration_date_is_before_birth_date-"/>
    <n v="182"/>
    <s v="Hope Health Clinic 162"/>
    <x v="29"/>
    <n v="0"/>
    <n v="1"/>
    <n v="0"/>
    <s v="LT"/>
    <n v="1"/>
    <s v="PASS"/>
    <x v="0"/>
  </r>
  <r>
    <s v="2-7-vaccine_administration_dates_on_the_first_day_of_the_month_do_not_exceed_normal_distribution_of_administrations_dates-"/>
    <n v="182"/>
    <s v="Hope Health Clinic 162"/>
    <x v="30"/>
    <n v="1"/>
    <n v="1"/>
    <n v="100"/>
    <s v="LT"/>
    <n v="4"/>
    <s v="FAIL"/>
    <x v="0"/>
  </r>
  <r>
    <s v="2-8-vaccine_administration_dates_on_the_15th_of_the_month_do_not_exceed_normal_distribution_of_administration_dates-"/>
    <n v="182"/>
    <s v="Hope Health Clinic 162"/>
    <x v="31"/>
    <n v="0"/>
    <n v="1"/>
    <n v="0"/>
    <s v="LT"/>
    <n v="4"/>
    <s v="PASS"/>
    <x v="0"/>
  </r>
  <r>
    <s v="2-9-vaccine_administration_dates_on_the_last_day_of_the_month_do_not_exceed_normal_distribution_of_administration_dates-"/>
    <n v="182"/>
    <s v="Hope Health Clinic 162"/>
    <x v="32"/>
    <n v="0"/>
    <n v="1"/>
    <n v="0"/>
    <s v="LT"/>
    <n v="4"/>
    <s v="PASS"/>
    <x v="0"/>
  </r>
  <r>
    <s v="2-10-vaccine_administration_code_was_administered_at_an_improbable_age-"/>
    <n v="182"/>
    <s v="Hope Health Clinic 162"/>
    <x v="33"/>
    <n v="0"/>
    <n v="1"/>
    <n v="0"/>
    <s v="LT"/>
    <n v="1"/>
    <s v="PASS"/>
    <x v="0"/>
  </r>
  <r>
    <s v="2-11-vaccine_administration_code_is_not_specific_for_administered_vaccination_event-"/>
    <n v="182"/>
    <s v="Hope Health Clinic 162"/>
    <x v="34"/>
    <n v="0"/>
    <n v="1"/>
    <n v="0"/>
    <s v="LT"/>
    <n v="1"/>
    <s v="PASS"/>
    <x v="0"/>
  </r>
  <r>
    <s v="2-12-vaccine_lot_number_has_an_invalid_prefix-"/>
    <n v="182"/>
    <s v="Hope Health Clinic 162"/>
    <x v="35"/>
    <n v="0"/>
    <n v="1"/>
    <n v="0"/>
    <s v="LT"/>
    <n v="1"/>
    <s v="PASS"/>
    <x v="0"/>
  </r>
  <r>
    <s v="2-13-vaccine_lot_number_has_an_invalid_infix-"/>
    <n v="182"/>
    <s v="Hope Health Clinic 162"/>
    <x v="36"/>
    <n v="0"/>
    <n v="1"/>
    <n v="0"/>
    <s v="LT"/>
    <n v="1"/>
    <s v="PASS"/>
    <x v="0"/>
  </r>
  <r>
    <s v="2-14-vaccine_lot_number_has_an_invalid_suffix-"/>
    <n v="182"/>
    <s v="Hope Health Clinic 162"/>
    <x v="37"/>
    <n v="0"/>
    <n v="1"/>
    <n v="0"/>
    <s v="LT"/>
    <n v="1"/>
    <s v="PASS"/>
    <x v="0"/>
  </r>
  <r>
    <s v="2-15-vaccine_lot_number_contains_at_least_one_invalid_character-"/>
    <n v="182"/>
    <s v="Hope Health Clinic 162"/>
    <x v="38"/>
    <n v="0"/>
    <n v="1"/>
    <n v="0"/>
    <s v="LT"/>
    <n v="1"/>
    <s v="PASS"/>
    <x v="0"/>
  </r>
  <r>
    <s v="2-16-vaccine_lot_number_is_too_short-"/>
    <n v="182"/>
    <s v="Hope Health Clinic 162"/>
    <x v="39"/>
    <n v="0"/>
    <n v="1"/>
    <n v="0"/>
    <s v="LT"/>
    <n v="1"/>
    <s v="PASS"/>
    <x v="0"/>
  </r>
  <r>
    <s v="2-17-vaccine_administration_code_is_unrecognized-"/>
    <n v="182"/>
    <s v="Hope Health Clinic 162"/>
    <x v="40"/>
    <n v="0"/>
    <n v="1"/>
    <n v="0"/>
    <s v="LT"/>
    <n v="1"/>
    <s v="PASS"/>
    <x v="0"/>
  </r>
  <r>
    <s v="2-18-vaccine_manufacturer_is_unrecognized-"/>
    <n v="182"/>
    <s v="Hope Health Clinic 162"/>
    <x v="41"/>
    <n v="0"/>
    <n v="1"/>
    <n v="0"/>
    <s v="LT"/>
    <n v="1"/>
    <s v="PASS"/>
    <x v="0"/>
  </r>
  <r>
    <s v="2-19-vaccine_administration_route_is_unrecognized-"/>
    <n v="182"/>
    <s v="Hope Health Clinic 162"/>
    <x v="42"/>
    <n v="0"/>
    <n v="1"/>
    <n v="0"/>
    <s v="LT"/>
    <n v="1"/>
    <s v="PASS"/>
    <x v="0"/>
  </r>
  <r>
    <s v="2-20-vaccine_body_site_is_unrecognized-"/>
    <n v="182"/>
    <s v="Hope Health Clinic 162"/>
    <x v="43"/>
    <n v="0"/>
    <n v="1"/>
    <n v="0"/>
    <s v="LT"/>
    <n v="1"/>
    <s v="PASS"/>
    <x v="0"/>
  </r>
  <r>
    <s v="2-21-vaccination_information_source_is_administered_but_appeared_to_be_historical-"/>
    <n v="182"/>
    <s v="Hope Health Clinic 162"/>
    <x v="44"/>
    <n v="0"/>
    <n v="1"/>
    <n v="0"/>
    <s v="NONE"/>
    <s v="NONE"/>
    <s v="NONE"/>
    <x v="0"/>
  </r>
  <r>
    <s v="2-22-_funding_source_does_not_match_eligibility_code"/>
    <n v="182"/>
    <s v="Hope Health Clinic 162"/>
    <x v="45"/>
    <n v="0"/>
    <n v="1"/>
    <n v="0"/>
    <s v="NONE"/>
    <s v="NONE"/>
    <s v="NONE"/>
    <x v="0"/>
  </r>
  <r>
    <s v="3-1-administered_vaccination_events_are_entered_into_the_iis_within_one_calendar_day_from_administration_date-"/>
    <n v="182"/>
    <s v="Hope Health Clinic 162"/>
    <x v="46"/>
    <n v="1"/>
    <n v="1"/>
    <n v="100"/>
    <s v="GT"/>
    <n v="95"/>
    <s v="PASS"/>
    <x v="0"/>
  </r>
  <r>
    <s v="3-2-patient_entry_into_iis_≤30_days_from_birth"/>
    <n v="182"/>
    <s v="Hope Health Clinic 162"/>
    <x v="47"/>
    <n v="1"/>
    <n v="1"/>
    <n v="100"/>
    <s v="GT"/>
    <n v="95"/>
    <s v="PASS"/>
    <x v="0"/>
  </r>
  <r>
    <s v="3-3-patient_entry_into_iis_30–45_days_from_birth"/>
    <n v="182"/>
    <s v="Hope Health Clinic 162"/>
    <x v="48"/>
    <n v="0"/>
    <n v="1"/>
    <n v="0"/>
    <s v="LT"/>
    <n v="5"/>
    <s v="PASS"/>
    <x v="0"/>
  </r>
  <r>
    <s v="3-4-patient_entry_into_iis_45–60_days_from_birth"/>
    <n v="182"/>
    <s v="Hope Health Clinic 162"/>
    <x v="49"/>
    <n v="0"/>
    <n v="1"/>
    <n v="0"/>
    <s v="LT"/>
    <n v="5"/>
    <s v="PASS"/>
    <x v="0"/>
  </r>
  <r>
    <s v="3-5-patient_entry_into_iis_&gt;_60_days_from_birth"/>
    <n v="182"/>
    <s v="Hope Health Clinic 162"/>
    <x v="50"/>
    <n v="0"/>
    <n v="1"/>
    <n v="0"/>
    <s v="LT"/>
    <n v="5"/>
    <s v="PASS"/>
    <x v="0"/>
  </r>
  <r>
    <s v="3-6-administered_dose_entry_into_iis_2-7_days_from_admin_date"/>
    <n v="182"/>
    <s v="Hope Health Clinic 162"/>
    <x v="51"/>
    <n v="0"/>
    <n v="1"/>
    <n v="0"/>
    <s v="LT"/>
    <n v="5"/>
    <s v="PASS"/>
    <x v="0"/>
  </r>
  <r>
    <s v="3-7-administered_dose_entry_into_iis_8-14_days_from_admin_date"/>
    <n v="182"/>
    <s v="Hope Health Clinic 162"/>
    <x v="52"/>
    <n v="0"/>
    <n v="1"/>
    <n v="0"/>
    <s v="LT"/>
    <n v="5"/>
    <s v="PASS"/>
    <x v="0"/>
  </r>
  <r>
    <s v="3-8-administered_dose_entry_into_iis_&gt;_14_days_from_admin_date"/>
    <n v="182"/>
    <s v="Hope Health Clinic 162"/>
    <x v="53"/>
    <n v="0"/>
    <n v="1"/>
    <n v="0"/>
    <s v="LT"/>
    <n v="5"/>
    <s v="PASS"/>
    <x v="0"/>
  </r>
  <r>
    <s v="1-1-patient_first_name_is_present-"/>
    <n v="76"/>
    <s v="Hope Health Clinic 181"/>
    <x v="0"/>
    <n v="7"/>
    <n v="7"/>
    <n v="100"/>
    <s v="GT"/>
    <n v="99"/>
    <s v="PASS"/>
    <x v="0"/>
  </r>
  <r>
    <s v="1-2-patient_middle_name_is_present-"/>
    <n v="76"/>
    <s v="Hope Health Clinic 181"/>
    <x v="1"/>
    <n v="2"/>
    <n v="7"/>
    <n v="28.57"/>
    <s v="GT"/>
    <n v="75"/>
    <s v="FAIL"/>
    <x v="0"/>
  </r>
  <r>
    <s v="1-3-patient_name_last_is_present-"/>
    <n v="76"/>
    <s v="Hope Health Clinic 181"/>
    <x v="2"/>
    <n v="7"/>
    <n v="7"/>
    <n v="100"/>
    <s v="GT"/>
    <n v="99"/>
    <s v="PASS"/>
    <x v="0"/>
  </r>
  <r>
    <s v="1-4-patient_birth_date_is_present-_x0009_"/>
    <n v="76"/>
    <s v="Hope Health Clinic 181"/>
    <x v="3"/>
    <n v="7"/>
    <n v="7"/>
    <n v="100"/>
    <s v="GT"/>
    <n v="99"/>
    <s v="PASS"/>
    <x v="0"/>
  </r>
  <r>
    <s v="1-5-patient_gender_is_present-"/>
    <n v="76"/>
    <s v="Hope Health Clinic 181"/>
    <x v="4"/>
    <n v="7"/>
    <n v="7"/>
    <n v="100"/>
    <s v="GT"/>
    <n v="99"/>
    <s v="PASS"/>
    <x v="0"/>
  </r>
  <r>
    <s v="1-6-patient_address_street_is_present-"/>
    <n v="76"/>
    <s v="Hope Health Clinic 181"/>
    <x v="5"/>
    <n v="7"/>
    <n v="7"/>
    <n v="100"/>
    <s v="GT"/>
    <n v="85"/>
    <s v="PASS"/>
    <x v="0"/>
  </r>
  <r>
    <s v="1-7-_patient_address_city_is_present-_x0009_"/>
    <n v="76"/>
    <s v="Hope Health Clinic 181"/>
    <x v="6"/>
    <n v="7"/>
    <n v="7"/>
    <n v="100"/>
    <s v="GT"/>
    <n v="85"/>
    <s v="PASS"/>
    <x v="0"/>
  </r>
  <r>
    <s v="1-8-patient_address_state_is_present-_x0009_"/>
    <n v="76"/>
    <s v="Hope Health Clinic 181"/>
    <x v="7"/>
    <n v="7"/>
    <n v="7"/>
    <n v="100"/>
    <s v="GT"/>
    <n v="85"/>
    <s v="PASS"/>
    <x v="0"/>
  </r>
  <r>
    <s v="1-9-patient_address_zip_code_is_present-_x0009_"/>
    <n v="76"/>
    <s v="Hope Health Clinic 181"/>
    <x v="8"/>
    <n v="7"/>
    <n v="7"/>
    <n v="100"/>
    <s v="GT"/>
    <n v="85"/>
    <s v="PASS"/>
    <x v="0"/>
  </r>
  <r>
    <s v="1-10-patient_complete_address_is_present-"/>
    <n v="76"/>
    <s v="Hope Health Clinic 181"/>
    <x v="9"/>
    <n v="7"/>
    <n v="7"/>
    <n v="100"/>
    <s v="GT"/>
    <n v="85"/>
    <s v="PASS"/>
    <x v="0"/>
  </r>
  <r>
    <s v="1-11-patient_race_is_present-"/>
    <n v="76"/>
    <s v="Hope Health Clinic 181"/>
    <x v="10"/>
    <n v="7"/>
    <n v="7"/>
    <n v="100"/>
    <s v="GT"/>
    <n v="95"/>
    <s v="PASS"/>
    <x v="0"/>
  </r>
  <r>
    <s v="1-12-patient_ethnicity_is_present-"/>
    <n v="76"/>
    <s v="Hope Health Clinic 181"/>
    <x v="11"/>
    <n v="7"/>
    <n v="7"/>
    <n v="100"/>
    <s v="GT"/>
    <n v="95"/>
    <s v="PASS"/>
    <x v="0"/>
  </r>
  <r>
    <s v="1-13-patient_phone_number_is_present-"/>
    <n v="76"/>
    <s v="Hope Health Clinic 181"/>
    <x v="12"/>
    <n v="6"/>
    <n v="7"/>
    <n v="85.71"/>
    <s v="GT"/>
    <n v="90"/>
    <s v="FAIL"/>
    <x v="0"/>
  </r>
  <r>
    <s v="1-14-patient_email_is_present-"/>
    <n v="76"/>
    <s v="Hope Health Clinic 181"/>
    <x v="13"/>
    <n v="2"/>
    <n v="7"/>
    <n v="28.57"/>
    <s v="GT"/>
    <n v="90"/>
    <s v="FAIL"/>
    <x v="0"/>
  </r>
  <r>
    <s v="1-15-mother’s_maiden_name_is_present-"/>
    <n v="76"/>
    <s v="Hope Health Clinic 181"/>
    <x v="14"/>
    <n v="1"/>
    <n v="7"/>
    <n v="14.29"/>
    <s v="GT"/>
    <n v="90"/>
    <s v="FAIL"/>
    <x v="0"/>
  </r>
  <r>
    <s v="1-16-responsible_person_first_name_is_present-"/>
    <n v="76"/>
    <s v="Hope Health Clinic 181"/>
    <x v="15"/>
    <n v="6"/>
    <n v="7"/>
    <n v="85.71"/>
    <s v="GT"/>
    <n v="90"/>
    <s v="FAIL"/>
    <x v="0"/>
  </r>
  <r>
    <s v="1-17-responsible_person_last_name_is_present-"/>
    <n v="76"/>
    <s v="Hope Health Clinic 181"/>
    <x v="16"/>
    <n v="6"/>
    <n v="7"/>
    <n v="85.71"/>
    <s v="GT"/>
    <n v="90"/>
    <s v="FAIL"/>
    <x v="0"/>
  </r>
  <r>
    <s v="1-18-vaccine_administration_code_is_present-"/>
    <n v="76"/>
    <s v="Hope Health Clinic 181"/>
    <x v="17"/>
    <n v="41"/>
    <n v="41"/>
    <n v="100"/>
    <s v="GT"/>
    <n v="99"/>
    <s v="PASS"/>
    <x v="0"/>
  </r>
  <r>
    <s v="1-19-vaccine_administration_date_is_present-"/>
    <n v="76"/>
    <s v="Hope Health Clinic 181"/>
    <x v="18"/>
    <n v="41"/>
    <n v="41"/>
    <n v="100"/>
    <s v="GT"/>
    <n v="99"/>
    <s v="PASS"/>
    <x v="0"/>
  </r>
  <r>
    <s v="1-20-vaccine_information_source_(e-g-_admin/historical_indicator)_is_present-"/>
    <n v="76"/>
    <s v="Hope Health Clinic 181"/>
    <x v="19"/>
    <n v="41"/>
    <n v="41"/>
    <n v="100"/>
    <s v="GT"/>
    <n v="99"/>
    <s v="PASS"/>
    <x v="0"/>
  </r>
  <r>
    <s v="1-21-vaccine_lot_number_is_present-"/>
    <n v="76"/>
    <s v="Hope Health Clinic 181"/>
    <x v="20"/>
    <n v="41"/>
    <n v="41"/>
    <n v="100"/>
    <s v="GT"/>
    <n v="99"/>
    <s v="PASS"/>
    <x v="0"/>
  </r>
  <r>
    <s v="1-22-vaccine_lot_expiration_date_is_present-"/>
    <n v="76"/>
    <s v="Hope Health Clinic 181"/>
    <x v="21"/>
    <n v="41"/>
    <n v="41"/>
    <n v="100"/>
    <s v="GT"/>
    <n v="99"/>
    <s v="PASS"/>
    <x v="0"/>
  </r>
  <r>
    <s v="1-23-vaccine_eligibility_code_is_present-"/>
    <n v="76"/>
    <s v="Hope Health Clinic 181"/>
    <x v="22"/>
    <n v="41"/>
    <n v="41"/>
    <n v="100"/>
    <s v="GT"/>
    <n v="99"/>
    <s v="PASS"/>
    <x v="0"/>
  </r>
  <r>
    <s v="1-24-vaccine_funding_source_is_present-"/>
    <n v="76"/>
    <s v="Hope Health Clinic 181"/>
    <x v="23"/>
    <n v="41"/>
    <n v="41"/>
    <n v="100"/>
    <s v="GT"/>
    <n v="99"/>
    <s v="PASS"/>
    <x v="0"/>
  </r>
  <r>
    <s v="2-1-patients_born_on_the_first_of_the_month_do_not_exceed_normal_distribution_of_birth_dates-"/>
    <n v="76"/>
    <s v="Hope Health Clinic 181"/>
    <x v="24"/>
    <n v="0"/>
    <n v="7"/>
    <n v="0"/>
    <s v="LT"/>
    <n v="4"/>
    <s v="PASS"/>
    <x v="0"/>
  </r>
  <r>
    <s v="2-2-patients_born_on_the_15th_of_the_month_do_not_exceed_normal_distribution_of_birth_dates-"/>
    <n v="76"/>
    <s v="Hope Health Clinic 181"/>
    <x v="25"/>
    <n v="0"/>
    <n v="7"/>
    <n v="0"/>
    <s v="LT"/>
    <n v="4"/>
    <s v="PASS"/>
    <x v="0"/>
  </r>
  <r>
    <s v="2-3-patients_born_on_the_last_day_of_the_month_do_not_exceed_normal_distribution_of_birth_dates-"/>
    <n v="76"/>
    <s v="Hope Health Clinic 181"/>
    <x v="26"/>
    <n v="0"/>
    <n v="7"/>
    <n v="0"/>
    <s v="LT"/>
    <n v="4"/>
    <s v="PASS"/>
    <x v="0"/>
  </r>
  <r>
    <s v="2-4-patient_has_more_vaccinations_than_expected-"/>
    <n v="76"/>
    <s v="Hope Health Clinic 181"/>
    <x v="27"/>
    <n v="0"/>
    <n v="7"/>
    <n v="0"/>
    <s v="LT"/>
    <n v="1"/>
    <s v="PASS"/>
    <x v="0"/>
  </r>
  <r>
    <s v="2-5-vaccine_administration_date_is_after_vaccine_lot_expiration_date-"/>
    <n v="76"/>
    <s v="Hope Health Clinic 181"/>
    <x v="28"/>
    <n v="1"/>
    <n v="41"/>
    <n v="2.44"/>
    <s v="LT"/>
    <n v="1"/>
    <s v="FAIL"/>
    <x v="0"/>
  </r>
  <r>
    <s v="2-6-vaccine_administration_date_is_before_birth_date-"/>
    <n v="76"/>
    <s v="Hope Health Clinic 181"/>
    <x v="29"/>
    <n v="0"/>
    <n v="41"/>
    <n v="0"/>
    <s v="LT"/>
    <n v="1"/>
    <s v="PASS"/>
    <x v="0"/>
  </r>
  <r>
    <s v="2-7-vaccine_administration_dates_on_the_first_day_of_the_month_do_not_exceed_normal_distribution_of_administrations_dates-"/>
    <n v="76"/>
    <s v="Hope Health Clinic 181"/>
    <x v="30"/>
    <n v="0"/>
    <n v="41"/>
    <n v="0"/>
    <s v="LT"/>
    <n v="4"/>
    <s v="PASS"/>
    <x v="0"/>
  </r>
  <r>
    <s v="2-8-vaccine_administration_dates_on_the_15th_of_the_month_do_not_exceed_normal_distribution_of_administration_dates-"/>
    <n v="76"/>
    <s v="Hope Health Clinic 181"/>
    <x v="31"/>
    <n v="0"/>
    <n v="41"/>
    <n v="0"/>
    <s v="LT"/>
    <n v="4"/>
    <s v="PASS"/>
    <x v="0"/>
  </r>
  <r>
    <s v="2-9-vaccine_administration_dates_on_the_last_day_of_the_month_do_not_exceed_normal_distribution_of_administration_dates-"/>
    <n v="76"/>
    <s v="Hope Health Clinic 181"/>
    <x v="32"/>
    <n v="4"/>
    <n v="41"/>
    <n v="9.76"/>
    <s v="LT"/>
    <n v="4"/>
    <s v="FAIL"/>
    <x v="0"/>
  </r>
  <r>
    <s v="2-10-vaccine_administration_code_was_administered_at_an_improbable_age-"/>
    <n v="76"/>
    <s v="Hope Health Clinic 181"/>
    <x v="33"/>
    <n v="1"/>
    <n v="41"/>
    <n v="2.44"/>
    <s v="LT"/>
    <n v="1"/>
    <s v="FAIL"/>
    <x v="0"/>
  </r>
  <r>
    <s v="2-11-vaccine_administration_code_is_not_specific_for_administered_vaccination_event-"/>
    <n v="76"/>
    <s v="Hope Health Clinic 181"/>
    <x v="34"/>
    <n v="0"/>
    <n v="41"/>
    <n v="0"/>
    <s v="LT"/>
    <n v="1"/>
    <s v="PASS"/>
    <x v="0"/>
  </r>
  <r>
    <s v="2-12-vaccine_lot_number_has_an_invalid_prefix-"/>
    <n v="76"/>
    <s v="Hope Health Clinic 181"/>
    <x v="35"/>
    <n v="0"/>
    <n v="41"/>
    <n v="0"/>
    <s v="LT"/>
    <n v="1"/>
    <s v="PASS"/>
    <x v="0"/>
  </r>
  <r>
    <s v="2-13-vaccine_lot_number_has_an_invalid_infix-"/>
    <n v="76"/>
    <s v="Hope Health Clinic 181"/>
    <x v="36"/>
    <n v="0"/>
    <n v="41"/>
    <n v="0"/>
    <s v="LT"/>
    <n v="1"/>
    <s v="PASS"/>
    <x v="0"/>
  </r>
  <r>
    <s v="2-14-vaccine_lot_number_has_an_invalid_suffix-"/>
    <n v="76"/>
    <s v="Hope Health Clinic 181"/>
    <x v="37"/>
    <n v="0"/>
    <n v="41"/>
    <n v="0"/>
    <s v="LT"/>
    <n v="1"/>
    <s v="PASS"/>
    <x v="0"/>
  </r>
  <r>
    <s v="2-15-vaccine_lot_number_contains_at_least_one_invalid_character-"/>
    <n v="76"/>
    <s v="Hope Health Clinic 181"/>
    <x v="38"/>
    <n v="0"/>
    <n v="41"/>
    <n v="0"/>
    <s v="LT"/>
    <n v="1"/>
    <s v="PASS"/>
    <x v="0"/>
  </r>
  <r>
    <s v="2-16-vaccine_lot_number_is_too_short-"/>
    <n v="76"/>
    <s v="Hope Health Clinic 181"/>
    <x v="39"/>
    <n v="0"/>
    <n v="41"/>
    <n v="0"/>
    <s v="LT"/>
    <n v="1"/>
    <s v="PASS"/>
    <x v="0"/>
  </r>
  <r>
    <s v="2-17-vaccine_administration_code_is_unrecognized-"/>
    <n v="76"/>
    <s v="Hope Health Clinic 181"/>
    <x v="40"/>
    <n v="0"/>
    <n v="41"/>
    <n v="0"/>
    <s v="LT"/>
    <n v="1"/>
    <s v="PASS"/>
    <x v="0"/>
  </r>
  <r>
    <s v="2-18-vaccine_manufacturer_is_unrecognized-"/>
    <n v="76"/>
    <s v="Hope Health Clinic 181"/>
    <x v="41"/>
    <n v="0"/>
    <n v="41"/>
    <n v="0"/>
    <s v="LT"/>
    <n v="1"/>
    <s v="PASS"/>
    <x v="0"/>
  </r>
  <r>
    <s v="2-19-vaccine_administration_route_is_unrecognized-"/>
    <n v="76"/>
    <s v="Hope Health Clinic 181"/>
    <x v="42"/>
    <n v="0"/>
    <n v="41"/>
    <n v="0"/>
    <s v="LT"/>
    <n v="1"/>
    <s v="PASS"/>
    <x v="0"/>
  </r>
  <r>
    <s v="2-20-vaccine_body_site_is_unrecognized-"/>
    <n v="76"/>
    <s v="Hope Health Clinic 181"/>
    <x v="43"/>
    <n v="0"/>
    <n v="41"/>
    <n v="0"/>
    <s v="LT"/>
    <n v="1"/>
    <s v="PASS"/>
    <x v="0"/>
  </r>
  <r>
    <s v="2-21-vaccination_information_source_is_administered_but_appeared_to_be_historical-"/>
    <n v="76"/>
    <s v="Hope Health Clinic 181"/>
    <x v="44"/>
    <n v="0"/>
    <n v="41"/>
    <n v="0"/>
    <s v="NONE"/>
    <s v="NONE"/>
    <s v="NONE"/>
    <x v="0"/>
  </r>
  <r>
    <s v="2-22-_funding_source_does_not_match_eligibility_code"/>
    <n v="76"/>
    <s v="Hope Health Clinic 181"/>
    <x v="45"/>
    <n v="0"/>
    <n v="41"/>
    <n v="0"/>
    <s v="NONE"/>
    <s v="NONE"/>
    <s v="NONE"/>
    <x v="0"/>
  </r>
  <r>
    <s v="3-1-administered_vaccination_events_are_entered_into_the_iis_within_one_calendar_day_from_administration_date-"/>
    <n v="76"/>
    <s v="Hope Health Clinic 181"/>
    <x v="46"/>
    <n v="40"/>
    <n v="41"/>
    <n v="97.56"/>
    <s v="GT"/>
    <n v="95"/>
    <s v="PASS"/>
    <x v="0"/>
  </r>
  <r>
    <s v="3-2-patient_entry_into_iis_≤30_days_from_birth"/>
    <n v="76"/>
    <s v="Hope Health Clinic 181"/>
    <x v="47"/>
    <n v="6"/>
    <n v="7"/>
    <n v="85.71"/>
    <s v="GT"/>
    <n v="95"/>
    <s v="FAIL"/>
    <x v="0"/>
  </r>
  <r>
    <s v="3-3-patient_entry_into_iis_30–45_days_from_birth"/>
    <n v="76"/>
    <s v="Hope Health Clinic 181"/>
    <x v="48"/>
    <n v="0"/>
    <n v="7"/>
    <n v="0"/>
    <s v="LT"/>
    <n v="5"/>
    <s v="PASS"/>
    <x v="0"/>
  </r>
  <r>
    <s v="3-4-patient_entry_into_iis_45–60_days_from_birth"/>
    <n v="76"/>
    <s v="Hope Health Clinic 181"/>
    <x v="49"/>
    <n v="0"/>
    <n v="7"/>
    <n v="0"/>
    <s v="LT"/>
    <n v="5"/>
    <s v="PASS"/>
    <x v="0"/>
  </r>
  <r>
    <s v="3-5-patient_entry_into_iis_&gt;_60_days_from_birth"/>
    <n v="76"/>
    <s v="Hope Health Clinic 181"/>
    <x v="50"/>
    <n v="1"/>
    <n v="7"/>
    <n v="14.29"/>
    <s v="LT"/>
    <n v="5"/>
    <s v="FAIL"/>
    <x v="0"/>
  </r>
  <r>
    <s v="3-6-administered_dose_entry_into_iis_2-7_days_from_admin_date"/>
    <n v="76"/>
    <s v="Hope Health Clinic 181"/>
    <x v="51"/>
    <n v="0"/>
    <n v="41"/>
    <n v="0"/>
    <s v="LT"/>
    <n v="5"/>
    <s v="PASS"/>
    <x v="0"/>
  </r>
  <r>
    <s v="3-7-administered_dose_entry_into_iis_8-14_days_from_admin_date"/>
    <n v="76"/>
    <s v="Hope Health Clinic 181"/>
    <x v="52"/>
    <n v="0"/>
    <n v="41"/>
    <n v="0"/>
    <s v="LT"/>
    <n v="5"/>
    <s v="PASS"/>
    <x v="0"/>
  </r>
  <r>
    <s v="3-8-administered_dose_entry_into_iis_&gt;_14_days_from_admin_date"/>
    <n v="76"/>
    <s v="Hope Health Clinic 181"/>
    <x v="53"/>
    <n v="1"/>
    <n v="41"/>
    <n v="2.44"/>
    <s v="LT"/>
    <n v="5"/>
    <s v="PASS"/>
    <x v="0"/>
  </r>
  <r>
    <s v="1-1-patient_first_name_is_present-"/>
    <n v="211"/>
    <s v="Hope Health Clinic 199"/>
    <x v="0"/>
    <n v="1"/>
    <n v="1"/>
    <n v="100"/>
    <s v="GT"/>
    <n v="99"/>
    <s v="PASS"/>
    <x v="0"/>
  </r>
  <r>
    <s v="1-2-patient_middle_name_is_present-"/>
    <n v="211"/>
    <s v="Hope Health Clinic 199"/>
    <x v="1"/>
    <n v="0"/>
    <n v="1"/>
    <n v="0"/>
    <s v="GT"/>
    <n v="75"/>
    <s v="FAIL"/>
    <x v="0"/>
  </r>
  <r>
    <s v="1-3-patient_name_last_is_present-"/>
    <n v="211"/>
    <s v="Hope Health Clinic 199"/>
    <x v="2"/>
    <n v="1"/>
    <n v="1"/>
    <n v="100"/>
    <s v="GT"/>
    <n v="99"/>
    <s v="PASS"/>
    <x v="0"/>
  </r>
  <r>
    <s v="1-4-patient_birth_date_is_present-_x0009_"/>
    <n v="211"/>
    <s v="Hope Health Clinic 199"/>
    <x v="3"/>
    <n v="1"/>
    <n v="1"/>
    <n v="100"/>
    <s v="GT"/>
    <n v="99"/>
    <s v="PASS"/>
    <x v="0"/>
  </r>
  <r>
    <s v="1-5-patient_gender_is_present-"/>
    <n v="211"/>
    <s v="Hope Health Clinic 199"/>
    <x v="4"/>
    <n v="1"/>
    <n v="1"/>
    <n v="100"/>
    <s v="GT"/>
    <n v="99"/>
    <s v="PASS"/>
    <x v="0"/>
  </r>
  <r>
    <s v="1-6-patient_address_street_is_present-"/>
    <n v="211"/>
    <s v="Hope Health Clinic 199"/>
    <x v="5"/>
    <n v="1"/>
    <n v="1"/>
    <n v="100"/>
    <s v="GT"/>
    <n v="85"/>
    <s v="PASS"/>
    <x v="0"/>
  </r>
  <r>
    <s v="1-7-_patient_address_city_is_present-_x0009_"/>
    <n v="211"/>
    <s v="Hope Health Clinic 199"/>
    <x v="6"/>
    <n v="1"/>
    <n v="1"/>
    <n v="100"/>
    <s v="GT"/>
    <n v="85"/>
    <s v="PASS"/>
    <x v="0"/>
  </r>
  <r>
    <s v="1-8-patient_address_state_is_present-_x0009_"/>
    <n v="211"/>
    <s v="Hope Health Clinic 199"/>
    <x v="7"/>
    <n v="1"/>
    <n v="1"/>
    <n v="100"/>
    <s v="GT"/>
    <n v="85"/>
    <s v="PASS"/>
    <x v="0"/>
  </r>
  <r>
    <s v="1-9-patient_address_zip_code_is_present-_x0009_"/>
    <n v="211"/>
    <s v="Hope Health Clinic 199"/>
    <x v="8"/>
    <n v="1"/>
    <n v="1"/>
    <n v="100"/>
    <s v="GT"/>
    <n v="85"/>
    <s v="PASS"/>
    <x v="0"/>
  </r>
  <r>
    <s v="1-10-patient_complete_address_is_present-"/>
    <n v="211"/>
    <s v="Hope Health Clinic 199"/>
    <x v="9"/>
    <n v="1"/>
    <n v="1"/>
    <n v="100"/>
    <s v="GT"/>
    <n v="85"/>
    <s v="PASS"/>
    <x v="0"/>
  </r>
  <r>
    <s v="1-11-patient_race_is_present-"/>
    <n v="211"/>
    <s v="Hope Health Clinic 199"/>
    <x v="10"/>
    <n v="1"/>
    <n v="1"/>
    <n v="100"/>
    <s v="GT"/>
    <n v="95"/>
    <s v="PASS"/>
    <x v="0"/>
  </r>
  <r>
    <s v="1-12-patient_ethnicity_is_present-"/>
    <n v="211"/>
    <s v="Hope Health Clinic 199"/>
    <x v="11"/>
    <n v="1"/>
    <n v="1"/>
    <n v="100"/>
    <s v="GT"/>
    <n v="95"/>
    <s v="PASS"/>
    <x v="0"/>
  </r>
  <r>
    <s v="1-13-patient_phone_number_is_present-"/>
    <n v="211"/>
    <s v="Hope Health Clinic 199"/>
    <x v="12"/>
    <n v="1"/>
    <n v="1"/>
    <n v="100"/>
    <s v="GT"/>
    <n v="90"/>
    <s v="PASS"/>
    <x v="0"/>
  </r>
  <r>
    <s v="1-14-patient_email_is_present-"/>
    <n v="211"/>
    <s v="Hope Health Clinic 199"/>
    <x v="13"/>
    <n v="0"/>
    <n v="1"/>
    <n v="0"/>
    <s v="GT"/>
    <n v="90"/>
    <s v="FAIL"/>
    <x v="0"/>
  </r>
  <r>
    <s v="1-15-mother’s_maiden_name_is_present-"/>
    <n v="211"/>
    <s v="Hope Health Clinic 199"/>
    <x v="14"/>
    <n v="1"/>
    <n v="1"/>
    <n v="100"/>
    <s v="GT"/>
    <n v="90"/>
    <s v="PASS"/>
    <x v="0"/>
  </r>
  <r>
    <s v="1-16-responsible_person_first_name_is_present-"/>
    <n v="211"/>
    <s v="Hope Health Clinic 199"/>
    <x v="15"/>
    <n v="1"/>
    <n v="1"/>
    <n v="100"/>
    <s v="GT"/>
    <n v="90"/>
    <s v="PASS"/>
    <x v="0"/>
  </r>
  <r>
    <s v="1-17-responsible_person_last_name_is_present-"/>
    <n v="211"/>
    <s v="Hope Health Clinic 199"/>
    <x v="16"/>
    <n v="1"/>
    <n v="1"/>
    <n v="100"/>
    <s v="GT"/>
    <n v="90"/>
    <s v="PASS"/>
    <x v="0"/>
  </r>
  <r>
    <s v="1-18-vaccine_administration_code_is_present-"/>
    <n v="211"/>
    <s v="Hope Health Clinic 199"/>
    <x v="17"/>
    <n v="5"/>
    <n v="5"/>
    <n v="100"/>
    <s v="GT"/>
    <n v="99"/>
    <s v="PASS"/>
    <x v="0"/>
  </r>
  <r>
    <s v="1-19-vaccine_administration_date_is_present-"/>
    <n v="211"/>
    <s v="Hope Health Clinic 199"/>
    <x v="18"/>
    <n v="5"/>
    <n v="5"/>
    <n v="100"/>
    <s v="GT"/>
    <n v="99"/>
    <s v="PASS"/>
    <x v="0"/>
  </r>
  <r>
    <s v="1-20-vaccine_information_source_(e-g-_admin/historical_indicator)_is_present-"/>
    <n v="211"/>
    <s v="Hope Health Clinic 199"/>
    <x v="19"/>
    <n v="5"/>
    <n v="5"/>
    <n v="100"/>
    <s v="GT"/>
    <n v="99"/>
    <s v="PASS"/>
    <x v="0"/>
  </r>
  <r>
    <s v="1-21-vaccine_lot_number_is_present-"/>
    <n v="211"/>
    <s v="Hope Health Clinic 199"/>
    <x v="20"/>
    <n v="5"/>
    <n v="5"/>
    <n v="100"/>
    <s v="GT"/>
    <n v="99"/>
    <s v="PASS"/>
    <x v="0"/>
  </r>
  <r>
    <s v="1-22-vaccine_lot_expiration_date_is_present-"/>
    <n v="211"/>
    <s v="Hope Health Clinic 199"/>
    <x v="21"/>
    <n v="5"/>
    <n v="5"/>
    <n v="100"/>
    <s v="GT"/>
    <n v="99"/>
    <s v="PASS"/>
    <x v="0"/>
  </r>
  <r>
    <s v="1-23-vaccine_eligibility_code_is_present-"/>
    <n v="211"/>
    <s v="Hope Health Clinic 199"/>
    <x v="22"/>
    <n v="5"/>
    <n v="5"/>
    <n v="100"/>
    <s v="GT"/>
    <n v="99"/>
    <s v="PASS"/>
    <x v="0"/>
  </r>
  <r>
    <s v="1-24-vaccine_funding_source_is_present-"/>
    <n v="211"/>
    <s v="Hope Health Clinic 199"/>
    <x v="23"/>
    <n v="5"/>
    <n v="5"/>
    <n v="100"/>
    <s v="GT"/>
    <n v="99"/>
    <s v="PASS"/>
    <x v="0"/>
  </r>
  <r>
    <s v="2-1-patients_born_on_the_first_of_the_month_do_not_exceed_normal_distribution_of_birth_dates-"/>
    <n v="211"/>
    <s v="Hope Health Clinic 199"/>
    <x v="24"/>
    <n v="0"/>
    <n v="1"/>
    <n v="0"/>
    <s v="LT"/>
    <n v="4"/>
    <s v="PASS"/>
    <x v="0"/>
  </r>
  <r>
    <s v="2-2-patients_born_on_the_15th_of_the_month_do_not_exceed_normal_distribution_of_birth_dates-"/>
    <n v="211"/>
    <s v="Hope Health Clinic 199"/>
    <x v="25"/>
    <n v="0"/>
    <n v="1"/>
    <n v="0"/>
    <s v="LT"/>
    <n v="4"/>
    <s v="PASS"/>
    <x v="0"/>
  </r>
  <r>
    <s v="2-3-patients_born_on_the_last_day_of_the_month_do_not_exceed_normal_distribution_of_birth_dates-"/>
    <n v="211"/>
    <s v="Hope Health Clinic 199"/>
    <x v="26"/>
    <n v="0"/>
    <n v="1"/>
    <n v="0"/>
    <s v="LT"/>
    <n v="4"/>
    <s v="PASS"/>
    <x v="0"/>
  </r>
  <r>
    <s v="2-4-patient_has_more_vaccinations_than_expected-"/>
    <n v="211"/>
    <s v="Hope Health Clinic 199"/>
    <x v="27"/>
    <n v="0"/>
    <n v="1"/>
    <n v="0"/>
    <s v="LT"/>
    <n v="1"/>
    <s v="PASS"/>
    <x v="0"/>
  </r>
  <r>
    <s v="2-5-vaccine_administration_date_is_after_vaccine_lot_expiration_date-"/>
    <n v="211"/>
    <s v="Hope Health Clinic 199"/>
    <x v="28"/>
    <n v="0"/>
    <n v="5"/>
    <n v="0"/>
    <s v="LT"/>
    <n v="1"/>
    <s v="PASS"/>
    <x v="0"/>
  </r>
  <r>
    <s v="2-6-vaccine_administration_date_is_before_birth_date-"/>
    <n v="211"/>
    <s v="Hope Health Clinic 199"/>
    <x v="29"/>
    <n v="0"/>
    <n v="5"/>
    <n v="0"/>
    <s v="LT"/>
    <n v="1"/>
    <s v="PASS"/>
    <x v="0"/>
  </r>
  <r>
    <s v="2-7-vaccine_administration_dates_on_the_first_day_of_the_month_do_not_exceed_normal_distribution_of_administrations_dates-"/>
    <n v="211"/>
    <s v="Hope Health Clinic 199"/>
    <x v="30"/>
    <n v="0"/>
    <n v="5"/>
    <n v="0"/>
    <s v="LT"/>
    <n v="4"/>
    <s v="PASS"/>
    <x v="0"/>
  </r>
  <r>
    <s v="2-8-vaccine_administration_dates_on_the_15th_of_the_month_do_not_exceed_normal_distribution_of_administration_dates-"/>
    <n v="211"/>
    <s v="Hope Health Clinic 199"/>
    <x v="31"/>
    <n v="4"/>
    <n v="5"/>
    <n v="80"/>
    <s v="LT"/>
    <n v="4"/>
    <s v="FAIL"/>
    <x v="0"/>
  </r>
  <r>
    <s v="2-9-vaccine_administration_dates_on_the_last_day_of_the_month_do_not_exceed_normal_distribution_of_administration_dates-"/>
    <n v="211"/>
    <s v="Hope Health Clinic 199"/>
    <x v="32"/>
    <n v="0"/>
    <n v="5"/>
    <n v="0"/>
    <s v="LT"/>
    <n v="4"/>
    <s v="PASS"/>
    <x v="0"/>
  </r>
  <r>
    <s v="2-10-vaccine_administration_code_was_administered_at_an_improbable_age-"/>
    <n v="211"/>
    <s v="Hope Health Clinic 199"/>
    <x v="33"/>
    <n v="0"/>
    <n v="5"/>
    <n v="0"/>
    <s v="LT"/>
    <n v="1"/>
    <s v="PASS"/>
    <x v="0"/>
  </r>
  <r>
    <s v="2-11-vaccine_administration_code_is_not_specific_for_administered_vaccination_event-"/>
    <n v="211"/>
    <s v="Hope Health Clinic 199"/>
    <x v="34"/>
    <n v="0"/>
    <n v="5"/>
    <n v="0"/>
    <s v="LT"/>
    <n v="1"/>
    <s v="PASS"/>
    <x v="0"/>
  </r>
  <r>
    <s v="2-12-vaccine_lot_number_has_an_invalid_prefix-"/>
    <n v="211"/>
    <s v="Hope Health Clinic 199"/>
    <x v="35"/>
    <n v="0"/>
    <n v="5"/>
    <n v="0"/>
    <s v="LT"/>
    <n v="1"/>
    <s v="PASS"/>
    <x v="0"/>
  </r>
  <r>
    <s v="2-13-vaccine_lot_number_has_an_invalid_infix-"/>
    <n v="211"/>
    <s v="Hope Health Clinic 199"/>
    <x v="36"/>
    <n v="0"/>
    <n v="5"/>
    <n v="0"/>
    <s v="LT"/>
    <n v="1"/>
    <s v="PASS"/>
    <x v="0"/>
  </r>
  <r>
    <s v="2-14-vaccine_lot_number_has_an_invalid_suffix-"/>
    <n v="211"/>
    <s v="Hope Health Clinic 199"/>
    <x v="37"/>
    <n v="0"/>
    <n v="5"/>
    <n v="0"/>
    <s v="LT"/>
    <n v="1"/>
    <s v="PASS"/>
    <x v="0"/>
  </r>
  <r>
    <s v="2-15-vaccine_lot_number_contains_at_least_one_invalid_character-"/>
    <n v="211"/>
    <s v="Hope Health Clinic 199"/>
    <x v="38"/>
    <n v="0"/>
    <n v="5"/>
    <n v="0"/>
    <s v="LT"/>
    <n v="1"/>
    <s v="PASS"/>
    <x v="0"/>
  </r>
  <r>
    <s v="2-16-vaccine_lot_number_is_too_short-"/>
    <n v="211"/>
    <s v="Hope Health Clinic 199"/>
    <x v="39"/>
    <n v="0"/>
    <n v="5"/>
    <n v="0"/>
    <s v="LT"/>
    <n v="1"/>
    <s v="PASS"/>
    <x v="0"/>
  </r>
  <r>
    <s v="2-17-vaccine_administration_code_is_unrecognized-"/>
    <n v="211"/>
    <s v="Hope Health Clinic 199"/>
    <x v="40"/>
    <n v="0"/>
    <n v="5"/>
    <n v="0"/>
    <s v="LT"/>
    <n v="1"/>
    <s v="PASS"/>
    <x v="0"/>
  </r>
  <r>
    <s v="2-18-vaccine_manufacturer_is_unrecognized-"/>
    <n v="211"/>
    <s v="Hope Health Clinic 199"/>
    <x v="41"/>
    <n v="0"/>
    <n v="5"/>
    <n v="0"/>
    <s v="LT"/>
    <n v="1"/>
    <s v="PASS"/>
    <x v="0"/>
  </r>
  <r>
    <s v="2-19-vaccine_administration_route_is_unrecognized-"/>
    <n v="211"/>
    <s v="Hope Health Clinic 199"/>
    <x v="42"/>
    <n v="0"/>
    <n v="5"/>
    <n v="0"/>
    <s v="LT"/>
    <n v="1"/>
    <s v="PASS"/>
    <x v="0"/>
  </r>
  <r>
    <s v="2-20-vaccine_body_site_is_unrecognized-"/>
    <n v="211"/>
    <s v="Hope Health Clinic 199"/>
    <x v="43"/>
    <n v="0"/>
    <n v="5"/>
    <n v="0"/>
    <s v="LT"/>
    <n v="1"/>
    <s v="PASS"/>
    <x v="0"/>
  </r>
  <r>
    <s v="2-21-vaccination_information_source_is_administered_but_appeared_to_be_historical-"/>
    <n v="211"/>
    <s v="Hope Health Clinic 199"/>
    <x v="44"/>
    <n v="0"/>
    <n v="5"/>
    <n v="0"/>
    <s v="NONE"/>
    <s v="NONE"/>
    <s v="NONE"/>
    <x v="0"/>
  </r>
  <r>
    <s v="2-22-_funding_source_does_not_match_eligibility_code"/>
    <n v="211"/>
    <s v="Hope Health Clinic 199"/>
    <x v="45"/>
    <n v="1"/>
    <n v="5"/>
    <n v="20"/>
    <s v="NONE"/>
    <s v="NONE"/>
    <s v="NONE"/>
    <x v="0"/>
  </r>
  <r>
    <s v="3-1-administered_vaccination_events_are_entered_into_the_iis_within_one_calendar_day_from_administration_date-"/>
    <n v="211"/>
    <s v="Hope Health Clinic 199"/>
    <x v="46"/>
    <n v="5"/>
    <n v="5"/>
    <n v="100"/>
    <s v="GT"/>
    <n v="95"/>
    <s v="PASS"/>
    <x v="0"/>
  </r>
  <r>
    <s v="3-2-patient_entry_into_iis_≤30_days_from_birth"/>
    <n v="211"/>
    <s v="Hope Health Clinic 199"/>
    <x v="47"/>
    <n v="1"/>
    <n v="1"/>
    <n v="100"/>
    <s v="GT"/>
    <n v="95"/>
    <s v="PASS"/>
    <x v="0"/>
  </r>
  <r>
    <s v="3-3-patient_entry_into_iis_30–45_days_from_birth"/>
    <n v="211"/>
    <s v="Hope Health Clinic 199"/>
    <x v="48"/>
    <n v="0"/>
    <n v="1"/>
    <n v="0"/>
    <s v="LT"/>
    <n v="5"/>
    <s v="PASS"/>
    <x v="0"/>
  </r>
  <r>
    <s v="3-4-patient_entry_into_iis_45–60_days_from_birth"/>
    <n v="211"/>
    <s v="Hope Health Clinic 199"/>
    <x v="49"/>
    <n v="0"/>
    <n v="1"/>
    <n v="0"/>
    <s v="LT"/>
    <n v="5"/>
    <s v="PASS"/>
    <x v="0"/>
  </r>
  <r>
    <s v="3-5-patient_entry_into_iis_&gt;_60_days_from_birth"/>
    <n v="211"/>
    <s v="Hope Health Clinic 199"/>
    <x v="50"/>
    <n v="0"/>
    <n v="1"/>
    <n v="0"/>
    <s v="LT"/>
    <n v="5"/>
    <s v="PASS"/>
    <x v="0"/>
  </r>
  <r>
    <s v="3-6-administered_dose_entry_into_iis_2-7_days_from_admin_date"/>
    <n v="211"/>
    <s v="Hope Health Clinic 199"/>
    <x v="51"/>
    <n v="0"/>
    <n v="5"/>
    <n v="0"/>
    <s v="LT"/>
    <n v="5"/>
    <s v="PASS"/>
    <x v="0"/>
  </r>
  <r>
    <s v="3-7-administered_dose_entry_into_iis_8-14_days_from_admin_date"/>
    <n v="211"/>
    <s v="Hope Health Clinic 199"/>
    <x v="52"/>
    <n v="0"/>
    <n v="5"/>
    <n v="0"/>
    <s v="LT"/>
    <n v="5"/>
    <s v="PASS"/>
    <x v="0"/>
  </r>
  <r>
    <s v="3-8-administered_dose_entry_into_iis_&gt;_14_days_from_admin_date"/>
    <n v="211"/>
    <s v="Hope Health Clinic 199"/>
    <x v="53"/>
    <n v="0"/>
    <n v="5"/>
    <n v="0"/>
    <s v="LT"/>
    <n v="5"/>
    <s v="PASS"/>
    <x v="0"/>
  </r>
  <r>
    <s v="1-1-patient_first_name_is_present-"/>
    <n v="168"/>
    <s v="Hope Health Clinic 217"/>
    <x v="0"/>
    <n v="6"/>
    <n v="6"/>
    <n v="100"/>
    <s v="GT"/>
    <n v="99"/>
    <s v="PASS"/>
    <x v="0"/>
  </r>
  <r>
    <s v="1-2-patient_middle_name_is_present-"/>
    <n v="168"/>
    <s v="Hope Health Clinic 217"/>
    <x v="1"/>
    <n v="2"/>
    <n v="6"/>
    <n v="33.33"/>
    <s v="GT"/>
    <n v="75"/>
    <s v="FAIL"/>
    <x v="0"/>
  </r>
  <r>
    <s v="1-3-patient_name_last_is_present-"/>
    <n v="168"/>
    <s v="Hope Health Clinic 217"/>
    <x v="2"/>
    <n v="6"/>
    <n v="6"/>
    <n v="100"/>
    <s v="GT"/>
    <n v="99"/>
    <s v="PASS"/>
    <x v="0"/>
  </r>
  <r>
    <s v="1-4-patient_birth_date_is_present-_x0009_"/>
    <n v="168"/>
    <s v="Hope Health Clinic 217"/>
    <x v="3"/>
    <n v="6"/>
    <n v="6"/>
    <n v="100"/>
    <s v="GT"/>
    <n v="99"/>
    <s v="PASS"/>
    <x v="0"/>
  </r>
  <r>
    <s v="1-5-patient_gender_is_present-"/>
    <n v="168"/>
    <s v="Hope Health Clinic 217"/>
    <x v="4"/>
    <n v="6"/>
    <n v="6"/>
    <n v="100"/>
    <s v="GT"/>
    <n v="99"/>
    <s v="PASS"/>
    <x v="0"/>
  </r>
  <r>
    <s v="1-6-patient_address_street_is_present-"/>
    <n v="168"/>
    <s v="Hope Health Clinic 217"/>
    <x v="5"/>
    <n v="6"/>
    <n v="6"/>
    <n v="100"/>
    <s v="GT"/>
    <n v="85"/>
    <s v="PASS"/>
    <x v="0"/>
  </r>
  <r>
    <s v="1-7-_patient_address_city_is_present-_x0009_"/>
    <n v="168"/>
    <s v="Hope Health Clinic 217"/>
    <x v="6"/>
    <n v="6"/>
    <n v="6"/>
    <n v="100"/>
    <s v="GT"/>
    <n v="85"/>
    <s v="PASS"/>
    <x v="0"/>
  </r>
  <r>
    <s v="1-8-patient_address_state_is_present-_x0009_"/>
    <n v="168"/>
    <s v="Hope Health Clinic 217"/>
    <x v="7"/>
    <n v="6"/>
    <n v="6"/>
    <n v="100"/>
    <s v="GT"/>
    <n v="85"/>
    <s v="PASS"/>
    <x v="0"/>
  </r>
  <r>
    <s v="1-9-patient_address_zip_code_is_present-_x0009_"/>
    <n v="168"/>
    <s v="Hope Health Clinic 217"/>
    <x v="8"/>
    <n v="6"/>
    <n v="6"/>
    <n v="100"/>
    <s v="GT"/>
    <n v="85"/>
    <s v="PASS"/>
    <x v="0"/>
  </r>
  <r>
    <s v="1-10-patient_complete_address_is_present-"/>
    <n v="168"/>
    <s v="Hope Health Clinic 217"/>
    <x v="9"/>
    <n v="6"/>
    <n v="6"/>
    <n v="100"/>
    <s v="GT"/>
    <n v="85"/>
    <s v="PASS"/>
    <x v="0"/>
  </r>
  <r>
    <s v="1-11-patient_race_is_present-"/>
    <n v="168"/>
    <s v="Hope Health Clinic 217"/>
    <x v="10"/>
    <n v="6"/>
    <n v="6"/>
    <n v="100"/>
    <s v="GT"/>
    <n v="95"/>
    <s v="PASS"/>
    <x v="0"/>
  </r>
  <r>
    <s v="1-12-patient_ethnicity_is_present-"/>
    <n v="168"/>
    <s v="Hope Health Clinic 217"/>
    <x v="11"/>
    <n v="6"/>
    <n v="6"/>
    <n v="100"/>
    <s v="GT"/>
    <n v="95"/>
    <s v="PASS"/>
    <x v="0"/>
  </r>
  <r>
    <s v="1-13-patient_phone_number_is_present-"/>
    <n v="168"/>
    <s v="Hope Health Clinic 217"/>
    <x v="12"/>
    <n v="4"/>
    <n v="6"/>
    <n v="66.67"/>
    <s v="GT"/>
    <n v="90"/>
    <s v="FAIL"/>
    <x v="0"/>
  </r>
  <r>
    <s v="1-14-patient_email_is_present-"/>
    <n v="168"/>
    <s v="Hope Health Clinic 217"/>
    <x v="13"/>
    <n v="1"/>
    <n v="6"/>
    <n v="16.670000000000002"/>
    <s v="GT"/>
    <n v="90"/>
    <s v="FAIL"/>
    <x v="0"/>
  </r>
  <r>
    <s v="1-15-mother’s_maiden_name_is_present-"/>
    <n v="168"/>
    <s v="Hope Health Clinic 217"/>
    <x v="14"/>
    <n v="3"/>
    <n v="6"/>
    <n v="50"/>
    <s v="GT"/>
    <n v="90"/>
    <s v="FAIL"/>
    <x v="0"/>
  </r>
  <r>
    <s v="1-16-responsible_person_first_name_is_present-"/>
    <n v="168"/>
    <s v="Hope Health Clinic 217"/>
    <x v="15"/>
    <n v="4"/>
    <n v="6"/>
    <n v="66.67"/>
    <s v="GT"/>
    <n v="90"/>
    <s v="FAIL"/>
    <x v="0"/>
  </r>
  <r>
    <s v="1-17-responsible_person_last_name_is_present-"/>
    <n v="168"/>
    <s v="Hope Health Clinic 217"/>
    <x v="16"/>
    <n v="4"/>
    <n v="6"/>
    <n v="66.67"/>
    <s v="GT"/>
    <n v="90"/>
    <s v="FAIL"/>
    <x v="0"/>
  </r>
  <r>
    <s v="1-18-vaccine_administration_code_is_present-"/>
    <n v="168"/>
    <s v="Hope Health Clinic 217"/>
    <x v="17"/>
    <n v="13"/>
    <n v="13"/>
    <n v="100"/>
    <s v="GT"/>
    <n v="99"/>
    <s v="PASS"/>
    <x v="0"/>
  </r>
  <r>
    <s v="1-19-vaccine_administration_date_is_present-"/>
    <n v="168"/>
    <s v="Hope Health Clinic 217"/>
    <x v="18"/>
    <n v="13"/>
    <n v="13"/>
    <n v="100"/>
    <s v="GT"/>
    <n v="99"/>
    <s v="PASS"/>
    <x v="0"/>
  </r>
  <r>
    <s v="1-20-vaccine_information_source_(e-g-_admin/historical_indicator)_is_present-"/>
    <n v="168"/>
    <s v="Hope Health Clinic 217"/>
    <x v="19"/>
    <n v="13"/>
    <n v="13"/>
    <n v="100"/>
    <s v="GT"/>
    <n v="99"/>
    <s v="PASS"/>
    <x v="0"/>
  </r>
  <r>
    <s v="1-21-vaccine_lot_number_is_present-"/>
    <n v="168"/>
    <s v="Hope Health Clinic 217"/>
    <x v="20"/>
    <n v="13"/>
    <n v="13"/>
    <n v="100"/>
    <s v="GT"/>
    <n v="99"/>
    <s v="PASS"/>
    <x v="0"/>
  </r>
  <r>
    <s v="1-22-vaccine_lot_expiration_date_is_present-"/>
    <n v="168"/>
    <s v="Hope Health Clinic 217"/>
    <x v="21"/>
    <n v="13"/>
    <n v="13"/>
    <n v="100"/>
    <s v="GT"/>
    <n v="99"/>
    <s v="PASS"/>
    <x v="0"/>
  </r>
  <r>
    <s v="1-23-vaccine_eligibility_code_is_present-"/>
    <n v="168"/>
    <s v="Hope Health Clinic 217"/>
    <x v="22"/>
    <n v="13"/>
    <n v="13"/>
    <n v="100"/>
    <s v="GT"/>
    <n v="99"/>
    <s v="PASS"/>
    <x v="0"/>
  </r>
  <r>
    <s v="1-24-vaccine_funding_source_is_present-"/>
    <n v="168"/>
    <s v="Hope Health Clinic 217"/>
    <x v="23"/>
    <n v="13"/>
    <n v="13"/>
    <n v="100"/>
    <s v="GT"/>
    <n v="99"/>
    <s v="PASS"/>
    <x v="0"/>
  </r>
  <r>
    <s v="2-1-patients_born_on_the_first_of_the_month_do_not_exceed_normal_distribution_of_birth_dates-"/>
    <n v="168"/>
    <s v="Hope Health Clinic 217"/>
    <x v="24"/>
    <n v="0"/>
    <n v="6"/>
    <n v="0"/>
    <s v="LT"/>
    <n v="4"/>
    <s v="PASS"/>
    <x v="0"/>
  </r>
  <r>
    <s v="2-2-patients_born_on_the_15th_of_the_month_do_not_exceed_normal_distribution_of_birth_dates-"/>
    <n v="168"/>
    <s v="Hope Health Clinic 217"/>
    <x v="25"/>
    <n v="1"/>
    <n v="6"/>
    <n v="16.670000000000002"/>
    <s v="LT"/>
    <n v="4"/>
    <s v="FAIL"/>
    <x v="0"/>
  </r>
  <r>
    <s v="2-3-patients_born_on_the_last_day_of_the_month_do_not_exceed_normal_distribution_of_birth_dates-"/>
    <n v="168"/>
    <s v="Hope Health Clinic 217"/>
    <x v="26"/>
    <n v="0"/>
    <n v="6"/>
    <n v="0"/>
    <s v="LT"/>
    <n v="4"/>
    <s v="PASS"/>
    <x v="0"/>
  </r>
  <r>
    <s v="2-4-patient_has_more_vaccinations_than_expected-"/>
    <n v="168"/>
    <s v="Hope Health Clinic 217"/>
    <x v="27"/>
    <n v="0"/>
    <n v="6"/>
    <n v="0"/>
    <s v="LT"/>
    <n v="1"/>
    <s v="PASS"/>
    <x v="0"/>
  </r>
  <r>
    <s v="2-5-vaccine_administration_date_is_after_vaccine_lot_expiration_date-"/>
    <n v="168"/>
    <s v="Hope Health Clinic 217"/>
    <x v="28"/>
    <n v="0"/>
    <n v="13"/>
    <n v="0"/>
    <s v="LT"/>
    <n v="1"/>
    <s v="PASS"/>
    <x v="0"/>
  </r>
  <r>
    <s v="2-6-vaccine_administration_date_is_before_birth_date-"/>
    <n v="168"/>
    <s v="Hope Health Clinic 217"/>
    <x v="29"/>
    <n v="0"/>
    <n v="13"/>
    <n v="0"/>
    <s v="LT"/>
    <n v="1"/>
    <s v="PASS"/>
    <x v="0"/>
  </r>
  <r>
    <s v="2-7-vaccine_administration_dates_on_the_first_day_of_the_month_do_not_exceed_normal_distribution_of_administrations_dates-"/>
    <n v="168"/>
    <s v="Hope Health Clinic 217"/>
    <x v="30"/>
    <n v="0"/>
    <n v="13"/>
    <n v="0"/>
    <s v="LT"/>
    <n v="4"/>
    <s v="PASS"/>
    <x v="0"/>
  </r>
  <r>
    <s v="2-8-vaccine_administration_dates_on_the_15th_of_the_month_do_not_exceed_normal_distribution_of_administration_dates-"/>
    <n v="168"/>
    <s v="Hope Health Clinic 217"/>
    <x v="31"/>
    <n v="0"/>
    <n v="13"/>
    <n v="0"/>
    <s v="LT"/>
    <n v="4"/>
    <s v="PASS"/>
    <x v="0"/>
  </r>
  <r>
    <s v="2-9-vaccine_administration_dates_on_the_last_day_of_the_month_do_not_exceed_normal_distribution_of_administration_dates-"/>
    <n v="168"/>
    <s v="Hope Health Clinic 217"/>
    <x v="32"/>
    <n v="0"/>
    <n v="13"/>
    <n v="0"/>
    <s v="LT"/>
    <n v="4"/>
    <s v="PASS"/>
    <x v="0"/>
  </r>
  <r>
    <s v="2-10-vaccine_administration_code_was_administered_at_an_improbable_age-"/>
    <n v="168"/>
    <s v="Hope Health Clinic 217"/>
    <x v="33"/>
    <n v="0"/>
    <n v="13"/>
    <n v="0"/>
    <s v="LT"/>
    <n v="1"/>
    <s v="PASS"/>
    <x v="0"/>
  </r>
  <r>
    <s v="2-11-vaccine_administration_code_is_not_specific_for_administered_vaccination_event-"/>
    <n v="168"/>
    <s v="Hope Health Clinic 217"/>
    <x v="34"/>
    <n v="0"/>
    <n v="13"/>
    <n v="0"/>
    <s v="LT"/>
    <n v="1"/>
    <s v="PASS"/>
    <x v="0"/>
  </r>
  <r>
    <s v="2-12-vaccine_lot_number_has_an_invalid_prefix-"/>
    <n v="168"/>
    <s v="Hope Health Clinic 217"/>
    <x v="35"/>
    <n v="0"/>
    <n v="13"/>
    <n v="0"/>
    <s v="LT"/>
    <n v="1"/>
    <s v="PASS"/>
    <x v="0"/>
  </r>
  <r>
    <s v="2-13-vaccine_lot_number_has_an_invalid_infix-"/>
    <n v="168"/>
    <s v="Hope Health Clinic 217"/>
    <x v="36"/>
    <n v="0"/>
    <n v="13"/>
    <n v="0"/>
    <s v="LT"/>
    <n v="1"/>
    <s v="PASS"/>
    <x v="0"/>
  </r>
  <r>
    <s v="2-14-vaccine_lot_number_has_an_invalid_suffix-"/>
    <n v="168"/>
    <s v="Hope Health Clinic 217"/>
    <x v="37"/>
    <n v="0"/>
    <n v="13"/>
    <n v="0"/>
    <s v="LT"/>
    <n v="1"/>
    <s v="PASS"/>
    <x v="0"/>
  </r>
  <r>
    <s v="2-15-vaccine_lot_number_contains_at_least_one_invalid_character-"/>
    <n v="168"/>
    <s v="Hope Health Clinic 217"/>
    <x v="38"/>
    <n v="0"/>
    <n v="13"/>
    <n v="0"/>
    <s v="LT"/>
    <n v="1"/>
    <s v="PASS"/>
    <x v="0"/>
  </r>
  <r>
    <s v="2-16-vaccine_lot_number_is_too_short-"/>
    <n v="168"/>
    <s v="Hope Health Clinic 217"/>
    <x v="39"/>
    <n v="0"/>
    <n v="13"/>
    <n v="0"/>
    <s v="LT"/>
    <n v="1"/>
    <s v="PASS"/>
    <x v="0"/>
  </r>
  <r>
    <s v="2-17-vaccine_administration_code_is_unrecognized-"/>
    <n v="168"/>
    <s v="Hope Health Clinic 217"/>
    <x v="40"/>
    <n v="0"/>
    <n v="13"/>
    <n v="0"/>
    <s v="LT"/>
    <n v="1"/>
    <s v="PASS"/>
    <x v="0"/>
  </r>
  <r>
    <s v="2-18-vaccine_manufacturer_is_unrecognized-"/>
    <n v="168"/>
    <s v="Hope Health Clinic 217"/>
    <x v="41"/>
    <n v="0"/>
    <n v="13"/>
    <n v="0"/>
    <s v="LT"/>
    <n v="1"/>
    <s v="PASS"/>
    <x v="0"/>
  </r>
  <r>
    <s v="2-19-vaccine_administration_route_is_unrecognized-"/>
    <n v="168"/>
    <s v="Hope Health Clinic 217"/>
    <x v="42"/>
    <n v="0"/>
    <n v="13"/>
    <n v="0"/>
    <s v="LT"/>
    <n v="1"/>
    <s v="PASS"/>
    <x v="0"/>
  </r>
  <r>
    <s v="2-20-vaccine_body_site_is_unrecognized-"/>
    <n v="168"/>
    <s v="Hope Health Clinic 217"/>
    <x v="43"/>
    <n v="0"/>
    <n v="13"/>
    <n v="0"/>
    <s v="LT"/>
    <n v="1"/>
    <s v="PASS"/>
    <x v="0"/>
  </r>
  <r>
    <s v="2-21-vaccination_information_source_is_administered_but_appeared_to_be_historical-"/>
    <n v="168"/>
    <s v="Hope Health Clinic 217"/>
    <x v="44"/>
    <n v="0"/>
    <n v="13"/>
    <n v="0"/>
    <s v="NONE"/>
    <s v="NONE"/>
    <s v="NONE"/>
    <x v="0"/>
  </r>
  <r>
    <s v="2-22-_funding_source_does_not_match_eligibility_code"/>
    <n v="168"/>
    <s v="Hope Health Clinic 217"/>
    <x v="45"/>
    <n v="0"/>
    <n v="13"/>
    <n v="0"/>
    <s v="NONE"/>
    <s v="NONE"/>
    <s v="NONE"/>
    <x v="0"/>
  </r>
  <r>
    <s v="3-1-administered_vaccination_events_are_entered_into_the_iis_within_one_calendar_day_from_administration_date-"/>
    <n v="168"/>
    <s v="Hope Health Clinic 217"/>
    <x v="46"/>
    <n v="11"/>
    <n v="13"/>
    <n v="84.62"/>
    <s v="GT"/>
    <n v="95"/>
    <s v="FAIL"/>
    <x v="0"/>
  </r>
  <r>
    <s v="3-2-patient_entry_into_iis_≤30_days_from_birth"/>
    <n v="168"/>
    <s v="Hope Health Clinic 217"/>
    <x v="47"/>
    <n v="6"/>
    <n v="6"/>
    <n v="100"/>
    <s v="GT"/>
    <n v="95"/>
    <s v="PASS"/>
    <x v="0"/>
  </r>
  <r>
    <s v="3-3-patient_entry_into_iis_30–45_days_from_birth"/>
    <n v="168"/>
    <s v="Hope Health Clinic 217"/>
    <x v="48"/>
    <n v="0"/>
    <n v="6"/>
    <n v="0"/>
    <s v="LT"/>
    <n v="5"/>
    <s v="PASS"/>
    <x v="0"/>
  </r>
  <r>
    <s v="3-4-patient_entry_into_iis_45–60_days_from_birth"/>
    <n v="168"/>
    <s v="Hope Health Clinic 217"/>
    <x v="49"/>
    <n v="0"/>
    <n v="6"/>
    <n v="0"/>
    <s v="LT"/>
    <n v="5"/>
    <s v="PASS"/>
    <x v="0"/>
  </r>
  <r>
    <s v="3-5-patient_entry_into_iis_&gt;_60_days_from_birth"/>
    <n v="168"/>
    <s v="Hope Health Clinic 217"/>
    <x v="50"/>
    <n v="0"/>
    <n v="6"/>
    <n v="0"/>
    <s v="LT"/>
    <n v="5"/>
    <s v="PASS"/>
    <x v="0"/>
  </r>
  <r>
    <s v="3-6-administered_dose_entry_into_iis_2-7_days_from_admin_date"/>
    <n v="168"/>
    <s v="Hope Health Clinic 217"/>
    <x v="51"/>
    <n v="1"/>
    <n v="13"/>
    <n v="7.69"/>
    <s v="LT"/>
    <n v="5"/>
    <s v="FAIL"/>
    <x v="0"/>
  </r>
  <r>
    <s v="3-7-administered_dose_entry_into_iis_8-14_days_from_admin_date"/>
    <n v="168"/>
    <s v="Hope Health Clinic 217"/>
    <x v="52"/>
    <n v="0"/>
    <n v="13"/>
    <n v="0"/>
    <s v="LT"/>
    <n v="5"/>
    <s v="PASS"/>
    <x v="0"/>
  </r>
  <r>
    <s v="3-8-administered_dose_entry_into_iis_&gt;_14_days_from_admin_date"/>
    <n v="168"/>
    <s v="Hope Health Clinic 217"/>
    <x v="53"/>
    <n v="1"/>
    <n v="13"/>
    <n v="7.69"/>
    <s v="LT"/>
    <n v="5"/>
    <s v="FAIL"/>
    <x v="0"/>
  </r>
  <r>
    <s v="1-1-patient_first_name_is_present-"/>
    <n v="55"/>
    <s v="Hope Medical Center 131"/>
    <x v="0"/>
    <n v="97"/>
    <n v="97"/>
    <n v="100"/>
    <s v="GT"/>
    <n v="99"/>
    <s v="PASS"/>
    <x v="4"/>
  </r>
  <r>
    <s v="1-2-patient_middle_name_is_present-"/>
    <n v="55"/>
    <s v="Hope Medical Center 131"/>
    <x v="1"/>
    <n v="88"/>
    <n v="97"/>
    <n v="90.72"/>
    <s v="GT"/>
    <n v="75"/>
    <s v="PASS"/>
    <x v="4"/>
  </r>
  <r>
    <s v="1-3-patient_name_last_is_present-"/>
    <n v="55"/>
    <s v="Hope Medical Center 131"/>
    <x v="2"/>
    <n v="97"/>
    <n v="97"/>
    <n v="100"/>
    <s v="GT"/>
    <n v="99"/>
    <s v="PASS"/>
    <x v="4"/>
  </r>
  <r>
    <s v="1-4-patient_birth_date_is_present-_x0009_"/>
    <n v="55"/>
    <s v="Hope Medical Center 131"/>
    <x v="3"/>
    <n v="97"/>
    <n v="97"/>
    <n v="100"/>
    <s v="GT"/>
    <n v="99"/>
    <s v="PASS"/>
    <x v="4"/>
  </r>
  <r>
    <s v="1-5-patient_gender_is_present-"/>
    <n v="55"/>
    <s v="Hope Medical Center 131"/>
    <x v="4"/>
    <n v="97"/>
    <n v="97"/>
    <n v="100"/>
    <s v="GT"/>
    <n v="99"/>
    <s v="PASS"/>
    <x v="4"/>
  </r>
  <r>
    <s v="1-6-patient_address_street_is_present-"/>
    <n v="55"/>
    <s v="Hope Medical Center 131"/>
    <x v="5"/>
    <n v="97"/>
    <n v="97"/>
    <n v="100"/>
    <s v="GT"/>
    <n v="85"/>
    <s v="PASS"/>
    <x v="4"/>
  </r>
  <r>
    <s v="1-7-_patient_address_city_is_present-_x0009_"/>
    <n v="55"/>
    <s v="Hope Medical Center 131"/>
    <x v="6"/>
    <n v="97"/>
    <n v="97"/>
    <n v="100"/>
    <s v="GT"/>
    <n v="85"/>
    <s v="PASS"/>
    <x v="4"/>
  </r>
  <r>
    <s v="1-8-patient_address_state_is_present-_x0009_"/>
    <n v="55"/>
    <s v="Hope Medical Center 131"/>
    <x v="7"/>
    <n v="97"/>
    <n v="97"/>
    <n v="100"/>
    <s v="GT"/>
    <n v="85"/>
    <s v="PASS"/>
    <x v="4"/>
  </r>
  <r>
    <s v="1-9-patient_address_zip_code_is_present-_x0009_"/>
    <n v="55"/>
    <s v="Hope Medical Center 131"/>
    <x v="8"/>
    <n v="97"/>
    <n v="97"/>
    <n v="100"/>
    <s v="GT"/>
    <n v="85"/>
    <s v="PASS"/>
    <x v="4"/>
  </r>
  <r>
    <s v="1-10-patient_complete_address_is_present-"/>
    <n v="55"/>
    <s v="Hope Medical Center 131"/>
    <x v="9"/>
    <n v="97"/>
    <n v="97"/>
    <n v="100"/>
    <s v="GT"/>
    <n v="85"/>
    <s v="PASS"/>
    <x v="4"/>
  </r>
  <r>
    <s v="1-11-patient_race_is_present-"/>
    <n v="55"/>
    <s v="Hope Medical Center 131"/>
    <x v="10"/>
    <n v="97"/>
    <n v="97"/>
    <n v="100"/>
    <s v="GT"/>
    <n v="95"/>
    <s v="PASS"/>
    <x v="4"/>
  </r>
  <r>
    <s v="1-12-patient_ethnicity_is_present-"/>
    <n v="55"/>
    <s v="Hope Medical Center 131"/>
    <x v="11"/>
    <n v="97"/>
    <n v="97"/>
    <n v="100"/>
    <s v="GT"/>
    <n v="95"/>
    <s v="PASS"/>
    <x v="4"/>
  </r>
  <r>
    <s v="1-13-patient_phone_number_is_present-"/>
    <n v="55"/>
    <s v="Hope Medical Center 131"/>
    <x v="12"/>
    <n v="97"/>
    <n v="97"/>
    <n v="100"/>
    <s v="GT"/>
    <n v="90"/>
    <s v="PASS"/>
    <x v="4"/>
  </r>
  <r>
    <s v="1-14-patient_email_is_present-"/>
    <n v="55"/>
    <s v="Hope Medical Center 131"/>
    <x v="13"/>
    <n v="62"/>
    <n v="97"/>
    <n v="63.92"/>
    <s v="GT"/>
    <n v="90"/>
    <s v="FAIL"/>
    <x v="4"/>
  </r>
  <r>
    <s v="1-15-mother’s_maiden_name_is_present-"/>
    <n v="55"/>
    <s v="Hope Medical Center 131"/>
    <x v="14"/>
    <n v="76"/>
    <n v="97"/>
    <n v="78.349999999999994"/>
    <s v="GT"/>
    <n v="90"/>
    <s v="FAIL"/>
    <x v="4"/>
  </r>
  <r>
    <s v="1-16-responsible_person_first_name_is_present-"/>
    <n v="55"/>
    <s v="Hope Medical Center 131"/>
    <x v="15"/>
    <n v="94"/>
    <n v="97"/>
    <n v="96.91"/>
    <s v="GT"/>
    <n v="90"/>
    <s v="PASS"/>
    <x v="4"/>
  </r>
  <r>
    <s v="1-17-responsible_person_last_name_is_present-"/>
    <n v="55"/>
    <s v="Hope Medical Center 131"/>
    <x v="16"/>
    <n v="94"/>
    <n v="97"/>
    <n v="96.91"/>
    <s v="GT"/>
    <n v="90"/>
    <s v="PASS"/>
    <x v="4"/>
  </r>
  <r>
    <s v="1-18-vaccine_administration_code_is_present-"/>
    <n v="55"/>
    <s v="Hope Medical Center 131"/>
    <x v="17"/>
    <n v="1161"/>
    <n v="1161"/>
    <n v="100"/>
    <s v="GT"/>
    <n v="99"/>
    <s v="PASS"/>
    <x v="4"/>
  </r>
  <r>
    <s v="1-19-vaccine_administration_date_is_present-"/>
    <n v="55"/>
    <s v="Hope Medical Center 131"/>
    <x v="18"/>
    <n v="1161"/>
    <n v="1161"/>
    <n v="100"/>
    <s v="GT"/>
    <n v="99"/>
    <s v="PASS"/>
    <x v="4"/>
  </r>
  <r>
    <s v="1-20-vaccine_information_source_(e-g-_admin/historical_indicator)_is_present-"/>
    <n v="55"/>
    <s v="Hope Medical Center 131"/>
    <x v="19"/>
    <n v="1161"/>
    <n v="1161"/>
    <n v="100"/>
    <s v="GT"/>
    <n v="99"/>
    <s v="PASS"/>
    <x v="4"/>
  </r>
  <r>
    <s v="1-21-vaccine_lot_number_is_present-"/>
    <n v="55"/>
    <s v="Hope Medical Center 131"/>
    <x v="20"/>
    <n v="1157"/>
    <n v="1157"/>
    <n v="100"/>
    <s v="GT"/>
    <n v="99"/>
    <s v="PASS"/>
    <x v="4"/>
  </r>
  <r>
    <s v="1-22-vaccine_lot_expiration_date_is_present-"/>
    <n v="55"/>
    <s v="Hope Medical Center 131"/>
    <x v="21"/>
    <n v="1157"/>
    <n v="1157"/>
    <n v="100"/>
    <s v="GT"/>
    <n v="99"/>
    <s v="PASS"/>
    <x v="4"/>
  </r>
  <r>
    <s v="1-23-vaccine_eligibility_code_is_present-"/>
    <n v="55"/>
    <s v="Hope Medical Center 131"/>
    <x v="22"/>
    <n v="1157"/>
    <n v="1157"/>
    <n v="100"/>
    <s v="GT"/>
    <n v="99"/>
    <s v="PASS"/>
    <x v="4"/>
  </r>
  <r>
    <s v="1-24-vaccine_funding_source_is_present-"/>
    <n v="55"/>
    <s v="Hope Medical Center 131"/>
    <x v="23"/>
    <n v="1157"/>
    <n v="1157"/>
    <n v="100"/>
    <s v="GT"/>
    <n v="99"/>
    <s v="PASS"/>
    <x v="4"/>
  </r>
  <r>
    <s v="2-1-patients_born_on_the_first_of_the_month_do_not_exceed_normal_distribution_of_birth_dates-"/>
    <n v="55"/>
    <s v="Hope Medical Center 131"/>
    <x v="24"/>
    <n v="3"/>
    <n v="97"/>
    <n v="3.09"/>
    <s v="LT"/>
    <n v="4"/>
    <s v="PASS"/>
    <x v="4"/>
  </r>
  <r>
    <s v="2-2-patients_born_on_the_15th_of_the_month_do_not_exceed_normal_distribution_of_birth_dates-"/>
    <n v="55"/>
    <s v="Hope Medical Center 131"/>
    <x v="25"/>
    <n v="2"/>
    <n v="97"/>
    <n v="2.06"/>
    <s v="LT"/>
    <n v="4"/>
    <s v="PASS"/>
    <x v="4"/>
  </r>
  <r>
    <s v="2-3-patients_born_on_the_last_day_of_the_month_do_not_exceed_normal_distribution_of_birth_dates-"/>
    <n v="55"/>
    <s v="Hope Medical Center 131"/>
    <x v="26"/>
    <n v="1"/>
    <n v="97"/>
    <n v="1.03"/>
    <s v="LT"/>
    <n v="4"/>
    <s v="PASS"/>
    <x v="4"/>
  </r>
  <r>
    <s v="2-4-patient_has_more_vaccinations_than_expected-"/>
    <n v="55"/>
    <s v="Hope Medical Center 131"/>
    <x v="27"/>
    <n v="0"/>
    <n v="97"/>
    <n v="0"/>
    <s v="LT"/>
    <n v="1"/>
    <s v="PASS"/>
    <x v="4"/>
  </r>
  <r>
    <s v="2-5-vaccine_administration_date_is_after_vaccine_lot_expiration_date-"/>
    <n v="55"/>
    <s v="Hope Medical Center 131"/>
    <x v="28"/>
    <n v="0"/>
    <n v="1161"/>
    <n v="0"/>
    <s v="LT"/>
    <n v="1"/>
    <s v="PASS"/>
    <x v="4"/>
  </r>
  <r>
    <s v="2-6-vaccine_administration_date_is_before_birth_date-"/>
    <n v="55"/>
    <s v="Hope Medical Center 131"/>
    <x v="29"/>
    <n v="0"/>
    <n v="1161"/>
    <n v="0"/>
    <s v="LT"/>
    <n v="1"/>
    <s v="PASS"/>
    <x v="4"/>
  </r>
  <r>
    <s v="2-7-vaccine_administration_dates_on_the_first_day_of_the_month_do_not_exceed_normal_distribution_of_administrations_dates-"/>
    <n v="55"/>
    <s v="Hope Medical Center 131"/>
    <x v="30"/>
    <n v="34"/>
    <n v="1161"/>
    <n v="2.93"/>
    <s v="LT"/>
    <n v="4"/>
    <s v="PASS"/>
    <x v="4"/>
  </r>
  <r>
    <s v="2-8-vaccine_administration_dates_on_the_15th_of_the_month_do_not_exceed_normal_distribution_of_administration_dates-"/>
    <n v="55"/>
    <s v="Hope Medical Center 131"/>
    <x v="31"/>
    <n v="36"/>
    <n v="1161"/>
    <n v="3.1"/>
    <s v="LT"/>
    <n v="4"/>
    <s v="PASS"/>
    <x v="4"/>
  </r>
  <r>
    <s v="2-9-vaccine_administration_dates_on_the_last_day_of_the_month_do_not_exceed_normal_distribution_of_administration_dates-"/>
    <n v="55"/>
    <s v="Hope Medical Center 131"/>
    <x v="32"/>
    <n v="25"/>
    <n v="1161"/>
    <n v="2.15"/>
    <s v="LT"/>
    <n v="4"/>
    <s v="PASS"/>
    <x v="4"/>
  </r>
  <r>
    <s v="2-10-vaccine_administration_code_was_administered_at_an_improbable_age-"/>
    <n v="55"/>
    <s v="Hope Medical Center 131"/>
    <x v="33"/>
    <n v="30"/>
    <n v="1161"/>
    <n v="2.58"/>
    <s v="LT"/>
    <n v="1"/>
    <s v="FAIL"/>
    <x v="4"/>
  </r>
  <r>
    <s v="2-11-vaccine_administration_code_is_not_specific_for_administered_vaccination_event-"/>
    <n v="55"/>
    <s v="Hope Medical Center 131"/>
    <x v="34"/>
    <n v="0"/>
    <n v="1157"/>
    <n v="0"/>
    <s v="LT"/>
    <n v="1"/>
    <s v="PASS"/>
    <x v="4"/>
  </r>
  <r>
    <s v="2-12-vaccine_lot_number_has_an_invalid_prefix-"/>
    <n v="55"/>
    <s v="Hope Medical Center 131"/>
    <x v="35"/>
    <n v="0"/>
    <n v="1157"/>
    <n v="0"/>
    <s v="LT"/>
    <n v="1"/>
    <s v="PASS"/>
    <x v="4"/>
  </r>
  <r>
    <s v="2-13-vaccine_lot_number_has_an_invalid_infix-"/>
    <n v="55"/>
    <s v="Hope Medical Center 131"/>
    <x v="36"/>
    <n v="0"/>
    <n v="1157"/>
    <n v="0"/>
    <s v="LT"/>
    <n v="1"/>
    <s v="PASS"/>
    <x v="4"/>
  </r>
  <r>
    <s v="2-14-vaccine_lot_number_has_an_invalid_suffix-"/>
    <n v="55"/>
    <s v="Hope Medical Center 131"/>
    <x v="37"/>
    <n v="0"/>
    <n v="1157"/>
    <n v="0"/>
    <s v="LT"/>
    <n v="1"/>
    <s v="PASS"/>
    <x v="4"/>
  </r>
  <r>
    <s v="2-15-vaccine_lot_number_contains_at_least_one_invalid_character-"/>
    <n v="55"/>
    <s v="Hope Medical Center 131"/>
    <x v="38"/>
    <n v="0"/>
    <n v="1157"/>
    <n v="0"/>
    <s v="LT"/>
    <n v="1"/>
    <s v="PASS"/>
    <x v="4"/>
  </r>
  <r>
    <s v="2-16-vaccine_lot_number_is_too_short-"/>
    <n v="55"/>
    <s v="Hope Medical Center 131"/>
    <x v="39"/>
    <n v="0"/>
    <n v="1157"/>
    <n v="0"/>
    <s v="LT"/>
    <n v="1"/>
    <s v="PASS"/>
    <x v="4"/>
  </r>
  <r>
    <s v="2-17-vaccine_administration_code_is_unrecognized-"/>
    <n v="55"/>
    <s v="Hope Medical Center 131"/>
    <x v="40"/>
    <n v="0"/>
    <n v="1161"/>
    <n v="0"/>
    <s v="LT"/>
    <n v="1"/>
    <s v="PASS"/>
    <x v="4"/>
  </r>
  <r>
    <s v="2-18-vaccine_manufacturer_is_unrecognized-"/>
    <n v="55"/>
    <s v="Hope Medical Center 131"/>
    <x v="41"/>
    <n v="0"/>
    <n v="1161"/>
    <n v="0"/>
    <s v="LT"/>
    <n v="1"/>
    <s v="PASS"/>
    <x v="4"/>
  </r>
  <r>
    <s v="2-19-vaccine_administration_route_is_unrecognized-"/>
    <n v="55"/>
    <s v="Hope Medical Center 131"/>
    <x v="42"/>
    <n v="0"/>
    <n v="1157"/>
    <n v="0"/>
    <s v="LT"/>
    <n v="1"/>
    <s v="PASS"/>
    <x v="4"/>
  </r>
  <r>
    <s v="2-20-vaccine_body_site_is_unrecognized-"/>
    <n v="55"/>
    <s v="Hope Medical Center 131"/>
    <x v="43"/>
    <n v="0"/>
    <n v="1157"/>
    <n v="0"/>
    <s v="LT"/>
    <n v="1"/>
    <s v="PASS"/>
    <x v="4"/>
  </r>
  <r>
    <s v="2-21-vaccination_information_source_is_administered_but_appeared_to_be_historical-"/>
    <n v="55"/>
    <s v="Hope Medical Center 131"/>
    <x v="44"/>
    <n v="0"/>
    <n v="1157"/>
    <n v="0"/>
    <s v="NONE"/>
    <s v="NONE"/>
    <s v="NONE"/>
    <x v="4"/>
  </r>
  <r>
    <s v="2-22-_funding_source_does_not_match_eligibility_code"/>
    <n v="55"/>
    <s v="Hope Medical Center 131"/>
    <x v="45"/>
    <n v="6"/>
    <n v="1157"/>
    <n v="0.52"/>
    <s v="NONE"/>
    <s v="NONE"/>
    <s v="NONE"/>
    <x v="4"/>
  </r>
  <r>
    <s v="3-1-administered_vaccination_events_are_entered_into_the_iis_within_one_calendar_day_from_administration_date-"/>
    <n v="55"/>
    <s v="Hope Medical Center 131"/>
    <x v="46"/>
    <n v="1150"/>
    <n v="1157"/>
    <n v="99.39"/>
    <s v="GT"/>
    <n v="95"/>
    <s v="PASS"/>
    <x v="4"/>
  </r>
  <r>
    <s v="3-2-patient_entry_into_iis_≤30_days_from_birth"/>
    <n v="55"/>
    <s v="Hope Medical Center 131"/>
    <x v="47"/>
    <n v="88"/>
    <n v="97"/>
    <n v="90.72"/>
    <s v="GT"/>
    <n v="95"/>
    <s v="FAIL"/>
    <x v="4"/>
  </r>
  <r>
    <s v="3-3-patient_entry_into_iis_30–45_days_from_birth"/>
    <n v="55"/>
    <s v="Hope Medical Center 131"/>
    <x v="48"/>
    <n v="0"/>
    <n v="97"/>
    <n v="0"/>
    <s v="LT"/>
    <n v="5"/>
    <s v="PASS"/>
    <x v="4"/>
  </r>
  <r>
    <s v="3-4-patient_entry_into_iis_45–60_days_from_birth"/>
    <n v="55"/>
    <s v="Hope Medical Center 131"/>
    <x v="49"/>
    <n v="1"/>
    <n v="97"/>
    <n v="1.03"/>
    <s v="LT"/>
    <n v="5"/>
    <s v="PASS"/>
    <x v="4"/>
  </r>
  <r>
    <s v="3-5-patient_entry_into_iis_&gt;_60_days_from_birth"/>
    <n v="55"/>
    <s v="Hope Medical Center 131"/>
    <x v="50"/>
    <n v="8"/>
    <n v="97"/>
    <n v="8.25"/>
    <s v="LT"/>
    <n v="5"/>
    <s v="FAIL"/>
    <x v="4"/>
  </r>
  <r>
    <s v="3-6-administered_dose_entry_into_iis_2-7_days_from_admin_date"/>
    <n v="55"/>
    <s v="Hope Medical Center 131"/>
    <x v="51"/>
    <n v="4"/>
    <n v="1157"/>
    <n v="0.35"/>
    <s v="LT"/>
    <n v="5"/>
    <s v="PASS"/>
    <x v="4"/>
  </r>
  <r>
    <s v="3-7-administered_dose_entry_into_iis_8-14_days_from_admin_date"/>
    <n v="55"/>
    <s v="Hope Medical Center 131"/>
    <x v="52"/>
    <n v="0"/>
    <n v="1157"/>
    <n v="0"/>
    <s v="LT"/>
    <n v="5"/>
    <s v="PASS"/>
    <x v="4"/>
  </r>
  <r>
    <s v="3-8-administered_dose_entry_into_iis_&gt;_14_days_from_admin_date"/>
    <n v="55"/>
    <s v="Hope Medical Center 131"/>
    <x v="53"/>
    <n v="3"/>
    <n v="1157"/>
    <n v="0.26"/>
    <s v="LT"/>
    <n v="5"/>
    <s v="PASS"/>
    <x v="4"/>
  </r>
  <r>
    <s v="1-1-patient_first_name_is_present-"/>
    <n v="131"/>
    <s v="Hope Urgent Care 216"/>
    <x v="0"/>
    <n v="51"/>
    <n v="51"/>
    <n v="100"/>
    <s v="GT"/>
    <n v="99"/>
    <s v="PASS"/>
    <x v="0"/>
  </r>
  <r>
    <s v="1-2-patient_middle_name_is_present-"/>
    <n v="131"/>
    <s v="Hope Urgent Care 216"/>
    <x v="1"/>
    <n v="26"/>
    <n v="51"/>
    <n v="50.98"/>
    <s v="GT"/>
    <n v="75"/>
    <s v="FAIL"/>
    <x v="0"/>
  </r>
  <r>
    <s v="1-3-patient_name_last_is_present-"/>
    <n v="131"/>
    <s v="Hope Urgent Care 216"/>
    <x v="2"/>
    <n v="51"/>
    <n v="51"/>
    <n v="100"/>
    <s v="GT"/>
    <n v="99"/>
    <s v="PASS"/>
    <x v="0"/>
  </r>
  <r>
    <s v="1-4-patient_birth_date_is_present-_x0009_"/>
    <n v="131"/>
    <s v="Hope Urgent Care 216"/>
    <x v="3"/>
    <n v="51"/>
    <n v="51"/>
    <n v="100"/>
    <s v="GT"/>
    <n v="99"/>
    <s v="PASS"/>
    <x v="0"/>
  </r>
  <r>
    <s v="1-5-patient_gender_is_present-"/>
    <n v="131"/>
    <s v="Hope Urgent Care 216"/>
    <x v="4"/>
    <n v="51"/>
    <n v="51"/>
    <n v="100"/>
    <s v="GT"/>
    <n v="99"/>
    <s v="PASS"/>
    <x v="0"/>
  </r>
  <r>
    <s v="1-6-patient_address_street_is_present-"/>
    <n v="131"/>
    <s v="Hope Urgent Care 216"/>
    <x v="5"/>
    <n v="51"/>
    <n v="51"/>
    <n v="100"/>
    <s v="GT"/>
    <n v="85"/>
    <s v="PASS"/>
    <x v="0"/>
  </r>
  <r>
    <s v="1-7-_patient_address_city_is_present-_x0009_"/>
    <n v="131"/>
    <s v="Hope Urgent Care 216"/>
    <x v="6"/>
    <n v="51"/>
    <n v="51"/>
    <n v="100"/>
    <s v="GT"/>
    <n v="85"/>
    <s v="PASS"/>
    <x v="0"/>
  </r>
  <r>
    <s v="1-8-patient_address_state_is_present-_x0009_"/>
    <n v="131"/>
    <s v="Hope Urgent Care 216"/>
    <x v="7"/>
    <n v="51"/>
    <n v="51"/>
    <n v="100"/>
    <s v="GT"/>
    <n v="85"/>
    <s v="PASS"/>
    <x v="0"/>
  </r>
  <r>
    <s v="1-9-patient_address_zip_code_is_present-_x0009_"/>
    <n v="131"/>
    <s v="Hope Urgent Care 216"/>
    <x v="8"/>
    <n v="51"/>
    <n v="51"/>
    <n v="100"/>
    <s v="GT"/>
    <n v="85"/>
    <s v="PASS"/>
    <x v="0"/>
  </r>
  <r>
    <s v="1-10-patient_complete_address_is_present-"/>
    <n v="131"/>
    <s v="Hope Urgent Care 216"/>
    <x v="9"/>
    <n v="51"/>
    <n v="51"/>
    <n v="100"/>
    <s v="GT"/>
    <n v="85"/>
    <s v="PASS"/>
    <x v="0"/>
  </r>
  <r>
    <s v="1-11-patient_race_is_present-"/>
    <n v="131"/>
    <s v="Hope Urgent Care 216"/>
    <x v="10"/>
    <n v="51"/>
    <n v="51"/>
    <n v="100"/>
    <s v="GT"/>
    <n v="95"/>
    <s v="PASS"/>
    <x v="0"/>
  </r>
  <r>
    <s v="1-12-patient_ethnicity_is_present-"/>
    <n v="131"/>
    <s v="Hope Urgent Care 216"/>
    <x v="11"/>
    <n v="51"/>
    <n v="51"/>
    <n v="100"/>
    <s v="GT"/>
    <n v="95"/>
    <s v="PASS"/>
    <x v="0"/>
  </r>
  <r>
    <s v="1-13-patient_phone_number_is_present-"/>
    <n v="131"/>
    <s v="Hope Urgent Care 216"/>
    <x v="12"/>
    <n v="48"/>
    <n v="51"/>
    <n v="94.12"/>
    <s v="GT"/>
    <n v="90"/>
    <s v="PASS"/>
    <x v="0"/>
  </r>
  <r>
    <s v="1-14-patient_email_is_present-"/>
    <n v="131"/>
    <s v="Hope Urgent Care 216"/>
    <x v="13"/>
    <n v="25"/>
    <n v="51"/>
    <n v="49.02"/>
    <s v="GT"/>
    <n v="90"/>
    <s v="FAIL"/>
    <x v="0"/>
  </r>
  <r>
    <s v="1-15-mother’s_maiden_name_is_present-"/>
    <n v="131"/>
    <s v="Hope Urgent Care 216"/>
    <x v="14"/>
    <n v="21"/>
    <n v="51"/>
    <n v="41.18"/>
    <s v="GT"/>
    <n v="90"/>
    <s v="FAIL"/>
    <x v="0"/>
  </r>
  <r>
    <s v="1-16-responsible_person_first_name_is_present-"/>
    <n v="131"/>
    <s v="Hope Urgent Care 216"/>
    <x v="15"/>
    <n v="35"/>
    <n v="51"/>
    <n v="68.63"/>
    <s v="GT"/>
    <n v="90"/>
    <s v="FAIL"/>
    <x v="0"/>
  </r>
  <r>
    <s v="1-17-responsible_person_last_name_is_present-"/>
    <n v="131"/>
    <s v="Hope Urgent Care 216"/>
    <x v="16"/>
    <n v="35"/>
    <n v="51"/>
    <n v="68.63"/>
    <s v="GT"/>
    <n v="90"/>
    <s v="FAIL"/>
    <x v="0"/>
  </r>
  <r>
    <s v="1-18-vaccine_administration_code_is_present-"/>
    <n v="131"/>
    <s v="Hope Urgent Care 216"/>
    <x v="17"/>
    <n v="293"/>
    <n v="293"/>
    <n v="100"/>
    <s v="GT"/>
    <n v="99"/>
    <s v="PASS"/>
    <x v="0"/>
  </r>
  <r>
    <s v="1-19-vaccine_administration_date_is_present-"/>
    <n v="131"/>
    <s v="Hope Urgent Care 216"/>
    <x v="18"/>
    <n v="293"/>
    <n v="293"/>
    <n v="100"/>
    <s v="GT"/>
    <n v="99"/>
    <s v="PASS"/>
    <x v="0"/>
  </r>
  <r>
    <s v="1-20-vaccine_information_source_(e-g-_admin/historical_indicator)_is_present-"/>
    <n v="131"/>
    <s v="Hope Urgent Care 216"/>
    <x v="19"/>
    <n v="293"/>
    <n v="293"/>
    <n v="100"/>
    <s v="GT"/>
    <n v="99"/>
    <s v="PASS"/>
    <x v="0"/>
  </r>
  <r>
    <s v="1-21-vaccine_lot_number_is_present-"/>
    <n v="131"/>
    <s v="Hope Urgent Care 216"/>
    <x v="20"/>
    <n v="290"/>
    <n v="290"/>
    <n v="100"/>
    <s v="GT"/>
    <n v="99"/>
    <s v="PASS"/>
    <x v="0"/>
  </r>
  <r>
    <s v="1-22-vaccine_lot_expiration_date_is_present-"/>
    <n v="131"/>
    <s v="Hope Urgent Care 216"/>
    <x v="21"/>
    <n v="290"/>
    <n v="290"/>
    <n v="100"/>
    <s v="GT"/>
    <n v="99"/>
    <s v="PASS"/>
    <x v="0"/>
  </r>
  <r>
    <s v="1-23-vaccine_eligibility_code_is_present-"/>
    <n v="131"/>
    <s v="Hope Urgent Care 216"/>
    <x v="22"/>
    <n v="290"/>
    <n v="290"/>
    <n v="100"/>
    <s v="GT"/>
    <n v="99"/>
    <s v="PASS"/>
    <x v="0"/>
  </r>
  <r>
    <s v="1-24-vaccine_funding_source_is_present-"/>
    <n v="131"/>
    <s v="Hope Urgent Care 216"/>
    <x v="23"/>
    <n v="290"/>
    <n v="290"/>
    <n v="100"/>
    <s v="GT"/>
    <n v="99"/>
    <s v="PASS"/>
    <x v="0"/>
  </r>
  <r>
    <s v="2-1-patients_born_on_the_first_of_the_month_do_not_exceed_normal_distribution_of_birth_dates-"/>
    <n v="131"/>
    <s v="Hope Urgent Care 216"/>
    <x v="24"/>
    <n v="3"/>
    <n v="51"/>
    <n v="5.88"/>
    <s v="LT"/>
    <n v="4"/>
    <s v="FAIL"/>
    <x v="0"/>
  </r>
  <r>
    <s v="2-2-patients_born_on_the_15th_of_the_month_do_not_exceed_normal_distribution_of_birth_dates-"/>
    <n v="131"/>
    <s v="Hope Urgent Care 216"/>
    <x v="25"/>
    <n v="1"/>
    <n v="51"/>
    <n v="1.96"/>
    <s v="LT"/>
    <n v="4"/>
    <s v="PASS"/>
    <x v="0"/>
  </r>
  <r>
    <s v="2-3-patients_born_on_the_last_day_of_the_month_do_not_exceed_normal_distribution_of_birth_dates-"/>
    <n v="131"/>
    <s v="Hope Urgent Care 216"/>
    <x v="26"/>
    <n v="2"/>
    <n v="51"/>
    <n v="3.92"/>
    <s v="LT"/>
    <n v="4"/>
    <s v="PASS"/>
    <x v="0"/>
  </r>
  <r>
    <s v="2-4-patient_has_more_vaccinations_than_expected-"/>
    <n v="131"/>
    <s v="Hope Urgent Care 216"/>
    <x v="27"/>
    <n v="0"/>
    <n v="51"/>
    <n v="0"/>
    <s v="LT"/>
    <n v="1"/>
    <s v="PASS"/>
    <x v="0"/>
  </r>
  <r>
    <s v="2-5-vaccine_administration_date_is_after_vaccine_lot_expiration_date-"/>
    <n v="131"/>
    <s v="Hope Urgent Care 216"/>
    <x v="28"/>
    <n v="0"/>
    <n v="293"/>
    <n v="0"/>
    <s v="LT"/>
    <n v="1"/>
    <s v="PASS"/>
    <x v="0"/>
  </r>
  <r>
    <s v="2-6-vaccine_administration_date_is_before_birth_date-"/>
    <n v="131"/>
    <s v="Hope Urgent Care 216"/>
    <x v="29"/>
    <n v="0"/>
    <n v="293"/>
    <n v="0"/>
    <s v="LT"/>
    <n v="1"/>
    <s v="PASS"/>
    <x v="0"/>
  </r>
  <r>
    <s v="2-7-vaccine_administration_dates_on_the_first_day_of_the_month_do_not_exceed_normal_distribution_of_administrations_dates-"/>
    <n v="131"/>
    <s v="Hope Urgent Care 216"/>
    <x v="30"/>
    <n v="13"/>
    <n v="293"/>
    <n v="4.4400000000000004"/>
    <s v="LT"/>
    <n v="4"/>
    <s v="FAIL"/>
    <x v="0"/>
  </r>
  <r>
    <s v="2-8-vaccine_administration_dates_on_the_15th_of_the_month_do_not_exceed_normal_distribution_of_administration_dates-"/>
    <n v="131"/>
    <s v="Hope Urgent Care 216"/>
    <x v="31"/>
    <n v="14"/>
    <n v="293"/>
    <n v="4.78"/>
    <s v="LT"/>
    <n v="4"/>
    <s v="FAIL"/>
    <x v="0"/>
  </r>
  <r>
    <s v="2-9-vaccine_administration_dates_on_the_last_day_of_the_month_do_not_exceed_normal_distribution_of_administration_dates-"/>
    <n v="131"/>
    <s v="Hope Urgent Care 216"/>
    <x v="32"/>
    <n v="3"/>
    <n v="293"/>
    <n v="1.02"/>
    <s v="LT"/>
    <n v="4"/>
    <s v="PASS"/>
    <x v="0"/>
  </r>
  <r>
    <s v="2-10-vaccine_administration_code_was_administered_at_an_improbable_age-"/>
    <n v="131"/>
    <s v="Hope Urgent Care 216"/>
    <x v="33"/>
    <n v="12"/>
    <n v="293"/>
    <n v="4.0999999999999996"/>
    <s v="LT"/>
    <n v="1"/>
    <s v="FAIL"/>
    <x v="0"/>
  </r>
  <r>
    <s v="2-11-vaccine_administration_code_is_not_specific_for_administered_vaccination_event-"/>
    <n v="131"/>
    <s v="Hope Urgent Care 216"/>
    <x v="34"/>
    <n v="0"/>
    <n v="290"/>
    <n v="0"/>
    <s v="LT"/>
    <n v="1"/>
    <s v="PASS"/>
    <x v="0"/>
  </r>
  <r>
    <s v="2-12-vaccine_lot_number_has_an_invalid_prefix-"/>
    <n v="131"/>
    <s v="Hope Urgent Care 216"/>
    <x v="35"/>
    <n v="0"/>
    <n v="290"/>
    <n v="0"/>
    <s v="LT"/>
    <n v="1"/>
    <s v="PASS"/>
    <x v="0"/>
  </r>
  <r>
    <s v="2-13-vaccine_lot_number_has_an_invalid_infix-"/>
    <n v="131"/>
    <s v="Hope Urgent Care 216"/>
    <x v="36"/>
    <n v="0"/>
    <n v="290"/>
    <n v="0"/>
    <s v="LT"/>
    <n v="1"/>
    <s v="PASS"/>
    <x v="0"/>
  </r>
  <r>
    <s v="2-14-vaccine_lot_number_has_an_invalid_suffix-"/>
    <n v="131"/>
    <s v="Hope Urgent Care 216"/>
    <x v="37"/>
    <n v="0"/>
    <n v="290"/>
    <n v="0"/>
    <s v="LT"/>
    <n v="1"/>
    <s v="PASS"/>
    <x v="0"/>
  </r>
  <r>
    <s v="2-15-vaccine_lot_number_contains_at_least_one_invalid_character-"/>
    <n v="131"/>
    <s v="Hope Urgent Care 216"/>
    <x v="38"/>
    <n v="0"/>
    <n v="290"/>
    <n v="0"/>
    <s v="LT"/>
    <n v="1"/>
    <s v="PASS"/>
    <x v="0"/>
  </r>
  <r>
    <s v="2-16-vaccine_lot_number_is_too_short-"/>
    <n v="131"/>
    <s v="Hope Urgent Care 216"/>
    <x v="39"/>
    <n v="0"/>
    <n v="290"/>
    <n v="0"/>
    <s v="LT"/>
    <n v="1"/>
    <s v="PASS"/>
    <x v="0"/>
  </r>
  <r>
    <s v="2-17-vaccine_administration_code_is_unrecognized-"/>
    <n v="131"/>
    <s v="Hope Urgent Care 216"/>
    <x v="40"/>
    <n v="0"/>
    <n v="293"/>
    <n v="0"/>
    <s v="LT"/>
    <n v="1"/>
    <s v="PASS"/>
    <x v="0"/>
  </r>
  <r>
    <s v="2-18-vaccine_manufacturer_is_unrecognized-"/>
    <n v="131"/>
    <s v="Hope Urgent Care 216"/>
    <x v="41"/>
    <n v="0"/>
    <n v="293"/>
    <n v="0"/>
    <s v="LT"/>
    <n v="1"/>
    <s v="PASS"/>
    <x v="0"/>
  </r>
  <r>
    <s v="2-19-vaccine_administration_route_is_unrecognized-"/>
    <n v="131"/>
    <s v="Hope Urgent Care 216"/>
    <x v="42"/>
    <n v="0"/>
    <n v="290"/>
    <n v="0"/>
    <s v="LT"/>
    <n v="1"/>
    <s v="PASS"/>
    <x v="0"/>
  </r>
  <r>
    <s v="2-20-vaccine_body_site_is_unrecognized-"/>
    <n v="131"/>
    <s v="Hope Urgent Care 216"/>
    <x v="43"/>
    <n v="2"/>
    <n v="290"/>
    <n v="0.69"/>
    <s v="LT"/>
    <n v="1"/>
    <s v="PASS"/>
    <x v="0"/>
  </r>
  <r>
    <s v="2-21-vaccination_information_source_is_administered_but_appeared_to_be_historical-"/>
    <n v="131"/>
    <s v="Hope Urgent Care 216"/>
    <x v="44"/>
    <n v="0"/>
    <n v="290"/>
    <n v="0"/>
    <s v="NONE"/>
    <s v="NONE"/>
    <s v="NONE"/>
    <x v="0"/>
  </r>
  <r>
    <s v="2-22-_funding_source_does_not_match_eligibility_code"/>
    <n v="131"/>
    <s v="Hope Urgent Care 216"/>
    <x v="45"/>
    <n v="4"/>
    <n v="290"/>
    <n v="1.38"/>
    <s v="NONE"/>
    <s v="NONE"/>
    <s v="NONE"/>
    <x v="0"/>
  </r>
  <r>
    <s v="3-1-administered_vaccination_events_are_entered_into_the_iis_within_one_calendar_day_from_administration_date-"/>
    <n v="131"/>
    <s v="Hope Urgent Care 216"/>
    <x v="46"/>
    <n v="271"/>
    <n v="290"/>
    <n v="93.45"/>
    <s v="GT"/>
    <n v="95"/>
    <s v="FAIL"/>
    <x v="0"/>
  </r>
  <r>
    <s v="3-2-patient_entry_into_iis_≤30_days_from_birth"/>
    <n v="131"/>
    <s v="Hope Urgent Care 216"/>
    <x v="47"/>
    <n v="39"/>
    <n v="51"/>
    <n v="76.47"/>
    <s v="GT"/>
    <n v="95"/>
    <s v="FAIL"/>
    <x v="0"/>
  </r>
  <r>
    <s v="3-3-patient_entry_into_iis_30–45_days_from_birth"/>
    <n v="131"/>
    <s v="Hope Urgent Care 216"/>
    <x v="48"/>
    <n v="2"/>
    <n v="51"/>
    <n v="3.92"/>
    <s v="LT"/>
    <n v="5"/>
    <s v="PASS"/>
    <x v="0"/>
  </r>
  <r>
    <s v="3-4-patient_entry_into_iis_45–60_days_from_birth"/>
    <n v="131"/>
    <s v="Hope Urgent Care 216"/>
    <x v="49"/>
    <n v="0"/>
    <n v="51"/>
    <n v="0"/>
    <s v="LT"/>
    <n v="5"/>
    <s v="PASS"/>
    <x v="0"/>
  </r>
  <r>
    <s v="3-5-patient_entry_into_iis_&gt;_60_days_from_birth"/>
    <n v="131"/>
    <s v="Hope Urgent Care 216"/>
    <x v="50"/>
    <n v="10"/>
    <n v="51"/>
    <n v="19.61"/>
    <s v="LT"/>
    <n v="5"/>
    <s v="FAIL"/>
    <x v="0"/>
  </r>
  <r>
    <s v="3-6-administered_dose_entry_into_iis_2-7_days_from_admin_date"/>
    <n v="131"/>
    <s v="Hope Urgent Care 216"/>
    <x v="51"/>
    <n v="0"/>
    <n v="290"/>
    <n v="0"/>
    <s v="LT"/>
    <n v="5"/>
    <s v="PASS"/>
    <x v="0"/>
  </r>
  <r>
    <s v="3-7-administered_dose_entry_into_iis_8-14_days_from_admin_date"/>
    <n v="131"/>
    <s v="Hope Urgent Care 216"/>
    <x v="52"/>
    <n v="6"/>
    <n v="290"/>
    <n v="2.0699999999999998"/>
    <s v="LT"/>
    <n v="5"/>
    <s v="PASS"/>
    <x v="0"/>
  </r>
  <r>
    <s v="3-8-administered_dose_entry_into_iis_&gt;_14_days_from_admin_date"/>
    <n v="131"/>
    <s v="Hope Urgent Care 216"/>
    <x v="53"/>
    <n v="13"/>
    <n v="290"/>
    <n v="4.4800000000000004"/>
    <s v="LT"/>
    <n v="5"/>
    <s v="PASS"/>
    <x v="0"/>
  </r>
  <r>
    <s v="1-1-patient_first_name_is_present-"/>
    <n v="183"/>
    <s v="Horizon Community Hospital 310"/>
    <x v="0"/>
    <n v="3"/>
    <n v="3"/>
    <n v="100"/>
    <s v="GT"/>
    <n v="99"/>
    <s v="PASS"/>
    <x v="0"/>
  </r>
  <r>
    <s v="1-2-patient_middle_name_is_present-"/>
    <n v="183"/>
    <s v="Horizon Community Hospital 310"/>
    <x v="1"/>
    <n v="3"/>
    <n v="3"/>
    <n v="100"/>
    <s v="GT"/>
    <n v="75"/>
    <s v="PASS"/>
    <x v="0"/>
  </r>
  <r>
    <s v="1-3-patient_name_last_is_present-"/>
    <n v="183"/>
    <s v="Horizon Community Hospital 310"/>
    <x v="2"/>
    <n v="3"/>
    <n v="3"/>
    <n v="100"/>
    <s v="GT"/>
    <n v="99"/>
    <s v="PASS"/>
    <x v="0"/>
  </r>
  <r>
    <s v="1-4-patient_birth_date_is_present-_x0009_"/>
    <n v="183"/>
    <s v="Horizon Community Hospital 310"/>
    <x v="3"/>
    <n v="3"/>
    <n v="3"/>
    <n v="100"/>
    <s v="GT"/>
    <n v="99"/>
    <s v="PASS"/>
    <x v="0"/>
  </r>
  <r>
    <s v="1-5-patient_gender_is_present-"/>
    <n v="183"/>
    <s v="Horizon Community Hospital 310"/>
    <x v="4"/>
    <n v="3"/>
    <n v="3"/>
    <n v="100"/>
    <s v="GT"/>
    <n v="99"/>
    <s v="PASS"/>
    <x v="0"/>
  </r>
  <r>
    <s v="1-6-patient_address_street_is_present-"/>
    <n v="183"/>
    <s v="Horizon Community Hospital 310"/>
    <x v="5"/>
    <n v="3"/>
    <n v="3"/>
    <n v="100"/>
    <s v="GT"/>
    <n v="85"/>
    <s v="PASS"/>
    <x v="0"/>
  </r>
  <r>
    <s v="1-7-_patient_address_city_is_present-_x0009_"/>
    <n v="183"/>
    <s v="Horizon Community Hospital 310"/>
    <x v="6"/>
    <n v="3"/>
    <n v="3"/>
    <n v="100"/>
    <s v="GT"/>
    <n v="85"/>
    <s v="PASS"/>
    <x v="0"/>
  </r>
  <r>
    <s v="1-8-patient_address_state_is_present-_x0009_"/>
    <n v="183"/>
    <s v="Horizon Community Hospital 310"/>
    <x v="7"/>
    <n v="3"/>
    <n v="3"/>
    <n v="100"/>
    <s v="GT"/>
    <n v="85"/>
    <s v="PASS"/>
    <x v="0"/>
  </r>
  <r>
    <s v="1-9-patient_address_zip_code_is_present-_x0009_"/>
    <n v="183"/>
    <s v="Horizon Community Hospital 310"/>
    <x v="8"/>
    <n v="3"/>
    <n v="3"/>
    <n v="100"/>
    <s v="GT"/>
    <n v="85"/>
    <s v="PASS"/>
    <x v="0"/>
  </r>
  <r>
    <s v="1-10-patient_complete_address_is_present-"/>
    <n v="183"/>
    <s v="Horizon Community Hospital 310"/>
    <x v="9"/>
    <n v="3"/>
    <n v="3"/>
    <n v="100"/>
    <s v="GT"/>
    <n v="85"/>
    <s v="PASS"/>
    <x v="0"/>
  </r>
  <r>
    <s v="1-11-patient_race_is_present-"/>
    <n v="183"/>
    <s v="Horizon Community Hospital 310"/>
    <x v="10"/>
    <n v="3"/>
    <n v="3"/>
    <n v="100"/>
    <s v="GT"/>
    <n v="95"/>
    <s v="PASS"/>
    <x v="0"/>
  </r>
  <r>
    <s v="1-12-patient_ethnicity_is_present-"/>
    <n v="183"/>
    <s v="Horizon Community Hospital 310"/>
    <x v="11"/>
    <n v="3"/>
    <n v="3"/>
    <n v="100"/>
    <s v="GT"/>
    <n v="95"/>
    <s v="PASS"/>
    <x v="0"/>
  </r>
  <r>
    <s v="1-13-patient_phone_number_is_present-"/>
    <n v="183"/>
    <s v="Horizon Community Hospital 310"/>
    <x v="12"/>
    <n v="3"/>
    <n v="3"/>
    <n v="100"/>
    <s v="GT"/>
    <n v="90"/>
    <s v="PASS"/>
    <x v="0"/>
  </r>
  <r>
    <s v="1-14-patient_email_is_present-"/>
    <n v="183"/>
    <s v="Horizon Community Hospital 310"/>
    <x v="13"/>
    <n v="0"/>
    <n v="3"/>
    <n v="0"/>
    <s v="GT"/>
    <n v="90"/>
    <s v="FAIL"/>
    <x v="0"/>
  </r>
  <r>
    <s v="1-15-mother’s_maiden_name_is_present-"/>
    <n v="183"/>
    <s v="Horizon Community Hospital 310"/>
    <x v="14"/>
    <n v="2"/>
    <n v="3"/>
    <n v="66.67"/>
    <s v="GT"/>
    <n v="90"/>
    <s v="FAIL"/>
    <x v="0"/>
  </r>
  <r>
    <s v="1-16-responsible_person_first_name_is_present-"/>
    <n v="183"/>
    <s v="Horizon Community Hospital 310"/>
    <x v="15"/>
    <n v="1"/>
    <n v="3"/>
    <n v="33.33"/>
    <s v="GT"/>
    <n v="90"/>
    <s v="FAIL"/>
    <x v="0"/>
  </r>
  <r>
    <s v="1-17-responsible_person_last_name_is_present-"/>
    <n v="183"/>
    <s v="Horizon Community Hospital 310"/>
    <x v="16"/>
    <n v="1"/>
    <n v="3"/>
    <n v="33.33"/>
    <s v="GT"/>
    <n v="90"/>
    <s v="FAIL"/>
    <x v="0"/>
  </r>
  <r>
    <s v="1-18-vaccine_administration_code_is_present-"/>
    <n v="183"/>
    <s v="Horizon Community Hospital 310"/>
    <x v="17"/>
    <n v="5"/>
    <n v="5"/>
    <n v="100"/>
    <s v="GT"/>
    <n v="99"/>
    <s v="PASS"/>
    <x v="0"/>
  </r>
  <r>
    <s v="1-19-vaccine_administration_date_is_present-"/>
    <n v="183"/>
    <s v="Horizon Community Hospital 310"/>
    <x v="18"/>
    <n v="5"/>
    <n v="5"/>
    <n v="100"/>
    <s v="GT"/>
    <n v="99"/>
    <s v="PASS"/>
    <x v="0"/>
  </r>
  <r>
    <s v="1-20-vaccine_information_source_(e-g-_admin/historical_indicator)_is_present-"/>
    <n v="183"/>
    <s v="Horizon Community Hospital 310"/>
    <x v="19"/>
    <n v="5"/>
    <n v="5"/>
    <n v="100"/>
    <s v="GT"/>
    <n v="99"/>
    <s v="PASS"/>
    <x v="0"/>
  </r>
  <r>
    <s v="1-21-vaccine_lot_number_is_present-"/>
    <n v="183"/>
    <s v="Horizon Community Hospital 310"/>
    <x v="20"/>
    <n v="5"/>
    <n v="5"/>
    <n v="100"/>
    <s v="GT"/>
    <n v="99"/>
    <s v="PASS"/>
    <x v="0"/>
  </r>
  <r>
    <s v="1-22-vaccine_lot_expiration_date_is_present-"/>
    <n v="183"/>
    <s v="Horizon Community Hospital 310"/>
    <x v="21"/>
    <n v="5"/>
    <n v="5"/>
    <n v="100"/>
    <s v="GT"/>
    <n v="99"/>
    <s v="PASS"/>
    <x v="0"/>
  </r>
  <r>
    <s v="1-23-vaccine_eligibility_code_is_present-"/>
    <n v="183"/>
    <s v="Horizon Community Hospital 310"/>
    <x v="22"/>
    <n v="5"/>
    <n v="5"/>
    <n v="100"/>
    <s v="GT"/>
    <n v="99"/>
    <s v="PASS"/>
    <x v="0"/>
  </r>
  <r>
    <s v="1-24-vaccine_funding_source_is_present-"/>
    <n v="183"/>
    <s v="Horizon Community Hospital 310"/>
    <x v="23"/>
    <n v="5"/>
    <n v="5"/>
    <n v="100"/>
    <s v="GT"/>
    <n v="99"/>
    <s v="PASS"/>
    <x v="0"/>
  </r>
  <r>
    <s v="2-1-patients_born_on_the_first_of_the_month_do_not_exceed_normal_distribution_of_birth_dates-"/>
    <n v="183"/>
    <s v="Horizon Community Hospital 310"/>
    <x v="24"/>
    <n v="0"/>
    <n v="3"/>
    <n v="0"/>
    <s v="LT"/>
    <n v="4"/>
    <s v="PASS"/>
    <x v="0"/>
  </r>
  <r>
    <s v="2-2-patients_born_on_the_15th_of_the_month_do_not_exceed_normal_distribution_of_birth_dates-"/>
    <n v="183"/>
    <s v="Horizon Community Hospital 310"/>
    <x v="25"/>
    <n v="1"/>
    <n v="3"/>
    <n v="33.33"/>
    <s v="LT"/>
    <n v="4"/>
    <s v="FAIL"/>
    <x v="0"/>
  </r>
  <r>
    <s v="2-3-patients_born_on_the_last_day_of_the_month_do_not_exceed_normal_distribution_of_birth_dates-"/>
    <n v="183"/>
    <s v="Horizon Community Hospital 310"/>
    <x v="26"/>
    <n v="0"/>
    <n v="3"/>
    <n v="0"/>
    <s v="LT"/>
    <n v="4"/>
    <s v="PASS"/>
    <x v="0"/>
  </r>
  <r>
    <s v="2-4-patient_has_more_vaccinations_than_expected-"/>
    <n v="183"/>
    <s v="Horizon Community Hospital 310"/>
    <x v="27"/>
    <n v="0"/>
    <n v="3"/>
    <n v="0"/>
    <s v="LT"/>
    <n v="1"/>
    <s v="PASS"/>
    <x v="0"/>
  </r>
  <r>
    <s v="2-5-vaccine_administration_date_is_after_vaccine_lot_expiration_date-"/>
    <n v="183"/>
    <s v="Horizon Community Hospital 310"/>
    <x v="28"/>
    <n v="0"/>
    <n v="5"/>
    <n v="0"/>
    <s v="LT"/>
    <n v="1"/>
    <s v="PASS"/>
    <x v="0"/>
  </r>
  <r>
    <s v="2-6-vaccine_administration_date_is_before_birth_date-"/>
    <n v="183"/>
    <s v="Horizon Community Hospital 310"/>
    <x v="29"/>
    <n v="0"/>
    <n v="5"/>
    <n v="0"/>
    <s v="LT"/>
    <n v="1"/>
    <s v="PASS"/>
    <x v="0"/>
  </r>
  <r>
    <s v="2-7-vaccine_administration_dates_on_the_first_day_of_the_month_do_not_exceed_normal_distribution_of_administrations_dates-"/>
    <n v="183"/>
    <s v="Horizon Community Hospital 310"/>
    <x v="30"/>
    <n v="0"/>
    <n v="5"/>
    <n v="0"/>
    <s v="LT"/>
    <n v="4"/>
    <s v="PASS"/>
    <x v="0"/>
  </r>
  <r>
    <s v="2-8-vaccine_administration_dates_on_the_15th_of_the_month_do_not_exceed_normal_distribution_of_administration_dates-"/>
    <n v="183"/>
    <s v="Horizon Community Hospital 310"/>
    <x v="31"/>
    <n v="0"/>
    <n v="5"/>
    <n v="0"/>
    <s v="LT"/>
    <n v="4"/>
    <s v="PASS"/>
    <x v="0"/>
  </r>
  <r>
    <s v="2-9-vaccine_administration_dates_on_the_last_day_of_the_month_do_not_exceed_normal_distribution_of_administration_dates-"/>
    <n v="183"/>
    <s v="Horizon Community Hospital 310"/>
    <x v="32"/>
    <n v="0"/>
    <n v="5"/>
    <n v="0"/>
    <s v="LT"/>
    <n v="4"/>
    <s v="PASS"/>
    <x v="0"/>
  </r>
  <r>
    <s v="2-10-vaccine_administration_code_was_administered_at_an_improbable_age-"/>
    <n v="183"/>
    <s v="Horizon Community Hospital 310"/>
    <x v="33"/>
    <n v="2"/>
    <n v="5"/>
    <n v="40"/>
    <s v="LT"/>
    <n v="1"/>
    <s v="FAIL"/>
    <x v="0"/>
  </r>
  <r>
    <s v="2-11-vaccine_administration_code_is_not_specific_for_administered_vaccination_event-"/>
    <n v="183"/>
    <s v="Horizon Community Hospital 310"/>
    <x v="34"/>
    <n v="0"/>
    <n v="5"/>
    <n v="0"/>
    <s v="LT"/>
    <n v="1"/>
    <s v="PASS"/>
    <x v="0"/>
  </r>
  <r>
    <s v="2-12-vaccine_lot_number_has_an_invalid_prefix-"/>
    <n v="183"/>
    <s v="Horizon Community Hospital 310"/>
    <x v="35"/>
    <n v="0"/>
    <n v="5"/>
    <n v="0"/>
    <s v="LT"/>
    <n v="1"/>
    <s v="PASS"/>
    <x v="0"/>
  </r>
  <r>
    <s v="2-13-vaccine_lot_number_has_an_invalid_infix-"/>
    <n v="183"/>
    <s v="Horizon Community Hospital 310"/>
    <x v="36"/>
    <n v="0"/>
    <n v="5"/>
    <n v="0"/>
    <s v="LT"/>
    <n v="1"/>
    <s v="PASS"/>
    <x v="0"/>
  </r>
  <r>
    <s v="2-14-vaccine_lot_number_has_an_invalid_suffix-"/>
    <n v="183"/>
    <s v="Horizon Community Hospital 310"/>
    <x v="37"/>
    <n v="0"/>
    <n v="5"/>
    <n v="0"/>
    <s v="LT"/>
    <n v="1"/>
    <s v="PASS"/>
    <x v="0"/>
  </r>
  <r>
    <s v="2-15-vaccine_lot_number_contains_at_least_one_invalid_character-"/>
    <n v="183"/>
    <s v="Horizon Community Hospital 310"/>
    <x v="38"/>
    <n v="0"/>
    <n v="5"/>
    <n v="0"/>
    <s v="LT"/>
    <n v="1"/>
    <s v="PASS"/>
    <x v="0"/>
  </r>
  <r>
    <s v="2-16-vaccine_lot_number_is_too_short-"/>
    <n v="183"/>
    <s v="Horizon Community Hospital 310"/>
    <x v="39"/>
    <n v="0"/>
    <n v="5"/>
    <n v="0"/>
    <s v="LT"/>
    <n v="1"/>
    <s v="PASS"/>
    <x v="0"/>
  </r>
  <r>
    <s v="2-17-vaccine_administration_code_is_unrecognized-"/>
    <n v="183"/>
    <s v="Horizon Community Hospital 310"/>
    <x v="40"/>
    <n v="0"/>
    <n v="5"/>
    <n v="0"/>
    <s v="LT"/>
    <n v="1"/>
    <s v="PASS"/>
    <x v="0"/>
  </r>
  <r>
    <s v="2-18-vaccine_manufacturer_is_unrecognized-"/>
    <n v="183"/>
    <s v="Horizon Community Hospital 310"/>
    <x v="41"/>
    <n v="0"/>
    <n v="5"/>
    <n v="0"/>
    <s v="LT"/>
    <n v="1"/>
    <s v="PASS"/>
    <x v="0"/>
  </r>
  <r>
    <s v="2-19-vaccine_administration_route_is_unrecognized-"/>
    <n v="183"/>
    <s v="Horizon Community Hospital 310"/>
    <x v="42"/>
    <n v="0"/>
    <n v="5"/>
    <n v="0"/>
    <s v="LT"/>
    <n v="1"/>
    <s v="PASS"/>
    <x v="0"/>
  </r>
  <r>
    <s v="2-20-vaccine_body_site_is_unrecognized-"/>
    <n v="183"/>
    <s v="Horizon Community Hospital 310"/>
    <x v="43"/>
    <n v="0"/>
    <n v="5"/>
    <n v="0"/>
    <s v="LT"/>
    <n v="1"/>
    <s v="PASS"/>
    <x v="0"/>
  </r>
  <r>
    <s v="2-21-vaccination_information_source_is_administered_but_appeared_to_be_historical-"/>
    <n v="183"/>
    <s v="Horizon Community Hospital 310"/>
    <x v="44"/>
    <n v="0"/>
    <n v="5"/>
    <n v="0"/>
    <s v="NONE"/>
    <s v="NONE"/>
    <s v="NONE"/>
    <x v="0"/>
  </r>
  <r>
    <s v="2-22-_funding_source_does_not_match_eligibility_code"/>
    <n v="183"/>
    <s v="Horizon Community Hospital 310"/>
    <x v="45"/>
    <n v="1"/>
    <n v="5"/>
    <n v="20"/>
    <s v="NONE"/>
    <s v="NONE"/>
    <s v="NONE"/>
    <x v="0"/>
  </r>
  <r>
    <s v="3-1-administered_vaccination_events_are_entered_into_the_iis_within_one_calendar_day_from_administration_date-"/>
    <n v="183"/>
    <s v="Horizon Community Hospital 310"/>
    <x v="46"/>
    <n v="5"/>
    <n v="5"/>
    <n v="100"/>
    <s v="GT"/>
    <n v="95"/>
    <s v="PASS"/>
    <x v="0"/>
  </r>
  <r>
    <s v="3-2-patient_entry_into_iis_≤30_days_from_birth"/>
    <n v="183"/>
    <s v="Horizon Community Hospital 310"/>
    <x v="47"/>
    <n v="3"/>
    <n v="3"/>
    <n v="100"/>
    <s v="GT"/>
    <n v="95"/>
    <s v="PASS"/>
    <x v="0"/>
  </r>
  <r>
    <s v="3-3-patient_entry_into_iis_30–45_days_from_birth"/>
    <n v="183"/>
    <s v="Horizon Community Hospital 310"/>
    <x v="48"/>
    <n v="0"/>
    <n v="3"/>
    <n v="0"/>
    <s v="LT"/>
    <n v="5"/>
    <s v="PASS"/>
    <x v="0"/>
  </r>
  <r>
    <s v="3-4-patient_entry_into_iis_45–60_days_from_birth"/>
    <n v="183"/>
    <s v="Horizon Community Hospital 310"/>
    <x v="49"/>
    <n v="0"/>
    <n v="3"/>
    <n v="0"/>
    <s v="LT"/>
    <n v="5"/>
    <s v="PASS"/>
    <x v="0"/>
  </r>
  <r>
    <s v="3-5-patient_entry_into_iis_&gt;_60_days_from_birth"/>
    <n v="183"/>
    <s v="Horizon Community Hospital 310"/>
    <x v="50"/>
    <n v="0"/>
    <n v="3"/>
    <n v="0"/>
    <s v="LT"/>
    <n v="5"/>
    <s v="PASS"/>
    <x v="0"/>
  </r>
  <r>
    <s v="3-6-administered_dose_entry_into_iis_2-7_days_from_admin_date"/>
    <n v="183"/>
    <s v="Horizon Community Hospital 310"/>
    <x v="51"/>
    <n v="0"/>
    <n v="5"/>
    <n v="0"/>
    <s v="LT"/>
    <n v="5"/>
    <s v="PASS"/>
    <x v="0"/>
  </r>
  <r>
    <s v="3-7-administered_dose_entry_into_iis_8-14_days_from_admin_date"/>
    <n v="183"/>
    <s v="Horizon Community Hospital 310"/>
    <x v="52"/>
    <n v="0"/>
    <n v="5"/>
    <n v="0"/>
    <s v="LT"/>
    <n v="5"/>
    <s v="PASS"/>
    <x v="0"/>
  </r>
  <r>
    <s v="3-8-administered_dose_entry_into_iis_&gt;_14_days_from_admin_date"/>
    <n v="183"/>
    <s v="Horizon Community Hospital 310"/>
    <x v="53"/>
    <n v="0"/>
    <n v="5"/>
    <n v="0"/>
    <s v="LT"/>
    <n v="5"/>
    <s v="PASS"/>
    <x v="0"/>
  </r>
  <r>
    <s v="1-1-patient_first_name_is_present-"/>
    <n v="113"/>
    <s v="Horizon Community Hospital 314"/>
    <x v="0"/>
    <n v="46"/>
    <n v="46"/>
    <n v="100"/>
    <s v="GT"/>
    <n v="99"/>
    <s v="PASS"/>
    <x v="0"/>
  </r>
  <r>
    <s v="1-2-patient_middle_name_is_present-"/>
    <n v="113"/>
    <s v="Horizon Community Hospital 314"/>
    <x v="1"/>
    <n v="39"/>
    <n v="46"/>
    <n v="84.78"/>
    <s v="GT"/>
    <n v="75"/>
    <s v="PASS"/>
    <x v="0"/>
  </r>
  <r>
    <s v="1-3-patient_name_last_is_present-"/>
    <n v="113"/>
    <s v="Horizon Community Hospital 314"/>
    <x v="2"/>
    <n v="46"/>
    <n v="46"/>
    <n v="100"/>
    <s v="GT"/>
    <n v="99"/>
    <s v="PASS"/>
    <x v="0"/>
  </r>
  <r>
    <s v="1-4-patient_birth_date_is_present-_x0009_"/>
    <n v="113"/>
    <s v="Horizon Community Hospital 314"/>
    <x v="3"/>
    <n v="46"/>
    <n v="46"/>
    <n v="100"/>
    <s v="GT"/>
    <n v="99"/>
    <s v="PASS"/>
    <x v="0"/>
  </r>
  <r>
    <s v="1-5-patient_gender_is_present-"/>
    <n v="113"/>
    <s v="Horizon Community Hospital 314"/>
    <x v="4"/>
    <n v="46"/>
    <n v="46"/>
    <n v="100"/>
    <s v="GT"/>
    <n v="99"/>
    <s v="PASS"/>
    <x v="0"/>
  </r>
  <r>
    <s v="1-6-patient_address_street_is_present-"/>
    <n v="113"/>
    <s v="Horizon Community Hospital 314"/>
    <x v="5"/>
    <n v="46"/>
    <n v="46"/>
    <n v="100"/>
    <s v="GT"/>
    <n v="85"/>
    <s v="PASS"/>
    <x v="0"/>
  </r>
  <r>
    <s v="1-7-_patient_address_city_is_present-_x0009_"/>
    <n v="113"/>
    <s v="Horizon Community Hospital 314"/>
    <x v="6"/>
    <n v="46"/>
    <n v="46"/>
    <n v="100"/>
    <s v="GT"/>
    <n v="85"/>
    <s v="PASS"/>
    <x v="0"/>
  </r>
  <r>
    <s v="1-8-patient_address_state_is_present-_x0009_"/>
    <n v="113"/>
    <s v="Horizon Community Hospital 314"/>
    <x v="7"/>
    <n v="46"/>
    <n v="46"/>
    <n v="100"/>
    <s v="GT"/>
    <n v="85"/>
    <s v="PASS"/>
    <x v="0"/>
  </r>
  <r>
    <s v="1-9-patient_address_zip_code_is_present-_x0009_"/>
    <n v="113"/>
    <s v="Horizon Community Hospital 314"/>
    <x v="8"/>
    <n v="46"/>
    <n v="46"/>
    <n v="100"/>
    <s v="GT"/>
    <n v="85"/>
    <s v="PASS"/>
    <x v="0"/>
  </r>
  <r>
    <s v="1-10-patient_complete_address_is_present-"/>
    <n v="113"/>
    <s v="Horizon Community Hospital 314"/>
    <x v="9"/>
    <n v="46"/>
    <n v="46"/>
    <n v="100"/>
    <s v="GT"/>
    <n v="85"/>
    <s v="PASS"/>
    <x v="0"/>
  </r>
  <r>
    <s v="1-11-patient_race_is_present-"/>
    <n v="113"/>
    <s v="Horizon Community Hospital 314"/>
    <x v="10"/>
    <n v="46"/>
    <n v="46"/>
    <n v="100"/>
    <s v="GT"/>
    <n v="95"/>
    <s v="PASS"/>
    <x v="0"/>
  </r>
  <r>
    <s v="1-12-patient_ethnicity_is_present-"/>
    <n v="113"/>
    <s v="Horizon Community Hospital 314"/>
    <x v="11"/>
    <n v="46"/>
    <n v="46"/>
    <n v="100"/>
    <s v="GT"/>
    <n v="95"/>
    <s v="PASS"/>
    <x v="0"/>
  </r>
  <r>
    <s v="1-13-patient_phone_number_is_present-"/>
    <n v="113"/>
    <s v="Horizon Community Hospital 314"/>
    <x v="12"/>
    <n v="46"/>
    <n v="46"/>
    <n v="100"/>
    <s v="GT"/>
    <n v="90"/>
    <s v="PASS"/>
    <x v="0"/>
  </r>
  <r>
    <s v="1-14-patient_email_is_present-"/>
    <n v="113"/>
    <s v="Horizon Community Hospital 314"/>
    <x v="13"/>
    <n v="13"/>
    <n v="46"/>
    <n v="28.26"/>
    <s v="GT"/>
    <n v="90"/>
    <s v="FAIL"/>
    <x v="0"/>
  </r>
  <r>
    <s v="1-15-mother’s_maiden_name_is_present-"/>
    <n v="113"/>
    <s v="Horizon Community Hospital 314"/>
    <x v="14"/>
    <n v="18"/>
    <n v="46"/>
    <n v="39.130000000000003"/>
    <s v="GT"/>
    <n v="90"/>
    <s v="FAIL"/>
    <x v="0"/>
  </r>
  <r>
    <s v="1-16-responsible_person_first_name_is_present-"/>
    <n v="113"/>
    <s v="Horizon Community Hospital 314"/>
    <x v="15"/>
    <n v="29"/>
    <n v="46"/>
    <n v="63.04"/>
    <s v="GT"/>
    <n v="90"/>
    <s v="FAIL"/>
    <x v="0"/>
  </r>
  <r>
    <s v="1-17-responsible_person_last_name_is_present-"/>
    <n v="113"/>
    <s v="Horizon Community Hospital 314"/>
    <x v="16"/>
    <n v="29"/>
    <n v="46"/>
    <n v="63.04"/>
    <s v="GT"/>
    <n v="90"/>
    <s v="FAIL"/>
    <x v="0"/>
  </r>
  <r>
    <s v="1-18-vaccine_administration_code_is_present-"/>
    <n v="113"/>
    <s v="Horizon Community Hospital 314"/>
    <x v="17"/>
    <n v="462"/>
    <n v="462"/>
    <n v="100"/>
    <s v="GT"/>
    <n v="99"/>
    <s v="PASS"/>
    <x v="0"/>
  </r>
  <r>
    <s v="1-19-vaccine_administration_date_is_present-"/>
    <n v="113"/>
    <s v="Horizon Community Hospital 314"/>
    <x v="18"/>
    <n v="462"/>
    <n v="462"/>
    <n v="100"/>
    <s v="GT"/>
    <n v="99"/>
    <s v="PASS"/>
    <x v="0"/>
  </r>
  <r>
    <s v="1-20-vaccine_information_source_(e-g-_admin/historical_indicator)_is_present-"/>
    <n v="113"/>
    <s v="Horizon Community Hospital 314"/>
    <x v="19"/>
    <n v="462"/>
    <n v="462"/>
    <n v="100"/>
    <s v="GT"/>
    <n v="99"/>
    <s v="PASS"/>
    <x v="0"/>
  </r>
  <r>
    <s v="1-21-vaccine_lot_number_is_present-"/>
    <n v="113"/>
    <s v="Horizon Community Hospital 314"/>
    <x v="20"/>
    <n v="462"/>
    <n v="462"/>
    <n v="100"/>
    <s v="GT"/>
    <n v="99"/>
    <s v="PASS"/>
    <x v="0"/>
  </r>
  <r>
    <s v="1-22-vaccine_lot_expiration_date_is_present-"/>
    <n v="113"/>
    <s v="Horizon Community Hospital 314"/>
    <x v="21"/>
    <n v="462"/>
    <n v="462"/>
    <n v="100"/>
    <s v="GT"/>
    <n v="99"/>
    <s v="PASS"/>
    <x v="0"/>
  </r>
  <r>
    <s v="1-23-vaccine_eligibility_code_is_present-"/>
    <n v="113"/>
    <s v="Horizon Community Hospital 314"/>
    <x v="22"/>
    <n v="462"/>
    <n v="462"/>
    <n v="100"/>
    <s v="GT"/>
    <n v="99"/>
    <s v="PASS"/>
    <x v="0"/>
  </r>
  <r>
    <s v="1-24-vaccine_funding_source_is_present-"/>
    <n v="113"/>
    <s v="Horizon Community Hospital 314"/>
    <x v="23"/>
    <n v="462"/>
    <n v="462"/>
    <n v="100"/>
    <s v="GT"/>
    <n v="99"/>
    <s v="PASS"/>
    <x v="0"/>
  </r>
  <r>
    <s v="2-1-patients_born_on_the_first_of_the_month_do_not_exceed_normal_distribution_of_birth_dates-"/>
    <n v="113"/>
    <s v="Horizon Community Hospital 314"/>
    <x v="24"/>
    <n v="2"/>
    <n v="46"/>
    <n v="4.3499999999999996"/>
    <s v="LT"/>
    <n v="4"/>
    <s v="FAIL"/>
    <x v="0"/>
  </r>
  <r>
    <s v="2-2-patients_born_on_the_15th_of_the_month_do_not_exceed_normal_distribution_of_birth_dates-"/>
    <n v="113"/>
    <s v="Horizon Community Hospital 314"/>
    <x v="25"/>
    <n v="0"/>
    <n v="46"/>
    <n v="0"/>
    <s v="LT"/>
    <n v="4"/>
    <s v="PASS"/>
    <x v="0"/>
  </r>
  <r>
    <s v="2-3-patients_born_on_the_last_day_of_the_month_do_not_exceed_normal_distribution_of_birth_dates-"/>
    <n v="113"/>
    <s v="Horizon Community Hospital 314"/>
    <x v="26"/>
    <n v="1"/>
    <n v="46"/>
    <n v="2.17"/>
    <s v="LT"/>
    <n v="4"/>
    <s v="PASS"/>
    <x v="0"/>
  </r>
  <r>
    <s v="2-4-patient_has_more_vaccinations_than_expected-"/>
    <n v="113"/>
    <s v="Horizon Community Hospital 314"/>
    <x v="27"/>
    <n v="0"/>
    <n v="46"/>
    <n v="0"/>
    <s v="LT"/>
    <n v="1"/>
    <s v="PASS"/>
    <x v="0"/>
  </r>
  <r>
    <s v="2-5-vaccine_administration_date_is_after_vaccine_lot_expiration_date-"/>
    <n v="113"/>
    <s v="Horizon Community Hospital 314"/>
    <x v="28"/>
    <n v="0"/>
    <n v="462"/>
    <n v="0"/>
    <s v="LT"/>
    <n v="1"/>
    <s v="PASS"/>
    <x v="0"/>
  </r>
  <r>
    <s v="2-6-vaccine_administration_date_is_before_birth_date-"/>
    <n v="113"/>
    <s v="Horizon Community Hospital 314"/>
    <x v="29"/>
    <n v="0"/>
    <n v="462"/>
    <n v="0"/>
    <s v="LT"/>
    <n v="1"/>
    <s v="PASS"/>
    <x v="0"/>
  </r>
  <r>
    <s v="2-7-vaccine_administration_dates_on_the_first_day_of_the_month_do_not_exceed_normal_distribution_of_administrations_dates-"/>
    <n v="113"/>
    <s v="Horizon Community Hospital 314"/>
    <x v="30"/>
    <n v="16"/>
    <n v="462"/>
    <n v="3.46"/>
    <s v="LT"/>
    <n v="4"/>
    <s v="PASS"/>
    <x v="0"/>
  </r>
  <r>
    <s v="2-8-vaccine_administration_dates_on_the_15th_of_the_month_do_not_exceed_normal_distribution_of_administration_dates-"/>
    <n v="113"/>
    <s v="Horizon Community Hospital 314"/>
    <x v="31"/>
    <n v="6"/>
    <n v="462"/>
    <n v="1.3"/>
    <s v="LT"/>
    <n v="4"/>
    <s v="PASS"/>
    <x v="0"/>
  </r>
  <r>
    <s v="2-9-vaccine_administration_dates_on_the_last_day_of_the_month_do_not_exceed_normal_distribution_of_administration_dates-"/>
    <n v="113"/>
    <s v="Horizon Community Hospital 314"/>
    <x v="32"/>
    <n v="6"/>
    <n v="462"/>
    <n v="1.3"/>
    <s v="LT"/>
    <n v="4"/>
    <s v="PASS"/>
    <x v="0"/>
  </r>
  <r>
    <s v="2-10-vaccine_administration_code_was_administered_at_an_improbable_age-"/>
    <n v="113"/>
    <s v="Horizon Community Hospital 314"/>
    <x v="33"/>
    <n v="26"/>
    <n v="462"/>
    <n v="5.63"/>
    <s v="LT"/>
    <n v="1"/>
    <s v="FAIL"/>
    <x v="0"/>
  </r>
  <r>
    <s v="2-11-vaccine_administration_code_is_not_specific_for_administered_vaccination_event-"/>
    <n v="113"/>
    <s v="Horizon Community Hospital 314"/>
    <x v="34"/>
    <n v="0"/>
    <n v="462"/>
    <n v="0"/>
    <s v="LT"/>
    <n v="1"/>
    <s v="PASS"/>
    <x v="0"/>
  </r>
  <r>
    <s v="2-12-vaccine_lot_number_has_an_invalid_prefix-"/>
    <n v="113"/>
    <s v="Horizon Community Hospital 314"/>
    <x v="35"/>
    <n v="0"/>
    <n v="462"/>
    <n v="0"/>
    <s v="LT"/>
    <n v="1"/>
    <s v="PASS"/>
    <x v="0"/>
  </r>
  <r>
    <s v="2-13-vaccine_lot_number_has_an_invalid_infix-"/>
    <n v="113"/>
    <s v="Horizon Community Hospital 314"/>
    <x v="36"/>
    <n v="0"/>
    <n v="462"/>
    <n v="0"/>
    <s v="LT"/>
    <n v="1"/>
    <s v="PASS"/>
    <x v="0"/>
  </r>
  <r>
    <s v="2-14-vaccine_lot_number_has_an_invalid_suffix-"/>
    <n v="113"/>
    <s v="Horizon Community Hospital 314"/>
    <x v="37"/>
    <n v="0"/>
    <n v="462"/>
    <n v="0"/>
    <s v="LT"/>
    <n v="1"/>
    <s v="PASS"/>
    <x v="0"/>
  </r>
  <r>
    <s v="2-15-vaccine_lot_number_contains_at_least_one_invalid_character-"/>
    <n v="113"/>
    <s v="Horizon Community Hospital 314"/>
    <x v="38"/>
    <n v="0"/>
    <n v="462"/>
    <n v="0"/>
    <s v="LT"/>
    <n v="1"/>
    <s v="PASS"/>
    <x v="0"/>
  </r>
  <r>
    <s v="2-16-vaccine_lot_number_is_too_short-"/>
    <n v="113"/>
    <s v="Horizon Community Hospital 314"/>
    <x v="39"/>
    <n v="0"/>
    <n v="462"/>
    <n v="0"/>
    <s v="LT"/>
    <n v="1"/>
    <s v="PASS"/>
    <x v="0"/>
  </r>
  <r>
    <s v="2-17-vaccine_administration_code_is_unrecognized-"/>
    <n v="113"/>
    <s v="Horizon Community Hospital 314"/>
    <x v="40"/>
    <n v="0"/>
    <n v="462"/>
    <n v="0"/>
    <s v="LT"/>
    <n v="1"/>
    <s v="PASS"/>
    <x v="0"/>
  </r>
  <r>
    <s v="2-18-vaccine_manufacturer_is_unrecognized-"/>
    <n v="113"/>
    <s v="Horizon Community Hospital 314"/>
    <x v="41"/>
    <n v="0"/>
    <n v="462"/>
    <n v="0"/>
    <s v="LT"/>
    <n v="1"/>
    <s v="PASS"/>
    <x v="0"/>
  </r>
  <r>
    <s v="2-19-vaccine_administration_route_is_unrecognized-"/>
    <n v="113"/>
    <s v="Horizon Community Hospital 314"/>
    <x v="42"/>
    <n v="0"/>
    <n v="462"/>
    <n v="0"/>
    <s v="LT"/>
    <n v="1"/>
    <s v="PASS"/>
    <x v="0"/>
  </r>
  <r>
    <s v="2-20-vaccine_body_site_is_unrecognized-"/>
    <n v="113"/>
    <s v="Horizon Community Hospital 314"/>
    <x v="43"/>
    <n v="1"/>
    <n v="462"/>
    <n v="0.22"/>
    <s v="LT"/>
    <n v="1"/>
    <s v="PASS"/>
    <x v="0"/>
  </r>
  <r>
    <s v="2-21-vaccination_information_source_is_administered_but_appeared_to_be_historical-"/>
    <n v="113"/>
    <s v="Horizon Community Hospital 314"/>
    <x v="44"/>
    <n v="0"/>
    <n v="462"/>
    <n v="0"/>
    <s v="NONE"/>
    <s v="NONE"/>
    <s v="NONE"/>
    <x v="0"/>
  </r>
  <r>
    <s v="2-22-_funding_source_does_not_match_eligibility_code"/>
    <n v="113"/>
    <s v="Horizon Community Hospital 314"/>
    <x v="45"/>
    <n v="5"/>
    <n v="462"/>
    <n v="1.08"/>
    <s v="NONE"/>
    <s v="NONE"/>
    <s v="NONE"/>
    <x v="0"/>
  </r>
  <r>
    <s v="3-1-administered_vaccination_events_are_entered_into_the_iis_within_one_calendar_day_from_administration_date-"/>
    <n v="113"/>
    <s v="Horizon Community Hospital 314"/>
    <x v="46"/>
    <n v="452"/>
    <n v="462"/>
    <n v="97.84"/>
    <s v="GT"/>
    <n v="95"/>
    <s v="PASS"/>
    <x v="0"/>
  </r>
  <r>
    <s v="3-2-patient_entry_into_iis_≤30_days_from_birth"/>
    <n v="113"/>
    <s v="Horizon Community Hospital 314"/>
    <x v="47"/>
    <n v="34"/>
    <n v="46"/>
    <n v="73.91"/>
    <s v="GT"/>
    <n v="95"/>
    <s v="FAIL"/>
    <x v="0"/>
  </r>
  <r>
    <s v="3-3-patient_entry_into_iis_30–45_days_from_birth"/>
    <n v="113"/>
    <s v="Horizon Community Hospital 314"/>
    <x v="48"/>
    <n v="0"/>
    <n v="46"/>
    <n v="0"/>
    <s v="LT"/>
    <n v="5"/>
    <s v="PASS"/>
    <x v="0"/>
  </r>
  <r>
    <s v="3-4-patient_entry_into_iis_45–60_days_from_birth"/>
    <n v="113"/>
    <s v="Horizon Community Hospital 314"/>
    <x v="49"/>
    <n v="0"/>
    <n v="46"/>
    <n v="0"/>
    <s v="LT"/>
    <n v="5"/>
    <s v="PASS"/>
    <x v="0"/>
  </r>
  <r>
    <s v="3-5-patient_entry_into_iis_&gt;_60_days_from_birth"/>
    <n v="113"/>
    <s v="Horizon Community Hospital 314"/>
    <x v="50"/>
    <n v="12"/>
    <n v="46"/>
    <n v="26.09"/>
    <s v="LT"/>
    <n v="5"/>
    <s v="FAIL"/>
    <x v="0"/>
  </r>
  <r>
    <s v="3-6-administered_dose_entry_into_iis_2-7_days_from_admin_date"/>
    <n v="113"/>
    <s v="Horizon Community Hospital 314"/>
    <x v="51"/>
    <n v="8"/>
    <n v="462"/>
    <n v="1.73"/>
    <s v="LT"/>
    <n v="5"/>
    <s v="PASS"/>
    <x v="0"/>
  </r>
  <r>
    <s v="3-7-administered_dose_entry_into_iis_8-14_days_from_admin_date"/>
    <n v="113"/>
    <s v="Horizon Community Hospital 314"/>
    <x v="52"/>
    <n v="0"/>
    <n v="462"/>
    <n v="0"/>
    <s v="LT"/>
    <n v="5"/>
    <s v="PASS"/>
    <x v="0"/>
  </r>
  <r>
    <s v="3-8-administered_dose_entry_into_iis_&gt;_14_days_from_admin_date"/>
    <n v="113"/>
    <s v="Horizon Community Hospital 314"/>
    <x v="53"/>
    <n v="2"/>
    <n v="462"/>
    <n v="0.43"/>
    <s v="LT"/>
    <n v="5"/>
    <s v="PASS"/>
    <x v="0"/>
  </r>
  <r>
    <s v="1-1-patient_first_name_is_present-"/>
    <n v="116"/>
    <s v="Horizon Community Hospital 380"/>
    <x v="0"/>
    <n v="9"/>
    <n v="9"/>
    <n v="100"/>
    <s v="GT"/>
    <n v="99"/>
    <s v="PASS"/>
    <x v="0"/>
  </r>
  <r>
    <s v="1-2-patient_middle_name_is_present-"/>
    <n v="116"/>
    <s v="Horizon Community Hospital 380"/>
    <x v="1"/>
    <n v="8"/>
    <n v="9"/>
    <n v="88.89"/>
    <s v="GT"/>
    <n v="75"/>
    <s v="PASS"/>
    <x v="0"/>
  </r>
  <r>
    <s v="1-3-patient_name_last_is_present-"/>
    <n v="116"/>
    <s v="Horizon Community Hospital 380"/>
    <x v="2"/>
    <n v="9"/>
    <n v="9"/>
    <n v="100"/>
    <s v="GT"/>
    <n v="99"/>
    <s v="PASS"/>
    <x v="0"/>
  </r>
  <r>
    <s v="1-4-patient_birth_date_is_present-_x0009_"/>
    <n v="116"/>
    <s v="Horizon Community Hospital 380"/>
    <x v="3"/>
    <n v="9"/>
    <n v="9"/>
    <n v="100"/>
    <s v="GT"/>
    <n v="99"/>
    <s v="PASS"/>
    <x v="0"/>
  </r>
  <r>
    <s v="1-5-patient_gender_is_present-"/>
    <n v="116"/>
    <s v="Horizon Community Hospital 380"/>
    <x v="4"/>
    <n v="9"/>
    <n v="9"/>
    <n v="100"/>
    <s v="GT"/>
    <n v="99"/>
    <s v="PASS"/>
    <x v="0"/>
  </r>
  <r>
    <s v="1-6-patient_address_street_is_present-"/>
    <n v="116"/>
    <s v="Horizon Community Hospital 380"/>
    <x v="5"/>
    <n v="9"/>
    <n v="9"/>
    <n v="100"/>
    <s v="GT"/>
    <n v="85"/>
    <s v="PASS"/>
    <x v="0"/>
  </r>
  <r>
    <s v="1-7-_patient_address_city_is_present-_x0009_"/>
    <n v="116"/>
    <s v="Horizon Community Hospital 380"/>
    <x v="6"/>
    <n v="9"/>
    <n v="9"/>
    <n v="100"/>
    <s v="GT"/>
    <n v="85"/>
    <s v="PASS"/>
    <x v="0"/>
  </r>
  <r>
    <s v="1-8-patient_address_state_is_present-_x0009_"/>
    <n v="116"/>
    <s v="Horizon Community Hospital 380"/>
    <x v="7"/>
    <n v="9"/>
    <n v="9"/>
    <n v="100"/>
    <s v="GT"/>
    <n v="85"/>
    <s v="PASS"/>
    <x v="0"/>
  </r>
  <r>
    <s v="1-9-patient_address_zip_code_is_present-_x0009_"/>
    <n v="116"/>
    <s v="Horizon Community Hospital 380"/>
    <x v="8"/>
    <n v="9"/>
    <n v="9"/>
    <n v="100"/>
    <s v="GT"/>
    <n v="85"/>
    <s v="PASS"/>
    <x v="0"/>
  </r>
  <r>
    <s v="1-10-patient_complete_address_is_present-"/>
    <n v="116"/>
    <s v="Horizon Community Hospital 380"/>
    <x v="9"/>
    <n v="9"/>
    <n v="9"/>
    <n v="100"/>
    <s v="GT"/>
    <n v="85"/>
    <s v="PASS"/>
    <x v="0"/>
  </r>
  <r>
    <s v="1-11-patient_race_is_present-"/>
    <n v="116"/>
    <s v="Horizon Community Hospital 380"/>
    <x v="10"/>
    <n v="9"/>
    <n v="9"/>
    <n v="100"/>
    <s v="GT"/>
    <n v="95"/>
    <s v="PASS"/>
    <x v="0"/>
  </r>
  <r>
    <s v="1-12-patient_ethnicity_is_present-"/>
    <n v="116"/>
    <s v="Horizon Community Hospital 380"/>
    <x v="11"/>
    <n v="9"/>
    <n v="9"/>
    <n v="100"/>
    <s v="GT"/>
    <n v="95"/>
    <s v="PASS"/>
    <x v="0"/>
  </r>
  <r>
    <s v="1-13-patient_phone_number_is_present-"/>
    <n v="116"/>
    <s v="Horizon Community Hospital 380"/>
    <x v="12"/>
    <n v="9"/>
    <n v="9"/>
    <n v="100"/>
    <s v="GT"/>
    <n v="90"/>
    <s v="PASS"/>
    <x v="0"/>
  </r>
  <r>
    <s v="1-14-patient_email_is_present-"/>
    <n v="116"/>
    <s v="Horizon Community Hospital 380"/>
    <x v="13"/>
    <n v="5"/>
    <n v="9"/>
    <n v="55.56"/>
    <s v="GT"/>
    <n v="90"/>
    <s v="FAIL"/>
    <x v="0"/>
  </r>
  <r>
    <s v="1-15-mother’s_maiden_name_is_present-"/>
    <n v="116"/>
    <s v="Horizon Community Hospital 380"/>
    <x v="14"/>
    <n v="4"/>
    <n v="9"/>
    <n v="44.44"/>
    <s v="GT"/>
    <n v="90"/>
    <s v="FAIL"/>
    <x v="0"/>
  </r>
  <r>
    <s v="1-16-responsible_person_first_name_is_present-"/>
    <n v="116"/>
    <s v="Horizon Community Hospital 380"/>
    <x v="15"/>
    <n v="7"/>
    <n v="9"/>
    <n v="77.78"/>
    <s v="GT"/>
    <n v="90"/>
    <s v="FAIL"/>
    <x v="0"/>
  </r>
  <r>
    <s v="1-17-responsible_person_last_name_is_present-"/>
    <n v="116"/>
    <s v="Horizon Community Hospital 380"/>
    <x v="16"/>
    <n v="7"/>
    <n v="9"/>
    <n v="77.78"/>
    <s v="GT"/>
    <n v="90"/>
    <s v="FAIL"/>
    <x v="0"/>
  </r>
  <r>
    <s v="1-18-vaccine_administration_code_is_present-"/>
    <n v="116"/>
    <s v="Horizon Community Hospital 380"/>
    <x v="17"/>
    <n v="35"/>
    <n v="35"/>
    <n v="100"/>
    <s v="GT"/>
    <n v="99"/>
    <s v="PASS"/>
    <x v="0"/>
  </r>
  <r>
    <s v="1-19-vaccine_administration_date_is_present-"/>
    <n v="116"/>
    <s v="Horizon Community Hospital 380"/>
    <x v="18"/>
    <n v="35"/>
    <n v="35"/>
    <n v="100"/>
    <s v="GT"/>
    <n v="99"/>
    <s v="PASS"/>
    <x v="0"/>
  </r>
  <r>
    <s v="1-20-vaccine_information_source_(e-g-_admin/historical_indicator)_is_present-"/>
    <n v="116"/>
    <s v="Horizon Community Hospital 380"/>
    <x v="19"/>
    <n v="35"/>
    <n v="35"/>
    <n v="100"/>
    <s v="GT"/>
    <n v="99"/>
    <s v="PASS"/>
    <x v="0"/>
  </r>
  <r>
    <s v="1-21-vaccine_lot_number_is_present-"/>
    <n v="116"/>
    <s v="Horizon Community Hospital 380"/>
    <x v="20"/>
    <n v="35"/>
    <n v="35"/>
    <n v="100"/>
    <s v="GT"/>
    <n v="99"/>
    <s v="PASS"/>
    <x v="0"/>
  </r>
  <r>
    <s v="1-22-vaccine_lot_expiration_date_is_present-"/>
    <n v="116"/>
    <s v="Horizon Community Hospital 380"/>
    <x v="21"/>
    <n v="35"/>
    <n v="35"/>
    <n v="100"/>
    <s v="GT"/>
    <n v="99"/>
    <s v="PASS"/>
    <x v="0"/>
  </r>
  <r>
    <s v="1-23-vaccine_eligibility_code_is_present-"/>
    <n v="116"/>
    <s v="Horizon Community Hospital 380"/>
    <x v="22"/>
    <n v="35"/>
    <n v="35"/>
    <n v="100"/>
    <s v="GT"/>
    <n v="99"/>
    <s v="PASS"/>
    <x v="0"/>
  </r>
  <r>
    <s v="1-24-vaccine_funding_source_is_present-"/>
    <n v="116"/>
    <s v="Horizon Community Hospital 380"/>
    <x v="23"/>
    <n v="35"/>
    <n v="35"/>
    <n v="100"/>
    <s v="GT"/>
    <n v="99"/>
    <s v="PASS"/>
    <x v="0"/>
  </r>
  <r>
    <s v="2-1-patients_born_on_the_first_of_the_month_do_not_exceed_normal_distribution_of_birth_dates-"/>
    <n v="116"/>
    <s v="Horizon Community Hospital 380"/>
    <x v="24"/>
    <n v="0"/>
    <n v="9"/>
    <n v="0"/>
    <s v="LT"/>
    <n v="4"/>
    <s v="PASS"/>
    <x v="0"/>
  </r>
  <r>
    <s v="2-2-patients_born_on_the_15th_of_the_month_do_not_exceed_normal_distribution_of_birth_dates-"/>
    <n v="116"/>
    <s v="Horizon Community Hospital 380"/>
    <x v="25"/>
    <n v="0"/>
    <n v="9"/>
    <n v="0"/>
    <s v="LT"/>
    <n v="4"/>
    <s v="PASS"/>
    <x v="0"/>
  </r>
  <r>
    <s v="2-3-patients_born_on_the_last_day_of_the_month_do_not_exceed_normal_distribution_of_birth_dates-"/>
    <n v="116"/>
    <s v="Horizon Community Hospital 380"/>
    <x v="26"/>
    <n v="0"/>
    <n v="9"/>
    <n v="0"/>
    <s v="LT"/>
    <n v="4"/>
    <s v="PASS"/>
    <x v="0"/>
  </r>
  <r>
    <s v="2-4-patient_has_more_vaccinations_than_expected-"/>
    <n v="116"/>
    <s v="Horizon Community Hospital 380"/>
    <x v="27"/>
    <n v="0"/>
    <n v="9"/>
    <n v="0"/>
    <s v="LT"/>
    <n v="1"/>
    <s v="PASS"/>
    <x v="0"/>
  </r>
  <r>
    <s v="2-5-vaccine_administration_date_is_after_vaccine_lot_expiration_date-"/>
    <n v="116"/>
    <s v="Horizon Community Hospital 380"/>
    <x v="28"/>
    <n v="0"/>
    <n v="35"/>
    <n v="0"/>
    <s v="LT"/>
    <n v="1"/>
    <s v="PASS"/>
    <x v="0"/>
  </r>
  <r>
    <s v="2-6-vaccine_administration_date_is_before_birth_date-"/>
    <n v="116"/>
    <s v="Horizon Community Hospital 380"/>
    <x v="29"/>
    <n v="0"/>
    <n v="35"/>
    <n v="0"/>
    <s v="LT"/>
    <n v="1"/>
    <s v="PASS"/>
    <x v="0"/>
  </r>
  <r>
    <s v="2-7-vaccine_administration_dates_on_the_first_day_of_the_month_do_not_exceed_normal_distribution_of_administrations_dates-"/>
    <n v="116"/>
    <s v="Horizon Community Hospital 380"/>
    <x v="30"/>
    <n v="0"/>
    <n v="35"/>
    <n v="0"/>
    <s v="LT"/>
    <n v="4"/>
    <s v="PASS"/>
    <x v="0"/>
  </r>
  <r>
    <s v="2-8-vaccine_administration_dates_on_the_15th_of_the_month_do_not_exceed_normal_distribution_of_administration_dates-"/>
    <n v="116"/>
    <s v="Horizon Community Hospital 380"/>
    <x v="31"/>
    <n v="0"/>
    <n v="35"/>
    <n v="0"/>
    <s v="LT"/>
    <n v="4"/>
    <s v="PASS"/>
    <x v="0"/>
  </r>
  <r>
    <s v="2-9-vaccine_administration_dates_on_the_last_day_of_the_month_do_not_exceed_normal_distribution_of_administration_dates-"/>
    <n v="116"/>
    <s v="Horizon Community Hospital 380"/>
    <x v="32"/>
    <n v="0"/>
    <n v="35"/>
    <n v="0"/>
    <s v="LT"/>
    <n v="4"/>
    <s v="PASS"/>
    <x v="0"/>
  </r>
  <r>
    <s v="2-10-vaccine_administration_code_was_administered_at_an_improbable_age-"/>
    <n v="116"/>
    <s v="Horizon Community Hospital 380"/>
    <x v="33"/>
    <n v="0"/>
    <n v="35"/>
    <n v="0"/>
    <s v="LT"/>
    <n v="1"/>
    <s v="PASS"/>
    <x v="0"/>
  </r>
  <r>
    <s v="2-11-vaccine_administration_code_is_not_specific_for_administered_vaccination_event-"/>
    <n v="116"/>
    <s v="Horizon Community Hospital 380"/>
    <x v="34"/>
    <n v="0"/>
    <n v="35"/>
    <n v="0"/>
    <s v="LT"/>
    <n v="1"/>
    <s v="PASS"/>
    <x v="0"/>
  </r>
  <r>
    <s v="2-12-vaccine_lot_number_has_an_invalid_prefix-"/>
    <n v="116"/>
    <s v="Horizon Community Hospital 380"/>
    <x v="35"/>
    <n v="0"/>
    <n v="35"/>
    <n v="0"/>
    <s v="LT"/>
    <n v="1"/>
    <s v="PASS"/>
    <x v="0"/>
  </r>
  <r>
    <s v="2-13-vaccine_lot_number_has_an_invalid_infix-"/>
    <n v="116"/>
    <s v="Horizon Community Hospital 380"/>
    <x v="36"/>
    <n v="0"/>
    <n v="35"/>
    <n v="0"/>
    <s v="LT"/>
    <n v="1"/>
    <s v="PASS"/>
    <x v="0"/>
  </r>
  <r>
    <s v="2-14-vaccine_lot_number_has_an_invalid_suffix-"/>
    <n v="116"/>
    <s v="Horizon Community Hospital 380"/>
    <x v="37"/>
    <n v="0"/>
    <n v="35"/>
    <n v="0"/>
    <s v="LT"/>
    <n v="1"/>
    <s v="PASS"/>
    <x v="0"/>
  </r>
  <r>
    <s v="2-15-vaccine_lot_number_contains_at_least_one_invalid_character-"/>
    <n v="116"/>
    <s v="Horizon Community Hospital 380"/>
    <x v="38"/>
    <n v="0"/>
    <n v="35"/>
    <n v="0"/>
    <s v="LT"/>
    <n v="1"/>
    <s v="PASS"/>
    <x v="0"/>
  </r>
  <r>
    <s v="2-16-vaccine_lot_number_is_too_short-"/>
    <n v="116"/>
    <s v="Horizon Community Hospital 380"/>
    <x v="39"/>
    <n v="0"/>
    <n v="35"/>
    <n v="0"/>
    <s v="LT"/>
    <n v="1"/>
    <s v="PASS"/>
    <x v="0"/>
  </r>
  <r>
    <s v="2-17-vaccine_administration_code_is_unrecognized-"/>
    <n v="116"/>
    <s v="Horizon Community Hospital 380"/>
    <x v="40"/>
    <n v="0"/>
    <n v="35"/>
    <n v="0"/>
    <s v="LT"/>
    <n v="1"/>
    <s v="PASS"/>
    <x v="0"/>
  </r>
  <r>
    <s v="2-18-vaccine_manufacturer_is_unrecognized-"/>
    <n v="116"/>
    <s v="Horizon Community Hospital 380"/>
    <x v="41"/>
    <n v="0"/>
    <n v="35"/>
    <n v="0"/>
    <s v="LT"/>
    <n v="1"/>
    <s v="PASS"/>
    <x v="0"/>
  </r>
  <r>
    <s v="2-19-vaccine_administration_route_is_unrecognized-"/>
    <n v="116"/>
    <s v="Horizon Community Hospital 380"/>
    <x v="42"/>
    <n v="0"/>
    <n v="35"/>
    <n v="0"/>
    <s v="LT"/>
    <n v="1"/>
    <s v="PASS"/>
    <x v="0"/>
  </r>
  <r>
    <s v="2-20-vaccine_body_site_is_unrecognized-"/>
    <n v="116"/>
    <s v="Horizon Community Hospital 380"/>
    <x v="43"/>
    <n v="0"/>
    <n v="35"/>
    <n v="0"/>
    <s v="LT"/>
    <n v="1"/>
    <s v="PASS"/>
    <x v="0"/>
  </r>
  <r>
    <s v="2-21-vaccination_information_source_is_administered_but_appeared_to_be_historical-"/>
    <n v="116"/>
    <s v="Horizon Community Hospital 380"/>
    <x v="44"/>
    <n v="0"/>
    <n v="35"/>
    <n v="0"/>
    <s v="NONE"/>
    <s v="NONE"/>
    <s v="NONE"/>
    <x v="0"/>
  </r>
  <r>
    <s v="2-22-_funding_source_does_not_match_eligibility_code"/>
    <n v="116"/>
    <s v="Horizon Community Hospital 380"/>
    <x v="45"/>
    <n v="1"/>
    <n v="35"/>
    <n v="2.86"/>
    <s v="NONE"/>
    <s v="NONE"/>
    <s v="NONE"/>
    <x v="0"/>
  </r>
  <r>
    <s v="3-1-administered_vaccination_events_are_entered_into_the_iis_within_one_calendar_day_from_administration_date-"/>
    <n v="116"/>
    <s v="Horizon Community Hospital 380"/>
    <x v="46"/>
    <n v="35"/>
    <n v="35"/>
    <n v="100"/>
    <s v="GT"/>
    <n v="95"/>
    <s v="PASS"/>
    <x v="0"/>
  </r>
  <r>
    <s v="3-2-patient_entry_into_iis_≤30_days_from_birth"/>
    <n v="116"/>
    <s v="Horizon Community Hospital 380"/>
    <x v="47"/>
    <n v="9"/>
    <n v="9"/>
    <n v="100"/>
    <s v="GT"/>
    <n v="95"/>
    <s v="PASS"/>
    <x v="0"/>
  </r>
  <r>
    <s v="3-3-patient_entry_into_iis_30–45_days_from_birth"/>
    <n v="116"/>
    <s v="Horizon Community Hospital 380"/>
    <x v="48"/>
    <n v="0"/>
    <n v="9"/>
    <n v="0"/>
    <s v="LT"/>
    <n v="5"/>
    <s v="PASS"/>
    <x v="0"/>
  </r>
  <r>
    <s v="3-4-patient_entry_into_iis_45–60_days_from_birth"/>
    <n v="116"/>
    <s v="Horizon Community Hospital 380"/>
    <x v="49"/>
    <n v="0"/>
    <n v="9"/>
    <n v="0"/>
    <s v="LT"/>
    <n v="5"/>
    <s v="PASS"/>
    <x v="0"/>
  </r>
  <r>
    <s v="3-5-patient_entry_into_iis_&gt;_60_days_from_birth"/>
    <n v="116"/>
    <s v="Horizon Community Hospital 380"/>
    <x v="50"/>
    <n v="0"/>
    <n v="9"/>
    <n v="0"/>
    <s v="LT"/>
    <n v="5"/>
    <s v="PASS"/>
    <x v="0"/>
  </r>
  <r>
    <s v="3-6-administered_dose_entry_into_iis_2-7_days_from_admin_date"/>
    <n v="116"/>
    <s v="Horizon Community Hospital 380"/>
    <x v="51"/>
    <n v="0"/>
    <n v="35"/>
    <n v="0"/>
    <s v="LT"/>
    <n v="5"/>
    <s v="PASS"/>
    <x v="0"/>
  </r>
  <r>
    <s v="3-7-administered_dose_entry_into_iis_8-14_days_from_admin_date"/>
    <n v="116"/>
    <s v="Horizon Community Hospital 380"/>
    <x v="52"/>
    <n v="0"/>
    <n v="35"/>
    <n v="0"/>
    <s v="LT"/>
    <n v="5"/>
    <s v="PASS"/>
    <x v="0"/>
  </r>
  <r>
    <s v="3-8-administered_dose_entry_into_iis_&gt;_14_days_from_admin_date"/>
    <n v="116"/>
    <s v="Horizon Community Hospital 380"/>
    <x v="53"/>
    <n v="0"/>
    <n v="35"/>
    <n v="0"/>
    <s v="LT"/>
    <n v="5"/>
    <s v="PASS"/>
    <x v="0"/>
  </r>
  <r>
    <s v="1-1-patient_first_name_is_present-"/>
    <n v="187"/>
    <s v="Horizon Community Hospital 71"/>
    <x v="0"/>
    <n v="1"/>
    <n v="1"/>
    <n v="100"/>
    <s v="GT"/>
    <n v="99"/>
    <s v="PASS"/>
    <x v="3"/>
  </r>
  <r>
    <s v="1-2-patient_middle_name_is_present-"/>
    <n v="187"/>
    <s v="Horizon Community Hospital 71"/>
    <x v="1"/>
    <n v="1"/>
    <n v="1"/>
    <n v="100"/>
    <s v="GT"/>
    <n v="75"/>
    <s v="PASS"/>
    <x v="3"/>
  </r>
  <r>
    <s v="1-3-patient_name_last_is_present-"/>
    <n v="187"/>
    <s v="Horizon Community Hospital 71"/>
    <x v="2"/>
    <n v="1"/>
    <n v="1"/>
    <n v="100"/>
    <s v="GT"/>
    <n v="99"/>
    <s v="PASS"/>
    <x v="3"/>
  </r>
  <r>
    <s v="1-4-patient_birth_date_is_present-_x0009_"/>
    <n v="187"/>
    <s v="Horizon Community Hospital 71"/>
    <x v="3"/>
    <n v="1"/>
    <n v="1"/>
    <n v="100"/>
    <s v="GT"/>
    <n v="99"/>
    <s v="PASS"/>
    <x v="3"/>
  </r>
  <r>
    <s v="1-5-patient_gender_is_present-"/>
    <n v="187"/>
    <s v="Horizon Community Hospital 71"/>
    <x v="4"/>
    <n v="1"/>
    <n v="1"/>
    <n v="100"/>
    <s v="GT"/>
    <n v="99"/>
    <s v="PASS"/>
    <x v="3"/>
  </r>
  <r>
    <s v="1-6-patient_address_street_is_present-"/>
    <n v="187"/>
    <s v="Horizon Community Hospital 71"/>
    <x v="5"/>
    <n v="1"/>
    <n v="1"/>
    <n v="100"/>
    <s v="GT"/>
    <n v="85"/>
    <s v="PASS"/>
    <x v="3"/>
  </r>
  <r>
    <s v="1-7-_patient_address_city_is_present-_x0009_"/>
    <n v="187"/>
    <s v="Horizon Community Hospital 71"/>
    <x v="6"/>
    <n v="1"/>
    <n v="1"/>
    <n v="100"/>
    <s v="GT"/>
    <n v="85"/>
    <s v="PASS"/>
    <x v="3"/>
  </r>
  <r>
    <s v="1-8-patient_address_state_is_present-_x0009_"/>
    <n v="187"/>
    <s v="Horizon Community Hospital 71"/>
    <x v="7"/>
    <n v="1"/>
    <n v="1"/>
    <n v="100"/>
    <s v="GT"/>
    <n v="85"/>
    <s v="PASS"/>
    <x v="3"/>
  </r>
  <r>
    <s v="1-9-patient_address_zip_code_is_present-_x0009_"/>
    <n v="187"/>
    <s v="Horizon Community Hospital 71"/>
    <x v="8"/>
    <n v="1"/>
    <n v="1"/>
    <n v="100"/>
    <s v="GT"/>
    <n v="85"/>
    <s v="PASS"/>
    <x v="3"/>
  </r>
  <r>
    <s v="1-10-patient_complete_address_is_present-"/>
    <n v="187"/>
    <s v="Horizon Community Hospital 71"/>
    <x v="9"/>
    <n v="1"/>
    <n v="1"/>
    <n v="100"/>
    <s v="GT"/>
    <n v="85"/>
    <s v="PASS"/>
    <x v="3"/>
  </r>
  <r>
    <s v="1-11-patient_race_is_present-"/>
    <n v="187"/>
    <s v="Horizon Community Hospital 71"/>
    <x v="10"/>
    <n v="1"/>
    <n v="1"/>
    <n v="100"/>
    <s v="GT"/>
    <n v="95"/>
    <s v="PASS"/>
    <x v="3"/>
  </r>
  <r>
    <s v="1-12-patient_ethnicity_is_present-"/>
    <n v="187"/>
    <s v="Horizon Community Hospital 71"/>
    <x v="11"/>
    <n v="1"/>
    <n v="1"/>
    <n v="100"/>
    <s v="GT"/>
    <n v="95"/>
    <s v="PASS"/>
    <x v="3"/>
  </r>
  <r>
    <s v="1-13-patient_phone_number_is_present-"/>
    <n v="187"/>
    <s v="Horizon Community Hospital 71"/>
    <x v="12"/>
    <n v="1"/>
    <n v="1"/>
    <n v="100"/>
    <s v="GT"/>
    <n v="90"/>
    <s v="PASS"/>
    <x v="3"/>
  </r>
  <r>
    <s v="1-14-patient_email_is_present-"/>
    <n v="187"/>
    <s v="Horizon Community Hospital 71"/>
    <x v="13"/>
    <n v="1"/>
    <n v="1"/>
    <n v="100"/>
    <s v="GT"/>
    <n v="90"/>
    <s v="PASS"/>
    <x v="3"/>
  </r>
  <r>
    <s v="1-15-mother’s_maiden_name_is_present-"/>
    <n v="187"/>
    <s v="Horizon Community Hospital 71"/>
    <x v="14"/>
    <n v="1"/>
    <n v="1"/>
    <n v="100"/>
    <s v="GT"/>
    <n v="90"/>
    <s v="PASS"/>
    <x v="3"/>
  </r>
  <r>
    <s v="1-16-responsible_person_first_name_is_present-"/>
    <n v="187"/>
    <s v="Horizon Community Hospital 71"/>
    <x v="15"/>
    <n v="1"/>
    <n v="1"/>
    <n v="100"/>
    <s v="GT"/>
    <n v="90"/>
    <s v="PASS"/>
    <x v="3"/>
  </r>
  <r>
    <s v="1-17-responsible_person_last_name_is_present-"/>
    <n v="187"/>
    <s v="Horizon Community Hospital 71"/>
    <x v="16"/>
    <n v="1"/>
    <n v="1"/>
    <n v="100"/>
    <s v="GT"/>
    <n v="90"/>
    <s v="PASS"/>
    <x v="3"/>
  </r>
  <r>
    <s v="1-18-vaccine_administration_code_is_present-"/>
    <n v="187"/>
    <s v="Horizon Community Hospital 71"/>
    <x v="17"/>
    <n v="1"/>
    <n v="1"/>
    <n v="100"/>
    <s v="GT"/>
    <n v="99"/>
    <s v="PASS"/>
    <x v="3"/>
  </r>
  <r>
    <s v="1-19-vaccine_administration_date_is_present-"/>
    <n v="187"/>
    <s v="Horizon Community Hospital 71"/>
    <x v="18"/>
    <n v="1"/>
    <n v="1"/>
    <n v="100"/>
    <s v="GT"/>
    <n v="99"/>
    <s v="PASS"/>
    <x v="3"/>
  </r>
  <r>
    <s v="1-20-vaccine_information_source_(e-g-_admin/historical_indicator)_is_present-"/>
    <n v="187"/>
    <s v="Horizon Community Hospital 71"/>
    <x v="19"/>
    <n v="1"/>
    <n v="1"/>
    <n v="100"/>
    <s v="GT"/>
    <n v="99"/>
    <s v="PASS"/>
    <x v="3"/>
  </r>
  <r>
    <s v="1-21-vaccine_lot_number_is_present-"/>
    <n v="187"/>
    <s v="Horizon Community Hospital 71"/>
    <x v="20"/>
    <n v="1"/>
    <n v="1"/>
    <n v="100"/>
    <s v="GT"/>
    <n v="99"/>
    <s v="PASS"/>
    <x v="3"/>
  </r>
  <r>
    <s v="1-22-vaccine_lot_expiration_date_is_present-"/>
    <n v="187"/>
    <s v="Horizon Community Hospital 71"/>
    <x v="21"/>
    <n v="1"/>
    <n v="1"/>
    <n v="100"/>
    <s v="GT"/>
    <n v="99"/>
    <s v="PASS"/>
    <x v="3"/>
  </r>
  <r>
    <s v="1-23-vaccine_eligibility_code_is_present-"/>
    <n v="187"/>
    <s v="Horizon Community Hospital 71"/>
    <x v="22"/>
    <n v="1"/>
    <n v="1"/>
    <n v="100"/>
    <s v="GT"/>
    <n v="99"/>
    <s v="PASS"/>
    <x v="3"/>
  </r>
  <r>
    <s v="1-24-vaccine_funding_source_is_present-"/>
    <n v="187"/>
    <s v="Horizon Community Hospital 71"/>
    <x v="23"/>
    <n v="1"/>
    <n v="1"/>
    <n v="100"/>
    <s v="GT"/>
    <n v="99"/>
    <s v="PASS"/>
    <x v="3"/>
  </r>
  <r>
    <s v="2-1-patients_born_on_the_first_of_the_month_do_not_exceed_normal_distribution_of_birth_dates-"/>
    <n v="187"/>
    <s v="Horizon Community Hospital 71"/>
    <x v="24"/>
    <n v="0"/>
    <n v="1"/>
    <n v="0"/>
    <s v="LT"/>
    <n v="4"/>
    <s v="PASS"/>
    <x v="3"/>
  </r>
  <r>
    <s v="2-2-patients_born_on_the_15th_of_the_month_do_not_exceed_normal_distribution_of_birth_dates-"/>
    <n v="187"/>
    <s v="Horizon Community Hospital 71"/>
    <x v="25"/>
    <n v="0"/>
    <n v="1"/>
    <n v="0"/>
    <s v="LT"/>
    <n v="4"/>
    <s v="PASS"/>
    <x v="3"/>
  </r>
  <r>
    <s v="2-3-patients_born_on_the_last_day_of_the_month_do_not_exceed_normal_distribution_of_birth_dates-"/>
    <n v="187"/>
    <s v="Horizon Community Hospital 71"/>
    <x v="26"/>
    <n v="0"/>
    <n v="1"/>
    <n v="0"/>
    <s v="LT"/>
    <n v="4"/>
    <s v="PASS"/>
    <x v="3"/>
  </r>
  <r>
    <s v="2-4-patient_has_more_vaccinations_than_expected-"/>
    <n v="187"/>
    <s v="Horizon Community Hospital 71"/>
    <x v="27"/>
    <n v="0"/>
    <n v="1"/>
    <n v="0"/>
    <s v="LT"/>
    <n v="1"/>
    <s v="PASS"/>
    <x v="3"/>
  </r>
  <r>
    <s v="2-5-vaccine_administration_date_is_after_vaccine_lot_expiration_date-"/>
    <n v="187"/>
    <s v="Horizon Community Hospital 71"/>
    <x v="28"/>
    <n v="0"/>
    <n v="1"/>
    <n v="0"/>
    <s v="LT"/>
    <n v="1"/>
    <s v="PASS"/>
    <x v="3"/>
  </r>
  <r>
    <s v="2-6-vaccine_administration_date_is_before_birth_date-"/>
    <n v="187"/>
    <s v="Horizon Community Hospital 71"/>
    <x v="29"/>
    <n v="0"/>
    <n v="1"/>
    <n v="0"/>
    <s v="LT"/>
    <n v="1"/>
    <s v="PASS"/>
    <x v="3"/>
  </r>
  <r>
    <s v="2-7-vaccine_administration_dates_on_the_first_day_of_the_month_do_not_exceed_normal_distribution_of_administrations_dates-"/>
    <n v="187"/>
    <s v="Horizon Community Hospital 71"/>
    <x v="30"/>
    <n v="0"/>
    <n v="1"/>
    <n v="0"/>
    <s v="LT"/>
    <n v="4"/>
    <s v="PASS"/>
    <x v="3"/>
  </r>
  <r>
    <s v="2-8-vaccine_administration_dates_on_the_15th_of_the_month_do_not_exceed_normal_distribution_of_administration_dates-"/>
    <n v="187"/>
    <s v="Horizon Community Hospital 71"/>
    <x v="31"/>
    <n v="0"/>
    <n v="1"/>
    <n v="0"/>
    <s v="LT"/>
    <n v="4"/>
    <s v="PASS"/>
    <x v="3"/>
  </r>
  <r>
    <s v="2-9-vaccine_administration_dates_on_the_last_day_of_the_month_do_not_exceed_normal_distribution_of_administration_dates-"/>
    <n v="187"/>
    <s v="Horizon Community Hospital 71"/>
    <x v="32"/>
    <n v="0"/>
    <n v="1"/>
    <n v="0"/>
    <s v="LT"/>
    <n v="4"/>
    <s v="PASS"/>
    <x v="3"/>
  </r>
  <r>
    <s v="2-10-vaccine_administration_code_was_administered_at_an_improbable_age-"/>
    <n v="187"/>
    <s v="Horizon Community Hospital 71"/>
    <x v="33"/>
    <n v="0"/>
    <n v="1"/>
    <n v="0"/>
    <s v="LT"/>
    <n v="1"/>
    <s v="PASS"/>
    <x v="3"/>
  </r>
  <r>
    <s v="2-11-vaccine_administration_code_is_not_specific_for_administered_vaccination_event-"/>
    <n v="187"/>
    <s v="Horizon Community Hospital 71"/>
    <x v="34"/>
    <n v="0"/>
    <n v="1"/>
    <n v="0"/>
    <s v="LT"/>
    <n v="1"/>
    <s v="PASS"/>
    <x v="3"/>
  </r>
  <r>
    <s v="2-12-vaccine_lot_number_has_an_invalid_prefix-"/>
    <n v="187"/>
    <s v="Horizon Community Hospital 71"/>
    <x v="35"/>
    <n v="0"/>
    <n v="1"/>
    <n v="0"/>
    <s v="LT"/>
    <n v="1"/>
    <s v="PASS"/>
    <x v="3"/>
  </r>
  <r>
    <s v="2-13-vaccine_lot_number_has_an_invalid_infix-"/>
    <n v="187"/>
    <s v="Horizon Community Hospital 71"/>
    <x v="36"/>
    <n v="0"/>
    <n v="1"/>
    <n v="0"/>
    <s v="LT"/>
    <n v="1"/>
    <s v="PASS"/>
    <x v="3"/>
  </r>
  <r>
    <s v="2-14-vaccine_lot_number_has_an_invalid_suffix-"/>
    <n v="187"/>
    <s v="Horizon Community Hospital 71"/>
    <x v="37"/>
    <n v="0"/>
    <n v="1"/>
    <n v="0"/>
    <s v="LT"/>
    <n v="1"/>
    <s v="PASS"/>
    <x v="3"/>
  </r>
  <r>
    <s v="2-15-vaccine_lot_number_contains_at_least_one_invalid_character-"/>
    <n v="187"/>
    <s v="Horizon Community Hospital 71"/>
    <x v="38"/>
    <n v="0"/>
    <n v="1"/>
    <n v="0"/>
    <s v="LT"/>
    <n v="1"/>
    <s v="PASS"/>
    <x v="3"/>
  </r>
  <r>
    <s v="2-16-vaccine_lot_number_is_too_short-"/>
    <n v="187"/>
    <s v="Horizon Community Hospital 71"/>
    <x v="39"/>
    <n v="0"/>
    <n v="1"/>
    <n v="0"/>
    <s v="LT"/>
    <n v="1"/>
    <s v="PASS"/>
    <x v="3"/>
  </r>
  <r>
    <s v="2-17-vaccine_administration_code_is_unrecognized-"/>
    <n v="187"/>
    <s v="Horizon Community Hospital 71"/>
    <x v="40"/>
    <n v="0"/>
    <n v="1"/>
    <n v="0"/>
    <s v="LT"/>
    <n v="1"/>
    <s v="PASS"/>
    <x v="3"/>
  </r>
  <r>
    <s v="2-18-vaccine_manufacturer_is_unrecognized-"/>
    <n v="187"/>
    <s v="Horizon Community Hospital 71"/>
    <x v="41"/>
    <n v="0"/>
    <n v="1"/>
    <n v="0"/>
    <s v="LT"/>
    <n v="1"/>
    <s v="PASS"/>
    <x v="3"/>
  </r>
  <r>
    <s v="2-19-vaccine_administration_route_is_unrecognized-"/>
    <n v="187"/>
    <s v="Horizon Community Hospital 71"/>
    <x v="42"/>
    <n v="0"/>
    <n v="1"/>
    <n v="0"/>
    <s v="LT"/>
    <n v="1"/>
    <s v="PASS"/>
    <x v="3"/>
  </r>
  <r>
    <s v="2-20-vaccine_body_site_is_unrecognized-"/>
    <n v="187"/>
    <s v="Horizon Community Hospital 71"/>
    <x v="43"/>
    <n v="0"/>
    <n v="1"/>
    <n v="0"/>
    <s v="LT"/>
    <n v="1"/>
    <s v="PASS"/>
    <x v="3"/>
  </r>
  <r>
    <s v="2-21-vaccination_information_source_is_administered_but_appeared_to_be_historical-"/>
    <n v="187"/>
    <s v="Horizon Community Hospital 71"/>
    <x v="44"/>
    <n v="0"/>
    <n v="1"/>
    <n v="0"/>
    <s v="NONE"/>
    <s v="NONE"/>
    <s v="NONE"/>
    <x v="3"/>
  </r>
  <r>
    <s v="2-22-_funding_source_does_not_match_eligibility_code"/>
    <n v="187"/>
    <s v="Horizon Community Hospital 71"/>
    <x v="45"/>
    <n v="0"/>
    <n v="1"/>
    <n v="0"/>
    <s v="NONE"/>
    <s v="NONE"/>
    <s v="NONE"/>
    <x v="3"/>
  </r>
  <r>
    <s v="3-1-administered_vaccination_events_are_entered_into_the_iis_within_one_calendar_day_from_administration_date-"/>
    <n v="187"/>
    <s v="Horizon Community Hospital 71"/>
    <x v="46"/>
    <n v="1"/>
    <n v="1"/>
    <n v="100"/>
    <s v="GT"/>
    <n v="95"/>
    <s v="PASS"/>
    <x v="3"/>
  </r>
  <r>
    <s v="3-2-patient_entry_into_iis_≤30_days_from_birth"/>
    <n v="187"/>
    <s v="Horizon Community Hospital 71"/>
    <x v="47"/>
    <n v="1"/>
    <n v="1"/>
    <n v="100"/>
    <s v="GT"/>
    <n v="95"/>
    <s v="PASS"/>
    <x v="3"/>
  </r>
  <r>
    <s v="3-3-patient_entry_into_iis_30–45_days_from_birth"/>
    <n v="187"/>
    <s v="Horizon Community Hospital 71"/>
    <x v="48"/>
    <n v="0"/>
    <n v="1"/>
    <n v="0"/>
    <s v="LT"/>
    <n v="5"/>
    <s v="PASS"/>
    <x v="3"/>
  </r>
  <r>
    <s v="3-4-patient_entry_into_iis_45–60_days_from_birth"/>
    <n v="187"/>
    <s v="Horizon Community Hospital 71"/>
    <x v="49"/>
    <n v="0"/>
    <n v="1"/>
    <n v="0"/>
    <s v="LT"/>
    <n v="5"/>
    <s v="PASS"/>
    <x v="3"/>
  </r>
  <r>
    <s v="3-5-patient_entry_into_iis_&gt;_60_days_from_birth"/>
    <n v="187"/>
    <s v="Horizon Community Hospital 71"/>
    <x v="50"/>
    <n v="0"/>
    <n v="1"/>
    <n v="0"/>
    <s v="LT"/>
    <n v="5"/>
    <s v="PASS"/>
    <x v="3"/>
  </r>
  <r>
    <s v="3-6-administered_dose_entry_into_iis_2-7_days_from_admin_date"/>
    <n v="187"/>
    <s v="Horizon Community Hospital 71"/>
    <x v="51"/>
    <n v="0"/>
    <n v="1"/>
    <n v="0"/>
    <s v="LT"/>
    <n v="5"/>
    <s v="PASS"/>
    <x v="3"/>
  </r>
  <r>
    <s v="3-7-administered_dose_entry_into_iis_8-14_days_from_admin_date"/>
    <n v="187"/>
    <s v="Horizon Community Hospital 71"/>
    <x v="52"/>
    <n v="0"/>
    <n v="1"/>
    <n v="0"/>
    <s v="LT"/>
    <n v="5"/>
    <s v="PASS"/>
    <x v="3"/>
  </r>
  <r>
    <s v="3-8-administered_dose_entry_into_iis_&gt;_14_days_from_admin_date"/>
    <n v="187"/>
    <s v="Horizon Community Hospital 71"/>
    <x v="53"/>
    <n v="0"/>
    <n v="1"/>
    <n v="0"/>
    <s v="LT"/>
    <n v="5"/>
    <s v="PASS"/>
    <x v="3"/>
  </r>
  <r>
    <s v="1-1-patient_first_name_is_present-"/>
    <n v="148"/>
    <s v="Horizon General Hospital 246"/>
    <x v="0"/>
    <n v="26"/>
    <n v="26"/>
    <n v="100"/>
    <s v="GT"/>
    <n v="99"/>
    <s v="PASS"/>
    <x v="0"/>
  </r>
  <r>
    <s v="1-2-patient_middle_name_is_present-"/>
    <n v="148"/>
    <s v="Horizon General Hospital 246"/>
    <x v="1"/>
    <n v="24"/>
    <n v="26"/>
    <n v="92.31"/>
    <s v="GT"/>
    <n v="75"/>
    <s v="PASS"/>
    <x v="0"/>
  </r>
  <r>
    <s v="1-3-patient_name_last_is_present-"/>
    <n v="148"/>
    <s v="Horizon General Hospital 246"/>
    <x v="2"/>
    <n v="26"/>
    <n v="26"/>
    <n v="100"/>
    <s v="GT"/>
    <n v="99"/>
    <s v="PASS"/>
    <x v="0"/>
  </r>
  <r>
    <s v="1-4-patient_birth_date_is_present-_x0009_"/>
    <n v="148"/>
    <s v="Horizon General Hospital 246"/>
    <x v="3"/>
    <n v="26"/>
    <n v="26"/>
    <n v="100"/>
    <s v="GT"/>
    <n v="99"/>
    <s v="PASS"/>
    <x v="0"/>
  </r>
  <r>
    <s v="1-5-patient_gender_is_present-"/>
    <n v="148"/>
    <s v="Horizon General Hospital 246"/>
    <x v="4"/>
    <n v="26"/>
    <n v="26"/>
    <n v="100"/>
    <s v="GT"/>
    <n v="99"/>
    <s v="PASS"/>
    <x v="0"/>
  </r>
  <r>
    <s v="1-6-patient_address_street_is_present-"/>
    <n v="148"/>
    <s v="Horizon General Hospital 246"/>
    <x v="5"/>
    <n v="26"/>
    <n v="26"/>
    <n v="100"/>
    <s v="GT"/>
    <n v="85"/>
    <s v="PASS"/>
    <x v="0"/>
  </r>
  <r>
    <s v="1-7-_patient_address_city_is_present-_x0009_"/>
    <n v="148"/>
    <s v="Horizon General Hospital 246"/>
    <x v="6"/>
    <n v="26"/>
    <n v="26"/>
    <n v="100"/>
    <s v="GT"/>
    <n v="85"/>
    <s v="PASS"/>
    <x v="0"/>
  </r>
  <r>
    <s v="1-8-patient_address_state_is_present-_x0009_"/>
    <n v="148"/>
    <s v="Horizon General Hospital 246"/>
    <x v="7"/>
    <n v="26"/>
    <n v="26"/>
    <n v="100"/>
    <s v="GT"/>
    <n v="85"/>
    <s v="PASS"/>
    <x v="0"/>
  </r>
  <r>
    <s v="1-9-patient_address_zip_code_is_present-_x0009_"/>
    <n v="148"/>
    <s v="Horizon General Hospital 246"/>
    <x v="8"/>
    <n v="26"/>
    <n v="26"/>
    <n v="100"/>
    <s v="GT"/>
    <n v="85"/>
    <s v="PASS"/>
    <x v="0"/>
  </r>
  <r>
    <s v="1-10-patient_complete_address_is_present-"/>
    <n v="148"/>
    <s v="Horizon General Hospital 246"/>
    <x v="9"/>
    <n v="26"/>
    <n v="26"/>
    <n v="100"/>
    <s v="GT"/>
    <n v="85"/>
    <s v="PASS"/>
    <x v="0"/>
  </r>
  <r>
    <s v="1-11-patient_race_is_present-"/>
    <n v="148"/>
    <s v="Horizon General Hospital 246"/>
    <x v="10"/>
    <n v="26"/>
    <n v="26"/>
    <n v="100"/>
    <s v="GT"/>
    <n v="95"/>
    <s v="PASS"/>
    <x v="0"/>
  </r>
  <r>
    <s v="1-12-patient_ethnicity_is_present-"/>
    <n v="148"/>
    <s v="Horizon General Hospital 246"/>
    <x v="11"/>
    <n v="26"/>
    <n v="26"/>
    <n v="100"/>
    <s v="GT"/>
    <n v="95"/>
    <s v="PASS"/>
    <x v="0"/>
  </r>
  <r>
    <s v="1-13-patient_phone_number_is_present-"/>
    <n v="148"/>
    <s v="Horizon General Hospital 246"/>
    <x v="12"/>
    <n v="26"/>
    <n v="26"/>
    <n v="100"/>
    <s v="GT"/>
    <n v="90"/>
    <s v="PASS"/>
    <x v="0"/>
  </r>
  <r>
    <s v="1-14-patient_email_is_present-"/>
    <n v="148"/>
    <s v="Horizon General Hospital 246"/>
    <x v="13"/>
    <n v="5"/>
    <n v="26"/>
    <n v="19.23"/>
    <s v="GT"/>
    <n v="90"/>
    <s v="FAIL"/>
    <x v="0"/>
  </r>
  <r>
    <s v="1-15-mother’s_maiden_name_is_present-"/>
    <n v="148"/>
    <s v="Horizon General Hospital 246"/>
    <x v="14"/>
    <n v="11"/>
    <n v="26"/>
    <n v="42.31"/>
    <s v="GT"/>
    <n v="90"/>
    <s v="FAIL"/>
    <x v="0"/>
  </r>
  <r>
    <s v="1-16-responsible_person_first_name_is_present-"/>
    <n v="148"/>
    <s v="Horizon General Hospital 246"/>
    <x v="15"/>
    <n v="18"/>
    <n v="26"/>
    <n v="69.23"/>
    <s v="GT"/>
    <n v="90"/>
    <s v="FAIL"/>
    <x v="0"/>
  </r>
  <r>
    <s v="1-17-responsible_person_last_name_is_present-"/>
    <n v="148"/>
    <s v="Horizon General Hospital 246"/>
    <x v="16"/>
    <n v="18"/>
    <n v="26"/>
    <n v="69.23"/>
    <s v="GT"/>
    <n v="90"/>
    <s v="FAIL"/>
    <x v="0"/>
  </r>
  <r>
    <s v="1-18-vaccine_administration_code_is_present-"/>
    <n v="148"/>
    <s v="Horizon General Hospital 246"/>
    <x v="17"/>
    <n v="203"/>
    <n v="203"/>
    <n v="100"/>
    <s v="GT"/>
    <n v="99"/>
    <s v="PASS"/>
    <x v="0"/>
  </r>
  <r>
    <s v="1-19-vaccine_administration_date_is_present-"/>
    <n v="148"/>
    <s v="Horizon General Hospital 246"/>
    <x v="18"/>
    <n v="203"/>
    <n v="203"/>
    <n v="100"/>
    <s v="GT"/>
    <n v="99"/>
    <s v="PASS"/>
    <x v="0"/>
  </r>
  <r>
    <s v="1-20-vaccine_information_source_(e-g-_admin/historical_indicator)_is_present-"/>
    <n v="148"/>
    <s v="Horizon General Hospital 246"/>
    <x v="19"/>
    <n v="203"/>
    <n v="203"/>
    <n v="100"/>
    <s v="GT"/>
    <n v="99"/>
    <s v="PASS"/>
    <x v="0"/>
  </r>
  <r>
    <s v="1-21-vaccine_lot_number_is_present-"/>
    <n v="148"/>
    <s v="Horizon General Hospital 246"/>
    <x v="20"/>
    <n v="203"/>
    <n v="203"/>
    <n v="100"/>
    <s v="GT"/>
    <n v="99"/>
    <s v="PASS"/>
    <x v="0"/>
  </r>
  <r>
    <s v="1-22-vaccine_lot_expiration_date_is_present-"/>
    <n v="148"/>
    <s v="Horizon General Hospital 246"/>
    <x v="21"/>
    <n v="203"/>
    <n v="203"/>
    <n v="100"/>
    <s v="GT"/>
    <n v="99"/>
    <s v="PASS"/>
    <x v="0"/>
  </r>
  <r>
    <s v="1-23-vaccine_eligibility_code_is_present-"/>
    <n v="148"/>
    <s v="Horizon General Hospital 246"/>
    <x v="22"/>
    <n v="203"/>
    <n v="203"/>
    <n v="100"/>
    <s v="GT"/>
    <n v="99"/>
    <s v="PASS"/>
    <x v="0"/>
  </r>
  <r>
    <s v="1-24-vaccine_funding_source_is_present-"/>
    <n v="148"/>
    <s v="Horizon General Hospital 246"/>
    <x v="23"/>
    <n v="203"/>
    <n v="203"/>
    <n v="100"/>
    <s v="GT"/>
    <n v="99"/>
    <s v="PASS"/>
    <x v="0"/>
  </r>
  <r>
    <s v="2-1-patients_born_on_the_first_of_the_month_do_not_exceed_normal_distribution_of_birth_dates-"/>
    <n v="148"/>
    <s v="Horizon General Hospital 246"/>
    <x v="24"/>
    <n v="0"/>
    <n v="26"/>
    <n v="0"/>
    <s v="LT"/>
    <n v="4"/>
    <s v="PASS"/>
    <x v="0"/>
  </r>
  <r>
    <s v="2-2-patients_born_on_the_15th_of_the_month_do_not_exceed_normal_distribution_of_birth_dates-"/>
    <n v="148"/>
    <s v="Horizon General Hospital 246"/>
    <x v="25"/>
    <n v="1"/>
    <n v="26"/>
    <n v="3.85"/>
    <s v="LT"/>
    <n v="4"/>
    <s v="PASS"/>
    <x v="0"/>
  </r>
  <r>
    <s v="2-3-patients_born_on_the_last_day_of_the_month_do_not_exceed_normal_distribution_of_birth_dates-"/>
    <n v="148"/>
    <s v="Horizon General Hospital 246"/>
    <x v="26"/>
    <n v="1"/>
    <n v="26"/>
    <n v="3.85"/>
    <s v="LT"/>
    <n v="4"/>
    <s v="PASS"/>
    <x v="0"/>
  </r>
  <r>
    <s v="2-4-patient_has_more_vaccinations_than_expected-"/>
    <n v="148"/>
    <s v="Horizon General Hospital 246"/>
    <x v="27"/>
    <n v="0"/>
    <n v="26"/>
    <n v="0"/>
    <s v="LT"/>
    <n v="1"/>
    <s v="PASS"/>
    <x v="0"/>
  </r>
  <r>
    <s v="2-5-vaccine_administration_date_is_after_vaccine_lot_expiration_date-"/>
    <n v="148"/>
    <s v="Horizon General Hospital 246"/>
    <x v="28"/>
    <n v="0"/>
    <n v="203"/>
    <n v="0"/>
    <s v="LT"/>
    <n v="1"/>
    <s v="PASS"/>
    <x v="0"/>
  </r>
  <r>
    <s v="2-6-vaccine_administration_date_is_before_birth_date-"/>
    <n v="148"/>
    <s v="Horizon General Hospital 246"/>
    <x v="29"/>
    <n v="0"/>
    <n v="203"/>
    <n v="0"/>
    <s v="LT"/>
    <n v="1"/>
    <s v="PASS"/>
    <x v="0"/>
  </r>
  <r>
    <s v="2-7-vaccine_administration_dates_on_the_first_day_of_the_month_do_not_exceed_normal_distribution_of_administrations_dates-"/>
    <n v="148"/>
    <s v="Horizon General Hospital 246"/>
    <x v="30"/>
    <n v="1"/>
    <n v="203"/>
    <n v="0.49"/>
    <s v="LT"/>
    <n v="4"/>
    <s v="PASS"/>
    <x v="0"/>
  </r>
  <r>
    <s v="2-8-vaccine_administration_dates_on_the_15th_of_the_month_do_not_exceed_normal_distribution_of_administration_dates-"/>
    <n v="148"/>
    <s v="Horizon General Hospital 246"/>
    <x v="31"/>
    <n v="3"/>
    <n v="203"/>
    <n v="1.48"/>
    <s v="LT"/>
    <n v="4"/>
    <s v="PASS"/>
    <x v="0"/>
  </r>
  <r>
    <s v="2-9-vaccine_administration_dates_on_the_last_day_of_the_month_do_not_exceed_normal_distribution_of_administration_dates-"/>
    <n v="148"/>
    <s v="Horizon General Hospital 246"/>
    <x v="32"/>
    <n v="3"/>
    <n v="203"/>
    <n v="1.48"/>
    <s v="LT"/>
    <n v="4"/>
    <s v="PASS"/>
    <x v="0"/>
  </r>
  <r>
    <s v="2-10-vaccine_administration_code_was_administered_at_an_improbable_age-"/>
    <n v="148"/>
    <s v="Horizon General Hospital 246"/>
    <x v="33"/>
    <n v="0"/>
    <n v="203"/>
    <n v="0"/>
    <s v="LT"/>
    <n v="1"/>
    <s v="PASS"/>
    <x v="0"/>
  </r>
  <r>
    <s v="2-11-vaccine_administration_code_is_not_specific_for_administered_vaccination_event-"/>
    <n v="148"/>
    <s v="Horizon General Hospital 246"/>
    <x v="34"/>
    <n v="0"/>
    <n v="203"/>
    <n v="0"/>
    <s v="LT"/>
    <n v="1"/>
    <s v="PASS"/>
    <x v="0"/>
  </r>
  <r>
    <s v="2-12-vaccine_lot_number_has_an_invalid_prefix-"/>
    <n v="148"/>
    <s v="Horizon General Hospital 246"/>
    <x v="35"/>
    <n v="0"/>
    <n v="203"/>
    <n v="0"/>
    <s v="LT"/>
    <n v="1"/>
    <s v="PASS"/>
    <x v="0"/>
  </r>
  <r>
    <s v="2-13-vaccine_lot_number_has_an_invalid_infix-"/>
    <n v="148"/>
    <s v="Horizon General Hospital 246"/>
    <x v="36"/>
    <n v="0"/>
    <n v="203"/>
    <n v="0"/>
    <s v="LT"/>
    <n v="1"/>
    <s v="PASS"/>
    <x v="0"/>
  </r>
  <r>
    <s v="2-14-vaccine_lot_number_has_an_invalid_suffix-"/>
    <n v="148"/>
    <s v="Horizon General Hospital 246"/>
    <x v="37"/>
    <n v="0"/>
    <n v="203"/>
    <n v="0"/>
    <s v="LT"/>
    <n v="1"/>
    <s v="PASS"/>
    <x v="0"/>
  </r>
  <r>
    <s v="2-15-vaccine_lot_number_contains_at_least_one_invalid_character-"/>
    <n v="148"/>
    <s v="Horizon General Hospital 246"/>
    <x v="38"/>
    <n v="0"/>
    <n v="203"/>
    <n v="0"/>
    <s v="LT"/>
    <n v="1"/>
    <s v="PASS"/>
    <x v="0"/>
  </r>
  <r>
    <s v="2-16-vaccine_lot_number_is_too_short-"/>
    <n v="148"/>
    <s v="Horizon General Hospital 246"/>
    <x v="39"/>
    <n v="0"/>
    <n v="203"/>
    <n v="0"/>
    <s v="LT"/>
    <n v="1"/>
    <s v="PASS"/>
    <x v="0"/>
  </r>
  <r>
    <s v="2-17-vaccine_administration_code_is_unrecognized-"/>
    <n v="148"/>
    <s v="Horizon General Hospital 246"/>
    <x v="40"/>
    <n v="0"/>
    <n v="203"/>
    <n v="0"/>
    <s v="LT"/>
    <n v="1"/>
    <s v="PASS"/>
    <x v="0"/>
  </r>
  <r>
    <s v="2-18-vaccine_manufacturer_is_unrecognized-"/>
    <n v="148"/>
    <s v="Horizon General Hospital 246"/>
    <x v="41"/>
    <n v="0"/>
    <n v="203"/>
    <n v="0"/>
    <s v="LT"/>
    <n v="1"/>
    <s v="PASS"/>
    <x v="0"/>
  </r>
  <r>
    <s v="2-19-vaccine_administration_route_is_unrecognized-"/>
    <n v="148"/>
    <s v="Horizon General Hospital 246"/>
    <x v="42"/>
    <n v="0"/>
    <n v="203"/>
    <n v="0"/>
    <s v="LT"/>
    <n v="1"/>
    <s v="PASS"/>
    <x v="0"/>
  </r>
  <r>
    <s v="2-20-vaccine_body_site_is_unrecognized-"/>
    <n v="148"/>
    <s v="Horizon General Hospital 246"/>
    <x v="43"/>
    <n v="0"/>
    <n v="203"/>
    <n v="0"/>
    <s v="LT"/>
    <n v="1"/>
    <s v="PASS"/>
    <x v="0"/>
  </r>
  <r>
    <s v="2-21-vaccination_information_source_is_administered_but_appeared_to_be_historical-"/>
    <n v="148"/>
    <s v="Horizon General Hospital 246"/>
    <x v="44"/>
    <n v="0"/>
    <n v="203"/>
    <n v="0"/>
    <s v="NONE"/>
    <s v="NONE"/>
    <s v="NONE"/>
    <x v="0"/>
  </r>
  <r>
    <s v="2-22-_funding_source_does_not_match_eligibility_code"/>
    <n v="148"/>
    <s v="Horizon General Hospital 246"/>
    <x v="45"/>
    <n v="4"/>
    <n v="203"/>
    <n v="1.97"/>
    <s v="NONE"/>
    <s v="NONE"/>
    <s v="NONE"/>
    <x v="0"/>
  </r>
  <r>
    <s v="3-1-administered_vaccination_events_are_entered_into_the_iis_within_one_calendar_day_from_administration_date-"/>
    <n v="148"/>
    <s v="Horizon General Hospital 246"/>
    <x v="46"/>
    <n v="195"/>
    <n v="203"/>
    <n v="96.06"/>
    <s v="GT"/>
    <n v="95"/>
    <s v="PASS"/>
    <x v="0"/>
  </r>
  <r>
    <s v="3-2-patient_entry_into_iis_≤30_days_from_birth"/>
    <n v="148"/>
    <s v="Horizon General Hospital 246"/>
    <x v="47"/>
    <n v="25"/>
    <n v="26"/>
    <n v="96.15"/>
    <s v="GT"/>
    <n v="95"/>
    <s v="PASS"/>
    <x v="0"/>
  </r>
  <r>
    <s v="3-3-patient_entry_into_iis_30–45_days_from_birth"/>
    <n v="148"/>
    <s v="Horizon General Hospital 246"/>
    <x v="48"/>
    <n v="0"/>
    <n v="26"/>
    <n v="0"/>
    <s v="LT"/>
    <n v="5"/>
    <s v="PASS"/>
    <x v="0"/>
  </r>
  <r>
    <s v="3-4-patient_entry_into_iis_45–60_days_from_birth"/>
    <n v="148"/>
    <s v="Horizon General Hospital 246"/>
    <x v="49"/>
    <n v="0"/>
    <n v="26"/>
    <n v="0"/>
    <s v="LT"/>
    <n v="5"/>
    <s v="PASS"/>
    <x v="0"/>
  </r>
  <r>
    <s v="3-5-patient_entry_into_iis_&gt;_60_days_from_birth"/>
    <n v="148"/>
    <s v="Horizon General Hospital 246"/>
    <x v="50"/>
    <n v="1"/>
    <n v="26"/>
    <n v="3.85"/>
    <s v="LT"/>
    <n v="5"/>
    <s v="PASS"/>
    <x v="0"/>
  </r>
  <r>
    <s v="3-6-administered_dose_entry_into_iis_2-7_days_from_admin_date"/>
    <n v="148"/>
    <s v="Horizon General Hospital 246"/>
    <x v="51"/>
    <n v="0"/>
    <n v="203"/>
    <n v="0"/>
    <s v="LT"/>
    <n v="5"/>
    <s v="PASS"/>
    <x v="0"/>
  </r>
  <r>
    <s v="3-7-administered_dose_entry_into_iis_8-14_days_from_admin_date"/>
    <n v="148"/>
    <s v="Horizon General Hospital 246"/>
    <x v="52"/>
    <n v="0"/>
    <n v="203"/>
    <n v="0"/>
    <s v="LT"/>
    <n v="5"/>
    <s v="PASS"/>
    <x v="0"/>
  </r>
  <r>
    <s v="3-8-administered_dose_entry_into_iis_&gt;_14_days_from_admin_date"/>
    <n v="148"/>
    <s v="Horizon General Hospital 246"/>
    <x v="53"/>
    <n v="8"/>
    <n v="203"/>
    <n v="3.94"/>
    <s v="LT"/>
    <n v="5"/>
    <s v="PASS"/>
    <x v="0"/>
  </r>
  <r>
    <s v="1-1-patient_first_name_is_present-"/>
    <n v="195"/>
    <s v="Horizon General Hospital 276"/>
    <x v="0"/>
    <n v="1"/>
    <n v="1"/>
    <n v="100"/>
    <s v="GT"/>
    <n v="99"/>
    <s v="PASS"/>
    <x v="0"/>
  </r>
  <r>
    <s v="1-2-patient_middle_name_is_present-"/>
    <n v="195"/>
    <s v="Horizon General Hospital 276"/>
    <x v="1"/>
    <n v="1"/>
    <n v="1"/>
    <n v="100"/>
    <s v="GT"/>
    <n v="75"/>
    <s v="PASS"/>
    <x v="0"/>
  </r>
  <r>
    <s v="1-3-patient_name_last_is_present-"/>
    <n v="195"/>
    <s v="Horizon General Hospital 276"/>
    <x v="2"/>
    <n v="1"/>
    <n v="1"/>
    <n v="100"/>
    <s v="GT"/>
    <n v="99"/>
    <s v="PASS"/>
    <x v="0"/>
  </r>
  <r>
    <s v="1-4-patient_birth_date_is_present-_x0009_"/>
    <n v="195"/>
    <s v="Horizon General Hospital 276"/>
    <x v="3"/>
    <n v="1"/>
    <n v="1"/>
    <n v="100"/>
    <s v="GT"/>
    <n v="99"/>
    <s v="PASS"/>
    <x v="0"/>
  </r>
  <r>
    <s v="1-5-patient_gender_is_present-"/>
    <n v="195"/>
    <s v="Horizon General Hospital 276"/>
    <x v="4"/>
    <n v="1"/>
    <n v="1"/>
    <n v="100"/>
    <s v="GT"/>
    <n v="99"/>
    <s v="PASS"/>
    <x v="0"/>
  </r>
  <r>
    <s v="1-6-patient_address_street_is_present-"/>
    <n v="195"/>
    <s v="Horizon General Hospital 276"/>
    <x v="5"/>
    <n v="1"/>
    <n v="1"/>
    <n v="100"/>
    <s v="GT"/>
    <n v="85"/>
    <s v="PASS"/>
    <x v="0"/>
  </r>
  <r>
    <s v="1-7-_patient_address_city_is_present-_x0009_"/>
    <n v="195"/>
    <s v="Horizon General Hospital 276"/>
    <x v="6"/>
    <n v="1"/>
    <n v="1"/>
    <n v="100"/>
    <s v="GT"/>
    <n v="85"/>
    <s v="PASS"/>
    <x v="0"/>
  </r>
  <r>
    <s v="1-8-patient_address_state_is_present-_x0009_"/>
    <n v="195"/>
    <s v="Horizon General Hospital 276"/>
    <x v="7"/>
    <n v="1"/>
    <n v="1"/>
    <n v="100"/>
    <s v="GT"/>
    <n v="85"/>
    <s v="PASS"/>
    <x v="0"/>
  </r>
  <r>
    <s v="1-9-patient_address_zip_code_is_present-_x0009_"/>
    <n v="195"/>
    <s v="Horizon General Hospital 276"/>
    <x v="8"/>
    <n v="1"/>
    <n v="1"/>
    <n v="100"/>
    <s v="GT"/>
    <n v="85"/>
    <s v="PASS"/>
    <x v="0"/>
  </r>
  <r>
    <s v="1-10-patient_complete_address_is_present-"/>
    <n v="195"/>
    <s v="Horizon General Hospital 276"/>
    <x v="9"/>
    <n v="1"/>
    <n v="1"/>
    <n v="100"/>
    <s v="GT"/>
    <n v="85"/>
    <s v="PASS"/>
    <x v="0"/>
  </r>
  <r>
    <s v="1-11-patient_race_is_present-"/>
    <n v="195"/>
    <s v="Horizon General Hospital 276"/>
    <x v="10"/>
    <n v="1"/>
    <n v="1"/>
    <n v="100"/>
    <s v="GT"/>
    <n v="95"/>
    <s v="PASS"/>
    <x v="0"/>
  </r>
  <r>
    <s v="1-12-patient_ethnicity_is_present-"/>
    <n v="195"/>
    <s v="Horizon General Hospital 276"/>
    <x v="11"/>
    <n v="1"/>
    <n v="1"/>
    <n v="100"/>
    <s v="GT"/>
    <n v="95"/>
    <s v="PASS"/>
    <x v="0"/>
  </r>
  <r>
    <s v="1-13-patient_phone_number_is_present-"/>
    <n v="195"/>
    <s v="Horizon General Hospital 276"/>
    <x v="12"/>
    <n v="1"/>
    <n v="1"/>
    <n v="100"/>
    <s v="GT"/>
    <n v="90"/>
    <s v="PASS"/>
    <x v="0"/>
  </r>
  <r>
    <s v="1-14-patient_email_is_present-"/>
    <n v="195"/>
    <s v="Horizon General Hospital 276"/>
    <x v="13"/>
    <n v="1"/>
    <n v="1"/>
    <n v="100"/>
    <s v="GT"/>
    <n v="90"/>
    <s v="PASS"/>
    <x v="0"/>
  </r>
  <r>
    <s v="1-15-mother’s_maiden_name_is_present-"/>
    <n v="195"/>
    <s v="Horizon General Hospital 276"/>
    <x v="14"/>
    <n v="0"/>
    <n v="1"/>
    <n v="0"/>
    <s v="GT"/>
    <n v="90"/>
    <s v="FAIL"/>
    <x v="0"/>
  </r>
  <r>
    <s v="1-16-responsible_person_first_name_is_present-"/>
    <n v="195"/>
    <s v="Horizon General Hospital 276"/>
    <x v="15"/>
    <n v="1"/>
    <n v="1"/>
    <n v="100"/>
    <s v="GT"/>
    <n v="90"/>
    <s v="PASS"/>
    <x v="0"/>
  </r>
  <r>
    <s v="1-17-responsible_person_last_name_is_present-"/>
    <n v="195"/>
    <s v="Horizon General Hospital 276"/>
    <x v="16"/>
    <n v="1"/>
    <n v="1"/>
    <n v="100"/>
    <s v="GT"/>
    <n v="90"/>
    <s v="PASS"/>
    <x v="0"/>
  </r>
  <r>
    <s v="1-18-vaccine_administration_code_is_present-"/>
    <n v="195"/>
    <s v="Horizon General Hospital 276"/>
    <x v="17"/>
    <n v="8"/>
    <n v="8"/>
    <n v="100"/>
    <s v="GT"/>
    <n v="99"/>
    <s v="PASS"/>
    <x v="0"/>
  </r>
  <r>
    <s v="1-19-vaccine_administration_date_is_present-"/>
    <n v="195"/>
    <s v="Horizon General Hospital 276"/>
    <x v="18"/>
    <n v="8"/>
    <n v="8"/>
    <n v="100"/>
    <s v="GT"/>
    <n v="99"/>
    <s v="PASS"/>
    <x v="0"/>
  </r>
  <r>
    <s v="1-20-vaccine_information_source_(e-g-_admin/historical_indicator)_is_present-"/>
    <n v="195"/>
    <s v="Horizon General Hospital 276"/>
    <x v="19"/>
    <n v="8"/>
    <n v="8"/>
    <n v="100"/>
    <s v="GT"/>
    <n v="99"/>
    <s v="PASS"/>
    <x v="0"/>
  </r>
  <r>
    <s v="1-21-vaccine_lot_number_is_present-"/>
    <n v="195"/>
    <s v="Horizon General Hospital 276"/>
    <x v="20"/>
    <n v="8"/>
    <n v="8"/>
    <n v="100"/>
    <s v="GT"/>
    <n v="99"/>
    <s v="PASS"/>
    <x v="0"/>
  </r>
  <r>
    <s v="1-22-vaccine_lot_expiration_date_is_present-"/>
    <n v="195"/>
    <s v="Horizon General Hospital 276"/>
    <x v="21"/>
    <n v="8"/>
    <n v="8"/>
    <n v="100"/>
    <s v="GT"/>
    <n v="99"/>
    <s v="PASS"/>
    <x v="0"/>
  </r>
  <r>
    <s v="1-23-vaccine_eligibility_code_is_present-"/>
    <n v="195"/>
    <s v="Horizon General Hospital 276"/>
    <x v="22"/>
    <n v="8"/>
    <n v="8"/>
    <n v="100"/>
    <s v="GT"/>
    <n v="99"/>
    <s v="PASS"/>
    <x v="0"/>
  </r>
  <r>
    <s v="1-24-vaccine_funding_source_is_present-"/>
    <n v="195"/>
    <s v="Horizon General Hospital 276"/>
    <x v="23"/>
    <n v="8"/>
    <n v="8"/>
    <n v="100"/>
    <s v="GT"/>
    <n v="99"/>
    <s v="PASS"/>
    <x v="0"/>
  </r>
  <r>
    <s v="2-1-patients_born_on_the_first_of_the_month_do_not_exceed_normal_distribution_of_birth_dates-"/>
    <n v="195"/>
    <s v="Horizon General Hospital 276"/>
    <x v="24"/>
    <n v="0"/>
    <n v="1"/>
    <n v="0"/>
    <s v="LT"/>
    <n v="4"/>
    <s v="PASS"/>
    <x v="0"/>
  </r>
  <r>
    <s v="2-2-patients_born_on_the_15th_of_the_month_do_not_exceed_normal_distribution_of_birth_dates-"/>
    <n v="195"/>
    <s v="Horizon General Hospital 276"/>
    <x v="25"/>
    <n v="0"/>
    <n v="1"/>
    <n v="0"/>
    <s v="LT"/>
    <n v="4"/>
    <s v="PASS"/>
    <x v="0"/>
  </r>
  <r>
    <s v="2-3-patients_born_on_the_last_day_of_the_month_do_not_exceed_normal_distribution_of_birth_dates-"/>
    <n v="195"/>
    <s v="Horizon General Hospital 276"/>
    <x v="26"/>
    <n v="0"/>
    <n v="1"/>
    <n v="0"/>
    <s v="LT"/>
    <n v="4"/>
    <s v="PASS"/>
    <x v="0"/>
  </r>
  <r>
    <s v="2-4-patient_has_more_vaccinations_than_expected-"/>
    <n v="195"/>
    <s v="Horizon General Hospital 276"/>
    <x v="27"/>
    <n v="0"/>
    <n v="1"/>
    <n v="0"/>
    <s v="LT"/>
    <n v="1"/>
    <s v="PASS"/>
    <x v="0"/>
  </r>
  <r>
    <s v="2-5-vaccine_administration_date_is_after_vaccine_lot_expiration_date-"/>
    <n v="195"/>
    <s v="Horizon General Hospital 276"/>
    <x v="28"/>
    <n v="0"/>
    <n v="8"/>
    <n v="0"/>
    <s v="LT"/>
    <n v="1"/>
    <s v="PASS"/>
    <x v="0"/>
  </r>
  <r>
    <s v="2-6-vaccine_administration_date_is_before_birth_date-"/>
    <n v="195"/>
    <s v="Horizon General Hospital 276"/>
    <x v="29"/>
    <n v="0"/>
    <n v="8"/>
    <n v="0"/>
    <s v="LT"/>
    <n v="1"/>
    <s v="PASS"/>
    <x v="0"/>
  </r>
  <r>
    <s v="2-7-vaccine_administration_dates_on_the_first_day_of_the_month_do_not_exceed_normal_distribution_of_administrations_dates-"/>
    <n v="195"/>
    <s v="Horizon General Hospital 276"/>
    <x v="30"/>
    <n v="0"/>
    <n v="8"/>
    <n v="0"/>
    <s v="LT"/>
    <n v="4"/>
    <s v="PASS"/>
    <x v="0"/>
  </r>
  <r>
    <s v="2-8-vaccine_administration_dates_on_the_15th_of_the_month_do_not_exceed_normal_distribution_of_administration_dates-"/>
    <n v="195"/>
    <s v="Horizon General Hospital 276"/>
    <x v="31"/>
    <n v="0"/>
    <n v="8"/>
    <n v="0"/>
    <s v="LT"/>
    <n v="4"/>
    <s v="PASS"/>
    <x v="0"/>
  </r>
  <r>
    <s v="2-9-vaccine_administration_dates_on_the_last_day_of_the_month_do_not_exceed_normal_distribution_of_administration_dates-"/>
    <n v="195"/>
    <s v="Horizon General Hospital 276"/>
    <x v="32"/>
    <n v="3"/>
    <n v="8"/>
    <n v="37.5"/>
    <s v="LT"/>
    <n v="4"/>
    <s v="FAIL"/>
    <x v="0"/>
  </r>
  <r>
    <s v="2-10-vaccine_administration_code_was_administered_at_an_improbable_age-"/>
    <n v="195"/>
    <s v="Horizon General Hospital 276"/>
    <x v="33"/>
    <n v="0"/>
    <n v="8"/>
    <n v="0"/>
    <s v="LT"/>
    <n v="1"/>
    <s v="PASS"/>
    <x v="0"/>
  </r>
  <r>
    <s v="2-11-vaccine_administration_code_is_not_specific_for_administered_vaccination_event-"/>
    <n v="195"/>
    <s v="Horizon General Hospital 276"/>
    <x v="34"/>
    <n v="0"/>
    <n v="8"/>
    <n v="0"/>
    <s v="LT"/>
    <n v="1"/>
    <s v="PASS"/>
    <x v="0"/>
  </r>
  <r>
    <s v="2-12-vaccine_lot_number_has_an_invalid_prefix-"/>
    <n v="195"/>
    <s v="Horizon General Hospital 276"/>
    <x v="35"/>
    <n v="0"/>
    <n v="8"/>
    <n v="0"/>
    <s v="LT"/>
    <n v="1"/>
    <s v="PASS"/>
    <x v="0"/>
  </r>
  <r>
    <s v="2-13-vaccine_lot_number_has_an_invalid_infix-"/>
    <n v="195"/>
    <s v="Horizon General Hospital 276"/>
    <x v="36"/>
    <n v="0"/>
    <n v="8"/>
    <n v="0"/>
    <s v="LT"/>
    <n v="1"/>
    <s v="PASS"/>
    <x v="0"/>
  </r>
  <r>
    <s v="2-14-vaccine_lot_number_has_an_invalid_suffix-"/>
    <n v="195"/>
    <s v="Horizon General Hospital 276"/>
    <x v="37"/>
    <n v="0"/>
    <n v="8"/>
    <n v="0"/>
    <s v="LT"/>
    <n v="1"/>
    <s v="PASS"/>
    <x v="0"/>
  </r>
  <r>
    <s v="2-15-vaccine_lot_number_contains_at_least_one_invalid_character-"/>
    <n v="195"/>
    <s v="Horizon General Hospital 276"/>
    <x v="38"/>
    <n v="0"/>
    <n v="8"/>
    <n v="0"/>
    <s v="LT"/>
    <n v="1"/>
    <s v="PASS"/>
    <x v="0"/>
  </r>
  <r>
    <s v="2-16-vaccine_lot_number_is_too_short-"/>
    <n v="195"/>
    <s v="Horizon General Hospital 276"/>
    <x v="39"/>
    <n v="0"/>
    <n v="8"/>
    <n v="0"/>
    <s v="LT"/>
    <n v="1"/>
    <s v="PASS"/>
    <x v="0"/>
  </r>
  <r>
    <s v="2-17-vaccine_administration_code_is_unrecognized-"/>
    <n v="195"/>
    <s v="Horizon General Hospital 276"/>
    <x v="40"/>
    <n v="0"/>
    <n v="8"/>
    <n v="0"/>
    <s v="LT"/>
    <n v="1"/>
    <s v="PASS"/>
    <x v="0"/>
  </r>
  <r>
    <s v="2-18-vaccine_manufacturer_is_unrecognized-"/>
    <n v="195"/>
    <s v="Horizon General Hospital 276"/>
    <x v="41"/>
    <n v="0"/>
    <n v="8"/>
    <n v="0"/>
    <s v="LT"/>
    <n v="1"/>
    <s v="PASS"/>
    <x v="0"/>
  </r>
  <r>
    <s v="2-19-vaccine_administration_route_is_unrecognized-"/>
    <n v="195"/>
    <s v="Horizon General Hospital 276"/>
    <x v="42"/>
    <n v="0"/>
    <n v="8"/>
    <n v="0"/>
    <s v="LT"/>
    <n v="1"/>
    <s v="PASS"/>
    <x v="0"/>
  </r>
  <r>
    <s v="2-20-vaccine_body_site_is_unrecognized-"/>
    <n v="195"/>
    <s v="Horizon General Hospital 276"/>
    <x v="43"/>
    <n v="0"/>
    <n v="8"/>
    <n v="0"/>
    <s v="LT"/>
    <n v="1"/>
    <s v="PASS"/>
    <x v="0"/>
  </r>
  <r>
    <s v="2-21-vaccination_information_source_is_administered_but_appeared_to_be_historical-"/>
    <n v="195"/>
    <s v="Horizon General Hospital 276"/>
    <x v="44"/>
    <n v="0"/>
    <n v="8"/>
    <n v="0"/>
    <s v="NONE"/>
    <s v="NONE"/>
    <s v="NONE"/>
    <x v="0"/>
  </r>
  <r>
    <s v="2-22-_funding_source_does_not_match_eligibility_code"/>
    <n v="195"/>
    <s v="Horizon General Hospital 276"/>
    <x v="45"/>
    <n v="0"/>
    <n v="8"/>
    <n v="0"/>
    <s v="NONE"/>
    <s v="NONE"/>
    <s v="NONE"/>
    <x v="0"/>
  </r>
  <r>
    <s v="3-1-administered_vaccination_events_are_entered_into_the_iis_within_one_calendar_day_from_administration_date-"/>
    <n v="195"/>
    <s v="Horizon General Hospital 276"/>
    <x v="46"/>
    <n v="8"/>
    <n v="8"/>
    <n v="100"/>
    <s v="GT"/>
    <n v="95"/>
    <s v="PASS"/>
    <x v="0"/>
  </r>
  <r>
    <s v="3-2-patient_entry_into_iis_≤30_days_from_birth"/>
    <n v="195"/>
    <s v="Horizon General Hospital 276"/>
    <x v="47"/>
    <n v="1"/>
    <n v="1"/>
    <n v="100"/>
    <s v="GT"/>
    <n v="95"/>
    <s v="PASS"/>
    <x v="0"/>
  </r>
  <r>
    <s v="3-3-patient_entry_into_iis_30–45_days_from_birth"/>
    <n v="195"/>
    <s v="Horizon General Hospital 276"/>
    <x v="48"/>
    <n v="0"/>
    <n v="1"/>
    <n v="0"/>
    <s v="LT"/>
    <n v="5"/>
    <s v="PASS"/>
    <x v="0"/>
  </r>
  <r>
    <s v="3-4-patient_entry_into_iis_45–60_days_from_birth"/>
    <n v="195"/>
    <s v="Horizon General Hospital 276"/>
    <x v="49"/>
    <n v="0"/>
    <n v="1"/>
    <n v="0"/>
    <s v="LT"/>
    <n v="5"/>
    <s v="PASS"/>
    <x v="0"/>
  </r>
  <r>
    <s v="3-5-patient_entry_into_iis_&gt;_60_days_from_birth"/>
    <n v="195"/>
    <s v="Horizon General Hospital 276"/>
    <x v="50"/>
    <n v="0"/>
    <n v="1"/>
    <n v="0"/>
    <s v="LT"/>
    <n v="5"/>
    <s v="PASS"/>
    <x v="0"/>
  </r>
  <r>
    <s v="3-6-administered_dose_entry_into_iis_2-7_days_from_admin_date"/>
    <n v="195"/>
    <s v="Horizon General Hospital 276"/>
    <x v="51"/>
    <n v="0"/>
    <n v="8"/>
    <n v="0"/>
    <s v="LT"/>
    <n v="5"/>
    <s v="PASS"/>
    <x v="0"/>
  </r>
  <r>
    <s v="3-7-administered_dose_entry_into_iis_8-14_days_from_admin_date"/>
    <n v="195"/>
    <s v="Horizon General Hospital 276"/>
    <x v="52"/>
    <n v="0"/>
    <n v="8"/>
    <n v="0"/>
    <s v="LT"/>
    <n v="5"/>
    <s v="PASS"/>
    <x v="0"/>
  </r>
  <r>
    <s v="3-8-administered_dose_entry_into_iis_&gt;_14_days_from_admin_date"/>
    <n v="195"/>
    <s v="Horizon General Hospital 276"/>
    <x v="53"/>
    <n v="0"/>
    <n v="8"/>
    <n v="0"/>
    <s v="LT"/>
    <n v="5"/>
    <s v="PASS"/>
    <x v="0"/>
  </r>
  <r>
    <s v="1-1-patient_first_name_is_present-"/>
    <n v="48"/>
    <s v="Horizon General Hospital 280"/>
    <x v="0"/>
    <n v="105"/>
    <n v="105"/>
    <n v="100"/>
    <s v="GT"/>
    <n v="99"/>
    <s v="PASS"/>
    <x v="0"/>
  </r>
  <r>
    <s v="1-2-patient_middle_name_is_present-"/>
    <n v="48"/>
    <s v="Horizon General Hospital 280"/>
    <x v="1"/>
    <n v="79"/>
    <n v="105"/>
    <n v="75.239999999999995"/>
    <s v="GT"/>
    <n v="75"/>
    <s v="PASS"/>
    <x v="0"/>
  </r>
  <r>
    <s v="1-3-patient_name_last_is_present-"/>
    <n v="48"/>
    <s v="Horizon General Hospital 280"/>
    <x v="2"/>
    <n v="105"/>
    <n v="105"/>
    <n v="100"/>
    <s v="GT"/>
    <n v="99"/>
    <s v="PASS"/>
    <x v="0"/>
  </r>
  <r>
    <s v="1-4-patient_birth_date_is_present-_x0009_"/>
    <n v="48"/>
    <s v="Horizon General Hospital 280"/>
    <x v="3"/>
    <n v="105"/>
    <n v="105"/>
    <n v="100"/>
    <s v="GT"/>
    <n v="99"/>
    <s v="PASS"/>
    <x v="0"/>
  </r>
  <r>
    <s v="1-5-patient_gender_is_present-"/>
    <n v="48"/>
    <s v="Horizon General Hospital 280"/>
    <x v="4"/>
    <n v="105"/>
    <n v="105"/>
    <n v="100"/>
    <s v="GT"/>
    <n v="99"/>
    <s v="PASS"/>
    <x v="0"/>
  </r>
  <r>
    <s v="1-6-patient_address_street_is_present-"/>
    <n v="48"/>
    <s v="Horizon General Hospital 280"/>
    <x v="5"/>
    <n v="105"/>
    <n v="105"/>
    <n v="100"/>
    <s v="GT"/>
    <n v="85"/>
    <s v="PASS"/>
    <x v="0"/>
  </r>
  <r>
    <s v="1-7-_patient_address_city_is_present-_x0009_"/>
    <n v="48"/>
    <s v="Horizon General Hospital 280"/>
    <x v="6"/>
    <n v="105"/>
    <n v="105"/>
    <n v="100"/>
    <s v="GT"/>
    <n v="85"/>
    <s v="PASS"/>
    <x v="0"/>
  </r>
  <r>
    <s v="1-8-patient_address_state_is_present-_x0009_"/>
    <n v="48"/>
    <s v="Horizon General Hospital 280"/>
    <x v="7"/>
    <n v="105"/>
    <n v="105"/>
    <n v="100"/>
    <s v="GT"/>
    <n v="85"/>
    <s v="PASS"/>
    <x v="0"/>
  </r>
  <r>
    <s v="1-9-patient_address_zip_code_is_present-_x0009_"/>
    <n v="48"/>
    <s v="Horizon General Hospital 280"/>
    <x v="8"/>
    <n v="105"/>
    <n v="105"/>
    <n v="100"/>
    <s v="GT"/>
    <n v="85"/>
    <s v="PASS"/>
    <x v="0"/>
  </r>
  <r>
    <s v="1-10-patient_complete_address_is_present-"/>
    <n v="48"/>
    <s v="Horizon General Hospital 280"/>
    <x v="9"/>
    <n v="105"/>
    <n v="105"/>
    <n v="100"/>
    <s v="GT"/>
    <n v="85"/>
    <s v="PASS"/>
    <x v="0"/>
  </r>
  <r>
    <s v="1-11-patient_race_is_present-"/>
    <n v="48"/>
    <s v="Horizon General Hospital 280"/>
    <x v="10"/>
    <n v="105"/>
    <n v="105"/>
    <n v="100"/>
    <s v="GT"/>
    <n v="95"/>
    <s v="PASS"/>
    <x v="0"/>
  </r>
  <r>
    <s v="1-12-patient_ethnicity_is_present-"/>
    <n v="48"/>
    <s v="Horizon General Hospital 280"/>
    <x v="11"/>
    <n v="105"/>
    <n v="105"/>
    <n v="100"/>
    <s v="GT"/>
    <n v="95"/>
    <s v="PASS"/>
    <x v="0"/>
  </r>
  <r>
    <s v="1-13-patient_phone_number_is_present-"/>
    <n v="48"/>
    <s v="Horizon General Hospital 280"/>
    <x v="12"/>
    <n v="92"/>
    <n v="105"/>
    <n v="87.62"/>
    <s v="GT"/>
    <n v="90"/>
    <s v="FAIL"/>
    <x v="0"/>
  </r>
  <r>
    <s v="1-14-patient_email_is_present-"/>
    <n v="48"/>
    <s v="Horizon General Hospital 280"/>
    <x v="13"/>
    <n v="33"/>
    <n v="105"/>
    <n v="31.43"/>
    <s v="GT"/>
    <n v="90"/>
    <s v="FAIL"/>
    <x v="0"/>
  </r>
  <r>
    <s v="1-15-mother’s_maiden_name_is_present-"/>
    <n v="48"/>
    <s v="Horizon General Hospital 280"/>
    <x v="14"/>
    <n v="54"/>
    <n v="105"/>
    <n v="51.43"/>
    <s v="GT"/>
    <n v="90"/>
    <s v="FAIL"/>
    <x v="0"/>
  </r>
  <r>
    <s v="1-16-responsible_person_first_name_is_present-"/>
    <n v="48"/>
    <s v="Horizon General Hospital 280"/>
    <x v="15"/>
    <n v="87"/>
    <n v="105"/>
    <n v="82.86"/>
    <s v="GT"/>
    <n v="90"/>
    <s v="FAIL"/>
    <x v="0"/>
  </r>
  <r>
    <s v="1-17-responsible_person_last_name_is_present-"/>
    <n v="48"/>
    <s v="Horizon General Hospital 280"/>
    <x v="16"/>
    <n v="87"/>
    <n v="105"/>
    <n v="82.86"/>
    <s v="GT"/>
    <n v="90"/>
    <s v="FAIL"/>
    <x v="0"/>
  </r>
  <r>
    <s v="1-18-vaccine_administration_code_is_present-"/>
    <n v="48"/>
    <s v="Horizon General Hospital 280"/>
    <x v="17"/>
    <n v="725"/>
    <n v="725"/>
    <n v="100"/>
    <s v="GT"/>
    <n v="99"/>
    <s v="PASS"/>
    <x v="0"/>
  </r>
  <r>
    <s v="1-19-vaccine_administration_date_is_present-"/>
    <n v="48"/>
    <s v="Horizon General Hospital 280"/>
    <x v="18"/>
    <n v="725"/>
    <n v="725"/>
    <n v="100"/>
    <s v="GT"/>
    <n v="99"/>
    <s v="PASS"/>
    <x v="0"/>
  </r>
  <r>
    <s v="1-20-vaccine_information_source_(e-g-_admin/historical_indicator)_is_present-"/>
    <n v="48"/>
    <s v="Horizon General Hospital 280"/>
    <x v="19"/>
    <n v="725"/>
    <n v="725"/>
    <n v="100"/>
    <s v="GT"/>
    <n v="99"/>
    <s v="PASS"/>
    <x v="0"/>
  </r>
  <r>
    <s v="1-21-vaccine_lot_number_is_present-"/>
    <n v="48"/>
    <s v="Horizon General Hospital 280"/>
    <x v="20"/>
    <n v="725"/>
    <n v="725"/>
    <n v="100"/>
    <s v="GT"/>
    <n v="99"/>
    <s v="PASS"/>
    <x v="0"/>
  </r>
  <r>
    <s v="1-22-vaccine_lot_expiration_date_is_present-"/>
    <n v="48"/>
    <s v="Horizon General Hospital 280"/>
    <x v="21"/>
    <n v="725"/>
    <n v="725"/>
    <n v="100"/>
    <s v="GT"/>
    <n v="99"/>
    <s v="PASS"/>
    <x v="0"/>
  </r>
  <r>
    <s v="1-23-vaccine_eligibility_code_is_present-"/>
    <n v="48"/>
    <s v="Horizon General Hospital 280"/>
    <x v="22"/>
    <n v="725"/>
    <n v="725"/>
    <n v="100"/>
    <s v="GT"/>
    <n v="99"/>
    <s v="PASS"/>
    <x v="0"/>
  </r>
  <r>
    <s v="1-24-vaccine_funding_source_is_present-"/>
    <n v="48"/>
    <s v="Horizon General Hospital 280"/>
    <x v="23"/>
    <n v="725"/>
    <n v="725"/>
    <n v="100"/>
    <s v="GT"/>
    <n v="99"/>
    <s v="PASS"/>
    <x v="0"/>
  </r>
  <r>
    <s v="2-1-patients_born_on_the_first_of_the_month_do_not_exceed_normal_distribution_of_birth_dates-"/>
    <n v="48"/>
    <s v="Horizon General Hospital 280"/>
    <x v="24"/>
    <n v="5"/>
    <n v="105"/>
    <n v="4.76"/>
    <s v="LT"/>
    <n v="4"/>
    <s v="FAIL"/>
    <x v="0"/>
  </r>
  <r>
    <s v="2-2-patients_born_on_the_15th_of_the_month_do_not_exceed_normal_distribution_of_birth_dates-"/>
    <n v="48"/>
    <s v="Horizon General Hospital 280"/>
    <x v="25"/>
    <n v="2"/>
    <n v="105"/>
    <n v="1.9"/>
    <s v="LT"/>
    <n v="4"/>
    <s v="PASS"/>
    <x v="0"/>
  </r>
  <r>
    <s v="2-3-patients_born_on_the_last_day_of_the_month_do_not_exceed_normal_distribution_of_birth_dates-"/>
    <n v="48"/>
    <s v="Horizon General Hospital 280"/>
    <x v="26"/>
    <n v="1"/>
    <n v="105"/>
    <n v="0.95"/>
    <s v="LT"/>
    <n v="4"/>
    <s v="PASS"/>
    <x v="0"/>
  </r>
  <r>
    <s v="2-4-patient_has_more_vaccinations_than_expected-"/>
    <n v="48"/>
    <s v="Horizon General Hospital 280"/>
    <x v="27"/>
    <n v="0"/>
    <n v="105"/>
    <n v="0"/>
    <s v="LT"/>
    <n v="1"/>
    <s v="PASS"/>
    <x v="0"/>
  </r>
  <r>
    <s v="2-5-vaccine_administration_date_is_after_vaccine_lot_expiration_date-"/>
    <n v="48"/>
    <s v="Horizon General Hospital 280"/>
    <x v="28"/>
    <n v="0"/>
    <n v="725"/>
    <n v="0"/>
    <s v="LT"/>
    <n v="1"/>
    <s v="PASS"/>
    <x v="0"/>
  </r>
  <r>
    <s v="2-6-vaccine_administration_date_is_before_birth_date-"/>
    <n v="48"/>
    <s v="Horizon General Hospital 280"/>
    <x v="29"/>
    <n v="0"/>
    <n v="725"/>
    <n v="0"/>
    <s v="LT"/>
    <n v="1"/>
    <s v="PASS"/>
    <x v="0"/>
  </r>
  <r>
    <s v="2-7-vaccine_administration_dates_on_the_first_day_of_the_month_do_not_exceed_normal_distribution_of_administrations_dates-"/>
    <n v="48"/>
    <s v="Horizon General Hospital 280"/>
    <x v="30"/>
    <n v="10"/>
    <n v="725"/>
    <n v="1.38"/>
    <s v="LT"/>
    <n v="4"/>
    <s v="PASS"/>
    <x v="0"/>
  </r>
  <r>
    <s v="2-8-vaccine_administration_dates_on_the_15th_of_the_month_do_not_exceed_normal_distribution_of_administration_dates-"/>
    <n v="48"/>
    <s v="Horizon General Hospital 280"/>
    <x v="31"/>
    <n v="4"/>
    <n v="725"/>
    <n v="0.55000000000000004"/>
    <s v="LT"/>
    <n v="4"/>
    <s v="PASS"/>
    <x v="0"/>
  </r>
  <r>
    <s v="2-9-vaccine_administration_dates_on_the_last_day_of_the_month_do_not_exceed_normal_distribution_of_administration_dates-"/>
    <n v="48"/>
    <s v="Horizon General Hospital 280"/>
    <x v="32"/>
    <n v="22"/>
    <n v="725"/>
    <n v="3.03"/>
    <s v="LT"/>
    <n v="4"/>
    <s v="PASS"/>
    <x v="0"/>
  </r>
  <r>
    <s v="2-10-vaccine_administration_code_was_administered_at_an_improbable_age-"/>
    <n v="48"/>
    <s v="Horizon General Hospital 280"/>
    <x v="33"/>
    <n v="2"/>
    <n v="725"/>
    <n v="0.28000000000000003"/>
    <s v="LT"/>
    <n v="1"/>
    <s v="PASS"/>
    <x v="0"/>
  </r>
  <r>
    <s v="2-11-vaccine_administration_code_is_not_specific_for_administered_vaccination_event-"/>
    <n v="48"/>
    <s v="Horizon General Hospital 280"/>
    <x v="34"/>
    <n v="0"/>
    <n v="725"/>
    <n v="0"/>
    <s v="LT"/>
    <n v="1"/>
    <s v="PASS"/>
    <x v="0"/>
  </r>
  <r>
    <s v="2-12-vaccine_lot_number_has_an_invalid_prefix-"/>
    <n v="48"/>
    <s v="Horizon General Hospital 280"/>
    <x v="35"/>
    <n v="0"/>
    <n v="725"/>
    <n v="0"/>
    <s v="LT"/>
    <n v="1"/>
    <s v="PASS"/>
    <x v="0"/>
  </r>
  <r>
    <s v="2-13-vaccine_lot_number_has_an_invalid_infix-"/>
    <n v="48"/>
    <s v="Horizon General Hospital 280"/>
    <x v="36"/>
    <n v="0"/>
    <n v="725"/>
    <n v="0"/>
    <s v="LT"/>
    <n v="1"/>
    <s v="PASS"/>
    <x v="0"/>
  </r>
  <r>
    <s v="2-14-vaccine_lot_number_has_an_invalid_suffix-"/>
    <n v="48"/>
    <s v="Horizon General Hospital 280"/>
    <x v="37"/>
    <n v="0"/>
    <n v="725"/>
    <n v="0"/>
    <s v="LT"/>
    <n v="1"/>
    <s v="PASS"/>
    <x v="0"/>
  </r>
  <r>
    <s v="2-15-vaccine_lot_number_contains_at_least_one_invalid_character-"/>
    <n v="48"/>
    <s v="Horizon General Hospital 280"/>
    <x v="38"/>
    <n v="0"/>
    <n v="725"/>
    <n v="0"/>
    <s v="LT"/>
    <n v="1"/>
    <s v="PASS"/>
    <x v="0"/>
  </r>
  <r>
    <s v="2-16-vaccine_lot_number_is_too_short-"/>
    <n v="48"/>
    <s v="Horizon General Hospital 280"/>
    <x v="39"/>
    <n v="0"/>
    <n v="725"/>
    <n v="0"/>
    <s v="LT"/>
    <n v="1"/>
    <s v="PASS"/>
    <x v="0"/>
  </r>
  <r>
    <s v="2-17-vaccine_administration_code_is_unrecognized-"/>
    <n v="48"/>
    <s v="Horizon General Hospital 280"/>
    <x v="40"/>
    <n v="0"/>
    <n v="725"/>
    <n v="0"/>
    <s v="LT"/>
    <n v="1"/>
    <s v="PASS"/>
    <x v="0"/>
  </r>
  <r>
    <s v="2-18-vaccine_manufacturer_is_unrecognized-"/>
    <n v="48"/>
    <s v="Horizon General Hospital 280"/>
    <x v="41"/>
    <n v="0"/>
    <n v="725"/>
    <n v="0"/>
    <s v="LT"/>
    <n v="1"/>
    <s v="PASS"/>
    <x v="0"/>
  </r>
  <r>
    <s v="2-19-vaccine_administration_route_is_unrecognized-"/>
    <n v="48"/>
    <s v="Horizon General Hospital 280"/>
    <x v="42"/>
    <n v="0"/>
    <n v="725"/>
    <n v="0"/>
    <s v="LT"/>
    <n v="1"/>
    <s v="PASS"/>
    <x v="0"/>
  </r>
  <r>
    <s v="2-20-vaccine_body_site_is_unrecognized-"/>
    <n v="48"/>
    <s v="Horizon General Hospital 280"/>
    <x v="43"/>
    <n v="0"/>
    <n v="725"/>
    <n v="0"/>
    <s v="LT"/>
    <n v="1"/>
    <s v="PASS"/>
    <x v="0"/>
  </r>
  <r>
    <s v="2-21-vaccination_information_source_is_administered_but_appeared_to_be_historical-"/>
    <n v="48"/>
    <s v="Horizon General Hospital 280"/>
    <x v="44"/>
    <n v="0"/>
    <n v="725"/>
    <n v="0"/>
    <s v="NONE"/>
    <s v="NONE"/>
    <s v="NONE"/>
    <x v="0"/>
  </r>
  <r>
    <s v="2-22-_funding_source_does_not_match_eligibility_code"/>
    <n v="48"/>
    <s v="Horizon General Hospital 280"/>
    <x v="45"/>
    <n v="9"/>
    <n v="725"/>
    <n v="1.24"/>
    <s v="NONE"/>
    <s v="NONE"/>
    <s v="NONE"/>
    <x v="0"/>
  </r>
  <r>
    <s v="3-1-administered_vaccination_events_are_entered_into_the_iis_within_one_calendar_day_from_administration_date-"/>
    <n v="48"/>
    <s v="Horizon General Hospital 280"/>
    <x v="46"/>
    <n v="721"/>
    <n v="725"/>
    <n v="99.45"/>
    <s v="GT"/>
    <n v="95"/>
    <s v="PASS"/>
    <x v="0"/>
  </r>
  <r>
    <s v="3-2-patient_entry_into_iis_≤30_days_from_birth"/>
    <n v="48"/>
    <s v="Horizon General Hospital 280"/>
    <x v="47"/>
    <n v="100"/>
    <n v="105"/>
    <n v="95.24"/>
    <s v="GT"/>
    <n v="95"/>
    <s v="PASS"/>
    <x v="0"/>
  </r>
  <r>
    <s v="3-3-patient_entry_into_iis_30–45_days_from_birth"/>
    <n v="48"/>
    <s v="Horizon General Hospital 280"/>
    <x v="48"/>
    <n v="1"/>
    <n v="105"/>
    <n v="0.95"/>
    <s v="LT"/>
    <n v="5"/>
    <s v="PASS"/>
    <x v="0"/>
  </r>
  <r>
    <s v="3-4-patient_entry_into_iis_45–60_days_from_birth"/>
    <n v="48"/>
    <s v="Horizon General Hospital 280"/>
    <x v="49"/>
    <n v="1"/>
    <n v="105"/>
    <n v="0.95"/>
    <s v="LT"/>
    <n v="5"/>
    <s v="PASS"/>
    <x v="0"/>
  </r>
  <r>
    <s v="3-5-patient_entry_into_iis_&gt;_60_days_from_birth"/>
    <n v="48"/>
    <s v="Horizon General Hospital 280"/>
    <x v="50"/>
    <n v="3"/>
    <n v="105"/>
    <n v="2.86"/>
    <s v="LT"/>
    <n v="5"/>
    <s v="PASS"/>
    <x v="0"/>
  </r>
  <r>
    <s v="3-6-administered_dose_entry_into_iis_2-7_days_from_admin_date"/>
    <n v="48"/>
    <s v="Horizon General Hospital 280"/>
    <x v="51"/>
    <n v="0"/>
    <n v="725"/>
    <n v="0"/>
    <s v="LT"/>
    <n v="5"/>
    <s v="PASS"/>
    <x v="0"/>
  </r>
  <r>
    <s v="3-7-administered_dose_entry_into_iis_8-14_days_from_admin_date"/>
    <n v="48"/>
    <s v="Horizon General Hospital 280"/>
    <x v="52"/>
    <n v="0"/>
    <n v="725"/>
    <n v="0"/>
    <s v="LT"/>
    <n v="5"/>
    <s v="PASS"/>
    <x v="0"/>
  </r>
  <r>
    <s v="3-8-administered_dose_entry_into_iis_&gt;_14_days_from_admin_date"/>
    <n v="48"/>
    <s v="Horizon General Hospital 280"/>
    <x v="53"/>
    <n v="4"/>
    <n v="725"/>
    <n v="0.55000000000000004"/>
    <s v="LT"/>
    <n v="5"/>
    <s v="PASS"/>
    <x v="0"/>
  </r>
  <r>
    <s v="1-1-patient_first_name_is_present-"/>
    <n v="126"/>
    <s v="Horizon General Hospital 465"/>
    <x v="0"/>
    <n v="16"/>
    <n v="16"/>
    <n v="100"/>
    <s v="GT"/>
    <n v="99"/>
    <s v="PASS"/>
    <x v="8"/>
  </r>
  <r>
    <s v="1-2-patient_middle_name_is_present-"/>
    <n v="126"/>
    <s v="Horizon General Hospital 465"/>
    <x v="1"/>
    <n v="11"/>
    <n v="16"/>
    <n v="68.75"/>
    <s v="GT"/>
    <n v="75"/>
    <s v="FAIL"/>
    <x v="8"/>
  </r>
  <r>
    <s v="1-3-patient_name_last_is_present-"/>
    <n v="126"/>
    <s v="Horizon General Hospital 465"/>
    <x v="2"/>
    <n v="16"/>
    <n v="16"/>
    <n v="100"/>
    <s v="GT"/>
    <n v="99"/>
    <s v="PASS"/>
    <x v="8"/>
  </r>
  <r>
    <s v="1-4-patient_birth_date_is_present-_x0009_"/>
    <n v="126"/>
    <s v="Horizon General Hospital 465"/>
    <x v="3"/>
    <n v="16"/>
    <n v="16"/>
    <n v="100"/>
    <s v="GT"/>
    <n v="99"/>
    <s v="PASS"/>
    <x v="8"/>
  </r>
  <r>
    <s v="1-5-patient_gender_is_present-"/>
    <n v="126"/>
    <s v="Horizon General Hospital 465"/>
    <x v="4"/>
    <n v="16"/>
    <n v="16"/>
    <n v="100"/>
    <s v="GT"/>
    <n v="99"/>
    <s v="PASS"/>
    <x v="8"/>
  </r>
  <r>
    <s v="1-6-patient_address_street_is_present-"/>
    <n v="126"/>
    <s v="Horizon General Hospital 465"/>
    <x v="5"/>
    <n v="16"/>
    <n v="16"/>
    <n v="100"/>
    <s v="GT"/>
    <n v="85"/>
    <s v="PASS"/>
    <x v="8"/>
  </r>
  <r>
    <s v="1-7-_patient_address_city_is_present-_x0009_"/>
    <n v="126"/>
    <s v="Horizon General Hospital 465"/>
    <x v="6"/>
    <n v="16"/>
    <n v="16"/>
    <n v="100"/>
    <s v="GT"/>
    <n v="85"/>
    <s v="PASS"/>
    <x v="8"/>
  </r>
  <r>
    <s v="1-8-patient_address_state_is_present-_x0009_"/>
    <n v="126"/>
    <s v="Horizon General Hospital 465"/>
    <x v="7"/>
    <n v="16"/>
    <n v="16"/>
    <n v="100"/>
    <s v="GT"/>
    <n v="85"/>
    <s v="PASS"/>
    <x v="8"/>
  </r>
  <r>
    <s v="1-9-patient_address_zip_code_is_present-_x0009_"/>
    <n v="126"/>
    <s v="Horizon General Hospital 465"/>
    <x v="8"/>
    <n v="16"/>
    <n v="16"/>
    <n v="100"/>
    <s v="GT"/>
    <n v="85"/>
    <s v="PASS"/>
    <x v="8"/>
  </r>
  <r>
    <s v="1-10-patient_complete_address_is_present-"/>
    <n v="126"/>
    <s v="Horizon General Hospital 465"/>
    <x v="9"/>
    <n v="16"/>
    <n v="16"/>
    <n v="100"/>
    <s v="GT"/>
    <n v="85"/>
    <s v="PASS"/>
    <x v="8"/>
  </r>
  <r>
    <s v="1-11-patient_race_is_present-"/>
    <n v="126"/>
    <s v="Horizon General Hospital 465"/>
    <x v="10"/>
    <n v="16"/>
    <n v="16"/>
    <n v="100"/>
    <s v="GT"/>
    <n v="95"/>
    <s v="PASS"/>
    <x v="8"/>
  </r>
  <r>
    <s v="1-12-patient_ethnicity_is_present-"/>
    <n v="126"/>
    <s v="Horizon General Hospital 465"/>
    <x v="11"/>
    <n v="16"/>
    <n v="16"/>
    <n v="100"/>
    <s v="GT"/>
    <n v="95"/>
    <s v="PASS"/>
    <x v="8"/>
  </r>
  <r>
    <s v="1-13-patient_phone_number_is_present-"/>
    <n v="126"/>
    <s v="Horizon General Hospital 465"/>
    <x v="12"/>
    <n v="15"/>
    <n v="16"/>
    <n v="93.75"/>
    <s v="GT"/>
    <n v="90"/>
    <s v="PASS"/>
    <x v="8"/>
  </r>
  <r>
    <s v="1-14-patient_email_is_present-"/>
    <n v="126"/>
    <s v="Horizon General Hospital 465"/>
    <x v="13"/>
    <n v="5"/>
    <n v="16"/>
    <n v="31.25"/>
    <s v="GT"/>
    <n v="90"/>
    <s v="FAIL"/>
    <x v="8"/>
  </r>
  <r>
    <s v="1-15-mother’s_maiden_name_is_present-"/>
    <n v="126"/>
    <s v="Horizon General Hospital 465"/>
    <x v="14"/>
    <n v="8"/>
    <n v="16"/>
    <n v="50"/>
    <s v="GT"/>
    <n v="90"/>
    <s v="FAIL"/>
    <x v="8"/>
  </r>
  <r>
    <s v="1-16-responsible_person_first_name_is_present-"/>
    <n v="126"/>
    <s v="Horizon General Hospital 465"/>
    <x v="15"/>
    <n v="14"/>
    <n v="16"/>
    <n v="87.5"/>
    <s v="GT"/>
    <n v="90"/>
    <s v="FAIL"/>
    <x v="8"/>
  </r>
  <r>
    <s v="1-17-responsible_person_last_name_is_present-"/>
    <n v="126"/>
    <s v="Horizon General Hospital 465"/>
    <x v="16"/>
    <n v="14"/>
    <n v="16"/>
    <n v="87.5"/>
    <s v="GT"/>
    <n v="90"/>
    <s v="FAIL"/>
    <x v="8"/>
  </r>
  <r>
    <s v="1-18-vaccine_administration_code_is_present-"/>
    <n v="126"/>
    <s v="Horizon General Hospital 465"/>
    <x v="17"/>
    <n v="132"/>
    <n v="132"/>
    <n v="100"/>
    <s v="GT"/>
    <n v="99"/>
    <s v="PASS"/>
    <x v="8"/>
  </r>
  <r>
    <s v="1-19-vaccine_administration_date_is_present-"/>
    <n v="126"/>
    <s v="Horizon General Hospital 465"/>
    <x v="18"/>
    <n v="132"/>
    <n v="132"/>
    <n v="100"/>
    <s v="GT"/>
    <n v="99"/>
    <s v="PASS"/>
    <x v="8"/>
  </r>
  <r>
    <s v="1-20-vaccine_information_source_(e-g-_admin/historical_indicator)_is_present-"/>
    <n v="126"/>
    <s v="Horizon General Hospital 465"/>
    <x v="19"/>
    <n v="132"/>
    <n v="132"/>
    <n v="100"/>
    <s v="GT"/>
    <n v="99"/>
    <s v="PASS"/>
    <x v="8"/>
  </r>
  <r>
    <s v="1-21-vaccine_lot_number_is_present-"/>
    <n v="126"/>
    <s v="Horizon General Hospital 465"/>
    <x v="20"/>
    <n v="132"/>
    <n v="132"/>
    <n v="100"/>
    <s v="GT"/>
    <n v="99"/>
    <s v="PASS"/>
    <x v="8"/>
  </r>
  <r>
    <s v="1-22-vaccine_lot_expiration_date_is_present-"/>
    <n v="126"/>
    <s v="Horizon General Hospital 465"/>
    <x v="21"/>
    <n v="132"/>
    <n v="132"/>
    <n v="100"/>
    <s v="GT"/>
    <n v="99"/>
    <s v="PASS"/>
    <x v="8"/>
  </r>
  <r>
    <s v="1-23-vaccine_eligibility_code_is_present-"/>
    <n v="126"/>
    <s v="Horizon General Hospital 465"/>
    <x v="22"/>
    <n v="132"/>
    <n v="132"/>
    <n v="100"/>
    <s v="GT"/>
    <n v="99"/>
    <s v="PASS"/>
    <x v="8"/>
  </r>
  <r>
    <s v="1-24-vaccine_funding_source_is_present-"/>
    <n v="126"/>
    <s v="Horizon General Hospital 465"/>
    <x v="23"/>
    <n v="132"/>
    <n v="132"/>
    <n v="100"/>
    <s v="GT"/>
    <n v="99"/>
    <s v="PASS"/>
    <x v="8"/>
  </r>
  <r>
    <s v="2-1-patients_born_on_the_first_of_the_month_do_not_exceed_normal_distribution_of_birth_dates-"/>
    <n v="126"/>
    <s v="Horizon General Hospital 465"/>
    <x v="24"/>
    <n v="0"/>
    <n v="16"/>
    <n v="0"/>
    <s v="LT"/>
    <n v="4"/>
    <s v="PASS"/>
    <x v="8"/>
  </r>
  <r>
    <s v="2-2-patients_born_on_the_15th_of_the_month_do_not_exceed_normal_distribution_of_birth_dates-"/>
    <n v="126"/>
    <s v="Horizon General Hospital 465"/>
    <x v="25"/>
    <n v="0"/>
    <n v="16"/>
    <n v="0"/>
    <s v="LT"/>
    <n v="4"/>
    <s v="PASS"/>
    <x v="8"/>
  </r>
  <r>
    <s v="2-3-patients_born_on_the_last_day_of_the_month_do_not_exceed_normal_distribution_of_birth_dates-"/>
    <n v="126"/>
    <s v="Horizon General Hospital 465"/>
    <x v="26"/>
    <n v="1"/>
    <n v="16"/>
    <n v="6.25"/>
    <s v="LT"/>
    <n v="4"/>
    <s v="FAIL"/>
    <x v="8"/>
  </r>
  <r>
    <s v="2-4-patient_has_more_vaccinations_than_expected-"/>
    <n v="126"/>
    <s v="Horizon General Hospital 465"/>
    <x v="27"/>
    <n v="0"/>
    <n v="16"/>
    <n v="0"/>
    <s v="LT"/>
    <n v="1"/>
    <s v="PASS"/>
    <x v="8"/>
  </r>
  <r>
    <s v="2-5-vaccine_administration_date_is_after_vaccine_lot_expiration_date-"/>
    <n v="126"/>
    <s v="Horizon General Hospital 465"/>
    <x v="28"/>
    <n v="1"/>
    <n v="132"/>
    <n v="0.76"/>
    <s v="LT"/>
    <n v="1"/>
    <s v="PASS"/>
    <x v="8"/>
  </r>
  <r>
    <s v="2-6-vaccine_administration_date_is_before_birth_date-"/>
    <n v="126"/>
    <s v="Horizon General Hospital 465"/>
    <x v="29"/>
    <n v="0"/>
    <n v="132"/>
    <n v="0"/>
    <s v="LT"/>
    <n v="1"/>
    <s v="PASS"/>
    <x v="8"/>
  </r>
  <r>
    <s v="2-7-vaccine_administration_dates_on_the_first_day_of_the_month_do_not_exceed_normal_distribution_of_administrations_dates-"/>
    <n v="126"/>
    <s v="Horizon General Hospital 465"/>
    <x v="30"/>
    <n v="4"/>
    <n v="132"/>
    <n v="3.03"/>
    <s v="LT"/>
    <n v="4"/>
    <s v="PASS"/>
    <x v="8"/>
  </r>
  <r>
    <s v="2-8-vaccine_administration_dates_on_the_15th_of_the_month_do_not_exceed_normal_distribution_of_administration_dates-"/>
    <n v="126"/>
    <s v="Horizon General Hospital 465"/>
    <x v="31"/>
    <n v="7"/>
    <n v="132"/>
    <n v="5.3"/>
    <s v="LT"/>
    <n v="4"/>
    <s v="FAIL"/>
    <x v="8"/>
  </r>
  <r>
    <s v="2-9-vaccine_administration_dates_on_the_last_day_of_the_month_do_not_exceed_normal_distribution_of_administration_dates-"/>
    <n v="126"/>
    <s v="Horizon General Hospital 465"/>
    <x v="32"/>
    <n v="2"/>
    <n v="132"/>
    <n v="1.52"/>
    <s v="LT"/>
    <n v="4"/>
    <s v="PASS"/>
    <x v="8"/>
  </r>
  <r>
    <s v="2-10-vaccine_administration_code_was_administered_at_an_improbable_age-"/>
    <n v="126"/>
    <s v="Horizon General Hospital 465"/>
    <x v="33"/>
    <n v="0"/>
    <n v="132"/>
    <n v="0"/>
    <s v="LT"/>
    <n v="1"/>
    <s v="PASS"/>
    <x v="8"/>
  </r>
  <r>
    <s v="2-11-vaccine_administration_code_is_not_specific_for_administered_vaccination_event-"/>
    <n v="126"/>
    <s v="Horizon General Hospital 465"/>
    <x v="34"/>
    <n v="0"/>
    <n v="132"/>
    <n v="0"/>
    <s v="LT"/>
    <n v="1"/>
    <s v="PASS"/>
    <x v="8"/>
  </r>
  <r>
    <s v="2-12-vaccine_lot_number_has_an_invalid_prefix-"/>
    <n v="126"/>
    <s v="Horizon General Hospital 465"/>
    <x v="35"/>
    <n v="0"/>
    <n v="132"/>
    <n v="0"/>
    <s v="LT"/>
    <n v="1"/>
    <s v="PASS"/>
    <x v="8"/>
  </r>
  <r>
    <s v="2-13-vaccine_lot_number_has_an_invalid_infix-"/>
    <n v="126"/>
    <s v="Horizon General Hospital 465"/>
    <x v="36"/>
    <n v="0"/>
    <n v="132"/>
    <n v="0"/>
    <s v="LT"/>
    <n v="1"/>
    <s v="PASS"/>
    <x v="8"/>
  </r>
  <r>
    <s v="2-14-vaccine_lot_number_has_an_invalid_suffix-"/>
    <n v="126"/>
    <s v="Horizon General Hospital 465"/>
    <x v="37"/>
    <n v="0"/>
    <n v="132"/>
    <n v="0"/>
    <s v="LT"/>
    <n v="1"/>
    <s v="PASS"/>
    <x v="8"/>
  </r>
  <r>
    <s v="2-15-vaccine_lot_number_contains_at_least_one_invalid_character-"/>
    <n v="126"/>
    <s v="Horizon General Hospital 465"/>
    <x v="38"/>
    <n v="0"/>
    <n v="132"/>
    <n v="0"/>
    <s v="LT"/>
    <n v="1"/>
    <s v="PASS"/>
    <x v="8"/>
  </r>
  <r>
    <s v="2-16-vaccine_lot_number_is_too_short-"/>
    <n v="126"/>
    <s v="Horizon General Hospital 465"/>
    <x v="39"/>
    <n v="0"/>
    <n v="132"/>
    <n v="0"/>
    <s v="LT"/>
    <n v="1"/>
    <s v="PASS"/>
    <x v="8"/>
  </r>
  <r>
    <s v="2-17-vaccine_administration_code_is_unrecognized-"/>
    <n v="126"/>
    <s v="Horizon General Hospital 465"/>
    <x v="40"/>
    <n v="0"/>
    <n v="132"/>
    <n v="0"/>
    <s v="LT"/>
    <n v="1"/>
    <s v="PASS"/>
    <x v="8"/>
  </r>
  <r>
    <s v="2-18-vaccine_manufacturer_is_unrecognized-"/>
    <n v="126"/>
    <s v="Horizon General Hospital 465"/>
    <x v="41"/>
    <n v="0"/>
    <n v="132"/>
    <n v="0"/>
    <s v="LT"/>
    <n v="1"/>
    <s v="PASS"/>
    <x v="8"/>
  </r>
  <r>
    <s v="2-19-vaccine_administration_route_is_unrecognized-"/>
    <n v="126"/>
    <s v="Horizon General Hospital 465"/>
    <x v="42"/>
    <n v="0"/>
    <n v="132"/>
    <n v="0"/>
    <s v="LT"/>
    <n v="1"/>
    <s v="PASS"/>
    <x v="8"/>
  </r>
  <r>
    <s v="2-20-vaccine_body_site_is_unrecognized-"/>
    <n v="126"/>
    <s v="Horizon General Hospital 465"/>
    <x v="43"/>
    <n v="0"/>
    <n v="132"/>
    <n v="0"/>
    <s v="LT"/>
    <n v="1"/>
    <s v="PASS"/>
    <x v="8"/>
  </r>
  <r>
    <s v="2-21-vaccination_information_source_is_administered_but_appeared_to_be_historical-"/>
    <n v="126"/>
    <s v="Horizon General Hospital 465"/>
    <x v="44"/>
    <n v="0"/>
    <n v="132"/>
    <n v="0"/>
    <s v="NONE"/>
    <s v="NONE"/>
    <s v="NONE"/>
    <x v="8"/>
  </r>
  <r>
    <s v="2-22-_funding_source_does_not_match_eligibility_code"/>
    <n v="126"/>
    <s v="Horizon General Hospital 465"/>
    <x v="45"/>
    <n v="3"/>
    <n v="132"/>
    <n v="2.27"/>
    <s v="NONE"/>
    <s v="NONE"/>
    <s v="NONE"/>
    <x v="8"/>
  </r>
  <r>
    <s v="3-1-administered_vaccination_events_are_entered_into_the_iis_within_one_calendar_day_from_administration_date-"/>
    <n v="126"/>
    <s v="Horizon General Hospital 465"/>
    <x v="46"/>
    <n v="129"/>
    <n v="132"/>
    <n v="97.73"/>
    <s v="GT"/>
    <n v="95"/>
    <s v="PASS"/>
    <x v="8"/>
  </r>
  <r>
    <s v="3-2-patient_entry_into_iis_≤30_days_from_birth"/>
    <n v="126"/>
    <s v="Horizon General Hospital 465"/>
    <x v="47"/>
    <n v="15"/>
    <n v="16"/>
    <n v="93.75"/>
    <s v="GT"/>
    <n v="95"/>
    <s v="FAIL"/>
    <x v="8"/>
  </r>
  <r>
    <s v="3-3-patient_entry_into_iis_30–45_days_from_birth"/>
    <n v="126"/>
    <s v="Horizon General Hospital 465"/>
    <x v="48"/>
    <n v="0"/>
    <n v="16"/>
    <n v="0"/>
    <s v="LT"/>
    <n v="5"/>
    <s v="PASS"/>
    <x v="8"/>
  </r>
  <r>
    <s v="3-4-patient_entry_into_iis_45–60_days_from_birth"/>
    <n v="126"/>
    <s v="Horizon General Hospital 465"/>
    <x v="49"/>
    <n v="0"/>
    <n v="16"/>
    <n v="0"/>
    <s v="LT"/>
    <n v="5"/>
    <s v="PASS"/>
    <x v="8"/>
  </r>
  <r>
    <s v="3-5-patient_entry_into_iis_&gt;_60_days_from_birth"/>
    <n v="126"/>
    <s v="Horizon General Hospital 465"/>
    <x v="50"/>
    <n v="1"/>
    <n v="16"/>
    <n v="6.25"/>
    <s v="LT"/>
    <n v="5"/>
    <s v="FAIL"/>
    <x v="8"/>
  </r>
  <r>
    <s v="3-6-administered_dose_entry_into_iis_2-7_days_from_admin_date"/>
    <n v="126"/>
    <s v="Horizon General Hospital 465"/>
    <x v="51"/>
    <n v="0"/>
    <n v="132"/>
    <n v="0"/>
    <s v="LT"/>
    <n v="5"/>
    <s v="PASS"/>
    <x v="8"/>
  </r>
  <r>
    <s v="3-7-administered_dose_entry_into_iis_8-14_days_from_admin_date"/>
    <n v="126"/>
    <s v="Horizon General Hospital 465"/>
    <x v="52"/>
    <n v="0"/>
    <n v="132"/>
    <n v="0"/>
    <s v="LT"/>
    <n v="5"/>
    <s v="PASS"/>
    <x v="8"/>
  </r>
  <r>
    <s v="3-8-administered_dose_entry_into_iis_&gt;_14_days_from_admin_date"/>
    <n v="126"/>
    <s v="Horizon General Hospital 465"/>
    <x v="53"/>
    <n v="3"/>
    <n v="132"/>
    <n v="2.27"/>
    <s v="LT"/>
    <n v="5"/>
    <s v="PASS"/>
    <x v="8"/>
  </r>
  <r>
    <s v="1-1-patient_first_name_is_present-"/>
    <n v="29"/>
    <s v="Horizon Health Clinic 315"/>
    <x v="0"/>
    <n v="539"/>
    <n v="539"/>
    <n v="100"/>
    <s v="GT"/>
    <n v="99"/>
    <s v="PASS"/>
    <x v="0"/>
  </r>
  <r>
    <s v="1-2-patient_middle_name_is_present-"/>
    <n v="29"/>
    <s v="Horizon Health Clinic 315"/>
    <x v="1"/>
    <n v="515"/>
    <n v="539"/>
    <n v="95.55"/>
    <s v="GT"/>
    <n v="75"/>
    <s v="PASS"/>
    <x v="0"/>
  </r>
  <r>
    <s v="1-3-patient_name_last_is_present-"/>
    <n v="29"/>
    <s v="Horizon Health Clinic 315"/>
    <x v="2"/>
    <n v="539"/>
    <n v="539"/>
    <n v="100"/>
    <s v="GT"/>
    <n v="99"/>
    <s v="PASS"/>
    <x v="0"/>
  </r>
  <r>
    <s v="1-4-patient_birth_date_is_present-_x0009_"/>
    <n v="29"/>
    <s v="Horizon Health Clinic 315"/>
    <x v="3"/>
    <n v="539"/>
    <n v="539"/>
    <n v="100"/>
    <s v="GT"/>
    <n v="99"/>
    <s v="PASS"/>
    <x v="0"/>
  </r>
  <r>
    <s v="1-5-patient_gender_is_present-"/>
    <n v="29"/>
    <s v="Horizon Health Clinic 315"/>
    <x v="4"/>
    <n v="539"/>
    <n v="539"/>
    <n v="100"/>
    <s v="GT"/>
    <n v="99"/>
    <s v="PASS"/>
    <x v="0"/>
  </r>
  <r>
    <s v="1-6-patient_address_street_is_present-"/>
    <n v="29"/>
    <s v="Horizon Health Clinic 315"/>
    <x v="5"/>
    <n v="539"/>
    <n v="539"/>
    <n v="100"/>
    <s v="GT"/>
    <n v="85"/>
    <s v="PASS"/>
    <x v="0"/>
  </r>
  <r>
    <s v="1-7-_patient_address_city_is_present-_x0009_"/>
    <n v="29"/>
    <s v="Horizon Health Clinic 315"/>
    <x v="6"/>
    <n v="539"/>
    <n v="539"/>
    <n v="100"/>
    <s v="GT"/>
    <n v="85"/>
    <s v="PASS"/>
    <x v="0"/>
  </r>
  <r>
    <s v="1-8-patient_address_state_is_present-_x0009_"/>
    <n v="29"/>
    <s v="Horizon Health Clinic 315"/>
    <x v="7"/>
    <n v="539"/>
    <n v="539"/>
    <n v="100"/>
    <s v="GT"/>
    <n v="85"/>
    <s v="PASS"/>
    <x v="0"/>
  </r>
  <r>
    <s v="1-9-patient_address_zip_code_is_present-_x0009_"/>
    <n v="29"/>
    <s v="Horizon Health Clinic 315"/>
    <x v="8"/>
    <n v="539"/>
    <n v="539"/>
    <n v="100"/>
    <s v="GT"/>
    <n v="85"/>
    <s v="PASS"/>
    <x v="0"/>
  </r>
  <r>
    <s v="1-10-patient_complete_address_is_present-"/>
    <n v="29"/>
    <s v="Horizon Health Clinic 315"/>
    <x v="9"/>
    <n v="539"/>
    <n v="539"/>
    <n v="100"/>
    <s v="GT"/>
    <n v="85"/>
    <s v="PASS"/>
    <x v="0"/>
  </r>
  <r>
    <s v="1-11-patient_race_is_present-"/>
    <n v="29"/>
    <s v="Horizon Health Clinic 315"/>
    <x v="10"/>
    <n v="539"/>
    <n v="539"/>
    <n v="100"/>
    <s v="GT"/>
    <n v="95"/>
    <s v="PASS"/>
    <x v="0"/>
  </r>
  <r>
    <s v="1-12-patient_ethnicity_is_present-"/>
    <n v="29"/>
    <s v="Horizon Health Clinic 315"/>
    <x v="11"/>
    <n v="539"/>
    <n v="539"/>
    <n v="100"/>
    <s v="GT"/>
    <n v="95"/>
    <s v="PASS"/>
    <x v="0"/>
  </r>
  <r>
    <s v="1-13-patient_phone_number_is_present-"/>
    <n v="29"/>
    <s v="Horizon Health Clinic 315"/>
    <x v="12"/>
    <n v="536"/>
    <n v="539"/>
    <n v="99.44"/>
    <s v="GT"/>
    <n v="90"/>
    <s v="PASS"/>
    <x v="0"/>
  </r>
  <r>
    <s v="1-14-patient_email_is_present-"/>
    <n v="29"/>
    <s v="Horizon Health Clinic 315"/>
    <x v="13"/>
    <n v="116"/>
    <n v="539"/>
    <n v="21.52"/>
    <s v="GT"/>
    <n v="90"/>
    <s v="FAIL"/>
    <x v="0"/>
  </r>
  <r>
    <s v="1-15-mother’s_maiden_name_is_present-"/>
    <n v="29"/>
    <s v="Horizon Health Clinic 315"/>
    <x v="14"/>
    <n v="211"/>
    <n v="539"/>
    <n v="39.15"/>
    <s v="GT"/>
    <n v="90"/>
    <s v="FAIL"/>
    <x v="0"/>
  </r>
  <r>
    <s v="1-16-responsible_person_first_name_is_present-"/>
    <n v="29"/>
    <s v="Horizon Health Clinic 315"/>
    <x v="15"/>
    <n v="258"/>
    <n v="539"/>
    <n v="47.87"/>
    <s v="GT"/>
    <n v="90"/>
    <s v="FAIL"/>
    <x v="0"/>
  </r>
  <r>
    <s v="1-17-responsible_person_last_name_is_present-"/>
    <n v="29"/>
    <s v="Horizon Health Clinic 315"/>
    <x v="16"/>
    <n v="258"/>
    <n v="539"/>
    <n v="47.87"/>
    <s v="GT"/>
    <n v="90"/>
    <s v="FAIL"/>
    <x v="0"/>
  </r>
  <r>
    <s v="1-18-vaccine_administration_code_is_present-"/>
    <n v="29"/>
    <s v="Horizon Health Clinic 315"/>
    <x v="17"/>
    <n v="5438"/>
    <n v="5438"/>
    <n v="100"/>
    <s v="GT"/>
    <n v="99"/>
    <s v="PASS"/>
    <x v="0"/>
  </r>
  <r>
    <s v="1-19-vaccine_administration_date_is_present-"/>
    <n v="29"/>
    <s v="Horizon Health Clinic 315"/>
    <x v="18"/>
    <n v="5438"/>
    <n v="5438"/>
    <n v="100"/>
    <s v="GT"/>
    <n v="99"/>
    <s v="PASS"/>
    <x v="0"/>
  </r>
  <r>
    <s v="1-20-vaccine_information_source_(e-g-_admin/historical_indicator)_is_present-"/>
    <n v="29"/>
    <s v="Horizon Health Clinic 315"/>
    <x v="19"/>
    <n v="5438"/>
    <n v="5438"/>
    <n v="100"/>
    <s v="GT"/>
    <n v="99"/>
    <s v="PASS"/>
    <x v="0"/>
  </r>
  <r>
    <s v="1-21-vaccine_lot_number_is_present-"/>
    <n v="29"/>
    <s v="Horizon Health Clinic 315"/>
    <x v="20"/>
    <n v="5438"/>
    <n v="5438"/>
    <n v="100"/>
    <s v="GT"/>
    <n v="99"/>
    <s v="PASS"/>
    <x v="0"/>
  </r>
  <r>
    <s v="1-22-vaccine_lot_expiration_date_is_present-"/>
    <n v="29"/>
    <s v="Horizon Health Clinic 315"/>
    <x v="21"/>
    <n v="5438"/>
    <n v="5438"/>
    <n v="100"/>
    <s v="GT"/>
    <n v="99"/>
    <s v="PASS"/>
    <x v="0"/>
  </r>
  <r>
    <s v="1-23-vaccine_eligibility_code_is_present-"/>
    <n v="29"/>
    <s v="Horizon Health Clinic 315"/>
    <x v="22"/>
    <n v="5438"/>
    <n v="5438"/>
    <n v="100"/>
    <s v="GT"/>
    <n v="99"/>
    <s v="PASS"/>
    <x v="0"/>
  </r>
  <r>
    <s v="1-24-vaccine_funding_source_is_present-"/>
    <n v="29"/>
    <s v="Horizon Health Clinic 315"/>
    <x v="23"/>
    <n v="5438"/>
    <n v="5438"/>
    <n v="100"/>
    <s v="GT"/>
    <n v="99"/>
    <s v="PASS"/>
    <x v="0"/>
  </r>
  <r>
    <s v="2-1-patients_born_on_the_first_of_the_month_do_not_exceed_normal_distribution_of_birth_dates-"/>
    <n v="29"/>
    <s v="Horizon Health Clinic 315"/>
    <x v="24"/>
    <n v="16"/>
    <n v="539"/>
    <n v="2.97"/>
    <s v="LT"/>
    <n v="4"/>
    <s v="PASS"/>
    <x v="0"/>
  </r>
  <r>
    <s v="2-2-patients_born_on_the_15th_of_the_month_do_not_exceed_normal_distribution_of_birth_dates-"/>
    <n v="29"/>
    <s v="Horizon Health Clinic 315"/>
    <x v="25"/>
    <n v="11"/>
    <n v="539"/>
    <n v="2.04"/>
    <s v="LT"/>
    <n v="4"/>
    <s v="PASS"/>
    <x v="0"/>
  </r>
  <r>
    <s v="2-3-patients_born_on_the_last_day_of_the_month_do_not_exceed_normal_distribution_of_birth_dates-"/>
    <n v="29"/>
    <s v="Horizon Health Clinic 315"/>
    <x v="26"/>
    <n v="7"/>
    <n v="539"/>
    <n v="1.3"/>
    <s v="LT"/>
    <n v="4"/>
    <s v="PASS"/>
    <x v="0"/>
  </r>
  <r>
    <s v="2-4-patient_has_more_vaccinations_than_expected-"/>
    <n v="29"/>
    <s v="Horizon Health Clinic 315"/>
    <x v="27"/>
    <n v="0"/>
    <n v="539"/>
    <n v="0"/>
    <s v="LT"/>
    <n v="1"/>
    <s v="PASS"/>
    <x v="0"/>
  </r>
  <r>
    <s v="2-5-vaccine_administration_date_is_after_vaccine_lot_expiration_date-"/>
    <n v="29"/>
    <s v="Horizon Health Clinic 315"/>
    <x v="28"/>
    <n v="0"/>
    <n v="5438"/>
    <n v="0"/>
    <s v="LT"/>
    <n v="1"/>
    <s v="PASS"/>
    <x v="0"/>
  </r>
  <r>
    <s v="2-6-vaccine_administration_date_is_before_birth_date-"/>
    <n v="29"/>
    <s v="Horizon Health Clinic 315"/>
    <x v="29"/>
    <n v="0"/>
    <n v="5438"/>
    <n v="0"/>
    <s v="LT"/>
    <n v="1"/>
    <s v="PASS"/>
    <x v="0"/>
  </r>
  <r>
    <s v="2-7-vaccine_administration_dates_on_the_first_day_of_the_month_do_not_exceed_normal_distribution_of_administrations_dates-"/>
    <n v="29"/>
    <s v="Horizon Health Clinic 315"/>
    <x v="30"/>
    <n v="107"/>
    <n v="5438"/>
    <n v="1.97"/>
    <s v="LT"/>
    <n v="4"/>
    <s v="PASS"/>
    <x v="0"/>
  </r>
  <r>
    <s v="2-8-vaccine_administration_dates_on_the_15th_of_the_month_do_not_exceed_normal_distribution_of_administration_dates-"/>
    <n v="29"/>
    <s v="Horizon Health Clinic 315"/>
    <x v="31"/>
    <n v="206"/>
    <n v="5438"/>
    <n v="3.79"/>
    <s v="LT"/>
    <n v="4"/>
    <s v="PASS"/>
    <x v="0"/>
  </r>
  <r>
    <s v="2-9-vaccine_administration_dates_on_the_last_day_of_the_month_do_not_exceed_normal_distribution_of_administration_dates-"/>
    <n v="29"/>
    <s v="Horizon Health Clinic 315"/>
    <x v="32"/>
    <n v="161"/>
    <n v="5438"/>
    <n v="2.96"/>
    <s v="LT"/>
    <n v="4"/>
    <s v="PASS"/>
    <x v="0"/>
  </r>
  <r>
    <s v="2-10-vaccine_administration_code_was_administered_at_an_improbable_age-"/>
    <n v="29"/>
    <s v="Horizon Health Clinic 315"/>
    <x v="33"/>
    <n v="294"/>
    <n v="5438"/>
    <n v="5.41"/>
    <s v="LT"/>
    <n v="1"/>
    <s v="FAIL"/>
    <x v="0"/>
  </r>
  <r>
    <s v="2-11-vaccine_administration_code_is_not_specific_for_administered_vaccination_event-"/>
    <n v="29"/>
    <s v="Horizon Health Clinic 315"/>
    <x v="34"/>
    <n v="0"/>
    <n v="5438"/>
    <n v="0"/>
    <s v="LT"/>
    <n v="1"/>
    <s v="PASS"/>
    <x v="0"/>
  </r>
  <r>
    <s v="2-12-vaccine_lot_number_has_an_invalid_prefix-"/>
    <n v="29"/>
    <s v="Horizon Health Clinic 315"/>
    <x v="35"/>
    <n v="0"/>
    <n v="5438"/>
    <n v="0"/>
    <s v="LT"/>
    <n v="1"/>
    <s v="PASS"/>
    <x v="0"/>
  </r>
  <r>
    <s v="2-13-vaccine_lot_number_has_an_invalid_infix-"/>
    <n v="29"/>
    <s v="Horizon Health Clinic 315"/>
    <x v="36"/>
    <n v="0"/>
    <n v="5438"/>
    <n v="0"/>
    <s v="LT"/>
    <n v="1"/>
    <s v="PASS"/>
    <x v="0"/>
  </r>
  <r>
    <s v="2-14-vaccine_lot_number_has_an_invalid_suffix-"/>
    <n v="29"/>
    <s v="Horizon Health Clinic 315"/>
    <x v="37"/>
    <n v="0"/>
    <n v="5438"/>
    <n v="0"/>
    <s v="LT"/>
    <n v="1"/>
    <s v="PASS"/>
    <x v="0"/>
  </r>
  <r>
    <s v="2-15-vaccine_lot_number_contains_at_least_one_invalid_character-"/>
    <n v="29"/>
    <s v="Horizon Health Clinic 315"/>
    <x v="38"/>
    <n v="0"/>
    <n v="5438"/>
    <n v="0"/>
    <s v="LT"/>
    <n v="1"/>
    <s v="PASS"/>
    <x v="0"/>
  </r>
  <r>
    <s v="2-16-vaccine_lot_number_is_too_short-"/>
    <n v="29"/>
    <s v="Horizon Health Clinic 315"/>
    <x v="39"/>
    <n v="0"/>
    <n v="5438"/>
    <n v="0"/>
    <s v="LT"/>
    <n v="1"/>
    <s v="PASS"/>
    <x v="0"/>
  </r>
  <r>
    <s v="2-17-vaccine_administration_code_is_unrecognized-"/>
    <n v="29"/>
    <s v="Horizon Health Clinic 315"/>
    <x v="40"/>
    <n v="0"/>
    <n v="5438"/>
    <n v="0"/>
    <s v="LT"/>
    <n v="1"/>
    <s v="PASS"/>
    <x v="0"/>
  </r>
  <r>
    <s v="2-18-vaccine_manufacturer_is_unrecognized-"/>
    <n v="29"/>
    <s v="Horizon Health Clinic 315"/>
    <x v="41"/>
    <n v="0"/>
    <n v="5438"/>
    <n v="0"/>
    <s v="LT"/>
    <n v="1"/>
    <s v="PASS"/>
    <x v="0"/>
  </r>
  <r>
    <s v="2-19-vaccine_administration_route_is_unrecognized-"/>
    <n v="29"/>
    <s v="Horizon Health Clinic 315"/>
    <x v="42"/>
    <n v="0"/>
    <n v="5438"/>
    <n v="0"/>
    <s v="LT"/>
    <n v="1"/>
    <s v="PASS"/>
    <x v="0"/>
  </r>
  <r>
    <s v="2-20-vaccine_body_site_is_unrecognized-"/>
    <n v="29"/>
    <s v="Horizon Health Clinic 315"/>
    <x v="43"/>
    <n v="31"/>
    <n v="5438"/>
    <n v="0.56999999999999995"/>
    <s v="LT"/>
    <n v="1"/>
    <s v="PASS"/>
    <x v="0"/>
  </r>
  <r>
    <s v="2-21-vaccination_information_source_is_administered_but_appeared_to_be_historical-"/>
    <n v="29"/>
    <s v="Horizon Health Clinic 315"/>
    <x v="44"/>
    <n v="0"/>
    <n v="5438"/>
    <n v="0"/>
    <s v="NONE"/>
    <s v="NONE"/>
    <s v="NONE"/>
    <x v="0"/>
  </r>
  <r>
    <s v="2-22-_funding_source_does_not_match_eligibility_code"/>
    <n v="29"/>
    <s v="Horizon Health Clinic 315"/>
    <x v="45"/>
    <n v="14"/>
    <n v="5438"/>
    <n v="0.26"/>
    <s v="NONE"/>
    <s v="NONE"/>
    <s v="NONE"/>
    <x v="0"/>
  </r>
  <r>
    <s v="3-1-administered_vaccination_events_are_entered_into_the_iis_within_one_calendar_day_from_administration_date-"/>
    <n v="29"/>
    <s v="Horizon Health Clinic 315"/>
    <x v="46"/>
    <n v="5390"/>
    <n v="5438"/>
    <n v="99.12"/>
    <s v="GT"/>
    <n v="95"/>
    <s v="PASS"/>
    <x v="0"/>
  </r>
  <r>
    <s v="3-2-patient_entry_into_iis_≤30_days_from_birth"/>
    <n v="29"/>
    <s v="Horizon Health Clinic 315"/>
    <x v="47"/>
    <n v="520"/>
    <n v="539"/>
    <n v="96.47"/>
    <s v="GT"/>
    <n v="95"/>
    <s v="PASS"/>
    <x v="0"/>
  </r>
  <r>
    <s v="3-3-patient_entry_into_iis_30–45_days_from_birth"/>
    <n v="29"/>
    <s v="Horizon Health Clinic 315"/>
    <x v="48"/>
    <n v="0"/>
    <n v="539"/>
    <n v="0"/>
    <s v="LT"/>
    <n v="5"/>
    <s v="PASS"/>
    <x v="0"/>
  </r>
  <r>
    <s v="3-4-patient_entry_into_iis_45–60_days_from_birth"/>
    <n v="29"/>
    <s v="Horizon Health Clinic 315"/>
    <x v="49"/>
    <n v="1"/>
    <n v="539"/>
    <n v="0.19"/>
    <s v="LT"/>
    <n v="5"/>
    <s v="PASS"/>
    <x v="0"/>
  </r>
  <r>
    <s v="3-5-patient_entry_into_iis_&gt;_60_days_from_birth"/>
    <n v="29"/>
    <s v="Horizon Health Clinic 315"/>
    <x v="50"/>
    <n v="18"/>
    <n v="539"/>
    <n v="3.34"/>
    <s v="LT"/>
    <n v="5"/>
    <s v="PASS"/>
    <x v="0"/>
  </r>
  <r>
    <s v="3-6-administered_dose_entry_into_iis_2-7_days_from_admin_date"/>
    <n v="29"/>
    <s v="Horizon Health Clinic 315"/>
    <x v="51"/>
    <n v="16"/>
    <n v="5438"/>
    <n v="0.28999999999999998"/>
    <s v="LT"/>
    <n v="5"/>
    <s v="PASS"/>
    <x v="0"/>
  </r>
  <r>
    <s v="3-7-administered_dose_entry_into_iis_8-14_days_from_admin_date"/>
    <n v="29"/>
    <s v="Horizon Health Clinic 315"/>
    <x v="52"/>
    <n v="15"/>
    <n v="5438"/>
    <n v="0.28000000000000003"/>
    <s v="LT"/>
    <n v="5"/>
    <s v="PASS"/>
    <x v="0"/>
  </r>
  <r>
    <s v="3-8-administered_dose_entry_into_iis_&gt;_14_days_from_admin_date"/>
    <n v="29"/>
    <s v="Horizon Health Clinic 315"/>
    <x v="53"/>
    <n v="17"/>
    <n v="5438"/>
    <n v="0.31"/>
    <s v="LT"/>
    <n v="5"/>
    <s v="PASS"/>
    <x v="0"/>
  </r>
  <r>
    <s v="1-1-patient_first_name_is_present-"/>
    <n v="160"/>
    <s v="Horizon Urgent Care 449"/>
    <x v="0"/>
    <n v="2"/>
    <n v="2"/>
    <n v="100"/>
    <s v="GT"/>
    <n v="99"/>
    <s v="PASS"/>
    <x v="13"/>
  </r>
  <r>
    <s v="1-2-patient_middle_name_is_present-"/>
    <n v="160"/>
    <s v="Horizon Urgent Care 449"/>
    <x v="1"/>
    <n v="0"/>
    <n v="2"/>
    <n v="0"/>
    <s v="GT"/>
    <n v="75"/>
    <s v="FAIL"/>
    <x v="13"/>
  </r>
  <r>
    <s v="1-3-patient_name_last_is_present-"/>
    <n v="160"/>
    <s v="Horizon Urgent Care 449"/>
    <x v="2"/>
    <n v="2"/>
    <n v="2"/>
    <n v="100"/>
    <s v="GT"/>
    <n v="99"/>
    <s v="PASS"/>
    <x v="13"/>
  </r>
  <r>
    <s v="1-4-patient_birth_date_is_present-_x0009_"/>
    <n v="160"/>
    <s v="Horizon Urgent Care 449"/>
    <x v="3"/>
    <n v="2"/>
    <n v="2"/>
    <n v="100"/>
    <s v="GT"/>
    <n v="99"/>
    <s v="PASS"/>
    <x v="13"/>
  </r>
  <r>
    <s v="1-5-patient_gender_is_present-"/>
    <n v="160"/>
    <s v="Horizon Urgent Care 449"/>
    <x v="4"/>
    <n v="2"/>
    <n v="2"/>
    <n v="100"/>
    <s v="GT"/>
    <n v="99"/>
    <s v="PASS"/>
    <x v="13"/>
  </r>
  <r>
    <s v="1-6-patient_address_street_is_present-"/>
    <n v="160"/>
    <s v="Horizon Urgent Care 449"/>
    <x v="5"/>
    <n v="2"/>
    <n v="2"/>
    <n v="100"/>
    <s v="GT"/>
    <n v="85"/>
    <s v="PASS"/>
    <x v="13"/>
  </r>
  <r>
    <s v="1-7-_patient_address_city_is_present-_x0009_"/>
    <n v="160"/>
    <s v="Horizon Urgent Care 449"/>
    <x v="6"/>
    <n v="2"/>
    <n v="2"/>
    <n v="100"/>
    <s v="GT"/>
    <n v="85"/>
    <s v="PASS"/>
    <x v="13"/>
  </r>
  <r>
    <s v="1-8-patient_address_state_is_present-_x0009_"/>
    <n v="160"/>
    <s v="Horizon Urgent Care 449"/>
    <x v="7"/>
    <n v="2"/>
    <n v="2"/>
    <n v="100"/>
    <s v="GT"/>
    <n v="85"/>
    <s v="PASS"/>
    <x v="13"/>
  </r>
  <r>
    <s v="1-9-patient_address_zip_code_is_present-_x0009_"/>
    <n v="160"/>
    <s v="Horizon Urgent Care 449"/>
    <x v="8"/>
    <n v="2"/>
    <n v="2"/>
    <n v="100"/>
    <s v="GT"/>
    <n v="85"/>
    <s v="PASS"/>
    <x v="13"/>
  </r>
  <r>
    <s v="1-10-patient_complete_address_is_present-"/>
    <n v="160"/>
    <s v="Horizon Urgent Care 449"/>
    <x v="9"/>
    <n v="2"/>
    <n v="2"/>
    <n v="100"/>
    <s v="GT"/>
    <n v="85"/>
    <s v="PASS"/>
    <x v="13"/>
  </r>
  <r>
    <s v="1-11-patient_race_is_present-"/>
    <n v="160"/>
    <s v="Horizon Urgent Care 449"/>
    <x v="10"/>
    <n v="2"/>
    <n v="2"/>
    <n v="100"/>
    <s v="GT"/>
    <n v="95"/>
    <s v="PASS"/>
    <x v="13"/>
  </r>
  <r>
    <s v="1-12-patient_ethnicity_is_present-"/>
    <n v="160"/>
    <s v="Horizon Urgent Care 449"/>
    <x v="11"/>
    <n v="2"/>
    <n v="2"/>
    <n v="100"/>
    <s v="GT"/>
    <n v="95"/>
    <s v="PASS"/>
    <x v="13"/>
  </r>
  <r>
    <s v="1-13-patient_phone_number_is_present-"/>
    <n v="160"/>
    <s v="Horizon Urgent Care 449"/>
    <x v="12"/>
    <n v="2"/>
    <n v="2"/>
    <n v="100"/>
    <s v="GT"/>
    <n v="90"/>
    <s v="PASS"/>
    <x v="13"/>
  </r>
  <r>
    <s v="1-14-patient_email_is_present-"/>
    <n v="160"/>
    <s v="Horizon Urgent Care 449"/>
    <x v="13"/>
    <n v="0"/>
    <n v="2"/>
    <n v="0"/>
    <s v="GT"/>
    <n v="90"/>
    <s v="FAIL"/>
    <x v="13"/>
  </r>
  <r>
    <s v="1-15-mother’s_maiden_name_is_present-"/>
    <n v="160"/>
    <s v="Horizon Urgent Care 449"/>
    <x v="14"/>
    <n v="0"/>
    <n v="2"/>
    <n v="0"/>
    <s v="GT"/>
    <n v="90"/>
    <s v="FAIL"/>
    <x v="13"/>
  </r>
  <r>
    <s v="1-16-responsible_person_first_name_is_present-"/>
    <n v="160"/>
    <s v="Horizon Urgent Care 449"/>
    <x v="15"/>
    <n v="0"/>
    <n v="2"/>
    <n v="0"/>
    <s v="GT"/>
    <n v="90"/>
    <s v="FAIL"/>
    <x v="13"/>
  </r>
  <r>
    <s v="1-17-responsible_person_last_name_is_present-"/>
    <n v="160"/>
    <s v="Horizon Urgent Care 449"/>
    <x v="16"/>
    <n v="0"/>
    <n v="2"/>
    <n v="0"/>
    <s v="GT"/>
    <n v="90"/>
    <s v="FAIL"/>
    <x v="13"/>
  </r>
  <r>
    <s v="1-18-vaccine_administration_code_is_present-"/>
    <n v="160"/>
    <s v="Horizon Urgent Care 449"/>
    <x v="17"/>
    <n v="3"/>
    <n v="3"/>
    <n v="100"/>
    <s v="GT"/>
    <n v="99"/>
    <s v="PASS"/>
    <x v="13"/>
  </r>
  <r>
    <s v="1-19-vaccine_administration_date_is_present-"/>
    <n v="160"/>
    <s v="Horizon Urgent Care 449"/>
    <x v="18"/>
    <n v="3"/>
    <n v="3"/>
    <n v="100"/>
    <s v="GT"/>
    <n v="99"/>
    <s v="PASS"/>
    <x v="13"/>
  </r>
  <r>
    <s v="1-20-vaccine_information_source_(e-g-_admin/historical_indicator)_is_present-"/>
    <n v="160"/>
    <s v="Horizon Urgent Care 449"/>
    <x v="19"/>
    <n v="3"/>
    <n v="3"/>
    <n v="100"/>
    <s v="GT"/>
    <n v="99"/>
    <s v="PASS"/>
    <x v="13"/>
  </r>
  <r>
    <s v="1-21-vaccine_lot_number_is_present-"/>
    <n v="160"/>
    <s v="Horizon Urgent Care 449"/>
    <x v="20"/>
    <n v="3"/>
    <n v="3"/>
    <n v="100"/>
    <s v="GT"/>
    <n v="99"/>
    <s v="PASS"/>
    <x v="13"/>
  </r>
  <r>
    <s v="1-22-vaccine_lot_expiration_date_is_present-"/>
    <n v="160"/>
    <s v="Horizon Urgent Care 449"/>
    <x v="21"/>
    <n v="3"/>
    <n v="3"/>
    <n v="100"/>
    <s v="GT"/>
    <n v="99"/>
    <s v="PASS"/>
    <x v="13"/>
  </r>
  <r>
    <s v="1-23-vaccine_eligibility_code_is_present-"/>
    <n v="160"/>
    <s v="Horizon Urgent Care 449"/>
    <x v="22"/>
    <n v="3"/>
    <n v="3"/>
    <n v="100"/>
    <s v="GT"/>
    <n v="99"/>
    <s v="PASS"/>
    <x v="13"/>
  </r>
  <r>
    <s v="1-24-vaccine_funding_source_is_present-"/>
    <n v="160"/>
    <s v="Horizon Urgent Care 449"/>
    <x v="23"/>
    <n v="3"/>
    <n v="3"/>
    <n v="100"/>
    <s v="GT"/>
    <n v="99"/>
    <s v="PASS"/>
    <x v="13"/>
  </r>
  <r>
    <s v="2-1-patients_born_on_the_first_of_the_month_do_not_exceed_normal_distribution_of_birth_dates-"/>
    <n v="160"/>
    <s v="Horizon Urgent Care 449"/>
    <x v="24"/>
    <n v="0"/>
    <n v="2"/>
    <n v="0"/>
    <s v="LT"/>
    <n v="4"/>
    <s v="PASS"/>
    <x v="13"/>
  </r>
  <r>
    <s v="2-2-patients_born_on_the_15th_of_the_month_do_not_exceed_normal_distribution_of_birth_dates-"/>
    <n v="160"/>
    <s v="Horizon Urgent Care 449"/>
    <x v="25"/>
    <n v="0"/>
    <n v="2"/>
    <n v="0"/>
    <s v="LT"/>
    <n v="4"/>
    <s v="PASS"/>
    <x v="13"/>
  </r>
  <r>
    <s v="2-3-patients_born_on_the_last_day_of_the_month_do_not_exceed_normal_distribution_of_birth_dates-"/>
    <n v="160"/>
    <s v="Horizon Urgent Care 449"/>
    <x v="26"/>
    <n v="0"/>
    <n v="2"/>
    <n v="0"/>
    <s v="LT"/>
    <n v="4"/>
    <s v="PASS"/>
    <x v="13"/>
  </r>
  <r>
    <s v="2-4-patient_has_more_vaccinations_than_expected-"/>
    <n v="160"/>
    <s v="Horizon Urgent Care 449"/>
    <x v="27"/>
    <n v="0"/>
    <n v="2"/>
    <n v="0"/>
    <s v="LT"/>
    <n v="1"/>
    <s v="PASS"/>
    <x v="13"/>
  </r>
  <r>
    <s v="2-5-vaccine_administration_date_is_after_vaccine_lot_expiration_date-"/>
    <n v="160"/>
    <s v="Horizon Urgent Care 449"/>
    <x v="28"/>
    <n v="0"/>
    <n v="3"/>
    <n v="0"/>
    <s v="LT"/>
    <n v="1"/>
    <s v="PASS"/>
    <x v="13"/>
  </r>
  <r>
    <s v="2-6-vaccine_administration_date_is_before_birth_date-"/>
    <n v="160"/>
    <s v="Horizon Urgent Care 449"/>
    <x v="29"/>
    <n v="0"/>
    <n v="3"/>
    <n v="0"/>
    <s v="LT"/>
    <n v="1"/>
    <s v="PASS"/>
    <x v="13"/>
  </r>
  <r>
    <s v="2-7-vaccine_administration_dates_on_the_first_day_of_the_month_do_not_exceed_normal_distribution_of_administrations_dates-"/>
    <n v="160"/>
    <s v="Horizon Urgent Care 449"/>
    <x v="30"/>
    <n v="0"/>
    <n v="3"/>
    <n v="0"/>
    <s v="LT"/>
    <n v="4"/>
    <s v="PASS"/>
    <x v="13"/>
  </r>
  <r>
    <s v="2-8-vaccine_administration_dates_on_the_15th_of_the_month_do_not_exceed_normal_distribution_of_administration_dates-"/>
    <n v="160"/>
    <s v="Horizon Urgent Care 449"/>
    <x v="31"/>
    <n v="0"/>
    <n v="3"/>
    <n v="0"/>
    <s v="LT"/>
    <n v="4"/>
    <s v="PASS"/>
    <x v="13"/>
  </r>
  <r>
    <s v="2-9-vaccine_administration_dates_on_the_last_day_of_the_month_do_not_exceed_normal_distribution_of_administration_dates-"/>
    <n v="160"/>
    <s v="Horizon Urgent Care 449"/>
    <x v="32"/>
    <n v="0"/>
    <n v="3"/>
    <n v="0"/>
    <s v="LT"/>
    <n v="4"/>
    <s v="PASS"/>
    <x v="13"/>
  </r>
  <r>
    <s v="2-10-vaccine_administration_code_was_administered_at_an_improbable_age-"/>
    <n v="160"/>
    <s v="Horizon Urgent Care 449"/>
    <x v="33"/>
    <n v="3"/>
    <n v="3"/>
    <n v="100"/>
    <s v="LT"/>
    <n v="1"/>
    <s v="FAIL"/>
    <x v="13"/>
  </r>
  <r>
    <s v="2-11-vaccine_administration_code_is_not_specific_for_administered_vaccination_event-"/>
    <n v="160"/>
    <s v="Horizon Urgent Care 449"/>
    <x v="34"/>
    <n v="0"/>
    <n v="3"/>
    <n v="0"/>
    <s v="LT"/>
    <n v="1"/>
    <s v="PASS"/>
    <x v="13"/>
  </r>
  <r>
    <s v="2-12-vaccine_lot_number_has_an_invalid_prefix-"/>
    <n v="160"/>
    <s v="Horizon Urgent Care 449"/>
    <x v="35"/>
    <n v="0"/>
    <n v="3"/>
    <n v="0"/>
    <s v="LT"/>
    <n v="1"/>
    <s v="PASS"/>
    <x v="13"/>
  </r>
  <r>
    <s v="2-13-vaccine_lot_number_has_an_invalid_infix-"/>
    <n v="160"/>
    <s v="Horizon Urgent Care 449"/>
    <x v="36"/>
    <n v="0"/>
    <n v="3"/>
    <n v="0"/>
    <s v="LT"/>
    <n v="1"/>
    <s v="PASS"/>
    <x v="13"/>
  </r>
  <r>
    <s v="2-14-vaccine_lot_number_has_an_invalid_suffix-"/>
    <n v="160"/>
    <s v="Horizon Urgent Care 449"/>
    <x v="37"/>
    <n v="0"/>
    <n v="3"/>
    <n v="0"/>
    <s v="LT"/>
    <n v="1"/>
    <s v="PASS"/>
    <x v="13"/>
  </r>
  <r>
    <s v="2-15-vaccine_lot_number_contains_at_least_one_invalid_character-"/>
    <n v="160"/>
    <s v="Horizon Urgent Care 449"/>
    <x v="38"/>
    <n v="0"/>
    <n v="3"/>
    <n v="0"/>
    <s v="LT"/>
    <n v="1"/>
    <s v="PASS"/>
    <x v="13"/>
  </r>
  <r>
    <s v="2-16-vaccine_lot_number_is_too_short-"/>
    <n v="160"/>
    <s v="Horizon Urgent Care 449"/>
    <x v="39"/>
    <n v="0"/>
    <n v="3"/>
    <n v="0"/>
    <s v="LT"/>
    <n v="1"/>
    <s v="PASS"/>
    <x v="13"/>
  </r>
  <r>
    <s v="2-17-vaccine_administration_code_is_unrecognized-"/>
    <n v="160"/>
    <s v="Horizon Urgent Care 449"/>
    <x v="40"/>
    <n v="0"/>
    <n v="3"/>
    <n v="0"/>
    <s v="LT"/>
    <n v="1"/>
    <s v="PASS"/>
    <x v="13"/>
  </r>
  <r>
    <s v="2-18-vaccine_manufacturer_is_unrecognized-"/>
    <n v="160"/>
    <s v="Horizon Urgent Care 449"/>
    <x v="41"/>
    <n v="0"/>
    <n v="3"/>
    <n v="0"/>
    <s v="LT"/>
    <n v="1"/>
    <s v="PASS"/>
    <x v="13"/>
  </r>
  <r>
    <s v="2-19-vaccine_administration_route_is_unrecognized-"/>
    <n v="160"/>
    <s v="Horizon Urgent Care 449"/>
    <x v="42"/>
    <n v="0"/>
    <n v="3"/>
    <n v="0"/>
    <s v="LT"/>
    <n v="1"/>
    <s v="PASS"/>
    <x v="13"/>
  </r>
  <r>
    <s v="2-20-vaccine_body_site_is_unrecognized-"/>
    <n v="160"/>
    <s v="Horizon Urgent Care 449"/>
    <x v="43"/>
    <n v="0"/>
    <n v="3"/>
    <n v="0"/>
    <s v="LT"/>
    <n v="1"/>
    <s v="PASS"/>
    <x v="13"/>
  </r>
  <r>
    <s v="2-21-vaccination_information_source_is_administered_but_appeared_to_be_historical-"/>
    <n v="160"/>
    <s v="Horizon Urgent Care 449"/>
    <x v="44"/>
    <n v="0"/>
    <n v="3"/>
    <n v="0"/>
    <s v="NONE"/>
    <s v="NONE"/>
    <s v="NONE"/>
    <x v="13"/>
  </r>
  <r>
    <s v="2-22-_funding_source_does_not_match_eligibility_code"/>
    <n v="160"/>
    <s v="Horizon Urgent Care 449"/>
    <x v="45"/>
    <n v="0"/>
    <n v="3"/>
    <n v="0"/>
    <s v="NONE"/>
    <s v="NONE"/>
    <s v="NONE"/>
    <x v="13"/>
  </r>
  <r>
    <s v="3-1-administered_vaccination_events_are_entered_into_the_iis_within_one_calendar_day_from_administration_date-"/>
    <n v="160"/>
    <s v="Horizon Urgent Care 449"/>
    <x v="46"/>
    <n v="3"/>
    <n v="3"/>
    <n v="100"/>
    <s v="GT"/>
    <n v="95"/>
    <s v="PASS"/>
    <x v="13"/>
  </r>
  <r>
    <s v="3-2-patient_entry_into_iis_≤30_days_from_birth"/>
    <n v="160"/>
    <s v="Horizon Urgent Care 449"/>
    <x v="47"/>
    <n v="2"/>
    <n v="2"/>
    <n v="100"/>
    <s v="GT"/>
    <n v="95"/>
    <s v="PASS"/>
    <x v="13"/>
  </r>
  <r>
    <s v="3-3-patient_entry_into_iis_30–45_days_from_birth"/>
    <n v="160"/>
    <s v="Horizon Urgent Care 449"/>
    <x v="48"/>
    <n v="0"/>
    <n v="2"/>
    <n v="0"/>
    <s v="LT"/>
    <n v="5"/>
    <s v="PASS"/>
    <x v="13"/>
  </r>
  <r>
    <s v="3-4-patient_entry_into_iis_45–60_days_from_birth"/>
    <n v="160"/>
    <s v="Horizon Urgent Care 449"/>
    <x v="49"/>
    <n v="0"/>
    <n v="2"/>
    <n v="0"/>
    <s v="LT"/>
    <n v="5"/>
    <s v="PASS"/>
    <x v="13"/>
  </r>
  <r>
    <s v="3-5-patient_entry_into_iis_&gt;_60_days_from_birth"/>
    <n v="160"/>
    <s v="Horizon Urgent Care 449"/>
    <x v="50"/>
    <n v="0"/>
    <n v="2"/>
    <n v="0"/>
    <s v="LT"/>
    <n v="5"/>
    <s v="PASS"/>
    <x v="13"/>
  </r>
  <r>
    <s v="3-6-administered_dose_entry_into_iis_2-7_days_from_admin_date"/>
    <n v="160"/>
    <s v="Horizon Urgent Care 449"/>
    <x v="51"/>
    <n v="0"/>
    <n v="3"/>
    <n v="0"/>
    <s v="LT"/>
    <n v="5"/>
    <s v="PASS"/>
    <x v="13"/>
  </r>
  <r>
    <s v="3-7-administered_dose_entry_into_iis_8-14_days_from_admin_date"/>
    <n v="160"/>
    <s v="Horizon Urgent Care 449"/>
    <x v="52"/>
    <n v="0"/>
    <n v="3"/>
    <n v="0"/>
    <s v="LT"/>
    <n v="5"/>
    <s v="PASS"/>
    <x v="13"/>
  </r>
  <r>
    <s v="3-8-administered_dose_entry_into_iis_&gt;_14_days_from_admin_date"/>
    <n v="160"/>
    <s v="Horizon Urgent Care 449"/>
    <x v="53"/>
    <n v="0"/>
    <n v="3"/>
    <n v="0"/>
    <s v="LT"/>
    <n v="5"/>
    <s v="PASS"/>
    <x v="13"/>
  </r>
  <r>
    <s v="1-1-patient_first_name_is_present-"/>
    <n v="40"/>
    <s v="Horizon Urgent Care 487"/>
    <x v="0"/>
    <n v="27"/>
    <n v="27"/>
    <n v="100"/>
    <s v="GT"/>
    <n v="99"/>
    <s v="PASS"/>
    <x v="2"/>
  </r>
  <r>
    <s v="1-2-patient_middle_name_is_present-"/>
    <n v="40"/>
    <s v="Horizon Urgent Care 487"/>
    <x v="1"/>
    <n v="25"/>
    <n v="27"/>
    <n v="92.59"/>
    <s v="GT"/>
    <n v="75"/>
    <s v="PASS"/>
    <x v="2"/>
  </r>
  <r>
    <s v="1-3-patient_name_last_is_present-"/>
    <n v="40"/>
    <s v="Horizon Urgent Care 487"/>
    <x v="2"/>
    <n v="27"/>
    <n v="27"/>
    <n v="100"/>
    <s v="GT"/>
    <n v="99"/>
    <s v="PASS"/>
    <x v="2"/>
  </r>
  <r>
    <s v="1-4-patient_birth_date_is_present-_x0009_"/>
    <n v="40"/>
    <s v="Horizon Urgent Care 487"/>
    <x v="3"/>
    <n v="27"/>
    <n v="27"/>
    <n v="100"/>
    <s v="GT"/>
    <n v="99"/>
    <s v="PASS"/>
    <x v="2"/>
  </r>
  <r>
    <s v="1-5-patient_gender_is_present-"/>
    <n v="40"/>
    <s v="Horizon Urgent Care 487"/>
    <x v="4"/>
    <n v="27"/>
    <n v="27"/>
    <n v="100"/>
    <s v="GT"/>
    <n v="99"/>
    <s v="PASS"/>
    <x v="2"/>
  </r>
  <r>
    <s v="1-6-patient_address_street_is_present-"/>
    <n v="40"/>
    <s v="Horizon Urgent Care 487"/>
    <x v="5"/>
    <n v="27"/>
    <n v="27"/>
    <n v="100"/>
    <s v="GT"/>
    <n v="85"/>
    <s v="PASS"/>
    <x v="2"/>
  </r>
  <r>
    <s v="1-7-_patient_address_city_is_present-_x0009_"/>
    <n v="40"/>
    <s v="Horizon Urgent Care 487"/>
    <x v="6"/>
    <n v="27"/>
    <n v="27"/>
    <n v="100"/>
    <s v="GT"/>
    <n v="85"/>
    <s v="PASS"/>
    <x v="2"/>
  </r>
  <r>
    <s v="1-8-patient_address_state_is_present-_x0009_"/>
    <n v="40"/>
    <s v="Horizon Urgent Care 487"/>
    <x v="7"/>
    <n v="27"/>
    <n v="27"/>
    <n v="100"/>
    <s v="GT"/>
    <n v="85"/>
    <s v="PASS"/>
    <x v="2"/>
  </r>
  <r>
    <s v="1-9-patient_address_zip_code_is_present-_x0009_"/>
    <n v="40"/>
    <s v="Horizon Urgent Care 487"/>
    <x v="8"/>
    <n v="27"/>
    <n v="27"/>
    <n v="100"/>
    <s v="GT"/>
    <n v="85"/>
    <s v="PASS"/>
    <x v="2"/>
  </r>
  <r>
    <s v="1-10-patient_complete_address_is_present-"/>
    <n v="40"/>
    <s v="Horizon Urgent Care 487"/>
    <x v="9"/>
    <n v="27"/>
    <n v="27"/>
    <n v="100"/>
    <s v="GT"/>
    <n v="85"/>
    <s v="PASS"/>
    <x v="2"/>
  </r>
  <r>
    <s v="1-11-patient_race_is_present-"/>
    <n v="40"/>
    <s v="Horizon Urgent Care 487"/>
    <x v="10"/>
    <n v="27"/>
    <n v="27"/>
    <n v="100"/>
    <s v="GT"/>
    <n v="95"/>
    <s v="PASS"/>
    <x v="2"/>
  </r>
  <r>
    <s v="1-12-patient_ethnicity_is_present-"/>
    <n v="40"/>
    <s v="Horizon Urgent Care 487"/>
    <x v="11"/>
    <n v="27"/>
    <n v="27"/>
    <n v="100"/>
    <s v="GT"/>
    <n v="95"/>
    <s v="PASS"/>
    <x v="2"/>
  </r>
  <r>
    <s v="1-13-patient_phone_number_is_present-"/>
    <n v="40"/>
    <s v="Horizon Urgent Care 487"/>
    <x v="12"/>
    <n v="27"/>
    <n v="27"/>
    <n v="100"/>
    <s v="GT"/>
    <n v="90"/>
    <s v="PASS"/>
    <x v="2"/>
  </r>
  <r>
    <s v="1-14-patient_email_is_present-"/>
    <n v="40"/>
    <s v="Horizon Urgent Care 487"/>
    <x v="13"/>
    <n v="5"/>
    <n v="27"/>
    <n v="18.52"/>
    <s v="GT"/>
    <n v="90"/>
    <s v="FAIL"/>
    <x v="2"/>
  </r>
  <r>
    <s v="1-15-mother’s_maiden_name_is_present-"/>
    <n v="40"/>
    <s v="Horizon Urgent Care 487"/>
    <x v="14"/>
    <n v="14"/>
    <n v="27"/>
    <n v="51.85"/>
    <s v="GT"/>
    <n v="90"/>
    <s v="FAIL"/>
    <x v="2"/>
  </r>
  <r>
    <s v="1-16-responsible_person_first_name_is_present-"/>
    <n v="40"/>
    <s v="Horizon Urgent Care 487"/>
    <x v="15"/>
    <n v="22"/>
    <n v="27"/>
    <n v="81.48"/>
    <s v="GT"/>
    <n v="90"/>
    <s v="FAIL"/>
    <x v="2"/>
  </r>
  <r>
    <s v="1-17-responsible_person_last_name_is_present-"/>
    <n v="40"/>
    <s v="Horizon Urgent Care 487"/>
    <x v="16"/>
    <n v="22"/>
    <n v="27"/>
    <n v="81.48"/>
    <s v="GT"/>
    <n v="90"/>
    <s v="FAIL"/>
    <x v="2"/>
  </r>
  <r>
    <s v="1-18-vaccine_administration_code_is_present-"/>
    <n v="40"/>
    <s v="Horizon Urgent Care 487"/>
    <x v="17"/>
    <n v="261"/>
    <n v="261"/>
    <n v="100"/>
    <s v="GT"/>
    <n v="99"/>
    <s v="PASS"/>
    <x v="2"/>
  </r>
  <r>
    <s v="1-19-vaccine_administration_date_is_present-"/>
    <n v="40"/>
    <s v="Horizon Urgent Care 487"/>
    <x v="18"/>
    <n v="261"/>
    <n v="261"/>
    <n v="100"/>
    <s v="GT"/>
    <n v="99"/>
    <s v="PASS"/>
    <x v="2"/>
  </r>
  <r>
    <s v="1-20-vaccine_information_source_(e-g-_admin/historical_indicator)_is_present-"/>
    <n v="40"/>
    <s v="Horizon Urgent Care 487"/>
    <x v="19"/>
    <n v="261"/>
    <n v="261"/>
    <n v="100"/>
    <s v="GT"/>
    <n v="99"/>
    <s v="PASS"/>
    <x v="2"/>
  </r>
  <r>
    <s v="1-21-vaccine_lot_number_is_present-"/>
    <n v="40"/>
    <s v="Horizon Urgent Care 487"/>
    <x v="20"/>
    <n v="261"/>
    <n v="261"/>
    <n v="100"/>
    <s v="GT"/>
    <n v="99"/>
    <s v="PASS"/>
    <x v="2"/>
  </r>
  <r>
    <s v="1-22-vaccine_lot_expiration_date_is_present-"/>
    <n v="40"/>
    <s v="Horizon Urgent Care 487"/>
    <x v="21"/>
    <n v="261"/>
    <n v="261"/>
    <n v="100"/>
    <s v="GT"/>
    <n v="99"/>
    <s v="PASS"/>
    <x v="2"/>
  </r>
  <r>
    <s v="1-23-vaccine_eligibility_code_is_present-"/>
    <n v="40"/>
    <s v="Horizon Urgent Care 487"/>
    <x v="22"/>
    <n v="261"/>
    <n v="261"/>
    <n v="100"/>
    <s v="GT"/>
    <n v="99"/>
    <s v="PASS"/>
    <x v="2"/>
  </r>
  <r>
    <s v="1-24-vaccine_funding_source_is_present-"/>
    <n v="40"/>
    <s v="Horizon Urgent Care 487"/>
    <x v="23"/>
    <n v="261"/>
    <n v="261"/>
    <n v="100"/>
    <s v="GT"/>
    <n v="99"/>
    <s v="PASS"/>
    <x v="2"/>
  </r>
  <r>
    <s v="2-1-patients_born_on_the_first_of_the_month_do_not_exceed_normal_distribution_of_birth_dates-"/>
    <n v="40"/>
    <s v="Horizon Urgent Care 487"/>
    <x v="24"/>
    <n v="1"/>
    <n v="27"/>
    <n v="3.7"/>
    <s v="LT"/>
    <n v="4"/>
    <s v="PASS"/>
    <x v="2"/>
  </r>
  <r>
    <s v="2-2-patients_born_on_the_15th_of_the_month_do_not_exceed_normal_distribution_of_birth_dates-"/>
    <n v="40"/>
    <s v="Horizon Urgent Care 487"/>
    <x v="25"/>
    <n v="1"/>
    <n v="27"/>
    <n v="3.7"/>
    <s v="LT"/>
    <n v="4"/>
    <s v="PASS"/>
    <x v="2"/>
  </r>
  <r>
    <s v="2-3-patients_born_on_the_last_day_of_the_month_do_not_exceed_normal_distribution_of_birth_dates-"/>
    <n v="40"/>
    <s v="Horizon Urgent Care 487"/>
    <x v="26"/>
    <n v="0"/>
    <n v="27"/>
    <n v="0"/>
    <s v="LT"/>
    <n v="4"/>
    <s v="PASS"/>
    <x v="2"/>
  </r>
  <r>
    <s v="2-4-patient_has_more_vaccinations_than_expected-"/>
    <n v="40"/>
    <s v="Horizon Urgent Care 487"/>
    <x v="27"/>
    <n v="0"/>
    <n v="27"/>
    <n v="0"/>
    <s v="LT"/>
    <n v="1"/>
    <s v="PASS"/>
    <x v="2"/>
  </r>
  <r>
    <s v="2-5-vaccine_administration_date_is_after_vaccine_lot_expiration_date-"/>
    <n v="40"/>
    <s v="Horizon Urgent Care 487"/>
    <x v="28"/>
    <n v="1"/>
    <n v="261"/>
    <n v="0.38"/>
    <s v="LT"/>
    <n v="1"/>
    <s v="PASS"/>
    <x v="2"/>
  </r>
  <r>
    <s v="2-6-vaccine_administration_date_is_before_birth_date-"/>
    <n v="40"/>
    <s v="Horizon Urgent Care 487"/>
    <x v="29"/>
    <n v="0"/>
    <n v="261"/>
    <n v="0"/>
    <s v="LT"/>
    <n v="1"/>
    <s v="PASS"/>
    <x v="2"/>
  </r>
  <r>
    <s v="2-7-vaccine_administration_dates_on_the_first_day_of_the_month_do_not_exceed_normal_distribution_of_administrations_dates-"/>
    <n v="40"/>
    <s v="Horizon Urgent Care 487"/>
    <x v="30"/>
    <n v="3"/>
    <n v="261"/>
    <n v="1.1499999999999999"/>
    <s v="LT"/>
    <n v="4"/>
    <s v="PASS"/>
    <x v="2"/>
  </r>
  <r>
    <s v="2-8-vaccine_administration_dates_on_the_15th_of_the_month_do_not_exceed_normal_distribution_of_administration_dates-"/>
    <n v="40"/>
    <s v="Horizon Urgent Care 487"/>
    <x v="31"/>
    <n v="5"/>
    <n v="261"/>
    <n v="1.92"/>
    <s v="LT"/>
    <n v="4"/>
    <s v="PASS"/>
    <x v="2"/>
  </r>
  <r>
    <s v="2-9-vaccine_administration_dates_on_the_last_day_of_the_month_do_not_exceed_normal_distribution_of_administration_dates-"/>
    <n v="40"/>
    <s v="Horizon Urgent Care 487"/>
    <x v="32"/>
    <n v="4"/>
    <n v="261"/>
    <n v="1.53"/>
    <s v="LT"/>
    <n v="4"/>
    <s v="PASS"/>
    <x v="2"/>
  </r>
  <r>
    <s v="2-10-vaccine_administration_code_was_administered_at_an_improbable_age-"/>
    <n v="40"/>
    <s v="Horizon Urgent Care 487"/>
    <x v="33"/>
    <n v="13"/>
    <n v="261"/>
    <n v="4.9800000000000004"/>
    <s v="LT"/>
    <n v="1"/>
    <s v="FAIL"/>
    <x v="2"/>
  </r>
  <r>
    <s v="2-11-vaccine_administration_code_is_not_specific_for_administered_vaccination_event-"/>
    <n v="40"/>
    <s v="Horizon Urgent Care 487"/>
    <x v="34"/>
    <n v="0"/>
    <n v="261"/>
    <n v="0"/>
    <s v="LT"/>
    <n v="1"/>
    <s v="PASS"/>
    <x v="2"/>
  </r>
  <r>
    <s v="2-12-vaccine_lot_number_has_an_invalid_prefix-"/>
    <n v="40"/>
    <s v="Horizon Urgent Care 487"/>
    <x v="35"/>
    <n v="0"/>
    <n v="261"/>
    <n v="0"/>
    <s v="LT"/>
    <n v="1"/>
    <s v="PASS"/>
    <x v="2"/>
  </r>
  <r>
    <s v="2-13-vaccine_lot_number_has_an_invalid_infix-"/>
    <n v="40"/>
    <s v="Horizon Urgent Care 487"/>
    <x v="36"/>
    <n v="0"/>
    <n v="261"/>
    <n v="0"/>
    <s v="LT"/>
    <n v="1"/>
    <s v="PASS"/>
    <x v="2"/>
  </r>
  <r>
    <s v="2-14-vaccine_lot_number_has_an_invalid_suffix-"/>
    <n v="40"/>
    <s v="Horizon Urgent Care 487"/>
    <x v="37"/>
    <n v="0"/>
    <n v="261"/>
    <n v="0"/>
    <s v="LT"/>
    <n v="1"/>
    <s v="PASS"/>
    <x v="2"/>
  </r>
  <r>
    <s v="2-15-vaccine_lot_number_contains_at_least_one_invalid_character-"/>
    <n v="40"/>
    <s v="Horizon Urgent Care 487"/>
    <x v="38"/>
    <n v="0"/>
    <n v="261"/>
    <n v="0"/>
    <s v="LT"/>
    <n v="1"/>
    <s v="PASS"/>
    <x v="2"/>
  </r>
  <r>
    <s v="2-16-vaccine_lot_number_is_too_short-"/>
    <n v="40"/>
    <s v="Horizon Urgent Care 487"/>
    <x v="39"/>
    <n v="0"/>
    <n v="261"/>
    <n v="0"/>
    <s v="LT"/>
    <n v="1"/>
    <s v="PASS"/>
    <x v="2"/>
  </r>
  <r>
    <s v="2-17-vaccine_administration_code_is_unrecognized-"/>
    <n v="40"/>
    <s v="Horizon Urgent Care 487"/>
    <x v="40"/>
    <n v="0"/>
    <n v="261"/>
    <n v="0"/>
    <s v="LT"/>
    <n v="1"/>
    <s v="PASS"/>
    <x v="2"/>
  </r>
  <r>
    <s v="2-18-vaccine_manufacturer_is_unrecognized-"/>
    <n v="40"/>
    <s v="Horizon Urgent Care 487"/>
    <x v="41"/>
    <n v="0"/>
    <n v="261"/>
    <n v="0"/>
    <s v="LT"/>
    <n v="1"/>
    <s v="PASS"/>
    <x v="2"/>
  </r>
  <r>
    <s v="2-19-vaccine_administration_route_is_unrecognized-"/>
    <n v="40"/>
    <s v="Horizon Urgent Care 487"/>
    <x v="42"/>
    <n v="0"/>
    <n v="261"/>
    <n v="0"/>
    <s v="LT"/>
    <n v="1"/>
    <s v="PASS"/>
    <x v="2"/>
  </r>
  <r>
    <s v="2-20-vaccine_body_site_is_unrecognized-"/>
    <n v="40"/>
    <s v="Horizon Urgent Care 487"/>
    <x v="43"/>
    <n v="0"/>
    <n v="261"/>
    <n v="0"/>
    <s v="LT"/>
    <n v="1"/>
    <s v="PASS"/>
    <x v="2"/>
  </r>
  <r>
    <s v="2-21-vaccination_information_source_is_administered_but_appeared_to_be_historical-"/>
    <n v="40"/>
    <s v="Horizon Urgent Care 487"/>
    <x v="44"/>
    <n v="0"/>
    <n v="261"/>
    <n v="0"/>
    <s v="NONE"/>
    <s v="NONE"/>
    <s v="NONE"/>
    <x v="2"/>
  </r>
  <r>
    <s v="2-22-_funding_source_does_not_match_eligibility_code"/>
    <n v="40"/>
    <s v="Horizon Urgent Care 487"/>
    <x v="45"/>
    <n v="7"/>
    <n v="261"/>
    <n v="2.68"/>
    <s v="NONE"/>
    <s v="NONE"/>
    <s v="NONE"/>
    <x v="2"/>
  </r>
  <r>
    <s v="3-1-administered_vaccination_events_are_entered_into_the_iis_within_one_calendar_day_from_administration_date-"/>
    <n v="40"/>
    <s v="Horizon Urgent Care 487"/>
    <x v="46"/>
    <n v="256"/>
    <n v="261"/>
    <n v="98.08"/>
    <s v="GT"/>
    <n v="95"/>
    <s v="PASS"/>
    <x v="2"/>
  </r>
  <r>
    <s v="3-2-patient_entry_into_iis_≤30_days_from_birth"/>
    <n v="40"/>
    <s v="Horizon Urgent Care 487"/>
    <x v="47"/>
    <n v="26"/>
    <n v="27"/>
    <n v="96.3"/>
    <s v="GT"/>
    <n v="95"/>
    <s v="PASS"/>
    <x v="2"/>
  </r>
  <r>
    <s v="3-3-patient_entry_into_iis_30–45_days_from_birth"/>
    <n v="40"/>
    <s v="Horizon Urgent Care 487"/>
    <x v="48"/>
    <n v="0"/>
    <n v="27"/>
    <n v="0"/>
    <s v="LT"/>
    <n v="5"/>
    <s v="PASS"/>
    <x v="2"/>
  </r>
  <r>
    <s v="3-4-patient_entry_into_iis_45–60_days_from_birth"/>
    <n v="40"/>
    <s v="Horizon Urgent Care 487"/>
    <x v="49"/>
    <n v="0"/>
    <n v="27"/>
    <n v="0"/>
    <s v="LT"/>
    <n v="5"/>
    <s v="PASS"/>
    <x v="2"/>
  </r>
  <r>
    <s v="3-5-patient_entry_into_iis_&gt;_60_days_from_birth"/>
    <n v="40"/>
    <s v="Horizon Urgent Care 487"/>
    <x v="50"/>
    <n v="1"/>
    <n v="27"/>
    <n v="3.7"/>
    <s v="LT"/>
    <n v="5"/>
    <s v="PASS"/>
    <x v="2"/>
  </r>
  <r>
    <s v="3-6-administered_dose_entry_into_iis_2-7_days_from_admin_date"/>
    <n v="40"/>
    <s v="Horizon Urgent Care 487"/>
    <x v="51"/>
    <n v="3"/>
    <n v="261"/>
    <n v="1.1499999999999999"/>
    <s v="LT"/>
    <n v="5"/>
    <s v="PASS"/>
    <x v="2"/>
  </r>
  <r>
    <s v="3-7-administered_dose_entry_into_iis_8-14_days_from_admin_date"/>
    <n v="40"/>
    <s v="Horizon Urgent Care 487"/>
    <x v="52"/>
    <n v="0"/>
    <n v="261"/>
    <n v="0"/>
    <s v="LT"/>
    <n v="5"/>
    <s v="PASS"/>
    <x v="2"/>
  </r>
  <r>
    <s v="3-8-administered_dose_entry_into_iis_&gt;_14_days_from_admin_date"/>
    <n v="40"/>
    <s v="Horizon Urgent Care 487"/>
    <x v="53"/>
    <n v="2"/>
    <n v="261"/>
    <n v="0.77"/>
    <s v="LT"/>
    <n v="5"/>
    <s v="PASS"/>
    <x v="2"/>
  </r>
  <r>
    <s v="1-1-patient_first_name_is_present-"/>
    <n v="165"/>
    <s v="Legacy Community Hospital 345"/>
    <x v="0"/>
    <n v="2"/>
    <n v="2"/>
    <n v="100"/>
    <s v="GT"/>
    <n v="99"/>
    <s v="PASS"/>
    <x v="0"/>
  </r>
  <r>
    <s v="1-2-patient_middle_name_is_present-"/>
    <n v="165"/>
    <s v="Legacy Community Hospital 345"/>
    <x v="1"/>
    <n v="1"/>
    <n v="2"/>
    <n v="50"/>
    <s v="GT"/>
    <n v="75"/>
    <s v="FAIL"/>
    <x v="0"/>
  </r>
  <r>
    <s v="1-3-patient_name_last_is_present-"/>
    <n v="165"/>
    <s v="Legacy Community Hospital 345"/>
    <x v="2"/>
    <n v="2"/>
    <n v="2"/>
    <n v="100"/>
    <s v="GT"/>
    <n v="99"/>
    <s v="PASS"/>
    <x v="0"/>
  </r>
  <r>
    <s v="1-4-patient_birth_date_is_present-_x0009_"/>
    <n v="165"/>
    <s v="Legacy Community Hospital 345"/>
    <x v="3"/>
    <n v="2"/>
    <n v="2"/>
    <n v="100"/>
    <s v="GT"/>
    <n v="99"/>
    <s v="PASS"/>
    <x v="0"/>
  </r>
  <r>
    <s v="1-5-patient_gender_is_present-"/>
    <n v="165"/>
    <s v="Legacy Community Hospital 345"/>
    <x v="4"/>
    <n v="2"/>
    <n v="2"/>
    <n v="100"/>
    <s v="GT"/>
    <n v="99"/>
    <s v="PASS"/>
    <x v="0"/>
  </r>
  <r>
    <s v="1-6-patient_address_street_is_present-"/>
    <n v="165"/>
    <s v="Legacy Community Hospital 345"/>
    <x v="5"/>
    <n v="2"/>
    <n v="2"/>
    <n v="100"/>
    <s v="GT"/>
    <n v="85"/>
    <s v="PASS"/>
    <x v="0"/>
  </r>
  <r>
    <s v="1-7-_patient_address_city_is_present-_x0009_"/>
    <n v="165"/>
    <s v="Legacy Community Hospital 345"/>
    <x v="6"/>
    <n v="2"/>
    <n v="2"/>
    <n v="100"/>
    <s v="GT"/>
    <n v="85"/>
    <s v="PASS"/>
    <x v="0"/>
  </r>
  <r>
    <s v="1-8-patient_address_state_is_present-_x0009_"/>
    <n v="165"/>
    <s v="Legacy Community Hospital 345"/>
    <x v="7"/>
    <n v="2"/>
    <n v="2"/>
    <n v="100"/>
    <s v="GT"/>
    <n v="85"/>
    <s v="PASS"/>
    <x v="0"/>
  </r>
  <r>
    <s v="1-9-patient_address_zip_code_is_present-_x0009_"/>
    <n v="165"/>
    <s v="Legacy Community Hospital 345"/>
    <x v="8"/>
    <n v="2"/>
    <n v="2"/>
    <n v="100"/>
    <s v="GT"/>
    <n v="85"/>
    <s v="PASS"/>
    <x v="0"/>
  </r>
  <r>
    <s v="1-10-patient_complete_address_is_present-"/>
    <n v="165"/>
    <s v="Legacy Community Hospital 345"/>
    <x v="9"/>
    <n v="2"/>
    <n v="2"/>
    <n v="100"/>
    <s v="GT"/>
    <n v="85"/>
    <s v="PASS"/>
    <x v="0"/>
  </r>
  <r>
    <s v="1-11-patient_race_is_present-"/>
    <n v="165"/>
    <s v="Legacy Community Hospital 345"/>
    <x v="10"/>
    <n v="2"/>
    <n v="2"/>
    <n v="100"/>
    <s v="GT"/>
    <n v="95"/>
    <s v="PASS"/>
    <x v="0"/>
  </r>
  <r>
    <s v="1-12-patient_ethnicity_is_present-"/>
    <n v="165"/>
    <s v="Legacy Community Hospital 345"/>
    <x v="11"/>
    <n v="2"/>
    <n v="2"/>
    <n v="100"/>
    <s v="GT"/>
    <n v="95"/>
    <s v="PASS"/>
    <x v="0"/>
  </r>
  <r>
    <s v="1-13-patient_phone_number_is_present-"/>
    <n v="165"/>
    <s v="Legacy Community Hospital 345"/>
    <x v="12"/>
    <n v="1"/>
    <n v="2"/>
    <n v="50"/>
    <s v="GT"/>
    <n v="90"/>
    <s v="FAIL"/>
    <x v="0"/>
  </r>
  <r>
    <s v="1-14-patient_email_is_present-"/>
    <n v="165"/>
    <s v="Legacy Community Hospital 345"/>
    <x v="13"/>
    <n v="0"/>
    <n v="2"/>
    <n v="0"/>
    <s v="GT"/>
    <n v="90"/>
    <s v="FAIL"/>
    <x v="0"/>
  </r>
  <r>
    <s v="1-15-mother’s_maiden_name_is_present-"/>
    <n v="165"/>
    <s v="Legacy Community Hospital 345"/>
    <x v="14"/>
    <n v="1"/>
    <n v="2"/>
    <n v="50"/>
    <s v="GT"/>
    <n v="90"/>
    <s v="FAIL"/>
    <x v="0"/>
  </r>
  <r>
    <s v="1-16-responsible_person_first_name_is_present-"/>
    <n v="165"/>
    <s v="Legacy Community Hospital 345"/>
    <x v="15"/>
    <n v="2"/>
    <n v="2"/>
    <n v="100"/>
    <s v="GT"/>
    <n v="90"/>
    <s v="PASS"/>
    <x v="0"/>
  </r>
  <r>
    <s v="1-17-responsible_person_last_name_is_present-"/>
    <n v="165"/>
    <s v="Legacy Community Hospital 345"/>
    <x v="16"/>
    <n v="2"/>
    <n v="2"/>
    <n v="100"/>
    <s v="GT"/>
    <n v="90"/>
    <s v="PASS"/>
    <x v="0"/>
  </r>
  <r>
    <s v="1-18-vaccine_administration_code_is_present-"/>
    <n v="165"/>
    <s v="Legacy Community Hospital 345"/>
    <x v="17"/>
    <n v="2"/>
    <n v="2"/>
    <n v="100"/>
    <s v="GT"/>
    <n v="99"/>
    <s v="PASS"/>
    <x v="0"/>
  </r>
  <r>
    <s v="1-19-vaccine_administration_date_is_present-"/>
    <n v="165"/>
    <s v="Legacy Community Hospital 345"/>
    <x v="18"/>
    <n v="2"/>
    <n v="2"/>
    <n v="100"/>
    <s v="GT"/>
    <n v="99"/>
    <s v="PASS"/>
    <x v="0"/>
  </r>
  <r>
    <s v="1-20-vaccine_information_source_(e-g-_admin/historical_indicator)_is_present-"/>
    <n v="165"/>
    <s v="Legacy Community Hospital 345"/>
    <x v="19"/>
    <n v="2"/>
    <n v="2"/>
    <n v="100"/>
    <s v="GT"/>
    <n v="99"/>
    <s v="PASS"/>
    <x v="0"/>
  </r>
  <r>
    <s v="1-21-vaccine_lot_number_is_present-"/>
    <n v="165"/>
    <s v="Legacy Community Hospital 345"/>
    <x v="20"/>
    <n v="2"/>
    <n v="2"/>
    <n v="100"/>
    <s v="GT"/>
    <n v="99"/>
    <s v="PASS"/>
    <x v="0"/>
  </r>
  <r>
    <s v="1-22-vaccine_lot_expiration_date_is_present-"/>
    <n v="165"/>
    <s v="Legacy Community Hospital 345"/>
    <x v="21"/>
    <n v="2"/>
    <n v="2"/>
    <n v="100"/>
    <s v="GT"/>
    <n v="99"/>
    <s v="PASS"/>
    <x v="0"/>
  </r>
  <r>
    <s v="1-23-vaccine_eligibility_code_is_present-"/>
    <n v="165"/>
    <s v="Legacy Community Hospital 345"/>
    <x v="22"/>
    <n v="2"/>
    <n v="2"/>
    <n v="100"/>
    <s v="GT"/>
    <n v="99"/>
    <s v="PASS"/>
    <x v="0"/>
  </r>
  <r>
    <s v="1-24-vaccine_funding_source_is_present-"/>
    <n v="165"/>
    <s v="Legacy Community Hospital 345"/>
    <x v="23"/>
    <n v="2"/>
    <n v="2"/>
    <n v="100"/>
    <s v="GT"/>
    <n v="99"/>
    <s v="PASS"/>
    <x v="0"/>
  </r>
  <r>
    <s v="2-1-patients_born_on_the_first_of_the_month_do_not_exceed_normal_distribution_of_birth_dates-"/>
    <n v="165"/>
    <s v="Legacy Community Hospital 345"/>
    <x v="24"/>
    <n v="0"/>
    <n v="2"/>
    <n v="0"/>
    <s v="LT"/>
    <n v="4"/>
    <s v="PASS"/>
    <x v="0"/>
  </r>
  <r>
    <s v="2-2-patients_born_on_the_15th_of_the_month_do_not_exceed_normal_distribution_of_birth_dates-"/>
    <n v="165"/>
    <s v="Legacy Community Hospital 345"/>
    <x v="25"/>
    <n v="0"/>
    <n v="2"/>
    <n v="0"/>
    <s v="LT"/>
    <n v="4"/>
    <s v="PASS"/>
    <x v="0"/>
  </r>
  <r>
    <s v="2-3-patients_born_on_the_last_day_of_the_month_do_not_exceed_normal_distribution_of_birth_dates-"/>
    <n v="165"/>
    <s v="Legacy Community Hospital 345"/>
    <x v="26"/>
    <n v="0"/>
    <n v="2"/>
    <n v="0"/>
    <s v="LT"/>
    <n v="4"/>
    <s v="PASS"/>
    <x v="0"/>
  </r>
  <r>
    <s v="2-4-patient_has_more_vaccinations_than_expected-"/>
    <n v="165"/>
    <s v="Legacy Community Hospital 345"/>
    <x v="27"/>
    <n v="0"/>
    <n v="2"/>
    <n v="0"/>
    <s v="LT"/>
    <n v="1"/>
    <s v="PASS"/>
    <x v="0"/>
  </r>
  <r>
    <s v="2-5-vaccine_administration_date_is_after_vaccine_lot_expiration_date-"/>
    <n v="165"/>
    <s v="Legacy Community Hospital 345"/>
    <x v="28"/>
    <n v="0"/>
    <n v="2"/>
    <n v="0"/>
    <s v="LT"/>
    <n v="1"/>
    <s v="PASS"/>
    <x v="0"/>
  </r>
  <r>
    <s v="2-6-vaccine_administration_date_is_before_birth_date-"/>
    <n v="165"/>
    <s v="Legacy Community Hospital 345"/>
    <x v="29"/>
    <n v="0"/>
    <n v="2"/>
    <n v="0"/>
    <s v="LT"/>
    <n v="1"/>
    <s v="PASS"/>
    <x v="0"/>
  </r>
  <r>
    <s v="2-7-vaccine_administration_dates_on_the_first_day_of_the_month_do_not_exceed_normal_distribution_of_administrations_dates-"/>
    <n v="165"/>
    <s v="Legacy Community Hospital 345"/>
    <x v="30"/>
    <n v="0"/>
    <n v="2"/>
    <n v="0"/>
    <s v="LT"/>
    <n v="4"/>
    <s v="PASS"/>
    <x v="0"/>
  </r>
  <r>
    <s v="2-8-vaccine_administration_dates_on_the_15th_of_the_month_do_not_exceed_normal_distribution_of_administration_dates-"/>
    <n v="165"/>
    <s v="Legacy Community Hospital 345"/>
    <x v="31"/>
    <n v="0"/>
    <n v="2"/>
    <n v="0"/>
    <s v="LT"/>
    <n v="4"/>
    <s v="PASS"/>
    <x v="0"/>
  </r>
  <r>
    <s v="2-9-vaccine_administration_dates_on_the_last_day_of_the_month_do_not_exceed_normal_distribution_of_administration_dates-"/>
    <n v="165"/>
    <s v="Legacy Community Hospital 345"/>
    <x v="32"/>
    <n v="0"/>
    <n v="2"/>
    <n v="0"/>
    <s v="LT"/>
    <n v="4"/>
    <s v="PASS"/>
    <x v="0"/>
  </r>
  <r>
    <s v="2-10-vaccine_administration_code_was_administered_at_an_improbable_age-"/>
    <n v="165"/>
    <s v="Legacy Community Hospital 345"/>
    <x v="33"/>
    <n v="2"/>
    <n v="2"/>
    <n v="100"/>
    <s v="LT"/>
    <n v="1"/>
    <s v="FAIL"/>
    <x v="0"/>
  </r>
  <r>
    <s v="2-11-vaccine_administration_code_is_not_specific_for_administered_vaccination_event-"/>
    <n v="165"/>
    <s v="Legacy Community Hospital 345"/>
    <x v="34"/>
    <n v="0"/>
    <n v="2"/>
    <n v="0"/>
    <s v="LT"/>
    <n v="1"/>
    <s v="PASS"/>
    <x v="0"/>
  </r>
  <r>
    <s v="2-12-vaccine_lot_number_has_an_invalid_prefix-"/>
    <n v="165"/>
    <s v="Legacy Community Hospital 345"/>
    <x v="35"/>
    <n v="0"/>
    <n v="2"/>
    <n v="0"/>
    <s v="LT"/>
    <n v="1"/>
    <s v="PASS"/>
    <x v="0"/>
  </r>
  <r>
    <s v="2-13-vaccine_lot_number_has_an_invalid_infix-"/>
    <n v="165"/>
    <s v="Legacy Community Hospital 345"/>
    <x v="36"/>
    <n v="0"/>
    <n v="2"/>
    <n v="0"/>
    <s v="LT"/>
    <n v="1"/>
    <s v="PASS"/>
    <x v="0"/>
  </r>
  <r>
    <s v="2-14-vaccine_lot_number_has_an_invalid_suffix-"/>
    <n v="165"/>
    <s v="Legacy Community Hospital 345"/>
    <x v="37"/>
    <n v="0"/>
    <n v="2"/>
    <n v="0"/>
    <s v="LT"/>
    <n v="1"/>
    <s v="PASS"/>
    <x v="0"/>
  </r>
  <r>
    <s v="2-15-vaccine_lot_number_contains_at_least_one_invalid_character-"/>
    <n v="165"/>
    <s v="Legacy Community Hospital 345"/>
    <x v="38"/>
    <n v="0"/>
    <n v="2"/>
    <n v="0"/>
    <s v="LT"/>
    <n v="1"/>
    <s v="PASS"/>
    <x v="0"/>
  </r>
  <r>
    <s v="2-16-vaccine_lot_number_is_too_short-"/>
    <n v="165"/>
    <s v="Legacy Community Hospital 345"/>
    <x v="39"/>
    <n v="0"/>
    <n v="2"/>
    <n v="0"/>
    <s v="LT"/>
    <n v="1"/>
    <s v="PASS"/>
    <x v="0"/>
  </r>
  <r>
    <s v="2-17-vaccine_administration_code_is_unrecognized-"/>
    <n v="165"/>
    <s v="Legacy Community Hospital 345"/>
    <x v="40"/>
    <n v="0"/>
    <n v="2"/>
    <n v="0"/>
    <s v="LT"/>
    <n v="1"/>
    <s v="PASS"/>
    <x v="0"/>
  </r>
  <r>
    <s v="2-18-vaccine_manufacturer_is_unrecognized-"/>
    <n v="165"/>
    <s v="Legacy Community Hospital 345"/>
    <x v="41"/>
    <n v="0"/>
    <n v="2"/>
    <n v="0"/>
    <s v="LT"/>
    <n v="1"/>
    <s v="PASS"/>
    <x v="0"/>
  </r>
  <r>
    <s v="2-19-vaccine_administration_route_is_unrecognized-"/>
    <n v="165"/>
    <s v="Legacy Community Hospital 345"/>
    <x v="42"/>
    <n v="0"/>
    <n v="2"/>
    <n v="0"/>
    <s v="LT"/>
    <n v="1"/>
    <s v="PASS"/>
    <x v="0"/>
  </r>
  <r>
    <s v="2-20-vaccine_body_site_is_unrecognized-"/>
    <n v="165"/>
    <s v="Legacy Community Hospital 345"/>
    <x v="43"/>
    <n v="0"/>
    <n v="2"/>
    <n v="0"/>
    <s v="LT"/>
    <n v="1"/>
    <s v="PASS"/>
    <x v="0"/>
  </r>
  <r>
    <s v="2-21-vaccination_information_source_is_administered_but_appeared_to_be_historical-"/>
    <n v="165"/>
    <s v="Legacy Community Hospital 345"/>
    <x v="44"/>
    <n v="0"/>
    <n v="2"/>
    <n v="0"/>
    <s v="NONE"/>
    <s v="NONE"/>
    <s v="NONE"/>
    <x v="0"/>
  </r>
  <r>
    <s v="2-22-_funding_source_does_not_match_eligibility_code"/>
    <n v="165"/>
    <s v="Legacy Community Hospital 345"/>
    <x v="45"/>
    <n v="0"/>
    <n v="2"/>
    <n v="0"/>
    <s v="NONE"/>
    <s v="NONE"/>
    <s v="NONE"/>
    <x v="0"/>
  </r>
  <r>
    <s v="3-1-administered_vaccination_events_are_entered_into_the_iis_within_one_calendar_day_from_administration_date-"/>
    <n v="165"/>
    <s v="Legacy Community Hospital 345"/>
    <x v="46"/>
    <n v="2"/>
    <n v="2"/>
    <n v="100"/>
    <s v="GT"/>
    <n v="95"/>
    <s v="PASS"/>
    <x v="0"/>
  </r>
  <r>
    <s v="3-2-patient_entry_into_iis_≤30_days_from_birth"/>
    <n v="165"/>
    <s v="Legacy Community Hospital 345"/>
    <x v="47"/>
    <n v="1"/>
    <n v="2"/>
    <n v="50"/>
    <s v="GT"/>
    <n v="95"/>
    <s v="FAIL"/>
    <x v="0"/>
  </r>
  <r>
    <s v="3-3-patient_entry_into_iis_30–45_days_from_birth"/>
    <n v="165"/>
    <s v="Legacy Community Hospital 345"/>
    <x v="48"/>
    <n v="0"/>
    <n v="2"/>
    <n v="0"/>
    <s v="LT"/>
    <n v="5"/>
    <s v="PASS"/>
    <x v="0"/>
  </r>
  <r>
    <s v="3-4-patient_entry_into_iis_45–60_days_from_birth"/>
    <n v="165"/>
    <s v="Legacy Community Hospital 345"/>
    <x v="49"/>
    <n v="0"/>
    <n v="2"/>
    <n v="0"/>
    <s v="LT"/>
    <n v="5"/>
    <s v="PASS"/>
    <x v="0"/>
  </r>
  <r>
    <s v="3-5-patient_entry_into_iis_&gt;_60_days_from_birth"/>
    <n v="165"/>
    <s v="Legacy Community Hospital 345"/>
    <x v="50"/>
    <n v="1"/>
    <n v="2"/>
    <n v="50"/>
    <s v="LT"/>
    <n v="5"/>
    <s v="FAIL"/>
    <x v="0"/>
  </r>
  <r>
    <s v="3-6-administered_dose_entry_into_iis_2-7_days_from_admin_date"/>
    <n v="165"/>
    <s v="Legacy Community Hospital 345"/>
    <x v="51"/>
    <n v="0"/>
    <n v="2"/>
    <n v="0"/>
    <s v="LT"/>
    <n v="5"/>
    <s v="PASS"/>
    <x v="0"/>
  </r>
  <r>
    <s v="3-7-administered_dose_entry_into_iis_8-14_days_from_admin_date"/>
    <n v="165"/>
    <s v="Legacy Community Hospital 345"/>
    <x v="52"/>
    <n v="0"/>
    <n v="2"/>
    <n v="0"/>
    <s v="LT"/>
    <n v="5"/>
    <s v="PASS"/>
    <x v="0"/>
  </r>
  <r>
    <s v="3-8-administered_dose_entry_into_iis_&gt;_14_days_from_admin_date"/>
    <n v="165"/>
    <s v="Legacy Community Hospital 345"/>
    <x v="53"/>
    <n v="0"/>
    <n v="2"/>
    <n v="0"/>
    <s v="LT"/>
    <n v="5"/>
    <s v="PASS"/>
    <x v="0"/>
  </r>
  <r>
    <s v="1-1-patient_first_name_is_present-"/>
    <n v="28"/>
    <s v="Legacy Community Hospital 387"/>
    <x v="0"/>
    <n v="1442"/>
    <n v="1442"/>
    <n v="100"/>
    <s v="GT"/>
    <n v="99"/>
    <s v="PASS"/>
    <x v="0"/>
  </r>
  <r>
    <s v="1-2-patient_middle_name_is_present-"/>
    <n v="28"/>
    <s v="Legacy Community Hospital 387"/>
    <x v="1"/>
    <n v="1251"/>
    <n v="1442"/>
    <n v="86.75"/>
    <s v="GT"/>
    <n v="75"/>
    <s v="PASS"/>
    <x v="0"/>
  </r>
  <r>
    <s v="1-3-patient_name_last_is_present-"/>
    <n v="28"/>
    <s v="Legacy Community Hospital 387"/>
    <x v="2"/>
    <n v="1442"/>
    <n v="1442"/>
    <n v="100"/>
    <s v="GT"/>
    <n v="99"/>
    <s v="PASS"/>
    <x v="0"/>
  </r>
  <r>
    <s v="1-4-patient_birth_date_is_present-_x0009_"/>
    <n v="28"/>
    <s v="Legacy Community Hospital 387"/>
    <x v="3"/>
    <n v="1442"/>
    <n v="1442"/>
    <n v="100"/>
    <s v="GT"/>
    <n v="99"/>
    <s v="PASS"/>
    <x v="0"/>
  </r>
  <r>
    <s v="1-5-patient_gender_is_present-"/>
    <n v="28"/>
    <s v="Legacy Community Hospital 387"/>
    <x v="4"/>
    <n v="1442"/>
    <n v="1442"/>
    <n v="100"/>
    <s v="GT"/>
    <n v="99"/>
    <s v="PASS"/>
    <x v="0"/>
  </r>
  <r>
    <s v="1-6-patient_address_street_is_present-"/>
    <n v="28"/>
    <s v="Legacy Community Hospital 387"/>
    <x v="5"/>
    <n v="1442"/>
    <n v="1442"/>
    <n v="100"/>
    <s v="GT"/>
    <n v="85"/>
    <s v="PASS"/>
    <x v="0"/>
  </r>
  <r>
    <s v="1-7-_patient_address_city_is_present-_x0009_"/>
    <n v="28"/>
    <s v="Legacy Community Hospital 387"/>
    <x v="6"/>
    <n v="1442"/>
    <n v="1442"/>
    <n v="100"/>
    <s v="GT"/>
    <n v="85"/>
    <s v="PASS"/>
    <x v="0"/>
  </r>
  <r>
    <s v="1-8-patient_address_state_is_present-_x0009_"/>
    <n v="28"/>
    <s v="Legacy Community Hospital 387"/>
    <x v="7"/>
    <n v="1442"/>
    <n v="1442"/>
    <n v="100"/>
    <s v="GT"/>
    <n v="85"/>
    <s v="PASS"/>
    <x v="0"/>
  </r>
  <r>
    <s v="1-9-patient_address_zip_code_is_present-_x0009_"/>
    <n v="28"/>
    <s v="Legacy Community Hospital 387"/>
    <x v="8"/>
    <n v="1442"/>
    <n v="1442"/>
    <n v="100"/>
    <s v="GT"/>
    <n v="85"/>
    <s v="PASS"/>
    <x v="0"/>
  </r>
  <r>
    <s v="1-10-patient_complete_address_is_present-"/>
    <n v="28"/>
    <s v="Legacy Community Hospital 387"/>
    <x v="9"/>
    <n v="1442"/>
    <n v="1442"/>
    <n v="100"/>
    <s v="GT"/>
    <n v="85"/>
    <s v="PASS"/>
    <x v="0"/>
  </r>
  <r>
    <s v="1-11-patient_race_is_present-"/>
    <n v="28"/>
    <s v="Legacy Community Hospital 387"/>
    <x v="10"/>
    <n v="1442"/>
    <n v="1442"/>
    <n v="100"/>
    <s v="GT"/>
    <n v="95"/>
    <s v="PASS"/>
    <x v="0"/>
  </r>
  <r>
    <s v="1-12-patient_ethnicity_is_present-"/>
    <n v="28"/>
    <s v="Legacy Community Hospital 387"/>
    <x v="11"/>
    <n v="1442"/>
    <n v="1442"/>
    <n v="100"/>
    <s v="GT"/>
    <n v="95"/>
    <s v="PASS"/>
    <x v="0"/>
  </r>
  <r>
    <s v="1-13-patient_phone_number_is_present-"/>
    <n v="28"/>
    <s v="Legacy Community Hospital 387"/>
    <x v="12"/>
    <n v="1423"/>
    <n v="1442"/>
    <n v="98.68"/>
    <s v="GT"/>
    <n v="90"/>
    <s v="PASS"/>
    <x v="0"/>
  </r>
  <r>
    <s v="1-14-patient_email_is_present-"/>
    <n v="28"/>
    <s v="Legacy Community Hospital 387"/>
    <x v="13"/>
    <n v="620"/>
    <n v="1442"/>
    <n v="43"/>
    <s v="GT"/>
    <n v="90"/>
    <s v="FAIL"/>
    <x v="0"/>
  </r>
  <r>
    <s v="1-15-mother’s_maiden_name_is_present-"/>
    <n v="28"/>
    <s v="Legacy Community Hospital 387"/>
    <x v="14"/>
    <n v="674"/>
    <n v="1442"/>
    <n v="46.74"/>
    <s v="GT"/>
    <n v="90"/>
    <s v="FAIL"/>
    <x v="0"/>
  </r>
  <r>
    <s v="1-16-responsible_person_first_name_is_present-"/>
    <n v="28"/>
    <s v="Legacy Community Hospital 387"/>
    <x v="15"/>
    <n v="895"/>
    <n v="1442"/>
    <n v="62.07"/>
    <s v="GT"/>
    <n v="90"/>
    <s v="FAIL"/>
    <x v="0"/>
  </r>
  <r>
    <s v="1-17-responsible_person_last_name_is_present-"/>
    <n v="28"/>
    <s v="Legacy Community Hospital 387"/>
    <x v="16"/>
    <n v="895"/>
    <n v="1442"/>
    <n v="62.07"/>
    <s v="GT"/>
    <n v="90"/>
    <s v="FAIL"/>
    <x v="0"/>
  </r>
  <r>
    <s v="1-18-vaccine_administration_code_is_present-"/>
    <n v="28"/>
    <s v="Legacy Community Hospital 387"/>
    <x v="17"/>
    <n v="13099"/>
    <n v="13099"/>
    <n v="100"/>
    <s v="GT"/>
    <n v="99"/>
    <s v="PASS"/>
    <x v="0"/>
  </r>
  <r>
    <s v="1-19-vaccine_administration_date_is_present-"/>
    <n v="28"/>
    <s v="Legacy Community Hospital 387"/>
    <x v="18"/>
    <n v="13099"/>
    <n v="13099"/>
    <n v="100"/>
    <s v="GT"/>
    <n v="99"/>
    <s v="PASS"/>
    <x v="0"/>
  </r>
  <r>
    <s v="1-20-vaccine_information_source_(e-g-_admin/historical_indicator)_is_present-"/>
    <n v="28"/>
    <s v="Legacy Community Hospital 387"/>
    <x v="19"/>
    <n v="13099"/>
    <n v="13099"/>
    <n v="100"/>
    <s v="GT"/>
    <n v="99"/>
    <s v="PASS"/>
    <x v="0"/>
  </r>
  <r>
    <s v="1-21-vaccine_lot_number_is_present-"/>
    <n v="28"/>
    <s v="Legacy Community Hospital 387"/>
    <x v="20"/>
    <n v="13099"/>
    <n v="13099"/>
    <n v="100"/>
    <s v="GT"/>
    <n v="99"/>
    <s v="PASS"/>
    <x v="0"/>
  </r>
  <r>
    <s v="1-22-vaccine_lot_expiration_date_is_present-"/>
    <n v="28"/>
    <s v="Legacy Community Hospital 387"/>
    <x v="21"/>
    <n v="13099"/>
    <n v="13099"/>
    <n v="100"/>
    <s v="GT"/>
    <n v="99"/>
    <s v="PASS"/>
    <x v="0"/>
  </r>
  <r>
    <s v="1-23-vaccine_eligibility_code_is_present-"/>
    <n v="28"/>
    <s v="Legacy Community Hospital 387"/>
    <x v="22"/>
    <n v="13099"/>
    <n v="13099"/>
    <n v="100"/>
    <s v="GT"/>
    <n v="99"/>
    <s v="PASS"/>
    <x v="0"/>
  </r>
  <r>
    <s v="1-24-vaccine_funding_source_is_present-"/>
    <n v="28"/>
    <s v="Legacy Community Hospital 387"/>
    <x v="23"/>
    <n v="13099"/>
    <n v="13099"/>
    <n v="100"/>
    <s v="GT"/>
    <n v="99"/>
    <s v="PASS"/>
    <x v="0"/>
  </r>
  <r>
    <s v="2-1-patients_born_on_the_first_of_the_month_do_not_exceed_normal_distribution_of_birth_dates-"/>
    <n v="28"/>
    <s v="Legacy Community Hospital 387"/>
    <x v="24"/>
    <n v="51"/>
    <n v="1442"/>
    <n v="3.54"/>
    <s v="LT"/>
    <n v="4"/>
    <s v="PASS"/>
    <x v="0"/>
  </r>
  <r>
    <s v="2-2-patients_born_on_the_15th_of_the_month_do_not_exceed_normal_distribution_of_birth_dates-"/>
    <n v="28"/>
    <s v="Legacy Community Hospital 387"/>
    <x v="25"/>
    <n v="46"/>
    <n v="1442"/>
    <n v="3.19"/>
    <s v="LT"/>
    <n v="4"/>
    <s v="PASS"/>
    <x v="0"/>
  </r>
  <r>
    <s v="2-3-patients_born_on_the_last_day_of_the_month_do_not_exceed_normal_distribution_of_birth_dates-"/>
    <n v="28"/>
    <s v="Legacy Community Hospital 387"/>
    <x v="26"/>
    <n v="47"/>
    <n v="1442"/>
    <n v="3.26"/>
    <s v="LT"/>
    <n v="4"/>
    <s v="PASS"/>
    <x v="0"/>
  </r>
  <r>
    <s v="2-4-patient_has_more_vaccinations_than_expected-"/>
    <n v="28"/>
    <s v="Legacy Community Hospital 387"/>
    <x v="27"/>
    <n v="0"/>
    <n v="1442"/>
    <n v="0"/>
    <s v="LT"/>
    <n v="1"/>
    <s v="PASS"/>
    <x v="0"/>
  </r>
  <r>
    <s v="2-5-vaccine_administration_date_is_after_vaccine_lot_expiration_date-"/>
    <n v="28"/>
    <s v="Legacy Community Hospital 387"/>
    <x v="28"/>
    <n v="3"/>
    <n v="13099"/>
    <n v="0.02"/>
    <s v="LT"/>
    <n v="1"/>
    <s v="PASS"/>
    <x v="0"/>
  </r>
  <r>
    <s v="2-6-vaccine_administration_date_is_before_birth_date-"/>
    <n v="28"/>
    <s v="Legacy Community Hospital 387"/>
    <x v="29"/>
    <n v="0"/>
    <n v="13099"/>
    <n v="0"/>
    <s v="LT"/>
    <n v="1"/>
    <s v="PASS"/>
    <x v="0"/>
  </r>
  <r>
    <s v="2-7-vaccine_administration_dates_on_the_first_day_of_the_month_do_not_exceed_normal_distribution_of_administrations_dates-"/>
    <n v="28"/>
    <s v="Legacy Community Hospital 387"/>
    <x v="30"/>
    <n v="257"/>
    <n v="13099"/>
    <n v="1.96"/>
    <s v="LT"/>
    <n v="4"/>
    <s v="PASS"/>
    <x v="0"/>
  </r>
  <r>
    <s v="2-8-vaccine_administration_dates_on_the_15th_of_the_month_do_not_exceed_normal_distribution_of_administration_dates-"/>
    <n v="28"/>
    <s v="Legacy Community Hospital 387"/>
    <x v="31"/>
    <n v="524"/>
    <n v="13099"/>
    <n v="4"/>
    <s v="LT"/>
    <n v="4"/>
    <s v="FAIL"/>
    <x v="0"/>
  </r>
  <r>
    <s v="2-9-vaccine_administration_dates_on_the_last_day_of_the_month_do_not_exceed_normal_distribution_of_administration_dates-"/>
    <n v="28"/>
    <s v="Legacy Community Hospital 387"/>
    <x v="32"/>
    <n v="320"/>
    <n v="13099"/>
    <n v="2.44"/>
    <s v="LT"/>
    <n v="4"/>
    <s v="PASS"/>
    <x v="0"/>
  </r>
  <r>
    <s v="2-10-vaccine_administration_code_was_administered_at_an_improbable_age-"/>
    <n v="28"/>
    <s v="Legacy Community Hospital 387"/>
    <x v="33"/>
    <n v="709"/>
    <n v="13099"/>
    <n v="5.41"/>
    <s v="LT"/>
    <n v="1"/>
    <s v="FAIL"/>
    <x v="0"/>
  </r>
  <r>
    <s v="2-11-vaccine_administration_code_is_not_specific_for_administered_vaccination_event-"/>
    <n v="28"/>
    <s v="Legacy Community Hospital 387"/>
    <x v="34"/>
    <n v="0"/>
    <n v="13099"/>
    <n v="0"/>
    <s v="LT"/>
    <n v="1"/>
    <s v="PASS"/>
    <x v="0"/>
  </r>
  <r>
    <s v="2-12-vaccine_lot_number_has_an_invalid_prefix-"/>
    <n v="28"/>
    <s v="Legacy Community Hospital 387"/>
    <x v="35"/>
    <n v="0"/>
    <n v="13099"/>
    <n v="0"/>
    <s v="LT"/>
    <n v="1"/>
    <s v="PASS"/>
    <x v="0"/>
  </r>
  <r>
    <s v="2-13-vaccine_lot_number_has_an_invalid_infix-"/>
    <n v="28"/>
    <s v="Legacy Community Hospital 387"/>
    <x v="36"/>
    <n v="0"/>
    <n v="13099"/>
    <n v="0"/>
    <s v="LT"/>
    <n v="1"/>
    <s v="PASS"/>
    <x v="0"/>
  </r>
  <r>
    <s v="2-14-vaccine_lot_number_has_an_invalid_suffix-"/>
    <n v="28"/>
    <s v="Legacy Community Hospital 387"/>
    <x v="37"/>
    <n v="0"/>
    <n v="13099"/>
    <n v="0"/>
    <s v="LT"/>
    <n v="1"/>
    <s v="PASS"/>
    <x v="0"/>
  </r>
  <r>
    <s v="2-15-vaccine_lot_number_contains_at_least_one_invalid_character-"/>
    <n v="28"/>
    <s v="Legacy Community Hospital 387"/>
    <x v="38"/>
    <n v="0"/>
    <n v="13099"/>
    <n v="0"/>
    <s v="LT"/>
    <n v="1"/>
    <s v="PASS"/>
    <x v="0"/>
  </r>
  <r>
    <s v="2-16-vaccine_lot_number_is_too_short-"/>
    <n v="28"/>
    <s v="Legacy Community Hospital 387"/>
    <x v="39"/>
    <n v="0"/>
    <n v="13099"/>
    <n v="0"/>
    <s v="LT"/>
    <n v="1"/>
    <s v="PASS"/>
    <x v="0"/>
  </r>
  <r>
    <s v="2-17-vaccine_administration_code_is_unrecognized-"/>
    <n v="28"/>
    <s v="Legacy Community Hospital 387"/>
    <x v="40"/>
    <n v="0"/>
    <n v="13099"/>
    <n v="0"/>
    <s v="LT"/>
    <n v="1"/>
    <s v="PASS"/>
    <x v="0"/>
  </r>
  <r>
    <s v="2-18-vaccine_manufacturer_is_unrecognized-"/>
    <n v="28"/>
    <s v="Legacy Community Hospital 387"/>
    <x v="41"/>
    <n v="1"/>
    <n v="13099"/>
    <n v="0.01"/>
    <s v="LT"/>
    <n v="1"/>
    <s v="PASS"/>
    <x v="0"/>
  </r>
  <r>
    <s v="2-19-vaccine_administration_route_is_unrecognized-"/>
    <n v="28"/>
    <s v="Legacy Community Hospital 387"/>
    <x v="42"/>
    <n v="0"/>
    <n v="13099"/>
    <n v="0"/>
    <s v="LT"/>
    <n v="1"/>
    <s v="PASS"/>
    <x v="0"/>
  </r>
  <r>
    <s v="2-20-vaccine_body_site_is_unrecognized-"/>
    <n v="28"/>
    <s v="Legacy Community Hospital 387"/>
    <x v="43"/>
    <n v="73"/>
    <n v="13099"/>
    <n v="0.56000000000000005"/>
    <s v="LT"/>
    <n v="1"/>
    <s v="PASS"/>
    <x v="0"/>
  </r>
  <r>
    <s v="2-21-vaccination_information_source_is_administered_but_appeared_to_be_historical-"/>
    <n v="28"/>
    <s v="Legacy Community Hospital 387"/>
    <x v="44"/>
    <n v="0"/>
    <n v="13099"/>
    <n v="0"/>
    <s v="NONE"/>
    <s v="NONE"/>
    <s v="NONE"/>
    <x v="0"/>
  </r>
  <r>
    <s v="2-22-_funding_source_does_not_match_eligibility_code"/>
    <n v="28"/>
    <s v="Legacy Community Hospital 387"/>
    <x v="45"/>
    <n v="64"/>
    <n v="13099"/>
    <n v="0.49"/>
    <s v="NONE"/>
    <s v="NONE"/>
    <s v="NONE"/>
    <x v="0"/>
  </r>
  <r>
    <s v="3-1-administered_vaccination_events_are_entered_into_the_iis_within_one_calendar_day_from_administration_date-"/>
    <n v="28"/>
    <s v="Legacy Community Hospital 387"/>
    <x v="46"/>
    <n v="12853"/>
    <n v="13099"/>
    <n v="98.12"/>
    <s v="GT"/>
    <n v="95"/>
    <s v="PASS"/>
    <x v="0"/>
  </r>
  <r>
    <s v="3-2-patient_entry_into_iis_≤30_days_from_birth"/>
    <n v="28"/>
    <s v="Legacy Community Hospital 387"/>
    <x v="47"/>
    <n v="1274"/>
    <n v="1442"/>
    <n v="88.35"/>
    <s v="GT"/>
    <n v="95"/>
    <s v="FAIL"/>
    <x v="0"/>
  </r>
  <r>
    <s v="3-3-patient_entry_into_iis_30–45_days_from_birth"/>
    <n v="28"/>
    <s v="Legacy Community Hospital 387"/>
    <x v="48"/>
    <n v="5"/>
    <n v="1442"/>
    <n v="0.35"/>
    <s v="LT"/>
    <n v="5"/>
    <s v="PASS"/>
    <x v="0"/>
  </r>
  <r>
    <s v="3-4-patient_entry_into_iis_45–60_days_from_birth"/>
    <n v="28"/>
    <s v="Legacy Community Hospital 387"/>
    <x v="49"/>
    <n v="13"/>
    <n v="1442"/>
    <n v="0.9"/>
    <s v="LT"/>
    <n v="5"/>
    <s v="PASS"/>
    <x v="0"/>
  </r>
  <r>
    <s v="3-5-patient_entry_into_iis_&gt;_60_days_from_birth"/>
    <n v="28"/>
    <s v="Legacy Community Hospital 387"/>
    <x v="50"/>
    <n v="150"/>
    <n v="1442"/>
    <n v="10.4"/>
    <s v="LT"/>
    <n v="5"/>
    <s v="FAIL"/>
    <x v="0"/>
  </r>
  <r>
    <s v="3-6-administered_dose_entry_into_iis_2-7_days_from_admin_date"/>
    <n v="28"/>
    <s v="Legacy Community Hospital 387"/>
    <x v="51"/>
    <n v="81"/>
    <n v="13099"/>
    <n v="0.62"/>
    <s v="LT"/>
    <n v="5"/>
    <s v="PASS"/>
    <x v="0"/>
  </r>
  <r>
    <s v="3-7-administered_dose_entry_into_iis_8-14_days_from_admin_date"/>
    <n v="28"/>
    <s v="Legacy Community Hospital 387"/>
    <x v="52"/>
    <n v="59"/>
    <n v="13099"/>
    <n v="0.45"/>
    <s v="LT"/>
    <n v="5"/>
    <s v="PASS"/>
    <x v="0"/>
  </r>
  <r>
    <s v="3-8-administered_dose_entry_into_iis_&gt;_14_days_from_admin_date"/>
    <n v="28"/>
    <s v="Legacy Community Hospital 387"/>
    <x v="53"/>
    <n v="106"/>
    <n v="13099"/>
    <n v="0.81"/>
    <s v="LT"/>
    <n v="5"/>
    <s v="PASS"/>
    <x v="0"/>
  </r>
  <r>
    <s v="1-1-patient_first_name_is_present-"/>
    <n v="66"/>
    <s v="Legacy Community Hospital 51"/>
    <x v="0"/>
    <n v="45"/>
    <n v="45"/>
    <n v="100"/>
    <s v="GT"/>
    <n v="99"/>
    <s v="PASS"/>
    <x v="3"/>
  </r>
  <r>
    <s v="1-2-patient_middle_name_is_present-"/>
    <n v="66"/>
    <s v="Legacy Community Hospital 51"/>
    <x v="1"/>
    <n v="42"/>
    <n v="45"/>
    <n v="93.33"/>
    <s v="GT"/>
    <n v="75"/>
    <s v="PASS"/>
    <x v="3"/>
  </r>
  <r>
    <s v="1-3-patient_name_last_is_present-"/>
    <n v="66"/>
    <s v="Legacy Community Hospital 51"/>
    <x v="2"/>
    <n v="45"/>
    <n v="45"/>
    <n v="100"/>
    <s v="GT"/>
    <n v="99"/>
    <s v="PASS"/>
    <x v="3"/>
  </r>
  <r>
    <s v="1-4-patient_birth_date_is_present-_x0009_"/>
    <n v="66"/>
    <s v="Legacy Community Hospital 51"/>
    <x v="3"/>
    <n v="45"/>
    <n v="45"/>
    <n v="100"/>
    <s v="GT"/>
    <n v="99"/>
    <s v="PASS"/>
    <x v="3"/>
  </r>
  <r>
    <s v="1-5-patient_gender_is_present-"/>
    <n v="66"/>
    <s v="Legacy Community Hospital 51"/>
    <x v="4"/>
    <n v="45"/>
    <n v="45"/>
    <n v="100"/>
    <s v="GT"/>
    <n v="99"/>
    <s v="PASS"/>
    <x v="3"/>
  </r>
  <r>
    <s v="1-6-patient_address_street_is_present-"/>
    <n v="66"/>
    <s v="Legacy Community Hospital 51"/>
    <x v="5"/>
    <n v="45"/>
    <n v="45"/>
    <n v="100"/>
    <s v="GT"/>
    <n v="85"/>
    <s v="PASS"/>
    <x v="3"/>
  </r>
  <r>
    <s v="1-7-_patient_address_city_is_present-_x0009_"/>
    <n v="66"/>
    <s v="Legacy Community Hospital 51"/>
    <x v="6"/>
    <n v="45"/>
    <n v="45"/>
    <n v="100"/>
    <s v="GT"/>
    <n v="85"/>
    <s v="PASS"/>
    <x v="3"/>
  </r>
  <r>
    <s v="1-8-patient_address_state_is_present-_x0009_"/>
    <n v="66"/>
    <s v="Legacy Community Hospital 51"/>
    <x v="7"/>
    <n v="45"/>
    <n v="45"/>
    <n v="100"/>
    <s v="GT"/>
    <n v="85"/>
    <s v="PASS"/>
    <x v="3"/>
  </r>
  <r>
    <s v="1-9-patient_address_zip_code_is_present-_x0009_"/>
    <n v="66"/>
    <s v="Legacy Community Hospital 51"/>
    <x v="8"/>
    <n v="45"/>
    <n v="45"/>
    <n v="100"/>
    <s v="GT"/>
    <n v="85"/>
    <s v="PASS"/>
    <x v="3"/>
  </r>
  <r>
    <s v="1-10-patient_complete_address_is_present-"/>
    <n v="66"/>
    <s v="Legacy Community Hospital 51"/>
    <x v="9"/>
    <n v="45"/>
    <n v="45"/>
    <n v="100"/>
    <s v="GT"/>
    <n v="85"/>
    <s v="PASS"/>
    <x v="3"/>
  </r>
  <r>
    <s v="1-11-patient_race_is_present-"/>
    <n v="66"/>
    <s v="Legacy Community Hospital 51"/>
    <x v="10"/>
    <n v="45"/>
    <n v="45"/>
    <n v="100"/>
    <s v="GT"/>
    <n v="95"/>
    <s v="PASS"/>
    <x v="3"/>
  </r>
  <r>
    <s v="1-12-patient_ethnicity_is_present-"/>
    <n v="66"/>
    <s v="Legacy Community Hospital 51"/>
    <x v="11"/>
    <n v="45"/>
    <n v="45"/>
    <n v="100"/>
    <s v="GT"/>
    <n v="95"/>
    <s v="PASS"/>
    <x v="3"/>
  </r>
  <r>
    <s v="1-13-patient_phone_number_is_present-"/>
    <n v="66"/>
    <s v="Legacy Community Hospital 51"/>
    <x v="12"/>
    <n v="33"/>
    <n v="45"/>
    <n v="73.33"/>
    <s v="GT"/>
    <n v="90"/>
    <s v="FAIL"/>
    <x v="3"/>
  </r>
  <r>
    <s v="1-14-patient_email_is_present-"/>
    <n v="66"/>
    <s v="Legacy Community Hospital 51"/>
    <x v="13"/>
    <n v="14"/>
    <n v="45"/>
    <n v="31.11"/>
    <s v="GT"/>
    <n v="90"/>
    <s v="FAIL"/>
    <x v="3"/>
  </r>
  <r>
    <s v="1-15-mother’s_maiden_name_is_present-"/>
    <n v="66"/>
    <s v="Legacy Community Hospital 51"/>
    <x v="14"/>
    <n v="23"/>
    <n v="45"/>
    <n v="51.11"/>
    <s v="GT"/>
    <n v="90"/>
    <s v="FAIL"/>
    <x v="3"/>
  </r>
  <r>
    <s v="1-16-responsible_person_first_name_is_present-"/>
    <n v="66"/>
    <s v="Legacy Community Hospital 51"/>
    <x v="15"/>
    <n v="26"/>
    <n v="45"/>
    <n v="57.78"/>
    <s v="GT"/>
    <n v="90"/>
    <s v="FAIL"/>
    <x v="3"/>
  </r>
  <r>
    <s v="1-17-responsible_person_last_name_is_present-"/>
    <n v="66"/>
    <s v="Legacy Community Hospital 51"/>
    <x v="16"/>
    <n v="26"/>
    <n v="45"/>
    <n v="57.78"/>
    <s v="GT"/>
    <n v="90"/>
    <s v="FAIL"/>
    <x v="3"/>
  </r>
  <r>
    <s v="1-18-vaccine_administration_code_is_present-"/>
    <n v="66"/>
    <s v="Legacy Community Hospital 51"/>
    <x v="17"/>
    <n v="358"/>
    <n v="358"/>
    <n v="100"/>
    <s v="GT"/>
    <n v="99"/>
    <s v="PASS"/>
    <x v="3"/>
  </r>
  <r>
    <s v="1-19-vaccine_administration_date_is_present-"/>
    <n v="66"/>
    <s v="Legacy Community Hospital 51"/>
    <x v="18"/>
    <n v="358"/>
    <n v="358"/>
    <n v="100"/>
    <s v="GT"/>
    <n v="99"/>
    <s v="PASS"/>
    <x v="3"/>
  </r>
  <r>
    <s v="1-20-vaccine_information_source_(e-g-_admin/historical_indicator)_is_present-"/>
    <n v="66"/>
    <s v="Legacy Community Hospital 51"/>
    <x v="19"/>
    <n v="358"/>
    <n v="358"/>
    <n v="100"/>
    <s v="GT"/>
    <n v="99"/>
    <s v="PASS"/>
    <x v="3"/>
  </r>
  <r>
    <s v="1-21-vaccine_lot_number_is_present-"/>
    <n v="66"/>
    <s v="Legacy Community Hospital 51"/>
    <x v="20"/>
    <n v="358"/>
    <n v="358"/>
    <n v="100"/>
    <s v="GT"/>
    <n v="99"/>
    <s v="PASS"/>
    <x v="3"/>
  </r>
  <r>
    <s v="1-22-vaccine_lot_expiration_date_is_present-"/>
    <n v="66"/>
    <s v="Legacy Community Hospital 51"/>
    <x v="21"/>
    <n v="358"/>
    <n v="358"/>
    <n v="100"/>
    <s v="GT"/>
    <n v="99"/>
    <s v="PASS"/>
    <x v="3"/>
  </r>
  <r>
    <s v="1-23-vaccine_eligibility_code_is_present-"/>
    <n v="66"/>
    <s v="Legacy Community Hospital 51"/>
    <x v="22"/>
    <n v="358"/>
    <n v="358"/>
    <n v="100"/>
    <s v="GT"/>
    <n v="99"/>
    <s v="PASS"/>
    <x v="3"/>
  </r>
  <r>
    <s v="1-24-vaccine_funding_source_is_present-"/>
    <n v="66"/>
    <s v="Legacy Community Hospital 51"/>
    <x v="23"/>
    <n v="358"/>
    <n v="358"/>
    <n v="100"/>
    <s v="GT"/>
    <n v="99"/>
    <s v="PASS"/>
    <x v="3"/>
  </r>
  <r>
    <s v="2-1-patients_born_on_the_first_of_the_month_do_not_exceed_normal_distribution_of_birth_dates-"/>
    <n v="66"/>
    <s v="Legacy Community Hospital 51"/>
    <x v="24"/>
    <n v="1"/>
    <n v="45"/>
    <n v="2.2200000000000002"/>
    <s v="LT"/>
    <n v="4"/>
    <s v="PASS"/>
    <x v="3"/>
  </r>
  <r>
    <s v="2-2-patients_born_on_the_15th_of_the_month_do_not_exceed_normal_distribution_of_birth_dates-"/>
    <n v="66"/>
    <s v="Legacy Community Hospital 51"/>
    <x v="25"/>
    <n v="1"/>
    <n v="45"/>
    <n v="2.2200000000000002"/>
    <s v="LT"/>
    <n v="4"/>
    <s v="PASS"/>
    <x v="3"/>
  </r>
  <r>
    <s v="2-3-patients_born_on_the_last_day_of_the_month_do_not_exceed_normal_distribution_of_birth_dates-"/>
    <n v="66"/>
    <s v="Legacy Community Hospital 51"/>
    <x v="26"/>
    <n v="1"/>
    <n v="45"/>
    <n v="2.2200000000000002"/>
    <s v="LT"/>
    <n v="4"/>
    <s v="PASS"/>
    <x v="3"/>
  </r>
  <r>
    <s v="2-4-patient_has_more_vaccinations_than_expected-"/>
    <n v="66"/>
    <s v="Legacy Community Hospital 51"/>
    <x v="27"/>
    <n v="0"/>
    <n v="45"/>
    <n v="0"/>
    <s v="LT"/>
    <n v="1"/>
    <s v="PASS"/>
    <x v="3"/>
  </r>
  <r>
    <s v="2-5-vaccine_administration_date_is_after_vaccine_lot_expiration_date-"/>
    <n v="66"/>
    <s v="Legacy Community Hospital 51"/>
    <x v="28"/>
    <n v="0"/>
    <n v="358"/>
    <n v="0"/>
    <s v="LT"/>
    <n v="1"/>
    <s v="PASS"/>
    <x v="3"/>
  </r>
  <r>
    <s v="2-6-vaccine_administration_date_is_before_birth_date-"/>
    <n v="66"/>
    <s v="Legacy Community Hospital 51"/>
    <x v="29"/>
    <n v="0"/>
    <n v="358"/>
    <n v="0"/>
    <s v="LT"/>
    <n v="1"/>
    <s v="PASS"/>
    <x v="3"/>
  </r>
  <r>
    <s v="2-7-vaccine_administration_dates_on_the_first_day_of_the_month_do_not_exceed_normal_distribution_of_administrations_dates-"/>
    <n v="66"/>
    <s v="Legacy Community Hospital 51"/>
    <x v="30"/>
    <n v="15"/>
    <n v="358"/>
    <n v="4.1900000000000004"/>
    <s v="LT"/>
    <n v="4"/>
    <s v="FAIL"/>
    <x v="3"/>
  </r>
  <r>
    <s v="2-8-vaccine_administration_dates_on_the_15th_of_the_month_do_not_exceed_normal_distribution_of_administration_dates-"/>
    <n v="66"/>
    <s v="Legacy Community Hospital 51"/>
    <x v="31"/>
    <n v="0"/>
    <n v="358"/>
    <n v="0"/>
    <s v="LT"/>
    <n v="4"/>
    <s v="PASS"/>
    <x v="3"/>
  </r>
  <r>
    <s v="2-9-vaccine_administration_dates_on_the_last_day_of_the_month_do_not_exceed_normal_distribution_of_administration_dates-"/>
    <n v="66"/>
    <s v="Legacy Community Hospital 51"/>
    <x v="32"/>
    <n v="10"/>
    <n v="358"/>
    <n v="2.79"/>
    <s v="LT"/>
    <n v="4"/>
    <s v="PASS"/>
    <x v="3"/>
  </r>
  <r>
    <s v="2-10-vaccine_administration_code_was_administered_at_an_improbable_age-"/>
    <n v="66"/>
    <s v="Legacy Community Hospital 51"/>
    <x v="33"/>
    <n v="7"/>
    <n v="358"/>
    <n v="1.96"/>
    <s v="LT"/>
    <n v="1"/>
    <s v="FAIL"/>
    <x v="3"/>
  </r>
  <r>
    <s v="2-11-vaccine_administration_code_is_not_specific_for_administered_vaccination_event-"/>
    <n v="66"/>
    <s v="Legacy Community Hospital 51"/>
    <x v="34"/>
    <n v="0"/>
    <n v="358"/>
    <n v="0"/>
    <s v="LT"/>
    <n v="1"/>
    <s v="PASS"/>
    <x v="3"/>
  </r>
  <r>
    <s v="2-12-vaccine_lot_number_has_an_invalid_prefix-"/>
    <n v="66"/>
    <s v="Legacy Community Hospital 51"/>
    <x v="35"/>
    <n v="0"/>
    <n v="358"/>
    <n v="0"/>
    <s v="LT"/>
    <n v="1"/>
    <s v="PASS"/>
    <x v="3"/>
  </r>
  <r>
    <s v="2-13-vaccine_lot_number_has_an_invalid_infix-"/>
    <n v="66"/>
    <s v="Legacy Community Hospital 51"/>
    <x v="36"/>
    <n v="0"/>
    <n v="358"/>
    <n v="0"/>
    <s v="LT"/>
    <n v="1"/>
    <s v="PASS"/>
    <x v="3"/>
  </r>
  <r>
    <s v="2-14-vaccine_lot_number_has_an_invalid_suffix-"/>
    <n v="66"/>
    <s v="Legacy Community Hospital 51"/>
    <x v="37"/>
    <n v="0"/>
    <n v="358"/>
    <n v="0"/>
    <s v="LT"/>
    <n v="1"/>
    <s v="PASS"/>
    <x v="3"/>
  </r>
  <r>
    <s v="2-15-vaccine_lot_number_contains_at_least_one_invalid_character-"/>
    <n v="66"/>
    <s v="Legacy Community Hospital 51"/>
    <x v="38"/>
    <n v="0"/>
    <n v="358"/>
    <n v="0"/>
    <s v="LT"/>
    <n v="1"/>
    <s v="PASS"/>
    <x v="3"/>
  </r>
  <r>
    <s v="2-16-vaccine_lot_number_is_too_short-"/>
    <n v="66"/>
    <s v="Legacy Community Hospital 51"/>
    <x v="39"/>
    <n v="0"/>
    <n v="358"/>
    <n v="0"/>
    <s v="LT"/>
    <n v="1"/>
    <s v="PASS"/>
    <x v="3"/>
  </r>
  <r>
    <s v="2-17-vaccine_administration_code_is_unrecognized-"/>
    <n v="66"/>
    <s v="Legacy Community Hospital 51"/>
    <x v="40"/>
    <n v="0"/>
    <n v="358"/>
    <n v="0"/>
    <s v="LT"/>
    <n v="1"/>
    <s v="PASS"/>
    <x v="3"/>
  </r>
  <r>
    <s v="2-18-vaccine_manufacturer_is_unrecognized-"/>
    <n v="66"/>
    <s v="Legacy Community Hospital 51"/>
    <x v="41"/>
    <n v="0"/>
    <n v="358"/>
    <n v="0"/>
    <s v="LT"/>
    <n v="1"/>
    <s v="PASS"/>
    <x v="3"/>
  </r>
  <r>
    <s v="2-19-vaccine_administration_route_is_unrecognized-"/>
    <n v="66"/>
    <s v="Legacy Community Hospital 51"/>
    <x v="42"/>
    <n v="0"/>
    <n v="358"/>
    <n v="0"/>
    <s v="LT"/>
    <n v="1"/>
    <s v="PASS"/>
    <x v="3"/>
  </r>
  <r>
    <s v="2-20-vaccine_body_site_is_unrecognized-"/>
    <n v="66"/>
    <s v="Legacy Community Hospital 51"/>
    <x v="43"/>
    <n v="0"/>
    <n v="358"/>
    <n v="0"/>
    <s v="LT"/>
    <n v="1"/>
    <s v="PASS"/>
    <x v="3"/>
  </r>
  <r>
    <s v="2-21-vaccination_information_source_is_administered_but_appeared_to_be_historical-"/>
    <n v="66"/>
    <s v="Legacy Community Hospital 51"/>
    <x v="44"/>
    <n v="0"/>
    <n v="358"/>
    <n v="0"/>
    <s v="NONE"/>
    <s v="NONE"/>
    <s v="NONE"/>
    <x v="3"/>
  </r>
  <r>
    <s v="2-22-_funding_source_does_not_match_eligibility_code"/>
    <n v="66"/>
    <s v="Legacy Community Hospital 51"/>
    <x v="45"/>
    <n v="5"/>
    <n v="358"/>
    <n v="1.4"/>
    <s v="NONE"/>
    <s v="NONE"/>
    <s v="NONE"/>
    <x v="3"/>
  </r>
  <r>
    <s v="3-1-administered_vaccination_events_are_entered_into_the_iis_within_one_calendar_day_from_administration_date-"/>
    <n v="66"/>
    <s v="Legacy Community Hospital 51"/>
    <x v="46"/>
    <n v="347"/>
    <n v="358"/>
    <n v="96.93"/>
    <s v="GT"/>
    <n v="95"/>
    <s v="PASS"/>
    <x v="3"/>
  </r>
  <r>
    <s v="3-2-patient_entry_into_iis_≤30_days_from_birth"/>
    <n v="66"/>
    <s v="Legacy Community Hospital 51"/>
    <x v="47"/>
    <n v="43"/>
    <n v="45"/>
    <n v="95.56"/>
    <s v="GT"/>
    <n v="95"/>
    <s v="PASS"/>
    <x v="3"/>
  </r>
  <r>
    <s v="3-3-patient_entry_into_iis_30–45_days_from_birth"/>
    <n v="66"/>
    <s v="Legacy Community Hospital 51"/>
    <x v="48"/>
    <n v="1"/>
    <n v="45"/>
    <n v="2.2200000000000002"/>
    <s v="LT"/>
    <n v="5"/>
    <s v="PASS"/>
    <x v="3"/>
  </r>
  <r>
    <s v="3-4-patient_entry_into_iis_45–60_days_from_birth"/>
    <n v="66"/>
    <s v="Legacy Community Hospital 51"/>
    <x v="49"/>
    <n v="0"/>
    <n v="45"/>
    <n v="0"/>
    <s v="LT"/>
    <n v="5"/>
    <s v="PASS"/>
    <x v="3"/>
  </r>
  <r>
    <s v="3-5-patient_entry_into_iis_&gt;_60_days_from_birth"/>
    <n v="66"/>
    <s v="Legacy Community Hospital 51"/>
    <x v="50"/>
    <n v="1"/>
    <n v="45"/>
    <n v="2.2200000000000002"/>
    <s v="LT"/>
    <n v="5"/>
    <s v="PASS"/>
    <x v="3"/>
  </r>
  <r>
    <s v="3-6-administered_dose_entry_into_iis_2-7_days_from_admin_date"/>
    <n v="66"/>
    <s v="Legacy Community Hospital 51"/>
    <x v="51"/>
    <n v="8"/>
    <n v="358"/>
    <n v="2.23"/>
    <s v="LT"/>
    <n v="5"/>
    <s v="PASS"/>
    <x v="3"/>
  </r>
  <r>
    <s v="3-7-administered_dose_entry_into_iis_8-14_days_from_admin_date"/>
    <n v="66"/>
    <s v="Legacy Community Hospital 51"/>
    <x v="52"/>
    <n v="3"/>
    <n v="358"/>
    <n v="0.84"/>
    <s v="LT"/>
    <n v="5"/>
    <s v="PASS"/>
    <x v="3"/>
  </r>
  <r>
    <s v="3-8-administered_dose_entry_into_iis_&gt;_14_days_from_admin_date"/>
    <n v="66"/>
    <s v="Legacy Community Hospital 51"/>
    <x v="53"/>
    <n v="0"/>
    <n v="358"/>
    <n v="0"/>
    <s v="LT"/>
    <n v="5"/>
    <s v="PASS"/>
    <x v="3"/>
  </r>
  <r>
    <s v="1-1-patient_first_name_is_present-"/>
    <n v="87"/>
    <s v="Legacy Community Hospital 514"/>
    <x v="0"/>
    <n v="7"/>
    <n v="7"/>
    <n v="100"/>
    <s v="GT"/>
    <n v="99"/>
    <s v="PASS"/>
    <x v="9"/>
  </r>
  <r>
    <s v="1-2-patient_middle_name_is_present-"/>
    <n v="87"/>
    <s v="Legacy Community Hospital 514"/>
    <x v="1"/>
    <n v="3"/>
    <n v="7"/>
    <n v="42.86"/>
    <s v="GT"/>
    <n v="75"/>
    <s v="FAIL"/>
    <x v="9"/>
  </r>
  <r>
    <s v="1-3-patient_name_last_is_present-"/>
    <n v="87"/>
    <s v="Legacy Community Hospital 514"/>
    <x v="2"/>
    <n v="7"/>
    <n v="7"/>
    <n v="100"/>
    <s v="GT"/>
    <n v="99"/>
    <s v="PASS"/>
    <x v="9"/>
  </r>
  <r>
    <s v="1-4-patient_birth_date_is_present-_x0009_"/>
    <n v="87"/>
    <s v="Legacy Community Hospital 514"/>
    <x v="3"/>
    <n v="7"/>
    <n v="7"/>
    <n v="100"/>
    <s v="GT"/>
    <n v="99"/>
    <s v="PASS"/>
    <x v="9"/>
  </r>
  <r>
    <s v="1-5-patient_gender_is_present-"/>
    <n v="87"/>
    <s v="Legacy Community Hospital 514"/>
    <x v="4"/>
    <n v="7"/>
    <n v="7"/>
    <n v="100"/>
    <s v="GT"/>
    <n v="99"/>
    <s v="PASS"/>
    <x v="9"/>
  </r>
  <r>
    <s v="1-6-patient_address_street_is_present-"/>
    <n v="87"/>
    <s v="Legacy Community Hospital 514"/>
    <x v="5"/>
    <n v="7"/>
    <n v="7"/>
    <n v="100"/>
    <s v="GT"/>
    <n v="85"/>
    <s v="PASS"/>
    <x v="9"/>
  </r>
  <r>
    <s v="1-7-_patient_address_city_is_present-_x0009_"/>
    <n v="87"/>
    <s v="Legacy Community Hospital 514"/>
    <x v="6"/>
    <n v="7"/>
    <n v="7"/>
    <n v="100"/>
    <s v="GT"/>
    <n v="85"/>
    <s v="PASS"/>
    <x v="9"/>
  </r>
  <r>
    <s v="1-8-patient_address_state_is_present-_x0009_"/>
    <n v="87"/>
    <s v="Legacy Community Hospital 514"/>
    <x v="7"/>
    <n v="7"/>
    <n v="7"/>
    <n v="100"/>
    <s v="GT"/>
    <n v="85"/>
    <s v="PASS"/>
    <x v="9"/>
  </r>
  <r>
    <s v="1-9-patient_address_zip_code_is_present-_x0009_"/>
    <n v="87"/>
    <s v="Legacy Community Hospital 514"/>
    <x v="8"/>
    <n v="7"/>
    <n v="7"/>
    <n v="100"/>
    <s v="GT"/>
    <n v="85"/>
    <s v="PASS"/>
    <x v="9"/>
  </r>
  <r>
    <s v="1-10-patient_complete_address_is_present-"/>
    <n v="87"/>
    <s v="Legacy Community Hospital 514"/>
    <x v="9"/>
    <n v="7"/>
    <n v="7"/>
    <n v="100"/>
    <s v="GT"/>
    <n v="85"/>
    <s v="PASS"/>
    <x v="9"/>
  </r>
  <r>
    <s v="1-11-patient_race_is_present-"/>
    <n v="87"/>
    <s v="Legacy Community Hospital 514"/>
    <x v="10"/>
    <n v="7"/>
    <n v="7"/>
    <n v="100"/>
    <s v="GT"/>
    <n v="95"/>
    <s v="PASS"/>
    <x v="9"/>
  </r>
  <r>
    <s v="1-12-patient_ethnicity_is_present-"/>
    <n v="87"/>
    <s v="Legacy Community Hospital 514"/>
    <x v="11"/>
    <n v="7"/>
    <n v="7"/>
    <n v="100"/>
    <s v="GT"/>
    <n v="95"/>
    <s v="PASS"/>
    <x v="9"/>
  </r>
  <r>
    <s v="1-13-patient_phone_number_is_present-"/>
    <n v="87"/>
    <s v="Legacy Community Hospital 514"/>
    <x v="12"/>
    <n v="7"/>
    <n v="7"/>
    <n v="100"/>
    <s v="GT"/>
    <n v="90"/>
    <s v="PASS"/>
    <x v="9"/>
  </r>
  <r>
    <s v="1-14-patient_email_is_present-"/>
    <n v="87"/>
    <s v="Legacy Community Hospital 514"/>
    <x v="13"/>
    <n v="3"/>
    <n v="7"/>
    <n v="42.86"/>
    <s v="GT"/>
    <n v="90"/>
    <s v="FAIL"/>
    <x v="9"/>
  </r>
  <r>
    <s v="1-15-mother’s_maiden_name_is_present-"/>
    <n v="87"/>
    <s v="Legacy Community Hospital 514"/>
    <x v="14"/>
    <n v="5"/>
    <n v="7"/>
    <n v="71.430000000000007"/>
    <s v="GT"/>
    <n v="90"/>
    <s v="FAIL"/>
    <x v="9"/>
  </r>
  <r>
    <s v="1-16-responsible_person_first_name_is_present-"/>
    <n v="87"/>
    <s v="Legacy Community Hospital 514"/>
    <x v="15"/>
    <n v="6"/>
    <n v="7"/>
    <n v="85.71"/>
    <s v="GT"/>
    <n v="90"/>
    <s v="FAIL"/>
    <x v="9"/>
  </r>
  <r>
    <s v="1-17-responsible_person_last_name_is_present-"/>
    <n v="87"/>
    <s v="Legacy Community Hospital 514"/>
    <x v="16"/>
    <n v="6"/>
    <n v="7"/>
    <n v="85.71"/>
    <s v="GT"/>
    <n v="90"/>
    <s v="FAIL"/>
    <x v="9"/>
  </r>
  <r>
    <s v="1-18-vaccine_administration_code_is_present-"/>
    <n v="87"/>
    <s v="Legacy Community Hospital 514"/>
    <x v="17"/>
    <n v="32"/>
    <n v="32"/>
    <n v="100"/>
    <s v="GT"/>
    <n v="99"/>
    <s v="PASS"/>
    <x v="9"/>
  </r>
  <r>
    <s v="1-19-vaccine_administration_date_is_present-"/>
    <n v="87"/>
    <s v="Legacy Community Hospital 514"/>
    <x v="18"/>
    <n v="32"/>
    <n v="32"/>
    <n v="100"/>
    <s v="GT"/>
    <n v="99"/>
    <s v="PASS"/>
    <x v="9"/>
  </r>
  <r>
    <s v="1-20-vaccine_information_source_(e-g-_admin/historical_indicator)_is_present-"/>
    <n v="87"/>
    <s v="Legacy Community Hospital 514"/>
    <x v="19"/>
    <n v="32"/>
    <n v="32"/>
    <n v="100"/>
    <s v="GT"/>
    <n v="99"/>
    <s v="PASS"/>
    <x v="9"/>
  </r>
  <r>
    <s v="1-21-vaccine_lot_number_is_present-"/>
    <n v="87"/>
    <s v="Legacy Community Hospital 514"/>
    <x v="20"/>
    <n v="32"/>
    <n v="32"/>
    <n v="100"/>
    <s v="GT"/>
    <n v="99"/>
    <s v="PASS"/>
    <x v="9"/>
  </r>
  <r>
    <s v="1-22-vaccine_lot_expiration_date_is_present-"/>
    <n v="87"/>
    <s v="Legacy Community Hospital 514"/>
    <x v="21"/>
    <n v="32"/>
    <n v="32"/>
    <n v="100"/>
    <s v="GT"/>
    <n v="99"/>
    <s v="PASS"/>
    <x v="9"/>
  </r>
  <r>
    <s v="1-23-vaccine_eligibility_code_is_present-"/>
    <n v="87"/>
    <s v="Legacy Community Hospital 514"/>
    <x v="22"/>
    <n v="32"/>
    <n v="32"/>
    <n v="100"/>
    <s v="GT"/>
    <n v="99"/>
    <s v="PASS"/>
    <x v="9"/>
  </r>
  <r>
    <s v="1-24-vaccine_funding_source_is_present-"/>
    <n v="87"/>
    <s v="Legacy Community Hospital 514"/>
    <x v="23"/>
    <n v="32"/>
    <n v="32"/>
    <n v="100"/>
    <s v="GT"/>
    <n v="99"/>
    <s v="PASS"/>
    <x v="9"/>
  </r>
  <r>
    <s v="2-1-patients_born_on_the_first_of_the_month_do_not_exceed_normal_distribution_of_birth_dates-"/>
    <n v="87"/>
    <s v="Legacy Community Hospital 514"/>
    <x v="24"/>
    <n v="0"/>
    <n v="7"/>
    <n v="0"/>
    <s v="LT"/>
    <n v="4"/>
    <s v="PASS"/>
    <x v="9"/>
  </r>
  <r>
    <s v="2-2-patients_born_on_the_15th_of_the_month_do_not_exceed_normal_distribution_of_birth_dates-"/>
    <n v="87"/>
    <s v="Legacy Community Hospital 514"/>
    <x v="25"/>
    <n v="1"/>
    <n v="7"/>
    <n v="14.29"/>
    <s v="LT"/>
    <n v="4"/>
    <s v="FAIL"/>
    <x v="9"/>
  </r>
  <r>
    <s v="2-3-patients_born_on_the_last_day_of_the_month_do_not_exceed_normal_distribution_of_birth_dates-"/>
    <n v="87"/>
    <s v="Legacy Community Hospital 514"/>
    <x v="26"/>
    <n v="0"/>
    <n v="7"/>
    <n v="0"/>
    <s v="LT"/>
    <n v="4"/>
    <s v="PASS"/>
    <x v="9"/>
  </r>
  <r>
    <s v="2-4-patient_has_more_vaccinations_than_expected-"/>
    <n v="87"/>
    <s v="Legacy Community Hospital 514"/>
    <x v="27"/>
    <n v="0"/>
    <n v="7"/>
    <n v="0"/>
    <s v="LT"/>
    <n v="1"/>
    <s v="PASS"/>
    <x v="9"/>
  </r>
  <r>
    <s v="2-5-vaccine_administration_date_is_after_vaccine_lot_expiration_date-"/>
    <n v="87"/>
    <s v="Legacy Community Hospital 514"/>
    <x v="28"/>
    <n v="0"/>
    <n v="32"/>
    <n v="0"/>
    <s v="LT"/>
    <n v="1"/>
    <s v="PASS"/>
    <x v="9"/>
  </r>
  <r>
    <s v="2-6-vaccine_administration_date_is_before_birth_date-"/>
    <n v="87"/>
    <s v="Legacy Community Hospital 514"/>
    <x v="29"/>
    <n v="0"/>
    <n v="32"/>
    <n v="0"/>
    <s v="LT"/>
    <n v="1"/>
    <s v="PASS"/>
    <x v="9"/>
  </r>
  <r>
    <s v="2-7-vaccine_administration_dates_on_the_first_day_of_the_month_do_not_exceed_normal_distribution_of_administrations_dates-"/>
    <n v="87"/>
    <s v="Legacy Community Hospital 514"/>
    <x v="30"/>
    <n v="0"/>
    <n v="32"/>
    <n v="0"/>
    <s v="LT"/>
    <n v="4"/>
    <s v="PASS"/>
    <x v="9"/>
  </r>
  <r>
    <s v="2-8-vaccine_administration_dates_on_the_15th_of_the_month_do_not_exceed_normal_distribution_of_administration_dates-"/>
    <n v="87"/>
    <s v="Legacy Community Hospital 514"/>
    <x v="31"/>
    <n v="0"/>
    <n v="32"/>
    <n v="0"/>
    <s v="LT"/>
    <n v="4"/>
    <s v="PASS"/>
    <x v="9"/>
  </r>
  <r>
    <s v="2-9-vaccine_administration_dates_on_the_last_day_of_the_month_do_not_exceed_normal_distribution_of_administration_dates-"/>
    <n v="87"/>
    <s v="Legacy Community Hospital 514"/>
    <x v="32"/>
    <n v="0"/>
    <n v="32"/>
    <n v="0"/>
    <s v="LT"/>
    <n v="4"/>
    <s v="PASS"/>
    <x v="9"/>
  </r>
  <r>
    <s v="2-10-vaccine_administration_code_was_administered_at_an_improbable_age-"/>
    <n v="87"/>
    <s v="Legacy Community Hospital 514"/>
    <x v="33"/>
    <n v="0"/>
    <n v="32"/>
    <n v="0"/>
    <s v="LT"/>
    <n v="1"/>
    <s v="PASS"/>
    <x v="9"/>
  </r>
  <r>
    <s v="2-11-vaccine_administration_code_is_not_specific_for_administered_vaccination_event-"/>
    <n v="87"/>
    <s v="Legacy Community Hospital 514"/>
    <x v="34"/>
    <n v="0"/>
    <n v="32"/>
    <n v="0"/>
    <s v="LT"/>
    <n v="1"/>
    <s v="PASS"/>
    <x v="9"/>
  </r>
  <r>
    <s v="2-12-vaccine_lot_number_has_an_invalid_prefix-"/>
    <n v="87"/>
    <s v="Legacy Community Hospital 514"/>
    <x v="35"/>
    <n v="0"/>
    <n v="32"/>
    <n v="0"/>
    <s v="LT"/>
    <n v="1"/>
    <s v="PASS"/>
    <x v="9"/>
  </r>
  <r>
    <s v="2-13-vaccine_lot_number_has_an_invalid_infix-"/>
    <n v="87"/>
    <s v="Legacy Community Hospital 514"/>
    <x v="36"/>
    <n v="0"/>
    <n v="32"/>
    <n v="0"/>
    <s v="LT"/>
    <n v="1"/>
    <s v="PASS"/>
    <x v="9"/>
  </r>
  <r>
    <s v="2-14-vaccine_lot_number_has_an_invalid_suffix-"/>
    <n v="87"/>
    <s v="Legacy Community Hospital 514"/>
    <x v="37"/>
    <n v="0"/>
    <n v="32"/>
    <n v="0"/>
    <s v="LT"/>
    <n v="1"/>
    <s v="PASS"/>
    <x v="9"/>
  </r>
  <r>
    <s v="2-15-vaccine_lot_number_contains_at_least_one_invalid_character-"/>
    <n v="87"/>
    <s v="Legacy Community Hospital 514"/>
    <x v="38"/>
    <n v="0"/>
    <n v="32"/>
    <n v="0"/>
    <s v="LT"/>
    <n v="1"/>
    <s v="PASS"/>
    <x v="9"/>
  </r>
  <r>
    <s v="2-16-vaccine_lot_number_is_too_short-"/>
    <n v="87"/>
    <s v="Legacy Community Hospital 514"/>
    <x v="39"/>
    <n v="0"/>
    <n v="32"/>
    <n v="0"/>
    <s v="LT"/>
    <n v="1"/>
    <s v="PASS"/>
    <x v="9"/>
  </r>
  <r>
    <s v="2-17-vaccine_administration_code_is_unrecognized-"/>
    <n v="87"/>
    <s v="Legacy Community Hospital 514"/>
    <x v="40"/>
    <n v="0"/>
    <n v="32"/>
    <n v="0"/>
    <s v="LT"/>
    <n v="1"/>
    <s v="PASS"/>
    <x v="9"/>
  </r>
  <r>
    <s v="2-18-vaccine_manufacturer_is_unrecognized-"/>
    <n v="87"/>
    <s v="Legacy Community Hospital 514"/>
    <x v="41"/>
    <n v="0"/>
    <n v="32"/>
    <n v="0"/>
    <s v="LT"/>
    <n v="1"/>
    <s v="PASS"/>
    <x v="9"/>
  </r>
  <r>
    <s v="2-19-vaccine_administration_route_is_unrecognized-"/>
    <n v="87"/>
    <s v="Legacy Community Hospital 514"/>
    <x v="42"/>
    <n v="0"/>
    <n v="32"/>
    <n v="0"/>
    <s v="LT"/>
    <n v="1"/>
    <s v="PASS"/>
    <x v="9"/>
  </r>
  <r>
    <s v="2-20-vaccine_body_site_is_unrecognized-"/>
    <n v="87"/>
    <s v="Legacy Community Hospital 514"/>
    <x v="43"/>
    <n v="0"/>
    <n v="32"/>
    <n v="0"/>
    <s v="LT"/>
    <n v="1"/>
    <s v="PASS"/>
    <x v="9"/>
  </r>
  <r>
    <s v="2-21-vaccination_information_source_is_administered_but_appeared_to_be_historical-"/>
    <n v="87"/>
    <s v="Legacy Community Hospital 514"/>
    <x v="44"/>
    <n v="0"/>
    <n v="32"/>
    <n v="0"/>
    <s v="NONE"/>
    <s v="NONE"/>
    <s v="NONE"/>
    <x v="9"/>
  </r>
  <r>
    <s v="2-22-_funding_source_does_not_match_eligibility_code"/>
    <n v="87"/>
    <s v="Legacy Community Hospital 514"/>
    <x v="45"/>
    <n v="13"/>
    <n v="32"/>
    <n v="40.630000000000003"/>
    <s v="NONE"/>
    <s v="NONE"/>
    <s v="NONE"/>
    <x v="9"/>
  </r>
  <r>
    <s v="3-1-administered_vaccination_events_are_entered_into_the_iis_within_one_calendar_day_from_administration_date-"/>
    <n v="87"/>
    <s v="Legacy Community Hospital 514"/>
    <x v="46"/>
    <n v="32"/>
    <n v="32"/>
    <n v="100"/>
    <s v="GT"/>
    <n v="95"/>
    <s v="PASS"/>
    <x v="9"/>
  </r>
  <r>
    <s v="3-2-patient_entry_into_iis_≤30_days_from_birth"/>
    <n v="87"/>
    <s v="Legacy Community Hospital 514"/>
    <x v="47"/>
    <n v="7"/>
    <n v="7"/>
    <n v="100"/>
    <s v="GT"/>
    <n v="95"/>
    <s v="PASS"/>
    <x v="9"/>
  </r>
  <r>
    <s v="3-3-patient_entry_into_iis_30–45_days_from_birth"/>
    <n v="87"/>
    <s v="Legacy Community Hospital 514"/>
    <x v="48"/>
    <n v="0"/>
    <n v="7"/>
    <n v="0"/>
    <s v="LT"/>
    <n v="5"/>
    <s v="PASS"/>
    <x v="9"/>
  </r>
  <r>
    <s v="3-4-patient_entry_into_iis_45–60_days_from_birth"/>
    <n v="87"/>
    <s v="Legacy Community Hospital 514"/>
    <x v="49"/>
    <n v="0"/>
    <n v="7"/>
    <n v="0"/>
    <s v="LT"/>
    <n v="5"/>
    <s v="PASS"/>
    <x v="9"/>
  </r>
  <r>
    <s v="3-5-patient_entry_into_iis_&gt;_60_days_from_birth"/>
    <n v="87"/>
    <s v="Legacy Community Hospital 514"/>
    <x v="50"/>
    <n v="0"/>
    <n v="7"/>
    <n v="0"/>
    <s v="LT"/>
    <n v="5"/>
    <s v="PASS"/>
    <x v="9"/>
  </r>
  <r>
    <s v="3-6-administered_dose_entry_into_iis_2-7_days_from_admin_date"/>
    <n v="87"/>
    <s v="Legacy Community Hospital 514"/>
    <x v="51"/>
    <n v="0"/>
    <n v="32"/>
    <n v="0"/>
    <s v="LT"/>
    <n v="5"/>
    <s v="PASS"/>
    <x v="9"/>
  </r>
  <r>
    <s v="3-7-administered_dose_entry_into_iis_8-14_days_from_admin_date"/>
    <n v="87"/>
    <s v="Legacy Community Hospital 514"/>
    <x v="52"/>
    <n v="0"/>
    <n v="32"/>
    <n v="0"/>
    <s v="LT"/>
    <n v="5"/>
    <s v="PASS"/>
    <x v="9"/>
  </r>
  <r>
    <s v="3-8-administered_dose_entry_into_iis_&gt;_14_days_from_admin_date"/>
    <n v="87"/>
    <s v="Legacy Community Hospital 514"/>
    <x v="53"/>
    <n v="0"/>
    <n v="32"/>
    <n v="0"/>
    <s v="LT"/>
    <n v="5"/>
    <s v="PASS"/>
    <x v="9"/>
  </r>
  <r>
    <s v="1-1-patient_first_name_is_present-"/>
    <n v="199"/>
    <s v="Legacy General Hospital 128"/>
    <x v="0"/>
    <n v="4"/>
    <n v="4"/>
    <n v="100"/>
    <s v="GT"/>
    <n v="99"/>
    <s v="PASS"/>
    <x v="4"/>
  </r>
  <r>
    <s v="1-2-patient_middle_name_is_present-"/>
    <n v="199"/>
    <s v="Legacy General Hospital 128"/>
    <x v="1"/>
    <n v="4"/>
    <n v="4"/>
    <n v="100"/>
    <s v="GT"/>
    <n v="75"/>
    <s v="PASS"/>
    <x v="4"/>
  </r>
  <r>
    <s v="1-3-patient_name_last_is_present-"/>
    <n v="199"/>
    <s v="Legacy General Hospital 128"/>
    <x v="2"/>
    <n v="4"/>
    <n v="4"/>
    <n v="100"/>
    <s v="GT"/>
    <n v="99"/>
    <s v="PASS"/>
    <x v="4"/>
  </r>
  <r>
    <s v="1-4-patient_birth_date_is_present-_x0009_"/>
    <n v="199"/>
    <s v="Legacy General Hospital 128"/>
    <x v="3"/>
    <n v="4"/>
    <n v="4"/>
    <n v="100"/>
    <s v="GT"/>
    <n v="99"/>
    <s v="PASS"/>
    <x v="4"/>
  </r>
  <r>
    <s v="1-5-patient_gender_is_present-"/>
    <n v="199"/>
    <s v="Legacy General Hospital 128"/>
    <x v="4"/>
    <n v="4"/>
    <n v="4"/>
    <n v="100"/>
    <s v="GT"/>
    <n v="99"/>
    <s v="PASS"/>
    <x v="4"/>
  </r>
  <r>
    <s v="1-6-patient_address_street_is_present-"/>
    <n v="199"/>
    <s v="Legacy General Hospital 128"/>
    <x v="5"/>
    <n v="4"/>
    <n v="4"/>
    <n v="100"/>
    <s v="GT"/>
    <n v="85"/>
    <s v="PASS"/>
    <x v="4"/>
  </r>
  <r>
    <s v="1-7-_patient_address_city_is_present-_x0009_"/>
    <n v="199"/>
    <s v="Legacy General Hospital 128"/>
    <x v="6"/>
    <n v="4"/>
    <n v="4"/>
    <n v="100"/>
    <s v="GT"/>
    <n v="85"/>
    <s v="PASS"/>
    <x v="4"/>
  </r>
  <r>
    <s v="1-8-patient_address_state_is_present-_x0009_"/>
    <n v="199"/>
    <s v="Legacy General Hospital 128"/>
    <x v="7"/>
    <n v="4"/>
    <n v="4"/>
    <n v="100"/>
    <s v="GT"/>
    <n v="85"/>
    <s v="PASS"/>
    <x v="4"/>
  </r>
  <r>
    <s v="1-9-patient_address_zip_code_is_present-_x0009_"/>
    <n v="199"/>
    <s v="Legacy General Hospital 128"/>
    <x v="8"/>
    <n v="4"/>
    <n v="4"/>
    <n v="100"/>
    <s v="GT"/>
    <n v="85"/>
    <s v="PASS"/>
    <x v="4"/>
  </r>
  <r>
    <s v="1-10-patient_complete_address_is_present-"/>
    <n v="199"/>
    <s v="Legacy General Hospital 128"/>
    <x v="9"/>
    <n v="4"/>
    <n v="4"/>
    <n v="100"/>
    <s v="GT"/>
    <n v="85"/>
    <s v="PASS"/>
    <x v="4"/>
  </r>
  <r>
    <s v="1-11-patient_race_is_present-"/>
    <n v="199"/>
    <s v="Legacy General Hospital 128"/>
    <x v="10"/>
    <n v="4"/>
    <n v="4"/>
    <n v="100"/>
    <s v="GT"/>
    <n v="95"/>
    <s v="PASS"/>
    <x v="4"/>
  </r>
  <r>
    <s v="1-12-patient_ethnicity_is_present-"/>
    <n v="199"/>
    <s v="Legacy General Hospital 128"/>
    <x v="11"/>
    <n v="4"/>
    <n v="4"/>
    <n v="100"/>
    <s v="GT"/>
    <n v="95"/>
    <s v="PASS"/>
    <x v="4"/>
  </r>
  <r>
    <s v="1-13-patient_phone_number_is_present-"/>
    <n v="199"/>
    <s v="Legacy General Hospital 128"/>
    <x v="12"/>
    <n v="4"/>
    <n v="4"/>
    <n v="100"/>
    <s v="GT"/>
    <n v="90"/>
    <s v="PASS"/>
    <x v="4"/>
  </r>
  <r>
    <s v="1-14-patient_email_is_present-"/>
    <n v="199"/>
    <s v="Legacy General Hospital 128"/>
    <x v="13"/>
    <n v="2"/>
    <n v="4"/>
    <n v="50"/>
    <s v="GT"/>
    <n v="90"/>
    <s v="FAIL"/>
    <x v="4"/>
  </r>
  <r>
    <s v="1-15-mother’s_maiden_name_is_present-"/>
    <n v="199"/>
    <s v="Legacy General Hospital 128"/>
    <x v="14"/>
    <n v="4"/>
    <n v="4"/>
    <n v="100"/>
    <s v="GT"/>
    <n v="90"/>
    <s v="PASS"/>
    <x v="4"/>
  </r>
  <r>
    <s v="1-16-responsible_person_first_name_is_present-"/>
    <n v="199"/>
    <s v="Legacy General Hospital 128"/>
    <x v="15"/>
    <n v="4"/>
    <n v="4"/>
    <n v="100"/>
    <s v="GT"/>
    <n v="90"/>
    <s v="PASS"/>
    <x v="4"/>
  </r>
  <r>
    <s v="1-17-responsible_person_last_name_is_present-"/>
    <n v="199"/>
    <s v="Legacy General Hospital 128"/>
    <x v="16"/>
    <n v="4"/>
    <n v="4"/>
    <n v="100"/>
    <s v="GT"/>
    <n v="90"/>
    <s v="PASS"/>
    <x v="4"/>
  </r>
  <r>
    <s v="1-18-vaccine_administration_code_is_present-"/>
    <n v="199"/>
    <s v="Legacy General Hospital 128"/>
    <x v="17"/>
    <n v="7"/>
    <n v="7"/>
    <n v="100"/>
    <s v="GT"/>
    <n v="99"/>
    <s v="PASS"/>
    <x v="4"/>
  </r>
  <r>
    <s v="1-19-vaccine_administration_date_is_present-"/>
    <n v="199"/>
    <s v="Legacy General Hospital 128"/>
    <x v="18"/>
    <n v="7"/>
    <n v="7"/>
    <n v="100"/>
    <s v="GT"/>
    <n v="99"/>
    <s v="PASS"/>
    <x v="4"/>
  </r>
  <r>
    <s v="1-20-vaccine_information_source_(e-g-_admin/historical_indicator)_is_present-"/>
    <n v="199"/>
    <s v="Legacy General Hospital 128"/>
    <x v="19"/>
    <n v="7"/>
    <n v="7"/>
    <n v="100"/>
    <s v="GT"/>
    <n v="99"/>
    <s v="PASS"/>
    <x v="4"/>
  </r>
  <r>
    <s v="1-21-vaccine_lot_number_is_present-"/>
    <n v="199"/>
    <s v="Legacy General Hospital 128"/>
    <x v="20"/>
    <n v="7"/>
    <n v="7"/>
    <n v="100"/>
    <s v="GT"/>
    <n v="99"/>
    <s v="PASS"/>
    <x v="4"/>
  </r>
  <r>
    <s v="1-22-vaccine_lot_expiration_date_is_present-"/>
    <n v="199"/>
    <s v="Legacy General Hospital 128"/>
    <x v="21"/>
    <n v="7"/>
    <n v="7"/>
    <n v="100"/>
    <s v="GT"/>
    <n v="99"/>
    <s v="PASS"/>
    <x v="4"/>
  </r>
  <r>
    <s v="1-23-vaccine_eligibility_code_is_present-"/>
    <n v="199"/>
    <s v="Legacy General Hospital 128"/>
    <x v="22"/>
    <n v="7"/>
    <n v="7"/>
    <n v="100"/>
    <s v="GT"/>
    <n v="99"/>
    <s v="PASS"/>
    <x v="4"/>
  </r>
  <r>
    <s v="1-24-vaccine_funding_source_is_present-"/>
    <n v="199"/>
    <s v="Legacy General Hospital 128"/>
    <x v="23"/>
    <n v="7"/>
    <n v="7"/>
    <n v="100"/>
    <s v="GT"/>
    <n v="99"/>
    <s v="PASS"/>
    <x v="4"/>
  </r>
  <r>
    <s v="2-1-patients_born_on_the_first_of_the_month_do_not_exceed_normal_distribution_of_birth_dates-"/>
    <n v="199"/>
    <s v="Legacy General Hospital 128"/>
    <x v="24"/>
    <n v="0"/>
    <n v="4"/>
    <n v="0"/>
    <s v="LT"/>
    <n v="4"/>
    <s v="PASS"/>
    <x v="4"/>
  </r>
  <r>
    <s v="2-2-patients_born_on_the_15th_of_the_month_do_not_exceed_normal_distribution_of_birth_dates-"/>
    <n v="199"/>
    <s v="Legacy General Hospital 128"/>
    <x v="25"/>
    <n v="1"/>
    <n v="4"/>
    <n v="25"/>
    <s v="LT"/>
    <n v="4"/>
    <s v="FAIL"/>
    <x v="4"/>
  </r>
  <r>
    <s v="2-3-patients_born_on_the_last_day_of_the_month_do_not_exceed_normal_distribution_of_birth_dates-"/>
    <n v="199"/>
    <s v="Legacy General Hospital 128"/>
    <x v="26"/>
    <n v="0"/>
    <n v="4"/>
    <n v="0"/>
    <s v="LT"/>
    <n v="4"/>
    <s v="PASS"/>
    <x v="4"/>
  </r>
  <r>
    <s v="2-4-patient_has_more_vaccinations_than_expected-"/>
    <n v="199"/>
    <s v="Legacy General Hospital 128"/>
    <x v="27"/>
    <n v="0"/>
    <n v="4"/>
    <n v="0"/>
    <s v="LT"/>
    <n v="1"/>
    <s v="PASS"/>
    <x v="4"/>
  </r>
  <r>
    <s v="2-5-vaccine_administration_date_is_after_vaccine_lot_expiration_date-"/>
    <n v="199"/>
    <s v="Legacy General Hospital 128"/>
    <x v="28"/>
    <n v="0"/>
    <n v="7"/>
    <n v="0"/>
    <s v="LT"/>
    <n v="1"/>
    <s v="PASS"/>
    <x v="4"/>
  </r>
  <r>
    <s v="2-6-vaccine_administration_date_is_before_birth_date-"/>
    <n v="199"/>
    <s v="Legacy General Hospital 128"/>
    <x v="29"/>
    <n v="0"/>
    <n v="7"/>
    <n v="0"/>
    <s v="LT"/>
    <n v="1"/>
    <s v="PASS"/>
    <x v="4"/>
  </r>
  <r>
    <s v="2-7-vaccine_administration_dates_on_the_first_day_of_the_month_do_not_exceed_normal_distribution_of_administrations_dates-"/>
    <n v="199"/>
    <s v="Legacy General Hospital 128"/>
    <x v="30"/>
    <n v="0"/>
    <n v="7"/>
    <n v="0"/>
    <s v="LT"/>
    <n v="4"/>
    <s v="PASS"/>
    <x v="4"/>
  </r>
  <r>
    <s v="2-8-vaccine_administration_dates_on_the_15th_of_the_month_do_not_exceed_normal_distribution_of_administration_dates-"/>
    <n v="199"/>
    <s v="Legacy General Hospital 128"/>
    <x v="31"/>
    <n v="0"/>
    <n v="7"/>
    <n v="0"/>
    <s v="LT"/>
    <n v="4"/>
    <s v="PASS"/>
    <x v="4"/>
  </r>
  <r>
    <s v="2-9-vaccine_administration_dates_on_the_last_day_of_the_month_do_not_exceed_normal_distribution_of_administration_dates-"/>
    <n v="199"/>
    <s v="Legacy General Hospital 128"/>
    <x v="32"/>
    <n v="0"/>
    <n v="7"/>
    <n v="0"/>
    <s v="LT"/>
    <n v="4"/>
    <s v="PASS"/>
    <x v="4"/>
  </r>
  <r>
    <s v="2-10-vaccine_administration_code_was_administered_at_an_improbable_age-"/>
    <n v="199"/>
    <s v="Legacy General Hospital 128"/>
    <x v="33"/>
    <n v="3"/>
    <n v="7"/>
    <n v="42.86"/>
    <s v="LT"/>
    <n v="1"/>
    <s v="FAIL"/>
    <x v="4"/>
  </r>
  <r>
    <s v="2-11-vaccine_administration_code_is_not_specific_for_administered_vaccination_event-"/>
    <n v="199"/>
    <s v="Legacy General Hospital 128"/>
    <x v="34"/>
    <n v="0"/>
    <n v="7"/>
    <n v="0"/>
    <s v="LT"/>
    <n v="1"/>
    <s v="PASS"/>
    <x v="4"/>
  </r>
  <r>
    <s v="2-12-vaccine_lot_number_has_an_invalid_prefix-"/>
    <n v="199"/>
    <s v="Legacy General Hospital 128"/>
    <x v="35"/>
    <n v="0"/>
    <n v="7"/>
    <n v="0"/>
    <s v="LT"/>
    <n v="1"/>
    <s v="PASS"/>
    <x v="4"/>
  </r>
  <r>
    <s v="2-13-vaccine_lot_number_has_an_invalid_infix-"/>
    <n v="199"/>
    <s v="Legacy General Hospital 128"/>
    <x v="36"/>
    <n v="0"/>
    <n v="7"/>
    <n v="0"/>
    <s v="LT"/>
    <n v="1"/>
    <s v="PASS"/>
    <x v="4"/>
  </r>
  <r>
    <s v="2-14-vaccine_lot_number_has_an_invalid_suffix-"/>
    <n v="199"/>
    <s v="Legacy General Hospital 128"/>
    <x v="37"/>
    <n v="0"/>
    <n v="7"/>
    <n v="0"/>
    <s v="LT"/>
    <n v="1"/>
    <s v="PASS"/>
    <x v="4"/>
  </r>
  <r>
    <s v="2-15-vaccine_lot_number_contains_at_least_one_invalid_character-"/>
    <n v="199"/>
    <s v="Legacy General Hospital 128"/>
    <x v="38"/>
    <n v="0"/>
    <n v="7"/>
    <n v="0"/>
    <s v="LT"/>
    <n v="1"/>
    <s v="PASS"/>
    <x v="4"/>
  </r>
  <r>
    <s v="2-16-vaccine_lot_number_is_too_short-"/>
    <n v="199"/>
    <s v="Legacy General Hospital 128"/>
    <x v="39"/>
    <n v="0"/>
    <n v="7"/>
    <n v="0"/>
    <s v="LT"/>
    <n v="1"/>
    <s v="PASS"/>
    <x v="4"/>
  </r>
  <r>
    <s v="2-17-vaccine_administration_code_is_unrecognized-"/>
    <n v="199"/>
    <s v="Legacy General Hospital 128"/>
    <x v="40"/>
    <n v="0"/>
    <n v="7"/>
    <n v="0"/>
    <s v="LT"/>
    <n v="1"/>
    <s v="PASS"/>
    <x v="4"/>
  </r>
  <r>
    <s v="2-18-vaccine_manufacturer_is_unrecognized-"/>
    <n v="199"/>
    <s v="Legacy General Hospital 128"/>
    <x v="41"/>
    <n v="0"/>
    <n v="7"/>
    <n v="0"/>
    <s v="LT"/>
    <n v="1"/>
    <s v="PASS"/>
    <x v="4"/>
  </r>
  <r>
    <s v="2-19-vaccine_administration_route_is_unrecognized-"/>
    <n v="199"/>
    <s v="Legacy General Hospital 128"/>
    <x v="42"/>
    <n v="0"/>
    <n v="7"/>
    <n v="0"/>
    <s v="LT"/>
    <n v="1"/>
    <s v="PASS"/>
    <x v="4"/>
  </r>
  <r>
    <s v="2-20-vaccine_body_site_is_unrecognized-"/>
    <n v="199"/>
    <s v="Legacy General Hospital 128"/>
    <x v="43"/>
    <n v="0"/>
    <n v="7"/>
    <n v="0"/>
    <s v="LT"/>
    <n v="1"/>
    <s v="PASS"/>
    <x v="4"/>
  </r>
  <r>
    <s v="2-21-vaccination_information_source_is_administered_but_appeared_to_be_historical-"/>
    <n v="199"/>
    <s v="Legacy General Hospital 128"/>
    <x v="44"/>
    <n v="0"/>
    <n v="7"/>
    <n v="0"/>
    <s v="NONE"/>
    <s v="NONE"/>
    <s v="NONE"/>
    <x v="4"/>
  </r>
  <r>
    <s v="2-22-_funding_source_does_not_match_eligibility_code"/>
    <n v="199"/>
    <s v="Legacy General Hospital 128"/>
    <x v="45"/>
    <n v="0"/>
    <n v="7"/>
    <n v="0"/>
    <s v="NONE"/>
    <s v="NONE"/>
    <s v="NONE"/>
    <x v="4"/>
  </r>
  <r>
    <s v="3-1-administered_vaccination_events_are_entered_into_the_iis_within_one_calendar_day_from_administration_date-"/>
    <n v="199"/>
    <s v="Legacy General Hospital 128"/>
    <x v="46"/>
    <n v="7"/>
    <n v="7"/>
    <n v="100"/>
    <s v="GT"/>
    <n v="95"/>
    <s v="PASS"/>
    <x v="4"/>
  </r>
  <r>
    <s v="3-2-patient_entry_into_iis_≤30_days_from_birth"/>
    <n v="199"/>
    <s v="Legacy General Hospital 128"/>
    <x v="47"/>
    <n v="4"/>
    <n v="4"/>
    <n v="100"/>
    <s v="GT"/>
    <n v="95"/>
    <s v="PASS"/>
    <x v="4"/>
  </r>
  <r>
    <s v="3-3-patient_entry_into_iis_30–45_days_from_birth"/>
    <n v="199"/>
    <s v="Legacy General Hospital 128"/>
    <x v="48"/>
    <n v="0"/>
    <n v="4"/>
    <n v="0"/>
    <s v="LT"/>
    <n v="5"/>
    <s v="PASS"/>
    <x v="4"/>
  </r>
  <r>
    <s v="3-4-patient_entry_into_iis_45–60_days_from_birth"/>
    <n v="199"/>
    <s v="Legacy General Hospital 128"/>
    <x v="49"/>
    <n v="0"/>
    <n v="4"/>
    <n v="0"/>
    <s v="LT"/>
    <n v="5"/>
    <s v="PASS"/>
    <x v="4"/>
  </r>
  <r>
    <s v="3-5-patient_entry_into_iis_&gt;_60_days_from_birth"/>
    <n v="199"/>
    <s v="Legacy General Hospital 128"/>
    <x v="50"/>
    <n v="0"/>
    <n v="4"/>
    <n v="0"/>
    <s v="LT"/>
    <n v="5"/>
    <s v="PASS"/>
    <x v="4"/>
  </r>
  <r>
    <s v="3-6-administered_dose_entry_into_iis_2-7_days_from_admin_date"/>
    <n v="199"/>
    <s v="Legacy General Hospital 128"/>
    <x v="51"/>
    <n v="0"/>
    <n v="7"/>
    <n v="0"/>
    <s v="LT"/>
    <n v="5"/>
    <s v="PASS"/>
    <x v="4"/>
  </r>
  <r>
    <s v="3-7-administered_dose_entry_into_iis_8-14_days_from_admin_date"/>
    <n v="199"/>
    <s v="Legacy General Hospital 128"/>
    <x v="52"/>
    <n v="0"/>
    <n v="7"/>
    <n v="0"/>
    <s v="LT"/>
    <n v="5"/>
    <s v="PASS"/>
    <x v="4"/>
  </r>
  <r>
    <s v="3-8-administered_dose_entry_into_iis_&gt;_14_days_from_admin_date"/>
    <n v="199"/>
    <s v="Legacy General Hospital 128"/>
    <x v="53"/>
    <n v="0"/>
    <n v="7"/>
    <n v="0"/>
    <s v="LT"/>
    <n v="5"/>
    <s v="PASS"/>
    <x v="4"/>
  </r>
  <r>
    <s v="1-1-patient_first_name_is_present-"/>
    <n v="84"/>
    <s v="Legacy General Hospital 190"/>
    <x v="0"/>
    <n v="33"/>
    <n v="33"/>
    <n v="100"/>
    <s v="GT"/>
    <n v="99"/>
    <s v="PASS"/>
    <x v="0"/>
  </r>
  <r>
    <s v="1-2-patient_middle_name_is_present-"/>
    <n v="84"/>
    <s v="Legacy General Hospital 190"/>
    <x v="1"/>
    <n v="9"/>
    <n v="33"/>
    <n v="27.27"/>
    <s v="GT"/>
    <n v="75"/>
    <s v="FAIL"/>
    <x v="0"/>
  </r>
  <r>
    <s v="1-3-patient_name_last_is_present-"/>
    <n v="84"/>
    <s v="Legacy General Hospital 190"/>
    <x v="2"/>
    <n v="33"/>
    <n v="33"/>
    <n v="100"/>
    <s v="GT"/>
    <n v="99"/>
    <s v="PASS"/>
    <x v="0"/>
  </r>
  <r>
    <s v="1-4-patient_birth_date_is_present-_x0009_"/>
    <n v="84"/>
    <s v="Legacy General Hospital 190"/>
    <x v="3"/>
    <n v="33"/>
    <n v="33"/>
    <n v="100"/>
    <s v="GT"/>
    <n v="99"/>
    <s v="PASS"/>
    <x v="0"/>
  </r>
  <r>
    <s v="1-5-patient_gender_is_present-"/>
    <n v="84"/>
    <s v="Legacy General Hospital 190"/>
    <x v="4"/>
    <n v="33"/>
    <n v="33"/>
    <n v="100"/>
    <s v="GT"/>
    <n v="99"/>
    <s v="PASS"/>
    <x v="0"/>
  </r>
  <r>
    <s v="1-6-patient_address_street_is_present-"/>
    <n v="84"/>
    <s v="Legacy General Hospital 190"/>
    <x v="5"/>
    <n v="33"/>
    <n v="33"/>
    <n v="100"/>
    <s v="GT"/>
    <n v="85"/>
    <s v="PASS"/>
    <x v="0"/>
  </r>
  <r>
    <s v="1-7-_patient_address_city_is_present-_x0009_"/>
    <n v="84"/>
    <s v="Legacy General Hospital 190"/>
    <x v="6"/>
    <n v="33"/>
    <n v="33"/>
    <n v="100"/>
    <s v="GT"/>
    <n v="85"/>
    <s v="PASS"/>
    <x v="0"/>
  </r>
  <r>
    <s v="1-8-patient_address_state_is_present-_x0009_"/>
    <n v="84"/>
    <s v="Legacy General Hospital 190"/>
    <x v="7"/>
    <n v="33"/>
    <n v="33"/>
    <n v="100"/>
    <s v="GT"/>
    <n v="85"/>
    <s v="PASS"/>
    <x v="0"/>
  </r>
  <r>
    <s v="1-9-patient_address_zip_code_is_present-_x0009_"/>
    <n v="84"/>
    <s v="Legacy General Hospital 190"/>
    <x v="8"/>
    <n v="33"/>
    <n v="33"/>
    <n v="100"/>
    <s v="GT"/>
    <n v="85"/>
    <s v="PASS"/>
    <x v="0"/>
  </r>
  <r>
    <s v="1-10-patient_complete_address_is_present-"/>
    <n v="84"/>
    <s v="Legacy General Hospital 190"/>
    <x v="9"/>
    <n v="33"/>
    <n v="33"/>
    <n v="100"/>
    <s v="GT"/>
    <n v="85"/>
    <s v="PASS"/>
    <x v="0"/>
  </r>
  <r>
    <s v="1-11-patient_race_is_present-"/>
    <n v="84"/>
    <s v="Legacy General Hospital 190"/>
    <x v="10"/>
    <n v="33"/>
    <n v="33"/>
    <n v="100"/>
    <s v="GT"/>
    <n v="95"/>
    <s v="PASS"/>
    <x v="0"/>
  </r>
  <r>
    <s v="1-12-patient_ethnicity_is_present-"/>
    <n v="84"/>
    <s v="Legacy General Hospital 190"/>
    <x v="11"/>
    <n v="33"/>
    <n v="33"/>
    <n v="100"/>
    <s v="GT"/>
    <n v="95"/>
    <s v="PASS"/>
    <x v="0"/>
  </r>
  <r>
    <s v="1-13-patient_phone_number_is_present-"/>
    <n v="84"/>
    <s v="Legacy General Hospital 190"/>
    <x v="12"/>
    <n v="32"/>
    <n v="33"/>
    <n v="96.97"/>
    <s v="GT"/>
    <n v="90"/>
    <s v="PASS"/>
    <x v="0"/>
  </r>
  <r>
    <s v="1-14-patient_email_is_present-"/>
    <n v="84"/>
    <s v="Legacy General Hospital 190"/>
    <x v="13"/>
    <n v="15"/>
    <n v="33"/>
    <n v="45.45"/>
    <s v="GT"/>
    <n v="90"/>
    <s v="FAIL"/>
    <x v="0"/>
  </r>
  <r>
    <s v="1-15-mother’s_maiden_name_is_present-"/>
    <n v="84"/>
    <s v="Legacy General Hospital 190"/>
    <x v="14"/>
    <n v="17"/>
    <n v="33"/>
    <n v="51.52"/>
    <s v="GT"/>
    <n v="90"/>
    <s v="FAIL"/>
    <x v="0"/>
  </r>
  <r>
    <s v="1-16-responsible_person_first_name_is_present-"/>
    <n v="84"/>
    <s v="Legacy General Hospital 190"/>
    <x v="15"/>
    <n v="31"/>
    <n v="33"/>
    <n v="93.94"/>
    <s v="GT"/>
    <n v="90"/>
    <s v="PASS"/>
    <x v="0"/>
  </r>
  <r>
    <s v="1-17-responsible_person_last_name_is_present-"/>
    <n v="84"/>
    <s v="Legacy General Hospital 190"/>
    <x v="16"/>
    <n v="31"/>
    <n v="33"/>
    <n v="93.94"/>
    <s v="GT"/>
    <n v="90"/>
    <s v="PASS"/>
    <x v="0"/>
  </r>
  <r>
    <s v="1-18-vaccine_administration_code_is_present-"/>
    <n v="84"/>
    <s v="Legacy General Hospital 190"/>
    <x v="17"/>
    <n v="280"/>
    <n v="280"/>
    <n v="100"/>
    <s v="GT"/>
    <n v="99"/>
    <s v="PASS"/>
    <x v="0"/>
  </r>
  <r>
    <s v="1-19-vaccine_administration_date_is_present-"/>
    <n v="84"/>
    <s v="Legacy General Hospital 190"/>
    <x v="18"/>
    <n v="280"/>
    <n v="280"/>
    <n v="100"/>
    <s v="GT"/>
    <n v="99"/>
    <s v="PASS"/>
    <x v="0"/>
  </r>
  <r>
    <s v="1-20-vaccine_information_source_(e-g-_admin/historical_indicator)_is_present-"/>
    <n v="84"/>
    <s v="Legacy General Hospital 190"/>
    <x v="19"/>
    <n v="280"/>
    <n v="280"/>
    <n v="100"/>
    <s v="GT"/>
    <n v="99"/>
    <s v="PASS"/>
    <x v="0"/>
  </r>
  <r>
    <s v="1-21-vaccine_lot_number_is_present-"/>
    <n v="84"/>
    <s v="Legacy General Hospital 190"/>
    <x v="20"/>
    <n v="280"/>
    <n v="280"/>
    <n v="100"/>
    <s v="GT"/>
    <n v="99"/>
    <s v="PASS"/>
    <x v="0"/>
  </r>
  <r>
    <s v="1-22-vaccine_lot_expiration_date_is_present-"/>
    <n v="84"/>
    <s v="Legacy General Hospital 190"/>
    <x v="21"/>
    <n v="280"/>
    <n v="280"/>
    <n v="100"/>
    <s v="GT"/>
    <n v="99"/>
    <s v="PASS"/>
    <x v="0"/>
  </r>
  <r>
    <s v="1-23-vaccine_eligibility_code_is_present-"/>
    <n v="84"/>
    <s v="Legacy General Hospital 190"/>
    <x v="22"/>
    <n v="280"/>
    <n v="280"/>
    <n v="100"/>
    <s v="GT"/>
    <n v="99"/>
    <s v="PASS"/>
    <x v="0"/>
  </r>
  <r>
    <s v="1-24-vaccine_funding_source_is_present-"/>
    <n v="84"/>
    <s v="Legacy General Hospital 190"/>
    <x v="23"/>
    <n v="280"/>
    <n v="280"/>
    <n v="100"/>
    <s v="GT"/>
    <n v="99"/>
    <s v="PASS"/>
    <x v="0"/>
  </r>
  <r>
    <s v="2-1-patients_born_on_the_first_of_the_month_do_not_exceed_normal_distribution_of_birth_dates-"/>
    <n v="84"/>
    <s v="Legacy General Hospital 190"/>
    <x v="24"/>
    <n v="0"/>
    <n v="33"/>
    <n v="0"/>
    <s v="LT"/>
    <n v="4"/>
    <s v="PASS"/>
    <x v="0"/>
  </r>
  <r>
    <s v="2-2-patients_born_on_the_15th_of_the_month_do_not_exceed_normal_distribution_of_birth_dates-"/>
    <n v="84"/>
    <s v="Legacy General Hospital 190"/>
    <x v="25"/>
    <n v="1"/>
    <n v="33"/>
    <n v="3.03"/>
    <s v="LT"/>
    <n v="4"/>
    <s v="PASS"/>
    <x v="0"/>
  </r>
  <r>
    <s v="2-3-patients_born_on_the_last_day_of_the_month_do_not_exceed_normal_distribution_of_birth_dates-"/>
    <n v="84"/>
    <s v="Legacy General Hospital 190"/>
    <x v="26"/>
    <n v="1"/>
    <n v="33"/>
    <n v="3.03"/>
    <s v="LT"/>
    <n v="4"/>
    <s v="PASS"/>
    <x v="0"/>
  </r>
  <r>
    <s v="2-4-patient_has_more_vaccinations_than_expected-"/>
    <n v="84"/>
    <s v="Legacy General Hospital 190"/>
    <x v="27"/>
    <n v="0"/>
    <n v="33"/>
    <n v="0"/>
    <s v="LT"/>
    <n v="1"/>
    <s v="PASS"/>
    <x v="0"/>
  </r>
  <r>
    <s v="2-5-vaccine_administration_date_is_after_vaccine_lot_expiration_date-"/>
    <n v="84"/>
    <s v="Legacy General Hospital 190"/>
    <x v="28"/>
    <n v="0"/>
    <n v="280"/>
    <n v="0"/>
    <s v="LT"/>
    <n v="1"/>
    <s v="PASS"/>
    <x v="0"/>
  </r>
  <r>
    <s v="2-6-vaccine_administration_date_is_before_birth_date-"/>
    <n v="84"/>
    <s v="Legacy General Hospital 190"/>
    <x v="29"/>
    <n v="0"/>
    <n v="280"/>
    <n v="0"/>
    <s v="LT"/>
    <n v="1"/>
    <s v="PASS"/>
    <x v="0"/>
  </r>
  <r>
    <s v="2-7-vaccine_administration_dates_on_the_first_day_of_the_month_do_not_exceed_normal_distribution_of_administrations_dates-"/>
    <n v="84"/>
    <s v="Legacy General Hospital 190"/>
    <x v="30"/>
    <n v="7"/>
    <n v="280"/>
    <n v="2.5"/>
    <s v="LT"/>
    <n v="4"/>
    <s v="PASS"/>
    <x v="0"/>
  </r>
  <r>
    <s v="2-8-vaccine_administration_dates_on_the_15th_of_the_month_do_not_exceed_normal_distribution_of_administration_dates-"/>
    <n v="84"/>
    <s v="Legacy General Hospital 190"/>
    <x v="31"/>
    <n v="8"/>
    <n v="280"/>
    <n v="2.86"/>
    <s v="LT"/>
    <n v="4"/>
    <s v="PASS"/>
    <x v="0"/>
  </r>
  <r>
    <s v="2-9-vaccine_administration_dates_on_the_last_day_of_the_month_do_not_exceed_normal_distribution_of_administration_dates-"/>
    <n v="84"/>
    <s v="Legacy General Hospital 190"/>
    <x v="32"/>
    <n v="16"/>
    <n v="280"/>
    <n v="5.71"/>
    <s v="LT"/>
    <n v="4"/>
    <s v="FAIL"/>
    <x v="0"/>
  </r>
  <r>
    <s v="2-10-vaccine_administration_code_was_administered_at_an_improbable_age-"/>
    <n v="84"/>
    <s v="Legacy General Hospital 190"/>
    <x v="33"/>
    <n v="0"/>
    <n v="280"/>
    <n v="0"/>
    <s v="LT"/>
    <n v="1"/>
    <s v="PASS"/>
    <x v="0"/>
  </r>
  <r>
    <s v="2-11-vaccine_administration_code_is_not_specific_for_administered_vaccination_event-"/>
    <n v="84"/>
    <s v="Legacy General Hospital 190"/>
    <x v="34"/>
    <n v="0"/>
    <n v="280"/>
    <n v="0"/>
    <s v="LT"/>
    <n v="1"/>
    <s v="PASS"/>
    <x v="0"/>
  </r>
  <r>
    <s v="2-12-vaccine_lot_number_has_an_invalid_prefix-"/>
    <n v="84"/>
    <s v="Legacy General Hospital 190"/>
    <x v="35"/>
    <n v="0"/>
    <n v="280"/>
    <n v="0"/>
    <s v="LT"/>
    <n v="1"/>
    <s v="PASS"/>
    <x v="0"/>
  </r>
  <r>
    <s v="2-13-vaccine_lot_number_has_an_invalid_infix-"/>
    <n v="84"/>
    <s v="Legacy General Hospital 190"/>
    <x v="36"/>
    <n v="0"/>
    <n v="280"/>
    <n v="0"/>
    <s v="LT"/>
    <n v="1"/>
    <s v="PASS"/>
    <x v="0"/>
  </r>
  <r>
    <s v="2-14-vaccine_lot_number_has_an_invalid_suffix-"/>
    <n v="84"/>
    <s v="Legacy General Hospital 190"/>
    <x v="37"/>
    <n v="0"/>
    <n v="280"/>
    <n v="0"/>
    <s v="LT"/>
    <n v="1"/>
    <s v="PASS"/>
    <x v="0"/>
  </r>
  <r>
    <s v="2-15-vaccine_lot_number_contains_at_least_one_invalid_character-"/>
    <n v="84"/>
    <s v="Legacy General Hospital 190"/>
    <x v="38"/>
    <n v="0"/>
    <n v="280"/>
    <n v="0"/>
    <s v="LT"/>
    <n v="1"/>
    <s v="PASS"/>
    <x v="0"/>
  </r>
  <r>
    <s v="2-16-vaccine_lot_number_is_too_short-"/>
    <n v="84"/>
    <s v="Legacy General Hospital 190"/>
    <x v="39"/>
    <n v="0"/>
    <n v="280"/>
    <n v="0"/>
    <s v="LT"/>
    <n v="1"/>
    <s v="PASS"/>
    <x v="0"/>
  </r>
  <r>
    <s v="2-17-vaccine_administration_code_is_unrecognized-"/>
    <n v="84"/>
    <s v="Legacy General Hospital 190"/>
    <x v="40"/>
    <n v="0"/>
    <n v="280"/>
    <n v="0"/>
    <s v="LT"/>
    <n v="1"/>
    <s v="PASS"/>
    <x v="0"/>
  </r>
  <r>
    <s v="2-18-vaccine_manufacturer_is_unrecognized-"/>
    <n v="84"/>
    <s v="Legacy General Hospital 190"/>
    <x v="41"/>
    <n v="0"/>
    <n v="280"/>
    <n v="0"/>
    <s v="LT"/>
    <n v="1"/>
    <s v="PASS"/>
    <x v="0"/>
  </r>
  <r>
    <s v="2-19-vaccine_administration_route_is_unrecognized-"/>
    <n v="84"/>
    <s v="Legacy General Hospital 190"/>
    <x v="42"/>
    <n v="0"/>
    <n v="280"/>
    <n v="0"/>
    <s v="LT"/>
    <n v="1"/>
    <s v="PASS"/>
    <x v="0"/>
  </r>
  <r>
    <s v="2-20-vaccine_body_site_is_unrecognized-"/>
    <n v="84"/>
    <s v="Legacy General Hospital 190"/>
    <x v="43"/>
    <n v="0"/>
    <n v="280"/>
    <n v="0"/>
    <s v="LT"/>
    <n v="1"/>
    <s v="PASS"/>
    <x v="0"/>
  </r>
  <r>
    <s v="2-21-vaccination_information_source_is_administered_but_appeared_to_be_historical-"/>
    <n v="84"/>
    <s v="Legacy General Hospital 190"/>
    <x v="44"/>
    <n v="0"/>
    <n v="280"/>
    <n v="0"/>
    <s v="NONE"/>
    <s v="NONE"/>
    <s v="NONE"/>
    <x v="0"/>
  </r>
  <r>
    <s v="2-22-_funding_source_does_not_match_eligibility_code"/>
    <n v="84"/>
    <s v="Legacy General Hospital 190"/>
    <x v="45"/>
    <n v="1"/>
    <n v="280"/>
    <n v="0.36"/>
    <s v="NONE"/>
    <s v="NONE"/>
    <s v="NONE"/>
    <x v="0"/>
  </r>
  <r>
    <s v="3-1-administered_vaccination_events_are_entered_into_the_iis_within_one_calendar_day_from_administration_date-"/>
    <n v="84"/>
    <s v="Legacy General Hospital 190"/>
    <x v="46"/>
    <n v="279"/>
    <n v="280"/>
    <n v="99.64"/>
    <s v="GT"/>
    <n v="95"/>
    <s v="PASS"/>
    <x v="0"/>
  </r>
  <r>
    <s v="3-2-patient_entry_into_iis_≤30_days_from_birth"/>
    <n v="84"/>
    <s v="Legacy General Hospital 190"/>
    <x v="47"/>
    <n v="30"/>
    <n v="33"/>
    <n v="90.91"/>
    <s v="GT"/>
    <n v="95"/>
    <s v="FAIL"/>
    <x v="0"/>
  </r>
  <r>
    <s v="3-3-patient_entry_into_iis_30–45_days_from_birth"/>
    <n v="84"/>
    <s v="Legacy General Hospital 190"/>
    <x v="48"/>
    <n v="1"/>
    <n v="33"/>
    <n v="3.03"/>
    <s v="LT"/>
    <n v="5"/>
    <s v="PASS"/>
    <x v="0"/>
  </r>
  <r>
    <s v="3-4-patient_entry_into_iis_45–60_days_from_birth"/>
    <n v="84"/>
    <s v="Legacy General Hospital 190"/>
    <x v="49"/>
    <n v="0"/>
    <n v="33"/>
    <n v="0"/>
    <s v="LT"/>
    <n v="5"/>
    <s v="PASS"/>
    <x v="0"/>
  </r>
  <r>
    <s v="3-5-patient_entry_into_iis_&gt;_60_days_from_birth"/>
    <n v="84"/>
    <s v="Legacy General Hospital 190"/>
    <x v="50"/>
    <n v="2"/>
    <n v="33"/>
    <n v="6.06"/>
    <s v="LT"/>
    <n v="5"/>
    <s v="FAIL"/>
    <x v="0"/>
  </r>
  <r>
    <s v="3-6-administered_dose_entry_into_iis_2-7_days_from_admin_date"/>
    <n v="84"/>
    <s v="Legacy General Hospital 190"/>
    <x v="51"/>
    <n v="0"/>
    <n v="280"/>
    <n v="0"/>
    <s v="LT"/>
    <n v="5"/>
    <s v="PASS"/>
    <x v="0"/>
  </r>
  <r>
    <s v="3-7-administered_dose_entry_into_iis_8-14_days_from_admin_date"/>
    <n v="84"/>
    <s v="Legacy General Hospital 190"/>
    <x v="52"/>
    <n v="0"/>
    <n v="280"/>
    <n v="0"/>
    <s v="LT"/>
    <n v="5"/>
    <s v="PASS"/>
    <x v="0"/>
  </r>
  <r>
    <s v="3-8-administered_dose_entry_into_iis_&gt;_14_days_from_admin_date"/>
    <n v="84"/>
    <s v="Legacy General Hospital 190"/>
    <x v="53"/>
    <n v="1"/>
    <n v="280"/>
    <n v="0.36"/>
    <s v="LT"/>
    <n v="5"/>
    <s v="PASS"/>
    <x v="0"/>
  </r>
  <r>
    <s v="1-1-patient_first_name_is_present-"/>
    <n v="95"/>
    <s v="Legacy General Hospital 286"/>
    <x v="0"/>
    <n v="4"/>
    <n v="4"/>
    <n v="100"/>
    <s v="GT"/>
    <n v="99"/>
    <s v="PASS"/>
    <x v="0"/>
  </r>
  <r>
    <s v="1-2-patient_middle_name_is_present-"/>
    <n v="95"/>
    <s v="Legacy General Hospital 286"/>
    <x v="1"/>
    <n v="4"/>
    <n v="4"/>
    <n v="100"/>
    <s v="GT"/>
    <n v="75"/>
    <s v="PASS"/>
    <x v="0"/>
  </r>
  <r>
    <s v="1-3-patient_name_last_is_present-"/>
    <n v="95"/>
    <s v="Legacy General Hospital 286"/>
    <x v="2"/>
    <n v="4"/>
    <n v="4"/>
    <n v="100"/>
    <s v="GT"/>
    <n v="99"/>
    <s v="PASS"/>
    <x v="0"/>
  </r>
  <r>
    <s v="1-4-patient_birth_date_is_present-_x0009_"/>
    <n v="95"/>
    <s v="Legacy General Hospital 286"/>
    <x v="3"/>
    <n v="4"/>
    <n v="4"/>
    <n v="100"/>
    <s v="GT"/>
    <n v="99"/>
    <s v="PASS"/>
    <x v="0"/>
  </r>
  <r>
    <s v="1-5-patient_gender_is_present-"/>
    <n v="95"/>
    <s v="Legacy General Hospital 286"/>
    <x v="4"/>
    <n v="4"/>
    <n v="4"/>
    <n v="100"/>
    <s v="GT"/>
    <n v="99"/>
    <s v="PASS"/>
    <x v="0"/>
  </r>
  <r>
    <s v="1-6-patient_address_street_is_present-"/>
    <n v="95"/>
    <s v="Legacy General Hospital 286"/>
    <x v="5"/>
    <n v="4"/>
    <n v="4"/>
    <n v="100"/>
    <s v="GT"/>
    <n v="85"/>
    <s v="PASS"/>
    <x v="0"/>
  </r>
  <r>
    <s v="1-7-_patient_address_city_is_present-_x0009_"/>
    <n v="95"/>
    <s v="Legacy General Hospital 286"/>
    <x v="6"/>
    <n v="4"/>
    <n v="4"/>
    <n v="100"/>
    <s v="GT"/>
    <n v="85"/>
    <s v="PASS"/>
    <x v="0"/>
  </r>
  <r>
    <s v="1-8-patient_address_state_is_present-_x0009_"/>
    <n v="95"/>
    <s v="Legacy General Hospital 286"/>
    <x v="7"/>
    <n v="4"/>
    <n v="4"/>
    <n v="100"/>
    <s v="GT"/>
    <n v="85"/>
    <s v="PASS"/>
    <x v="0"/>
  </r>
  <r>
    <s v="1-9-patient_address_zip_code_is_present-_x0009_"/>
    <n v="95"/>
    <s v="Legacy General Hospital 286"/>
    <x v="8"/>
    <n v="4"/>
    <n v="4"/>
    <n v="100"/>
    <s v="GT"/>
    <n v="85"/>
    <s v="PASS"/>
    <x v="0"/>
  </r>
  <r>
    <s v="1-10-patient_complete_address_is_present-"/>
    <n v="95"/>
    <s v="Legacy General Hospital 286"/>
    <x v="9"/>
    <n v="4"/>
    <n v="4"/>
    <n v="100"/>
    <s v="GT"/>
    <n v="85"/>
    <s v="PASS"/>
    <x v="0"/>
  </r>
  <r>
    <s v="1-11-patient_race_is_present-"/>
    <n v="95"/>
    <s v="Legacy General Hospital 286"/>
    <x v="10"/>
    <n v="4"/>
    <n v="4"/>
    <n v="100"/>
    <s v="GT"/>
    <n v="95"/>
    <s v="PASS"/>
    <x v="0"/>
  </r>
  <r>
    <s v="1-12-patient_ethnicity_is_present-"/>
    <n v="95"/>
    <s v="Legacy General Hospital 286"/>
    <x v="11"/>
    <n v="4"/>
    <n v="4"/>
    <n v="100"/>
    <s v="GT"/>
    <n v="95"/>
    <s v="PASS"/>
    <x v="0"/>
  </r>
  <r>
    <s v="1-13-patient_phone_number_is_present-"/>
    <n v="95"/>
    <s v="Legacy General Hospital 286"/>
    <x v="12"/>
    <n v="4"/>
    <n v="4"/>
    <n v="100"/>
    <s v="GT"/>
    <n v="90"/>
    <s v="PASS"/>
    <x v="0"/>
  </r>
  <r>
    <s v="1-14-patient_email_is_present-"/>
    <n v="95"/>
    <s v="Legacy General Hospital 286"/>
    <x v="13"/>
    <n v="0"/>
    <n v="4"/>
    <n v="0"/>
    <s v="GT"/>
    <n v="90"/>
    <s v="FAIL"/>
    <x v="0"/>
  </r>
  <r>
    <s v="1-15-mother’s_maiden_name_is_present-"/>
    <n v="95"/>
    <s v="Legacy General Hospital 286"/>
    <x v="14"/>
    <n v="3"/>
    <n v="4"/>
    <n v="75"/>
    <s v="GT"/>
    <n v="90"/>
    <s v="FAIL"/>
    <x v="0"/>
  </r>
  <r>
    <s v="1-16-responsible_person_first_name_is_present-"/>
    <n v="95"/>
    <s v="Legacy General Hospital 286"/>
    <x v="15"/>
    <n v="1"/>
    <n v="4"/>
    <n v="25"/>
    <s v="GT"/>
    <n v="90"/>
    <s v="FAIL"/>
    <x v="0"/>
  </r>
  <r>
    <s v="1-17-responsible_person_last_name_is_present-"/>
    <n v="95"/>
    <s v="Legacy General Hospital 286"/>
    <x v="16"/>
    <n v="1"/>
    <n v="4"/>
    <n v="25"/>
    <s v="GT"/>
    <n v="90"/>
    <s v="FAIL"/>
    <x v="0"/>
  </r>
  <r>
    <s v="1-18-vaccine_administration_code_is_present-"/>
    <n v="95"/>
    <s v="Legacy General Hospital 286"/>
    <x v="17"/>
    <n v="25"/>
    <n v="25"/>
    <n v="100"/>
    <s v="GT"/>
    <n v="99"/>
    <s v="PASS"/>
    <x v="0"/>
  </r>
  <r>
    <s v="1-19-vaccine_administration_date_is_present-"/>
    <n v="95"/>
    <s v="Legacy General Hospital 286"/>
    <x v="18"/>
    <n v="25"/>
    <n v="25"/>
    <n v="100"/>
    <s v="GT"/>
    <n v="99"/>
    <s v="PASS"/>
    <x v="0"/>
  </r>
  <r>
    <s v="1-20-vaccine_information_source_(e-g-_admin/historical_indicator)_is_present-"/>
    <n v="95"/>
    <s v="Legacy General Hospital 286"/>
    <x v="19"/>
    <n v="25"/>
    <n v="25"/>
    <n v="100"/>
    <s v="GT"/>
    <n v="99"/>
    <s v="PASS"/>
    <x v="0"/>
  </r>
  <r>
    <s v="1-21-vaccine_lot_number_is_present-"/>
    <n v="95"/>
    <s v="Legacy General Hospital 286"/>
    <x v="20"/>
    <n v="25"/>
    <n v="25"/>
    <n v="100"/>
    <s v="GT"/>
    <n v="99"/>
    <s v="PASS"/>
    <x v="0"/>
  </r>
  <r>
    <s v="1-22-vaccine_lot_expiration_date_is_present-"/>
    <n v="95"/>
    <s v="Legacy General Hospital 286"/>
    <x v="21"/>
    <n v="25"/>
    <n v="25"/>
    <n v="100"/>
    <s v="GT"/>
    <n v="99"/>
    <s v="PASS"/>
    <x v="0"/>
  </r>
  <r>
    <s v="1-23-vaccine_eligibility_code_is_present-"/>
    <n v="95"/>
    <s v="Legacy General Hospital 286"/>
    <x v="22"/>
    <n v="25"/>
    <n v="25"/>
    <n v="100"/>
    <s v="GT"/>
    <n v="99"/>
    <s v="PASS"/>
    <x v="0"/>
  </r>
  <r>
    <s v="1-24-vaccine_funding_source_is_present-"/>
    <n v="95"/>
    <s v="Legacy General Hospital 286"/>
    <x v="23"/>
    <n v="25"/>
    <n v="25"/>
    <n v="100"/>
    <s v="GT"/>
    <n v="99"/>
    <s v="PASS"/>
    <x v="0"/>
  </r>
  <r>
    <s v="2-1-patients_born_on_the_first_of_the_month_do_not_exceed_normal_distribution_of_birth_dates-"/>
    <n v="95"/>
    <s v="Legacy General Hospital 286"/>
    <x v="24"/>
    <n v="1"/>
    <n v="4"/>
    <n v="25"/>
    <s v="LT"/>
    <n v="4"/>
    <s v="FAIL"/>
    <x v="0"/>
  </r>
  <r>
    <s v="2-2-patients_born_on_the_15th_of_the_month_do_not_exceed_normal_distribution_of_birth_dates-"/>
    <n v="95"/>
    <s v="Legacy General Hospital 286"/>
    <x v="25"/>
    <n v="1"/>
    <n v="4"/>
    <n v="25"/>
    <s v="LT"/>
    <n v="4"/>
    <s v="FAIL"/>
    <x v="0"/>
  </r>
  <r>
    <s v="2-3-patients_born_on_the_last_day_of_the_month_do_not_exceed_normal_distribution_of_birth_dates-"/>
    <n v="95"/>
    <s v="Legacy General Hospital 286"/>
    <x v="26"/>
    <n v="0"/>
    <n v="4"/>
    <n v="0"/>
    <s v="LT"/>
    <n v="4"/>
    <s v="PASS"/>
    <x v="0"/>
  </r>
  <r>
    <s v="2-4-patient_has_more_vaccinations_than_expected-"/>
    <n v="95"/>
    <s v="Legacy General Hospital 286"/>
    <x v="27"/>
    <n v="0"/>
    <n v="4"/>
    <n v="0"/>
    <s v="LT"/>
    <n v="1"/>
    <s v="PASS"/>
    <x v="0"/>
  </r>
  <r>
    <s v="2-5-vaccine_administration_date_is_after_vaccine_lot_expiration_date-"/>
    <n v="95"/>
    <s v="Legacy General Hospital 286"/>
    <x v="28"/>
    <n v="0"/>
    <n v="25"/>
    <n v="0"/>
    <s v="LT"/>
    <n v="1"/>
    <s v="PASS"/>
    <x v="0"/>
  </r>
  <r>
    <s v="2-6-vaccine_administration_date_is_before_birth_date-"/>
    <n v="95"/>
    <s v="Legacy General Hospital 286"/>
    <x v="29"/>
    <n v="0"/>
    <n v="25"/>
    <n v="0"/>
    <s v="LT"/>
    <n v="1"/>
    <s v="PASS"/>
    <x v="0"/>
  </r>
  <r>
    <s v="2-7-vaccine_administration_dates_on_the_first_day_of_the_month_do_not_exceed_normal_distribution_of_administrations_dates-"/>
    <n v="95"/>
    <s v="Legacy General Hospital 286"/>
    <x v="30"/>
    <n v="3"/>
    <n v="25"/>
    <n v="12"/>
    <s v="LT"/>
    <n v="4"/>
    <s v="FAIL"/>
    <x v="0"/>
  </r>
  <r>
    <s v="2-8-vaccine_administration_dates_on_the_15th_of_the_month_do_not_exceed_normal_distribution_of_administration_dates-"/>
    <n v="95"/>
    <s v="Legacy General Hospital 286"/>
    <x v="31"/>
    <n v="0"/>
    <n v="25"/>
    <n v="0"/>
    <s v="LT"/>
    <n v="4"/>
    <s v="PASS"/>
    <x v="0"/>
  </r>
  <r>
    <s v="2-9-vaccine_administration_dates_on_the_last_day_of_the_month_do_not_exceed_normal_distribution_of_administration_dates-"/>
    <n v="95"/>
    <s v="Legacy General Hospital 286"/>
    <x v="32"/>
    <n v="0"/>
    <n v="25"/>
    <n v="0"/>
    <s v="LT"/>
    <n v="4"/>
    <s v="PASS"/>
    <x v="0"/>
  </r>
  <r>
    <s v="2-10-vaccine_administration_code_was_administered_at_an_improbable_age-"/>
    <n v="95"/>
    <s v="Legacy General Hospital 286"/>
    <x v="33"/>
    <n v="0"/>
    <n v="25"/>
    <n v="0"/>
    <s v="LT"/>
    <n v="1"/>
    <s v="PASS"/>
    <x v="0"/>
  </r>
  <r>
    <s v="2-11-vaccine_administration_code_is_not_specific_for_administered_vaccination_event-"/>
    <n v="95"/>
    <s v="Legacy General Hospital 286"/>
    <x v="34"/>
    <n v="0"/>
    <n v="25"/>
    <n v="0"/>
    <s v="LT"/>
    <n v="1"/>
    <s v="PASS"/>
    <x v="0"/>
  </r>
  <r>
    <s v="2-12-vaccine_lot_number_has_an_invalid_prefix-"/>
    <n v="95"/>
    <s v="Legacy General Hospital 286"/>
    <x v="35"/>
    <n v="0"/>
    <n v="25"/>
    <n v="0"/>
    <s v="LT"/>
    <n v="1"/>
    <s v="PASS"/>
    <x v="0"/>
  </r>
  <r>
    <s v="2-13-vaccine_lot_number_has_an_invalid_infix-"/>
    <n v="95"/>
    <s v="Legacy General Hospital 286"/>
    <x v="36"/>
    <n v="0"/>
    <n v="25"/>
    <n v="0"/>
    <s v="LT"/>
    <n v="1"/>
    <s v="PASS"/>
    <x v="0"/>
  </r>
  <r>
    <s v="2-14-vaccine_lot_number_has_an_invalid_suffix-"/>
    <n v="95"/>
    <s v="Legacy General Hospital 286"/>
    <x v="37"/>
    <n v="0"/>
    <n v="25"/>
    <n v="0"/>
    <s v="LT"/>
    <n v="1"/>
    <s v="PASS"/>
    <x v="0"/>
  </r>
  <r>
    <s v="2-15-vaccine_lot_number_contains_at_least_one_invalid_character-"/>
    <n v="95"/>
    <s v="Legacy General Hospital 286"/>
    <x v="38"/>
    <n v="0"/>
    <n v="25"/>
    <n v="0"/>
    <s v="LT"/>
    <n v="1"/>
    <s v="PASS"/>
    <x v="0"/>
  </r>
  <r>
    <s v="2-16-vaccine_lot_number_is_too_short-"/>
    <n v="95"/>
    <s v="Legacy General Hospital 286"/>
    <x v="39"/>
    <n v="0"/>
    <n v="25"/>
    <n v="0"/>
    <s v="LT"/>
    <n v="1"/>
    <s v="PASS"/>
    <x v="0"/>
  </r>
  <r>
    <s v="2-17-vaccine_administration_code_is_unrecognized-"/>
    <n v="95"/>
    <s v="Legacy General Hospital 286"/>
    <x v="40"/>
    <n v="0"/>
    <n v="25"/>
    <n v="0"/>
    <s v="LT"/>
    <n v="1"/>
    <s v="PASS"/>
    <x v="0"/>
  </r>
  <r>
    <s v="2-18-vaccine_manufacturer_is_unrecognized-"/>
    <n v="95"/>
    <s v="Legacy General Hospital 286"/>
    <x v="41"/>
    <n v="0"/>
    <n v="25"/>
    <n v="0"/>
    <s v="LT"/>
    <n v="1"/>
    <s v="PASS"/>
    <x v="0"/>
  </r>
  <r>
    <s v="2-19-vaccine_administration_route_is_unrecognized-"/>
    <n v="95"/>
    <s v="Legacy General Hospital 286"/>
    <x v="42"/>
    <n v="0"/>
    <n v="25"/>
    <n v="0"/>
    <s v="LT"/>
    <n v="1"/>
    <s v="PASS"/>
    <x v="0"/>
  </r>
  <r>
    <s v="2-20-vaccine_body_site_is_unrecognized-"/>
    <n v="95"/>
    <s v="Legacy General Hospital 286"/>
    <x v="43"/>
    <n v="0"/>
    <n v="25"/>
    <n v="0"/>
    <s v="LT"/>
    <n v="1"/>
    <s v="PASS"/>
    <x v="0"/>
  </r>
  <r>
    <s v="2-21-vaccination_information_source_is_administered_but_appeared_to_be_historical-"/>
    <n v="95"/>
    <s v="Legacy General Hospital 286"/>
    <x v="44"/>
    <n v="0"/>
    <n v="25"/>
    <n v="0"/>
    <s v="NONE"/>
    <s v="NONE"/>
    <s v="NONE"/>
    <x v="0"/>
  </r>
  <r>
    <s v="2-22-_funding_source_does_not_match_eligibility_code"/>
    <n v="95"/>
    <s v="Legacy General Hospital 286"/>
    <x v="45"/>
    <n v="0"/>
    <n v="25"/>
    <n v="0"/>
    <s v="NONE"/>
    <s v="NONE"/>
    <s v="NONE"/>
    <x v="0"/>
  </r>
  <r>
    <s v="3-1-administered_vaccination_events_are_entered_into_the_iis_within_one_calendar_day_from_administration_date-"/>
    <n v="95"/>
    <s v="Legacy General Hospital 286"/>
    <x v="46"/>
    <n v="15"/>
    <n v="25"/>
    <n v="60"/>
    <s v="GT"/>
    <n v="95"/>
    <s v="FAIL"/>
    <x v="0"/>
  </r>
  <r>
    <s v="3-2-patient_entry_into_iis_≤30_days_from_birth"/>
    <n v="95"/>
    <s v="Legacy General Hospital 286"/>
    <x v="47"/>
    <n v="2"/>
    <n v="4"/>
    <n v="50"/>
    <s v="GT"/>
    <n v="95"/>
    <s v="FAIL"/>
    <x v="0"/>
  </r>
  <r>
    <s v="3-3-patient_entry_into_iis_30–45_days_from_birth"/>
    <n v="95"/>
    <s v="Legacy General Hospital 286"/>
    <x v="48"/>
    <n v="0"/>
    <n v="4"/>
    <n v="0"/>
    <s v="LT"/>
    <n v="5"/>
    <s v="PASS"/>
    <x v="0"/>
  </r>
  <r>
    <s v="3-4-patient_entry_into_iis_45–60_days_from_birth"/>
    <n v="95"/>
    <s v="Legacy General Hospital 286"/>
    <x v="49"/>
    <n v="1"/>
    <n v="4"/>
    <n v="25"/>
    <s v="LT"/>
    <n v="5"/>
    <s v="FAIL"/>
    <x v="0"/>
  </r>
  <r>
    <s v="3-5-patient_entry_into_iis_&gt;_60_days_from_birth"/>
    <n v="95"/>
    <s v="Legacy General Hospital 286"/>
    <x v="50"/>
    <n v="1"/>
    <n v="4"/>
    <n v="25"/>
    <s v="LT"/>
    <n v="5"/>
    <s v="FAIL"/>
    <x v="0"/>
  </r>
  <r>
    <s v="3-6-administered_dose_entry_into_iis_2-7_days_from_admin_date"/>
    <n v="95"/>
    <s v="Legacy General Hospital 286"/>
    <x v="51"/>
    <n v="3"/>
    <n v="25"/>
    <n v="12"/>
    <s v="LT"/>
    <n v="5"/>
    <s v="FAIL"/>
    <x v="0"/>
  </r>
  <r>
    <s v="3-7-administered_dose_entry_into_iis_8-14_days_from_admin_date"/>
    <n v="95"/>
    <s v="Legacy General Hospital 286"/>
    <x v="52"/>
    <n v="0"/>
    <n v="25"/>
    <n v="0"/>
    <s v="LT"/>
    <n v="5"/>
    <s v="PASS"/>
    <x v="0"/>
  </r>
  <r>
    <s v="3-8-administered_dose_entry_into_iis_&gt;_14_days_from_admin_date"/>
    <n v="95"/>
    <s v="Legacy General Hospital 286"/>
    <x v="53"/>
    <n v="7"/>
    <n v="25"/>
    <n v="28"/>
    <s v="LT"/>
    <n v="5"/>
    <s v="FAIL"/>
    <x v="0"/>
  </r>
  <r>
    <s v="1-1-patient_first_name_is_present-"/>
    <n v="4"/>
    <s v="Legacy General Hospital 360"/>
    <x v="0"/>
    <n v="872"/>
    <n v="872"/>
    <n v="100"/>
    <s v="GT"/>
    <n v="99"/>
    <s v="PASS"/>
    <x v="0"/>
  </r>
  <r>
    <s v="1-2-patient_middle_name_is_present-"/>
    <n v="4"/>
    <s v="Legacy General Hospital 360"/>
    <x v="1"/>
    <n v="777"/>
    <n v="872"/>
    <n v="89.11"/>
    <s v="GT"/>
    <n v="75"/>
    <s v="PASS"/>
    <x v="0"/>
  </r>
  <r>
    <s v="1-3-patient_name_last_is_present-"/>
    <n v="4"/>
    <s v="Legacy General Hospital 360"/>
    <x v="2"/>
    <n v="872"/>
    <n v="872"/>
    <n v="100"/>
    <s v="GT"/>
    <n v="99"/>
    <s v="PASS"/>
    <x v="0"/>
  </r>
  <r>
    <s v="1-4-patient_birth_date_is_present-_x0009_"/>
    <n v="4"/>
    <s v="Legacy General Hospital 360"/>
    <x v="3"/>
    <n v="872"/>
    <n v="872"/>
    <n v="100"/>
    <s v="GT"/>
    <n v="99"/>
    <s v="PASS"/>
    <x v="0"/>
  </r>
  <r>
    <s v="1-5-patient_gender_is_present-"/>
    <n v="4"/>
    <s v="Legacy General Hospital 360"/>
    <x v="4"/>
    <n v="872"/>
    <n v="872"/>
    <n v="100"/>
    <s v="GT"/>
    <n v="99"/>
    <s v="PASS"/>
    <x v="0"/>
  </r>
  <r>
    <s v="1-6-patient_address_street_is_present-"/>
    <n v="4"/>
    <s v="Legacy General Hospital 360"/>
    <x v="5"/>
    <n v="872"/>
    <n v="872"/>
    <n v="100"/>
    <s v="GT"/>
    <n v="85"/>
    <s v="PASS"/>
    <x v="0"/>
  </r>
  <r>
    <s v="1-7-_patient_address_city_is_present-_x0009_"/>
    <n v="4"/>
    <s v="Legacy General Hospital 360"/>
    <x v="6"/>
    <n v="872"/>
    <n v="872"/>
    <n v="100"/>
    <s v="GT"/>
    <n v="85"/>
    <s v="PASS"/>
    <x v="0"/>
  </r>
  <r>
    <s v="1-8-patient_address_state_is_present-_x0009_"/>
    <n v="4"/>
    <s v="Legacy General Hospital 360"/>
    <x v="7"/>
    <n v="872"/>
    <n v="872"/>
    <n v="100"/>
    <s v="GT"/>
    <n v="85"/>
    <s v="PASS"/>
    <x v="0"/>
  </r>
  <r>
    <s v="1-9-patient_address_zip_code_is_present-_x0009_"/>
    <n v="4"/>
    <s v="Legacy General Hospital 360"/>
    <x v="8"/>
    <n v="872"/>
    <n v="872"/>
    <n v="100"/>
    <s v="GT"/>
    <n v="85"/>
    <s v="PASS"/>
    <x v="0"/>
  </r>
  <r>
    <s v="1-10-patient_complete_address_is_present-"/>
    <n v="4"/>
    <s v="Legacy General Hospital 360"/>
    <x v="9"/>
    <n v="872"/>
    <n v="872"/>
    <n v="100"/>
    <s v="GT"/>
    <n v="85"/>
    <s v="PASS"/>
    <x v="0"/>
  </r>
  <r>
    <s v="1-11-patient_race_is_present-"/>
    <n v="4"/>
    <s v="Legacy General Hospital 360"/>
    <x v="10"/>
    <n v="872"/>
    <n v="872"/>
    <n v="100"/>
    <s v="GT"/>
    <n v="95"/>
    <s v="PASS"/>
    <x v="0"/>
  </r>
  <r>
    <s v="1-12-patient_ethnicity_is_present-"/>
    <n v="4"/>
    <s v="Legacy General Hospital 360"/>
    <x v="11"/>
    <n v="872"/>
    <n v="872"/>
    <n v="100"/>
    <s v="GT"/>
    <n v="95"/>
    <s v="PASS"/>
    <x v="0"/>
  </r>
  <r>
    <s v="1-13-patient_phone_number_is_present-"/>
    <n v="4"/>
    <s v="Legacy General Hospital 360"/>
    <x v="12"/>
    <n v="856"/>
    <n v="872"/>
    <n v="98.17"/>
    <s v="GT"/>
    <n v="90"/>
    <s v="PASS"/>
    <x v="0"/>
  </r>
  <r>
    <s v="1-14-patient_email_is_present-"/>
    <n v="4"/>
    <s v="Legacy General Hospital 360"/>
    <x v="13"/>
    <n v="368"/>
    <n v="872"/>
    <n v="42.2"/>
    <s v="GT"/>
    <n v="90"/>
    <s v="FAIL"/>
    <x v="0"/>
  </r>
  <r>
    <s v="1-15-mother’s_maiden_name_is_present-"/>
    <n v="4"/>
    <s v="Legacy General Hospital 360"/>
    <x v="14"/>
    <n v="479"/>
    <n v="872"/>
    <n v="54.93"/>
    <s v="GT"/>
    <n v="90"/>
    <s v="FAIL"/>
    <x v="0"/>
  </r>
  <r>
    <s v="1-16-responsible_person_first_name_is_present-"/>
    <n v="4"/>
    <s v="Legacy General Hospital 360"/>
    <x v="15"/>
    <n v="566"/>
    <n v="872"/>
    <n v="64.91"/>
    <s v="GT"/>
    <n v="90"/>
    <s v="FAIL"/>
    <x v="0"/>
  </r>
  <r>
    <s v="1-17-responsible_person_last_name_is_present-"/>
    <n v="4"/>
    <s v="Legacy General Hospital 360"/>
    <x v="16"/>
    <n v="566"/>
    <n v="872"/>
    <n v="64.91"/>
    <s v="GT"/>
    <n v="90"/>
    <s v="FAIL"/>
    <x v="0"/>
  </r>
  <r>
    <s v="1-18-vaccine_administration_code_is_present-"/>
    <n v="4"/>
    <s v="Legacy General Hospital 360"/>
    <x v="17"/>
    <n v="8867"/>
    <n v="8867"/>
    <n v="100"/>
    <s v="GT"/>
    <n v="99"/>
    <s v="PASS"/>
    <x v="0"/>
  </r>
  <r>
    <s v="1-19-vaccine_administration_date_is_present-"/>
    <n v="4"/>
    <s v="Legacy General Hospital 360"/>
    <x v="18"/>
    <n v="8867"/>
    <n v="8867"/>
    <n v="100"/>
    <s v="GT"/>
    <n v="99"/>
    <s v="PASS"/>
    <x v="0"/>
  </r>
  <r>
    <s v="1-20-vaccine_information_source_(e-g-_admin/historical_indicator)_is_present-"/>
    <n v="4"/>
    <s v="Legacy General Hospital 360"/>
    <x v="19"/>
    <n v="8867"/>
    <n v="8867"/>
    <n v="100"/>
    <s v="GT"/>
    <n v="99"/>
    <s v="PASS"/>
    <x v="0"/>
  </r>
  <r>
    <s v="1-21-vaccine_lot_number_is_present-"/>
    <n v="4"/>
    <s v="Legacy General Hospital 360"/>
    <x v="20"/>
    <n v="8867"/>
    <n v="8867"/>
    <n v="100"/>
    <s v="GT"/>
    <n v="99"/>
    <s v="PASS"/>
    <x v="0"/>
  </r>
  <r>
    <s v="1-22-vaccine_lot_expiration_date_is_present-"/>
    <n v="4"/>
    <s v="Legacy General Hospital 360"/>
    <x v="21"/>
    <n v="8867"/>
    <n v="8867"/>
    <n v="100"/>
    <s v="GT"/>
    <n v="99"/>
    <s v="PASS"/>
    <x v="0"/>
  </r>
  <r>
    <s v="1-23-vaccine_eligibility_code_is_present-"/>
    <n v="4"/>
    <s v="Legacy General Hospital 360"/>
    <x v="22"/>
    <n v="8867"/>
    <n v="8867"/>
    <n v="100"/>
    <s v="GT"/>
    <n v="99"/>
    <s v="PASS"/>
    <x v="0"/>
  </r>
  <r>
    <s v="1-24-vaccine_funding_source_is_present-"/>
    <n v="4"/>
    <s v="Legacy General Hospital 360"/>
    <x v="23"/>
    <n v="8867"/>
    <n v="8867"/>
    <n v="100"/>
    <s v="GT"/>
    <n v="99"/>
    <s v="PASS"/>
    <x v="0"/>
  </r>
  <r>
    <s v="2-1-patients_born_on_the_first_of_the_month_do_not_exceed_normal_distribution_of_birth_dates-"/>
    <n v="4"/>
    <s v="Legacy General Hospital 360"/>
    <x v="24"/>
    <n v="32"/>
    <n v="872"/>
    <n v="3.67"/>
    <s v="LT"/>
    <n v="4"/>
    <s v="PASS"/>
    <x v="0"/>
  </r>
  <r>
    <s v="2-2-patients_born_on_the_15th_of_the_month_do_not_exceed_normal_distribution_of_birth_dates-"/>
    <n v="4"/>
    <s v="Legacy General Hospital 360"/>
    <x v="25"/>
    <n v="25"/>
    <n v="872"/>
    <n v="2.87"/>
    <s v="LT"/>
    <n v="4"/>
    <s v="PASS"/>
    <x v="0"/>
  </r>
  <r>
    <s v="2-3-patients_born_on_the_last_day_of_the_month_do_not_exceed_normal_distribution_of_birth_dates-"/>
    <n v="4"/>
    <s v="Legacy General Hospital 360"/>
    <x v="26"/>
    <n v="27"/>
    <n v="872"/>
    <n v="3.1"/>
    <s v="LT"/>
    <n v="4"/>
    <s v="PASS"/>
    <x v="0"/>
  </r>
  <r>
    <s v="2-4-patient_has_more_vaccinations_than_expected-"/>
    <n v="4"/>
    <s v="Legacy General Hospital 360"/>
    <x v="27"/>
    <n v="0"/>
    <n v="872"/>
    <n v="0"/>
    <s v="LT"/>
    <n v="1"/>
    <s v="PASS"/>
    <x v="0"/>
  </r>
  <r>
    <s v="2-5-vaccine_administration_date_is_after_vaccine_lot_expiration_date-"/>
    <n v="4"/>
    <s v="Legacy General Hospital 360"/>
    <x v="28"/>
    <n v="3"/>
    <n v="8867"/>
    <n v="0.03"/>
    <s v="LT"/>
    <n v="1"/>
    <s v="PASS"/>
    <x v="0"/>
  </r>
  <r>
    <s v="2-6-vaccine_administration_date_is_before_birth_date-"/>
    <n v="4"/>
    <s v="Legacy General Hospital 360"/>
    <x v="29"/>
    <n v="0"/>
    <n v="8867"/>
    <n v="0"/>
    <s v="LT"/>
    <n v="1"/>
    <s v="PASS"/>
    <x v="0"/>
  </r>
  <r>
    <s v="2-7-vaccine_administration_dates_on_the_first_day_of_the_month_do_not_exceed_normal_distribution_of_administrations_dates-"/>
    <n v="4"/>
    <s v="Legacy General Hospital 360"/>
    <x v="30"/>
    <n v="142"/>
    <n v="8867"/>
    <n v="1.6"/>
    <s v="LT"/>
    <n v="4"/>
    <s v="PASS"/>
    <x v="0"/>
  </r>
  <r>
    <s v="2-8-vaccine_administration_dates_on_the_15th_of_the_month_do_not_exceed_normal_distribution_of_administration_dates-"/>
    <n v="4"/>
    <s v="Legacy General Hospital 360"/>
    <x v="31"/>
    <n v="244"/>
    <n v="8867"/>
    <n v="2.75"/>
    <s v="LT"/>
    <n v="4"/>
    <s v="PASS"/>
    <x v="0"/>
  </r>
  <r>
    <s v="2-9-vaccine_administration_dates_on_the_last_day_of_the_month_do_not_exceed_normal_distribution_of_administration_dates-"/>
    <n v="4"/>
    <s v="Legacy General Hospital 360"/>
    <x v="32"/>
    <n v="279"/>
    <n v="8867"/>
    <n v="3.15"/>
    <s v="LT"/>
    <n v="4"/>
    <s v="PASS"/>
    <x v="0"/>
  </r>
  <r>
    <s v="2-10-vaccine_administration_code_was_administered_at_an_improbable_age-"/>
    <n v="4"/>
    <s v="Legacy General Hospital 360"/>
    <x v="33"/>
    <n v="377"/>
    <n v="8867"/>
    <n v="4.25"/>
    <s v="LT"/>
    <n v="1"/>
    <s v="FAIL"/>
    <x v="0"/>
  </r>
  <r>
    <s v="2-11-vaccine_administration_code_is_not_specific_for_administered_vaccination_event-"/>
    <n v="4"/>
    <s v="Legacy General Hospital 360"/>
    <x v="34"/>
    <n v="0"/>
    <n v="8867"/>
    <n v="0"/>
    <s v="LT"/>
    <n v="1"/>
    <s v="PASS"/>
    <x v="0"/>
  </r>
  <r>
    <s v="2-12-vaccine_lot_number_has_an_invalid_prefix-"/>
    <n v="4"/>
    <s v="Legacy General Hospital 360"/>
    <x v="35"/>
    <n v="0"/>
    <n v="8867"/>
    <n v="0"/>
    <s v="LT"/>
    <n v="1"/>
    <s v="PASS"/>
    <x v="0"/>
  </r>
  <r>
    <s v="2-13-vaccine_lot_number_has_an_invalid_infix-"/>
    <n v="4"/>
    <s v="Legacy General Hospital 360"/>
    <x v="36"/>
    <n v="0"/>
    <n v="8867"/>
    <n v="0"/>
    <s v="LT"/>
    <n v="1"/>
    <s v="PASS"/>
    <x v="0"/>
  </r>
  <r>
    <s v="2-14-vaccine_lot_number_has_an_invalid_suffix-"/>
    <n v="4"/>
    <s v="Legacy General Hospital 360"/>
    <x v="37"/>
    <n v="0"/>
    <n v="8867"/>
    <n v="0"/>
    <s v="LT"/>
    <n v="1"/>
    <s v="PASS"/>
    <x v="0"/>
  </r>
  <r>
    <s v="2-15-vaccine_lot_number_contains_at_least_one_invalid_character-"/>
    <n v="4"/>
    <s v="Legacy General Hospital 360"/>
    <x v="38"/>
    <n v="0"/>
    <n v="8867"/>
    <n v="0"/>
    <s v="LT"/>
    <n v="1"/>
    <s v="PASS"/>
    <x v="0"/>
  </r>
  <r>
    <s v="2-16-vaccine_lot_number_is_too_short-"/>
    <n v="4"/>
    <s v="Legacy General Hospital 360"/>
    <x v="39"/>
    <n v="0"/>
    <n v="8867"/>
    <n v="0"/>
    <s v="LT"/>
    <n v="1"/>
    <s v="PASS"/>
    <x v="0"/>
  </r>
  <r>
    <s v="2-17-vaccine_administration_code_is_unrecognized-"/>
    <n v="4"/>
    <s v="Legacy General Hospital 360"/>
    <x v="40"/>
    <n v="0"/>
    <n v="8867"/>
    <n v="0"/>
    <s v="LT"/>
    <n v="1"/>
    <s v="PASS"/>
    <x v="0"/>
  </r>
  <r>
    <s v="2-18-vaccine_manufacturer_is_unrecognized-"/>
    <n v="4"/>
    <s v="Legacy General Hospital 360"/>
    <x v="41"/>
    <n v="0"/>
    <n v="8867"/>
    <n v="0"/>
    <s v="LT"/>
    <n v="1"/>
    <s v="PASS"/>
    <x v="0"/>
  </r>
  <r>
    <s v="2-19-vaccine_administration_route_is_unrecognized-"/>
    <n v="4"/>
    <s v="Legacy General Hospital 360"/>
    <x v="42"/>
    <n v="0"/>
    <n v="8867"/>
    <n v="0"/>
    <s v="LT"/>
    <n v="1"/>
    <s v="PASS"/>
    <x v="0"/>
  </r>
  <r>
    <s v="2-20-vaccine_body_site_is_unrecognized-"/>
    <n v="4"/>
    <s v="Legacy General Hospital 360"/>
    <x v="43"/>
    <n v="49"/>
    <n v="8867"/>
    <n v="0.55000000000000004"/>
    <s v="LT"/>
    <n v="1"/>
    <s v="PASS"/>
    <x v="0"/>
  </r>
  <r>
    <s v="2-21-vaccination_information_source_is_administered_but_appeared_to_be_historical-"/>
    <n v="4"/>
    <s v="Legacy General Hospital 360"/>
    <x v="44"/>
    <n v="0"/>
    <n v="8867"/>
    <n v="0"/>
    <s v="NONE"/>
    <s v="NONE"/>
    <s v="NONE"/>
    <x v="0"/>
  </r>
  <r>
    <s v="2-22-_funding_source_does_not_match_eligibility_code"/>
    <n v="4"/>
    <s v="Legacy General Hospital 360"/>
    <x v="45"/>
    <n v="130"/>
    <n v="8867"/>
    <n v="1.47"/>
    <s v="NONE"/>
    <s v="NONE"/>
    <s v="NONE"/>
    <x v="0"/>
  </r>
  <r>
    <s v="3-1-administered_vaccination_events_are_entered_into_the_iis_within_one_calendar_day_from_administration_date-"/>
    <n v="4"/>
    <s v="Legacy General Hospital 360"/>
    <x v="46"/>
    <n v="8512"/>
    <n v="8867"/>
    <n v="96"/>
    <s v="GT"/>
    <n v="95"/>
    <s v="PASS"/>
    <x v="0"/>
  </r>
  <r>
    <s v="3-2-patient_entry_into_iis_≤30_days_from_birth"/>
    <n v="4"/>
    <s v="Legacy General Hospital 360"/>
    <x v="47"/>
    <n v="783"/>
    <n v="872"/>
    <n v="89.79"/>
    <s v="GT"/>
    <n v="95"/>
    <s v="FAIL"/>
    <x v="0"/>
  </r>
  <r>
    <s v="3-3-patient_entry_into_iis_30–45_days_from_birth"/>
    <n v="4"/>
    <s v="Legacy General Hospital 360"/>
    <x v="48"/>
    <n v="6"/>
    <n v="872"/>
    <n v="0.69"/>
    <s v="LT"/>
    <n v="5"/>
    <s v="PASS"/>
    <x v="0"/>
  </r>
  <r>
    <s v="3-4-patient_entry_into_iis_45–60_days_from_birth"/>
    <n v="4"/>
    <s v="Legacy General Hospital 360"/>
    <x v="49"/>
    <n v="6"/>
    <n v="872"/>
    <n v="0.69"/>
    <s v="LT"/>
    <n v="5"/>
    <s v="PASS"/>
    <x v="0"/>
  </r>
  <r>
    <s v="3-5-patient_entry_into_iis_&gt;_60_days_from_birth"/>
    <n v="4"/>
    <s v="Legacy General Hospital 360"/>
    <x v="50"/>
    <n v="77"/>
    <n v="872"/>
    <n v="8.83"/>
    <s v="LT"/>
    <n v="5"/>
    <s v="FAIL"/>
    <x v="0"/>
  </r>
  <r>
    <s v="3-6-administered_dose_entry_into_iis_2-7_days_from_admin_date"/>
    <n v="4"/>
    <s v="Legacy General Hospital 360"/>
    <x v="51"/>
    <n v="56"/>
    <n v="8867"/>
    <n v="0.63"/>
    <s v="LT"/>
    <n v="5"/>
    <s v="PASS"/>
    <x v="0"/>
  </r>
  <r>
    <s v="3-7-administered_dose_entry_into_iis_8-14_days_from_admin_date"/>
    <n v="4"/>
    <s v="Legacy General Hospital 360"/>
    <x v="52"/>
    <n v="65"/>
    <n v="8867"/>
    <n v="0.73"/>
    <s v="LT"/>
    <n v="5"/>
    <s v="PASS"/>
    <x v="0"/>
  </r>
  <r>
    <s v="3-8-administered_dose_entry_into_iis_&gt;_14_days_from_admin_date"/>
    <n v="4"/>
    <s v="Legacy General Hospital 360"/>
    <x v="53"/>
    <n v="234"/>
    <n v="8867"/>
    <n v="2.64"/>
    <s v="LT"/>
    <n v="5"/>
    <s v="PASS"/>
    <x v="0"/>
  </r>
  <r>
    <s v="1-1-patient_first_name_is_present-"/>
    <n v="7"/>
    <s v="Legacy General Hospital 414"/>
    <x v="0"/>
    <n v="61"/>
    <n v="61"/>
    <n v="100"/>
    <s v="GT"/>
    <n v="99"/>
    <s v="PASS"/>
    <x v="0"/>
  </r>
  <r>
    <s v="1-2-patient_middle_name_is_present-"/>
    <n v="7"/>
    <s v="Legacy General Hospital 414"/>
    <x v="1"/>
    <n v="59"/>
    <n v="61"/>
    <n v="96.72"/>
    <s v="GT"/>
    <n v="75"/>
    <s v="PASS"/>
    <x v="0"/>
  </r>
  <r>
    <s v="1-3-patient_name_last_is_present-"/>
    <n v="7"/>
    <s v="Legacy General Hospital 414"/>
    <x v="2"/>
    <n v="61"/>
    <n v="61"/>
    <n v="100"/>
    <s v="GT"/>
    <n v="99"/>
    <s v="PASS"/>
    <x v="0"/>
  </r>
  <r>
    <s v="1-4-patient_birth_date_is_present-_x0009_"/>
    <n v="7"/>
    <s v="Legacy General Hospital 414"/>
    <x v="3"/>
    <n v="61"/>
    <n v="61"/>
    <n v="100"/>
    <s v="GT"/>
    <n v="99"/>
    <s v="PASS"/>
    <x v="0"/>
  </r>
  <r>
    <s v="1-5-patient_gender_is_present-"/>
    <n v="7"/>
    <s v="Legacy General Hospital 414"/>
    <x v="4"/>
    <n v="61"/>
    <n v="61"/>
    <n v="100"/>
    <s v="GT"/>
    <n v="99"/>
    <s v="PASS"/>
    <x v="0"/>
  </r>
  <r>
    <s v="1-6-patient_address_street_is_present-"/>
    <n v="7"/>
    <s v="Legacy General Hospital 414"/>
    <x v="5"/>
    <n v="61"/>
    <n v="61"/>
    <n v="100"/>
    <s v="GT"/>
    <n v="85"/>
    <s v="PASS"/>
    <x v="0"/>
  </r>
  <r>
    <s v="1-7-_patient_address_city_is_present-_x0009_"/>
    <n v="7"/>
    <s v="Legacy General Hospital 414"/>
    <x v="6"/>
    <n v="61"/>
    <n v="61"/>
    <n v="100"/>
    <s v="GT"/>
    <n v="85"/>
    <s v="PASS"/>
    <x v="0"/>
  </r>
  <r>
    <s v="1-8-patient_address_state_is_present-_x0009_"/>
    <n v="7"/>
    <s v="Legacy General Hospital 414"/>
    <x v="7"/>
    <n v="61"/>
    <n v="61"/>
    <n v="100"/>
    <s v="GT"/>
    <n v="85"/>
    <s v="PASS"/>
    <x v="0"/>
  </r>
  <r>
    <s v="1-9-patient_address_zip_code_is_present-_x0009_"/>
    <n v="7"/>
    <s v="Legacy General Hospital 414"/>
    <x v="8"/>
    <n v="61"/>
    <n v="61"/>
    <n v="100"/>
    <s v="GT"/>
    <n v="85"/>
    <s v="PASS"/>
    <x v="0"/>
  </r>
  <r>
    <s v="1-10-patient_complete_address_is_present-"/>
    <n v="7"/>
    <s v="Legacy General Hospital 414"/>
    <x v="9"/>
    <n v="61"/>
    <n v="61"/>
    <n v="100"/>
    <s v="GT"/>
    <n v="85"/>
    <s v="PASS"/>
    <x v="0"/>
  </r>
  <r>
    <s v="1-11-patient_race_is_present-"/>
    <n v="7"/>
    <s v="Legacy General Hospital 414"/>
    <x v="10"/>
    <n v="61"/>
    <n v="61"/>
    <n v="100"/>
    <s v="GT"/>
    <n v="95"/>
    <s v="PASS"/>
    <x v="0"/>
  </r>
  <r>
    <s v="1-12-patient_ethnicity_is_present-"/>
    <n v="7"/>
    <s v="Legacy General Hospital 414"/>
    <x v="11"/>
    <n v="61"/>
    <n v="61"/>
    <n v="100"/>
    <s v="GT"/>
    <n v="95"/>
    <s v="PASS"/>
    <x v="0"/>
  </r>
  <r>
    <s v="1-13-patient_phone_number_is_present-"/>
    <n v="7"/>
    <s v="Legacy General Hospital 414"/>
    <x v="12"/>
    <n v="61"/>
    <n v="61"/>
    <n v="100"/>
    <s v="GT"/>
    <n v="90"/>
    <s v="PASS"/>
    <x v="0"/>
  </r>
  <r>
    <s v="1-14-patient_email_is_present-"/>
    <n v="7"/>
    <s v="Legacy General Hospital 414"/>
    <x v="13"/>
    <n v="36"/>
    <n v="61"/>
    <n v="59.02"/>
    <s v="GT"/>
    <n v="90"/>
    <s v="FAIL"/>
    <x v="0"/>
  </r>
  <r>
    <s v="1-15-mother’s_maiden_name_is_present-"/>
    <n v="7"/>
    <s v="Legacy General Hospital 414"/>
    <x v="14"/>
    <n v="31"/>
    <n v="61"/>
    <n v="50.82"/>
    <s v="GT"/>
    <n v="90"/>
    <s v="FAIL"/>
    <x v="0"/>
  </r>
  <r>
    <s v="1-16-responsible_person_first_name_is_present-"/>
    <n v="7"/>
    <s v="Legacy General Hospital 414"/>
    <x v="15"/>
    <n v="61"/>
    <n v="61"/>
    <n v="100"/>
    <s v="GT"/>
    <n v="90"/>
    <s v="PASS"/>
    <x v="0"/>
  </r>
  <r>
    <s v="1-17-responsible_person_last_name_is_present-"/>
    <n v="7"/>
    <s v="Legacy General Hospital 414"/>
    <x v="16"/>
    <n v="61"/>
    <n v="61"/>
    <n v="100"/>
    <s v="GT"/>
    <n v="90"/>
    <s v="PASS"/>
    <x v="0"/>
  </r>
  <r>
    <s v="1-18-vaccine_administration_code_is_present-"/>
    <n v="7"/>
    <s v="Legacy General Hospital 414"/>
    <x v="17"/>
    <n v="388"/>
    <n v="388"/>
    <n v="100"/>
    <s v="GT"/>
    <n v="99"/>
    <s v="PASS"/>
    <x v="0"/>
  </r>
  <r>
    <s v="1-19-vaccine_administration_date_is_present-"/>
    <n v="7"/>
    <s v="Legacy General Hospital 414"/>
    <x v="18"/>
    <n v="388"/>
    <n v="388"/>
    <n v="100"/>
    <s v="GT"/>
    <n v="99"/>
    <s v="PASS"/>
    <x v="0"/>
  </r>
  <r>
    <s v="1-20-vaccine_information_source_(e-g-_admin/historical_indicator)_is_present-"/>
    <n v="7"/>
    <s v="Legacy General Hospital 414"/>
    <x v="19"/>
    <n v="388"/>
    <n v="388"/>
    <n v="100"/>
    <s v="GT"/>
    <n v="99"/>
    <s v="PASS"/>
    <x v="0"/>
  </r>
  <r>
    <s v="1-21-vaccine_lot_number_is_present-"/>
    <n v="7"/>
    <s v="Legacy General Hospital 414"/>
    <x v="20"/>
    <n v="388"/>
    <n v="388"/>
    <n v="100"/>
    <s v="GT"/>
    <n v="99"/>
    <s v="PASS"/>
    <x v="0"/>
  </r>
  <r>
    <s v="1-22-vaccine_lot_expiration_date_is_present-"/>
    <n v="7"/>
    <s v="Legacy General Hospital 414"/>
    <x v="21"/>
    <n v="388"/>
    <n v="388"/>
    <n v="100"/>
    <s v="GT"/>
    <n v="99"/>
    <s v="PASS"/>
    <x v="0"/>
  </r>
  <r>
    <s v="1-23-vaccine_eligibility_code_is_present-"/>
    <n v="7"/>
    <s v="Legacy General Hospital 414"/>
    <x v="22"/>
    <n v="388"/>
    <n v="388"/>
    <n v="100"/>
    <s v="GT"/>
    <n v="99"/>
    <s v="PASS"/>
    <x v="0"/>
  </r>
  <r>
    <s v="1-24-vaccine_funding_source_is_present-"/>
    <n v="7"/>
    <s v="Legacy General Hospital 414"/>
    <x v="23"/>
    <n v="388"/>
    <n v="388"/>
    <n v="100"/>
    <s v="GT"/>
    <n v="99"/>
    <s v="PASS"/>
    <x v="0"/>
  </r>
  <r>
    <s v="2-1-patients_born_on_the_first_of_the_month_do_not_exceed_normal_distribution_of_birth_dates-"/>
    <n v="7"/>
    <s v="Legacy General Hospital 414"/>
    <x v="24"/>
    <n v="1"/>
    <n v="61"/>
    <n v="1.64"/>
    <s v="LT"/>
    <n v="4"/>
    <s v="PASS"/>
    <x v="0"/>
  </r>
  <r>
    <s v="2-2-patients_born_on_the_15th_of_the_month_do_not_exceed_normal_distribution_of_birth_dates-"/>
    <n v="7"/>
    <s v="Legacy General Hospital 414"/>
    <x v="25"/>
    <n v="4"/>
    <n v="61"/>
    <n v="6.56"/>
    <s v="LT"/>
    <n v="4"/>
    <s v="FAIL"/>
    <x v="0"/>
  </r>
  <r>
    <s v="2-3-patients_born_on_the_last_day_of_the_month_do_not_exceed_normal_distribution_of_birth_dates-"/>
    <n v="7"/>
    <s v="Legacy General Hospital 414"/>
    <x v="26"/>
    <n v="1"/>
    <n v="61"/>
    <n v="1.64"/>
    <s v="LT"/>
    <n v="4"/>
    <s v="PASS"/>
    <x v="0"/>
  </r>
  <r>
    <s v="2-4-patient_has_more_vaccinations_than_expected-"/>
    <n v="7"/>
    <s v="Legacy General Hospital 414"/>
    <x v="27"/>
    <n v="0"/>
    <n v="61"/>
    <n v="0"/>
    <s v="LT"/>
    <n v="1"/>
    <s v="PASS"/>
    <x v="0"/>
  </r>
  <r>
    <s v="2-5-vaccine_administration_date_is_after_vaccine_lot_expiration_date-"/>
    <n v="7"/>
    <s v="Legacy General Hospital 414"/>
    <x v="28"/>
    <n v="0"/>
    <n v="388"/>
    <n v="0"/>
    <s v="LT"/>
    <n v="1"/>
    <s v="PASS"/>
    <x v="0"/>
  </r>
  <r>
    <s v="2-6-vaccine_administration_date_is_before_birth_date-"/>
    <n v="7"/>
    <s v="Legacy General Hospital 414"/>
    <x v="29"/>
    <n v="0"/>
    <n v="388"/>
    <n v="0"/>
    <s v="LT"/>
    <n v="1"/>
    <s v="PASS"/>
    <x v="0"/>
  </r>
  <r>
    <s v="2-7-vaccine_administration_dates_on_the_first_day_of_the_month_do_not_exceed_normal_distribution_of_administrations_dates-"/>
    <n v="7"/>
    <s v="Legacy General Hospital 414"/>
    <x v="30"/>
    <n v="0"/>
    <n v="388"/>
    <n v="0"/>
    <s v="LT"/>
    <n v="4"/>
    <s v="PASS"/>
    <x v="0"/>
  </r>
  <r>
    <s v="2-8-vaccine_administration_dates_on_the_15th_of_the_month_do_not_exceed_normal_distribution_of_administration_dates-"/>
    <n v="7"/>
    <s v="Legacy General Hospital 414"/>
    <x v="31"/>
    <n v="11"/>
    <n v="388"/>
    <n v="2.84"/>
    <s v="LT"/>
    <n v="4"/>
    <s v="PASS"/>
    <x v="0"/>
  </r>
  <r>
    <s v="2-9-vaccine_administration_dates_on_the_last_day_of_the_month_do_not_exceed_normal_distribution_of_administration_dates-"/>
    <n v="7"/>
    <s v="Legacy General Hospital 414"/>
    <x v="32"/>
    <n v="2"/>
    <n v="388"/>
    <n v="0.52"/>
    <s v="LT"/>
    <n v="4"/>
    <s v="PASS"/>
    <x v="0"/>
  </r>
  <r>
    <s v="2-10-vaccine_administration_code_was_administered_at_an_improbable_age-"/>
    <n v="7"/>
    <s v="Legacy General Hospital 414"/>
    <x v="33"/>
    <n v="28"/>
    <n v="388"/>
    <n v="7.22"/>
    <s v="LT"/>
    <n v="1"/>
    <s v="FAIL"/>
    <x v="0"/>
  </r>
  <r>
    <s v="2-11-vaccine_administration_code_is_not_specific_for_administered_vaccination_event-"/>
    <n v="7"/>
    <s v="Legacy General Hospital 414"/>
    <x v="34"/>
    <n v="0"/>
    <n v="388"/>
    <n v="0"/>
    <s v="LT"/>
    <n v="1"/>
    <s v="PASS"/>
    <x v="0"/>
  </r>
  <r>
    <s v="2-12-vaccine_lot_number_has_an_invalid_prefix-"/>
    <n v="7"/>
    <s v="Legacy General Hospital 414"/>
    <x v="35"/>
    <n v="0"/>
    <n v="388"/>
    <n v="0"/>
    <s v="LT"/>
    <n v="1"/>
    <s v="PASS"/>
    <x v="0"/>
  </r>
  <r>
    <s v="2-13-vaccine_lot_number_has_an_invalid_infix-"/>
    <n v="7"/>
    <s v="Legacy General Hospital 414"/>
    <x v="36"/>
    <n v="0"/>
    <n v="388"/>
    <n v="0"/>
    <s v="LT"/>
    <n v="1"/>
    <s v="PASS"/>
    <x v="0"/>
  </r>
  <r>
    <s v="2-14-vaccine_lot_number_has_an_invalid_suffix-"/>
    <n v="7"/>
    <s v="Legacy General Hospital 414"/>
    <x v="37"/>
    <n v="0"/>
    <n v="388"/>
    <n v="0"/>
    <s v="LT"/>
    <n v="1"/>
    <s v="PASS"/>
    <x v="0"/>
  </r>
  <r>
    <s v="2-15-vaccine_lot_number_contains_at_least_one_invalid_character-"/>
    <n v="7"/>
    <s v="Legacy General Hospital 414"/>
    <x v="38"/>
    <n v="0"/>
    <n v="388"/>
    <n v="0"/>
    <s v="LT"/>
    <n v="1"/>
    <s v="PASS"/>
    <x v="0"/>
  </r>
  <r>
    <s v="2-16-vaccine_lot_number_is_too_short-"/>
    <n v="7"/>
    <s v="Legacy General Hospital 414"/>
    <x v="39"/>
    <n v="0"/>
    <n v="388"/>
    <n v="0"/>
    <s v="LT"/>
    <n v="1"/>
    <s v="PASS"/>
    <x v="0"/>
  </r>
  <r>
    <s v="2-17-vaccine_administration_code_is_unrecognized-"/>
    <n v="7"/>
    <s v="Legacy General Hospital 414"/>
    <x v="40"/>
    <n v="0"/>
    <n v="388"/>
    <n v="0"/>
    <s v="LT"/>
    <n v="1"/>
    <s v="PASS"/>
    <x v="0"/>
  </r>
  <r>
    <s v="2-18-vaccine_manufacturer_is_unrecognized-"/>
    <n v="7"/>
    <s v="Legacy General Hospital 414"/>
    <x v="41"/>
    <n v="0"/>
    <n v="388"/>
    <n v="0"/>
    <s v="LT"/>
    <n v="1"/>
    <s v="PASS"/>
    <x v="0"/>
  </r>
  <r>
    <s v="2-19-vaccine_administration_route_is_unrecognized-"/>
    <n v="7"/>
    <s v="Legacy General Hospital 414"/>
    <x v="42"/>
    <n v="0"/>
    <n v="388"/>
    <n v="0"/>
    <s v="LT"/>
    <n v="1"/>
    <s v="PASS"/>
    <x v="0"/>
  </r>
  <r>
    <s v="2-20-vaccine_body_site_is_unrecognized-"/>
    <n v="7"/>
    <s v="Legacy General Hospital 414"/>
    <x v="43"/>
    <n v="0"/>
    <n v="388"/>
    <n v="0"/>
    <s v="LT"/>
    <n v="1"/>
    <s v="PASS"/>
    <x v="0"/>
  </r>
  <r>
    <s v="2-21-vaccination_information_source_is_administered_but_appeared_to_be_historical-"/>
    <n v="7"/>
    <s v="Legacy General Hospital 414"/>
    <x v="44"/>
    <n v="0"/>
    <n v="388"/>
    <n v="0"/>
    <s v="NONE"/>
    <s v="NONE"/>
    <s v="NONE"/>
    <x v="0"/>
  </r>
  <r>
    <s v="2-22-_funding_source_does_not_match_eligibility_code"/>
    <n v="7"/>
    <s v="Legacy General Hospital 414"/>
    <x v="45"/>
    <n v="0"/>
    <n v="388"/>
    <n v="0"/>
    <s v="NONE"/>
    <s v="NONE"/>
    <s v="NONE"/>
    <x v="0"/>
  </r>
  <r>
    <s v="3-1-administered_vaccination_events_are_entered_into_the_iis_within_one_calendar_day_from_administration_date-"/>
    <n v="7"/>
    <s v="Legacy General Hospital 414"/>
    <x v="46"/>
    <n v="379"/>
    <n v="388"/>
    <n v="97.68"/>
    <s v="GT"/>
    <n v="95"/>
    <s v="PASS"/>
    <x v="0"/>
  </r>
  <r>
    <s v="3-2-patient_entry_into_iis_≤30_days_from_birth"/>
    <n v="7"/>
    <s v="Legacy General Hospital 414"/>
    <x v="47"/>
    <n v="52"/>
    <n v="61"/>
    <n v="85.25"/>
    <s v="GT"/>
    <n v="95"/>
    <s v="FAIL"/>
    <x v="0"/>
  </r>
  <r>
    <s v="3-3-patient_entry_into_iis_30–45_days_from_birth"/>
    <n v="7"/>
    <s v="Legacy General Hospital 414"/>
    <x v="48"/>
    <n v="6"/>
    <n v="61"/>
    <n v="9.84"/>
    <s v="LT"/>
    <n v="5"/>
    <s v="FAIL"/>
    <x v="0"/>
  </r>
  <r>
    <s v="3-4-patient_entry_into_iis_45–60_days_from_birth"/>
    <n v="7"/>
    <s v="Legacy General Hospital 414"/>
    <x v="49"/>
    <n v="1"/>
    <n v="61"/>
    <n v="1.64"/>
    <s v="LT"/>
    <n v="5"/>
    <s v="PASS"/>
    <x v="0"/>
  </r>
  <r>
    <s v="3-5-patient_entry_into_iis_&gt;_60_days_from_birth"/>
    <n v="7"/>
    <s v="Legacy General Hospital 414"/>
    <x v="50"/>
    <n v="2"/>
    <n v="61"/>
    <n v="3.28"/>
    <s v="LT"/>
    <n v="5"/>
    <s v="PASS"/>
    <x v="0"/>
  </r>
  <r>
    <s v="3-6-administered_dose_entry_into_iis_2-7_days_from_admin_date"/>
    <n v="7"/>
    <s v="Legacy General Hospital 414"/>
    <x v="51"/>
    <n v="0"/>
    <n v="388"/>
    <n v="0"/>
    <s v="LT"/>
    <n v="5"/>
    <s v="PASS"/>
    <x v="0"/>
  </r>
  <r>
    <s v="3-7-administered_dose_entry_into_iis_8-14_days_from_admin_date"/>
    <n v="7"/>
    <s v="Legacy General Hospital 414"/>
    <x v="52"/>
    <n v="0"/>
    <n v="388"/>
    <n v="0"/>
    <s v="LT"/>
    <n v="5"/>
    <s v="PASS"/>
    <x v="0"/>
  </r>
  <r>
    <s v="3-8-administered_dose_entry_into_iis_&gt;_14_days_from_admin_date"/>
    <n v="7"/>
    <s v="Legacy General Hospital 414"/>
    <x v="53"/>
    <n v="9"/>
    <n v="388"/>
    <n v="2.3199999999999998"/>
    <s v="LT"/>
    <n v="5"/>
    <s v="PASS"/>
    <x v="0"/>
  </r>
  <r>
    <s v="1-1-patient_first_name_is_present-"/>
    <n v="51"/>
    <s v="Legacy Medical Center 313"/>
    <x v="0"/>
    <n v="6"/>
    <n v="6"/>
    <n v="100"/>
    <s v="GT"/>
    <n v="99"/>
    <s v="PASS"/>
    <x v="0"/>
  </r>
  <r>
    <s v="1-2-patient_middle_name_is_present-"/>
    <n v="51"/>
    <s v="Legacy Medical Center 313"/>
    <x v="1"/>
    <n v="6"/>
    <n v="6"/>
    <n v="100"/>
    <s v="GT"/>
    <n v="75"/>
    <s v="PASS"/>
    <x v="0"/>
  </r>
  <r>
    <s v="1-3-patient_name_last_is_present-"/>
    <n v="51"/>
    <s v="Legacy Medical Center 313"/>
    <x v="2"/>
    <n v="6"/>
    <n v="6"/>
    <n v="100"/>
    <s v="GT"/>
    <n v="99"/>
    <s v="PASS"/>
    <x v="0"/>
  </r>
  <r>
    <s v="1-4-patient_birth_date_is_present-_x0009_"/>
    <n v="51"/>
    <s v="Legacy Medical Center 313"/>
    <x v="3"/>
    <n v="6"/>
    <n v="6"/>
    <n v="100"/>
    <s v="GT"/>
    <n v="99"/>
    <s v="PASS"/>
    <x v="0"/>
  </r>
  <r>
    <s v="1-5-patient_gender_is_present-"/>
    <n v="51"/>
    <s v="Legacy Medical Center 313"/>
    <x v="4"/>
    <n v="6"/>
    <n v="6"/>
    <n v="100"/>
    <s v="GT"/>
    <n v="99"/>
    <s v="PASS"/>
    <x v="0"/>
  </r>
  <r>
    <s v="1-6-patient_address_street_is_present-"/>
    <n v="51"/>
    <s v="Legacy Medical Center 313"/>
    <x v="5"/>
    <n v="6"/>
    <n v="6"/>
    <n v="100"/>
    <s v="GT"/>
    <n v="85"/>
    <s v="PASS"/>
    <x v="0"/>
  </r>
  <r>
    <s v="1-7-_patient_address_city_is_present-_x0009_"/>
    <n v="51"/>
    <s v="Legacy Medical Center 313"/>
    <x v="6"/>
    <n v="6"/>
    <n v="6"/>
    <n v="100"/>
    <s v="GT"/>
    <n v="85"/>
    <s v="PASS"/>
    <x v="0"/>
  </r>
  <r>
    <s v="1-8-patient_address_state_is_present-_x0009_"/>
    <n v="51"/>
    <s v="Legacy Medical Center 313"/>
    <x v="7"/>
    <n v="6"/>
    <n v="6"/>
    <n v="100"/>
    <s v="GT"/>
    <n v="85"/>
    <s v="PASS"/>
    <x v="0"/>
  </r>
  <r>
    <s v="1-9-patient_address_zip_code_is_present-_x0009_"/>
    <n v="51"/>
    <s v="Legacy Medical Center 313"/>
    <x v="8"/>
    <n v="6"/>
    <n v="6"/>
    <n v="100"/>
    <s v="GT"/>
    <n v="85"/>
    <s v="PASS"/>
    <x v="0"/>
  </r>
  <r>
    <s v="1-10-patient_complete_address_is_present-"/>
    <n v="51"/>
    <s v="Legacy Medical Center 313"/>
    <x v="9"/>
    <n v="6"/>
    <n v="6"/>
    <n v="100"/>
    <s v="GT"/>
    <n v="85"/>
    <s v="PASS"/>
    <x v="0"/>
  </r>
  <r>
    <s v="1-11-patient_race_is_present-"/>
    <n v="51"/>
    <s v="Legacy Medical Center 313"/>
    <x v="10"/>
    <n v="6"/>
    <n v="6"/>
    <n v="100"/>
    <s v="GT"/>
    <n v="95"/>
    <s v="PASS"/>
    <x v="0"/>
  </r>
  <r>
    <s v="1-12-patient_ethnicity_is_present-"/>
    <n v="51"/>
    <s v="Legacy Medical Center 313"/>
    <x v="11"/>
    <n v="6"/>
    <n v="6"/>
    <n v="100"/>
    <s v="GT"/>
    <n v="95"/>
    <s v="PASS"/>
    <x v="0"/>
  </r>
  <r>
    <s v="1-13-patient_phone_number_is_present-"/>
    <n v="51"/>
    <s v="Legacy Medical Center 313"/>
    <x v="12"/>
    <n v="6"/>
    <n v="6"/>
    <n v="100"/>
    <s v="GT"/>
    <n v="90"/>
    <s v="PASS"/>
    <x v="0"/>
  </r>
  <r>
    <s v="1-14-patient_email_is_present-"/>
    <n v="51"/>
    <s v="Legacy Medical Center 313"/>
    <x v="13"/>
    <n v="3"/>
    <n v="6"/>
    <n v="50"/>
    <s v="GT"/>
    <n v="90"/>
    <s v="FAIL"/>
    <x v="0"/>
  </r>
  <r>
    <s v="1-15-mother’s_maiden_name_is_present-"/>
    <n v="51"/>
    <s v="Legacy Medical Center 313"/>
    <x v="14"/>
    <n v="3"/>
    <n v="6"/>
    <n v="50"/>
    <s v="GT"/>
    <n v="90"/>
    <s v="FAIL"/>
    <x v="0"/>
  </r>
  <r>
    <s v="1-16-responsible_person_first_name_is_present-"/>
    <n v="51"/>
    <s v="Legacy Medical Center 313"/>
    <x v="15"/>
    <n v="3"/>
    <n v="6"/>
    <n v="50"/>
    <s v="GT"/>
    <n v="90"/>
    <s v="FAIL"/>
    <x v="0"/>
  </r>
  <r>
    <s v="1-17-responsible_person_last_name_is_present-"/>
    <n v="51"/>
    <s v="Legacy Medical Center 313"/>
    <x v="16"/>
    <n v="3"/>
    <n v="6"/>
    <n v="50"/>
    <s v="GT"/>
    <n v="90"/>
    <s v="FAIL"/>
    <x v="0"/>
  </r>
  <r>
    <s v="1-18-vaccine_administration_code_is_present-"/>
    <n v="51"/>
    <s v="Legacy Medical Center 313"/>
    <x v="17"/>
    <n v="27"/>
    <n v="27"/>
    <n v="100"/>
    <s v="GT"/>
    <n v="99"/>
    <s v="PASS"/>
    <x v="0"/>
  </r>
  <r>
    <s v="1-19-vaccine_administration_date_is_present-"/>
    <n v="51"/>
    <s v="Legacy Medical Center 313"/>
    <x v="18"/>
    <n v="27"/>
    <n v="27"/>
    <n v="100"/>
    <s v="GT"/>
    <n v="99"/>
    <s v="PASS"/>
    <x v="0"/>
  </r>
  <r>
    <s v="1-20-vaccine_information_source_(e-g-_admin/historical_indicator)_is_present-"/>
    <n v="51"/>
    <s v="Legacy Medical Center 313"/>
    <x v="19"/>
    <n v="27"/>
    <n v="27"/>
    <n v="100"/>
    <s v="GT"/>
    <n v="99"/>
    <s v="PASS"/>
    <x v="0"/>
  </r>
  <r>
    <s v="1-21-vaccine_lot_number_is_present-"/>
    <n v="51"/>
    <s v="Legacy Medical Center 313"/>
    <x v="20"/>
    <n v="27"/>
    <n v="27"/>
    <n v="100"/>
    <s v="GT"/>
    <n v="99"/>
    <s v="PASS"/>
    <x v="0"/>
  </r>
  <r>
    <s v="1-22-vaccine_lot_expiration_date_is_present-"/>
    <n v="51"/>
    <s v="Legacy Medical Center 313"/>
    <x v="21"/>
    <n v="27"/>
    <n v="27"/>
    <n v="100"/>
    <s v="GT"/>
    <n v="99"/>
    <s v="PASS"/>
    <x v="0"/>
  </r>
  <r>
    <s v="1-23-vaccine_eligibility_code_is_present-"/>
    <n v="51"/>
    <s v="Legacy Medical Center 313"/>
    <x v="22"/>
    <n v="27"/>
    <n v="27"/>
    <n v="100"/>
    <s v="GT"/>
    <n v="99"/>
    <s v="PASS"/>
    <x v="0"/>
  </r>
  <r>
    <s v="1-24-vaccine_funding_source_is_present-"/>
    <n v="51"/>
    <s v="Legacy Medical Center 313"/>
    <x v="23"/>
    <n v="27"/>
    <n v="27"/>
    <n v="100"/>
    <s v="GT"/>
    <n v="99"/>
    <s v="PASS"/>
    <x v="0"/>
  </r>
  <r>
    <s v="2-1-patients_born_on_the_first_of_the_month_do_not_exceed_normal_distribution_of_birth_dates-"/>
    <n v="51"/>
    <s v="Legacy Medical Center 313"/>
    <x v="24"/>
    <n v="0"/>
    <n v="6"/>
    <n v="0"/>
    <s v="LT"/>
    <n v="4"/>
    <s v="PASS"/>
    <x v="0"/>
  </r>
  <r>
    <s v="2-2-patients_born_on_the_15th_of_the_month_do_not_exceed_normal_distribution_of_birth_dates-"/>
    <n v="51"/>
    <s v="Legacy Medical Center 313"/>
    <x v="25"/>
    <n v="0"/>
    <n v="6"/>
    <n v="0"/>
    <s v="LT"/>
    <n v="4"/>
    <s v="PASS"/>
    <x v="0"/>
  </r>
  <r>
    <s v="2-3-patients_born_on_the_last_day_of_the_month_do_not_exceed_normal_distribution_of_birth_dates-"/>
    <n v="51"/>
    <s v="Legacy Medical Center 313"/>
    <x v="26"/>
    <n v="0"/>
    <n v="6"/>
    <n v="0"/>
    <s v="LT"/>
    <n v="4"/>
    <s v="PASS"/>
    <x v="0"/>
  </r>
  <r>
    <s v="2-4-patient_has_more_vaccinations_than_expected-"/>
    <n v="51"/>
    <s v="Legacy Medical Center 313"/>
    <x v="27"/>
    <n v="0"/>
    <n v="6"/>
    <n v="0"/>
    <s v="LT"/>
    <n v="1"/>
    <s v="PASS"/>
    <x v="0"/>
  </r>
  <r>
    <s v="2-5-vaccine_administration_date_is_after_vaccine_lot_expiration_date-"/>
    <n v="51"/>
    <s v="Legacy Medical Center 313"/>
    <x v="28"/>
    <n v="0"/>
    <n v="27"/>
    <n v="0"/>
    <s v="LT"/>
    <n v="1"/>
    <s v="PASS"/>
    <x v="0"/>
  </r>
  <r>
    <s v="2-6-vaccine_administration_date_is_before_birth_date-"/>
    <n v="51"/>
    <s v="Legacy Medical Center 313"/>
    <x v="29"/>
    <n v="0"/>
    <n v="27"/>
    <n v="0"/>
    <s v="LT"/>
    <n v="1"/>
    <s v="PASS"/>
    <x v="0"/>
  </r>
  <r>
    <s v="2-7-vaccine_administration_dates_on_the_first_day_of_the_month_do_not_exceed_normal_distribution_of_administrations_dates-"/>
    <n v="51"/>
    <s v="Legacy Medical Center 313"/>
    <x v="30"/>
    <n v="0"/>
    <n v="27"/>
    <n v="0"/>
    <s v="LT"/>
    <n v="4"/>
    <s v="PASS"/>
    <x v="0"/>
  </r>
  <r>
    <s v="2-8-vaccine_administration_dates_on_the_15th_of_the_month_do_not_exceed_normal_distribution_of_administration_dates-"/>
    <n v="51"/>
    <s v="Legacy Medical Center 313"/>
    <x v="31"/>
    <n v="1"/>
    <n v="27"/>
    <n v="3.7"/>
    <s v="LT"/>
    <n v="4"/>
    <s v="PASS"/>
    <x v="0"/>
  </r>
  <r>
    <s v="2-9-vaccine_administration_dates_on_the_last_day_of_the_month_do_not_exceed_normal_distribution_of_administration_dates-"/>
    <n v="51"/>
    <s v="Legacy Medical Center 313"/>
    <x v="32"/>
    <n v="0"/>
    <n v="27"/>
    <n v="0"/>
    <s v="LT"/>
    <n v="4"/>
    <s v="PASS"/>
    <x v="0"/>
  </r>
  <r>
    <s v="2-10-vaccine_administration_code_was_administered_at_an_improbable_age-"/>
    <n v="51"/>
    <s v="Legacy Medical Center 313"/>
    <x v="33"/>
    <n v="4"/>
    <n v="27"/>
    <n v="14.81"/>
    <s v="LT"/>
    <n v="1"/>
    <s v="FAIL"/>
    <x v="0"/>
  </r>
  <r>
    <s v="2-11-vaccine_administration_code_is_not_specific_for_administered_vaccination_event-"/>
    <n v="51"/>
    <s v="Legacy Medical Center 313"/>
    <x v="34"/>
    <n v="0"/>
    <n v="27"/>
    <n v="0"/>
    <s v="LT"/>
    <n v="1"/>
    <s v="PASS"/>
    <x v="0"/>
  </r>
  <r>
    <s v="2-12-vaccine_lot_number_has_an_invalid_prefix-"/>
    <n v="51"/>
    <s v="Legacy Medical Center 313"/>
    <x v="35"/>
    <n v="0"/>
    <n v="27"/>
    <n v="0"/>
    <s v="LT"/>
    <n v="1"/>
    <s v="PASS"/>
    <x v="0"/>
  </r>
  <r>
    <s v="2-13-vaccine_lot_number_has_an_invalid_infix-"/>
    <n v="51"/>
    <s v="Legacy Medical Center 313"/>
    <x v="36"/>
    <n v="0"/>
    <n v="27"/>
    <n v="0"/>
    <s v="LT"/>
    <n v="1"/>
    <s v="PASS"/>
    <x v="0"/>
  </r>
  <r>
    <s v="2-14-vaccine_lot_number_has_an_invalid_suffix-"/>
    <n v="51"/>
    <s v="Legacy Medical Center 313"/>
    <x v="37"/>
    <n v="0"/>
    <n v="27"/>
    <n v="0"/>
    <s v="LT"/>
    <n v="1"/>
    <s v="PASS"/>
    <x v="0"/>
  </r>
  <r>
    <s v="2-15-vaccine_lot_number_contains_at_least_one_invalid_character-"/>
    <n v="51"/>
    <s v="Legacy Medical Center 313"/>
    <x v="38"/>
    <n v="0"/>
    <n v="27"/>
    <n v="0"/>
    <s v="LT"/>
    <n v="1"/>
    <s v="PASS"/>
    <x v="0"/>
  </r>
  <r>
    <s v="2-16-vaccine_lot_number_is_too_short-"/>
    <n v="51"/>
    <s v="Legacy Medical Center 313"/>
    <x v="39"/>
    <n v="0"/>
    <n v="27"/>
    <n v="0"/>
    <s v="LT"/>
    <n v="1"/>
    <s v="PASS"/>
    <x v="0"/>
  </r>
  <r>
    <s v="2-17-vaccine_administration_code_is_unrecognized-"/>
    <n v="51"/>
    <s v="Legacy Medical Center 313"/>
    <x v="40"/>
    <n v="0"/>
    <n v="27"/>
    <n v="0"/>
    <s v="LT"/>
    <n v="1"/>
    <s v="PASS"/>
    <x v="0"/>
  </r>
  <r>
    <s v="2-18-vaccine_manufacturer_is_unrecognized-"/>
    <n v="51"/>
    <s v="Legacy Medical Center 313"/>
    <x v="41"/>
    <n v="0"/>
    <n v="27"/>
    <n v="0"/>
    <s v="LT"/>
    <n v="1"/>
    <s v="PASS"/>
    <x v="0"/>
  </r>
  <r>
    <s v="2-19-vaccine_administration_route_is_unrecognized-"/>
    <n v="51"/>
    <s v="Legacy Medical Center 313"/>
    <x v="42"/>
    <n v="0"/>
    <n v="27"/>
    <n v="0"/>
    <s v="LT"/>
    <n v="1"/>
    <s v="PASS"/>
    <x v="0"/>
  </r>
  <r>
    <s v="2-20-vaccine_body_site_is_unrecognized-"/>
    <n v="51"/>
    <s v="Legacy Medical Center 313"/>
    <x v="43"/>
    <n v="2"/>
    <n v="27"/>
    <n v="7.41"/>
    <s v="LT"/>
    <n v="1"/>
    <s v="FAIL"/>
    <x v="0"/>
  </r>
  <r>
    <s v="2-21-vaccination_information_source_is_administered_but_appeared_to_be_historical-"/>
    <n v="51"/>
    <s v="Legacy Medical Center 313"/>
    <x v="44"/>
    <n v="0"/>
    <n v="27"/>
    <n v="0"/>
    <s v="NONE"/>
    <s v="NONE"/>
    <s v="NONE"/>
    <x v="0"/>
  </r>
  <r>
    <s v="2-22-_funding_source_does_not_match_eligibility_code"/>
    <n v="51"/>
    <s v="Legacy Medical Center 313"/>
    <x v="45"/>
    <n v="1"/>
    <n v="27"/>
    <n v="3.7"/>
    <s v="NONE"/>
    <s v="NONE"/>
    <s v="NONE"/>
    <x v="0"/>
  </r>
  <r>
    <s v="3-1-administered_vaccination_events_are_entered_into_the_iis_within_one_calendar_day_from_administration_date-"/>
    <n v="51"/>
    <s v="Legacy Medical Center 313"/>
    <x v="46"/>
    <n v="27"/>
    <n v="27"/>
    <n v="100"/>
    <s v="GT"/>
    <n v="95"/>
    <s v="PASS"/>
    <x v="0"/>
  </r>
  <r>
    <s v="3-2-patient_entry_into_iis_≤30_days_from_birth"/>
    <n v="51"/>
    <s v="Legacy Medical Center 313"/>
    <x v="47"/>
    <n v="5"/>
    <n v="6"/>
    <n v="83.33"/>
    <s v="GT"/>
    <n v="95"/>
    <s v="FAIL"/>
    <x v="0"/>
  </r>
  <r>
    <s v="3-3-patient_entry_into_iis_30–45_days_from_birth"/>
    <n v="51"/>
    <s v="Legacy Medical Center 313"/>
    <x v="48"/>
    <n v="0"/>
    <n v="6"/>
    <n v="0"/>
    <s v="LT"/>
    <n v="5"/>
    <s v="PASS"/>
    <x v="0"/>
  </r>
  <r>
    <s v="3-4-patient_entry_into_iis_45–60_days_from_birth"/>
    <n v="51"/>
    <s v="Legacy Medical Center 313"/>
    <x v="49"/>
    <n v="0"/>
    <n v="6"/>
    <n v="0"/>
    <s v="LT"/>
    <n v="5"/>
    <s v="PASS"/>
    <x v="0"/>
  </r>
  <r>
    <s v="3-5-patient_entry_into_iis_&gt;_60_days_from_birth"/>
    <n v="51"/>
    <s v="Legacy Medical Center 313"/>
    <x v="50"/>
    <n v="1"/>
    <n v="6"/>
    <n v="16.670000000000002"/>
    <s v="LT"/>
    <n v="5"/>
    <s v="FAIL"/>
    <x v="0"/>
  </r>
  <r>
    <s v="3-6-administered_dose_entry_into_iis_2-7_days_from_admin_date"/>
    <n v="51"/>
    <s v="Legacy Medical Center 313"/>
    <x v="51"/>
    <n v="0"/>
    <n v="27"/>
    <n v="0"/>
    <s v="LT"/>
    <n v="5"/>
    <s v="PASS"/>
    <x v="0"/>
  </r>
  <r>
    <s v="3-7-administered_dose_entry_into_iis_8-14_days_from_admin_date"/>
    <n v="51"/>
    <s v="Legacy Medical Center 313"/>
    <x v="52"/>
    <n v="0"/>
    <n v="27"/>
    <n v="0"/>
    <s v="LT"/>
    <n v="5"/>
    <s v="PASS"/>
    <x v="0"/>
  </r>
  <r>
    <s v="3-8-administered_dose_entry_into_iis_&gt;_14_days_from_admin_date"/>
    <n v="51"/>
    <s v="Legacy Medical Center 313"/>
    <x v="53"/>
    <n v="0"/>
    <n v="27"/>
    <n v="0"/>
    <s v="LT"/>
    <n v="5"/>
    <s v="PASS"/>
    <x v="0"/>
  </r>
  <r>
    <s v="1-1-patient_first_name_is_present-"/>
    <n v="141"/>
    <s v="Legacy Regional Hospital 112"/>
    <x v="0"/>
    <n v="19"/>
    <n v="19"/>
    <n v="100"/>
    <s v="GT"/>
    <n v="99"/>
    <s v="PASS"/>
    <x v="10"/>
  </r>
  <r>
    <s v="1-2-patient_middle_name_is_present-"/>
    <n v="141"/>
    <s v="Legacy Regional Hospital 112"/>
    <x v="1"/>
    <n v="17"/>
    <n v="19"/>
    <n v="89.47"/>
    <s v="GT"/>
    <n v="75"/>
    <s v="PASS"/>
    <x v="10"/>
  </r>
  <r>
    <s v="1-3-patient_name_last_is_present-"/>
    <n v="141"/>
    <s v="Legacy Regional Hospital 112"/>
    <x v="2"/>
    <n v="19"/>
    <n v="19"/>
    <n v="100"/>
    <s v="GT"/>
    <n v="99"/>
    <s v="PASS"/>
    <x v="10"/>
  </r>
  <r>
    <s v="1-4-patient_birth_date_is_present-_x0009_"/>
    <n v="141"/>
    <s v="Legacy Regional Hospital 112"/>
    <x v="3"/>
    <n v="19"/>
    <n v="19"/>
    <n v="100"/>
    <s v="GT"/>
    <n v="99"/>
    <s v="PASS"/>
    <x v="10"/>
  </r>
  <r>
    <s v="1-5-patient_gender_is_present-"/>
    <n v="141"/>
    <s v="Legacy Regional Hospital 112"/>
    <x v="4"/>
    <n v="19"/>
    <n v="19"/>
    <n v="100"/>
    <s v="GT"/>
    <n v="99"/>
    <s v="PASS"/>
    <x v="10"/>
  </r>
  <r>
    <s v="1-6-patient_address_street_is_present-"/>
    <n v="141"/>
    <s v="Legacy Regional Hospital 112"/>
    <x v="5"/>
    <n v="19"/>
    <n v="19"/>
    <n v="100"/>
    <s v="GT"/>
    <n v="85"/>
    <s v="PASS"/>
    <x v="10"/>
  </r>
  <r>
    <s v="1-7-_patient_address_city_is_present-_x0009_"/>
    <n v="141"/>
    <s v="Legacy Regional Hospital 112"/>
    <x v="6"/>
    <n v="19"/>
    <n v="19"/>
    <n v="100"/>
    <s v="GT"/>
    <n v="85"/>
    <s v="PASS"/>
    <x v="10"/>
  </r>
  <r>
    <s v="1-8-patient_address_state_is_present-_x0009_"/>
    <n v="141"/>
    <s v="Legacy Regional Hospital 112"/>
    <x v="7"/>
    <n v="19"/>
    <n v="19"/>
    <n v="100"/>
    <s v="GT"/>
    <n v="85"/>
    <s v="PASS"/>
    <x v="10"/>
  </r>
  <r>
    <s v="1-9-patient_address_zip_code_is_present-_x0009_"/>
    <n v="141"/>
    <s v="Legacy Regional Hospital 112"/>
    <x v="8"/>
    <n v="19"/>
    <n v="19"/>
    <n v="100"/>
    <s v="GT"/>
    <n v="85"/>
    <s v="PASS"/>
    <x v="10"/>
  </r>
  <r>
    <s v="1-10-patient_complete_address_is_present-"/>
    <n v="141"/>
    <s v="Legacy Regional Hospital 112"/>
    <x v="9"/>
    <n v="19"/>
    <n v="19"/>
    <n v="100"/>
    <s v="GT"/>
    <n v="85"/>
    <s v="PASS"/>
    <x v="10"/>
  </r>
  <r>
    <s v="1-11-patient_race_is_present-"/>
    <n v="141"/>
    <s v="Legacy Regional Hospital 112"/>
    <x v="10"/>
    <n v="19"/>
    <n v="19"/>
    <n v="100"/>
    <s v="GT"/>
    <n v="95"/>
    <s v="PASS"/>
    <x v="10"/>
  </r>
  <r>
    <s v="1-12-patient_ethnicity_is_present-"/>
    <n v="141"/>
    <s v="Legacy Regional Hospital 112"/>
    <x v="11"/>
    <n v="19"/>
    <n v="19"/>
    <n v="100"/>
    <s v="GT"/>
    <n v="95"/>
    <s v="PASS"/>
    <x v="10"/>
  </r>
  <r>
    <s v="1-13-patient_phone_number_is_present-"/>
    <n v="141"/>
    <s v="Legacy Regional Hospital 112"/>
    <x v="12"/>
    <n v="19"/>
    <n v="19"/>
    <n v="100"/>
    <s v="GT"/>
    <n v="90"/>
    <s v="PASS"/>
    <x v="10"/>
  </r>
  <r>
    <s v="1-14-patient_email_is_present-"/>
    <n v="141"/>
    <s v="Legacy Regional Hospital 112"/>
    <x v="13"/>
    <n v="8"/>
    <n v="19"/>
    <n v="42.11"/>
    <s v="GT"/>
    <n v="90"/>
    <s v="FAIL"/>
    <x v="10"/>
  </r>
  <r>
    <s v="1-15-mother’s_maiden_name_is_present-"/>
    <n v="141"/>
    <s v="Legacy Regional Hospital 112"/>
    <x v="14"/>
    <n v="18"/>
    <n v="19"/>
    <n v="94.74"/>
    <s v="GT"/>
    <n v="90"/>
    <s v="PASS"/>
    <x v="10"/>
  </r>
  <r>
    <s v="1-16-responsible_person_first_name_is_present-"/>
    <n v="141"/>
    <s v="Legacy Regional Hospital 112"/>
    <x v="15"/>
    <n v="18"/>
    <n v="19"/>
    <n v="94.74"/>
    <s v="GT"/>
    <n v="90"/>
    <s v="PASS"/>
    <x v="10"/>
  </r>
  <r>
    <s v="1-17-responsible_person_last_name_is_present-"/>
    <n v="141"/>
    <s v="Legacy Regional Hospital 112"/>
    <x v="16"/>
    <n v="18"/>
    <n v="19"/>
    <n v="94.74"/>
    <s v="GT"/>
    <n v="90"/>
    <s v="PASS"/>
    <x v="10"/>
  </r>
  <r>
    <s v="1-18-vaccine_administration_code_is_present-"/>
    <n v="141"/>
    <s v="Legacy Regional Hospital 112"/>
    <x v="17"/>
    <n v="268"/>
    <n v="268"/>
    <n v="100"/>
    <s v="GT"/>
    <n v="99"/>
    <s v="PASS"/>
    <x v="10"/>
  </r>
  <r>
    <s v="1-19-vaccine_administration_date_is_present-"/>
    <n v="141"/>
    <s v="Legacy Regional Hospital 112"/>
    <x v="18"/>
    <n v="268"/>
    <n v="268"/>
    <n v="100"/>
    <s v="GT"/>
    <n v="99"/>
    <s v="PASS"/>
    <x v="10"/>
  </r>
  <r>
    <s v="1-20-vaccine_information_source_(e-g-_admin/historical_indicator)_is_present-"/>
    <n v="141"/>
    <s v="Legacy Regional Hospital 112"/>
    <x v="19"/>
    <n v="268"/>
    <n v="268"/>
    <n v="100"/>
    <s v="GT"/>
    <n v="99"/>
    <s v="PASS"/>
    <x v="10"/>
  </r>
  <r>
    <s v="1-21-vaccine_lot_number_is_present-"/>
    <n v="141"/>
    <s v="Legacy Regional Hospital 112"/>
    <x v="20"/>
    <n v="268"/>
    <n v="268"/>
    <n v="100"/>
    <s v="GT"/>
    <n v="99"/>
    <s v="PASS"/>
    <x v="10"/>
  </r>
  <r>
    <s v="1-22-vaccine_lot_expiration_date_is_present-"/>
    <n v="141"/>
    <s v="Legacy Regional Hospital 112"/>
    <x v="21"/>
    <n v="268"/>
    <n v="268"/>
    <n v="100"/>
    <s v="GT"/>
    <n v="99"/>
    <s v="PASS"/>
    <x v="10"/>
  </r>
  <r>
    <s v="1-23-vaccine_eligibility_code_is_present-"/>
    <n v="141"/>
    <s v="Legacy Regional Hospital 112"/>
    <x v="22"/>
    <n v="268"/>
    <n v="268"/>
    <n v="100"/>
    <s v="GT"/>
    <n v="99"/>
    <s v="PASS"/>
    <x v="10"/>
  </r>
  <r>
    <s v="1-24-vaccine_funding_source_is_present-"/>
    <n v="141"/>
    <s v="Legacy Regional Hospital 112"/>
    <x v="23"/>
    <n v="268"/>
    <n v="268"/>
    <n v="100"/>
    <s v="GT"/>
    <n v="99"/>
    <s v="PASS"/>
    <x v="10"/>
  </r>
  <r>
    <s v="2-1-patients_born_on_the_first_of_the_month_do_not_exceed_normal_distribution_of_birth_dates-"/>
    <n v="141"/>
    <s v="Legacy Regional Hospital 112"/>
    <x v="24"/>
    <n v="0"/>
    <n v="19"/>
    <n v="0"/>
    <s v="LT"/>
    <n v="4"/>
    <s v="PASS"/>
    <x v="10"/>
  </r>
  <r>
    <s v="2-2-patients_born_on_the_15th_of_the_month_do_not_exceed_normal_distribution_of_birth_dates-"/>
    <n v="141"/>
    <s v="Legacy Regional Hospital 112"/>
    <x v="25"/>
    <n v="1"/>
    <n v="19"/>
    <n v="5.26"/>
    <s v="LT"/>
    <n v="4"/>
    <s v="FAIL"/>
    <x v="10"/>
  </r>
  <r>
    <s v="2-3-patients_born_on_the_last_day_of_the_month_do_not_exceed_normal_distribution_of_birth_dates-"/>
    <n v="141"/>
    <s v="Legacy Regional Hospital 112"/>
    <x v="26"/>
    <n v="0"/>
    <n v="19"/>
    <n v="0"/>
    <s v="LT"/>
    <n v="4"/>
    <s v="PASS"/>
    <x v="10"/>
  </r>
  <r>
    <s v="2-4-patient_has_more_vaccinations_than_expected-"/>
    <n v="141"/>
    <s v="Legacy Regional Hospital 112"/>
    <x v="27"/>
    <n v="0"/>
    <n v="19"/>
    <n v="0"/>
    <s v="LT"/>
    <n v="1"/>
    <s v="PASS"/>
    <x v="10"/>
  </r>
  <r>
    <s v="2-5-vaccine_administration_date_is_after_vaccine_lot_expiration_date-"/>
    <n v="141"/>
    <s v="Legacy Regional Hospital 112"/>
    <x v="28"/>
    <n v="0"/>
    <n v="268"/>
    <n v="0"/>
    <s v="LT"/>
    <n v="1"/>
    <s v="PASS"/>
    <x v="10"/>
  </r>
  <r>
    <s v="2-6-vaccine_administration_date_is_before_birth_date-"/>
    <n v="141"/>
    <s v="Legacy Regional Hospital 112"/>
    <x v="29"/>
    <n v="0"/>
    <n v="268"/>
    <n v="0"/>
    <s v="LT"/>
    <n v="1"/>
    <s v="PASS"/>
    <x v="10"/>
  </r>
  <r>
    <s v="2-7-vaccine_administration_dates_on_the_first_day_of_the_month_do_not_exceed_normal_distribution_of_administrations_dates-"/>
    <n v="141"/>
    <s v="Legacy Regional Hospital 112"/>
    <x v="30"/>
    <n v="8"/>
    <n v="268"/>
    <n v="2.99"/>
    <s v="LT"/>
    <n v="4"/>
    <s v="PASS"/>
    <x v="10"/>
  </r>
  <r>
    <s v="2-8-vaccine_administration_dates_on_the_15th_of_the_month_do_not_exceed_normal_distribution_of_administration_dates-"/>
    <n v="141"/>
    <s v="Legacy Regional Hospital 112"/>
    <x v="31"/>
    <n v="12"/>
    <n v="268"/>
    <n v="4.4800000000000004"/>
    <s v="LT"/>
    <n v="4"/>
    <s v="FAIL"/>
    <x v="10"/>
  </r>
  <r>
    <s v="2-9-vaccine_administration_dates_on_the_last_day_of_the_month_do_not_exceed_normal_distribution_of_administration_dates-"/>
    <n v="141"/>
    <s v="Legacy Regional Hospital 112"/>
    <x v="32"/>
    <n v="2"/>
    <n v="268"/>
    <n v="0.75"/>
    <s v="LT"/>
    <n v="4"/>
    <s v="PASS"/>
    <x v="10"/>
  </r>
  <r>
    <s v="2-10-vaccine_administration_code_was_administered_at_an_improbable_age-"/>
    <n v="141"/>
    <s v="Legacy Regional Hospital 112"/>
    <x v="33"/>
    <n v="1"/>
    <n v="268"/>
    <n v="0.37"/>
    <s v="LT"/>
    <n v="1"/>
    <s v="PASS"/>
    <x v="10"/>
  </r>
  <r>
    <s v="2-11-vaccine_administration_code_is_not_specific_for_administered_vaccination_event-"/>
    <n v="141"/>
    <s v="Legacy Regional Hospital 112"/>
    <x v="34"/>
    <n v="0"/>
    <n v="268"/>
    <n v="0"/>
    <s v="LT"/>
    <n v="1"/>
    <s v="PASS"/>
    <x v="10"/>
  </r>
  <r>
    <s v="2-12-vaccine_lot_number_has_an_invalid_prefix-"/>
    <n v="141"/>
    <s v="Legacy Regional Hospital 112"/>
    <x v="35"/>
    <n v="0"/>
    <n v="268"/>
    <n v="0"/>
    <s v="LT"/>
    <n v="1"/>
    <s v="PASS"/>
    <x v="10"/>
  </r>
  <r>
    <s v="2-13-vaccine_lot_number_has_an_invalid_infix-"/>
    <n v="141"/>
    <s v="Legacy Regional Hospital 112"/>
    <x v="36"/>
    <n v="0"/>
    <n v="268"/>
    <n v="0"/>
    <s v="LT"/>
    <n v="1"/>
    <s v="PASS"/>
    <x v="10"/>
  </r>
  <r>
    <s v="2-14-vaccine_lot_number_has_an_invalid_suffix-"/>
    <n v="141"/>
    <s v="Legacy Regional Hospital 112"/>
    <x v="37"/>
    <n v="0"/>
    <n v="268"/>
    <n v="0"/>
    <s v="LT"/>
    <n v="1"/>
    <s v="PASS"/>
    <x v="10"/>
  </r>
  <r>
    <s v="2-15-vaccine_lot_number_contains_at_least_one_invalid_character-"/>
    <n v="141"/>
    <s v="Legacy Regional Hospital 112"/>
    <x v="38"/>
    <n v="0"/>
    <n v="268"/>
    <n v="0"/>
    <s v="LT"/>
    <n v="1"/>
    <s v="PASS"/>
    <x v="10"/>
  </r>
  <r>
    <s v="2-16-vaccine_lot_number_is_too_short-"/>
    <n v="141"/>
    <s v="Legacy Regional Hospital 112"/>
    <x v="39"/>
    <n v="0"/>
    <n v="268"/>
    <n v="0"/>
    <s v="LT"/>
    <n v="1"/>
    <s v="PASS"/>
    <x v="10"/>
  </r>
  <r>
    <s v="2-17-vaccine_administration_code_is_unrecognized-"/>
    <n v="141"/>
    <s v="Legacy Regional Hospital 112"/>
    <x v="40"/>
    <n v="0"/>
    <n v="268"/>
    <n v="0"/>
    <s v="LT"/>
    <n v="1"/>
    <s v="PASS"/>
    <x v="10"/>
  </r>
  <r>
    <s v="2-18-vaccine_manufacturer_is_unrecognized-"/>
    <n v="141"/>
    <s v="Legacy Regional Hospital 112"/>
    <x v="41"/>
    <n v="0"/>
    <n v="268"/>
    <n v="0"/>
    <s v="LT"/>
    <n v="1"/>
    <s v="PASS"/>
    <x v="10"/>
  </r>
  <r>
    <s v="2-19-vaccine_administration_route_is_unrecognized-"/>
    <n v="141"/>
    <s v="Legacy Regional Hospital 112"/>
    <x v="42"/>
    <n v="0"/>
    <n v="268"/>
    <n v="0"/>
    <s v="LT"/>
    <n v="1"/>
    <s v="PASS"/>
    <x v="10"/>
  </r>
  <r>
    <s v="2-20-vaccine_body_site_is_unrecognized-"/>
    <n v="141"/>
    <s v="Legacy Regional Hospital 112"/>
    <x v="43"/>
    <n v="0"/>
    <n v="268"/>
    <n v="0"/>
    <s v="LT"/>
    <n v="1"/>
    <s v="PASS"/>
    <x v="10"/>
  </r>
  <r>
    <s v="2-21-vaccination_information_source_is_administered_but_appeared_to_be_historical-"/>
    <n v="141"/>
    <s v="Legacy Regional Hospital 112"/>
    <x v="44"/>
    <n v="0"/>
    <n v="268"/>
    <n v="0"/>
    <s v="NONE"/>
    <s v="NONE"/>
    <s v="NONE"/>
    <x v="10"/>
  </r>
  <r>
    <s v="2-22-_funding_source_does_not_match_eligibility_code"/>
    <n v="141"/>
    <s v="Legacy Regional Hospital 112"/>
    <x v="45"/>
    <n v="1"/>
    <n v="268"/>
    <n v="0.37"/>
    <s v="NONE"/>
    <s v="NONE"/>
    <s v="NONE"/>
    <x v="10"/>
  </r>
  <r>
    <s v="3-1-administered_vaccination_events_are_entered_into_the_iis_within_one_calendar_day_from_administration_date-"/>
    <n v="141"/>
    <s v="Legacy Regional Hospital 112"/>
    <x v="46"/>
    <n v="266"/>
    <n v="268"/>
    <n v="99.25"/>
    <s v="GT"/>
    <n v="95"/>
    <s v="PASS"/>
    <x v="10"/>
  </r>
  <r>
    <s v="3-2-patient_entry_into_iis_≤30_days_from_birth"/>
    <n v="141"/>
    <s v="Legacy Regional Hospital 112"/>
    <x v="47"/>
    <n v="18"/>
    <n v="19"/>
    <n v="94.74"/>
    <s v="GT"/>
    <n v="95"/>
    <s v="FAIL"/>
    <x v="10"/>
  </r>
  <r>
    <s v="3-3-patient_entry_into_iis_30–45_days_from_birth"/>
    <n v="141"/>
    <s v="Legacy Regional Hospital 112"/>
    <x v="48"/>
    <n v="0"/>
    <n v="19"/>
    <n v="0"/>
    <s v="LT"/>
    <n v="5"/>
    <s v="PASS"/>
    <x v="10"/>
  </r>
  <r>
    <s v="3-4-patient_entry_into_iis_45–60_days_from_birth"/>
    <n v="141"/>
    <s v="Legacy Regional Hospital 112"/>
    <x v="49"/>
    <n v="0"/>
    <n v="19"/>
    <n v="0"/>
    <s v="LT"/>
    <n v="5"/>
    <s v="PASS"/>
    <x v="10"/>
  </r>
  <r>
    <s v="3-5-patient_entry_into_iis_&gt;_60_days_from_birth"/>
    <n v="141"/>
    <s v="Legacy Regional Hospital 112"/>
    <x v="50"/>
    <n v="1"/>
    <n v="19"/>
    <n v="5.26"/>
    <s v="LT"/>
    <n v="5"/>
    <s v="FAIL"/>
    <x v="10"/>
  </r>
  <r>
    <s v="3-6-administered_dose_entry_into_iis_2-7_days_from_admin_date"/>
    <n v="141"/>
    <s v="Legacy Regional Hospital 112"/>
    <x v="51"/>
    <n v="0"/>
    <n v="268"/>
    <n v="0"/>
    <s v="LT"/>
    <n v="5"/>
    <s v="PASS"/>
    <x v="10"/>
  </r>
  <r>
    <s v="3-7-administered_dose_entry_into_iis_8-14_days_from_admin_date"/>
    <n v="141"/>
    <s v="Legacy Regional Hospital 112"/>
    <x v="52"/>
    <n v="2"/>
    <n v="268"/>
    <n v="0.75"/>
    <s v="LT"/>
    <n v="5"/>
    <s v="PASS"/>
    <x v="10"/>
  </r>
  <r>
    <s v="3-8-administered_dose_entry_into_iis_&gt;_14_days_from_admin_date"/>
    <n v="141"/>
    <s v="Legacy Regional Hospital 112"/>
    <x v="53"/>
    <n v="0"/>
    <n v="268"/>
    <n v="0"/>
    <s v="LT"/>
    <n v="5"/>
    <s v="PASS"/>
    <x v="10"/>
  </r>
  <r>
    <s v="1-1-patient_first_name_is_present-"/>
    <n v="49"/>
    <s v="Mercy Community Hospital 23"/>
    <x v="0"/>
    <n v="19"/>
    <n v="19"/>
    <n v="100"/>
    <s v="GT"/>
    <n v="99"/>
    <s v="PASS"/>
    <x v="6"/>
  </r>
  <r>
    <s v="1-2-patient_middle_name_is_present-"/>
    <n v="49"/>
    <s v="Mercy Community Hospital 23"/>
    <x v="1"/>
    <n v="17"/>
    <n v="19"/>
    <n v="89.47"/>
    <s v="GT"/>
    <n v="75"/>
    <s v="PASS"/>
    <x v="6"/>
  </r>
  <r>
    <s v="1-3-patient_name_last_is_present-"/>
    <n v="49"/>
    <s v="Mercy Community Hospital 23"/>
    <x v="2"/>
    <n v="19"/>
    <n v="19"/>
    <n v="100"/>
    <s v="GT"/>
    <n v="99"/>
    <s v="PASS"/>
    <x v="6"/>
  </r>
  <r>
    <s v="1-4-patient_birth_date_is_present-_x0009_"/>
    <n v="49"/>
    <s v="Mercy Community Hospital 23"/>
    <x v="3"/>
    <n v="19"/>
    <n v="19"/>
    <n v="100"/>
    <s v="GT"/>
    <n v="99"/>
    <s v="PASS"/>
    <x v="6"/>
  </r>
  <r>
    <s v="1-5-patient_gender_is_present-"/>
    <n v="49"/>
    <s v="Mercy Community Hospital 23"/>
    <x v="4"/>
    <n v="19"/>
    <n v="19"/>
    <n v="100"/>
    <s v="GT"/>
    <n v="99"/>
    <s v="PASS"/>
    <x v="6"/>
  </r>
  <r>
    <s v="1-6-patient_address_street_is_present-"/>
    <n v="49"/>
    <s v="Mercy Community Hospital 23"/>
    <x v="5"/>
    <n v="19"/>
    <n v="19"/>
    <n v="100"/>
    <s v="GT"/>
    <n v="85"/>
    <s v="PASS"/>
    <x v="6"/>
  </r>
  <r>
    <s v="1-7-_patient_address_city_is_present-_x0009_"/>
    <n v="49"/>
    <s v="Mercy Community Hospital 23"/>
    <x v="6"/>
    <n v="19"/>
    <n v="19"/>
    <n v="100"/>
    <s v="GT"/>
    <n v="85"/>
    <s v="PASS"/>
    <x v="6"/>
  </r>
  <r>
    <s v="1-8-patient_address_state_is_present-_x0009_"/>
    <n v="49"/>
    <s v="Mercy Community Hospital 23"/>
    <x v="7"/>
    <n v="19"/>
    <n v="19"/>
    <n v="100"/>
    <s v="GT"/>
    <n v="85"/>
    <s v="PASS"/>
    <x v="6"/>
  </r>
  <r>
    <s v="1-9-patient_address_zip_code_is_present-_x0009_"/>
    <n v="49"/>
    <s v="Mercy Community Hospital 23"/>
    <x v="8"/>
    <n v="19"/>
    <n v="19"/>
    <n v="100"/>
    <s v="GT"/>
    <n v="85"/>
    <s v="PASS"/>
    <x v="6"/>
  </r>
  <r>
    <s v="1-10-patient_complete_address_is_present-"/>
    <n v="49"/>
    <s v="Mercy Community Hospital 23"/>
    <x v="9"/>
    <n v="19"/>
    <n v="19"/>
    <n v="100"/>
    <s v="GT"/>
    <n v="85"/>
    <s v="PASS"/>
    <x v="6"/>
  </r>
  <r>
    <s v="1-11-patient_race_is_present-"/>
    <n v="49"/>
    <s v="Mercy Community Hospital 23"/>
    <x v="10"/>
    <n v="19"/>
    <n v="19"/>
    <n v="100"/>
    <s v="GT"/>
    <n v="95"/>
    <s v="PASS"/>
    <x v="6"/>
  </r>
  <r>
    <s v="1-12-patient_ethnicity_is_present-"/>
    <n v="49"/>
    <s v="Mercy Community Hospital 23"/>
    <x v="11"/>
    <n v="19"/>
    <n v="19"/>
    <n v="100"/>
    <s v="GT"/>
    <n v="95"/>
    <s v="PASS"/>
    <x v="6"/>
  </r>
  <r>
    <s v="1-13-patient_phone_number_is_present-"/>
    <n v="49"/>
    <s v="Mercy Community Hospital 23"/>
    <x v="12"/>
    <n v="19"/>
    <n v="19"/>
    <n v="100"/>
    <s v="GT"/>
    <n v="90"/>
    <s v="PASS"/>
    <x v="6"/>
  </r>
  <r>
    <s v="1-14-patient_email_is_present-"/>
    <n v="49"/>
    <s v="Mercy Community Hospital 23"/>
    <x v="13"/>
    <n v="6"/>
    <n v="19"/>
    <n v="31.58"/>
    <s v="GT"/>
    <n v="90"/>
    <s v="FAIL"/>
    <x v="6"/>
  </r>
  <r>
    <s v="1-15-mother’s_maiden_name_is_present-"/>
    <n v="49"/>
    <s v="Mercy Community Hospital 23"/>
    <x v="14"/>
    <n v="4"/>
    <n v="19"/>
    <n v="21.05"/>
    <s v="GT"/>
    <n v="90"/>
    <s v="FAIL"/>
    <x v="6"/>
  </r>
  <r>
    <s v="1-16-responsible_person_first_name_is_present-"/>
    <n v="49"/>
    <s v="Mercy Community Hospital 23"/>
    <x v="15"/>
    <n v="15"/>
    <n v="19"/>
    <n v="78.95"/>
    <s v="GT"/>
    <n v="90"/>
    <s v="FAIL"/>
    <x v="6"/>
  </r>
  <r>
    <s v="1-17-responsible_person_last_name_is_present-"/>
    <n v="49"/>
    <s v="Mercy Community Hospital 23"/>
    <x v="16"/>
    <n v="15"/>
    <n v="19"/>
    <n v="78.95"/>
    <s v="GT"/>
    <n v="90"/>
    <s v="FAIL"/>
    <x v="6"/>
  </r>
  <r>
    <s v="1-18-vaccine_administration_code_is_present-"/>
    <n v="49"/>
    <s v="Mercy Community Hospital 23"/>
    <x v="17"/>
    <n v="83"/>
    <n v="83"/>
    <n v="100"/>
    <s v="GT"/>
    <n v="99"/>
    <s v="PASS"/>
    <x v="6"/>
  </r>
  <r>
    <s v="1-19-vaccine_administration_date_is_present-"/>
    <n v="49"/>
    <s v="Mercy Community Hospital 23"/>
    <x v="18"/>
    <n v="83"/>
    <n v="83"/>
    <n v="100"/>
    <s v="GT"/>
    <n v="99"/>
    <s v="PASS"/>
    <x v="6"/>
  </r>
  <r>
    <s v="1-20-vaccine_information_source_(e-g-_admin/historical_indicator)_is_present-"/>
    <n v="49"/>
    <s v="Mercy Community Hospital 23"/>
    <x v="19"/>
    <n v="83"/>
    <n v="83"/>
    <n v="100"/>
    <s v="GT"/>
    <n v="99"/>
    <s v="PASS"/>
    <x v="6"/>
  </r>
  <r>
    <s v="1-21-vaccine_lot_number_is_present-"/>
    <n v="49"/>
    <s v="Mercy Community Hospital 23"/>
    <x v="20"/>
    <n v="83"/>
    <n v="83"/>
    <n v="100"/>
    <s v="GT"/>
    <n v="99"/>
    <s v="PASS"/>
    <x v="6"/>
  </r>
  <r>
    <s v="1-22-vaccine_lot_expiration_date_is_present-"/>
    <n v="49"/>
    <s v="Mercy Community Hospital 23"/>
    <x v="21"/>
    <n v="83"/>
    <n v="83"/>
    <n v="100"/>
    <s v="GT"/>
    <n v="99"/>
    <s v="PASS"/>
    <x v="6"/>
  </r>
  <r>
    <s v="1-23-vaccine_eligibility_code_is_present-"/>
    <n v="49"/>
    <s v="Mercy Community Hospital 23"/>
    <x v="22"/>
    <n v="83"/>
    <n v="83"/>
    <n v="100"/>
    <s v="GT"/>
    <n v="99"/>
    <s v="PASS"/>
    <x v="6"/>
  </r>
  <r>
    <s v="1-24-vaccine_funding_source_is_present-"/>
    <n v="49"/>
    <s v="Mercy Community Hospital 23"/>
    <x v="23"/>
    <n v="83"/>
    <n v="83"/>
    <n v="100"/>
    <s v="GT"/>
    <n v="99"/>
    <s v="PASS"/>
    <x v="6"/>
  </r>
  <r>
    <s v="2-1-patients_born_on_the_first_of_the_month_do_not_exceed_normal_distribution_of_birth_dates-"/>
    <n v="49"/>
    <s v="Mercy Community Hospital 23"/>
    <x v="24"/>
    <n v="0"/>
    <n v="19"/>
    <n v="0"/>
    <s v="LT"/>
    <n v="4"/>
    <s v="PASS"/>
    <x v="6"/>
  </r>
  <r>
    <s v="2-2-patients_born_on_the_15th_of_the_month_do_not_exceed_normal_distribution_of_birth_dates-"/>
    <n v="49"/>
    <s v="Mercy Community Hospital 23"/>
    <x v="25"/>
    <n v="0"/>
    <n v="19"/>
    <n v="0"/>
    <s v="LT"/>
    <n v="4"/>
    <s v="PASS"/>
    <x v="6"/>
  </r>
  <r>
    <s v="2-3-patients_born_on_the_last_day_of_the_month_do_not_exceed_normal_distribution_of_birth_dates-"/>
    <n v="49"/>
    <s v="Mercy Community Hospital 23"/>
    <x v="26"/>
    <n v="1"/>
    <n v="19"/>
    <n v="5.26"/>
    <s v="LT"/>
    <n v="4"/>
    <s v="FAIL"/>
    <x v="6"/>
  </r>
  <r>
    <s v="2-4-patient_has_more_vaccinations_than_expected-"/>
    <n v="49"/>
    <s v="Mercy Community Hospital 23"/>
    <x v="27"/>
    <n v="0"/>
    <n v="19"/>
    <n v="0"/>
    <s v="LT"/>
    <n v="1"/>
    <s v="PASS"/>
    <x v="6"/>
  </r>
  <r>
    <s v="2-5-vaccine_administration_date_is_after_vaccine_lot_expiration_date-"/>
    <n v="49"/>
    <s v="Mercy Community Hospital 23"/>
    <x v="28"/>
    <n v="0"/>
    <n v="83"/>
    <n v="0"/>
    <s v="LT"/>
    <n v="1"/>
    <s v="PASS"/>
    <x v="6"/>
  </r>
  <r>
    <s v="2-6-vaccine_administration_date_is_before_birth_date-"/>
    <n v="49"/>
    <s v="Mercy Community Hospital 23"/>
    <x v="29"/>
    <n v="0"/>
    <n v="83"/>
    <n v="0"/>
    <s v="LT"/>
    <n v="1"/>
    <s v="PASS"/>
    <x v="6"/>
  </r>
  <r>
    <s v="2-7-vaccine_administration_dates_on_the_first_day_of_the_month_do_not_exceed_normal_distribution_of_administrations_dates-"/>
    <n v="49"/>
    <s v="Mercy Community Hospital 23"/>
    <x v="30"/>
    <n v="0"/>
    <n v="83"/>
    <n v="0"/>
    <s v="LT"/>
    <n v="4"/>
    <s v="PASS"/>
    <x v="6"/>
  </r>
  <r>
    <s v="2-8-vaccine_administration_dates_on_the_15th_of_the_month_do_not_exceed_normal_distribution_of_administration_dates-"/>
    <n v="49"/>
    <s v="Mercy Community Hospital 23"/>
    <x v="31"/>
    <n v="5"/>
    <n v="83"/>
    <n v="6.02"/>
    <s v="LT"/>
    <n v="4"/>
    <s v="FAIL"/>
    <x v="6"/>
  </r>
  <r>
    <s v="2-9-vaccine_administration_dates_on_the_last_day_of_the_month_do_not_exceed_normal_distribution_of_administration_dates-"/>
    <n v="49"/>
    <s v="Mercy Community Hospital 23"/>
    <x v="32"/>
    <n v="0"/>
    <n v="83"/>
    <n v="0"/>
    <s v="LT"/>
    <n v="4"/>
    <s v="PASS"/>
    <x v="6"/>
  </r>
  <r>
    <s v="2-10-vaccine_administration_code_was_administered_at_an_improbable_age-"/>
    <n v="49"/>
    <s v="Mercy Community Hospital 23"/>
    <x v="33"/>
    <n v="1"/>
    <n v="83"/>
    <n v="1.2"/>
    <s v="LT"/>
    <n v="1"/>
    <s v="FAIL"/>
    <x v="6"/>
  </r>
  <r>
    <s v="2-11-vaccine_administration_code_is_not_specific_for_administered_vaccination_event-"/>
    <n v="49"/>
    <s v="Mercy Community Hospital 23"/>
    <x v="34"/>
    <n v="0"/>
    <n v="83"/>
    <n v="0"/>
    <s v="LT"/>
    <n v="1"/>
    <s v="PASS"/>
    <x v="6"/>
  </r>
  <r>
    <s v="2-12-vaccine_lot_number_has_an_invalid_prefix-"/>
    <n v="49"/>
    <s v="Mercy Community Hospital 23"/>
    <x v="35"/>
    <n v="0"/>
    <n v="83"/>
    <n v="0"/>
    <s v="LT"/>
    <n v="1"/>
    <s v="PASS"/>
    <x v="6"/>
  </r>
  <r>
    <s v="2-13-vaccine_lot_number_has_an_invalid_infix-"/>
    <n v="49"/>
    <s v="Mercy Community Hospital 23"/>
    <x v="36"/>
    <n v="0"/>
    <n v="83"/>
    <n v="0"/>
    <s v="LT"/>
    <n v="1"/>
    <s v="PASS"/>
    <x v="6"/>
  </r>
  <r>
    <s v="2-14-vaccine_lot_number_has_an_invalid_suffix-"/>
    <n v="49"/>
    <s v="Mercy Community Hospital 23"/>
    <x v="37"/>
    <n v="0"/>
    <n v="83"/>
    <n v="0"/>
    <s v="LT"/>
    <n v="1"/>
    <s v="PASS"/>
    <x v="6"/>
  </r>
  <r>
    <s v="2-15-vaccine_lot_number_contains_at_least_one_invalid_character-"/>
    <n v="49"/>
    <s v="Mercy Community Hospital 23"/>
    <x v="38"/>
    <n v="0"/>
    <n v="83"/>
    <n v="0"/>
    <s v="LT"/>
    <n v="1"/>
    <s v="PASS"/>
    <x v="6"/>
  </r>
  <r>
    <s v="2-16-vaccine_lot_number_is_too_short-"/>
    <n v="49"/>
    <s v="Mercy Community Hospital 23"/>
    <x v="39"/>
    <n v="0"/>
    <n v="83"/>
    <n v="0"/>
    <s v="LT"/>
    <n v="1"/>
    <s v="PASS"/>
    <x v="6"/>
  </r>
  <r>
    <s v="2-17-vaccine_administration_code_is_unrecognized-"/>
    <n v="49"/>
    <s v="Mercy Community Hospital 23"/>
    <x v="40"/>
    <n v="0"/>
    <n v="83"/>
    <n v="0"/>
    <s v="LT"/>
    <n v="1"/>
    <s v="PASS"/>
    <x v="6"/>
  </r>
  <r>
    <s v="2-18-vaccine_manufacturer_is_unrecognized-"/>
    <n v="49"/>
    <s v="Mercy Community Hospital 23"/>
    <x v="41"/>
    <n v="0"/>
    <n v="83"/>
    <n v="0"/>
    <s v="LT"/>
    <n v="1"/>
    <s v="PASS"/>
    <x v="6"/>
  </r>
  <r>
    <s v="2-19-vaccine_administration_route_is_unrecognized-"/>
    <n v="49"/>
    <s v="Mercy Community Hospital 23"/>
    <x v="42"/>
    <n v="0"/>
    <n v="83"/>
    <n v="0"/>
    <s v="LT"/>
    <n v="1"/>
    <s v="PASS"/>
    <x v="6"/>
  </r>
  <r>
    <s v="2-20-vaccine_body_site_is_unrecognized-"/>
    <n v="49"/>
    <s v="Mercy Community Hospital 23"/>
    <x v="43"/>
    <n v="0"/>
    <n v="83"/>
    <n v="0"/>
    <s v="LT"/>
    <n v="1"/>
    <s v="PASS"/>
    <x v="6"/>
  </r>
  <r>
    <s v="2-21-vaccination_information_source_is_administered_but_appeared_to_be_historical-"/>
    <n v="49"/>
    <s v="Mercy Community Hospital 23"/>
    <x v="44"/>
    <n v="0"/>
    <n v="83"/>
    <n v="0"/>
    <s v="NONE"/>
    <s v="NONE"/>
    <s v="NONE"/>
    <x v="6"/>
  </r>
  <r>
    <s v="2-22-_funding_source_does_not_match_eligibility_code"/>
    <n v="49"/>
    <s v="Mercy Community Hospital 23"/>
    <x v="45"/>
    <n v="3"/>
    <n v="83"/>
    <n v="3.61"/>
    <s v="NONE"/>
    <s v="NONE"/>
    <s v="NONE"/>
    <x v="6"/>
  </r>
  <r>
    <s v="3-1-administered_vaccination_events_are_entered_into_the_iis_within_one_calendar_day_from_administration_date-"/>
    <n v="49"/>
    <s v="Mercy Community Hospital 23"/>
    <x v="46"/>
    <n v="52"/>
    <n v="83"/>
    <n v="62.65"/>
    <s v="GT"/>
    <n v="95"/>
    <s v="FAIL"/>
    <x v="6"/>
  </r>
  <r>
    <s v="3-2-patient_entry_into_iis_≤30_days_from_birth"/>
    <n v="49"/>
    <s v="Mercy Community Hospital 23"/>
    <x v="47"/>
    <n v="19"/>
    <n v="19"/>
    <n v="100"/>
    <s v="GT"/>
    <n v="95"/>
    <s v="PASS"/>
    <x v="6"/>
  </r>
  <r>
    <s v="3-3-patient_entry_into_iis_30–45_days_from_birth"/>
    <n v="49"/>
    <s v="Mercy Community Hospital 23"/>
    <x v="48"/>
    <n v="0"/>
    <n v="19"/>
    <n v="0"/>
    <s v="LT"/>
    <n v="5"/>
    <s v="PASS"/>
    <x v="6"/>
  </r>
  <r>
    <s v="3-4-patient_entry_into_iis_45–60_days_from_birth"/>
    <n v="49"/>
    <s v="Mercy Community Hospital 23"/>
    <x v="49"/>
    <n v="0"/>
    <n v="19"/>
    <n v="0"/>
    <s v="LT"/>
    <n v="5"/>
    <s v="PASS"/>
    <x v="6"/>
  </r>
  <r>
    <s v="3-5-patient_entry_into_iis_&gt;_60_days_from_birth"/>
    <n v="49"/>
    <s v="Mercy Community Hospital 23"/>
    <x v="50"/>
    <n v="0"/>
    <n v="19"/>
    <n v="0"/>
    <s v="LT"/>
    <n v="5"/>
    <s v="PASS"/>
    <x v="6"/>
  </r>
  <r>
    <s v="3-6-administered_dose_entry_into_iis_2-7_days_from_admin_date"/>
    <n v="49"/>
    <s v="Mercy Community Hospital 23"/>
    <x v="51"/>
    <n v="0"/>
    <n v="83"/>
    <n v="0"/>
    <s v="LT"/>
    <n v="5"/>
    <s v="PASS"/>
    <x v="6"/>
  </r>
  <r>
    <s v="3-7-administered_dose_entry_into_iis_8-14_days_from_admin_date"/>
    <n v="49"/>
    <s v="Mercy Community Hospital 23"/>
    <x v="52"/>
    <n v="4"/>
    <n v="83"/>
    <n v="4.82"/>
    <s v="LT"/>
    <n v="5"/>
    <s v="PASS"/>
    <x v="6"/>
  </r>
  <r>
    <s v="3-8-administered_dose_entry_into_iis_&gt;_14_days_from_admin_date"/>
    <n v="49"/>
    <s v="Mercy Community Hospital 23"/>
    <x v="53"/>
    <n v="27"/>
    <n v="83"/>
    <n v="32.53"/>
    <s v="LT"/>
    <n v="5"/>
    <s v="FAIL"/>
    <x v="6"/>
  </r>
  <r>
    <s v="1-1-patient_first_name_is_present-"/>
    <n v="138"/>
    <s v="Mercy Community Hospital 234"/>
    <x v="0"/>
    <n v="9"/>
    <n v="9"/>
    <n v="100"/>
    <s v="GT"/>
    <n v="99"/>
    <s v="PASS"/>
    <x v="0"/>
  </r>
  <r>
    <s v="1-2-patient_middle_name_is_present-"/>
    <n v="138"/>
    <s v="Mercy Community Hospital 234"/>
    <x v="1"/>
    <n v="9"/>
    <n v="9"/>
    <n v="100"/>
    <s v="GT"/>
    <n v="75"/>
    <s v="PASS"/>
    <x v="0"/>
  </r>
  <r>
    <s v="1-3-patient_name_last_is_present-"/>
    <n v="138"/>
    <s v="Mercy Community Hospital 234"/>
    <x v="2"/>
    <n v="9"/>
    <n v="9"/>
    <n v="100"/>
    <s v="GT"/>
    <n v="99"/>
    <s v="PASS"/>
    <x v="0"/>
  </r>
  <r>
    <s v="1-4-patient_birth_date_is_present-_x0009_"/>
    <n v="138"/>
    <s v="Mercy Community Hospital 234"/>
    <x v="3"/>
    <n v="9"/>
    <n v="9"/>
    <n v="100"/>
    <s v="GT"/>
    <n v="99"/>
    <s v="PASS"/>
    <x v="0"/>
  </r>
  <r>
    <s v="1-5-patient_gender_is_present-"/>
    <n v="138"/>
    <s v="Mercy Community Hospital 234"/>
    <x v="4"/>
    <n v="9"/>
    <n v="9"/>
    <n v="100"/>
    <s v="GT"/>
    <n v="99"/>
    <s v="PASS"/>
    <x v="0"/>
  </r>
  <r>
    <s v="1-6-patient_address_street_is_present-"/>
    <n v="138"/>
    <s v="Mercy Community Hospital 234"/>
    <x v="5"/>
    <n v="9"/>
    <n v="9"/>
    <n v="100"/>
    <s v="GT"/>
    <n v="85"/>
    <s v="PASS"/>
    <x v="0"/>
  </r>
  <r>
    <s v="1-7-_patient_address_city_is_present-_x0009_"/>
    <n v="138"/>
    <s v="Mercy Community Hospital 234"/>
    <x v="6"/>
    <n v="9"/>
    <n v="9"/>
    <n v="100"/>
    <s v="GT"/>
    <n v="85"/>
    <s v="PASS"/>
    <x v="0"/>
  </r>
  <r>
    <s v="1-8-patient_address_state_is_present-_x0009_"/>
    <n v="138"/>
    <s v="Mercy Community Hospital 234"/>
    <x v="7"/>
    <n v="9"/>
    <n v="9"/>
    <n v="100"/>
    <s v="GT"/>
    <n v="85"/>
    <s v="PASS"/>
    <x v="0"/>
  </r>
  <r>
    <s v="1-9-patient_address_zip_code_is_present-_x0009_"/>
    <n v="138"/>
    <s v="Mercy Community Hospital 234"/>
    <x v="8"/>
    <n v="9"/>
    <n v="9"/>
    <n v="100"/>
    <s v="GT"/>
    <n v="85"/>
    <s v="PASS"/>
    <x v="0"/>
  </r>
  <r>
    <s v="1-10-patient_complete_address_is_present-"/>
    <n v="138"/>
    <s v="Mercy Community Hospital 234"/>
    <x v="9"/>
    <n v="9"/>
    <n v="9"/>
    <n v="100"/>
    <s v="GT"/>
    <n v="85"/>
    <s v="PASS"/>
    <x v="0"/>
  </r>
  <r>
    <s v="1-11-patient_race_is_present-"/>
    <n v="138"/>
    <s v="Mercy Community Hospital 234"/>
    <x v="10"/>
    <n v="9"/>
    <n v="9"/>
    <n v="100"/>
    <s v="GT"/>
    <n v="95"/>
    <s v="PASS"/>
    <x v="0"/>
  </r>
  <r>
    <s v="1-12-patient_ethnicity_is_present-"/>
    <n v="138"/>
    <s v="Mercy Community Hospital 234"/>
    <x v="11"/>
    <n v="9"/>
    <n v="9"/>
    <n v="100"/>
    <s v="GT"/>
    <n v="95"/>
    <s v="PASS"/>
    <x v="0"/>
  </r>
  <r>
    <s v="1-13-patient_phone_number_is_present-"/>
    <n v="138"/>
    <s v="Mercy Community Hospital 234"/>
    <x v="12"/>
    <n v="9"/>
    <n v="9"/>
    <n v="100"/>
    <s v="GT"/>
    <n v="90"/>
    <s v="PASS"/>
    <x v="0"/>
  </r>
  <r>
    <s v="1-14-patient_email_is_present-"/>
    <n v="138"/>
    <s v="Mercy Community Hospital 234"/>
    <x v="13"/>
    <n v="6"/>
    <n v="9"/>
    <n v="66.67"/>
    <s v="GT"/>
    <n v="90"/>
    <s v="FAIL"/>
    <x v="0"/>
  </r>
  <r>
    <s v="1-15-mother’s_maiden_name_is_present-"/>
    <n v="138"/>
    <s v="Mercy Community Hospital 234"/>
    <x v="14"/>
    <n v="8"/>
    <n v="9"/>
    <n v="88.89"/>
    <s v="GT"/>
    <n v="90"/>
    <s v="FAIL"/>
    <x v="0"/>
  </r>
  <r>
    <s v="1-16-responsible_person_first_name_is_present-"/>
    <n v="138"/>
    <s v="Mercy Community Hospital 234"/>
    <x v="15"/>
    <n v="9"/>
    <n v="9"/>
    <n v="100"/>
    <s v="GT"/>
    <n v="90"/>
    <s v="PASS"/>
    <x v="0"/>
  </r>
  <r>
    <s v="1-17-responsible_person_last_name_is_present-"/>
    <n v="138"/>
    <s v="Mercy Community Hospital 234"/>
    <x v="16"/>
    <n v="9"/>
    <n v="9"/>
    <n v="100"/>
    <s v="GT"/>
    <n v="90"/>
    <s v="PASS"/>
    <x v="0"/>
  </r>
  <r>
    <s v="1-18-vaccine_administration_code_is_present-"/>
    <n v="138"/>
    <s v="Mercy Community Hospital 234"/>
    <x v="17"/>
    <n v="30"/>
    <n v="30"/>
    <n v="100"/>
    <s v="GT"/>
    <n v="99"/>
    <s v="PASS"/>
    <x v="0"/>
  </r>
  <r>
    <s v="1-19-vaccine_administration_date_is_present-"/>
    <n v="138"/>
    <s v="Mercy Community Hospital 234"/>
    <x v="18"/>
    <n v="30"/>
    <n v="30"/>
    <n v="100"/>
    <s v="GT"/>
    <n v="99"/>
    <s v="PASS"/>
    <x v="0"/>
  </r>
  <r>
    <s v="1-20-vaccine_information_source_(e-g-_admin/historical_indicator)_is_present-"/>
    <n v="138"/>
    <s v="Mercy Community Hospital 234"/>
    <x v="19"/>
    <n v="30"/>
    <n v="30"/>
    <n v="100"/>
    <s v="GT"/>
    <n v="99"/>
    <s v="PASS"/>
    <x v="0"/>
  </r>
  <r>
    <s v="1-21-vaccine_lot_number_is_present-"/>
    <n v="138"/>
    <s v="Mercy Community Hospital 234"/>
    <x v="20"/>
    <n v="30"/>
    <n v="30"/>
    <n v="100"/>
    <s v="GT"/>
    <n v="99"/>
    <s v="PASS"/>
    <x v="0"/>
  </r>
  <r>
    <s v="1-22-vaccine_lot_expiration_date_is_present-"/>
    <n v="138"/>
    <s v="Mercy Community Hospital 234"/>
    <x v="21"/>
    <n v="30"/>
    <n v="30"/>
    <n v="100"/>
    <s v="GT"/>
    <n v="99"/>
    <s v="PASS"/>
    <x v="0"/>
  </r>
  <r>
    <s v="1-23-vaccine_eligibility_code_is_present-"/>
    <n v="138"/>
    <s v="Mercy Community Hospital 234"/>
    <x v="22"/>
    <n v="30"/>
    <n v="30"/>
    <n v="100"/>
    <s v="GT"/>
    <n v="99"/>
    <s v="PASS"/>
    <x v="0"/>
  </r>
  <r>
    <s v="1-24-vaccine_funding_source_is_present-"/>
    <n v="138"/>
    <s v="Mercy Community Hospital 234"/>
    <x v="23"/>
    <n v="30"/>
    <n v="30"/>
    <n v="100"/>
    <s v="GT"/>
    <n v="99"/>
    <s v="PASS"/>
    <x v="0"/>
  </r>
  <r>
    <s v="2-1-patients_born_on_the_first_of_the_month_do_not_exceed_normal_distribution_of_birth_dates-"/>
    <n v="138"/>
    <s v="Mercy Community Hospital 234"/>
    <x v="24"/>
    <n v="0"/>
    <n v="9"/>
    <n v="0"/>
    <s v="LT"/>
    <n v="4"/>
    <s v="PASS"/>
    <x v="0"/>
  </r>
  <r>
    <s v="2-2-patients_born_on_the_15th_of_the_month_do_not_exceed_normal_distribution_of_birth_dates-"/>
    <n v="138"/>
    <s v="Mercy Community Hospital 234"/>
    <x v="25"/>
    <n v="0"/>
    <n v="9"/>
    <n v="0"/>
    <s v="LT"/>
    <n v="4"/>
    <s v="PASS"/>
    <x v="0"/>
  </r>
  <r>
    <s v="2-3-patients_born_on_the_last_day_of_the_month_do_not_exceed_normal_distribution_of_birth_dates-"/>
    <n v="138"/>
    <s v="Mercy Community Hospital 234"/>
    <x v="26"/>
    <n v="0"/>
    <n v="9"/>
    <n v="0"/>
    <s v="LT"/>
    <n v="4"/>
    <s v="PASS"/>
    <x v="0"/>
  </r>
  <r>
    <s v="2-4-patient_has_more_vaccinations_than_expected-"/>
    <n v="138"/>
    <s v="Mercy Community Hospital 234"/>
    <x v="27"/>
    <n v="0"/>
    <n v="9"/>
    <n v="0"/>
    <s v="LT"/>
    <n v="1"/>
    <s v="PASS"/>
    <x v="0"/>
  </r>
  <r>
    <s v="2-5-vaccine_administration_date_is_after_vaccine_lot_expiration_date-"/>
    <n v="138"/>
    <s v="Mercy Community Hospital 234"/>
    <x v="28"/>
    <n v="0"/>
    <n v="30"/>
    <n v="0"/>
    <s v="LT"/>
    <n v="1"/>
    <s v="PASS"/>
    <x v="0"/>
  </r>
  <r>
    <s v="2-6-vaccine_administration_date_is_before_birth_date-"/>
    <n v="138"/>
    <s v="Mercy Community Hospital 234"/>
    <x v="29"/>
    <n v="0"/>
    <n v="30"/>
    <n v="0"/>
    <s v="LT"/>
    <n v="1"/>
    <s v="PASS"/>
    <x v="0"/>
  </r>
  <r>
    <s v="2-7-vaccine_administration_dates_on_the_first_day_of_the_month_do_not_exceed_normal_distribution_of_administrations_dates-"/>
    <n v="138"/>
    <s v="Mercy Community Hospital 234"/>
    <x v="30"/>
    <n v="0"/>
    <n v="30"/>
    <n v="0"/>
    <s v="LT"/>
    <n v="4"/>
    <s v="PASS"/>
    <x v="0"/>
  </r>
  <r>
    <s v="2-8-vaccine_administration_dates_on_the_15th_of_the_month_do_not_exceed_normal_distribution_of_administration_dates-"/>
    <n v="138"/>
    <s v="Mercy Community Hospital 234"/>
    <x v="31"/>
    <n v="0"/>
    <n v="30"/>
    <n v="0"/>
    <s v="LT"/>
    <n v="4"/>
    <s v="PASS"/>
    <x v="0"/>
  </r>
  <r>
    <s v="2-9-vaccine_administration_dates_on_the_last_day_of_the_month_do_not_exceed_normal_distribution_of_administration_dates-"/>
    <n v="138"/>
    <s v="Mercy Community Hospital 234"/>
    <x v="32"/>
    <n v="0"/>
    <n v="30"/>
    <n v="0"/>
    <s v="LT"/>
    <n v="4"/>
    <s v="PASS"/>
    <x v="0"/>
  </r>
  <r>
    <s v="2-10-vaccine_administration_code_was_administered_at_an_improbable_age-"/>
    <n v="138"/>
    <s v="Mercy Community Hospital 234"/>
    <x v="33"/>
    <n v="1"/>
    <n v="30"/>
    <n v="3.33"/>
    <s v="LT"/>
    <n v="1"/>
    <s v="FAIL"/>
    <x v="0"/>
  </r>
  <r>
    <s v="2-11-vaccine_administration_code_is_not_specific_for_administered_vaccination_event-"/>
    <n v="138"/>
    <s v="Mercy Community Hospital 234"/>
    <x v="34"/>
    <n v="0"/>
    <n v="30"/>
    <n v="0"/>
    <s v="LT"/>
    <n v="1"/>
    <s v="PASS"/>
    <x v="0"/>
  </r>
  <r>
    <s v="2-12-vaccine_lot_number_has_an_invalid_prefix-"/>
    <n v="138"/>
    <s v="Mercy Community Hospital 234"/>
    <x v="35"/>
    <n v="0"/>
    <n v="30"/>
    <n v="0"/>
    <s v="LT"/>
    <n v="1"/>
    <s v="PASS"/>
    <x v="0"/>
  </r>
  <r>
    <s v="2-13-vaccine_lot_number_has_an_invalid_infix-"/>
    <n v="138"/>
    <s v="Mercy Community Hospital 234"/>
    <x v="36"/>
    <n v="0"/>
    <n v="30"/>
    <n v="0"/>
    <s v="LT"/>
    <n v="1"/>
    <s v="PASS"/>
    <x v="0"/>
  </r>
  <r>
    <s v="2-14-vaccine_lot_number_has_an_invalid_suffix-"/>
    <n v="138"/>
    <s v="Mercy Community Hospital 234"/>
    <x v="37"/>
    <n v="0"/>
    <n v="30"/>
    <n v="0"/>
    <s v="LT"/>
    <n v="1"/>
    <s v="PASS"/>
    <x v="0"/>
  </r>
  <r>
    <s v="2-15-vaccine_lot_number_contains_at_least_one_invalid_character-"/>
    <n v="138"/>
    <s v="Mercy Community Hospital 234"/>
    <x v="38"/>
    <n v="0"/>
    <n v="30"/>
    <n v="0"/>
    <s v="LT"/>
    <n v="1"/>
    <s v="PASS"/>
    <x v="0"/>
  </r>
  <r>
    <s v="2-16-vaccine_lot_number_is_too_short-"/>
    <n v="138"/>
    <s v="Mercy Community Hospital 234"/>
    <x v="39"/>
    <n v="0"/>
    <n v="30"/>
    <n v="0"/>
    <s v="LT"/>
    <n v="1"/>
    <s v="PASS"/>
    <x v="0"/>
  </r>
  <r>
    <s v="2-17-vaccine_administration_code_is_unrecognized-"/>
    <n v="138"/>
    <s v="Mercy Community Hospital 234"/>
    <x v="40"/>
    <n v="0"/>
    <n v="30"/>
    <n v="0"/>
    <s v="LT"/>
    <n v="1"/>
    <s v="PASS"/>
    <x v="0"/>
  </r>
  <r>
    <s v="2-18-vaccine_manufacturer_is_unrecognized-"/>
    <n v="138"/>
    <s v="Mercy Community Hospital 234"/>
    <x v="41"/>
    <n v="0"/>
    <n v="30"/>
    <n v="0"/>
    <s v="LT"/>
    <n v="1"/>
    <s v="PASS"/>
    <x v="0"/>
  </r>
  <r>
    <s v="2-19-vaccine_administration_route_is_unrecognized-"/>
    <n v="138"/>
    <s v="Mercy Community Hospital 234"/>
    <x v="42"/>
    <n v="0"/>
    <n v="30"/>
    <n v="0"/>
    <s v="LT"/>
    <n v="1"/>
    <s v="PASS"/>
    <x v="0"/>
  </r>
  <r>
    <s v="2-20-vaccine_body_site_is_unrecognized-"/>
    <n v="138"/>
    <s v="Mercy Community Hospital 234"/>
    <x v="43"/>
    <n v="0"/>
    <n v="30"/>
    <n v="0"/>
    <s v="LT"/>
    <n v="1"/>
    <s v="PASS"/>
    <x v="0"/>
  </r>
  <r>
    <s v="2-21-vaccination_information_source_is_administered_but_appeared_to_be_historical-"/>
    <n v="138"/>
    <s v="Mercy Community Hospital 234"/>
    <x v="44"/>
    <n v="0"/>
    <n v="30"/>
    <n v="0"/>
    <s v="NONE"/>
    <s v="NONE"/>
    <s v="NONE"/>
    <x v="0"/>
  </r>
  <r>
    <s v="2-22-_funding_source_does_not_match_eligibility_code"/>
    <n v="138"/>
    <s v="Mercy Community Hospital 234"/>
    <x v="45"/>
    <n v="8"/>
    <n v="30"/>
    <n v="26.67"/>
    <s v="NONE"/>
    <s v="NONE"/>
    <s v="NONE"/>
    <x v="0"/>
  </r>
  <r>
    <s v="3-1-administered_vaccination_events_are_entered_into_the_iis_within_one_calendar_day_from_administration_date-"/>
    <n v="138"/>
    <s v="Mercy Community Hospital 234"/>
    <x v="46"/>
    <n v="27"/>
    <n v="30"/>
    <n v="90"/>
    <s v="GT"/>
    <n v="95"/>
    <s v="FAIL"/>
    <x v="0"/>
  </r>
  <r>
    <s v="3-2-patient_entry_into_iis_≤30_days_from_birth"/>
    <n v="138"/>
    <s v="Mercy Community Hospital 234"/>
    <x v="47"/>
    <n v="6"/>
    <n v="9"/>
    <n v="66.67"/>
    <s v="GT"/>
    <n v="95"/>
    <s v="FAIL"/>
    <x v="0"/>
  </r>
  <r>
    <s v="3-3-patient_entry_into_iis_30–45_days_from_birth"/>
    <n v="138"/>
    <s v="Mercy Community Hospital 234"/>
    <x v="48"/>
    <n v="1"/>
    <n v="9"/>
    <n v="11.11"/>
    <s v="LT"/>
    <n v="5"/>
    <s v="FAIL"/>
    <x v="0"/>
  </r>
  <r>
    <s v="3-4-patient_entry_into_iis_45–60_days_from_birth"/>
    <n v="138"/>
    <s v="Mercy Community Hospital 234"/>
    <x v="49"/>
    <n v="0"/>
    <n v="9"/>
    <n v="0"/>
    <s v="LT"/>
    <n v="5"/>
    <s v="PASS"/>
    <x v="0"/>
  </r>
  <r>
    <s v="3-5-patient_entry_into_iis_&gt;_60_days_from_birth"/>
    <n v="138"/>
    <s v="Mercy Community Hospital 234"/>
    <x v="50"/>
    <n v="2"/>
    <n v="9"/>
    <n v="22.22"/>
    <s v="LT"/>
    <n v="5"/>
    <s v="FAIL"/>
    <x v="0"/>
  </r>
  <r>
    <s v="3-6-administered_dose_entry_into_iis_2-7_days_from_admin_date"/>
    <n v="138"/>
    <s v="Mercy Community Hospital 234"/>
    <x v="51"/>
    <n v="0"/>
    <n v="30"/>
    <n v="0"/>
    <s v="LT"/>
    <n v="5"/>
    <s v="PASS"/>
    <x v="0"/>
  </r>
  <r>
    <s v="3-7-administered_dose_entry_into_iis_8-14_days_from_admin_date"/>
    <n v="138"/>
    <s v="Mercy Community Hospital 234"/>
    <x v="52"/>
    <n v="0"/>
    <n v="30"/>
    <n v="0"/>
    <s v="LT"/>
    <n v="5"/>
    <s v="PASS"/>
    <x v="0"/>
  </r>
  <r>
    <s v="3-8-administered_dose_entry_into_iis_&gt;_14_days_from_admin_date"/>
    <n v="138"/>
    <s v="Mercy Community Hospital 234"/>
    <x v="53"/>
    <n v="3"/>
    <n v="30"/>
    <n v="10"/>
    <s v="LT"/>
    <n v="5"/>
    <s v="FAIL"/>
    <x v="0"/>
  </r>
  <r>
    <s v="1-1-patient_first_name_is_present-"/>
    <n v="21"/>
    <s v="Mercy Community Hospital 27"/>
    <x v="0"/>
    <n v="1508"/>
    <n v="1508"/>
    <n v="100"/>
    <s v="GT"/>
    <n v="99"/>
    <s v="PASS"/>
    <x v="6"/>
  </r>
  <r>
    <s v="1-2-patient_middle_name_is_present-"/>
    <n v="21"/>
    <s v="Mercy Community Hospital 27"/>
    <x v="1"/>
    <n v="1358"/>
    <n v="1508"/>
    <n v="90.05"/>
    <s v="GT"/>
    <n v="75"/>
    <s v="PASS"/>
    <x v="6"/>
  </r>
  <r>
    <s v="1-3-patient_name_last_is_present-"/>
    <n v="21"/>
    <s v="Mercy Community Hospital 27"/>
    <x v="2"/>
    <n v="1508"/>
    <n v="1508"/>
    <n v="100"/>
    <s v="GT"/>
    <n v="99"/>
    <s v="PASS"/>
    <x v="6"/>
  </r>
  <r>
    <s v="1-4-patient_birth_date_is_present-_x0009_"/>
    <n v="21"/>
    <s v="Mercy Community Hospital 27"/>
    <x v="3"/>
    <n v="1508"/>
    <n v="1508"/>
    <n v="100"/>
    <s v="GT"/>
    <n v="99"/>
    <s v="PASS"/>
    <x v="6"/>
  </r>
  <r>
    <s v="1-5-patient_gender_is_present-"/>
    <n v="21"/>
    <s v="Mercy Community Hospital 27"/>
    <x v="4"/>
    <n v="1508"/>
    <n v="1508"/>
    <n v="100"/>
    <s v="GT"/>
    <n v="99"/>
    <s v="PASS"/>
    <x v="6"/>
  </r>
  <r>
    <s v="1-6-patient_address_street_is_present-"/>
    <n v="21"/>
    <s v="Mercy Community Hospital 27"/>
    <x v="5"/>
    <n v="1508"/>
    <n v="1508"/>
    <n v="100"/>
    <s v="GT"/>
    <n v="85"/>
    <s v="PASS"/>
    <x v="6"/>
  </r>
  <r>
    <s v="1-7-_patient_address_city_is_present-_x0009_"/>
    <n v="21"/>
    <s v="Mercy Community Hospital 27"/>
    <x v="6"/>
    <n v="1508"/>
    <n v="1508"/>
    <n v="100"/>
    <s v="GT"/>
    <n v="85"/>
    <s v="PASS"/>
    <x v="6"/>
  </r>
  <r>
    <s v="1-8-patient_address_state_is_present-_x0009_"/>
    <n v="21"/>
    <s v="Mercy Community Hospital 27"/>
    <x v="7"/>
    <n v="1508"/>
    <n v="1508"/>
    <n v="100"/>
    <s v="GT"/>
    <n v="85"/>
    <s v="PASS"/>
    <x v="6"/>
  </r>
  <r>
    <s v="1-9-patient_address_zip_code_is_present-_x0009_"/>
    <n v="21"/>
    <s v="Mercy Community Hospital 27"/>
    <x v="8"/>
    <n v="1508"/>
    <n v="1508"/>
    <n v="100"/>
    <s v="GT"/>
    <n v="85"/>
    <s v="PASS"/>
    <x v="6"/>
  </r>
  <r>
    <s v="1-10-patient_complete_address_is_present-"/>
    <n v="21"/>
    <s v="Mercy Community Hospital 27"/>
    <x v="9"/>
    <n v="1508"/>
    <n v="1508"/>
    <n v="100"/>
    <s v="GT"/>
    <n v="85"/>
    <s v="PASS"/>
    <x v="6"/>
  </r>
  <r>
    <s v="1-11-patient_race_is_present-"/>
    <n v="21"/>
    <s v="Mercy Community Hospital 27"/>
    <x v="10"/>
    <n v="1508"/>
    <n v="1508"/>
    <n v="100"/>
    <s v="GT"/>
    <n v="95"/>
    <s v="PASS"/>
    <x v="6"/>
  </r>
  <r>
    <s v="1-12-patient_ethnicity_is_present-"/>
    <n v="21"/>
    <s v="Mercy Community Hospital 27"/>
    <x v="11"/>
    <n v="1508"/>
    <n v="1508"/>
    <n v="100"/>
    <s v="GT"/>
    <n v="95"/>
    <s v="PASS"/>
    <x v="6"/>
  </r>
  <r>
    <s v="1-13-patient_phone_number_is_present-"/>
    <n v="21"/>
    <s v="Mercy Community Hospital 27"/>
    <x v="12"/>
    <n v="1401"/>
    <n v="1508"/>
    <n v="92.9"/>
    <s v="GT"/>
    <n v="90"/>
    <s v="PASS"/>
    <x v="6"/>
  </r>
  <r>
    <s v="1-14-patient_email_is_present-"/>
    <n v="21"/>
    <s v="Mercy Community Hospital 27"/>
    <x v="13"/>
    <n v="466"/>
    <n v="1508"/>
    <n v="30.9"/>
    <s v="GT"/>
    <n v="90"/>
    <s v="FAIL"/>
    <x v="6"/>
  </r>
  <r>
    <s v="1-15-mother’s_maiden_name_is_present-"/>
    <n v="21"/>
    <s v="Mercy Community Hospital 27"/>
    <x v="14"/>
    <n v="453"/>
    <n v="1508"/>
    <n v="30.04"/>
    <s v="GT"/>
    <n v="90"/>
    <s v="FAIL"/>
    <x v="6"/>
  </r>
  <r>
    <s v="1-16-responsible_person_first_name_is_present-"/>
    <n v="21"/>
    <s v="Mercy Community Hospital 27"/>
    <x v="15"/>
    <n v="1096"/>
    <n v="1508"/>
    <n v="72.680000000000007"/>
    <s v="GT"/>
    <n v="90"/>
    <s v="FAIL"/>
    <x v="6"/>
  </r>
  <r>
    <s v="1-17-responsible_person_last_name_is_present-"/>
    <n v="21"/>
    <s v="Mercy Community Hospital 27"/>
    <x v="16"/>
    <n v="1096"/>
    <n v="1508"/>
    <n v="72.680000000000007"/>
    <s v="GT"/>
    <n v="90"/>
    <s v="FAIL"/>
    <x v="6"/>
  </r>
  <r>
    <s v="1-18-vaccine_administration_code_is_present-"/>
    <n v="21"/>
    <s v="Mercy Community Hospital 27"/>
    <x v="17"/>
    <n v="1615"/>
    <n v="1615"/>
    <n v="100"/>
    <s v="GT"/>
    <n v="99"/>
    <s v="PASS"/>
    <x v="6"/>
  </r>
  <r>
    <s v="1-19-vaccine_administration_date_is_present-"/>
    <n v="21"/>
    <s v="Mercy Community Hospital 27"/>
    <x v="18"/>
    <n v="1615"/>
    <n v="1615"/>
    <n v="100"/>
    <s v="GT"/>
    <n v="99"/>
    <s v="PASS"/>
    <x v="6"/>
  </r>
  <r>
    <s v="1-20-vaccine_information_source_(e-g-_admin/historical_indicator)_is_present-"/>
    <n v="21"/>
    <s v="Mercy Community Hospital 27"/>
    <x v="19"/>
    <n v="1615"/>
    <n v="1615"/>
    <n v="100"/>
    <s v="GT"/>
    <n v="99"/>
    <s v="PASS"/>
    <x v="6"/>
  </r>
  <r>
    <s v="1-21-vaccine_lot_number_is_present-"/>
    <n v="21"/>
    <s v="Mercy Community Hospital 27"/>
    <x v="20"/>
    <n v="1615"/>
    <n v="1615"/>
    <n v="100"/>
    <s v="GT"/>
    <n v="99"/>
    <s v="PASS"/>
    <x v="6"/>
  </r>
  <r>
    <s v="1-22-vaccine_lot_expiration_date_is_present-"/>
    <n v="21"/>
    <s v="Mercy Community Hospital 27"/>
    <x v="21"/>
    <n v="1615"/>
    <n v="1615"/>
    <n v="100"/>
    <s v="GT"/>
    <n v="99"/>
    <s v="PASS"/>
    <x v="6"/>
  </r>
  <r>
    <s v="1-23-vaccine_eligibility_code_is_present-"/>
    <n v="21"/>
    <s v="Mercy Community Hospital 27"/>
    <x v="22"/>
    <n v="1615"/>
    <n v="1615"/>
    <n v="100"/>
    <s v="GT"/>
    <n v="99"/>
    <s v="PASS"/>
    <x v="6"/>
  </r>
  <r>
    <s v="1-24-vaccine_funding_source_is_present-"/>
    <n v="21"/>
    <s v="Mercy Community Hospital 27"/>
    <x v="23"/>
    <n v="1615"/>
    <n v="1615"/>
    <n v="100"/>
    <s v="GT"/>
    <n v="99"/>
    <s v="PASS"/>
    <x v="6"/>
  </r>
  <r>
    <s v="2-1-patients_born_on_the_first_of_the_month_do_not_exceed_normal_distribution_of_birth_dates-"/>
    <n v="21"/>
    <s v="Mercy Community Hospital 27"/>
    <x v="24"/>
    <n v="37"/>
    <n v="1508"/>
    <n v="2.4500000000000002"/>
    <s v="LT"/>
    <n v="4"/>
    <s v="PASS"/>
    <x v="6"/>
  </r>
  <r>
    <s v="2-2-patients_born_on_the_15th_of_the_month_do_not_exceed_normal_distribution_of_birth_dates-"/>
    <n v="21"/>
    <s v="Mercy Community Hospital 27"/>
    <x v="25"/>
    <n v="45"/>
    <n v="1508"/>
    <n v="2.98"/>
    <s v="LT"/>
    <n v="4"/>
    <s v="PASS"/>
    <x v="6"/>
  </r>
  <r>
    <s v="2-3-patients_born_on_the_last_day_of_the_month_do_not_exceed_normal_distribution_of_birth_dates-"/>
    <n v="21"/>
    <s v="Mercy Community Hospital 27"/>
    <x v="26"/>
    <n v="57"/>
    <n v="1508"/>
    <n v="3.78"/>
    <s v="LT"/>
    <n v="4"/>
    <s v="PASS"/>
    <x v="6"/>
  </r>
  <r>
    <s v="2-4-patient_has_more_vaccinations_than_expected-"/>
    <n v="21"/>
    <s v="Mercy Community Hospital 27"/>
    <x v="27"/>
    <n v="0"/>
    <n v="1508"/>
    <n v="0"/>
    <s v="LT"/>
    <n v="1"/>
    <s v="PASS"/>
    <x v="6"/>
  </r>
  <r>
    <s v="2-5-vaccine_administration_date_is_after_vaccine_lot_expiration_date-"/>
    <n v="21"/>
    <s v="Mercy Community Hospital 27"/>
    <x v="28"/>
    <n v="1"/>
    <n v="1615"/>
    <n v="0.06"/>
    <s v="LT"/>
    <n v="1"/>
    <s v="PASS"/>
    <x v="6"/>
  </r>
  <r>
    <s v="2-6-vaccine_administration_date_is_before_birth_date-"/>
    <n v="21"/>
    <s v="Mercy Community Hospital 27"/>
    <x v="29"/>
    <n v="0"/>
    <n v="1615"/>
    <n v="0"/>
    <s v="LT"/>
    <n v="1"/>
    <s v="PASS"/>
    <x v="6"/>
  </r>
  <r>
    <s v="2-7-vaccine_administration_dates_on_the_first_day_of_the_month_do_not_exceed_normal_distribution_of_administrations_dates-"/>
    <n v="21"/>
    <s v="Mercy Community Hospital 27"/>
    <x v="30"/>
    <n v="45"/>
    <n v="1615"/>
    <n v="2.79"/>
    <s v="LT"/>
    <n v="4"/>
    <s v="PASS"/>
    <x v="6"/>
  </r>
  <r>
    <s v="2-8-vaccine_administration_dates_on_the_15th_of_the_month_do_not_exceed_normal_distribution_of_administration_dates-"/>
    <n v="21"/>
    <s v="Mercy Community Hospital 27"/>
    <x v="31"/>
    <n v="51"/>
    <n v="1615"/>
    <n v="3.16"/>
    <s v="LT"/>
    <n v="4"/>
    <s v="PASS"/>
    <x v="6"/>
  </r>
  <r>
    <s v="2-9-vaccine_administration_dates_on_the_last_day_of_the_month_do_not_exceed_normal_distribution_of_administration_dates-"/>
    <n v="21"/>
    <s v="Mercy Community Hospital 27"/>
    <x v="32"/>
    <n v="57"/>
    <n v="1615"/>
    <n v="3.53"/>
    <s v="LT"/>
    <n v="4"/>
    <s v="PASS"/>
    <x v="6"/>
  </r>
  <r>
    <s v="2-10-vaccine_administration_code_was_administered_at_an_improbable_age-"/>
    <n v="21"/>
    <s v="Mercy Community Hospital 27"/>
    <x v="33"/>
    <n v="0"/>
    <n v="1615"/>
    <n v="0"/>
    <s v="LT"/>
    <n v="1"/>
    <s v="PASS"/>
    <x v="6"/>
  </r>
  <r>
    <s v="2-11-vaccine_administration_code_is_not_specific_for_administered_vaccination_event-"/>
    <n v="21"/>
    <s v="Mercy Community Hospital 27"/>
    <x v="34"/>
    <n v="0"/>
    <n v="1615"/>
    <n v="0"/>
    <s v="LT"/>
    <n v="1"/>
    <s v="PASS"/>
    <x v="6"/>
  </r>
  <r>
    <s v="2-12-vaccine_lot_number_has_an_invalid_prefix-"/>
    <n v="21"/>
    <s v="Mercy Community Hospital 27"/>
    <x v="35"/>
    <n v="0"/>
    <n v="1615"/>
    <n v="0"/>
    <s v="LT"/>
    <n v="1"/>
    <s v="PASS"/>
    <x v="6"/>
  </r>
  <r>
    <s v="2-13-vaccine_lot_number_has_an_invalid_infix-"/>
    <n v="21"/>
    <s v="Mercy Community Hospital 27"/>
    <x v="36"/>
    <n v="0"/>
    <n v="1615"/>
    <n v="0"/>
    <s v="LT"/>
    <n v="1"/>
    <s v="PASS"/>
    <x v="6"/>
  </r>
  <r>
    <s v="2-14-vaccine_lot_number_has_an_invalid_suffix-"/>
    <n v="21"/>
    <s v="Mercy Community Hospital 27"/>
    <x v="37"/>
    <n v="0"/>
    <n v="1615"/>
    <n v="0"/>
    <s v="LT"/>
    <n v="1"/>
    <s v="PASS"/>
    <x v="6"/>
  </r>
  <r>
    <s v="2-15-vaccine_lot_number_contains_at_least_one_invalid_character-"/>
    <n v="21"/>
    <s v="Mercy Community Hospital 27"/>
    <x v="38"/>
    <n v="0"/>
    <n v="1615"/>
    <n v="0"/>
    <s v="LT"/>
    <n v="1"/>
    <s v="PASS"/>
    <x v="6"/>
  </r>
  <r>
    <s v="2-16-vaccine_lot_number_is_too_short-"/>
    <n v="21"/>
    <s v="Mercy Community Hospital 27"/>
    <x v="39"/>
    <n v="0"/>
    <n v="1615"/>
    <n v="0"/>
    <s v="LT"/>
    <n v="1"/>
    <s v="PASS"/>
    <x v="6"/>
  </r>
  <r>
    <s v="2-17-vaccine_administration_code_is_unrecognized-"/>
    <n v="21"/>
    <s v="Mercy Community Hospital 27"/>
    <x v="40"/>
    <n v="0"/>
    <n v="1615"/>
    <n v="0"/>
    <s v="LT"/>
    <n v="1"/>
    <s v="PASS"/>
    <x v="6"/>
  </r>
  <r>
    <s v="2-18-vaccine_manufacturer_is_unrecognized-"/>
    <n v="21"/>
    <s v="Mercy Community Hospital 27"/>
    <x v="41"/>
    <n v="0"/>
    <n v="1615"/>
    <n v="0"/>
    <s v="LT"/>
    <n v="1"/>
    <s v="PASS"/>
    <x v="6"/>
  </r>
  <r>
    <s v="2-19-vaccine_administration_route_is_unrecognized-"/>
    <n v="21"/>
    <s v="Mercy Community Hospital 27"/>
    <x v="42"/>
    <n v="0"/>
    <n v="1615"/>
    <n v="0"/>
    <s v="LT"/>
    <n v="1"/>
    <s v="PASS"/>
    <x v="6"/>
  </r>
  <r>
    <s v="2-20-vaccine_body_site_is_unrecognized-"/>
    <n v="21"/>
    <s v="Mercy Community Hospital 27"/>
    <x v="43"/>
    <n v="0"/>
    <n v="1615"/>
    <n v="0"/>
    <s v="LT"/>
    <n v="1"/>
    <s v="PASS"/>
    <x v="6"/>
  </r>
  <r>
    <s v="2-21-vaccination_information_source_is_administered_but_appeared_to_be_historical-"/>
    <n v="21"/>
    <s v="Mercy Community Hospital 27"/>
    <x v="44"/>
    <n v="0"/>
    <n v="1615"/>
    <n v="0"/>
    <s v="NONE"/>
    <s v="NONE"/>
    <s v="NONE"/>
    <x v="6"/>
  </r>
  <r>
    <s v="2-22-_funding_source_does_not_match_eligibility_code"/>
    <n v="21"/>
    <s v="Mercy Community Hospital 27"/>
    <x v="45"/>
    <n v="67"/>
    <n v="1615"/>
    <n v="4.1500000000000004"/>
    <s v="NONE"/>
    <s v="NONE"/>
    <s v="NONE"/>
    <x v="6"/>
  </r>
  <r>
    <s v="3-1-administered_vaccination_events_are_entered_into_the_iis_within_one_calendar_day_from_administration_date-"/>
    <n v="21"/>
    <s v="Mercy Community Hospital 27"/>
    <x v="46"/>
    <n v="1067"/>
    <n v="1615"/>
    <n v="66.069999999999993"/>
    <s v="GT"/>
    <n v="95"/>
    <s v="FAIL"/>
    <x v="6"/>
  </r>
  <r>
    <s v="3-2-patient_entry_into_iis_≤30_days_from_birth"/>
    <n v="21"/>
    <s v="Mercy Community Hospital 27"/>
    <x v="47"/>
    <n v="1502"/>
    <n v="1508"/>
    <n v="99.6"/>
    <s v="GT"/>
    <n v="95"/>
    <s v="PASS"/>
    <x v="6"/>
  </r>
  <r>
    <s v="3-3-patient_entry_into_iis_30–45_days_from_birth"/>
    <n v="21"/>
    <s v="Mercy Community Hospital 27"/>
    <x v="48"/>
    <n v="2"/>
    <n v="1508"/>
    <n v="0.13"/>
    <s v="LT"/>
    <n v="5"/>
    <s v="PASS"/>
    <x v="6"/>
  </r>
  <r>
    <s v="3-4-patient_entry_into_iis_45–60_days_from_birth"/>
    <n v="21"/>
    <s v="Mercy Community Hospital 27"/>
    <x v="49"/>
    <n v="2"/>
    <n v="1508"/>
    <n v="0.13"/>
    <s v="LT"/>
    <n v="5"/>
    <s v="PASS"/>
    <x v="6"/>
  </r>
  <r>
    <s v="3-5-patient_entry_into_iis_&gt;_60_days_from_birth"/>
    <n v="21"/>
    <s v="Mercy Community Hospital 27"/>
    <x v="50"/>
    <n v="2"/>
    <n v="1508"/>
    <n v="0.13"/>
    <s v="LT"/>
    <n v="5"/>
    <s v="PASS"/>
    <x v="6"/>
  </r>
  <r>
    <s v="3-6-administered_dose_entry_into_iis_2-7_days_from_admin_date"/>
    <n v="21"/>
    <s v="Mercy Community Hospital 27"/>
    <x v="51"/>
    <n v="163"/>
    <n v="1615"/>
    <n v="10.09"/>
    <s v="LT"/>
    <n v="5"/>
    <s v="FAIL"/>
    <x v="6"/>
  </r>
  <r>
    <s v="3-7-administered_dose_entry_into_iis_8-14_days_from_admin_date"/>
    <n v="21"/>
    <s v="Mercy Community Hospital 27"/>
    <x v="52"/>
    <n v="227"/>
    <n v="1615"/>
    <n v="14.06"/>
    <s v="LT"/>
    <n v="5"/>
    <s v="FAIL"/>
    <x v="6"/>
  </r>
  <r>
    <s v="3-8-administered_dose_entry_into_iis_&gt;_14_days_from_admin_date"/>
    <n v="21"/>
    <s v="Mercy Community Hospital 27"/>
    <x v="53"/>
    <n v="158"/>
    <n v="1615"/>
    <n v="9.7799999999999994"/>
    <s v="LT"/>
    <n v="5"/>
    <s v="FAIL"/>
    <x v="6"/>
  </r>
  <r>
    <s v="1-1-patient_first_name_is_present-"/>
    <n v="153"/>
    <s v="Mercy Community Hospital 475"/>
    <x v="0"/>
    <n v="3"/>
    <n v="3"/>
    <n v="100"/>
    <s v="GT"/>
    <n v="99"/>
    <s v="PASS"/>
    <x v="8"/>
  </r>
  <r>
    <s v="1-2-patient_middle_name_is_present-"/>
    <n v="153"/>
    <s v="Mercy Community Hospital 475"/>
    <x v="1"/>
    <n v="2"/>
    <n v="3"/>
    <n v="66.67"/>
    <s v="GT"/>
    <n v="75"/>
    <s v="FAIL"/>
    <x v="8"/>
  </r>
  <r>
    <s v="1-3-patient_name_last_is_present-"/>
    <n v="153"/>
    <s v="Mercy Community Hospital 475"/>
    <x v="2"/>
    <n v="3"/>
    <n v="3"/>
    <n v="100"/>
    <s v="GT"/>
    <n v="99"/>
    <s v="PASS"/>
    <x v="8"/>
  </r>
  <r>
    <s v="1-4-patient_birth_date_is_present-_x0009_"/>
    <n v="153"/>
    <s v="Mercy Community Hospital 475"/>
    <x v="3"/>
    <n v="3"/>
    <n v="3"/>
    <n v="100"/>
    <s v="GT"/>
    <n v="99"/>
    <s v="PASS"/>
    <x v="8"/>
  </r>
  <r>
    <s v="1-5-patient_gender_is_present-"/>
    <n v="153"/>
    <s v="Mercy Community Hospital 475"/>
    <x v="4"/>
    <n v="3"/>
    <n v="3"/>
    <n v="100"/>
    <s v="GT"/>
    <n v="99"/>
    <s v="PASS"/>
    <x v="8"/>
  </r>
  <r>
    <s v="1-6-patient_address_street_is_present-"/>
    <n v="153"/>
    <s v="Mercy Community Hospital 475"/>
    <x v="5"/>
    <n v="3"/>
    <n v="3"/>
    <n v="100"/>
    <s v="GT"/>
    <n v="85"/>
    <s v="PASS"/>
    <x v="8"/>
  </r>
  <r>
    <s v="1-7-_patient_address_city_is_present-_x0009_"/>
    <n v="153"/>
    <s v="Mercy Community Hospital 475"/>
    <x v="6"/>
    <n v="3"/>
    <n v="3"/>
    <n v="100"/>
    <s v="GT"/>
    <n v="85"/>
    <s v="PASS"/>
    <x v="8"/>
  </r>
  <r>
    <s v="1-8-patient_address_state_is_present-_x0009_"/>
    <n v="153"/>
    <s v="Mercy Community Hospital 475"/>
    <x v="7"/>
    <n v="3"/>
    <n v="3"/>
    <n v="100"/>
    <s v="GT"/>
    <n v="85"/>
    <s v="PASS"/>
    <x v="8"/>
  </r>
  <r>
    <s v="1-9-patient_address_zip_code_is_present-_x0009_"/>
    <n v="153"/>
    <s v="Mercy Community Hospital 475"/>
    <x v="8"/>
    <n v="3"/>
    <n v="3"/>
    <n v="100"/>
    <s v="GT"/>
    <n v="85"/>
    <s v="PASS"/>
    <x v="8"/>
  </r>
  <r>
    <s v="1-10-patient_complete_address_is_present-"/>
    <n v="153"/>
    <s v="Mercy Community Hospital 475"/>
    <x v="9"/>
    <n v="3"/>
    <n v="3"/>
    <n v="100"/>
    <s v="GT"/>
    <n v="85"/>
    <s v="PASS"/>
    <x v="8"/>
  </r>
  <r>
    <s v="1-11-patient_race_is_present-"/>
    <n v="153"/>
    <s v="Mercy Community Hospital 475"/>
    <x v="10"/>
    <n v="3"/>
    <n v="3"/>
    <n v="100"/>
    <s v="GT"/>
    <n v="95"/>
    <s v="PASS"/>
    <x v="8"/>
  </r>
  <r>
    <s v="1-12-patient_ethnicity_is_present-"/>
    <n v="153"/>
    <s v="Mercy Community Hospital 475"/>
    <x v="11"/>
    <n v="3"/>
    <n v="3"/>
    <n v="100"/>
    <s v="GT"/>
    <n v="95"/>
    <s v="PASS"/>
    <x v="8"/>
  </r>
  <r>
    <s v="1-13-patient_phone_number_is_present-"/>
    <n v="153"/>
    <s v="Mercy Community Hospital 475"/>
    <x v="12"/>
    <n v="3"/>
    <n v="3"/>
    <n v="100"/>
    <s v="GT"/>
    <n v="90"/>
    <s v="PASS"/>
    <x v="8"/>
  </r>
  <r>
    <s v="1-14-patient_email_is_present-"/>
    <n v="153"/>
    <s v="Mercy Community Hospital 475"/>
    <x v="13"/>
    <n v="1"/>
    <n v="3"/>
    <n v="33.33"/>
    <s v="GT"/>
    <n v="90"/>
    <s v="FAIL"/>
    <x v="8"/>
  </r>
  <r>
    <s v="1-15-mother’s_maiden_name_is_present-"/>
    <n v="153"/>
    <s v="Mercy Community Hospital 475"/>
    <x v="14"/>
    <n v="2"/>
    <n v="3"/>
    <n v="66.67"/>
    <s v="GT"/>
    <n v="90"/>
    <s v="FAIL"/>
    <x v="8"/>
  </r>
  <r>
    <s v="1-16-responsible_person_first_name_is_present-"/>
    <n v="153"/>
    <s v="Mercy Community Hospital 475"/>
    <x v="15"/>
    <n v="3"/>
    <n v="3"/>
    <n v="100"/>
    <s v="GT"/>
    <n v="90"/>
    <s v="PASS"/>
    <x v="8"/>
  </r>
  <r>
    <s v="1-17-responsible_person_last_name_is_present-"/>
    <n v="153"/>
    <s v="Mercy Community Hospital 475"/>
    <x v="16"/>
    <n v="3"/>
    <n v="3"/>
    <n v="100"/>
    <s v="GT"/>
    <n v="90"/>
    <s v="PASS"/>
    <x v="8"/>
  </r>
  <r>
    <s v="1-18-vaccine_administration_code_is_present-"/>
    <n v="153"/>
    <s v="Mercy Community Hospital 475"/>
    <x v="17"/>
    <n v="42"/>
    <n v="42"/>
    <n v="100"/>
    <s v="GT"/>
    <n v="99"/>
    <s v="PASS"/>
    <x v="8"/>
  </r>
  <r>
    <s v="1-19-vaccine_administration_date_is_present-"/>
    <n v="153"/>
    <s v="Mercy Community Hospital 475"/>
    <x v="18"/>
    <n v="42"/>
    <n v="42"/>
    <n v="100"/>
    <s v="GT"/>
    <n v="99"/>
    <s v="PASS"/>
    <x v="8"/>
  </r>
  <r>
    <s v="1-20-vaccine_information_source_(e-g-_admin/historical_indicator)_is_present-"/>
    <n v="153"/>
    <s v="Mercy Community Hospital 475"/>
    <x v="19"/>
    <n v="42"/>
    <n v="42"/>
    <n v="100"/>
    <s v="GT"/>
    <n v="99"/>
    <s v="PASS"/>
    <x v="8"/>
  </r>
  <r>
    <s v="1-21-vaccine_lot_number_is_present-"/>
    <n v="153"/>
    <s v="Mercy Community Hospital 475"/>
    <x v="20"/>
    <n v="42"/>
    <n v="42"/>
    <n v="100"/>
    <s v="GT"/>
    <n v="99"/>
    <s v="PASS"/>
    <x v="8"/>
  </r>
  <r>
    <s v="1-22-vaccine_lot_expiration_date_is_present-"/>
    <n v="153"/>
    <s v="Mercy Community Hospital 475"/>
    <x v="21"/>
    <n v="42"/>
    <n v="42"/>
    <n v="100"/>
    <s v="GT"/>
    <n v="99"/>
    <s v="PASS"/>
    <x v="8"/>
  </r>
  <r>
    <s v="1-23-vaccine_eligibility_code_is_present-"/>
    <n v="153"/>
    <s v="Mercy Community Hospital 475"/>
    <x v="22"/>
    <n v="42"/>
    <n v="42"/>
    <n v="100"/>
    <s v="GT"/>
    <n v="99"/>
    <s v="PASS"/>
    <x v="8"/>
  </r>
  <r>
    <s v="1-24-vaccine_funding_source_is_present-"/>
    <n v="153"/>
    <s v="Mercy Community Hospital 475"/>
    <x v="23"/>
    <n v="42"/>
    <n v="42"/>
    <n v="100"/>
    <s v="GT"/>
    <n v="99"/>
    <s v="PASS"/>
    <x v="8"/>
  </r>
  <r>
    <s v="2-1-patients_born_on_the_first_of_the_month_do_not_exceed_normal_distribution_of_birth_dates-"/>
    <n v="153"/>
    <s v="Mercy Community Hospital 475"/>
    <x v="24"/>
    <n v="0"/>
    <n v="3"/>
    <n v="0"/>
    <s v="LT"/>
    <n v="4"/>
    <s v="PASS"/>
    <x v="8"/>
  </r>
  <r>
    <s v="2-2-patients_born_on_the_15th_of_the_month_do_not_exceed_normal_distribution_of_birth_dates-"/>
    <n v="153"/>
    <s v="Mercy Community Hospital 475"/>
    <x v="25"/>
    <n v="0"/>
    <n v="3"/>
    <n v="0"/>
    <s v="LT"/>
    <n v="4"/>
    <s v="PASS"/>
    <x v="8"/>
  </r>
  <r>
    <s v="2-3-patients_born_on_the_last_day_of_the_month_do_not_exceed_normal_distribution_of_birth_dates-"/>
    <n v="153"/>
    <s v="Mercy Community Hospital 475"/>
    <x v="26"/>
    <n v="0"/>
    <n v="3"/>
    <n v="0"/>
    <s v="LT"/>
    <n v="4"/>
    <s v="PASS"/>
    <x v="8"/>
  </r>
  <r>
    <s v="2-4-patient_has_more_vaccinations_than_expected-"/>
    <n v="153"/>
    <s v="Mercy Community Hospital 475"/>
    <x v="27"/>
    <n v="0"/>
    <n v="3"/>
    <n v="0"/>
    <s v="LT"/>
    <n v="1"/>
    <s v="PASS"/>
    <x v="8"/>
  </r>
  <r>
    <s v="2-5-vaccine_administration_date_is_after_vaccine_lot_expiration_date-"/>
    <n v="153"/>
    <s v="Mercy Community Hospital 475"/>
    <x v="28"/>
    <n v="1"/>
    <n v="42"/>
    <n v="2.38"/>
    <s v="LT"/>
    <n v="1"/>
    <s v="FAIL"/>
    <x v="8"/>
  </r>
  <r>
    <s v="2-6-vaccine_administration_date_is_before_birth_date-"/>
    <n v="153"/>
    <s v="Mercy Community Hospital 475"/>
    <x v="29"/>
    <n v="0"/>
    <n v="42"/>
    <n v="0"/>
    <s v="LT"/>
    <n v="1"/>
    <s v="PASS"/>
    <x v="8"/>
  </r>
  <r>
    <s v="2-7-vaccine_administration_dates_on_the_first_day_of_the_month_do_not_exceed_normal_distribution_of_administrations_dates-"/>
    <n v="153"/>
    <s v="Mercy Community Hospital 475"/>
    <x v="30"/>
    <n v="0"/>
    <n v="42"/>
    <n v="0"/>
    <s v="LT"/>
    <n v="4"/>
    <s v="PASS"/>
    <x v="8"/>
  </r>
  <r>
    <s v="2-8-vaccine_administration_dates_on_the_15th_of_the_month_do_not_exceed_normal_distribution_of_administration_dates-"/>
    <n v="153"/>
    <s v="Mercy Community Hospital 475"/>
    <x v="31"/>
    <n v="0"/>
    <n v="42"/>
    <n v="0"/>
    <s v="LT"/>
    <n v="4"/>
    <s v="PASS"/>
    <x v="8"/>
  </r>
  <r>
    <s v="2-9-vaccine_administration_dates_on_the_last_day_of_the_month_do_not_exceed_normal_distribution_of_administration_dates-"/>
    <n v="153"/>
    <s v="Mercy Community Hospital 475"/>
    <x v="32"/>
    <n v="0"/>
    <n v="42"/>
    <n v="0"/>
    <s v="LT"/>
    <n v="4"/>
    <s v="PASS"/>
    <x v="8"/>
  </r>
  <r>
    <s v="2-10-vaccine_administration_code_was_administered_at_an_improbable_age-"/>
    <n v="153"/>
    <s v="Mercy Community Hospital 475"/>
    <x v="33"/>
    <n v="1"/>
    <n v="42"/>
    <n v="2.38"/>
    <s v="LT"/>
    <n v="1"/>
    <s v="FAIL"/>
    <x v="8"/>
  </r>
  <r>
    <s v="2-11-vaccine_administration_code_is_not_specific_for_administered_vaccination_event-"/>
    <n v="153"/>
    <s v="Mercy Community Hospital 475"/>
    <x v="34"/>
    <n v="0"/>
    <n v="42"/>
    <n v="0"/>
    <s v="LT"/>
    <n v="1"/>
    <s v="PASS"/>
    <x v="8"/>
  </r>
  <r>
    <s v="2-12-vaccine_lot_number_has_an_invalid_prefix-"/>
    <n v="153"/>
    <s v="Mercy Community Hospital 475"/>
    <x v="35"/>
    <n v="0"/>
    <n v="42"/>
    <n v="0"/>
    <s v="LT"/>
    <n v="1"/>
    <s v="PASS"/>
    <x v="8"/>
  </r>
  <r>
    <s v="2-13-vaccine_lot_number_has_an_invalid_infix-"/>
    <n v="153"/>
    <s v="Mercy Community Hospital 475"/>
    <x v="36"/>
    <n v="0"/>
    <n v="42"/>
    <n v="0"/>
    <s v="LT"/>
    <n v="1"/>
    <s v="PASS"/>
    <x v="8"/>
  </r>
  <r>
    <s v="2-14-vaccine_lot_number_has_an_invalid_suffix-"/>
    <n v="153"/>
    <s v="Mercy Community Hospital 475"/>
    <x v="37"/>
    <n v="0"/>
    <n v="42"/>
    <n v="0"/>
    <s v="LT"/>
    <n v="1"/>
    <s v="PASS"/>
    <x v="8"/>
  </r>
  <r>
    <s v="2-15-vaccine_lot_number_contains_at_least_one_invalid_character-"/>
    <n v="153"/>
    <s v="Mercy Community Hospital 475"/>
    <x v="38"/>
    <n v="0"/>
    <n v="42"/>
    <n v="0"/>
    <s v="LT"/>
    <n v="1"/>
    <s v="PASS"/>
    <x v="8"/>
  </r>
  <r>
    <s v="2-16-vaccine_lot_number_is_too_short-"/>
    <n v="153"/>
    <s v="Mercy Community Hospital 475"/>
    <x v="39"/>
    <n v="0"/>
    <n v="42"/>
    <n v="0"/>
    <s v="LT"/>
    <n v="1"/>
    <s v="PASS"/>
    <x v="8"/>
  </r>
  <r>
    <s v="2-17-vaccine_administration_code_is_unrecognized-"/>
    <n v="153"/>
    <s v="Mercy Community Hospital 475"/>
    <x v="40"/>
    <n v="0"/>
    <n v="42"/>
    <n v="0"/>
    <s v="LT"/>
    <n v="1"/>
    <s v="PASS"/>
    <x v="8"/>
  </r>
  <r>
    <s v="2-18-vaccine_manufacturer_is_unrecognized-"/>
    <n v="153"/>
    <s v="Mercy Community Hospital 475"/>
    <x v="41"/>
    <n v="0"/>
    <n v="42"/>
    <n v="0"/>
    <s v="LT"/>
    <n v="1"/>
    <s v="PASS"/>
    <x v="8"/>
  </r>
  <r>
    <s v="2-19-vaccine_administration_route_is_unrecognized-"/>
    <n v="153"/>
    <s v="Mercy Community Hospital 475"/>
    <x v="42"/>
    <n v="0"/>
    <n v="42"/>
    <n v="0"/>
    <s v="LT"/>
    <n v="1"/>
    <s v="PASS"/>
    <x v="8"/>
  </r>
  <r>
    <s v="2-20-vaccine_body_site_is_unrecognized-"/>
    <n v="153"/>
    <s v="Mercy Community Hospital 475"/>
    <x v="43"/>
    <n v="0"/>
    <n v="42"/>
    <n v="0"/>
    <s v="LT"/>
    <n v="1"/>
    <s v="PASS"/>
    <x v="8"/>
  </r>
  <r>
    <s v="2-21-vaccination_information_source_is_administered_but_appeared_to_be_historical-"/>
    <n v="153"/>
    <s v="Mercy Community Hospital 475"/>
    <x v="44"/>
    <n v="0"/>
    <n v="42"/>
    <n v="0"/>
    <s v="NONE"/>
    <s v="NONE"/>
    <s v="NONE"/>
    <x v="8"/>
  </r>
  <r>
    <s v="2-22-_funding_source_does_not_match_eligibility_code"/>
    <n v="153"/>
    <s v="Mercy Community Hospital 475"/>
    <x v="45"/>
    <n v="19"/>
    <n v="42"/>
    <n v="45.24"/>
    <s v="NONE"/>
    <s v="NONE"/>
    <s v="NONE"/>
    <x v="8"/>
  </r>
  <r>
    <s v="3-1-administered_vaccination_events_are_entered_into_the_iis_within_one_calendar_day_from_administration_date-"/>
    <n v="153"/>
    <s v="Mercy Community Hospital 475"/>
    <x v="46"/>
    <n v="41"/>
    <n v="42"/>
    <n v="97.62"/>
    <s v="GT"/>
    <n v="95"/>
    <s v="PASS"/>
    <x v="8"/>
  </r>
  <r>
    <s v="3-2-patient_entry_into_iis_≤30_days_from_birth"/>
    <n v="153"/>
    <s v="Mercy Community Hospital 475"/>
    <x v="47"/>
    <n v="3"/>
    <n v="3"/>
    <n v="100"/>
    <s v="GT"/>
    <n v="95"/>
    <s v="PASS"/>
    <x v="8"/>
  </r>
  <r>
    <s v="3-3-patient_entry_into_iis_30–45_days_from_birth"/>
    <n v="153"/>
    <s v="Mercy Community Hospital 475"/>
    <x v="48"/>
    <n v="0"/>
    <n v="3"/>
    <n v="0"/>
    <s v="LT"/>
    <n v="5"/>
    <s v="PASS"/>
    <x v="8"/>
  </r>
  <r>
    <s v="3-4-patient_entry_into_iis_45–60_days_from_birth"/>
    <n v="153"/>
    <s v="Mercy Community Hospital 475"/>
    <x v="49"/>
    <n v="0"/>
    <n v="3"/>
    <n v="0"/>
    <s v="LT"/>
    <n v="5"/>
    <s v="PASS"/>
    <x v="8"/>
  </r>
  <r>
    <s v="3-5-patient_entry_into_iis_&gt;_60_days_from_birth"/>
    <n v="153"/>
    <s v="Mercy Community Hospital 475"/>
    <x v="50"/>
    <n v="0"/>
    <n v="3"/>
    <n v="0"/>
    <s v="LT"/>
    <n v="5"/>
    <s v="PASS"/>
    <x v="8"/>
  </r>
  <r>
    <s v="3-6-administered_dose_entry_into_iis_2-7_days_from_admin_date"/>
    <n v="153"/>
    <s v="Mercy Community Hospital 475"/>
    <x v="51"/>
    <n v="0"/>
    <n v="42"/>
    <n v="0"/>
    <s v="LT"/>
    <n v="5"/>
    <s v="PASS"/>
    <x v="8"/>
  </r>
  <r>
    <s v="3-7-administered_dose_entry_into_iis_8-14_days_from_admin_date"/>
    <n v="153"/>
    <s v="Mercy Community Hospital 475"/>
    <x v="52"/>
    <n v="1"/>
    <n v="42"/>
    <n v="2.38"/>
    <s v="LT"/>
    <n v="5"/>
    <s v="PASS"/>
    <x v="8"/>
  </r>
  <r>
    <s v="3-8-administered_dose_entry_into_iis_&gt;_14_days_from_admin_date"/>
    <n v="153"/>
    <s v="Mercy Community Hospital 475"/>
    <x v="53"/>
    <n v="0"/>
    <n v="42"/>
    <n v="0"/>
    <s v="LT"/>
    <n v="5"/>
    <s v="PASS"/>
    <x v="8"/>
  </r>
  <r>
    <s v="1-1-patient_first_name_is_present-"/>
    <n v="120"/>
    <s v="Mercy General Hospital 193"/>
    <x v="0"/>
    <n v="87"/>
    <n v="87"/>
    <n v="100"/>
    <s v="GT"/>
    <n v="99"/>
    <s v="PASS"/>
    <x v="0"/>
  </r>
  <r>
    <s v="1-2-patient_middle_name_is_present-"/>
    <n v="120"/>
    <s v="Mercy General Hospital 193"/>
    <x v="1"/>
    <n v="56"/>
    <n v="87"/>
    <n v="64.37"/>
    <s v="GT"/>
    <n v="75"/>
    <s v="FAIL"/>
    <x v="0"/>
  </r>
  <r>
    <s v="1-3-patient_name_last_is_present-"/>
    <n v="120"/>
    <s v="Mercy General Hospital 193"/>
    <x v="2"/>
    <n v="87"/>
    <n v="87"/>
    <n v="100"/>
    <s v="GT"/>
    <n v="99"/>
    <s v="PASS"/>
    <x v="0"/>
  </r>
  <r>
    <s v="1-4-patient_birth_date_is_present-_x0009_"/>
    <n v="120"/>
    <s v="Mercy General Hospital 193"/>
    <x v="3"/>
    <n v="87"/>
    <n v="87"/>
    <n v="100"/>
    <s v="GT"/>
    <n v="99"/>
    <s v="PASS"/>
    <x v="0"/>
  </r>
  <r>
    <s v="1-5-patient_gender_is_present-"/>
    <n v="120"/>
    <s v="Mercy General Hospital 193"/>
    <x v="4"/>
    <n v="87"/>
    <n v="87"/>
    <n v="100"/>
    <s v="GT"/>
    <n v="99"/>
    <s v="PASS"/>
    <x v="0"/>
  </r>
  <r>
    <s v="1-6-patient_address_street_is_present-"/>
    <n v="120"/>
    <s v="Mercy General Hospital 193"/>
    <x v="5"/>
    <n v="87"/>
    <n v="87"/>
    <n v="100"/>
    <s v="GT"/>
    <n v="85"/>
    <s v="PASS"/>
    <x v="0"/>
  </r>
  <r>
    <s v="1-7-_patient_address_city_is_present-_x0009_"/>
    <n v="120"/>
    <s v="Mercy General Hospital 193"/>
    <x v="6"/>
    <n v="87"/>
    <n v="87"/>
    <n v="100"/>
    <s v="GT"/>
    <n v="85"/>
    <s v="PASS"/>
    <x v="0"/>
  </r>
  <r>
    <s v="1-8-patient_address_state_is_present-_x0009_"/>
    <n v="120"/>
    <s v="Mercy General Hospital 193"/>
    <x v="7"/>
    <n v="87"/>
    <n v="87"/>
    <n v="100"/>
    <s v="GT"/>
    <n v="85"/>
    <s v="PASS"/>
    <x v="0"/>
  </r>
  <r>
    <s v="1-9-patient_address_zip_code_is_present-_x0009_"/>
    <n v="120"/>
    <s v="Mercy General Hospital 193"/>
    <x v="8"/>
    <n v="87"/>
    <n v="87"/>
    <n v="100"/>
    <s v="GT"/>
    <n v="85"/>
    <s v="PASS"/>
    <x v="0"/>
  </r>
  <r>
    <s v="1-10-patient_complete_address_is_present-"/>
    <n v="120"/>
    <s v="Mercy General Hospital 193"/>
    <x v="9"/>
    <n v="87"/>
    <n v="87"/>
    <n v="100"/>
    <s v="GT"/>
    <n v="85"/>
    <s v="PASS"/>
    <x v="0"/>
  </r>
  <r>
    <s v="1-11-patient_race_is_present-"/>
    <n v="120"/>
    <s v="Mercy General Hospital 193"/>
    <x v="10"/>
    <n v="87"/>
    <n v="87"/>
    <n v="100"/>
    <s v="GT"/>
    <n v="95"/>
    <s v="PASS"/>
    <x v="0"/>
  </r>
  <r>
    <s v="1-12-patient_ethnicity_is_present-"/>
    <n v="120"/>
    <s v="Mercy General Hospital 193"/>
    <x v="11"/>
    <n v="87"/>
    <n v="87"/>
    <n v="100"/>
    <s v="GT"/>
    <n v="95"/>
    <s v="PASS"/>
    <x v="0"/>
  </r>
  <r>
    <s v="1-13-patient_phone_number_is_present-"/>
    <n v="120"/>
    <s v="Mercy General Hospital 193"/>
    <x v="12"/>
    <n v="87"/>
    <n v="87"/>
    <n v="100"/>
    <s v="GT"/>
    <n v="90"/>
    <s v="PASS"/>
    <x v="0"/>
  </r>
  <r>
    <s v="1-14-patient_email_is_present-"/>
    <n v="120"/>
    <s v="Mercy General Hospital 193"/>
    <x v="13"/>
    <n v="58"/>
    <n v="87"/>
    <n v="66.67"/>
    <s v="GT"/>
    <n v="90"/>
    <s v="FAIL"/>
    <x v="0"/>
  </r>
  <r>
    <s v="1-15-mother’s_maiden_name_is_present-"/>
    <n v="120"/>
    <s v="Mercy General Hospital 193"/>
    <x v="14"/>
    <n v="33"/>
    <n v="87"/>
    <n v="37.93"/>
    <s v="GT"/>
    <n v="90"/>
    <s v="FAIL"/>
    <x v="0"/>
  </r>
  <r>
    <s v="1-16-responsible_person_first_name_is_present-"/>
    <n v="120"/>
    <s v="Mercy General Hospital 193"/>
    <x v="15"/>
    <n v="77"/>
    <n v="87"/>
    <n v="88.51"/>
    <s v="GT"/>
    <n v="90"/>
    <s v="FAIL"/>
    <x v="0"/>
  </r>
  <r>
    <s v="1-17-responsible_person_last_name_is_present-"/>
    <n v="120"/>
    <s v="Mercy General Hospital 193"/>
    <x v="16"/>
    <n v="77"/>
    <n v="87"/>
    <n v="88.51"/>
    <s v="GT"/>
    <n v="90"/>
    <s v="FAIL"/>
    <x v="0"/>
  </r>
  <r>
    <s v="1-18-vaccine_administration_code_is_present-"/>
    <n v="120"/>
    <s v="Mercy General Hospital 193"/>
    <x v="17"/>
    <n v="862"/>
    <n v="862"/>
    <n v="100"/>
    <s v="GT"/>
    <n v="99"/>
    <s v="PASS"/>
    <x v="0"/>
  </r>
  <r>
    <s v="1-19-vaccine_administration_date_is_present-"/>
    <n v="120"/>
    <s v="Mercy General Hospital 193"/>
    <x v="18"/>
    <n v="862"/>
    <n v="862"/>
    <n v="100"/>
    <s v="GT"/>
    <n v="99"/>
    <s v="PASS"/>
    <x v="0"/>
  </r>
  <r>
    <s v="1-20-vaccine_information_source_(e-g-_admin/historical_indicator)_is_present-"/>
    <n v="120"/>
    <s v="Mercy General Hospital 193"/>
    <x v="19"/>
    <n v="862"/>
    <n v="862"/>
    <n v="100"/>
    <s v="GT"/>
    <n v="99"/>
    <s v="PASS"/>
    <x v="0"/>
  </r>
  <r>
    <s v="1-21-vaccine_lot_number_is_present-"/>
    <n v="120"/>
    <s v="Mercy General Hospital 193"/>
    <x v="20"/>
    <n v="856"/>
    <n v="856"/>
    <n v="100"/>
    <s v="GT"/>
    <n v="99"/>
    <s v="PASS"/>
    <x v="0"/>
  </r>
  <r>
    <s v="1-22-vaccine_lot_expiration_date_is_present-"/>
    <n v="120"/>
    <s v="Mercy General Hospital 193"/>
    <x v="21"/>
    <n v="856"/>
    <n v="856"/>
    <n v="100"/>
    <s v="GT"/>
    <n v="99"/>
    <s v="PASS"/>
    <x v="0"/>
  </r>
  <r>
    <s v="1-23-vaccine_eligibility_code_is_present-"/>
    <n v="120"/>
    <s v="Mercy General Hospital 193"/>
    <x v="22"/>
    <n v="856"/>
    <n v="856"/>
    <n v="100"/>
    <s v="GT"/>
    <n v="99"/>
    <s v="PASS"/>
    <x v="0"/>
  </r>
  <r>
    <s v="1-24-vaccine_funding_source_is_present-"/>
    <n v="120"/>
    <s v="Mercy General Hospital 193"/>
    <x v="23"/>
    <n v="856"/>
    <n v="856"/>
    <n v="100"/>
    <s v="GT"/>
    <n v="99"/>
    <s v="PASS"/>
    <x v="0"/>
  </r>
  <r>
    <s v="2-1-patients_born_on_the_first_of_the_month_do_not_exceed_normal_distribution_of_birth_dates-"/>
    <n v="120"/>
    <s v="Mercy General Hospital 193"/>
    <x v="24"/>
    <n v="3"/>
    <n v="87"/>
    <n v="3.45"/>
    <s v="LT"/>
    <n v="4"/>
    <s v="PASS"/>
    <x v="0"/>
  </r>
  <r>
    <s v="2-2-patients_born_on_the_15th_of_the_month_do_not_exceed_normal_distribution_of_birth_dates-"/>
    <n v="120"/>
    <s v="Mercy General Hospital 193"/>
    <x v="25"/>
    <n v="3"/>
    <n v="87"/>
    <n v="3.45"/>
    <s v="LT"/>
    <n v="4"/>
    <s v="PASS"/>
    <x v="0"/>
  </r>
  <r>
    <s v="2-3-patients_born_on_the_last_day_of_the_month_do_not_exceed_normal_distribution_of_birth_dates-"/>
    <n v="120"/>
    <s v="Mercy General Hospital 193"/>
    <x v="26"/>
    <n v="2"/>
    <n v="87"/>
    <n v="2.2999999999999998"/>
    <s v="LT"/>
    <n v="4"/>
    <s v="PASS"/>
    <x v="0"/>
  </r>
  <r>
    <s v="2-4-patient_has_more_vaccinations_than_expected-"/>
    <n v="120"/>
    <s v="Mercy General Hospital 193"/>
    <x v="27"/>
    <n v="0"/>
    <n v="87"/>
    <n v="0"/>
    <s v="LT"/>
    <n v="1"/>
    <s v="PASS"/>
    <x v="0"/>
  </r>
  <r>
    <s v="2-5-vaccine_administration_date_is_after_vaccine_lot_expiration_date-"/>
    <n v="120"/>
    <s v="Mercy General Hospital 193"/>
    <x v="28"/>
    <n v="0"/>
    <n v="862"/>
    <n v="0"/>
    <s v="LT"/>
    <n v="1"/>
    <s v="PASS"/>
    <x v="0"/>
  </r>
  <r>
    <s v="2-6-vaccine_administration_date_is_before_birth_date-"/>
    <n v="120"/>
    <s v="Mercy General Hospital 193"/>
    <x v="29"/>
    <n v="0"/>
    <n v="862"/>
    <n v="0"/>
    <s v="LT"/>
    <n v="1"/>
    <s v="PASS"/>
    <x v="0"/>
  </r>
  <r>
    <s v="2-7-vaccine_administration_dates_on_the_first_day_of_the_month_do_not_exceed_normal_distribution_of_administrations_dates-"/>
    <n v="120"/>
    <s v="Mercy General Hospital 193"/>
    <x v="30"/>
    <n v="12"/>
    <n v="862"/>
    <n v="1.39"/>
    <s v="LT"/>
    <n v="4"/>
    <s v="PASS"/>
    <x v="0"/>
  </r>
  <r>
    <s v="2-8-vaccine_administration_dates_on_the_15th_of_the_month_do_not_exceed_normal_distribution_of_administration_dates-"/>
    <n v="120"/>
    <s v="Mercy General Hospital 193"/>
    <x v="31"/>
    <n v="37"/>
    <n v="862"/>
    <n v="4.29"/>
    <s v="LT"/>
    <n v="4"/>
    <s v="FAIL"/>
    <x v="0"/>
  </r>
  <r>
    <s v="2-9-vaccine_administration_dates_on_the_last_day_of_the_month_do_not_exceed_normal_distribution_of_administration_dates-"/>
    <n v="120"/>
    <s v="Mercy General Hospital 193"/>
    <x v="32"/>
    <n v="29"/>
    <n v="862"/>
    <n v="3.36"/>
    <s v="LT"/>
    <n v="4"/>
    <s v="PASS"/>
    <x v="0"/>
  </r>
  <r>
    <s v="2-10-vaccine_administration_code_was_administered_at_an_improbable_age-"/>
    <n v="120"/>
    <s v="Mercy General Hospital 193"/>
    <x v="33"/>
    <n v="0"/>
    <n v="862"/>
    <n v="0"/>
    <s v="LT"/>
    <n v="1"/>
    <s v="PASS"/>
    <x v="0"/>
  </r>
  <r>
    <s v="2-11-vaccine_administration_code_is_not_specific_for_administered_vaccination_event-"/>
    <n v="120"/>
    <s v="Mercy General Hospital 193"/>
    <x v="34"/>
    <n v="0"/>
    <n v="856"/>
    <n v="0"/>
    <s v="LT"/>
    <n v="1"/>
    <s v="PASS"/>
    <x v="0"/>
  </r>
  <r>
    <s v="2-12-vaccine_lot_number_has_an_invalid_prefix-"/>
    <n v="120"/>
    <s v="Mercy General Hospital 193"/>
    <x v="35"/>
    <n v="0"/>
    <n v="856"/>
    <n v="0"/>
    <s v="LT"/>
    <n v="1"/>
    <s v="PASS"/>
    <x v="0"/>
  </r>
  <r>
    <s v="2-13-vaccine_lot_number_has_an_invalid_infix-"/>
    <n v="120"/>
    <s v="Mercy General Hospital 193"/>
    <x v="36"/>
    <n v="0"/>
    <n v="856"/>
    <n v="0"/>
    <s v="LT"/>
    <n v="1"/>
    <s v="PASS"/>
    <x v="0"/>
  </r>
  <r>
    <s v="2-14-vaccine_lot_number_has_an_invalid_suffix-"/>
    <n v="120"/>
    <s v="Mercy General Hospital 193"/>
    <x v="37"/>
    <n v="0"/>
    <n v="856"/>
    <n v="0"/>
    <s v="LT"/>
    <n v="1"/>
    <s v="PASS"/>
    <x v="0"/>
  </r>
  <r>
    <s v="2-15-vaccine_lot_number_contains_at_least_one_invalid_character-"/>
    <n v="120"/>
    <s v="Mercy General Hospital 193"/>
    <x v="38"/>
    <n v="0"/>
    <n v="856"/>
    <n v="0"/>
    <s v="LT"/>
    <n v="1"/>
    <s v="PASS"/>
    <x v="0"/>
  </r>
  <r>
    <s v="2-16-vaccine_lot_number_is_too_short-"/>
    <n v="120"/>
    <s v="Mercy General Hospital 193"/>
    <x v="39"/>
    <n v="0"/>
    <n v="856"/>
    <n v="0"/>
    <s v="LT"/>
    <n v="1"/>
    <s v="PASS"/>
    <x v="0"/>
  </r>
  <r>
    <s v="2-17-vaccine_administration_code_is_unrecognized-"/>
    <n v="120"/>
    <s v="Mercy General Hospital 193"/>
    <x v="40"/>
    <n v="0"/>
    <n v="862"/>
    <n v="0"/>
    <s v="LT"/>
    <n v="1"/>
    <s v="PASS"/>
    <x v="0"/>
  </r>
  <r>
    <s v="2-18-vaccine_manufacturer_is_unrecognized-"/>
    <n v="120"/>
    <s v="Mercy General Hospital 193"/>
    <x v="41"/>
    <n v="0"/>
    <n v="862"/>
    <n v="0"/>
    <s v="LT"/>
    <n v="1"/>
    <s v="PASS"/>
    <x v="0"/>
  </r>
  <r>
    <s v="2-19-vaccine_administration_route_is_unrecognized-"/>
    <n v="120"/>
    <s v="Mercy General Hospital 193"/>
    <x v="42"/>
    <n v="0"/>
    <n v="856"/>
    <n v="0"/>
    <s v="LT"/>
    <n v="1"/>
    <s v="PASS"/>
    <x v="0"/>
  </r>
  <r>
    <s v="2-20-vaccine_body_site_is_unrecognized-"/>
    <n v="120"/>
    <s v="Mercy General Hospital 193"/>
    <x v="43"/>
    <n v="0"/>
    <n v="856"/>
    <n v="0"/>
    <s v="LT"/>
    <n v="1"/>
    <s v="PASS"/>
    <x v="0"/>
  </r>
  <r>
    <s v="2-21-vaccination_information_source_is_administered_but_appeared_to_be_historical-"/>
    <n v="120"/>
    <s v="Mercy General Hospital 193"/>
    <x v="44"/>
    <n v="0"/>
    <n v="856"/>
    <n v="0"/>
    <s v="NONE"/>
    <s v="NONE"/>
    <s v="NONE"/>
    <x v="0"/>
  </r>
  <r>
    <s v="2-22-_funding_source_does_not_match_eligibility_code"/>
    <n v="120"/>
    <s v="Mercy General Hospital 193"/>
    <x v="45"/>
    <n v="4"/>
    <n v="856"/>
    <n v="0.47"/>
    <s v="NONE"/>
    <s v="NONE"/>
    <s v="NONE"/>
    <x v="0"/>
  </r>
  <r>
    <s v="3-1-administered_vaccination_events_are_entered_into_the_iis_within_one_calendar_day_from_administration_date-"/>
    <n v="120"/>
    <s v="Mercy General Hospital 193"/>
    <x v="46"/>
    <n v="829"/>
    <n v="856"/>
    <n v="96.85"/>
    <s v="GT"/>
    <n v="95"/>
    <s v="PASS"/>
    <x v="0"/>
  </r>
  <r>
    <s v="3-2-patient_entry_into_iis_≤30_days_from_birth"/>
    <n v="120"/>
    <s v="Mercy General Hospital 193"/>
    <x v="47"/>
    <n v="77"/>
    <n v="87"/>
    <n v="88.51"/>
    <s v="GT"/>
    <n v="95"/>
    <s v="FAIL"/>
    <x v="0"/>
  </r>
  <r>
    <s v="3-3-patient_entry_into_iis_30–45_days_from_birth"/>
    <n v="120"/>
    <s v="Mercy General Hospital 193"/>
    <x v="48"/>
    <n v="0"/>
    <n v="87"/>
    <n v="0"/>
    <s v="LT"/>
    <n v="5"/>
    <s v="PASS"/>
    <x v="0"/>
  </r>
  <r>
    <s v="3-4-patient_entry_into_iis_45–60_days_from_birth"/>
    <n v="120"/>
    <s v="Mercy General Hospital 193"/>
    <x v="49"/>
    <n v="1"/>
    <n v="87"/>
    <n v="1.1499999999999999"/>
    <s v="LT"/>
    <n v="5"/>
    <s v="PASS"/>
    <x v="0"/>
  </r>
  <r>
    <s v="3-5-patient_entry_into_iis_&gt;_60_days_from_birth"/>
    <n v="120"/>
    <s v="Mercy General Hospital 193"/>
    <x v="50"/>
    <n v="9"/>
    <n v="87"/>
    <n v="10.34"/>
    <s v="LT"/>
    <n v="5"/>
    <s v="FAIL"/>
    <x v="0"/>
  </r>
  <r>
    <s v="3-6-administered_dose_entry_into_iis_2-7_days_from_admin_date"/>
    <n v="120"/>
    <s v="Mercy General Hospital 193"/>
    <x v="51"/>
    <n v="6"/>
    <n v="856"/>
    <n v="0.7"/>
    <s v="LT"/>
    <n v="5"/>
    <s v="PASS"/>
    <x v="0"/>
  </r>
  <r>
    <s v="3-7-administered_dose_entry_into_iis_8-14_days_from_admin_date"/>
    <n v="120"/>
    <s v="Mercy General Hospital 193"/>
    <x v="52"/>
    <n v="4"/>
    <n v="856"/>
    <n v="0.47"/>
    <s v="LT"/>
    <n v="5"/>
    <s v="PASS"/>
    <x v="0"/>
  </r>
  <r>
    <s v="3-8-administered_dose_entry_into_iis_&gt;_14_days_from_admin_date"/>
    <n v="120"/>
    <s v="Mercy General Hospital 193"/>
    <x v="53"/>
    <n v="17"/>
    <n v="856"/>
    <n v="1.99"/>
    <s v="LT"/>
    <n v="5"/>
    <s v="PASS"/>
    <x v="0"/>
  </r>
  <r>
    <s v="1-1-patient_first_name_is_present-"/>
    <n v="5"/>
    <s v="Mercy General Hospital 57"/>
    <x v="0"/>
    <n v="708"/>
    <n v="708"/>
    <n v="100"/>
    <s v="GT"/>
    <n v="99"/>
    <s v="PASS"/>
    <x v="3"/>
  </r>
  <r>
    <s v="1-2-patient_middle_name_is_present-"/>
    <n v="5"/>
    <s v="Mercy General Hospital 57"/>
    <x v="1"/>
    <n v="589"/>
    <n v="708"/>
    <n v="83.19"/>
    <s v="GT"/>
    <n v="75"/>
    <s v="PASS"/>
    <x v="3"/>
  </r>
  <r>
    <s v="1-3-patient_name_last_is_present-"/>
    <n v="5"/>
    <s v="Mercy General Hospital 57"/>
    <x v="2"/>
    <n v="708"/>
    <n v="708"/>
    <n v="100"/>
    <s v="GT"/>
    <n v="99"/>
    <s v="PASS"/>
    <x v="3"/>
  </r>
  <r>
    <s v="1-4-patient_birth_date_is_present-_x0009_"/>
    <n v="5"/>
    <s v="Mercy General Hospital 57"/>
    <x v="3"/>
    <n v="708"/>
    <n v="708"/>
    <n v="100"/>
    <s v="GT"/>
    <n v="99"/>
    <s v="PASS"/>
    <x v="3"/>
  </r>
  <r>
    <s v="1-5-patient_gender_is_present-"/>
    <n v="5"/>
    <s v="Mercy General Hospital 57"/>
    <x v="4"/>
    <n v="708"/>
    <n v="708"/>
    <n v="100"/>
    <s v="GT"/>
    <n v="99"/>
    <s v="PASS"/>
    <x v="3"/>
  </r>
  <r>
    <s v="1-6-patient_address_street_is_present-"/>
    <n v="5"/>
    <s v="Mercy General Hospital 57"/>
    <x v="5"/>
    <n v="708"/>
    <n v="708"/>
    <n v="100"/>
    <s v="GT"/>
    <n v="85"/>
    <s v="PASS"/>
    <x v="3"/>
  </r>
  <r>
    <s v="1-7-_patient_address_city_is_present-_x0009_"/>
    <n v="5"/>
    <s v="Mercy General Hospital 57"/>
    <x v="6"/>
    <n v="708"/>
    <n v="708"/>
    <n v="100"/>
    <s v="GT"/>
    <n v="85"/>
    <s v="PASS"/>
    <x v="3"/>
  </r>
  <r>
    <s v="1-8-patient_address_state_is_present-_x0009_"/>
    <n v="5"/>
    <s v="Mercy General Hospital 57"/>
    <x v="7"/>
    <n v="708"/>
    <n v="708"/>
    <n v="100"/>
    <s v="GT"/>
    <n v="85"/>
    <s v="PASS"/>
    <x v="3"/>
  </r>
  <r>
    <s v="1-9-patient_address_zip_code_is_present-_x0009_"/>
    <n v="5"/>
    <s v="Mercy General Hospital 57"/>
    <x v="8"/>
    <n v="708"/>
    <n v="708"/>
    <n v="100"/>
    <s v="GT"/>
    <n v="85"/>
    <s v="PASS"/>
    <x v="3"/>
  </r>
  <r>
    <s v="1-10-patient_complete_address_is_present-"/>
    <n v="5"/>
    <s v="Mercy General Hospital 57"/>
    <x v="9"/>
    <n v="708"/>
    <n v="708"/>
    <n v="100"/>
    <s v="GT"/>
    <n v="85"/>
    <s v="PASS"/>
    <x v="3"/>
  </r>
  <r>
    <s v="1-11-patient_race_is_present-"/>
    <n v="5"/>
    <s v="Mercy General Hospital 57"/>
    <x v="10"/>
    <n v="708"/>
    <n v="708"/>
    <n v="100"/>
    <s v="GT"/>
    <n v="95"/>
    <s v="PASS"/>
    <x v="3"/>
  </r>
  <r>
    <s v="1-12-patient_ethnicity_is_present-"/>
    <n v="5"/>
    <s v="Mercy General Hospital 57"/>
    <x v="11"/>
    <n v="708"/>
    <n v="708"/>
    <n v="100"/>
    <s v="GT"/>
    <n v="95"/>
    <s v="PASS"/>
    <x v="3"/>
  </r>
  <r>
    <s v="1-13-patient_phone_number_is_present-"/>
    <n v="5"/>
    <s v="Mercy General Hospital 57"/>
    <x v="12"/>
    <n v="702"/>
    <n v="708"/>
    <n v="99.15"/>
    <s v="GT"/>
    <n v="90"/>
    <s v="PASS"/>
    <x v="3"/>
  </r>
  <r>
    <s v="1-14-patient_email_is_present-"/>
    <n v="5"/>
    <s v="Mercy General Hospital 57"/>
    <x v="13"/>
    <n v="623"/>
    <n v="708"/>
    <n v="87.99"/>
    <s v="GT"/>
    <n v="90"/>
    <s v="FAIL"/>
    <x v="3"/>
  </r>
  <r>
    <s v="1-15-mother’s_maiden_name_is_present-"/>
    <n v="5"/>
    <s v="Mercy General Hospital 57"/>
    <x v="14"/>
    <n v="490"/>
    <n v="708"/>
    <n v="69.209999999999994"/>
    <s v="GT"/>
    <n v="90"/>
    <s v="FAIL"/>
    <x v="3"/>
  </r>
  <r>
    <s v="1-16-responsible_person_first_name_is_present-"/>
    <n v="5"/>
    <s v="Mercy General Hospital 57"/>
    <x v="15"/>
    <n v="650"/>
    <n v="708"/>
    <n v="91.81"/>
    <s v="GT"/>
    <n v="90"/>
    <s v="PASS"/>
    <x v="3"/>
  </r>
  <r>
    <s v="1-17-responsible_person_last_name_is_present-"/>
    <n v="5"/>
    <s v="Mercy General Hospital 57"/>
    <x v="16"/>
    <n v="650"/>
    <n v="708"/>
    <n v="91.81"/>
    <s v="GT"/>
    <n v="90"/>
    <s v="PASS"/>
    <x v="3"/>
  </r>
  <r>
    <s v="1-18-vaccine_administration_code_is_present-"/>
    <n v="5"/>
    <s v="Mercy General Hospital 57"/>
    <x v="17"/>
    <n v="708"/>
    <n v="708"/>
    <n v="100"/>
    <s v="GT"/>
    <n v="99"/>
    <s v="PASS"/>
    <x v="3"/>
  </r>
  <r>
    <s v="1-19-vaccine_administration_date_is_present-"/>
    <n v="5"/>
    <s v="Mercy General Hospital 57"/>
    <x v="18"/>
    <n v="708"/>
    <n v="708"/>
    <n v="100"/>
    <s v="GT"/>
    <n v="99"/>
    <s v="PASS"/>
    <x v="3"/>
  </r>
  <r>
    <s v="1-20-vaccine_information_source_(e-g-_admin/historical_indicator)_is_present-"/>
    <n v="5"/>
    <s v="Mercy General Hospital 57"/>
    <x v="19"/>
    <n v="708"/>
    <n v="708"/>
    <n v="100"/>
    <s v="GT"/>
    <n v="99"/>
    <s v="PASS"/>
    <x v="3"/>
  </r>
  <r>
    <s v="1-21-vaccine_lot_number_is_present-"/>
    <n v="5"/>
    <s v="Mercy General Hospital 57"/>
    <x v="20"/>
    <n v="707"/>
    <n v="707"/>
    <n v="100"/>
    <s v="GT"/>
    <n v="99"/>
    <s v="PASS"/>
    <x v="3"/>
  </r>
  <r>
    <s v="1-22-vaccine_lot_expiration_date_is_present-"/>
    <n v="5"/>
    <s v="Mercy General Hospital 57"/>
    <x v="21"/>
    <n v="707"/>
    <n v="707"/>
    <n v="100"/>
    <s v="GT"/>
    <n v="99"/>
    <s v="PASS"/>
    <x v="3"/>
  </r>
  <r>
    <s v="1-23-vaccine_eligibility_code_is_present-"/>
    <n v="5"/>
    <s v="Mercy General Hospital 57"/>
    <x v="22"/>
    <n v="707"/>
    <n v="707"/>
    <n v="100"/>
    <s v="GT"/>
    <n v="99"/>
    <s v="PASS"/>
    <x v="3"/>
  </r>
  <r>
    <s v="1-24-vaccine_funding_source_is_present-"/>
    <n v="5"/>
    <s v="Mercy General Hospital 57"/>
    <x v="23"/>
    <n v="707"/>
    <n v="707"/>
    <n v="100"/>
    <s v="GT"/>
    <n v="99"/>
    <s v="PASS"/>
    <x v="3"/>
  </r>
  <r>
    <s v="2-1-patients_born_on_the_first_of_the_month_do_not_exceed_normal_distribution_of_birth_dates-"/>
    <n v="5"/>
    <s v="Mercy General Hospital 57"/>
    <x v="24"/>
    <n v="22"/>
    <n v="708"/>
    <n v="3.11"/>
    <s v="LT"/>
    <n v="4"/>
    <s v="PASS"/>
    <x v="3"/>
  </r>
  <r>
    <s v="2-2-patients_born_on_the_15th_of_the_month_do_not_exceed_normal_distribution_of_birth_dates-"/>
    <n v="5"/>
    <s v="Mercy General Hospital 57"/>
    <x v="25"/>
    <n v="23"/>
    <n v="708"/>
    <n v="3.25"/>
    <s v="LT"/>
    <n v="4"/>
    <s v="PASS"/>
    <x v="3"/>
  </r>
  <r>
    <s v="2-3-patients_born_on_the_last_day_of_the_month_do_not_exceed_normal_distribution_of_birth_dates-"/>
    <n v="5"/>
    <s v="Mercy General Hospital 57"/>
    <x v="26"/>
    <n v="19"/>
    <n v="708"/>
    <n v="2.68"/>
    <s v="LT"/>
    <n v="4"/>
    <s v="PASS"/>
    <x v="3"/>
  </r>
  <r>
    <s v="2-4-patient_has_more_vaccinations_than_expected-"/>
    <n v="5"/>
    <s v="Mercy General Hospital 57"/>
    <x v="27"/>
    <n v="0"/>
    <n v="708"/>
    <n v="0"/>
    <s v="LT"/>
    <n v="1"/>
    <s v="PASS"/>
    <x v="3"/>
  </r>
  <r>
    <s v="2-5-vaccine_administration_date_is_after_vaccine_lot_expiration_date-"/>
    <n v="5"/>
    <s v="Mercy General Hospital 57"/>
    <x v="28"/>
    <n v="1"/>
    <n v="708"/>
    <n v="0.14000000000000001"/>
    <s v="LT"/>
    <n v="1"/>
    <s v="PASS"/>
    <x v="3"/>
  </r>
  <r>
    <s v="2-6-vaccine_administration_date_is_before_birth_date-"/>
    <n v="5"/>
    <s v="Mercy General Hospital 57"/>
    <x v="29"/>
    <n v="0"/>
    <n v="708"/>
    <n v="0"/>
    <s v="LT"/>
    <n v="1"/>
    <s v="PASS"/>
    <x v="3"/>
  </r>
  <r>
    <s v="2-7-vaccine_administration_dates_on_the_first_day_of_the_month_do_not_exceed_normal_distribution_of_administrations_dates-"/>
    <n v="5"/>
    <s v="Mercy General Hospital 57"/>
    <x v="30"/>
    <n v="23"/>
    <n v="708"/>
    <n v="3.25"/>
    <s v="LT"/>
    <n v="4"/>
    <s v="PASS"/>
    <x v="3"/>
  </r>
  <r>
    <s v="2-8-vaccine_administration_dates_on_the_15th_of_the_month_do_not_exceed_normal_distribution_of_administration_dates-"/>
    <n v="5"/>
    <s v="Mercy General Hospital 57"/>
    <x v="31"/>
    <n v="23"/>
    <n v="708"/>
    <n v="3.25"/>
    <s v="LT"/>
    <n v="4"/>
    <s v="PASS"/>
    <x v="3"/>
  </r>
  <r>
    <s v="2-9-vaccine_administration_dates_on_the_last_day_of_the_month_do_not_exceed_normal_distribution_of_administration_dates-"/>
    <n v="5"/>
    <s v="Mercy General Hospital 57"/>
    <x v="32"/>
    <n v="18"/>
    <n v="708"/>
    <n v="2.54"/>
    <s v="LT"/>
    <n v="4"/>
    <s v="PASS"/>
    <x v="3"/>
  </r>
  <r>
    <s v="2-10-vaccine_administration_code_was_administered_at_an_improbable_age-"/>
    <n v="5"/>
    <s v="Mercy General Hospital 57"/>
    <x v="33"/>
    <n v="0"/>
    <n v="708"/>
    <n v="0"/>
    <s v="LT"/>
    <n v="1"/>
    <s v="PASS"/>
    <x v="3"/>
  </r>
  <r>
    <s v="2-11-vaccine_administration_code_is_not_specific_for_administered_vaccination_event-"/>
    <n v="5"/>
    <s v="Mercy General Hospital 57"/>
    <x v="34"/>
    <n v="0"/>
    <n v="707"/>
    <n v="0"/>
    <s v="LT"/>
    <n v="1"/>
    <s v="PASS"/>
    <x v="3"/>
  </r>
  <r>
    <s v="2-12-vaccine_lot_number_has_an_invalid_prefix-"/>
    <n v="5"/>
    <s v="Mercy General Hospital 57"/>
    <x v="35"/>
    <n v="0"/>
    <n v="707"/>
    <n v="0"/>
    <s v="LT"/>
    <n v="1"/>
    <s v="PASS"/>
    <x v="3"/>
  </r>
  <r>
    <s v="2-13-vaccine_lot_number_has_an_invalid_infix-"/>
    <n v="5"/>
    <s v="Mercy General Hospital 57"/>
    <x v="36"/>
    <n v="0"/>
    <n v="707"/>
    <n v="0"/>
    <s v="LT"/>
    <n v="1"/>
    <s v="PASS"/>
    <x v="3"/>
  </r>
  <r>
    <s v="2-14-vaccine_lot_number_has_an_invalid_suffix-"/>
    <n v="5"/>
    <s v="Mercy General Hospital 57"/>
    <x v="37"/>
    <n v="0"/>
    <n v="707"/>
    <n v="0"/>
    <s v="LT"/>
    <n v="1"/>
    <s v="PASS"/>
    <x v="3"/>
  </r>
  <r>
    <s v="2-15-vaccine_lot_number_contains_at_least_one_invalid_character-"/>
    <n v="5"/>
    <s v="Mercy General Hospital 57"/>
    <x v="38"/>
    <n v="0"/>
    <n v="707"/>
    <n v="0"/>
    <s v="LT"/>
    <n v="1"/>
    <s v="PASS"/>
    <x v="3"/>
  </r>
  <r>
    <s v="2-16-vaccine_lot_number_is_too_short-"/>
    <n v="5"/>
    <s v="Mercy General Hospital 57"/>
    <x v="39"/>
    <n v="0"/>
    <n v="707"/>
    <n v="0"/>
    <s v="LT"/>
    <n v="1"/>
    <s v="PASS"/>
    <x v="3"/>
  </r>
  <r>
    <s v="2-17-vaccine_administration_code_is_unrecognized-"/>
    <n v="5"/>
    <s v="Mercy General Hospital 57"/>
    <x v="40"/>
    <n v="0"/>
    <n v="708"/>
    <n v="0"/>
    <s v="LT"/>
    <n v="1"/>
    <s v="PASS"/>
    <x v="3"/>
  </r>
  <r>
    <s v="2-18-vaccine_manufacturer_is_unrecognized-"/>
    <n v="5"/>
    <s v="Mercy General Hospital 57"/>
    <x v="41"/>
    <n v="0"/>
    <n v="708"/>
    <n v="0"/>
    <s v="LT"/>
    <n v="1"/>
    <s v="PASS"/>
    <x v="3"/>
  </r>
  <r>
    <s v="2-19-vaccine_administration_route_is_unrecognized-"/>
    <n v="5"/>
    <s v="Mercy General Hospital 57"/>
    <x v="42"/>
    <n v="0"/>
    <n v="707"/>
    <n v="0"/>
    <s v="LT"/>
    <n v="1"/>
    <s v="PASS"/>
    <x v="3"/>
  </r>
  <r>
    <s v="2-20-vaccine_body_site_is_unrecognized-"/>
    <n v="5"/>
    <s v="Mercy General Hospital 57"/>
    <x v="43"/>
    <n v="0"/>
    <n v="707"/>
    <n v="0"/>
    <s v="LT"/>
    <n v="1"/>
    <s v="PASS"/>
    <x v="3"/>
  </r>
  <r>
    <s v="2-21-vaccination_information_source_is_administered_but_appeared_to_be_historical-"/>
    <n v="5"/>
    <s v="Mercy General Hospital 57"/>
    <x v="44"/>
    <n v="0"/>
    <n v="707"/>
    <n v="0"/>
    <s v="NONE"/>
    <s v="NONE"/>
    <s v="NONE"/>
    <x v="3"/>
  </r>
  <r>
    <s v="2-22-_funding_source_does_not_match_eligibility_code"/>
    <n v="5"/>
    <s v="Mercy General Hospital 57"/>
    <x v="45"/>
    <n v="21"/>
    <n v="707"/>
    <n v="2.97"/>
    <s v="NONE"/>
    <s v="NONE"/>
    <s v="NONE"/>
    <x v="3"/>
  </r>
  <r>
    <s v="3-1-administered_vaccination_events_are_entered_into_the_iis_within_one_calendar_day_from_administration_date-"/>
    <n v="5"/>
    <s v="Mercy General Hospital 57"/>
    <x v="46"/>
    <n v="7"/>
    <n v="707"/>
    <n v="0.99"/>
    <s v="GT"/>
    <n v="95"/>
    <s v="FAIL"/>
    <x v="3"/>
  </r>
  <r>
    <s v="3-2-patient_entry_into_iis_≤30_days_from_birth"/>
    <n v="5"/>
    <s v="Mercy General Hospital 57"/>
    <x v="47"/>
    <n v="692"/>
    <n v="708"/>
    <n v="97.74"/>
    <s v="GT"/>
    <n v="95"/>
    <s v="PASS"/>
    <x v="3"/>
  </r>
  <r>
    <s v="3-3-patient_entry_into_iis_30–45_days_from_birth"/>
    <n v="5"/>
    <s v="Mercy General Hospital 57"/>
    <x v="48"/>
    <n v="7"/>
    <n v="708"/>
    <n v="0.99"/>
    <s v="LT"/>
    <n v="5"/>
    <s v="PASS"/>
    <x v="3"/>
  </r>
  <r>
    <s v="3-4-patient_entry_into_iis_45–60_days_from_birth"/>
    <n v="5"/>
    <s v="Mercy General Hospital 57"/>
    <x v="49"/>
    <n v="3"/>
    <n v="708"/>
    <n v="0.42"/>
    <s v="LT"/>
    <n v="5"/>
    <s v="PASS"/>
    <x v="3"/>
  </r>
  <r>
    <s v="3-5-patient_entry_into_iis_&gt;_60_days_from_birth"/>
    <n v="5"/>
    <s v="Mercy General Hospital 57"/>
    <x v="50"/>
    <n v="6"/>
    <n v="708"/>
    <n v="0.85"/>
    <s v="LT"/>
    <n v="5"/>
    <s v="PASS"/>
    <x v="3"/>
  </r>
  <r>
    <s v="3-6-administered_dose_entry_into_iis_2-7_days_from_admin_date"/>
    <n v="5"/>
    <s v="Mercy General Hospital 57"/>
    <x v="51"/>
    <n v="61"/>
    <n v="707"/>
    <n v="8.6300000000000008"/>
    <s v="LT"/>
    <n v="5"/>
    <s v="FAIL"/>
    <x v="3"/>
  </r>
  <r>
    <s v="3-7-administered_dose_entry_into_iis_8-14_days_from_admin_date"/>
    <n v="5"/>
    <s v="Mercy General Hospital 57"/>
    <x v="52"/>
    <n v="316"/>
    <n v="707"/>
    <n v="44.7"/>
    <s v="LT"/>
    <n v="5"/>
    <s v="FAIL"/>
    <x v="3"/>
  </r>
  <r>
    <s v="3-8-administered_dose_entry_into_iis_&gt;_14_days_from_admin_date"/>
    <n v="5"/>
    <s v="Mercy General Hospital 57"/>
    <x v="53"/>
    <n v="323"/>
    <n v="707"/>
    <n v="45.69"/>
    <s v="LT"/>
    <n v="5"/>
    <s v="FAIL"/>
    <x v="3"/>
  </r>
  <r>
    <s v="1-1-patient_first_name_is_present-"/>
    <n v="169"/>
    <s v="Mercy Health Clinic 245"/>
    <x v="0"/>
    <n v="4"/>
    <n v="4"/>
    <n v="100"/>
    <s v="GT"/>
    <n v="99"/>
    <s v="PASS"/>
    <x v="0"/>
  </r>
  <r>
    <s v="1-2-patient_middle_name_is_present-"/>
    <n v="169"/>
    <s v="Mercy Health Clinic 245"/>
    <x v="1"/>
    <n v="4"/>
    <n v="4"/>
    <n v="100"/>
    <s v="GT"/>
    <n v="75"/>
    <s v="PASS"/>
    <x v="0"/>
  </r>
  <r>
    <s v="1-3-patient_name_last_is_present-"/>
    <n v="169"/>
    <s v="Mercy Health Clinic 245"/>
    <x v="2"/>
    <n v="4"/>
    <n v="4"/>
    <n v="100"/>
    <s v="GT"/>
    <n v="99"/>
    <s v="PASS"/>
    <x v="0"/>
  </r>
  <r>
    <s v="1-4-patient_birth_date_is_present-_x0009_"/>
    <n v="169"/>
    <s v="Mercy Health Clinic 245"/>
    <x v="3"/>
    <n v="4"/>
    <n v="4"/>
    <n v="100"/>
    <s v="GT"/>
    <n v="99"/>
    <s v="PASS"/>
    <x v="0"/>
  </r>
  <r>
    <s v="1-5-patient_gender_is_present-"/>
    <n v="169"/>
    <s v="Mercy Health Clinic 245"/>
    <x v="4"/>
    <n v="4"/>
    <n v="4"/>
    <n v="100"/>
    <s v="GT"/>
    <n v="99"/>
    <s v="PASS"/>
    <x v="0"/>
  </r>
  <r>
    <s v="1-6-patient_address_street_is_present-"/>
    <n v="169"/>
    <s v="Mercy Health Clinic 245"/>
    <x v="5"/>
    <n v="4"/>
    <n v="4"/>
    <n v="100"/>
    <s v="GT"/>
    <n v="85"/>
    <s v="PASS"/>
    <x v="0"/>
  </r>
  <r>
    <s v="1-7-_patient_address_city_is_present-_x0009_"/>
    <n v="169"/>
    <s v="Mercy Health Clinic 245"/>
    <x v="6"/>
    <n v="4"/>
    <n v="4"/>
    <n v="100"/>
    <s v="GT"/>
    <n v="85"/>
    <s v="PASS"/>
    <x v="0"/>
  </r>
  <r>
    <s v="1-8-patient_address_state_is_present-_x0009_"/>
    <n v="169"/>
    <s v="Mercy Health Clinic 245"/>
    <x v="7"/>
    <n v="4"/>
    <n v="4"/>
    <n v="100"/>
    <s v="GT"/>
    <n v="85"/>
    <s v="PASS"/>
    <x v="0"/>
  </r>
  <r>
    <s v="1-9-patient_address_zip_code_is_present-_x0009_"/>
    <n v="169"/>
    <s v="Mercy Health Clinic 245"/>
    <x v="8"/>
    <n v="4"/>
    <n v="4"/>
    <n v="100"/>
    <s v="GT"/>
    <n v="85"/>
    <s v="PASS"/>
    <x v="0"/>
  </r>
  <r>
    <s v="1-10-patient_complete_address_is_present-"/>
    <n v="169"/>
    <s v="Mercy Health Clinic 245"/>
    <x v="9"/>
    <n v="4"/>
    <n v="4"/>
    <n v="100"/>
    <s v="GT"/>
    <n v="85"/>
    <s v="PASS"/>
    <x v="0"/>
  </r>
  <r>
    <s v="1-11-patient_race_is_present-"/>
    <n v="169"/>
    <s v="Mercy Health Clinic 245"/>
    <x v="10"/>
    <n v="4"/>
    <n v="4"/>
    <n v="100"/>
    <s v="GT"/>
    <n v="95"/>
    <s v="PASS"/>
    <x v="0"/>
  </r>
  <r>
    <s v="1-12-patient_ethnicity_is_present-"/>
    <n v="169"/>
    <s v="Mercy Health Clinic 245"/>
    <x v="11"/>
    <n v="4"/>
    <n v="4"/>
    <n v="100"/>
    <s v="GT"/>
    <n v="95"/>
    <s v="PASS"/>
    <x v="0"/>
  </r>
  <r>
    <s v="1-13-patient_phone_number_is_present-"/>
    <n v="169"/>
    <s v="Mercy Health Clinic 245"/>
    <x v="12"/>
    <n v="4"/>
    <n v="4"/>
    <n v="100"/>
    <s v="GT"/>
    <n v="90"/>
    <s v="PASS"/>
    <x v="0"/>
  </r>
  <r>
    <s v="1-14-patient_email_is_present-"/>
    <n v="169"/>
    <s v="Mercy Health Clinic 245"/>
    <x v="13"/>
    <n v="0"/>
    <n v="4"/>
    <n v="0"/>
    <s v="GT"/>
    <n v="90"/>
    <s v="FAIL"/>
    <x v="0"/>
  </r>
  <r>
    <s v="1-15-mother’s_maiden_name_is_present-"/>
    <n v="169"/>
    <s v="Mercy Health Clinic 245"/>
    <x v="14"/>
    <n v="1"/>
    <n v="4"/>
    <n v="25"/>
    <s v="GT"/>
    <n v="90"/>
    <s v="FAIL"/>
    <x v="0"/>
  </r>
  <r>
    <s v="1-16-responsible_person_first_name_is_present-"/>
    <n v="169"/>
    <s v="Mercy Health Clinic 245"/>
    <x v="15"/>
    <n v="2"/>
    <n v="4"/>
    <n v="50"/>
    <s v="GT"/>
    <n v="90"/>
    <s v="FAIL"/>
    <x v="0"/>
  </r>
  <r>
    <s v="1-17-responsible_person_last_name_is_present-"/>
    <n v="169"/>
    <s v="Mercy Health Clinic 245"/>
    <x v="16"/>
    <n v="2"/>
    <n v="4"/>
    <n v="50"/>
    <s v="GT"/>
    <n v="90"/>
    <s v="FAIL"/>
    <x v="0"/>
  </r>
  <r>
    <s v="1-18-vaccine_administration_code_is_present-"/>
    <n v="169"/>
    <s v="Mercy Health Clinic 245"/>
    <x v="17"/>
    <n v="23"/>
    <n v="23"/>
    <n v="100"/>
    <s v="GT"/>
    <n v="99"/>
    <s v="PASS"/>
    <x v="0"/>
  </r>
  <r>
    <s v="1-19-vaccine_administration_date_is_present-"/>
    <n v="169"/>
    <s v="Mercy Health Clinic 245"/>
    <x v="18"/>
    <n v="23"/>
    <n v="23"/>
    <n v="100"/>
    <s v="GT"/>
    <n v="99"/>
    <s v="PASS"/>
    <x v="0"/>
  </r>
  <r>
    <s v="1-20-vaccine_information_source_(e-g-_admin/historical_indicator)_is_present-"/>
    <n v="169"/>
    <s v="Mercy Health Clinic 245"/>
    <x v="19"/>
    <n v="23"/>
    <n v="23"/>
    <n v="100"/>
    <s v="GT"/>
    <n v="99"/>
    <s v="PASS"/>
    <x v="0"/>
  </r>
  <r>
    <s v="1-21-vaccine_lot_number_is_present-"/>
    <n v="169"/>
    <s v="Mercy Health Clinic 245"/>
    <x v="20"/>
    <n v="23"/>
    <n v="23"/>
    <n v="100"/>
    <s v="GT"/>
    <n v="99"/>
    <s v="PASS"/>
    <x v="0"/>
  </r>
  <r>
    <s v="1-22-vaccine_lot_expiration_date_is_present-"/>
    <n v="169"/>
    <s v="Mercy Health Clinic 245"/>
    <x v="21"/>
    <n v="23"/>
    <n v="23"/>
    <n v="100"/>
    <s v="GT"/>
    <n v="99"/>
    <s v="PASS"/>
    <x v="0"/>
  </r>
  <r>
    <s v="1-23-vaccine_eligibility_code_is_present-"/>
    <n v="169"/>
    <s v="Mercy Health Clinic 245"/>
    <x v="22"/>
    <n v="23"/>
    <n v="23"/>
    <n v="100"/>
    <s v="GT"/>
    <n v="99"/>
    <s v="PASS"/>
    <x v="0"/>
  </r>
  <r>
    <s v="1-24-vaccine_funding_source_is_present-"/>
    <n v="169"/>
    <s v="Mercy Health Clinic 245"/>
    <x v="23"/>
    <n v="23"/>
    <n v="23"/>
    <n v="100"/>
    <s v="GT"/>
    <n v="99"/>
    <s v="PASS"/>
    <x v="0"/>
  </r>
  <r>
    <s v="2-1-patients_born_on_the_first_of_the_month_do_not_exceed_normal_distribution_of_birth_dates-"/>
    <n v="169"/>
    <s v="Mercy Health Clinic 245"/>
    <x v="24"/>
    <n v="0"/>
    <n v="4"/>
    <n v="0"/>
    <s v="LT"/>
    <n v="4"/>
    <s v="PASS"/>
    <x v="0"/>
  </r>
  <r>
    <s v="2-2-patients_born_on_the_15th_of_the_month_do_not_exceed_normal_distribution_of_birth_dates-"/>
    <n v="169"/>
    <s v="Mercy Health Clinic 245"/>
    <x v="25"/>
    <n v="0"/>
    <n v="4"/>
    <n v="0"/>
    <s v="LT"/>
    <n v="4"/>
    <s v="PASS"/>
    <x v="0"/>
  </r>
  <r>
    <s v="2-3-patients_born_on_the_last_day_of_the_month_do_not_exceed_normal_distribution_of_birth_dates-"/>
    <n v="169"/>
    <s v="Mercy Health Clinic 245"/>
    <x v="26"/>
    <n v="0"/>
    <n v="4"/>
    <n v="0"/>
    <s v="LT"/>
    <n v="4"/>
    <s v="PASS"/>
    <x v="0"/>
  </r>
  <r>
    <s v="2-4-patient_has_more_vaccinations_than_expected-"/>
    <n v="169"/>
    <s v="Mercy Health Clinic 245"/>
    <x v="27"/>
    <n v="0"/>
    <n v="4"/>
    <n v="0"/>
    <s v="LT"/>
    <n v="1"/>
    <s v="PASS"/>
    <x v="0"/>
  </r>
  <r>
    <s v="2-5-vaccine_administration_date_is_after_vaccine_lot_expiration_date-"/>
    <n v="169"/>
    <s v="Mercy Health Clinic 245"/>
    <x v="28"/>
    <n v="0"/>
    <n v="23"/>
    <n v="0"/>
    <s v="LT"/>
    <n v="1"/>
    <s v="PASS"/>
    <x v="0"/>
  </r>
  <r>
    <s v="2-6-vaccine_administration_date_is_before_birth_date-"/>
    <n v="169"/>
    <s v="Mercy Health Clinic 245"/>
    <x v="29"/>
    <n v="0"/>
    <n v="23"/>
    <n v="0"/>
    <s v="LT"/>
    <n v="1"/>
    <s v="PASS"/>
    <x v="0"/>
  </r>
  <r>
    <s v="2-7-vaccine_administration_dates_on_the_first_day_of_the_month_do_not_exceed_normal_distribution_of_administrations_dates-"/>
    <n v="169"/>
    <s v="Mercy Health Clinic 245"/>
    <x v="30"/>
    <n v="0"/>
    <n v="23"/>
    <n v="0"/>
    <s v="LT"/>
    <n v="4"/>
    <s v="PASS"/>
    <x v="0"/>
  </r>
  <r>
    <s v="2-8-vaccine_administration_dates_on_the_15th_of_the_month_do_not_exceed_normal_distribution_of_administration_dates-"/>
    <n v="169"/>
    <s v="Mercy Health Clinic 245"/>
    <x v="31"/>
    <n v="0"/>
    <n v="23"/>
    <n v="0"/>
    <s v="LT"/>
    <n v="4"/>
    <s v="PASS"/>
    <x v="0"/>
  </r>
  <r>
    <s v="2-9-vaccine_administration_dates_on_the_last_day_of_the_month_do_not_exceed_normal_distribution_of_administration_dates-"/>
    <n v="169"/>
    <s v="Mercy Health Clinic 245"/>
    <x v="32"/>
    <n v="3"/>
    <n v="23"/>
    <n v="13.04"/>
    <s v="LT"/>
    <n v="4"/>
    <s v="FAIL"/>
    <x v="0"/>
  </r>
  <r>
    <s v="2-10-vaccine_administration_code_was_administered_at_an_improbable_age-"/>
    <n v="169"/>
    <s v="Mercy Health Clinic 245"/>
    <x v="33"/>
    <n v="0"/>
    <n v="23"/>
    <n v="0"/>
    <s v="LT"/>
    <n v="1"/>
    <s v="PASS"/>
    <x v="0"/>
  </r>
  <r>
    <s v="2-11-vaccine_administration_code_is_not_specific_for_administered_vaccination_event-"/>
    <n v="169"/>
    <s v="Mercy Health Clinic 245"/>
    <x v="34"/>
    <n v="0"/>
    <n v="23"/>
    <n v="0"/>
    <s v="LT"/>
    <n v="1"/>
    <s v="PASS"/>
    <x v="0"/>
  </r>
  <r>
    <s v="2-12-vaccine_lot_number_has_an_invalid_prefix-"/>
    <n v="169"/>
    <s v="Mercy Health Clinic 245"/>
    <x v="35"/>
    <n v="0"/>
    <n v="23"/>
    <n v="0"/>
    <s v="LT"/>
    <n v="1"/>
    <s v="PASS"/>
    <x v="0"/>
  </r>
  <r>
    <s v="2-13-vaccine_lot_number_has_an_invalid_infix-"/>
    <n v="169"/>
    <s v="Mercy Health Clinic 245"/>
    <x v="36"/>
    <n v="0"/>
    <n v="23"/>
    <n v="0"/>
    <s v="LT"/>
    <n v="1"/>
    <s v="PASS"/>
    <x v="0"/>
  </r>
  <r>
    <s v="2-14-vaccine_lot_number_has_an_invalid_suffix-"/>
    <n v="169"/>
    <s v="Mercy Health Clinic 245"/>
    <x v="37"/>
    <n v="0"/>
    <n v="23"/>
    <n v="0"/>
    <s v="LT"/>
    <n v="1"/>
    <s v="PASS"/>
    <x v="0"/>
  </r>
  <r>
    <s v="2-15-vaccine_lot_number_contains_at_least_one_invalid_character-"/>
    <n v="169"/>
    <s v="Mercy Health Clinic 245"/>
    <x v="38"/>
    <n v="0"/>
    <n v="23"/>
    <n v="0"/>
    <s v="LT"/>
    <n v="1"/>
    <s v="PASS"/>
    <x v="0"/>
  </r>
  <r>
    <s v="2-16-vaccine_lot_number_is_too_short-"/>
    <n v="169"/>
    <s v="Mercy Health Clinic 245"/>
    <x v="39"/>
    <n v="0"/>
    <n v="23"/>
    <n v="0"/>
    <s v="LT"/>
    <n v="1"/>
    <s v="PASS"/>
    <x v="0"/>
  </r>
  <r>
    <s v="2-17-vaccine_administration_code_is_unrecognized-"/>
    <n v="169"/>
    <s v="Mercy Health Clinic 245"/>
    <x v="40"/>
    <n v="0"/>
    <n v="23"/>
    <n v="0"/>
    <s v="LT"/>
    <n v="1"/>
    <s v="PASS"/>
    <x v="0"/>
  </r>
  <r>
    <s v="2-18-vaccine_manufacturer_is_unrecognized-"/>
    <n v="169"/>
    <s v="Mercy Health Clinic 245"/>
    <x v="41"/>
    <n v="0"/>
    <n v="23"/>
    <n v="0"/>
    <s v="LT"/>
    <n v="1"/>
    <s v="PASS"/>
    <x v="0"/>
  </r>
  <r>
    <s v="2-19-vaccine_administration_route_is_unrecognized-"/>
    <n v="169"/>
    <s v="Mercy Health Clinic 245"/>
    <x v="42"/>
    <n v="0"/>
    <n v="23"/>
    <n v="0"/>
    <s v="LT"/>
    <n v="1"/>
    <s v="PASS"/>
    <x v="0"/>
  </r>
  <r>
    <s v="2-20-vaccine_body_site_is_unrecognized-"/>
    <n v="169"/>
    <s v="Mercy Health Clinic 245"/>
    <x v="43"/>
    <n v="0"/>
    <n v="23"/>
    <n v="0"/>
    <s v="LT"/>
    <n v="1"/>
    <s v="PASS"/>
    <x v="0"/>
  </r>
  <r>
    <s v="2-21-vaccination_information_source_is_administered_but_appeared_to_be_historical-"/>
    <n v="169"/>
    <s v="Mercy Health Clinic 245"/>
    <x v="44"/>
    <n v="0"/>
    <n v="23"/>
    <n v="0"/>
    <s v="NONE"/>
    <s v="NONE"/>
    <s v="NONE"/>
    <x v="0"/>
  </r>
  <r>
    <s v="2-22-_funding_source_does_not_match_eligibility_code"/>
    <n v="169"/>
    <s v="Mercy Health Clinic 245"/>
    <x v="45"/>
    <n v="0"/>
    <n v="23"/>
    <n v="0"/>
    <s v="NONE"/>
    <s v="NONE"/>
    <s v="NONE"/>
    <x v="0"/>
  </r>
  <r>
    <s v="3-1-administered_vaccination_events_are_entered_into_the_iis_within_one_calendar_day_from_administration_date-"/>
    <n v="169"/>
    <s v="Mercy Health Clinic 245"/>
    <x v="46"/>
    <n v="19"/>
    <n v="23"/>
    <n v="82.61"/>
    <s v="GT"/>
    <n v="95"/>
    <s v="FAIL"/>
    <x v="0"/>
  </r>
  <r>
    <s v="3-2-patient_entry_into_iis_≤30_days_from_birth"/>
    <n v="169"/>
    <s v="Mercy Health Clinic 245"/>
    <x v="47"/>
    <n v="4"/>
    <n v="4"/>
    <n v="100"/>
    <s v="GT"/>
    <n v="95"/>
    <s v="PASS"/>
    <x v="0"/>
  </r>
  <r>
    <s v="3-3-patient_entry_into_iis_30–45_days_from_birth"/>
    <n v="169"/>
    <s v="Mercy Health Clinic 245"/>
    <x v="48"/>
    <n v="0"/>
    <n v="4"/>
    <n v="0"/>
    <s v="LT"/>
    <n v="5"/>
    <s v="PASS"/>
    <x v="0"/>
  </r>
  <r>
    <s v="3-4-patient_entry_into_iis_45–60_days_from_birth"/>
    <n v="169"/>
    <s v="Mercy Health Clinic 245"/>
    <x v="49"/>
    <n v="0"/>
    <n v="4"/>
    <n v="0"/>
    <s v="LT"/>
    <n v="5"/>
    <s v="PASS"/>
    <x v="0"/>
  </r>
  <r>
    <s v="3-5-patient_entry_into_iis_&gt;_60_days_from_birth"/>
    <n v="169"/>
    <s v="Mercy Health Clinic 245"/>
    <x v="50"/>
    <n v="0"/>
    <n v="4"/>
    <n v="0"/>
    <s v="LT"/>
    <n v="5"/>
    <s v="PASS"/>
    <x v="0"/>
  </r>
  <r>
    <s v="3-6-administered_dose_entry_into_iis_2-7_days_from_admin_date"/>
    <n v="169"/>
    <s v="Mercy Health Clinic 245"/>
    <x v="51"/>
    <n v="2"/>
    <n v="23"/>
    <n v="8.6999999999999993"/>
    <s v="LT"/>
    <n v="5"/>
    <s v="FAIL"/>
    <x v="0"/>
  </r>
  <r>
    <s v="3-7-administered_dose_entry_into_iis_8-14_days_from_admin_date"/>
    <n v="169"/>
    <s v="Mercy Health Clinic 245"/>
    <x v="52"/>
    <n v="0"/>
    <n v="23"/>
    <n v="0"/>
    <s v="LT"/>
    <n v="5"/>
    <s v="PASS"/>
    <x v="0"/>
  </r>
  <r>
    <s v="3-8-administered_dose_entry_into_iis_&gt;_14_days_from_admin_date"/>
    <n v="169"/>
    <s v="Mercy Health Clinic 245"/>
    <x v="53"/>
    <n v="2"/>
    <n v="23"/>
    <n v="8.6999999999999993"/>
    <s v="LT"/>
    <n v="5"/>
    <s v="FAIL"/>
    <x v="0"/>
  </r>
  <r>
    <s v="1-1-patient_first_name_is_present-"/>
    <n v="207"/>
    <s v="Mercy Health Clinic 251"/>
    <x v="0"/>
    <n v="2"/>
    <n v="2"/>
    <n v="100"/>
    <s v="GT"/>
    <n v="99"/>
    <s v="PASS"/>
    <x v="0"/>
  </r>
  <r>
    <s v="1-2-patient_middle_name_is_present-"/>
    <n v="207"/>
    <s v="Mercy Health Clinic 251"/>
    <x v="1"/>
    <n v="2"/>
    <n v="2"/>
    <n v="100"/>
    <s v="GT"/>
    <n v="75"/>
    <s v="PASS"/>
    <x v="0"/>
  </r>
  <r>
    <s v="1-3-patient_name_last_is_present-"/>
    <n v="207"/>
    <s v="Mercy Health Clinic 251"/>
    <x v="2"/>
    <n v="2"/>
    <n v="2"/>
    <n v="100"/>
    <s v="GT"/>
    <n v="99"/>
    <s v="PASS"/>
    <x v="0"/>
  </r>
  <r>
    <s v="1-4-patient_birth_date_is_present-_x0009_"/>
    <n v="207"/>
    <s v="Mercy Health Clinic 251"/>
    <x v="3"/>
    <n v="2"/>
    <n v="2"/>
    <n v="100"/>
    <s v="GT"/>
    <n v="99"/>
    <s v="PASS"/>
    <x v="0"/>
  </r>
  <r>
    <s v="1-5-patient_gender_is_present-"/>
    <n v="207"/>
    <s v="Mercy Health Clinic 251"/>
    <x v="4"/>
    <n v="2"/>
    <n v="2"/>
    <n v="100"/>
    <s v="GT"/>
    <n v="99"/>
    <s v="PASS"/>
    <x v="0"/>
  </r>
  <r>
    <s v="1-6-patient_address_street_is_present-"/>
    <n v="207"/>
    <s v="Mercy Health Clinic 251"/>
    <x v="5"/>
    <n v="2"/>
    <n v="2"/>
    <n v="100"/>
    <s v="GT"/>
    <n v="85"/>
    <s v="PASS"/>
    <x v="0"/>
  </r>
  <r>
    <s v="1-7-_patient_address_city_is_present-_x0009_"/>
    <n v="207"/>
    <s v="Mercy Health Clinic 251"/>
    <x v="6"/>
    <n v="2"/>
    <n v="2"/>
    <n v="100"/>
    <s v="GT"/>
    <n v="85"/>
    <s v="PASS"/>
    <x v="0"/>
  </r>
  <r>
    <s v="1-8-patient_address_state_is_present-_x0009_"/>
    <n v="207"/>
    <s v="Mercy Health Clinic 251"/>
    <x v="7"/>
    <n v="2"/>
    <n v="2"/>
    <n v="100"/>
    <s v="GT"/>
    <n v="85"/>
    <s v="PASS"/>
    <x v="0"/>
  </r>
  <r>
    <s v="1-9-patient_address_zip_code_is_present-_x0009_"/>
    <n v="207"/>
    <s v="Mercy Health Clinic 251"/>
    <x v="8"/>
    <n v="2"/>
    <n v="2"/>
    <n v="100"/>
    <s v="GT"/>
    <n v="85"/>
    <s v="PASS"/>
    <x v="0"/>
  </r>
  <r>
    <s v="1-10-patient_complete_address_is_present-"/>
    <n v="207"/>
    <s v="Mercy Health Clinic 251"/>
    <x v="9"/>
    <n v="2"/>
    <n v="2"/>
    <n v="100"/>
    <s v="GT"/>
    <n v="85"/>
    <s v="PASS"/>
    <x v="0"/>
  </r>
  <r>
    <s v="1-11-patient_race_is_present-"/>
    <n v="207"/>
    <s v="Mercy Health Clinic 251"/>
    <x v="10"/>
    <n v="2"/>
    <n v="2"/>
    <n v="100"/>
    <s v="GT"/>
    <n v="95"/>
    <s v="PASS"/>
    <x v="0"/>
  </r>
  <r>
    <s v="1-12-patient_ethnicity_is_present-"/>
    <n v="207"/>
    <s v="Mercy Health Clinic 251"/>
    <x v="11"/>
    <n v="2"/>
    <n v="2"/>
    <n v="100"/>
    <s v="GT"/>
    <n v="95"/>
    <s v="PASS"/>
    <x v="0"/>
  </r>
  <r>
    <s v="1-13-patient_phone_number_is_present-"/>
    <n v="207"/>
    <s v="Mercy Health Clinic 251"/>
    <x v="12"/>
    <n v="2"/>
    <n v="2"/>
    <n v="100"/>
    <s v="GT"/>
    <n v="90"/>
    <s v="PASS"/>
    <x v="0"/>
  </r>
  <r>
    <s v="1-14-patient_email_is_present-"/>
    <n v="207"/>
    <s v="Mercy Health Clinic 251"/>
    <x v="13"/>
    <n v="2"/>
    <n v="2"/>
    <n v="100"/>
    <s v="GT"/>
    <n v="90"/>
    <s v="PASS"/>
    <x v="0"/>
  </r>
  <r>
    <s v="1-15-mother’s_maiden_name_is_present-"/>
    <n v="207"/>
    <s v="Mercy Health Clinic 251"/>
    <x v="14"/>
    <n v="0"/>
    <n v="2"/>
    <n v="0"/>
    <s v="GT"/>
    <n v="90"/>
    <s v="FAIL"/>
    <x v="0"/>
  </r>
  <r>
    <s v="1-16-responsible_person_first_name_is_present-"/>
    <n v="207"/>
    <s v="Mercy Health Clinic 251"/>
    <x v="15"/>
    <n v="2"/>
    <n v="2"/>
    <n v="100"/>
    <s v="GT"/>
    <n v="90"/>
    <s v="PASS"/>
    <x v="0"/>
  </r>
  <r>
    <s v="1-17-responsible_person_last_name_is_present-"/>
    <n v="207"/>
    <s v="Mercy Health Clinic 251"/>
    <x v="16"/>
    <n v="2"/>
    <n v="2"/>
    <n v="100"/>
    <s v="GT"/>
    <n v="90"/>
    <s v="PASS"/>
    <x v="0"/>
  </r>
  <r>
    <s v="1-18-vaccine_administration_code_is_present-"/>
    <n v="207"/>
    <s v="Mercy Health Clinic 251"/>
    <x v="17"/>
    <n v="18"/>
    <n v="18"/>
    <n v="100"/>
    <s v="GT"/>
    <n v="99"/>
    <s v="PASS"/>
    <x v="0"/>
  </r>
  <r>
    <s v="1-19-vaccine_administration_date_is_present-"/>
    <n v="207"/>
    <s v="Mercy Health Clinic 251"/>
    <x v="18"/>
    <n v="18"/>
    <n v="18"/>
    <n v="100"/>
    <s v="GT"/>
    <n v="99"/>
    <s v="PASS"/>
    <x v="0"/>
  </r>
  <r>
    <s v="1-20-vaccine_information_source_(e-g-_admin/historical_indicator)_is_present-"/>
    <n v="207"/>
    <s v="Mercy Health Clinic 251"/>
    <x v="19"/>
    <n v="18"/>
    <n v="18"/>
    <n v="100"/>
    <s v="GT"/>
    <n v="99"/>
    <s v="PASS"/>
    <x v="0"/>
  </r>
  <r>
    <s v="1-21-vaccine_lot_number_is_present-"/>
    <n v="207"/>
    <s v="Mercy Health Clinic 251"/>
    <x v="20"/>
    <n v="18"/>
    <n v="18"/>
    <n v="100"/>
    <s v="GT"/>
    <n v="99"/>
    <s v="PASS"/>
    <x v="0"/>
  </r>
  <r>
    <s v="1-22-vaccine_lot_expiration_date_is_present-"/>
    <n v="207"/>
    <s v="Mercy Health Clinic 251"/>
    <x v="21"/>
    <n v="18"/>
    <n v="18"/>
    <n v="100"/>
    <s v="GT"/>
    <n v="99"/>
    <s v="PASS"/>
    <x v="0"/>
  </r>
  <r>
    <s v="1-23-vaccine_eligibility_code_is_present-"/>
    <n v="207"/>
    <s v="Mercy Health Clinic 251"/>
    <x v="22"/>
    <n v="18"/>
    <n v="18"/>
    <n v="100"/>
    <s v="GT"/>
    <n v="99"/>
    <s v="PASS"/>
    <x v="0"/>
  </r>
  <r>
    <s v="1-24-vaccine_funding_source_is_present-"/>
    <n v="207"/>
    <s v="Mercy Health Clinic 251"/>
    <x v="23"/>
    <n v="18"/>
    <n v="18"/>
    <n v="100"/>
    <s v="GT"/>
    <n v="99"/>
    <s v="PASS"/>
    <x v="0"/>
  </r>
  <r>
    <s v="2-1-patients_born_on_the_first_of_the_month_do_not_exceed_normal_distribution_of_birth_dates-"/>
    <n v="207"/>
    <s v="Mercy Health Clinic 251"/>
    <x v="24"/>
    <n v="0"/>
    <n v="2"/>
    <n v="0"/>
    <s v="LT"/>
    <n v="4"/>
    <s v="PASS"/>
    <x v="0"/>
  </r>
  <r>
    <s v="2-2-patients_born_on_the_15th_of_the_month_do_not_exceed_normal_distribution_of_birth_dates-"/>
    <n v="207"/>
    <s v="Mercy Health Clinic 251"/>
    <x v="25"/>
    <n v="0"/>
    <n v="2"/>
    <n v="0"/>
    <s v="LT"/>
    <n v="4"/>
    <s v="PASS"/>
    <x v="0"/>
  </r>
  <r>
    <s v="2-3-patients_born_on_the_last_day_of_the_month_do_not_exceed_normal_distribution_of_birth_dates-"/>
    <n v="207"/>
    <s v="Mercy Health Clinic 251"/>
    <x v="26"/>
    <n v="0"/>
    <n v="2"/>
    <n v="0"/>
    <s v="LT"/>
    <n v="4"/>
    <s v="PASS"/>
    <x v="0"/>
  </r>
  <r>
    <s v="2-4-patient_has_more_vaccinations_than_expected-"/>
    <n v="207"/>
    <s v="Mercy Health Clinic 251"/>
    <x v="27"/>
    <n v="0"/>
    <n v="2"/>
    <n v="0"/>
    <s v="LT"/>
    <n v="1"/>
    <s v="PASS"/>
    <x v="0"/>
  </r>
  <r>
    <s v="2-5-vaccine_administration_date_is_after_vaccine_lot_expiration_date-"/>
    <n v="207"/>
    <s v="Mercy Health Clinic 251"/>
    <x v="28"/>
    <n v="0"/>
    <n v="18"/>
    <n v="0"/>
    <s v="LT"/>
    <n v="1"/>
    <s v="PASS"/>
    <x v="0"/>
  </r>
  <r>
    <s v="2-6-vaccine_administration_date_is_before_birth_date-"/>
    <n v="207"/>
    <s v="Mercy Health Clinic 251"/>
    <x v="29"/>
    <n v="0"/>
    <n v="18"/>
    <n v="0"/>
    <s v="LT"/>
    <n v="1"/>
    <s v="PASS"/>
    <x v="0"/>
  </r>
  <r>
    <s v="2-7-vaccine_administration_dates_on_the_first_day_of_the_month_do_not_exceed_normal_distribution_of_administrations_dates-"/>
    <n v="207"/>
    <s v="Mercy Health Clinic 251"/>
    <x v="30"/>
    <n v="0"/>
    <n v="18"/>
    <n v="0"/>
    <s v="LT"/>
    <n v="4"/>
    <s v="PASS"/>
    <x v="0"/>
  </r>
  <r>
    <s v="2-8-vaccine_administration_dates_on_the_15th_of_the_month_do_not_exceed_normal_distribution_of_administration_dates-"/>
    <n v="207"/>
    <s v="Mercy Health Clinic 251"/>
    <x v="31"/>
    <n v="0"/>
    <n v="18"/>
    <n v="0"/>
    <s v="LT"/>
    <n v="4"/>
    <s v="PASS"/>
    <x v="0"/>
  </r>
  <r>
    <s v="2-9-vaccine_administration_dates_on_the_last_day_of_the_month_do_not_exceed_normal_distribution_of_administration_dates-"/>
    <n v="207"/>
    <s v="Mercy Health Clinic 251"/>
    <x v="32"/>
    <n v="0"/>
    <n v="18"/>
    <n v="0"/>
    <s v="LT"/>
    <n v="4"/>
    <s v="PASS"/>
    <x v="0"/>
  </r>
  <r>
    <s v="2-10-vaccine_administration_code_was_administered_at_an_improbable_age-"/>
    <n v="207"/>
    <s v="Mercy Health Clinic 251"/>
    <x v="33"/>
    <n v="1"/>
    <n v="18"/>
    <n v="5.56"/>
    <s v="LT"/>
    <n v="1"/>
    <s v="FAIL"/>
    <x v="0"/>
  </r>
  <r>
    <s v="2-11-vaccine_administration_code_is_not_specific_for_administered_vaccination_event-"/>
    <n v="207"/>
    <s v="Mercy Health Clinic 251"/>
    <x v="34"/>
    <n v="0"/>
    <n v="18"/>
    <n v="0"/>
    <s v="LT"/>
    <n v="1"/>
    <s v="PASS"/>
    <x v="0"/>
  </r>
  <r>
    <s v="2-12-vaccine_lot_number_has_an_invalid_prefix-"/>
    <n v="207"/>
    <s v="Mercy Health Clinic 251"/>
    <x v="35"/>
    <n v="0"/>
    <n v="18"/>
    <n v="0"/>
    <s v="LT"/>
    <n v="1"/>
    <s v="PASS"/>
    <x v="0"/>
  </r>
  <r>
    <s v="2-13-vaccine_lot_number_has_an_invalid_infix-"/>
    <n v="207"/>
    <s v="Mercy Health Clinic 251"/>
    <x v="36"/>
    <n v="0"/>
    <n v="18"/>
    <n v="0"/>
    <s v="LT"/>
    <n v="1"/>
    <s v="PASS"/>
    <x v="0"/>
  </r>
  <r>
    <s v="2-14-vaccine_lot_number_has_an_invalid_suffix-"/>
    <n v="207"/>
    <s v="Mercy Health Clinic 251"/>
    <x v="37"/>
    <n v="0"/>
    <n v="18"/>
    <n v="0"/>
    <s v="LT"/>
    <n v="1"/>
    <s v="PASS"/>
    <x v="0"/>
  </r>
  <r>
    <s v="2-15-vaccine_lot_number_contains_at_least_one_invalid_character-"/>
    <n v="207"/>
    <s v="Mercy Health Clinic 251"/>
    <x v="38"/>
    <n v="0"/>
    <n v="18"/>
    <n v="0"/>
    <s v="LT"/>
    <n v="1"/>
    <s v="PASS"/>
    <x v="0"/>
  </r>
  <r>
    <s v="2-16-vaccine_lot_number_is_too_short-"/>
    <n v="207"/>
    <s v="Mercy Health Clinic 251"/>
    <x v="39"/>
    <n v="0"/>
    <n v="18"/>
    <n v="0"/>
    <s v="LT"/>
    <n v="1"/>
    <s v="PASS"/>
    <x v="0"/>
  </r>
  <r>
    <s v="2-17-vaccine_administration_code_is_unrecognized-"/>
    <n v="207"/>
    <s v="Mercy Health Clinic 251"/>
    <x v="40"/>
    <n v="0"/>
    <n v="18"/>
    <n v="0"/>
    <s v="LT"/>
    <n v="1"/>
    <s v="PASS"/>
    <x v="0"/>
  </r>
  <r>
    <s v="2-18-vaccine_manufacturer_is_unrecognized-"/>
    <n v="207"/>
    <s v="Mercy Health Clinic 251"/>
    <x v="41"/>
    <n v="0"/>
    <n v="18"/>
    <n v="0"/>
    <s v="LT"/>
    <n v="1"/>
    <s v="PASS"/>
    <x v="0"/>
  </r>
  <r>
    <s v="2-19-vaccine_administration_route_is_unrecognized-"/>
    <n v="207"/>
    <s v="Mercy Health Clinic 251"/>
    <x v="42"/>
    <n v="0"/>
    <n v="18"/>
    <n v="0"/>
    <s v="LT"/>
    <n v="1"/>
    <s v="PASS"/>
    <x v="0"/>
  </r>
  <r>
    <s v="2-20-vaccine_body_site_is_unrecognized-"/>
    <n v="207"/>
    <s v="Mercy Health Clinic 251"/>
    <x v="43"/>
    <n v="0"/>
    <n v="18"/>
    <n v="0"/>
    <s v="LT"/>
    <n v="1"/>
    <s v="PASS"/>
    <x v="0"/>
  </r>
  <r>
    <s v="2-21-vaccination_information_source_is_administered_but_appeared_to_be_historical-"/>
    <n v="207"/>
    <s v="Mercy Health Clinic 251"/>
    <x v="44"/>
    <n v="0"/>
    <n v="18"/>
    <n v="0"/>
    <s v="NONE"/>
    <s v="NONE"/>
    <s v="NONE"/>
    <x v="0"/>
  </r>
  <r>
    <s v="2-22-_funding_source_does_not_match_eligibility_code"/>
    <n v="207"/>
    <s v="Mercy Health Clinic 251"/>
    <x v="45"/>
    <n v="1"/>
    <n v="18"/>
    <n v="5.56"/>
    <s v="NONE"/>
    <s v="NONE"/>
    <s v="NONE"/>
    <x v="0"/>
  </r>
  <r>
    <s v="3-1-administered_vaccination_events_are_entered_into_the_iis_within_one_calendar_day_from_administration_date-"/>
    <n v="207"/>
    <s v="Mercy Health Clinic 251"/>
    <x v="46"/>
    <n v="18"/>
    <n v="18"/>
    <n v="100"/>
    <s v="GT"/>
    <n v="95"/>
    <s v="PASS"/>
    <x v="0"/>
  </r>
  <r>
    <s v="3-2-patient_entry_into_iis_≤30_days_from_birth"/>
    <n v="207"/>
    <s v="Mercy Health Clinic 251"/>
    <x v="47"/>
    <n v="2"/>
    <n v="2"/>
    <n v="100"/>
    <s v="GT"/>
    <n v="95"/>
    <s v="PASS"/>
    <x v="0"/>
  </r>
  <r>
    <s v="3-3-patient_entry_into_iis_30–45_days_from_birth"/>
    <n v="207"/>
    <s v="Mercy Health Clinic 251"/>
    <x v="48"/>
    <n v="0"/>
    <n v="2"/>
    <n v="0"/>
    <s v="LT"/>
    <n v="5"/>
    <s v="PASS"/>
    <x v="0"/>
  </r>
  <r>
    <s v="3-4-patient_entry_into_iis_45–60_days_from_birth"/>
    <n v="207"/>
    <s v="Mercy Health Clinic 251"/>
    <x v="49"/>
    <n v="0"/>
    <n v="2"/>
    <n v="0"/>
    <s v="LT"/>
    <n v="5"/>
    <s v="PASS"/>
    <x v="0"/>
  </r>
  <r>
    <s v="3-5-patient_entry_into_iis_&gt;_60_days_from_birth"/>
    <n v="207"/>
    <s v="Mercy Health Clinic 251"/>
    <x v="50"/>
    <n v="0"/>
    <n v="2"/>
    <n v="0"/>
    <s v="LT"/>
    <n v="5"/>
    <s v="PASS"/>
    <x v="0"/>
  </r>
  <r>
    <s v="3-6-administered_dose_entry_into_iis_2-7_days_from_admin_date"/>
    <n v="207"/>
    <s v="Mercy Health Clinic 251"/>
    <x v="51"/>
    <n v="0"/>
    <n v="18"/>
    <n v="0"/>
    <s v="LT"/>
    <n v="5"/>
    <s v="PASS"/>
    <x v="0"/>
  </r>
  <r>
    <s v="3-7-administered_dose_entry_into_iis_8-14_days_from_admin_date"/>
    <n v="207"/>
    <s v="Mercy Health Clinic 251"/>
    <x v="52"/>
    <n v="0"/>
    <n v="18"/>
    <n v="0"/>
    <s v="LT"/>
    <n v="5"/>
    <s v="PASS"/>
    <x v="0"/>
  </r>
  <r>
    <s v="3-8-administered_dose_entry_into_iis_&gt;_14_days_from_admin_date"/>
    <n v="207"/>
    <s v="Mercy Health Clinic 251"/>
    <x v="53"/>
    <n v="0"/>
    <n v="18"/>
    <n v="0"/>
    <s v="LT"/>
    <n v="5"/>
    <s v="PASS"/>
    <x v="0"/>
  </r>
  <r>
    <s v="1-1-patient_first_name_is_present-"/>
    <n v="132"/>
    <s v="Mercy Health Clinic 319"/>
    <x v="0"/>
    <n v="7"/>
    <n v="7"/>
    <n v="100"/>
    <s v="GT"/>
    <n v="99"/>
    <s v="PASS"/>
    <x v="0"/>
  </r>
  <r>
    <s v="1-2-patient_middle_name_is_present-"/>
    <n v="132"/>
    <s v="Mercy Health Clinic 319"/>
    <x v="1"/>
    <n v="6"/>
    <n v="7"/>
    <n v="85.71"/>
    <s v="GT"/>
    <n v="75"/>
    <s v="PASS"/>
    <x v="0"/>
  </r>
  <r>
    <s v="1-3-patient_name_last_is_present-"/>
    <n v="132"/>
    <s v="Mercy Health Clinic 319"/>
    <x v="2"/>
    <n v="7"/>
    <n v="7"/>
    <n v="100"/>
    <s v="GT"/>
    <n v="99"/>
    <s v="PASS"/>
    <x v="0"/>
  </r>
  <r>
    <s v="1-4-patient_birth_date_is_present-_x0009_"/>
    <n v="132"/>
    <s v="Mercy Health Clinic 319"/>
    <x v="3"/>
    <n v="7"/>
    <n v="7"/>
    <n v="100"/>
    <s v="GT"/>
    <n v="99"/>
    <s v="PASS"/>
    <x v="0"/>
  </r>
  <r>
    <s v="1-5-patient_gender_is_present-"/>
    <n v="132"/>
    <s v="Mercy Health Clinic 319"/>
    <x v="4"/>
    <n v="7"/>
    <n v="7"/>
    <n v="100"/>
    <s v="GT"/>
    <n v="99"/>
    <s v="PASS"/>
    <x v="0"/>
  </r>
  <r>
    <s v="1-6-patient_address_street_is_present-"/>
    <n v="132"/>
    <s v="Mercy Health Clinic 319"/>
    <x v="5"/>
    <n v="7"/>
    <n v="7"/>
    <n v="100"/>
    <s v="GT"/>
    <n v="85"/>
    <s v="PASS"/>
    <x v="0"/>
  </r>
  <r>
    <s v="1-7-_patient_address_city_is_present-_x0009_"/>
    <n v="132"/>
    <s v="Mercy Health Clinic 319"/>
    <x v="6"/>
    <n v="7"/>
    <n v="7"/>
    <n v="100"/>
    <s v="GT"/>
    <n v="85"/>
    <s v="PASS"/>
    <x v="0"/>
  </r>
  <r>
    <s v="1-8-patient_address_state_is_present-_x0009_"/>
    <n v="132"/>
    <s v="Mercy Health Clinic 319"/>
    <x v="7"/>
    <n v="7"/>
    <n v="7"/>
    <n v="100"/>
    <s v="GT"/>
    <n v="85"/>
    <s v="PASS"/>
    <x v="0"/>
  </r>
  <r>
    <s v="1-9-patient_address_zip_code_is_present-_x0009_"/>
    <n v="132"/>
    <s v="Mercy Health Clinic 319"/>
    <x v="8"/>
    <n v="7"/>
    <n v="7"/>
    <n v="100"/>
    <s v="GT"/>
    <n v="85"/>
    <s v="PASS"/>
    <x v="0"/>
  </r>
  <r>
    <s v="1-10-patient_complete_address_is_present-"/>
    <n v="132"/>
    <s v="Mercy Health Clinic 319"/>
    <x v="9"/>
    <n v="7"/>
    <n v="7"/>
    <n v="100"/>
    <s v="GT"/>
    <n v="85"/>
    <s v="PASS"/>
    <x v="0"/>
  </r>
  <r>
    <s v="1-11-patient_race_is_present-"/>
    <n v="132"/>
    <s v="Mercy Health Clinic 319"/>
    <x v="10"/>
    <n v="7"/>
    <n v="7"/>
    <n v="100"/>
    <s v="GT"/>
    <n v="95"/>
    <s v="PASS"/>
    <x v="0"/>
  </r>
  <r>
    <s v="1-12-patient_ethnicity_is_present-"/>
    <n v="132"/>
    <s v="Mercy Health Clinic 319"/>
    <x v="11"/>
    <n v="7"/>
    <n v="7"/>
    <n v="100"/>
    <s v="GT"/>
    <n v="95"/>
    <s v="PASS"/>
    <x v="0"/>
  </r>
  <r>
    <s v="1-13-patient_phone_number_is_present-"/>
    <n v="132"/>
    <s v="Mercy Health Clinic 319"/>
    <x v="12"/>
    <n v="7"/>
    <n v="7"/>
    <n v="100"/>
    <s v="GT"/>
    <n v="90"/>
    <s v="PASS"/>
    <x v="0"/>
  </r>
  <r>
    <s v="1-14-patient_email_is_present-"/>
    <n v="132"/>
    <s v="Mercy Health Clinic 319"/>
    <x v="13"/>
    <n v="3"/>
    <n v="7"/>
    <n v="42.86"/>
    <s v="GT"/>
    <n v="90"/>
    <s v="FAIL"/>
    <x v="0"/>
  </r>
  <r>
    <s v="1-15-mother’s_maiden_name_is_present-"/>
    <n v="132"/>
    <s v="Mercy Health Clinic 319"/>
    <x v="14"/>
    <n v="4"/>
    <n v="7"/>
    <n v="57.14"/>
    <s v="GT"/>
    <n v="90"/>
    <s v="FAIL"/>
    <x v="0"/>
  </r>
  <r>
    <s v="1-16-responsible_person_first_name_is_present-"/>
    <n v="132"/>
    <s v="Mercy Health Clinic 319"/>
    <x v="15"/>
    <n v="6"/>
    <n v="7"/>
    <n v="85.71"/>
    <s v="GT"/>
    <n v="90"/>
    <s v="FAIL"/>
    <x v="0"/>
  </r>
  <r>
    <s v="1-17-responsible_person_last_name_is_present-"/>
    <n v="132"/>
    <s v="Mercy Health Clinic 319"/>
    <x v="16"/>
    <n v="6"/>
    <n v="7"/>
    <n v="85.71"/>
    <s v="GT"/>
    <n v="90"/>
    <s v="FAIL"/>
    <x v="0"/>
  </r>
  <r>
    <s v="1-18-vaccine_administration_code_is_present-"/>
    <n v="132"/>
    <s v="Mercy Health Clinic 319"/>
    <x v="17"/>
    <n v="27"/>
    <n v="27"/>
    <n v="100"/>
    <s v="GT"/>
    <n v="99"/>
    <s v="PASS"/>
    <x v="0"/>
  </r>
  <r>
    <s v="1-19-vaccine_administration_date_is_present-"/>
    <n v="132"/>
    <s v="Mercy Health Clinic 319"/>
    <x v="18"/>
    <n v="27"/>
    <n v="27"/>
    <n v="100"/>
    <s v="GT"/>
    <n v="99"/>
    <s v="PASS"/>
    <x v="0"/>
  </r>
  <r>
    <s v="1-20-vaccine_information_source_(e-g-_admin/historical_indicator)_is_present-"/>
    <n v="132"/>
    <s v="Mercy Health Clinic 319"/>
    <x v="19"/>
    <n v="27"/>
    <n v="27"/>
    <n v="100"/>
    <s v="GT"/>
    <n v="99"/>
    <s v="PASS"/>
    <x v="0"/>
  </r>
  <r>
    <s v="1-21-vaccine_lot_number_is_present-"/>
    <n v="132"/>
    <s v="Mercy Health Clinic 319"/>
    <x v="20"/>
    <n v="27"/>
    <n v="27"/>
    <n v="100"/>
    <s v="GT"/>
    <n v="99"/>
    <s v="PASS"/>
    <x v="0"/>
  </r>
  <r>
    <s v="1-22-vaccine_lot_expiration_date_is_present-"/>
    <n v="132"/>
    <s v="Mercy Health Clinic 319"/>
    <x v="21"/>
    <n v="27"/>
    <n v="27"/>
    <n v="100"/>
    <s v="GT"/>
    <n v="99"/>
    <s v="PASS"/>
    <x v="0"/>
  </r>
  <r>
    <s v="1-23-vaccine_eligibility_code_is_present-"/>
    <n v="132"/>
    <s v="Mercy Health Clinic 319"/>
    <x v="22"/>
    <n v="27"/>
    <n v="27"/>
    <n v="100"/>
    <s v="GT"/>
    <n v="99"/>
    <s v="PASS"/>
    <x v="0"/>
  </r>
  <r>
    <s v="1-24-vaccine_funding_source_is_present-"/>
    <n v="132"/>
    <s v="Mercy Health Clinic 319"/>
    <x v="23"/>
    <n v="27"/>
    <n v="27"/>
    <n v="100"/>
    <s v="GT"/>
    <n v="99"/>
    <s v="PASS"/>
    <x v="0"/>
  </r>
  <r>
    <s v="2-1-patients_born_on_the_first_of_the_month_do_not_exceed_normal_distribution_of_birth_dates-"/>
    <n v="132"/>
    <s v="Mercy Health Clinic 319"/>
    <x v="24"/>
    <n v="0"/>
    <n v="7"/>
    <n v="0"/>
    <s v="LT"/>
    <n v="4"/>
    <s v="PASS"/>
    <x v="0"/>
  </r>
  <r>
    <s v="2-2-patients_born_on_the_15th_of_the_month_do_not_exceed_normal_distribution_of_birth_dates-"/>
    <n v="132"/>
    <s v="Mercy Health Clinic 319"/>
    <x v="25"/>
    <n v="1"/>
    <n v="7"/>
    <n v="14.29"/>
    <s v="LT"/>
    <n v="4"/>
    <s v="FAIL"/>
    <x v="0"/>
  </r>
  <r>
    <s v="2-3-patients_born_on_the_last_day_of_the_month_do_not_exceed_normal_distribution_of_birth_dates-"/>
    <n v="132"/>
    <s v="Mercy Health Clinic 319"/>
    <x v="26"/>
    <n v="0"/>
    <n v="7"/>
    <n v="0"/>
    <s v="LT"/>
    <n v="4"/>
    <s v="PASS"/>
    <x v="0"/>
  </r>
  <r>
    <s v="2-4-patient_has_more_vaccinations_than_expected-"/>
    <n v="132"/>
    <s v="Mercy Health Clinic 319"/>
    <x v="27"/>
    <n v="0"/>
    <n v="7"/>
    <n v="0"/>
    <s v="LT"/>
    <n v="1"/>
    <s v="PASS"/>
    <x v="0"/>
  </r>
  <r>
    <s v="2-5-vaccine_administration_date_is_after_vaccine_lot_expiration_date-"/>
    <n v="132"/>
    <s v="Mercy Health Clinic 319"/>
    <x v="28"/>
    <n v="0"/>
    <n v="27"/>
    <n v="0"/>
    <s v="LT"/>
    <n v="1"/>
    <s v="PASS"/>
    <x v="0"/>
  </r>
  <r>
    <s v="2-6-vaccine_administration_date_is_before_birth_date-"/>
    <n v="132"/>
    <s v="Mercy Health Clinic 319"/>
    <x v="29"/>
    <n v="0"/>
    <n v="27"/>
    <n v="0"/>
    <s v="LT"/>
    <n v="1"/>
    <s v="PASS"/>
    <x v="0"/>
  </r>
  <r>
    <s v="2-7-vaccine_administration_dates_on_the_first_day_of_the_month_do_not_exceed_normal_distribution_of_administrations_dates-"/>
    <n v="132"/>
    <s v="Mercy Health Clinic 319"/>
    <x v="30"/>
    <n v="0"/>
    <n v="27"/>
    <n v="0"/>
    <s v="LT"/>
    <n v="4"/>
    <s v="PASS"/>
    <x v="0"/>
  </r>
  <r>
    <s v="2-8-vaccine_administration_dates_on_the_15th_of_the_month_do_not_exceed_normal_distribution_of_administration_dates-"/>
    <n v="132"/>
    <s v="Mercy Health Clinic 319"/>
    <x v="31"/>
    <n v="0"/>
    <n v="27"/>
    <n v="0"/>
    <s v="LT"/>
    <n v="4"/>
    <s v="PASS"/>
    <x v="0"/>
  </r>
  <r>
    <s v="2-9-vaccine_administration_dates_on_the_last_day_of_the_month_do_not_exceed_normal_distribution_of_administration_dates-"/>
    <n v="132"/>
    <s v="Mercy Health Clinic 319"/>
    <x v="32"/>
    <n v="3"/>
    <n v="27"/>
    <n v="11.11"/>
    <s v="LT"/>
    <n v="4"/>
    <s v="FAIL"/>
    <x v="0"/>
  </r>
  <r>
    <s v="2-10-vaccine_administration_code_was_administered_at_an_improbable_age-"/>
    <n v="132"/>
    <s v="Mercy Health Clinic 319"/>
    <x v="33"/>
    <n v="2"/>
    <n v="27"/>
    <n v="7.41"/>
    <s v="LT"/>
    <n v="1"/>
    <s v="FAIL"/>
    <x v="0"/>
  </r>
  <r>
    <s v="2-11-vaccine_administration_code_is_not_specific_for_administered_vaccination_event-"/>
    <n v="132"/>
    <s v="Mercy Health Clinic 319"/>
    <x v="34"/>
    <n v="0"/>
    <n v="27"/>
    <n v="0"/>
    <s v="LT"/>
    <n v="1"/>
    <s v="PASS"/>
    <x v="0"/>
  </r>
  <r>
    <s v="2-12-vaccine_lot_number_has_an_invalid_prefix-"/>
    <n v="132"/>
    <s v="Mercy Health Clinic 319"/>
    <x v="35"/>
    <n v="0"/>
    <n v="27"/>
    <n v="0"/>
    <s v="LT"/>
    <n v="1"/>
    <s v="PASS"/>
    <x v="0"/>
  </r>
  <r>
    <s v="2-13-vaccine_lot_number_has_an_invalid_infix-"/>
    <n v="132"/>
    <s v="Mercy Health Clinic 319"/>
    <x v="36"/>
    <n v="0"/>
    <n v="27"/>
    <n v="0"/>
    <s v="LT"/>
    <n v="1"/>
    <s v="PASS"/>
    <x v="0"/>
  </r>
  <r>
    <s v="2-14-vaccine_lot_number_has_an_invalid_suffix-"/>
    <n v="132"/>
    <s v="Mercy Health Clinic 319"/>
    <x v="37"/>
    <n v="0"/>
    <n v="27"/>
    <n v="0"/>
    <s v="LT"/>
    <n v="1"/>
    <s v="PASS"/>
    <x v="0"/>
  </r>
  <r>
    <s v="2-15-vaccine_lot_number_contains_at_least_one_invalid_character-"/>
    <n v="132"/>
    <s v="Mercy Health Clinic 319"/>
    <x v="38"/>
    <n v="0"/>
    <n v="27"/>
    <n v="0"/>
    <s v="LT"/>
    <n v="1"/>
    <s v="PASS"/>
    <x v="0"/>
  </r>
  <r>
    <s v="2-16-vaccine_lot_number_is_too_short-"/>
    <n v="132"/>
    <s v="Mercy Health Clinic 319"/>
    <x v="39"/>
    <n v="0"/>
    <n v="27"/>
    <n v="0"/>
    <s v="LT"/>
    <n v="1"/>
    <s v="PASS"/>
    <x v="0"/>
  </r>
  <r>
    <s v="2-17-vaccine_administration_code_is_unrecognized-"/>
    <n v="132"/>
    <s v="Mercy Health Clinic 319"/>
    <x v="40"/>
    <n v="0"/>
    <n v="27"/>
    <n v="0"/>
    <s v="LT"/>
    <n v="1"/>
    <s v="PASS"/>
    <x v="0"/>
  </r>
  <r>
    <s v="2-18-vaccine_manufacturer_is_unrecognized-"/>
    <n v="132"/>
    <s v="Mercy Health Clinic 319"/>
    <x v="41"/>
    <n v="0"/>
    <n v="27"/>
    <n v="0"/>
    <s v="LT"/>
    <n v="1"/>
    <s v="PASS"/>
    <x v="0"/>
  </r>
  <r>
    <s v="2-19-vaccine_administration_route_is_unrecognized-"/>
    <n v="132"/>
    <s v="Mercy Health Clinic 319"/>
    <x v="42"/>
    <n v="0"/>
    <n v="27"/>
    <n v="0"/>
    <s v="LT"/>
    <n v="1"/>
    <s v="PASS"/>
    <x v="0"/>
  </r>
  <r>
    <s v="2-20-vaccine_body_site_is_unrecognized-"/>
    <n v="132"/>
    <s v="Mercy Health Clinic 319"/>
    <x v="43"/>
    <n v="0"/>
    <n v="27"/>
    <n v="0"/>
    <s v="LT"/>
    <n v="1"/>
    <s v="PASS"/>
    <x v="0"/>
  </r>
  <r>
    <s v="2-21-vaccination_information_source_is_administered_but_appeared_to_be_historical-"/>
    <n v="132"/>
    <s v="Mercy Health Clinic 319"/>
    <x v="44"/>
    <n v="0"/>
    <n v="27"/>
    <n v="0"/>
    <s v="NONE"/>
    <s v="NONE"/>
    <s v="NONE"/>
    <x v="0"/>
  </r>
  <r>
    <s v="2-22-_funding_source_does_not_match_eligibility_code"/>
    <n v="132"/>
    <s v="Mercy Health Clinic 319"/>
    <x v="45"/>
    <n v="1"/>
    <n v="27"/>
    <n v="3.7"/>
    <s v="NONE"/>
    <s v="NONE"/>
    <s v="NONE"/>
    <x v="0"/>
  </r>
  <r>
    <s v="3-1-administered_vaccination_events_are_entered_into_the_iis_within_one_calendar_day_from_administration_date-"/>
    <n v="132"/>
    <s v="Mercy Health Clinic 319"/>
    <x v="46"/>
    <n v="27"/>
    <n v="27"/>
    <n v="100"/>
    <s v="GT"/>
    <n v="95"/>
    <s v="PASS"/>
    <x v="0"/>
  </r>
  <r>
    <s v="3-2-patient_entry_into_iis_≤30_days_from_birth"/>
    <n v="132"/>
    <s v="Mercy Health Clinic 319"/>
    <x v="47"/>
    <n v="6"/>
    <n v="7"/>
    <n v="85.71"/>
    <s v="GT"/>
    <n v="95"/>
    <s v="FAIL"/>
    <x v="0"/>
  </r>
  <r>
    <s v="3-3-patient_entry_into_iis_30–45_days_from_birth"/>
    <n v="132"/>
    <s v="Mercy Health Clinic 319"/>
    <x v="48"/>
    <n v="0"/>
    <n v="7"/>
    <n v="0"/>
    <s v="LT"/>
    <n v="5"/>
    <s v="PASS"/>
    <x v="0"/>
  </r>
  <r>
    <s v="3-4-patient_entry_into_iis_45–60_days_from_birth"/>
    <n v="132"/>
    <s v="Mercy Health Clinic 319"/>
    <x v="49"/>
    <n v="0"/>
    <n v="7"/>
    <n v="0"/>
    <s v="LT"/>
    <n v="5"/>
    <s v="PASS"/>
    <x v="0"/>
  </r>
  <r>
    <s v="3-5-patient_entry_into_iis_&gt;_60_days_from_birth"/>
    <n v="132"/>
    <s v="Mercy Health Clinic 319"/>
    <x v="50"/>
    <n v="1"/>
    <n v="7"/>
    <n v="14.29"/>
    <s v="LT"/>
    <n v="5"/>
    <s v="FAIL"/>
    <x v="0"/>
  </r>
  <r>
    <s v="3-6-administered_dose_entry_into_iis_2-7_days_from_admin_date"/>
    <n v="132"/>
    <s v="Mercy Health Clinic 319"/>
    <x v="51"/>
    <n v="0"/>
    <n v="27"/>
    <n v="0"/>
    <s v="LT"/>
    <n v="5"/>
    <s v="PASS"/>
    <x v="0"/>
  </r>
  <r>
    <s v="3-7-administered_dose_entry_into_iis_8-14_days_from_admin_date"/>
    <n v="132"/>
    <s v="Mercy Health Clinic 319"/>
    <x v="52"/>
    <n v="0"/>
    <n v="27"/>
    <n v="0"/>
    <s v="LT"/>
    <n v="5"/>
    <s v="PASS"/>
    <x v="0"/>
  </r>
  <r>
    <s v="3-8-administered_dose_entry_into_iis_&gt;_14_days_from_admin_date"/>
    <n v="132"/>
    <s v="Mercy Health Clinic 319"/>
    <x v="53"/>
    <n v="0"/>
    <n v="27"/>
    <n v="0"/>
    <s v="LT"/>
    <n v="5"/>
    <s v="PASS"/>
    <x v="0"/>
  </r>
  <r>
    <s v="1-1-patient_first_name_is_present-"/>
    <n v="151"/>
    <s v="Mercy Health Clinic 50"/>
    <x v="0"/>
    <n v="5"/>
    <n v="5"/>
    <n v="100"/>
    <s v="GT"/>
    <n v="99"/>
    <s v="PASS"/>
    <x v="3"/>
  </r>
  <r>
    <s v="1-2-patient_middle_name_is_present-"/>
    <n v="151"/>
    <s v="Mercy Health Clinic 50"/>
    <x v="1"/>
    <n v="0"/>
    <n v="5"/>
    <n v="0"/>
    <s v="GT"/>
    <n v="75"/>
    <s v="FAIL"/>
    <x v="3"/>
  </r>
  <r>
    <s v="1-3-patient_name_last_is_present-"/>
    <n v="151"/>
    <s v="Mercy Health Clinic 50"/>
    <x v="2"/>
    <n v="5"/>
    <n v="5"/>
    <n v="100"/>
    <s v="GT"/>
    <n v="99"/>
    <s v="PASS"/>
    <x v="3"/>
  </r>
  <r>
    <s v="1-4-patient_birth_date_is_present-_x0009_"/>
    <n v="151"/>
    <s v="Mercy Health Clinic 50"/>
    <x v="3"/>
    <n v="5"/>
    <n v="5"/>
    <n v="100"/>
    <s v="GT"/>
    <n v="99"/>
    <s v="PASS"/>
    <x v="3"/>
  </r>
  <r>
    <s v="1-5-patient_gender_is_present-"/>
    <n v="151"/>
    <s v="Mercy Health Clinic 50"/>
    <x v="4"/>
    <n v="5"/>
    <n v="5"/>
    <n v="100"/>
    <s v="GT"/>
    <n v="99"/>
    <s v="PASS"/>
    <x v="3"/>
  </r>
  <r>
    <s v="1-6-patient_address_street_is_present-"/>
    <n v="151"/>
    <s v="Mercy Health Clinic 50"/>
    <x v="5"/>
    <n v="5"/>
    <n v="5"/>
    <n v="100"/>
    <s v="GT"/>
    <n v="85"/>
    <s v="PASS"/>
    <x v="3"/>
  </r>
  <r>
    <s v="1-7-_patient_address_city_is_present-_x0009_"/>
    <n v="151"/>
    <s v="Mercy Health Clinic 50"/>
    <x v="6"/>
    <n v="5"/>
    <n v="5"/>
    <n v="100"/>
    <s v="GT"/>
    <n v="85"/>
    <s v="PASS"/>
    <x v="3"/>
  </r>
  <r>
    <s v="1-8-patient_address_state_is_present-_x0009_"/>
    <n v="151"/>
    <s v="Mercy Health Clinic 50"/>
    <x v="7"/>
    <n v="5"/>
    <n v="5"/>
    <n v="100"/>
    <s v="GT"/>
    <n v="85"/>
    <s v="PASS"/>
    <x v="3"/>
  </r>
  <r>
    <s v="1-9-patient_address_zip_code_is_present-_x0009_"/>
    <n v="151"/>
    <s v="Mercy Health Clinic 50"/>
    <x v="8"/>
    <n v="5"/>
    <n v="5"/>
    <n v="100"/>
    <s v="GT"/>
    <n v="85"/>
    <s v="PASS"/>
    <x v="3"/>
  </r>
  <r>
    <s v="1-10-patient_complete_address_is_present-"/>
    <n v="151"/>
    <s v="Mercy Health Clinic 50"/>
    <x v="9"/>
    <n v="5"/>
    <n v="5"/>
    <n v="100"/>
    <s v="GT"/>
    <n v="85"/>
    <s v="PASS"/>
    <x v="3"/>
  </r>
  <r>
    <s v="1-11-patient_race_is_present-"/>
    <n v="151"/>
    <s v="Mercy Health Clinic 50"/>
    <x v="10"/>
    <n v="5"/>
    <n v="5"/>
    <n v="100"/>
    <s v="GT"/>
    <n v="95"/>
    <s v="PASS"/>
    <x v="3"/>
  </r>
  <r>
    <s v="1-12-patient_ethnicity_is_present-"/>
    <n v="151"/>
    <s v="Mercy Health Clinic 50"/>
    <x v="11"/>
    <n v="5"/>
    <n v="5"/>
    <n v="100"/>
    <s v="GT"/>
    <n v="95"/>
    <s v="PASS"/>
    <x v="3"/>
  </r>
  <r>
    <s v="1-13-patient_phone_number_is_present-"/>
    <n v="151"/>
    <s v="Mercy Health Clinic 50"/>
    <x v="12"/>
    <n v="5"/>
    <n v="5"/>
    <n v="100"/>
    <s v="GT"/>
    <n v="90"/>
    <s v="PASS"/>
    <x v="3"/>
  </r>
  <r>
    <s v="1-14-patient_email_is_present-"/>
    <n v="151"/>
    <s v="Mercy Health Clinic 50"/>
    <x v="13"/>
    <n v="5"/>
    <n v="5"/>
    <n v="100"/>
    <s v="GT"/>
    <n v="90"/>
    <s v="PASS"/>
    <x v="3"/>
  </r>
  <r>
    <s v="1-15-mother’s_maiden_name_is_present-"/>
    <n v="151"/>
    <s v="Mercy Health Clinic 50"/>
    <x v="14"/>
    <n v="2"/>
    <n v="5"/>
    <n v="40"/>
    <s v="GT"/>
    <n v="90"/>
    <s v="FAIL"/>
    <x v="3"/>
  </r>
  <r>
    <s v="1-16-responsible_person_first_name_is_present-"/>
    <n v="151"/>
    <s v="Mercy Health Clinic 50"/>
    <x v="15"/>
    <n v="4"/>
    <n v="5"/>
    <n v="80"/>
    <s v="GT"/>
    <n v="90"/>
    <s v="FAIL"/>
    <x v="3"/>
  </r>
  <r>
    <s v="1-17-responsible_person_last_name_is_present-"/>
    <n v="151"/>
    <s v="Mercy Health Clinic 50"/>
    <x v="16"/>
    <n v="4"/>
    <n v="5"/>
    <n v="80"/>
    <s v="GT"/>
    <n v="90"/>
    <s v="FAIL"/>
    <x v="3"/>
  </r>
  <r>
    <s v="1-18-vaccine_administration_code_is_present-"/>
    <n v="151"/>
    <s v="Mercy Health Clinic 50"/>
    <x v="17"/>
    <n v="44"/>
    <n v="44"/>
    <n v="100"/>
    <s v="GT"/>
    <n v="99"/>
    <s v="PASS"/>
    <x v="3"/>
  </r>
  <r>
    <s v="1-19-vaccine_administration_date_is_present-"/>
    <n v="151"/>
    <s v="Mercy Health Clinic 50"/>
    <x v="18"/>
    <n v="44"/>
    <n v="44"/>
    <n v="100"/>
    <s v="GT"/>
    <n v="99"/>
    <s v="PASS"/>
    <x v="3"/>
  </r>
  <r>
    <s v="1-20-vaccine_information_source_(e-g-_admin/historical_indicator)_is_present-"/>
    <n v="151"/>
    <s v="Mercy Health Clinic 50"/>
    <x v="19"/>
    <n v="44"/>
    <n v="44"/>
    <n v="100"/>
    <s v="GT"/>
    <n v="99"/>
    <s v="PASS"/>
    <x v="3"/>
  </r>
  <r>
    <s v="1-21-vaccine_lot_number_is_present-"/>
    <n v="151"/>
    <s v="Mercy Health Clinic 50"/>
    <x v="20"/>
    <n v="44"/>
    <n v="44"/>
    <n v="100"/>
    <s v="GT"/>
    <n v="99"/>
    <s v="PASS"/>
    <x v="3"/>
  </r>
  <r>
    <s v="1-22-vaccine_lot_expiration_date_is_present-"/>
    <n v="151"/>
    <s v="Mercy Health Clinic 50"/>
    <x v="21"/>
    <n v="44"/>
    <n v="44"/>
    <n v="100"/>
    <s v="GT"/>
    <n v="99"/>
    <s v="PASS"/>
    <x v="3"/>
  </r>
  <r>
    <s v="1-23-vaccine_eligibility_code_is_present-"/>
    <n v="151"/>
    <s v="Mercy Health Clinic 50"/>
    <x v="22"/>
    <n v="44"/>
    <n v="44"/>
    <n v="100"/>
    <s v="GT"/>
    <n v="99"/>
    <s v="PASS"/>
    <x v="3"/>
  </r>
  <r>
    <s v="1-24-vaccine_funding_source_is_present-"/>
    <n v="151"/>
    <s v="Mercy Health Clinic 50"/>
    <x v="23"/>
    <n v="44"/>
    <n v="44"/>
    <n v="100"/>
    <s v="GT"/>
    <n v="99"/>
    <s v="PASS"/>
    <x v="3"/>
  </r>
  <r>
    <s v="2-1-patients_born_on_the_first_of_the_month_do_not_exceed_normal_distribution_of_birth_dates-"/>
    <n v="151"/>
    <s v="Mercy Health Clinic 50"/>
    <x v="24"/>
    <n v="0"/>
    <n v="5"/>
    <n v="0"/>
    <s v="LT"/>
    <n v="4"/>
    <s v="PASS"/>
    <x v="3"/>
  </r>
  <r>
    <s v="2-2-patients_born_on_the_15th_of_the_month_do_not_exceed_normal_distribution_of_birth_dates-"/>
    <n v="151"/>
    <s v="Mercy Health Clinic 50"/>
    <x v="25"/>
    <n v="0"/>
    <n v="5"/>
    <n v="0"/>
    <s v="LT"/>
    <n v="4"/>
    <s v="PASS"/>
    <x v="3"/>
  </r>
  <r>
    <s v="2-3-patients_born_on_the_last_day_of_the_month_do_not_exceed_normal_distribution_of_birth_dates-"/>
    <n v="151"/>
    <s v="Mercy Health Clinic 50"/>
    <x v="26"/>
    <n v="0"/>
    <n v="5"/>
    <n v="0"/>
    <s v="LT"/>
    <n v="4"/>
    <s v="PASS"/>
    <x v="3"/>
  </r>
  <r>
    <s v="2-4-patient_has_more_vaccinations_than_expected-"/>
    <n v="151"/>
    <s v="Mercy Health Clinic 50"/>
    <x v="27"/>
    <n v="0"/>
    <n v="5"/>
    <n v="0"/>
    <s v="LT"/>
    <n v="1"/>
    <s v="PASS"/>
    <x v="3"/>
  </r>
  <r>
    <s v="2-5-vaccine_administration_date_is_after_vaccine_lot_expiration_date-"/>
    <n v="151"/>
    <s v="Mercy Health Clinic 50"/>
    <x v="28"/>
    <n v="0"/>
    <n v="44"/>
    <n v="0"/>
    <s v="LT"/>
    <n v="1"/>
    <s v="PASS"/>
    <x v="3"/>
  </r>
  <r>
    <s v="2-6-vaccine_administration_date_is_before_birth_date-"/>
    <n v="151"/>
    <s v="Mercy Health Clinic 50"/>
    <x v="29"/>
    <n v="0"/>
    <n v="44"/>
    <n v="0"/>
    <s v="LT"/>
    <n v="1"/>
    <s v="PASS"/>
    <x v="3"/>
  </r>
  <r>
    <s v="2-7-vaccine_administration_dates_on_the_first_day_of_the_month_do_not_exceed_normal_distribution_of_administrations_dates-"/>
    <n v="151"/>
    <s v="Mercy Health Clinic 50"/>
    <x v="30"/>
    <n v="0"/>
    <n v="44"/>
    <n v="0"/>
    <s v="LT"/>
    <n v="4"/>
    <s v="PASS"/>
    <x v="3"/>
  </r>
  <r>
    <s v="2-8-vaccine_administration_dates_on_the_15th_of_the_month_do_not_exceed_normal_distribution_of_administration_dates-"/>
    <n v="151"/>
    <s v="Mercy Health Clinic 50"/>
    <x v="31"/>
    <n v="0"/>
    <n v="44"/>
    <n v="0"/>
    <s v="LT"/>
    <n v="4"/>
    <s v="PASS"/>
    <x v="3"/>
  </r>
  <r>
    <s v="2-9-vaccine_administration_dates_on_the_last_day_of_the_month_do_not_exceed_normal_distribution_of_administration_dates-"/>
    <n v="151"/>
    <s v="Mercy Health Clinic 50"/>
    <x v="32"/>
    <n v="3"/>
    <n v="44"/>
    <n v="6.82"/>
    <s v="LT"/>
    <n v="4"/>
    <s v="FAIL"/>
    <x v="3"/>
  </r>
  <r>
    <s v="2-10-vaccine_administration_code_was_administered_at_an_improbable_age-"/>
    <n v="151"/>
    <s v="Mercy Health Clinic 50"/>
    <x v="33"/>
    <n v="0"/>
    <n v="44"/>
    <n v="0"/>
    <s v="LT"/>
    <n v="1"/>
    <s v="PASS"/>
    <x v="3"/>
  </r>
  <r>
    <s v="2-11-vaccine_administration_code_is_not_specific_for_administered_vaccination_event-"/>
    <n v="151"/>
    <s v="Mercy Health Clinic 50"/>
    <x v="34"/>
    <n v="0"/>
    <n v="44"/>
    <n v="0"/>
    <s v="LT"/>
    <n v="1"/>
    <s v="PASS"/>
    <x v="3"/>
  </r>
  <r>
    <s v="2-12-vaccine_lot_number_has_an_invalid_prefix-"/>
    <n v="151"/>
    <s v="Mercy Health Clinic 50"/>
    <x v="35"/>
    <n v="0"/>
    <n v="44"/>
    <n v="0"/>
    <s v="LT"/>
    <n v="1"/>
    <s v="PASS"/>
    <x v="3"/>
  </r>
  <r>
    <s v="2-13-vaccine_lot_number_has_an_invalid_infix-"/>
    <n v="151"/>
    <s v="Mercy Health Clinic 50"/>
    <x v="36"/>
    <n v="0"/>
    <n v="44"/>
    <n v="0"/>
    <s v="LT"/>
    <n v="1"/>
    <s v="PASS"/>
    <x v="3"/>
  </r>
  <r>
    <s v="2-14-vaccine_lot_number_has_an_invalid_suffix-"/>
    <n v="151"/>
    <s v="Mercy Health Clinic 50"/>
    <x v="37"/>
    <n v="0"/>
    <n v="44"/>
    <n v="0"/>
    <s v="LT"/>
    <n v="1"/>
    <s v="PASS"/>
    <x v="3"/>
  </r>
  <r>
    <s v="2-15-vaccine_lot_number_contains_at_least_one_invalid_character-"/>
    <n v="151"/>
    <s v="Mercy Health Clinic 50"/>
    <x v="38"/>
    <n v="0"/>
    <n v="44"/>
    <n v="0"/>
    <s v="LT"/>
    <n v="1"/>
    <s v="PASS"/>
    <x v="3"/>
  </r>
  <r>
    <s v="2-16-vaccine_lot_number_is_too_short-"/>
    <n v="151"/>
    <s v="Mercy Health Clinic 50"/>
    <x v="39"/>
    <n v="0"/>
    <n v="44"/>
    <n v="0"/>
    <s v="LT"/>
    <n v="1"/>
    <s v="PASS"/>
    <x v="3"/>
  </r>
  <r>
    <s v="2-17-vaccine_administration_code_is_unrecognized-"/>
    <n v="151"/>
    <s v="Mercy Health Clinic 50"/>
    <x v="40"/>
    <n v="0"/>
    <n v="44"/>
    <n v="0"/>
    <s v="LT"/>
    <n v="1"/>
    <s v="PASS"/>
    <x v="3"/>
  </r>
  <r>
    <s v="2-18-vaccine_manufacturer_is_unrecognized-"/>
    <n v="151"/>
    <s v="Mercy Health Clinic 50"/>
    <x v="41"/>
    <n v="0"/>
    <n v="44"/>
    <n v="0"/>
    <s v="LT"/>
    <n v="1"/>
    <s v="PASS"/>
    <x v="3"/>
  </r>
  <r>
    <s v="2-19-vaccine_administration_route_is_unrecognized-"/>
    <n v="151"/>
    <s v="Mercy Health Clinic 50"/>
    <x v="42"/>
    <n v="0"/>
    <n v="44"/>
    <n v="0"/>
    <s v="LT"/>
    <n v="1"/>
    <s v="PASS"/>
    <x v="3"/>
  </r>
  <r>
    <s v="2-20-vaccine_body_site_is_unrecognized-"/>
    <n v="151"/>
    <s v="Mercy Health Clinic 50"/>
    <x v="43"/>
    <n v="0"/>
    <n v="44"/>
    <n v="0"/>
    <s v="LT"/>
    <n v="1"/>
    <s v="PASS"/>
    <x v="3"/>
  </r>
  <r>
    <s v="2-21-vaccination_information_source_is_administered_but_appeared_to_be_historical-"/>
    <n v="151"/>
    <s v="Mercy Health Clinic 50"/>
    <x v="44"/>
    <n v="0"/>
    <n v="44"/>
    <n v="0"/>
    <s v="NONE"/>
    <s v="NONE"/>
    <s v="NONE"/>
    <x v="3"/>
  </r>
  <r>
    <s v="2-22-_funding_source_does_not_match_eligibility_code"/>
    <n v="151"/>
    <s v="Mercy Health Clinic 50"/>
    <x v="45"/>
    <n v="0"/>
    <n v="44"/>
    <n v="0"/>
    <s v="NONE"/>
    <s v="NONE"/>
    <s v="NONE"/>
    <x v="3"/>
  </r>
  <r>
    <s v="3-1-administered_vaccination_events_are_entered_into_the_iis_within_one_calendar_day_from_administration_date-"/>
    <n v="151"/>
    <s v="Mercy Health Clinic 50"/>
    <x v="46"/>
    <n v="43"/>
    <n v="44"/>
    <n v="97.73"/>
    <s v="GT"/>
    <n v="95"/>
    <s v="PASS"/>
    <x v="3"/>
  </r>
  <r>
    <s v="3-2-patient_entry_into_iis_≤30_days_from_birth"/>
    <n v="151"/>
    <s v="Mercy Health Clinic 50"/>
    <x v="47"/>
    <n v="4"/>
    <n v="5"/>
    <n v="80"/>
    <s v="GT"/>
    <n v="95"/>
    <s v="FAIL"/>
    <x v="3"/>
  </r>
  <r>
    <s v="3-3-patient_entry_into_iis_30–45_days_from_birth"/>
    <n v="151"/>
    <s v="Mercy Health Clinic 50"/>
    <x v="48"/>
    <n v="0"/>
    <n v="5"/>
    <n v="0"/>
    <s v="LT"/>
    <n v="5"/>
    <s v="PASS"/>
    <x v="3"/>
  </r>
  <r>
    <s v="3-4-patient_entry_into_iis_45–60_days_from_birth"/>
    <n v="151"/>
    <s v="Mercy Health Clinic 50"/>
    <x v="49"/>
    <n v="0"/>
    <n v="5"/>
    <n v="0"/>
    <s v="LT"/>
    <n v="5"/>
    <s v="PASS"/>
    <x v="3"/>
  </r>
  <r>
    <s v="3-5-patient_entry_into_iis_&gt;_60_days_from_birth"/>
    <n v="151"/>
    <s v="Mercy Health Clinic 50"/>
    <x v="50"/>
    <n v="1"/>
    <n v="5"/>
    <n v="20"/>
    <s v="LT"/>
    <n v="5"/>
    <s v="FAIL"/>
    <x v="3"/>
  </r>
  <r>
    <s v="3-6-administered_dose_entry_into_iis_2-7_days_from_admin_date"/>
    <n v="151"/>
    <s v="Mercy Health Clinic 50"/>
    <x v="51"/>
    <n v="0"/>
    <n v="44"/>
    <n v="0"/>
    <s v="LT"/>
    <n v="5"/>
    <s v="PASS"/>
    <x v="3"/>
  </r>
  <r>
    <s v="3-7-administered_dose_entry_into_iis_8-14_days_from_admin_date"/>
    <n v="151"/>
    <s v="Mercy Health Clinic 50"/>
    <x v="52"/>
    <n v="0"/>
    <n v="44"/>
    <n v="0"/>
    <s v="LT"/>
    <n v="5"/>
    <s v="PASS"/>
    <x v="3"/>
  </r>
  <r>
    <s v="3-8-administered_dose_entry_into_iis_&gt;_14_days_from_admin_date"/>
    <n v="151"/>
    <s v="Mercy Health Clinic 50"/>
    <x v="53"/>
    <n v="1"/>
    <n v="44"/>
    <n v="2.27"/>
    <s v="LT"/>
    <n v="5"/>
    <s v="PASS"/>
    <x v="3"/>
  </r>
  <r>
    <s v="1-1-patient_first_name_is_present-"/>
    <n v="79"/>
    <s v="Mercy Health Clinic 525"/>
    <x v="0"/>
    <n v="32"/>
    <n v="32"/>
    <n v="100"/>
    <s v="GT"/>
    <n v="99"/>
    <s v="PASS"/>
    <x v="12"/>
  </r>
  <r>
    <s v="1-2-patient_middle_name_is_present-"/>
    <n v="79"/>
    <s v="Mercy Health Clinic 525"/>
    <x v="1"/>
    <n v="19"/>
    <n v="32"/>
    <n v="59.38"/>
    <s v="GT"/>
    <n v="75"/>
    <s v="FAIL"/>
    <x v="12"/>
  </r>
  <r>
    <s v="1-3-patient_name_last_is_present-"/>
    <n v="79"/>
    <s v="Mercy Health Clinic 525"/>
    <x v="2"/>
    <n v="32"/>
    <n v="32"/>
    <n v="100"/>
    <s v="GT"/>
    <n v="99"/>
    <s v="PASS"/>
    <x v="12"/>
  </r>
  <r>
    <s v="1-4-patient_birth_date_is_present-_x0009_"/>
    <n v="79"/>
    <s v="Mercy Health Clinic 525"/>
    <x v="3"/>
    <n v="32"/>
    <n v="32"/>
    <n v="100"/>
    <s v="GT"/>
    <n v="99"/>
    <s v="PASS"/>
    <x v="12"/>
  </r>
  <r>
    <s v="1-5-patient_gender_is_present-"/>
    <n v="79"/>
    <s v="Mercy Health Clinic 525"/>
    <x v="4"/>
    <n v="32"/>
    <n v="32"/>
    <n v="100"/>
    <s v="GT"/>
    <n v="99"/>
    <s v="PASS"/>
    <x v="12"/>
  </r>
  <r>
    <s v="1-6-patient_address_street_is_present-"/>
    <n v="79"/>
    <s v="Mercy Health Clinic 525"/>
    <x v="5"/>
    <n v="32"/>
    <n v="32"/>
    <n v="100"/>
    <s v="GT"/>
    <n v="85"/>
    <s v="PASS"/>
    <x v="12"/>
  </r>
  <r>
    <s v="1-7-_patient_address_city_is_present-_x0009_"/>
    <n v="79"/>
    <s v="Mercy Health Clinic 525"/>
    <x v="6"/>
    <n v="32"/>
    <n v="32"/>
    <n v="100"/>
    <s v="GT"/>
    <n v="85"/>
    <s v="PASS"/>
    <x v="12"/>
  </r>
  <r>
    <s v="1-8-patient_address_state_is_present-_x0009_"/>
    <n v="79"/>
    <s v="Mercy Health Clinic 525"/>
    <x v="7"/>
    <n v="32"/>
    <n v="32"/>
    <n v="100"/>
    <s v="GT"/>
    <n v="85"/>
    <s v="PASS"/>
    <x v="12"/>
  </r>
  <r>
    <s v="1-9-patient_address_zip_code_is_present-_x0009_"/>
    <n v="79"/>
    <s v="Mercy Health Clinic 525"/>
    <x v="8"/>
    <n v="32"/>
    <n v="32"/>
    <n v="100"/>
    <s v="GT"/>
    <n v="85"/>
    <s v="PASS"/>
    <x v="12"/>
  </r>
  <r>
    <s v="1-10-patient_complete_address_is_present-"/>
    <n v="79"/>
    <s v="Mercy Health Clinic 525"/>
    <x v="9"/>
    <n v="32"/>
    <n v="32"/>
    <n v="100"/>
    <s v="GT"/>
    <n v="85"/>
    <s v="PASS"/>
    <x v="12"/>
  </r>
  <r>
    <s v="1-11-patient_race_is_present-"/>
    <n v="79"/>
    <s v="Mercy Health Clinic 525"/>
    <x v="10"/>
    <n v="32"/>
    <n v="32"/>
    <n v="100"/>
    <s v="GT"/>
    <n v="95"/>
    <s v="PASS"/>
    <x v="12"/>
  </r>
  <r>
    <s v="1-12-patient_ethnicity_is_present-"/>
    <n v="79"/>
    <s v="Mercy Health Clinic 525"/>
    <x v="11"/>
    <n v="32"/>
    <n v="32"/>
    <n v="100"/>
    <s v="GT"/>
    <n v="95"/>
    <s v="PASS"/>
    <x v="12"/>
  </r>
  <r>
    <s v="1-13-patient_phone_number_is_present-"/>
    <n v="79"/>
    <s v="Mercy Health Clinic 525"/>
    <x v="12"/>
    <n v="32"/>
    <n v="32"/>
    <n v="100"/>
    <s v="GT"/>
    <n v="90"/>
    <s v="PASS"/>
    <x v="12"/>
  </r>
  <r>
    <s v="1-14-patient_email_is_present-"/>
    <n v="79"/>
    <s v="Mercy Health Clinic 525"/>
    <x v="13"/>
    <n v="11"/>
    <n v="32"/>
    <n v="34.380000000000003"/>
    <s v="GT"/>
    <n v="90"/>
    <s v="FAIL"/>
    <x v="12"/>
  </r>
  <r>
    <s v="1-15-mother’s_maiden_name_is_present-"/>
    <n v="79"/>
    <s v="Mercy Health Clinic 525"/>
    <x v="14"/>
    <n v="22"/>
    <n v="32"/>
    <n v="68.75"/>
    <s v="GT"/>
    <n v="90"/>
    <s v="FAIL"/>
    <x v="12"/>
  </r>
  <r>
    <s v="1-16-responsible_person_first_name_is_present-"/>
    <n v="79"/>
    <s v="Mercy Health Clinic 525"/>
    <x v="15"/>
    <n v="30"/>
    <n v="32"/>
    <n v="93.75"/>
    <s v="GT"/>
    <n v="90"/>
    <s v="PASS"/>
    <x v="12"/>
  </r>
  <r>
    <s v="1-17-responsible_person_last_name_is_present-"/>
    <n v="79"/>
    <s v="Mercy Health Clinic 525"/>
    <x v="16"/>
    <n v="30"/>
    <n v="32"/>
    <n v="93.75"/>
    <s v="GT"/>
    <n v="90"/>
    <s v="PASS"/>
    <x v="12"/>
  </r>
  <r>
    <s v="1-18-vaccine_administration_code_is_present-"/>
    <n v="79"/>
    <s v="Mercy Health Clinic 525"/>
    <x v="17"/>
    <n v="332"/>
    <n v="332"/>
    <n v="100"/>
    <s v="GT"/>
    <n v="99"/>
    <s v="PASS"/>
    <x v="12"/>
  </r>
  <r>
    <s v="1-19-vaccine_administration_date_is_present-"/>
    <n v="79"/>
    <s v="Mercy Health Clinic 525"/>
    <x v="18"/>
    <n v="332"/>
    <n v="332"/>
    <n v="100"/>
    <s v="GT"/>
    <n v="99"/>
    <s v="PASS"/>
    <x v="12"/>
  </r>
  <r>
    <s v="1-20-vaccine_information_source_(e-g-_admin/historical_indicator)_is_present-"/>
    <n v="79"/>
    <s v="Mercy Health Clinic 525"/>
    <x v="19"/>
    <n v="332"/>
    <n v="332"/>
    <n v="100"/>
    <s v="GT"/>
    <n v="99"/>
    <s v="PASS"/>
    <x v="12"/>
  </r>
  <r>
    <s v="1-21-vaccine_lot_number_is_present-"/>
    <n v="79"/>
    <s v="Mercy Health Clinic 525"/>
    <x v="20"/>
    <n v="332"/>
    <n v="332"/>
    <n v="100"/>
    <s v="GT"/>
    <n v="99"/>
    <s v="PASS"/>
    <x v="12"/>
  </r>
  <r>
    <s v="1-22-vaccine_lot_expiration_date_is_present-"/>
    <n v="79"/>
    <s v="Mercy Health Clinic 525"/>
    <x v="21"/>
    <n v="332"/>
    <n v="332"/>
    <n v="100"/>
    <s v="GT"/>
    <n v="99"/>
    <s v="PASS"/>
    <x v="12"/>
  </r>
  <r>
    <s v="1-23-vaccine_eligibility_code_is_present-"/>
    <n v="79"/>
    <s v="Mercy Health Clinic 525"/>
    <x v="22"/>
    <n v="332"/>
    <n v="332"/>
    <n v="100"/>
    <s v="GT"/>
    <n v="99"/>
    <s v="PASS"/>
    <x v="12"/>
  </r>
  <r>
    <s v="1-24-vaccine_funding_source_is_present-"/>
    <n v="79"/>
    <s v="Mercy Health Clinic 525"/>
    <x v="23"/>
    <n v="332"/>
    <n v="332"/>
    <n v="100"/>
    <s v="GT"/>
    <n v="99"/>
    <s v="PASS"/>
    <x v="12"/>
  </r>
  <r>
    <s v="2-1-patients_born_on_the_first_of_the_month_do_not_exceed_normal_distribution_of_birth_dates-"/>
    <n v="79"/>
    <s v="Mercy Health Clinic 525"/>
    <x v="24"/>
    <n v="3"/>
    <n v="32"/>
    <n v="9.3800000000000008"/>
    <s v="LT"/>
    <n v="4"/>
    <s v="FAIL"/>
    <x v="12"/>
  </r>
  <r>
    <s v="2-2-patients_born_on_the_15th_of_the_month_do_not_exceed_normal_distribution_of_birth_dates-"/>
    <n v="79"/>
    <s v="Mercy Health Clinic 525"/>
    <x v="25"/>
    <n v="2"/>
    <n v="32"/>
    <n v="6.25"/>
    <s v="LT"/>
    <n v="4"/>
    <s v="FAIL"/>
    <x v="12"/>
  </r>
  <r>
    <s v="2-3-patients_born_on_the_last_day_of_the_month_do_not_exceed_normal_distribution_of_birth_dates-"/>
    <n v="79"/>
    <s v="Mercy Health Clinic 525"/>
    <x v="26"/>
    <n v="1"/>
    <n v="32"/>
    <n v="3.13"/>
    <s v="LT"/>
    <n v="4"/>
    <s v="PASS"/>
    <x v="12"/>
  </r>
  <r>
    <s v="2-4-patient_has_more_vaccinations_than_expected-"/>
    <n v="79"/>
    <s v="Mercy Health Clinic 525"/>
    <x v="27"/>
    <n v="0"/>
    <n v="32"/>
    <n v="0"/>
    <s v="LT"/>
    <n v="1"/>
    <s v="PASS"/>
    <x v="12"/>
  </r>
  <r>
    <s v="2-5-vaccine_administration_date_is_after_vaccine_lot_expiration_date-"/>
    <n v="79"/>
    <s v="Mercy Health Clinic 525"/>
    <x v="28"/>
    <n v="0"/>
    <n v="332"/>
    <n v="0"/>
    <s v="LT"/>
    <n v="1"/>
    <s v="PASS"/>
    <x v="12"/>
  </r>
  <r>
    <s v="2-6-vaccine_administration_date_is_before_birth_date-"/>
    <n v="79"/>
    <s v="Mercy Health Clinic 525"/>
    <x v="29"/>
    <n v="0"/>
    <n v="332"/>
    <n v="0"/>
    <s v="LT"/>
    <n v="1"/>
    <s v="PASS"/>
    <x v="12"/>
  </r>
  <r>
    <s v="2-7-vaccine_administration_dates_on_the_first_day_of_the_month_do_not_exceed_normal_distribution_of_administrations_dates-"/>
    <n v="79"/>
    <s v="Mercy Health Clinic 525"/>
    <x v="30"/>
    <n v="4"/>
    <n v="332"/>
    <n v="1.2"/>
    <s v="LT"/>
    <n v="4"/>
    <s v="PASS"/>
    <x v="12"/>
  </r>
  <r>
    <s v="2-8-vaccine_administration_dates_on_the_15th_of_the_month_do_not_exceed_normal_distribution_of_administration_dates-"/>
    <n v="79"/>
    <s v="Mercy Health Clinic 525"/>
    <x v="31"/>
    <n v="1"/>
    <n v="332"/>
    <n v="0.3"/>
    <s v="LT"/>
    <n v="4"/>
    <s v="PASS"/>
    <x v="12"/>
  </r>
  <r>
    <s v="2-9-vaccine_administration_dates_on_the_last_day_of_the_month_do_not_exceed_normal_distribution_of_administration_dates-"/>
    <n v="79"/>
    <s v="Mercy Health Clinic 525"/>
    <x v="32"/>
    <n v="4"/>
    <n v="332"/>
    <n v="1.2"/>
    <s v="LT"/>
    <n v="4"/>
    <s v="PASS"/>
    <x v="12"/>
  </r>
  <r>
    <s v="2-10-vaccine_administration_code_was_administered_at_an_improbable_age-"/>
    <n v="79"/>
    <s v="Mercy Health Clinic 525"/>
    <x v="33"/>
    <n v="0"/>
    <n v="332"/>
    <n v="0"/>
    <s v="LT"/>
    <n v="1"/>
    <s v="PASS"/>
    <x v="12"/>
  </r>
  <r>
    <s v="2-11-vaccine_administration_code_is_not_specific_for_administered_vaccination_event-"/>
    <n v="79"/>
    <s v="Mercy Health Clinic 525"/>
    <x v="34"/>
    <n v="0"/>
    <n v="332"/>
    <n v="0"/>
    <s v="LT"/>
    <n v="1"/>
    <s v="PASS"/>
    <x v="12"/>
  </r>
  <r>
    <s v="2-12-vaccine_lot_number_has_an_invalid_prefix-"/>
    <n v="79"/>
    <s v="Mercy Health Clinic 525"/>
    <x v="35"/>
    <n v="0"/>
    <n v="332"/>
    <n v="0"/>
    <s v="LT"/>
    <n v="1"/>
    <s v="PASS"/>
    <x v="12"/>
  </r>
  <r>
    <s v="2-13-vaccine_lot_number_has_an_invalid_infix-"/>
    <n v="79"/>
    <s v="Mercy Health Clinic 525"/>
    <x v="36"/>
    <n v="0"/>
    <n v="332"/>
    <n v="0"/>
    <s v="LT"/>
    <n v="1"/>
    <s v="PASS"/>
    <x v="12"/>
  </r>
  <r>
    <s v="2-14-vaccine_lot_number_has_an_invalid_suffix-"/>
    <n v="79"/>
    <s v="Mercy Health Clinic 525"/>
    <x v="37"/>
    <n v="0"/>
    <n v="332"/>
    <n v="0"/>
    <s v="LT"/>
    <n v="1"/>
    <s v="PASS"/>
    <x v="12"/>
  </r>
  <r>
    <s v="2-15-vaccine_lot_number_contains_at_least_one_invalid_character-"/>
    <n v="79"/>
    <s v="Mercy Health Clinic 525"/>
    <x v="38"/>
    <n v="0"/>
    <n v="332"/>
    <n v="0"/>
    <s v="LT"/>
    <n v="1"/>
    <s v="PASS"/>
    <x v="12"/>
  </r>
  <r>
    <s v="2-16-vaccine_lot_number_is_too_short-"/>
    <n v="79"/>
    <s v="Mercy Health Clinic 525"/>
    <x v="39"/>
    <n v="0"/>
    <n v="332"/>
    <n v="0"/>
    <s v="LT"/>
    <n v="1"/>
    <s v="PASS"/>
    <x v="12"/>
  </r>
  <r>
    <s v="2-17-vaccine_administration_code_is_unrecognized-"/>
    <n v="79"/>
    <s v="Mercy Health Clinic 525"/>
    <x v="40"/>
    <n v="0"/>
    <n v="332"/>
    <n v="0"/>
    <s v="LT"/>
    <n v="1"/>
    <s v="PASS"/>
    <x v="12"/>
  </r>
  <r>
    <s v="2-18-vaccine_manufacturer_is_unrecognized-"/>
    <n v="79"/>
    <s v="Mercy Health Clinic 525"/>
    <x v="41"/>
    <n v="0"/>
    <n v="332"/>
    <n v="0"/>
    <s v="LT"/>
    <n v="1"/>
    <s v="PASS"/>
    <x v="12"/>
  </r>
  <r>
    <s v="2-19-vaccine_administration_route_is_unrecognized-"/>
    <n v="79"/>
    <s v="Mercy Health Clinic 525"/>
    <x v="42"/>
    <n v="0"/>
    <n v="332"/>
    <n v="0"/>
    <s v="LT"/>
    <n v="1"/>
    <s v="PASS"/>
    <x v="12"/>
  </r>
  <r>
    <s v="2-20-vaccine_body_site_is_unrecognized-"/>
    <n v="79"/>
    <s v="Mercy Health Clinic 525"/>
    <x v="43"/>
    <n v="0"/>
    <n v="332"/>
    <n v="0"/>
    <s v="LT"/>
    <n v="1"/>
    <s v="PASS"/>
    <x v="12"/>
  </r>
  <r>
    <s v="2-21-vaccination_information_source_is_administered_but_appeared_to_be_historical-"/>
    <n v="79"/>
    <s v="Mercy Health Clinic 525"/>
    <x v="44"/>
    <n v="0"/>
    <n v="332"/>
    <n v="0"/>
    <s v="NONE"/>
    <s v="NONE"/>
    <s v="NONE"/>
    <x v="12"/>
  </r>
  <r>
    <s v="2-22-_funding_source_does_not_match_eligibility_code"/>
    <n v="79"/>
    <s v="Mercy Health Clinic 525"/>
    <x v="45"/>
    <n v="5"/>
    <n v="332"/>
    <n v="1.51"/>
    <s v="NONE"/>
    <s v="NONE"/>
    <s v="NONE"/>
    <x v="12"/>
  </r>
  <r>
    <s v="3-1-administered_vaccination_events_are_entered_into_the_iis_within_one_calendar_day_from_administration_date-"/>
    <n v="79"/>
    <s v="Mercy Health Clinic 525"/>
    <x v="46"/>
    <n v="307"/>
    <n v="332"/>
    <n v="92.47"/>
    <s v="GT"/>
    <n v="95"/>
    <s v="FAIL"/>
    <x v="12"/>
  </r>
  <r>
    <s v="3-2-patient_entry_into_iis_≤30_days_from_birth"/>
    <n v="79"/>
    <s v="Mercy Health Clinic 525"/>
    <x v="47"/>
    <n v="26"/>
    <n v="32"/>
    <n v="81.25"/>
    <s v="GT"/>
    <n v="95"/>
    <s v="FAIL"/>
    <x v="12"/>
  </r>
  <r>
    <s v="3-3-patient_entry_into_iis_30–45_days_from_birth"/>
    <n v="79"/>
    <s v="Mercy Health Clinic 525"/>
    <x v="48"/>
    <n v="0"/>
    <n v="32"/>
    <n v="0"/>
    <s v="LT"/>
    <n v="5"/>
    <s v="PASS"/>
    <x v="12"/>
  </r>
  <r>
    <s v="3-4-patient_entry_into_iis_45–60_days_from_birth"/>
    <n v="79"/>
    <s v="Mercy Health Clinic 525"/>
    <x v="49"/>
    <n v="0"/>
    <n v="32"/>
    <n v="0"/>
    <s v="LT"/>
    <n v="5"/>
    <s v="PASS"/>
    <x v="12"/>
  </r>
  <r>
    <s v="3-5-patient_entry_into_iis_&gt;_60_days_from_birth"/>
    <n v="79"/>
    <s v="Mercy Health Clinic 525"/>
    <x v="50"/>
    <n v="6"/>
    <n v="32"/>
    <n v="18.75"/>
    <s v="LT"/>
    <n v="5"/>
    <s v="FAIL"/>
    <x v="12"/>
  </r>
  <r>
    <s v="3-6-administered_dose_entry_into_iis_2-7_days_from_admin_date"/>
    <n v="79"/>
    <s v="Mercy Health Clinic 525"/>
    <x v="51"/>
    <n v="7"/>
    <n v="332"/>
    <n v="2.11"/>
    <s v="LT"/>
    <n v="5"/>
    <s v="PASS"/>
    <x v="12"/>
  </r>
  <r>
    <s v="3-7-administered_dose_entry_into_iis_8-14_days_from_admin_date"/>
    <n v="79"/>
    <s v="Mercy Health Clinic 525"/>
    <x v="52"/>
    <n v="8"/>
    <n v="332"/>
    <n v="2.41"/>
    <s v="LT"/>
    <n v="5"/>
    <s v="PASS"/>
    <x v="12"/>
  </r>
  <r>
    <s v="3-8-administered_dose_entry_into_iis_&gt;_14_days_from_admin_date"/>
    <n v="79"/>
    <s v="Mercy Health Clinic 525"/>
    <x v="53"/>
    <n v="10"/>
    <n v="332"/>
    <n v="3.01"/>
    <s v="LT"/>
    <n v="5"/>
    <s v="PASS"/>
    <x v="12"/>
  </r>
  <r>
    <s v="1-1-patient_first_name_is_present-"/>
    <n v="117"/>
    <s v="Mercy Medical Center 221"/>
    <x v="0"/>
    <n v="27"/>
    <n v="27"/>
    <n v="100"/>
    <s v="GT"/>
    <n v="99"/>
    <s v="PASS"/>
    <x v="0"/>
  </r>
  <r>
    <s v="1-2-patient_middle_name_is_present-"/>
    <n v="117"/>
    <s v="Mercy Medical Center 221"/>
    <x v="1"/>
    <n v="23"/>
    <n v="27"/>
    <n v="85.19"/>
    <s v="GT"/>
    <n v="75"/>
    <s v="PASS"/>
    <x v="0"/>
  </r>
  <r>
    <s v="1-3-patient_name_last_is_present-"/>
    <n v="117"/>
    <s v="Mercy Medical Center 221"/>
    <x v="2"/>
    <n v="27"/>
    <n v="27"/>
    <n v="100"/>
    <s v="GT"/>
    <n v="99"/>
    <s v="PASS"/>
    <x v="0"/>
  </r>
  <r>
    <s v="1-4-patient_birth_date_is_present-_x0009_"/>
    <n v="117"/>
    <s v="Mercy Medical Center 221"/>
    <x v="3"/>
    <n v="27"/>
    <n v="27"/>
    <n v="100"/>
    <s v="GT"/>
    <n v="99"/>
    <s v="PASS"/>
    <x v="0"/>
  </r>
  <r>
    <s v="1-5-patient_gender_is_present-"/>
    <n v="117"/>
    <s v="Mercy Medical Center 221"/>
    <x v="4"/>
    <n v="27"/>
    <n v="27"/>
    <n v="100"/>
    <s v="GT"/>
    <n v="99"/>
    <s v="PASS"/>
    <x v="0"/>
  </r>
  <r>
    <s v="1-6-patient_address_street_is_present-"/>
    <n v="117"/>
    <s v="Mercy Medical Center 221"/>
    <x v="5"/>
    <n v="27"/>
    <n v="27"/>
    <n v="100"/>
    <s v="GT"/>
    <n v="85"/>
    <s v="PASS"/>
    <x v="0"/>
  </r>
  <r>
    <s v="1-7-_patient_address_city_is_present-_x0009_"/>
    <n v="117"/>
    <s v="Mercy Medical Center 221"/>
    <x v="6"/>
    <n v="27"/>
    <n v="27"/>
    <n v="100"/>
    <s v="GT"/>
    <n v="85"/>
    <s v="PASS"/>
    <x v="0"/>
  </r>
  <r>
    <s v="1-8-patient_address_state_is_present-_x0009_"/>
    <n v="117"/>
    <s v="Mercy Medical Center 221"/>
    <x v="7"/>
    <n v="27"/>
    <n v="27"/>
    <n v="100"/>
    <s v="GT"/>
    <n v="85"/>
    <s v="PASS"/>
    <x v="0"/>
  </r>
  <r>
    <s v="1-9-patient_address_zip_code_is_present-_x0009_"/>
    <n v="117"/>
    <s v="Mercy Medical Center 221"/>
    <x v="8"/>
    <n v="27"/>
    <n v="27"/>
    <n v="100"/>
    <s v="GT"/>
    <n v="85"/>
    <s v="PASS"/>
    <x v="0"/>
  </r>
  <r>
    <s v="1-10-patient_complete_address_is_present-"/>
    <n v="117"/>
    <s v="Mercy Medical Center 221"/>
    <x v="9"/>
    <n v="27"/>
    <n v="27"/>
    <n v="100"/>
    <s v="GT"/>
    <n v="85"/>
    <s v="PASS"/>
    <x v="0"/>
  </r>
  <r>
    <s v="1-11-patient_race_is_present-"/>
    <n v="117"/>
    <s v="Mercy Medical Center 221"/>
    <x v="10"/>
    <n v="27"/>
    <n v="27"/>
    <n v="100"/>
    <s v="GT"/>
    <n v="95"/>
    <s v="PASS"/>
    <x v="0"/>
  </r>
  <r>
    <s v="1-12-patient_ethnicity_is_present-"/>
    <n v="117"/>
    <s v="Mercy Medical Center 221"/>
    <x v="11"/>
    <n v="27"/>
    <n v="27"/>
    <n v="100"/>
    <s v="GT"/>
    <n v="95"/>
    <s v="PASS"/>
    <x v="0"/>
  </r>
  <r>
    <s v="1-13-patient_phone_number_is_present-"/>
    <n v="117"/>
    <s v="Mercy Medical Center 221"/>
    <x v="12"/>
    <n v="27"/>
    <n v="27"/>
    <n v="100"/>
    <s v="GT"/>
    <n v="90"/>
    <s v="PASS"/>
    <x v="0"/>
  </r>
  <r>
    <s v="1-14-patient_email_is_present-"/>
    <n v="117"/>
    <s v="Mercy Medical Center 221"/>
    <x v="13"/>
    <n v="12"/>
    <n v="27"/>
    <n v="44.44"/>
    <s v="GT"/>
    <n v="90"/>
    <s v="FAIL"/>
    <x v="0"/>
  </r>
  <r>
    <s v="1-15-mother’s_maiden_name_is_present-"/>
    <n v="117"/>
    <s v="Mercy Medical Center 221"/>
    <x v="14"/>
    <n v="9"/>
    <n v="27"/>
    <n v="33.33"/>
    <s v="GT"/>
    <n v="90"/>
    <s v="FAIL"/>
    <x v="0"/>
  </r>
  <r>
    <s v="1-16-responsible_person_first_name_is_present-"/>
    <n v="117"/>
    <s v="Mercy Medical Center 221"/>
    <x v="15"/>
    <n v="27"/>
    <n v="27"/>
    <n v="100"/>
    <s v="GT"/>
    <n v="90"/>
    <s v="PASS"/>
    <x v="0"/>
  </r>
  <r>
    <s v="1-17-responsible_person_last_name_is_present-"/>
    <n v="117"/>
    <s v="Mercy Medical Center 221"/>
    <x v="16"/>
    <n v="27"/>
    <n v="27"/>
    <n v="100"/>
    <s v="GT"/>
    <n v="90"/>
    <s v="PASS"/>
    <x v="0"/>
  </r>
  <r>
    <s v="1-18-vaccine_administration_code_is_present-"/>
    <n v="117"/>
    <s v="Mercy Medical Center 221"/>
    <x v="17"/>
    <n v="191"/>
    <n v="191"/>
    <n v="100"/>
    <s v="GT"/>
    <n v="99"/>
    <s v="PASS"/>
    <x v="0"/>
  </r>
  <r>
    <s v="1-19-vaccine_administration_date_is_present-"/>
    <n v="117"/>
    <s v="Mercy Medical Center 221"/>
    <x v="18"/>
    <n v="191"/>
    <n v="191"/>
    <n v="100"/>
    <s v="GT"/>
    <n v="99"/>
    <s v="PASS"/>
    <x v="0"/>
  </r>
  <r>
    <s v="1-20-vaccine_information_source_(e-g-_admin/historical_indicator)_is_present-"/>
    <n v="117"/>
    <s v="Mercy Medical Center 221"/>
    <x v="19"/>
    <n v="191"/>
    <n v="191"/>
    <n v="100"/>
    <s v="GT"/>
    <n v="99"/>
    <s v="PASS"/>
    <x v="0"/>
  </r>
  <r>
    <s v="1-21-vaccine_lot_number_is_present-"/>
    <n v="117"/>
    <s v="Mercy Medical Center 221"/>
    <x v="20"/>
    <n v="190"/>
    <n v="190"/>
    <n v="100"/>
    <s v="GT"/>
    <n v="99"/>
    <s v="PASS"/>
    <x v="0"/>
  </r>
  <r>
    <s v="1-22-vaccine_lot_expiration_date_is_present-"/>
    <n v="117"/>
    <s v="Mercy Medical Center 221"/>
    <x v="21"/>
    <n v="190"/>
    <n v="190"/>
    <n v="100"/>
    <s v="GT"/>
    <n v="99"/>
    <s v="PASS"/>
    <x v="0"/>
  </r>
  <r>
    <s v="1-23-vaccine_eligibility_code_is_present-"/>
    <n v="117"/>
    <s v="Mercy Medical Center 221"/>
    <x v="22"/>
    <n v="190"/>
    <n v="190"/>
    <n v="100"/>
    <s v="GT"/>
    <n v="99"/>
    <s v="PASS"/>
    <x v="0"/>
  </r>
  <r>
    <s v="1-24-vaccine_funding_source_is_present-"/>
    <n v="117"/>
    <s v="Mercy Medical Center 221"/>
    <x v="23"/>
    <n v="190"/>
    <n v="190"/>
    <n v="100"/>
    <s v="GT"/>
    <n v="99"/>
    <s v="PASS"/>
    <x v="0"/>
  </r>
  <r>
    <s v="2-1-patients_born_on_the_first_of_the_month_do_not_exceed_normal_distribution_of_birth_dates-"/>
    <n v="117"/>
    <s v="Mercy Medical Center 221"/>
    <x v="24"/>
    <n v="2"/>
    <n v="27"/>
    <n v="7.41"/>
    <s v="LT"/>
    <n v="4"/>
    <s v="FAIL"/>
    <x v="0"/>
  </r>
  <r>
    <s v="2-2-patients_born_on_the_15th_of_the_month_do_not_exceed_normal_distribution_of_birth_dates-"/>
    <n v="117"/>
    <s v="Mercy Medical Center 221"/>
    <x v="25"/>
    <n v="2"/>
    <n v="27"/>
    <n v="7.41"/>
    <s v="LT"/>
    <n v="4"/>
    <s v="FAIL"/>
    <x v="0"/>
  </r>
  <r>
    <s v="2-3-patients_born_on_the_last_day_of_the_month_do_not_exceed_normal_distribution_of_birth_dates-"/>
    <n v="117"/>
    <s v="Mercy Medical Center 221"/>
    <x v="26"/>
    <n v="0"/>
    <n v="27"/>
    <n v="0"/>
    <s v="LT"/>
    <n v="4"/>
    <s v="PASS"/>
    <x v="0"/>
  </r>
  <r>
    <s v="2-4-patient_has_more_vaccinations_than_expected-"/>
    <n v="117"/>
    <s v="Mercy Medical Center 221"/>
    <x v="27"/>
    <n v="0"/>
    <n v="27"/>
    <n v="0"/>
    <s v="LT"/>
    <n v="1"/>
    <s v="PASS"/>
    <x v="0"/>
  </r>
  <r>
    <s v="2-5-vaccine_administration_date_is_after_vaccine_lot_expiration_date-"/>
    <n v="117"/>
    <s v="Mercy Medical Center 221"/>
    <x v="28"/>
    <n v="0"/>
    <n v="191"/>
    <n v="0"/>
    <s v="LT"/>
    <n v="1"/>
    <s v="PASS"/>
    <x v="0"/>
  </r>
  <r>
    <s v="2-6-vaccine_administration_date_is_before_birth_date-"/>
    <n v="117"/>
    <s v="Mercy Medical Center 221"/>
    <x v="29"/>
    <n v="0"/>
    <n v="191"/>
    <n v="0"/>
    <s v="LT"/>
    <n v="1"/>
    <s v="PASS"/>
    <x v="0"/>
  </r>
  <r>
    <s v="2-7-vaccine_administration_dates_on_the_first_day_of_the_month_do_not_exceed_normal_distribution_of_administrations_dates-"/>
    <n v="117"/>
    <s v="Mercy Medical Center 221"/>
    <x v="30"/>
    <n v="0"/>
    <n v="191"/>
    <n v="0"/>
    <s v="LT"/>
    <n v="4"/>
    <s v="PASS"/>
    <x v="0"/>
  </r>
  <r>
    <s v="2-8-vaccine_administration_dates_on_the_15th_of_the_month_do_not_exceed_normal_distribution_of_administration_dates-"/>
    <n v="117"/>
    <s v="Mercy Medical Center 221"/>
    <x v="31"/>
    <n v="7"/>
    <n v="191"/>
    <n v="3.66"/>
    <s v="LT"/>
    <n v="4"/>
    <s v="PASS"/>
    <x v="0"/>
  </r>
  <r>
    <s v="2-9-vaccine_administration_dates_on_the_last_day_of_the_month_do_not_exceed_normal_distribution_of_administration_dates-"/>
    <n v="117"/>
    <s v="Mercy Medical Center 221"/>
    <x v="32"/>
    <n v="10"/>
    <n v="191"/>
    <n v="5.24"/>
    <s v="LT"/>
    <n v="4"/>
    <s v="FAIL"/>
    <x v="0"/>
  </r>
  <r>
    <s v="2-10-vaccine_administration_code_was_administered_at_an_improbable_age-"/>
    <n v="117"/>
    <s v="Mercy Medical Center 221"/>
    <x v="33"/>
    <n v="0"/>
    <n v="191"/>
    <n v="0"/>
    <s v="LT"/>
    <n v="1"/>
    <s v="PASS"/>
    <x v="0"/>
  </r>
  <r>
    <s v="2-11-vaccine_administration_code_is_not_specific_for_administered_vaccination_event-"/>
    <n v="117"/>
    <s v="Mercy Medical Center 221"/>
    <x v="34"/>
    <n v="0"/>
    <n v="190"/>
    <n v="0"/>
    <s v="LT"/>
    <n v="1"/>
    <s v="PASS"/>
    <x v="0"/>
  </r>
  <r>
    <s v="2-12-vaccine_lot_number_has_an_invalid_prefix-"/>
    <n v="117"/>
    <s v="Mercy Medical Center 221"/>
    <x v="35"/>
    <n v="0"/>
    <n v="190"/>
    <n v="0"/>
    <s v="LT"/>
    <n v="1"/>
    <s v="PASS"/>
    <x v="0"/>
  </r>
  <r>
    <s v="2-13-vaccine_lot_number_has_an_invalid_infix-"/>
    <n v="117"/>
    <s v="Mercy Medical Center 221"/>
    <x v="36"/>
    <n v="0"/>
    <n v="190"/>
    <n v="0"/>
    <s v="LT"/>
    <n v="1"/>
    <s v="PASS"/>
    <x v="0"/>
  </r>
  <r>
    <s v="2-14-vaccine_lot_number_has_an_invalid_suffix-"/>
    <n v="117"/>
    <s v="Mercy Medical Center 221"/>
    <x v="37"/>
    <n v="0"/>
    <n v="190"/>
    <n v="0"/>
    <s v="LT"/>
    <n v="1"/>
    <s v="PASS"/>
    <x v="0"/>
  </r>
  <r>
    <s v="2-15-vaccine_lot_number_contains_at_least_one_invalid_character-"/>
    <n v="117"/>
    <s v="Mercy Medical Center 221"/>
    <x v="38"/>
    <n v="0"/>
    <n v="190"/>
    <n v="0"/>
    <s v="LT"/>
    <n v="1"/>
    <s v="PASS"/>
    <x v="0"/>
  </r>
  <r>
    <s v="2-16-vaccine_lot_number_is_too_short-"/>
    <n v="117"/>
    <s v="Mercy Medical Center 221"/>
    <x v="39"/>
    <n v="0"/>
    <n v="190"/>
    <n v="0"/>
    <s v="LT"/>
    <n v="1"/>
    <s v="PASS"/>
    <x v="0"/>
  </r>
  <r>
    <s v="2-17-vaccine_administration_code_is_unrecognized-"/>
    <n v="117"/>
    <s v="Mercy Medical Center 221"/>
    <x v="40"/>
    <n v="0"/>
    <n v="191"/>
    <n v="0"/>
    <s v="LT"/>
    <n v="1"/>
    <s v="PASS"/>
    <x v="0"/>
  </r>
  <r>
    <s v="2-18-vaccine_manufacturer_is_unrecognized-"/>
    <n v="117"/>
    <s v="Mercy Medical Center 221"/>
    <x v="41"/>
    <n v="0"/>
    <n v="191"/>
    <n v="0"/>
    <s v="LT"/>
    <n v="1"/>
    <s v="PASS"/>
    <x v="0"/>
  </r>
  <r>
    <s v="2-19-vaccine_administration_route_is_unrecognized-"/>
    <n v="117"/>
    <s v="Mercy Medical Center 221"/>
    <x v="42"/>
    <n v="0"/>
    <n v="190"/>
    <n v="0"/>
    <s v="LT"/>
    <n v="1"/>
    <s v="PASS"/>
    <x v="0"/>
  </r>
  <r>
    <s v="2-20-vaccine_body_site_is_unrecognized-"/>
    <n v="117"/>
    <s v="Mercy Medical Center 221"/>
    <x v="43"/>
    <n v="0"/>
    <n v="190"/>
    <n v="0"/>
    <s v="LT"/>
    <n v="1"/>
    <s v="PASS"/>
    <x v="0"/>
  </r>
  <r>
    <s v="2-21-vaccination_information_source_is_administered_but_appeared_to_be_historical-"/>
    <n v="117"/>
    <s v="Mercy Medical Center 221"/>
    <x v="44"/>
    <n v="0"/>
    <n v="190"/>
    <n v="0"/>
    <s v="NONE"/>
    <s v="NONE"/>
    <s v="NONE"/>
    <x v="0"/>
  </r>
  <r>
    <s v="2-22-_funding_source_does_not_match_eligibility_code"/>
    <n v="117"/>
    <s v="Mercy Medical Center 221"/>
    <x v="45"/>
    <n v="4"/>
    <n v="190"/>
    <n v="2.11"/>
    <s v="NONE"/>
    <s v="NONE"/>
    <s v="NONE"/>
    <x v="0"/>
  </r>
  <r>
    <s v="3-1-administered_vaccination_events_are_entered_into_the_iis_within_one_calendar_day_from_administration_date-"/>
    <n v="117"/>
    <s v="Mercy Medical Center 221"/>
    <x v="46"/>
    <n v="188"/>
    <n v="190"/>
    <n v="98.95"/>
    <s v="GT"/>
    <n v="95"/>
    <s v="PASS"/>
    <x v="0"/>
  </r>
  <r>
    <s v="3-2-patient_entry_into_iis_≤30_days_from_birth"/>
    <n v="117"/>
    <s v="Mercy Medical Center 221"/>
    <x v="47"/>
    <n v="24"/>
    <n v="27"/>
    <n v="88.89"/>
    <s v="GT"/>
    <n v="95"/>
    <s v="FAIL"/>
    <x v="0"/>
  </r>
  <r>
    <s v="3-3-patient_entry_into_iis_30–45_days_from_birth"/>
    <n v="117"/>
    <s v="Mercy Medical Center 221"/>
    <x v="48"/>
    <n v="0"/>
    <n v="27"/>
    <n v="0"/>
    <s v="LT"/>
    <n v="5"/>
    <s v="PASS"/>
    <x v="0"/>
  </r>
  <r>
    <s v="3-4-patient_entry_into_iis_45–60_days_from_birth"/>
    <n v="117"/>
    <s v="Mercy Medical Center 221"/>
    <x v="49"/>
    <n v="0"/>
    <n v="27"/>
    <n v="0"/>
    <s v="LT"/>
    <n v="5"/>
    <s v="PASS"/>
    <x v="0"/>
  </r>
  <r>
    <s v="3-5-patient_entry_into_iis_&gt;_60_days_from_birth"/>
    <n v="117"/>
    <s v="Mercy Medical Center 221"/>
    <x v="50"/>
    <n v="3"/>
    <n v="27"/>
    <n v="11.11"/>
    <s v="LT"/>
    <n v="5"/>
    <s v="FAIL"/>
    <x v="0"/>
  </r>
  <r>
    <s v="3-6-administered_dose_entry_into_iis_2-7_days_from_admin_date"/>
    <n v="117"/>
    <s v="Mercy Medical Center 221"/>
    <x v="51"/>
    <n v="2"/>
    <n v="190"/>
    <n v="1.05"/>
    <s v="LT"/>
    <n v="5"/>
    <s v="PASS"/>
    <x v="0"/>
  </r>
  <r>
    <s v="3-7-administered_dose_entry_into_iis_8-14_days_from_admin_date"/>
    <n v="117"/>
    <s v="Mercy Medical Center 221"/>
    <x v="52"/>
    <n v="0"/>
    <n v="190"/>
    <n v="0"/>
    <s v="LT"/>
    <n v="5"/>
    <s v="PASS"/>
    <x v="0"/>
  </r>
  <r>
    <s v="3-8-administered_dose_entry_into_iis_&gt;_14_days_from_admin_date"/>
    <n v="117"/>
    <s v="Mercy Medical Center 221"/>
    <x v="53"/>
    <n v="0"/>
    <n v="190"/>
    <n v="0"/>
    <s v="LT"/>
    <n v="5"/>
    <s v="PASS"/>
    <x v="0"/>
  </r>
  <r>
    <s v="1-1-patient_first_name_is_present-"/>
    <n v="103"/>
    <s v="Mercy Regional Hospital 127"/>
    <x v="0"/>
    <n v="56"/>
    <n v="56"/>
    <n v="100"/>
    <s v="GT"/>
    <n v="99"/>
    <s v="PASS"/>
    <x v="4"/>
  </r>
  <r>
    <s v="1-2-patient_middle_name_is_present-"/>
    <n v="103"/>
    <s v="Mercy Regional Hospital 127"/>
    <x v="1"/>
    <n v="48"/>
    <n v="56"/>
    <n v="85.71"/>
    <s v="GT"/>
    <n v="75"/>
    <s v="PASS"/>
    <x v="4"/>
  </r>
  <r>
    <s v="1-3-patient_name_last_is_present-"/>
    <n v="103"/>
    <s v="Mercy Regional Hospital 127"/>
    <x v="2"/>
    <n v="56"/>
    <n v="56"/>
    <n v="100"/>
    <s v="GT"/>
    <n v="99"/>
    <s v="PASS"/>
    <x v="4"/>
  </r>
  <r>
    <s v="1-4-patient_birth_date_is_present-_x0009_"/>
    <n v="103"/>
    <s v="Mercy Regional Hospital 127"/>
    <x v="3"/>
    <n v="56"/>
    <n v="56"/>
    <n v="100"/>
    <s v="GT"/>
    <n v="99"/>
    <s v="PASS"/>
    <x v="4"/>
  </r>
  <r>
    <s v="1-5-patient_gender_is_present-"/>
    <n v="103"/>
    <s v="Mercy Regional Hospital 127"/>
    <x v="4"/>
    <n v="56"/>
    <n v="56"/>
    <n v="100"/>
    <s v="GT"/>
    <n v="99"/>
    <s v="PASS"/>
    <x v="4"/>
  </r>
  <r>
    <s v="1-6-patient_address_street_is_present-"/>
    <n v="103"/>
    <s v="Mercy Regional Hospital 127"/>
    <x v="5"/>
    <n v="56"/>
    <n v="56"/>
    <n v="100"/>
    <s v="GT"/>
    <n v="85"/>
    <s v="PASS"/>
    <x v="4"/>
  </r>
  <r>
    <s v="1-7-_patient_address_city_is_present-_x0009_"/>
    <n v="103"/>
    <s v="Mercy Regional Hospital 127"/>
    <x v="6"/>
    <n v="56"/>
    <n v="56"/>
    <n v="100"/>
    <s v="GT"/>
    <n v="85"/>
    <s v="PASS"/>
    <x v="4"/>
  </r>
  <r>
    <s v="1-8-patient_address_state_is_present-_x0009_"/>
    <n v="103"/>
    <s v="Mercy Regional Hospital 127"/>
    <x v="7"/>
    <n v="56"/>
    <n v="56"/>
    <n v="100"/>
    <s v="GT"/>
    <n v="85"/>
    <s v="PASS"/>
    <x v="4"/>
  </r>
  <r>
    <s v="1-9-patient_address_zip_code_is_present-_x0009_"/>
    <n v="103"/>
    <s v="Mercy Regional Hospital 127"/>
    <x v="8"/>
    <n v="56"/>
    <n v="56"/>
    <n v="100"/>
    <s v="GT"/>
    <n v="85"/>
    <s v="PASS"/>
    <x v="4"/>
  </r>
  <r>
    <s v="1-10-patient_complete_address_is_present-"/>
    <n v="103"/>
    <s v="Mercy Regional Hospital 127"/>
    <x v="9"/>
    <n v="56"/>
    <n v="56"/>
    <n v="100"/>
    <s v="GT"/>
    <n v="85"/>
    <s v="PASS"/>
    <x v="4"/>
  </r>
  <r>
    <s v="1-11-patient_race_is_present-"/>
    <n v="103"/>
    <s v="Mercy Regional Hospital 127"/>
    <x v="10"/>
    <n v="56"/>
    <n v="56"/>
    <n v="100"/>
    <s v="GT"/>
    <n v="95"/>
    <s v="PASS"/>
    <x v="4"/>
  </r>
  <r>
    <s v="1-12-patient_ethnicity_is_present-"/>
    <n v="103"/>
    <s v="Mercy Regional Hospital 127"/>
    <x v="11"/>
    <n v="56"/>
    <n v="56"/>
    <n v="100"/>
    <s v="GT"/>
    <n v="95"/>
    <s v="PASS"/>
    <x v="4"/>
  </r>
  <r>
    <s v="1-13-patient_phone_number_is_present-"/>
    <n v="103"/>
    <s v="Mercy Regional Hospital 127"/>
    <x v="12"/>
    <n v="56"/>
    <n v="56"/>
    <n v="100"/>
    <s v="GT"/>
    <n v="90"/>
    <s v="PASS"/>
    <x v="4"/>
  </r>
  <r>
    <s v="1-14-patient_email_is_present-"/>
    <n v="103"/>
    <s v="Mercy Regional Hospital 127"/>
    <x v="13"/>
    <n v="22"/>
    <n v="56"/>
    <n v="39.29"/>
    <s v="GT"/>
    <n v="90"/>
    <s v="FAIL"/>
    <x v="4"/>
  </r>
  <r>
    <s v="1-15-mother’s_maiden_name_is_present-"/>
    <n v="103"/>
    <s v="Mercy Regional Hospital 127"/>
    <x v="14"/>
    <n v="28"/>
    <n v="56"/>
    <n v="50"/>
    <s v="GT"/>
    <n v="90"/>
    <s v="FAIL"/>
    <x v="4"/>
  </r>
  <r>
    <s v="1-16-responsible_person_first_name_is_present-"/>
    <n v="103"/>
    <s v="Mercy Regional Hospital 127"/>
    <x v="15"/>
    <n v="48"/>
    <n v="56"/>
    <n v="85.71"/>
    <s v="GT"/>
    <n v="90"/>
    <s v="FAIL"/>
    <x v="4"/>
  </r>
  <r>
    <s v="1-17-responsible_person_last_name_is_present-"/>
    <n v="103"/>
    <s v="Mercy Regional Hospital 127"/>
    <x v="16"/>
    <n v="48"/>
    <n v="56"/>
    <n v="85.71"/>
    <s v="GT"/>
    <n v="90"/>
    <s v="FAIL"/>
    <x v="4"/>
  </r>
  <r>
    <s v="1-18-vaccine_administration_code_is_present-"/>
    <n v="103"/>
    <s v="Mercy Regional Hospital 127"/>
    <x v="17"/>
    <n v="651"/>
    <n v="651"/>
    <n v="100"/>
    <s v="GT"/>
    <n v="99"/>
    <s v="PASS"/>
    <x v="4"/>
  </r>
  <r>
    <s v="1-19-vaccine_administration_date_is_present-"/>
    <n v="103"/>
    <s v="Mercy Regional Hospital 127"/>
    <x v="18"/>
    <n v="651"/>
    <n v="651"/>
    <n v="100"/>
    <s v="GT"/>
    <n v="99"/>
    <s v="PASS"/>
    <x v="4"/>
  </r>
  <r>
    <s v="1-20-vaccine_information_source_(e-g-_admin/historical_indicator)_is_present-"/>
    <n v="103"/>
    <s v="Mercy Regional Hospital 127"/>
    <x v="19"/>
    <n v="651"/>
    <n v="651"/>
    <n v="100"/>
    <s v="GT"/>
    <n v="99"/>
    <s v="PASS"/>
    <x v="4"/>
  </r>
  <r>
    <s v="1-21-vaccine_lot_number_is_present-"/>
    <n v="103"/>
    <s v="Mercy Regional Hospital 127"/>
    <x v="20"/>
    <n v="651"/>
    <n v="651"/>
    <n v="100"/>
    <s v="GT"/>
    <n v="99"/>
    <s v="PASS"/>
    <x v="4"/>
  </r>
  <r>
    <s v="1-22-vaccine_lot_expiration_date_is_present-"/>
    <n v="103"/>
    <s v="Mercy Regional Hospital 127"/>
    <x v="21"/>
    <n v="651"/>
    <n v="651"/>
    <n v="100"/>
    <s v="GT"/>
    <n v="99"/>
    <s v="PASS"/>
    <x v="4"/>
  </r>
  <r>
    <s v="1-23-vaccine_eligibility_code_is_present-"/>
    <n v="103"/>
    <s v="Mercy Regional Hospital 127"/>
    <x v="22"/>
    <n v="651"/>
    <n v="651"/>
    <n v="100"/>
    <s v="GT"/>
    <n v="99"/>
    <s v="PASS"/>
    <x v="4"/>
  </r>
  <r>
    <s v="1-24-vaccine_funding_source_is_present-"/>
    <n v="103"/>
    <s v="Mercy Regional Hospital 127"/>
    <x v="23"/>
    <n v="651"/>
    <n v="651"/>
    <n v="100"/>
    <s v="GT"/>
    <n v="99"/>
    <s v="PASS"/>
    <x v="4"/>
  </r>
  <r>
    <s v="2-1-patients_born_on_the_first_of_the_month_do_not_exceed_normal_distribution_of_birth_dates-"/>
    <n v="103"/>
    <s v="Mercy Regional Hospital 127"/>
    <x v="24"/>
    <n v="1"/>
    <n v="56"/>
    <n v="1.79"/>
    <s v="LT"/>
    <n v="4"/>
    <s v="PASS"/>
    <x v="4"/>
  </r>
  <r>
    <s v="2-2-patients_born_on_the_15th_of_the_month_do_not_exceed_normal_distribution_of_birth_dates-"/>
    <n v="103"/>
    <s v="Mercy Regional Hospital 127"/>
    <x v="25"/>
    <n v="2"/>
    <n v="56"/>
    <n v="3.57"/>
    <s v="LT"/>
    <n v="4"/>
    <s v="PASS"/>
    <x v="4"/>
  </r>
  <r>
    <s v="2-3-patients_born_on_the_last_day_of_the_month_do_not_exceed_normal_distribution_of_birth_dates-"/>
    <n v="103"/>
    <s v="Mercy Regional Hospital 127"/>
    <x v="26"/>
    <n v="1"/>
    <n v="56"/>
    <n v="1.79"/>
    <s v="LT"/>
    <n v="4"/>
    <s v="PASS"/>
    <x v="4"/>
  </r>
  <r>
    <s v="2-4-patient_has_more_vaccinations_than_expected-"/>
    <n v="103"/>
    <s v="Mercy Regional Hospital 127"/>
    <x v="27"/>
    <n v="0"/>
    <n v="56"/>
    <n v="0"/>
    <s v="LT"/>
    <n v="1"/>
    <s v="PASS"/>
    <x v="4"/>
  </r>
  <r>
    <s v="2-5-vaccine_administration_date_is_after_vaccine_lot_expiration_date-"/>
    <n v="103"/>
    <s v="Mercy Regional Hospital 127"/>
    <x v="28"/>
    <n v="0"/>
    <n v="651"/>
    <n v="0"/>
    <s v="LT"/>
    <n v="1"/>
    <s v="PASS"/>
    <x v="4"/>
  </r>
  <r>
    <s v="2-6-vaccine_administration_date_is_before_birth_date-"/>
    <n v="103"/>
    <s v="Mercy Regional Hospital 127"/>
    <x v="29"/>
    <n v="0"/>
    <n v="651"/>
    <n v="0"/>
    <s v="LT"/>
    <n v="1"/>
    <s v="PASS"/>
    <x v="4"/>
  </r>
  <r>
    <s v="2-7-vaccine_administration_dates_on_the_first_day_of_the_month_do_not_exceed_normal_distribution_of_administrations_dates-"/>
    <n v="103"/>
    <s v="Mercy Regional Hospital 127"/>
    <x v="30"/>
    <n v="18"/>
    <n v="651"/>
    <n v="2.76"/>
    <s v="LT"/>
    <n v="4"/>
    <s v="PASS"/>
    <x v="4"/>
  </r>
  <r>
    <s v="2-8-vaccine_administration_dates_on_the_15th_of_the_month_do_not_exceed_normal_distribution_of_administration_dates-"/>
    <n v="103"/>
    <s v="Mercy Regional Hospital 127"/>
    <x v="31"/>
    <n v="47"/>
    <n v="651"/>
    <n v="7.22"/>
    <s v="LT"/>
    <n v="4"/>
    <s v="FAIL"/>
    <x v="4"/>
  </r>
  <r>
    <s v="2-9-vaccine_administration_dates_on_the_last_day_of_the_month_do_not_exceed_normal_distribution_of_administration_dates-"/>
    <n v="103"/>
    <s v="Mercy Regional Hospital 127"/>
    <x v="32"/>
    <n v="20"/>
    <n v="651"/>
    <n v="3.07"/>
    <s v="LT"/>
    <n v="4"/>
    <s v="PASS"/>
    <x v="4"/>
  </r>
  <r>
    <s v="2-10-vaccine_administration_code_was_administered_at_an_improbable_age-"/>
    <n v="103"/>
    <s v="Mercy Regional Hospital 127"/>
    <x v="33"/>
    <n v="37"/>
    <n v="651"/>
    <n v="5.68"/>
    <s v="LT"/>
    <n v="1"/>
    <s v="FAIL"/>
    <x v="4"/>
  </r>
  <r>
    <s v="2-11-vaccine_administration_code_is_not_specific_for_administered_vaccination_event-"/>
    <n v="103"/>
    <s v="Mercy Regional Hospital 127"/>
    <x v="34"/>
    <n v="0"/>
    <n v="651"/>
    <n v="0"/>
    <s v="LT"/>
    <n v="1"/>
    <s v="PASS"/>
    <x v="4"/>
  </r>
  <r>
    <s v="2-12-vaccine_lot_number_has_an_invalid_prefix-"/>
    <n v="103"/>
    <s v="Mercy Regional Hospital 127"/>
    <x v="35"/>
    <n v="0"/>
    <n v="651"/>
    <n v="0"/>
    <s v="LT"/>
    <n v="1"/>
    <s v="PASS"/>
    <x v="4"/>
  </r>
  <r>
    <s v="2-13-vaccine_lot_number_has_an_invalid_infix-"/>
    <n v="103"/>
    <s v="Mercy Regional Hospital 127"/>
    <x v="36"/>
    <n v="0"/>
    <n v="651"/>
    <n v="0"/>
    <s v="LT"/>
    <n v="1"/>
    <s v="PASS"/>
    <x v="4"/>
  </r>
  <r>
    <s v="2-14-vaccine_lot_number_has_an_invalid_suffix-"/>
    <n v="103"/>
    <s v="Mercy Regional Hospital 127"/>
    <x v="37"/>
    <n v="0"/>
    <n v="651"/>
    <n v="0"/>
    <s v="LT"/>
    <n v="1"/>
    <s v="PASS"/>
    <x v="4"/>
  </r>
  <r>
    <s v="2-15-vaccine_lot_number_contains_at_least_one_invalid_character-"/>
    <n v="103"/>
    <s v="Mercy Regional Hospital 127"/>
    <x v="38"/>
    <n v="0"/>
    <n v="651"/>
    <n v="0"/>
    <s v="LT"/>
    <n v="1"/>
    <s v="PASS"/>
    <x v="4"/>
  </r>
  <r>
    <s v="2-16-vaccine_lot_number_is_too_short-"/>
    <n v="103"/>
    <s v="Mercy Regional Hospital 127"/>
    <x v="39"/>
    <n v="0"/>
    <n v="651"/>
    <n v="0"/>
    <s v="LT"/>
    <n v="1"/>
    <s v="PASS"/>
    <x v="4"/>
  </r>
  <r>
    <s v="2-17-vaccine_administration_code_is_unrecognized-"/>
    <n v="103"/>
    <s v="Mercy Regional Hospital 127"/>
    <x v="40"/>
    <n v="0"/>
    <n v="651"/>
    <n v="0"/>
    <s v="LT"/>
    <n v="1"/>
    <s v="PASS"/>
    <x v="4"/>
  </r>
  <r>
    <s v="2-18-vaccine_manufacturer_is_unrecognized-"/>
    <n v="103"/>
    <s v="Mercy Regional Hospital 127"/>
    <x v="41"/>
    <n v="0"/>
    <n v="651"/>
    <n v="0"/>
    <s v="LT"/>
    <n v="1"/>
    <s v="PASS"/>
    <x v="4"/>
  </r>
  <r>
    <s v="2-19-vaccine_administration_route_is_unrecognized-"/>
    <n v="103"/>
    <s v="Mercy Regional Hospital 127"/>
    <x v="42"/>
    <n v="0"/>
    <n v="651"/>
    <n v="0"/>
    <s v="LT"/>
    <n v="1"/>
    <s v="PASS"/>
    <x v="4"/>
  </r>
  <r>
    <s v="2-20-vaccine_body_site_is_unrecognized-"/>
    <n v="103"/>
    <s v="Mercy Regional Hospital 127"/>
    <x v="43"/>
    <n v="0"/>
    <n v="651"/>
    <n v="0"/>
    <s v="LT"/>
    <n v="1"/>
    <s v="PASS"/>
    <x v="4"/>
  </r>
  <r>
    <s v="2-21-vaccination_information_source_is_administered_but_appeared_to_be_historical-"/>
    <n v="103"/>
    <s v="Mercy Regional Hospital 127"/>
    <x v="44"/>
    <n v="0"/>
    <n v="651"/>
    <n v="0"/>
    <s v="NONE"/>
    <s v="NONE"/>
    <s v="NONE"/>
    <x v="4"/>
  </r>
  <r>
    <s v="2-22-_funding_source_does_not_match_eligibility_code"/>
    <n v="103"/>
    <s v="Mercy Regional Hospital 127"/>
    <x v="45"/>
    <n v="7"/>
    <n v="651"/>
    <n v="1.08"/>
    <s v="NONE"/>
    <s v="NONE"/>
    <s v="NONE"/>
    <x v="4"/>
  </r>
  <r>
    <s v="3-1-administered_vaccination_events_are_entered_into_the_iis_within_one_calendar_day_from_administration_date-"/>
    <n v="103"/>
    <s v="Mercy Regional Hospital 127"/>
    <x v="46"/>
    <n v="629"/>
    <n v="651"/>
    <n v="96.62"/>
    <s v="GT"/>
    <n v="95"/>
    <s v="PASS"/>
    <x v="4"/>
  </r>
  <r>
    <s v="3-2-patient_entry_into_iis_≤30_days_from_birth"/>
    <n v="103"/>
    <s v="Mercy Regional Hospital 127"/>
    <x v="47"/>
    <n v="52"/>
    <n v="56"/>
    <n v="92.86"/>
    <s v="GT"/>
    <n v="95"/>
    <s v="FAIL"/>
    <x v="4"/>
  </r>
  <r>
    <s v="3-3-patient_entry_into_iis_30–45_days_from_birth"/>
    <n v="103"/>
    <s v="Mercy Regional Hospital 127"/>
    <x v="48"/>
    <n v="0"/>
    <n v="56"/>
    <n v="0"/>
    <s v="LT"/>
    <n v="5"/>
    <s v="PASS"/>
    <x v="4"/>
  </r>
  <r>
    <s v="3-4-patient_entry_into_iis_45–60_days_from_birth"/>
    <n v="103"/>
    <s v="Mercy Regional Hospital 127"/>
    <x v="49"/>
    <n v="0"/>
    <n v="56"/>
    <n v="0"/>
    <s v="LT"/>
    <n v="5"/>
    <s v="PASS"/>
    <x v="4"/>
  </r>
  <r>
    <s v="3-5-patient_entry_into_iis_&gt;_60_days_from_birth"/>
    <n v="103"/>
    <s v="Mercy Regional Hospital 127"/>
    <x v="50"/>
    <n v="4"/>
    <n v="56"/>
    <n v="7.14"/>
    <s v="LT"/>
    <n v="5"/>
    <s v="FAIL"/>
    <x v="4"/>
  </r>
  <r>
    <s v="3-6-administered_dose_entry_into_iis_2-7_days_from_admin_date"/>
    <n v="103"/>
    <s v="Mercy Regional Hospital 127"/>
    <x v="51"/>
    <n v="11"/>
    <n v="651"/>
    <n v="1.69"/>
    <s v="LT"/>
    <n v="5"/>
    <s v="PASS"/>
    <x v="4"/>
  </r>
  <r>
    <s v="3-7-administered_dose_entry_into_iis_8-14_days_from_admin_date"/>
    <n v="103"/>
    <s v="Mercy Regional Hospital 127"/>
    <x v="52"/>
    <n v="0"/>
    <n v="651"/>
    <n v="0"/>
    <s v="LT"/>
    <n v="5"/>
    <s v="PASS"/>
    <x v="4"/>
  </r>
  <r>
    <s v="3-8-administered_dose_entry_into_iis_&gt;_14_days_from_admin_date"/>
    <n v="103"/>
    <s v="Mercy Regional Hospital 127"/>
    <x v="53"/>
    <n v="11"/>
    <n v="651"/>
    <n v="1.69"/>
    <s v="LT"/>
    <n v="5"/>
    <s v="PASS"/>
    <x v="4"/>
  </r>
  <r>
    <s v="1-1-patient_first_name_is_present-"/>
    <n v="198"/>
    <s v="Mercy Regional Hospital 231"/>
    <x v="0"/>
    <n v="3"/>
    <n v="3"/>
    <n v="100"/>
    <s v="GT"/>
    <n v="99"/>
    <s v="PASS"/>
    <x v="0"/>
  </r>
  <r>
    <s v="1-2-patient_middle_name_is_present-"/>
    <n v="198"/>
    <s v="Mercy Regional Hospital 231"/>
    <x v="1"/>
    <n v="2"/>
    <n v="3"/>
    <n v="66.67"/>
    <s v="GT"/>
    <n v="75"/>
    <s v="FAIL"/>
    <x v="0"/>
  </r>
  <r>
    <s v="1-3-patient_name_last_is_present-"/>
    <n v="198"/>
    <s v="Mercy Regional Hospital 231"/>
    <x v="2"/>
    <n v="3"/>
    <n v="3"/>
    <n v="100"/>
    <s v="GT"/>
    <n v="99"/>
    <s v="PASS"/>
    <x v="0"/>
  </r>
  <r>
    <s v="1-4-patient_birth_date_is_present-_x0009_"/>
    <n v="198"/>
    <s v="Mercy Regional Hospital 231"/>
    <x v="3"/>
    <n v="3"/>
    <n v="3"/>
    <n v="100"/>
    <s v="GT"/>
    <n v="99"/>
    <s v="PASS"/>
    <x v="0"/>
  </r>
  <r>
    <s v="1-5-patient_gender_is_present-"/>
    <n v="198"/>
    <s v="Mercy Regional Hospital 231"/>
    <x v="4"/>
    <n v="3"/>
    <n v="3"/>
    <n v="100"/>
    <s v="GT"/>
    <n v="99"/>
    <s v="PASS"/>
    <x v="0"/>
  </r>
  <r>
    <s v="1-6-patient_address_street_is_present-"/>
    <n v="198"/>
    <s v="Mercy Regional Hospital 231"/>
    <x v="5"/>
    <n v="3"/>
    <n v="3"/>
    <n v="100"/>
    <s v="GT"/>
    <n v="85"/>
    <s v="PASS"/>
    <x v="0"/>
  </r>
  <r>
    <s v="1-7-_patient_address_city_is_present-_x0009_"/>
    <n v="198"/>
    <s v="Mercy Regional Hospital 231"/>
    <x v="6"/>
    <n v="3"/>
    <n v="3"/>
    <n v="100"/>
    <s v="GT"/>
    <n v="85"/>
    <s v="PASS"/>
    <x v="0"/>
  </r>
  <r>
    <s v="1-8-patient_address_state_is_present-_x0009_"/>
    <n v="198"/>
    <s v="Mercy Regional Hospital 231"/>
    <x v="7"/>
    <n v="3"/>
    <n v="3"/>
    <n v="100"/>
    <s v="GT"/>
    <n v="85"/>
    <s v="PASS"/>
    <x v="0"/>
  </r>
  <r>
    <s v="1-9-patient_address_zip_code_is_present-_x0009_"/>
    <n v="198"/>
    <s v="Mercy Regional Hospital 231"/>
    <x v="8"/>
    <n v="3"/>
    <n v="3"/>
    <n v="100"/>
    <s v="GT"/>
    <n v="85"/>
    <s v="PASS"/>
    <x v="0"/>
  </r>
  <r>
    <s v="1-10-patient_complete_address_is_present-"/>
    <n v="198"/>
    <s v="Mercy Regional Hospital 231"/>
    <x v="9"/>
    <n v="3"/>
    <n v="3"/>
    <n v="100"/>
    <s v="GT"/>
    <n v="85"/>
    <s v="PASS"/>
    <x v="0"/>
  </r>
  <r>
    <s v="1-11-patient_race_is_present-"/>
    <n v="198"/>
    <s v="Mercy Regional Hospital 231"/>
    <x v="10"/>
    <n v="3"/>
    <n v="3"/>
    <n v="100"/>
    <s v="GT"/>
    <n v="95"/>
    <s v="PASS"/>
    <x v="0"/>
  </r>
  <r>
    <s v="1-12-patient_ethnicity_is_present-"/>
    <n v="198"/>
    <s v="Mercy Regional Hospital 231"/>
    <x v="11"/>
    <n v="3"/>
    <n v="3"/>
    <n v="100"/>
    <s v="GT"/>
    <n v="95"/>
    <s v="PASS"/>
    <x v="0"/>
  </r>
  <r>
    <s v="1-13-patient_phone_number_is_present-"/>
    <n v="198"/>
    <s v="Mercy Regional Hospital 231"/>
    <x v="12"/>
    <n v="3"/>
    <n v="3"/>
    <n v="100"/>
    <s v="GT"/>
    <n v="90"/>
    <s v="PASS"/>
    <x v="0"/>
  </r>
  <r>
    <s v="1-14-patient_email_is_present-"/>
    <n v="198"/>
    <s v="Mercy Regional Hospital 231"/>
    <x v="13"/>
    <n v="2"/>
    <n v="3"/>
    <n v="66.67"/>
    <s v="GT"/>
    <n v="90"/>
    <s v="FAIL"/>
    <x v="0"/>
  </r>
  <r>
    <s v="1-15-mother’s_maiden_name_is_present-"/>
    <n v="198"/>
    <s v="Mercy Regional Hospital 231"/>
    <x v="14"/>
    <n v="3"/>
    <n v="3"/>
    <n v="100"/>
    <s v="GT"/>
    <n v="90"/>
    <s v="PASS"/>
    <x v="0"/>
  </r>
  <r>
    <s v="1-16-responsible_person_first_name_is_present-"/>
    <n v="198"/>
    <s v="Mercy Regional Hospital 231"/>
    <x v="15"/>
    <n v="3"/>
    <n v="3"/>
    <n v="100"/>
    <s v="GT"/>
    <n v="90"/>
    <s v="PASS"/>
    <x v="0"/>
  </r>
  <r>
    <s v="1-17-responsible_person_last_name_is_present-"/>
    <n v="198"/>
    <s v="Mercy Regional Hospital 231"/>
    <x v="16"/>
    <n v="3"/>
    <n v="3"/>
    <n v="100"/>
    <s v="GT"/>
    <n v="90"/>
    <s v="PASS"/>
    <x v="0"/>
  </r>
  <r>
    <s v="1-18-vaccine_administration_code_is_present-"/>
    <n v="198"/>
    <s v="Mercy Regional Hospital 231"/>
    <x v="17"/>
    <n v="4"/>
    <n v="4"/>
    <n v="100"/>
    <s v="GT"/>
    <n v="99"/>
    <s v="PASS"/>
    <x v="0"/>
  </r>
  <r>
    <s v="1-19-vaccine_administration_date_is_present-"/>
    <n v="198"/>
    <s v="Mercy Regional Hospital 231"/>
    <x v="18"/>
    <n v="4"/>
    <n v="4"/>
    <n v="100"/>
    <s v="GT"/>
    <n v="99"/>
    <s v="PASS"/>
    <x v="0"/>
  </r>
  <r>
    <s v="1-20-vaccine_information_source_(e-g-_admin/historical_indicator)_is_present-"/>
    <n v="198"/>
    <s v="Mercy Regional Hospital 231"/>
    <x v="19"/>
    <n v="4"/>
    <n v="4"/>
    <n v="100"/>
    <s v="GT"/>
    <n v="99"/>
    <s v="PASS"/>
    <x v="0"/>
  </r>
  <r>
    <s v="1-21-vaccine_lot_number_is_present-"/>
    <n v="198"/>
    <s v="Mercy Regional Hospital 231"/>
    <x v="20"/>
    <n v="4"/>
    <n v="4"/>
    <n v="100"/>
    <s v="GT"/>
    <n v="99"/>
    <s v="PASS"/>
    <x v="0"/>
  </r>
  <r>
    <s v="1-22-vaccine_lot_expiration_date_is_present-"/>
    <n v="198"/>
    <s v="Mercy Regional Hospital 231"/>
    <x v="21"/>
    <n v="4"/>
    <n v="4"/>
    <n v="100"/>
    <s v="GT"/>
    <n v="99"/>
    <s v="PASS"/>
    <x v="0"/>
  </r>
  <r>
    <s v="1-23-vaccine_eligibility_code_is_present-"/>
    <n v="198"/>
    <s v="Mercy Regional Hospital 231"/>
    <x v="22"/>
    <n v="4"/>
    <n v="4"/>
    <n v="100"/>
    <s v="GT"/>
    <n v="99"/>
    <s v="PASS"/>
    <x v="0"/>
  </r>
  <r>
    <s v="1-24-vaccine_funding_source_is_present-"/>
    <n v="198"/>
    <s v="Mercy Regional Hospital 231"/>
    <x v="23"/>
    <n v="4"/>
    <n v="4"/>
    <n v="100"/>
    <s v="GT"/>
    <n v="99"/>
    <s v="PASS"/>
    <x v="0"/>
  </r>
  <r>
    <s v="2-1-patients_born_on_the_first_of_the_month_do_not_exceed_normal_distribution_of_birth_dates-"/>
    <n v="198"/>
    <s v="Mercy Regional Hospital 231"/>
    <x v="24"/>
    <n v="0"/>
    <n v="3"/>
    <n v="0"/>
    <s v="LT"/>
    <n v="4"/>
    <s v="PASS"/>
    <x v="0"/>
  </r>
  <r>
    <s v="2-2-patients_born_on_the_15th_of_the_month_do_not_exceed_normal_distribution_of_birth_dates-"/>
    <n v="198"/>
    <s v="Mercy Regional Hospital 231"/>
    <x v="25"/>
    <n v="0"/>
    <n v="3"/>
    <n v="0"/>
    <s v="LT"/>
    <n v="4"/>
    <s v="PASS"/>
    <x v="0"/>
  </r>
  <r>
    <s v="2-3-patients_born_on_the_last_day_of_the_month_do_not_exceed_normal_distribution_of_birth_dates-"/>
    <n v="198"/>
    <s v="Mercy Regional Hospital 231"/>
    <x v="26"/>
    <n v="0"/>
    <n v="3"/>
    <n v="0"/>
    <s v="LT"/>
    <n v="4"/>
    <s v="PASS"/>
    <x v="0"/>
  </r>
  <r>
    <s v="2-4-patient_has_more_vaccinations_than_expected-"/>
    <n v="198"/>
    <s v="Mercy Regional Hospital 231"/>
    <x v="27"/>
    <n v="0"/>
    <n v="3"/>
    <n v="0"/>
    <s v="LT"/>
    <n v="1"/>
    <s v="PASS"/>
    <x v="0"/>
  </r>
  <r>
    <s v="2-5-vaccine_administration_date_is_after_vaccine_lot_expiration_date-"/>
    <n v="198"/>
    <s v="Mercy Regional Hospital 231"/>
    <x v="28"/>
    <n v="0"/>
    <n v="4"/>
    <n v="0"/>
    <s v="LT"/>
    <n v="1"/>
    <s v="PASS"/>
    <x v="0"/>
  </r>
  <r>
    <s v="2-6-vaccine_administration_date_is_before_birth_date-"/>
    <n v="198"/>
    <s v="Mercy Regional Hospital 231"/>
    <x v="29"/>
    <n v="0"/>
    <n v="4"/>
    <n v="0"/>
    <s v="LT"/>
    <n v="1"/>
    <s v="PASS"/>
    <x v="0"/>
  </r>
  <r>
    <s v="2-7-vaccine_administration_dates_on_the_first_day_of_the_month_do_not_exceed_normal_distribution_of_administrations_dates-"/>
    <n v="198"/>
    <s v="Mercy Regional Hospital 231"/>
    <x v="30"/>
    <n v="0"/>
    <n v="4"/>
    <n v="0"/>
    <s v="LT"/>
    <n v="4"/>
    <s v="PASS"/>
    <x v="0"/>
  </r>
  <r>
    <s v="2-8-vaccine_administration_dates_on_the_15th_of_the_month_do_not_exceed_normal_distribution_of_administration_dates-"/>
    <n v="198"/>
    <s v="Mercy Regional Hospital 231"/>
    <x v="31"/>
    <n v="2"/>
    <n v="4"/>
    <n v="50"/>
    <s v="LT"/>
    <n v="4"/>
    <s v="FAIL"/>
    <x v="0"/>
  </r>
  <r>
    <s v="2-9-vaccine_administration_dates_on_the_last_day_of_the_month_do_not_exceed_normal_distribution_of_administration_dates-"/>
    <n v="198"/>
    <s v="Mercy Regional Hospital 231"/>
    <x v="32"/>
    <n v="0"/>
    <n v="4"/>
    <n v="0"/>
    <s v="LT"/>
    <n v="4"/>
    <s v="PASS"/>
    <x v="0"/>
  </r>
  <r>
    <s v="2-10-vaccine_administration_code_was_administered_at_an_improbable_age-"/>
    <n v="198"/>
    <s v="Mercy Regional Hospital 231"/>
    <x v="33"/>
    <n v="2"/>
    <n v="4"/>
    <n v="50"/>
    <s v="LT"/>
    <n v="1"/>
    <s v="FAIL"/>
    <x v="0"/>
  </r>
  <r>
    <s v="2-11-vaccine_administration_code_is_not_specific_for_administered_vaccination_event-"/>
    <n v="198"/>
    <s v="Mercy Regional Hospital 231"/>
    <x v="34"/>
    <n v="0"/>
    <n v="4"/>
    <n v="0"/>
    <s v="LT"/>
    <n v="1"/>
    <s v="PASS"/>
    <x v="0"/>
  </r>
  <r>
    <s v="2-12-vaccine_lot_number_has_an_invalid_prefix-"/>
    <n v="198"/>
    <s v="Mercy Regional Hospital 231"/>
    <x v="35"/>
    <n v="0"/>
    <n v="4"/>
    <n v="0"/>
    <s v="LT"/>
    <n v="1"/>
    <s v="PASS"/>
    <x v="0"/>
  </r>
  <r>
    <s v="2-13-vaccine_lot_number_has_an_invalid_infix-"/>
    <n v="198"/>
    <s v="Mercy Regional Hospital 231"/>
    <x v="36"/>
    <n v="0"/>
    <n v="4"/>
    <n v="0"/>
    <s v="LT"/>
    <n v="1"/>
    <s v="PASS"/>
    <x v="0"/>
  </r>
  <r>
    <s v="2-14-vaccine_lot_number_has_an_invalid_suffix-"/>
    <n v="198"/>
    <s v="Mercy Regional Hospital 231"/>
    <x v="37"/>
    <n v="0"/>
    <n v="4"/>
    <n v="0"/>
    <s v="LT"/>
    <n v="1"/>
    <s v="PASS"/>
    <x v="0"/>
  </r>
  <r>
    <s v="2-15-vaccine_lot_number_contains_at_least_one_invalid_character-"/>
    <n v="198"/>
    <s v="Mercy Regional Hospital 231"/>
    <x v="38"/>
    <n v="0"/>
    <n v="4"/>
    <n v="0"/>
    <s v="LT"/>
    <n v="1"/>
    <s v="PASS"/>
    <x v="0"/>
  </r>
  <r>
    <s v="2-16-vaccine_lot_number_is_too_short-"/>
    <n v="198"/>
    <s v="Mercy Regional Hospital 231"/>
    <x v="39"/>
    <n v="0"/>
    <n v="4"/>
    <n v="0"/>
    <s v="LT"/>
    <n v="1"/>
    <s v="PASS"/>
    <x v="0"/>
  </r>
  <r>
    <s v="2-17-vaccine_administration_code_is_unrecognized-"/>
    <n v="198"/>
    <s v="Mercy Regional Hospital 231"/>
    <x v="40"/>
    <n v="0"/>
    <n v="4"/>
    <n v="0"/>
    <s v="LT"/>
    <n v="1"/>
    <s v="PASS"/>
    <x v="0"/>
  </r>
  <r>
    <s v="2-18-vaccine_manufacturer_is_unrecognized-"/>
    <n v="198"/>
    <s v="Mercy Regional Hospital 231"/>
    <x v="41"/>
    <n v="0"/>
    <n v="4"/>
    <n v="0"/>
    <s v="LT"/>
    <n v="1"/>
    <s v="PASS"/>
    <x v="0"/>
  </r>
  <r>
    <s v="2-19-vaccine_administration_route_is_unrecognized-"/>
    <n v="198"/>
    <s v="Mercy Regional Hospital 231"/>
    <x v="42"/>
    <n v="0"/>
    <n v="4"/>
    <n v="0"/>
    <s v="LT"/>
    <n v="1"/>
    <s v="PASS"/>
    <x v="0"/>
  </r>
  <r>
    <s v="2-20-vaccine_body_site_is_unrecognized-"/>
    <n v="198"/>
    <s v="Mercy Regional Hospital 231"/>
    <x v="43"/>
    <n v="0"/>
    <n v="4"/>
    <n v="0"/>
    <s v="LT"/>
    <n v="1"/>
    <s v="PASS"/>
    <x v="0"/>
  </r>
  <r>
    <s v="2-21-vaccination_information_source_is_administered_but_appeared_to_be_historical-"/>
    <n v="198"/>
    <s v="Mercy Regional Hospital 231"/>
    <x v="44"/>
    <n v="0"/>
    <n v="4"/>
    <n v="0"/>
    <s v="NONE"/>
    <s v="NONE"/>
    <s v="NONE"/>
    <x v="0"/>
  </r>
  <r>
    <s v="2-22-_funding_source_does_not_match_eligibility_code"/>
    <n v="198"/>
    <s v="Mercy Regional Hospital 231"/>
    <x v="45"/>
    <n v="0"/>
    <n v="4"/>
    <n v="0"/>
    <s v="NONE"/>
    <s v="NONE"/>
    <s v="NONE"/>
    <x v="0"/>
  </r>
  <r>
    <s v="3-1-administered_vaccination_events_are_entered_into_the_iis_within_one_calendar_day_from_administration_date-"/>
    <n v="198"/>
    <s v="Mercy Regional Hospital 231"/>
    <x v="46"/>
    <n v="2"/>
    <n v="4"/>
    <n v="50"/>
    <s v="GT"/>
    <n v="95"/>
    <s v="FAIL"/>
    <x v="0"/>
  </r>
  <r>
    <s v="3-2-patient_entry_into_iis_≤30_days_from_birth"/>
    <n v="198"/>
    <s v="Mercy Regional Hospital 231"/>
    <x v="47"/>
    <n v="3"/>
    <n v="3"/>
    <n v="100"/>
    <s v="GT"/>
    <n v="95"/>
    <s v="PASS"/>
    <x v="0"/>
  </r>
  <r>
    <s v="3-3-patient_entry_into_iis_30–45_days_from_birth"/>
    <n v="198"/>
    <s v="Mercy Regional Hospital 231"/>
    <x v="48"/>
    <n v="0"/>
    <n v="3"/>
    <n v="0"/>
    <s v="LT"/>
    <n v="5"/>
    <s v="PASS"/>
    <x v="0"/>
  </r>
  <r>
    <s v="3-4-patient_entry_into_iis_45–60_days_from_birth"/>
    <n v="198"/>
    <s v="Mercy Regional Hospital 231"/>
    <x v="49"/>
    <n v="0"/>
    <n v="3"/>
    <n v="0"/>
    <s v="LT"/>
    <n v="5"/>
    <s v="PASS"/>
    <x v="0"/>
  </r>
  <r>
    <s v="3-5-patient_entry_into_iis_&gt;_60_days_from_birth"/>
    <n v="198"/>
    <s v="Mercy Regional Hospital 231"/>
    <x v="50"/>
    <n v="0"/>
    <n v="3"/>
    <n v="0"/>
    <s v="LT"/>
    <n v="5"/>
    <s v="PASS"/>
    <x v="0"/>
  </r>
  <r>
    <s v="3-6-administered_dose_entry_into_iis_2-7_days_from_admin_date"/>
    <n v="198"/>
    <s v="Mercy Regional Hospital 231"/>
    <x v="51"/>
    <n v="2"/>
    <n v="4"/>
    <n v="50"/>
    <s v="LT"/>
    <n v="5"/>
    <s v="FAIL"/>
    <x v="0"/>
  </r>
  <r>
    <s v="3-7-administered_dose_entry_into_iis_8-14_days_from_admin_date"/>
    <n v="198"/>
    <s v="Mercy Regional Hospital 231"/>
    <x v="52"/>
    <n v="0"/>
    <n v="4"/>
    <n v="0"/>
    <s v="LT"/>
    <n v="5"/>
    <s v="PASS"/>
    <x v="0"/>
  </r>
  <r>
    <s v="3-8-administered_dose_entry_into_iis_&gt;_14_days_from_admin_date"/>
    <n v="198"/>
    <s v="Mercy Regional Hospital 231"/>
    <x v="53"/>
    <n v="0"/>
    <n v="4"/>
    <n v="0"/>
    <s v="LT"/>
    <n v="5"/>
    <s v="PASS"/>
    <x v="0"/>
  </r>
  <r>
    <s v="1-1-patient_first_name_is_present-"/>
    <n v="206"/>
    <s v="Mercy Regional Hospital 491"/>
    <x v="0"/>
    <n v="1"/>
    <n v="1"/>
    <n v="100"/>
    <s v="GT"/>
    <n v="99"/>
    <s v="PASS"/>
    <x v="2"/>
  </r>
  <r>
    <s v="1-2-patient_middle_name_is_present-"/>
    <n v="206"/>
    <s v="Mercy Regional Hospital 491"/>
    <x v="1"/>
    <n v="1"/>
    <n v="1"/>
    <n v="100"/>
    <s v="GT"/>
    <n v="75"/>
    <s v="PASS"/>
    <x v="2"/>
  </r>
  <r>
    <s v="1-3-patient_name_last_is_present-"/>
    <n v="206"/>
    <s v="Mercy Regional Hospital 491"/>
    <x v="2"/>
    <n v="1"/>
    <n v="1"/>
    <n v="100"/>
    <s v="GT"/>
    <n v="99"/>
    <s v="PASS"/>
    <x v="2"/>
  </r>
  <r>
    <s v="1-4-patient_birth_date_is_present-_x0009_"/>
    <n v="206"/>
    <s v="Mercy Regional Hospital 491"/>
    <x v="3"/>
    <n v="1"/>
    <n v="1"/>
    <n v="100"/>
    <s v="GT"/>
    <n v="99"/>
    <s v="PASS"/>
    <x v="2"/>
  </r>
  <r>
    <s v="1-5-patient_gender_is_present-"/>
    <n v="206"/>
    <s v="Mercy Regional Hospital 491"/>
    <x v="4"/>
    <n v="1"/>
    <n v="1"/>
    <n v="100"/>
    <s v="GT"/>
    <n v="99"/>
    <s v="PASS"/>
    <x v="2"/>
  </r>
  <r>
    <s v="1-6-patient_address_street_is_present-"/>
    <n v="206"/>
    <s v="Mercy Regional Hospital 491"/>
    <x v="5"/>
    <n v="1"/>
    <n v="1"/>
    <n v="100"/>
    <s v="GT"/>
    <n v="85"/>
    <s v="PASS"/>
    <x v="2"/>
  </r>
  <r>
    <s v="1-7-_patient_address_city_is_present-_x0009_"/>
    <n v="206"/>
    <s v="Mercy Regional Hospital 491"/>
    <x v="6"/>
    <n v="1"/>
    <n v="1"/>
    <n v="100"/>
    <s v="GT"/>
    <n v="85"/>
    <s v="PASS"/>
    <x v="2"/>
  </r>
  <r>
    <s v="1-8-patient_address_state_is_present-_x0009_"/>
    <n v="206"/>
    <s v="Mercy Regional Hospital 491"/>
    <x v="7"/>
    <n v="1"/>
    <n v="1"/>
    <n v="100"/>
    <s v="GT"/>
    <n v="85"/>
    <s v="PASS"/>
    <x v="2"/>
  </r>
  <r>
    <s v="1-9-patient_address_zip_code_is_present-_x0009_"/>
    <n v="206"/>
    <s v="Mercy Regional Hospital 491"/>
    <x v="8"/>
    <n v="1"/>
    <n v="1"/>
    <n v="100"/>
    <s v="GT"/>
    <n v="85"/>
    <s v="PASS"/>
    <x v="2"/>
  </r>
  <r>
    <s v="1-10-patient_complete_address_is_present-"/>
    <n v="206"/>
    <s v="Mercy Regional Hospital 491"/>
    <x v="9"/>
    <n v="1"/>
    <n v="1"/>
    <n v="100"/>
    <s v="GT"/>
    <n v="85"/>
    <s v="PASS"/>
    <x v="2"/>
  </r>
  <r>
    <s v="1-11-patient_race_is_present-"/>
    <n v="206"/>
    <s v="Mercy Regional Hospital 491"/>
    <x v="10"/>
    <n v="1"/>
    <n v="1"/>
    <n v="100"/>
    <s v="GT"/>
    <n v="95"/>
    <s v="PASS"/>
    <x v="2"/>
  </r>
  <r>
    <s v="1-12-patient_ethnicity_is_present-"/>
    <n v="206"/>
    <s v="Mercy Regional Hospital 491"/>
    <x v="11"/>
    <n v="1"/>
    <n v="1"/>
    <n v="100"/>
    <s v="GT"/>
    <n v="95"/>
    <s v="PASS"/>
    <x v="2"/>
  </r>
  <r>
    <s v="1-13-patient_phone_number_is_present-"/>
    <n v="206"/>
    <s v="Mercy Regional Hospital 491"/>
    <x v="12"/>
    <n v="1"/>
    <n v="1"/>
    <n v="100"/>
    <s v="GT"/>
    <n v="90"/>
    <s v="PASS"/>
    <x v="2"/>
  </r>
  <r>
    <s v="1-14-patient_email_is_present-"/>
    <n v="206"/>
    <s v="Mercy Regional Hospital 491"/>
    <x v="13"/>
    <n v="1"/>
    <n v="1"/>
    <n v="100"/>
    <s v="GT"/>
    <n v="90"/>
    <s v="PASS"/>
    <x v="2"/>
  </r>
  <r>
    <s v="1-15-mother’s_maiden_name_is_present-"/>
    <n v="206"/>
    <s v="Mercy Regional Hospital 491"/>
    <x v="14"/>
    <n v="1"/>
    <n v="1"/>
    <n v="100"/>
    <s v="GT"/>
    <n v="90"/>
    <s v="PASS"/>
    <x v="2"/>
  </r>
  <r>
    <s v="1-16-responsible_person_first_name_is_present-"/>
    <n v="206"/>
    <s v="Mercy Regional Hospital 491"/>
    <x v="15"/>
    <n v="1"/>
    <n v="1"/>
    <n v="100"/>
    <s v="GT"/>
    <n v="90"/>
    <s v="PASS"/>
    <x v="2"/>
  </r>
  <r>
    <s v="1-17-responsible_person_last_name_is_present-"/>
    <n v="206"/>
    <s v="Mercy Regional Hospital 491"/>
    <x v="16"/>
    <n v="1"/>
    <n v="1"/>
    <n v="100"/>
    <s v="GT"/>
    <n v="90"/>
    <s v="PASS"/>
    <x v="2"/>
  </r>
  <r>
    <s v="1-18-vaccine_administration_code_is_present-"/>
    <n v="206"/>
    <s v="Mercy Regional Hospital 491"/>
    <x v="17"/>
    <n v="1"/>
    <n v="1"/>
    <n v="100"/>
    <s v="GT"/>
    <n v="99"/>
    <s v="PASS"/>
    <x v="2"/>
  </r>
  <r>
    <s v="1-19-vaccine_administration_date_is_present-"/>
    <n v="206"/>
    <s v="Mercy Regional Hospital 491"/>
    <x v="18"/>
    <n v="1"/>
    <n v="1"/>
    <n v="100"/>
    <s v="GT"/>
    <n v="99"/>
    <s v="PASS"/>
    <x v="2"/>
  </r>
  <r>
    <s v="1-20-vaccine_information_source_(e-g-_admin/historical_indicator)_is_present-"/>
    <n v="206"/>
    <s v="Mercy Regional Hospital 491"/>
    <x v="19"/>
    <n v="1"/>
    <n v="1"/>
    <n v="100"/>
    <s v="GT"/>
    <n v="99"/>
    <s v="PASS"/>
    <x v="2"/>
  </r>
  <r>
    <s v="1-21-vaccine_lot_number_is_present-"/>
    <n v="206"/>
    <s v="Mercy Regional Hospital 491"/>
    <x v="20"/>
    <n v="1"/>
    <n v="1"/>
    <n v="100"/>
    <s v="GT"/>
    <n v="99"/>
    <s v="PASS"/>
    <x v="2"/>
  </r>
  <r>
    <s v="1-22-vaccine_lot_expiration_date_is_present-"/>
    <n v="206"/>
    <s v="Mercy Regional Hospital 491"/>
    <x v="21"/>
    <n v="1"/>
    <n v="1"/>
    <n v="100"/>
    <s v="GT"/>
    <n v="99"/>
    <s v="PASS"/>
    <x v="2"/>
  </r>
  <r>
    <s v="1-23-vaccine_eligibility_code_is_present-"/>
    <n v="206"/>
    <s v="Mercy Regional Hospital 491"/>
    <x v="22"/>
    <n v="1"/>
    <n v="1"/>
    <n v="100"/>
    <s v="GT"/>
    <n v="99"/>
    <s v="PASS"/>
    <x v="2"/>
  </r>
  <r>
    <s v="1-24-vaccine_funding_source_is_present-"/>
    <n v="206"/>
    <s v="Mercy Regional Hospital 491"/>
    <x v="23"/>
    <n v="1"/>
    <n v="1"/>
    <n v="100"/>
    <s v="GT"/>
    <n v="99"/>
    <s v="PASS"/>
    <x v="2"/>
  </r>
  <r>
    <s v="2-1-patients_born_on_the_first_of_the_month_do_not_exceed_normal_distribution_of_birth_dates-"/>
    <n v="206"/>
    <s v="Mercy Regional Hospital 491"/>
    <x v="24"/>
    <n v="0"/>
    <n v="1"/>
    <n v="0"/>
    <s v="LT"/>
    <n v="4"/>
    <s v="PASS"/>
    <x v="2"/>
  </r>
  <r>
    <s v="2-2-patients_born_on_the_15th_of_the_month_do_not_exceed_normal_distribution_of_birth_dates-"/>
    <n v="206"/>
    <s v="Mercy Regional Hospital 491"/>
    <x v="25"/>
    <n v="0"/>
    <n v="1"/>
    <n v="0"/>
    <s v="LT"/>
    <n v="4"/>
    <s v="PASS"/>
    <x v="2"/>
  </r>
  <r>
    <s v="2-3-patients_born_on_the_last_day_of_the_month_do_not_exceed_normal_distribution_of_birth_dates-"/>
    <n v="206"/>
    <s v="Mercy Regional Hospital 491"/>
    <x v="26"/>
    <n v="0"/>
    <n v="1"/>
    <n v="0"/>
    <s v="LT"/>
    <n v="4"/>
    <s v="PASS"/>
    <x v="2"/>
  </r>
  <r>
    <s v="2-4-patient_has_more_vaccinations_than_expected-"/>
    <n v="206"/>
    <s v="Mercy Regional Hospital 491"/>
    <x v="27"/>
    <n v="0"/>
    <n v="1"/>
    <n v="0"/>
    <s v="LT"/>
    <n v="1"/>
    <s v="PASS"/>
    <x v="2"/>
  </r>
  <r>
    <s v="2-5-vaccine_administration_date_is_after_vaccine_lot_expiration_date-"/>
    <n v="206"/>
    <s v="Mercy Regional Hospital 491"/>
    <x v="28"/>
    <n v="0"/>
    <n v="1"/>
    <n v="0"/>
    <s v="LT"/>
    <n v="1"/>
    <s v="PASS"/>
    <x v="2"/>
  </r>
  <r>
    <s v="2-6-vaccine_administration_date_is_before_birth_date-"/>
    <n v="206"/>
    <s v="Mercy Regional Hospital 491"/>
    <x v="29"/>
    <n v="0"/>
    <n v="1"/>
    <n v="0"/>
    <s v="LT"/>
    <n v="1"/>
    <s v="PASS"/>
    <x v="2"/>
  </r>
  <r>
    <s v="2-7-vaccine_administration_dates_on_the_first_day_of_the_month_do_not_exceed_normal_distribution_of_administrations_dates-"/>
    <n v="206"/>
    <s v="Mercy Regional Hospital 491"/>
    <x v="30"/>
    <n v="0"/>
    <n v="1"/>
    <n v="0"/>
    <s v="LT"/>
    <n v="4"/>
    <s v="PASS"/>
    <x v="2"/>
  </r>
  <r>
    <s v="2-8-vaccine_administration_dates_on_the_15th_of_the_month_do_not_exceed_normal_distribution_of_administration_dates-"/>
    <n v="206"/>
    <s v="Mercy Regional Hospital 491"/>
    <x v="31"/>
    <n v="0"/>
    <n v="1"/>
    <n v="0"/>
    <s v="LT"/>
    <n v="4"/>
    <s v="PASS"/>
    <x v="2"/>
  </r>
  <r>
    <s v="2-9-vaccine_administration_dates_on_the_last_day_of_the_month_do_not_exceed_normal_distribution_of_administration_dates-"/>
    <n v="206"/>
    <s v="Mercy Regional Hospital 491"/>
    <x v="32"/>
    <n v="0"/>
    <n v="1"/>
    <n v="0"/>
    <s v="LT"/>
    <n v="4"/>
    <s v="PASS"/>
    <x v="2"/>
  </r>
  <r>
    <s v="2-10-vaccine_administration_code_was_administered_at_an_improbable_age-"/>
    <n v="206"/>
    <s v="Mercy Regional Hospital 491"/>
    <x v="33"/>
    <n v="0"/>
    <n v="1"/>
    <n v="0"/>
    <s v="LT"/>
    <n v="1"/>
    <s v="PASS"/>
    <x v="2"/>
  </r>
  <r>
    <s v="2-11-vaccine_administration_code_is_not_specific_for_administered_vaccination_event-"/>
    <n v="206"/>
    <s v="Mercy Regional Hospital 491"/>
    <x v="34"/>
    <n v="0"/>
    <n v="1"/>
    <n v="0"/>
    <s v="LT"/>
    <n v="1"/>
    <s v="PASS"/>
    <x v="2"/>
  </r>
  <r>
    <s v="2-12-vaccine_lot_number_has_an_invalid_prefix-"/>
    <n v="206"/>
    <s v="Mercy Regional Hospital 491"/>
    <x v="35"/>
    <n v="0"/>
    <n v="1"/>
    <n v="0"/>
    <s v="LT"/>
    <n v="1"/>
    <s v="PASS"/>
    <x v="2"/>
  </r>
  <r>
    <s v="2-13-vaccine_lot_number_has_an_invalid_infix-"/>
    <n v="206"/>
    <s v="Mercy Regional Hospital 491"/>
    <x v="36"/>
    <n v="0"/>
    <n v="1"/>
    <n v="0"/>
    <s v="LT"/>
    <n v="1"/>
    <s v="PASS"/>
    <x v="2"/>
  </r>
  <r>
    <s v="2-14-vaccine_lot_number_has_an_invalid_suffix-"/>
    <n v="206"/>
    <s v="Mercy Regional Hospital 491"/>
    <x v="37"/>
    <n v="0"/>
    <n v="1"/>
    <n v="0"/>
    <s v="LT"/>
    <n v="1"/>
    <s v="PASS"/>
    <x v="2"/>
  </r>
  <r>
    <s v="2-15-vaccine_lot_number_contains_at_least_one_invalid_character-"/>
    <n v="206"/>
    <s v="Mercy Regional Hospital 491"/>
    <x v="38"/>
    <n v="0"/>
    <n v="1"/>
    <n v="0"/>
    <s v="LT"/>
    <n v="1"/>
    <s v="PASS"/>
    <x v="2"/>
  </r>
  <r>
    <s v="2-16-vaccine_lot_number_is_too_short-"/>
    <n v="206"/>
    <s v="Mercy Regional Hospital 491"/>
    <x v="39"/>
    <n v="0"/>
    <n v="1"/>
    <n v="0"/>
    <s v="LT"/>
    <n v="1"/>
    <s v="PASS"/>
    <x v="2"/>
  </r>
  <r>
    <s v="2-17-vaccine_administration_code_is_unrecognized-"/>
    <n v="206"/>
    <s v="Mercy Regional Hospital 491"/>
    <x v="40"/>
    <n v="0"/>
    <n v="1"/>
    <n v="0"/>
    <s v="LT"/>
    <n v="1"/>
    <s v="PASS"/>
    <x v="2"/>
  </r>
  <r>
    <s v="2-18-vaccine_manufacturer_is_unrecognized-"/>
    <n v="206"/>
    <s v="Mercy Regional Hospital 491"/>
    <x v="41"/>
    <n v="0"/>
    <n v="1"/>
    <n v="0"/>
    <s v="LT"/>
    <n v="1"/>
    <s v="PASS"/>
    <x v="2"/>
  </r>
  <r>
    <s v="2-19-vaccine_administration_route_is_unrecognized-"/>
    <n v="206"/>
    <s v="Mercy Regional Hospital 491"/>
    <x v="42"/>
    <n v="0"/>
    <n v="1"/>
    <n v="0"/>
    <s v="LT"/>
    <n v="1"/>
    <s v="PASS"/>
    <x v="2"/>
  </r>
  <r>
    <s v="2-20-vaccine_body_site_is_unrecognized-"/>
    <n v="206"/>
    <s v="Mercy Regional Hospital 491"/>
    <x v="43"/>
    <n v="0"/>
    <n v="1"/>
    <n v="0"/>
    <s v="LT"/>
    <n v="1"/>
    <s v="PASS"/>
    <x v="2"/>
  </r>
  <r>
    <s v="2-21-vaccination_information_source_is_administered_but_appeared_to_be_historical-"/>
    <n v="206"/>
    <s v="Mercy Regional Hospital 491"/>
    <x v="44"/>
    <n v="0"/>
    <n v="1"/>
    <n v="0"/>
    <s v="NONE"/>
    <s v="NONE"/>
    <s v="NONE"/>
    <x v="2"/>
  </r>
  <r>
    <s v="2-22-_funding_source_does_not_match_eligibility_code"/>
    <n v="206"/>
    <s v="Mercy Regional Hospital 491"/>
    <x v="45"/>
    <n v="1"/>
    <n v="1"/>
    <n v="100"/>
    <s v="NONE"/>
    <s v="NONE"/>
    <s v="NONE"/>
    <x v="2"/>
  </r>
  <r>
    <s v="3-1-administered_vaccination_events_are_entered_into_the_iis_within_one_calendar_day_from_administration_date-"/>
    <n v="206"/>
    <s v="Mercy Regional Hospital 491"/>
    <x v="46"/>
    <n v="1"/>
    <n v="1"/>
    <n v="100"/>
    <s v="GT"/>
    <n v="95"/>
    <s v="PASS"/>
    <x v="2"/>
  </r>
  <r>
    <s v="3-2-patient_entry_into_iis_≤30_days_from_birth"/>
    <n v="206"/>
    <s v="Mercy Regional Hospital 491"/>
    <x v="47"/>
    <n v="1"/>
    <n v="1"/>
    <n v="100"/>
    <s v="GT"/>
    <n v="95"/>
    <s v="PASS"/>
    <x v="2"/>
  </r>
  <r>
    <s v="3-3-patient_entry_into_iis_30–45_days_from_birth"/>
    <n v="206"/>
    <s v="Mercy Regional Hospital 491"/>
    <x v="48"/>
    <n v="0"/>
    <n v="1"/>
    <n v="0"/>
    <s v="LT"/>
    <n v="5"/>
    <s v="PASS"/>
    <x v="2"/>
  </r>
  <r>
    <s v="3-4-patient_entry_into_iis_45–60_days_from_birth"/>
    <n v="206"/>
    <s v="Mercy Regional Hospital 491"/>
    <x v="49"/>
    <n v="0"/>
    <n v="1"/>
    <n v="0"/>
    <s v="LT"/>
    <n v="5"/>
    <s v="PASS"/>
    <x v="2"/>
  </r>
  <r>
    <s v="3-5-patient_entry_into_iis_&gt;_60_days_from_birth"/>
    <n v="206"/>
    <s v="Mercy Regional Hospital 491"/>
    <x v="50"/>
    <n v="0"/>
    <n v="1"/>
    <n v="0"/>
    <s v="LT"/>
    <n v="5"/>
    <s v="PASS"/>
    <x v="2"/>
  </r>
  <r>
    <s v="3-6-administered_dose_entry_into_iis_2-7_days_from_admin_date"/>
    <n v="206"/>
    <s v="Mercy Regional Hospital 491"/>
    <x v="51"/>
    <n v="0"/>
    <n v="1"/>
    <n v="0"/>
    <s v="LT"/>
    <n v="5"/>
    <s v="PASS"/>
    <x v="2"/>
  </r>
  <r>
    <s v="3-7-administered_dose_entry_into_iis_8-14_days_from_admin_date"/>
    <n v="206"/>
    <s v="Mercy Regional Hospital 491"/>
    <x v="52"/>
    <n v="0"/>
    <n v="1"/>
    <n v="0"/>
    <s v="LT"/>
    <n v="5"/>
    <s v="PASS"/>
    <x v="2"/>
  </r>
  <r>
    <s v="3-8-administered_dose_entry_into_iis_&gt;_14_days_from_admin_date"/>
    <n v="206"/>
    <s v="Mercy Regional Hospital 491"/>
    <x v="53"/>
    <n v="0"/>
    <n v="1"/>
    <n v="0"/>
    <s v="LT"/>
    <n v="5"/>
    <s v="PASS"/>
    <x v="2"/>
  </r>
  <r>
    <s v="1-1-patient_first_name_is_present-"/>
    <n v="54"/>
    <s v="Mercy Urgent Care 257"/>
    <x v="0"/>
    <n v="4"/>
    <n v="4"/>
    <n v="100"/>
    <s v="GT"/>
    <n v="99"/>
    <s v="PASS"/>
    <x v="0"/>
  </r>
  <r>
    <s v="1-2-patient_middle_name_is_present-"/>
    <n v="54"/>
    <s v="Mercy Urgent Care 257"/>
    <x v="1"/>
    <n v="4"/>
    <n v="4"/>
    <n v="100"/>
    <s v="GT"/>
    <n v="75"/>
    <s v="PASS"/>
    <x v="0"/>
  </r>
  <r>
    <s v="1-3-patient_name_last_is_present-"/>
    <n v="54"/>
    <s v="Mercy Urgent Care 257"/>
    <x v="2"/>
    <n v="4"/>
    <n v="4"/>
    <n v="100"/>
    <s v="GT"/>
    <n v="99"/>
    <s v="PASS"/>
    <x v="0"/>
  </r>
  <r>
    <s v="1-4-patient_birth_date_is_present-_x0009_"/>
    <n v="54"/>
    <s v="Mercy Urgent Care 257"/>
    <x v="3"/>
    <n v="4"/>
    <n v="4"/>
    <n v="100"/>
    <s v="GT"/>
    <n v="99"/>
    <s v="PASS"/>
    <x v="0"/>
  </r>
  <r>
    <s v="1-5-patient_gender_is_present-"/>
    <n v="54"/>
    <s v="Mercy Urgent Care 257"/>
    <x v="4"/>
    <n v="4"/>
    <n v="4"/>
    <n v="100"/>
    <s v="GT"/>
    <n v="99"/>
    <s v="PASS"/>
    <x v="0"/>
  </r>
  <r>
    <s v="1-6-patient_address_street_is_present-"/>
    <n v="54"/>
    <s v="Mercy Urgent Care 257"/>
    <x v="5"/>
    <n v="4"/>
    <n v="4"/>
    <n v="100"/>
    <s v="GT"/>
    <n v="85"/>
    <s v="PASS"/>
    <x v="0"/>
  </r>
  <r>
    <s v="1-7-_patient_address_city_is_present-_x0009_"/>
    <n v="54"/>
    <s v="Mercy Urgent Care 257"/>
    <x v="6"/>
    <n v="4"/>
    <n v="4"/>
    <n v="100"/>
    <s v="GT"/>
    <n v="85"/>
    <s v="PASS"/>
    <x v="0"/>
  </r>
  <r>
    <s v="1-8-patient_address_state_is_present-_x0009_"/>
    <n v="54"/>
    <s v="Mercy Urgent Care 257"/>
    <x v="7"/>
    <n v="4"/>
    <n v="4"/>
    <n v="100"/>
    <s v="GT"/>
    <n v="85"/>
    <s v="PASS"/>
    <x v="0"/>
  </r>
  <r>
    <s v="1-9-patient_address_zip_code_is_present-_x0009_"/>
    <n v="54"/>
    <s v="Mercy Urgent Care 257"/>
    <x v="8"/>
    <n v="4"/>
    <n v="4"/>
    <n v="100"/>
    <s v="GT"/>
    <n v="85"/>
    <s v="PASS"/>
    <x v="0"/>
  </r>
  <r>
    <s v="1-10-patient_complete_address_is_present-"/>
    <n v="54"/>
    <s v="Mercy Urgent Care 257"/>
    <x v="9"/>
    <n v="4"/>
    <n v="4"/>
    <n v="100"/>
    <s v="GT"/>
    <n v="85"/>
    <s v="PASS"/>
    <x v="0"/>
  </r>
  <r>
    <s v="1-11-patient_race_is_present-"/>
    <n v="54"/>
    <s v="Mercy Urgent Care 257"/>
    <x v="10"/>
    <n v="4"/>
    <n v="4"/>
    <n v="100"/>
    <s v="GT"/>
    <n v="95"/>
    <s v="PASS"/>
    <x v="0"/>
  </r>
  <r>
    <s v="1-12-patient_ethnicity_is_present-"/>
    <n v="54"/>
    <s v="Mercy Urgent Care 257"/>
    <x v="11"/>
    <n v="4"/>
    <n v="4"/>
    <n v="100"/>
    <s v="GT"/>
    <n v="95"/>
    <s v="PASS"/>
    <x v="0"/>
  </r>
  <r>
    <s v="1-13-patient_phone_number_is_present-"/>
    <n v="54"/>
    <s v="Mercy Urgent Care 257"/>
    <x v="12"/>
    <n v="4"/>
    <n v="4"/>
    <n v="100"/>
    <s v="GT"/>
    <n v="90"/>
    <s v="PASS"/>
    <x v="0"/>
  </r>
  <r>
    <s v="1-14-patient_email_is_present-"/>
    <n v="54"/>
    <s v="Mercy Urgent Care 257"/>
    <x v="13"/>
    <n v="2"/>
    <n v="4"/>
    <n v="50"/>
    <s v="GT"/>
    <n v="90"/>
    <s v="FAIL"/>
    <x v="0"/>
  </r>
  <r>
    <s v="1-15-mother’s_maiden_name_is_present-"/>
    <n v="54"/>
    <s v="Mercy Urgent Care 257"/>
    <x v="14"/>
    <n v="3"/>
    <n v="4"/>
    <n v="75"/>
    <s v="GT"/>
    <n v="90"/>
    <s v="FAIL"/>
    <x v="0"/>
  </r>
  <r>
    <s v="1-16-responsible_person_first_name_is_present-"/>
    <n v="54"/>
    <s v="Mercy Urgent Care 257"/>
    <x v="15"/>
    <n v="3"/>
    <n v="4"/>
    <n v="75"/>
    <s v="GT"/>
    <n v="90"/>
    <s v="FAIL"/>
    <x v="0"/>
  </r>
  <r>
    <s v="1-17-responsible_person_last_name_is_present-"/>
    <n v="54"/>
    <s v="Mercy Urgent Care 257"/>
    <x v="16"/>
    <n v="3"/>
    <n v="4"/>
    <n v="75"/>
    <s v="GT"/>
    <n v="90"/>
    <s v="FAIL"/>
    <x v="0"/>
  </r>
  <r>
    <s v="1-18-vaccine_administration_code_is_present-"/>
    <n v="54"/>
    <s v="Mercy Urgent Care 257"/>
    <x v="17"/>
    <n v="14"/>
    <n v="14"/>
    <n v="100"/>
    <s v="GT"/>
    <n v="99"/>
    <s v="PASS"/>
    <x v="0"/>
  </r>
  <r>
    <s v="1-19-vaccine_administration_date_is_present-"/>
    <n v="54"/>
    <s v="Mercy Urgent Care 257"/>
    <x v="18"/>
    <n v="14"/>
    <n v="14"/>
    <n v="100"/>
    <s v="GT"/>
    <n v="99"/>
    <s v="PASS"/>
    <x v="0"/>
  </r>
  <r>
    <s v="1-20-vaccine_information_source_(e-g-_admin/historical_indicator)_is_present-"/>
    <n v="54"/>
    <s v="Mercy Urgent Care 257"/>
    <x v="19"/>
    <n v="14"/>
    <n v="14"/>
    <n v="100"/>
    <s v="GT"/>
    <n v="99"/>
    <s v="PASS"/>
    <x v="0"/>
  </r>
  <r>
    <s v="1-21-vaccine_lot_number_is_present-"/>
    <n v="54"/>
    <s v="Mercy Urgent Care 257"/>
    <x v="20"/>
    <n v="14"/>
    <n v="14"/>
    <n v="100"/>
    <s v="GT"/>
    <n v="99"/>
    <s v="PASS"/>
    <x v="0"/>
  </r>
  <r>
    <s v="1-22-vaccine_lot_expiration_date_is_present-"/>
    <n v="54"/>
    <s v="Mercy Urgent Care 257"/>
    <x v="21"/>
    <n v="14"/>
    <n v="14"/>
    <n v="100"/>
    <s v="GT"/>
    <n v="99"/>
    <s v="PASS"/>
    <x v="0"/>
  </r>
  <r>
    <s v="1-23-vaccine_eligibility_code_is_present-"/>
    <n v="54"/>
    <s v="Mercy Urgent Care 257"/>
    <x v="22"/>
    <n v="14"/>
    <n v="14"/>
    <n v="100"/>
    <s v="GT"/>
    <n v="99"/>
    <s v="PASS"/>
    <x v="0"/>
  </r>
  <r>
    <s v="1-24-vaccine_funding_source_is_present-"/>
    <n v="54"/>
    <s v="Mercy Urgent Care 257"/>
    <x v="23"/>
    <n v="14"/>
    <n v="14"/>
    <n v="100"/>
    <s v="GT"/>
    <n v="99"/>
    <s v="PASS"/>
    <x v="0"/>
  </r>
  <r>
    <s v="2-1-patients_born_on_the_first_of_the_month_do_not_exceed_normal_distribution_of_birth_dates-"/>
    <n v="54"/>
    <s v="Mercy Urgent Care 257"/>
    <x v="24"/>
    <n v="0"/>
    <n v="4"/>
    <n v="0"/>
    <s v="LT"/>
    <n v="4"/>
    <s v="PASS"/>
    <x v="0"/>
  </r>
  <r>
    <s v="2-2-patients_born_on_the_15th_of_the_month_do_not_exceed_normal_distribution_of_birth_dates-"/>
    <n v="54"/>
    <s v="Mercy Urgent Care 257"/>
    <x v="25"/>
    <n v="0"/>
    <n v="4"/>
    <n v="0"/>
    <s v="LT"/>
    <n v="4"/>
    <s v="PASS"/>
    <x v="0"/>
  </r>
  <r>
    <s v="2-3-patients_born_on_the_last_day_of_the_month_do_not_exceed_normal_distribution_of_birth_dates-"/>
    <n v="54"/>
    <s v="Mercy Urgent Care 257"/>
    <x v="26"/>
    <n v="0"/>
    <n v="4"/>
    <n v="0"/>
    <s v="LT"/>
    <n v="4"/>
    <s v="PASS"/>
    <x v="0"/>
  </r>
  <r>
    <s v="2-4-patient_has_more_vaccinations_than_expected-"/>
    <n v="54"/>
    <s v="Mercy Urgent Care 257"/>
    <x v="27"/>
    <n v="0"/>
    <n v="4"/>
    <n v="0"/>
    <s v="LT"/>
    <n v="1"/>
    <s v="PASS"/>
    <x v="0"/>
  </r>
  <r>
    <s v="2-5-vaccine_administration_date_is_after_vaccine_lot_expiration_date-"/>
    <n v="54"/>
    <s v="Mercy Urgent Care 257"/>
    <x v="28"/>
    <n v="0"/>
    <n v="14"/>
    <n v="0"/>
    <s v="LT"/>
    <n v="1"/>
    <s v="PASS"/>
    <x v="0"/>
  </r>
  <r>
    <s v="2-6-vaccine_administration_date_is_before_birth_date-"/>
    <n v="54"/>
    <s v="Mercy Urgent Care 257"/>
    <x v="29"/>
    <n v="0"/>
    <n v="14"/>
    <n v="0"/>
    <s v="LT"/>
    <n v="1"/>
    <s v="PASS"/>
    <x v="0"/>
  </r>
  <r>
    <s v="2-7-vaccine_administration_dates_on_the_first_day_of_the_month_do_not_exceed_normal_distribution_of_administrations_dates-"/>
    <n v="54"/>
    <s v="Mercy Urgent Care 257"/>
    <x v="30"/>
    <n v="0"/>
    <n v="14"/>
    <n v="0"/>
    <s v="LT"/>
    <n v="4"/>
    <s v="PASS"/>
    <x v="0"/>
  </r>
  <r>
    <s v="2-8-vaccine_administration_dates_on_the_15th_of_the_month_do_not_exceed_normal_distribution_of_administration_dates-"/>
    <n v="54"/>
    <s v="Mercy Urgent Care 257"/>
    <x v="31"/>
    <n v="0"/>
    <n v="14"/>
    <n v="0"/>
    <s v="LT"/>
    <n v="4"/>
    <s v="PASS"/>
    <x v="0"/>
  </r>
  <r>
    <s v="2-9-vaccine_administration_dates_on_the_last_day_of_the_month_do_not_exceed_normal_distribution_of_administration_dates-"/>
    <n v="54"/>
    <s v="Mercy Urgent Care 257"/>
    <x v="32"/>
    <n v="0"/>
    <n v="14"/>
    <n v="0"/>
    <s v="LT"/>
    <n v="4"/>
    <s v="PASS"/>
    <x v="0"/>
  </r>
  <r>
    <s v="2-10-vaccine_administration_code_was_administered_at_an_improbable_age-"/>
    <n v="54"/>
    <s v="Mercy Urgent Care 257"/>
    <x v="33"/>
    <n v="0"/>
    <n v="14"/>
    <n v="0"/>
    <s v="LT"/>
    <n v="1"/>
    <s v="PASS"/>
    <x v="0"/>
  </r>
  <r>
    <s v="2-11-vaccine_administration_code_is_not_specific_for_administered_vaccination_event-"/>
    <n v="54"/>
    <s v="Mercy Urgent Care 257"/>
    <x v="34"/>
    <n v="0"/>
    <n v="14"/>
    <n v="0"/>
    <s v="LT"/>
    <n v="1"/>
    <s v="PASS"/>
    <x v="0"/>
  </r>
  <r>
    <s v="2-12-vaccine_lot_number_has_an_invalid_prefix-"/>
    <n v="54"/>
    <s v="Mercy Urgent Care 257"/>
    <x v="35"/>
    <n v="0"/>
    <n v="14"/>
    <n v="0"/>
    <s v="LT"/>
    <n v="1"/>
    <s v="PASS"/>
    <x v="0"/>
  </r>
  <r>
    <s v="2-13-vaccine_lot_number_has_an_invalid_infix-"/>
    <n v="54"/>
    <s v="Mercy Urgent Care 257"/>
    <x v="36"/>
    <n v="0"/>
    <n v="14"/>
    <n v="0"/>
    <s v="LT"/>
    <n v="1"/>
    <s v="PASS"/>
    <x v="0"/>
  </r>
  <r>
    <s v="2-14-vaccine_lot_number_has_an_invalid_suffix-"/>
    <n v="54"/>
    <s v="Mercy Urgent Care 257"/>
    <x v="37"/>
    <n v="0"/>
    <n v="14"/>
    <n v="0"/>
    <s v="LT"/>
    <n v="1"/>
    <s v="PASS"/>
    <x v="0"/>
  </r>
  <r>
    <s v="2-15-vaccine_lot_number_contains_at_least_one_invalid_character-"/>
    <n v="54"/>
    <s v="Mercy Urgent Care 257"/>
    <x v="38"/>
    <n v="0"/>
    <n v="14"/>
    <n v="0"/>
    <s v="LT"/>
    <n v="1"/>
    <s v="PASS"/>
    <x v="0"/>
  </r>
  <r>
    <s v="2-16-vaccine_lot_number_is_too_short-"/>
    <n v="54"/>
    <s v="Mercy Urgent Care 257"/>
    <x v="39"/>
    <n v="0"/>
    <n v="14"/>
    <n v="0"/>
    <s v="LT"/>
    <n v="1"/>
    <s v="PASS"/>
    <x v="0"/>
  </r>
  <r>
    <s v="2-17-vaccine_administration_code_is_unrecognized-"/>
    <n v="54"/>
    <s v="Mercy Urgent Care 257"/>
    <x v="40"/>
    <n v="0"/>
    <n v="14"/>
    <n v="0"/>
    <s v="LT"/>
    <n v="1"/>
    <s v="PASS"/>
    <x v="0"/>
  </r>
  <r>
    <s v="2-18-vaccine_manufacturer_is_unrecognized-"/>
    <n v="54"/>
    <s v="Mercy Urgent Care 257"/>
    <x v="41"/>
    <n v="0"/>
    <n v="14"/>
    <n v="0"/>
    <s v="LT"/>
    <n v="1"/>
    <s v="PASS"/>
    <x v="0"/>
  </r>
  <r>
    <s v="2-19-vaccine_administration_route_is_unrecognized-"/>
    <n v="54"/>
    <s v="Mercy Urgent Care 257"/>
    <x v="42"/>
    <n v="0"/>
    <n v="14"/>
    <n v="0"/>
    <s v="LT"/>
    <n v="1"/>
    <s v="PASS"/>
    <x v="0"/>
  </r>
  <r>
    <s v="2-20-vaccine_body_site_is_unrecognized-"/>
    <n v="54"/>
    <s v="Mercy Urgent Care 257"/>
    <x v="43"/>
    <n v="0"/>
    <n v="14"/>
    <n v="0"/>
    <s v="LT"/>
    <n v="1"/>
    <s v="PASS"/>
    <x v="0"/>
  </r>
  <r>
    <s v="2-21-vaccination_information_source_is_administered_but_appeared_to_be_historical-"/>
    <n v="54"/>
    <s v="Mercy Urgent Care 257"/>
    <x v="44"/>
    <n v="0"/>
    <n v="14"/>
    <n v="0"/>
    <s v="NONE"/>
    <s v="NONE"/>
    <s v="NONE"/>
    <x v="0"/>
  </r>
  <r>
    <s v="2-22-_funding_source_does_not_match_eligibility_code"/>
    <n v="54"/>
    <s v="Mercy Urgent Care 257"/>
    <x v="45"/>
    <n v="0"/>
    <n v="14"/>
    <n v="0"/>
    <s v="NONE"/>
    <s v="NONE"/>
    <s v="NONE"/>
    <x v="0"/>
  </r>
  <r>
    <s v="3-1-administered_vaccination_events_are_entered_into_the_iis_within_one_calendar_day_from_administration_date-"/>
    <n v="54"/>
    <s v="Mercy Urgent Care 257"/>
    <x v="46"/>
    <n v="14"/>
    <n v="14"/>
    <n v="100"/>
    <s v="GT"/>
    <n v="95"/>
    <s v="PASS"/>
    <x v="0"/>
  </r>
  <r>
    <s v="3-2-patient_entry_into_iis_≤30_days_from_birth"/>
    <n v="54"/>
    <s v="Mercy Urgent Care 257"/>
    <x v="47"/>
    <n v="4"/>
    <n v="4"/>
    <n v="100"/>
    <s v="GT"/>
    <n v="95"/>
    <s v="PASS"/>
    <x v="0"/>
  </r>
  <r>
    <s v="3-3-patient_entry_into_iis_30–45_days_from_birth"/>
    <n v="54"/>
    <s v="Mercy Urgent Care 257"/>
    <x v="48"/>
    <n v="0"/>
    <n v="4"/>
    <n v="0"/>
    <s v="LT"/>
    <n v="5"/>
    <s v="PASS"/>
    <x v="0"/>
  </r>
  <r>
    <s v="3-4-patient_entry_into_iis_45–60_days_from_birth"/>
    <n v="54"/>
    <s v="Mercy Urgent Care 257"/>
    <x v="49"/>
    <n v="0"/>
    <n v="4"/>
    <n v="0"/>
    <s v="LT"/>
    <n v="5"/>
    <s v="PASS"/>
    <x v="0"/>
  </r>
  <r>
    <s v="3-5-patient_entry_into_iis_&gt;_60_days_from_birth"/>
    <n v="54"/>
    <s v="Mercy Urgent Care 257"/>
    <x v="50"/>
    <n v="0"/>
    <n v="4"/>
    <n v="0"/>
    <s v="LT"/>
    <n v="5"/>
    <s v="PASS"/>
    <x v="0"/>
  </r>
  <r>
    <s v="3-6-administered_dose_entry_into_iis_2-7_days_from_admin_date"/>
    <n v="54"/>
    <s v="Mercy Urgent Care 257"/>
    <x v="51"/>
    <n v="0"/>
    <n v="14"/>
    <n v="0"/>
    <s v="LT"/>
    <n v="5"/>
    <s v="PASS"/>
    <x v="0"/>
  </r>
  <r>
    <s v="3-7-administered_dose_entry_into_iis_8-14_days_from_admin_date"/>
    <n v="54"/>
    <s v="Mercy Urgent Care 257"/>
    <x v="52"/>
    <n v="0"/>
    <n v="14"/>
    <n v="0"/>
    <s v="LT"/>
    <n v="5"/>
    <s v="PASS"/>
    <x v="0"/>
  </r>
  <r>
    <s v="3-8-administered_dose_entry_into_iis_&gt;_14_days_from_admin_date"/>
    <n v="54"/>
    <s v="Mercy Urgent Care 257"/>
    <x v="53"/>
    <n v="0"/>
    <n v="14"/>
    <n v="0"/>
    <s v="LT"/>
    <n v="5"/>
    <s v="PASS"/>
    <x v="0"/>
  </r>
  <r>
    <s v="1-1-patient_first_name_is_present-"/>
    <n v="152"/>
    <s v="Mercy Urgent Care 307"/>
    <x v="0"/>
    <n v="3"/>
    <n v="3"/>
    <n v="100"/>
    <s v="GT"/>
    <n v="99"/>
    <s v="PASS"/>
    <x v="0"/>
  </r>
  <r>
    <s v="1-2-patient_middle_name_is_present-"/>
    <n v="152"/>
    <s v="Mercy Urgent Care 307"/>
    <x v="1"/>
    <n v="1"/>
    <n v="3"/>
    <n v="33.33"/>
    <s v="GT"/>
    <n v="75"/>
    <s v="FAIL"/>
    <x v="0"/>
  </r>
  <r>
    <s v="1-3-patient_name_last_is_present-"/>
    <n v="152"/>
    <s v="Mercy Urgent Care 307"/>
    <x v="2"/>
    <n v="3"/>
    <n v="3"/>
    <n v="100"/>
    <s v="GT"/>
    <n v="99"/>
    <s v="PASS"/>
    <x v="0"/>
  </r>
  <r>
    <s v="1-4-patient_birth_date_is_present-_x0009_"/>
    <n v="152"/>
    <s v="Mercy Urgent Care 307"/>
    <x v="3"/>
    <n v="3"/>
    <n v="3"/>
    <n v="100"/>
    <s v="GT"/>
    <n v="99"/>
    <s v="PASS"/>
    <x v="0"/>
  </r>
  <r>
    <s v="1-5-patient_gender_is_present-"/>
    <n v="152"/>
    <s v="Mercy Urgent Care 307"/>
    <x v="4"/>
    <n v="3"/>
    <n v="3"/>
    <n v="100"/>
    <s v="GT"/>
    <n v="99"/>
    <s v="PASS"/>
    <x v="0"/>
  </r>
  <r>
    <s v="1-6-patient_address_street_is_present-"/>
    <n v="152"/>
    <s v="Mercy Urgent Care 307"/>
    <x v="5"/>
    <n v="3"/>
    <n v="3"/>
    <n v="100"/>
    <s v="GT"/>
    <n v="85"/>
    <s v="PASS"/>
    <x v="0"/>
  </r>
  <r>
    <s v="1-7-_patient_address_city_is_present-_x0009_"/>
    <n v="152"/>
    <s v="Mercy Urgent Care 307"/>
    <x v="6"/>
    <n v="3"/>
    <n v="3"/>
    <n v="100"/>
    <s v="GT"/>
    <n v="85"/>
    <s v="PASS"/>
    <x v="0"/>
  </r>
  <r>
    <s v="1-8-patient_address_state_is_present-_x0009_"/>
    <n v="152"/>
    <s v="Mercy Urgent Care 307"/>
    <x v="7"/>
    <n v="3"/>
    <n v="3"/>
    <n v="100"/>
    <s v="GT"/>
    <n v="85"/>
    <s v="PASS"/>
    <x v="0"/>
  </r>
  <r>
    <s v="1-9-patient_address_zip_code_is_present-_x0009_"/>
    <n v="152"/>
    <s v="Mercy Urgent Care 307"/>
    <x v="8"/>
    <n v="3"/>
    <n v="3"/>
    <n v="100"/>
    <s v="GT"/>
    <n v="85"/>
    <s v="PASS"/>
    <x v="0"/>
  </r>
  <r>
    <s v="1-10-patient_complete_address_is_present-"/>
    <n v="152"/>
    <s v="Mercy Urgent Care 307"/>
    <x v="9"/>
    <n v="3"/>
    <n v="3"/>
    <n v="100"/>
    <s v="GT"/>
    <n v="85"/>
    <s v="PASS"/>
    <x v="0"/>
  </r>
  <r>
    <s v="1-11-patient_race_is_present-"/>
    <n v="152"/>
    <s v="Mercy Urgent Care 307"/>
    <x v="10"/>
    <n v="3"/>
    <n v="3"/>
    <n v="100"/>
    <s v="GT"/>
    <n v="95"/>
    <s v="PASS"/>
    <x v="0"/>
  </r>
  <r>
    <s v="1-12-patient_ethnicity_is_present-"/>
    <n v="152"/>
    <s v="Mercy Urgent Care 307"/>
    <x v="11"/>
    <n v="3"/>
    <n v="3"/>
    <n v="100"/>
    <s v="GT"/>
    <n v="95"/>
    <s v="PASS"/>
    <x v="0"/>
  </r>
  <r>
    <s v="1-13-patient_phone_number_is_present-"/>
    <n v="152"/>
    <s v="Mercy Urgent Care 307"/>
    <x v="12"/>
    <n v="3"/>
    <n v="3"/>
    <n v="100"/>
    <s v="GT"/>
    <n v="90"/>
    <s v="PASS"/>
    <x v="0"/>
  </r>
  <r>
    <s v="1-14-patient_email_is_present-"/>
    <n v="152"/>
    <s v="Mercy Urgent Care 307"/>
    <x v="13"/>
    <n v="0"/>
    <n v="3"/>
    <n v="0"/>
    <s v="GT"/>
    <n v="90"/>
    <s v="FAIL"/>
    <x v="0"/>
  </r>
  <r>
    <s v="1-15-mother’s_maiden_name_is_present-"/>
    <n v="152"/>
    <s v="Mercy Urgent Care 307"/>
    <x v="14"/>
    <n v="1"/>
    <n v="3"/>
    <n v="33.33"/>
    <s v="GT"/>
    <n v="90"/>
    <s v="FAIL"/>
    <x v="0"/>
  </r>
  <r>
    <s v="1-16-responsible_person_first_name_is_present-"/>
    <n v="152"/>
    <s v="Mercy Urgent Care 307"/>
    <x v="15"/>
    <n v="1"/>
    <n v="3"/>
    <n v="33.33"/>
    <s v="GT"/>
    <n v="90"/>
    <s v="FAIL"/>
    <x v="0"/>
  </r>
  <r>
    <s v="1-17-responsible_person_last_name_is_present-"/>
    <n v="152"/>
    <s v="Mercy Urgent Care 307"/>
    <x v="16"/>
    <n v="1"/>
    <n v="3"/>
    <n v="33.33"/>
    <s v="GT"/>
    <n v="90"/>
    <s v="FAIL"/>
    <x v="0"/>
  </r>
  <r>
    <s v="1-18-vaccine_administration_code_is_present-"/>
    <n v="152"/>
    <s v="Mercy Urgent Care 307"/>
    <x v="17"/>
    <n v="9"/>
    <n v="9"/>
    <n v="100"/>
    <s v="GT"/>
    <n v="99"/>
    <s v="PASS"/>
    <x v="0"/>
  </r>
  <r>
    <s v="1-19-vaccine_administration_date_is_present-"/>
    <n v="152"/>
    <s v="Mercy Urgent Care 307"/>
    <x v="18"/>
    <n v="9"/>
    <n v="9"/>
    <n v="100"/>
    <s v="GT"/>
    <n v="99"/>
    <s v="PASS"/>
    <x v="0"/>
  </r>
  <r>
    <s v="1-20-vaccine_information_source_(e-g-_admin/historical_indicator)_is_present-"/>
    <n v="152"/>
    <s v="Mercy Urgent Care 307"/>
    <x v="19"/>
    <n v="9"/>
    <n v="9"/>
    <n v="100"/>
    <s v="GT"/>
    <n v="99"/>
    <s v="PASS"/>
    <x v="0"/>
  </r>
  <r>
    <s v="1-21-vaccine_lot_number_is_present-"/>
    <n v="152"/>
    <s v="Mercy Urgent Care 307"/>
    <x v="20"/>
    <n v="9"/>
    <n v="9"/>
    <n v="100"/>
    <s v="GT"/>
    <n v="99"/>
    <s v="PASS"/>
    <x v="0"/>
  </r>
  <r>
    <s v="1-22-vaccine_lot_expiration_date_is_present-"/>
    <n v="152"/>
    <s v="Mercy Urgent Care 307"/>
    <x v="21"/>
    <n v="9"/>
    <n v="9"/>
    <n v="100"/>
    <s v="GT"/>
    <n v="99"/>
    <s v="PASS"/>
    <x v="0"/>
  </r>
  <r>
    <s v="1-23-vaccine_eligibility_code_is_present-"/>
    <n v="152"/>
    <s v="Mercy Urgent Care 307"/>
    <x v="22"/>
    <n v="9"/>
    <n v="9"/>
    <n v="100"/>
    <s v="GT"/>
    <n v="99"/>
    <s v="PASS"/>
    <x v="0"/>
  </r>
  <r>
    <s v="1-24-vaccine_funding_source_is_present-"/>
    <n v="152"/>
    <s v="Mercy Urgent Care 307"/>
    <x v="23"/>
    <n v="9"/>
    <n v="9"/>
    <n v="100"/>
    <s v="GT"/>
    <n v="99"/>
    <s v="PASS"/>
    <x v="0"/>
  </r>
  <r>
    <s v="2-1-patients_born_on_the_first_of_the_month_do_not_exceed_normal_distribution_of_birth_dates-"/>
    <n v="152"/>
    <s v="Mercy Urgent Care 307"/>
    <x v="24"/>
    <n v="0"/>
    <n v="3"/>
    <n v="0"/>
    <s v="LT"/>
    <n v="4"/>
    <s v="PASS"/>
    <x v="0"/>
  </r>
  <r>
    <s v="2-2-patients_born_on_the_15th_of_the_month_do_not_exceed_normal_distribution_of_birth_dates-"/>
    <n v="152"/>
    <s v="Mercy Urgent Care 307"/>
    <x v="25"/>
    <n v="0"/>
    <n v="3"/>
    <n v="0"/>
    <s v="LT"/>
    <n v="4"/>
    <s v="PASS"/>
    <x v="0"/>
  </r>
  <r>
    <s v="2-3-patients_born_on_the_last_day_of_the_month_do_not_exceed_normal_distribution_of_birth_dates-"/>
    <n v="152"/>
    <s v="Mercy Urgent Care 307"/>
    <x v="26"/>
    <n v="0"/>
    <n v="3"/>
    <n v="0"/>
    <s v="LT"/>
    <n v="4"/>
    <s v="PASS"/>
    <x v="0"/>
  </r>
  <r>
    <s v="2-4-patient_has_more_vaccinations_than_expected-"/>
    <n v="152"/>
    <s v="Mercy Urgent Care 307"/>
    <x v="27"/>
    <n v="0"/>
    <n v="3"/>
    <n v="0"/>
    <s v="LT"/>
    <n v="1"/>
    <s v="PASS"/>
    <x v="0"/>
  </r>
  <r>
    <s v="2-5-vaccine_administration_date_is_after_vaccine_lot_expiration_date-"/>
    <n v="152"/>
    <s v="Mercy Urgent Care 307"/>
    <x v="28"/>
    <n v="0"/>
    <n v="9"/>
    <n v="0"/>
    <s v="LT"/>
    <n v="1"/>
    <s v="PASS"/>
    <x v="0"/>
  </r>
  <r>
    <s v="2-6-vaccine_administration_date_is_before_birth_date-"/>
    <n v="152"/>
    <s v="Mercy Urgent Care 307"/>
    <x v="29"/>
    <n v="0"/>
    <n v="9"/>
    <n v="0"/>
    <s v="LT"/>
    <n v="1"/>
    <s v="PASS"/>
    <x v="0"/>
  </r>
  <r>
    <s v="2-7-vaccine_administration_dates_on_the_first_day_of_the_month_do_not_exceed_normal_distribution_of_administrations_dates-"/>
    <n v="152"/>
    <s v="Mercy Urgent Care 307"/>
    <x v="30"/>
    <n v="0"/>
    <n v="9"/>
    <n v="0"/>
    <s v="LT"/>
    <n v="4"/>
    <s v="PASS"/>
    <x v="0"/>
  </r>
  <r>
    <s v="2-8-vaccine_administration_dates_on_the_15th_of_the_month_do_not_exceed_normal_distribution_of_administration_dates-"/>
    <n v="152"/>
    <s v="Mercy Urgent Care 307"/>
    <x v="31"/>
    <n v="0"/>
    <n v="9"/>
    <n v="0"/>
    <s v="LT"/>
    <n v="4"/>
    <s v="PASS"/>
    <x v="0"/>
  </r>
  <r>
    <s v="2-9-vaccine_administration_dates_on_the_last_day_of_the_month_do_not_exceed_normal_distribution_of_administration_dates-"/>
    <n v="152"/>
    <s v="Mercy Urgent Care 307"/>
    <x v="32"/>
    <n v="0"/>
    <n v="9"/>
    <n v="0"/>
    <s v="LT"/>
    <n v="4"/>
    <s v="PASS"/>
    <x v="0"/>
  </r>
  <r>
    <s v="2-10-vaccine_administration_code_was_administered_at_an_improbable_age-"/>
    <n v="152"/>
    <s v="Mercy Urgent Care 307"/>
    <x v="33"/>
    <n v="0"/>
    <n v="9"/>
    <n v="0"/>
    <s v="LT"/>
    <n v="1"/>
    <s v="PASS"/>
    <x v="0"/>
  </r>
  <r>
    <s v="2-11-vaccine_administration_code_is_not_specific_for_administered_vaccination_event-"/>
    <n v="152"/>
    <s v="Mercy Urgent Care 307"/>
    <x v="34"/>
    <n v="0"/>
    <n v="9"/>
    <n v="0"/>
    <s v="LT"/>
    <n v="1"/>
    <s v="PASS"/>
    <x v="0"/>
  </r>
  <r>
    <s v="2-12-vaccine_lot_number_has_an_invalid_prefix-"/>
    <n v="152"/>
    <s v="Mercy Urgent Care 307"/>
    <x v="35"/>
    <n v="0"/>
    <n v="9"/>
    <n v="0"/>
    <s v="LT"/>
    <n v="1"/>
    <s v="PASS"/>
    <x v="0"/>
  </r>
  <r>
    <s v="2-13-vaccine_lot_number_has_an_invalid_infix-"/>
    <n v="152"/>
    <s v="Mercy Urgent Care 307"/>
    <x v="36"/>
    <n v="0"/>
    <n v="9"/>
    <n v="0"/>
    <s v="LT"/>
    <n v="1"/>
    <s v="PASS"/>
    <x v="0"/>
  </r>
  <r>
    <s v="2-14-vaccine_lot_number_has_an_invalid_suffix-"/>
    <n v="152"/>
    <s v="Mercy Urgent Care 307"/>
    <x v="37"/>
    <n v="0"/>
    <n v="9"/>
    <n v="0"/>
    <s v="LT"/>
    <n v="1"/>
    <s v="PASS"/>
    <x v="0"/>
  </r>
  <r>
    <s v="2-15-vaccine_lot_number_contains_at_least_one_invalid_character-"/>
    <n v="152"/>
    <s v="Mercy Urgent Care 307"/>
    <x v="38"/>
    <n v="0"/>
    <n v="9"/>
    <n v="0"/>
    <s v="LT"/>
    <n v="1"/>
    <s v="PASS"/>
    <x v="0"/>
  </r>
  <r>
    <s v="2-16-vaccine_lot_number_is_too_short-"/>
    <n v="152"/>
    <s v="Mercy Urgent Care 307"/>
    <x v="39"/>
    <n v="0"/>
    <n v="9"/>
    <n v="0"/>
    <s v="LT"/>
    <n v="1"/>
    <s v="PASS"/>
    <x v="0"/>
  </r>
  <r>
    <s v="2-17-vaccine_administration_code_is_unrecognized-"/>
    <n v="152"/>
    <s v="Mercy Urgent Care 307"/>
    <x v="40"/>
    <n v="0"/>
    <n v="9"/>
    <n v="0"/>
    <s v="LT"/>
    <n v="1"/>
    <s v="PASS"/>
    <x v="0"/>
  </r>
  <r>
    <s v="2-18-vaccine_manufacturer_is_unrecognized-"/>
    <n v="152"/>
    <s v="Mercy Urgent Care 307"/>
    <x v="41"/>
    <n v="0"/>
    <n v="9"/>
    <n v="0"/>
    <s v="LT"/>
    <n v="1"/>
    <s v="PASS"/>
    <x v="0"/>
  </r>
  <r>
    <s v="2-19-vaccine_administration_route_is_unrecognized-"/>
    <n v="152"/>
    <s v="Mercy Urgent Care 307"/>
    <x v="42"/>
    <n v="0"/>
    <n v="9"/>
    <n v="0"/>
    <s v="LT"/>
    <n v="1"/>
    <s v="PASS"/>
    <x v="0"/>
  </r>
  <r>
    <s v="2-20-vaccine_body_site_is_unrecognized-"/>
    <n v="152"/>
    <s v="Mercy Urgent Care 307"/>
    <x v="43"/>
    <n v="0"/>
    <n v="9"/>
    <n v="0"/>
    <s v="LT"/>
    <n v="1"/>
    <s v="PASS"/>
    <x v="0"/>
  </r>
  <r>
    <s v="2-21-vaccination_information_source_is_administered_but_appeared_to_be_historical-"/>
    <n v="152"/>
    <s v="Mercy Urgent Care 307"/>
    <x v="44"/>
    <n v="0"/>
    <n v="9"/>
    <n v="0"/>
    <s v="NONE"/>
    <s v="NONE"/>
    <s v="NONE"/>
    <x v="0"/>
  </r>
  <r>
    <s v="2-22-_funding_source_does_not_match_eligibility_code"/>
    <n v="152"/>
    <s v="Mercy Urgent Care 307"/>
    <x v="45"/>
    <n v="0"/>
    <n v="9"/>
    <n v="0"/>
    <s v="NONE"/>
    <s v="NONE"/>
    <s v="NONE"/>
    <x v="0"/>
  </r>
  <r>
    <s v="3-1-administered_vaccination_events_are_entered_into_the_iis_within_one_calendar_day_from_administration_date-"/>
    <n v="152"/>
    <s v="Mercy Urgent Care 307"/>
    <x v="46"/>
    <n v="8"/>
    <n v="9"/>
    <n v="88.89"/>
    <s v="GT"/>
    <n v="95"/>
    <s v="FAIL"/>
    <x v="0"/>
  </r>
  <r>
    <s v="3-2-patient_entry_into_iis_≤30_days_from_birth"/>
    <n v="152"/>
    <s v="Mercy Urgent Care 307"/>
    <x v="47"/>
    <n v="3"/>
    <n v="3"/>
    <n v="100"/>
    <s v="GT"/>
    <n v="95"/>
    <s v="PASS"/>
    <x v="0"/>
  </r>
  <r>
    <s v="3-3-patient_entry_into_iis_30–45_days_from_birth"/>
    <n v="152"/>
    <s v="Mercy Urgent Care 307"/>
    <x v="48"/>
    <n v="0"/>
    <n v="3"/>
    <n v="0"/>
    <s v="LT"/>
    <n v="5"/>
    <s v="PASS"/>
    <x v="0"/>
  </r>
  <r>
    <s v="3-4-patient_entry_into_iis_45–60_days_from_birth"/>
    <n v="152"/>
    <s v="Mercy Urgent Care 307"/>
    <x v="49"/>
    <n v="0"/>
    <n v="3"/>
    <n v="0"/>
    <s v="LT"/>
    <n v="5"/>
    <s v="PASS"/>
    <x v="0"/>
  </r>
  <r>
    <s v="3-5-patient_entry_into_iis_&gt;_60_days_from_birth"/>
    <n v="152"/>
    <s v="Mercy Urgent Care 307"/>
    <x v="50"/>
    <n v="0"/>
    <n v="3"/>
    <n v="0"/>
    <s v="LT"/>
    <n v="5"/>
    <s v="PASS"/>
    <x v="0"/>
  </r>
  <r>
    <s v="3-6-administered_dose_entry_into_iis_2-7_days_from_admin_date"/>
    <n v="152"/>
    <s v="Mercy Urgent Care 307"/>
    <x v="51"/>
    <n v="0"/>
    <n v="9"/>
    <n v="0"/>
    <s v="LT"/>
    <n v="5"/>
    <s v="PASS"/>
    <x v="0"/>
  </r>
  <r>
    <s v="3-7-administered_dose_entry_into_iis_8-14_days_from_admin_date"/>
    <n v="152"/>
    <s v="Mercy Urgent Care 307"/>
    <x v="52"/>
    <n v="0"/>
    <n v="9"/>
    <n v="0"/>
    <s v="LT"/>
    <n v="5"/>
    <s v="PASS"/>
    <x v="0"/>
  </r>
  <r>
    <s v="3-8-administered_dose_entry_into_iis_&gt;_14_days_from_admin_date"/>
    <n v="152"/>
    <s v="Mercy Urgent Care 307"/>
    <x v="53"/>
    <n v="1"/>
    <n v="9"/>
    <n v="11.11"/>
    <s v="LT"/>
    <n v="5"/>
    <s v="FAIL"/>
    <x v="0"/>
  </r>
  <r>
    <s v="1-1-patient_first_name_is_present-"/>
    <n v="45"/>
    <s v="Mercy Urgent Care 324"/>
    <x v="0"/>
    <n v="17"/>
    <n v="17"/>
    <n v="100"/>
    <s v="GT"/>
    <n v="99"/>
    <s v="PASS"/>
    <x v="0"/>
  </r>
  <r>
    <s v="1-2-patient_middle_name_is_present-"/>
    <n v="45"/>
    <s v="Mercy Urgent Care 324"/>
    <x v="1"/>
    <n v="16"/>
    <n v="17"/>
    <n v="94.12"/>
    <s v="GT"/>
    <n v="75"/>
    <s v="PASS"/>
    <x v="0"/>
  </r>
  <r>
    <s v="1-3-patient_name_last_is_present-"/>
    <n v="45"/>
    <s v="Mercy Urgent Care 324"/>
    <x v="2"/>
    <n v="17"/>
    <n v="17"/>
    <n v="100"/>
    <s v="GT"/>
    <n v="99"/>
    <s v="PASS"/>
    <x v="0"/>
  </r>
  <r>
    <s v="1-4-patient_birth_date_is_present-_x0009_"/>
    <n v="45"/>
    <s v="Mercy Urgent Care 324"/>
    <x v="3"/>
    <n v="17"/>
    <n v="17"/>
    <n v="100"/>
    <s v="GT"/>
    <n v="99"/>
    <s v="PASS"/>
    <x v="0"/>
  </r>
  <r>
    <s v="1-5-patient_gender_is_present-"/>
    <n v="45"/>
    <s v="Mercy Urgent Care 324"/>
    <x v="4"/>
    <n v="17"/>
    <n v="17"/>
    <n v="100"/>
    <s v="GT"/>
    <n v="99"/>
    <s v="PASS"/>
    <x v="0"/>
  </r>
  <r>
    <s v="1-6-patient_address_street_is_present-"/>
    <n v="45"/>
    <s v="Mercy Urgent Care 324"/>
    <x v="5"/>
    <n v="17"/>
    <n v="17"/>
    <n v="100"/>
    <s v="GT"/>
    <n v="85"/>
    <s v="PASS"/>
    <x v="0"/>
  </r>
  <r>
    <s v="1-7-_patient_address_city_is_present-_x0009_"/>
    <n v="45"/>
    <s v="Mercy Urgent Care 324"/>
    <x v="6"/>
    <n v="17"/>
    <n v="17"/>
    <n v="100"/>
    <s v="GT"/>
    <n v="85"/>
    <s v="PASS"/>
    <x v="0"/>
  </r>
  <r>
    <s v="1-8-patient_address_state_is_present-_x0009_"/>
    <n v="45"/>
    <s v="Mercy Urgent Care 324"/>
    <x v="7"/>
    <n v="17"/>
    <n v="17"/>
    <n v="100"/>
    <s v="GT"/>
    <n v="85"/>
    <s v="PASS"/>
    <x v="0"/>
  </r>
  <r>
    <s v="1-9-patient_address_zip_code_is_present-_x0009_"/>
    <n v="45"/>
    <s v="Mercy Urgent Care 324"/>
    <x v="8"/>
    <n v="17"/>
    <n v="17"/>
    <n v="100"/>
    <s v="GT"/>
    <n v="85"/>
    <s v="PASS"/>
    <x v="0"/>
  </r>
  <r>
    <s v="1-10-patient_complete_address_is_present-"/>
    <n v="45"/>
    <s v="Mercy Urgent Care 324"/>
    <x v="9"/>
    <n v="17"/>
    <n v="17"/>
    <n v="100"/>
    <s v="GT"/>
    <n v="85"/>
    <s v="PASS"/>
    <x v="0"/>
  </r>
  <r>
    <s v="1-11-patient_race_is_present-"/>
    <n v="45"/>
    <s v="Mercy Urgent Care 324"/>
    <x v="10"/>
    <n v="17"/>
    <n v="17"/>
    <n v="100"/>
    <s v="GT"/>
    <n v="95"/>
    <s v="PASS"/>
    <x v="0"/>
  </r>
  <r>
    <s v="1-12-patient_ethnicity_is_present-"/>
    <n v="45"/>
    <s v="Mercy Urgent Care 324"/>
    <x v="11"/>
    <n v="17"/>
    <n v="17"/>
    <n v="100"/>
    <s v="GT"/>
    <n v="95"/>
    <s v="PASS"/>
    <x v="0"/>
  </r>
  <r>
    <s v="1-13-patient_phone_number_is_present-"/>
    <n v="45"/>
    <s v="Mercy Urgent Care 324"/>
    <x v="12"/>
    <n v="17"/>
    <n v="17"/>
    <n v="100"/>
    <s v="GT"/>
    <n v="90"/>
    <s v="PASS"/>
    <x v="0"/>
  </r>
  <r>
    <s v="1-14-patient_email_is_present-"/>
    <n v="45"/>
    <s v="Mercy Urgent Care 324"/>
    <x v="13"/>
    <n v="7"/>
    <n v="17"/>
    <n v="41.18"/>
    <s v="GT"/>
    <n v="90"/>
    <s v="FAIL"/>
    <x v="0"/>
  </r>
  <r>
    <s v="1-15-mother’s_maiden_name_is_present-"/>
    <n v="45"/>
    <s v="Mercy Urgent Care 324"/>
    <x v="14"/>
    <n v="9"/>
    <n v="17"/>
    <n v="52.94"/>
    <s v="GT"/>
    <n v="90"/>
    <s v="FAIL"/>
    <x v="0"/>
  </r>
  <r>
    <s v="1-16-responsible_person_first_name_is_present-"/>
    <n v="45"/>
    <s v="Mercy Urgent Care 324"/>
    <x v="15"/>
    <n v="9"/>
    <n v="17"/>
    <n v="52.94"/>
    <s v="GT"/>
    <n v="90"/>
    <s v="FAIL"/>
    <x v="0"/>
  </r>
  <r>
    <s v="1-17-responsible_person_last_name_is_present-"/>
    <n v="45"/>
    <s v="Mercy Urgent Care 324"/>
    <x v="16"/>
    <n v="9"/>
    <n v="17"/>
    <n v="52.94"/>
    <s v="GT"/>
    <n v="90"/>
    <s v="FAIL"/>
    <x v="0"/>
  </r>
  <r>
    <s v="1-18-vaccine_administration_code_is_present-"/>
    <n v="45"/>
    <s v="Mercy Urgent Care 324"/>
    <x v="17"/>
    <n v="106"/>
    <n v="106"/>
    <n v="100"/>
    <s v="GT"/>
    <n v="99"/>
    <s v="PASS"/>
    <x v="0"/>
  </r>
  <r>
    <s v="1-19-vaccine_administration_date_is_present-"/>
    <n v="45"/>
    <s v="Mercy Urgent Care 324"/>
    <x v="18"/>
    <n v="106"/>
    <n v="106"/>
    <n v="100"/>
    <s v="GT"/>
    <n v="99"/>
    <s v="PASS"/>
    <x v="0"/>
  </r>
  <r>
    <s v="1-20-vaccine_information_source_(e-g-_admin/historical_indicator)_is_present-"/>
    <n v="45"/>
    <s v="Mercy Urgent Care 324"/>
    <x v="19"/>
    <n v="106"/>
    <n v="106"/>
    <n v="100"/>
    <s v="GT"/>
    <n v="99"/>
    <s v="PASS"/>
    <x v="0"/>
  </r>
  <r>
    <s v="1-21-vaccine_lot_number_is_present-"/>
    <n v="45"/>
    <s v="Mercy Urgent Care 324"/>
    <x v="20"/>
    <n v="105"/>
    <n v="105"/>
    <n v="100"/>
    <s v="GT"/>
    <n v="99"/>
    <s v="PASS"/>
    <x v="0"/>
  </r>
  <r>
    <s v="1-22-vaccine_lot_expiration_date_is_present-"/>
    <n v="45"/>
    <s v="Mercy Urgent Care 324"/>
    <x v="21"/>
    <n v="105"/>
    <n v="105"/>
    <n v="100"/>
    <s v="GT"/>
    <n v="99"/>
    <s v="PASS"/>
    <x v="0"/>
  </r>
  <r>
    <s v="1-23-vaccine_eligibility_code_is_present-"/>
    <n v="45"/>
    <s v="Mercy Urgent Care 324"/>
    <x v="22"/>
    <n v="105"/>
    <n v="105"/>
    <n v="100"/>
    <s v="GT"/>
    <n v="99"/>
    <s v="PASS"/>
    <x v="0"/>
  </r>
  <r>
    <s v="1-24-vaccine_funding_source_is_present-"/>
    <n v="45"/>
    <s v="Mercy Urgent Care 324"/>
    <x v="23"/>
    <n v="105"/>
    <n v="105"/>
    <n v="100"/>
    <s v="GT"/>
    <n v="99"/>
    <s v="PASS"/>
    <x v="0"/>
  </r>
  <r>
    <s v="2-1-patients_born_on_the_first_of_the_month_do_not_exceed_normal_distribution_of_birth_dates-"/>
    <n v="45"/>
    <s v="Mercy Urgent Care 324"/>
    <x v="24"/>
    <n v="1"/>
    <n v="17"/>
    <n v="5.88"/>
    <s v="LT"/>
    <n v="4"/>
    <s v="FAIL"/>
    <x v="0"/>
  </r>
  <r>
    <s v="2-2-patients_born_on_the_15th_of_the_month_do_not_exceed_normal_distribution_of_birth_dates-"/>
    <n v="45"/>
    <s v="Mercy Urgent Care 324"/>
    <x v="25"/>
    <n v="0"/>
    <n v="17"/>
    <n v="0"/>
    <s v="LT"/>
    <n v="4"/>
    <s v="PASS"/>
    <x v="0"/>
  </r>
  <r>
    <s v="2-3-patients_born_on_the_last_day_of_the_month_do_not_exceed_normal_distribution_of_birth_dates-"/>
    <n v="45"/>
    <s v="Mercy Urgent Care 324"/>
    <x v="26"/>
    <n v="1"/>
    <n v="17"/>
    <n v="5.88"/>
    <s v="LT"/>
    <n v="4"/>
    <s v="FAIL"/>
    <x v="0"/>
  </r>
  <r>
    <s v="2-4-patient_has_more_vaccinations_than_expected-"/>
    <n v="45"/>
    <s v="Mercy Urgent Care 324"/>
    <x v="27"/>
    <n v="0"/>
    <n v="17"/>
    <n v="0"/>
    <s v="LT"/>
    <n v="1"/>
    <s v="PASS"/>
    <x v="0"/>
  </r>
  <r>
    <s v="2-5-vaccine_administration_date_is_after_vaccine_lot_expiration_date-"/>
    <n v="45"/>
    <s v="Mercy Urgent Care 324"/>
    <x v="28"/>
    <n v="0"/>
    <n v="106"/>
    <n v="0"/>
    <s v="LT"/>
    <n v="1"/>
    <s v="PASS"/>
    <x v="0"/>
  </r>
  <r>
    <s v="2-6-vaccine_administration_date_is_before_birth_date-"/>
    <n v="45"/>
    <s v="Mercy Urgent Care 324"/>
    <x v="29"/>
    <n v="0"/>
    <n v="106"/>
    <n v="0"/>
    <s v="LT"/>
    <n v="1"/>
    <s v="PASS"/>
    <x v="0"/>
  </r>
  <r>
    <s v="2-7-vaccine_administration_dates_on_the_first_day_of_the_month_do_not_exceed_normal_distribution_of_administrations_dates-"/>
    <n v="45"/>
    <s v="Mercy Urgent Care 324"/>
    <x v="30"/>
    <n v="0"/>
    <n v="106"/>
    <n v="0"/>
    <s v="LT"/>
    <n v="4"/>
    <s v="PASS"/>
    <x v="0"/>
  </r>
  <r>
    <s v="2-8-vaccine_administration_dates_on_the_15th_of_the_month_do_not_exceed_normal_distribution_of_administration_dates-"/>
    <n v="45"/>
    <s v="Mercy Urgent Care 324"/>
    <x v="31"/>
    <n v="6"/>
    <n v="106"/>
    <n v="5.66"/>
    <s v="LT"/>
    <n v="4"/>
    <s v="FAIL"/>
    <x v="0"/>
  </r>
  <r>
    <s v="2-9-vaccine_administration_dates_on_the_last_day_of_the_month_do_not_exceed_normal_distribution_of_administration_dates-"/>
    <n v="45"/>
    <s v="Mercy Urgent Care 324"/>
    <x v="32"/>
    <n v="3"/>
    <n v="106"/>
    <n v="2.83"/>
    <s v="LT"/>
    <n v="4"/>
    <s v="PASS"/>
    <x v="0"/>
  </r>
  <r>
    <s v="2-10-vaccine_administration_code_was_administered_at_an_improbable_age-"/>
    <n v="45"/>
    <s v="Mercy Urgent Care 324"/>
    <x v="33"/>
    <n v="7"/>
    <n v="106"/>
    <n v="6.6"/>
    <s v="LT"/>
    <n v="1"/>
    <s v="FAIL"/>
    <x v="0"/>
  </r>
  <r>
    <s v="2-11-vaccine_administration_code_is_not_specific_for_administered_vaccination_event-"/>
    <n v="45"/>
    <s v="Mercy Urgent Care 324"/>
    <x v="34"/>
    <n v="0"/>
    <n v="105"/>
    <n v="0"/>
    <s v="LT"/>
    <n v="1"/>
    <s v="PASS"/>
    <x v="0"/>
  </r>
  <r>
    <s v="2-12-vaccine_lot_number_has_an_invalid_prefix-"/>
    <n v="45"/>
    <s v="Mercy Urgent Care 324"/>
    <x v="35"/>
    <n v="0"/>
    <n v="105"/>
    <n v="0"/>
    <s v="LT"/>
    <n v="1"/>
    <s v="PASS"/>
    <x v="0"/>
  </r>
  <r>
    <s v="2-13-vaccine_lot_number_has_an_invalid_infix-"/>
    <n v="45"/>
    <s v="Mercy Urgent Care 324"/>
    <x v="36"/>
    <n v="0"/>
    <n v="105"/>
    <n v="0"/>
    <s v="LT"/>
    <n v="1"/>
    <s v="PASS"/>
    <x v="0"/>
  </r>
  <r>
    <s v="2-14-vaccine_lot_number_has_an_invalid_suffix-"/>
    <n v="45"/>
    <s v="Mercy Urgent Care 324"/>
    <x v="37"/>
    <n v="0"/>
    <n v="105"/>
    <n v="0"/>
    <s v="LT"/>
    <n v="1"/>
    <s v="PASS"/>
    <x v="0"/>
  </r>
  <r>
    <s v="2-15-vaccine_lot_number_contains_at_least_one_invalid_character-"/>
    <n v="45"/>
    <s v="Mercy Urgent Care 324"/>
    <x v="38"/>
    <n v="0"/>
    <n v="105"/>
    <n v="0"/>
    <s v="LT"/>
    <n v="1"/>
    <s v="PASS"/>
    <x v="0"/>
  </r>
  <r>
    <s v="2-16-vaccine_lot_number_is_too_short-"/>
    <n v="45"/>
    <s v="Mercy Urgent Care 324"/>
    <x v="39"/>
    <n v="0"/>
    <n v="105"/>
    <n v="0"/>
    <s v="LT"/>
    <n v="1"/>
    <s v="PASS"/>
    <x v="0"/>
  </r>
  <r>
    <s v="2-17-vaccine_administration_code_is_unrecognized-"/>
    <n v="45"/>
    <s v="Mercy Urgent Care 324"/>
    <x v="40"/>
    <n v="0"/>
    <n v="106"/>
    <n v="0"/>
    <s v="LT"/>
    <n v="1"/>
    <s v="PASS"/>
    <x v="0"/>
  </r>
  <r>
    <s v="2-18-vaccine_manufacturer_is_unrecognized-"/>
    <n v="45"/>
    <s v="Mercy Urgent Care 324"/>
    <x v="41"/>
    <n v="0"/>
    <n v="106"/>
    <n v="0"/>
    <s v="LT"/>
    <n v="1"/>
    <s v="PASS"/>
    <x v="0"/>
  </r>
  <r>
    <s v="2-19-vaccine_administration_route_is_unrecognized-"/>
    <n v="45"/>
    <s v="Mercy Urgent Care 324"/>
    <x v="42"/>
    <n v="0"/>
    <n v="105"/>
    <n v="0"/>
    <s v="LT"/>
    <n v="1"/>
    <s v="PASS"/>
    <x v="0"/>
  </r>
  <r>
    <s v="2-20-vaccine_body_site_is_unrecognized-"/>
    <n v="45"/>
    <s v="Mercy Urgent Care 324"/>
    <x v="43"/>
    <n v="1"/>
    <n v="105"/>
    <n v="0.95"/>
    <s v="LT"/>
    <n v="1"/>
    <s v="PASS"/>
    <x v="0"/>
  </r>
  <r>
    <s v="2-21-vaccination_information_source_is_administered_but_appeared_to_be_historical-"/>
    <n v="45"/>
    <s v="Mercy Urgent Care 324"/>
    <x v="44"/>
    <n v="0"/>
    <n v="105"/>
    <n v="0"/>
    <s v="NONE"/>
    <s v="NONE"/>
    <s v="NONE"/>
    <x v="0"/>
  </r>
  <r>
    <s v="2-22-_funding_source_does_not_match_eligibility_code"/>
    <n v="45"/>
    <s v="Mercy Urgent Care 324"/>
    <x v="45"/>
    <n v="1"/>
    <n v="105"/>
    <n v="0.95"/>
    <s v="NONE"/>
    <s v="NONE"/>
    <s v="NONE"/>
    <x v="0"/>
  </r>
  <r>
    <s v="3-1-administered_vaccination_events_are_entered_into_the_iis_within_one_calendar_day_from_administration_date-"/>
    <n v="45"/>
    <s v="Mercy Urgent Care 324"/>
    <x v="46"/>
    <n v="105"/>
    <n v="105"/>
    <n v="100"/>
    <s v="GT"/>
    <n v="95"/>
    <s v="PASS"/>
    <x v="0"/>
  </r>
  <r>
    <s v="3-2-patient_entry_into_iis_≤30_days_from_birth"/>
    <n v="45"/>
    <s v="Mercy Urgent Care 324"/>
    <x v="47"/>
    <n v="17"/>
    <n v="17"/>
    <n v="100"/>
    <s v="GT"/>
    <n v="95"/>
    <s v="PASS"/>
    <x v="0"/>
  </r>
  <r>
    <s v="3-3-patient_entry_into_iis_30–45_days_from_birth"/>
    <n v="45"/>
    <s v="Mercy Urgent Care 324"/>
    <x v="48"/>
    <n v="0"/>
    <n v="17"/>
    <n v="0"/>
    <s v="LT"/>
    <n v="5"/>
    <s v="PASS"/>
    <x v="0"/>
  </r>
  <r>
    <s v="3-4-patient_entry_into_iis_45–60_days_from_birth"/>
    <n v="45"/>
    <s v="Mercy Urgent Care 324"/>
    <x v="49"/>
    <n v="0"/>
    <n v="17"/>
    <n v="0"/>
    <s v="LT"/>
    <n v="5"/>
    <s v="PASS"/>
    <x v="0"/>
  </r>
  <r>
    <s v="3-5-patient_entry_into_iis_&gt;_60_days_from_birth"/>
    <n v="45"/>
    <s v="Mercy Urgent Care 324"/>
    <x v="50"/>
    <n v="0"/>
    <n v="17"/>
    <n v="0"/>
    <s v="LT"/>
    <n v="5"/>
    <s v="PASS"/>
    <x v="0"/>
  </r>
  <r>
    <s v="3-6-administered_dose_entry_into_iis_2-7_days_from_admin_date"/>
    <n v="45"/>
    <s v="Mercy Urgent Care 324"/>
    <x v="51"/>
    <n v="0"/>
    <n v="105"/>
    <n v="0"/>
    <s v="LT"/>
    <n v="5"/>
    <s v="PASS"/>
    <x v="0"/>
  </r>
  <r>
    <s v="3-7-administered_dose_entry_into_iis_8-14_days_from_admin_date"/>
    <n v="45"/>
    <s v="Mercy Urgent Care 324"/>
    <x v="52"/>
    <n v="0"/>
    <n v="105"/>
    <n v="0"/>
    <s v="LT"/>
    <n v="5"/>
    <s v="PASS"/>
    <x v="0"/>
  </r>
  <r>
    <s v="3-8-administered_dose_entry_into_iis_&gt;_14_days_from_admin_date"/>
    <n v="45"/>
    <s v="Mercy Urgent Care 324"/>
    <x v="53"/>
    <n v="0"/>
    <n v="105"/>
    <n v="0"/>
    <s v="LT"/>
    <n v="5"/>
    <s v="PASS"/>
    <x v="0"/>
  </r>
  <r>
    <s v="1-1-patient_first_name_is_present-"/>
    <n v="9"/>
    <s v="Other Facility"/>
    <x v="0"/>
    <n v="53"/>
    <n v="53"/>
    <n v="100"/>
    <s v="GT"/>
    <n v="99"/>
    <s v="PASS"/>
    <x v="14"/>
  </r>
  <r>
    <s v="1-1-patient_first_name_is_present-"/>
    <n v="38"/>
    <s v="Other Facility"/>
    <x v="0"/>
    <n v="16"/>
    <n v="16"/>
    <n v="100"/>
    <s v="GT"/>
    <n v="99"/>
    <s v="PASS"/>
    <x v="14"/>
  </r>
  <r>
    <s v="1-1-patient_first_name_is_present-"/>
    <n v="65"/>
    <s v="Other Facility"/>
    <x v="0"/>
    <n v="9"/>
    <n v="9"/>
    <n v="100"/>
    <s v="GT"/>
    <n v="99"/>
    <s v="PASS"/>
    <x v="14"/>
  </r>
  <r>
    <s v="1-1-patient_first_name_is_present-"/>
    <n v="70"/>
    <s v="Other Facility"/>
    <x v="0"/>
    <n v="172"/>
    <n v="172"/>
    <n v="100"/>
    <s v="GT"/>
    <n v="99"/>
    <s v="PASS"/>
    <x v="14"/>
  </r>
  <r>
    <s v="1-1-patient_first_name_is_present-"/>
    <n v="88"/>
    <s v="Other Facility"/>
    <x v="0"/>
    <n v="24"/>
    <n v="24"/>
    <n v="100"/>
    <s v="GT"/>
    <n v="99"/>
    <s v="PASS"/>
    <x v="14"/>
  </r>
  <r>
    <s v="1-1-patient_first_name_is_present-"/>
    <n v="100"/>
    <s v="Other Facility"/>
    <x v="0"/>
    <n v="87"/>
    <n v="87"/>
    <n v="100"/>
    <s v="GT"/>
    <n v="99"/>
    <s v="PASS"/>
    <x v="14"/>
  </r>
  <r>
    <s v="1-1-patient_first_name_is_present-"/>
    <n v="110"/>
    <s v="Other Facility"/>
    <x v="0"/>
    <n v="32"/>
    <n v="32"/>
    <n v="100"/>
    <s v="GT"/>
    <n v="99"/>
    <s v="PASS"/>
    <x v="14"/>
  </r>
  <r>
    <s v="1-1-patient_first_name_is_present-"/>
    <n v="119"/>
    <s v="Other Facility"/>
    <x v="0"/>
    <n v="54"/>
    <n v="54"/>
    <n v="100"/>
    <s v="GT"/>
    <n v="99"/>
    <s v="PASS"/>
    <x v="14"/>
  </r>
  <r>
    <s v="1-1-patient_first_name_is_present-"/>
    <n v="122"/>
    <s v="Other Facility"/>
    <x v="0"/>
    <n v="19"/>
    <n v="19"/>
    <n v="100"/>
    <s v="GT"/>
    <n v="99"/>
    <s v="PASS"/>
    <x v="14"/>
  </r>
  <r>
    <s v="1-1-patient_first_name_is_present-"/>
    <n v="130"/>
    <s v="Other Facility"/>
    <x v="0"/>
    <n v="33"/>
    <n v="33"/>
    <n v="100"/>
    <s v="GT"/>
    <n v="99"/>
    <s v="PASS"/>
    <x v="14"/>
  </r>
  <r>
    <s v="1-1-patient_first_name_is_present-"/>
    <n v="140"/>
    <s v="Other Facility"/>
    <x v="0"/>
    <n v="11"/>
    <n v="11"/>
    <n v="100"/>
    <s v="GT"/>
    <n v="99"/>
    <s v="PASS"/>
    <x v="14"/>
  </r>
  <r>
    <s v="1-1-patient_first_name_is_present-"/>
    <n v="146"/>
    <s v="Other Facility"/>
    <x v="0"/>
    <n v="3"/>
    <n v="3"/>
    <n v="100"/>
    <s v="GT"/>
    <n v="99"/>
    <s v="PASS"/>
    <x v="14"/>
  </r>
  <r>
    <s v="1-1-patient_first_name_is_present-"/>
    <n v="172"/>
    <s v="Other Facility"/>
    <x v="0"/>
    <n v="7"/>
    <n v="7"/>
    <n v="100"/>
    <s v="GT"/>
    <n v="99"/>
    <s v="PASS"/>
    <x v="14"/>
  </r>
  <r>
    <s v="1-1-patient_first_name_is_present-"/>
    <n v="175"/>
    <s v="Other Facility"/>
    <x v="0"/>
    <n v="2"/>
    <n v="2"/>
    <n v="100"/>
    <s v="GT"/>
    <n v="99"/>
    <s v="PASS"/>
    <x v="14"/>
  </r>
  <r>
    <s v="1-1-patient_first_name_is_present-"/>
    <n v="184"/>
    <s v="Other Facility"/>
    <x v="0"/>
    <n v="2"/>
    <n v="2"/>
    <n v="100"/>
    <s v="GT"/>
    <n v="99"/>
    <s v="PASS"/>
    <x v="14"/>
  </r>
  <r>
    <s v="1-1-patient_first_name_is_present-"/>
    <n v="185"/>
    <s v="Other Facility"/>
    <x v="0"/>
    <n v="5"/>
    <n v="5"/>
    <n v="100"/>
    <s v="GT"/>
    <n v="99"/>
    <s v="PASS"/>
    <x v="14"/>
  </r>
  <r>
    <s v="1-1-patient_first_name_is_present-"/>
    <n v="191"/>
    <s v="Other Facility"/>
    <x v="0"/>
    <n v="4"/>
    <n v="4"/>
    <n v="100"/>
    <s v="GT"/>
    <n v="99"/>
    <s v="PASS"/>
    <x v="14"/>
  </r>
  <r>
    <s v="1-1-patient_first_name_is_present-"/>
    <n v="204"/>
    <s v="Other Facility"/>
    <x v="0"/>
    <n v="2"/>
    <n v="2"/>
    <n v="100"/>
    <s v="GT"/>
    <n v="99"/>
    <s v="PASS"/>
    <x v="14"/>
  </r>
  <r>
    <s v="1-1-patient_first_name_is_present-"/>
    <n v="208"/>
    <s v="Other Facility"/>
    <x v="0"/>
    <n v="1"/>
    <n v="1"/>
    <n v="100"/>
    <s v="GT"/>
    <n v="99"/>
    <s v="PASS"/>
    <x v="14"/>
  </r>
  <r>
    <s v="1-1-patient_first_name_is_present-"/>
    <n v="210"/>
    <s v="Other Facility"/>
    <x v="0"/>
    <n v="1"/>
    <n v="1"/>
    <n v="100"/>
    <s v="GT"/>
    <n v="99"/>
    <s v="PASS"/>
    <x v="14"/>
  </r>
  <r>
    <s v="1-2-patient_middle_name_is_present-"/>
    <n v="9"/>
    <s v="Other Facility"/>
    <x v="1"/>
    <n v="49"/>
    <n v="53"/>
    <n v="92.45"/>
    <s v="GT"/>
    <n v="75"/>
    <s v="PASS"/>
    <x v="14"/>
  </r>
  <r>
    <s v="1-2-patient_middle_name_is_present-"/>
    <n v="38"/>
    <s v="Other Facility"/>
    <x v="1"/>
    <n v="15"/>
    <n v="16"/>
    <n v="93.75"/>
    <s v="GT"/>
    <n v="75"/>
    <s v="PASS"/>
    <x v="14"/>
  </r>
  <r>
    <s v="1-2-patient_middle_name_is_present-"/>
    <n v="65"/>
    <s v="Other Facility"/>
    <x v="1"/>
    <n v="5"/>
    <n v="9"/>
    <n v="55.56"/>
    <s v="GT"/>
    <n v="75"/>
    <s v="FAIL"/>
    <x v="14"/>
  </r>
  <r>
    <s v="1-2-patient_middle_name_is_present-"/>
    <n v="70"/>
    <s v="Other Facility"/>
    <x v="1"/>
    <n v="162"/>
    <n v="172"/>
    <n v="94.19"/>
    <s v="GT"/>
    <n v="75"/>
    <s v="PASS"/>
    <x v="14"/>
  </r>
  <r>
    <s v="1-2-patient_middle_name_is_present-"/>
    <n v="88"/>
    <s v="Other Facility"/>
    <x v="1"/>
    <n v="17"/>
    <n v="24"/>
    <n v="70.83"/>
    <s v="GT"/>
    <n v="75"/>
    <s v="FAIL"/>
    <x v="14"/>
  </r>
  <r>
    <s v="1-2-patient_middle_name_is_present-"/>
    <n v="100"/>
    <s v="Other Facility"/>
    <x v="1"/>
    <n v="72"/>
    <n v="87"/>
    <n v="82.76"/>
    <s v="GT"/>
    <n v="75"/>
    <s v="PASS"/>
    <x v="14"/>
  </r>
  <r>
    <s v="1-2-patient_middle_name_is_present-"/>
    <n v="110"/>
    <s v="Other Facility"/>
    <x v="1"/>
    <n v="30"/>
    <n v="32"/>
    <n v="93.75"/>
    <s v="GT"/>
    <n v="75"/>
    <s v="PASS"/>
    <x v="14"/>
  </r>
  <r>
    <s v="1-2-patient_middle_name_is_present-"/>
    <n v="119"/>
    <s v="Other Facility"/>
    <x v="1"/>
    <n v="54"/>
    <n v="54"/>
    <n v="100"/>
    <s v="GT"/>
    <n v="75"/>
    <s v="PASS"/>
    <x v="14"/>
  </r>
  <r>
    <s v="1-2-patient_middle_name_is_present-"/>
    <n v="122"/>
    <s v="Other Facility"/>
    <x v="1"/>
    <n v="17"/>
    <n v="19"/>
    <n v="89.47"/>
    <s v="GT"/>
    <n v="75"/>
    <s v="PASS"/>
    <x v="14"/>
  </r>
  <r>
    <s v="1-2-patient_middle_name_is_present-"/>
    <n v="130"/>
    <s v="Other Facility"/>
    <x v="1"/>
    <n v="30"/>
    <n v="33"/>
    <n v="90.91"/>
    <s v="GT"/>
    <n v="75"/>
    <s v="PASS"/>
    <x v="14"/>
  </r>
  <r>
    <s v="1-2-patient_middle_name_is_present-"/>
    <n v="140"/>
    <s v="Other Facility"/>
    <x v="1"/>
    <n v="9"/>
    <n v="11"/>
    <n v="81.819999999999993"/>
    <s v="GT"/>
    <n v="75"/>
    <s v="PASS"/>
    <x v="14"/>
  </r>
  <r>
    <s v="1-2-patient_middle_name_is_present-"/>
    <n v="146"/>
    <s v="Other Facility"/>
    <x v="1"/>
    <n v="2"/>
    <n v="3"/>
    <n v="66.67"/>
    <s v="GT"/>
    <n v="75"/>
    <s v="FAIL"/>
    <x v="14"/>
  </r>
  <r>
    <s v="1-2-patient_middle_name_is_present-"/>
    <n v="172"/>
    <s v="Other Facility"/>
    <x v="1"/>
    <n v="7"/>
    <n v="7"/>
    <n v="100"/>
    <s v="GT"/>
    <n v="75"/>
    <s v="PASS"/>
    <x v="14"/>
  </r>
  <r>
    <s v="1-2-patient_middle_name_is_present-"/>
    <n v="175"/>
    <s v="Other Facility"/>
    <x v="1"/>
    <n v="2"/>
    <n v="2"/>
    <n v="100"/>
    <s v="GT"/>
    <n v="75"/>
    <s v="PASS"/>
    <x v="14"/>
  </r>
  <r>
    <s v="1-2-patient_middle_name_is_present-"/>
    <n v="184"/>
    <s v="Other Facility"/>
    <x v="1"/>
    <n v="2"/>
    <n v="2"/>
    <n v="100"/>
    <s v="GT"/>
    <n v="75"/>
    <s v="PASS"/>
    <x v="14"/>
  </r>
  <r>
    <s v="1-2-patient_middle_name_is_present-"/>
    <n v="185"/>
    <s v="Other Facility"/>
    <x v="1"/>
    <n v="3"/>
    <n v="5"/>
    <n v="60"/>
    <s v="GT"/>
    <n v="75"/>
    <s v="FAIL"/>
    <x v="14"/>
  </r>
  <r>
    <s v="1-2-patient_middle_name_is_present-"/>
    <n v="191"/>
    <s v="Other Facility"/>
    <x v="1"/>
    <n v="3"/>
    <n v="4"/>
    <n v="75"/>
    <s v="GT"/>
    <n v="75"/>
    <s v="FAIL"/>
    <x v="14"/>
  </r>
  <r>
    <s v="1-2-patient_middle_name_is_present-"/>
    <n v="204"/>
    <s v="Other Facility"/>
    <x v="1"/>
    <n v="2"/>
    <n v="2"/>
    <n v="100"/>
    <s v="GT"/>
    <n v="75"/>
    <s v="PASS"/>
    <x v="14"/>
  </r>
  <r>
    <s v="1-2-patient_middle_name_is_present-"/>
    <n v="208"/>
    <s v="Other Facility"/>
    <x v="1"/>
    <n v="0"/>
    <n v="1"/>
    <n v="0"/>
    <s v="GT"/>
    <n v="75"/>
    <s v="FAIL"/>
    <x v="14"/>
  </r>
  <r>
    <s v="1-2-patient_middle_name_is_present-"/>
    <n v="210"/>
    <s v="Other Facility"/>
    <x v="1"/>
    <n v="1"/>
    <n v="1"/>
    <n v="100"/>
    <s v="GT"/>
    <n v="75"/>
    <s v="PASS"/>
    <x v="14"/>
  </r>
  <r>
    <s v="1-3-patient_name_last_is_present-"/>
    <n v="9"/>
    <s v="Other Facility"/>
    <x v="2"/>
    <n v="53"/>
    <n v="53"/>
    <n v="100"/>
    <s v="GT"/>
    <n v="99"/>
    <s v="PASS"/>
    <x v="14"/>
  </r>
  <r>
    <s v="1-3-patient_name_last_is_present-"/>
    <n v="38"/>
    <s v="Other Facility"/>
    <x v="2"/>
    <n v="16"/>
    <n v="16"/>
    <n v="100"/>
    <s v="GT"/>
    <n v="99"/>
    <s v="PASS"/>
    <x v="14"/>
  </r>
  <r>
    <s v="1-3-patient_name_last_is_present-"/>
    <n v="65"/>
    <s v="Other Facility"/>
    <x v="2"/>
    <n v="9"/>
    <n v="9"/>
    <n v="100"/>
    <s v="GT"/>
    <n v="99"/>
    <s v="PASS"/>
    <x v="14"/>
  </r>
  <r>
    <s v="1-3-patient_name_last_is_present-"/>
    <n v="70"/>
    <s v="Other Facility"/>
    <x v="2"/>
    <n v="172"/>
    <n v="172"/>
    <n v="100"/>
    <s v="GT"/>
    <n v="99"/>
    <s v="PASS"/>
    <x v="14"/>
  </r>
  <r>
    <s v="1-3-patient_name_last_is_present-"/>
    <n v="88"/>
    <s v="Other Facility"/>
    <x v="2"/>
    <n v="24"/>
    <n v="24"/>
    <n v="100"/>
    <s v="GT"/>
    <n v="99"/>
    <s v="PASS"/>
    <x v="14"/>
  </r>
  <r>
    <s v="1-3-patient_name_last_is_present-"/>
    <n v="100"/>
    <s v="Other Facility"/>
    <x v="2"/>
    <n v="87"/>
    <n v="87"/>
    <n v="100"/>
    <s v="GT"/>
    <n v="99"/>
    <s v="PASS"/>
    <x v="14"/>
  </r>
  <r>
    <s v="1-3-patient_name_last_is_present-"/>
    <n v="110"/>
    <s v="Other Facility"/>
    <x v="2"/>
    <n v="32"/>
    <n v="32"/>
    <n v="100"/>
    <s v="GT"/>
    <n v="99"/>
    <s v="PASS"/>
    <x v="14"/>
  </r>
  <r>
    <s v="1-3-patient_name_last_is_present-"/>
    <n v="119"/>
    <s v="Other Facility"/>
    <x v="2"/>
    <n v="54"/>
    <n v="54"/>
    <n v="100"/>
    <s v="GT"/>
    <n v="99"/>
    <s v="PASS"/>
    <x v="14"/>
  </r>
  <r>
    <s v="1-3-patient_name_last_is_present-"/>
    <n v="122"/>
    <s v="Other Facility"/>
    <x v="2"/>
    <n v="19"/>
    <n v="19"/>
    <n v="100"/>
    <s v="GT"/>
    <n v="99"/>
    <s v="PASS"/>
    <x v="14"/>
  </r>
  <r>
    <s v="1-3-patient_name_last_is_present-"/>
    <n v="130"/>
    <s v="Other Facility"/>
    <x v="2"/>
    <n v="33"/>
    <n v="33"/>
    <n v="100"/>
    <s v="GT"/>
    <n v="99"/>
    <s v="PASS"/>
    <x v="14"/>
  </r>
  <r>
    <s v="1-3-patient_name_last_is_present-"/>
    <n v="140"/>
    <s v="Other Facility"/>
    <x v="2"/>
    <n v="11"/>
    <n v="11"/>
    <n v="100"/>
    <s v="GT"/>
    <n v="99"/>
    <s v="PASS"/>
    <x v="14"/>
  </r>
  <r>
    <s v="1-3-patient_name_last_is_present-"/>
    <n v="146"/>
    <s v="Other Facility"/>
    <x v="2"/>
    <n v="3"/>
    <n v="3"/>
    <n v="100"/>
    <s v="GT"/>
    <n v="99"/>
    <s v="PASS"/>
    <x v="14"/>
  </r>
  <r>
    <s v="1-3-patient_name_last_is_present-"/>
    <n v="172"/>
    <s v="Other Facility"/>
    <x v="2"/>
    <n v="7"/>
    <n v="7"/>
    <n v="100"/>
    <s v="GT"/>
    <n v="99"/>
    <s v="PASS"/>
    <x v="14"/>
  </r>
  <r>
    <s v="1-3-patient_name_last_is_present-"/>
    <n v="175"/>
    <s v="Other Facility"/>
    <x v="2"/>
    <n v="2"/>
    <n v="2"/>
    <n v="100"/>
    <s v="GT"/>
    <n v="99"/>
    <s v="PASS"/>
    <x v="14"/>
  </r>
  <r>
    <s v="1-3-patient_name_last_is_present-"/>
    <n v="184"/>
    <s v="Other Facility"/>
    <x v="2"/>
    <n v="2"/>
    <n v="2"/>
    <n v="100"/>
    <s v="GT"/>
    <n v="99"/>
    <s v="PASS"/>
    <x v="14"/>
  </r>
  <r>
    <s v="1-3-patient_name_last_is_present-"/>
    <n v="185"/>
    <s v="Other Facility"/>
    <x v="2"/>
    <n v="5"/>
    <n v="5"/>
    <n v="100"/>
    <s v="GT"/>
    <n v="99"/>
    <s v="PASS"/>
    <x v="14"/>
  </r>
  <r>
    <s v="1-3-patient_name_last_is_present-"/>
    <n v="191"/>
    <s v="Other Facility"/>
    <x v="2"/>
    <n v="4"/>
    <n v="4"/>
    <n v="100"/>
    <s v="GT"/>
    <n v="99"/>
    <s v="PASS"/>
    <x v="14"/>
  </r>
  <r>
    <s v="1-3-patient_name_last_is_present-"/>
    <n v="204"/>
    <s v="Other Facility"/>
    <x v="2"/>
    <n v="2"/>
    <n v="2"/>
    <n v="100"/>
    <s v="GT"/>
    <n v="99"/>
    <s v="PASS"/>
    <x v="14"/>
  </r>
  <r>
    <s v="1-3-patient_name_last_is_present-"/>
    <n v="208"/>
    <s v="Other Facility"/>
    <x v="2"/>
    <n v="1"/>
    <n v="1"/>
    <n v="100"/>
    <s v="GT"/>
    <n v="99"/>
    <s v="PASS"/>
    <x v="14"/>
  </r>
  <r>
    <s v="1-3-patient_name_last_is_present-"/>
    <n v="210"/>
    <s v="Other Facility"/>
    <x v="2"/>
    <n v="1"/>
    <n v="1"/>
    <n v="100"/>
    <s v="GT"/>
    <n v="99"/>
    <s v="PASS"/>
    <x v="14"/>
  </r>
  <r>
    <s v="1-4-patient_birth_date_is_present-_x0009_"/>
    <n v="9"/>
    <s v="Other Facility"/>
    <x v="3"/>
    <n v="53"/>
    <n v="53"/>
    <n v="100"/>
    <s v="GT"/>
    <n v="99"/>
    <s v="PASS"/>
    <x v="14"/>
  </r>
  <r>
    <s v="1-4-patient_birth_date_is_present-_x0009_"/>
    <n v="38"/>
    <s v="Other Facility"/>
    <x v="3"/>
    <n v="16"/>
    <n v="16"/>
    <n v="100"/>
    <s v="GT"/>
    <n v="99"/>
    <s v="PASS"/>
    <x v="14"/>
  </r>
  <r>
    <s v="1-4-patient_birth_date_is_present-_x0009_"/>
    <n v="65"/>
    <s v="Other Facility"/>
    <x v="3"/>
    <n v="9"/>
    <n v="9"/>
    <n v="100"/>
    <s v="GT"/>
    <n v="99"/>
    <s v="PASS"/>
    <x v="14"/>
  </r>
  <r>
    <s v="1-4-patient_birth_date_is_present-_x0009_"/>
    <n v="70"/>
    <s v="Other Facility"/>
    <x v="3"/>
    <n v="172"/>
    <n v="172"/>
    <n v="100"/>
    <s v="GT"/>
    <n v="99"/>
    <s v="PASS"/>
    <x v="14"/>
  </r>
  <r>
    <s v="1-4-patient_birth_date_is_present-_x0009_"/>
    <n v="88"/>
    <s v="Other Facility"/>
    <x v="3"/>
    <n v="24"/>
    <n v="24"/>
    <n v="100"/>
    <s v="GT"/>
    <n v="99"/>
    <s v="PASS"/>
    <x v="14"/>
  </r>
  <r>
    <s v="1-4-patient_birth_date_is_present-_x0009_"/>
    <n v="100"/>
    <s v="Other Facility"/>
    <x v="3"/>
    <n v="87"/>
    <n v="87"/>
    <n v="100"/>
    <s v="GT"/>
    <n v="99"/>
    <s v="PASS"/>
    <x v="14"/>
  </r>
  <r>
    <s v="1-4-patient_birth_date_is_present-_x0009_"/>
    <n v="110"/>
    <s v="Other Facility"/>
    <x v="3"/>
    <n v="32"/>
    <n v="32"/>
    <n v="100"/>
    <s v="GT"/>
    <n v="99"/>
    <s v="PASS"/>
    <x v="14"/>
  </r>
  <r>
    <s v="1-4-patient_birth_date_is_present-_x0009_"/>
    <n v="119"/>
    <s v="Other Facility"/>
    <x v="3"/>
    <n v="54"/>
    <n v="54"/>
    <n v="100"/>
    <s v="GT"/>
    <n v="99"/>
    <s v="PASS"/>
    <x v="14"/>
  </r>
  <r>
    <s v="1-4-patient_birth_date_is_present-_x0009_"/>
    <n v="122"/>
    <s v="Other Facility"/>
    <x v="3"/>
    <n v="19"/>
    <n v="19"/>
    <n v="100"/>
    <s v="GT"/>
    <n v="99"/>
    <s v="PASS"/>
    <x v="14"/>
  </r>
  <r>
    <s v="1-4-patient_birth_date_is_present-_x0009_"/>
    <n v="130"/>
    <s v="Other Facility"/>
    <x v="3"/>
    <n v="33"/>
    <n v="33"/>
    <n v="100"/>
    <s v="GT"/>
    <n v="99"/>
    <s v="PASS"/>
    <x v="14"/>
  </r>
  <r>
    <s v="1-4-patient_birth_date_is_present-_x0009_"/>
    <n v="140"/>
    <s v="Other Facility"/>
    <x v="3"/>
    <n v="11"/>
    <n v="11"/>
    <n v="100"/>
    <s v="GT"/>
    <n v="99"/>
    <s v="PASS"/>
    <x v="14"/>
  </r>
  <r>
    <s v="1-4-patient_birth_date_is_present-_x0009_"/>
    <n v="146"/>
    <s v="Other Facility"/>
    <x v="3"/>
    <n v="3"/>
    <n v="3"/>
    <n v="100"/>
    <s v="GT"/>
    <n v="99"/>
    <s v="PASS"/>
    <x v="14"/>
  </r>
  <r>
    <s v="1-4-patient_birth_date_is_present-_x0009_"/>
    <n v="172"/>
    <s v="Other Facility"/>
    <x v="3"/>
    <n v="7"/>
    <n v="7"/>
    <n v="100"/>
    <s v="GT"/>
    <n v="99"/>
    <s v="PASS"/>
    <x v="14"/>
  </r>
  <r>
    <s v="1-4-patient_birth_date_is_present-_x0009_"/>
    <n v="175"/>
    <s v="Other Facility"/>
    <x v="3"/>
    <n v="2"/>
    <n v="2"/>
    <n v="100"/>
    <s v="GT"/>
    <n v="99"/>
    <s v="PASS"/>
    <x v="14"/>
  </r>
  <r>
    <s v="1-4-patient_birth_date_is_present-_x0009_"/>
    <n v="184"/>
    <s v="Other Facility"/>
    <x v="3"/>
    <n v="2"/>
    <n v="2"/>
    <n v="100"/>
    <s v="GT"/>
    <n v="99"/>
    <s v="PASS"/>
    <x v="14"/>
  </r>
  <r>
    <s v="1-4-patient_birth_date_is_present-_x0009_"/>
    <n v="185"/>
    <s v="Other Facility"/>
    <x v="3"/>
    <n v="5"/>
    <n v="5"/>
    <n v="100"/>
    <s v="GT"/>
    <n v="99"/>
    <s v="PASS"/>
    <x v="14"/>
  </r>
  <r>
    <s v="1-4-patient_birth_date_is_present-_x0009_"/>
    <n v="191"/>
    <s v="Other Facility"/>
    <x v="3"/>
    <n v="4"/>
    <n v="4"/>
    <n v="100"/>
    <s v="GT"/>
    <n v="99"/>
    <s v="PASS"/>
    <x v="14"/>
  </r>
  <r>
    <s v="1-4-patient_birth_date_is_present-_x0009_"/>
    <n v="204"/>
    <s v="Other Facility"/>
    <x v="3"/>
    <n v="2"/>
    <n v="2"/>
    <n v="100"/>
    <s v="GT"/>
    <n v="99"/>
    <s v="PASS"/>
    <x v="14"/>
  </r>
  <r>
    <s v="1-4-patient_birth_date_is_present-_x0009_"/>
    <n v="208"/>
    <s v="Other Facility"/>
    <x v="3"/>
    <n v="1"/>
    <n v="1"/>
    <n v="100"/>
    <s v="GT"/>
    <n v="99"/>
    <s v="PASS"/>
    <x v="14"/>
  </r>
  <r>
    <s v="1-4-patient_birth_date_is_present-_x0009_"/>
    <n v="210"/>
    <s v="Other Facility"/>
    <x v="3"/>
    <n v="1"/>
    <n v="1"/>
    <n v="100"/>
    <s v="GT"/>
    <n v="99"/>
    <s v="PASS"/>
    <x v="14"/>
  </r>
  <r>
    <s v="1-5-patient_gender_is_present-"/>
    <n v="9"/>
    <s v="Other Facility"/>
    <x v="4"/>
    <n v="53"/>
    <n v="53"/>
    <n v="100"/>
    <s v="GT"/>
    <n v="99"/>
    <s v="PASS"/>
    <x v="14"/>
  </r>
  <r>
    <s v="1-5-patient_gender_is_present-"/>
    <n v="38"/>
    <s v="Other Facility"/>
    <x v="4"/>
    <n v="16"/>
    <n v="16"/>
    <n v="100"/>
    <s v="GT"/>
    <n v="99"/>
    <s v="PASS"/>
    <x v="14"/>
  </r>
  <r>
    <s v="1-5-patient_gender_is_present-"/>
    <n v="65"/>
    <s v="Other Facility"/>
    <x v="4"/>
    <n v="9"/>
    <n v="9"/>
    <n v="100"/>
    <s v="GT"/>
    <n v="99"/>
    <s v="PASS"/>
    <x v="14"/>
  </r>
  <r>
    <s v="1-5-patient_gender_is_present-"/>
    <n v="70"/>
    <s v="Other Facility"/>
    <x v="4"/>
    <n v="172"/>
    <n v="172"/>
    <n v="100"/>
    <s v="GT"/>
    <n v="99"/>
    <s v="PASS"/>
    <x v="14"/>
  </r>
  <r>
    <s v="1-5-patient_gender_is_present-"/>
    <n v="88"/>
    <s v="Other Facility"/>
    <x v="4"/>
    <n v="24"/>
    <n v="24"/>
    <n v="100"/>
    <s v="GT"/>
    <n v="99"/>
    <s v="PASS"/>
    <x v="14"/>
  </r>
  <r>
    <s v="1-5-patient_gender_is_present-"/>
    <n v="100"/>
    <s v="Other Facility"/>
    <x v="4"/>
    <n v="87"/>
    <n v="87"/>
    <n v="100"/>
    <s v="GT"/>
    <n v="99"/>
    <s v="PASS"/>
    <x v="14"/>
  </r>
  <r>
    <s v="1-5-patient_gender_is_present-"/>
    <n v="110"/>
    <s v="Other Facility"/>
    <x v="4"/>
    <n v="32"/>
    <n v="32"/>
    <n v="100"/>
    <s v="GT"/>
    <n v="99"/>
    <s v="PASS"/>
    <x v="14"/>
  </r>
  <r>
    <s v="1-5-patient_gender_is_present-"/>
    <n v="119"/>
    <s v="Other Facility"/>
    <x v="4"/>
    <n v="54"/>
    <n v="54"/>
    <n v="100"/>
    <s v="GT"/>
    <n v="99"/>
    <s v="PASS"/>
    <x v="14"/>
  </r>
  <r>
    <s v="1-5-patient_gender_is_present-"/>
    <n v="122"/>
    <s v="Other Facility"/>
    <x v="4"/>
    <n v="19"/>
    <n v="19"/>
    <n v="100"/>
    <s v="GT"/>
    <n v="99"/>
    <s v="PASS"/>
    <x v="14"/>
  </r>
  <r>
    <s v="1-5-patient_gender_is_present-"/>
    <n v="130"/>
    <s v="Other Facility"/>
    <x v="4"/>
    <n v="33"/>
    <n v="33"/>
    <n v="100"/>
    <s v="GT"/>
    <n v="99"/>
    <s v="PASS"/>
    <x v="14"/>
  </r>
  <r>
    <s v="1-5-patient_gender_is_present-"/>
    <n v="140"/>
    <s v="Other Facility"/>
    <x v="4"/>
    <n v="11"/>
    <n v="11"/>
    <n v="100"/>
    <s v="GT"/>
    <n v="99"/>
    <s v="PASS"/>
    <x v="14"/>
  </r>
  <r>
    <s v="1-5-patient_gender_is_present-"/>
    <n v="146"/>
    <s v="Other Facility"/>
    <x v="4"/>
    <n v="3"/>
    <n v="3"/>
    <n v="100"/>
    <s v="GT"/>
    <n v="99"/>
    <s v="PASS"/>
    <x v="14"/>
  </r>
  <r>
    <s v="1-5-patient_gender_is_present-"/>
    <n v="172"/>
    <s v="Other Facility"/>
    <x v="4"/>
    <n v="7"/>
    <n v="7"/>
    <n v="100"/>
    <s v="GT"/>
    <n v="99"/>
    <s v="PASS"/>
    <x v="14"/>
  </r>
  <r>
    <s v="1-5-patient_gender_is_present-"/>
    <n v="175"/>
    <s v="Other Facility"/>
    <x v="4"/>
    <n v="2"/>
    <n v="2"/>
    <n v="100"/>
    <s v="GT"/>
    <n v="99"/>
    <s v="PASS"/>
    <x v="14"/>
  </r>
  <r>
    <s v="1-5-patient_gender_is_present-"/>
    <n v="184"/>
    <s v="Other Facility"/>
    <x v="4"/>
    <n v="2"/>
    <n v="2"/>
    <n v="100"/>
    <s v="GT"/>
    <n v="99"/>
    <s v="PASS"/>
    <x v="14"/>
  </r>
  <r>
    <s v="1-5-patient_gender_is_present-"/>
    <n v="185"/>
    <s v="Other Facility"/>
    <x v="4"/>
    <n v="5"/>
    <n v="5"/>
    <n v="100"/>
    <s v="GT"/>
    <n v="99"/>
    <s v="PASS"/>
    <x v="14"/>
  </r>
  <r>
    <s v="1-5-patient_gender_is_present-"/>
    <n v="191"/>
    <s v="Other Facility"/>
    <x v="4"/>
    <n v="4"/>
    <n v="4"/>
    <n v="100"/>
    <s v="GT"/>
    <n v="99"/>
    <s v="PASS"/>
    <x v="14"/>
  </r>
  <r>
    <s v="1-5-patient_gender_is_present-"/>
    <n v="204"/>
    <s v="Other Facility"/>
    <x v="4"/>
    <n v="2"/>
    <n v="2"/>
    <n v="100"/>
    <s v="GT"/>
    <n v="99"/>
    <s v="PASS"/>
    <x v="14"/>
  </r>
  <r>
    <s v="1-5-patient_gender_is_present-"/>
    <n v="208"/>
    <s v="Other Facility"/>
    <x v="4"/>
    <n v="1"/>
    <n v="1"/>
    <n v="100"/>
    <s v="GT"/>
    <n v="99"/>
    <s v="PASS"/>
    <x v="14"/>
  </r>
  <r>
    <s v="1-5-patient_gender_is_present-"/>
    <n v="210"/>
    <s v="Other Facility"/>
    <x v="4"/>
    <n v="1"/>
    <n v="1"/>
    <n v="100"/>
    <s v="GT"/>
    <n v="99"/>
    <s v="PASS"/>
    <x v="14"/>
  </r>
  <r>
    <s v="1-6-patient_address_street_is_present-"/>
    <n v="9"/>
    <s v="Other Facility"/>
    <x v="5"/>
    <n v="53"/>
    <n v="53"/>
    <n v="100"/>
    <s v="GT"/>
    <n v="85"/>
    <s v="PASS"/>
    <x v="14"/>
  </r>
  <r>
    <s v="1-6-patient_address_street_is_present-"/>
    <n v="38"/>
    <s v="Other Facility"/>
    <x v="5"/>
    <n v="16"/>
    <n v="16"/>
    <n v="100"/>
    <s v="GT"/>
    <n v="85"/>
    <s v="PASS"/>
    <x v="14"/>
  </r>
  <r>
    <s v="1-6-patient_address_street_is_present-"/>
    <n v="65"/>
    <s v="Other Facility"/>
    <x v="5"/>
    <n v="9"/>
    <n v="9"/>
    <n v="100"/>
    <s v="GT"/>
    <n v="85"/>
    <s v="PASS"/>
    <x v="14"/>
  </r>
  <r>
    <s v="1-6-patient_address_street_is_present-"/>
    <n v="70"/>
    <s v="Other Facility"/>
    <x v="5"/>
    <n v="172"/>
    <n v="172"/>
    <n v="100"/>
    <s v="GT"/>
    <n v="85"/>
    <s v="PASS"/>
    <x v="14"/>
  </r>
  <r>
    <s v="1-6-patient_address_street_is_present-"/>
    <n v="88"/>
    <s v="Other Facility"/>
    <x v="5"/>
    <n v="24"/>
    <n v="24"/>
    <n v="100"/>
    <s v="GT"/>
    <n v="85"/>
    <s v="PASS"/>
    <x v="14"/>
  </r>
  <r>
    <s v="1-6-patient_address_street_is_present-"/>
    <n v="100"/>
    <s v="Other Facility"/>
    <x v="5"/>
    <n v="87"/>
    <n v="87"/>
    <n v="100"/>
    <s v="GT"/>
    <n v="85"/>
    <s v="PASS"/>
    <x v="14"/>
  </r>
  <r>
    <s v="1-6-patient_address_street_is_present-"/>
    <n v="110"/>
    <s v="Other Facility"/>
    <x v="5"/>
    <n v="32"/>
    <n v="32"/>
    <n v="100"/>
    <s v="GT"/>
    <n v="85"/>
    <s v="PASS"/>
    <x v="14"/>
  </r>
  <r>
    <s v="1-6-patient_address_street_is_present-"/>
    <n v="119"/>
    <s v="Other Facility"/>
    <x v="5"/>
    <n v="53"/>
    <n v="54"/>
    <n v="98.15"/>
    <s v="GT"/>
    <n v="85"/>
    <s v="PASS"/>
    <x v="14"/>
  </r>
  <r>
    <s v="1-6-patient_address_street_is_present-"/>
    <n v="122"/>
    <s v="Other Facility"/>
    <x v="5"/>
    <n v="19"/>
    <n v="19"/>
    <n v="100"/>
    <s v="GT"/>
    <n v="85"/>
    <s v="PASS"/>
    <x v="14"/>
  </r>
  <r>
    <s v="1-6-patient_address_street_is_present-"/>
    <n v="130"/>
    <s v="Other Facility"/>
    <x v="5"/>
    <n v="33"/>
    <n v="33"/>
    <n v="100"/>
    <s v="GT"/>
    <n v="85"/>
    <s v="PASS"/>
    <x v="14"/>
  </r>
  <r>
    <s v="1-6-patient_address_street_is_present-"/>
    <n v="140"/>
    <s v="Other Facility"/>
    <x v="5"/>
    <n v="11"/>
    <n v="11"/>
    <n v="100"/>
    <s v="GT"/>
    <n v="85"/>
    <s v="PASS"/>
    <x v="14"/>
  </r>
  <r>
    <s v="1-6-patient_address_street_is_present-"/>
    <n v="146"/>
    <s v="Other Facility"/>
    <x v="5"/>
    <n v="3"/>
    <n v="3"/>
    <n v="100"/>
    <s v="GT"/>
    <n v="85"/>
    <s v="PASS"/>
    <x v="14"/>
  </r>
  <r>
    <s v="1-6-patient_address_street_is_present-"/>
    <n v="172"/>
    <s v="Other Facility"/>
    <x v="5"/>
    <n v="7"/>
    <n v="7"/>
    <n v="100"/>
    <s v="GT"/>
    <n v="85"/>
    <s v="PASS"/>
    <x v="14"/>
  </r>
  <r>
    <s v="1-6-patient_address_street_is_present-"/>
    <n v="175"/>
    <s v="Other Facility"/>
    <x v="5"/>
    <n v="2"/>
    <n v="2"/>
    <n v="100"/>
    <s v="GT"/>
    <n v="85"/>
    <s v="PASS"/>
    <x v="14"/>
  </r>
  <r>
    <s v="1-6-patient_address_street_is_present-"/>
    <n v="184"/>
    <s v="Other Facility"/>
    <x v="5"/>
    <n v="2"/>
    <n v="2"/>
    <n v="100"/>
    <s v="GT"/>
    <n v="85"/>
    <s v="PASS"/>
    <x v="14"/>
  </r>
  <r>
    <s v="1-6-patient_address_street_is_present-"/>
    <n v="185"/>
    <s v="Other Facility"/>
    <x v="5"/>
    <n v="5"/>
    <n v="5"/>
    <n v="100"/>
    <s v="GT"/>
    <n v="85"/>
    <s v="PASS"/>
    <x v="14"/>
  </r>
  <r>
    <s v="1-6-patient_address_street_is_present-"/>
    <n v="191"/>
    <s v="Other Facility"/>
    <x v="5"/>
    <n v="4"/>
    <n v="4"/>
    <n v="100"/>
    <s v="GT"/>
    <n v="85"/>
    <s v="PASS"/>
    <x v="14"/>
  </r>
  <r>
    <s v="1-6-patient_address_street_is_present-"/>
    <n v="204"/>
    <s v="Other Facility"/>
    <x v="5"/>
    <n v="2"/>
    <n v="2"/>
    <n v="100"/>
    <s v="GT"/>
    <n v="85"/>
    <s v="PASS"/>
    <x v="14"/>
  </r>
  <r>
    <s v="1-6-patient_address_street_is_present-"/>
    <n v="208"/>
    <s v="Other Facility"/>
    <x v="5"/>
    <n v="1"/>
    <n v="1"/>
    <n v="100"/>
    <s v="GT"/>
    <n v="85"/>
    <s v="PASS"/>
    <x v="14"/>
  </r>
  <r>
    <s v="1-6-patient_address_street_is_present-"/>
    <n v="210"/>
    <s v="Other Facility"/>
    <x v="5"/>
    <n v="1"/>
    <n v="1"/>
    <n v="100"/>
    <s v="GT"/>
    <n v="85"/>
    <s v="PASS"/>
    <x v="14"/>
  </r>
  <r>
    <s v="1-7-_patient_address_city_is_present-_x0009_"/>
    <n v="9"/>
    <s v="Other Facility"/>
    <x v="6"/>
    <n v="53"/>
    <n v="53"/>
    <n v="100"/>
    <s v="GT"/>
    <n v="85"/>
    <s v="PASS"/>
    <x v="14"/>
  </r>
  <r>
    <s v="1-7-_patient_address_city_is_present-_x0009_"/>
    <n v="38"/>
    <s v="Other Facility"/>
    <x v="6"/>
    <n v="16"/>
    <n v="16"/>
    <n v="100"/>
    <s v="GT"/>
    <n v="85"/>
    <s v="PASS"/>
    <x v="14"/>
  </r>
  <r>
    <s v="1-7-_patient_address_city_is_present-_x0009_"/>
    <n v="65"/>
    <s v="Other Facility"/>
    <x v="6"/>
    <n v="9"/>
    <n v="9"/>
    <n v="100"/>
    <s v="GT"/>
    <n v="85"/>
    <s v="PASS"/>
    <x v="14"/>
  </r>
  <r>
    <s v="1-7-_patient_address_city_is_present-_x0009_"/>
    <n v="70"/>
    <s v="Other Facility"/>
    <x v="6"/>
    <n v="172"/>
    <n v="172"/>
    <n v="100"/>
    <s v="GT"/>
    <n v="85"/>
    <s v="PASS"/>
    <x v="14"/>
  </r>
  <r>
    <s v="1-7-_patient_address_city_is_present-_x0009_"/>
    <n v="88"/>
    <s v="Other Facility"/>
    <x v="6"/>
    <n v="24"/>
    <n v="24"/>
    <n v="100"/>
    <s v="GT"/>
    <n v="85"/>
    <s v="PASS"/>
    <x v="14"/>
  </r>
  <r>
    <s v="1-7-_patient_address_city_is_present-_x0009_"/>
    <n v="100"/>
    <s v="Other Facility"/>
    <x v="6"/>
    <n v="87"/>
    <n v="87"/>
    <n v="100"/>
    <s v="GT"/>
    <n v="85"/>
    <s v="PASS"/>
    <x v="14"/>
  </r>
  <r>
    <s v="1-7-_patient_address_city_is_present-_x0009_"/>
    <n v="110"/>
    <s v="Other Facility"/>
    <x v="6"/>
    <n v="32"/>
    <n v="32"/>
    <n v="100"/>
    <s v="GT"/>
    <n v="85"/>
    <s v="PASS"/>
    <x v="14"/>
  </r>
  <r>
    <s v="1-7-_patient_address_city_is_present-_x0009_"/>
    <n v="119"/>
    <s v="Other Facility"/>
    <x v="6"/>
    <n v="54"/>
    <n v="54"/>
    <n v="100"/>
    <s v="GT"/>
    <n v="85"/>
    <s v="PASS"/>
    <x v="14"/>
  </r>
  <r>
    <s v="1-7-_patient_address_city_is_present-_x0009_"/>
    <n v="122"/>
    <s v="Other Facility"/>
    <x v="6"/>
    <n v="19"/>
    <n v="19"/>
    <n v="100"/>
    <s v="GT"/>
    <n v="85"/>
    <s v="PASS"/>
    <x v="14"/>
  </r>
  <r>
    <s v="1-7-_patient_address_city_is_present-_x0009_"/>
    <n v="130"/>
    <s v="Other Facility"/>
    <x v="6"/>
    <n v="33"/>
    <n v="33"/>
    <n v="100"/>
    <s v="GT"/>
    <n v="85"/>
    <s v="PASS"/>
    <x v="14"/>
  </r>
  <r>
    <s v="1-7-_patient_address_city_is_present-_x0009_"/>
    <n v="140"/>
    <s v="Other Facility"/>
    <x v="6"/>
    <n v="11"/>
    <n v="11"/>
    <n v="100"/>
    <s v="GT"/>
    <n v="85"/>
    <s v="PASS"/>
    <x v="14"/>
  </r>
  <r>
    <s v="1-7-_patient_address_city_is_present-_x0009_"/>
    <n v="146"/>
    <s v="Other Facility"/>
    <x v="6"/>
    <n v="3"/>
    <n v="3"/>
    <n v="100"/>
    <s v="GT"/>
    <n v="85"/>
    <s v="PASS"/>
    <x v="14"/>
  </r>
  <r>
    <s v="1-7-_patient_address_city_is_present-_x0009_"/>
    <n v="172"/>
    <s v="Other Facility"/>
    <x v="6"/>
    <n v="7"/>
    <n v="7"/>
    <n v="100"/>
    <s v="GT"/>
    <n v="85"/>
    <s v="PASS"/>
    <x v="14"/>
  </r>
  <r>
    <s v="1-7-_patient_address_city_is_present-_x0009_"/>
    <n v="175"/>
    <s v="Other Facility"/>
    <x v="6"/>
    <n v="2"/>
    <n v="2"/>
    <n v="100"/>
    <s v="GT"/>
    <n v="85"/>
    <s v="PASS"/>
    <x v="14"/>
  </r>
  <r>
    <s v="1-7-_patient_address_city_is_present-_x0009_"/>
    <n v="184"/>
    <s v="Other Facility"/>
    <x v="6"/>
    <n v="2"/>
    <n v="2"/>
    <n v="100"/>
    <s v="GT"/>
    <n v="85"/>
    <s v="PASS"/>
    <x v="14"/>
  </r>
  <r>
    <s v="1-7-_patient_address_city_is_present-_x0009_"/>
    <n v="185"/>
    <s v="Other Facility"/>
    <x v="6"/>
    <n v="5"/>
    <n v="5"/>
    <n v="100"/>
    <s v="GT"/>
    <n v="85"/>
    <s v="PASS"/>
    <x v="14"/>
  </r>
  <r>
    <s v="1-7-_patient_address_city_is_present-_x0009_"/>
    <n v="191"/>
    <s v="Other Facility"/>
    <x v="6"/>
    <n v="4"/>
    <n v="4"/>
    <n v="100"/>
    <s v="GT"/>
    <n v="85"/>
    <s v="PASS"/>
    <x v="14"/>
  </r>
  <r>
    <s v="1-7-_patient_address_city_is_present-_x0009_"/>
    <n v="204"/>
    <s v="Other Facility"/>
    <x v="6"/>
    <n v="2"/>
    <n v="2"/>
    <n v="100"/>
    <s v="GT"/>
    <n v="85"/>
    <s v="PASS"/>
    <x v="14"/>
  </r>
  <r>
    <s v="1-7-_patient_address_city_is_present-_x0009_"/>
    <n v="208"/>
    <s v="Other Facility"/>
    <x v="6"/>
    <n v="1"/>
    <n v="1"/>
    <n v="100"/>
    <s v="GT"/>
    <n v="85"/>
    <s v="PASS"/>
    <x v="14"/>
  </r>
  <r>
    <s v="1-7-_patient_address_city_is_present-_x0009_"/>
    <n v="210"/>
    <s v="Other Facility"/>
    <x v="6"/>
    <n v="1"/>
    <n v="1"/>
    <n v="100"/>
    <s v="GT"/>
    <n v="85"/>
    <s v="PASS"/>
    <x v="14"/>
  </r>
  <r>
    <s v="1-8-patient_address_state_is_present-_x0009_"/>
    <n v="9"/>
    <s v="Other Facility"/>
    <x v="7"/>
    <n v="53"/>
    <n v="53"/>
    <n v="100"/>
    <s v="GT"/>
    <n v="85"/>
    <s v="PASS"/>
    <x v="14"/>
  </r>
  <r>
    <s v="1-8-patient_address_state_is_present-_x0009_"/>
    <n v="38"/>
    <s v="Other Facility"/>
    <x v="7"/>
    <n v="16"/>
    <n v="16"/>
    <n v="100"/>
    <s v="GT"/>
    <n v="85"/>
    <s v="PASS"/>
    <x v="14"/>
  </r>
  <r>
    <s v="1-8-patient_address_state_is_present-_x0009_"/>
    <n v="65"/>
    <s v="Other Facility"/>
    <x v="7"/>
    <n v="9"/>
    <n v="9"/>
    <n v="100"/>
    <s v="GT"/>
    <n v="85"/>
    <s v="PASS"/>
    <x v="14"/>
  </r>
  <r>
    <s v="1-8-patient_address_state_is_present-_x0009_"/>
    <n v="70"/>
    <s v="Other Facility"/>
    <x v="7"/>
    <n v="172"/>
    <n v="172"/>
    <n v="100"/>
    <s v="GT"/>
    <n v="85"/>
    <s v="PASS"/>
    <x v="14"/>
  </r>
  <r>
    <s v="1-8-patient_address_state_is_present-_x0009_"/>
    <n v="88"/>
    <s v="Other Facility"/>
    <x v="7"/>
    <n v="24"/>
    <n v="24"/>
    <n v="100"/>
    <s v="GT"/>
    <n v="85"/>
    <s v="PASS"/>
    <x v="14"/>
  </r>
  <r>
    <s v="1-8-patient_address_state_is_present-_x0009_"/>
    <n v="100"/>
    <s v="Other Facility"/>
    <x v="7"/>
    <n v="87"/>
    <n v="87"/>
    <n v="100"/>
    <s v="GT"/>
    <n v="85"/>
    <s v="PASS"/>
    <x v="14"/>
  </r>
  <r>
    <s v="1-8-patient_address_state_is_present-_x0009_"/>
    <n v="110"/>
    <s v="Other Facility"/>
    <x v="7"/>
    <n v="32"/>
    <n v="32"/>
    <n v="100"/>
    <s v="GT"/>
    <n v="85"/>
    <s v="PASS"/>
    <x v="14"/>
  </r>
  <r>
    <s v="1-8-patient_address_state_is_present-_x0009_"/>
    <n v="119"/>
    <s v="Other Facility"/>
    <x v="7"/>
    <n v="54"/>
    <n v="54"/>
    <n v="100"/>
    <s v="GT"/>
    <n v="85"/>
    <s v="PASS"/>
    <x v="14"/>
  </r>
  <r>
    <s v="1-8-patient_address_state_is_present-_x0009_"/>
    <n v="122"/>
    <s v="Other Facility"/>
    <x v="7"/>
    <n v="19"/>
    <n v="19"/>
    <n v="100"/>
    <s v="GT"/>
    <n v="85"/>
    <s v="PASS"/>
    <x v="14"/>
  </r>
  <r>
    <s v="1-8-patient_address_state_is_present-_x0009_"/>
    <n v="130"/>
    <s v="Other Facility"/>
    <x v="7"/>
    <n v="33"/>
    <n v="33"/>
    <n v="100"/>
    <s v="GT"/>
    <n v="85"/>
    <s v="PASS"/>
    <x v="14"/>
  </r>
  <r>
    <s v="1-8-patient_address_state_is_present-_x0009_"/>
    <n v="140"/>
    <s v="Other Facility"/>
    <x v="7"/>
    <n v="11"/>
    <n v="11"/>
    <n v="100"/>
    <s v="GT"/>
    <n v="85"/>
    <s v="PASS"/>
    <x v="14"/>
  </r>
  <r>
    <s v="1-8-patient_address_state_is_present-_x0009_"/>
    <n v="146"/>
    <s v="Other Facility"/>
    <x v="7"/>
    <n v="3"/>
    <n v="3"/>
    <n v="100"/>
    <s v="GT"/>
    <n v="85"/>
    <s v="PASS"/>
    <x v="14"/>
  </r>
  <r>
    <s v="1-8-patient_address_state_is_present-_x0009_"/>
    <n v="172"/>
    <s v="Other Facility"/>
    <x v="7"/>
    <n v="7"/>
    <n v="7"/>
    <n v="100"/>
    <s v="GT"/>
    <n v="85"/>
    <s v="PASS"/>
    <x v="14"/>
  </r>
  <r>
    <s v="1-8-patient_address_state_is_present-_x0009_"/>
    <n v="175"/>
    <s v="Other Facility"/>
    <x v="7"/>
    <n v="2"/>
    <n v="2"/>
    <n v="100"/>
    <s v="GT"/>
    <n v="85"/>
    <s v="PASS"/>
    <x v="14"/>
  </r>
  <r>
    <s v="1-8-patient_address_state_is_present-_x0009_"/>
    <n v="184"/>
    <s v="Other Facility"/>
    <x v="7"/>
    <n v="2"/>
    <n v="2"/>
    <n v="100"/>
    <s v="GT"/>
    <n v="85"/>
    <s v="PASS"/>
    <x v="14"/>
  </r>
  <r>
    <s v="1-8-patient_address_state_is_present-_x0009_"/>
    <n v="185"/>
    <s v="Other Facility"/>
    <x v="7"/>
    <n v="5"/>
    <n v="5"/>
    <n v="100"/>
    <s v="GT"/>
    <n v="85"/>
    <s v="PASS"/>
    <x v="14"/>
  </r>
  <r>
    <s v="1-8-patient_address_state_is_present-_x0009_"/>
    <n v="191"/>
    <s v="Other Facility"/>
    <x v="7"/>
    <n v="4"/>
    <n v="4"/>
    <n v="100"/>
    <s v="GT"/>
    <n v="85"/>
    <s v="PASS"/>
    <x v="14"/>
  </r>
  <r>
    <s v="1-8-patient_address_state_is_present-_x0009_"/>
    <n v="204"/>
    <s v="Other Facility"/>
    <x v="7"/>
    <n v="2"/>
    <n v="2"/>
    <n v="100"/>
    <s v="GT"/>
    <n v="85"/>
    <s v="PASS"/>
    <x v="14"/>
  </r>
  <r>
    <s v="1-8-patient_address_state_is_present-_x0009_"/>
    <n v="208"/>
    <s v="Other Facility"/>
    <x v="7"/>
    <n v="1"/>
    <n v="1"/>
    <n v="100"/>
    <s v="GT"/>
    <n v="85"/>
    <s v="PASS"/>
    <x v="14"/>
  </r>
  <r>
    <s v="1-8-patient_address_state_is_present-_x0009_"/>
    <n v="210"/>
    <s v="Other Facility"/>
    <x v="7"/>
    <n v="1"/>
    <n v="1"/>
    <n v="100"/>
    <s v="GT"/>
    <n v="85"/>
    <s v="PASS"/>
    <x v="14"/>
  </r>
  <r>
    <s v="1-9-patient_address_zip_code_is_present-_x0009_"/>
    <n v="9"/>
    <s v="Other Facility"/>
    <x v="8"/>
    <n v="53"/>
    <n v="53"/>
    <n v="100"/>
    <s v="GT"/>
    <n v="85"/>
    <s v="PASS"/>
    <x v="14"/>
  </r>
  <r>
    <s v="1-9-patient_address_zip_code_is_present-_x0009_"/>
    <n v="38"/>
    <s v="Other Facility"/>
    <x v="8"/>
    <n v="16"/>
    <n v="16"/>
    <n v="100"/>
    <s v="GT"/>
    <n v="85"/>
    <s v="PASS"/>
    <x v="14"/>
  </r>
  <r>
    <s v="1-9-patient_address_zip_code_is_present-_x0009_"/>
    <n v="65"/>
    <s v="Other Facility"/>
    <x v="8"/>
    <n v="9"/>
    <n v="9"/>
    <n v="100"/>
    <s v="GT"/>
    <n v="85"/>
    <s v="PASS"/>
    <x v="14"/>
  </r>
  <r>
    <s v="1-9-patient_address_zip_code_is_present-_x0009_"/>
    <n v="70"/>
    <s v="Other Facility"/>
    <x v="8"/>
    <n v="172"/>
    <n v="172"/>
    <n v="100"/>
    <s v="GT"/>
    <n v="85"/>
    <s v="PASS"/>
    <x v="14"/>
  </r>
  <r>
    <s v="1-9-patient_address_zip_code_is_present-_x0009_"/>
    <n v="88"/>
    <s v="Other Facility"/>
    <x v="8"/>
    <n v="24"/>
    <n v="24"/>
    <n v="100"/>
    <s v="GT"/>
    <n v="85"/>
    <s v="PASS"/>
    <x v="14"/>
  </r>
  <r>
    <s v="1-9-patient_address_zip_code_is_present-_x0009_"/>
    <n v="100"/>
    <s v="Other Facility"/>
    <x v="8"/>
    <n v="87"/>
    <n v="87"/>
    <n v="100"/>
    <s v="GT"/>
    <n v="85"/>
    <s v="PASS"/>
    <x v="14"/>
  </r>
  <r>
    <s v="1-9-patient_address_zip_code_is_present-_x0009_"/>
    <n v="110"/>
    <s v="Other Facility"/>
    <x v="8"/>
    <n v="32"/>
    <n v="32"/>
    <n v="100"/>
    <s v="GT"/>
    <n v="85"/>
    <s v="PASS"/>
    <x v="14"/>
  </r>
  <r>
    <s v="1-9-patient_address_zip_code_is_present-_x0009_"/>
    <n v="119"/>
    <s v="Other Facility"/>
    <x v="8"/>
    <n v="54"/>
    <n v="54"/>
    <n v="100"/>
    <s v="GT"/>
    <n v="85"/>
    <s v="PASS"/>
    <x v="14"/>
  </r>
  <r>
    <s v="1-9-patient_address_zip_code_is_present-_x0009_"/>
    <n v="122"/>
    <s v="Other Facility"/>
    <x v="8"/>
    <n v="19"/>
    <n v="19"/>
    <n v="100"/>
    <s v="GT"/>
    <n v="85"/>
    <s v="PASS"/>
    <x v="14"/>
  </r>
  <r>
    <s v="1-9-patient_address_zip_code_is_present-_x0009_"/>
    <n v="130"/>
    <s v="Other Facility"/>
    <x v="8"/>
    <n v="33"/>
    <n v="33"/>
    <n v="100"/>
    <s v="GT"/>
    <n v="85"/>
    <s v="PASS"/>
    <x v="14"/>
  </r>
  <r>
    <s v="1-9-patient_address_zip_code_is_present-_x0009_"/>
    <n v="140"/>
    <s v="Other Facility"/>
    <x v="8"/>
    <n v="11"/>
    <n v="11"/>
    <n v="100"/>
    <s v="GT"/>
    <n v="85"/>
    <s v="PASS"/>
    <x v="14"/>
  </r>
  <r>
    <s v="1-9-patient_address_zip_code_is_present-_x0009_"/>
    <n v="146"/>
    <s v="Other Facility"/>
    <x v="8"/>
    <n v="3"/>
    <n v="3"/>
    <n v="100"/>
    <s v="GT"/>
    <n v="85"/>
    <s v="PASS"/>
    <x v="14"/>
  </r>
  <r>
    <s v="1-9-patient_address_zip_code_is_present-_x0009_"/>
    <n v="172"/>
    <s v="Other Facility"/>
    <x v="8"/>
    <n v="7"/>
    <n v="7"/>
    <n v="100"/>
    <s v="GT"/>
    <n v="85"/>
    <s v="PASS"/>
    <x v="14"/>
  </r>
  <r>
    <s v="1-9-patient_address_zip_code_is_present-_x0009_"/>
    <n v="175"/>
    <s v="Other Facility"/>
    <x v="8"/>
    <n v="2"/>
    <n v="2"/>
    <n v="100"/>
    <s v="GT"/>
    <n v="85"/>
    <s v="PASS"/>
    <x v="14"/>
  </r>
  <r>
    <s v="1-9-patient_address_zip_code_is_present-_x0009_"/>
    <n v="184"/>
    <s v="Other Facility"/>
    <x v="8"/>
    <n v="2"/>
    <n v="2"/>
    <n v="100"/>
    <s v="GT"/>
    <n v="85"/>
    <s v="PASS"/>
    <x v="14"/>
  </r>
  <r>
    <s v="1-9-patient_address_zip_code_is_present-_x0009_"/>
    <n v="185"/>
    <s v="Other Facility"/>
    <x v="8"/>
    <n v="5"/>
    <n v="5"/>
    <n v="100"/>
    <s v="GT"/>
    <n v="85"/>
    <s v="PASS"/>
    <x v="14"/>
  </r>
  <r>
    <s v="1-9-patient_address_zip_code_is_present-_x0009_"/>
    <n v="191"/>
    <s v="Other Facility"/>
    <x v="8"/>
    <n v="4"/>
    <n v="4"/>
    <n v="100"/>
    <s v="GT"/>
    <n v="85"/>
    <s v="PASS"/>
    <x v="14"/>
  </r>
  <r>
    <s v="1-9-patient_address_zip_code_is_present-_x0009_"/>
    <n v="204"/>
    <s v="Other Facility"/>
    <x v="8"/>
    <n v="2"/>
    <n v="2"/>
    <n v="100"/>
    <s v="GT"/>
    <n v="85"/>
    <s v="PASS"/>
    <x v="14"/>
  </r>
  <r>
    <s v="1-9-patient_address_zip_code_is_present-_x0009_"/>
    <n v="208"/>
    <s v="Other Facility"/>
    <x v="8"/>
    <n v="1"/>
    <n v="1"/>
    <n v="100"/>
    <s v="GT"/>
    <n v="85"/>
    <s v="PASS"/>
    <x v="14"/>
  </r>
  <r>
    <s v="1-9-patient_address_zip_code_is_present-_x0009_"/>
    <n v="210"/>
    <s v="Other Facility"/>
    <x v="8"/>
    <n v="1"/>
    <n v="1"/>
    <n v="100"/>
    <s v="GT"/>
    <n v="85"/>
    <s v="PASS"/>
    <x v="14"/>
  </r>
  <r>
    <s v="1-10-patient_complete_address_is_present-"/>
    <n v="9"/>
    <s v="Other Facility"/>
    <x v="9"/>
    <n v="53"/>
    <n v="53"/>
    <n v="100"/>
    <s v="GT"/>
    <n v="85"/>
    <s v="PASS"/>
    <x v="14"/>
  </r>
  <r>
    <s v="1-10-patient_complete_address_is_present-"/>
    <n v="38"/>
    <s v="Other Facility"/>
    <x v="9"/>
    <n v="16"/>
    <n v="16"/>
    <n v="100"/>
    <s v="GT"/>
    <n v="85"/>
    <s v="PASS"/>
    <x v="14"/>
  </r>
  <r>
    <s v="1-10-patient_complete_address_is_present-"/>
    <n v="65"/>
    <s v="Other Facility"/>
    <x v="9"/>
    <n v="9"/>
    <n v="9"/>
    <n v="100"/>
    <s v="GT"/>
    <n v="85"/>
    <s v="PASS"/>
    <x v="14"/>
  </r>
  <r>
    <s v="1-10-patient_complete_address_is_present-"/>
    <n v="70"/>
    <s v="Other Facility"/>
    <x v="9"/>
    <n v="172"/>
    <n v="172"/>
    <n v="100"/>
    <s v="GT"/>
    <n v="85"/>
    <s v="PASS"/>
    <x v="14"/>
  </r>
  <r>
    <s v="1-10-patient_complete_address_is_present-"/>
    <n v="88"/>
    <s v="Other Facility"/>
    <x v="9"/>
    <n v="24"/>
    <n v="24"/>
    <n v="100"/>
    <s v="GT"/>
    <n v="85"/>
    <s v="PASS"/>
    <x v="14"/>
  </r>
  <r>
    <s v="1-10-patient_complete_address_is_present-"/>
    <n v="100"/>
    <s v="Other Facility"/>
    <x v="9"/>
    <n v="87"/>
    <n v="87"/>
    <n v="100"/>
    <s v="GT"/>
    <n v="85"/>
    <s v="PASS"/>
    <x v="14"/>
  </r>
  <r>
    <s v="1-10-patient_complete_address_is_present-"/>
    <n v="110"/>
    <s v="Other Facility"/>
    <x v="9"/>
    <n v="32"/>
    <n v="32"/>
    <n v="100"/>
    <s v="GT"/>
    <n v="85"/>
    <s v="PASS"/>
    <x v="14"/>
  </r>
  <r>
    <s v="1-10-patient_complete_address_is_present-"/>
    <n v="119"/>
    <s v="Other Facility"/>
    <x v="9"/>
    <n v="53"/>
    <n v="54"/>
    <n v="98.15"/>
    <s v="GT"/>
    <n v="85"/>
    <s v="PASS"/>
    <x v="14"/>
  </r>
  <r>
    <s v="1-10-patient_complete_address_is_present-"/>
    <n v="122"/>
    <s v="Other Facility"/>
    <x v="9"/>
    <n v="19"/>
    <n v="19"/>
    <n v="100"/>
    <s v="GT"/>
    <n v="85"/>
    <s v="PASS"/>
    <x v="14"/>
  </r>
  <r>
    <s v="1-10-patient_complete_address_is_present-"/>
    <n v="130"/>
    <s v="Other Facility"/>
    <x v="9"/>
    <n v="33"/>
    <n v="33"/>
    <n v="100"/>
    <s v="GT"/>
    <n v="85"/>
    <s v="PASS"/>
    <x v="14"/>
  </r>
  <r>
    <s v="1-10-patient_complete_address_is_present-"/>
    <n v="140"/>
    <s v="Other Facility"/>
    <x v="9"/>
    <n v="11"/>
    <n v="11"/>
    <n v="100"/>
    <s v="GT"/>
    <n v="85"/>
    <s v="PASS"/>
    <x v="14"/>
  </r>
  <r>
    <s v="1-10-patient_complete_address_is_present-"/>
    <n v="146"/>
    <s v="Other Facility"/>
    <x v="9"/>
    <n v="3"/>
    <n v="3"/>
    <n v="100"/>
    <s v="GT"/>
    <n v="85"/>
    <s v="PASS"/>
    <x v="14"/>
  </r>
  <r>
    <s v="1-10-patient_complete_address_is_present-"/>
    <n v="172"/>
    <s v="Other Facility"/>
    <x v="9"/>
    <n v="7"/>
    <n v="7"/>
    <n v="100"/>
    <s v="GT"/>
    <n v="85"/>
    <s v="PASS"/>
    <x v="14"/>
  </r>
  <r>
    <s v="1-10-patient_complete_address_is_present-"/>
    <n v="175"/>
    <s v="Other Facility"/>
    <x v="9"/>
    <n v="2"/>
    <n v="2"/>
    <n v="100"/>
    <s v="GT"/>
    <n v="85"/>
    <s v="PASS"/>
    <x v="14"/>
  </r>
  <r>
    <s v="1-10-patient_complete_address_is_present-"/>
    <n v="184"/>
    <s v="Other Facility"/>
    <x v="9"/>
    <n v="2"/>
    <n v="2"/>
    <n v="100"/>
    <s v="GT"/>
    <n v="85"/>
    <s v="PASS"/>
    <x v="14"/>
  </r>
  <r>
    <s v="1-10-patient_complete_address_is_present-"/>
    <n v="185"/>
    <s v="Other Facility"/>
    <x v="9"/>
    <n v="5"/>
    <n v="5"/>
    <n v="100"/>
    <s v="GT"/>
    <n v="85"/>
    <s v="PASS"/>
    <x v="14"/>
  </r>
  <r>
    <s v="1-10-patient_complete_address_is_present-"/>
    <n v="191"/>
    <s v="Other Facility"/>
    <x v="9"/>
    <n v="4"/>
    <n v="4"/>
    <n v="100"/>
    <s v="GT"/>
    <n v="85"/>
    <s v="PASS"/>
    <x v="14"/>
  </r>
  <r>
    <s v="1-10-patient_complete_address_is_present-"/>
    <n v="204"/>
    <s v="Other Facility"/>
    <x v="9"/>
    <n v="2"/>
    <n v="2"/>
    <n v="100"/>
    <s v="GT"/>
    <n v="85"/>
    <s v="PASS"/>
    <x v="14"/>
  </r>
  <r>
    <s v="1-10-patient_complete_address_is_present-"/>
    <n v="208"/>
    <s v="Other Facility"/>
    <x v="9"/>
    <n v="1"/>
    <n v="1"/>
    <n v="100"/>
    <s v="GT"/>
    <n v="85"/>
    <s v="PASS"/>
    <x v="14"/>
  </r>
  <r>
    <s v="1-10-patient_complete_address_is_present-"/>
    <n v="210"/>
    <s v="Other Facility"/>
    <x v="9"/>
    <n v="1"/>
    <n v="1"/>
    <n v="100"/>
    <s v="GT"/>
    <n v="85"/>
    <s v="PASS"/>
    <x v="14"/>
  </r>
  <r>
    <s v="1-11-patient_race_is_present-"/>
    <n v="9"/>
    <s v="Other Facility"/>
    <x v="10"/>
    <n v="53"/>
    <n v="53"/>
    <n v="100"/>
    <s v="GT"/>
    <n v="95"/>
    <s v="PASS"/>
    <x v="14"/>
  </r>
  <r>
    <s v="1-11-patient_race_is_present-"/>
    <n v="38"/>
    <s v="Other Facility"/>
    <x v="10"/>
    <n v="16"/>
    <n v="16"/>
    <n v="100"/>
    <s v="GT"/>
    <n v="95"/>
    <s v="PASS"/>
    <x v="14"/>
  </r>
  <r>
    <s v="1-11-patient_race_is_present-"/>
    <n v="65"/>
    <s v="Other Facility"/>
    <x v="10"/>
    <n v="9"/>
    <n v="9"/>
    <n v="100"/>
    <s v="GT"/>
    <n v="95"/>
    <s v="PASS"/>
    <x v="14"/>
  </r>
  <r>
    <s v="1-11-patient_race_is_present-"/>
    <n v="70"/>
    <s v="Other Facility"/>
    <x v="10"/>
    <n v="172"/>
    <n v="172"/>
    <n v="100"/>
    <s v="GT"/>
    <n v="95"/>
    <s v="PASS"/>
    <x v="14"/>
  </r>
  <r>
    <s v="1-11-patient_race_is_present-"/>
    <n v="88"/>
    <s v="Other Facility"/>
    <x v="10"/>
    <n v="24"/>
    <n v="24"/>
    <n v="100"/>
    <s v="GT"/>
    <n v="95"/>
    <s v="PASS"/>
    <x v="14"/>
  </r>
  <r>
    <s v="1-11-patient_race_is_present-"/>
    <n v="100"/>
    <s v="Other Facility"/>
    <x v="10"/>
    <n v="87"/>
    <n v="87"/>
    <n v="100"/>
    <s v="GT"/>
    <n v="95"/>
    <s v="PASS"/>
    <x v="14"/>
  </r>
  <r>
    <s v="1-11-patient_race_is_present-"/>
    <n v="110"/>
    <s v="Other Facility"/>
    <x v="10"/>
    <n v="32"/>
    <n v="32"/>
    <n v="100"/>
    <s v="GT"/>
    <n v="95"/>
    <s v="PASS"/>
    <x v="14"/>
  </r>
  <r>
    <s v="1-11-patient_race_is_present-"/>
    <n v="119"/>
    <s v="Other Facility"/>
    <x v="10"/>
    <n v="54"/>
    <n v="54"/>
    <n v="100"/>
    <s v="GT"/>
    <n v="95"/>
    <s v="PASS"/>
    <x v="14"/>
  </r>
  <r>
    <s v="1-11-patient_race_is_present-"/>
    <n v="122"/>
    <s v="Other Facility"/>
    <x v="10"/>
    <n v="19"/>
    <n v="19"/>
    <n v="100"/>
    <s v="GT"/>
    <n v="95"/>
    <s v="PASS"/>
    <x v="14"/>
  </r>
  <r>
    <s v="1-11-patient_race_is_present-"/>
    <n v="130"/>
    <s v="Other Facility"/>
    <x v="10"/>
    <n v="33"/>
    <n v="33"/>
    <n v="100"/>
    <s v="GT"/>
    <n v="95"/>
    <s v="PASS"/>
    <x v="14"/>
  </r>
  <r>
    <s v="1-11-patient_race_is_present-"/>
    <n v="140"/>
    <s v="Other Facility"/>
    <x v="10"/>
    <n v="11"/>
    <n v="11"/>
    <n v="100"/>
    <s v="GT"/>
    <n v="95"/>
    <s v="PASS"/>
    <x v="14"/>
  </r>
  <r>
    <s v="1-11-patient_race_is_present-"/>
    <n v="146"/>
    <s v="Other Facility"/>
    <x v="10"/>
    <n v="3"/>
    <n v="3"/>
    <n v="100"/>
    <s v="GT"/>
    <n v="95"/>
    <s v="PASS"/>
    <x v="14"/>
  </r>
  <r>
    <s v="1-11-patient_race_is_present-"/>
    <n v="172"/>
    <s v="Other Facility"/>
    <x v="10"/>
    <n v="7"/>
    <n v="7"/>
    <n v="100"/>
    <s v="GT"/>
    <n v="95"/>
    <s v="PASS"/>
    <x v="14"/>
  </r>
  <r>
    <s v="1-11-patient_race_is_present-"/>
    <n v="175"/>
    <s v="Other Facility"/>
    <x v="10"/>
    <n v="2"/>
    <n v="2"/>
    <n v="100"/>
    <s v="GT"/>
    <n v="95"/>
    <s v="PASS"/>
    <x v="14"/>
  </r>
  <r>
    <s v="1-11-patient_race_is_present-"/>
    <n v="184"/>
    <s v="Other Facility"/>
    <x v="10"/>
    <n v="2"/>
    <n v="2"/>
    <n v="100"/>
    <s v="GT"/>
    <n v="95"/>
    <s v="PASS"/>
    <x v="14"/>
  </r>
  <r>
    <s v="1-11-patient_race_is_present-"/>
    <n v="185"/>
    <s v="Other Facility"/>
    <x v="10"/>
    <n v="5"/>
    <n v="5"/>
    <n v="100"/>
    <s v="GT"/>
    <n v="95"/>
    <s v="PASS"/>
    <x v="14"/>
  </r>
  <r>
    <s v="1-11-patient_race_is_present-"/>
    <n v="191"/>
    <s v="Other Facility"/>
    <x v="10"/>
    <n v="4"/>
    <n v="4"/>
    <n v="100"/>
    <s v="GT"/>
    <n v="95"/>
    <s v="PASS"/>
    <x v="14"/>
  </r>
  <r>
    <s v="1-11-patient_race_is_present-"/>
    <n v="204"/>
    <s v="Other Facility"/>
    <x v="10"/>
    <n v="2"/>
    <n v="2"/>
    <n v="100"/>
    <s v="GT"/>
    <n v="95"/>
    <s v="PASS"/>
    <x v="14"/>
  </r>
  <r>
    <s v="1-11-patient_race_is_present-"/>
    <n v="208"/>
    <s v="Other Facility"/>
    <x v="10"/>
    <n v="1"/>
    <n v="1"/>
    <n v="100"/>
    <s v="GT"/>
    <n v="95"/>
    <s v="PASS"/>
    <x v="14"/>
  </r>
  <r>
    <s v="1-11-patient_race_is_present-"/>
    <n v="210"/>
    <s v="Other Facility"/>
    <x v="10"/>
    <n v="1"/>
    <n v="1"/>
    <n v="100"/>
    <s v="GT"/>
    <n v="95"/>
    <s v="PASS"/>
    <x v="14"/>
  </r>
  <r>
    <s v="1-12-patient_ethnicity_is_present-"/>
    <n v="9"/>
    <s v="Other Facility"/>
    <x v="11"/>
    <n v="53"/>
    <n v="53"/>
    <n v="100"/>
    <s v="GT"/>
    <n v="95"/>
    <s v="PASS"/>
    <x v="14"/>
  </r>
  <r>
    <s v="1-12-patient_ethnicity_is_present-"/>
    <n v="38"/>
    <s v="Other Facility"/>
    <x v="11"/>
    <n v="16"/>
    <n v="16"/>
    <n v="100"/>
    <s v="GT"/>
    <n v="95"/>
    <s v="PASS"/>
    <x v="14"/>
  </r>
  <r>
    <s v="1-12-patient_ethnicity_is_present-"/>
    <n v="65"/>
    <s v="Other Facility"/>
    <x v="11"/>
    <n v="9"/>
    <n v="9"/>
    <n v="100"/>
    <s v="GT"/>
    <n v="95"/>
    <s v="PASS"/>
    <x v="14"/>
  </r>
  <r>
    <s v="1-12-patient_ethnicity_is_present-"/>
    <n v="70"/>
    <s v="Other Facility"/>
    <x v="11"/>
    <n v="172"/>
    <n v="172"/>
    <n v="100"/>
    <s v="GT"/>
    <n v="95"/>
    <s v="PASS"/>
    <x v="14"/>
  </r>
  <r>
    <s v="1-12-patient_ethnicity_is_present-"/>
    <n v="88"/>
    <s v="Other Facility"/>
    <x v="11"/>
    <n v="24"/>
    <n v="24"/>
    <n v="100"/>
    <s v="GT"/>
    <n v="95"/>
    <s v="PASS"/>
    <x v="14"/>
  </r>
  <r>
    <s v="1-12-patient_ethnicity_is_present-"/>
    <n v="100"/>
    <s v="Other Facility"/>
    <x v="11"/>
    <n v="87"/>
    <n v="87"/>
    <n v="100"/>
    <s v="GT"/>
    <n v="95"/>
    <s v="PASS"/>
    <x v="14"/>
  </r>
  <r>
    <s v="1-12-patient_ethnicity_is_present-"/>
    <n v="110"/>
    <s v="Other Facility"/>
    <x v="11"/>
    <n v="32"/>
    <n v="32"/>
    <n v="100"/>
    <s v="GT"/>
    <n v="95"/>
    <s v="PASS"/>
    <x v="14"/>
  </r>
  <r>
    <s v="1-12-patient_ethnicity_is_present-"/>
    <n v="119"/>
    <s v="Other Facility"/>
    <x v="11"/>
    <n v="54"/>
    <n v="54"/>
    <n v="100"/>
    <s v="GT"/>
    <n v="95"/>
    <s v="PASS"/>
    <x v="14"/>
  </r>
  <r>
    <s v="1-12-patient_ethnicity_is_present-"/>
    <n v="122"/>
    <s v="Other Facility"/>
    <x v="11"/>
    <n v="19"/>
    <n v="19"/>
    <n v="100"/>
    <s v="GT"/>
    <n v="95"/>
    <s v="PASS"/>
    <x v="14"/>
  </r>
  <r>
    <s v="1-12-patient_ethnicity_is_present-"/>
    <n v="130"/>
    <s v="Other Facility"/>
    <x v="11"/>
    <n v="33"/>
    <n v="33"/>
    <n v="100"/>
    <s v="GT"/>
    <n v="95"/>
    <s v="PASS"/>
    <x v="14"/>
  </r>
  <r>
    <s v="1-12-patient_ethnicity_is_present-"/>
    <n v="140"/>
    <s v="Other Facility"/>
    <x v="11"/>
    <n v="11"/>
    <n v="11"/>
    <n v="100"/>
    <s v="GT"/>
    <n v="95"/>
    <s v="PASS"/>
    <x v="14"/>
  </r>
  <r>
    <s v="1-12-patient_ethnicity_is_present-"/>
    <n v="146"/>
    <s v="Other Facility"/>
    <x v="11"/>
    <n v="3"/>
    <n v="3"/>
    <n v="100"/>
    <s v="GT"/>
    <n v="95"/>
    <s v="PASS"/>
    <x v="14"/>
  </r>
  <r>
    <s v="1-12-patient_ethnicity_is_present-"/>
    <n v="172"/>
    <s v="Other Facility"/>
    <x v="11"/>
    <n v="7"/>
    <n v="7"/>
    <n v="100"/>
    <s v="GT"/>
    <n v="95"/>
    <s v="PASS"/>
    <x v="14"/>
  </r>
  <r>
    <s v="1-12-patient_ethnicity_is_present-"/>
    <n v="175"/>
    <s v="Other Facility"/>
    <x v="11"/>
    <n v="2"/>
    <n v="2"/>
    <n v="100"/>
    <s v="GT"/>
    <n v="95"/>
    <s v="PASS"/>
    <x v="14"/>
  </r>
  <r>
    <s v="1-12-patient_ethnicity_is_present-"/>
    <n v="184"/>
    <s v="Other Facility"/>
    <x v="11"/>
    <n v="2"/>
    <n v="2"/>
    <n v="100"/>
    <s v="GT"/>
    <n v="95"/>
    <s v="PASS"/>
    <x v="14"/>
  </r>
  <r>
    <s v="1-12-patient_ethnicity_is_present-"/>
    <n v="185"/>
    <s v="Other Facility"/>
    <x v="11"/>
    <n v="5"/>
    <n v="5"/>
    <n v="100"/>
    <s v="GT"/>
    <n v="95"/>
    <s v="PASS"/>
    <x v="14"/>
  </r>
  <r>
    <s v="1-12-patient_ethnicity_is_present-"/>
    <n v="191"/>
    <s v="Other Facility"/>
    <x v="11"/>
    <n v="4"/>
    <n v="4"/>
    <n v="100"/>
    <s v="GT"/>
    <n v="95"/>
    <s v="PASS"/>
    <x v="14"/>
  </r>
  <r>
    <s v="1-12-patient_ethnicity_is_present-"/>
    <n v="204"/>
    <s v="Other Facility"/>
    <x v="11"/>
    <n v="2"/>
    <n v="2"/>
    <n v="100"/>
    <s v="GT"/>
    <n v="95"/>
    <s v="PASS"/>
    <x v="14"/>
  </r>
  <r>
    <s v="1-12-patient_ethnicity_is_present-"/>
    <n v="208"/>
    <s v="Other Facility"/>
    <x v="11"/>
    <n v="1"/>
    <n v="1"/>
    <n v="100"/>
    <s v="GT"/>
    <n v="95"/>
    <s v="PASS"/>
    <x v="14"/>
  </r>
  <r>
    <s v="1-12-patient_ethnicity_is_present-"/>
    <n v="210"/>
    <s v="Other Facility"/>
    <x v="11"/>
    <n v="1"/>
    <n v="1"/>
    <n v="100"/>
    <s v="GT"/>
    <n v="95"/>
    <s v="PASS"/>
    <x v="14"/>
  </r>
  <r>
    <s v="1-13-patient_phone_number_is_present-"/>
    <n v="9"/>
    <s v="Other Facility"/>
    <x v="12"/>
    <n v="53"/>
    <n v="53"/>
    <n v="100"/>
    <s v="GT"/>
    <n v="90"/>
    <s v="PASS"/>
    <x v="14"/>
  </r>
  <r>
    <s v="1-13-patient_phone_number_is_present-"/>
    <n v="38"/>
    <s v="Other Facility"/>
    <x v="12"/>
    <n v="16"/>
    <n v="16"/>
    <n v="100"/>
    <s v="GT"/>
    <n v="90"/>
    <s v="PASS"/>
    <x v="14"/>
  </r>
  <r>
    <s v="1-13-patient_phone_number_is_present-"/>
    <n v="65"/>
    <s v="Other Facility"/>
    <x v="12"/>
    <n v="9"/>
    <n v="9"/>
    <n v="100"/>
    <s v="GT"/>
    <n v="90"/>
    <s v="PASS"/>
    <x v="14"/>
  </r>
  <r>
    <s v="1-13-patient_phone_number_is_present-"/>
    <n v="70"/>
    <s v="Other Facility"/>
    <x v="12"/>
    <n v="171"/>
    <n v="172"/>
    <n v="99.42"/>
    <s v="GT"/>
    <n v="90"/>
    <s v="PASS"/>
    <x v="14"/>
  </r>
  <r>
    <s v="1-13-patient_phone_number_is_present-"/>
    <n v="88"/>
    <s v="Other Facility"/>
    <x v="12"/>
    <n v="22"/>
    <n v="24"/>
    <n v="91.67"/>
    <s v="GT"/>
    <n v="90"/>
    <s v="PASS"/>
    <x v="14"/>
  </r>
  <r>
    <s v="1-13-patient_phone_number_is_present-"/>
    <n v="100"/>
    <s v="Other Facility"/>
    <x v="12"/>
    <n v="82"/>
    <n v="87"/>
    <n v="94.25"/>
    <s v="GT"/>
    <n v="90"/>
    <s v="PASS"/>
    <x v="14"/>
  </r>
  <r>
    <s v="1-13-patient_phone_number_is_present-"/>
    <n v="110"/>
    <s v="Other Facility"/>
    <x v="12"/>
    <n v="32"/>
    <n v="32"/>
    <n v="100"/>
    <s v="GT"/>
    <n v="90"/>
    <s v="PASS"/>
    <x v="14"/>
  </r>
  <r>
    <s v="1-13-patient_phone_number_is_present-"/>
    <n v="119"/>
    <s v="Other Facility"/>
    <x v="12"/>
    <n v="54"/>
    <n v="54"/>
    <n v="100"/>
    <s v="GT"/>
    <n v="90"/>
    <s v="PASS"/>
    <x v="14"/>
  </r>
  <r>
    <s v="1-13-patient_phone_number_is_present-"/>
    <n v="122"/>
    <s v="Other Facility"/>
    <x v="12"/>
    <n v="19"/>
    <n v="19"/>
    <n v="100"/>
    <s v="GT"/>
    <n v="90"/>
    <s v="PASS"/>
    <x v="14"/>
  </r>
  <r>
    <s v="1-13-patient_phone_number_is_present-"/>
    <n v="130"/>
    <s v="Other Facility"/>
    <x v="12"/>
    <n v="32"/>
    <n v="33"/>
    <n v="96.97"/>
    <s v="GT"/>
    <n v="90"/>
    <s v="PASS"/>
    <x v="14"/>
  </r>
  <r>
    <s v="1-13-patient_phone_number_is_present-"/>
    <n v="140"/>
    <s v="Other Facility"/>
    <x v="12"/>
    <n v="11"/>
    <n v="11"/>
    <n v="100"/>
    <s v="GT"/>
    <n v="90"/>
    <s v="PASS"/>
    <x v="14"/>
  </r>
  <r>
    <s v="1-13-patient_phone_number_is_present-"/>
    <n v="146"/>
    <s v="Other Facility"/>
    <x v="12"/>
    <n v="3"/>
    <n v="3"/>
    <n v="100"/>
    <s v="GT"/>
    <n v="90"/>
    <s v="PASS"/>
    <x v="14"/>
  </r>
  <r>
    <s v="1-13-patient_phone_number_is_present-"/>
    <n v="172"/>
    <s v="Other Facility"/>
    <x v="12"/>
    <n v="7"/>
    <n v="7"/>
    <n v="100"/>
    <s v="GT"/>
    <n v="90"/>
    <s v="PASS"/>
    <x v="14"/>
  </r>
  <r>
    <s v="1-13-patient_phone_number_is_present-"/>
    <n v="175"/>
    <s v="Other Facility"/>
    <x v="12"/>
    <n v="2"/>
    <n v="2"/>
    <n v="100"/>
    <s v="GT"/>
    <n v="90"/>
    <s v="PASS"/>
    <x v="14"/>
  </r>
  <r>
    <s v="1-13-patient_phone_number_is_present-"/>
    <n v="184"/>
    <s v="Other Facility"/>
    <x v="12"/>
    <n v="2"/>
    <n v="2"/>
    <n v="100"/>
    <s v="GT"/>
    <n v="90"/>
    <s v="PASS"/>
    <x v="14"/>
  </r>
  <r>
    <s v="1-13-patient_phone_number_is_present-"/>
    <n v="185"/>
    <s v="Other Facility"/>
    <x v="12"/>
    <n v="5"/>
    <n v="5"/>
    <n v="100"/>
    <s v="GT"/>
    <n v="90"/>
    <s v="PASS"/>
    <x v="14"/>
  </r>
  <r>
    <s v="1-13-patient_phone_number_is_present-"/>
    <n v="191"/>
    <s v="Other Facility"/>
    <x v="12"/>
    <n v="4"/>
    <n v="4"/>
    <n v="100"/>
    <s v="GT"/>
    <n v="90"/>
    <s v="PASS"/>
    <x v="14"/>
  </r>
  <r>
    <s v="1-13-patient_phone_number_is_present-"/>
    <n v="204"/>
    <s v="Other Facility"/>
    <x v="12"/>
    <n v="2"/>
    <n v="2"/>
    <n v="100"/>
    <s v="GT"/>
    <n v="90"/>
    <s v="PASS"/>
    <x v="14"/>
  </r>
  <r>
    <s v="1-13-patient_phone_number_is_present-"/>
    <n v="208"/>
    <s v="Other Facility"/>
    <x v="12"/>
    <n v="1"/>
    <n v="1"/>
    <n v="100"/>
    <s v="GT"/>
    <n v="90"/>
    <s v="PASS"/>
    <x v="14"/>
  </r>
  <r>
    <s v="1-13-patient_phone_number_is_present-"/>
    <n v="210"/>
    <s v="Other Facility"/>
    <x v="12"/>
    <n v="1"/>
    <n v="1"/>
    <n v="100"/>
    <s v="GT"/>
    <n v="90"/>
    <s v="PASS"/>
    <x v="14"/>
  </r>
  <r>
    <s v="1-14-patient_email_is_present-"/>
    <n v="9"/>
    <s v="Other Facility"/>
    <x v="13"/>
    <n v="30"/>
    <n v="53"/>
    <n v="56.6"/>
    <s v="GT"/>
    <n v="90"/>
    <s v="FAIL"/>
    <x v="14"/>
  </r>
  <r>
    <s v="1-14-patient_email_is_present-"/>
    <n v="38"/>
    <s v="Other Facility"/>
    <x v="13"/>
    <n v="2"/>
    <n v="16"/>
    <n v="12.5"/>
    <s v="GT"/>
    <n v="90"/>
    <s v="FAIL"/>
    <x v="14"/>
  </r>
  <r>
    <s v="1-14-patient_email_is_present-"/>
    <n v="65"/>
    <s v="Other Facility"/>
    <x v="13"/>
    <n v="5"/>
    <n v="9"/>
    <n v="55.56"/>
    <s v="GT"/>
    <n v="90"/>
    <s v="FAIL"/>
    <x v="14"/>
  </r>
  <r>
    <s v="1-14-patient_email_is_present-"/>
    <n v="70"/>
    <s v="Other Facility"/>
    <x v="13"/>
    <n v="76"/>
    <n v="172"/>
    <n v="44.19"/>
    <s v="GT"/>
    <n v="90"/>
    <s v="FAIL"/>
    <x v="14"/>
  </r>
  <r>
    <s v="1-14-patient_email_is_present-"/>
    <n v="88"/>
    <s v="Other Facility"/>
    <x v="13"/>
    <n v="8"/>
    <n v="24"/>
    <n v="33.33"/>
    <s v="GT"/>
    <n v="90"/>
    <s v="FAIL"/>
    <x v="14"/>
  </r>
  <r>
    <s v="1-14-patient_email_is_present-"/>
    <n v="100"/>
    <s v="Other Facility"/>
    <x v="13"/>
    <n v="8"/>
    <n v="87"/>
    <n v="9.1999999999999993"/>
    <s v="GT"/>
    <n v="90"/>
    <s v="FAIL"/>
    <x v="14"/>
  </r>
  <r>
    <s v="1-14-patient_email_is_present-"/>
    <n v="110"/>
    <s v="Other Facility"/>
    <x v="13"/>
    <n v="4"/>
    <n v="32"/>
    <n v="12.5"/>
    <s v="GT"/>
    <n v="90"/>
    <s v="FAIL"/>
    <x v="14"/>
  </r>
  <r>
    <s v="1-14-patient_email_is_present-"/>
    <n v="119"/>
    <s v="Other Facility"/>
    <x v="13"/>
    <n v="22"/>
    <n v="54"/>
    <n v="40.74"/>
    <s v="GT"/>
    <n v="90"/>
    <s v="FAIL"/>
    <x v="14"/>
  </r>
  <r>
    <s v="1-14-patient_email_is_present-"/>
    <n v="122"/>
    <s v="Other Facility"/>
    <x v="13"/>
    <n v="14"/>
    <n v="19"/>
    <n v="73.680000000000007"/>
    <s v="GT"/>
    <n v="90"/>
    <s v="FAIL"/>
    <x v="14"/>
  </r>
  <r>
    <s v="1-14-patient_email_is_present-"/>
    <n v="130"/>
    <s v="Other Facility"/>
    <x v="13"/>
    <n v="12"/>
    <n v="33"/>
    <n v="36.36"/>
    <s v="GT"/>
    <n v="90"/>
    <s v="FAIL"/>
    <x v="14"/>
  </r>
  <r>
    <s v="1-14-patient_email_is_present-"/>
    <n v="140"/>
    <s v="Other Facility"/>
    <x v="13"/>
    <n v="1"/>
    <n v="11"/>
    <n v="9.09"/>
    <s v="GT"/>
    <n v="90"/>
    <s v="FAIL"/>
    <x v="14"/>
  </r>
  <r>
    <s v="1-14-patient_email_is_present-"/>
    <n v="146"/>
    <s v="Other Facility"/>
    <x v="13"/>
    <n v="3"/>
    <n v="3"/>
    <n v="100"/>
    <s v="GT"/>
    <n v="90"/>
    <s v="PASS"/>
    <x v="14"/>
  </r>
  <r>
    <s v="1-14-patient_email_is_present-"/>
    <n v="172"/>
    <s v="Other Facility"/>
    <x v="13"/>
    <n v="4"/>
    <n v="7"/>
    <n v="57.14"/>
    <s v="GT"/>
    <n v="90"/>
    <s v="FAIL"/>
    <x v="14"/>
  </r>
  <r>
    <s v="1-14-patient_email_is_present-"/>
    <n v="175"/>
    <s v="Other Facility"/>
    <x v="13"/>
    <n v="0"/>
    <n v="2"/>
    <n v="0"/>
    <s v="GT"/>
    <n v="90"/>
    <s v="FAIL"/>
    <x v="14"/>
  </r>
  <r>
    <s v="1-14-patient_email_is_present-"/>
    <n v="184"/>
    <s v="Other Facility"/>
    <x v="13"/>
    <n v="0"/>
    <n v="2"/>
    <n v="0"/>
    <s v="GT"/>
    <n v="90"/>
    <s v="FAIL"/>
    <x v="14"/>
  </r>
  <r>
    <s v="1-14-patient_email_is_present-"/>
    <n v="185"/>
    <s v="Other Facility"/>
    <x v="13"/>
    <n v="2"/>
    <n v="5"/>
    <n v="40"/>
    <s v="GT"/>
    <n v="90"/>
    <s v="FAIL"/>
    <x v="14"/>
  </r>
  <r>
    <s v="1-14-patient_email_is_present-"/>
    <n v="191"/>
    <s v="Other Facility"/>
    <x v="13"/>
    <n v="0"/>
    <n v="4"/>
    <n v="0"/>
    <s v="GT"/>
    <n v="90"/>
    <s v="FAIL"/>
    <x v="14"/>
  </r>
  <r>
    <s v="1-14-patient_email_is_present-"/>
    <n v="204"/>
    <s v="Other Facility"/>
    <x v="13"/>
    <n v="1"/>
    <n v="2"/>
    <n v="50"/>
    <s v="GT"/>
    <n v="90"/>
    <s v="FAIL"/>
    <x v="14"/>
  </r>
  <r>
    <s v="1-14-patient_email_is_present-"/>
    <n v="208"/>
    <s v="Other Facility"/>
    <x v="13"/>
    <n v="0"/>
    <n v="1"/>
    <n v="0"/>
    <s v="GT"/>
    <n v="90"/>
    <s v="FAIL"/>
    <x v="14"/>
  </r>
  <r>
    <s v="1-14-patient_email_is_present-"/>
    <n v="210"/>
    <s v="Other Facility"/>
    <x v="13"/>
    <n v="1"/>
    <n v="1"/>
    <n v="100"/>
    <s v="GT"/>
    <n v="90"/>
    <s v="PASS"/>
    <x v="14"/>
  </r>
  <r>
    <s v="1-15-mother’s_maiden_name_is_present-"/>
    <n v="9"/>
    <s v="Other Facility"/>
    <x v="14"/>
    <n v="31"/>
    <n v="53"/>
    <n v="58.49"/>
    <s v="GT"/>
    <n v="90"/>
    <s v="FAIL"/>
    <x v="14"/>
  </r>
  <r>
    <s v="1-15-mother’s_maiden_name_is_present-"/>
    <n v="38"/>
    <s v="Other Facility"/>
    <x v="14"/>
    <n v="13"/>
    <n v="16"/>
    <n v="81.25"/>
    <s v="GT"/>
    <n v="90"/>
    <s v="FAIL"/>
    <x v="14"/>
  </r>
  <r>
    <s v="1-15-mother’s_maiden_name_is_present-"/>
    <n v="65"/>
    <s v="Other Facility"/>
    <x v="14"/>
    <n v="5"/>
    <n v="9"/>
    <n v="55.56"/>
    <s v="GT"/>
    <n v="90"/>
    <s v="FAIL"/>
    <x v="14"/>
  </r>
  <r>
    <s v="1-15-mother’s_maiden_name_is_present-"/>
    <n v="70"/>
    <s v="Other Facility"/>
    <x v="14"/>
    <n v="98"/>
    <n v="172"/>
    <n v="56.98"/>
    <s v="GT"/>
    <n v="90"/>
    <s v="FAIL"/>
    <x v="14"/>
  </r>
  <r>
    <s v="1-15-mother’s_maiden_name_is_present-"/>
    <n v="88"/>
    <s v="Other Facility"/>
    <x v="14"/>
    <n v="13"/>
    <n v="24"/>
    <n v="54.17"/>
    <s v="GT"/>
    <n v="90"/>
    <s v="FAIL"/>
    <x v="14"/>
  </r>
  <r>
    <s v="1-15-mother’s_maiden_name_is_present-"/>
    <n v="100"/>
    <s v="Other Facility"/>
    <x v="14"/>
    <n v="31"/>
    <n v="87"/>
    <n v="35.630000000000003"/>
    <s v="GT"/>
    <n v="90"/>
    <s v="FAIL"/>
    <x v="14"/>
  </r>
  <r>
    <s v="1-15-mother’s_maiden_name_is_present-"/>
    <n v="110"/>
    <s v="Other Facility"/>
    <x v="14"/>
    <n v="26"/>
    <n v="32"/>
    <n v="81.25"/>
    <s v="GT"/>
    <n v="90"/>
    <s v="FAIL"/>
    <x v="14"/>
  </r>
  <r>
    <s v="1-15-mother’s_maiden_name_is_present-"/>
    <n v="119"/>
    <s v="Other Facility"/>
    <x v="14"/>
    <n v="29"/>
    <n v="54"/>
    <n v="53.7"/>
    <s v="GT"/>
    <n v="90"/>
    <s v="FAIL"/>
    <x v="14"/>
  </r>
  <r>
    <s v="1-15-mother’s_maiden_name_is_present-"/>
    <n v="122"/>
    <s v="Other Facility"/>
    <x v="14"/>
    <n v="13"/>
    <n v="19"/>
    <n v="68.42"/>
    <s v="GT"/>
    <n v="90"/>
    <s v="FAIL"/>
    <x v="14"/>
  </r>
  <r>
    <s v="1-15-mother’s_maiden_name_is_present-"/>
    <n v="130"/>
    <s v="Other Facility"/>
    <x v="14"/>
    <n v="24"/>
    <n v="33"/>
    <n v="72.73"/>
    <s v="GT"/>
    <n v="90"/>
    <s v="FAIL"/>
    <x v="14"/>
  </r>
  <r>
    <s v="1-15-mother’s_maiden_name_is_present-"/>
    <n v="140"/>
    <s v="Other Facility"/>
    <x v="14"/>
    <n v="7"/>
    <n v="11"/>
    <n v="63.64"/>
    <s v="GT"/>
    <n v="90"/>
    <s v="FAIL"/>
    <x v="14"/>
  </r>
  <r>
    <s v="1-15-mother’s_maiden_name_is_present-"/>
    <n v="146"/>
    <s v="Other Facility"/>
    <x v="14"/>
    <n v="2"/>
    <n v="3"/>
    <n v="66.67"/>
    <s v="GT"/>
    <n v="90"/>
    <s v="FAIL"/>
    <x v="14"/>
  </r>
  <r>
    <s v="1-15-mother’s_maiden_name_is_present-"/>
    <n v="172"/>
    <s v="Other Facility"/>
    <x v="14"/>
    <n v="6"/>
    <n v="7"/>
    <n v="85.71"/>
    <s v="GT"/>
    <n v="90"/>
    <s v="FAIL"/>
    <x v="14"/>
  </r>
  <r>
    <s v="1-15-mother’s_maiden_name_is_present-"/>
    <n v="175"/>
    <s v="Other Facility"/>
    <x v="14"/>
    <n v="2"/>
    <n v="2"/>
    <n v="100"/>
    <s v="GT"/>
    <n v="90"/>
    <s v="PASS"/>
    <x v="14"/>
  </r>
  <r>
    <s v="1-15-mother’s_maiden_name_is_present-"/>
    <n v="184"/>
    <s v="Other Facility"/>
    <x v="14"/>
    <n v="2"/>
    <n v="2"/>
    <n v="100"/>
    <s v="GT"/>
    <n v="90"/>
    <s v="PASS"/>
    <x v="14"/>
  </r>
  <r>
    <s v="1-15-mother’s_maiden_name_is_present-"/>
    <n v="185"/>
    <s v="Other Facility"/>
    <x v="14"/>
    <n v="4"/>
    <n v="5"/>
    <n v="80"/>
    <s v="GT"/>
    <n v="90"/>
    <s v="FAIL"/>
    <x v="14"/>
  </r>
  <r>
    <s v="1-15-mother’s_maiden_name_is_present-"/>
    <n v="191"/>
    <s v="Other Facility"/>
    <x v="14"/>
    <n v="3"/>
    <n v="4"/>
    <n v="75"/>
    <s v="GT"/>
    <n v="90"/>
    <s v="FAIL"/>
    <x v="14"/>
  </r>
  <r>
    <s v="1-15-mother’s_maiden_name_is_present-"/>
    <n v="204"/>
    <s v="Other Facility"/>
    <x v="14"/>
    <n v="1"/>
    <n v="2"/>
    <n v="50"/>
    <s v="GT"/>
    <n v="90"/>
    <s v="FAIL"/>
    <x v="14"/>
  </r>
  <r>
    <s v="1-15-mother’s_maiden_name_is_present-"/>
    <n v="208"/>
    <s v="Other Facility"/>
    <x v="14"/>
    <n v="0"/>
    <n v="1"/>
    <n v="0"/>
    <s v="GT"/>
    <n v="90"/>
    <s v="FAIL"/>
    <x v="14"/>
  </r>
  <r>
    <s v="1-15-mother’s_maiden_name_is_present-"/>
    <n v="210"/>
    <s v="Other Facility"/>
    <x v="14"/>
    <n v="1"/>
    <n v="1"/>
    <n v="100"/>
    <s v="GT"/>
    <n v="90"/>
    <s v="PASS"/>
    <x v="14"/>
  </r>
  <r>
    <s v="1-16-responsible_person_first_name_is_present-"/>
    <n v="9"/>
    <s v="Other Facility"/>
    <x v="15"/>
    <n v="44"/>
    <n v="53"/>
    <n v="83.02"/>
    <s v="GT"/>
    <n v="90"/>
    <s v="FAIL"/>
    <x v="14"/>
  </r>
  <r>
    <s v="1-16-responsible_person_first_name_is_present-"/>
    <n v="38"/>
    <s v="Other Facility"/>
    <x v="15"/>
    <n v="7"/>
    <n v="16"/>
    <n v="43.75"/>
    <s v="GT"/>
    <n v="90"/>
    <s v="FAIL"/>
    <x v="14"/>
  </r>
  <r>
    <s v="1-16-responsible_person_first_name_is_present-"/>
    <n v="65"/>
    <s v="Other Facility"/>
    <x v="15"/>
    <n v="9"/>
    <n v="9"/>
    <n v="100"/>
    <s v="GT"/>
    <n v="90"/>
    <s v="PASS"/>
    <x v="14"/>
  </r>
  <r>
    <s v="1-16-responsible_person_first_name_is_present-"/>
    <n v="70"/>
    <s v="Other Facility"/>
    <x v="15"/>
    <n v="108"/>
    <n v="172"/>
    <n v="62.79"/>
    <s v="GT"/>
    <n v="90"/>
    <s v="FAIL"/>
    <x v="14"/>
  </r>
  <r>
    <s v="1-16-responsible_person_first_name_is_present-"/>
    <n v="88"/>
    <s v="Other Facility"/>
    <x v="15"/>
    <n v="17"/>
    <n v="24"/>
    <n v="70.83"/>
    <s v="GT"/>
    <n v="90"/>
    <s v="FAIL"/>
    <x v="14"/>
  </r>
  <r>
    <s v="1-16-responsible_person_first_name_is_present-"/>
    <n v="100"/>
    <s v="Other Facility"/>
    <x v="15"/>
    <n v="76"/>
    <n v="87"/>
    <n v="87.36"/>
    <s v="GT"/>
    <n v="90"/>
    <s v="FAIL"/>
    <x v="14"/>
  </r>
  <r>
    <s v="1-16-responsible_person_first_name_is_present-"/>
    <n v="110"/>
    <s v="Other Facility"/>
    <x v="15"/>
    <n v="28"/>
    <n v="32"/>
    <n v="87.5"/>
    <s v="GT"/>
    <n v="90"/>
    <s v="FAIL"/>
    <x v="14"/>
  </r>
  <r>
    <s v="1-16-responsible_person_first_name_is_present-"/>
    <n v="119"/>
    <s v="Other Facility"/>
    <x v="15"/>
    <n v="31"/>
    <n v="54"/>
    <n v="57.41"/>
    <s v="GT"/>
    <n v="90"/>
    <s v="FAIL"/>
    <x v="14"/>
  </r>
  <r>
    <s v="1-16-responsible_person_first_name_is_present-"/>
    <n v="122"/>
    <s v="Other Facility"/>
    <x v="15"/>
    <n v="17"/>
    <n v="19"/>
    <n v="89.47"/>
    <s v="GT"/>
    <n v="90"/>
    <s v="FAIL"/>
    <x v="14"/>
  </r>
  <r>
    <s v="1-16-responsible_person_first_name_is_present-"/>
    <n v="130"/>
    <s v="Other Facility"/>
    <x v="15"/>
    <n v="25"/>
    <n v="33"/>
    <n v="75.760000000000005"/>
    <s v="GT"/>
    <n v="90"/>
    <s v="FAIL"/>
    <x v="14"/>
  </r>
  <r>
    <s v="1-16-responsible_person_first_name_is_present-"/>
    <n v="140"/>
    <s v="Other Facility"/>
    <x v="15"/>
    <n v="7"/>
    <n v="11"/>
    <n v="63.64"/>
    <s v="GT"/>
    <n v="90"/>
    <s v="FAIL"/>
    <x v="14"/>
  </r>
  <r>
    <s v="1-16-responsible_person_first_name_is_present-"/>
    <n v="146"/>
    <s v="Other Facility"/>
    <x v="15"/>
    <n v="1"/>
    <n v="3"/>
    <n v="33.33"/>
    <s v="GT"/>
    <n v="90"/>
    <s v="FAIL"/>
    <x v="14"/>
  </r>
  <r>
    <s v="1-16-responsible_person_first_name_is_present-"/>
    <n v="172"/>
    <s v="Other Facility"/>
    <x v="15"/>
    <n v="5"/>
    <n v="7"/>
    <n v="71.430000000000007"/>
    <s v="GT"/>
    <n v="90"/>
    <s v="FAIL"/>
    <x v="14"/>
  </r>
  <r>
    <s v="1-16-responsible_person_first_name_is_present-"/>
    <n v="175"/>
    <s v="Other Facility"/>
    <x v="15"/>
    <n v="2"/>
    <n v="2"/>
    <n v="100"/>
    <s v="GT"/>
    <n v="90"/>
    <s v="PASS"/>
    <x v="14"/>
  </r>
  <r>
    <s v="1-16-responsible_person_first_name_is_present-"/>
    <n v="184"/>
    <s v="Other Facility"/>
    <x v="15"/>
    <n v="2"/>
    <n v="2"/>
    <n v="100"/>
    <s v="GT"/>
    <n v="90"/>
    <s v="PASS"/>
    <x v="14"/>
  </r>
  <r>
    <s v="1-16-responsible_person_first_name_is_present-"/>
    <n v="185"/>
    <s v="Other Facility"/>
    <x v="15"/>
    <n v="2"/>
    <n v="5"/>
    <n v="40"/>
    <s v="GT"/>
    <n v="90"/>
    <s v="FAIL"/>
    <x v="14"/>
  </r>
  <r>
    <s v="1-16-responsible_person_first_name_is_present-"/>
    <n v="191"/>
    <s v="Other Facility"/>
    <x v="15"/>
    <n v="2"/>
    <n v="4"/>
    <n v="50"/>
    <s v="GT"/>
    <n v="90"/>
    <s v="FAIL"/>
    <x v="14"/>
  </r>
  <r>
    <s v="1-16-responsible_person_first_name_is_present-"/>
    <n v="204"/>
    <s v="Other Facility"/>
    <x v="15"/>
    <n v="1"/>
    <n v="2"/>
    <n v="50"/>
    <s v="GT"/>
    <n v="90"/>
    <s v="FAIL"/>
    <x v="14"/>
  </r>
  <r>
    <s v="1-16-responsible_person_first_name_is_present-"/>
    <n v="208"/>
    <s v="Other Facility"/>
    <x v="15"/>
    <n v="0"/>
    <n v="1"/>
    <n v="0"/>
    <s v="GT"/>
    <n v="90"/>
    <s v="FAIL"/>
    <x v="14"/>
  </r>
  <r>
    <s v="1-16-responsible_person_first_name_is_present-"/>
    <n v="210"/>
    <s v="Other Facility"/>
    <x v="15"/>
    <n v="1"/>
    <n v="1"/>
    <n v="100"/>
    <s v="GT"/>
    <n v="90"/>
    <s v="PASS"/>
    <x v="14"/>
  </r>
  <r>
    <s v="1-17-responsible_person_last_name_is_present-"/>
    <n v="9"/>
    <s v="Other Facility"/>
    <x v="16"/>
    <n v="44"/>
    <n v="53"/>
    <n v="83.02"/>
    <s v="GT"/>
    <n v="90"/>
    <s v="FAIL"/>
    <x v="14"/>
  </r>
  <r>
    <s v="1-17-responsible_person_last_name_is_present-"/>
    <n v="38"/>
    <s v="Other Facility"/>
    <x v="16"/>
    <n v="7"/>
    <n v="16"/>
    <n v="43.75"/>
    <s v="GT"/>
    <n v="90"/>
    <s v="FAIL"/>
    <x v="14"/>
  </r>
  <r>
    <s v="1-17-responsible_person_last_name_is_present-"/>
    <n v="65"/>
    <s v="Other Facility"/>
    <x v="16"/>
    <n v="9"/>
    <n v="9"/>
    <n v="100"/>
    <s v="GT"/>
    <n v="90"/>
    <s v="PASS"/>
    <x v="14"/>
  </r>
  <r>
    <s v="1-17-responsible_person_last_name_is_present-"/>
    <n v="70"/>
    <s v="Other Facility"/>
    <x v="16"/>
    <n v="108"/>
    <n v="172"/>
    <n v="62.79"/>
    <s v="GT"/>
    <n v="90"/>
    <s v="FAIL"/>
    <x v="14"/>
  </r>
  <r>
    <s v="1-17-responsible_person_last_name_is_present-"/>
    <n v="88"/>
    <s v="Other Facility"/>
    <x v="16"/>
    <n v="17"/>
    <n v="24"/>
    <n v="70.83"/>
    <s v="GT"/>
    <n v="90"/>
    <s v="FAIL"/>
    <x v="14"/>
  </r>
  <r>
    <s v="1-17-responsible_person_last_name_is_present-"/>
    <n v="100"/>
    <s v="Other Facility"/>
    <x v="16"/>
    <n v="79"/>
    <n v="87"/>
    <n v="90.8"/>
    <s v="GT"/>
    <n v="90"/>
    <s v="PASS"/>
    <x v="14"/>
  </r>
  <r>
    <s v="1-17-responsible_person_last_name_is_present-"/>
    <n v="110"/>
    <s v="Other Facility"/>
    <x v="16"/>
    <n v="28"/>
    <n v="32"/>
    <n v="87.5"/>
    <s v="GT"/>
    <n v="90"/>
    <s v="FAIL"/>
    <x v="14"/>
  </r>
  <r>
    <s v="1-17-responsible_person_last_name_is_present-"/>
    <n v="119"/>
    <s v="Other Facility"/>
    <x v="16"/>
    <n v="31"/>
    <n v="54"/>
    <n v="57.41"/>
    <s v="GT"/>
    <n v="90"/>
    <s v="FAIL"/>
    <x v="14"/>
  </r>
  <r>
    <s v="1-17-responsible_person_last_name_is_present-"/>
    <n v="122"/>
    <s v="Other Facility"/>
    <x v="16"/>
    <n v="17"/>
    <n v="19"/>
    <n v="89.47"/>
    <s v="GT"/>
    <n v="90"/>
    <s v="FAIL"/>
    <x v="14"/>
  </r>
  <r>
    <s v="1-17-responsible_person_last_name_is_present-"/>
    <n v="130"/>
    <s v="Other Facility"/>
    <x v="16"/>
    <n v="27"/>
    <n v="33"/>
    <n v="81.819999999999993"/>
    <s v="GT"/>
    <n v="90"/>
    <s v="FAIL"/>
    <x v="14"/>
  </r>
  <r>
    <s v="1-17-responsible_person_last_name_is_present-"/>
    <n v="140"/>
    <s v="Other Facility"/>
    <x v="16"/>
    <n v="7"/>
    <n v="11"/>
    <n v="63.64"/>
    <s v="GT"/>
    <n v="90"/>
    <s v="FAIL"/>
    <x v="14"/>
  </r>
  <r>
    <s v="1-17-responsible_person_last_name_is_present-"/>
    <n v="146"/>
    <s v="Other Facility"/>
    <x v="16"/>
    <n v="1"/>
    <n v="3"/>
    <n v="33.33"/>
    <s v="GT"/>
    <n v="90"/>
    <s v="FAIL"/>
    <x v="14"/>
  </r>
  <r>
    <s v="1-17-responsible_person_last_name_is_present-"/>
    <n v="172"/>
    <s v="Other Facility"/>
    <x v="16"/>
    <n v="5"/>
    <n v="7"/>
    <n v="71.430000000000007"/>
    <s v="GT"/>
    <n v="90"/>
    <s v="FAIL"/>
    <x v="14"/>
  </r>
  <r>
    <s v="1-17-responsible_person_last_name_is_present-"/>
    <n v="175"/>
    <s v="Other Facility"/>
    <x v="16"/>
    <n v="2"/>
    <n v="2"/>
    <n v="100"/>
    <s v="GT"/>
    <n v="90"/>
    <s v="PASS"/>
    <x v="14"/>
  </r>
  <r>
    <s v="1-17-responsible_person_last_name_is_present-"/>
    <n v="184"/>
    <s v="Other Facility"/>
    <x v="16"/>
    <n v="2"/>
    <n v="2"/>
    <n v="100"/>
    <s v="GT"/>
    <n v="90"/>
    <s v="PASS"/>
    <x v="14"/>
  </r>
  <r>
    <s v="1-17-responsible_person_last_name_is_present-"/>
    <n v="185"/>
    <s v="Other Facility"/>
    <x v="16"/>
    <n v="2"/>
    <n v="5"/>
    <n v="40"/>
    <s v="GT"/>
    <n v="90"/>
    <s v="FAIL"/>
    <x v="14"/>
  </r>
  <r>
    <s v="1-17-responsible_person_last_name_is_present-"/>
    <n v="191"/>
    <s v="Other Facility"/>
    <x v="16"/>
    <n v="2"/>
    <n v="4"/>
    <n v="50"/>
    <s v="GT"/>
    <n v="90"/>
    <s v="FAIL"/>
    <x v="14"/>
  </r>
  <r>
    <s v="1-17-responsible_person_last_name_is_present-"/>
    <n v="204"/>
    <s v="Other Facility"/>
    <x v="16"/>
    <n v="1"/>
    <n v="2"/>
    <n v="50"/>
    <s v="GT"/>
    <n v="90"/>
    <s v="FAIL"/>
    <x v="14"/>
  </r>
  <r>
    <s v="1-17-responsible_person_last_name_is_present-"/>
    <n v="208"/>
    <s v="Other Facility"/>
    <x v="16"/>
    <n v="0"/>
    <n v="1"/>
    <n v="0"/>
    <s v="GT"/>
    <n v="90"/>
    <s v="FAIL"/>
    <x v="14"/>
  </r>
  <r>
    <s v="1-17-responsible_person_last_name_is_present-"/>
    <n v="210"/>
    <s v="Other Facility"/>
    <x v="16"/>
    <n v="1"/>
    <n v="1"/>
    <n v="100"/>
    <s v="GT"/>
    <n v="90"/>
    <s v="PASS"/>
    <x v="14"/>
  </r>
  <r>
    <s v="1-18-vaccine_administration_code_is_present-"/>
    <n v="9"/>
    <s v="Other Facility"/>
    <x v="17"/>
    <n v="334"/>
    <n v="334"/>
    <n v="100"/>
    <s v="GT"/>
    <n v="99"/>
    <s v="PASS"/>
    <x v="14"/>
  </r>
  <r>
    <s v="1-18-vaccine_administration_code_is_present-"/>
    <n v="38"/>
    <s v="Other Facility"/>
    <x v="17"/>
    <n v="55"/>
    <n v="55"/>
    <n v="100"/>
    <s v="GT"/>
    <n v="99"/>
    <s v="PASS"/>
    <x v="14"/>
  </r>
  <r>
    <s v="1-18-vaccine_administration_code_is_present-"/>
    <n v="65"/>
    <s v="Other Facility"/>
    <x v="17"/>
    <n v="63"/>
    <n v="63"/>
    <n v="100"/>
    <s v="GT"/>
    <n v="99"/>
    <s v="PASS"/>
    <x v="14"/>
  </r>
  <r>
    <s v="1-18-vaccine_administration_code_is_present-"/>
    <n v="70"/>
    <s v="Other Facility"/>
    <x v="17"/>
    <n v="1577"/>
    <n v="1577"/>
    <n v="100"/>
    <s v="GT"/>
    <n v="99"/>
    <s v="PASS"/>
    <x v="14"/>
  </r>
  <r>
    <s v="1-18-vaccine_administration_code_is_present-"/>
    <n v="88"/>
    <s v="Other Facility"/>
    <x v="17"/>
    <n v="178"/>
    <n v="178"/>
    <n v="100"/>
    <s v="GT"/>
    <n v="99"/>
    <s v="PASS"/>
    <x v="14"/>
  </r>
  <r>
    <s v="1-18-vaccine_administration_code_is_present-"/>
    <n v="100"/>
    <s v="Other Facility"/>
    <x v="17"/>
    <n v="92"/>
    <n v="92"/>
    <n v="100"/>
    <s v="GT"/>
    <n v="99"/>
    <s v="PASS"/>
    <x v="14"/>
  </r>
  <r>
    <s v="1-18-vaccine_administration_code_is_present-"/>
    <n v="110"/>
    <s v="Other Facility"/>
    <x v="17"/>
    <n v="34"/>
    <n v="34"/>
    <n v="100"/>
    <s v="GT"/>
    <n v="99"/>
    <s v="PASS"/>
    <x v="14"/>
  </r>
  <r>
    <s v="1-18-vaccine_administration_code_is_present-"/>
    <n v="119"/>
    <s v="Other Facility"/>
    <x v="17"/>
    <n v="373"/>
    <n v="373"/>
    <n v="100"/>
    <s v="GT"/>
    <n v="99"/>
    <s v="PASS"/>
    <x v="14"/>
  </r>
  <r>
    <s v="1-18-vaccine_administration_code_is_present-"/>
    <n v="122"/>
    <s v="Other Facility"/>
    <x v="17"/>
    <n v="119"/>
    <n v="119"/>
    <n v="100"/>
    <s v="GT"/>
    <n v="99"/>
    <s v="PASS"/>
    <x v="14"/>
  </r>
  <r>
    <s v="1-18-vaccine_administration_code_is_present-"/>
    <n v="130"/>
    <s v="Other Facility"/>
    <x v="17"/>
    <n v="143"/>
    <n v="143"/>
    <n v="100"/>
    <s v="GT"/>
    <n v="99"/>
    <s v="PASS"/>
    <x v="14"/>
  </r>
  <r>
    <s v="1-18-vaccine_administration_code_is_present-"/>
    <n v="140"/>
    <s v="Other Facility"/>
    <x v="17"/>
    <n v="60"/>
    <n v="60"/>
    <n v="100"/>
    <s v="GT"/>
    <n v="99"/>
    <s v="PASS"/>
    <x v="14"/>
  </r>
  <r>
    <s v="1-18-vaccine_administration_code_is_present-"/>
    <n v="146"/>
    <s v="Other Facility"/>
    <x v="17"/>
    <n v="13"/>
    <n v="13"/>
    <n v="100"/>
    <s v="GT"/>
    <n v="99"/>
    <s v="PASS"/>
    <x v="14"/>
  </r>
  <r>
    <s v="1-18-vaccine_administration_code_is_present-"/>
    <n v="172"/>
    <s v="Other Facility"/>
    <x v="17"/>
    <n v="56"/>
    <n v="56"/>
    <n v="100"/>
    <s v="GT"/>
    <n v="99"/>
    <s v="PASS"/>
    <x v="14"/>
  </r>
  <r>
    <s v="1-18-vaccine_administration_code_is_present-"/>
    <n v="175"/>
    <s v="Other Facility"/>
    <x v="17"/>
    <n v="12"/>
    <n v="12"/>
    <n v="100"/>
    <s v="GT"/>
    <n v="99"/>
    <s v="PASS"/>
    <x v="14"/>
  </r>
  <r>
    <s v="1-18-vaccine_administration_code_is_present-"/>
    <n v="184"/>
    <s v="Other Facility"/>
    <x v="17"/>
    <n v="4"/>
    <n v="4"/>
    <n v="100"/>
    <s v="GT"/>
    <n v="99"/>
    <s v="PASS"/>
    <x v="14"/>
  </r>
  <r>
    <s v="1-18-vaccine_administration_code_is_present-"/>
    <n v="185"/>
    <s v="Other Facility"/>
    <x v="17"/>
    <n v="26"/>
    <n v="26"/>
    <n v="100"/>
    <s v="GT"/>
    <n v="99"/>
    <s v="PASS"/>
    <x v="14"/>
  </r>
  <r>
    <s v="1-18-vaccine_administration_code_is_present-"/>
    <n v="191"/>
    <s v="Other Facility"/>
    <x v="17"/>
    <n v="4"/>
    <n v="4"/>
    <n v="100"/>
    <s v="GT"/>
    <n v="99"/>
    <s v="PASS"/>
    <x v="14"/>
  </r>
  <r>
    <s v="1-18-vaccine_administration_code_is_present-"/>
    <n v="204"/>
    <s v="Other Facility"/>
    <x v="17"/>
    <n v="2"/>
    <n v="2"/>
    <n v="100"/>
    <s v="GT"/>
    <n v="99"/>
    <s v="PASS"/>
    <x v="14"/>
  </r>
  <r>
    <s v="1-18-vaccine_administration_code_is_present-"/>
    <n v="208"/>
    <s v="Other Facility"/>
    <x v="17"/>
    <n v="4"/>
    <n v="4"/>
    <n v="100"/>
    <s v="GT"/>
    <n v="99"/>
    <s v="PASS"/>
    <x v="14"/>
  </r>
  <r>
    <s v="1-18-vaccine_administration_code_is_present-"/>
    <n v="210"/>
    <s v="Other Facility"/>
    <x v="17"/>
    <n v="8"/>
    <n v="8"/>
    <n v="100"/>
    <s v="GT"/>
    <n v="99"/>
    <s v="PASS"/>
    <x v="14"/>
  </r>
  <r>
    <s v="1-19-vaccine_administration_date_is_present-"/>
    <n v="9"/>
    <s v="Other Facility"/>
    <x v="18"/>
    <n v="334"/>
    <n v="334"/>
    <n v="100"/>
    <s v="GT"/>
    <n v="99"/>
    <s v="PASS"/>
    <x v="14"/>
  </r>
  <r>
    <s v="1-19-vaccine_administration_date_is_present-"/>
    <n v="38"/>
    <s v="Other Facility"/>
    <x v="18"/>
    <n v="55"/>
    <n v="55"/>
    <n v="100"/>
    <s v="GT"/>
    <n v="99"/>
    <s v="PASS"/>
    <x v="14"/>
  </r>
  <r>
    <s v="1-19-vaccine_administration_date_is_present-"/>
    <n v="65"/>
    <s v="Other Facility"/>
    <x v="18"/>
    <n v="63"/>
    <n v="63"/>
    <n v="100"/>
    <s v="GT"/>
    <n v="99"/>
    <s v="PASS"/>
    <x v="14"/>
  </r>
  <r>
    <s v="1-19-vaccine_administration_date_is_present-"/>
    <n v="70"/>
    <s v="Other Facility"/>
    <x v="18"/>
    <n v="1577"/>
    <n v="1577"/>
    <n v="100"/>
    <s v="GT"/>
    <n v="99"/>
    <s v="PASS"/>
    <x v="14"/>
  </r>
  <r>
    <s v="1-19-vaccine_administration_date_is_present-"/>
    <n v="88"/>
    <s v="Other Facility"/>
    <x v="18"/>
    <n v="178"/>
    <n v="178"/>
    <n v="100"/>
    <s v="GT"/>
    <n v="99"/>
    <s v="PASS"/>
    <x v="14"/>
  </r>
  <r>
    <s v="1-19-vaccine_administration_date_is_present-"/>
    <n v="100"/>
    <s v="Other Facility"/>
    <x v="18"/>
    <n v="92"/>
    <n v="92"/>
    <n v="100"/>
    <s v="GT"/>
    <n v="99"/>
    <s v="PASS"/>
    <x v="14"/>
  </r>
  <r>
    <s v="1-19-vaccine_administration_date_is_present-"/>
    <n v="110"/>
    <s v="Other Facility"/>
    <x v="18"/>
    <n v="34"/>
    <n v="34"/>
    <n v="100"/>
    <s v="GT"/>
    <n v="99"/>
    <s v="PASS"/>
    <x v="14"/>
  </r>
  <r>
    <s v="1-19-vaccine_administration_date_is_present-"/>
    <n v="119"/>
    <s v="Other Facility"/>
    <x v="18"/>
    <n v="373"/>
    <n v="373"/>
    <n v="100"/>
    <s v="GT"/>
    <n v="99"/>
    <s v="PASS"/>
    <x v="14"/>
  </r>
  <r>
    <s v="1-19-vaccine_administration_date_is_present-"/>
    <n v="122"/>
    <s v="Other Facility"/>
    <x v="18"/>
    <n v="119"/>
    <n v="119"/>
    <n v="100"/>
    <s v="GT"/>
    <n v="99"/>
    <s v="PASS"/>
    <x v="14"/>
  </r>
  <r>
    <s v="1-19-vaccine_administration_date_is_present-"/>
    <n v="130"/>
    <s v="Other Facility"/>
    <x v="18"/>
    <n v="143"/>
    <n v="143"/>
    <n v="100"/>
    <s v="GT"/>
    <n v="99"/>
    <s v="PASS"/>
    <x v="14"/>
  </r>
  <r>
    <s v="1-19-vaccine_administration_date_is_present-"/>
    <n v="140"/>
    <s v="Other Facility"/>
    <x v="18"/>
    <n v="60"/>
    <n v="60"/>
    <n v="100"/>
    <s v="GT"/>
    <n v="99"/>
    <s v="PASS"/>
    <x v="14"/>
  </r>
  <r>
    <s v="1-19-vaccine_administration_date_is_present-"/>
    <n v="146"/>
    <s v="Other Facility"/>
    <x v="18"/>
    <n v="13"/>
    <n v="13"/>
    <n v="100"/>
    <s v="GT"/>
    <n v="99"/>
    <s v="PASS"/>
    <x v="14"/>
  </r>
  <r>
    <s v="1-19-vaccine_administration_date_is_present-"/>
    <n v="172"/>
    <s v="Other Facility"/>
    <x v="18"/>
    <n v="56"/>
    <n v="56"/>
    <n v="100"/>
    <s v="GT"/>
    <n v="99"/>
    <s v="PASS"/>
    <x v="14"/>
  </r>
  <r>
    <s v="1-19-vaccine_administration_date_is_present-"/>
    <n v="175"/>
    <s v="Other Facility"/>
    <x v="18"/>
    <n v="12"/>
    <n v="12"/>
    <n v="100"/>
    <s v="GT"/>
    <n v="99"/>
    <s v="PASS"/>
    <x v="14"/>
  </r>
  <r>
    <s v="1-19-vaccine_administration_date_is_present-"/>
    <n v="184"/>
    <s v="Other Facility"/>
    <x v="18"/>
    <n v="4"/>
    <n v="4"/>
    <n v="100"/>
    <s v="GT"/>
    <n v="99"/>
    <s v="PASS"/>
    <x v="14"/>
  </r>
  <r>
    <s v="1-19-vaccine_administration_date_is_present-"/>
    <n v="185"/>
    <s v="Other Facility"/>
    <x v="18"/>
    <n v="26"/>
    <n v="26"/>
    <n v="100"/>
    <s v="GT"/>
    <n v="99"/>
    <s v="PASS"/>
    <x v="14"/>
  </r>
  <r>
    <s v="1-19-vaccine_administration_date_is_present-"/>
    <n v="191"/>
    <s v="Other Facility"/>
    <x v="18"/>
    <n v="4"/>
    <n v="4"/>
    <n v="100"/>
    <s v="GT"/>
    <n v="99"/>
    <s v="PASS"/>
    <x v="14"/>
  </r>
  <r>
    <s v="1-19-vaccine_administration_date_is_present-"/>
    <n v="204"/>
    <s v="Other Facility"/>
    <x v="18"/>
    <n v="2"/>
    <n v="2"/>
    <n v="100"/>
    <s v="GT"/>
    <n v="99"/>
    <s v="PASS"/>
    <x v="14"/>
  </r>
  <r>
    <s v="1-19-vaccine_administration_date_is_present-"/>
    <n v="208"/>
    <s v="Other Facility"/>
    <x v="18"/>
    <n v="4"/>
    <n v="4"/>
    <n v="100"/>
    <s v="GT"/>
    <n v="99"/>
    <s v="PASS"/>
    <x v="14"/>
  </r>
  <r>
    <s v="1-19-vaccine_administration_date_is_present-"/>
    <n v="210"/>
    <s v="Other Facility"/>
    <x v="18"/>
    <n v="8"/>
    <n v="8"/>
    <n v="100"/>
    <s v="GT"/>
    <n v="99"/>
    <s v="PASS"/>
    <x v="14"/>
  </r>
  <r>
    <s v="1-20-vaccine_information_source_(e-g-_admin/historical_indicator)_is_present-"/>
    <n v="9"/>
    <s v="Other Facility"/>
    <x v="19"/>
    <n v="334"/>
    <n v="334"/>
    <n v="100"/>
    <s v="GT"/>
    <n v="99"/>
    <s v="PASS"/>
    <x v="14"/>
  </r>
  <r>
    <s v="1-20-vaccine_information_source_(e-g-_admin/historical_indicator)_is_present-"/>
    <n v="38"/>
    <s v="Other Facility"/>
    <x v="19"/>
    <n v="55"/>
    <n v="55"/>
    <n v="100"/>
    <s v="GT"/>
    <n v="99"/>
    <s v="PASS"/>
    <x v="14"/>
  </r>
  <r>
    <s v="1-20-vaccine_information_source_(e-g-_admin/historical_indicator)_is_present-"/>
    <n v="65"/>
    <s v="Other Facility"/>
    <x v="19"/>
    <n v="63"/>
    <n v="63"/>
    <n v="100"/>
    <s v="GT"/>
    <n v="99"/>
    <s v="PASS"/>
    <x v="14"/>
  </r>
  <r>
    <s v="1-20-vaccine_information_source_(e-g-_admin/historical_indicator)_is_present-"/>
    <n v="70"/>
    <s v="Other Facility"/>
    <x v="19"/>
    <n v="1577"/>
    <n v="1577"/>
    <n v="100"/>
    <s v="GT"/>
    <n v="99"/>
    <s v="PASS"/>
    <x v="14"/>
  </r>
  <r>
    <s v="1-20-vaccine_information_source_(e-g-_admin/historical_indicator)_is_present-"/>
    <n v="88"/>
    <s v="Other Facility"/>
    <x v="19"/>
    <n v="178"/>
    <n v="178"/>
    <n v="100"/>
    <s v="GT"/>
    <n v="99"/>
    <s v="PASS"/>
    <x v="14"/>
  </r>
  <r>
    <s v="1-20-vaccine_information_source_(e-g-_admin/historical_indicator)_is_present-"/>
    <n v="100"/>
    <s v="Other Facility"/>
    <x v="19"/>
    <n v="92"/>
    <n v="92"/>
    <n v="100"/>
    <s v="GT"/>
    <n v="99"/>
    <s v="PASS"/>
    <x v="14"/>
  </r>
  <r>
    <s v="1-20-vaccine_information_source_(e-g-_admin/historical_indicator)_is_present-"/>
    <n v="110"/>
    <s v="Other Facility"/>
    <x v="19"/>
    <n v="34"/>
    <n v="34"/>
    <n v="100"/>
    <s v="GT"/>
    <n v="99"/>
    <s v="PASS"/>
    <x v="14"/>
  </r>
  <r>
    <s v="1-20-vaccine_information_source_(e-g-_admin/historical_indicator)_is_present-"/>
    <n v="119"/>
    <s v="Other Facility"/>
    <x v="19"/>
    <n v="373"/>
    <n v="373"/>
    <n v="100"/>
    <s v="GT"/>
    <n v="99"/>
    <s v="PASS"/>
    <x v="14"/>
  </r>
  <r>
    <s v="1-20-vaccine_information_source_(e-g-_admin/historical_indicator)_is_present-"/>
    <n v="122"/>
    <s v="Other Facility"/>
    <x v="19"/>
    <n v="119"/>
    <n v="119"/>
    <n v="100"/>
    <s v="GT"/>
    <n v="99"/>
    <s v="PASS"/>
    <x v="14"/>
  </r>
  <r>
    <s v="1-20-vaccine_information_source_(e-g-_admin/historical_indicator)_is_present-"/>
    <n v="130"/>
    <s v="Other Facility"/>
    <x v="19"/>
    <n v="143"/>
    <n v="143"/>
    <n v="100"/>
    <s v="GT"/>
    <n v="99"/>
    <s v="PASS"/>
    <x v="14"/>
  </r>
  <r>
    <s v="1-20-vaccine_information_source_(e-g-_admin/historical_indicator)_is_present-"/>
    <n v="140"/>
    <s v="Other Facility"/>
    <x v="19"/>
    <n v="60"/>
    <n v="60"/>
    <n v="100"/>
    <s v="GT"/>
    <n v="99"/>
    <s v="PASS"/>
    <x v="14"/>
  </r>
  <r>
    <s v="1-20-vaccine_information_source_(e-g-_admin/historical_indicator)_is_present-"/>
    <n v="146"/>
    <s v="Other Facility"/>
    <x v="19"/>
    <n v="13"/>
    <n v="13"/>
    <n v="100"/>
    <s v="GT"/>
    <n v="99"/>
    <s v="PASS"/>
    <x v="14"/>
  </r>
  <r>
    <s v="1-20-vaccine_information_source_(e-g-_admin/historical_indicator)_is_present-"/>
    <n v="172"/>
    <s v="Other Facility"/>
    <x v="19"/>
    <n v="56"/>
    <n v="56"/>
    <n v="100"/>
    <s v="GT"/>
    <n v="99"/>
    <s v="PASS"/>
    <x v="14"/>
  </r>
  <r>
    <s v="1-20-vaccine_information_source_(e-g-_admin/historical_indicator)_is_present-"/>
    <n v="175"/>
    <s v="Other Facility"/>
    <x v="19"/>
    <n v="12"/>
    <n v="12"/>
    <n v="100"/>
    <s v="GT"/>
    <n v="99"/>
    <s v="PASS"/>
    <x v="14"/>
  </r>
  <r>
    <s v="1-20-vaccine_information_source_(e-g-_admin/historical_indicator)_is_present-"/>
    <n v="184"/>
    <s v="Other Facility"/>
    <x v="19"/>
    <n v="4"/>
    <n v="4"/>
    <n v="100"/>
    <s v="GT"/>
    <n v="99"/>
    <s v="PASS"/>
    <x v="14"/>
  </r>
  <r>
    <s v="1-20-vaccine_information_source_(e-g-_admin/historical_indicator)_is_present-"/>
    <n v="185"/>
    <s v="Other Facility"/>
    <x v="19"/>
    <n v="26"/>
    <n v="26"/>
    <n v="100"/>
    <s v="GT"/>
    <n v="99"/>
    <s v="PASS"/>
    <x v="14"/>
  </r>
  <r>
    <s v="1-20-vaccine_information_source_(e-g-_admin/historical_indicator)_is_present-"/>
    <n v="191"/>
    <s v="Other Facility"/>
    <x v="19"/>
    <n v="4"/>
    <n v="4"/>
    <n v="100"/>
    <s v="GT"/>
    <n v="99"/>
    <s v="PASS"/>
    <x v="14"/>
  </r>
  <r>
    <s v="1-20-vaccine_information_source_(e-g-_admin/historical_indicator)_is_present-"/>
    <n v="204"/>
    <s v="Other Facility"/>
    <x v="19"/>
    <n v="2"/>
    <n v="2"/>
    <n v="100"/>
    <s v="GT"/>
    <n v="99"/>
    <s v="PASS"/>
    <x v="14"/>
  </r>
  <r>
    <s v="1-20-vaccine_information_source_(e-g-_admin/historical_indicator)_is_present-"/>
    <n v="208"/>
    <s v="Other Facility"/>
    <x v="19"/>
    <n v="4"/>
    <n v="4"/>
    <n v="100"/>
    <s v="GT"/>
    <n v="99"/>
    <s v="PASS"/>
    <x v="14"/>
  </r>
  <r>
    <s v="1-20-vaccine_information_source_(e-g-_admin/historical_indicator)_is_present-"/>
    <n v="210"/>
    <s v="Other Facility"/>
    <x v="19"/>
    <n v="8"/>
    <n v="8"/>
    <n v="100"/>
    <s v="GT"/>
    <n v="99"/>
    <s v="PASS"/>
    <x v="14"/>
  </r>
  <r>
    <s v="1-21-vaccine_lot_number_is_present-"/>
    <n v="9"/>
    <s v="Other Facility"/>
    <x v="20"/>
    <n v="327"/>
    <n v="327"/>
    <n v="100"/>
    <s v="GT"/>
    <n v="99"/>
    <s v="PASS"/>
    <x v="14"/>
  </r>
  <r>
    <s v="1-21-vaccine_lot_number_is_present-"/>
    <n v="38"/>
    <s v="Other Facility"/>
    <x v="20"/>
    <n v="55"/>
    <n v="55"/>
    <n v="100"/>
    <s v="GT"/>
    <n v="99"/>
    <s v="PASS"/>
    <x v="14"/>
  </r>
  <r>
    <s v="1-21-vaccine_lot_number_is_present-"/>
    <n v="65"/>
    <s v="Other Facility"/>
    <x v="20"/>
    <n v="63"/>
    <n v="63"/>
    <n v="100"/>
    <s v="GT"/>
    <n v="99"/>
    <s v="PASS"/>
    <x v="14"/>
  </r>
  <r>
    <s v="1-21-vaccine_lot_number_is_present-"/>
    <n v="70"/>
    <s v="Other Facility"/>
    <x v="20"/>
    <n v="1577"/>
    <n v="1577"/>
    <n v="100"/>
    <s v="GT"/>
    <n v="99"/>
    <s v="PASS"/>
    <x v="14"/>
  </r>
  <r>
    <s v="1-21-vaccine_lot_number_is_present-"/>
    <n v="88"/>
    <s v="Other Facility"/>
    <x v="20"/>
    <n v="178"/>
    <n v="178"/>
    <n v="100"/>
    <s v="GT"/>
    <n v="99"/>
    <s v="PASS"/>
    <x v="14"/>
  </r>
  <r>
    <s v="1-21-vaccine_lot_number_is_present-"/>
    <n v="100"/>
    <s v="Other Facility"/>
    <x v="20"/>
    <n v="92"/>
    <n v="92"/>
    <n v="100"/>
    <s v="GT"/>
    <n v="99"/>
    <s v="PASS"/>
    <x v="14"/>
  </r>
  <r>
    <s v="1-21-vaccine_lot_number_is_present-"/>
    <n v="110"/>
    <s v="Other Facility"/>
    <x v="20"/>
    <n v="34"/>
    <n v="34"/>
    <n v="100"/>
    <s v="GT"/>
    <n v="99"/>
    <s v="PASS"/>
    <x v="14"/>
  </r>
  <r>
    <s v="1-21-vaccine_lot_number_is_present-"/>
    <n v="119"/>
    <s v="Other Facility"/>
    <x v="20"/>
    <n v="350"/>
    <n v="350"/>
    <n v="100"/>
    <s v="GT"/>
    <n v="99"/>
    <s v="PASS"/>
    <x v="14"/>
  </r>
  <r>
    <s v="1-21-vaccine_lot_number_is_present-"/>
    <n v="122"/>
    <s v="Other Facility"/>
    <x v="20"/>
    <n v="119"/>
    <n v="119"/>
    <n v="100"/>
    <s v="GT"/>
    <n v="99"/>
    <s v="PASS"/>
    <x v="14"/>
  </r>
  <r>
    <s v="1-21-vaccine_lot_number_is_present-"/>
    <n v="130"/>
    <s v="Other Facility"/>
    <x v="20"/>
    <n v="142"/>
    <n v="142"/>
    <n v="100"/>
    <s v="GT"/>
    <n v="99"/>
    <s v="PASS"/>
    <x v="14"/>
  </r>
  <r>
    <s v="1-21-vaccine_lot_number_is_present-"/>
    <n v="140"/>
    <s v="Other Facility"/>
    <x v="20"/>
    <n v="59"/>
    <n v="59"/>
    <n v="100"/>
    <s v="GT"/>
    <n v="99"/>
    <s v="PASS"/>
    <x v="14"/>
  </r>
  <r>
    <s v="1-21-vaccine_lot_number_is_present-"/>
    <n v="146"/>
    <s v="Other Facility"/>
    <x v="20"/>
    <n v="13"/>
    <n v="13"/>
    <n v="100"/>
    <s v="GT"/>
    <n v="99"/>
    <s v="PASS"/>
    <x v="14"/>
  </r>
  <r>
    <s v="1-21-vaccine_lot_number_is_present-"/>
    <n v="172"/>
    <s v="Other Facility"/>
    <x v="20"/>
    <n v="46"/>
    <n v="46"/>
    <n v="100"/>
    <s v="GT"/>
    <n v="99"/>
    <s v="PASS"/>
    <x v="14"/>
  </r>
  <r>
    <s v="1-21-vaccine_lot_number_is_present-"/>
    <n v="175"/>
    <s v="Other Facility"/>
    <x v="20"/>
    <n v="12"/>
    <n v="12"/>
    <n v="100"/>
    <s v="GT"/>
    <n v="99"/>
    <s v="PASS"/>
    <x v="14"/>
  </r>
  <r>
    <s v="1-21-vaccine_lot_number_is_present-"/>
    <n v="184"/>
    <s v="Other Facility"/>
    <x v="20"/>
    <n v="4"/>
    <n v="4"/>
    <n v="100"/>
    <s v="GT"/>
    <n v="99"/>
    <s v="PASS"/>
    <x v="14"/>
  </r>
  <r>
    <s v="1-21-vaccine_lot_number_is_present-"/>
    <n v="185"/>
    <s v="Other Facility"/>
    <x v="20"/>
    <n v="26"/>
    <n v="26"/>
    <n v="100"/>
    <s v="GT"/>
    <n v="99"/>
    <s v="PASS"/>
    <x v="14"/>
  </r>
  <r>
    <s v="1-21-vaccine_lot_number_is_present-"/>
    <n v="191"/>
    <s v="Other Facility"/>
    <x v="20"/>
    <n v="4"/>
    <n v="4"/>
    <n v="100"/>
    <s v="GT"/>
    <n v="99"/>
    <s v="PASS"/>
    <x v="14"/>
  </r>
  <r>
    <s v="1-21-vaccine_lot_number_is_present-"/>
    <n v="204"/>
    <s v="Other Facility"/>
    <x v="20"/>
    <n v="2"/>
    <n v="2"/>
    <n v="100"/>
    <s v="GT"/>
    <n v="99"/>
    <s v="PASS"/>
    <x v="14"/>
  </r>
  <r>
    <s v="1-21-vaccine_lot_number_is_present-"/>
    <n v="208"/>
    <s v="Other Facility"/>
    <x v="20"/>
    <n v="4"/>
    <n v="4"/>
    <n v="100"/>
    <s v="GT"/>
    <n v="99"/>
    <s v="PASS"/>
    <x v="14"/>
  </r>
  <r>
    <s v="1-21-vaccine_lot_number_is_present-"/>
    <n v="210"/>
    <s v="Other Facility"/>
    <x v="20"/>
    <n v="8"/>
    <n v="8"/>
    <n v="100"/>
    <s v="GT"/>
    <n v="99"/>
    <s v="PASS"/>
    <x v="14"/>
  </r>
  <r>
    <s v="1-22-vaccine_lot_expiration_date_is_present-"/>
    <n v="9"/>
    <s v="Other Facility"/>
    <x v="21"/>
    <n v="327"/>
    <n v="327"/>
    <n v="100"/>
    <s v="GT"/>
    <n v="99"/>
    <s v="PASS"/>
    <x v="14"/>
  </r>
  <r>
    <s v="1-22-vaccine_lot_expiration_date_is_present-"/>
    <n v="38"/>
    <s v="Other Facility"/>
    <x v="21"/>
    <n v="55"/>
    <n v="55"/>
    <n v="100"/>
    <s v="GT"/>
    <n v="99"/>
    <s v="PASS"/>
    <x v="14"/>
  </r>
  <r>
    <s v="1-22-vaccine_lot_expiration_date_is_present-"/>
    <n v="65"/>
    <s v="Other Facility"/>
    <x v="21"/>
    <n v="63"/>
    <n v="63"/>
    <n v="100"/>
    <s v="GT"/>
    <n v="99"/>
    <s v="PASS"/>
    <x v="14"/>
  </r>
  <r>
    <s v="1-22-vaccine_lot_expiration_date_is_present-"/>
    <n v="70"/>
    <s v="Other Facility"/>
    <x v="21"/>
    <n v="1577"/>
    <n v="1577"/>
    <n v="100"/>
    <s v="GT"/>
    <n v="99"/>
    <s v="PASS"/>
    <x v="14"/>
  </r>
  <r>
    <s v="1-22-vaccine_lot_expiration_date_is_present-"/>
    <n v="88"/>
    <s v="Other Facility"/>
    <x v="21"/>
    <n v="175"/>
    <n v="178"/>
    <n v="98.31"/>
    <s v="GT"/>
    <n v="99"/>
    <s v="FAIL"/>
    <x v="14"/>
  </r>
  <r>
    <s v="1-22-vaccine_lot_expiration_date_is_present-"/>
    <n v="100"/>
    <s v="Other Facility"/>
    <x v="21"/>
    <n v="92"/>
    <n v="92"/>
    <n v="100"/>
    <s v="GT"/>
    <n v="99"/>
    <s v="PASS"/>
    <x v="14"/>
  </r>
  <r>
    <s v="1-22-vaccine_lot_expiration_date_is_present-"/>
    <n v="110"/>
    <s v="Other Facility"/>
    <x v="21"/>
    <n v="34"/>
    <n v="34"/>
    <n v="100"/>
    <s v="GT"/>
    <n v="99"/>
    <s v="PASS"/>
    <x v="14"/>
  </r>
  <r>
    <s v="1-22-vaccine_lot_expiration_date_is_present-"/>
    <n v="119"/>
    <s v="Other Facility"/>
    <x v="21"/>
    <n v="350"/>
    <n v="350"/>
    <n v="100"/>
    <s v="GT"/>
    <n v="99"/>
    <s v="PASS"/>
    <x v="14"/>
  </r>
  <r>
    <s v="1-22-vaccine_lot_expiration_date_is_present-"/>
    <n v="122"/>
    <s v="Other Facility"/>
    <x v="21"/>
    <n v="119"/>
    <n v="119"/>
    <n v="100"/>
    <s v="GT"/>
    <n v="99"/>
    <s v="PASS"/>
    <x v="14"/>
  </r>
  <r>
    <s v="1-22-vaccine_lot_expiration_date_is_present-"/>
    <n v="130"/>
    <s v="Other Facility"/>
    <x v="21"/>
    <n v="142"/>
    <n v="142"/>
    <n v="100"/>
    <s v="GT"/>
    <n v="99"/>
    <s v="PASS"/>
    <x v="14"/>
  </r>
  <r>
    <s v="1-22-vaccine_lot_expiration_date_is_present-"/>
    <n v="140"/>
    <s v="Other Facility"/>
    <x v="21"/>
    <n v="59"/>
    <n v="59"/>
    <n v="100"/>
    <s v="GT"/>
    <n v="99"/>
    <s v="PASS"/>
    <x v="14"/>
  </r>
  <r>
    <s v="1-22-vaccine_lot_expiration_date_is_present-"/>
    <n v="146"/>
    <s v="Other Facility"/>
    <x v="21"/>
    <n v="13"/>
    <n v="13"/>
    <n v="100"/>
    <s v="GT"/>
    <n v="99"/>
    <s v="PASS"/>
    <x v="14"/>
  </r>
  <r>
    <s v="1-22-vaccine_lot_expiration_date_is_present-"/>
    <n v="172"/>
    <s v="Other Facility"/>
    <x v="21"/>
    <n v="46"/>
    <n v="46"/>
    <n v="100"/>
    <s v="GT"/>
    <n v="99"/>
    <s v="PASS"/>
    <x v="14"/>
  </r>
  <r>
    <s v="1-22-vaccine_lot_expiration_date_is_present-"/>
    <n v="175"/>
    <s v="Other Facility"/>
    <x v="21"/>
    <n v="12"/>
    <n v="12"/>
    <n v="100"/>
    <s v="GT"/>
    <n v="99"/>
    <s v="PASS"/>
    <x v="14"/>
  </r>
  <r>
    <s v="1-22-vaccine_lot_expiration_date_is_present-"/>
    <n v="184"/>
    <s v="Other Facility"/>
    <x v="21"/>
    <n v="4"/>
    <n v="4"/>
    <n v="100"/>
    <s v="GT"/>
    <n v="99"/>
    <s v="PASS"/>
    <x v="14"/>
  </r>
  <r>
    <s v="1-22-vaccine_lot_expiration_date_is_present-"/>
    <n v="185"/>
    <s v="Other Facility"/>
    <x v="21"/>
    <n v="26"/>
    <n v="26"/>
    <n v="100"/>
    <s v="GT"/>
    <n v="99"/>
    <s v="PASS"/>
    <x v="14"/>
  </r>
  <r>
    <s v="1-22-vaccine_lot_expiration_date_is_present-"/>
    <n v="191"/>
    <s v="Other Facility"/>
    <x v="21"/>
    <n v="4"/>
    <n v="4"/>
    <n v="100"/>
    <s v="GT"/>
    <n v="99"/>
    <s v="PASS"/>
    <x v="14"/>
  </r>
  <r>
    <s v="1-22-vaccine_lot_expiration_date_is_present-"/>
    <n v="204"/>
    <s v="Other Facility"/>
    <x v="21"/>
    <n v="2"/>
    <n v="2"/>
    <n v="100"/>
    <s v="GT"/>
    <n v="99"/>
    <s v="PASS"/>
    <x v="14"/>
  </r>
  <r>
    <s v="1-22-vaccine_lot_expiration_date_is_present-"/>
    <n v="208"/>
    <s v="Other Facility"/>
    <x v="21"/>
    <n v="4"/>
    <n v="4"/>
    <n v="100"/>
    <s v="GT"/>
    <n v="99"/>
    <s v="PASS"/>
    <x v="14"/>
  </r>
  <r>
    <s v="1-22-vaccine_lot_expiration_date_is_present-"/>
    <n v="210"/>
    <s v="Other Facility"/>
    <x v="21"/>
    <n v="8"/>
    <n v="8"/>
    <n v="100"/>
    <s v="GT"/>
    <n v="99"/>
    <s v="PASS"/>
    <x v="14"/>
  </r>
  <r>
    <s v="1-23-vaccine_eligibility_code_is_present-"/>
    <n v="9"/>
    <s v="Other Facility"/>
    <x v="22"/>
    <n v="327"/>
    <n v="327"/>
    <n v="100"/>
    <s v="GT"/>
    <n v="99"/>
    <s v="PASS"/>
    <x v="14"/>
  </r>
  <r>
    <s v="1-23-vaccine_eligibility_code_is_present-"/>
    <n v="38"/>
    <s v="Other Facility"/>
    <x v="22"/>
    <n v="55"/>
    <n v="55"/>
    <n v="100"/>
    <s v="GT"/>
    <n v="99"/>
    <s v="PASS"/>
    <x v="14"/>
  </r>
  <r>
    <s v="1-23-vaccine_eligibility_code_is_present-"/>
    <n v="65"/>
    <s v="Other Facility"/>
    <x v="22"/>
    <n v="63"/>
    <n v="63"/>
    <n v="100"/>
    <s v="GT"/>
    <n v="99"/>
    <s v="PASS"/>
    <x v="14"/>
  </r>
  <r>
    <s v="1-23-vaccine_eligibility_code_is_present-"/>
    <n v="70"/>
    <s v="Other Facility"/>
    <x v="22"/>
    <n v="1577"/>
    <n v="1577"/>
    <n v="100"/>
    <s v="GT"/>
    <n v="99"/>
    <s v="PASS"/>
    <x v="14"/>
  </r>
  <r>
    <s v="1-23-vaccine_eligibility_code_is_present-"/>
    <n v="88"/>
    <s v="Other Facility"/>
    <x v="22"/>
    <n v="178"/>
    <n v="178"/>
    <n v="100"/>
    <s v="GT"/>
    <n v="99"/>
    <s v="PASS"/>
    <x v="14"/>
  </r>
  <r>
    <s v="1-23-vaccine_eligibility_code_is_present-"/>
    <n v="100"/>
    <s v="Other Facility"/>
    <x v="22"/>
    <n v="92"/>
    <n v="92"/>
    <n v="100"/>
    <s v="GT"/>
    <n v="99"/>
    <s v="PASS"/>
    <x v="14"/>
  </r>
  <r>
    <s v="1-23-vaccine_eligibility_code_is_present-"/>
    <n v="110"/>
    <s v="Other Facility"/>
    <x v="22"/>
    <n v="34"/>
    <n v="34"/>
    <n v="100"/>
    <s v="GT"/>
    <n v="99"/>
    <s v="PASS"/>
    <x v="14"/>
  </r>
  <r>
    <s v="1-23-vaccine_eligibility_code_is_present-"/>
    <n v="119"/>
    <s v="Other Facility"/>
    <x v="22"/>
    <n v="350"/>
    <n v="350"/>
    <n v="100"/>
    <s v="GT"/>
    <n v="99"/>
    <s v="PASS"/>
    <x v="14"/>
  </r>
  <r>
    <s v="1-23-vaccine_eligibility_code_is_present-"/>
    <n v="122"/>
    <s v="Other Facility"/>
    <x v="22"/>
    <n v="119"/>
    <n v="119"/>
    <n v="100"/>
    <s v="GT"/>
    <n v="99"/>
    <s v="PASS"/>
    <x v="14"/>
  </r>
  <r>
    <s v="1-23-vaccine_eligibility_code_is_present-"/>
    <n v="130"/>
    <s v="Other Facility"/>
    <x v="22"/>
    <n v="142"/>
    <n v="142"/>
    <n v="100"/>
    <s v="GT"/>
    <n v="99"/>
    <s v="PASS"/>
    <x v="14"/>
  </r>
  <r>
    <s v="1-23-vaccine_eligibility_code_is_present-"/>
    <n v="140"/>
    <s v="Other Facility"/>
    <x v="22"/>
    <n v="59"/>
    <n v="59"/>
    <n v="100"/>
    <s v="GT"/>
    <n v="99"/>
    <s v="PASS"/>
    <x v="14"/>
  </r>
  <r>
    <s v="1-23-vaccine_eligibility_code_is_present-"/>
    <n v="146"/>
    <s v="Other Facility"/>
    <x v="22"/>
    <n v="13"/>
    <n v="13"/>
    <n v="100"/>
    <s v="GT"/>
    <n v="99"/>
    <s v="PASS"/>
    <x v="14"/>
  </r>
  <r>
    <s v="1-23-vaccine_eligibility_code_is_present-"/>
    <n v="172"/>
    <s v="Other Facility"/>
    <x v="22"/>
    <n v="46"/>
    <n v="46"/>
    <n v="100"/>
    <s v="GT"/>
    <n v="99"/>
    <s v="PASS"/>
    <x v="14"/>
  </r>
  <r>
    <s v="1-23-vaccine_eligibility_code_is_present-"/>
    <n v="175"/>
    <s v="Other Facility"/>
    <x v="22"/>
    <n v="12"/>
    <n v="12"/>
    <n v="100"/>
    <s v="GT"/>
    <n v="99"/>
    <s v="PASS"/>
    <x v="14"/>
  </r>
  <r>
    <s v="1-23-vaccine_eligibility_code_is_present-"/>
    <n v="184"/>
    <s v="Other Facility"/>
    <x v="22"/>
    <n v="4"/>
    <n v="4"/>
    <n v="100"/>
    <s v="GT"/>
    <n v="99"/>
    <s v="PASS"/>
    <x v="14"/>
  </r>
  <r>
    <s v="1-23-vaccine_eligibility_code_is_present-"/>
    <n v="185"/>
    <s v="Other Facility"/>
    <x v="22"/>
    <n v="26"/>
    <n v="26"/>
    <n v="100"/>
    <s v="GT"/>
    <n v="99"/>
    <s v="PASS"/>
    <x v="14"/>
  </r>
  <r>
    <s v="1-23-vaccine_eligibility_code_is_present-"/>
    <n v="191"/>
    <s v="Other Facility"/>
    <x v="22"/>
    <n v="4"/>
    <n v="4"/>
    <n v="100"/>
    <s v="GT"/>
    <n v="99"/>
    <s v="PASS"/>
    <x v="14"/>
  </r>
  <r>
    <s v="1-23-vaccine_eligibility_code_is_present-"/>
    <n v="204"/>
    <s v="Other Facility"/>
    <x v="22"/>
    <n v="2"/>
    <n v="2"/>
    <n v="100"/>
    <s v="GT"/>
    <n v="99"/>
    <s v="PASS"/>
    <x v="14"/>
  </r>
  <r>
    <s v="1-23-vaccine_eligibility_code_is_present-"/>
    <n v="208"/>
    <s v="Other Facility"/>
    <x v="22"/>
    <n v="4"/>
    <n v="4"/>
    <n v="100"/>
    <s v="GT"/>
    <n v="99"/>
    <s v="PASS"/>
    <x v="14"/>
  </r>
  <r>
    <s v="1-23-vaccine_eligibility_code_is_present-"/>
    <n v="210"/>
    <s v="Other Facility"/>
    <x v="22"/>
    <n v="8"/>
    <n v="8"/>
    <n v="100"/>
    <s v="GT"/>
    <n v="99"/>
    <s v="PASS"/>
    <x v="14"/>
  </r>
  <r>
    <s v="1-24-vaccine_funding_source_is_present-"/>
    <n v="9"/>
    <s v="Other Facility"/>
    <x v="23"/>
    <n v="327"/>
    <n v="327"/>
    <n v="100"/>
    <s v="GT"/>
    <n v="99"/>
    <s v="PASS"/>
    <x v="14"/>
  </r>
  <r>
    <s v="1-24-vaccine_funding_source_is_present-"/>
    <n v="38"/>
    <s v="Other Facility"/>
    <x v="23"/>
    <n v="55"/>
    <n v="55"/>
    <n v="100"/>
    <s v="GT"/>
    <n v="99"/>
    <s v="PASS"/>
    <x v="14"/>
  </r>
  <r>
    <s v="1-24-vaccine_funding_source_is_present-"/>
    <n v="65"/>
    <s v="Other Facility"/>
    <x v="23"/>
    <n v="63"/>
    <n v="63"/>
    <n v="100"/>
    <s v="GT"/>
    <n v="99"/>
    <s v="PASS"/>
    <x v="14"/>
  </r>
  <r>
    <s v="1-24-vaccine_funding_source_is_present-"/>
    <n v="70"/>
    <s v="Other Facility"/>
    <x v="23"/>
    <n v="1577"/>
    <n v="1577"/>
    <n v="100"/>
    <s v="GT"/>
    <n v="99"/>
    <s v="PASS"/>
    <x v="14"/>
  </r>
  <r>
    <s v="1-24-vaccine_funding_source_is_present-"/>
    <n v="88"/>
    <s v="Other Facility"/>
    <x v="23"/>
    <n v="178"/>
    <n v="178"/>
    <n v="100"/>
    <s v="GT"/>
    <n v="99"/>
    <s v="PASS"/>
    <x v="14"/>
  </r>
  <r>
    <s v="1-24-vaccine_funding_source_is_present-"/>
    <n v="100"/>
    <s v="Other Facility"/>
    <x v="23"/>
    <n v="92"/>
    <n v="92"/>
    <n v="100"/>
    <s v="GT"/>
    <n v="99"/>
    <s v="PASS"/>
    <x v="14"/>
  </r>
  <r>
    <s v="1-24-vaccine_funding_source_is_present-"/>
    <n v="110"/>
    <s v="Other Facility"/>
    <x v="23"/>
    <n v="34"/>
    <n v="34"/>
    <n v="100"/>
    <s v="GT"/>
    <n v="99"/>
    <s v="PASS"/>
    <x v="14"/>
  </r>
  <r>
    <s v="1-24-vaccine_funding_source_is_present-"/>
    <n v="119"/>
    <s v="Other Facility"/>
    <x v="23"/>
    <n v="336"/>
    <n v="350"/>
    <n v="96"/>
    <s v="GT"/>
    <n v="99"/>
    <s v="FAIL"/>
    <x v="14"/>
  </r>
  <r>
    <s v="1-24-vaccine_funding_source_is_present-"/>
    <n v="122"/>
    <s v="Other Facility"/>
    <x v="23"/>
    <n v="119"/>
    <n v="119"/>
    <n v="100"/>
    <s v="GT"/>
    <n v="99"/>
    <s v="PASS"/>
    <x v="14"/>
  </r>
  <r>
    <s v="1-24-vaccine_funding_source_is_present-"/>
    <n v="130"/>
    <s v="Other Facility"/>
    <x v="23"/>
    <n v="142"/>
    <n v="142"/>
    <n v="100"/>
    <s v="GT"/>
    <n v="99"/>
    <s v="PASS"/>
    <x v="14"/>
  </r>
  <r>
    <s v="1-24-vaccine_funding_source_is_present-"/>
    <n v="140"/>
    <s v="Other Facility"/>
    <x v="23"/>
    <n v="59"/>
    <n v="59"/>
    <n v="100"/>
    <s v="GT"/>
    <n v="99"/>
    <s v="PASS"/>
    <x v="14"/>
  </r>
  <r>
    <s v="1-24-vaccine_funding_source_is_present-"/>
    <n v="146"/>
    <s v="Other Facility"/>
    <x v="23"/>
    <n v="13"/>
    <n v="13"/>
    <n v="100"/>
    <s v="GT"/>
    <n v="99"/>
    <s v="PASS"/>
    <x v="14"/>
  </r>
  <r>
    <s v="1-24-vaccine_funding_source_is_present-"/>
    <n v="172"/>
    <s v="Other Facility"/>
    <x v="23"/>
    <n v="46"/>
    <n v="46"/>
    <n v="100"/>
    <s v="GT"/>
    <n v="99"/>
    <s v="PASS"/>
    <x v="14"/>
  </r>
  <r>
    <s v="1-24-vaccine_funding_source_is_present-"/>
    <n v="175"/>
    <s v="Other Facility"/>
    <x v="23"/>
    <n v="12"/>
    <n v="12"/>
    <n v="100"/>
    <s v="GT"/>
    <n v="99"/>
    <s v="PASS"/>
    <x v="14"/>
  </r>
  <r>
    <s v="1-24-vaccine_funding_source_is_present-"/>
    <n v="184"/>
    <s v="Other Facility"/>
    <x v="23"/>
    <n v="4"/>
    <n v="4"/>
    <n v="100"/>
    <s v="GT"/>
    <n v="99"/>
    <s v="PASS"/>
    <x v="14"/>
  </r>
  <r>
    <s v="1-24-vaccine_funding_source_is_present-"/>
    <n v="185"/>
    <s v="Other Facility"/>
    <x v="23"/>
    <n v="26"/>
    <n v="26"/>
    <n v="100"/>
    <s v="GT"/>
    <n v="99"/>
    <s v="PASS"/>
    <x v="14"/>
  </r>
  <r>
    <s v="1-24-vaccine_funding_source_is_present-"/>
    <n v="191"/>
    <s v="Other Facility"/>
    <x v="23"/>
    <n v="4"/>
    <n v="4"/>
    <n v="100"/>
    <s v="GT"/>
    <n v="99"/>
    <s v="PASS"/>
    <x v="14"/>
  </r>
  <r>
    <s v="1-24-vaccine_funding_source_is_present-"/>
    <n v="204"/>
    <s v="Other Facility"/>
    <x v="23"/>
    <n v="2"/>
    <n v="2"/>
    <n v="100"/>
    <s v="GT"/>
    <n v="99"/>
    <s v="PASS"/>
    <x v="14"/>
  </r>
  <r>
    <s v="1-24-vaccine_funding_source_is_present-"/>
    <n v="208"/>
    <s v="Other Facility"/>
    <x v="23"/>
    <n v="4"/>
    <n v="4"/>
    <n v="100"/>
    <s v="GT"/>
    <n v="99"/>
    <s v="PASS"/>
    <x v="14"/>
  </r>
  <r>
    <s v="1-24-vaccine_funding_source_is_present-"/>
    <n v="210"/>
    <s v="Other Facility"/>
    <x v="23"/>
    <n v="8"/>
    <n v="8"/>
    <n v="100"/>
    <s v="GT"/>
    <n v="99"/>
    <s v="PASS"/>
    <x v="14"/>
  </r>
  <r>
    <s v="2-1-patients_born_on_the_first_of_the_month_do_not_exceed_normal_distribution_of_birth_dates-"/>
    <n v="9"/>
    <s v="Other Facility"/>
    <x v="24"/>
    <n v="1"/>
    <n v="53"/>
    <n v="1.89"/>
    <s v="LT"/>
    <n v="4"/>
    <s v="PASS"/>
    <x v="14"/>
  </r>
  <r>
    <s v="2-1-patients_born_on_the_first_of_the_month_do_not_exceed_normal_distribution_of_birth_dates-"/>
    <n v="38"/>
    <s v="Other Facility"/>
    <x v="24"/>
    <n v="0"/>
    <n v="16"/>
    <n v="0"/>
    <s v="LT"/>
    <n v="4"/>
    <s v="PASS"/>
    <x v="14"/>
  </r>
  <r>
    <s v="2-1-patients_born_on_the_first_of_the_month_do_not_exceed_normal_distribution_of_birth_dates-"/>
    <n v="65"/>
    <s v="Other Facility"/>
    <x v="24"/>
    <n v="1"/>
    <n v="9"/>
    <n v="11.11"/>
    <s v="LT"/>
    <n v="4"/>
    <s v="FAIL"/>
    <x v="14"/>
  </r>
  <r>
    <s v="2-1-patients_born_on_the_first_of_the_month_do_not_exceed_normal_distribution_of_birth_dates-"/>
    <n v="70"/>
    <s v="Other Facility"/>
    <x v="24"/>
    <n v="12"/>
    <n v="172"/>
    <n v="6.98"/>
    <s v="LT"/>
    <n v="4"/>
    <s v="FAIL"/>
    <x v="14"/>
  </r>
  <r>
    <s v="2-1-patients_born_on_the_first_of_the_month_do_not_exceed_normal_distribution_of_birth_dates-"/>
    <n v="88"/>
    <s v="Other Facility"/>
    <x v="24"/>
    <n v="1"/>
    <n v="24"/>
    <n v="4.17"/>
    <s v="LT"/>
    <n v="4"/>
    <s v="FAIL"/>
    <x v="14"/>
  </r>
  <r>
    <s v="2-1-patients_born_on_the_first_of_the_month_do_not_exceed_normal_distribution_of_birth_dates-"/>
    <n v="100"/>
    <s v="Other Facility"/>
    <x v="24"/>
    <n v="3"/>
    <n v="87"/>
    <n v="3.45"/>
    <s v="LT"/>
    <n v="4"/>
    <s v="PASS"/>
    <x v="14"/>
  </r>
  <r>
    <s v="2-1-patients_born_on_the_first_of_the_month_do_not_exceed_normal_distribution_of_birth_dates-"/>
    <n v="110"/>
    <s v="Other Facility"/>
    <x v="24"/>
    <n v="1"/>
    <n v="32"/>
    <n v="3.13"/>
    <s v="LT"/>
    <n v="4"/>
    <s v="PASS"/>
    <x v="14"/>
  </r>
  <r>
    <s v="2-1-patients_born_on_the_first_of_the_month_do_not_exceed_normal_distribution_of_birth_dates-"/>
    <n v="119"/>
    <s v="Other Facility"/>
    <x v="24"/>
    <n v="2"/>
    <n v="54"/>
    <n v="3.7"/>
    <s v="LT"/>
    <n v="4"/>
    <s v="PASS"/>
    <x v="14"/>
  </r>
  <r>
    <s v="2-1-patients_born_on_the_first_of_the_month_do_not_exceed_normal_distribution_of_birth_dates-"/>
    <n v="122"/>
    <s v="Other Facility"/>
    <x v="24"/>
    <n v="0"/>
    <n v="19"/>
    <n v="0"/>
    <s v="LT"/>
    <n v="4"/>
    <s v="PASS"/>
    <x v="14"/>
  </r>
  <r>
    <s v="2-1-patients_born_on_the_first_of_the_month_do_not_exceed_normal_distribution_of_birth_dates-"/>
    <n v="130"/>
    <s v="Other Facility"/>
    <x v="24"/>
    <n v="1"/>
    <n v="33"/>
    <n v="3.03"/>
    <s v="LT"/>
    <n v="4"/>
    <s v="PASS"/>
    <x v="14"/>
  </r>
  <r>
    <s v="2-1-patients_born_on_the_first_of_the_month_do_not_exceed_normal_distribution_of_birth_dates-"/>
    <n v="140"/>
    <s v="Other Facility"/>
    <x v="24"/>
    <n v="0"/>
    <n v="11"/>
    <n v="0"/>
    <s v="LT"/>
    <n v="4"/>
    <s v="PASS"/>
    <x v="14"/>
  </r>
  <r>
    <s v="2-1-patients_born_on_the_first_of_the_month_do_not_exceed_normal_distribution_of_birth_dates-"/>
    <n v="146"/>
    <s v="Other Facility"/>
    <x v="24"/>
    <n v="0"/>
    <n v="3"/>
    <n v="0"/>
    <s v="LT"/>
    <n v="4"/>
    <s v="PASS"/>
    <x v="14"/>
  </r>
  <r>
    <s v="2-1-patients_born_on_the_first_of_the_month_do_not_exceed_normal_distribution_of_birth_dates-"/>
    <n v="172"/>
    <s v="Other Facility"/>
    <x v="24"/>
    <n v="1"/>
    <n v="7"/>
    <n v="14.29"/>
    <s v="LT"/>
    <n v="4"/>
    <s v="FAIL"/>
    <x v="14"/>
  </r>
  <r>
    <s v="2-1-patients_born_on_the_first_of_the_month_do_not_exceed_normal_distribution_of_birth_dates-"/>
    <n v="175"/>
    <s v="Other Facility"/>
    <x v="24"/>
    <n v="0"/>
    <n v="2"/>
    <n v="0"/>
    <s v="LT"/>
    <n v="4"/>
    <s v="PASS"/>
    <x v="14"/>
  </r>
  <r>
    <s v="2-1-patients_born_on_the_first_of_the_month_do_not_exceed_normal_distribution_of_birth_dates-"/>
    <n v="184"/>
    <s v="Other Facility"/>
    <x v="24"/>
    <n v="0"/>
    <n v="2"/>
    <n v="0"/>
    <s v="LT"/>
    <n v="4"/>
    <s v="PASS"/>
    <x v="14"/>
  </r>
  <r>
    <s v="2-1-patients_born_on_the_first_of_the_month_do_not_exceed_normal_distribution_of_birth_dates-"/>
    <n v="185"/>
    <s v="Other Facility"/>
    <x v="24"/>
    <n v="1"/>
    <n v="5"/>
    <n v="20"/>
    <s v="LT"/>
    <n v="4"/>
    <s v="FAIL"/>
    <x v="14"/>
  </r>
  <r>
    <s v="2-1-patients_born_on_the_first_of_the_month_do_not_exceed_normal_distribution_of_birth_dates-"/>
    <n v="191"/>
    <s v="Other Facility"/>
    <x v="24"/>
    <n v="1"/>
    <n v="4"/>
    <n v="25"/>
    <s v="LT"/>
    <n v="4"/>
    <s v="FAIL"/>
    <x v="14"/>
  </r>
  <r>
    <s v="2-1-patients_born_on_the_first_of_the_month_do_not_exceed_normal_distribution_of_birth_dates-"/>
    <n v="204"/>
    <s v="Other Facility"/>
    <x v="24"/>
    <n v="0"/>
    <n v="2"/>
    <n v="0"/>
    <s v="LT"/>
    <n v="4"/>
    <s v="PASS"/>
    <x v="14"/>
  </r>
  <r>
    <s v="2-1-patients_born_on_the_first_of_the_month_do_not_exceed_normal_distribution_of_birth_dates-"/>
    <n v="208"/>
    <s v="Other Facility"/>
    <x v="24"/>
    <n v="0"/>
    <n v="1"/>
    <n v="0"/>
    <s v="LT"/>
    <n v="4"/>
    <s v="PASS"/>
    <x v="14"/>
  </r>
  <r>
    <s v="2-1-patients_born_on_the_first_of_the_month_do_not_exceed_normal_distribution_of_birth_dates-"/>
    <n v="210"/>
    <s v="Other Facility"/>
    <x v="24"/>
    <n v="0"/>
    <n v="1"/>
    <n v="0"/>
    <s v="LT"/>
    <n v="4"/>
    <s v="PASS"/>
    <x v="14"/>
  </r>
  <r>
    <s v="2-2-patients_born_on_the_15th_of_the_month_do_not_exceed_normal_distribution_of_birth_dates-"/>
    <n v="9"/>
    <s v="Other Facility"/>
    <x v="25"/>
    <n v="4"/>
    <n v="53"/>
    <n v="7.55"/>
    <s v="LT"/>
    <n v="4"/>
    <s v="FAIL"/>
    <x v="14"/>
  </r>
  <r>
    <s v="2-2-patients_born_on_the_15th_of_the_month_do_not_exceed_normal_distribution_of_birth_dates-"/>
    <n v="38"/>
    <s v="Other Facility"/>
    <x v="25"/>
    <n v="0"/>
    <n v="16"/>
    <n v="0"/>
    <s v="LT"/>
    <n v="4"/>
    <s v="PASS"/>
    <x v="14"/>
  </r>
  <r>
    <s v="2-2-patients_born_on_the_15th_of_the_month_do_not_exceed_normal_distribution_of_birth_dates-"/>
    <n v="65"/>
    <s v="Other Facility"/>
    <x v="25"/>
    <n v="0"/>
    <n v="9"/>
    <n v="0"/>
    <s v="LT"/>
    <n v="4"/>
    <s v="PASS"/>
    <x v="14"/>
  </r>
  <r>
    <s v="2-2-patients_born_on_the_15th_of_the_month_do_not_exceed_normal_distribution_of_birth_dates-"/>
    <n v="70"/>
    <s v="Other Facility"/>
    <x v="25"/>
    <n v="1"/>
    <n v="172"/>
    <n v="0.57999999999999996"/>
    <s v="LT"/>
    <n v="4"/>
    <s v="PASS"/>
    <x v="14"/>
  </r>
  <r>
    <s v="2-2-patients_born_on_the_15th_of_the_month_do_not_exceed_normal_distribution_of_birth_dates-"/>
    <n v="88"/>
    <s v="Other Facility"/>
    <x v="25"/>
    <n v="1"/>
    <n v="24"/>
    <n v="4.17"/>
    <s v="LT"/>
    <n v="4"/>
    <s v="FAIL"/>
    <x v="14"/>
  </r>
  <r>
    <s v="2-2-patients_born_on_the_15th_of_the_month_do_not_exceed_normal_distribution_of_birth_dates-"/>
    <n v="100"/>
    <s v="Other Facility"/>
    <x v="25"/>
    <n v="0"/>
    <n v="87"/>
    <n v="0"/>
    <s v="LT"/>
    <n v="4"/>
    <s v="PASS"/>
    <x v="14"/>
  </r>
  <r>
    <s v="2-2-patients_born_on_the_15th_of_the_month_do_not_exceed_normal_distribution_of_birth_dates-"/>
    <n v="110"/>
    <s v="Other Facility"/>
    <x v="25"/>
    <n v="0"/>
    <n v="32"/>
    <n v="0"/>
    <s v="LT"/>
    <n v="4"/>
    <s v="PASS"/>
    <x v="14"/>
  </r>
  <r>
    <s v="2-2-patients_born_on_the_15th_of_the_month_do_not_exceed_normal_distribution_of_birth_dates-"/>
    <n v="119"/>
    <s v="Other Facility"/>
    <x v="25"/>
    <n v="1"/>
    <n v="54"/>
    <n v="1.85"/>
    <s v="LT"/>
    <n v="4"/>
    <s v="PASS"/>
    <x v="14"/>
  </r>
  <r>
    <s v="2-2-patients_born_on_the_15th_of_the_month_do_not_exceed_normal_distribution_of_birth_dates-"/>
    <n v="122"/>
    <s v="Other Facility"/>
    <x v="25"/>
    <n v="0"/>
    <n v="19"/>
    <n v="0"/>
    <s v="LT"/>
    <n v="4"/>
    <s v="PASS"/>
    <x v="14"/>
  </r>
  <r>
    <s v="2-2-patients_born_on_the_15th_of_the_month_do_not_exceed_normal_distribution_of_birth_dates-"/>
    <n v="130"/>
    <s v="Other Facility"/>
    <x v="25"/>
    <n v="2"/>
    <n v="33"/>
    <n v="6.06"/>
    <s v="LT"/>
    <n v="4"/>
    <s v="FAIL"/>
    <x v="14"/>
  </r>
  <r>
    <s v="2-2-patients_born_on_the_15th_of_the_month_do_not_exceed_normal_distribution_of_birth_dates-"/>
    <n v="140"/>
    <s v="Other Facility"/>
    <x v="25"/>
    <n v="1"/>
    <n v="11"/>
    <n v="9.09"/>
    <s v="LT"/>
    <n v="4"/>
    <s v="FAIL"/>
    <x v="14"/>
  </r>
  <r>
    <s v="2-2-patients_born_on_the_15th_of_the_month_do_not_exceed_normal_distribution_of_birth_dates-"/>
    <n v="146"/>
    <s v="Other Facility"/>
    <x v="25"/>
    <n v="0"/>
    <n v="3"/>
    <n v="0"/>
    <s v="LT"/>
    <n v="4"/>
    <s v="PASS"/>
    <x v="14"/>
  </r>
  <r>
    <s v="2-2-patients_born_on_the_15th_of_the_month_do_not_exceed_normal_distribution_of_birth_dates-"/>
    <n v="172"/>
    <s v="Other Facility"/>
    <x v="25"/>
    <n v="0"/>
    <n v="7"/>
    <n v="0"/>
    <s v="LT"/>
    <n v="4"/>
    <s v="PASS"/>
    <x v="14"/>
  </r>
  <r>
    <s v="2-2-patients_born_on_the_15th_of_the_month_do_not_exceed_normal_distribution_of_birth_dates-"/>
    <n v="175"/>
    <s v="Other Facility"/>
    <x v="25"/>
    <n v="0"/>
    <n v="2"/>
    <n v="0"/>
    <s v="LT"/>
    <n v="4"/>
    <s v="PASS"/>
    <x v="14"/>
  </r>
  <r>
    <s v="2-2-patients_born_on_the_15th_of_the_month_do_not_exceed_normal_distribution_of_birth_dates-"/>
    <n v="184"/>
    <s v="Other Facility"/>
    <x v="25"/>
    <n v="0"/>
    <n v="2"/>
    <n v="0"/>
    <s v="LT"/>
    <n v="4"/>
    <s v="PASS"/>
    <x v="14"/>
  </r>
  <r>
    <s v="2-2-patients_born_on_the_15th_of_the_month_do_not_exceed_normal_distribution_of_birth_dates-"/>
    <n v="185"/>
    <s v="Other Facility"/>
    <x v="25"/>
    <n v="0"/>
    <n v="5"/>
    <n v="0"/>
    <s v="LT"/>
    <n v="4"/>
    <s v="PASS"/>
    <x v="14"/>
  </r>
  <r>
    <s v="2-2-patients_born_on_the_15th_of_the_month_do_not_exceed_normal_distribution_of_birth_dates-"/>
    <n v="191"/>
    <s v="Other Facility"/>
    <x v="25"/>
    <n v="0"/>
    <n v="4"/>
    <n v="0"/>
    <s v="LT"/>
    <n v="4"/>
    <s v="PASS"/>
    <x v="14"/>
  </r>
  <r>
    <s v="2-2-patients_born_on_the_15th_of_the_month_do_not_exceed_normal_distribution_of_birth_dates-"/>
    <n v="204"/>
    <s v="Other Facility"/>
    <x v="25"/>
    <n v="0"/>
    <n v="2"/>
    <n v="0"/>
    <s v="LT"/>
    <n v="4"/>
    <s v="PASS"/>
    <x v="14"/>
  </r>
  <r>
    <s v="2-2-patients_born_on_the_15th_of_the_month_do_not_exceed_normal_distribution_of_birth_dates-"/>
    <n v="208"/>
    <s v="Other Facility"/>
    <x v="25"/>
    <n v="0"/>
    <n v="1"/>
    <n v="0"/>
    <s v="LT"/>
    <n v="4"/>
    <s v="PASS"/>
    <x v="14"/>
  </r>
  <r>
    <s v="2-2-patients_born_on_the_15th_of_the_month_do_not_exceed_normal_distribution_of_birth_dates-"/>
    <n v="210"/>
    <s v="Other Facility"/>
    <x v="25"/>
    <n v="0"/>
    <n v="1"/>
    <n v="0"/>
    <s v="LT"/>
    <n v="4"/>
    <s v="PASS"/>
    <x v="14"/>
  </r>
  <r>
    <s v="2-3-patients_born_on_the_last_day_of_the_month_do_not_exceed_normal_distribution_of_birth_dates-"/>
    <n v="9"/>
    <s v="Other Facility"/>
    <x v="26"/>
    <n v="2"/>
    <n v="53"/>
    <n v="3.77"/>
    <s v="LT"/>
    <n v="4"/>
    <s v="PASS"/>
    <x v="14"/>
  </r>
  <r>
    <s v="2-3-patients_born_on_the_last_day_of_the_month_do_not_exceed_normal_distribution_of_birth_dates-"/>
    <n v="38"/>
    <s v="Other Facility"/>
    <x v="26"/>
    <n v="0"/>
    <n v="16"/>
    <n v="0"/>
    <s v="LT"/>
    <n v="4"/>
    <s v="PASS"/>
    <x v="14"/>
  </r>
  <r>
    <s v="2-3-patients_born_on_the_last_day_of_the_month_do_not_exceed_normal_distribution_of_birth_dates-"/>
    <n v="65"/>
    <s v="Other Facility"/>
    <x v="26"/>
    <n v="0"/>
    <n v="9"/>
    <n v="0"/>
    <s v="LT"/>
    <n v="4"/>
    <s v="PASS"/>
    <x v="14"/>
  </r>
  <r>
    <s v="2-3-patients_born_on_the_last_day_of_the_month_do_not_exceed_normal_distribution_of_birth_dates-"/>
    <n v="70"/>
    <s v="Other Facility"/>
    <x v="26"/>
    <n v="6"/>
    <n v="172"/>
    <n v="3.49"/>
    <s v="LT"/>
    <n v="4"/>
    <s v="PASS"/>
    <x v="14"/>
  </r>
  <r>
    <s v="2-3-patients_born_on_the_last_day_of_the_month_do_not_exceed_normal_distribution_of_birth_dates-"/>
    <n v="88"/>
    <s v="Other Facility"/>
    <x v="26"/>
    <n v="1"/>
    <n v="24"/>
    <n v="4.17"/>
    <s v="LT"/>
    <n v="4"/>
    <s v="FAIL"/>
    <x v="14"/>
  </r>
  <r>
    <s v="2-3-patients_born_on_the_last_day_of_the_month_do_not_exceed_normal_distribution_of_birth_dates-"/>
    <n v="100"/>
    <s v="Other Facility"/>
    <x v="26"/>
    <n v="2"/>
    <n v="87"/>
    <n v="2.2999999999999998"/>
    <s v="LT"/>
    <n v="4"/>
    <s v="PASS"/>
    <x v="14"/>
  </r>
  <r>
    <s v="2-3-patients_born_on_the_last_day_of_the_month_do_not_exceed_normal_distribution_of_birth_dates-"/>
    <n v="110"/>
    <s v="Other Facility"/>
    <x v="26"/>
    <n v="0"/>
    <n v="32"/>
    <n v="0"/>
    <s v="LT"/>
    <n v="4"/>
    <s v="PASS"/>
    <x v="14"/>
  </r>
  <r>
    <s v="2-3-patients_born_on_the_last_day_of_the_month_do_not_exceed_normal_distribution_of_birth_dates-"/>
    <n v="119"/>
    <s v="Other Facility"/>
    <x v="26"/>
    <n v="0"/>
    <n v="54"/>
    <n v="0"/>
    <s v="LT"/>
    <n v="4"/>
    <s v="PASS"/>
    <x v="14"/>
  </r>
  <r>
    <s v="2-3-patients_born_on_the_last_day_of_the_month_do_not_exceed_normal_distribution_of_birth_dates-"/>
    <n v="122"/>
    <s v="Other Facility"/>
    <x v="26"/>
    <n v="0"/>
    <n v="19"/>
    <n v="0"/>
    <s v="LT"/>
    <n v="4"/>
    <s v="PASS"/>
    <x v="14"/>
  </r>
  <r>
    <s v="2-3-patients_born_on_the_last_day_of_the_month_do_not_exceed_normal_distribution_of_birth_dates-"/>
    <n v="130"/>
    <s v="Other Facility"/>
    <x v="26"/>
    <n v="0"/>
    <n v="33"/>
    <n v="0"/>
    <s v="LT"/>
    <n v="4"/>
    <s v="PASS"/>
    <x v="14"/>
  </r>
  <r>
    <s v="2-3-patients_born_on_the_last_day_of_the_month_do_not_exceed_normal_distribution_of_birth_dates-"/>
    <n v="140"/>
    <s v="Other Facility"/>
    <x v="26"/>
    <n v="1"/>
    <n v="11"/>
    <n v="9.09"/>
    <s v="LT"/>
    <n v="4"/>
    <s v="FAIL"/>
    <x v="14"/>
  </r>
  <r>
    <s v="2-3-patients_born_on_the_last_day_of_the_month_do_not_exceed_normal_distribution_of_birth_dates-"/>
    <n v="146"/>
    <s v="Other Facility"/>
    <x v="26"/>
    <n v="0"/>
    <n v="3"/>
    <n v="0"/>
    <s v="LT"/>
    <n v="4"/>
    <s v="PASS"/>
    <x v="14"/>
  </r>
  <r>
    <s v="2-3-patients_born_on_the_last_day_of_the_month_do_not_exceed_normal_distribution_of_birth_dates-"/>
    <n v="172"/>
    <s v="Other Facility"/>
    <x v="26"/>
    <n v="1"/>
    <n v="7"/>
    <n v="14.29"/>
    <s v="LT"/>
    <n v="4"/>
    <s v="FAIL"/>
    <x v="14"/>
  </r>
  <r>
    <s v="2-3-patients_born_on_the_last_day_of_the_month_do_not_exceed_normal_distribution_of_birth_dates-"/>
    <n v="175"/>
    <s v="Other Facility"/>
    <x v="26"/>
    <n v="0"/>
    <n v="2"/>
    <n v="0"/>
    <s v="LT"/>
    <n v="4"/>
    <s v="PASS"/>
    <x v="14"/>
  </r>
  <r>
    <s v="2-3-patients_born_on_the_last_day_of_the_month_do_not_exceed_normal_distribution_of_birth_dates-"/>
    <n v="184"/>
    <s v="Other Facility"/>
    <x v="26"/>
    <n v="0"/>
    <n v="2"/>
    <n v="0"/>
    <s v="LT"/>
    <n v="4"/>
    <s v="PASS"/>
    <x v="14"/>
  </r>
  <r>
    <s v="2-3-patients_born_on_the_last_day_of_the_month_do_not_exceed_normal_distribution_of_birth_dates-"/>
    <n v="185"/>
    <s v="Other Facility"/>
    <x v="26"/>
    <n v="0"/>
    <n v="5"/>
    <n v="0"/>
    <s v="LT"/>
    <n v="4"/>
    <s v="PASS"/>
    <x v="14"/>
  </r>
  <r>
    <s v="2-3-patients_born_on_the_last_day_of_the_month_do_not_exceed_normal_distribution_of_birth_dates-"/>
    <n v="191"/>
    <s v="Other Facility"/>
    <x v="26"/>
    <n v="0"/>
    <n v="4"/>
    <n v="0"/>
    <s v="LT"/>
    <n v="4"/>
    <s v="PASS"/>
    <x v="14"/>
  </r>
  <r>
    <s v="2-3-patients_born_on_the_last_day_of_the_month_do_not_exceed_normal_distribution_of_birth_dates-"/>
    <n v="204"/>
    <s v="Other Facility"/>
    <x v="26"/>
    <n v="0"/>
    <n v="2"/>
    <n v="0"/>
    <s v="LT"/>
    <n v="4"/>
    <s v="PASS"/>
    <x v="14"/>
  </r>
  <r>
    <s v="2-3-patients_born_on_the_last_day_of_the_month_do_not_exceed_normal_distribution_of_birth_dates-"/>
    <n v="208"/>
    <s v="Other Facility"/>
    <x v="26"/>
    <n v="0"/>
    <n v="1"/>
    <n v="0"/>
    <s v="LT"/>
    <n v="4"/>
    <s v="PASS"/>
    <x v="14"/>
  </r>
  <r>
    <s v="2-3-patients_born_on_the_last_day_of_the_month_do_not_exceed_normal_distribution_of_birth_dates-"/>
    <n v="210"/>
    <s v="Other Facility"/>
    <x v="26"/>
    <n v="0"/>
    <n v="1"/>
    <n v="0"/>
    <s v="LT"/>
    <n v="4"/>
    <s v="PASS"/>
    <x v="14"/>
  </r>
  <r>
    <s v="2-4-patient_has_more_vaccinations_than_expected-"/>
    <n v="9"/>
    <s v="Other Facility"/>
    <x v="27"/>
    <n v="0"/>
    <n v="53"/>
    <n v="0"/>
    <s v="LT"/>
    <n v="1"/>
    <s v="PASS"/>
    <x v="14"/>
  </r>
  <r>
    <s v="2-4-patient_has_more_vaccinations_than_expected-"/>
    <n v="38"/>
    <s v="Other Facility"/>
    <x v="27"/>
    <n v="0"/>
    <n v="16"/>
    <n v="0"/>
    <s v="LT"/>
    <n v="1"/>
    <s v="PASS"/>
    <x v="14"/>
  </r>
  <r>
    <s v="2-4-patient_has_more_vaccinations_than_expected-"/>
    <n v="65"/>
    <s v="Other Facility"/>
    <x v="27"/>
    <n v="0"/>
    <n v="9"/>
    <n v="0"/>
    <s v="LT"/>
    <n v="1"/>
    <s v="PASS"/>
    <x v="14"/>
  </r>
  <r>
    <s v="2-4-patient_has_more_vaccinations_than_expected-"/>
    <n v="70"/>
    <s v="Other Facility"/>
    <x v="27"/>
    <n v="0"/>
    <n v="172"/>
    <n v="0"/>
    <s v="LT"/>
    <n v="1"/>
    <s v="PASS"/>
    <x v="14"/>
  </r>
  <r>
    <s v="2-4-patient_has_more_vaccinations_than_expected-"/>
    <n v="88"/>
    <s v="Other Facility"/>
    <x v="27"/>
    <n v="0"/>
    <n v="24"/>
    <n v="0"/>
    <s v="LT"/>
    <n v="1"/>
    <s v="PASS"/>
    <x v="14"/>
  </r>
  <r>
    <s v="2-4-patient_has_more_vaccinations_than_expected-"/>
    <n v="100"/>
    <s v="Other Facility"/>
    <x v="27"/>
    <n v="0"/>
    <n v="87"/>
    <n v="0"/>
    <s v="LT"/>
    <n v="1"/>
    <s v="PASS"/>
    <x v="14"/>
  </r>
  <r>
    <s v="2-4-patient_has_more_vaccinations_than_expected-"/>
    <n v="110"/>
    <s v="Other Facility"/>
    <x v="27"/>
    <n v="0"/>
    <n v="32"/>
    <n v="0"/>
    <s v="LT"/>
    <n v="1"/>
    <s v="PASS"/>
    <x v="14"/>
  </r>
  <r>
    <s v="2-4-patient_has_more_vaccinations_than_expected-"/>
    <n v="119"/>
    <s v="Other Facility"/>
    <x v="27"/>
    <n v="0"/>
    <n v="54"/>
    <n v="0"/>
    <s v="LT"/>
    <n v="1"/>
    <s v="PASS"/>
    <x v="14"/>
  </r>
  <r>
    <s v="2-4-patient_has_more_vaccinations_than_expected-"/>
    <n v="122"/>
    <s v="Other Facility"/>
    <x v="27"/>
    <n v="0"/>
    <n v="19"/>
    <n v="0"/>
    <s v="LT"/>
    <n v="1"/>
    <s v="PASS"/>
    <x v="14"/>
  </r>
  <r>
    <s v="2-4-patient_has_more_vaccinations_than_expected-"/>
    <n v="130"/>
    <s v="Other Facility"/>
    <x v="27"/>
    <n v="0"/>
    <n v="33"/>
    <n v="0"/>
    <s v="LT"/>
    <n v="1"/>
    <s v="PASS"/>
    <x v="14"/>
  </r>
  <r>
    <s v="2-4-patient_has_more_vaccinations_than_expected-"/>
    <n v="140"/>
    <s v="Other Facility"/>
    <x v="27"/>
    <n v="0"/>
    <n v="11"/>
    <n v="0"/>
    <s v="LT"/>
    <n v="1"/>
    <s v="PASS"/>
    <x v="14"/>
  </r>
  <r>
    <s v="2-4-patient_has_more_vaccinations_than_expected-"/>
    <n v="146"/>
    <s v="Other Facility"/>
    <x v="27"/>
    <n v="0"/>
    <n v="3"/>
    <n v="0"/>
    <s v="LT"/>
    <n v="1"/>
    <s v="PASS"/>
    <x v="14"/>
  </r>
  <r>
    <s v="2-4-patient_has_more_vaccinations_than_expected-"/>
    <n v="172"/>
    <s v="Other Facility"/>
    <x v="27"/>
    <n v="0"/>
    <n v="7"/>
    <n v="0"/>
    <s v="LT"/>
    <n v="1"/>
    <s v="PASS"/>
    <x v="14"/>
  </r>
  <r>
    <s v="2-4-patient_has_more_vaccinations_than_expected-"/>
    <n v="175"/>
    <s v="Other Facility"/>
    <x v="27"/>
    <n v="0"/>
    <n v="2"/>
    <n v="0"/>
    <s v="LT"/>
    <n v="1"/>
    <s v="PASS"/>
    <x v="14"/>
  </r>
  <r>
    <s v="2-4-patient_has_more_vaccinations_than_expected-"/>
    <n v="184"/>
    <s v="Other Facility"/>
    <x v="27"/>
    <n v="0"/>
    <n v="2"/>
    <n v="0"/>
    <s v="LT"/>
    <n v="1"/>
    <s v="PASS"/>
    <x v="14"/>
  </r>
  <r>
    <s v="2-4-patient_has_more_vaccinations_than_expected-"/>
    <n v="185"/>
    <s v="Other Facility"/>
    <x v="27"/>
    <n v="0"/>
    <n v="5"/>
    <n v="0"/>
    <s v="LT"/>
    <n v="1"/>
    <s v="PASS"/>
    <x v="14"/>
  </r>
  <r>
    <s v="2-4-patient_has_more_vaccinations_than_expected-"/>
    <n v="191"/>
    <s v="Other Facility"/>
    <x v="27"/>
    <n v="0"/>
    <n v="4"/>
    <n v="0"/>
    <s v="LT"/>
    <n v="1"/>
    <s v="PASS"/>
    <x v="14"/>
  </r>
  <r>
    <s v="2-4-patient_has_more_vaccinations_than_expected-"/>
    <n v="204"/>
    <s v="Other Facility"/>
    <x v="27"/>
    <n v="0"/>
    <n v="2"/>
    <n v="0"/>
    <s v="LT"/>
    <n v="1"/>
    <s v="PASS"/>
    <x v="14"/>
  </r>
  <r>
    <s v="2-4-patient_has_more_vaccinations_than_expected-"/>
    <n v="208"/>
    <s v="Other Facility"/>
    <x v="27"/>
    <n v="0"/>
    <n v="1"/>
    <n v="0"/>
    <s v="LT"/>
    <n v="1"/>
    <s v="PASS"/>
    <x v="14"/>
  </r>
  <r>
    <s v="2-4-patient_has_more_vaccinations_than_expected-"/>
    <n v="210"/>
    <s v="Other Facility"/>
    <x v="27"/>
    <n v="0"/>
    <n v="1"/>
    <n v="0"/>
    <s v="LT"/>
    <n v="1"/>
    <s v="PASS"/>
    <x v="14"/>
  </r>
  <r>
    <s v="2-5-vaccine_administration_date_is_after_vaccine_lot_expiration_date-"/>
    <n v="9"/>
    <s v="Other Facility"/>
    <x v="28"/>
    <n v="0"/>
    <n v="334"/>
    <n v="0"/>
    <s v="LT"/>
    <n v="1"/>
    <s v="PASS"/>
    <x v="14"/>
  </r>
  <r>
    <s v="2-5-vaccine_administration_date_is_after_vaccine_lot_expiration_date-"/>
    <n v="38"/>
    <s v="Other Facility"/>
    <x v="28"/>
    <n v="0"/>
    <n v="55"/>
    <n v="0"/>
    <s v="LT"/>
    <n v="1"/>
    <s v="PASS"/>
    <x v="14"/>
  </r>
  <r>
    <s v="2-5-vaccine_administration_date_is_after_vaccine_lot_expiration_date-"/>
    <n v="65"/>
    <s v="Other Facility"/>
    <x v="28"/>
    <n v="0"/>
    <n v="63"/>
    <n v="0"/>
    <s v="LT"/>
    <n v="1"/>
    <s v="PASS"/>
    <x v="14"/>
  </r>
  <r>
    <s v="2-5-vaccine_administration_date_is_after_vaccine_lot_expiration_date-"/>
    <n v="70"/>
    <s v="Other Facility"/>
    <x v="28"/>
    <n v="0"/>
    <n v="1577"/>
    <n v="0"/>
    <s v="LT"/>
    <n v="1"/>
    <s v="PASS"/>
    <x v="14"/>
  </r>
  <r>
    <s v="2-5-vaccine_administration_date_is_after_vaccine_lot_expiration_date-"/>
    <n v="88"/>
    <s v="Other Facility"/>
    <x v="28"/>
    <n v="1"/>
    <n v="178"/>
    <n v="0.56000000000000005"/>
    <s v="LT"/>
    <n v="1"/>
    <s v="PASS"/>
    <x v="14"/>
  </r>
  <r>
    <s v="2-5-vaccine_administration_date_is_after_vaccine_lot_expiration_date-"/>
    <n v="100"/>
    <s v="Other Facility"/>
    <x v="28"/>
    <n v="0"/>
    <n v="91"/>
    <n v="0"/>
    <s v="LT"/>
    <n v="1"/>
    <s v="PASS"/>
    <x v="14"/>
  </r>
  <r>
    <s v="2-5-vaccine_administration_date_is_after_vaccine_lot_expiration_date-"/>
    <n v="110"/>
    <s v="Other Facility"/>
    <x v="28"/>
    <n v="0"/>
    <n v="34"/>
    <n v="0"/>
    <s v="LT"/>
    <n v="1"/>
    <s v="PASS"/>
    <x v="14"/>
  </r>
  <r>
    <s v="2-5-vaccine_administration_date_is_after_vaccine_lot_expiration_date-"/>
    <n v="119"/>
    <s v="Other Facility"/>
    <x v="28"/>
    <n v="2"/>
    <n v="373"/>
    <n v="0.54"/>
    <s v="LT"/>
    <n v="1"/>
    <s v="PASS"/>
    <x v="14"/>
  </r>
  <r>
    <s v="2-5-vaccine_administration_date_is_after_vaccine_lot_expiration_date-"/>
    <n v="122"/>
    <s v="Other Facility"/>
    <x v="28"/>
    <n v="1"/>
    <n v="119"/>
    <n v="0.84"/>
    <s v="LT"/>
    <n v="1"/>
    <s v="PASS"/>
    <x v="14"/>
  </r>
  <r>
    <s v="2-5-vaccine_administration_date_is_after_vaccine_lot_expiration_date-"/>
    <n v="130"/>
    <s v="Other Facility"/>
    <x v="28"/>
    <n v="4"/>
    <n v="142"/>
    <n v="2.82"/>
    <s v="LT"/>
    <n v="1"/>
    <s v="FAIL"/>
    <x v="14"/>
  </r>
  <r>
    <s v="2-5-vaccine_administration_date_is_after_vaccine_lot_expiration_date-"/>
    <n v="140"/>
    <s v="Other Facility"/>
    <x v="28"/>
    <n v="2"/>
    <n v="60"/>
    <n v="3.33"/>
    <s v="LT"/>
    <n v="1"/>
    <s v="FAIL"/>
    <x v="14"/>
  </r>
  <r>
    <s v="2-5-vaccine_administration_date_is_after_vaccine_lot_expiration_date-"/>
    <n v="146"/>
    <s v="Other Facility"/>
    <x v="28"/>
    <n v="0"/>
    <n v="13"/>
    <n v="0"/>
    <s v="LT"/>
    <n v="1"/>
    <s v="PASS"/>
    <x v="14"/>
  </r>
  <r>
    <s v="2-5-vaccine_administration_date_is_after_vaccine_lot_expiration_date-"/>
    <n v="172"/>
    <s v="Other Facility"/>
    <x v="28"/>
    <n v="1"/>
    <n v="56"/>
    <n v="1.79"/>
    <s v="LT"/>
    <n v="1"/>
    <s v="FAIL"/>
    <x v="14"/>
  </r>
  <r>
    <s v="2-5-vaccine_administration_date_is_after_vaccine_lot_expiration_date-"/>
    <n v="175"/>
    <s v="Other Facility"/>
    <x v="28"/>
    <n v="0"/>
    <n v="12"/>
    <n v="0"/>
    <s v="LT"/>
    <n v="1"/>
    <s v="PASS"/>
    <x v="14"/>
  </r>
  <r>
    <s v="2-5-vaccine_administration_date_is_after_vaccine_lot_expiration_date-"/>
    <n v="184"/>
    <s v="Other Facility"/>
    <x v="28"/>
    <n v="0"/>
    <n v="4"/>
    <n v="0"/>
    <s v="LT"/>
    <n v="1"/>
    <s v="PASS"/>
    <x v="14"/>
  </r>
  <r>
    <s v="2-5-vaccine_administration_date_is_after_vaccine_lot_expiration_date-"/>
    <n v="185"/>
    <s v="Other Facility"/>
    <x v="28"/>
    <n v="0"/>
    <n v="26"/>
    <n v="0"/>
    <s v="LT"/>
    <n v="1"/>
    <s v="PASS"/>
    <x v="14"/>
  </r>
  <r>
    <s v="2-5-vaccine_administration_date_is_after_vaccine_lot_expiration_date-"/>
    <n v="191"/>
    <s v="Other Facility"/>
    <x v="28"/>
    <n v="0"/>
    <n v="4"/>
    <n v="0"/>
    <s v="LT"/>
    <n v="1"/>
    <s v="PASS"/>
    <x v="14"/>
  </r>
  <r>
    <s v="2-5-vaccine_administration_date_is_after_vaccine_lot_expiration_date-"/>
    <n v="204"/>
    <s v="Other Facility"/>
    <x v="28"/>
    <n v="0"/>
    <n v="2"/>
    <n v="0"/>
    <s v="LT"/>
    <n v="1"/>
    <s v="PASS"/>
    <x v="14"/>
  </r>
  <r>
    <s v="2-5-vaccine_administration_date_is_after_vaccine_lot_expiration_date-"/>
    <n v="208"/>
    <s v="Other Facility"/>
    <x v="28"/>
    <n v="0"/>
    <n v="4"/>
    <n v="0"/>
    <s v="LT"/>
    <n v="1"/>
    <s v="PASS"/>
    <x v="14"/>
  </r>
  <r>
    <s v="2-5-vaccine_administration_date_is_after_vaccine_lot_expiration_date-"/>
    <n v="210"/>
    <s v="Other Facility"/>
    <x v="28"/>
    <n v="0"/>
    <n v="8"/>
    <n v="0"/>
    <s v="LT"/>
    <n v="1"/>
    <s v="PASS"/>
    <x v="14"/>
  </r>
  <r>
    <s v="2-6-vaccine_administration_date_is_before_birth_date-"/>
    <n v="9"/>
    <s v="Other Facility"/>
    <x v="29"/>
    <n v="0"/>
    <n v="334"/>
    <n v="0"/>
    <s v="LT"/>
    <n v="1"/>
    <s v="PASS"/>
    <x v="14"/>
  </r>
  <r>
    <s v="2-6-vaccine_administration_date_is_before_birth_date-"/>
    <n v="38"/>
    <s v="Other Facility"/>
    <x v="29"/>
    <n v="0"/>
    <n v="55"/>
    <n v="0"/>
    <s v="LT"/>
    <n v="1"/>
    <s v="PASS"/>
    <x v="14"/>
  </r>
  <r>
    <s v="2-6-vaccine_administration_date_is_before_birth_date-"/>
    <n v="65"/>
    <s v="Other Facility"/>
    <x v="29"/>
    <n v="0"/>
    <n v="63"/>
    <n v="0"/>
    <s v="LT"/>
    <n v="1"/>
    <s v="PASS"/>
    <x v="14"/>
  </r>
  <r>
    <s v="2-6-vaccine_administration_date_is_before_birth_date-"/>
    <n v="70"/>
    <s v="Other Facility"/>
    <x v="29"/>
    <n v="0"/>
    <n v="1577"/>
    <n v="0"/>
    <s v="LT"/>
    <n v="1"/>
    <s v="PASS"/>
    <x v="14"/>
  </r>
  <r>
    <s v="2-6-vaccine_administration_date_is_before_birth_date-"/>
    <n v="88"/>
    <s v="Other Facility"/>
    <x v="29"/>
    <n v="0"/>
    <n v="178"/>
    <n v="0"/>
    <s v="LT"/>
    <n v="1"/>
    <s v="PASS"/>
    <x v="14"/>
  </r>
  <r>
    <s v="2-6-vaccine_administration_date_is_before_birth_date-"/>
    <n v="100"/>
    <s v="Other Facility"/>
    <x v="29"/>
    <n v="1"/>
    <n v="92"/>
    <n v="1.0900000000000001"/>
    <s v="LT"/>
    <n v="1"/>
    <s v="FAIL"/>
    <x v="14"/>
  </r>
  <r>
    <s v="2-6-vaccine_administration_date_is_before_birth_date-"/>
    <n v="110"/>
    <s v="Other Facility"/>
    <x v="29"/>
    <n v="0"/>
    <n v="34"/>
    <n v="0"/>
    <s v="LT"/>
    <n v="1"/>
    <s v="PASS"/>
    <x v="14"/>
  </r>
  <r>
    <s v="2-6-vaccine_administration_date_is_before_birth_date-"/>
    <n v="119"/>
    <s v="Other Facility"/>
    <x v="29"/>
    <n v="0"/>
    <n v="373"/>
    <n v="0"/>
    <s v="LT"/>
    <n v="1"/>
    <s v="PASS"/>
    <x v="14"/>
  </r>
  <r>
    <s v="2-6-vaccine_administration_date_is_before_birth_date-"/>
    <n v="122"/>
    <s v="Other Facility"/>
    <x v="29"/>
    <n v="0"/>
    <n v="119"/>
    <n v="0"/>
    <s v="LT"/>
    <n v="1"/>
    <s v="PASS"/>
    <x v="14"/>
  </r>
  <r>
    <s v="2-6-vaccine_administration_date_is_before_birth_date-"/>
    <n v="130"/>
    <s v="Other Facility"/>
    <x v="29"/>
    <n v="1"/>
    <n v="143"/>
    <n v="0.7"/>
    <s v="LT"/>
    <n v="1"/>
    <s v="PASS"/>
    <x v="14"/>
  </r>
  <r>
    <s v="2-6-vaccine_administration_date_is_before_birth_date-"/>
    <n v="140"/>
    <s v="Other Facility"/>
    <x v="29"/>
    <n v="0"/>
    <n v="60"/>
    <n v="0"/>
    <s v="LT"/>
    <n v="1"/>
    <s v="PASS"/>
    <x v="14"/>
  </r>
  <r>
    <s v="2-6-vaccine_administration_date_is_before_birth_date-"/>
    <n v="146"/>
    <s v="Other Facility"/>
    <x v="29"/>
    <n v="0"/>
    <n v="13"/>
    <n v="0"/>
    <s v="LT"/>
    <n v="1"/>
    <s v="PASS"/>
    <x v="14"/>
  </r>
  <r>
    <s v="2-6-vaccine_administration_date_is_before_birth_date-"/>
    <n v="172"/>
    <s v="Other Facility"/>
    <x v="29"/>
    <n v="0"/>
    <n v="56"/>
    <n v="0"/>
    <s v="LT"/>
    <n v="1"/>
    <s v="PASS"/>
    <x v="14"/>
  </r>
  <r>
    <s v="2-6-vaccine_administration_date_is_before_birth_date-"/>
    <n v="175"/>
    <s v="Other Facility"/>
    <x v="29"/>
    <n v="0"/>
    <n v="12"/>
    <n v="0"/>
    <s v="LT"/>
    <n v="1"/>
    <s v="PASS"/>
    <x v="14"/>
  </r>
  <r>
    <s v="2-6-vaccine_administration_date_is_before_birth_date-"/>
    <n v="184"/>
    <s v="Other Facility"/>
    <x v="29"/>
    <n v="0"/>
    <n v="4"/>
    <n v="0"/>
    <s v="LT"/>
    <n v="1"/>
    <s v="PASS"/>
    <x v="14"/>
  </r>
  <r>
    <s v="2-6-vaccine_administration_date_is_before_birth_date-"/>
    <n v="185"/>
    <s v="Other Facility"/>
    <x v="29"/>
    <n v="0"/>
    <n v="26"/>
    <n v="0"/>
    <s v="LT"/>
    <n v="1"/>
    <s v="PASS"/>
    <x v="14"/>
  </r>
  <r>
    <s v="2-6-vaccine_administration_date_is_before_birth_date-"/>
    <n v="191"/>
    <s v="Other Facility"/>
    <x v="29"/>
    <n v="0"/>
    <n v="4"/>
    <n v="0"/>
    <s v="LT"/>
    <n v="1"/>
    <s v="PASS"/>
    <x v="14"/>
  </r>
  <r>
    <s v="2-6-vaccine_administration_date_is_before_birth_date-"/>
    <n v="204"/>
    <s v="Other Facility"/>
    <x v="29"/>
    <n v="0"/>
    <n v="2"/>
    <n v="0"/>
    <s v="LT"/>
    <n v="1"/>
    <s v="PASS"/>
    <x v="14"/>
  </r>
  <r>
    <s v="2-6-vaccine_administration_date_is_before_birth_date-"/>
    <n v="208"/>
    <s v="Other Facility"/>
    <x v="29"/>
    <n v="0"/>
    <n v="4"/>
    <n v="0"/>
    <s v="LT"/>
    <n v="1"/>
    <s v="PASS"/>
    <x v="14"/>
  </r>
  <r>
    <s v="2-6-vaccine_administration_date_is_before_birth_date-"/>
    <n v="210"/>
    <s v="Other Facility"/>
    <x v="29"/>
    <n v="0"/>
    <n v="8"/>
    <n v="0"/>
    <s v="LT"/>
    <n v="1"/>
    <s v="PASS"/>
    <x v="14"/>
  </r>
  <r>
    <s v="2-7-vaccine_administration_dates_on_the_first_day_of_the_month_do_not_exceed_normal_distribution_of_administrations_dates-"/>
    <n v="9"/>
    <s v="Other Facility"/>
    <x v="30"/>
    <n v="18"/>
    <n v="334"/>
    <n v="5.39"/>
    <s v="LT"/>
    <n v="4"/>
    <s v="FAIL"/>
    <x v="14"/>
  </r>
  <r>
    <s v="2-7-vaccine_administration_dates_on_the_first_day_of_the_month_do_not_exceed_normal_distribution_of_administrations_dates-"/>
    <n v="38"/>
    <s v="Other Facility"/>
    <x v="30"/>
    <n v="0"/>
    <n v="55"/>
    <n v="0"/>
    <s v="LT"/>
    <n v="4"/>
    <s v="PASS"/>
    <x v="14"/>
  </r>
  <r>
    <s v="2-7-vaccine_administration_dates_on_the_first_day_of_the_month_do_not_exceed_normal_distribution_of_administrations_dates-"/>
    <n v="65"/>
    <s v="Other Facility"/>
    <x v="30"/>
    <n v="5"/>
    <n v="63"/>
    <n v="7.94"/>
    <s v="LT"/>
    <n v="4"/>
    <s v="FAIL"/>
    <x v="14"/>
  </r>
  <r>
    <s v="2-7-vaccine_administration_dates_on_the_first_day_of_the_month_do_not_exceed_normal_distribution_of_administrations_dates-"/>
    <n v="70"/>
    <s v="Other Facility"/>
    <x v="30"/>
    <n v="36"/>
    <n v="1577"/>
    <n v="2.2799999999999998"/>
    <s v="LT"/>
    <n v="4"/>
    <s v="PASS"/>
    <x v="14"/>
  </r>
  <r>
    <s v="2-7-vaccine_administration_dates_on_the_first_day_of_the_month_do_not_exceed_normal_distribution_of_administrations_dates-"/>
    <n v="88"/>
    <s v="Other Facility"/>
    <x v="30"/>
    <n v="0"/>
    <n v="178"/>
    <n v="0"/>
    <s v="LT"/>
    <n v="4"/>
    <s v="PASS"/>
    <x v="14"/>
  </r>
  <r>
    <s v="2-7-vaccine_administration_dates_on_the_first_day_of_the_month_do_not_exceed_normal_distribution_of_administrations_dates-"/>
    <n v="100"/>
    <s v="Other Facility"/>
    <x v="30"/>
    <n v="3"/>
    <n v="92"/>
    <n v="3.26"/>
    <s v="LT"/>
    <n v="4"/>
    <s v="PASS"/>
    <x v="14"/>
  </r>
  <r>
    <s v="2-7-vaccine_administration_dates_on_the_first_day_of_the_month_do_not_exceed_normal_distribution_of_administrations_dates-"/>
    <n v="110"/>
    <s v="Other Facility"/>
    <x v="30"/>
    <n v="0"/>
    <n v="34"/>
    <n v="0"/>
    <s v="LT"/>
    <n v="4"/>
    <s v="PASS"/>
    <x v="14"/>
  </r>
  <r>
    <s v="2-7-vaccine_administration_dates_on_the_first_day_of_the_month_do_not_exceed_normal_distribution_of_administrations_dates-"/>
    <n v="119"/>
    <s v="Other Facility"/>
    <x v="30"/>
    <n v="4"/>
    <n v="373"/>
    <n v="1.07"/>
    <s v="LT"/>
    <n v="4"/>
    <s v="PASS"/>
    <x v="14"/>
  </r>
  <r>
    <s v="2-7-vaccine_administration_dates_on_the_first_day_of_the_month_do_not_exceed_normal_distribution_of_administrations_dates-"/>
    <n v="122"/>
    <s v="Other Facility"/>
    <x v="30"/>
    <n v="0"/>
    <n v="119"/>
    <n v="0"/>
    <s v="LT"/>
    <n v="4"/>
    <s v="PASS"/>
    <x v="14"/>
  </r>
  <r>
    <s v="2-7-vaccine_administration_dates_on_the_first_day_of_the_month_do_not_exceed_normal_distribution_of_administrations_dates-"/>
    <n v="130"/>
    <s v="Other Facility"/>
    <x v="30"/>
    <n v="8"/>
    <n v="143"/>
    <n v="5.59"/>
    <s v="LT"/>
    <n v="4"/>
    <s v="FAIL"/>
    <x v="14"/>
  </r>
  <r>
    <s v="2-7-vaccine_administration_dates_on_the_first_day_of_the_month_do_not_exceed_normal_distribution_of_administrations_dates-"/>
    <n v="140"/>
    <s v="Other Facility"/>
    <x v="30"/>
    <n v="1"/>
    <n v="60"/>
    <n v="1.67"/>
    <s v="LT"/>
    <n v="4"/>
    <s v="PASS"/>
    <x v="14"/>
  </r>
  <r>
    <s v="2-7-vaccine_administration_dates_on_the_first_day_of_the_month_do_not_exceed_normal_distribution_of_administrations_dates-"/>
    <n v="146"/>
    <s v="Other Facility"/>
    <x v="30"/>
    <n v="0"/>
    <n v="13"/>
    <n v="0"/>
    <s v="LT"/>
    <n v="4"/>
    <s v="PASS"/>
    <x v="14"/>
  </r>
  <r>
    <s v="2-7-vaccine_administration_dates_on_the_first_day_of_the_month_do_not_exceed_normal_distribution_of_administrations_dates-"/>
    <n v="172"/>
    <s v="Other Facility"/>
    <x v="30"/>
    <n v="0"/>
    <n v="56"/>
    <n v="0"/>
    <s v="LT"/>
    <n v="4"/>
    <s v="PASS"/>
    <x v="14"/>
  </r>
  <r>
    <s v="2-7-vaccine_administration_dates_on_the_first_day_of_the_month_do_not_exceed_normal_distribution_of_administrations_dates-"/>
    <n v="175"/>
    <s v="Other Facility"/>
    <x v="30"/>
    <n v="0"/>
    <n v="12"/>
    <n v="0"/>
    <s v="LT"/>
    <n v="4"/>
    <s v="PASS"/>
    <x v="14"/>
  </r>
  <r>
    <s v="2-7-vaccine_administration_dates_on_the_first_day_of_the_month_do_not_exceed_normal_distribution_of_administrations_dates-"/>
    <n v="184"/>
    <s v="Other Facility"/>
    <x v="30"/>
    <n v="0"/>
    <n v="4"/>
    <n v="0"/>
    <s v="LT"/>
    <n v="4"/>
    <s v="PASS"/>
    <x v="14"/>
  </r>
  <r>
    <s v="2-7-vaccine_administration_dates_on_the_first_day_of_the_month_do_not_exceed_normal_distribution_of_administrations_dates-"/>
    <n v="185"/>
    <s v="Other Facility"/>
    <x v="30"/>
    <n v="1"/>
    <n v="26"/>
    <n v="3.85"/>
    <s v="LT"/>
    <n v="4"/>
    <s v="PASS"/>
    <x v="14"/>
  </r>
  <r>
    <s v="2-7-vaccine_administration_dates_on_the_first_day_of_the_month_do_not_exceed_normal_distribution_of_administrations_dates-"/>
    <n v="191"/>
    <s v="Other Facility"/>
    <x v="30"/>
    <n v="0"/>
    <n v="4"/>
    <n v="0"/>
    <s v="LT"/>
    <n v="4"/>
    <s v="PASS"/>
    <x v="14"/>
  </r>
  <r>
    <s v="2-7-vaccine_administration_dates_on_the_first_day_of_the_month_do_not_exceed_normal_distribution_of_administrations_dates-"/>
    <n v="204"/>
    <s v="Other Facility"/>
    <x v="30"/>
    <n v="0"/>
    <n v="2"/>
    <n v="0"/>
    <s v="LT"/>
    <n v="4"/>
    <s v="PASS"/>
    <x v="14"/>
  </r>
  <r>
    <s v="2-7-vaccine_administration_dates_on_the_first_day_of_the_month_do_not_exceed_normal_distribution_of_administrations_dates-"/>
    <n v="208"/>
    <s v="Other Facility"/>
    <x v="30"/>
    <n v="0"/>
    <n v="4"/>
    <n v="0"/>
    <s v="LT"/>
    <n v="4"/>
    <s v="PASS"/>
    <x v="14"/>
  </r>
  <r>
    <s v="2-7-vaccine_administration_dates_on_the_first_day_of_the_month_do_not_exceed_normal_distribution_of_administrations_dates-"/>
    <n v="210"/>
    <s v="Other Facility"/>
    <x v="30"/>
    <n v="0"/>
    <n v="8"/>
    <n v="0"/>
    <s v="LT"/>
    <n v="4"/>
    <s v="PASS"/>
    <x v="14"/>
  </r>
  <r>
    <s v="2-8-vaccine_administration_dates_on_the_15th_of_the_month_do_not_exceed_normal_distribution_of_administration_dates-"/>
    <n v="9"/>
    <s v="Other Facility"/>
    <x v="31"/>
    <n v="13"/>
    <n v="334"/>
    <n v="3.89"/>
    <s v="LT"/>
    <n v="4"/>
    <s v="PASS"/>
    <x v="14"/>
  </r>
  <r>
    <s v="2-8-vaccine_administration_dates_on_the_15th_of_the_month_do_not_exceed_normal_distribution_of_administration_dates-"/>
    <n v="38"/>
    <s v="Other Facility"/>
    <x v="31"/>
    <n v="4"/>
    <n v="55"/>
    <n v="7.27"/>
    <s v="LT"/>
    <n v="4"/>
    <s v="FAIL"/>
    <x v="14"/>
  </r>
  <r>
    <s v="2-8-vaccine_administration_dates_on_the_15th_of_the_month_do_not_exceed_normal_distribution_of_administration_dates-"/>
    <n v="65"/>
    <s v="Other Facility"/>
    <x v="31"/>
    <n v="0"/>
    <n v="63"/>
    <n v="0"/>
    <s v="LT"/>
    <n v="4"/>
    <s v="PASS"/>
    <x v="14"/>
  </r>
  <r>
    <s v="2-8-vaccine_administration_dates_on_the_15th_of_the_month_do_not_exceed_normal_distribution_of_administration_dates-"/>
    <n v="70"/>
    <s v="Other Facility"/>
    <x v="31"/>
    <n v="49"/>
    <n v="1577"/>
    <n v="3.11"/>
    <s v="LT"/>
    <n v="4"/>
    <s v="PASS"/>
    <x v="14"/>
  </r>
  <r>
    <s v="2-8-vaccine_administration_dates_on_the_15th_of_the_month_do_not_exceed_normal_distribution_of_administration_dates-"/>
    <n v="88"/>
    <s v="Other Facility"/>
    <x v="31"/>
    <n v="14"/>
    <n v="178"/>
    <n v="7.87"/>
    <s v="LT"/>
    <n v="4"/>
    <s v="FAIL"/>
    <x v="14"/>
  </r>
  <r>
    <s v="2-8-vaccine_administration_dates_on_the_15th_of_the_month_do_not_exceed_normal_distribution_of_administration_dates-"/>
    <n v="100"/>
    <s v="Other Facility"/>
    <x v="31"/>
    <n v="1"/>
    <n v="92"/>
    <n v="1.0900000000000001"/>
    <s v="LT"/>
    <n v="4"/>
    <s v="PASS"/>
    <x v="14"/>
  </r>
  <r>
    <s v="2-8-vaccine_administration_dates_on_the_15th_of_the_month_do_not_exceed_normal_distribution_of_administration_dates-"/>
    <n v="110"/>
    <s v="Other Facility"/>
    <x v="31"/>
    <n v="0"/>
    <n v="34"/>
    <n v="0"/>
    <s v="LT"/>
    <n v="4"/>
    <s v="PASS"/>
    <x v="14"/>
  </r>
  <r>
    <s v="2-8-vaccine_administration_dates_on_the_15th_of_the_month_do_not_exceed_normal_distribution_of_administration_dates-"/>
    <n v="119"/>
    <s v="Other Facility"/>
    <x v="31"/>
    <n v="6"/>
    <n v="373"/>
    <n v="1.61"/>
    <s v="LT"/>
    <n v="4"/>
    <s v="PASS"/>
    <x v="14"/>
  </r>
  <r>
    <s v="2-8-vaccine_administration_dates_on_the_15th_of_the_month_do_not_exceed_normal_distribution_of_administration_dates-"/>
    <n v="122"/>
    <s v="Other Facility"/>
    <x v="31"/>
    <n v="3"/>
    <n v="119"/>
    <n v="2.52"/>
    <s v="LT"/>
    <n v="4"/>
    <s v="PASS"/>
    <x v="14"/>
  </r>
  <r>
    <s v="2-8-vaccine_administration_dates_on_the_15th_of_the_month_do_not_exceed_normal_distribution_of_administration_dates-"/>
    <n v="130"/>
    <s v="Other Facility"/>
    <x v="31"/>
    <n v="1"/>
    <n v="143"/>
    <n v="0.7"/>
    <s v="LT"/>
    <n v="4"/>
    <s v="PASS"/>
    <x v="14"/>
  </r>
  <r>
    <s v="2-8-vaccine_administration_dates_on_the_15th_of_the_month_do_not_exceed_normal_distribution_of_administration_dates-"/>
    <n v="140"/>
    <s v="Other Facility"/>
    <x v="31"/>
    <n v="4"/>
    <n v="60"/>
    <n v="6.67"/>
    <s v="LT"/>
    <n v="4"/>
    <s v="FAIL"/>
    <x v="14"/>
  </r>
  <r>
    <s v="2-8-vaccine_administration_dates_on_the_15th_of_the_month_do_not_exceed_normal_distribution_of_administration_dates-"/>
    <n v="146"/>
    <s v="Other Facility"/>
    <x v="31"/>
    <n v="0"/>
    <n v="13"/>
    <n v="0"/>
    <s v="LT"/>
    <n v="4"/>
    <s v="PASS"/>
    <x v="14"/>
  </r>
  <r>
    <s v="2-8-vaccine_administration_dates_on_the_15th_of_the_month_do_not_exceed_normal_distribution_of_administration_dates-"/>
    <n v="172"/>
    <s v="Other Facility"/>
    <x v="31"/>
    <n v="0"/>
    <n v="56"/>
    <n v="0"/>
    <s v="LT"/>
    <n v="4"/>
    <s v="PASS"/>
    <x v="14"/>
  </r>
  <r>
    <s v="2-8-vaccine_administration_dates_on_the_15th_of_the_month_do_not_exceed_normal_distribution_of_administration_dates-"/>
    <n v="175"/>
    <s v="Other Facility"/>
    <x v="31"/>
    <n v="0"/>
    <n v="12"/>
    <n v="0"/>
    <s v="LT"/>
    <n v="4"/>
    <s v="PASS"/>
    <x v="14"/>
  </r>
  <r>
    <s v="2-8-vaccine_administration_dates_on_the_15th_of_the_month_do_not_exceed_normal_distribution_of_administration_dates-"/>
    <n v="184"/>
    <s v="Other Facility"/>
    <x v="31"/>
    <n v="0"/>
    <n v="4"/>
    <n v="0"/>
    <s v="LT"/>
    <n v="4"/>
    <s v="PASS"/>
    <x v="14"/>
  </r>
  <r>
    <s v="2-8-vaccine_administration_dates_on_the_15th_of_the_month_do_not_exceed_normal_distribution_of_administration_dates-"/>
    <n v="185"/>
    <s v="Other Facility"/>
    <x v="31"/>
    <n v="0"/>
    <n v="26"/>
    <n v="0"/>
    <s v="LT"/>
    <n v="4"/>
    <s v="PASS"/>
    <x v="14"/>
  </r>
  <r>
    <s v="2-8-vaccine_administration_dates_on_the_15th_of_the_month_do_not_exceed_normal_distribution_of_administration_dates-"/>
    <n v="191"/>
    <s v="Other Facility"/>
    <x v="31"/>
    <n v="0"/>
    <n v="4"/>
    <n v="0"/>
    <s v="LT"/>
    <n v="4"/>
    <s v="PASS"/>
    <x v="14"/>
  </r>
  <r>
    <s v="2-8-vaccine_administration_dates_on_the_15th_of_the_month_do_not_exceed_normal_distribution_of_administration_dates-"/>
    <n v="204"/>
    <s v="Other Facility"/>
    <x v="31"/>
    <n v="0"/>
    <n v="2"/>
    <n v="0"/>
    <s v="LT"/>
    <n v="4"/>
    <s v="PASS"/>
    <x v="14"/>
  </r>
  <r>
    <s v="2-8-vaccine_administration_dates_on_the_15th_of_the_month_do_not_exceed_normal_distribution_of_administration_dates-"/>
    <n v="208"/>
    <s v="Other Facility"/>
    <x v="31"/>
    <n v="0"/>
    <n v="4"/>
    <n v="0"/>
    <s v="LT"/>
    <n v="4"/>
    <s v="PASS"/>
    <x v="14"/>
  </r>
  <r>
    <s v="2-8-vaccine_administration_dates_on_the_15th_of_the_month_do_not_exceed_normal_distribution_of_administration_dates-"/>
    <n v="210"/>
    <s v="Other Facility"/>
    <x v="31"/>
    <n v="0"/>
    <n v="8"/>
    <n v="0"/>
    <s v="LT"/>
    <n v="4"/>
    <s v="PASS"/>
    <x v="14"/>
  </r>
  <r>
    <s v="2-9-vaccine_administration_dates_on_the_last_day_of_the_month_do_not_exceed_normal_distribution_of_administration_dates-"/>
    <n v="9"/>
    <s v="Other Facility"/>
    <x v="32"/>
    <n v="8"/>
    <n v="334"/>
    <n v="2.4"/>
    <s v="LT"/>
    <n v="4"/>
    <s v="PASS"/>
    <x v="14"/>
  </r>
  <r>
    <s v="2-9-vaccine_administration_dates_on_the_last_day_of_the_month_do_not_exceed_normal_distribution_of_administration_dates-"/>
    <n v="38"/>
    <s v="Other Facility"/>
    <x v="32"/>
    <n v="0"/>
    <n v="55"/>
    <n v="0"/>
    <s v="LT"/>
    <n v="4"/>
    <s v="PASS"/>
    <x v="14"/>
  </r>
  <r>
    <s v="2-9-vaccine_administration_dates_on_the_last_day_of_the_month_do_not_exceed_normal_distribution_of_administration_dates-"/>
    <n v="65"/>
    <s v="Other Facility"/>
    <x v="32"/>
    <n v="0"/>
    <n v="63"/>
    <n v="0"/>
    <s v="LT"/>
    <n v="4"/>
    <s v="PASS"/>
    <x v="14"/>
  </r>
  <r>
    <s v="2-9-vaccine_administration_dates_on_the_last_day_of_the_month_do_not_exceed_normal_distribution_of_administration_dates-"/>
    <n v="70"/>
    <s v="Other Facility"/>
    <x v="32"/>
    <n v="37"/>
    <n v="1577"/>
    <n v="2.35"/>
    <s v="LT"/>
    <n v="4"/>
    <s v="PASS"/>
    <x v="14"/>
  </r>
  <r>
    <s v="2-9-vaccine_administration_dates_on_the_last_day_of_the_month_do_not_exceed_normal_distribution_of_administration_dates-"/>
    <n v="88"/>
    <s v="Other Facility"/>
    <x v="32"/>
    <n v="2"/>
    <n v="178"/>
    <n v="1.1200000000000001"/>
    <s v="LT"/>
    <n v="4"/>
    <s v="PASS"/>
    <x v="14"/>
  </r>
  <r>
    <s v="2-9-vaccine_administration_dates_on_the_last_day_of_the_month_do_not_exceed_normal_distribution_of_administration_dates-"/>
    <n v="100"/>
    <s v="Other Facility"/>
    <x v="32"/>
    <n v="2"/>
    <n v="92"/>
    <n v="2.17"/>
    <s v="LT"/>
    <n v="4"/>
    <s v="PASS"/>
    <x v="14"/>
  </r>
  <r>
    <s v="2-9-vaccine_administration_dates_on_the_last_day_of_the_month_do_not_exceed_normal_distribution_of_administration_dates-"/>
    <n v="110"/>
    <s v="Other Facility"/>
    <x v="32"/>
    <n v="1"/>
    <n v="34"/>
    <n v="2.94"/>
    <s v="LT"/>
    <n v="4"/>
    <s v="PASS"/>
    <x v="14"/>
  </r>
  <r>
    <s v="2-9-vaccine_administration_dates_on_the_last_day_of_the_month_do_not_exceed_normal_distribution_of_administration_dates-"/>
    <n v="119"/>
    <s v="Other Facility"/>
    <x v="32"/>
    <n v="6"/>
    <n v="373"/>
    <n v="1.61"/>
    <s v="LT"/>
    <n v="4"/>
    <s v="PASS"/>
    <x v="14"/>
  </r>
  <r>
    <s v="2-9-vaccine_administration_dates_on_the_last_day_of_the_month_do_not_exceed_normal_distribution_of_administration_dates-"/>
    <n v="122"/>
    <s v="Other Facility"/>
    <x v="32"/>
    <n v="2"/>
    <n v="119"/>
    <n v="1.68"/>
    <s v="LT"/>
    <n v="4"/>
    <s v="PASS"/>
    <x v="14"/>
  </r>
  <r>
    <s v="2-9-vaccine_administration_dates_on_the_last_day_of_the_month_do_not_exceed_normal_distribution_of_administration_dates-"/>
    <n v="130"/>
    <s v="Other Facility"/>
    <x v="32"/>
    <n v="12"/>
    <n v="143"/>
    <n v="8.39"/>
    <s v="LT"/>
    <n v="4"/>
    <s v="FAIL"/>
    <x v="14"/>
  </r>
  <r>
    <s v="2-9-vaccine_administration_dates_on_the_last_day_of_the_month_do_not_exceed_normal_distribution_of_administration_dates-"/>
    <n v="140"/>
    <s v="Other Facility"/>
    <x v="32"/>
    <n v="0"/>
    <n v="60"/>
    <n v="0"/>
    <s v="LT"/>
    <n v="4"/>
    <s v="PASS"/>
    <x v="14"/>
  </r>
  <r>
    <s v="2-9-vaccine_administration_dates_on_the_last_day_of_the_month_do_not_exceed_normal_distribution_of_administration_dates-"/>
    <n v="146"/>
    <s v="Other Facility"/>
    <x v="32"/>
    <n v="0"/>
    <n v="13"/>
    <n v="0"/>
    <s v="LT"/>
    <n v="4"/>
    <s v="PASS"/>
    <x v="14"/>
  </r>
  <r>
    <s v="2-9-vaccine_administration_dates_on_the_last_day_of_the_month_do_not_exceed_normal_distribution_of_administration_dates-"/>
    <n v="172"/>
    <s v="Other Facility"/>
    <x v="32"/>
    <n v="5"/>
    <n v="56"/>
    <n v="8.93"/>
    <s v="LT"/>
    <n v="4"/>
    <s v="FAIL"/>
    <x v="14"/>
  </r>
  <r>
    <s v="2-9-vaccine_administration_dates_on_the_last_day_of_the_month_do_not_exceed_normal_distribution_of_administration_dates-"/>
    <n v="175"/>
    <s v="Other Facility"/>
    <x v="32"/>
    <n v="0"/>
    <n v="12"/>
    <n v="0"/>
    <s v="LT"/>
    <n v="4"/>
    <s v="PASS"/>
    <x v="14"/>
  </r>
  <r>
    <s v="2-9-vaccine_administration_dates_on_the_last_day_of_the_month_do_not_exceed_normal_distribution_of_administration_dates-"/>
    <n v="184"/>
    <s v="Other Facility"/>
    <x v="32"/>
    <n v="0"/>
    <n v="4"/>
    <n v="0"/>
    <s v="LT"/>
    <n v="4"/>
    <s v="PASS"/>
    <x v="14"/>
  </r>
  <r>
    <s v="2-9-vaccine_administration_dates_on_the_last_day_of_the_month_do_not_exceed_normal_distribution_of_administration_dates-"/>
    <n v="185"/>
    <s v="Other Facility"/>
    <x v="32"/>
    <n v="5"/>
    <n v="26"/>
    <n v="19.23"/>
    <s v="LT"/>
    <n v="4"/>
    <s v="FAIL"/>
    <x v="14"/>
  </r>
  <r>
    <s v="2-9-vaccine_administration_dates_on_the_last_day_of_the_month_do_not_exceed_normal_distribution_of_administration_dates-"/>
    <n v="191"/>
    <s v="Other Facility"/>
    <x v="32"/>
    <n v="0"/>
    <n v="4"/>
    <n v="0"/>
    <s v="LT"/>
    <n v="4"/>
    <s v="PASS"/>
    <x v="14"/>
  </r>
  <r>
    <s v="2-9-vaccine_administration_dates_on_the_last_day_of_the_month_do_not_exceed_normal_distribution_of_administration_dates-"/>
    <n v="204"/>
    <s v="Other Facility"/>
    <x v="32"/>
    <n v="0"/>
    <n v="2"/>
    <n v="0"/>
    <s v="LT"/>
    <n v="4"/>
    <s v="PASS"/>
    <x v="14"/>
  </r>
  <r>
    <s v="2-9-vaccine_administration_dates_on_the_last_day_of_the_month_do_not_exceed_normal_distribution_of_administration_dates-"/>
    <n v="208"/>
    <s v="Other Facility"/>
    <x v="32"/>
    <n v="0"/>
    <n v="4"/>
    <n v="0"/>
    <s v="LT"/>
    <n v="4"/>
    <s v="PASS"/>
    <x v="14"/>
  </r>
  <r>
    <s v="2-9-vaccine_administration_dates_on_the_last_day_of_the_month_do_not_exceed_normal_distribution_of_administration_dates-"/>
    <n v="210"/>
    <s v="Other Facility"/>
    <x v="32"/>
    <n v="0"/>
    <n v="8"/>
    <n v="0"/>
    <s v="LT"/>
    <n v="4"/>
    <s v="PASS"/>
    <x v="14"/>
  </r>
  <r>
    <s v="2-10-vaccine_administration_code_was_administered_at_an_improbable_age-"/>
    <n v="9"/>
    <s v="Other Facility"/>
    <x v="33"/>
    <n v="0"/>
    <n v="334"/>
    <n v="0"/>
    <s v="LT"/>
    <n v="1"/>
    <s v="PASS"/>
    <x v="14"/>
  </r>
  <r>
    <s v="2-10-vaccine_administration_code_was_administered_at_an_improbable_age-"/>
    <n v="38"/>
    <s v="Other Facility"/>
    <x v="33"/>
    <n v="0"/>
    <n v="55"/>
    <n v="0"/>
    <s v="LT"/>
    <n v="1"/>
    <s v="PASS"/>
    <x v="14"/>
  </r>
  <r>
    <s v="2-10-vaccine_administration_code_was_administered_at_an_improbable_age-"/>
    <n v="65"/>
    <s v="Other Facility"/>
    <x v="33"/>
    <n v="0"/>
    <n v="63"/>
    <n v="0"/>
    <s v="LT"/>
    <n v="1"/>
    <s v="PASS"/>
    <x v="14"/>
  </r>
  <r>
    <s v="2-10-vaccine_administration_code_was_administered_at_an_improbable_age-"/>
    <n v="70"/>
    <s v="Other Facility"/>
    <x v="33"/>
    <n v="67"/>
    <n v="1577"/>
    <n v="4.25"/>
    <s v="LT"/>
    <n v="1"/>
    <s v="FAIL"/>
    <x v="14"/>
  </r>
  <r>
    <s v="2-10-vaccine_administration_code_was_administered_at_an_improbable_age-"/>
    <n v="88"/>
    <s v="Other Facility"/>
    <x v="33"/>
    <n v="0"/>
    <n v="178"/>
    <n v="0"/>
    <s v="LT"/>
    <n v="1"/>
    <s v="PASS"/>
    <x v="14"/>
  </r>
  <r>
    <s v="2-10-vaccine_administration_code_was_administered_at_an_improbable_age-"/>
    <n v="100"/>
    <s v="Other Facility"/>
    <x v="33"/>
    <n v="0"/>
    <n v="91"/>
    <n v="0"/>
    <s v="LT"/>
    <n v="1"/>
    <s v="PASS"/>
    <x v="14"/>
  </r>
  <r>
    <s v="2-10-vaccine_administration_code_was_administered_at_an_improbable_age-"/>
    <n v="110"/>
    <s v="Other Facility"/>
    <x v="33"/>
    <n v="0"/>
    <n v="34"/>
    <n v="0"/>
    <s v="LT"/>
    <n v="1"/>
    <s v="PASS"/>
    <x v="14"/>
  </r>
  <r>
    <s v="2-10-vaccine_administration_code_was_administered_at_an_improbable_age-"/>
    <n v="119"/>
    <s v="Other Facility"/>
    <x v="33"/>
    <n v="4"/>
    <n v="373"/>
    <n v="1.07"/>
    <s v="LT"/>
    <n v="1"/>
    <s v="FAIL"/>
    <x v="14"/>
  </r>
  <r>
    <s v="2-10-vaccine_administration_code_was_administered_at_an_improbable_age-"/>
    <n v="122"/>
    <s v="Other Facility"/>
    <x v="33"/>
    <n v="2"/>
    <n v="119"/>
    <n v="1.68"/>
    <s v="LT"/>
    <n v="1"/>
    <s v="FAIL"/>
    <x v="14"/>
  </r>
  <r>
    <s v="2-10-vaccine_administration_code_was_administered_at_an_improbable_age-"/>
    <n v="130"/>
    <s v="Other Facility"/>
    <x v="33"/>
    <n v="2"/>
    <n v="142"/>
    <n v="1.41"/>
    <s v="LT"/>
    <n v="1"/>
    <s v="FAIL"/>
    <x v="14"/>
  </r>
  <r>
    <s v="2-10-vaccine_administration_code_was_administered_at_an_improbable_age-"/>
    <n v="140"/>
    <s v="Other Facility"/>
    <x v="33"/>
    <n v="0"/>
    <n v="60"/>
    <n v="0"/>
    <s v="LT"/>
    <n v="1"/>
    <s v="PASS"/>
    <x v="14"/>
  </r>
  <r>
    <s v="2-10-vaccine_administration_code_was_administered_at_an_improbable_age-"/>
    <n v="146"/>
    <s v="Other Facility"/>
    <x v="33"/>
    <n v="0"/>
    <n v="13"/>
    <n v="0"/>
    <s v="LT"/>
    <n v="1"/>
    <s v="PASS"/>
    <x v="14"/>
  </r>
  <r>
    <s v="2-10-vaccine_administration_code_was_administered_at_an_improbable_age-"/>
    <n v="172"/>
    <s v="Other Facility"/>
    <x v="33"/>
    <n v="0"/>
    <n v="56"/>
    <n v="0"/>
    <s v="LT"/>
    <n v="1"/>
    <s v="PASS"/>
    <x v="14"/>
  </r>
  <r>
    <s v="2-10-vaccine_administration_code_was_administered_at_an_improbable_age-"/>
    <n v="175"/>
    <s v="Other Facility"/>
    <x v="33"/>
    <n v="0"/>
    <n v="12"/>
    <n v="0"/>
    <s v="LT"/>
    <n v="1"/>
    <s v="PASS"/>
    <x v="14"/>
  </r>
  <r>
    <s v="2-10-vaccine_administration_code_was_administered_at_an_improbable_age-"/>
    <n v="184"/>
    <s v="Other Facility"/>
    <x v="33"/>
    <n v="0"/>
    <n v="4"/>
    <n v="0"/>
    <s v="LT"/>
    <n v="1"/>
    <s v="PASS"/>
    <x v="14"/>
  </r>
  <r>
    <s v="2-10-vaccine_administration_code_was_administered_at_an_improbable_age-"/>
    <n v="185"/>
    <s v="Other Facility"/>
    <x v="33"/>
    <n v="0"/>
    <n v="26"/>
    <n v="0"/>
    <s v="LT"/>
    <n v="1"/>
    <s v="PASS"/>
    <x v="14"/>
  </r>
  <r>
    <s v="2-10-vaccine_administration_code_was_administered_at_an_improbable_age-"/>
    <n v="191"/>
    <s v="Other Facility"/>
    <x v="33"/>
    <n v="0"/>
    <n v="4"/>
    <n v="0"/>
    <s v="LT"/>
    <n v="1"/>
    <s v="PASS"/>
    <x v="14"/>
  </r>
  <r>
    <s v="2-10-vaccine_administration_code_was_administered_at_an_improbable_age-"/>
    <n v="204"/>
    <s v="Other Facility"/>
    <x v="33"/>
    <n v="0"/>
    <n v="2"/>
    <n v="0"/>
    <s v="LT"/>
    <n v="1"/>
    <s v="PASS"/>
    <x v="14"/>
  </r>
  <r>
    <s v="2-10-vaccine_administration_code_was_administered_at_an_improbable_age-"/>
    <n v="208"/>
    <s v="Other Facility"/>
    <x v="33"/>
    <n v="0"/>
    <n v="4"/>
    <n v="0"/>
    <s v="LT"/>
    <n v="1"/>
    <s v="PASS"/>
    <x v="14"/>
  </r>
  <r>
    <s v="2-10-vaccine_administration_code_was_administered_at_an_improbable_age-"/>
    <n v="210"/>
    <s v="Other Facility"/>
    <x v="33"/>
    <n v="0"/>
    <n v="8"/>
    <n v="0"/>
    <s v="LT"/>
    <n v="1"/>
    <s v="PASS"/>
    <x v="14"/>
  </r>
  <r>
    <s v="2-11-vaccine_administration_code_is_not_specific_for_administered_vaccination_event-"/>
    <n v="9"/>
    <s v="Other Facility"/>
    <x v="34"/>
    <n v="0"/>
    <n v="327"/>
    <n v="0"/>
    <s v="LT"/>
    <n v="1"/>
    <s v="PASS"/>
    <x v="14"/>
  </r>
  <r>
    <s v="2-11-vaccine_administration_code_is_not_specific_for_administered_vaccination_event-"/>
    <n v="38"/>
    <s v="Other Facility"/>
    <x v="34"/>
    <n v="0"/>
    <n v="55"/>
    <n v="0"/>
    <s v="LT"/>
    <n v="1"/>
    <s v="PASS"/>
    <x v="14"/>
  </r>
  <r>
    <s v="2-11-vaccine_administration_code_is_not_specific_for_administered_vaccination_event-"/>
    <n v="65"/>
    <s v="Other Facility"/>
    <x v="34"/>
    <n v="0"/>
    <n v="63"/>
    <n v="0"/>
    <s v="LT"/>
    <n v="1"/>
    <s v="PASS"/>
    <x v="14"/>
  </r>
  <r>
    <s v="2-11-vaccine_administration_code_is_not_specific_for_administered_vaccination_event-"/>
    <n v="70"/>
    <s v="Other Facility"/>
    <x v="34"/>
    <n v="0"/>
    <n v="1577"/>
    <n v="0"/>
    <s v="LT"/>
    <n v="1"/>
    <s v="PASS"/>
    <x v="14"/>
  </r>
  <r>
    <s v="2-11-vaccine_administration_code_is_not_specific_for_administered_vaccination_event-"/>
    <n v="88"/>
    <s v="Other Facility"/>
    <x v="34"/>
    <n v="0"/>
    <n v="178"/>
    <n v="0"/>
    <s v="LT"/>
    <n v="1"/>
    <s v="PASS"/>
    <x v="14"/>
  </r>
  <r>
    <s v="2-11-vaccine_administration_code_is_not_specific_for_administered_vaccination_event-"/>
    <n v="100"/>
    <s v="Other Facility"/>
    <x v="34"/>
    <n v="0"/>
    <n v="92"/>
    <n v="0"/>
    <s v="LT"/>
    <n v="1"/>
    <s v="PASS"/>
    <x v="14"/>
  </r>
  <r>
    <s v="2-11-vaccine_administration_code_is_not_specific_for_administered_vaccination_event-"/>
    <n v="110"/>
    <s v="Other Facility"/>
    <x v="34"/>
    <n v="0"/>
    <n v="34"/>
    <n v="0"/>
    <s v="LT"/>
    <n v="1"/>
    <s v="PASS"/>
    <x v="14"/>
  </r>
  <r>
    <s v="2-11-vaccine_administration_code_is_not_specific_for_administered_vaccination_event-"/>
    <n v="119"/>
    <s v="Other Facility"/>
    <x v="34"/>
    <n v="0"/>
    <n v="350"/>
    <n v="0"/>
    <s v="LT"/>
    <n v="1"/>
    <s v="PASS"/>
    <x v="14"/>
  </r>
  <r>
    <s v="2-11-vaccine_administration_code_is_not_specific_for_administered_vaccination_event-"/>
    <n v="122"/>
    <s v="Other Facility"/>
    <x v="34"/>
    <n v="0"/>
    <n v="119"/>
    <n v="0"/>
    <s v="LT"/>
    <n v="1"/>
    <s v="PASS"/>
    <x v="14"/>
  </r>
  <r>
    <s v="2-11-vaccine_administration_code_is_not_specific_for_administered_vaccination_event-"/>
    <n v="130"/>
    <s v="Other Facility"/>
    <x v="34"/>
    <n v="0"/>
    <n v="142"/>
    <n v="0"/>
    <s v="LT"/>
    <n v="1"/>
    <s v="PASS"/>
    <x v="14"/>
  </r>
  <r>
    <s v="2-11-vaccine_administration_code_is_not_specific_for_administered_vaccination_event-"/>
    <n v="140"/>
    <s v="Other Facility"/>
    <x v="34"/>
    <n v="0"/>
    <n v="59"/>
    <n v="0"/>
    <s v="LT"/>
    <n v="1"/>
    <s v="PASS"/>
    <x v="14"/>
  </r>
  <r>
    <s v="2-11-vaccine_administration_code_is_not_specific_for_administered_vaccination_event-"/>
    <n v="146"/>
    <s v="Other Facility"/>
    <x v="34"/>
    <n v="0"/>
    <n v="13"/>
    <n v="0"/>
    <s v="LT"/>
    <n v="1"/>
    <s v="PASS"/>
    <x v="14"/>
  </r>
  <r>
    <s v="2-11-vaccine_administration_code_is_not_specific_for_administered_vaccination_event-"/>
    <n v="172"/>
    <s v="Other Facility"/>
    <x v="34"/>
    <n v="0"/>
    <n v="46"/>
    <n v="0"/>
    <s v="LT"/>
    <n v="1"/>
    <s v="PASS"/>
    <x v="14"/>
  </r>
  <r>
    <s v="2-11-vaccine_administration_code_is_not_specific_for_administered_vaccination_event-"/>
    <n v="175"/>
    <s v="Other Facility"/>
    <x v="34"/>
    <n v="0"/>
    <n v="12"/>
    <n v="0"/>
    <s v="LT"/>
    <n v="1"/>
    <s v="PASS"/>
    <x v="14"/>
  </r>
  <r>
    <s v="2-11-vaccine_administration_code_is_not_specific_for_administered_vaccination_event-"/>
    <n v="184"/>
    <s v="Other Facility"/>
    <x v="34"/>
    <n v="0"/>
    <n v="4"/>
    <n v="0"/>
    <s v="LT"/>
    <n v="1"/>
    <s v="PASS"/>
    <x v="14"/>
  </r>
  <r>
    <s v="2-11-vaccine_administration_code_is_not_specific_for_administered_vaccination_event-"/>
    <n v="185"/>
    <s v="Other Facility"/>
    <x v="34"/>
    <n v="0"/>
    <n v="26"/>
    <n v="0"/>
    <s v="LT"/>
    <n v="1"/>
    <s v="PASS"/>
    <x v="14"/>
  </r>
  <r>
    <s v="2-11-vaccine_administration_code_is_not_specific_for_administered_vaccination_event-"/>
    <n v="191"/>
    <s v="Other Facility"/>
    <x v="34"/>
    <n v="0"/>
    <n v="4"/>
    <n v="0"/>
    <s v="LT"/>
    <n v="1"/>
    <s v="PASS"/>
    <x v="14"/>
  </r>
  <r>
    <s v="2-11-vaccine_administration_code_is_not_specific_for_administered_vaccination_event-"/>
    <n v="204"/>
    <s v="Other Facility"/>
    <x v="34"/>
    <n v="0"/>
    <n v="2"/>
    <n v="0"/>
    <s v="LT"/>
    <n v="1"/>
    <s v="PASS"/>
    <x v="14"/>
  </r>
  <r>
    <s v="2-11-vaccine_administration_code_is_not_specific_for_administered_vaccination_event-"/>
    <n v="208"/>
    <s v="Other Facility"/>
    <x v="34"/>
    <n v="0"/>
    <n v="4"/>
    <n v="0"/>
    <s v="LT"/>
    <n v="1"/>
    <s v="PASS"/>
    <x v="14"/>
  </r>
  <r>
    <s v="2-11-vaccine_administration_code_is_not_specific_for_administered_vaccination_event-"/>
    <n v="210"/>
    <s v="Other Facility"/>
    <x v="34"/>
    <n v="0"/>
    <n v="8"/>
    <n v="0"/>
    <s v="LT"/>
    <n v="1"/>
    <s v="PASS"/>
    <x v="14"/>
  </r>
  <r>
    <s v="2-12-vaccine_lot_number_has_an_invalid_prefix-"/>
    <n v="9"/>
    <s v="Other Facility"/>
    <x v="35"/>
    <n v="0"/>
    <n v="327"/>
    <n v="0"/>
    <s v="LT"/>
    <n v="1"/>
    <s v="PASS"/>
    <x v="14"/>
  </r>
  <r>
    <s v="2-12-vaccine_lot_number_has_an_invalid_prefix-"/>
    <n v="38"/>
    <s v="Other Facility"/>
    <x v="35"/>
    <n v="0"/>
    <n v="55"/>
    <n v="0"/>
    <s v="LT"/>
    <n v="1"/>
    <s v="PASS"/>
    <x v="14"/>
  </r>
  <r>
    <s v="2-12-vaccine_lot_number_has_an_invalid_prefix-"/>
    <n v="65"/>
    <s v="Other Facility"/>
    <x v="35"/>
    <n v="0"/>
    <n v="63"/>
    <n v="0"/>
    <s v="LT"/>
    <n v="1"/>
    <s v="PASS"/>
    <x v="14"/>
  </r>
  <r>
    <s v="2-12-vaccine_lot_number_has_an_invalid_prefix-"/>
    <n v="70"/>
    <s v="Other Facility"/>
    <x v="35"/>
    <n v="0"/>
    <n v="1577"/>
    <n v="0"/>
    <s v="LT"/>
    <n v="1"/>
    <s v="PASS"/>
    <x v="14"/>
  </r>
  <r>
    <s v="2-12-vaccine_lot_number_has_an_invalid_prefix-"/>
    <n v="88"/>
    <s v="Other Facility"/>
    <x v="35"/>
    <n v="0"/>
    <n v="178"/>
    <n v="0"/>
    <s v="LT"/>
    <n v="1"/>
    <s v="PASS"/>
    <x v="14"/>
  </r>
  <r>
    <s v="2-12-vaccine_lot_number_has_an_invalid_prefix-"/>
    <n v="100"/>
    <s v="Other Facility"/>
    <x v="35"/>
    <n v="0"/>
    <n v="92"/>
    <n v="0"/>
    <s v="LT"/>
    <n v="1"/>
    <s v="PASS"/>
    <x v="14"/>
  </r>
  <r>
    <s v="2-12-vaccine_lot_number_has_an_invalid_prefix-"/>
    <n v="110"/>
    <s v="Other Facility"/>
    <x v="35"/>
    <n v="0"/>
    <n v="34"/>
    <n v="0"/>
    <s v="LT"/>
    <n v="1"/>
    <s v="PASS"/>
    <x v="14"/>
  </r>
  <r>
    <s v="2-12-vaccine_lot_number_has_an_invalid_prefix-"/>
    <n v="119"/>
    <s v="Other Facility"/>
    <x v="35"/>
    <n v="0"/>
    <n v="350"/>
    <n v="0"/>
    <s v="LT"/>
    <n v="1"/>
    <s v="PASS"/>
    <x v="14"/>
  </r>
  <r>
    <s v="2-12-vaccine_lot_number_has_an_invalid_prefix-"/>
    <n v="122"/>
    <s v="Other Facility"/>
    <x v="35"/>
    <n v="0"/>
    <n v="119"/>
    <n v="0"/>
    <s v="LT"/>
    <n v="1"/>
    <s v="PASS"/>
    <x v="14"/>
  </r>
  <r>
    <s v="2-12-vaccine_lot_number_has_an_invalid_prefix-"/>
    <n v="130"/>
    <s v="Other Facility"/>
    <x v="35"/>
    <n v="0"/>
    <n v="142"/>
    <n v="0"/>
    <s v="LT"/>
    <n v="1"/>
    <s v="PASS"/>
    <x v="14"/>
  </r>
  <r>
    <s v="2-12-vaccine_lot_number_has_an_invalid_prefix-"/>
    <n v="140"/>
    <s v="Other Facility"/>
    <x v="35"/>
    <n v="0"/>
    <n v="59"/>
    <n v="0"/>
    <s v="LT"/>
    <n v="1"/>
    <s v="PASS"/>
    <x v="14"/>
  </r>
  <r>
    <s v="2-12-vaccine_lot_number_has_an_invalid_prefix-"/>
    <n v="146"/>
    <s v="Other Facility"/>
    <x v="35"/>
    <n v="0"/>
    <n v="13"/>
    <n v="0"/>
    <s v="LT"/>
    <n v="1"/>
    <s v="PASS"/>
    <x v="14"/>
  </r>
  <r>
    <s v="2-12-vaccine_lot_number_has_an_invalid_prefix-"/>
    <n v="172"/>
    <s v="Other Facility"/>
    <x v="35"/>
    <n v="0"/>
    <n v="46"/>
    <n v="0"/>
    <s v="LT"/>
    <n v="1"/>
    <s v="PASS"/>
    <x v="14"/>
  </r>
  <r>
    <s v="2-12-vaccine_lot_number_has_an_invalid_prefix-"/>
    <n v="175"/>
    <s v="Other Facility"/>
    <x v="35"/>
    <n v="0"/>
    <n v="12"/>
    <n v="0"/>
    <s v="LT"/>
    <n v="1"/>
    <s v="PASS"/>
    <x v="14"/>
  </r>
  <r>
    <s v="2-12-vaccine_lot_number_has_an_invalid_prefix-"/>
    <n v="184"/>
    <s v="Other Facility"/>
    <x v="35"/>
    <n v="0"/>
    <n v="4"/>
    <n v="0"/>
    <s v="LT"/>
    <n v="1"/>
    <s v="PASS"/>
    <x v="14"/>
  </r>
  <r>
    <s v="2-12-vaccine_lot_number_has_an_invalid_prefix-"/>
    <n v="185"/>
    <s v="Other Facility"/>
    <x v="35"/>
    <n v="0"/>
    <n v="26"/>
    <n v="0"/>
    <s v="LT"/>
    <n v="1"/>
    <s v="PASS"/>
    <x v="14"/>
  </r>
  <r>
    <s v="2-12-vaccine_lot_number_has_an_invalid_prefix-"/>
    <n v="191"/>
    <s v="Other Facility"/>
    <x v="35"/>
    <n v="0"/>
    <n v="4"/>
    <n v="0"/>
    <s v="LT"/>
    <n v="1"/>
    <s v="PASS"/>
    <x v="14"/>
  </r>
  <r>
    <s v="2-12-vaccine_lot_number_has_an_invalid_prefix-"/>
    <n v="204"/>
    <s v="Other Facility"/>
    <x v="35"/>
    <n v="0"/>
    <n v="2"/>
    <n v="0"/>
    <s v="LT"/>
    <n v="1"/>
    <s v="PASS"/>
    <x v="14"/>
  </r>
  <r>
    <s v="2-12-vaccine_lot_number_has_an_invalid_prefix-"/>
    <n v="208"/>
    <s v="Other Facility"/>
    <x v="35"/>
    <n v="0"/>
    <n v="4"/>
    <n v="0"/>
    <s v="LT"/>
    <n v="1"/>
    <s v="PASS"/>
    <x v="14"/>
  </r>
  <r>
    <s v="2-12-vaccine_lot_number_has_an_invalid_prefix-"/>
    <n v="210"/>
    <s v="Other Facility"/>
    <x v="35"/>
    <n v="0"/>
    <n v="8"/>
    <n v="0"/>
    <s v="LT"/>
    <n v="1"/>
    <s v="PASS"/>
    <x v="14"/>
  </r>
  <r>
    <s v="2-13-vaccine_lot_number_has_an_invalid_infix-"/>
    <n v="9"/>
    <s v="Other Facility"/>
    <x v="36"/>
    <n v="0"/>
    <n v="327"/>
    <n v="0"/>
    <s v="LT"/>
    <n v="1"/>
    <s v="PASS"/>
    <x v="14"/>
  </r>
  <r>
    <s v="2-13-vaccine_lot_number_has_an_invalid_infix-"/>
    <n v="38"/>
    <s v="Other Facility"/>
    <x v="36"/>
    <n v="0"/>
    <n v="55"/>
    <n v="0"/>
    <s v="LT"/>
    <n v="1"/>
    <s v="PASS"/>
    <x v="14"/>
  </r>
  <r>
    <s v="2-13-vaccine_lot_number_has_an_invalid_infix-"/>
    <n v="65"/>
    <s v="Other Facility"/>
    <x v="36"/>
    <n v="0"/>
    <n v="63"/>
    <n v="0"/>
    <s v="LT"/>
    <n v="1"/>
    <s v="PASS"/>
    <x v="14"/>
  </r>
  <r>
    <s v="2-13-vaccine_lot_number_has_an_invalid_infix-"/>
    <n v="70"/>
    <s v="Other Facility"/>
    <x v="36"/>
    <n v="0"/>
    <n v="1577"/>
    <n v="0"/>
    <s v="LT"/>
    <n v="1"/>
    <s v="PASS"/>
    <x v="14"/>
  </r>
  <r>
    <s v="2-13-vaccine_lot_number_has_an_invalid_infix-"/>
    <n v="88"/>
    <s v="Other Facility"/>
    <x v="36"/>
    <n v="0"/>
    <n v="178"/>
    <n v="0"/>
    <s v="LT"/>
    <n v="1"/>
    <s v="PASS"/>
    <x v="14"/>
  </r>
  <r>
    <s v="2-13-vaccine_lot_number_has_an_invalid_infix-"/>
    <n v="100"/>
    <s v="Other Facility"/>
    <x v="36"/>
    <n v="0"/>
    <n v="92"/>
    <n v="0"/>
    <s v="LT"/>
    <n v="1"/>
    <s v="PASS"/>
    <x v="14"/>
  </r>
  <r>
    <s v="2-13-vaccine_lot_number_has_an_invalid_infix-"/>
    <n v="110"/>
    <s v="Other Facility"/>
    <x v="36"/>
    <n v="0"/>
    <n v="34"/>
    <n v="0"/>
    <s v="LT"/>
    <n v="1"/>
    <s v="PASS"/>
    <x v="14"/>
  </r>
  <r>
    <s v="2-13-vaccine_lot_number_has_an_invalid_infix-"/>
    <n v="119"/>
    <s v="Other Facility"/>
    <x v="36"/>
    <n v="0"/>
    <n v="350"/>
    <n v="0"/>
    <s v="LT"/>
    <n v="1"/>
    <s v="PASS"/>
    <x v="14"/>
  </r>
  <r>
    <s v="2-13-vaccine_lot_number_has_an_invalid_infix-"/>
    <n v="122"/>
    <s v="Other Facility"/>
    <x v="36"/>
    <n v="0"/>
    <n v="119"/>
    <n v="0"/>
    <s v="LT"/>
    <n v="1"/>
    <s v="PASS"/>
    <x v="14"/>
  </r>
  <r>
    <s v="2-13-vaccine_lot_number_has_an_invalid_infix-"/>
    <n v="130"/>
    <s v="Other Facility"/>
    <x v="36"/>
    <n v="0"/>
    <n v="142"/>
    <n v="0"/>
    <s v="LT"/>
    <n v="1"/>
    <s v="PASS"/>
    <x v="14"/>
  </r>
  <r>
    <s v="2-13-vaccine_lot_number_has_an_invalid_infix-"/>
    <n v="140"/>
    <s v="Other Facility"/>
    <x v="36"/>
    <n v="0"/>
    <n v="59"/>
    <n v="0"/>
    <s v="LT"/>
    <n v="1"/>
    <s v="PASS"/>
    <x v="14"/>
  </r>
  <r>
    <s v="2-13-vaccine_lot_number_has_an_invalid_infix-"/>
    <n v="146"/>
    <s v="Other Facility"/>
    <x v="36"/>
    <n v="0"/>
    <n v="13"/>
    <n v="0"/>
    <s v="LT"/>
    <n v="1"/>
    <s v="PASS"/>
    <x v="14"/>
  </r>
  <r>
    <s v="2-13-vaccine_lot_number_has_an_invalid_infix-"/>
    <n v="172"/>
    <s v="Other Facility"/>
    <x v="36"/>
    <n v="0"/>
    <n v="46"/>
    <n v="0"/>
    <s v="LT"/>
    <n v="1"/>
    <s v="PASS"/>
    <x v="14"/>
  </r>
  <r>
    <s v="2-13-vaccine_lot_number_has_an_invalid_infix-"/>
    <n v="175"/>
    <s v="Other Facility"/>
    <x v="36"/>
    <n v="0"/>
    <n v="12"/>
    <n v="0"/>
    <s v="LT"/>
    <n v="1"/>
    <s v="PASS"/>
    <x v="14"/>
  </r>
  <r>
    <s v="2-13-vaccine_lot_number_has_an_invalid_infix-"/>
    <n v="184"/>
    <s v="Other Facility"/>
    <x v="36"/>
    <n v="0"/>
    <n v="4"/>
    <n v="0"/>
    <s v="LT"/>
    <n v="1"/>
    <s v="PASS"/>
    <x v="14"/>
  </r>
  <r>
    <s v="2-13-vaccine_lot_number_has_an_invalid_infix-"/>
    <n v="185"/>
    <s v="Other Facility"/>
    <x v="36"/>
    <n v="0"/>
    <n v="26"/>
    <n v="0"/>
    <s v="LT"/>
    <n v="1"/>
    <s v="PASS"/>
    <x v="14"/>
  </r>
  <r>
    <s v="2-13-vaccine_lot_number_has_an_invalid_infix-"/>
    <n v="191"/>
    <s v="Other Facility"/>
    <x v="36"/>
    <n v="0"/>
    <n v="4"/>
    <n v="0"/>
    <s v="LT"/>
    <n v="1"/>
    <s v="PASS"/>
    <x v="14"/>
  </r>
  <r>
    <s v="2-13-vaccine_lot_number_has_an_invalid_infix-"/>
    <n v="204"/>
    <s v="Other Facility"/>
    <x v="36"/>
    <n v="0"/>
    <n v="2"/>
    <n v="0"/>
    <s v="LT"/>
    <n v="1"/>
    <s v="PASS"/>
    <x v="14"/>
  </r>
  <r>
    <s v="2-13-vaccine_lot_number_has_an_invalid_infix-"/>
    <n v="208"/>
    <s v="Other Facility"/>
    <x v="36"/>
    <n v="0"/>
    <n v="4"/>
    <n v="0"/>
    <s v="LT"/>
    <n v="1"/>
    <s v="PASS"/>
    <x v="14"/>
  </r>
  <r>
    <s v="2-13-vaccine_lot_number_has_an_invalid_infix-"/>
    <n v="210"/>
    <s v="Other Facility"/>
    <x v="36"/>
    <n v="0"/>
    <n v="8"/>
    <n v="0"/>
    <s v="LT"/>
    <n v="1"/>
    <s v="PASS"/>
    <x v="14"/>
  </r>
  <r>
    <s v="2-14-vaccine_lot_number_has_an_invalid_suffix-"/>
    <n v="9"/>
    <s v="Other Facility"/>
    <x v="37"/>
    <n v="0"/>
    <n v="327"/>
    <n v="0"/>
    <s v="LT"/>
    <n v="1"/>
    <s v="PASS"/>
    <x v="14"/>
  </r>
  <r>
    <s v="2-14-vaccine_lot_number_has_an_invalid_suffix-"/>
    <n v="38"/>
    <s v="Other Facility"/>
    <x v="37"/>
    <n v="0"/>
    <n v="55"/>
    <n v="0"/>
    <s v="LT"/>
    <n v="1"/>
    <s v="PASS"/>
    <x v="14"/>
  </r>
  <r>
    <s v="2-14-vaccine_lot_number_has_an_invalid_suffix-"/>
    <n v="65"/>
    <s v="Other Facility"/>
    <x v="37"/>
    <n v="0"/>
    <n v="63"/>
    <n v="0"/>
    <s v="LT"/>
    <n v="1"/>
    <s v="PASS"/>
    <x v="14"/>
  </r>
  <r>
    <s v="2-14-vaccine_lot_number_has_an_invalid_suffix-"/>
    <n v="70"/>
    <s v="Other Facility"/>
    <x v="37"/>
    <n v="0"/>
    <n v="1577"/>
    <n v="0"/>
    <s v="LT"/>
    <n v="1"/>
    <s v="PASS"/>
    <x v="14"/>
  </r>
  <r>
    <s v="2-14-vaccine_lot_number_has_an_invalid_suffix-"/>
    <n v="88"/>
    <s v="Other Facility"/>
    <x v="37"/>
    <n v="0"/>
    <n v="178"/>
    <n v="0"/>
    <s v="LT"/>
    <n v="1"/>
    <s v="PASS"/>
    <x v="14"/>
  </r>
  <r>
    <s v="2-14-vaccine_lot_number_has_an_invalid_suffix-"/>
    <n v="100"/>
    <s v="Other Facility"/>
    <x v="37"/>
    <n v="0"/>
    <n v="92"/>
    <n v="0"/>
    <s v="LT"/>
    <n v="1"/>
    <s v="PASS"/>
    <x v="14"/>
  </r>
  <r>
    <s v="2-14-vaccine_lot_number_has_an_invalid_suffix-"/>
    <n v="110"/>
    <s v="Other Facility"/>
    <x v="37"/>
    <n v="0"/>
    <n v="34"/>
    <n v="0"/>
    <s v="LT"/>
    <n v="1"/>
    <s v="PASS"/>
    <x v="14"/>
  </r>
  <r>
    <s v="2-14-vaccine_lot_number_has_an_invalid_suffix-"/>
    <n v="119"/>
    <s v="Other Facility"/>
    <x v="37"/>
    <n v="0"/>
    <n v="350"/>
    <n v="0"/>
    <s v="LT"/>
    <n v="1"/>
    <s v="PASS"/>
    <x v="14"/>
  </r>
  <r>
    <s v="2-14-vaccine_lot_number_has_an_invalid_suffix-"/>
    <n v="122"/>
    <s v="Other Facility"/>
    <x v="37"/>
    <n v="0"/>
    <n v="119"/>
    <n v="0"/>
    <s v="LT"/>
    <n v="1"/>
    <s v="PASS"/>
    <x v="14"/>
  </r>
  <r>
    <s v="2-14-vaccine_lot_number_has_an_invalid_suffix-"/>
    <n v="130"/>
    <s v="Other Facility"/>
    <x v="37"/>
    <n v="0"/>
    <n v="142"/>
    <n v="0"/>
    <s v="LT"/>
    <n v="1"/>
    <s v="PASS"/>
    <x v="14"/>
  </r>
  <r>
    <s v="2-14-vaccine_lot_number_has_an_invalid_suffix-"/>
    <n v="140"/>
    <s v="Other Facility"/>
    <x v="37"/>
    <n v="0"/>
    <n v="59"/>
    <n v="0"/>
    <s v="LT"/>
    <n v="1"/>
    <s v="PASS"/>
    <x v="14"/>
  </r>
  <r>
    <s v="2-14-vaccine_lot_number_has_an_invalid_suffix-"/>
    <n v="146"/>
    <s v="Other Facility"/>
    <x v="37"/>
    <n v="0"/>
    <n v="13"/>
    <n v="0"/>
    <s v="LT"/>
    <n v="1"/>
    <s v="PASS"/>
    <x v="14"/>
  </r>
  <r>
    <s v="2-14-vaccine_lot_number_has_an_invalid_suffix-"/>
    <n v="172"/>
    <s v="Other Facility"/>
    <x v="37"/>
    <n v="0"/>
    <n v="46"/>
    <n v="0"/>
    <s v="LT"/>
    <n v="1"/>
    <s v="PASS"/>
    <x v="14"/>
  </r>
  <r>
    <s v="2-14-vaccine_lot_number_has_an_invalid_suffix-"/>
    <n v="175"/>
    <s v="Other Facility"/>
    <x v="37"/>
    <n v="0"/>
    <n v="12"/>
    <n v="0"/>
    <s v="LT"/>
    <n v="1"/>
    <s v="PASS"/>
    <x v="14"/>
  </r>
  <r>
    <s v="2-14-vaccine_lot_number_has_an_invalid_suffix-"/>
    <n v="184"/>
    <s v="Other Facility"/>
    <x v="37"/>
    <n v="0"/>
    <n v="4"/>
    <n v="0"/>
    <s v="LT"/>
    <n v="1"/>
    <s v="PASS"/>
    <x v="14"/>
  </r>
  <r>
    <s v="2-14-vaccine_lot_number_has_an_invalid_suffix-"/>
    <n v="185"/>
    <s v="Other Facility"/>
    <x v="37"/>
    <n v="0"/>
    <n v="26"/>
    <n v="0"/>
    <s v="LT"/>
    <n v="1"/>
    <s v="PASS"/>
    <x v="14"/>
  </r>
  <r>
    <s v="2-14-vaccine_lot_number_has_an_invalid_suffix-"/>
    <n v="191"/>
    <s v="Other Facility"/>
    <x v="37"/>
    <n v="0"/>
    <n v="4"/>
    <n v="0"/>
    <s v="LT"/>
    <n v="1"/>
    <s v="PASS"/>
    <x v="14"/>
  </r>
  <r>
    <s v="2-14-vaccine_lot_number_has_an_invalid_suffix-"/>
    <n v="204"/>
    <s v="Other Facility"/>
    <x v="37"/>
    <n v="0"/>
    <n v="2"/>
    <n v="0"/>
    <s v="LT"/>
    <n v="1"/>
    <s v="PASS"/>
    <x v="14"/>
  </r>
  <r>
    <s v="2-14-vaccine_lot_number_has_an_invalid_suffix-"/>
    <n v="208"/>
    <s v="Other Facility"/>
    <x v="37"/>
    <n v="0"/>
    <n v="4"/>
    <n v="0"/>
    <s v="LT"/>
    <n v="1"/>
    <s v="PASS"/>
    <x v="14"/>
  </r>
  <r>
    <s v="2-14-vaccine_lot_number_has_an_invalid_suffix-"/>
    <n v="210"/>
    <s v="Other Facility"/>
    <x v="37"/>
    <n v="0"/>
    <n v="8"/>
    <n v="0"/>
    <s v="LT"/>
    <n v="1"/>
    <s v="PASS"/>
    <x v="14"/>
  </r>
  <r>
    <s v="2-15-vaccine_lot_number_contains_at_least_one_invalid_character-"/>
    <n v="9"/>
    <s v="Other Facility"/>
    <x v="38"/>
    <n v="0"/>
    <n v="327"/>
    <n v="0"/>
    <s v="LT"/>
    <n v="1"/>
    <s v="PASS"/>
    <x v="14"/>
  </r>
  <r>
    <s v="2-15-vaccine_lot_number_contains_at_least_one_invalid_character-"/>
    <n v="38"/>
    <s v="Other Facility"/>
    <x v="38"/>
    <n v="0"/>
    <n v="55"/>
    <n v="0"/>
    <s v="LT"/>
    <n v="1"/>
    <s v="PASS"/>
    <x v="14"/>
  </r>
  <r>
    <s v="2-15-vaccine_lot_number_contains_at_least_one_invalid_character-"/>
    <n v="65"/>
    <s v="Other Facility"/>
    <x v="38"/>
    <n v="0"/>
    <n v="63"/>
    <n v="0"/>
    <s v="LT"/>
    <n v="1"/>
    <s v="PASS"/>
    <x v="14"/>
  </r>
  <r>
    <s v="2-15-vaccine_lot_number_contains_at_least_one_invalid_character-"/>
    <n v="70"/>
    <s v="Other Facility"/>
    <x v="38"/>
    <n v="0"/>
    <n v="1577"/>
    <n v="0"/>
    <s v="LT"/>
    <n v="1"/>
    <s v="PASS"/>
    <x v="14"/>
  </r>
  <r>
    <s v="2-15-vaccine_lot_number_contains_at_least_one_invalid_character-"/>
    <n v="88"/>
    <s v="Other Facility"/>
    <x v="38"/>
    <n v="0"/>
    <n v="178"/>
    <n v="0"/>
    <s v="LT"/>
    <n v="1"/>
    <s v="PASS"/>
    <x v="14"/>
  </r>
  <r>
    <s v="2-15-vaccine_lot_number_contains_at_least_one_invalid_character-"/>
    <n v="100"/>
    <s v="Other Facility"/>
    <x v="38"/>
    <n v="0"/>
    <n v="92"/>
    <n v="0"/>
    <s v="LT"/>
    <n v="1"/>
    <s v="PASS"/>
    <x v="14"/>
  </r>
  <r>
    <s v="2-15-vaccine_lot_number_contains_at_least_one_invalid_character-"/>
    <n v="110"/>
    <s v="Other Facility"/>
    <x v="38"/>
    <n v="0"/>
    <n v="34"/>
    <n v="0"/>
    <s v="LT"/>
    <n v="1"/>
    <s v="PASS"/>
    <x v="14"/>
  </r>
  <r>
    <s v="2-15-vaccine_lot_number_contains_at_least_one_invalid_character-"/>
    <n v="119"/>
    <s v="Other Facility"/>
    <x v="38"/>
    <n v="0"/>
    <n v="350"/>
    <n v="0"/>
    <s v="LT"/>
    <n v="1"/>
    <s v="PASS"/>
    <x v="14"/>
  </r>
  <r>
    <s v="2-15-vaccine_lot_number_contains_at_least_one_invalid_character-"/>
    <n v="122"/>
    <s v="Other Facility"/>
    <x v="38"/>
    <n v="0"/>
    <n v="119"/>
    <n v="0"/>
    <s v="LT"/>
    <n v="1"/>
    <s v="PASS"/>
    <x v="14"/>
  </r>
  <r>
    <s v="2-15-vaccine_lot_number_contains_at_least_one_invalid_character-"/>
    <n v="130"/>
    <s v="Other Facility"/>
    <x v="38"/>
    <n v="0"/>
    <n v="142"/>
    <n v="0"/>
    <s v="LT"/>
    <n v="1"/>
    <s v="PASS"/>
    <x v="14"/>
  </r>
  <r>
    <s v="2-15-vaccine_lot_number_contains_at_least_one_invalid_character-"/>
    <n v="140"/>
    <s v="Other Facility"/>
    <x v="38"/>
    <n v="0"/>
    <n v="59"/>
    <n v="0"/>
    <s v="LT"/>
    <n v="1"/>
    <s v="PASS"/>
    <x v="14"/>
  </r>
  <r>
    <s v="2-15-vaccine_lot_number_contains_at_least_one_invalid_character-"/>
    <n v="146"/>
    <s v="Other Facility"/>
    <x v="38"/>
    <n v="0"/>
    <n v="13"/>
    <n v="0"/>
    <s v="LT"/>
    <n v="1"/>
    <s v="PASS"/>
    <x v="14"/>
  </r>
  <r>
    <s v="2-15-vaccine_lot_number_contains_at_least_one_invalid_character-"/>
    <n v="172"/>
    <s v="Other Facility"/>
    <x v="38"/>
    <n v="0"/>
    <n v="46"/>
    <n v="0"/>
    <s v="LT"/>
    <n v="1"/>
    <s v="PASS"/>
    <x v="14"/>
  </r>
  <r>
    <s v="2-15-vaccine_lot_number_contains_at_least_one_invalid_character-"/>
    <n v="175"/>
    <s v="Other Facility"/>
    <x v="38"/>
    <n v="0"/>
    <n v="12"/>
    <n v="0"/>
    <s v="LT"/>
    <n v="1"/>
    <s v="PASS"/>
    <x v="14"/>
  </r>
  <r>
    <s v="2-15-vaccine_lot_number_contains_at_least_one_invalid_character-"/>
    <n v="184"/>
    <s v="Other Facility"/>
    <x v="38"/>
    <n v="0"/>
    <n v="4"/>
    <n v="0"/>
    <s v="LT"/>
    <n v="1"/>
    <s v="PASS"/>
    <x v="14"/>
  </r>
  <r>
    <s v="2-15-vaccine_lot_number_contains_at_least_one_invalid_character-"/>
    <n v="185"/>
    <s v="Other Facility"/>
    <x v="38"/>
    <n v="0"/>
    <n v="26"/>
    <n v="0"/>
    <s v="LT"/>
    <n v="1"/>
    <s v="PASS"/>
    <x v="14"/>
  </r>
  <r>
    <s v="2-15-vaccine_lot_number_contains_at_least_one_invalid_character-"/>
    <n v="191"/>
    <s v="Other Facility"/>
    <x v="38"/>
    <n v="0"/>
    <n v="4"/>
    <n v="0"/>
    <s v="LT"/>
    <n v="1"/>
    <s v="PASS"/>
    <x v="14"/>
  </r>
  <r>
    <s v="2-15-vaccine_lot_number_contains_at_least_one_invalid_character-"/>
    <n v="204"/>
    <s v="Other Facility"/>
    <x v="38"/>
    <n v="0"/>
    <n v="2"/>
    <n v="0"/>
    <s v="LT"/>
    <n v="1"/>
    <s v="PASS"/>
    <x v="14"/>
  </r>
  <r>
    <s v="2-15-vaccine_lot_number_contains_at_least_one_invalid_character-"/>
    <n v="208"/>
    <s v="Other Facility"/>
    <x v="38"/>
    <n v="0"/>
    <n v="4"/>
    <n v="0"/>
    <s v="LT"/>
    <n v="1"/>
    <s v="PASS"/>
    <x v="14"/>
  </r>
  <r>
    <s v="2-15-vaccine_lot_number_contains_at_least_one_invalid_character-"/>
    <n v="210"/>
    <s v="Other Facility"/>
    <x v="38"/>
    <n v="0"/>
    <n v="8"/>
    <n v="0"/>
    <s v="LT"/>
    <n v="1"/>
    <s v="PASS"/>
    <x v="14"/>
  </r>
  <r>
    <s v="2-16-vaccine_lot_number_is_too_short-"/>
    <n v="9"/>
    <s v="Other Facility"/>
    <x v="39"/>
    <n v="0"/>
    <n v="327"/>
    <n v="0"/>
    <s v="LT"/>
    <n v="1"/>
    <s v="PASS"/>
    <x v="14"/>
  </r>
  <r>
    <s v="2-16-vaccine_lot_number_is_too_short-"/>
    <n v="38"/>
    <s v="Other Facility"/>
    <x v="39"/>
    <n v="0"/>
    <n v="55"/>
    <n v="0"/>
    <s v="LT"/>
    <n v="1"/>
    <s v="PASS"/>
    <x v="14"/>
  </r>
  <r>
    <s v="2-16-vaccine_lot_number_is_too_short-"/>
    <n v="65"/>
    <s v="Other Facility"/>
    <x v="39"/>
    <n v="0"/>
    <n v="63"/>
    <n v="0"/>
    <s v="LT"/>
    <n v="1"/>
    <s v="PASS"/>
    <x v="14"/>
  </r>
  <r>
    <s v="2-16-vaccine_lot_number_is_too_short-"/>
    <n v="70"/>
    <s v="Other Facility"/>
    <x v="39"/>
    <n v="0"/>
    <n v="1577"/>
    <n v="0"/>
    <s v="LT"/>
    <n v="1"/>
    <s v="PASS"/>
    <x v="14"/>
  </r>
  <r>
    <s v="2-16-vaccine_lot_number_is_too_short-"/>
    <n v="88"/>
    <s v="Other Facility"/>
    <x v="39"/>
    <n v="0"/>
    <n v="178"/>
    <n v="0"/>
    <s v="LT"/>
    <n v="1"/>
    <s v="PASS"/>
    <x v="14"/>
  </r>
  <r>
    <s v="2-16-vaccine_lot_number_is_too_short-"/>
    <n v="100"/>
    <s v="Other Facility"/>
    <x v="39"/>
    <n v="0"/>
    <n v="92"/>
    <n v="0"/>
    <s v="LT"/>
    <n v="1"/>
    <s v="PASS"/>
    <x v="14"/>
  </r>
  <r>
    <s v="2-16-vaccine_lot_number_is_too_short-"/>
    <n v="110"/>
    <s v="Other Facility"/>
    <x v="39"/>
    <n v="0"/>
    <n v="34"/>
    <n v="0"/>
    <s v="LT"/>
    <n v="1"/>
    <s v="PASS"/>
    <x v="14"/>
  </r>
  <r>
    <s v="2-16-vaccine_lot_number_is_too_short-"/>
    <n v="119"/>
    <s v="Other Facility"/>
    <x v="39"/>
    <n v="0"/>
    <n v="350"/>
    <n v="0"/>
    <s v="LT"/>
    <n v="1"/>
    <s v="PASS"/>
    <x v="14"/>
  </r>
  <r>
    <s v="2-16-vaccine_lot_number_is_too_short-"/>
    <n v="122"/>
    <s v="Other Facility"/>
    <x v="39"/>
    <n v="0"/>
    <n v="119"/>
    <n v="0"/>
    <s v="LT"/>
    <n v="1"/>
    <s v="PASS"/>
    <x v="14"/>
  </r>
  <r>
    <s v="2-16-vaccine_lot_number_is_too_short-"/>
    <n v="130"/>
    <s v="Other Facility"/>
    <x v="39"/>
    <n v="0"/>
    <n v="142"/>
    <n v="0"/>
    <s v="LT"/>
    <n v="1"/>
    <s v="PASS"/>
    <x v="14"/>
  </r>
  <r>
    <s v="2-16-vaccine_lot_number_is_too_short-"/>
    <n v="140"/>
    <s v="Other Facility"/>
    <x v="39"/>
    <n v="0"/>
    <n v="59"/>
    <n v="0"/>
    <s v="LT"/>
    <n v="1"/>
    <s v="PASS"/>
    <x v="14"/>
  </r>
  <r>
    <s v="2-16-vaccine_lot_number_is_too_short-"/>
    <n v="146"/>
    <s v="Other Facility"/>
    <x v="39"/>
    <n v="0"/>
    <n v="13"/>
    <n v="0"/>
    <s v="LT"/>
    <n v="1"/>
    <s v="PASS"/>
    <x v="14"/>
  </r>
  <r>
    <s v="2-16-vaccine_lot_number_is_too_short-"/>
    <n v="172"/>
    <s v="Other Facility"/>
    <x v="39"/>
    <n v="0"/>
    <n v="46"/>
    <n v="0"/>
    <s v="LT"/>
    <n v="1"/>
    <s v="PASS"/>
    <x v="14"/>
  </r>
  <r>
    <s v="2-16-vaccine_lot_number_is_too_short-"/>
    <n v="175"/>
    <s v="Other Facility"/>
    <x v="39"/>
    <n v="0"/>
    <n v="12"/>
    <n v="0"/>
    <s v="LT"/>
    <n v="1"/>
    <s v="PASS"/>
    <x v="14"/>
  </r>
  <r>
    <s v="2-16-vaccine_lot_number_is_too_short-"/>
    <n v="184"/>
    <s v="Other Facility"/>
    <x v="39"/>
    <n v="0"/>
    <n v="4"/>
    <n v="0"/>
    <s v="LT"/>
    <n v="1"/>
    <s v="PASS"/>
    <x v="14"/>
  </r>
  <r>
    <s v="2-16-vaccine_lot_number_is_too_short-"/>
    <n v="185"/>
    <s v="Other Facility"/>
    <x v="39"/>
    <n v="0"/>
    <n v="26"/>
    <n v="0"/>
    <s v="LT"/>
    <n v="1"/>
    <s v="PASS"/>
    <x v="14"/>
  </r>
  <r>
    <s v="2-16-vaccine_lot_number_is_too_short-"/>
    <n v="191"/>
    <s v="Other Facility"/>
    <x v="39"/>
    <n v="0"/>
    <n v="4"/>
    <n v="0"/>
    <s v="LT"/>
    <n v="1"/>
    <s v="PASS"/>
    <x v="14"/>
  </r>
  <r>
    <s v="2-16-vaccine_lot_number_is_too_short-"/>
    <n v="204"/>
    <s v="Other Facility"/>
    <x v="39"/>
    <n v="0"/>
    <n v="2"/>
    <n v="0"/>
    <s v="LT"/>
    <n v="1"/>
    <s v="PASS"/>
    <x v="14"/>
  </r>
  <r>
    <s v="2-16-vaccine_lot_number_is_too_short-"/>
    <n v="208"/>
    <s v="Other Facility"/>
    <x v="39"/>
    <n v="0"/>
    <n v="4"/>
    <n v="0"/>
    <s v="LT"/>
    <n v="1"/>
    <s v="PASS"/>
    <x v="14"/>
  </r>
  <r>
    <s v="2-16-vaccine_lot_number_is_too_short-"/>
    <n v="210"/>
    <s v="Other Facility"/>
    <x v="39"/>
    <n v="0"/>
    <n v="8"/>
    <n v="0"/>
    <s v="LT"/>
    <n v="1"/>
    <s v="PASS"/>
    <x v="14"/>
  </r>
  <r>
    <s v="2-17-vaccine_administration_code_is_unrecognized-"/>
    <n v="9"/>
    <s v="Other Facility"/>
    <x v="40"/>
    <n v="0"/>
    <n v="334"/>
    <n v="0"/>
    <s v="LT"/>
    <n v="1"/>
    <s v="PASS"/>
    <x v="14"/>
  </r>
  <r>
    <s v="2-17-vaccine_administration_code_is_unrecognized-"/>
    <n v="38"/>
    <s v="Other Facility"/>
    <x v="40"/>
    <n v="0"/>
    <n v="55"/>
    <n v="0"/>
    <s v="LT"/>
    <n v="1"/>
    <s v="PASS"/>
    <x v="14"/>
  </r>
  <r>
    <s v="2-17-vaccine_administration_code_is_unrecognized-"/>
    <n v="65"/>
    <s v="Other Facility"/>
    <x v="40"/>
    <n v="0"/>
    <n v="63"/>
    <n v="0"/>
    <s v="LT"/>
    <n v="1"/>
    <s v="PASS"/>
    <x v="14"/>
  </r>
  <r>
    <s v="2-17-vaccine_administration_code_is_unrecognized-"/>
    <n v="70"/>
    <s v="Other Facility"/>
    <x v="40"/>
    <n v="0"/>
    <n v="1577"/>
    <n v="0"/>
    <s v="LT"/>
    <n v="1"/>
    <s v="PASS"/>
    <x v="14"/>
  </r>
  <r>
    <s v="2-17-vaccine_administration_code_is_unrecognized-"/>
    <n v="88"/>
    <s v="Other Facility"/>
    <x v="40"/>
    <n v="0"/>
    <n v="178"/>
    <n v="0"/>
    <s v="LT"/>
    <n v="1"/>
    <s v="PASS"/>
    <x v="14"/>
  </r>
  <r>
    <s v="2-17-vaccine_administration_code_is_unrecognized-"/>
    <n v="100"/>
    <s v="Other Facility"/>
    <x v="40"/>
    <n v="0"/>
    <n v="92"/>
    <n v="0"/>
    <s v="LT"/>
    <n v="1"/>
    <s v="PASS"/>
    <x v="14"/>
  </r>
  <r>
    <s v="2-17-vaccine_administration_code_is_unrecognized-"/>
    <n v="110"/>
    <s v="Other Facility"/>
    <x v="40"/>
    <n v="0"/>
    <n v="34"/>
    <n v="0"/>
    <s v="LT"/>
    <n v="1"/>
    <s v="PASS"/>
    <x v="14"/>
  </r>
  <r>
    <s v="2-17-vaccine_administration_code_is_unrecognized-"/>
    <n v="119"/>
    <s v="Other Facility"/>
    <x v="40"/>
    <n v="0"/>
    <n v="373"/>
    <n v="0"/>
    <s v="LT"/>
    <n v="1"/>
    <s v="PASS"/>
    <x v="14"/>
  </r>
  <r>
    <s v="2-17-vaccine_administration_code_is_unrecognized-"/>
    <n v="122"/>
    <s v="Other Facility"/>
    <x v="40"/>
    <n v="0"/>
    <n v="119"/>
    <n v="0"/>
    <s v="LT"/>
    <n v="1"/>
    <s v="PASS"/>
    <x v="14"/>
  </r>
  <r>
    <s v="2-17-vaccine_administration_code_is_unrecognized-"/>
    <n v="130"/>
    <s v="Other Facility"/>
    <x v="40"/>
    <n v="0"/>
    <n v="143"/>
    <n v="0"/>
    <s v="LT"/>
    <n v="1"/>
    <s v="PASS"/>
    <x v="14"/>
  </r>
  <r>
    <s v="2-17-vaccine_administration_code_is_unrecognized-"/>
    <n v="140"/>
    <s v="Other Facility"/>
    <x v="40"/>
    <n v="0"/>
    <n v="60"/>
    <n v="0"/>
    <s v="LT"/>
    <n v="1"/>
    <s v="PASS"/>
    <x v="14"/>
  </r>
  <r>
    <s v="2-17-vaccine_administration_code_is_unrecognized-"/>
    <n v="146"/>
    <s v="Other Facility"/>
    <x v="40"/>
    <n v="0"/>
    <n v="13"/>
    <n v="0"/>
    <s v="LT"/>
    <n v="1"/>
    <s v="PASS"/>
    <x v="14"/>
  </r>
  <r>
    <s v="2-17-vaccine_administration_code_is_unrecognized-"/>
    <n v="172"/>
    <s v="Other Facility"/>
    <x v="40"/>
    <n v="0"/>
    <n v="56"/>
    <n v="0"/>
    <s v="LT"/>
    <n v="1"/>
    <s v="PASS"/>
    <x v="14"/>
  </r>
  <r>
    <s v="2-17-vaccine_administration_code_is_unrecognized-"/>
    <n v="175"/>
    <s v="Other Facility"/>
    <x v="40"/>
    <n v="0"/>
    <n v="12"/>
    <n v="0"/>
    <s v="LT"/>
    <n v="1"/>
    <s v="PASS"/>
    <x v="14"/>
  </r>
  <r>
    <s v="2-17-vaccine_administration_code_is_unrecognized-"/>
    <n v="184"/>
    <s v="Other Facility"/>
    <x v="40"/>
    <n v="0"/>
    <n v="4"/>
    <n v="0"/>
    <s v="LT"/>
    <n v="1"/>
    <s v="PASS"/>
    <x v="14"/>
  </r>
  <r>
    <s v="2-17-vaccine_administration_code_is_unrecognized-"/>
    <n v="185"/>
    <s v="Other Facility"/>
    <x v="40"/>
    <n v="0"/>
    <n v="26"/>
    <n v="0"/>
    <s v="LT"/>
    <n v="1"/>
    <s v="PASS"/>
    <x v="14"/>
  </r>
  <r>
    <s v="2-17-vaccine_administration_code_is_unrecognized-"/>
    <n v="191"/>
    <s v="Other Facility"/>
    <x v="40"/>
    <n v="0"/>
    <n v="4"/>
    <n v="0"/>
    <s v="LT"/>
    <n v="1"/>
    <s v="PASS"/>
    <x v="14"/>
  </r>
  <r>
    <s v="2-17-vaccine_administration_code_is_unrecognized-"/>
    <n v="204"/>
    <s v="Other Facility"/>
    <x v="40"/>
    <n v="0"/>
    <n v="2"/>
    <n v="0"/>
    <s v="LT"/>
    <n v="1"/>
    <s v="PASS"/>
    <x v="14"/>
  </r>
  <r>
    <s v="2-17-vaccine_administration_code_is_unrecognized-"/>
    <n v="208"/>
    <s v="Other Facility"/>
    <x v="40"/>
    <n v="0"/>
    <n v="4"/>
    <n v="0"/>
    <s v="LT"/>
    <n v="1"/>
    <s v="PASS"/>
    <x v="14"/>
  </r>
  <r>
    <s v="2-17-vaccine_administration_code_is_unrecognized-"/>
    <n v="210"/>
    <s v="Other Facility"/>
    <x v="40"/>
    <n v="0"/>
    <n v="8"/>
    <n v="0"/>
    <s v="LT"/>
    <n v="1"/>
    <s v="PASS"/>
    <x v="14"/>
  </r>
  <r>
    <s v="2-18-vaccine_manufacturer_is_unrecognized-"/>
    <n v="9"/>
    <s v="Other Facility"/>
    <x v="41"/>
    <n v="0"/>
    <n v="334"/>
    <n v="0"/>
    <s v="LT"/>
    <n v="1"/>
    <s v="PASS"/>
    <x v="14"/>
  </r>
  <r>
    <s v="2-18-vaccine_manufacturer_is_unrecognized-"/>
    <n v="38"/>
    <s v="Other Facility"/>
    <x v="41"/>
    <n v="0"/>
    <n v="55"/>
    <n v="0"/>
    <s v="LT"/>
    <n v="1"/>
    <s v="PASS"/>
    <x v="14"/>
  </r>
  <r>
    <s v="2-18-vaccine_manufacturer_is_unrecognized-"/>
    <n v="65"/>
    <s v="Other Facility"/>
    <x v="41"/>
    <n v="0"/>
    <n v="63"/>
    <n v="0"/>
    <s v="LT"/>
    <n v="1"/>
    <s v="PASS"/>
    <x v="14"/>
  </r>
  <r>
    <s v="2-18-vaccine_manufacturer_is_unrecognized-"/>
    <n v="70"/>
    <s v="Other Facility"/>
    <x v="41"/>
    <n v="0"/>
    <n v="1577"/>
    <n v="0"/>
    <s v="LT"/>
    <n v="1"/>
    <s v="PASS"/>
    <x v="14"/>
  </r>
  <r>
    <s v="2-18-vaccine_manufacturer_is_unrecognized-"/>
    <n v="88"/>
    <s v="Other Facility"/>
    <x v="41"/>
    <n v="0"/>
    <n v="178"/>
    <n v="0"/>
    <s v="LT"/>
    <n v="1"/>
    <s v="PASS"/>
    <x v="14"/>
  </r>
  <r>
    <s v="2-18-vaccine_manufacturer_is_unrecognized-"/>
    <n v="100"/>
    <s v="Other Facility"/>
    <x v="41"/>
    <n v="0"/>
    <n v="92"/>
    <n v="0"/>
    <s v="LT"/>
    <n v="1"/>
    <s v="PASS"/>
    <x v="14"/>
  </r>
  <r>
    <s v="2-18-vaccine_manufacturer_is_unrecognized-"/>
    <n v="110"/>
    <s v="Other Facility"/>
    <x v="41"/>
    <n v="0"/>
    <n v="34"/>
    <n v="0"/>
    <s v="LT"/>
    <n v="1"/>
    <s v="PASS"/>
    <x v="14"/>
  </r>
  <r>
    <s v="2-18-vaccine_manufacturer_is_unrecognized-"/>
    <n v="119"/>
    <s v="Other Facility"/>
    <x v="41"/>
    <n v="2"/>
    <n v="373"/>
    <n v="0.54"/>
    <s v="LT"/>
    <n v="1"/>
    <s v="PASS"/>
    <x v="14"/>
  </r>
  <r>
    <s v="2-18-vaccine_manufacturer_is_unrecognized-"/>
    <n v="122"/>
    <s v="Other Facility"/>
    <x v="41"/>
    <n v="0"/>
    <n v="119"/>
    <n v="0"/>
    <s v="LT"/>
    <n v="1"/>
    <s v="PASS"/>
    <x v="14"/>
  </r>
  <r>
    <s v="2-18-vaccine_manufacturer_is_unrecognized-"/>
    <n v="130"/>
    <s v="Other Facility"/>
    <x v="41"/>
    <n v="0"/>
    <n v="143"/>
    <n v="0"/>
    <s v="LT"/>
    <n v="1"/>
    <s v="PASS"/>
    <x v="14"/>
  </r>
  <r>
    <s v="2-18-vaccine_manufacturer_is_unrecognized-"/>
    <n v="140"/>
    <s v="Other Facility"/>
    <x v="41"/>
    <n v="0"/>
    <n v="60"/>
    <n v="0"/>
    <s v="LT"/>
    <n v="1"/>
    <s v="PASS"/>
    <x v="14"/>
  </r>
  <r>
    <s v="2-18-vaccine_manufacturer_is_unrecognized-"/>
    <n v="146"/>
    <s v="Other Facility"/>
    <x v="41"/>
    <n v="0"/>
    <n v="13"/>
    <n v="0"/>
    <s v="LT"/>
    <n v="1"/>
    <s v="PASS"/>
    <x v="14"/>
  </r>
  <r>
    <s v="2-18-vaccine_manufacturer_is_unrecognized-"/>
    <n v="172"/>
    <s v="Other Facility"/>
    <x v="41"/>
    <n v="0"/>
    <n v="56"/>
    <n v="0"/>
    <s v="LT"/>
    <n v="1"/>
    <s v="PASS"/>
    <x v="14"/>
  </r>
  <r>
    <s v="2-18-vaccine_manufacturer_is_unrecognized-"/>
    <n v="175"/>
    <s v="Other Facility"/>
    <x v="41"/>
    <n v="0"/>
    <n v="12"/>
    <n v="0"/>
    <s v="LT"/>
    <n v="1"/>
    <s v="PASS"/>
    <x v="14"/>
  </r>
  <r>
    <s v="2-18-vaccine_manufacturer_is_unrecognized-"/>
    <n v="184"/>
    <s v="Other Facility"/>
    <x v="41"/>
    <n v="0"/>
    <n v="4"/>
    <n v="0"/>
    <s v="LT"/>
    <n v="1"/>
    <s v="PASS"/>
    <x v="14"/>
  </r>
  <r>
    <s v="2-18-vaccine_manufacturer_is_unrecognized-"/>
    <n v="185"/>
    <s v="Other Facility"/>
    <x v="41"/>
    <n v="0"/>
    <n v="26"/>
    <n v="0"/>
    <s v="LT"/>
    <n v="1"/>
    <s v="PASS"/>
    <x v="14"/>
  </r>
  <r>
    <s v="2-18-vaccine_manufacturer_is_unrecognized-"/>
    <n v="191"/>
    <s v="Other Facility"/>
    <x v="41"/>
    <n v="0"/>
    <n v="4"/>
    <n v="0"/>
    <s v="LT"/>
    <n v="1"/>
    <s v="PASS"/>
    <x v="14"/>
  </r>
  <r>
    <s v="2-18-vaccine_manufacturer_is_unrecognized-"/>
    <n v="204"/>
    <s v="Other Facility"/>
    <x v="41"/>
    <n v="0"/>
    <n v="2"/>
    <n v="0"/>
    <s v="LT"/>
    <n v="1"/>
    <s v="PASS"/>
    <x v="14"/>
  </r>
  <r>
    <s v="2-18-vaccine_manufacturer_is_unrecognized-"/>
    <n v="208"/>
    <s v="Other Facility"/>
    <x v="41"/>
    <n v="0"/>
    <n v="4"/>
    <n v="0"/>
    <s v="LT"/>
    <n v="1"/>
    <s v="PASS"/>
    <x v="14"/>
  </r>
  <r>
    <s v="2-18-vaccine_manufacturer_is_unrecognized-"/>
    <n v="210"/>
    <s v="Other Facility"/>
    <x v="41"/>
    <n v="0"/>
    <n v="8"/>
    <n v="0"/>
    <s v="LT"/>
    <n v="1"/>
    <s v="PASS"/>
    <x v="14"/>
  </r>
  <r>
    <s v="2-19-vaccine_administration_route_is_unrecognized-"/>
    <n v="9"/>
    <s v="Other Facility"/>
    <x v="42"/>
    <n v="0"/>
    <n v="327"/>
    <n v="0"/>
    <s v="LT"/>
    <n v="1"/>
    <s v="PASS"/>
    <x v="14"/>
  </r>
  <r>
    <s v="2-19-vaccine_administration_route_is_unrecognized-"/>
    <n v="38"/>
    <s v="Other Facility"/>
    <x v="42"/>
    <n v="0"/>
    <n v="55"/>
    <n v="0"/>
    <s v="LT"/>
    <n v="1"/>
    <s v="PASS"/>
    <x v="14"/>
  </r>
  <r>
    <s v="2-19-vaccine_administration_route_is_unrecognized-"/>
    <n v="65"/>
    <s v="Other Facility"/>
    <x v="42"/>
    <n v="0"/>
    <n v="63"/>
    <n v="0"/>
    <s v="LT"/>
    <n v="1"/>
    <s v="PASS"/>
    <x v="14"/>
  </r>
  <r>
    <s v="2-19-vaccine_administration_route_is_unrecognized-"/>
    <n v="70"/>
    <s v="Other Facility"/>
    <x v="42"/>
    <n v="0"/>
    <n v="1577"/>
    <n v="0"/>
    <s v="LT"/>
    <n v="1"/>
    <s v="PASS"/>
    <x v="14"/>
  </r>
  <r>
    <s v="2-19-vaccine_administration_route_is_unrecognized-"/>
    <n v="88"/>
    <s v="Other Facility"/>
    <x v="42"/>
    <n v="0"/>
    <n v="178"/>
    <n v="0"/>
    <s v="LT"/>
    <n v="1"/>
    <s v="PASS"/>
    <x v="14"/>
  </r>
  <r>
    <s v="2-19-vaccine_administration_route_is_unrecognized-"/>
    <n v="100"/>
    <s v="Other Facility"/>
    <x v="42"/>
    <n v="0"/>
    <n v="92"/>
    <n v="0"/>
    <s v="LT"/>
    <n v="1"/>
    <s v="PASS"/>
    <x v="14"/>
  </r>
  <r>
    <s v="2-19-vaccine_administration_route_is_unrecognized-"/>
    <n v="110"/>
    <s v="Other Facility"/>
    <x v="42"/>
    <n v="0"/>
    <n v="34"/>
    <n v="0"/>
    <s v="LT"/>
    <n v="1"/>
    <s v="PASS"/>
    <x v="14"/>
  </r>
  <r>
    <s v="2-19-vaccine_administration_route_is_unrecognized-"/>
    <n v="119"/>
    <s v="Other Facility"/>
    <x v="42"/>
    <n v="0"/>
    <n v="350"/>
    <n v="0"/>
    <s v="LT"/>
    <n v="1"/>
    <s v="PASS"/>
    <x v="14"/>
  </r>
  <r>
    <s v="2-19-vaccine_administration_route_is_unrecognized-"/>
    <n v="122"/>
    <s v="Other Facility"/>
    <x v="42"/>
    <n v="0"/>
    <n v="119"/>
    <n v="0"/>
    <s v="LT"/>
    <n v="1"/>
    <s v="PASS"/>
    <x v="14"/>
  </r>
  <r>
    <s v="2-19-vaccine_administration_route_is_unrecognized-"/>
    <n v="130"/>
    <s v="Other Facility"/>
    <x v="42"/>
    <n v="0"/>
    <n v="142"/>
    <n v="0"/>
    <s v="LT"/>
    <n v="1"/>
    <s v="PASS"/>
    <x v="14"/>
  </r>
  <r>
    <s v="2-19-vaccine_administration_route_is_unrecognized-"/>
    <n v="140"/>
    <s v="Other Facility"/>
    <x v="42"/>
    <n v="0"/>
    <n v="59"/>
    <n v="0"/>
    <s v="LT"/>
    <n v="1"/>
    <s v="PASS"/>
    <x v="14"/>
  </r>
  <r>
    <s v="2-19-vaccine_administration_route_is_unrecognized-"/>
    <n v="146"/>
    <s v="Other Facility"/>
    <x v="42"/>
    <n v="0"/>
    <n v="13"/>
    <n v="0"/>
    <s v="LT"/>
    <n v="1"/>
    <s v="PASS"/>
    <x v="14"/>
  </r>
  <r>
    <s v="2-19-vaccine_administration_route_is_unrecognized-"/>
    <n v="172"/>
    <s v="Other Facility"/>
    <x v="42"/>
    <n v="0"/>
    <n v="46"/>
    <n v="0"/>
    <s v="LT"/>
    <n v="1"/>
    <s v="PASS"/>
    <x v="14"/>
  </r>
  <r>
    <s v="2-19-vaccine_administration_route_is_unrecognized-"/>
    <n v="175"/>
    <s v="Other Facility"/>
    <x v="42"/>
    <n v="0"/>
    <n v="12"/>
    <n v="0"/>
    <s v="LT"/>
    <n v="1"/>
    <s v="PASS"/>
    <x v="14"/>
  </r>
  <r>
    <s v="2-19-vaccine_administration_route_is_unrecognized-"/>
    <n v="184"/>
    <s v="Other Facility"/>
    <x v="42"/>
    <n v="0"/>
    <n v="4"/>
    <n v="0"/>
    <s v="LT"/>
    <n v="1"/>
    <s v="PASS"/>
    <x v="14"/>
  </r>
  <r>
    <s v="2-19-vaccine_administration_route_is_unrecognized-"/>
    <n v="185"/>
    <s v="Other Facility"/>
    <x v="42"/>
    <n v="0"/>
    <n v="26"/>
    <n v="0"/>
    <s v="LT"/>
    <n v="1"/>
    <s v="PASS"/>
    <x v="14"/>
  </r>
  <r>
    <s v="2-19-vaccine_administration_route_is_unrecognized-"/>
    <n v="191"/>
    <s v="Other Facility"/>
    <x v="42"/>
    <n v="0"/>
    <n v="4"/>
    <n v="0"/>
    <s v="LT"/>
    <n v="1"/>
    <s v="PASS"/>
    <x v="14"/>
  </r>
  <r>
    <s v="2-19-vaccine_administration_route_is_unrecognized-"/>
    <n v="204"/>
    <s v="Other Facility"/>
    <x v="42"/>
    <n v="0"/>
    <n v="2"/>
    <n v="0"/>
    <s v="LT"/>
    <n v="1"/>
    <s v="PASS"/>
    <x v="14"/>
  </r>
  <r>
    <s v="2-19-vaccine_administration_route_is_unrecognized-"/>
    <n v="208"/>
    <s v="Other Facility"/>
    <x v="42"/>
    <n v="0"/>
    <n v="4"/>
    <n v="0"/>
    <s v="LT"/>
    <n v="1"/>
    <s v="PASS"/>
    <x v="14"/>
  </r>
  <r>
    <s v="2-19-vaccine_administration_route_is_unrecognized-"/>
    <n v="210"/>
    <s v="Other Facility"/>
    <x v="42"/>
    <n v="0"/>
    <n v="8"/>
    <n v="0"/>
    <s v="LT"/>
    <n v="1"/>
    <s v="PASS"/>
    <x v="14"/>
  </r>
  <r>
    <s v="2-20-vaccine_body_site_is_unrecognized-"/>
    <n v="9"/>
    <s v="Other Facility"/>
    <x v="43"/>
    <n v="0"/>
    <n v="327"/>
    <n v="0"/>
    <s v="LT"/>
    <n v="1"/>
    <s v="PASS"/>
    <x v="14"/>
  </r>
  <r>
    <s v="2-20-vaccine_body_site_is_unrecognized-"/>
    <n v="38"/>
    <s v="Other Facility"/>
    <x v="43"/>
    <n v="0"/>
    <n v="55"/>
    <n v="0"/>
    <s v="LT"/>
    <n v="1"/>
    <s v="PASS"/>
    <x v="14"/>
  </r>
  <r>
    <s v="2-20-vaccine_body_site_is_unrecognized-"/>
    <n v="65"/>
    <s v="Other Facility"/>
    <x v="43"/>
    <n v="0"/>
    <n v="63"/>
    <n v="0"/>
    <s v="LT"/>
    <n v="1"/>
    <s v="PASS"/>
    <x v="14"/>
  </r>
  <r>
    <s v="2-20-vaccine_body_site_is_unrecognized-"/>
    <n v="70"/>
    <s v="Other Facility"/>
    <x v="43"/>
    <n v="0"/>
    <n v="1577"/>
    <n v="0"/>
    <s v="LT"/>
    <n v="1"/>
    <s v="PASS"/>
    <x v="14"/>
  </r>
  <r>
    <s v="2-20-vaccine_body_site_is_unrecognized-"/>
    <n v="88"/>
    <s v="Other Facility"/>
    <x v="43"/>
    <n v="0"/>
    <n v="178"/>
    <n v="0"/>
    <s v="LT"/>
    <n v="1"/>
    <s v="PASS"/>
    <x v="14"/>
  </r>
  <r>
    <s v="2-20-vaccine_body_site_is_unrecognized-"/>
    <n v="100"/>
    <s v="Other Facility"/>
    <x v="43"/>
    <n v="0"/>
    <n v="92"/>
    <n v="0"/>
    <s v="LT"/>
    <n v="1"/>
    <s v="PASS"/>
    <x v="14"/>
  </r>
  <r>
    <s v="2-20-vaccine_body_site_is_unrecognized-"/>
    <n v="110"/>
    <s v="Other Facility"/>
    <x v="43"/>
    <n v="0"/>
    <n v="34"/>
    <n v="0"/>
    <s v="LT"/>
    <n v="1"/>
    <s v="PASS"/>
    <x v="14"/>
  </r>
  <r>
    <s v="2-20-vaccine_body_site_is_unrecognized-"/>
    <n v="119"/>
    <s v="Other Facility"/>
    <x v="43"/>
    <n v="0"/>
    <n v="350"/>
    <n v="0"/>
    <s v="LT"/>
    <n v="1"/>
    <s v="PASS"/>
    <x v="14"/>
  </r>
  <r>
    <s v="2-20-vaccine_body_site_is_unrecognized-"/>
    <n v="122"/>
    <s v="Other Facility"/>
    <x v="43"/>
    <n v="0"/>
    <n v="119"/>
    <n v="0"/>
    <s v="LT"/>
    <n v="1"/>
    <s v="PASS"/>
    <x v="14"/>
  </r>
  <r>
    <s v="2-20-vaccine_body_site_is_unrecognized-"/>
    <n v="130"/>
    <s v="Other Facility"/>
    <x v="43"/>
    <n v="0"/>
    <n v="142"/>
    <n v="0"/>
    <s v="LT"/>
    <n v="1"/>
    <s v="PASS"/>
    <x v="14"/>
  </r>
  <r>
    <s v="2-20-vaccine_body_site_is_unrecognized-"/>
    <n v="140"/>
    <s v="Other Facility"/>
    <x v="43"/>
    <n v="0"/>
    <n v="59"/>
    <n v="0"/>
    <s v="LT"/>
    <n v="1"/>
    <s v="PASS"/>
    <x v="14"/>
  </r>
  <r>
    <s v="2-20-vaccine_body_site_is_unrecognized-"/>
    <n v="146"/>
    <s v="Other Facility"/>
    <x v="43"/>
    <n v="0"/>
    <n v="13"/>
    <n v="0"/>
    <s v="LT"/>
    <n v="1"/>
    <s v="PASS"/>
    <x v="14"/>
  </r>
  <r>
    <s v="2-20-vaccine_body_site_is_unrecognized-"/>
    <n v="172"/>
    <s v="Other Facility"/>
    <x v="43"/>
    <n v="0"/>
    <n v="46"/>
    <n v="0"/>
    <s v="LT"/>
    <n v="1"/>
    <s v="PASS"/>
    <x v="14"/>
  </r>
  <r>
    <s v="2-20-vaccine_body_site_is_unrecognized-"/>
    <n v="175"/>
    <s v="Other Facility"/>
    <x v="43"/>
    <n v="0"/>
    <n v="12"/>
    <n v="0"/>
    <s v="LT"/>
    <n v="1"/>
    <s v="PASS"/>
    <x v="14"/>
  </r>
  <r>
    <s v="2-20-vaccine_body_site_is_unrecognized-"/>
    <n v="184"/>
    <s v="Other Facility"/>
    <x v="43"/>
    <n v="0"/>
    <n v="4"/>
    <n v="0"/>
    <s v="LT"/>
    <n v="1"/>
    <s v="PASS"/>
    <x v="14"/>
  </r>
  <r>
    <s v="2-20-vaccine_body_site_is_unrecognized-"/>
    <n v="185"/>
    <s v="Other Facility"/>
    <x v="43"/>
    <n v="0"/>
    <n v="26"/>
    <n v="0"/>
    <s v="LT"/>
    <n v="1"/>
    <s v="PASS"/>
    <x v="14"/>
  </r>
  <r>
    <s v="2-20-vaccine_body_site_is_unrecognized-"/>
    <n v="191"/>
    <s v="Other Facility"/>
    <x v="43"/>
    <n v="0"/>
    <n v="4"/>
    <n v="0"/>
    <s v="LT"/>
    <n v="1"/>
    <s v="PASS"/>
    <x v="14"/>
  </r>
  <r>
    <s v="2-20-vaccine_body_site_is_unrecognized-"/>
    <n v="204"/>
    <s v="Other Facility"/>
    <x v="43"/>
    <n v="0"/>
    <n v="2"/>
    <n v="0"/>
    <s v="LT"/>
    <n v="1"/>
    <s v="PASS"/>
    <x v="14"/>
  </r>
  <r>
    <s v="2-20-vaccine_body_site_is_unrecognized-"/>
    <n v="208"/>
    <s v="Other Facility"/>
    <x v="43"/>
    <n v="0"/>
    <n v="4"/>
    <n v="0"/>
    <s v="LT"/>
    <n v="1"/>
    <s v="PASS"/>
    <x v="14"/>
  </r>
  <r>
    <s v="2-20-vaccine_body_site_is_unrecognized-"/>
    <n v="210"/>
    <s v="Other Facility"/>
    <x v="43"/>
    <n v="0"/>
    <n v="8"/>
    <n v="0"/>
    <s v="LT"/>
    <n v="1"/>
    <s v="PASS"/>
    <x v="14"/>
  </r>
  <r>
    <s v="2-21-vaccination_information_source_is_administered_but_appeared_to_be_historical-"/>
    <n v="9"/>
    <s v="Other Facility"/>
    <x v="44"/>
    <n v="0"/>
    <n v="327"/>
    <n v="0"/>
    <s v="NONE"/>
    <s v="NONE"/>
    <s v="NONE"/>
    <x v="14"/>
  </r>
  <r>
    <s v="2-21-vaccination_information_source_is_administered_but_appeared_to_be_historical-"/>
    <n v="38"/>
    <s v="Other Facility"/>
    <x v="44"/>
    <n v="0"/>
    <n v="55"/>
    <n v="0"/>
    <s v="NONE"/>
    <s v="NONE"/>
    <s v="NONE"/>
    <x v="14"/>
  </r>
  <r>
    <s v="2-21-vaccination_information_source_is_administered_but_appeared_to_be_historical-"/>
    <n v="65"/>
    <s v="Other Facility"/>
    <x v="44"/>
    <n v="0"/>
    <n v="63"/>
    <n v="0"/>
    <s v="NONE"/>
    <s v="NONE"/>
    <s v="NONE"/>
    <x v="14"/>
  </r>
  <r>
    <s v="2-21-vaccination_information_source_is_administered_but_appeared_to_be_historical-"/>
    <n v="70"/>
    <s v="Other Facility"/>
    <x v="44"/>
    <n v="0"/>
    <n v="1577"/>
    <n v="0"/>
    <s v="NONE"/>
    <s v="NONE"/>
    <s v="NONE"/>
    <x v="14"/>
  </r>
  <r>
    <s v="2-21-vaccination_information_source_is_administered_but_appeared_to_be_historical-"/>
    <n v="88"/>
    <s v="Other Facility"/>
    <x v="44"/>
    <n v="0"/>
    <n v="178"/>
    <n v="0"/>
    <s v="NONE"/>
    <s v="NONE"/>
    <s v="NONE"/>
    <x v="14"/>
  </r>
  <r>
    <s v="2-21-vaccination_information_source_is_administered_but_appeared_to_be_historical-"/>
    <n v="100"/>
    <s v="Other Facility"/>
    <x v="44"/>
    <n v="0"/>
    <n v="92"/>
    <n v="0"/>
    <s v="NONE"/>
    <s v="NONE"/>
    <s v="NONE"/>
    <x v="14"/>
  </r>
  <r>
    <s v="2-21-vaccination_information_source_is_administered_but_appeared_to_be_historical-"/>
    <n v="110"/>
    <s v="Other Facility"/>
    <x v="44"/>
    <n v="0"/>
    <n v="34"/>
    <n v="0"/>
    <s v="NONE"/>
    <s v="NONE"/>
    <s v="NONE"/>
    <x v="14"/>
  </r>
  <r>
    <s v="2-21-vaccination_information_source_is_administered_but_appeared_to_be_historical-"/>
    <n v="119"/>
    <s v="Other Facility"/>
    <x v="44"/>
    <n v="0"/>
    <n v="350"/>
    <n v="0"/>
    <s v="NONE"/>
    <s v="NONE"/>
    <s v="NONE"/>
    <x v="14"/>
  </r>
  <r>
    <s v="2-21-vaccination_information_source_is_administered_but_appeared_to_be_historical-"/>
    <n v="122"/>
    <s v="Other Facility"/>
    <x v="44"/>
    <n v="0"/>
    <n v="119"/>
    <n v="0"/>
    <s v="NONE"/>
    <s v="NONE"/>
    <s v="NONE"/>
    <x v="14"/>
  </r>
  <r>
    <s v="2-21-vaccination_information_source_is_administered_but_appeared_to_be_historical-"/>
    <n v="130"/>
    <s v="Other Facility"/>
    <x v="44"/>
    <n v="0"/>
    <n v="142"/>
    <n v="0"/>
    <s v="NONE"/>
    <s v="NONE"/>
    <s v="NONE"/>
    <x v="14"/>
  </r>
  <r>
    <s v="2-21-vaccination_information_source_is_administered_but_appeared_to_be_historical-"/>
    <n v="140"/>
    <s v="Other Facility"/>
    <x v="44"/>
    <n v="0"/>
    <n v="59"/>
    <n v="0"/>
    <s v="NONE"/>
    <s v="NONE"/>
    <s v="NONE"/>
    <x v="14"/>
  </r>
  <r>
    <s v="2-21-vaccination_information_source_is_administered_but_appeared_to_be_historical-"/>
    <n v="146"/>
    <s v="Other Facility"/>
    <x v="44"/>
    <n v="0"/>
    <n v="13"/>
    <n v="0"/>
    <s v="NONE"/>
    <s v="NONE"/>
    <s v="NONE"/>
    <x v="14"/>
  </r>
  <r>
    <s v="2-21-vaccination_information_source_is_administered_but_appeared_to_be_historical-"/>
    <n v="172"/>
    <s v="Other Facility"/>
    <x v="44"/>
    <n v="0"/>
    <n v="46"/>
    <n v="0"/>
    <s v="NONE"/>
    <s v="NONE"/>
    <s v="NONE"/>
    <x v="14"/>
  </r>
  <r>
    <s v="2-21-vaccination_information_source_is_administered_but_appeared_to_be_historical-"/>
    <n v="175"/>
    <s v="Other Facility"/>
    <x v="44"/>
    <n v="0"/>
    <n v="12"/>
    <n v="0"/>
    <s v="NONE"/>
    <s v="NONE"/>
    <s v="NONE"/>
    <x v="14"/>
  </r>
  <r>
    <s v="2-21-vaccination_information_source_is_administered_but_appeared_to_be_historical-"/>
    <n v="184"/>
    <s v="Other Facility"/>
    <x v="44"/>
    <n v="0"/>
    <n v="4"/>
    <n v="0"/>
    <s v="NONE"/>
    <s v="NONE"/>
    <s v="NONE"/>
    <x v="14"/>
  </r>
  <r>
    <s v="2-21-vaccination_information_source_is_administered_but_appeared_to_be_historical-"/>
    <n v="185"/>
    <s v="Other Facility"/>
    <x v="44"/>
    <n v="0"/>
    <n v="26"/>
    <n v="0"/>
    <s v="NONE"/>
    <s v="NONE"/>
    <s v="NONE"/>
    <x v="14"/>
  </r>
  <r>
    <s v="2-21-vaccination_information_source_is_administered_but_appeared_to_be_historical-"/>
    <n v="191"/>
    <s v="Other Facility"/>
    <x v="44"/>
    <n v="0"/>
    <n v="4"/>
    <n v="0"/>
    <s v="NONE"/>
    <s v="NONE"/>
    <s v="NONE"/>
    <x v="14"/>
  </r>
  <r>
    <s v="2-21-vaccination_information_source_is_administered_but_appeared_to_be_historical-"/>
    <n v="204"/>
    <s v="Other Facility"/>
    <x v="44"/>
    <n v="0"/>
    <n v="2"/>
    <n v="0"/>
    <s v="NONE"/>
    <s v="NONE"/>
    <s v="NONE"/>
    <x v="14"/>
  </r>
  <r>
    <s v="2-21-vaccination_information_source_is_administered_but_appeared_to_be_historical-"/>
    <n v="208"/>
    <s v="Other Facility"/>
    <x v="44"/>
    <n v="0"/>
    <n v="4"/>
    <n v="0"/>
    <s v="NONE"/>
    <s v="NONE"/>
    <s v="NONE"/>
    <x v="14"/>
  </r>
  <r>
    <s v="2-21-vaccination_information_source_is_administered_but_appeared_to_be_historical-"/>
    <n v="210"/>
    <s v="Other Facility"/>
    <x v="44"/>
    <n v="0"/>
    <n v="8"/>
    <n v="0"/>
    <s v="NONE"/>
    <s v="NONE"/>
    <s v="NONE"/>
    <x v="14"/>
  </r>
  <r>
    <s v="2-22-_funding_source_does_not_match_eligibility_code"/>
    <n v="9"/>
    <s v="Other Facility"/>
    <x v="45"/>
    <n v="1"/>
    <n v="327"/>
    <n v="0.31"/>
    <s v="NONE"/>
    <s v="NONE"/>
    <s v="NONE"/>
    <x v="14"/>
  </r>
  <r>
    <s v="2-22-_funding_source_does_not_match_eligibility_code"/>
    <n v="38"/>
    <s v="Other Facility"/>
    <x v="45"/>
    <n v="2"/>
    <n v="55"/>
    <n v="3.64"/>
    <s v="NONE"/>
    <s v="NONE"/>
    <s v="NONE"/>
    <x v="14"/>
  </r>
  <r>
    <s v="2-22-_funding_source_does_not_match_eligibility_code"/>
    <n v="65"/>
    <s v="Other Facility"/>
    <x v="45"/>
    <n v="0"/>
    <n v="63"/>
    <n v="0"/>
    <s v="NONE"/>
    <s v="NONE"/>
    <s v="NONE"/>
    <x v="14"/>
  </r>
  <r>
    <s v="2-22-_funding_source_does_not_match_eligibility_code"/>
    <n v="70"/>
    <s v="Other Facility"/>
    <x v="45"/>
    <n v="0"/>
    <n v="1577"/>
    <n v="0"/>
    <s v="NONE"/>
    <s v="NONE"/>
    <s v="NONE"/>
    <x v="14"/>
  </r>
  <r>
    <s v="2-22-_funding_source_does_not_match_eligibility_code"/>
    <n v="88"/>
    <s v="Other Facility"/>
    <x v="45"/>
    <n v="7"/>
    <n v="178"/>
    <n v="3.93"/>
    <s v="NONE"/>
    <s v="NONE"/>
    <s v="NONE"/>
    <x v="14"/>
  </r>
  <r>
    <s v="2-22-_funding_source_does_not_match_eligibility_code"/>
    <n v="100"/>
    <s v="Other Facility"/>
    <x v="45"/>
    <n v="0"/>
    <n v="92"/>
    <n v="0"/>
    <s v="NONE"/>
    <s v="NONE"/>
    <s v="NONE"/>
    <x v="14"/>
  </r>
  <r>
    <s v="2-22-_funding_source_does_not_match_eligibility_code"/>
    <n v="110"/>
    <s v="Other Facility"/>
    <x v="45"/>
    <n v="0"/>
    <n v="34"/>
    <n v="0"/>
    <s v="NONE"/>
    <s v="NONE"/>
    <s v="NONE"/>
    <x v="14"/>
  </r>
  <r>
    <s v="2-22-_funding_source_does_not_match_eligibility_code"/>
    <n v="119"/>
    <s v="Other Facility"/>
    <x v="45"/>
    <n v="72"/>
    <n v="336"/>
    <n v="21.43"/>
    <s v="NONE"/>
    <s v="NONE"/>
    <s v="NONE"/>
    <x v="14"/>
  </r>
  <r>
    <s v="2-22-_funding_source_does_not_match_eligibility_code"/>
    <n v="122"/>
    <s v="Other Facility"/>
    <x v="45"/>
    <n v="0"/>
    <n v="119"/>
    <n v="0"/>
    <s v="NONE"/>
    <s v="NONE"/>
    <s v="NONE"/>
    <x v="14"/>
  </r>
  <r>
    <s v="2-22-_funding_source_does_not_match_eligibility_code"/>
    <n v="130"/>
    <s v="Other Facility"/>
    <x v="45"/>
    <n v="0"/>
    <n v="142"/>
    <n v="0"/>
    <s v="NONE"/>
    <s v="NONE"/>
    <s v="NONE"/>
    <x v="14"/>
  </r>
  <r>
    <s v="2-22-_funding_source_does_not_match_eligibility_code"/>
    <n v="140"/>
    <s v="Other Facility"/>
    <x v="45"/>
    <n v="14"/>
    <n v="59"/>
    <n v="23.73"/>
    <s v="NONE"/>
    <s v="NONE"/>
    <s v="NONE"/>
    <x v="14"/>
  </r>
  <r>
    <s v="2-22-_funding_source_does_not_match_eligibility_code"/>
    <n v="146"/>
    <s v="Other Facility"/>
    <x v="45"/>
    <n v="0"/>
    <n v="13"/>
    <n v="0"/>
    <s v="NONE"/>
    <s v="NONE"/>
    <s v="NONE"/>
    <x v="14"/>
  </r>
  <r>
    <s v="2-22-_funding_source_does_not_match_eligibility_code"/>
    <n v="172"/>
    <s v="Other Facility"/>
    <x v="45"/>
    <n v="0"/>
    <n v="46"/>
    <n v="0"/>
    <s v="NONE"/>
    <s v="NONE"/>
    <s v="NONE"/>
    <x v="14"/>
  </r>
  <r>
    <s v="2-22-_funding_source_does_not_match_eligibility_code"/>
    <n v="175"/>
    <s v="Other Facility"/>
    <x v="45"/>
    <n v="0"/>
    <n v="12"/>
    <n v="0"/>
    <s v="NONE"/>
    <s v="NONE"/>
    <s v="NONE"/>
    <x v="14"/>
  </r>
  <r>
    <s v="2-22-_funding_source_does_not_match_eligibility_code"/>
    <n v="184"/>
    <s v="Other Facility"/>
    <x v="45"/>
    <n v="0"/>
    <n v="4"/>
    <n v="0"/>
    <s v="NONE"/>
    <s v="NONE"/>
    <s v="NONE"/>
    <x v="14"/>
  </r>
  <r>
    <s v="2-22-_funding_source_does_not_match_eligibility_code"/>
    <n v="185"/>
    <s v="Other Facility"/>
    <x v="45"/>
    <n v="0"/>
    <n v="26"/>
    <n v="0"/>
    <s v="NONE"/>
    <s v="NONE"/>
    <s v="NONE"/>
    <x v="14"/>
  </r>
  <r>
    <s v="2-22-_funding_source_does_not_match_eligibility_code"/>
    <n v="191"/>
    <s v="Other Facility"/>
    <x v="45"/>
    <n v="1"/>
    <n v="4"/>
    <n v="25"/>
    <s v="NONE"/>
    <s v="NONE"/>
    <s v="NONE"/>
    <x v="14"/>
  </r>
  <r>
    <s v="2-22-_funding_source_does_not_match_eligibility_code"/>
    <n v="204"/>
    <s v="Other Facility"/>
    <x v="45"/>
    <n v="0"/>
    <n v="2"/>
    <n v="0"/>
    <s v="NONE"/>
    <s v="NONE"/>
    <s v="NONE"/>
    <x v="14"/>
  </r>
  <r>
    <s v="2-22-_funding_source_does_not_match_eligibility_code"/>
    <n v="208"/>
    <s v="Other Facility"/>
    <x v="45"/>
    <n v="0"/>
    <n v="4"/>
    <n v="0"/>
    <s v="NONE"/>
    <s v="NONE"/>
    <s v="NONE"/>
    <x v="14"/>
  </r>
  <r>
    <s v="2-22-_funding_source_does_not_match_eligibility_code"/>
    <n v="210"/>
    <s v="Other Facility"/>
    <x v="45"/>
    <n v="0"/>
    <n v="8"/>
    <n v="0"/>
    <s v="NONE"/>
    <s v="NONE"/>
    <s v="NONE"/>
    <x v="14"/>
  </r>
  <r>
    <s v="2-23-patient_dob_&gt;_120_years_ago"/>
    <s v=" "/>
    <s v="Other Facility"/>
    <x v="54"/>
    <m/>
    <m/>
    <m/>
    <m/>
    <m/>
    <m/>
    <x v="14"/>
  </r>
  <r>
    <s v="3-1-administered_vaccination_events_are_entered_into_the_iis_within_one_calendar_day_from_administration_date-"/>
    <n v="9"/>
    <s v="Other Facility"/>
    <x v="46"/>
    <n v="325"/>
    <n v="327"/>
    <n v="99.39"/>
    <s v="GT"/>
    <n v="95"/>
    <s v="PASS"/>
    <x v="14"/>
  </r>
  <r>
    <s v="3-1-administered_vaccination_events_are_entered_into_the_iis_within_one_calendar_day_from_administration_date-"/>
    <n v="38"/>
    <s v="Other Facility"/>
    <x v="46"/>
    <n v="53"/>
    <n v="55"/>
    <n v="96.36"/>
    <s v="GT"/>
    <n v="95"/>
    <s v="PASS"/>
    <x v="14"/>
  </r>
  <r>
    <s v="3-1-administered_vaccination_events_are_entered_into_the_iis_within_one_calendar_day_from_administration_date-"/>
    <n v="65"/>
    <s v="Other Facility"/>
    <x v="46"/>
    <n v="59"/>
    <n v="63"/>
    <n v="93.65"/>
    <s v="GT"/>
    <n v="95"/>
    <s v="FAIL"/>
    <x v="14"/>
  </r>
  <r>
    <s v="3-1-administered_vaccination_events_are_entered_into_the_iis_within_one_calendar_day_from_administration_date-"/>
    <n v="70"/>
    <s v="Other Facility"/>
    <x v="46"/>
    <n v="1484"/>
    <n v="1577"/>
    <n v="94.1"/>
    <s v="GT"/>
    <n v="95"/>
    <s v="FAIL"/>
    <x v="14"/>
  </r>
  <r>
    <s v="3-1-administered_vaccination_events_are_entered_into_the_iis_within_one_calendar_day_from_administration_date-"/>
    <n v="88"/>
    <s v="Other Facility"/>
    <x v="46"/>
    <n v="170"/>
    <n v="178"/>
    <n v="95.51"/>
    <s v="GT"/>
    <n v="95"/>
    <s v="PASS"/>
    <x v="14"/>
  </r>
  <r>
    <s v="3-1-administered_vaccination_events_are_entered_into_the_iis_within_one_calendar_day_from_administration_date-"/>
    <n v="100"/>
    <s v="Other Facility"/>
    <x v="46"/>
    <n v="6"/>
    <n v="91"/>
    <n v="6.59"/>
    <s v="GT"/>
    <n v="95"/>
    <s v="FAIL"/>
    <x v="14"/>
  </r>
  <r>
    <s v="3-1-administered_vaccination_events_are_entered_into_the_iis_within_one_calendar_day_from_administration_date-"/>
    <n v="110"/>
    <s v="Other Facility"/>
    <x v="46"/>
    <n v="20"/>
    <n v="34"/>
    <n v="58.82"/>
    <s v="GT"/>
    <n v="95"/>
    <s v="FAIL"/>
    <x v="14"/>
  </r>
  <r>
    <s v="3-1-administered_vaccination_events_are_entered_into_the_iis_within_one_calendar_day_from_administration_date-"/>
    <n v="119"/>
    <s v="Other Facility"/>
    <x v="46"/>
    <n v="18"/>
    <n v="350"/>
    <n v="5.14"/>
    <s v="GT"/>
    <n v="95"/>
    <s v="FAIL"/>
    <x v="14"/>
  </r>
  <r>
    <s v="3-1-administered_vaccination_events_are_entered_into_the_iis_within_one_calendar_day_from_administration_date-"/>
    <n v="122"/>
    <s v="Other Facility"/>
    <x v="46"/>
    <n v="119"/>
    <n v="119"/>
    <n v="100"/>
    <s v="GT"/>
    <n v="95"/>
    <s v="PASS"/>
    <x v="14"/>
  </r>
  <r>
    <s v="3-1-administered_vaccination_events_are_entered_into_the_iis_within_one_calendar_day_from_administration_date-"/>
    <n v="130"/>
    <s v="Other Facility"/>
    <x v="46"/>
    <n v="113"/>
    <n v="141"/>
    <n v="80.14"/>
    <s v="GT"/>
    <n v="95"/>
    <s v="FAIL"/>
    <x v="14"/>
  </r>
  <r>
    <s v="3-1-administered_vaccination_events_are_entered_into_the_iis_within_one_calendar_day_from_administration_date-"/>
    <n v="140"/>
    <s v="Other Facility"/>
    <x v="46"/>
    <n v="59"/>
    <n v="59"/>
    <n v="100"/>
    <s v="GT"/>
    <n v="95"/>
    <s v="PASS"/>
    <x v="14"/>
  </r>
  <r>
    <s v="3-1-administered_vaccination_events_are_entered_into_the_iis_within_one_calendar_day_from_administration_date-"/>
    <n v="146"/>
    <s v="Other Facility"/>
    <x v="46"/>
    <n v="8"/>
    <n v="13"/>
    <n v="61.54"/>
    <s v="GT"/>
    <n v="95"/>
    <s v="FAIL"/>
    <x v="14"/>
  </r>
  <r>
    <s v="3-1-administered_vaccination_events_are_entered_into_the_iis_within_one_calendar_day_from_administration_date-"/>
    <n v="172"/>
    <s v="Other Facility"/>
    <x v="46"/>
    <n v="46"/>
    <n v="46"/>
    <n v="100"/>
    <s v="GT"/>
    <n v="95"/>
    <s v="PASS"/>
    <x v="14"/>
  </r>
  <r>
    <s v="3-1-administered_vaccination_events_are_entered_into_the_iis_within_one_calendar_day_from_administration_date-"/>
    <n v="175"/>
    <s v="Other Facility"/>
    <x v="46"/>
    <n v="12"/>
    <n v="12"/>
    <n v="100"/>
    <s v="GT"/>
    <n v="95"/>
    <s v="PASS"/>
    <x v="14"/>
  </r>
  <r>
    <s v="3-1-administered_vaccination_events_are_entered_into_the_iis_within_one_calendar_day_from_administration_date-"/>
    <n v="184"/>
    <s v="Other Facility"/>
    <x v="46"/>
    <n v="4"/>
    <n v="4"/>
    <n v="100"/>
    <s v="GT"/>
    <n v="95"/>
    <s v="PASS"/>
    <x v="14"/>
  </r>
  <r>
    <s v="3-1-administered_vaccination_events_are_entered_into_the_iis_within_one_calendar_day_from_administration_date-"/>
    <n v="185"/>
    <s v="Other Facility"/>
    <x v="46"/>
    <n v="26"/>
    <n v="26"/>
    <n v="100"/>
    <s v="GT"/>
    <n v="95"/>
    <s v="PASS"/>
    <x v="14"/>
  </r>
  <r>
    <s v="3-1-administered_vaccination_events_are_entered_into_the_iis_within_one_calendar_day_from_administration_date-"/>
    <n v="191"/>
    <s v="Other Facility"/>
    <x v="46"/>
    <n v="0"/>
    <n v="4"/>
    <n v="0"/>
    <s v="GT"/>
    <n v="95"/>
    <s v="FAIL"/>
    <x v="14"/>
  </r>
  <r>
    <s v="3-1-administered_vaccination_events_are_entered_into_the_iis_within_one_calendar_day_from_administration_date-"/>
    <n v="204"/>
    <s v="Other Facility"/>
    <x v="46"/>
    <n v="2"/>
    <n v="2"/>
    <n v="100"/>
    <s v="GT"/>
    <n v="95"/>
    <s v="PASS"/>
    <x v="14"/>
  </r>
  <r>
    <s v="3-1-administered_vaccination_events_are_entered_into_the_iis_within_one_calendar_day_from_administration_date-"/>
    <n v="208"/>
    <s v="Other Facility"/>
    <x v="46"/>
    <n v="4"/>
    <n v="4"/>
    <n v="100"/>
    <s v="GT"/>
    <n v="95"/>
    <s v="PASS"/>
    <x v="14"/>
  </r>
  <r>
    <s v="3-1-administered_vaccination_events_are_entered_into_the_iis_within_one_calendar_day_from_administration_date-"/>
    <n v="210"/>
    <s v="Other Facility"/>
    <x v="46"/>
    <n v="8"/>
    <n v="8"/>
    <n v="100"/>
    <s v="GT"/>
    <n v="95"/>
    <s v="PASS"/>
    <x v="14"/>
  </r>
  <r>
    <s v="3-2-patient_entry_into_iis_≤30_days_from_birth"/>
    <n v="9"/>
    <s v="Other Facility"/>
    <x v="47"/>
    <n v="42"/>
    <n v="53"/>
    <n v="79.25"/>
    <s v="GT"/>
    <n v="95"/>
    <s v="FAIL"/>
    <x v="14"/>
  </r>
  <r>
    <s v="3-2-patient_entry_into_iis_≤30_days_from_birth"/>
    <n v="38"/>
    <s v="Other Facility"/>
    <x v="47"/>
    <n v="14"/>
    <n v="16"/>
    <n v="87.5"/>
    <s v="GT"/>
    <n v="95"/>
    <s v="FAIL"/>
    <x v="14"/>
  </r>
  <r>
    <s v="3-2-patient_entry_into_iis_≤30_days_from_birth"/>
    <n v="65"/>
    <s v="Other Facility"/>
    <x v="47"/>
    <n v="8"/>
    <n v="9"/>
    <n v="88.89"/>
    <s v="GT"/>
    <n v="95"/>
    <s v="FAIL"/>
    <x v="14"/>
  </r>
  <r>
    <s v="3-2-patient_entry_into_iis_≤30_days_from_birth"/>
    <n v="70"/>
    <s v="Other Facility"/>
    <x v="47"/>
    <n v="167"/>
    <n v="172"/>
    <n v="97.09"/>
    <s v="GT"/>
    <n v="95"/>
    <s v="PASS"/>
    <x v="14"/>
  </r>
  <r>
    <s v="3-2-patient_entry_into_iis_≤30_days_from_birth"/>
    <n v="88"/>
    <s v="Other Facility"/>
    <x v="47"/>
    <n v="20"/>
    <n v="24"/>
    <n v="83.33"/>
    <s v="GT"/>
    <n v="95"/>
    <s v="FAIL"/>
    <x v="14"/>
  </r>
  <r>
    <s v="3-2-patient_entry_into_iis_≤30_days_from_birth"/>
    <n v="100"/>
    <s v="Other Facility"/>
    <x v="47"/>
    <n v="78"/>
    <n v="87"/>
    <n v="89.66"/>
    <s v="GT"/>
    <n v="95"/>
    <s v="FAIL"/>
    <x v="14"/>
  </r>
  <r>
    <s v="3-2-patient_entry_into_iis_≤30_days_from_birth"/>
    <n v="110"/>
    <s v="Other Facility"/>
    <x v="47"/>
    <n v="32"/>
    <n v="32"/>
    <n v="100"/>
    <s v="GT"/>
    <n v="95"/>
    <s v="PASS"/>
    <x v="14"/>
  </r>
  <r>
    <s v="3-2-patient_entry_into_iis_≤30_days_from_birth"/>
    <n v="119"/>
    <s v="Other Facility"/>
    <x v="47"/>
    <n v="46"/>
    <n v="54"/>
    <n v="85.19"/>
    <s v="GT"/>
    <n v="95"/>
    <s v="FAIL"/>
    <x v="14"/>
  </r>
  <r>
    <s v="3-2-patient_entry_into_iis_≤30_days_from_birth"/>
    <n v="122"/>
    <s v="Other Facility"/>
    <x v="47"/>
    <n v="16"/>
    <n v="19"/>
    <n v="84.21"/>
    <s v="GT"/>
    <n v="95"/>
    <s v="FAIL"/>
    <x v="14"/>
  </r>
  <r>
    <s v="3-2-patient_entry_into_iis_≤30_days_from_birth"/>
    <n v="130"/>
    <s v="Other Facility"/>
    <x v="47"/>
    <n v="31"/>
    <n v="33"/>
    <n v="93.94"/>
    <s v="GT"/>
    <n v="95"/>
    <s v="FAIL"/>
    <x v="14"/>
  </r>
  <r>
    <s v="3-2-patient_entry_into_iis_≤30_days_from_birth"/>
    <n v="140"/>
    <s v="Other Facility"/>
    <x v="47"/>
    <n v="5"/>
    <n v="11"/>
    <n v="45.45"/>
    <s v="GT"/>
    <n v="95"/>
    <s v="FAIL"/>
    <x v="14"/>
  </r>
  <r>
    <s v="3-2-patient_entry_into_iis_≤30_days_from_birth"/>
    <n v="146"/>
    <s v="Other Facility"/>
    <x v="47"/>
    <n v="3"/>
    <n v="3"/>
    <n v="100"/>
    <s v="GT"/>
    <n v="95"/>
    <s v="PASS"/>
    <x v="14"/>
  </r>
  <r>
    <s v="3-2-patient_entry_into_iis_≤30_days_from_birth"/>
    <n v="172"/>
    <s v="Other Facility"/>
    <x v="47"/>
    <n v="6"/>
    <n v="7"/>
    <n v="85.71"/>
    <s v="GT"/>
    <n v="95"/>
    <s v="FAIL"/>
    <x v="14"/>
  </r>
  <r>
    <s v="3-2-patient_entry_into_iis_≤30_days_from_birth"/>
    <n v="175"/>
    <s v="Other Facility"/>
    <x v="47"/>
    <n v="2"/>
    <n v="2"/>
    <n v="100"/>
    <s v="GT"/>
    <n v="95"/>
    <s v="PASS"/>
    <x v="14"/>
  </r>
  <r>
    <s v="3-2-patient_entry_into_iis_≤30_days_from_birth"/>
    <n v="184"/>
    <s v="Other Facility"/>
    <x v="47"/>
    <n v="2"/>
    <n v="2"/>
    <n v="100"/>
    <s v="GT"/>
    <n v="95"/>
    <s v="PASS"/>
    <x v="14"/>
  </r>
  <r>
    <s v="3-2-patient_entry_into_iis_≤30_days_from_birth"/>
    <n v="185"/>
    <s v="Other Facility"/>
    <x v="47"/>
    <n v="5"/>
    <n v="5"/>
    <n v="100"/>
    <s v="GT"/>
    <n v="95"/>
    <s v="PASS"/>
    <x v="14"/>
  </r>
  <r>
    <s v="3-2-patient_entry_into_iis_≤30_days_from_birth"/>
    <n v="191"/>
    <s v="Other Facility"/>
    <x v="47"/>
    <n v="3"/>
    <n v="4"/>
    <n v="75"/>
    <s v="GT"/>
    <n v="95"/>
    <s v="FAIL"/>
    <x v="14"/>
  </r>
  <r>
    <s v="3-2-patient_entry_into_iis_≤30_days_from_birth"/>
    <n v="204"/>
    <s v="Other Facility"/>
    <x v="47"/>
    <n v="1"/>
    <n v="2"/>
    <n v="50"/>
    <s v="GT"/>
    <n v="95"/>
    <s v="FAIL"/>
    <x v="14"/>
  </r>
  <r>
    <s v="3-2-patient_entry_into_iis_≤30_days_from_birth"/>
    <n v="208"/>
    <s v="Other Facility"/>
    <x v="47"/>
    <n v="0"/>
    <n v="1"/>
    <n v="0"/>
    <s v="GT"/>
    <n v="95"/>
    <s v="FAIL"/>
    <x v="14"/>
  </r>
  <r>
    <s v="3-2-patient_entry_into_iis_≤30_days_from_birth"/>
    <n v="210"/>
    <s v="Other Facility"/>
    <x v="47"/>
    <n v="1"/>
    <n v="1"/>
    <n v="100"/>
    <s v="GT"/>
    <n v="95"/>
    <s v="PASS"/>
    <x v="14"/>
  </r>
  <r>
    <s v="3-3-patient_entry_into_iis_30–45_days_from_birth"/>
    <n v="9"/>
    <s v="Other Facility"/>
    <x v="48"/>
    <n v="6"/>
    <n v="53"/>
    <n v="11.32"/>
    <s v="LT"/>
    <n v="5"/>
    <s v="FAIL"/>
    <x v="14"/>
  </r>
  <r>
    <s v="3-3-patient_entry_into_iis_30–45_days_from_birth"/>
    <n v="38"/>
    <s v="Other Facility"/>
    <x v="48"/>
    <n v="0"/>
    <n v="16"/>
    <n v="0"/>
    <s v="LT"/>
    <n v="5"/>
    <s v="PASS"/>
    <x v="14"/>
  </r>
  <r>
    <s v="3-3-patient_entry_into_iis_30–45_days_from_birth"/>
    <n v="65"/>
    <s v="Other Facility"/>
    <x v="48"/>
    <n v="0"/>
    <n v="9"/>
    <n v="0"/>
    <s v="LT"/>
    <n v="5"/>
    <s v="PASS"/>
    <x v="14"/>
  </r>
  <r>
    <s v="3-3-patient_entry_into_iis_30–45_days_from_birth"/>
    <n v="70"/>
    <s v="Other Facility"/>
    <x v="48"/>
    <n v="0"/>
    <n v="172"/>
    <n v="0"/>
    <s v="LT"/>
    <n v="5"/>
    <s v="PASS"/>
    <x v="14"/>
  </r>
  <r>
    <s v="3-3-patient_entry_into_iis_30–45_days_from_birth"/>
    <n v="88"/>
    <s v="Other Facility"/>
    <x v="48"/>
    <n v="0"/>
    <n v="24"/>
    <n v="0"/>
    <s v="LT"/>
    <n v="5"/>
    <s v="PASS"/>
    <x v="14"/>
  </r>
  <r>
    <s v="3-3-patient_entry_into_iis_30–45_days_from_birth"/>
    <n v="100"/>
    <s v="Other Facility"/>
    <x v="48"/>
    <n v="8"/>
    <n v="87"/>
    <n v="9.1999999999999993"/>
    <s v="LT"/>
    <n v="5"/>
    <s v="FAIL"/>
    <x v="14"/>
  </r>
  <r>
    <s v="3-3-patient_entry_into_iis_30–45_days_from_birth"/>
    <n v="110"/>
    <s v="Other Facility"/>
    <x v="48"/>
    <n v="0"/>
    <n v="32"/>
    <n v="0"/>
    <s v="LT"/>
    <n v="5"/>
    <s v="PASS"/>
    <x v="14"/>
  </r>
  <r>
    <s v="3-3-patient_entry_into_iis_30–45_days_from_birth"/>
    <n v="119"/>
    <s v="Other Facility"/>
    <x v="48"/>
    <n v="0"/>
    <n v="54"/>
    <n v="0"/>
    <s v="LT"/>
    <n v="5"/>
    <s v="PASS"/>
    <x v="14"/>
  </r>
  <r>
    <s v="3-3-patient_entry_into_iis_30–45_days_from_birth"/>
    <n v="122"/>
    <s v="Other Facility"/>
    <x v="48"/>
    <n v="0"/>
    <n v="19"/>
    <n v="0"/>
    <s v="LT"/>
    <n v="5"/>
    <s v="PASS"/>
    <x v="14"/>
  </r>
  <r>
    <s v="3-3-patient_entry_into_iis_30–45_days_from_birth"/>
    <n v="130"/>
    <s v="Other Facility"/>
    <x v="48"/>
    <n v="0"/>
    <n v="33"/>
    <n v="0"/>
    <s v="LT"/>
    <n v="5"/>
    <s v="PASS"/>
    <x v="14"/>
  </r>
  <r>
    <s v="3-3-patient_entry_into_iis_30–45_days_from_birth"/>
    <n v="140"/>
    <s v="Other Facility"/>
    <x v="48"/>
    <n v="0"/>
    <n v="11"/>
    <n v="0"/>
    <s v="LT"/>
    <n v="5"/>
    <s v="PASS"/>
    <x v="14"/>
  </r>
  <r>
    <s v="3-3-patient_entry_into_iis_30–45_days_from_birth"/>
    <n v="146"/>
    <s v="Other Facility"/>
    <x v="48"/>
    <n v="0"/>
    <n v="3"/>
    <n v="0"/>
    <s v="LT"/>
    <n v="5"/>
    <s v="PASS"/>
    <x v="14"/>
  </r>
  <r>
    <s v="3-3-patient_entry_into_iis_30–45_days_from_birth"/>
    <n v="172"/>
    <s v="Other Facility"/>
    <x v="48"/>
    <n v="1"/>
    <n v="7"/>
    <n v="14.29"/>
    <s v="LT"/>
    <n v="5"/>
    <s v="FAIL"/>
    <x v="14"/>
  </r>
  <r>
    <s v="3-3-patient_entry_into_iis_30–45_days_from_birth"/>
    <n v="175"/>
    <s v="Other Facility"/>
    <x v="48"/>
    <n v="0"/>
    <n v="2"/>
    <n v="0"/>
    <s v="LT"/>
    <n v="5"/>
    <s v="PASS"/>
    <x v="14"/>
  </r>
  <r>
    <s v="3-3-patient_entry_into_iis_30–45_days_from_birth"/>
    <n v="184"/>
    <s v="Other Facility"/>
    <x v="48"/>
    <n v="0"/>
    <n v="2"/>
    <n v="0"/>
    <s v="LT"/>
    <n v="5"/>
    <s v="PASS"/>
    <x v="14"/>
  </r>
  <r>
    <s v="3-3-patient_entry_into_iis_30–45_days_from_birth"/>
    <n v="185"/>
    <s v="Other Facility"/>
    <x v="48"/>
    <n v="0"/>
    <n v="5"/>
    <n v="0"/>
    <s v="LT"/>
    <n v="5"/>
    <s v="PASS"/>
    <x v="14"/>
  </r>
  <r>
    <s v="3-3-patient_entry_into_iis_30–45_days_from_birth"/>
    <n v="191"/>
    <s v="Other Facility"/>
    <x v="48"/>
    <n v="0"/>
    <n v="4"/>
    <n v="0"/>
    <s v="LT"/>
    <n v="5"/>
    <s v="PASS"/>
    <x v="14"/>
  </r>
  <r>
    <s v="3-3-patient_entry_into_iis_30–45_days_from_birth"/>
    <n v="204"/>
    <s v="Other Facility"/>
    <x v="48"/>
    <n v="0"/>
    <n v="2"/>
    <n v="0"/>
    <s v="LT"/>
    <n v="5"/>
    <s v="PASS"/>
    <x v="14"/>
  </r>
  <r>
    <s v="3-3-patient_entry_into_iis_30–45_days_from_birth"/>
    <n v="208"/>
    <s v="Other Facility"/>
    <x v="48"/>
    <n v="1"/>
    <n v="1"/>
    <n v="100"/>
    <s v="LT"/>
    <n v="5"/>
    <s v="FAIL"/>
    <x v="14"/>
  </r>
  <r>
    <s v="3-3-patient_entry_into_iis_30–45_days_from_birth"/>
    <n v="210"/>
    <s v="Other Facility"/>
    <x v="48"/>
    <n v="0"/>
    <n v="1"/>
    <n v="0"/>
    <s v="LT"/>
    <n v="5"/>
    <s v="PASS"/>
    <x v="14"/>
  </r>
  <r>
    <s v="3-4-patient_entry_into_iis_45–60_days_from_birth"/>
    <n v="9"/>
    <s v="Other Facility"/>
    <x v="49"/>
    <n v="0"/>
    <n v="53"/>
    <n v="0"/>
    <s v="LT"/>
    <n v="5"/>
    <s v="PASS"/>
    <x v="14"/>
  </r>
  <r>
    <s v="3-4-patient_entry_into_iis_45–60_days_from_birth"/>
    <n v="38"/>
    <s v="Other Facility"/>
    <x v="49"/>
    <n v="0"/>
    <n v="16"/>
    <n v="0"/>
    <s v="LT"/>
    <n v="5"/>
    <s v="PASS"/>
    <x v="14"/>
  </r>
  <r>
    <s v="3-4-patient_entry_into_iis_45–60_days_from_birth"/>
    <n v="65"/>
    <s v="Other Facility"/>
    <x v="49"/>
    <n v="0"/>
    <n v="9"/>
    <n v="0"/>
    <s v="LT"/>
    <n v="5"/>
    <s v="PASS"/>
    <x v="14"/>
  </r>
  <r>
    <s v="3-4-patient_entry_into_iis_45–60_days_from_birth"/>
    <n v="70"/>
    <s v="Other Facility"/>
    <x v="49"/>
    <n v="1"/>
    <n v="172"/>
    <n v="0.57999999999999996"/>
    <s v="LT"/>
    <n v="5"/>
    <s v="PASS"/>
    <x v="14"/>
  </r>
  <r>
    <s v="3-4-patient_entry_into_iis_45–60_days_from_birth"/>
    <n v="88"/>
    <s v="Other Facility"/>
    <x v="49"/>
    <n v="0"/>
    <n v="24"/>
    <n v="0"/>
    <s v="LT"/>
    <n v="5"/>
    <s v="PASS"/>
    <x v="14"/>
  </r>
  <r>
    <s v="3-4-patient_entry_into_iis_45–60_days_from_birth"/>
    <n v="100"/>
    <s v="Other Facility"/>
    <x v="49"/>
    <n v="0"/>
    <n v="87"/>
    <n v="0"/>
    <s v="LT"/>
    <n v="5"/>
    <s v="PASS"/>
    <x v="14"/>
  </r>
  <r>
    <s v="3-4-patient_entry_into_iis_45–60_days_from_birth"/>
    <n v="110"/>
    <s v="Other Facility"/>
    <x v="49"/>
    <n v="0"/>
    <n v="32"/>
    <n v="0"/>
    <s v="LT"/>
    <n v="5"/>
    <s v="PASS"/>
    <x v="14"/>
  </r>
  <r>
    <s v="3-4-patient_entry_into_iis_45–60_days_from_birth"/>
    <n v="119"/>
    <s v="Other Facility"/>
    <x v="49"/>
    <n v="1"/>
    <n v="54"/>
    <n v="1.85"/>
    <s v="LT"/>
    <n v="5"/>
    <s v="PASS"/>
    <x v="14"/>
  </r>
  <r>
    <s v="3-4-patient_entry_into_iis_45–60_days_from_birth"/>
    <n v="122"/>
    <s v="Other Facility"/>
    <x v="49"/>
    <n v="0"/>
    <n v="19"/>
    <n v="0"/>
    <s v="LT"/>
    <n v="5"/>
    <s v="PASS"/>
    <x v="14"/>
  </r>
  <r>
    <s v="3-4-patient_entry_into_iis_45–60_days_from_birth"/>
    <n v="130"/>
    <s v="Other Facility"/>
    <x v="49"/>
    <n v="0"/>
    <n v="33"/>
    <n v="0"/>
    <s v="LT"/>
    <n v="5"/>
    <s v="PASS"/>
    <x v="14"/>
  </r>
  <r>
    <s v="3-4-patient_entry_into_iis_45–60_days_from_birth"/>
    <n v="140"/>
    <s v="Other Facility"/>
    <x v="49"/>
    <n v="1"/>
    <n v="11"/>
    <n v="9.09"/>
    <s v="LT"/>
    <n v="5"/>
    <s v="FAIL"/>
    <x v="14"/>
  </r>
  <r>
    <s v="3-4-patient_entry_into_iis_45–60_days_from_birth"/>
    <n v="146"/>
    <s v="Other Facility"/>
    <x v="49"/>
    <n v="0"/>
    <n v="3"/>
    <n v="0"/>
    <s v="LT"/>
    <n v="5"/>
    <s v="PASS"/>
    <x v="14"/>
  </r>
  <r>
    <s v="3-4-patient_entry_into_iis_45–60_days_from_birth"/>
    <n v="172"/>
    <s v="Other Facility"/>
    <x v="49"/>
    <n v="0"/>
    <n v="7"/>
    <n v="0"/>
    <s v="LT"/>
    <n v="5"/>
    <s v="PASS"/>
    <x v="14"/>
  </r>
  <r>
    <s v="3-4-patient_entry_into_iis_45–60_days_from_birth"/>
    <n v="175"/>
    <s v="Other Facility"/>
    <x v="49"/>
    <n v="0"/>
    <n v="2"/>
    <n v="0"/>
    <s v="LT"/>
    <n v="5"/>
    <s v="PASS"/>
    <x v="14"/>
  </r>
  <r>
    <s v="3-4-patient_entry_into_iis_45–60_days_from_birth"/>
    <n v="184"/>
    <s v="Other Facility"/>
    <x v="49"/>
    <n v="0"/>
    <n v="2"/>
    <n v="0"/>
    <s v="LT"/>
    <n v="5"/>
    <s v="PASS"/>
    <x v="14"/>
  </r>
  <r>
    <s v="3-4-patient_entry_into_iis_45–60_days_from_birth"/>
    <n v="185"/>
    <s v="Other Facility"/>
    <x v="49"/>
    <n v="0"/>
    <n v="5"/>
    <n v="0"/>
    <s v="LT"/>
    <n v="5"/>
    <s v="PASS"/>
    <x v="14"/>
  </r>
  <r>
    <s v="3-4-patient_entry_into_iis_45–60_days_from_birth"/>
    <n v="191"/>
    <s v="Other Facility"/>
    <x v="49"/>
    <n v="0"/>
    <n v="4"/>
    <n v="0"/>
    <s v="LT"/>
    <n v="5"/>
    <s v="PASS"/>
    <x v="14"/>
  </r>
  <r>
    <s v="3-4-patient_entry_into_iis_45–60_days_from_birth"/>
    <n v="204"/>
    <s v="Other Facility"/>
    <x v="49"/>
    <n v="0"/>
    <n v="2"/>
    <n v="0"/>
    <s v="LT"/>
    <n v="5"/>
    <s v="PASS"/>
    <x v="14"/>
  </r>
  <r>
    <s v="3-4-patient_entry_into_iis_45–60_days_from_birth"/>
    <n v="208"/>
    <s v="Other Facility"/>
    <x v="49"/>
    <n v="0"/>
    <n v="1"/>
    <n v="0"/>
    <s v="LT"/>
    <n v="5"/>
    <s v="PASS"/>
    <x v="14"/>
  </r>
  <r>
    <s v="3-4-patient_entry_into_iis_45–60_days_from_birth"/>
    <n v="210"/>
    <s v="Other Facility"/>
    <x v="49"/>
    <n v="0"/>
    <n v="1"/>
    <n v="0"/>
    <s v="LT"/>
    <n v="5"/>
    <s v="PASS"/>
    <x v="14"/>
  </r>
  <r>
    <s v="3-5-patient_entry_into_iis_&gt;_60_days_from_birth"/>
    <n v="9"/>
    <s v="Other Facility"/>
    <x v="50"/>
    <n v="5"/>
    <n v="53"/>
    <n v="9.43"/>
    <s v="LT"/>
    <n v="5"/>
    <s v="FAIL"/>
    <x v="14"/>
  </r>
  <r>
    <s v="3-5-patient_entry_into_iis_&gt;_60_days_from_birth"/>
    <n v="38"/>
    <s v="Other Facility"/>
    <x v="50"/>
    <n v="2"/>
    <n v="16"/>
    <n v="12.5"/>
    <s v="LT"/>
    <n v="5"/>
    <s v="FAIL"/>
    <x v="14"/>
  </r>
  <r>
    <s v="3-5-patient_entry_into_iis_&gt;_60_days_from_birth"/>
    <n v="65"/>
    <s v="Other Facility"/>
    <x v="50"/>
    <n v="1"/>
    <n v="9"/>
    <n v="11.11"/>
    <s v="LT"/>
    <n v="5"/>
    <s v="FAIL"/>
    <x v="14"/>
  </r>
  <r>
    <s v="3-5-patient_entry_into_iis_&gt;_60_days_from_birth"/>
    <n v="70"/>
    <s v="Other Facility"/>
    <x v="50"/>
    <n v="4"/>
    <n v="172"/>
    <n v="2.33"/>
    <s v="LT"/>
    <n v="5"/>
    <s v="PASS"/>
    <x v="14"/>
  </r>
  <r>
    <s v="3-5-patient_entry_into_iis_&gt;_60_days_from_birth"/>
    <n v="88"/>
    <s v="Other Facility"/>
    <x v="50"/>
    <n v="4"/>
    <n v="24"/>
    <n v="16.670000000000002"/>
    <s v="LT"/>
    <n v="5"/>
    <s v="FAIL"/>
    <x v="14"/>
  </r>
  <r>
    <s v="3-5-patient_entry_into_iis_&gt;_60_days_from_birth"/>
    <n v="100"/>
    <s v="Other Facility"/>
    <x v="50"/>
    <n v="1"/>
    <n v="87"/>
    <n v="1.1499999999999999"/>
    <s v="LT"/>
    <n v="5"/>
    <s v="PASS"/>
    <x v="14"/>
  </r>
  <r>
    <s v="3-5-patient_entry_into_iis_&gt;_60_days_from_birth"/>
    <n v="110"/>
    <s v="Other Facility"/>
    <x v="50"/>
    <n v="0"/>
    <n v="32"/>
    <n v="0"/>
    <s v="LT"/>
    <n v="5"/>
    <s v="PASS"/>
    <x v="14"/>
  </r>
  <r>
    <s v="3-5-patient_entry_into_iis_&gt;_60_days_from_birth"/>
    <n v="119"/>
    <s v="Other Facility"/>
    <x v="50"/>
    <n v="7"/>
    <n v="54"/>
    <n v="12.96"/>
    <s v="LT"/>
    <n v="5"/>
    <s v="FAIL"/>
    <x v="14"/>
  </r>
  <r>
    <s v="3-5-patient_entry_into_iis_&gt;_60_days_from_birth"/>
    <n v="122"/>
    <s v="Other Facility"/>
    <x v="50"/>
    <n v="3"/>
    <n v="19"/>
    <n v="15.79"/>
    <s v="LT"/>
    <n v="5"/>
    <s v="FAIL"/>
    <x v="14"/>
  </r>
  <r>
    <s v="3-5-patient_entry_into_iis_&gt;_60_days_from_birth"/>
    <n v="130"/>
    <s v="Other Facility"/>
    <x v="50"/>
    <n v="2"/>
    <n v="33"/>
    <n v="6.06"/>
    <s v="LT"/>
    <n v="5"/>
    <s v="FAIL"/>
    <x v="14"/>
  </r>
  <r>
    <s v="3-5-patient_entry_into_iis_&gt;_60_days_from_birth"/>
    <n v="140"/>
    <s v="Other Facility"/>
    <x v="50"/>
    <n v="5"/>
    <n v="11"/>
    <n v="45.45"/>
    <s v="LT"/>
    <n v="5"/>
    <s v="FAIL"/>
    <x v="14"/>
  </r>
  <r>
    <s v="3-5-patient_entry_into_iis_&gt;_60_days_from_birth"/>
    <n v="146"/>
    <s v="Other Facility"/>
    <x v="50"/>
    <n v="0"/>
    <n v="3"/>
    <n v="0"/>
    <s v="LT"/>
    <n v="5"/>
    <s v="PASS"/>
    <x v="14"/>
  </r>
  <r>
    <s v="3-5-patient_entry_into_iis_&gt;_60_days_from_birth"/>
    <n v="172"/>
    <s v="Other Facility"/>
    <x v="50"/>
    <n v="0"/>
    <n v="7"/>
    <n v="0"/>
    <s v="LT"/>
    <n v="5"/>
    <s v="PASS"/>
    <x v="14"/>
  </r>
  <r>
    <s v="3-5-patient_entry_into_iis_&gt;_60_days_from_birth"/>
    <n v="175"/>
    <s v="Other Facility"/>
    <x v="50"/>
    <n v="0"/>
    <n v="2"/>
    <n v="0"/>
    <s v="LT"/>
    <n v="5"/>
    <s v="PASS"/>
    <x v="14"/>
  </r>
  <r>
    <s v="3-5-patient_entry_into_iis_&gt;_60_days_from_birth"/>
    <n v="184"/>
    <s v="Other Facility"/>
    <x v="50"/>
    <n v="0"/>
    <n v="2"/>
    <n v="0"/>
    <s v="LT"/>
    <n v="5"/>
    <s v="PASS"/>
    <x v="14"/>
  </r>
  <r>
    <s v="3-5-patient_entry_into_iis_&gt;_60_days_from_birth"/>
    <n v="185"/>
    <s v="Other Facility"/>
    <x v="50"/>
    <n v="0"/>
    <n v="5"/>
    <n v="0"/>
    <s v="LT"/>
    <n v="5"/>
    <s v="PASS"/>
    <x v="14"/>
  </r>
  <r>
    <s v="3-5-patient_entry_into_iis_&gt;_60_days_from_birth"/>
    <n v="191"/>
    <s v="Other Facility"/>
    <x v="50"/>
    <n v="1"/>
    <n v="4"/>
    <n v="25"/>
    <s v="LT"/>
    <n v="5"/>
    <s v="FAIL"/>
    <x v="14"/>
  </r>
  <r>
    <s v="3-5-patient_entry_into_iis_&gt;_60_days_from_birth"/>
    <n v="204"/>
    <s v="Other Facility"/>
    <x v="50"/>
    <n v="1"/>
    <n v="2"/>
    <n v="50"/>
    <s v="LT"/>
    <n v="5"/>
    <s v="FAIL"/>
    <x v="14"/>
  </r>
  <r>
    <s v="3-5-patient_entry_into_iis_&gt;_60_days_from_birth"/>
    <n v="208"/>
    <s v="Other Facility"/>
    <x v="50"/>
    <n v="0"/>
    <n v="1"/>
    <n v="0"/>
    <s v="LT"/>
    <n v="5"/>
    <s v="PASS"/>
    <x v="14"/>
  </r>
  <r>
    <s v="3-5-patient_entry_into_iis_&gt;_60_days_from_birth"/>
    <n v="210"/>
    <s v="Other Facility"/>
    <x v="50"/>
    <n v="0"/>
    <n v="1"/>
    <n v="0"/>
    <s v="LT"/>
    <n v="5"/>
    <s v="PASS"/>
    <x v="14"/>
  </r>
  <r>
    <s v="3-6-administered_dose_entry_into_iis_2-7_days_from_admin_date"/>
    <n v="9"/>
    <s v="Other Facility"/>
    <x v="51"/>
    <n v="0"/>
    <n v="327"/>
    <n v="0"/>
    <s v="LT"/>
    <n v="5"/>
    <s v="PASS"/>
    <x v="14"/>
  </r>
  <r>
    <s v="3-6-administered_dose_entry_into_iis_2-7_days_from_admin_date"/>
    <n v="38"/>
    <s v="Other Facility"/>
    <x v="51"/>
    <n v="1"/>
    <n v="55"/>
    <n v="1.82"/>
    <s v="LT"/>
    <n v="5"/>
    <s v="PASS"/>
    <x v="14"/>
  </r>
  <r>
    <s v="3-6-administered_dose_entry_into_iis_2-7_days_from_admin_date"/>
    <n v="65"/>
    <s v="Other Facility"/>
    <x v="51"/>
    <n v="2"/>
    <n v="63"/>
    <n v="3.17"/>
    <s v="LT"/>
    <n v="5"/>
    <s v="PASS"/>
    <x v="14"/>
  </r>
  <r>
    <s v="3-6-administered_dose_entry_into_iis_2-7_days_from_admin_date"/>
    <n v="70"/>
    <s v="Other Facility"/>
    <x v="51"/>
    <n v="32"/>
    <n v="1577"/>
    <n v="2.0299999999999998"/>
    <s v="LT"/>
    <n v="5"/>
    <s v="PASS"/>
    <x v="14"/>
  </r>
  <r>
    <s v="3-6-administered_dose_entry_into_iis_2-7_days_from_admin_date"/>
    <n v="88"/>
    <s v="Other Facility"/>
    <x v="51"/>
    <n v="6"/>
    <n v="178"/>
    <n v="3.37"/>
    <s v="LT"/>
    <n v="5"/>
    <s v="PASS"/>
    <x v="14"/>
  </r>
  <r>
    <s v="3-6-administered_dose_entry_into_iis_2-7_days_from_admin_date"/>
    <n v="100"/>
    <s v="Other Facility"/>
    <x v="51"/>
    <n v="35"/>
    <n v="91"/>
    <n v="38.46"/>
    <s v="LT"/>
    <n v="5"/>
    <s v="FAIL"/>
    <x v="14"/>
  </r>
  <r>
    <s v="3-6-administered_dose_entry_into_iis_2-7_days_from_admin_date"/>
    <n v="110"/>
    <s v="Other Facility"/>
    <x v="51"/>
    <n v="12"/>
    <n v="34"/>
    <n v="35.29"/>
    <s v="LT"/>
    <n v="5"/>
    <s v="FAIL"/>
    <x v="14"/>
  </r>
  <r>
    <s v="3-6-administered_dose_entry_into_iis_2-7_days_from_admin_date"/>
    <n v="119"/>
    <s v="Other Facility"/>
    <x v="51"/>
    <n v="29"/>
    <n v="350"/>
    <n v="8.2899999999999991"/>
    <s v="LT"/>
    <n v="5"/>
    <s v="FAIL"/>
    <x v="14"/>
  </r>
  <r>
    <s v="3-6-administered_dose_entry_into_iis_2-7_days_from_admin_date"/>
    <n v="122"/>
    <s v="Other Facility"/>
    <x v="51"/>
    <n v="0"/>
    <n v="119"/>
    <n v="0"/>
    <s v="LT"/>
    <n v="5"/>
    <s v="PASS"/>
    <x v="14"/>
  </r>
  <r>
    <s v="3-6-administered_dose_entry_into_iis_2-7_days_from_admin_date"/>
    <n v="130"/>
    <s v="Other Facility"/>
    <x v="51"/>
    <n v="25"/>
    <n v="141"/>
    <n v="17.73"/>
    <s v="LT"/>
    <n v="5"/>
    <s v="FAIL"/>
    <x v="14"/>
  </r>
  <r>
    <s v="3-6-administered_dose_entry_into_iis_2-7_days_from_admin_date"/>
    <n v="140"/>
    <s v="Other Facility"/>
    <x v="51"/>
    <n v="0"/>
    <n v="59"/>
    <n v="0"/>
    <s v="LT"/>
    <n v="5"/>
    <s v="PASS"/>
    <x v="14"/>
  </r>
  <r>
    <s v="3-6-administered_dose_entry_into_iis_2-7_days_from_admin_date"/>
    <n v="146"/>
    <s v="Other Facility"/>
    <x v="51"/>
    <n v="0"/>
    <n v="13"/>
    <n v="0"/>
    <s v="LT"/>
    <n v="5"/>
    <s v="PASS"/>
    <x v="14"/>
  </r>
  <r>
    <s v="3-6-administered_dose_entry_into_iis_2-7_days_from_admin_date"/>
    <n v="172"/>
    <s v="Other Facility"/>
    <x v="51"/>
    <n v="0"/>
    <n v="46"/>
    <n v="0"/>
    <s v="LT"/>
    <n v="5"/>
    <s v="PASS"/>
    <x v="14"/>
  </r>
  <r>
    <s v="3-6-administered_dose_entry_into_iis_2-7_days_from_admin_date"/>
    <n v="175"/>
    <s v="Other Facility"/>
    <x v="51"/>
    <n v="0"/>
    <n v="12"/>
    <n v="0"/>
    <s v="LT"/>
    <n v="5"/>
    <s v="PASS"/>
    <x v="14"/>
  </r>
  <r>
    <s v="3-6-administered_dose_entry_into_iis_2-7_days_from_admin_date"/>
    <n v="184"/>
    <s v="Other Facility"/>
    <x v="51"/>
    <n v="0"/>
    <n v="4"/>
    <n v="0"/>
    <s v="LT"/>
    <n v="5"/>
    <s v="PASS"/>
    <x v="14"/>
  </r>
  <r>
    <s v="3-6-administered_dose_entry_into_iis_2-7_days_from_admin_date"/>
    <n v="185"/>
    <s v="Other Facility"/>
    <x v="51"/>
    <n v="0"/>
    <n v="26"/>
    <n v="0"/>
    <s v="LT"/>
    <n v="5"/>
    <s v="PASS"/>
    <x v="14"/>
  </r>
  <r>
    <s v="3-6-administered_dose_entry_into_iis_2-7_days_from_admin_date"/>
    <n v="191"/>
    <s v="Other Facility"/>
    <x v="51"/>
    <n v="1"/>
    <n v="4"/>
    <n v="25"/>
    <s v="LT"/>
    <n v="5"/>
    <s v="FAIL"/>
    <x v="14"/>
  </r>
  <r>
    <s v="3-6-administered_dose_entry_into_iis_2-7_days_from_admin_date"/>
    <n v="204"/>
    <s v="Other Facility"/>
    <x v="51"/>
    <n v="0"/>
    <n v="2"/>
    <n v="0"/>
    <s v="LT"/>
    <n v="5"/>
    <s v="PASS"/>
    <x v="14"/>
  </r>
  <r>
    <s v="3-6-administered_dose_entry_into_iis_2-7_days_from_admin_date"/>
    <n v="208"/>
    <s v="Other Facility"/>
    <x v="51"/>
    <n v="0"/>
    <n v="4"/>
    <n v="0"/>
    <s v="LT"/>
    <n v="5"/>
    <s v="PASS"/>
    <x v="14"/>
  </r>
  <r>
    <s v="3-6-administered_dose_entry_into_iis_2-7_days_from_admin_date"/>
    <n v="210"/>
    <s v="Other Facility"/>
    <x v="51"/>
    <n v="0"/>
    <n v="8"/>
    <n v="0"/>
    <s v="LT"/>
    <n v="5"/>
    <s v="PASS"/>
    <x v="14"/>
  </r>
  <r>
    <s v="3-7-administered_dose_entry_into_iis_8-14_days_from_admin_date"/>
    <n v="9"/>
    <s v="Other Facility"/>
    <x v="52"/>
    <n v="0"/>
    <n v="327"/>
    <n v="0"/>
    <s v="LT"/>
    <n v="5"/>
    <s v="PASS"/>
    <x v="14"/>
  </r>
  <r>
    <s v="3-7-administered_dose_entry_into_iis_8-14_days_from_admin_date"/>
    <n v="38"/>
    <s v="Other Facility"/>
    <x v="52"/>
    <n v="0"/>
    <n v="55"/>
    <n v="0"/>
    <s v="LT"/>
    <n v="5"/>
    <s v="PASS"/>
    <x v="14"/>
  </r>
  <r>
    <s v="3-7-administered_dose_entry_into_iis_8-14_days_from_admin_date"/>
    <n v="65"/>
    <s v="Other Facility"/>
    <x v="52"/>
    <n v="0"/>
    <n v="63"/>
    <n v="0"/>
    <s v="LT"/>
    <n v="5"/>
    <s v="PASS"/>
    <x v="14"/>
  </r>
  <r>
    <s v="3-7-administered_dose_entry_into_iis_8-14_days_from_admin_date"/>
    <n v="70"/>
    <s v="Other Facility"/>
    <x v="52"/>
    <n v="15"/>
    <n v="1577"/>
    <n v="0.95"/>
    <s v="LT"/>
    <n v="5"/>
    <s v="PASS"/>
    <x v="14"/>
  </r>
  <r>
    <s v="3-7-administered_dose_entry_into_iis_8-14_days_from_admin_date"/>
    <n v="88"/>
    <s v="Other Facility"/>
    <x v="52"/>
    <n v="0"/>
    <n v="178"/>
    <n v="0"/>
    <s v="LT"/>
    <n v="5"/>
    <s v="PASS"/>
    <x v="14"/>
  </r>
  <r>
    <s v="3-7-administered_dose_entry_into_iis_8-14_days_from_admin_date"/>
    <n v="100"/>
    <s v="Other Facility"/>
    <x v="52"/>
    <n v="8"/>
    <n v="91"/>
    <n v="8.7899999999999991"/>
    <s v="LT"/>
    <n v="5"/>
    <s v="FAIL"/>
    <x v="14"/>
  </r>
  <r>
    <s v="3-7-administered_dose_entry_into_iis_8-14_days_from_admin_date"/>
    <n v="110"/>
    <s v="Other Facility"/>
    <x v="52"/>
    <n v="1"/>
    <n v="34"/>
    <n v="2.94"/>
    <s v="LT"/>
    <n v="5"/>
    <s v="PASS"/>
    <x v="14"/>
  </r>
  <r>
    <s v="3-7-administered_dose_entry_into_iis_8-14_days_from_admin_date"/>
    <n v="119"/>
    <s v="Other Facility"/>
    <x v="52"/>
    <n v="15"/>
    <n v="350"/>
    <n v="4.29"/>
    <s v="LT"/>
    <n v="5"/>
    <s v="PASS"/>
    <x v="14"/>
  </r>
  <r>
    <s v="3-7-administered_dose_entry_into_iis_8-14_days_from_admin_date"/>
    <n v="122"/>
    <s v="Other Facility"/>
    <x v="52"/>
    <n v="0"/>
    <n v="119"/>
    <n v="0"/>
    <s v="LT"/>
    <n v="5"/>
    <s v="PASS"/>
    <x v="14"/>
  </r>
  <r>
    <s v="3-7-administered_dose_entry_into_iis_8-14_days_from_admin_date"/>
    <n v="130"/>
    <s v="Other Facility"/>
    <x v="52"/>
    <n v="2"/>
    <n v="141"/>
    <n v="1.42"/>
    <s v="LT"/>
    <n v="5"/>
    <s v="PASS"/>
    <x v="14"/>
  </r>
  <r>
    <s v="3-7-administered_dose_entry_into_iis_8-14_days_from_admin_date"/>
    <n v="140"/>
    <s v="Other Facility"/>
    <x v="52"/>
    <n v="0"/>
    <n v="59"/>
    <n v="0"/>
    <s v="LT"/>
    <n v="5"/>
    <s v="PASS"/>
    <x v="14"/>
  </r>
  <r>
    <s v="3-7-administered_dose_entry_into_iis_8-14_days_from_admin_date"/>
    <n v="146"/>
    <s v="Other Facility"/>
    <x v="52"/>
    <n v="0"/>
    <n v="13"/>
    <n v="0"/>
    <s v="LT"/>
    <n v="5"/>
    <s v="PASS"/>
    <x v="14"/>
  </r>
  <r>
    <s v="3-7-administered_dose_entry_into_iis_8-14_days_from_admin_date"/>
    <n v="172"/>
    <s v="Other Facility"/>
    <x v="52"/>
    <n v="0"/>
    <n v="46"/>
    <n v="0"/>
    <s v="LT"/>
    <n v="5"/>
    <s v="PASS"/>
    <x v="14"/>
  </r>
  <r>
    <s v="3-7-administered_dose_entry_into_iis_8-14_days_from_admin_date"/>
    <n v="175"/>
    <s v="Other Facility"/>
    <x v="52"/>
    <n v="0"/>
    <n v="12"/>
    <n v="0"/>
    <s v="LT"/>
    <n v="5"/>
    <s v="PASS"/>
    <x v="14"/>
  </r>
  <r>
    <s v="3-7-administered_dose_entry_into_iis_8-14_days_from_admin_date"/>
    <n v="184"/>
    <s v="Other Facility"/>
    <x v="52"/>
    <n v="0"/>
    <n v="4"/>
    <n v="0"/>
    <s v="LT"/>
    <n v="5"/>
    <s v="PASS"/>
    <x v="14"/>
  </r>
  <r>
    <s v="3-7-administered_dose_entry_into_iis_8-14_days_from_admin_date"/>
    <n v="185"/>
    <s v="Other Facility"/>
    <x v="52"/>
    <n v="0"/>
    <n v="26"/>
    <n v="0"/>
    <s v="LT"/>
    <n v="5"/>
    <s v="PASS"/>
    <x v="14"/>
  </r>
  <r>
    <s v="3-7-administered_dose_entry_into_iis_8-14_days_from_admin_date"/>
    <n v="191"/>
    <s v="Other Facility"/>
    <x v="52"/>
    <n v="0"/>
    <n v="4"/>
    <n v="0"/>
    <s v="LT"/>
    <n v="5"/>
    <s v="PASS"/>
    <x v="14"/>
  </r>
  <r>
    <s v="3-7-administered_dose_entry_into_iis_8-14_days_from_admin_date"/>
    <n v="204"/>
    <s v="Other Facility"/>
    <x v="52"/>
    <n v="0"/>
    <n v="2"/>
    <n v="0"/>
    <s v="LT"/>
    <n v="5"/>
    <s v="PASS"/>
    <x v="14"/>
  </r>
  <r>
    <s v="3-7-administered_dose_entry_into_iis_8-14_days_from_admin_date"/>
    <n v="208"/>
    <s v="Other Facility"/>
    <x v="52"/>
    <n v="0"/>
    <n v="4"/>
    <n v="0"/>
    <s v="LT"/>
    <n v="5"/>
    <s v="PASS"/>
    <x v="14"/>
  </r>
  <r>
    <s v="3-7-administered_dose_entry_into_iis_8-14_days_from_admin_date"/>
    <n v="210"/>
    <s v="Other Facility"/>
    <x v="52"/>
    <n v="0"/>
    <n v="8"/>
    <n v="0"/>
    <s v="LT"/>
    <n v="5"/>
    <s v="PASS"/>
    <x v="14"/>
  </r>
  <r>
    <s v="3-8-administered_dose_entry_into_iis_&gt;_14_days_from_admin_date"/>
    <n v="9"/>
    <s v="Other Facility"/>
    <x v="53"/>
    <n v="2"/>
    <n v="327"/>
    <n v="0.61"/>
    <s v="LT"/>
    <n v="5"/>
    <s v="PASS"/>
    <x v="14"/>
  </r>
  <r>
    <s v="3-8-administered_dose_entry_into_iis_&gt;_14_days_from_admin_date"/>
    <n v="38"/>
    <s v="Other Facility"/>
    <x v="53"/>
    <n v="1"/>
    <n v="55"/>
    <n v="1.82"/>
    <s v="LT"/>
    <n v="5"/>
    <s v="PASS"/>
    <x v="14"/>
  </r>
  <r>
    <s v="3-8-administered_dose_entry_into_iis_&gt;_14_days_from_admin_date"/>
    <n v="65"/>
    <s v="Other Facility"/>
    <x v="53"/>
    <n v="2"/>
    <n v="63"/>
    <n v="3.17"/>
    <s v="LT"/>
    <n v="5"/>
    <s v="PASS"/>
    <x v="14"/>
  </r>
  <r>
    <s v="3-8-administered_dose_entry_into_iis_&gt;_14_days_from_admin_date"/>
    <n v="70"/>
    <s v="Other Facility"/>
    <x v="53"/>
    <n v="46"/>
    <n v="1577"/>
    <n v="2.92"/>
    <s v="LT"/>
    <n v="5"/>
    <s v="PASS"/>
    <x v="14"/>
  </r>
  <r>
    <s v="3-8-administered_dose_entry_into_iis_&gt;_14_days_from_admin_date"/>
    <n v="88"/>
    <s v="Other Facility"/>
    <x v="53"/>
    <n v="2"/>
    <n v="178"/>
    <n v="1.1200000000000001"/>
    <s v="LT"/>
    <n v="5"/>
    <s v="PASS"/>
    <x v="14"/>
  </r>
  <r>
    <s v="3-8-administered_dose_entry_into_iis_&gt;_14_days_from_admin_date"/>
    <n v="100"/>
    <s v="Other Facility"/>
    <x v="53"/>
    <n v="42"/>
    <n v="91"/>
    <n v="46.15"/>
    <s v="LT"/>
    <n v="5"/>
    <s v="FAIL"/>
    <x v="14"/>
  </r>
  <r>
    <s v="3-8-administered_dose_entry_into_iis_&gt;_14_days_from_admin_date"/>
    <n v="110"/>
    <s v="Other Facility"/>
    <x v="53"/>
    <n v="1"/>
    <n v="34"/>
    <n v="2.94"/>
    <s v="LT"/>
    <n v="5"/>
    <s v="PASS"/>
    <x v="14"/>
  </r>
  <r>
    <s v="3-8-administered_dose_entry_into_iis_&gt;_14_days_from_admin_date"/>
    <n v="119"/>
    <s v="Other Facility"/>
    <x v="53"/>
    <n v="288"/>
    <n v="350"/>
    <n v="82.29"/>
    <s v="LT"/>
    <n v="5"/>
    <s v="FAIL"/>
    <x v="14"/>
  </r>
  <r>
    <s v="3-8-administered_dose_entry_into_iis_&gt;_14_days_from_admin_date"/>
    <n v="122"/>
    <s v="Other Facility"/>
    <x v="53"/>
    <n v="0"/>
    <n v="119"/>
    <n v="0"/>
    <s v="LT"/>
    <n v="5"/>
    <s v="PASS"/>
    <x v="14"/>
  </r>
  <r>
    <s v="3-8-administered_dose_entry_into_iis_&gt;_14_days_from_admin_date"/>
    <n v="130"/>
    <s v="Other Facility"/>
    <x v="53"/>
    <n v="1"/>
    <n v="141"/>
    <n v="0.71"/>
    <s v="LT"/>
    <n v="5"/>
    <s v="PASS"/>
    <x v="14"/>
  </r>
  <r>
    <s v="3-8-administered_dose_entry_into_iis_&gt;_14_days_from_admin_date"/>
    <n v="140"/>
    <s v="Other Facility"/>
    <x v="53"/>
    <n v="0"/>
    <n v="59"/>
    <n v="0"/>
    <s v="LT"/>
    <n v="5"/>
    <s v="PASS"/>
    <x v="14"/>
  </r>
  <r>
    <s v="3-8-administered_dose_entry_into_iis_&gt;_14_days_from_admin_date"/>
    <n v="146"/>
    <s v="Other Facility"/>
    <x v="53"/>
    <n v="5"/>
    <n v="13"/>
    <n v="38.46"/>
    <s v="LT"/>
    <n v="5"/>
    <s v="FAIL"/>
    <x v="14"/>
  </r>
  <r>
    <s v="3-8-administered_dose_entry_into_iis_&gt;_14_days_from_admin_date"/>
    <n v="172"/>
    <s v="Other Facility"/>
    <x v="53"/>
    <n v="0"/>
    <n v="46"/>
    <n v="0"/>
    <s v="LT"/>
    <n v="5"/>
    <s v="PASS"/>
    <x v="14"/>
  </r>
  <r>
    <s v="3-8-administered_dose_entry_into_iis_&gt;_14_days_from_admin_date"/>
    <n v="175"/>
    <s v="Other Facility"/>
    <x v="53"/>
    <n v="0"/>
    <n v="12"/>
    <n v="0"/>
    <s v="LT"/>
    <n v="5"/>
    <s v="PASS"/>
    <x v="14"/>
  </r>
  <r>
    <s v="3-8-administered_dose_entry_into_iis_&gt;_14_days_from_admin_date"/>
    <n v="184"/>
    <s v="Other Facility"/>
    <x v="53"/>
    <n v="0"/>
    <n v="4"/>
    <n v="0"/>
    <s v="LT"/>
    <n v="5"/>
    <s v="PASS"/>
    <x v="14"/>
  </r>
  <r>
    <s v="3-8-administered_dose_entry_into_iis_&gt;_14_days_from_admin_date"/>
    <n v="185"/>
    <s v="Other Facility"/>
    <x v="53"/>
    <n v="0"/>
    <n v="26"/>
    <n v="0"/>
    <s v="LT"/>
    <n v="5"/>
    <s v="PASS"/>
    <x v="14"/>
  </r>
  <r>
    <s v="3-8-administered_dose_entry_into_iis_&gt;_14_days_from_admin_date"/>
    <n v="191"/>
    <s v="Other Facility"/>
    <x v="53"/>
    <n v="3"/>
    <n v="4"/>
    <n v="75"/>
    <s v="LT"/>
    <n v="5"/>
    <s v="FAIL"/>
    <x v="14"/>
  </r>
  <r>
    <s v="3-8-administered_dose_entry_into_iis_&gt;_14_days_from_admin_date"/>
    <n v="204"/>
    <s v="Other Facility"/>
    <x v="53"/>
    <n v="0"/>
    <n v="2"/>
    <n v="0"/>
    <s v="LT"/>
    <n v="5"/>
    <s v="PASS"/>
    <x v="14"/>
  </r>
  <r>
    <s v="3-8-administered_dose_entry_into_iis_&gt;_14_days_from_admin_date"/>
    <n v="208"/>
    <s v="Other Facility"/>
    <x v="53"/>
    <n v="0"/>
    <n v="4"/>
    <n v="0"/>
    <s v="LT"/>
    <n v="5"/>
    <s v="PASS"/>
    <x v="14"/>
  </r>
  <r>
    <s v="3-8-administered_dose_entry_into_iis_&gt;_14_days_from_admin_date"/>
    <n v="210"/>
    <s v="Other Facility"/>
    <x v="53"/>
    <n v="0"/>
    <n v="8"/>
    <n v="0"/>
    <s v="LT"/>
    <n v="5"/>
    <s v="PASS"/>
    <x v="14"/>
  </r>
  <r>
    <s v="1-1-patient_first_name_is_present-"/>
    <n v="99"/>
    <s v="Riverview Community Hospital 171"/>
    <x v="0"/>
    <n v="25"/>
    <n v="25"/>
    <n v="100"/>
    <s v="GT"/>
    <n v="99"/>
    <s v="PASS"/>
    <x v="0"/>
  </r>
  <r>
    <s v="1-2-patient_middle_name_is_present-"/>
    <n v="99"/>
    <s v="Riverview Community Hospital 171"/>
    <x v="1"/>
    <n v="24"/>
    <n v="25"/>
    <n v="96"/>
    <s v="GT"/>
    <n v="75"/>
    <s v="PASS"/>
    <x v="0"/>
  </r>
  <r>
    <s v="1-3-patient_name_last_is_present-"/>
    <n v="99"/>
    <s v="Riverview Community Hospital 171"/>
    <x v="2"/>
    <n v="25"/>
    <n v="25"/>
    <n v="100"/>
    <s v="GT"/>
    <n v="99"/>
    <s v="PASS"/>
    <x v="0"/>
  </r>
  <r>
    <s v="1-4-patient_birth_date_is_present-_x0009_"/>
    <n v="99"/>
    <s v="Riverview Community Hospital 171"/>
    <x v="3"/>
    <n v="25"/>
    <n v="25"/>
    <n v="100"/>
    <s v="GT"/>
    <n v="99"/>
    <s v="PASS"/>
    <x v="0"/>
  </r>
  <r>
    <s v="1-5-patient_gender_is_present-"/>
    <n v="99"/>
    <s v="Riverview Community Hospital 171"/>
    <x v="4"/>
    <n v="25"/>
    <n v="25"/>
    <n v="100"/>
    <s v="GT"/>
    <n v="99"/>
    <s v="PASS"/>
    <x v="0"/>
  </r>
  <r>
    <s v="1-6-patient_address_street_is_present-"/>
    <n v="99"/>
    <s v="Riverview Community Hospital 171"/>
    <x v="5"/>
    <n v="25"/>
    <n v="25"/>
    <n v="100"/>
    <s v="GT"/>
    <n v="85"/>
    <s v="PASS"/>
    <x v="0"/>
  </r>
  <r>
    <s v="1-7-_patient_address_city_is_present-_x0009_"/>
    <n v="99"/>
    <s v="Riverview Community Hospital 171"/>
    <x v="6"/>
    <n v="25"/>
    <n v="25"/>
    <n v="100"/>
    <s v="GT"/>
    <n v="85"/>
    <s v="PASS"/>
    <x v="0"/>
  </r>
  <r>
    <s v="1-8-patient_address_state_is_present-_x0009_"/>
    <n v="99"/>
    <s v="Riverview Community Hospital 171"/>
    <x v="7"/>
    <n v="25"/>
    <n v="25"/>
    <n v="100"/>
    <s v="GT"/>
    <n v="85"/>
    <s v="PASS"/>
    <x v="0"/>
  </r>
  <r>
    <s v="1-9-patient_address_zip_code_is_present-_x0009_"/>
    <n v="99"/>
    <s v="Riverview Community Hospital 171"/>
    <x v="8"/>
    <n v="25"/>
    <n v="25"/>
    <n v="100"/>
    <s v="GT"/>
    <n v="85"/>
    <s v="PASS"/>
    <x v="0"/>
  </r>
  <r>
    <s v="1-10-patient_complete_address_is_present-"/>
    <n v="99"/>
    <s v="Riverview Community Hospital 171"/>
    <x v="9"/>
    <n v="25"/>
    <n v="25"/>
    <n v="100"/>
    <s v="GT"/>
    <n v="85"/>
    <s v="PASS"/>
    <x v="0"/>
  </r>
  <r>
    <s v="1-11-patient_race_is_present-"/>
    <n v="99"/>
    <s v="Riverview Community Hospital 171"/>
    <x v="10"/>
    <n v="25"/>
    <n v="25"/>
    <n v="100"/>
    <s v="GT"/>
    <n v="95"/>
    <s v="PASS"/>
    <x v="0"/>
  </r>
  <r>
    <s v="1-12-patient_ethnicity_is_present-"/>
    <n v="99"/>
    <s v="Riverview Community Hospital 171"/>
    <x v="11"/>
    <n v="25"/>
    <n v="25"/>
    <n v="100"/>
    <s v="GT"/>
    <n v="95"/>
    <s v="PASS"/>
    <x v="0"/>
  </r>
  <r>
    <s v="1-13-patient_phone_number_is_present-"/>
    <n v="99"/>
    <s v="Riverview Community Hospital 171"/>
    <x v="12"/>
    <n v="25"/>
    <n v="25"/>
    <n v="100"/>
    <s v="GT"/>
    <n v="90"/>
    <s v="PASS"/>
    <x v="0"/>
  </r>
  <r>
    <s v="1-14-patient_email_is_present-"/>
    <n v="99"/>
    <s v="Riverview Community Hospital 171"/>
    <x v="13"/>
    <n v="12"/>
    <n v="25"/>
    <n v="48"/>
    <s v="GT"/>
    <n v="90"/>
    <s v="FAIL"/>
    <x v="0"/>
  </r>
  <r>
    <s v="1-15-mother’s_maiden_name_is_present-"/>
    <n v="99"/>
    <s v="Riverview Community Hospital 171"/>
    <x v="14"/>
    <n v="14"/>
    <n v="25"/>
    <n v="56"/>
    <s v="GT"/>
    <n v="90"/>
    <s v="FAIL"/>
    <x v="0"/>
  </r>
  <r>
    <s v="1-16-responsible_person_first_name_is_present-"/>
    <n v="99"/>
    <s v="Riverview Community Hospital 171"/>
    <x v="15"/>
    <n v="14"/>
    <n v="25"/>
    <n v="56"/>
    <s v="GT"/>
    <n v="90"/>
    <s v="FAIL"/>
    <x v="0"/>
  </r>
  <r>
    <s v="1-17-responsible_person_last_name_is_present-"/>
    <n v="99"/>
    <s v="Riverview Community Hospital 171"/>
    <x v="16"/>
    <n v="14"/>
    <n v="25"/>
    <n v="56"/>
    <s v="GT"/>
    <n v="90"/>
    <s v="FAIL"/>
    <x v="0"/>
  </r>
  <r>
    <s v="1-18-vaccine_administration_code_is_present-"/>
    <n v="99"/>
    <s v="Riverview Community Hospital 171"/>
    <x v="17"/>
    <n v="129"/>
    <n v="129"/>
    <n v="100"/>
    <s v="GT"/>
    <n v="99"/>
    <s v="PASS"/>
    <x v="0"/>
  </r>
  <r>
    <s v="1-19-vaccine_administration_date_is_present-"/>
    <n v="99"/>
    <s v="Riverview Community Hospital 171"/>
    <x v="18"/>
    <n v="129"/>
    <n v="129"/>
    <n v="100"/>
    <s v="GT"/>
    <n v="99"/>
    <s v="PASS"/>
    <x v="0"/>
  </r>
  <r>
    <s v="1-20-vaccine_information_source_(e-g-_admin/historical_indicator)_is_present-"/>
    <n v="99"/>
    <s v="Riverview Community Hospital 171"/>
    <x v="19"/>
    <n v="129"/>
    <n v="129"/>
    <n v="100"/>
    <s v="GT"/>
    <n v="99"/>
    <s v="PASS"/>
    <x v="0"/>
  </r>
  <r>
    <s v="1-21-vaccine_lot_number_is_present-"/>
    <n v="99"/>
    <s v="Riverview Community Hospital 171"/>
    <x v="20"/>
    <n v="129"/>
    <n v="129"/>
    <n v="100"/>
    <s v="GT"/>
    <n v="99"/>
    <s v="PASS"/>
    <x v="0"/>
  </r>
  <r>
    <s v="1-22-vaccine_lot_expiration_date_is_present-"/>
    <n v="99"/>
    <s v="Riverview Community Hospital 171"/>
    <x v="21"/>
    <n v="129"/>
    <n v="129"/>
    <n v="100"/>
    <s v="GT"/>
    <n v="99"/>
    <s v="PASS"/>
    <x v="0"/>
  </r>
  <r>
    <s v="1-23-vaccine_eligibility_code_is_present-"/>
    <n v="99"/>
    <s v="Riverview Community Hospital 171"/>
    <x v="22"/>
    <n v="129"/>
    <n v="129"/>
    <n v="100"/>
    <s v="GT"/>
    <n v="99"/>
    <s v="PASS"/>
    <x v="0"/>
  </r>
  <r>
    <s v="1-24-vaccine_funding_source_is_present-"/>
    <n v="99"/>
    <s v="Riverview Community Hospital 171"/>
    <x v="23"/>
    <n v="129"/>
    <n v="129"/>
    <n v="100"/>
    <s v="GT"/>
    <n v="99"/>
    <s v="PASS"/>
    <x v="0"/>
  </r>
  <r>
    <s v="2-1-patients_born_on_the_first_of_the_month_do_not_exceed_normal_distribution_of_birth_dates-"/>
    <n v="99"/>
    <s v="Riverview Community Hospital 171"/>
    <x v="24"/>
    <n v="1"/>
    <n v="25"/>
    <n v="4"/>
    <s v="LT"/>
    <n v="4"/>
    <s v="FAIL"/>
    <x v="0"/>
  </r>
  <r>
    <s v="2-2-patients_born_on_the_15th_of_the_month_do_not_exceed_normal_distribution_of_birth_dates-"/>
    <n v="99"/>
    <s v="Riverview Community Hospital 171"/>
    <x v="25"/>
    <n v="2"/>
    <n v="25"/>
    <n v="8"/>
    <s v="LT"/>
    <n v="4"/>
    <s v="FAIL"/>
    <x v="0"/>
  </r>
  <r>
    <s v="2-3-patients_born_on_the_last_day_of_the_month_do_not_exceed_normal_distribution_of_birth_dates-"/>
    <n v="99"/>
    <s v="Riverview Community Hospital 171"/>
    <x v="26"/>
    <n v="1"/>
    <n v="25"/>
    <n v="4"/>
    <s v="LT"/>
    <n v="4"/>
    <s v="FAIL"/>
    <x v="0"/>
  </r>
  <r>
    <s v="2-4-patient_has_more_vaccinations_than_expected-"/>
    <n v="99"/>
    <s v="Riverview Community Hospital 171"/>
    <x v="27"/>
    <n v="0"/>
    <n v="25"/>
    <n v="0"/>
    <s v="LT"/>
    <n v="1"/>
    <s v="PASS"/>
    <x v="0"/>
  </r>
  <r>
    <s v="2-5-vaccine_administration_date_is_after_vaccine_lot_expiration_date-"/>
    <n v="99"/>
    <s v="Riverview Community Hospital 171"/>
    <x v="28"/>
    <n v="0"/>
    <n v="129"/>
    <n v="0"/>
    <s v="LT"/>
    <n v="1"/>
    <s v="PASS"/>
    <x v="0"/>
  </r>
  <r>
    <s v="2-6-vaccine_administration_date_is_before_birth_date-"/>
    <n v="99"/>
    <s v="Riverview Community Hospital 171"/>
    <x v="29"/>
    <n v="0"/>
    <n v="129"/>
    <n v="0"/>
    <s v="LT"/>
    <n v="1"/>
    <s v="PASS"/>
    <x v="0"/>
  </r>
  <r>
    <s v="2-7-vaccine_administration_dates_on_the_first_day_of_the_month_do_not_exceed_normal_distribution_of_administrations_dates-"/>
    <n v="99"/>
    <s v="Riverview Community Hospital 171"/>
    <x v="30"/>
    <n v="0"/>
    <n v="129"/>
    <n v="0"/>
    <s v="LT"/>
    <n v="4"/>
    <s v="PASS"/>
    <x v="0"/>
  </r>
  <r>
    <s v="2-8-vaccine_administration_dates_on_the_15th_of_the_month_do_not_exceed_normal_distribution_of_administration_dates-"/>
    <n v="99"/>
    <s v="Riverview Community Hospital 171"/>
    <x v="31"/>
    <n v="1"/>
    <n v="129"/>
    <n v="0.78"/>
    <s v="LT"/>
    <n v="4"/>
    <s v="PASS"/>
    <x v="0"/>
  </r>
  <r>
    <s v="2-9-vaccine_administration_dates_on_the_last_day_of_the_month_do_not_exceed_normal_distribution_of_administration_dates-"/>
    <n v="99"/>
    <s v="Riverview Community Hospital 171"/>
    <x v="32"/>
    <n v="5"/>
    <n v="129"/>
    <n v="3.88"/>
    <s v="LT"/>
    <n v="4"/>
    <s v="PASS"/>
    <x v="0"/>
  </r>
  <r>
    <s v="2-10-vaccine_administration_code_was_administered_at_an_improbable_age-"/>
    <n v="99"/>
    <s v="Riverview Community Hospital 171"/>
    <x v="33"/>
    <n v="0"/>
    <n v="129"/>
    <n v="0"/>
    <s v="LT"/>
    <n v="1"/>
    <s v="PASS"/>
    <x v="0"/>
  </r>
  <r>
    <s v="2-11-vaccine_administration_code_is_not_specific_for_administered_vaccination_event-"/>
    <n v="99"/>
    <s v="Riverview Community Hospital 171"/>
    <x v="34"/>
    <n v="0"/>
    <n v="129"/>
    <n v="0"/>
    <s v="LT"/>
    <n v="1"/>
    <s v="PASS"/>
    <x v="0"/>
  </r>
  <r>
    <s v="2-12-vaccine_lot_number_has_an_invalid_prefix-"/>
    <n v="99"/>
    <s v="Riverview Community Hospital 171"/>
    <x v="35"/>
    <n v="0"/>
    <n v="129"/>
    <n v="0"/>
    <s v="LT"/>
    <n v="1"/>
    <s v="PASS"/>
    <x v="0"/>
  </r>
  <r>
    <s v="2-13-vaccine_lot_number_has_an_invalid_infix-"/>
    <n v="99"/>
    <s v="Riverview Community Hospital 171"/>
    <x v="36"/>
    <n v="0"/>
    <n v="129"/>
    <n v="0"/>
    <s v="LT"/>
    <n v="1"/>
    <s v="PASS"/>
    <x v="0"/>
  </r>
  <r>
    <s v="2-14-vaccine_lot_number_has_an_invalid_suffix-"/>
    <n v="99"/>
    <s v="Riverview Community Hospital 171"/>
    <x v="37"/>
    <n v="0"/>
    <n v="129"/>
    <n v="0"/>
    <s v="LT"/>
    <n v="1"/>
    <s v="PASS"/>
    <x v="0"/>
  </r>
  <r>
    <s v="2-15-vaccine_lot_number_contains_at_least_one_invalid_character-"/>
    <n v="99"/>
    <s v="Riverview Community Hospital 171"/>
    <x v="38"/>
    <n v="0"/>
    <n v="129"/>
    <n v="0"/>
    <s v="LT"/>
    <n v="1"/>
    <s v="PASS"/>
    <x v="0"/>
  </r>
  <r>
    <s v="2-16-vaccine_lot_number_is_too_short-"/>
    <n v="99"/>
    <s v="Riverview Community Hospital 171"/>
    <x v="39"/>
    <n v="0"/>
    <n v="129"/>
    <n v="0"/>
    <s v="LT"/>
    <n v="1"/>
    <s v="PASS"/>
    <x v="0"/>
  </r>
  <r>
    <s v="2-17-vaccine_administration_code_is_unrecognized-"/>
    <n v="99"/>
    <s v="Riverview Community Hospital 171"/>
    <x v="40"/>
    <n v="0"/>
    <n v="129"/>
    <n v="0"/>
    <s v="LT"/>
    <n v="1"/>
    <s v="PASS"/>
    <x v="0"/>
  </r>
  <r>
    <s v="2-18-vaccine_manufacturer_is_unrecognized-"/>
    <n v="99"/>
    <s v="Riverview Community Hospital 171"/>
    <x v="41"/>
    <n v="0"/>
    <n v="129"/>
    <n v="0"/>
    <s v="LT"/>
    <n v="1"/>
    <s v="PASS"/>
    <x v="0"/>
  </r>
  <r>
    <s v="2-19-vaccine_administration_route_is_unrecognized-"/>
    <n v="99"/>
    <s v="Riverview Community Hospital 171"/>
    <x v="42"/>
    <n v="0"/>
    <n v="129"/>
    <n v="0"/>
    <s v="LT"/>
    <n v="1"/>
    <s v="PASS"/>
    <x v="0"/>
  </r>
  <r>
    <s v="2-20-vaccine_body_site_is_unrecognized-"/>
    <n v="99"/>
    <s v="Riverview Community Hospital 171"/>
    <x v="43"/>
    <n v="0"/>
    <n v="129"/>
    <n v="0"/>
    <s v="LT"/>
    <n v="1"/>
    <s v="PASS"/>
    <x v="0"/>
  </r>
  <r>
    <s v="2-21-vaccination_information_source_is_administered_but_appeared_to_be_historical-"/>
    <n v="99"/>
    <s v="Riverview Community Hospital 171"/>
    <x v="44"/>
    <n v="0"/>
    <n v="129"/>
    <n v="0"/>
    <s v="NONE"/>
    <s v="NONE"/>
    <s v="NONE"/>
    <x v="0"/>
  </r>
  <r>
    <s v="2-22-_funding_source_does_not_match_eligibility_code"/>
    <n v="99"/>
    <s v="Riverview Community Hospital 171"/>
    <x v="45"/>
    <n v="7"/>
    <n v="129"/>
    <n v="5.43"/>
    <s v="NONE"/>
    <s v="NONE"/>
    <s v="NONE"/>
    <x v="0"/>
  </r>
  <r>
    <s v="3-1-administered_vaccination_events_are_entered_into_the_iis_within_one_calendar_day_from_administration_date-"/>
    <n v="99"/>
    <s v="Riverview Community Hospital 171"/>
    <x v="46"/>
    <n v="124"/>
    <n v="129"/>
    <n v="96.12"/>
    <s v="GT"/>
    <n v="95"/>
    <s v="PASS"/>
    <x v="0"/>
  </r>
  <r>
    <s v="3-2-patient_entry_into_iis_≤30_days_from_birth"/>
    <n v="99"/>
    <s v="Riverview Community Hospital 171"/>
    <x v="47"/>
    <n v="23"/>
    <n v="25"/>
    <n v="92"/>
    <s v="GT"/>
    <n v="95"/>
    <s v="FAIL"/>
    <x v="0"/>
  </r>
  <r>
    <s v="3-3-patient_entry_into_iis_30–45_days_from_birth"/>
    <n v="99"/>
    <s v="Riverview Community Hospital 171"/>
    <x v="48"/>
    <n v="0"/>
    <n v="25"/>
    <n v="0"/>
    <s v="LT"/>
    <n v="5"/>
    <s v="PASS"/>
    <x v="0"/>
  </r>
  <r>
    <s v="3-4-patient_entry_into_iis_45–60_days_from_birth"/>
    <n v="99"/>
    <s v="Riverview Community Hospital 171"/>
    <x v="49"/>
    <n v="0"/>
    <n v="25"/>
    <n v="0"/>
    <s v="LT"/>
    <n v="5"/>
    <s v="PASS"/>
    <x v="0"/>
  </r>
  <r>
    <s v="3-5-patient_entry_into_iis_&gt;_60_days_from_birth"/>
    <n v="99"/>
    <s v="Riverview Community Hospital 171"/>
    <x v="50"/>
    <n v="2"/>
    <n v="25"/>
    <n v="8"/>
    <s v="LT"/>
    <n v="5"/>
    <s v="FAIL"/>
    <x v="0"/>
  </r>
  <r>
    <s v="3-6-administered_dose_entry_into_iis_2-7_days_from_admin_date"/>
    <n v="99"/>
    <s v="Riverview Community Hospital 171"/>
    <x v="51"/>
    <n v="0"/>
    <n v="129"/>
    <n v="0"/>
    <s v="LT"/>
    <n v="5"/>
    <s v="PASS"/>
    <x v="0"/>
  </r>
  <r>
    <s v="3-7-administered_dose_entry_into_iis_8-14_days_from_admin_date"/>
    <n v="99"/>
    <s v="Riverview Community Hospital 171"/>
    <x v="52"/>
    <n v="0"/>
    <n v="129"/>
    <n v="0"/>
    <s v="LT"/>
    <n v="5"/>
    <s v="PASS"/>
    <x v="0"/>
  </r>
  <r>
    <s v="3-8-administered_dose_entry_into_iis_&gt;_14_days_from_admin_date"/>
    <n v="99"/>
    <s v="Riverview Community Hospital 171"/>
    <x v="53"/>
    <n v="5"/>
    <n v="129"/>
    <n v="3.88"/>
    <s v="LT"/>
    <n v="5"/>
    <s v="PASS"/>
    <x v="0"/>
  </r>
  <r>
    <s v="1-1-patient_first_name_is_present-"/>
    <n v="163"/>
    <s v="Riverview General Hospital 109"/>
    <x v="0"/>
    <n v="20"/>
    <n v="20"/>
    <n v="100"/>
    <s v="GT"/>
    <n v="99"/>
    <s v="PASS"/>
    <x v="1"/>
  </r>
  <r>
    <s v="1-2-patient_middle_name_is_present-"/>
    <n v="163"/>
    <s v="Riverview General Hospital 109"/>
    <x v="1"/>
    <n v="15"/>
    <n v="20"/>
    <n v="75"/>
    <s v="GT"/>
    <n v="75"/>
    <s v="FAIL"/>
    <x v="1"/>
  </r>
  <r>
    <s v="1-3-patient_name_last_is_present-"/>
    <n v="163"/>
    <s v="Riverview General Hospital 109"/>
    <x v="2"/>
    <n v="20"/>
    <n v="20"/>
    <n v="100"/>
    <s v="GT"/>
    <n v="99"/>
    <s v="PASS"/>
    <x v="1"/>
  </r>
  <r>
    <s v="1-4-patient_birth_date_is_present-_x0009_"/>
    <n v="163"/>
    <s v="Riverview General Hospital 109"/>
    <x v="3"/>
    <n v="20"/>
    <n v="20"/>
    <n v="100"/>
    <s v="GT"/>
    <n v="99"/>
    <s v="PASS"/>
    <x v="1"/>
  </r>
  <r>
    <s v="1-5-patient_gender_is_present-"/>
    <n v="163"/>
    <s v="Riverview General Hospital 109"/>
    <x v="4"/>
    <n v="20"/>
    <n v="20"/>
    <n v="100"/>
    <s v="GT"/>
    <n v="99"/>
    <s v="PASS"/>
    <x v="1"/>
  </r>
  <r>
    <s v="1-6-patient_address_street_is_present-"/>
    <n v="163"/>
    <s v="Riverview General Hospital 109"/>
    <x v="5"/>
    <n v="20"/>
    <n v="20"/>
    <n v="100"/>
    <s v="GT"/>
    <n v="85"/>
    <s v="PASS"/>
    <x v="1"/>
  </r>
  <r>
    <s v="1-7-_patient_address_city_is_present-_x0009_"/>
    <n v="163"/>
    <s v="Riverview General Hospital 109"/>
    <x v="6"/>
    <n v="20"/>
    <n v="20"/>
    <n v="100"/>
    <s v="GT"/>
    <n v="85"/>
    <s v="PASS"/>
    <x v="1"/>
  </r>
  <r>
    <s v="1-8-patient_address_state_is_present-_x0009_"/>
    <n v="163"/>
    <s v="Riverview General Hospital 109"/>
    <x v="7"/>
    <n v="20"/>
    <n v="20"/>
    <n v="100"/>
    <s v="GT"/>
    <n v="85"/>
    <s v="PASS"/>
    <x v="1"/>
  </r>
  <r>
    <s v="1-9-patient_address_zip_code_is_present-_x0009_"/>
    <n v="163"/>
    <s v="Riverview General Hospital 109"/>
    <x v="8"/>
    <n v="20"/>
    <n v="20"/>
    <n v="100"/>
    <s v="GT"/>
    <n v="85"/>
    <s v="PASS"/>
    <x v="1"/>
  </r>
  <r>
    <s v="1-10-patient_complete_address_is_present-"/>
    <n v="163"/>
    <s v="Riverview General Hospital 109"/>
    <x v="9"/>
    <n v="20"/>
    <n v="20"/>
    <n v="100"/>
    <s v="GT"/>
    <n v="85"/>
    <s v="PASS"/>
    <x v="1"/>
  </r>
  <r>
    <s v="1-11-patient_race_is_present-"/>
    <n v="163"/>
    <s v="Riverview General Hospital 109"/>
    <x v="10"/>
    <n v="20"/>
    <n v="20"/>
    <n v="100"/>
    <s v="GT"/>
    <n v="95"/>
    <s v="PASS"/>
    <x v="1"/>
  </r>
  <r>
    <s v="1-12-patient_ethnicity_is_present-"/>
    <n v="163"/>
    <s v="Riverview General Hospital 109"/>
    <x v="11"/>
    <n v="20"/>
    <n v="20"/>
    <n v="100"/>
    <s v="GT"/>
    <n v="95"/>
    <s v="PASS"/>
    <x v="1"/>
  </r>
  <r>
    <s v="1-13-patient_phone_number_is_present-"/>
    <n v="163"/>
    <s v="Riverview General Hospital 109"/>
    <x v="12"/>
    <n v="20"/>
    <n v="20"/>
    <n v="100"/>
    <s v="GT"/>
    <n v="90"/>
    <s v="PASS"/>
    <x v="1"/>
  </r>
  <r>
    <s v="1-14-patient_email_is_present-"/>
    <n v="163"/>
    <s v="Riverview General Hospital 109"/>
    <x v="13"/>
    <n v="7"/>
    <n v="20"/>
    <n v="35"/>
    <s v="GT"/>
    <n v="90"/>
    <s v="FAIL"/>
    <x v="1"/>
  </r>
  <r>
    <s v="1-15-mother’s_maiden_name_is_present-"/>
    <n v="163"/>
    <s v="Riverview General Hospital 109"/>
    <x v="14"/>
    <n v="18"/>
    <n v="20"/>
    <n v="90"/>
    <s v="GT"/>
    <n v="90"/>
    <s v="FAIL"/>
    <x v="1"/>
  </r>
  <r>
    <s v="1-16-responsible_person_first_name_is_present-"/>
    <n v="163"/>
    <s v="Riverview General Hospital 109"/>
    <x v="15"/>
    <n v="18"/>
    <n v="20"/>
    <n v="90"/>
    <s v="GT"/>
    <n v="90"/>
    <s v="FAIL"/>
    <x v="1"/>
  </r>
  <r>
    <s v="1-17-responsible_person_last_name_is_present-"/>
    <n v="163"/>
    <s v="Riverview General Hospital 109"/>
    <x v="16"/>
    <n v="18"/>
    <n v="20"/>
    <n v="90"/>
    <s v="GT"/>
    <n v="90"/>
    <s v="FAIL"/>
    <x v="1"/>
  </r>
  <r>
    <s v="1-18-vaccine_administration_code_is_present-"/>
    <n v="163"/>
    <s v="Riverview General Hospital 109"/>
    <x v="17"/>
    <n v="81"/>
    <n v="81"/>
    <n v="100"/>
    <s v="GT"/>
    <n v="99"/>
    <s v="PASS"/>
    <x v="1"/>
  </r>
  <r>
    <s v="1-19-vaccine_administration_date_is_present-"/>
    <n v="163"/>
    <s v="Riverview General Hospital 109"/>
    <x v="18"/>
    <n v="81"/>
    <n v="81"/>
    <n v="100"/>
    <s v="GT"/>
    <n v="99"/>
    <s v="PASS"/>
    <x v="1"/>
  </r>
  <r>
    <s v="1-20-vaccine_information_source_(e-g-_admin/historical_indicator)_is_present-"/>
    <n v="163"/>
    <s v="Riverview General Hospital 109"/>
    <x v="19"/>
    <n v="81"/>
    <n v="81"/>
    <n v="100"/>
    <s v="GT"/>
    <n v="99"/>
    <s v="PASS"/>
    <x v="1"/>
  </r>
  <r>
    <s v="1-21-vaccine_lot_number_is_present-"/>
    <n v="163"/>
    <s v="Riverview General Hospital 109"/>
    <x v="20"/>
    <n v="81"/>
    <n v="81"/>
    <n v="100"/>
    <s v="GT"/>
    <n v="99"/>
    <s v="PASS"/>
    <x v="1"/>
  </r>
  <r>
    <s v="1-22-vaccine_lot_expiration_date_is_present-"/>
    <n v="163"/>
    <s v="Riverview General Hospital 109"/>
    <x v="21"/>
    <n v="81"/>
    <n v="81"/>
    <n v="100"/>
    <s v="GT"/>
    <n v="99"/>
    <s v="PASS"/>
    <x v="1"/>
  </r>
  <r>
    <s v="1-23-vaccine_eligibility_code_is_present-"/>
    <n v="163"/>
    <s v="Riverview General Hospital 109"/>
    <x v="22"/>
    <n v="81"/>
    <n v="81"/>
    <n v="100"/>
    <s v="GT"/>
    <n v="99"/>
    <s v="PASS"/>
    <x v="1"/>
  </r>
  <r>
    <s v="1-24-vaccine_funding_source_is_present-"/>
    <n v="163"/>
    <s v="Riverview General Hospital 109"/>
    <x v="23"/>
    <n v="81"/>
    <n v="81"/>
    <n v="100"/>
    <s v="GT"/>
    <n v="99"/>
    <s v="PASS"/>
    <x v="1"/>
  </r>
  <r>
    <s v="2-1-patients_born_on_the_first_of_the_month_do_not_exceed_normal_distribution_of_birth_dates-"/>
    <n v="163"/>
    <s v="Riverview General Hospital 109"/>
    <x v="24"/>
    <n v="0"/>
    <n v="20"/>
    <n v="0"/>
    <s v="LT"/>
    <n v="4"/>
    <s v="PASS"/>
    <x v="1"/>
  </r>
  <r>
    <s v="2-2-patients_born_on_the_15th_of_the_month_do_not_exceed_normal_distribution_of_birth_dates-"/>
    <n v="163"/>
    <s v="Riverview General Hospital 109"/>
    <x v="25"/>
    <n v="0"/>
    <n v="20"/>
    <n v="0"/>
    <s v="LT"/>
    <n v="4"/>
    <s v="PASS"/>
    <x v="1"/>
  </r>
  <r>
    <s v="2-3-patients_born_on_the_last_day_of_the_month_do_not_exceed_normal_distribution_of_birth_dates-"/>
    <n v="163"/>
    <s v="Riverview General Hospital 109"/>
    <x v="26"/>
    <n v="1"/>
    <n v="20"/>
    <n v="5"/>
    <s v="LT"/>
    <n v="4"/>
    <s v="FAIL"/>
    <x v="1"/>
  </r>
  <r>
    <s v="2-4-patient_has_more_vaccinations_than_expected-"/>
    <n v="163"/>
    <s v="Riverview General Hospital 109"/>
    <x v="27"/>
    <n v="0"/>
    <n v="20"/>
    <n v="0"/>
    <s v="LT"/>
    <n v="1"/>
    <s v="PASS"/>
    <x v="1"/>
  </r>
  <r>
    <s v="2-5-vaccine_administration_date_is_after_vaccine_lot_expiration_date-"/>
    <n v="163"/>
    <s v="Riverview General Hospital 109"/>
    <x v="28"/>
    <n v="0"/>
    <n v="81"/>
    <n v="0"/>
    <s v="LT"/>
    <n v="1"/>
    <s v="PASS"/>
    <x v="1"/>
  </r>
  <r>
    <s v="2-6-vaccine_administration_date_is_before_birth_date-"/>
    <n v="163"/>
    <s v="Riverview General Hospital 109"/>
    <x v="29"/>
    <n v="0"/>
    <n v="81"/>
    <n v="0"/>
    <s v="LT"/>
    <n v="1"/>
    <s v="PASS"/>
    <x v="1"/>
  </r>
  <r>
    <s v="2-7-vaccine_administration_dates_on_the_first_day_of_the_month_do_not_exceed_normal_distribution_of_administrations_dates-"/>
    <n v="163"/>
    <s v="Riverview General Hospital 109"/>
    <x v="30"/>
    <n v="0"/>
    <n v="81"/>
    <n v="0"/>
    <s v="LT"/>
    <n v="4"/>
    <s v="PASS"/>
    <x v="1"/>
  </r>
  <r>
    <s v="2-8-vaccine_administration_dates_on_the_15th_of_the_month_do_not_exceed_normal_distribution_of_administration_dates-"/>
    <n v="163"/>
    <s v="Riverview General Hospital 109"/>
    <x v="31"/>
    <n v="2"/>
    <n v="81"/>
    <n v="2.4700000000000002"/>
    <s v="LT"/>
    <n v="4"/>
    <s v="PASS"/>
    <x v="1"/>
  </r>
  <r>
    <s v="2-9-vaccine_administration_dates_on_the_last_day_of_the_month_do_not_exceed_normal_distribution_of_administration_dates-"/>
    <n v="163"/>
    <s v="Riverview General Hospital 109"/>
    <x v="32"/>
    <n v="3"/>
    <n v="81"/>
    <n v="3.7"/>
    <s v="LT"/>
    <n v="4"/>
    <s v="PASS"/>
    <x v="1"/>
  </r>
  <r>
    <s v="2-10-vaccine_administration_code_was_administered_at_an_improbable_age-"/>
    <n v="163"/>
    <s v="Riverview General Hospital 109"/>
    <x v="33"/>
    <n v="0"/>
    <n v="81"/>
    <n v="0"/>
    <s v="LT"/>
    <n v="1"/>
    <s v="PASS"/>
    <x v="1"/>
  </r>
  <r>
    <s v="2-11-vaccine_administration_code_is_not_specific_for_administered_vaccination_event-"/>
    <n v="163"/>
    <s v="Riverview General Hospital 109"/>
    <x v="34"/>
    <n v="0"/>
    <n v="81"/>
    <n v="0"/>
    <s v="LT"/>
    <n v="1"/>
    <s v="PASS"/>
    <x v="1"/>
  </r>
  <r>
    <s v="2-12-vaccine_lot_number_has_an_invalid_prefix-"/>
    <n v="163"/>
    <s v="Riverview General Hospital 109"/>
    <x v="35"/>
    <n v="0"/>
    <n v="81"/>
    <n v="0"/>
    <s v="LT"/>
    <n v="1"/>
    <s v="PASS"/>
    <x v="1"/>
  </r>
  <r>
    <s v="2-13-vaccine_lot_number_has_an_invalid_infix-"/>
    <n v="163"/>
    <s v="Riverview General Hospital 109"/>
    <x v="36"/>
    <n v="0"/>
    <n v="81"/>
    <n v="0"/>
    <s v="LT"/>
    <n v="1"/>
    <s v="PASS"/>
    <x v="1"/>
  </r>
  <r>
    <s v="2-14-vaccine_lot_number_has_an_invalid_suffix-"/>
    <n v="163"/>
    <s v="Riverview General Hospital 109"/>
    <x v="37"/>
    <n v="0"/>
    <n v="81"/>
    <n v="0"/>
    <s v="LT"/>
    <n v="1"/>
    <s v="PASS"/>
    <x v="1"/>
  </r>
  <r>
    <s v="2-15-vaccine_lot_number_contains_at_least_one_invalid_character-"/>
    <n v="163"/>
    <s v="Riverview General Hospital 109"/>
    <x v="38"/>
    <n v="0"/>
    <n v="81"/>
    <n v="0"/>
    <s v="LT"/>
    <n v="1"/>
    <s v="PASS"/>
    <x v="1"/>
  </r>
  <r>
    <s v="2-16-vaccine_lot_number_is_too_short-"/>
    <n v="163"/>
    <s v="Riverview General Hospital 109"/>
    <x v="39"/>
    <n v="0"/>
    <n v="81"/>
    <n v="0"/>
    <s v="LT"/>
    <n v="1"/>
    <s v="PASS"/>
    <x v="1"/>
  </r>
  <r>
    <s v="2-17-vaccine_administration_code_is_unrecognized-"/>
    <n v="163"/>
    <s v="Riverview General Hospital 109"/>
    <x v="40"/>
    <n v="0"/>
    <n v="81"/>
    <n v="0"/>
    <s v="LT"/>
    <n v="1"/>
    <s v="PASS"/>
    <x v="1"/>
  </r>
  <r>
    <s v="2-18-vaccine_manufacturer_is_unrecognized-"/>
    <n v="163"/>
    <s v="Riverview General Hospital 109"/>
    <x v="41"/>
    <n v="0"/>
    <n v="81"/>
    <n v="0"/>
    <s v="LT"/>
    <n v="1"/>
    <s v="PASS"/>
    <x v="1"/>
  </r>
  <r>
    <s v="2-19-vaccine_administration_route_is_unrecognized-"/>
    <n v="163"/>
    <s v="Riverview General Hospital 109"/>
    <x v="42"/>
    <n v="0"/>
    <n v="81"/>
    <n v="0"/>
    <s v="LT"/>
    <n v="1"/>
    <s v="PASS"/>
    <x v="1"/>
  </r>
  <r>
    <s v="2-20-vaccine_body_site_is_unrecognized-"/>
    <n v="163"/>
    <s v="Riverview General Hospital 109"/>
    <x v="43"/>
    <n v="0"/>
    <n v="81"/>
    <n v="0"/>
    <s v="LT"/>
    <n v="1"/>
    <s v="PASS"/>
    <x v="1"/>
  </r>
  <r>
    <s v="2-21-vaccination_information_source_is_administered_but_appeared_to_be_historical-"/>
    <n v="163"/>
    <s v="Riverview General Hospital 109"/>
    <x v="44"/>
    <n v="0"/>
    <n v="81"/>
    <n v="0"/>
    <s v="NONE"/>
    <s v="NONE"/>
    <s v="NONE"/>
    <x v="1"/>
  </r>
  <r>
    <s v="2-22-_funding_source_does_not_match_eligibility_code"/>
    <n v="163"/>
    <s v="Riverview General Hospital 109"/>
    <x v="45"/>
    <n v="9"/>
    <n v="81"/>
    <n v="11.11"/>
    <s v="NONE"/>
    <s v="NONE"/>
    <s v="NONE"/>
    <x v="1"/>
  </r>
  <r>
    <s v="3-1-administered_vaccination_events_are_entered_into_the_iis_within_one_calendar_day_from_administration_date-"/>
    <n v="163"/>
    <s v="Riverview General Hospital 109"/>
    <x v="46"/>
    <n v="68"/>
    <n v="81"/>
    <n v="83.95"/>
    <s v="GT"/>
    <n v="95"/>
    <s v="FAIL"/>
    <x v="1"/>
  </r>
  <r>
    <s v="3-2-patient_entry_into_iis_≤30_days_from_birth"/>
    <n v="163"/>
    <s v="Riverview General Hospital 109"/>
    <x v="47"/>
    <n v="19"/>
    <n v="20"/>
    <n v="95"/>
    <s v="GT"/>
    <n v="95"/>
    <s v="FAIL"/>
    <x v="1"/>
  </r>
  <r>
    <s v="3-3-patient_entry_into_iis_30–45_days_from_birth"/>
    <n v="163"/>
    <s v="Riverview General Hospital 109"/>
    <x v="48"/>
    <n v="0"/>
    <n v="20"/>
    <n v="0"/>
    <s v="LT"/>
    <n v="5"/>
    <s v="PASS"/>
    <x v="1"/>
  </r>
  <r>
    <s v="3-4-patient_entry_into_iis_45–60_days_from_birth"/>
    <n v="163"/>
    <s v="Riverview General Hospital 109"/>
    <x v="49"/>
    <n v="0"/>
    <n v="20"/>
    <n v="0"/>
    <s v="LT"/>
    <n v="5"/>
    <s v="PASS"/>
    <x v="1"/>
  </r>
  <r>
    <s v="3-5-patient_entry_into_iis_&gt;_60_days_from_birth"/>
    <n v="163"/>
    <s v="Riverview General Hospital 109"/>
    <x v="50"/>
    <n v="1"/>
    <n v="20"/>
    <n v="5"/>
    <s v="LT"/>
    <n v="5"/>
    <s v="FAIL"/>
    <x v="1"/>
  </r>
  <r>
    <s v="3-6-administered_dose_entry_into_iis_2-7_days_from_admin_date"/>
    <n v="163"/>
    <s v="Riverview General Hospital 109"/>
    <x v="51"/>
    <n v="10"/>
    <n v="81"/>
    <n v="12.35"/>
    <s v="LT"/>
    <n v="5"/>
    <s v="FAIL"/>
    <x v="1"/>
  </r>
  <r>
    <s v="3-7-administered_dose_entry_into_iis_8-14_days_from_admin_date"/>
    <n v="163"/>
    <s v="Riverview General Hospital 109"/>
    <x v="52"/>
    <n v="3"/>
    <n v="81"/>
    <n v="3.7"/>
    <s v="LT"/>
    <n v="5"/>
    <s v="PASS"/>
    <x v="1"/>
  </r>
  <r>
    <s v="3-8-administered_dose_entry_into_iis_&gt;_14_days_from_admin_date"/>
    <n v="163"/>
    <s v="Riverview General Hospital 109"/>
    <x v="53"/>
    <n v="0"/>
    <n v="81"/>
    <n v="0"/>
    <s v="LT"/>
    <n v="5"/>
    <s v="PASS"/>
    <x v="1"/>
  </r>
  <r>
    <s v="1-1-patient_first_name_is_present-"/>
    <n v="128"/>
    <s v="Riverview General Hospital 493"/>
    <x v="0"/>
    <n v="33"/>
    <n v="33"/>
    <n v="100"/>
    <s v="GT"/>
    <n v="99"/>
    <s v="PASS"/>
    <x v="2"/>
  </r>
  <r>
    <s v="1-2-patient_middle_name_is_present-"/>
    <n v="128"/>
    <s v="Riverview General Hospital 493"/>
    <x v="1"/>
    <n v="27"/>
    <n v="33"/>
    <n v="81.819999999999993"/>
    <s v="GT"/>
    <n v="75"/>
    <s v="PASS"/>
    <x v="2"/>
  </r>
  <r>
    <s v="1-3-patient_name_last_is_present-"/>
    <n v="128"/>
    <s v="Riverview General Hospital 493"/>
    <x v="2"/>
    <n v="33"/>
    <n v="33"/>
    <n v="100"/>
    <s v="GT"/>
    <n v="99"/>
    <s v="PASS"/>
    <x v="2"/>
  </r>
  <r>
    <s v="1-4-patient_birth_date_is_present-_x0009_"/>
    <n v="128"/>
    <s v="Riverview General Hospital 493"/>
    <x v="3"/>
    <n v="33"/>
    <n v="33"/>
    <n v="100"/>
    <s v="GT"/>
    <n v="99"/>
    <s v="PASS"/>
    <x v="2"/>
  </r>
  <r>
    <s v="1-5-patient_gender_is_present-"/>
    <n v="128"/>
    <s v="Riverview General Hospital 493"/>
    <x v="4"/>
    <n v="33"/>
    <n v="33"/>
    <n v="100"/>
    <s v="GT"/>
    <n v="99"/>
    <s v="PASS"/>
    <x v="2"/>
  </r>
  <r>
    <s v="1-6-patient_address_street_is_present-"/>
    <n v="128"/>
    <s v="Riverview General Hospital 493"/>
    <x v="5"/>
    <n v="33"/>
    <n v="33"/>
    <n v="100"/>
    <s v="GT"/>
    <n v="85"/>
    <s v="PASS"/>
    <x v="2"/>
  </r>
  <r>
    <s v="1-7-_patient_address_city_is_present-_x0009_"/>
    <n v="128"/>
    <s v="Riverview General Hospital 493"/>
    <x v="6"/>
    <n v="33"/>
    <n v="33"/>
    <n v="100"/>
    <s v="GT"/>
    <n v="85"/>
    <s v="PASS"/>
    <x v="2"/>
  </r>
  <r>
    <s v="1-8-patient_address_state_is_present-_x0009_"/>
    <n v="128"/>
    <s v="Riverview General Hospital 493"/>
    <x v="7"/>
    <n v="33"/>
    <n v="33"/>
    <n v="100"/>
    <s v="GT"/>
    <n v="85"/>
    <s v="PASS"/>
    <x v="2"/>
  </r>
  <r>
    <s v="1-9-patient_address_zip_code_is_present-_x0009_"/>
    <n v="128"/>
    <s v="Riverview General Hospital 493"/>
    <x v="8"/>
    <n v="33"/>
    <n v="33"/>
    <n v="100"/>
    <s v="GT"/>
    <n v="85"/>
    <s v="PASS"/>
    <x v="2"/>
  </r>
  <r>
    <s v="1-10-patient_complete_address_is_present-"/>
    <n v="128"/>
    <s v="Riverview General Hospital 493"/>
    <x v="9"/>
    <n v="33"/>
    <n v="33"/>
    <n v="100"/>
    <s v="GT"/>
    <n v="85"/>
    <s v="PASS"/>
    <x v="2"/>
  </r>
  <r>
    <s v="1-11-patient_race_is_present-"/>
    <n v="128"/>
    <s v="Riverview General Hospital 493"/>
    <x v="10"/>
    <n v="33"/>
    <n v="33"/>
    <n v="100"/>
    <s v="GT"/>
    <n v="95"/>
    <s v="PASS"/>
    <x v="2"/>
  </r>
  <r>
    <s v="1-12-patient_ethnicity_is_present-"/>
    <n v="128"/>
    <s v="Riverview General Hospital 493"/>
    <x v="11"/>
    <n v="33"/>
    <n v="33"/>
    <n v="100"/>
    <s v="GT"/>
    <n v="95"/>
    <s v="PASS"/>
    <x v="2"/>
  </r>
  <r>
    <s v="1-13-patient_phone_number_is_present-"/>
    <n v="128"/>
    <s v="Riverview General Hospital 493"/>
    <x v="12"/>
    <n v="32"/>
    <n v="33"/>
    <n v="96.97"/>
    <s v="GT"/>
    <n v="90"/>
    <s v="PASS"/>
    <x v="2"/>
  </r>
  <r>
    <s v="1-14-patient_email_is_present-"/>
    <n v="128"/>
    <s v="Riverview General Hospital 493"/>
    <x v="13"/>
    <n v="21"/>
    <n v="33"/>
    <n v="63.64"/>
    <s v="GT"/>
    <n v="90"/>
    <s v="FAIL"/>
    <x v="2"/>
  </r>
  <r>
    <s v="1-15-mother’s_maiden_name_is_present-"/>
    <n v="128"/>
    <s v="Riverview General Hospital 493"/>
    <x v="14"/>
    <n v="18"/>
    <n v="33"/>
    <n v="54.55"/>
    <s v="GT"/>
    <n v="90"/>
    <s v="FAIL"/>
    <x v="2"/>
  </r>
  <r>
    <s v="1-16-responsible_person_first_name_is_present-"/>
    <n v="128"/>
    <s v="Riverview General Hospital 493"/>
    <x v="15"/>
    <n v="27"/>
    <n v="33"/>
    <n v="81.819999999999993"/>
    <s v="GT"/>
    <n v="90"/>
    <s v="FAIL"/>
    <x v="2"/>
  </r>
  <r>
    <s v="1-17-responsible_person_last_name_is_present-"/>
    <n v="128"/>
    <s v="Riverview General Hospital 493"/>
    <x v="16"/>
    <n v="27"/>
    <n v="33"/>
    <n v="81.819999999999993"/>
    <s v="GT"/>
    <n v="90"/>
    <s v="FAIL"/>
    <x v="2"/>
  </r>
  <r>
    <s v="1-18-vaccine_administration_code_is_present-"/>
    <n v="128"/>
    <s v="Riverview General Hospital 493"/>
    <x v="17"/>
    <n v="195"/>
    <n v="195"/>
    <n v="100"/>
    <s v="GT"/>
    <n v="99"/>
    <s v="PASS"/>
    <x v="2"/>
  </r>
  <r>
    <s v="1-19-vaccine_administration_date_is_present-"/>
    <n v="128"/>
    <s v="Riverview General Hospital 493"/>
    <x v="18"/>
    <n v="195"/>
    <n v="195"/>
    <n v="100"/>
    <s v="GT"/>
    <n v="99"/>
    <s v="PASS"/>
    <x v="2"/>
  </r>
  <r>
    <s v="1-20-vaccine_information_source_(e-g-_admin/historical_indicator)_is_present-"/>
    <n v="128"/>
    <s v="Riverview General Hospital 493"/>
    <x v="19"/>
    <n v="195"/>
    <n v="195"/>
    <n v="100"/>
    <s v="GT"/>
    <n v="99"/>
    <s v="PASS"/>
    <x v="2"/>
  </r>
  <r>
    <s v="1-21-vaccine_lot_number_is_present-"/>
    <n v="128"/>
    <s v="Riverview General Hospital 493"/>
    <x v="20"/>
    <n v="194"/>
    <n v="194"/>
    <n v="100"/>
    <s v="GT"/>
    <n v="99"/>
    <s v="PASS"/>
    <x v="2"/>
  </r>
  <r>
    <s v="1-22-vaccine_lot_expiration_date_is_present-"/>
    <n v="128"/>
    <s v="Riverview General Hospital 493"/>
    <x v="21"/>
    <n v="194"/>
    <n v="194"/>
    <n v="100"/>
    <s v="GT"/>
    <n v="99"/>
    <s v="PASS"/>
    <x v="2"/>
  </r>
  <r>
    <s v="1-23-vaccine_eligibility_code_is_present-"/>
    <n v="128"/>
    <s v="Riverview General Hospital 493"/>
    <x v="22"/>
    <n v="194"/>
    <n v="194"/>
    <n v="100"/>
    <s v="GT"/>
    <n v="99"/>
    <s v="PASS"/>
    <x v="2"/>
  </r>
  <r>
    <s v="1-24-vaccine_funding_source_is_present-"/>
    <n v="128"/>
    <s v="Riverview General Hospital 493"/>
    <x v="23"/>
    <n v="194"/>
    <n v="194"/>
    <n v="100"/>
    <s v="GT"/>
    <n v="99"/>
    <s v="PASS"/>
    <x v="2"/>
  </r>
  <r>
    <s v="2-1-patients_born_on_the_first_of_the_month_do_not_exceed_normal_distribution_of_birth_dates-"/>
    <n v="128"/>
    <s v="Riverview General Hospital 493"/>
    <x v="24"/>
    <n v="0"/>
    <n v="33"/>
    <n v="0"/>
    <s v="LT"/>
    <n v="4"/>
    <s v="PASS"/>
    <x v="2"/>
  </r>
  <r>
    <s v="2-2-patients_born_on_the_15th_of_the_month_do_not_exceed_normal_distribution_of_birth_dates-"/>
    <n v="128"/>
    <s v="Riverview General Hospital 493"/>
    <x v="25"/>
    <n v="0"/>
    <n v="33"/>
    <n v="0"/>
    <s v="LT"/>
    <n v="4"/>
    <s v="PASS"/>
    <x v="2"/>
  </r>
  <r>
    <s v="2-3-patients_born_on_the_last_day_of_the_month_do_not_exceed_normal_distribution_of_birth_dates-"/>
    <n v="128"/>
    <s v="Riverview General Hospital 493"/>
    <x v="26"/>
    <n v="0"/>
    <n v="33"/>
    <n v="0"/>
    <s v="LT"/>
    <n v="4"/>
    <s v="PASS"/>
    <x v="2"/>
  </r>
  <r>
    <s v="2-4-patient_has_more_vaccinations_than_expected-"/>
    <n v="128"/>
    <s v="Riverview General Hospital 493"/>
    <x v="27"/>
    <n v="0"/>
    <n v="33"/>
    <n v="0"/>
    <s v="LT"/>
    <n v="1"/>
    <s v="PASS"/>
    <x v="2"/>
  </r>
  <r>
    <s v="2-5-vaccine_administration_date_is_after_vaccine_lot_expiration_date-"/>
    <n v="128"/>
    <s v="Riverview General Hospital 493"/>
    <x v="28"/>
    <n v="0"/>
    <n v="195"/>
    <n v="0"/>
    <s v="LT"/>
    <n v="1"/>
    <s v="PASS"/>
    <x v="2"/>
  </r>
  <r>
    <s v="2-6-vaccine_administration_date_is_before_birth_date-"/>
    <n v="128"/>
    <s v="Riverview General Hospital 493"/>
    <x v="29"/>
    <n v="0"/>
    <n v="195"/>
    <n v="0"/>
    <s v="LT"/>
    <n v="1"/>
    <s v="PASS"/>
    <x v="2"/>
  </r>
  <r>
    <s v="2-7-vaccine_administration_dates_on_the_first_day_of_the_month_do_not_exceed_normal_distribution_of_administrations_dates-"/>
    <n v="128"/>
    <s v="Riverview General Hospital 493"/>
    <x v="30"/>
    <n v="2"/>
    <n v="195"/>
    <n v="1.03"/>
    <s v="LT"/>
    <n v="4"/>
    <s v="PASS"/>
    <x v="2"/>
  </r>
  <r>
    <s v="2-8-vaccine_administration_dates_on_the_15th_of_the_month_do_not_exceed_normal_distribution_of_administration_dates-"/>
    <n v="128"/>
    <s v="Riverview General Hospital 493"/>
    <x v="31"/>
    <n v="8"/>
    <n v="195"/>
    <n v="4.0999999999999996"/>
    <s v="LT"/>
    <n v="4"/>
    <s v="FAIL"/>
    <x v="2"/>
  </r>
  <r>
    <s v="2-9-vaccine_administration_dates_on_the_last_day_of_the_month_do_not_exceed_normal_distribution_of_administration_dates-"/>
    <n v="128"/>
    <s v="Riverview General Hospital 493"/>
    <x v="32"/>
    <n v="3"/>
    <n v="195"/>
    <n v="1.54"/>
    <s v="LT"/>
    <n v="4"/>
    <s v="PASS"/>
    <x v="2"/>
  </r>
  <r>
    <s v="2-10-vaccine_administration_code_was_administered_at_an_improbable_age-"/>
    <n v="128"/>
    <s v="Riverview General Hospital 493"/>
    <x v="33"/>
    <n v="0"/>
    <n v="195"/>
    <n v="0"/>
    <s v="LT"/>
    <n v="1"/>
    <s v="PASS"/>
    <x v="2"/>
  </r>
  <r>
    <s v="2-11-vaccine_administration_code_is_not_specific_for_administered_vaccination_event-"/>
    <n v="128"/>
    <s v="Riverview General Hospital 493"/>
    <x v="34"/>
    <n v="0"/>
    <n v="194"/>
    <n v="0"/>
    <s v="LT"/>
    <n v="1"/>
    <s v="PASS"/>
    <x v="2"/>
  </r>
  <r>
    <s v="2-12-vaccine_lot_number_has_an_invalid_prefix-"/>
    <n v="128"/>
    <s v="Riverview General Hospital 493"/>
    <x v="35"/>
    <n v="0"/>
    <n v="194"/>
    <n v="0"/>
    <s v="LT"/>
    <n v="1"/>
    <s v="PASS"/>
    <x v="2"/>
  </r>
  <r>
    <s v="2-13-vaccine_lot_number_has_an_invalid_infix-"/>
    <n v="128"/>
    <s v="Riverview General Hospital 493"/>
    <x v="36"/>
    <n v="0"/>
    <n v="194"/>
    <n v="0"/>
    <s v="LT"/>
    <n v="1"/>
    <s v="PASS"/>
    <x v="2"/>
  </r>
  <r>
    <s v="2-14-vaccine_lot_number_has_an_invalid_suffix-"/>
    <n v="128"/>
    <s v="Riverview General Hospital 493"/>
    <x v="37"/>
    <n v="0"/>
    <n v="194"/>
    <n v="0"/>
    <s v="LT"/>
    <n v="1"/>
    <s v="PASS"/>
    <x v="2"/>
  </r>
  <r>
    <s v="2-15-vaccine_lot_number_contains_at_least_one_invalid_character-"/>
    <n v="128"/>
    <s v="Riverview General Hospital 493"/>
    <x v="38"/>
    <n v="0"/>
    <n v="194"/>
    <n v="0"/>
    <s v="LT"/>
    <n v="1"/>
    <s v="PASS"/>
    <x v="2"/>
  </r>
  <r>
    <s v="2-16-vaccine_lot_number_is_too_short-"/>
    <n v="128"/>
    <s v="Riverview General Hospital 493"/>
    <x v="39"/>
    <n v="0"/>
    <n v="194"/>
    <n v="0"/>
    <s v="LT"/>
    <n v="1"/>
    <s v="PASS"/>
    <x v="2"/>
  </r>
  <r>
    <s v="2-17-vaccine_administration_code_is_unrecognized-"/>
    <n v="128"/>
    <s v="Riverview General Hospital 493"/>
    <x v="40"/>
    <n v="0"/>
    <n v="195"/>
    <n v="0"/>
    <s v="LT"/>
    <n v="1"/>
    <s v="PASS"/>
    <x v="2"/>
  </r>
  <r>
    <s v="2-18-vaccine_manufacturer_is_unrecognized-"/>
    <n v="128"/>
    <s v="Riverview General Hospital 493"/>
    <x v="41"/>
    <n v="0"/>
    <n v="195"/>
    <n v="0"/>
    <s v="LT"/>
    <n v="1"/>
    <s v="PASS"/>
    <x v="2"/>
  </r>
  <r>
    <s v="2-19-vaccine_administration_route_is_unrecognized-"/>
    <n v="128"/>
    <s v="Riverview General Hospital 493"/>
    <x v="42"/>
    <n v="0"/>
    <n v="194"/>
    <n v="0"/>
    <s v="LT"/>
    <n v="1"/>
    <s v="PASS"/>
    <x v="2"/>
  </r>
  <r>
    <s v="2-20-vaccine_body_site_is_unrecognized-"/>
    <n v="128"/>
    <s v="Riverview General Hospital 493"/>
    <x v="43"/>
    <n v="0"/>
    <n v="194"/>
    <n v="0"/>
    <s v="LT"/>
    <n v="1"/>
    <s v="PASS"/>
    <x v="2"/>
  </r>
  <r>
    <s v="2-21-vaccination_information_source_is_administered_but_appeared_to_be_historical-"/>
    <n v="128"/>
    <s v="Riverview General Hospital 493"/>
    <x v="44"/>
    <n v="0"/>
    <n v="194"/>
    <n v="0"/>
    <s v="NONE"/>
    <s v="NONE"/>
    <s v="NONE"/>
    <x v="2"/>
  </r>
  <r>
    <s v="2-22-_funding_source_does_not_match_eligibility_code"/>
    <n v="128"/>
    <s v="Riverview General Hospital 493"/>
    <x v="45"/>
    <n v="2"/>
    <n v="194"/>
    <n v="1.03"/>
    <s v="NONE"/>
    <s v="NONE"/>
    <s v="NONE"/>
    <x v="2"/>
  </r>
  <r>
    <s v="3-1-administered_vaccination_events_are_entered_into_the_iis_within_one_calendar_day_from_administration_date-"/>
    <n v="128"/>
    <s v="Riverview General Hospital 493"/>
    <x v="46"/>
    <n v="193"/>
    <n v="194"/>
    <n v="99.48"/>
    <s v="GT"/>
    <n v="95"/>
    <s v="PASS"/>
    <x v="2"/>
  </r>
  <r>
    <s v="3-2-patient_entry_into_iis_≤30_days_from_birth"/>
    <n v="128"/>
    <s v="Riverview General Hospital 493"/>
    <x v="47"/>
    <n v="33"/>
    <n v="33"/>
    <n v="100"/>
    <s v="GT"/>
    <n v="95"/>
    <s v="PASS"/>
    <x v="2"/>
  </r>
  <r>
    <s v="3-3-patient_entry_into_iis_30–45_days_from_birth"/>
    <n v="128"/>
    <s v="Riverview General Hospital 493"/>
    <x v="48"/>
    <n v="0"/>
    <n v="33"/>
    <n v="0"/>
    <s v="LT"/>
    <n v="5"/>
    <s v="PASS"/>
    <x v="2"/>
  </r>
  <r>
    <s v="3-4-patient_entry_into_iis_45–60_days_from_birth"/>
    <n v="128"/>
    <s v="Riverview General Hospital 493"/>
    <x v="49"/>
    <n v="0"/>
    <n v="33"/>
    <n v="0"/>
    <s v="LT"/>
    <n v="5"/>
    <s v="PASS"/>
    <x v="2"/>
  </r>
  <r>
    <s v="3-5-patient_entry_into_iis_&gt;_60_days_from_birth"/>
    <n v="128"/>
    <s v="Riverview General Hospital 493"/>
    <x v="50"/>
    <n v="0"/>
    <n v="33"/>
    <n v="0"/>
    <s v="LT"/>
    <n v="5"/>
    <s v="PASS"/>
    <x v="2"/>
  </r>
  <r>
    <s v="3-6-administered_dose_entry_into_iis_2-7_days_from_admin_date"/>
    <n v="128"/>
    <s v="Riverview General Hospital 493"/>
    <x v="51"/>
    <n v="0"/>
    <n v="194"/>
    <n v="0"/>
    <s v="LT"/>
    <n v="5"/>
    <s v="PASS"/>
    <x v="2"/>
  </r>
  <r>
    <s v="3-7-administered_dose_entry_into_iis_8-14_days_from_admin_date"/>
    <n v="128"/>
    <s v="Riverview General Hospital 493"/>
    <x v="52"/>
    <n v="0"/>
    <n v="194"/>
    <n v="0"/>
    <s v="LT"/>
    <n v="5"/>
    <s v="PASS"/>
    <x v="2"/>
  </r>
  <r>
    <s v="3-8-administered_dose_entry_into_iis_&gt;_14_days_from_admin_date"/>
    <n v="128"/>
    <s v="Riverview General Hospital 493"/>
    <x v="53"/>
    <n v="1"/>
    <n v="194"/>
    <n v="0.52"/>
    <s v="LT"/>
    <n v="5"/>
    <s v="PASS"/>
    <x v="2"/>
  </r>
  <r>
    <s v="1-1-patient_first_name_is_present-"/>
    <n v="111"/>
    <s v="Riverview Medical Center 528"/>
    <x v="0"/>
    <n v="5"/>
    <n v="5"/>
    <n v="100"/>
    <s v="GT"/>
    <n v="99"/>
    <s v="PASS"/>
    <x v="12"/>
  </r>
  <r>
    <s v="1-2-patient_middle_name_is_present-"/>
    <n v="111"/>
    <s v="Riverview Medical Center 528"/>
    <x v="1"/>
    <n v="3"/>
    <n v="5"/>
    <n v="60"/>
    <s v="GT"/>
    <n v="75"/>
    <s v="FAIL"/>
    <x v="12"/>
  </r>
  <r>
    <s v="1-3-patient_name_last_is_present-"/>
    <n v="111"/>
    <s v="Riverview Medical Center 528"/>
    <x v="2"/>
    <n v="5"/>
    <n v="5"/>
    <n v="100"/>
    <s v="GT"/>
    <n v="99"/>
    <s v="PASS"/>
    <x v="12"/>
  </r>
  <r>
    <s v="1-4-patient_birth_date_is_present-_x0009_"/>
    <n v="111"/>
    <s v="Riverview Medical Center 528"/>
    <x v="3"/>
    <n v="5"/>
    <n v="5"/>
    <n v="100"/>
    <s v="GT"/>
    <n v="99"/>
    <s v="PASS"/>
    <x v="12"/>
  </r>
  <r>
    <s v="1-5-patient_gender_is_present-"/>
    <n v="111"/>
    <s v="Riverview Medical Center 528"/>
    <x v="4"/>
    <n v="5"/>
    <n v="5"/>
    <n v="100"/>
    <s v="GT"/>
    <n v="99"/>
    <s v="PASS"/>
    <x v="12"/>
  </r>
  <r>
    <s v="1-6-patient_address_street_is_present-"/>
    <n v="111"/>
    <s v="Riverview Medical Center 528"/>
    <x v="5"/>
    <n v="5"/>
    <n v="5"/>
    <n v="100"/>
    <s v="GT"/>
    <n v="85"/>
    <s v="PASS"/>
    <x v="12"/>
  </r>
  <r>
    <s v="1-7-_patient_address_city_is_present-_x0009_"/>
    <n v="111"/>
    <s v="Riverview Medical Center 528"/>
    <x v="6"/>
    <n v="5"/>
    <n v="5"/>
    <n v="100"/>
    <s v="GT"/>
    <n v="85"/>
    <s v="PASS"/>
    <x v="12"/>
  </r>
  <r>
    <s v="1-8-patient_address_state_is_present-_x0009_"/>
    <n v="111"/>
    <s v="Riverview Medical Center 528"/>
    <x v="7"/>
    <n v="5"/>
    <n v="5"/>
    <n v="100"/>
    <s v="GT"/>
    <n v="85"/>
    <s v="PASS"/>
    <x v="12"/>
  </r>
  <r>
    <s v="1-9-patient_address_zip_code_is_present-_x0009_"/>
    <n v="111"/>
    <s v="Riverview Medical Center 528"/>
    <x v="8"/>
    <n v="5"/>
    <n v="5"/>
    <n v="100"/>
    <s v="GT"/>
    <n v="85"/>
    <s v="PASS"/>
    <x v="12"/>
  </r>
  <r>
    <s v="1-10-patient_complete_address_is_present-"/>
    <n v="111"/>
    <s v="Riverview Medical Center 528"/>
    <x v="9"/>
    <n v="5"/>
    <n v="5"/>
    <n v="100"/>
    <s v="GT"/>
    <n v="85"/>
    <s v="PASS"/>
    <x v="12"/>
  </r>
  <r>
    <s v="1-11-patient_race_is_present-"/>
    <n v="111"/>
    <s v="Riverview Medical Center 528"/>
    <x v="10"/>
    <n v="5"/>
    <n v="5"/>
    <n v="100"/>
    <s v="GT"/>
    <n v="95"/>
    <s v="PASS"/>
    <x v="12"/>
  </r>
  <r>
    <s v="1-12-patient_ethnicity_is_present-"/>
    <n v="111"/>
    <s v="Riverview Medical Center 528"/>
    <x v="11"/>
    <n v="5"/>
    <n v="5"/>
    <n v="100"/>
    <s v="GT"/>
    <n v="95"/>
    <s v="PASS"/>
    <x v="12"/>
  </r>
  <r>
    <s v="1-13-patient_phone_number_is_present-"/>
    <n v="111"/>
    <s v="Riverview Medical Center 528"/>
    <x v="12"/>
    <n v="5"/>
    <n v="5"/>
    <n v="100"/>
    <s v="GT"/>
    <n v="90"/>
    <s v="PASS"/>
    <x v="12"/>
  </r>
  <r>
    <s v="1-14-patient_email_is_present-"/>
    <n v="111"/>
    <s v="Riverview Medical Center 528"/>
    <x v="13"/>
    <n v="1"/>
    <n v="5"/>
    <n v="20"/>
    <s v="GT"/>
    <n v="90"/>
    <s v="FAIL"/>
    <x v="12"/>
  </r>
  <r>
    <s v="1-15-mother’s_maiden_name_is_present-"/>
    <n v="111"/>
    <s v="Riverview Medical Center 528"/>
    <x v="14"/>
    <n v="5"/>
    <n v="5"/>
    <n v="100"/>
    <s v="GT"/>
    <n v="90"/>
    <s v="PASS"/>
    <x v="12"/>
  </r>
  <r>
    <s v="1-16-responsible_person_first_name_is_present-"/>
    <n v="111"/>
    <s v="Riverview Medical Center 528"/>
    <x v="15"/>
    <n v="5"/>
    <n v="5"/>
    <n v="100"/>
    <s v="GT"/>
    <n v="90"/>
    <s v="PASS"/>
    <x v="12"/>
  </r>
  <r>
    <s v="1-17-responsible_person_last_name_is_present-"/>
    <n v="111"/>
    <s v="Riverview Medical Center 528"/>
    <x v="16"/>
    <n v="5"/>
    <n v="5"/>
    <n v="100"/>
    <s v="GT"/>
    <n v="90"/>
    <s v="PASS"/>
    <x v="12"/>
  </r>
  <r>
    <s v="1-18-vaccine_administration_code_is_present-"/>
    <n v="111"/>
    <s v="Riverview Medical Center 528"/>
    <x v="17"/>
    <n v="21"/>
    <n v="21"/>
    <n v="100"/>
    <s v="GT"/>
    <n v="99"/>
    <s v="PASS"/>
    <x v="12"/>
  </r>
  <r>
    <s v="1-19-vaccine_administration_date_is_present-"/>
    <n v="111"/>
    <s v="Riverview Medical Center 528"/>
    <x v="18"/>
    <n v="21"/>
    <n v="21"/>
    <n v="100"/>
    <s v="GT"/>
    <n v="99"/>
    <s v="PASS"/>
    <x v="12"/>
  </r>
  <r>
    <s v="1-20-vaccine_information_source_(e-g-_admin/historical_indicator)_is_present-"/>
    <n v="111"/>
    <s v="Riverview Medical Center 528"/>
    <x v="19"/>
    <n v="21"/>
    <n v="21"/>
    <n v="100"/>
    <s v="GT"/>
    <n v="99"/>
    <s v="PASS"/>
    <x v="12"/>
  </r>
  <r>
    <s v="1-21-vaccine_lot_number_is_present-"/>
    <n v="111"/>
    <s v="Riverview Medical Center 528"/>
    <x v="20"/>
    <n v="21"/>
    <n v="21"/>
    <n v="100"/>
    <s v="GT"/>
    <n v="99"/>
    <s v="PASS"/>
    <x v="12"/>
  </r>
  <r>
    <s v="1-22-vaccine_lot_expiration_date_is_present-"/>
    <n v="111"/>
    <s v="Riverview Medical Center 528"/>
    <x v="21"/>
    <n v="21"/>
    <n v="21"/>
    <n v="100"/>
    <s v="GT"/>
    <n v="99"/>
    <s v="PASS"/>
    <x v="12"/>
  </r>
  <r>
    <s v="1-23-vaccine_eligibility_code_is_present-"/>
    <n v="111"/>
    <s v="Riverview Medical Center 528"/>
    <x v="22"/>
    <n v="21"/>
    <n v="21"/>
    <n v="100"/>
    <s v="GT"/>
    <n v="99"/>
    <s v="PASS"/>
    <x v="12"/>
  </r>
  <r>
    <s v="1-24-vaccine_funding_source_is_present-"/>
    <n v="111"/>
    <s v="Riverview Medical Center 528"/>
    <x v="23"/>
    <n v="21"/>
    <n v="21"/>
    <n v="100"/>
    <s v="GT"/>
    <n v="99"/>
    <s v="PASS"/>
    <x v="12"/>
  </r>
  <r>
    <s v="2-1-patients_born_on_the_first_of_the_month_do_not_exceed_normal_distribution_of_birth_dates-"/>
    <n v="111"/>
    <s v="Riverview Medical Center 528"/>
    <x v="24"/>
    <n v="0"/>
    <n v="5"/>
    <n v="0"/>
    <s v="LT"/>
    <n v="4"/>
    <s v="PASS"/>
    <x v="12"/>
  </r>
  <r>
    <s v="2-2-patients_born_on_the_15th_of_the_month_do_not_exceed_normal_distribution_of_birth_dates-"/>
    <n v="111"/>
    <s v="Riverview Medical Center 528"/>
    <x v="25"/>
    <n v="0"/>
    <n v="5"/>
    <n v="0"/>
    <s v="LT"/>
    <n v="4"/>
    <s v="PASS"/>
    <x v="12"/>
  </r>
  <r>
    <s v="2-3-patients_born_on_the_last_day_of_the_month_do_not_exceed_normal_distribution_of_birth_dates-"/>
    <n v="111"/>
    <s v="Riverview Medical Center 528"/>
    <x v="26"/>
    <n v="0"/>
    <n v="5"/>
    <n v="0"/>
    <s v="LT"/>
    <n v="4"/>
    <s v="PASS"/>
    <x v="12"/>
  </r>
  <r>
    <s v="2-4-patient_has_more_vaccinations_than_expected-"/>
    <n v="111"/>
    <s v="Riverview Medical Center 528"/>
    <x v="27"/>
    <n v="0"/>
    <n v="5"/>
    <n v="0"/>
    <s v="LT"/>
    <n v="1"/>
    <s v="PASS"/>
    <x v="12"/>
  </r>
  <r>
    <s v="2-5-vaccine_administration_date_is_after_vaccine_lot_expiration_date-"/>
    <n v="111"/>
    <s v="Riverview Medical Center 528"/>
    <x v="28"/>
    <n v="0"/>
    <n v="21"/>
    <n v="0"/>
    <s v="LT"/>
    <n v="1"/>
    <s v="PASS"/>
    <x v="12"/>
  </r>
  <r>
    <s v="2-6-vaccine_administration_date_is_before_birth_date-"/>
    <n v="111"/>
    <s v="Riverview Medical Center 528"/>
    <x v="29"/>
    <n v="0"/>
    <n v="21"/>
    <n v="0"/>
    <s v="LT"/>
    <n v="1"/>
    <s v="PASS"/>
    <x v="12"/>
  </r>
  <r>
    <s v="2-7-vaccine_administration_dates_on_the_first_day_of_the_month_do_not_exceed_normal_distribution_of_administrations_dates-"/>
    <n v="111"/>
    <s v="Riverview Medical Center 528"/>
    <x v="30"/>
    <n v="0"/>
    <n v="21"/>
    <n v="0"/>
    <s v="LT"/>
    <n v="4"/>
    <s v="PASS"/>
    <x v="12"/>
  </r>
  <r>
    <s v="2-8-vaccine_administration_dates_on_the_15th_of_the_month_do_not_exceed_normal_distribution_of_administration_dates-"/>
    <n v="111"/>
    <s v="Riverview Medical Center 528"/>
    <x v="31"/>
    <n v="0"/>
    <n v="21"/>
    <n v="0"/>
    <s v="LT"/>
    <n v="4"/>
    <s v="PASS"/>
    <x v="12"/>
  </r>
  <r>
    <s v="2-9-vaccine_administration_dates_on_the_last_day_of_the_month_do_not_exceed_normal_distribution_of_administration_dates-"/>
    <n v="111"/>
    <s v="Riverview Medical Center 528"/>
    <x v="32"/>
    <n v="0"/>
    <n v="21"/>
    <n v="0"/>
    <s v="LT"/>
    <n v="4"/>
    <s v="PASS"/>
    <x v="12"/>
  </r>
  <r>
    <s v="2-10-vaccine_administration_code_was_administered_at_an_improbable_age-"/>
    <n v="111"/>
    <s v="Riverview Medical Center 528"/>
    <x v="33"/>
    <n v="0"/>
    <n v="21"/>
    <n v="0"/>
    <s v="LT"/>
    <n v="1"/>
    <s v="PASS"/>
    <x v="12"/>
  </r>
  <r>
    <s v="2-11-vaccine_administration_code_is_not_specific_for_administered_vaccination_event-"/>
    <n v="111"/>
    <s v="Riverview Medical Center 528"/>
    <x v="34"/>
    <n v="0"/>
    <n v="21"/>
    <n v="0"/>
    <s v="LT"/>
    <n v="1"/>
    <s v="PASS"/>
    <x v="12"/>
  </r>
  <r>
    <s v="2-12-vaccine_lot_number_has_an_invalid_prefix-"/>
    <n v="111"/>
    <s v="Riverview Medical Center 528"/>
    <x v="35"/>
    <n v="0"/>
    <n v="21"/>
    <n v="0"/>
    <s v="LT"/>
    <n v="1"/>
    <s v="PASS"/>
    <x v="12"/>
  </r>
  <r>
    <s v="2-13-vaccine_lot_number_has_an_invalid_infix-"/>
    <n v="111"/>
    <s v="Riverview Medical Center 528"/>
    <x v="36"/>
    <n v="0"/>
    <n v="21"/>
    <n v="0"/>
    <s v="LT"/>
    <n v="1"/>
    <s v="PASS"/>
    <x v="12"/>
  </r>
  <r>
    <s v="2-14-vaccine_lot_number_has_an_invalid_suffix-"/>
    <n v="111"/>
    <s v="Riverview Medical Center 528"/>
    <x v="37"/>
    <n v="0"/>
    <n v="21"/>
    <n v="0"/>
    <s v="LT"/>
    <n v="1"/>
    <s v="PASS"/>
    <x v="12"/>
  </r>
  <r>
    <s v="2-15-vaccine_lot_number_contains_at_least_one_invalid_character-"/>
    <n v="111"/>
    <s v="Riverview Medical Center 528"/>
    <x v="38"/>
    <n v="0"/>
    <n v="21"/>
    <n v="0"/>
    <s v="LT"/>
    <n v="1"/>
    <s v="PASS"/>
    <x v="12"/>
  </r>
  <r>
    <s v="2-16-vaccine_lot_number_is_too_short-"/>
    <n v="111"/>
    <s v="Riverview Medical Center 528"/>
    <x v="39"/>
    <n v="0"/>
    <n v="21"/>
    <n v="0"/>
    <s v="LT"/>
    <n v="1"/>
    <s v="PASS"/>
    <x v="12"/>
  </r>
  <r>
    <s v="2-17-vaccine_administration_code_is_unrecognized-"/>
    <n v="111"/>
    <s v="Riverview Medical Center 528"/>
    <x v="40"/>
    <n v="0"/>
    <n v="21"/>
    <n v="0"/>
    <s v="LT"/>
    <n v="1"/>
    <s v="PASS"/>
    <x v="12"/>
  </r>
  <r>
    <s v="2-18-vaccine_manufacturer_is_unrecognized-"/>
    <n v="111"/>
    <s v="Riverview Medical Center 528"/>
    <x v="41"/>
    <n v="0"/>
    <n v="21"/>
    <n v="0"/>
    <s v="LT"/>
    <n v="1"/>
    <s v="PASS"/>
    <x v="12"/>
  </r>
  <r>
    <s v="2-19-vaccine_administration_route_is_unrecognized-"/>
    <n v="111"/>
    <s v="Riverview Medical Center 528"/>
    <x v="42"/>
    <n v="0"/>
    <n v="21"/>
    <n v="0"/>
    <s v="LT"/>
    <n v="1"/>
    <s v="PASS"/>
    <x v="12"/>
  </r>
  <r>
    <s v="2-20-vaccine_body_site_is_unrecognized-"/>
    <n v="111"/>
    <s v="Riverview Medical Center 528"/>
    <x v="43"/>
    <n v="0"/>
    <n v="21"/>
    <n v="0"/>
    <s v="LT"/>
    <n v="1"/>
    <s v="PASS"/>
    <x v="12"/>
  </r>
  <r>
    <s v="2-21-vaccination_information_source_is_administered_but_appeared_to_be_historical-"/>
    <n v="111"/>
    <s v="Riverview Medical Center 528"/>
    <x v="44"/>
    <n v="0"/>
    <n v="21"/>
    <n v="0"/>
    <s v="NONE"/>
    <s v="NONE"/>
    <s v="NONE"/>
    <x v="12"/>
  </r>
  <r>
    <s v="2-22-_funding_source_does_not_match_eligibility_code"/>
    <n v="111"/>
    <s v="Riverview Medical Center 528"/>
    <x v="45"/>
    <n v="2"/>
    <n v="21"/>
    <n v="9.52"/>
    <s v="NONE"/>
    <s v="NONE"/>
    <s v="NONE"/>
    <x v="12"/>
  </r>
  <r>
    <s v="3-1-administered_vaccination_events_are_entered_into_the_iis_within_one_calendar_day_from_administration_date-"/>
    <n v="111"/>
    <s v="Riverview Medical Center 528"/>
    <x v="46"/>
    <n v="17"/>
    <n v="21"/>
    <n v="80.95"/>
    <s v="GT"/>
    <n v="95"/>
    <s v="FAIL"/>
    <x v="12"/>
  </r>
  <r>
    <s v="3-2-patient_entry_into_iis_≤30_days_from_birth"/>
    <n v="111"/>
    <s v="Riverview Medical Center 528"/>
    <x v="47"/>
    <n v="5"/>
    <n v="5"/>
    <n v="100"/>
    <s v="GT"/>
    <n v="95"/>
    <s v="PASS"/>
    <x v="12"/>
  </r>
  <r>
    <s v="3-3-patient_entry_into_iis_30–45_days_from_birth"/>
    <n v="111"/>
    <s v="Riverview Medical Center 528"/>
    <x v="48"/>
    <n v="0"/>
    <n v="5"/>
    <n v="0"/>
    <s v="LT"/>
    <n v="5"/>
    <s v="PASS"/>
    <x v="12"/>
  </r>
  <r>
    <s v="3-4-patient_entry_into_iis_45–60_days_from_birth"/>
    <n v="111"/>
    <s v="Riverview Medical Center 528"/>
    <x v="49"/>
    <n v="0"/>
    <n v="5"/>
    <n v="0"/>
    <s v="LT"/>
    <n v="5"/>
    <s v="PASS"/>
    <x v="12"/>
  </r>
  <r>
    <s v="3-5-patient_entry_into_iis_&gt;_60_days_from_birth"/>
    <n v="111"/>
    <s v="Riverview Medical Center 528"/>
    <x v="50"/>
    <n v="0"/>
    <n v="5"/>
    <n v="0"/>
    <s v="LT"/>
    <n v="5"/>
    <s v="PASS"/>
    <x v="12"/>
  </r>
  <r>
    <s v="3-6-administered_dose_entry_into_iis_2-7_days_from_admin_date"/>
    <n v="111"/>
    <s v="Riverview Medical Center 528"/>
    <x v="51"/>
    <n v="4"/>
    <n v="21"/>
    <n v="19.05"/>
    <s v="LT"/>
    <n v="5"/>
    <s v="FAIL"/>
    <x v="12"/>
  </r>
  <r>
    <s v="3-7-administered_dose_entry_into_iis_8-14_days_from_admin_date"/>
    <n v="111"/>
    <s v="Riverview Medical Center 528"/>
    <x v="52"/>
    <n v="0"/>
    <n v="21"/>
    <n v="0"/>
    <s v="LT"/>
    <n v="5"/>
    <s v="PASS"/>
    <x v="12"/>
  </r>
  <r>
    <s v="3-8-administered_dose_entry_into_iis_&gt;_14_days_from_admin_date"/>
    <n v="111"/>
    <s v="Riverview Medical Center 528"/>
    <x v="53"/>
    <n v="0"/>
    <n v="21"/>
    <n v="0"/>
    <s v="LT"/>
    <n v="5"/>
    <s v="PASS"/>
    <x v="12"/>
  </r>
  <r>
    <s v="1-1-patient_first_name_is_present-"/>
    <n v="124"/>
    <s v="Riverview Medical Center 85"/>
    <x v="0"/>
    <n v="37"/>
    <n v="37"/>
    <n v="100"/>
    <s v="GT"/>
    <n v="99"/>
    <s v="PASS"/>
    <x v="1"/>
  </r>
  <r>
    <s v="1-2-patient_middle_name_is_present-"/>
    <n v="124"/>
    <s v="Riverview Medical Center 85"/>
    <x v="1"/>
    <n v="35"/>
    <n v="37"/>
    <n v="94.59"/>
    <s v="GT"/>
    <n v="75"/>
    <s v="PASS"/>
    <x v="1"/>
  </r>
  <r>
    <s v="1-3-patient_name_last_is_present-"/>
    <n v="124"/>
    <s v="Riverview Medical Center 85"/>
    <x v="2"/>
    <n v="37"/>
    <n v="37"/>
    <n v="100"/>
    <s v="GT"/>
    <n v="99"/>
    <s v="PASS"/>
    <x v="1"/>
  </r>
  <r>
    <s v="1-4-patient_birth_date_is_present-_x0009_"/>
    <n v="124"/>
    <s v="Riverview Medical Center 85"/>
    <x v="3"/>
    <n v="37"/>
    <n v="37"/>
    <n v="100"/>
    <s v="GT"/>
    <n v="99"/>
    <s v="PASS"/>
    <x v="1"/>
  </r>
  <r>
    <s v="1-5-patient_gender_is_present-"/>
    <n v="124"/>
    <s v="Riverview Medical Center 85"/>
    <x v="4"/>
    <n v="37"/>
    <n v="37"/>
    <n v="100"/>
    <s v="GT"/>
    <n v="99"/>
    <s v="PASS"/>
    <x v="1"/>
  </r>
  <r>
    <s v="1-6-patient_address_street_is_present-"/>
    <n v="124"/>
    <s v="Riverview Medical Center 85"/>
    <x v="5"/>
    <n v="37"/>
    <n v="37"/>
    <n v="100"/>
    <s v="GT"/>
    <n v="85"/>
    <s v="PASS"/>
    <x v="1"/>
  </r>
  <r>
    <s v="1-7-_patient_address_city_is_present-_x0009_"/>
    <n v="124"/>
    <s v="Riverview Medical Center 85"/>
    <x v="6"/>
    <n v="37"/>
    <n v="37"/>
    <n v="100"/>
    <s v="GT"/>
    <n v="85"/>
    <s v="PASS"/>
    <x v="1"/>
  </r>
  <r>
    <s v="1-8-patient_address_state_is_present-_x0009_"/>
    <n v="124"/>
    <s v="Riverview Medical Center 85"/>
    <x v="7"/>
    <n v="37"/>
    <n v="37"/>
    <n v="100"/>
    <s v="GT"/>
    <n v="85"/>
    <s v="PASS"/>
    <x v="1"/>
  </r>
  <r>
    <s v="1-9-patient_address_zip_code_is_present-_x0009_"/>
    <n v="124"/>
    <s v="Riverview Medical Center 85"/>
    <x v="8"/>
    <n v="37"/>
    <n v="37"/>
    <n v="100"/>
    <s v="GT"/>
    <n v="85"/>
    <s v="PASS"/>
    <x v="1"/>
  </r>
  <r>
    <s v="1-10-patient_complete_address_is_present-"/>
    <n v="124"/>
    <s v="Riverview Medical Center 85"/>
    <x v="9"/>
    <n v="37"/>
    <n v="37"/>
    <n v="100"/>
    <s v="GT"/>
    <n v="85"/>
    <s v="PASS"/>
    <x v="1"/>
  </r>
  <r>
    <s v="1-11-patient_race_is_present-"/>
    <n v="124"/>
    <s v="Riverview Medical Center 85"/>
    <x v="10"/>
    <n v="37"/>
    <n v="37"/>
    <n v="100"/>
    <s v="GT"/>
    <n v="95"/>
    <s v="PASS"/>
    <x v="1"/>
  </r>
  <r>
    <s v="1-12-patient_ethnicity_is_present-"/>
    <n v="124"/>
    <s v="Riverview Medical Center 85"/>
    <x v="11"/>
    <n v="37"/>
    <n v="37"/>
    <n v="100"/>
    <s v="GT"/>
    <n v="95"/>
    <s v="PASS"/>
    <x v="1"/>
  </r>
  <r>
    <s v="1-13-patient_phone_number_is_present-"/>
    <n v="124"/>
    <s v="Riverview Medical Center 85"/>
    <x v="12"/>
    <n v="37"/>
    <n v="37"/>
    <n v="100"/>
    <s v="GT"/>
    <n v="90"/>
    <s v="PASS"/>
    <x v="1"/>
  </r>
  <r>
    <s v="1-14-patient_email_is_present-"/>
    <n v="124"/>
    <s v="Riverview Medical Center 85"/>
    <x v="13"/>
    <n v="19"/>
    <n v="37"/>
    <n v="51.35"/>
    <s v="GT"/>
    <n v="90"/>
    <s v="FAIL"/>
    <x v="1"/>
  </r>
  <r>
    <s v="1-15-mother’s_maiden_name_is_present-"/>
    <n v="124"/>
    <s v="Riverview Medical Center 85"/>
    <x v="14"/>
    <n v="21"/>
    <n v="37"/>
    <n v="56.76"/>
    <s v="GT"/>
    <n v="90"/>
    <s v="FAIL"/>
    <x v="1"/>
  </r>
  <r>
    <s v="1-16-responsible_person_first_name_is_present-"/>
    <n v="124"/>
    <s v="Riverview Medical Center 85"/>
    <x v="15"/>
    <n v="35"/>
    <n v="37"/>
    <n v="94.59"/>
    <s v="GT"/>
    <n v="90"/>
    <s v="PASS"/>
    <x v="1"/>
  </r>
  <r>
    <s v="1-17-responsible_person_last_name_is_present-"/>
    <n v="124"/>
    <s v="Riverview Medical Center 85"/>
    <x v="16"/>
    <n v="35"/>
    <n v="37"/>
    <n v="94.59"/>
    <s v="GT"/>
    <n v="90"/>
    <s v="PASS"/>
    <x v="1"/>
  </r>
  <r>
    <s v="1-18-vaccine_administration_code_is_present-"/>
    <n v="124"/>
    <s v="Riverview Medical Center 85"/>
    <x v="17"/>
    <n v="302"/>
    <n v="302"/>
    <n v="100"/>
    <s v="GT"/>
    <n v="99"/>
    <s v="PASS"/>
    <x v="1"/>
  </r>
  <r>
    <s v="1-19-vaccine_administration_date_is_present-"/>
    <n v="124"/>
    <s v="Riverview Medical Center 85"/>
    <x v="18"/>
    <n v="302"/>
    <n v="302"/>
    <n v="100"/>
    <s v="GT"/>
    <n v="99"/>
    <s v="PASS"/>
    <x v="1"/>
  </r>
  <r>
    <s v="1-20-vaccine_information_source_(e-g-_admin/historical_indicator)_is_present-"/>
    <n v="124"/>
    <s v="Riverview Medical Center 85"/>
    <x v="19"/>
    <n v="302"/>
    <n v="302"/>
    <n v="100"/>
    <s v="GT"/>
    <n v="99"/>
    <s v="PASS"/>
    <x v="1"/>
  </r>
  <r>
    <s v="1-21-vaccine_lot_number_is_present-"/>
    <n v="124"/>
    <s v="Riverview Medical Center 85"/>
    <x v="20"/>
    <n v="302"/>
    <n v="302"/>
    <n v="100"/>
    <s v="GT"/>
    <n v="99"/>
    <s v="PASS"/>
    <x v="1"/>
  </r>
  <r>
    <s v="1-22-vaccine_lot_expiration_date_is_present-"/>
    <n v="124"/>
    <s v="Riverview Medical Center 85"/>
    <x v="21"/>
    <n v="302"/>
    <n v="302"/>
    <n v="100"/>
    <s v="GT"/>
    <n v="99"/>
    <s v="PASS"/>
    <x v="1"/>
  </r>
  <r>
    <s v="1-23-vaccine_eligibility_code_is_present-"/>
    <n v="124"/>
    <s v="Riverview Medical Center 85"/>
    <x v="22"/>
    <n v="302"/>
    <n v="302"/>
    <n v="100"/>
    <s v="GT"/>
    <n v="99"/>
    <s v="PASS"/>
    <x v="1"/>
  </r>
  <r>
    <s v="1-24-vaccine_funding_source_is_present-"/>
    <n v="124"/>
    <s v="Riverview Medical Center 85"/>
    <x v="23"/>
    <n v="302"/>
    <n v="302"/>
    <n v="100"/>
    <s v="GT"/>
    <n v="99"/>
    <s v="PASS"/>
    <x v="1"/>
  </r>
  <r>
    <s v="2-1-patients_born_on_the_first_of_the_month_do_not_exceed_normal_distribution_of_birth_dates-"/>
    <n v="124"/>
    <s v="Riverview Medical Center 85"/>
    <x v="24"/>
    <n v="1"/>
    <n v="37"/>
    <n v="2.7"/>
    <s v="LT"/>
    <n v="4"/>
    <s v="PASS"/>
    <x v="1"/>
  </r>
  <r>
    <s v="2-2-patients_born_on_the_15th_of_the_month_do_not_exceed_normal_distribution_of_birth_dates-"/>
    <n v="124"/>
    <s v="Riverview Medical Center 85"/>
    <x v="25"/>
    <n v="0"/>
    <n v="37"/>
    <n v="0"/>
    <s v="LT"/>
    <n v="4"/>
    <s v="PASS"/>
    <x v="1"/>
  </r>
  <r>
    <s v="2-3-patients_born_on_the_last_day_of_the_month_do_not_exceed_normal_distribution_of_birth_dates-"/>
    <n v="124"/>
    <s v="Riverview Medical Center 85"/>
    <x v="26"/>
    <n v="3"/>
    <n v="37"/>
    <n v="8.11"/>
    <s v="LT"/>
    <n v="4"/>
    <s v="FAIL"/>
    <x v="1"/>
  </r>
  <r>
    <s v="2-4-patient_has_more_vaccinations_than_expected-"/>
    <n v="124"/>
    <s v="Riverview Medical Center 85"/>
    <x v="27"/>
    <n v="0"/>
    <n v="37"/>
    <n v="0"/>
    <s v="LT"/>
    <n v="1"/>
    <s v="PASS"/>
    <x v="1"/>
  </r>
  <r>
    <s v="2-5-vaccine_administration_date_is_after_vaccine_lot_expiration_date-"/>
    <n v="124"/>
    <s v="Riverview Medical Center 85"/>
    <x v="28"/>
    <n v="1"/>
    <n v="302"/>
    <n v="0.33"/>
    <s v="LT"/>
    <n v="1"/>
    <s v="PASS"/>
    <x v="1"/>
  </r>
  <r>
    <s v="2-6-vaccine_administration_date_is_before_birth_date-"/>
    <n v="124"/>
    <s v="Riverview Medical Center 85"/>
    <x v="29"/>
    <n v="0"/>
    <n v="302"/>
    <n v="0"/>
    <s v="LT"/>
    <n v="1"/>
    <s v="PASS"/>
    <x v="1"/>
  </r>
  <r>
    <s v="2-7-vaccine_administration_dates_on_the_first_day_of_the_month_do_not_exceed_normal_distribution_of_administrations_dates-"/>
    <n v="124"/>
    <s v="Riverview Medical Center 85"/>
    <x v="30"/>
    <n v="0"/>
    <n v="302"/>
    <n v="0"/>
    <s v="LT"/>
    <n v="4"/>
    <s v="PASS"/>
    <x v="1"/>
  </r>
  <r>
    <s v="2-8-vaccine_administration_dates_on_the_15th_of_the_month_do_not_exceed_normal_distribution_of_administration_dates-"/>
    <n v="124"/>
    <s v="Riverview Medical Center 85"/>
    <x v="31"/>
    <n v="1"/>
    <n v="302"/>
    <n v="0.33"/>
    <s v="LT"/>
    <n v="4"/>
    <s v="PASS"/>
    <x v="1"/>
  </r>
  <r>
    <s v="2-9-vaccine_administration_dates_on_the_last_day_of_the_month_do_not_exceed_normal_distribution_of_administration_dates-"/>
    <n v="124"/>
    <s v="Riverview Medical Center 85"/>
    <x v="32"/>
    <n v="8"/>
    <n v="302"/>
    <n v="2.65"/>
    <s v="LT"/>
    <n v="4"/>
    <s v="PASS"/>
    <x v="1"/>
  </r>
  <r>
    <s v="2-10-vaccine_administration_code_was_administered_at_an_improbable_age-"/>
    <n v="124"/>
    <s v="Riverview Medical Center 85"/>
    <x v="33"/>
    <n v="0"/>
    <n v="302"/>
    <n v="0"/>
    <s v="LT"/>
    <n v="1"/>
    <s v="PASS"/>
    <x v="1"/>
  </r>
  <r>
    <s v="2-11-vaccine_administration_code_is_not_specific_for_administered_vaccination_event-"/>
    <n v="124"/>
    <s v="Riverview Medical Center 85"/>
    <x v="34"/>
    <n v="0"/>
    <n v="302"/>
    <n v="0"/>
    <s v="LT"/>
    <n v="1"/>
    <s v="PASS"/>
    <x v="1"/>
  </r>
  <r>
    <s v="2-12-vaccine_lot_number_has_an_invalid_prefix-"/>
    <n v="124"/>
    <s v="Riverview Medical Center 85"/>
    <x v="35"/>
    <n v="0"/>
    <n v="302"/>
    <n v="0"/>
    <s v="LT"/>
    <n v="1"/>
    <s v="PASS"/>
    <x v="1"/>
  </r>
  <r>
    <s v="2-13-vaccine_lot_number_has_an_invalid_infix-"/>
    <n v="124"/>
    <s v="Riverview Medical Center 85"/>
    <x v="36"/>
    <n v="0"/>
    <n v="302"/>
    <n v="0"/>
    <s v="LT"/>
    <n v="1"/>
    <s v="PASS"/>
    <x v="1"/>
  </r>
  <r>
    <s v="2-14-vaccine_lot_number_has_an_invalid_suffix-"/>
    <n v="124"/>
    <s v="Riverview Medical Center 85"/>
    <x v="37"/>
    <n v="0"/>
    <n v="302"/>
    <n v="0"/>
    <s v="LT"/>
    <n v="1"/>
    <s v="PASS"/>
    <x v="1"/>
  </r>
  <r>
    <s v="2-15-vaccine_lot_number_contains_at_least_one_invalid_character-"/>
    <n v="124"/>
    <s v="Riverview Medical Center 85"/>
    <x v="38"/>
    <n v="0"/>
    <n v="302"/>
    <n v="0"/>
    <s v="LT"/>
    <n v="1"/>
    <s v="PASS"/>
    <x v="1"/>
  </r>
  <r>
    <s v="2-16-vaccine_lot_number_is_too_short-"/>
    <n v="124"/>
    <s v="Riverview Medical Center 85"/>
    <x v="39"/>
    <n v="0"/>
    <n v="302"/>
    <n v="0"/>
    <s v="LT"/>
    <n v="1"/>
    <s v="PASS"/>
    <x v="1"/>
  </r>
  <r>
    <s v="2-17-vaccine_administration_code_is_unrecognized-"/>
    <n v="124"/>
    <s v="Riverview Medical Center 85"/>
    <x v="40"/>
    <n v="0"/>
    <n v="302"/>
    <n v="0"/>
    <s v="LT"/>
    <n v="1"/>
    <s v="PASS"/>
    <x v="1"/>
  </r>
  <r>
    <s v="2-18-vaccine_manufacturer_is_unrecognized-"/>
    <n v="124"/>
    <s v="Riverview Medical Center 85"/>
    <x v="41"/>
    <n v="0"/>
    <n v="302"/>
    <n v="0"/>
    <s v="LT"/>
    <n v="1"/>
    <s v="PASS"/>
    <x v="1"/>
  </r>
  <r>
    <s v="2-19-vaccine_administration_route_is_unrecognized-"/>
    <n v="124"/>
    <s v="Riverview Medical Center 85"/>
    <x v="42"/>
    <n v="0"/>
    <n v="302"/>
    <n v="0"/>
    <s v="LT"/>
    <n v="1"/>
    <s v="PASS"/>
    <x v="1"/>
  </r>
  <r>
    <s v="2-20-vaccine_body_site_is_unrecognized-"/>
    <n v="124"/>
    <s v="Riverview Medical Center 85"/>
    <x v="43"/>
    <n v="0"/>
    <n v="302"/>
    <n v="0"/>
    <s v="LT"/>
    <n v="1"/>
    <s v="PASS"/>
    <x v="1"/>
  </r>
  <r>
    <s v="2-21-vaccination_information_source_is_administered_but_appeared_to_be_historical-"/>
    <n v="124"/>
    <s v="Riverview Medical Center 85"/>
    <x v="44"/>
    <n v="0"/>
    <n v="302"/>
    <n v="0"/>
    <s v="NONE"/>
    <s v="NONE"/>
    <s v="NONE"/>
    <x v="1"/>
  </r>
  <r>
    <s v="2-22-_funding_source_does_not_match_eligibility_code"/>
    <n v="124"/>
    <s v="Riverview Medical Center 85"/>
    <x v="45"/>
    <n v="1"/>
    <n v="302"/>
    <n v="0.33"/>
    <s v="NONE"/>
    <s v="NONE"/>
    <s v="NONE"/>
    <x v="1"/>
  </r>
  <r>
    <s v="3-1-administered_vaccination_events_are_entered_into_the_iis_within_one_calendar_day_from_administration_date-"/>
    <n v="124"/>
    <s v="Riverview Medical Center 85"/>
    <x v="46"/>
    <n v="295"/>
    <n v="302"/>
    <n v="97.68"/>
    <s v="GT"/>
    <n v="95"/>
    <s v="PASS"/>
    <x v="1"/>
  </r>
  <r>
    <s v="3-2-patient_entry_into_iis_≤30_days_from_birth"/>
    <n v="124"/>
    <s v="Riverview Medical Center 85"/>
    <x v="47"/>
    <n v="35"/>
    <n v="37"/>
    <n v="94.59"/>
    <s v="GT"/>
    <n v="95"/>
    <s v="FAIL"/>
    <x v="1"/>
  </r>
  <r>
    <s v="3-3-patient_entry_into_iis_30–45_days_from_birth"/>
    <n v="124"/>
    <s v="Riverview Medical Center 85"/>
    <x v="48"/>
    <n v="0"/>
    <n v="37"/>
    <n v="0"/>
    <s v="LT"/>
    <n v="5"/>
    <s v="PASS"/>
    <x v="1"/>
  </r>
  <r>
    <s v="3-4-patient_entry_into_iis_45–60_days_from_birth"/>
    <n v="124"/>
    <s v="Riverview Medical Center 85"/>
    <x v="49"/>
    <n v="0"/>
    <n v="37"/>
    <n v="0"/>
    <s v="LT"/>
    <n v="5"/>
    <s v="PASS"/>
    <x v="1"/>
  </r>
  <r>
    <s v="3-5-patient_entry_into_iis_&gt;_60_days_from_birth"/>
    <n v="124"/>
    <s v="Riverview Medical Center 85"/>
    <x v="50"/>
    <n v="2"/>
    <n v="37"/>
    <n v="5.41"/>
    <s v="LT"/>
    <n v="5"/>
    <s v="FAIL"/>
    <x v="1"/>
  </r>
  <r>
    <s v="3-6-administered_dose_entry_into_iis_2-7_days_from_admin_date"/>
    <n v="124"/>
    <s v="Riverview Medical Center 85"/>
    <x v="51"/>
    <n v="7"/>
    <n v="302"/>
    <n v="2.3199999999999998"/>
    <s v="LT"/>
    <n v="5"/>
    <s v="PASS"/>
    <x v="1"/>
  </r>
  <r>
    <s v="3-7-administered_dose_entry_into_iis_8-14_days_from_admin_date"/>
    <n v="124"/>
    <s v="Riverview Medical Center 85"/>
    <x v="52"/>
    <n v="0"/>
    <n v="302"/>
    <n v="0"/>
    <s v="LT"/>
    <n v="5"/>
    <s v="PASS"/>
    <x v="1"/>
  </r>
  <r>
    <s v="3-8-administered_dose_entry_into_iis_&gt;_14_days_from_admin_date"/>
    <n v="124"/>
    <s v="Riverview Medical Center 85"/>
    <x v="53"/>
    <n v="0"/>
    <n v="302"/>
    <n v="0"/>
    <s v="LT"/>
    <n v="5"/>
    <s v="PASS"/>
    <x v="1"/>
  </r>
  <r>
    <s v="1-1-patient_first_name_is_present-"/>
    <n v="114"/>
    <s v="Riverview Regional Hospital 110"/>
    <x v="0"/>
    <n v="18"/>
    <n v="18"/>
    <n v="100"/>
    <s v="GT"/>
    <n v="99"/>
    <s v="PASS"/>
    <x v="1"/>
  </r>
  <r>
    <s v="1-2-patient_middle_name_is_present-"/>
    <n v="114"/>
    <s v="Riverview Regional Hospital 110"/>
    <x v="1"/>
    <n v="16"/>
    <n v="18"/>
    <n v="88.89"/>
    <s v="GT"/>
    <n v="75"/>
    <s v="PASS"/>
    <x v="1"/>
  </r>
  <r>
    <s v="1-3-patient_name_last_is_present-"/>
    <n v="114"/>
    <s v="Riverview Regional Hospital 110"/>
    <x v="2"/>
    <n v="18"/>
    <n v="18"/>
    <n v="100"/>
    <s v="GT"/>
    <n v="99"/>
    <s v="PASS"/>
    <x v="1"/>
  </r>
  <r>
    <s v="1-4-patient_birth_date_is_present-_x0009_"/>
    <n v="114"/>
    <s v="Riverview Regional Hospital 110"/>
    <x v="3"/>
    <n v="18"/>
    <n v="18"/>
    <n v="100"/>
    <s v="GT"/>
    <n v="99"/>
    <s v="PASS"/>
    <x v="1"/>
  </r>
  <r>
    <s v="1-5-patient_gender_is_present-"/>
    <n v="114"/>
    <s v="Riverview Regional Hospital 110"/>
    <x v="4"/>
    <n v="18"/>
    <n v="18"/>
    <n v="100"/>
    <s v="GT"/>
    <n v="99"/>
    <s v="PASS"/>
    <x v="1"/>
  </r>
  <r>
    <s v="1-6-patient_address_street_is_present-"/>
    <n v="114"/>
    <s v="Riverview Regional Hospital 110"/>
    <x v="5"/>
    <n v="18"/>
    <n v="18"/>
    <n v="100"/>
    <s v="GT"/>
    <n v="85"/>
    <s v="PASS"/>
    <x v="1"/>
  </r>
  <r>
    <s v="1-7-_patient_address_city_is_present-_x0009_"/>
    <n v="114"/>
    <s v="Riverview Regional Hospital 110"/>
    <x v="6"/>
    <n v="18"/>
    <n v="18"/>
    <n v="100"/>
    <s v="GT"/>
    <n v="85"/>
    <s v="PASS"/>
    <x v="1"/>
  </r>
  <r>
    <s v="1-8-patient_address_state_is_present-_x0009_"/>
    <n v="114"/>
    <s v="Riverview Regional Hospital 110"/>
    <x v="7"/>
    <n v="18"/>
    <n v="18"/>
    <n v="100"/>
    <s v="GT"/>
    <n v="85"/>
    <s v="PASS"/>
    <x v="1"/>
  </r>
  <r>
    <s v="1-9-patient_address_zip_code_is_present-_x0009_"/>
    <n v="114"/>
    <s v="Riverview Regional Hospital 110"/>
    <x v="8"/>
    <n v="18"/>
    <n v="18"/>
    <n v="100"/>
    <s v="GT"/>
    <n v="85"/>
    <s v="PASS"/>
    <x v="1"/>
  </r>
  <r>
    <s v="1-10-patient_complete_address_is_present-"/>
    <n v="114"/>
    <s v="Riverview Regional Hospital 110"/>
    <x v="9"/>
    <n v="18"/>
    <n v="18"/>
    <n v="100"/>
    <s v="GT"/>
    <n v="85"/>
    <s v="PASS"/>
    <x v="1"/>
  </r>
  <r>
    <s v="1-11-patient_race_is_present-"/>
    <n v="114"/>
    <s v="Riverview Regional Hospital 110"/>
    <x v="10"/>
    <n v="18"/>
    <n v="18"/>
    <n v="100"/>
    <s v="GT"/>
    <n v="95"/>
    <s v="PASS"/>
    <x v="1"/>
  </r>
  <r>
    <s v="1-12-patient_ethnicity_is_present-"/>
    <n v="114"/>
    <s v="Riverview Regional Hospital 110"/>
    <x v="11"/>
    <n v="18"/>
    <n v="18"/>
    <n v="100"/>
    <s v="GT"/>
    <n v="95"/>
    <s v="PASS"/>
    <x v="1"/>
  </r>
  <r>
    <s v="1-13-patient_phone_number_is_present-"/>
    <n v="114"/>
    <s v="Riverview Regional Hospital 110"/>
    <x v="12"/>
    <n v="18"/>
    <n v="18"/>
    <n v="100"/>
    <s v="GT"/>
    <n v="90"/>
    <s v="PASS"/>
    <x v="1"/>
  </r>
  <r>
    <s v="1-14-patient_email_is_present-"/>
    <n v="114"/>
    <s v="Riverview Regional Hospital 110"/>
    <x v="13"/>
    <n v="10"/>
    <n v="18"/>
    <n v="55.56"/>
    <s v="GT"/>
    <n v="90"/>
    <s v="FAIL"/>
    <x v="1"/>
  </r>
  <r>
    <s v="1-15-mother’s_maiden_name_is_present-"/>
    <n v="114"/>
    <s v="Riverview Regional Hospital 110"/>
    <x v="14"/>
    <n v="15"/>
    <n v="18"/>
    <n v="83.33"/>
    <s v="GT"/>
    <n v="90"/>
    <s v="FAIL"/>
    <x v="1"/>
  </r>
  <r>
    <s v="1-16-responsible_person_first_name_is_present-"/>
    <n v="114"/>
    <s v="Riverview Regional Hospital 110"/>
    <x v="15"/>
    <n v="17"/>
    <n v="18"/>
    <n v="94.44"/>
    <s v="GT"/>
    <n v="90"/>
    <s v="PASS"/>
    <x v="1"/>
  </r>
  <r>
    <s v="1-17-responsible_person_last_name_is_present-"/>
    <n v="114"/>
    <s v="Riverview Regional Hospital 110"/>
    <x v="16"/>
    <n v="17"/>
    <n v="18"/>
    <n v="94.44"/>
    <s v="GT"/>
    <n v="90"/>
    <s v="PASS"/>
    <x v="1"/>
  </r>
  <r>
    <s v="1-18-vaccine_administration_code_is_present-"/>
    <n v="114"/>
    <s v="Riverview Regional Hospital 110"/>
    <x v="17"/>
    <n v="152"/>
    <n v="152"/>
    <n v="100"/>
    <s v="GT"/>
    <n v="99"/>
    <s v="PASS"/>
    <x v="1"/>
  </r>
  <r>
    <s v="1-19-vaccine_administration_date_is_present-"/>
    <n v="114"/>
    <s v="Riverview Regional Hospital 110"/>
    <x v="18"/>
    <n v="152"/>
    <n v="152"/>
    <n v="100"/>
    <s v="GT"/>
    <n v="99"/>
    <s v="PASS"/>
    <x v="1"/>
  </r>
  <r>
    <s v="1-20-vaccine_information_source_(e-g-_admin/historical_indicator)_is_present-"/>
    <n v="114"/>
    <s v="Riverview Regional Hospital 110"/>
    <x v="19"/>
    <n v="152"/>
    <n v="152"/>
    <n v="100"/>
    <s v="GT"/>
    <n v="99"/>
    <s v="PASS"/>
    <x v="1"/>
  </r>
  <r>
    <s v="1-21-vaccine_lot_number_is_present-"/>
    <n v="114"/>
    <s v="Riverview Regional Hospital 110"/>
    <x v="20"/>
    <n v="152"/>
    <n v="152"/>
    <n v="100"/>
    <s v="GT"/>
    <n v="99"/>
    <s v="PASS"/>
    <x v="1"/>
  </r>
  <r>
    <s v="1-22-vaccine_lot_expiration_date_is_present-"/>
    <n v="114"/>
    <s v="Riverview Regional Hospital 110"/>
    <x v="21"/>
    <n v="152"/>
    <n v="152"/>
    <n v="100"/>
    <s v="GT"/>
    <n v="99"/>
    <s v="PASS"/>
    <x v="1"/>
  </r>
  <r>
    <s v="1-23-vaccine_eligibility_code_is_present-"/>
    <n v="114"/>
    <s v="Riverview Regional Hospital 110"/>
    <x v="22"/>
    <n v="152"/>
    <n v="152"/>
    <n v="100"/>
    <s v="GT"/>
    <n v="99"/>
    <s v="PASS"/>
    <x v="1"/>
  </r>
  <r>
    <s v="1-24-vaccine_funding_source_is_present-"/>
    <n v="114"/>
    <s v="Riverview Regional Hospital 110"/>
    <x v="23"/>
    <n v="152"/>
    <n v="152"/>
    <n v="100"/>
    <s v="GT"/>
    <n v="99"/>
    <s v="PASS"/>
    <x v="1"/>
  </r>
  <r>
    <s v="2-1-patients_born_on_the_first_of_the_month_do_not_exceed_normal_distribution_of_birth_dates-"/>
    <n v="114"/>
    <s v="Riverview Regional Hospital 110"/>
    <x v="24"/>
    <n v="0"/>
    <n v="18"/>
    <n v="0"/>
    <s v="LT"/>
    <n v="4"/>
    <s v="PASS"/>
    <x v="1"/>
  </r>
  <r>
    <s v="2-2-patients_born_on_the_15th_of_the_month_do_not_exceed_normal_distribution_of_birth_dates-"/>
    <n v="114"/>
    <s v="Riverview Regional Hospital 110"/>
    <x v="25"/>
    <n v="1"/>
    <n v="18"/>
    <n v="5.56"/>
    <s v="LT"/>
    <n v="4"/>
    <s v="FAIL"/>
    <x v="1"/>
  </r>
  <r>
    <s v="2-3-patients_born_on_the_last_day_of_the_month_do_not_exceed_normal_distribution_of_birth_dates-"/>
    <n v="114"/>
    <s v="Riverview Regional Hospital 110"/>
    <x v="26"/>
    <n v="0"/>
    <n v="18"/>
    <n v="0"/>
    <s v="LT"/>
    <n v="4"/>
    <s v="PASS"/>
    <x v="1"/>
  </r>
  <r>
    <s v="2-4-patient_has_more_vaccinations_than_expected-"/>
    <n v="114"/>
    <s v="Riverview Regional Hospital 110"/>
    <x v="27"/>
    <n v="0"/>
    <n v="18"/>
    <n v="0"/>
    <s v="LT"/>
    <n v="1"/>
    <s v="PASS"/>
    <x v="1"/>
  </r>
  <r>
    <s v="2-5-vaccine_administration_date_is_after_vaccine_lot_expiration_date-"/>
    <n v="114"/>
    <s v="Riverview Regional Hospital 110"/>
    <x v="28"/>
    <n v="0"/>
    <n v="152"/>
    <n v="0"/>
    <s v="LT"/>
    <n v="1"/>
    <s v="PASS"/>
    <x v="1"/>
  </r>
  <r>
    <s v="2-6-vaccine_administration_date_is_before_birth_date-"/>
    <n v="114"/>
    <s v="Riverview Regional Hospital 110"/>
    <x v="29"/>
    <n v="0"/>
    <n v="152"/>
    <n v="0"/>
    <s v="LT"/>
    <n v="1"/>
    <s v="PASS"/>
    <x v="1"/>
  </r>
  <r>
    <s v="2-7-vaccine_administration_dates_on_the_first_day_of_the_month_do_not_exceed_normal_distribution_of_administrations_dates-"/>
    <n v="114"/>
    <s v="Riverview Regional Hospital 110"/>
    <x v="30"/>
    <n v="0"/>
    <n v="152"/>
    <n v="0"/>
    <s v="LT"/>
    <n v="4"/>
    <s v="PASS"/>
    <x v="1"/>
  </r>
  <r>
    <s v="2-8-vaccine_administration_dates_on_the_15th_of_the_month_do_not_exceed_normal_distribution_of_administration_dates-"/>
    <n v="114"/>
    <s v="Riverview Regional Hospital 110"/>
    <x v="31"/>
    <n v="1"/>
    <n v="152"/>
    <n v="0.66"/>
    <s v="LT"/>
    <n v="4"/>
    <s v="PASS"/>
    <x v="1"/>
  </r>
  <r>
    <s v="2-9-vaccine_administration_dates_on_the_last_day_of_the_month_do_not_exceed_normal_distribution_of_administration_dates-"/>
    <n v="114"/>
    <s v="Riverview Regional Hospital 110"/>
    <x v="32"/>
    <n v="4"/>
    <n v="152"/>
    <n v="2.63"/>
    <s v="LT"/>
    <n v="4"/>
    <s v="PASS"/>
    <x v="1"/>
  </r>
  <r>
    <s v="2-10-vaccine_administration_code_was_administered_at_an_improbable_age-"/>
    <n v="114"/>
    <s v="Riverview Regional Hospital 110"/>
    <x v="33"/>
    <n v="9"/>
    <n v="152"/>
    <n v="5.92"/>
    <s v="LT"/>
    <n v="1"/>
    <s v="FAIL"/>
    <x v="1"/>
  </r>
  <r>
    <s v="2-11-vaccine_administration_code_is_not_specific_for_administered_vaccination_event-"/>
    <n v="114"/>
    <s v="Riverview Regional Hospital 110"/>
    <x v="34"/>
    <n v="0"/>
    <n v="152"/>
    <n v="0"/>
    <s v="LT"/>
    <n v="1"/>
    <s v="PASS"/>
    <x v="1"/>
  </r>
  <r>
    <s v="2-12-vaccine_lot_number_has_an_invalid_prefix-"/>
    <n v="114"/>
    <s v="Riverview Regional Hospital 110"/>
    <x v="35"/>
    <n v="0"/>
    <n v="152"/>
    <n v="0"/>
    <s v="LT"/>
    <n v="1"/>
    <s v="PASS"/>
    <x v="1"/>
  </r>
  <r>
    <s v="2-13-vaccine_lot_number_has_an_invalid_infix-"/>
    <n v="114"/>
    <s v="Riverview Regional Hospital 110"/>
    <x v="36"/>
    <n v="0"/>
    <n v="152"/>
    <n v="0"/>
    <s v="LT"/>
    <n v="1"/>
    <s v="PASS"/>
    <x v="1"/>
  </r>
  <r>
    <s v="2-14-vaccine_lot_number_has_an_invalid_suffix-"/>
    <n v="114"/>
    <s v="Riverview Regional Hospital 110"/>
    <x v="37"/>
    <n v="0"/>
    <n v="152"/>
    <n v="0"/>
    <s v="LT"/>
    <n v="1"/>
    <s v="PASS"/>
    <x v="1"/>
  </r>
  <r>
    <s v="2-15-vaccine_lot_number_contains_at_least_one_invalid_character-"/>
    <n v="114"/>
    <s v="Riverview Regional Hospital 110"/>
    <x v="38"/>
    <n v="0"/>
    <n v="152"/>
    <n v="0"/>
    <s v="LT"/>
    <n v="1"/>
    <s v="PASS"/>
    <x v="1"/>
  </r>
  <r>
    <s v="2-16-vaccine_lot_number_is_too_short-"/>
    <n v="114"/>
    <s v="Riverview Regional Hospital 110"/>
    <x v="39"/>
    <n v="0"/>
    <n v="152"/>
    <n v="0"/>
    <s v="LT"/>
    <n v="1"/>
    <s v="PASS"/>
    <x v="1"/>
  </r>
  <r>
    <s v="2-17-vaccine_administration_code_is_unrecognized-"/>
    <n v="114"/>
    <s v="Riverview Regional Hospital 110"/>
    <x v="40"/>
    <n v="0"/>
    <n v="152"/>
    <n v="0"/>
    <s v="LT"/>
    <n v="1"/>
    <s v="PASS"/>
    <x v="1"/>
  </r>
  <r>
    <s v="2-18-vaccine_manufacturer_is_unrecognized-"/>
    <n v="114"/>
    <s v="Riverview Regional Hospital 110"/>
    <x v="41"/>
    <n v="0"/>
    <n v="152"/>
    <n v="0"/>
    <s v="LT"/>
    <n v="1"/>
    <s v="PASS"/>
    <x v="1"/>
  </r>
  <r>
    <s v="2-19-vaccine_administration_route_is_unrecognized-"/>
    <n v="114"/>
    <s v="Riverview Regional Hospital 110"/>
    <x v="42"/>
    <n v="0"/>
    <n v="152"/>
    <n v="0"/>
    <s v="LT"/>
    <n v="1"/>
    <s v="PASS"/>
    <x v="1"/>
  </r>
  <r>
    <s v="2-20-vaccine_body_site_is_unrecognized-"/>
    <n v="114"/>
    <s v="Riverview Regional Hospital 110"/>
    <x v="43"/>
    <n v="0"/>
    <n v="152"/>
    <n v="0"/>
    <s v="LT"/>
    <n v="1"/>
    <s v="PASS"/>
    <x v="1"/>
  </r>
  <r>
    <s v="2-21-vaccination_information_source_is_administered_but_appeared_to_be_historical-"/>
    <n v="114"/>
    <s v="Riverview Regional Hospital 110"/>
    <x v="44"/>
    <n v="0"/>
    <n v="152"/>
    <n v="0"/>
    <s v="NONE"/>
    <s v="NONE"/>
    <s v="NONE"/>
    <x v="1"/>
  </r>
  <r>
    <s v="2-22-_funding_source_does_not_match_eligibility_code"/>
    <n v="114"/>
    <s v="Riverview Regional Hospital 110"/>
    <x v="45"/>
    <n v="4"/>
    <n v="152"/>
    <n v="2.63"/>
    <s v="NONE"/>
    <s v="NONE"/>
    <s v="NONE"/>
    <x v="1"/>
  </r>
  <r>
    <s v="3-1-administered_vaccination_events_are_entered_into_the_iis_within_one_calendar_day_from_administration_date-"/>
    <n v="114"/>
    <s v="Riverview Regional Hospital 110"/>
    <x v="46"/>
    <n v="147"/>
    <n v="152"/>
    <n v="96.71"/>
    <s v="GT"/>
    <n v="95"/>
    <s v="PASS"/>
    <x v="1"/>
  </r>
  <r>
    <s v="3-2-patient_entry_into_iis_≤30_days_from_birth"/>
    <n v="114"/>
    <s v="Riverview Regional Hospital 110"/>
    <x v="47"/>
    <n v="18"/>
    <n v="18"/>
    <n v="100"/>
    <s v="GT"/>
    <n v="95"/>
    <s v="PASS"/>
    <x v="1"/>
  </r>
  <r>
    <s v="3-3-patient_entry_into_iis_30–45_days_from_birth"/>
    <n v="114"/>
    <s v="Riverview Regional Hospital 110"/>
    <x v="48"/>
    <n v="0"/>
    <n v="18"/>
    <n v="0"/>
    <s v="LT"/>
    <n v="5"/>
    <s v="PASS"/>
    <x v="1"/>
  </r>
  <r>
    <s v="3-4-patient_entry_into_iis_45–60_days_from_birth"/>
    <n v="114"/>
    <s v="Riverview Regional Hospital 110"/>
    <x v="49"/>
    <n v="0"/>
    <n v="18"/>
    <n v="0"/>
    <s v="LT"/>
    <n v="5"/>
    <s v="PASS"/>
    <x v="1"/>
  </r>
  <r>
    <s v="3-5-patient_entry_into_iis_&gt;_60_days_from_birth"/>
    <n v="114"/>
    <s v="Riverview Regional Hospital 110"/>
    <x v="50"/>
    <n v="0"/>
    <n v="18"/>
    <n v="0"/>
    <s v="LT"/>
    <n v="5"/>
    <s v="PASS"/>
    <x v="1"/>
  </r>
  <r>
    <s v="3-6-administered_dose_entry_into_iis_2-7_days_from_admin_date"/>
    <n v="114"/>
    <s v="Riverview Regional Hospital 110"/>
    <x v="51"/>
    <n v="0"/>
    <n v="152"/>
    <n v="0"/>
    <s v="LT"/>
    <n v="5"/>
    <s v="PASS"/>
    <x v="1"/>
  </r>
  <r>
    <s v="3-7-administered_dose_entry_into_iis_8-14_days_from_admin_date"/>
    <n v="114"/>
    <s v="Riverview Regional Hospital 110"/>
    <x v="52"/>
    <n v="0"/>
    <n v="152"/>
    <n v="0"/>
    <s v="LT"/>
    <n v="5"/>
    <s v="PASS"/>
    <x v="1"/>
  </r>
  <r>
    <s v="3-8-administered_dose_entry_into_iis_&gt;_14_days_from_admin_date"/>
    <n v="114"/>
    <s v="Riverview Regional Hospital 110"/>
    <x v="53"/>
    <n v="5"/>
    <n v="152"/>
    <n v="3.29"/>
    <s v="LT"/>
    <n v="5"/>
    <s v="PASS"/>
    <x v="1"/>
  </r>
  <r>
    <s v="1-1-patient_first_name_is_present-"/>
    <n v="108"/>
    <s v="Riverview Regional Hospital 201"/>
    <x v="0"/>
    <n v="9"/>
    <n v="9"/>
    <n v="100"/>
    <s v="GT"/>
    <n v="99"/>
    <s v="PASS"/>
    <x v="0"/>
  </r>
  <r>
    <s v="1-2-patient_middle_name_is_present-"/>
    <n v="108"/>
    <s v="Riverview Regional Hospital 201"/>
    <x v="1"/>
    <n v="8"/>
    <n v="9"/>
    <n v="88.89"/>
    <s v="GT"/>
    <n v="75"/>
    <s v="PASS"/>
    <x v="0"/>
  </r>
  <r>
    <s v="1-3-patient_name_last_is_present-"/>
    <n v="108"/>
    <s v="Riverview Regional Hospital 201"/>
    <x v="2"/>
    <n v="9"/>
    <n v="9"/>
    <n v="100"/>
    <s v="GT"/>
    <n v="99"/>
    <s v="PASS"/>
    <x v="0"/>
  </r>
  <r>
    <s v="1-4-patient_birth_date_is_present-_x0009_"/>
    <n v="108"/>
    <s v="Riverview Regional Hospital 201"/>
    <x v="3"/>
    <n v="9"/>
    <n v="9"/>
    <n v="100"/>
    <s v="GT"/>
    <n v="99"/>
    <s v="PASS"/>
    <x v="0"/>
  </r>
  <r>
    <s v="1-5-patient_gender_is_present-"/>
    <n v="108"/>
    <s v="Riverview Regional Hospital 201"/>
    <x v="4"/>
    <n v="9"/>
    <n v="9"/>
    <n v="100"/>
    <s v="GT"/>
    <n v="99"/>
    <s v="PASS"/>
    <x v="0"/>
  </r>
  <r>
    <s v="1-6-patient_address_street_is_present-"/>
    <n v="108"/>
    <s v="Riverview Regional Hospital 201"/>
    <x v="5"/>
    <n v="9"/>
    <n v="9"/>
    <n v="100"/>
    <s v="GT"/>
    <n v="85"/>
    <s v="PASS"/>
    <x v="0"/>
  </r>
  <r>
    <s v="1-7-_patient_address_city_is_present-_x0009_"/>
    <n v="108"/>
    <s v="Riverview Regional Hospital 201"/>
    <x v="6"/>
    <n v="9"/>
    <n v="9"/>
    <n v="100"/>
    <s v="GT"/>
    <n v="85"/>
    <s v="PASS"/>
    <x v="0"/>
  </r>
  <r>
    <s v="1-8-patient_address_state_is_present-_x0009_"/>
    <n v="108"/>
    <s v="Riverview Regional Hospital 201"/>
    <x v="7"/>
    <n v="9"/>
    <n v="9"/>
    <n v="100"/>
    <s v="GT"/>
    <n v="85"/>
    <s v="PASS"/>
    <x v="0"/>
  </r>
  <r>
    <s v="1-9-patient_address_zip_code_is_present-_x0009_"/>
    <n v="108"/>
    <s v="Riverview Regional Hospital 201"/>
    <x v="8"/>
    <n v="9"/>
    <n v="9"/>
    <n v="100"/>
    <s v="GT"/>
    <n v="85"/>
    <s v="PASS"/>
    <x v="0"/>
  </r>
  <r>
    <s v="1-10-patient_complete_address_is_present-"/>
    <n v="108"/>
    <s v="Riverview Regional Hospital 201"/>
    <x v="9"/>
    <n v="9"/>
    <n v="9"/>
    <n v="100"/>
    <s v="GT"/>
    <n v="85"/>
    <s v="PASS"/>
    <x v="0"/>
  </r>
  <r>
    <s v="1-11-patient_race_is_present-"/>
    <n v="108"/>
    <s v="Riverview Regional Hospital 201"/>
    <x v="10"/>
    <n v="9"/>
    <n v="9"/>
    <n v="100"/>
    <s v="GT"/>
    <n v="95"/>
    <s v="PASS"/>
    <x v="0"/>
  </r>
  <r>
    <s v="1-12-patient_ethnicity_is_present-"/>
    <n v="108"/>
    <s v="Riverview Regional Hospital 201"/>
    <x v="11"/>
    <n v="9"/>
    <n v="9"/>
    <n v="100"/>
    <s v="GT"/>
    <n v="95"/>
    <s v="PASS"/>
    <x v="0"/>
  </r>
  <r>
    <s v="1-13-patient_phone_number_is_present-"/>
    <n v="108"/>
    <s v="Riverview Regional Hospital 201"/>
    <x v="12"/>
    <n v="9"/>
    <n v="9"/>
    <n v="100"/>
    <s v="GT"/>
    <n v="90"/>
    <s v="PASS"/>
    <x v="0"/>
  </r>
  <r>
    <s v="1-14-patient_email_is_present-"/>
    <n v="108"/>
    <s v="Riverview Regional Hospital 201"/>
    <x v="13"/>
    <n v="5"/>
    <n v="9"/>
    <n v="55.56"/>
    <s v="GT"/>
    <n v="90"/>
    <s v="FAIL"/>
    <x v="0"/>
  </r>
  <r>
    <s v="1-15-mother’s_maiden_name_is_present-"/>
    <n v="108"/>
    <s v="Riverview Regional Hospital 201"/>
    <x v="14"/>
    <n v="9"/>
    <n v="9"/>
    <n v="100"/>
    <s v="GT"/>
    <n v="90"/>
    <s v="PASS"/>
    <x v="0"/>
  </r>
  <r>
    <s v="1-16-responsible_person_first_name_is_present-"/>
    <n v="108"/>
    <s v="Riverview Regional Hospital 201"/>
    <x v="15"/>
    <n v="9"/>
    <n v="9"/>
    <n v="100"/>
    <s v="GT"/>
    <n v="90"/>
    <s v="PASS"/>
    <x v="0"/>
  </r>
  <r>
    <s v="1-17-responsible_person_last_name_is_present-"/>
    <n v="108"/>
    <s v="Riverview Regional Hospital 201"/>
    <x v="16"/>
    <n v="9"/>
    <n v="9"/>
    <n v="100"/>
    <s v="GT"/>
    <n v="90"/>
    <s v="PASS"/>
    <x v="0"/>
  </r>
  <r>
    <s v="1-18-vaccine_administration_code_is_present-"/>
    <n v="108"/>
    <s v="Riverview Regional Hospital 201"/>
    <x v="17"/>
    <n v="32"/>
    <n v="32"/>
    <n v="100"/>
    <s v="GT"/>
    <n v="99"/>
    <s v="PASS"/>
    <x v="0"/>
  </r>
  <r>
    <s v="1-19-vaccine_administration_date_is_present-"/>
    <n v="108"/>
    <s v="Riverview Regional Hospital 201"/>
    <x v="18"/>
    <n v="32"/>
    <n v="32"/>
    <n v="100"/>
    <s v="GT"/>
    <n v="99"/>
    <s v="PASS"/>
    <x v="0"/>
  </r>
  <r>
    <s v="1-20-vaccine_information_source_(e-g-_admin/historical_indicator)_is_present-"/>
    <n v="108"/>
    <s v="Riverview Regional Hospital 201"/>
    <x v="19"/>
    <n v="32"/>
    <n v="32"/>
    <n v="100"/>
    <s v="GT"/>
    <n v="99"/>
    <s v="PASS"/>
    <x v="0"/>
  </r>
  <r>
    <s v="1-21-vaccine_lot_number_is_present-"/>
    <n v="108"/>
    <s v="Riverview Regional Hospital 201"/>
    <x v="20"/>
    <n v="32"/>
    <n v="32"/>
    <n v="100"/>
    <s v="GT"/>
    <n v="99"/>
    <s v="PASS"/>
    <x v="0"/>
  </r>
  <r>
    <s v="1-22-vaccine_lot_expiration_date_is_present-"/>
    <n v="108"/>
    <s v="Riverview Regional Hospital 201"/>
    <x v="21"/>
    <n v="32"/>
    <n v="32"/>
    <n v="100"/>
    <s v="GT"/>
    <n v="99"/>
    <s v="PASS"/>
    <x v="0"/>
  </r>
  <r>
    <s v="1-23-vaccine_eligibility_code_is_present-"/>
    <n v="108"/>
    <s v="Riverview Regional Hospital 201"/>
    <x v="22"/>
    <n v="32"/>
    <n v="32"/>
    <n v="100"/>
    <s v="GT"/>
    <n v="99"/>
    <s v="PASS"/>
    <x v="0"/>
  </r>
  <r>
    <s v="1-24-vaccine_funding_source_is_present-"/>
    <n v="108"/>
    <s v="Riverview Regional Hospital 201"/>
    <x v="23"/>
    <n v="32"/>
    <n v="32"/>
    <n v="100"/>
    <s v="GT"/>
    <n v="99"/>
    <s v="PASS"/>
    <x v="0"/>
  </r>
  <r>
    <s v="2-1-patients_born_on_the_first_of_the_month_do_not_exceed_normal_distribution_of_birth_dates-"/>
    <n v="108"/>
    <s v="Riverview Regional Hospital 201"/>
    <x v="24"/>
    <n v="0"/>
    <n v="9"/>
    <n v="0"/>
    <s v="LT"/>
    <n v="4"/>
    <s v="PASS"/>
    <x v="0"/>
  </r>
  <r>
    <s v="2-2-patients_born_on_the_15th_of_the_month_do_not_exceed_normal_distribution_of_birth_dates-"/>
    <n v="108"/>
    <s v="Riverview Regional Hospital 201"/>
    <x v="25"/>
    <n v="0"/>
    <n v="9"/>
    <n v="0"/>
    <s v="LT"/>
    <n v="4"/>
    <s v="PASS"/>
    <x v="0"/>
  </r>
  <r>
    <s v="2-3-patients_born_on_the_last_day_of_the_month_do_not_exceed_normal_distribution_of_birth_dates-"/>
    <n v="108"/>
    <s v="Riverview Regional Hospital 201"/>
    <x v="26"/>
    <n v="0"/>
    <n v="9"/>
    <n v="0"/>
    <s v="LT"/>
    <n v="4"/>
    <s v="PASS"/>
    <x v="0"/>
  </r>
  <r>
    <s v="2-4-patient_has_more_vaccinations_than_expected-"/>
    <n v="108"/>
    <s v="Riverview Regional Hospital 201"/>
    <x v="27"/>
    <n v="0"/>
    <n v="9"/>
    <n v="0"/>
    <s v="LT"/>
    <n v="1"/>
    <s v="PASS"/>
    <x v="0"/>
  </r>
  <r>
    <s v="2-5-vaccine_administration_date_is_after_vaccine_lot_expiration_date-"/>
    <n v="108"/>
    <s v="Riverview Regional Hospital 201"/>
    <x v="28"/>
    <n v="0"/>
    <n v="32"/>
    <n v="0"/>
    <s v="LT"/>
    <n v="1"/>
    <s v="PASS"/>
    <x v="0"/>
  </r>
  <r>
    <s v="2-6-vaccine_administration_date_is_before_birth_date-"/>
    <n v="108"/>
    <s v="Riverview Regional Hospital 201"/>
    <x v="29"/>
    <n v="0"/>
    <n v="32"/>
    <n v="0"/>
    <s v="LT"/>
    <n v="1"/>
    <s v="PASS"/>
    <x v="0"/>
  </r>
  <r>
    <s v="2-7-vaccine_administration_dates_on_the_first_day_of_the_month_do_not_exceed_normal_distribution_of_administrations_dates-"/>
    <n v="108"/>
    <s v="Riverview Regional Hospital 201"/>
    <x v="30"/>
    <n v="0"/>
    <n v="32"/>
    <n v="0"/>
    <s v="LT"/>
    <n v="4"/>
    <s v="PASS"/>
    <x v="0"/>
  </r>
  <r>
    <s v="2-8-vaccine_administration_dates_on_the_15th_of_the_month_do_not_exceed_normal_distribution_of_administration_dates-"/>
    <n v="108"/>
    <s v="Riverview Regional Hospital 201"/>
    <x v="31"/>
    <n v="0"/>
    <n v="32"/>
    <n v="0"/>
    <s v="LT"/>
    <n v="4"/>
    <s v="PASS"/>
    <x v="0"/>
  </r>
  <r>
    <s v="2-9-vaccine_administration_dates_on_the_last_day_of_the_month_do_not_exceed_normal_distribution_of_administration_dates-"/>
    <n v="108"/>
    <s v="Riverview Regional Hospital 201"/>
    <x v="32"/>
    <n v="0"/>
    <n v="32"/>
    <n v="0"/>
    <s v="LT"/>
    <n v="4"/>
    <s v="PASS"/>
    <x v="0"/>
  </r>
  <r>
    <s v="2-10-vaccine_administration_code_was_administered_at_an_improbable_age-"/>
    <n v="108"/>
    <s v="Riverview Regional Hospital 201"/>
    <x v="33"/>
    <n v="0"/>
    <n v="32"/>
    <n v="0"/>
    <s v="LT"/>
    <n v="1"/>
    <s v="PASS"/>
    <x v="0"/>
  </r>
  <r>
    <s v="2-11-vaccine_administration_code_is_not_specific_for_administered_vaccination_event-"/>
    <n v="108"/>
    <s v="Riverview Regional Hospital 201"/>
    <x v="34"/>
    <n v="0"/>
    <n v="32"/>
    <n v="0"/>
    <s v="LT"/>
    <n v="1"/>
    <s v="PASS"/>
    <x v="0"/>
  </r>
  <r>
    <s v="2-12-vaccine_lot_number_has_an_invalid_prefix-"/>
    <n v="108"/>
    <s v="Riverview Regional Hospital 201"/>
    <x v="35"/>
    <n v="0"/>
    <n v="32"/>
    <n v="0"/>
    <s v="LT"/>
    <n v="1"/>
    <s v="PASS"/>
    <x v="0"/>
  </r>
  <r>
    <s v="2-13-vaccine_lot_number_has_an_invalid_infix-"/>
    <n v="108"/>
    <s v="Riverview Regional Hospital 201"/>
    <x v="36"/>
    <n v="0"/>
    <n v="32"/>
    <n v="0"/>
    <s v="LT"/>
    <n v="1"/>
    <s v="PASS"/>
    <x v="0"/>
  </r>
  <r>
    <s v="2-14-vaccine_lot_number_has_an_invalid_suffix-"/>
    <n v="108"/>
    <s v="Riverview Regional Hospital 201"/>
    <x v="37"/>
    <n v="0"/>
    <n v="32"/>
    <n v="0"/>
    <s v="LT"/>
    <n v="1"/>
    <s v="PASS"/>
    <x v="0"/>
  </r>
  <r>
    <s v="2-15-vaccine_lot_number_contains_at_least_one_invalid_character-"/>
    <n v="108"/>
    <s v="Riverview Regional Hospital 201"/>
    <x v="38"/>
    <n v="0"/>
    <n v="32"/>
    <n v="0"/>
    <s v="LT"/>
    <n v="1"/>
    <s v="PASS"/>
    <x v="0"/>
  </r>
  <r>
    <s v="2-16-vaccine_lot_number_is_too_short-"/>
    <n v="108"/>
    <s v="Riverview Regional Hospital 201"/>
    <x v="39"/>
    <n v="0"/>
    <n v="32"/>
    <n v="0"/>
    <s v="LT"/>
    <n v="1"/>
    <s v="PASS"/>
    <x v="0"/>
  </r>
  <r>
    <s v="2-17-vaccine_administration_code_is_unrecognized-"/>
    <n v="108"/>
    <s v="Riverview Regional Hospital 201"/>
    <x v="40"/>
    <n v="0"/>
    <n v="32"/>
    <n v="0"/>
    <s v="LT"/>
    <n v="1"/>
    <s v="PASS"/>
    <x v="0"/>
  </r>
  <r>
    <s v="2-18-vaccine_manufacturer_is_unrecognized-"/>
    <n v="108"/>
    <s v="Riverview Regional Hospital 201"/>
    <x v="41"/>
    <n v="0"/>
    <n v="32"/>
    <n v="0"/>
    <s v="LT"/>
    <n v="1"/>
    <s v="PASS"/>
    <x v="0"/>
  </r>
  <r>
    <s v="2-19-vaccine_administration_route_is_unrecognized-"/>
    <n v="108"/>
    <s v="Riverview Regional Hospital 201"/>
    <x v="42"/>
    <n v="0"/>
    <n v="32"/>
    <n v="0"/>
    <s v="LT"/>
    <n v="1"/>
    <s v="PASS"/>
    <x v="0"/>
  </r>
  <r>
    <s v="2-20-vaccine_body_site_is_unrecognized-"/>
    <n v="108"/>
    <s v="Riverview Regional Hospital 201"/>
    <x v="43"/>
    <n v="0"/>
    <n v="32"/>
    <n v="0"/>
    <s v="LT"/>
    <n v="1"/>
    <s v="PASS"/>
    <x v="0"/>
  </r>
  <r>
    <s v="2-21-vaccination_information_source_is_administered_but_appeared_to_be_historical-"/>
    <n v="108"/>
    <s v="Riverview Regional Hospital 201"/>
    <x v="44"/>
    <n v="0"/>
    <n v="32"/>
    <n v="0"/>
    <s v="NONE"/>
    <s v="NONE"/>
    <s v="NONE"/>
    <x v="0"/>
  </r>
  <r>
    <s v="2-22-_funding_source_does_not_match_eligibility_code"/>
    <n v="108"/>
    <s v="Riverview Regional Hospital 201"/>
    <x v="45"/>
    <n v="3"/>
    <n v="32"/>
    <n v="9.3800000000000008"/>
    <s v="NONE"/>
    <s v="NONE"/>
    <s v="NONE"/>
    <x v="0"/>
  </r>
  <r>
    <s v="3-1-administered_vaccination_events_are_entered_into_the_iis_within_one_calendar_day_from_administration_date-"/>
    <n v="108"/>
    <s v="Riverview Regional Hospital 201"/>
    <x v="46"/>
    <n v="27"/>
    <n v="32"/>
    <n v="84.38"/>
    <s v="GT"/>
    <n v="95"/>
    <s v="FAIL"/>
    <x v="0"/>
  </r>
  <r>
    <s v="3-2-patient_entry_into_iis_≤30_days_from_birth"/>
    <n v="108"/>
    <s v="Riverview Regional Hospital 201"/>
    <x v="47"/>
    <n v="9"/>
    <n v="9"/>
    <n v="100"/>
    <s v="GT"/>
    <n v="95"/>
    <s v="PASS"/>
    <x v="0"/>
  </r>
  <r>
    <s v="3-3-patient_entry_into_iis_30–45_days_from_birth"/>
    <n v="108"/>
    <s v="Riverview Regional Hospital 201"/>
    <x v="48"/>
    <n v="0"/>
    <n v="9"/>
    <n v="0"/>
    <s v="LT"/>
    <n v="5"/>
    <s v="PASS"/>
    <x v="0"/>
  </r>
  <r>
    <s v="3-4-patient_entry_into_iis_45–60_days_from_birth"/>
    <n v="108"/>
    <s v="Riverview Regional Hospital 201"/>
    <x v="49"/>
    <n v="0"/>
    <n v="9"/>
    <n v="0"/>
    <s v="LT"/>
    <n v="5"/>
    <s v="PASS"/>
    <x v="0"/>
  </r>
  <r>
    <s v="3-5-patient_entry_into_iis_&gt;_60_days_from_birth"/>
    <n v="108"/>
    <s v="Riverview Regional Hospital 201"/>
    <x v="50"/>
    <n v="0"/>
    <n v="9"/>
    <n v="0"/>
    <s v="LT"/>
    <n v="5"/>
    <s v="PASS"/>
    <x v="0"/>
  </r>
  <r>
    <s v="3-6-administered_dose_entry_into_iis_2-7_days_from_admin_date"/>
    <n v="108"/>
    <s v="Riverview Regional Hospital 201"/>
    <x v="51"/>
    <n v="5"/>
    <n v="32"/>
    <n v="15.63"/>
    <s v="LT"/>
    <n v="5"/>
    <s v="FAIL"/>
    <x v="0"/>
  </r>
  <r>
    <s v="3-7-administered_dose_entry_into_iis_8-14_days_from_admin_date"/>
    <n v="108"/>
    <s v="Riverview Regional Hospital 201"/>
    <x v="52"/>
    <n v="0"/>
    <n v="32"/>
    <n v="0"/>
    <s v="LT"/>
    <n v="5"/>
    <s v="PASS"/>
    <x v="0"/>
  </r>
  <r>
    <s v="3-8-administered_dose_entry_into_iis_&gt;_14_days_from_admin_date"/>
    <n v="108"/>
    <s v="Riverview Regional Hospital 201"/>
    <x v="53"/>
    <n v="0"/>
    <n v="32"/>
    <n v="0"/>
    <s v="LT"/>
    <n v="5"/>
    <s v="PASS"/>
    <x v="0"/>
  </r>
  <r>
    <s v="1-1-patient_first_name_is_present-"/>
    <n v="3"/>
    <s v="Riverview Urgent Care 129"/>
    <x v="0"/>
    <n v="555"/>
    <n v="555"/>
    <n v="100"/>
    <s v="GT"/>
    <n v="99"/>
    <s v="PASS"/>
    <x v="4"/>
  </r>
  <r>
    <s v="1-2-patient_middle_name_is_present-"/>
    <n v="3"/>
    <s v="Riverview Urgent Care 129"/>
    <x v="1"/>
    <n v="490"/>
    <n v="555"/>
    <n v="88.29"/>
    <s v="GT"/>
    <n v="75"/>
    <s v="PASS"/>
    <x v="4"/>
  </r>
  <r>
    <s v="1-3-patient_name_last_is_present-"/>
    <n v="3"/>
    <s v="Riverview Urgent Care 129"/>
    <x v="2"/>
    <n v="555"/>
    <n v="555"/>
    <n v="100"/>
    <s v="GT"/>
    <n v="99"/>
    <s v="PASS"/>
    <x v="4"/>
  </r>
  <r>
    <s v="1-4-patient_birth_date_is_present-_x0009_"/>
    <n v="3"/>
    <s v="Riverview Urgent Care 129"/>
    <x v="3"/>
    <n v="555"/>
    <n v="555"/>
    <n v="100"/>
    <s v="GT"/>
    <n v="99"/>
    <s v="PASS"/>
    <x v="4"/>
  </r>
  <r>
    <s v="1-5-patient_gender_is_present-"/>
    <n v="3"/>
    <s v="Riverview Urgent Care 129"/>
    <x v="4"/>
    <n v="555"/>
    <n v="555"/>
    <n v="100"/>
    <s v="GT"/>
    <n v="99"/>
    <s v="PASS"/>
    <x v="4"/>
  </r>
  <r>
    <s v="1-6-patient_address_street_is_present-"/>
    <n v="3"/>
    <s v="Riverview Urgent Care 129"/>
    <x v="5"/>
    <n v="555"/>
    <n v="555"/>
    <n v="100"/>
    <s v="GT"/>
    <n v="85"/>
    <s v="PASS"/>
    <x v="4"/>
  </r>
  <r>
    <s v="1-7-_patient_address_city_is_present-_x0009_"/>
    <n v="3"/>
    <s v="Riverview Urgent Care 129"/>
    <x v="6"/>
    <n v="555"/>
    <n v="555"/>
    <n v="100"/>
    <s v="GT"/>
    <n v="85"/>
    <s v="PASS"/>
    <x v="4"/>
  </r>
  <r>
    <s v="1-8-patient_address_state_is_present-_x0009_"/>
    <n v="3"/>
    <s v="Riverview Urgent Care 129"/>
    <x v="7"/>
    <n v="555"/>
    <n v="555"/>
    <n v="100"/>
    <s v="GT"/>
    <n v="85"/>
    <s v="PASS"/>
    <x v="4"/>
  </r>
  <r>
    <s v="1-9-patient_address_zip_code_is_present-_x0009_"/>
    <n v="3"/>
    <s v="Riverview Urgent Care 129"/>
    <x v="8"/>
    <n v="555"/>
    <n v="555"/>
    <n v="100"/>
    <s v="GT"/>
    <n v="85"/>
    <s v="PASS"/>
    <x v="4"/>
  </r>
  <r>
    <s v="1-10-patient_complete_address_is_present-"/>
    <n v="3"/>
    <s v="Riverview Urgent Care 129"/>
    <x v="9"/>
    <n v="555"/>
    <n v="555"/>
    <n v="100"/>
    <s v="GT"/>
    <n v="85"/>
    <s v="PASS"/>
    <x v="4"/>
  </r>
  <r>
    <s v="1-11-patient_race_is_present-"/>
    <n v="3"/>
    <s v="Riverview Urgent Care 129"/>
    <x v="10"/>
    <n v="555"/>
    <n v="555"/>
    <n v="100"/>
    <s v="GT"/>
    <n v="95"/>
    <s v="PASS"/>
    <x v="4"/>
  </r>
  <r>
    <s v="1-12-patient_ethnicity_is_present-"/>
    <n v="3"/>
    <s v="Riverview Urgent Care 129"/>
    <x v="11"/>
    <n v="555"/>
    <n v="555"/>
    <n v="100"/>
    <s v="GT"/>
    <n v="95"/>
    <s v="PASS"/>
    <x v="4"/>
  </r>
  <r>
    <s v="1-13-patient_phone_number_is_present-"/>
    <n v="3"/>
    <s v="Riverview Urgent Care 129"/>
    <x v="12"/>
    <n v="554"/>
    <n v="555"/>
    <n v="99.82"/>
    <s v="GT"/>
    <n v="90"/>
    <s v="PASS"/>
    <x v="4"/>
  </r>
  <r>
    <s v="1-14-patient_email_is_present-"/>
    <n v="3"/>
    <s v="Riverview Urgent Care 129"/>
    <x v="13"/>
    <n v="318"/>
    <n v="555"/>
    <n v="57.3"/>
    <s v="GT"/>
    <n v="90"/>
    <s v="FAIL"/>
    <x v="4"/>
  </r>
  <r>
    <s v="1-15-mother’s_maiden_name_is_present-"/>
    <n v="3"/>
    <s v="Riverview Urgent Care 129"/>
    <x v="14"/>
    <n v="440"/>
    <n v="555"/>
    <n v="79.28"/>
    <s v="GT"/>
    <n v="90"/>
    <s v="FAIL"/>
    <x v="4"/>
  </r>
  <r>
    <s v="1-16-responsible_person_first_name_is_present-"/>
    <n v="3"/>
    <s v="Riverview Urgent Care 129"/>
    <x v="15"/>
    <n v="539"/>
    <n v="555"/>
    <n v="97.12"/>
    <s v="GT"/>
    <n v="90"/>
    <s v="PASS"/>
    <x v="4"/>
  </r>
  <r>
    <s v="1-17-responsible_person_last_name_is_present-"/>
    <n v="3"/>
    <s v="Riverview Urgent Care 129"/>
    <x v="16"/>
    <n v="539"/>
    <n v="555"/>
    <n v="97.12"/>
    <s v="GT"/>
    <n v="90"/>
    <s v="PASS"/>
    <x v="4"/>
  </r>
  <r>
    <s v="1-18-vaccine_administration_code_is_present-"/>
    <n v="3"/>
    <s v="Riverview Urgent Care 129"/>
    <x v="17"/>
    <n v="6167"/>
    <n v="6167"/>
    <n v="100"/>
    <s v="GT"/>
    <n v="99"/>
    <s v="PASS"/>
    <x v="4"/>
  </r>
  <r>
    <s v="1-19-vaccine_administration_date_is_present-"/>
    <n v="3"/>
    <s v="Riverview Urgent Care 129"/>
    <x v="18"/>
    <n v="6167"/>
    <n v="6167"/>
    <n v="100"/>
    <s v="GT"/>
    <n v="99"/>
    <s v="PASS"/>
    <x v="4"/>
  </r>
  <r>
    <s v="1-20-vaccine_information_source_(e-g-_admin/historical_indicator)_is_present-"/>
    <n v="3"/>
    <s v="Riverview Urgent Care 129"/>
    <x v="19"/>
    <n v="6167"/>
    <n v="6167"/>
    <n v="100"/>
    <s v="GT"/>
    <n v="99"/>
    <s v="PASS"/>
    <x v="4"/>
  </r>
  <r>
    <s v="1-21-vaccine_lot_number_is_present-"/>
    <n v="3"/>
    <s v="Riverview Urgent Care 129"/>
    <x v="20"/>
    <n v="6167"/>
    <n v="6167"/>
    <n v="100"/>
    <s v="GT"/>
    <n v="99"/>
    <s v="PASS"/>
    <x v="4"/>
  </r>
  <r>
    <s v="1-22-vaccine_lot_expiration_date_is_present-"/>
    <n v="3"/>
    <s v="Riverview Urgent Care 129"/>
    <x v="21"/>
    <n v="6167"/>
    <n v="6167"/>
    <n v="100"/>
    <s v="GT"/>
    <n v="99"/>
    <s v="PASS"/>
    <x v="4"/>
  </r>
  <r>
    <s v="1-23-vaccine_eligibility_code_is_present-"/>
    <n v="3"/>
    <s v="Riverview Urgent Care 129"/>
    <x v="22"/>
    <n v="6167"/>
    <n v="6167"/>
    <n v="100"/>
    <s v="GT"/>
    <n v="99"/>
    <s v="PASS"/>
    <x v="4"/>
  </r>
  <r>
    <s v="1-24-vaccine_funding_source_is_present-"/>
    <n v="3"/>
    <s v="Riverview Urgent Care 129"/>
    <x v="23"/>
    <n v="6167"/>
    <n v="6167"/>
    <n v="100"/>
    <s v="GT"/>
    <n v="99"/>
    <s v="PASS"/>
    <x v="4"/>
  </r>
  <r>
    <s v="2-1-patients_born_on_the_first_of_the_month_do_not_exceed_normal_distribution_of_birth_dates-"/>
    <n v="3"/>
    <s v="Riverview Urgent Care 129"/>
    <x v="24"/>
    <n v="23"/>
    <n v="555"/>
    <n v="4.1399999999999997"/>
    <s v="LT"/>
    <n v="4"/>
    <s v="FAIL"/>
    <x v="4"/>
  </r>
  <r>
    <s v="2-2-patients_born_on_the_15th_of_the_month_do_not_exceed_normal_distribution_of_birth_dates-"/>
    <n v="3"/>
    <s v="Riverview Urgent Care 129"/>
    <x v="25"/>
    <n v="12"/>
    <n v="555"/>
    <n v="2.16"/>
    <s v="LT"/>
    <n v="4"/>
    <s v="PASS"/>
    <x v="4"/>
  </r>
  <r>
    <s v="2-3-patients_born_on_the_last_day_of_the_month_do_not_exceed_normal_distribution_of_birth_dates-"/>
    <n v="3"/>
    <s v="Riverview Urgent Care 129"/>
    <x v="26"/>
    <n v="21"/>
    <n v="555"/>
    <n v="3.78"/>
    <s v="LT"/>
    <n v="4"/>
    <s v="PASS"/>
    <x v="4"/>
  </r>
  <r>
    <s v="2-4-patient_has_more_vaccinations_than_expected-"/>
    <n v="3"/>
    <s v="Riverview Urgent Care 129"/>
    <x v="27"/>
    <n v="0"/>
    <n v="555"/>
    <n v="0"/>
    <s v="LT"/>
    <n v="1"/>
    <s v="PASS"/>
    <x v="4"/>
  </r>
  <r>
    <s v="2-5-vaccine_administration_date_is_after_vaccine_lot_expiration_date-"/>
    <n v="3"/>
    <s v="Riverview Urgent Care 129"/>
    <x v="28"/>
    <n v="0"/>
    <n v="6166"/>
    <n v="0"/>
    <s v="LT"/>
    <n v="1"/>
    <s v="PASS"/>
    <x v="4"/>
  </r>
  <r>
    <s v="2-6-vaccine_administration_date_is_before_birth_date-"/>
    <n v="3"/>
    <s v="Riverview Urgent Care 129"/>
    <x v="29"/>
    <n v="1"/>
    <n v="6167"/>
    <n v="0.02"/>
    <s v="LT"/>
    <n v="1"/>
    <s v="PASS"/>
    <x v="4"/>
  </r>
  <r>
    <s v="2-7-vaccine_administration_dates_on_the_first_day_of_the_month_do_not_exceed_normal_distribution_of_administrations_dates-"/>
    <n v="3"/>
    <s v="Riverview Urgent Care 129"/>
    <x v="30"/>
    <n v="127"/>
    <n v="6167"/>
    <n v="2.06"/>
    <s v="LT"/>
    <n v="4"/>
    <s v="PASS"/>
    <x v="4"/>
  </r>
  <r>
    <s v="2-8-vaccine_administration_dates_on_the_15th_of_the_month_do_not_exceed_normal_distribution_of_administration_dates-"/>
    <n v="3"/>
    <s v="Riverview Urgent Care 129"/>
    <x v="31"/>
    <n v="180"/>
    <n v="6167"/>
    <n v="2.92"/>
    <s v="LT"/>
    <n v="4"/>
    <s v="PASS"/>
    <x v="4"/>
  </r>
  <r>
    <s v="2-9-vaccine_administration_dates_on_the_last_day_of_the_month_do_not_exceed_normal_distribution_of_administration_dates-"/>
    <n v="3"/>
    <s v="Riverview Urgent Care 129"/>
    <x v="32"/>
    <n v="212"/>
    <n v="6167"/>
    <n v="3.44"/>
    <s v="LT"/>
    <n v="4"/>
    <s v="PASS"/>
    <x v="4"/>
  </r>
  <r>
    <s v="2-10-vaccine_administration_code_was_administered_at_an_improbable_age-"/>
    <n v="3"/>
    <s v="Riverview Urgent Care 129"/>
    <x v="33"/>
    <n v="299"/>
    <n v="6166"/>
    <n v="4.8499999999999996"/>
    <s v="LT"/>
    <n v="1"/>
    <s v="FAIL"/>
    <x v="4"/>
  </r>
  <r>
    <s v="2-11-vaccine_administration_code_is_not_specific_for_administered_vaccination_event-"/>
    <n v="3"/>
    <s v="Riverview Urgent Care 129"/>
    <x v="34"/>
    <n v="0"/>
    <n v="6167"/>
    <n v="0"/>
    <s v="LT"/>
    <n v="1"/>
    <s v="PASS"/>
    <x v="4"/>
  </r>
  <r>
    <s v="2-12-vaccine_lot_number_has_an_invalid_prefix-"/>
    <n v="3"/>
    <s v="Riverview Urgent Care 129"/>
    <x v="35"/>
    <n v="0"/>
    <n v="6167"/>
    <n v="0"/>
    <s v="LT"/>
    <n v="1"/>
    <s v="PASS"/>
    <x v="4"/>
  </r>
  <r>
    <s v="2-13-vaccine_lot_number_has_an_invalid_infix-"/>
    <n v="3"/>
    <s v="Riverview Urgent Care 129"/>
    <x v="36"/>
    <n v="0"/>
    <n v="6167"/>
    <n v="0"/>
    <s v="LT"/>
    <n v="1"/>
    <s v="PASS"/>
    <x v="4"/>
  </r>
  <r>
    <s v="2-14-vaccine_lot_number_has_an_invalid_suffix-"/>
    <n v="3"/>
    <s v="Riverview Urgent Care 129"/>
    <x v="37"/>
    <n v="0"/>
    <n v="6167"/>
    <n v="0"/>
    <s v="LT"/>
    <n v="1"/>
    <s v="PASS"/>
    <x v="4"/>
  </r>
  <r>
    <s v="2-15-vaccine_lot_number_contains_at_least_one_invalid_character-"/>
    <n v="3"/>
    <s v="Riverview Urgent Care 129"/>
    <x v="38"/>
    <n v="0"/>
    <n v="6167"/>
    <n v="0"/>
    <s v="LT"/>
    <n v="1"/>
    <s v="PASS"/>
    <x v="4"/>
  </r>
  <r>
    <s v="2-16-vaccine_lot_number_is_too_short-"/>
    <n v="3"/>
    <s v="Riverview Urgent Care 129"/>
    <x v="39"/>
    <n v="0"/>
    <n v="6167"/>
    <n v="0"/>
    <s v="LT"/>
    <n v="1"/>
    <s v="PASS"/>
    <x v="4"/>
  </r>
  <r>
    <s v="2-17-vaccine_administration_code_is_unrecognized-"/>
    <n v="3"/>
    <s v="Riverview Urgent Care 129"/>
    <x v="40"/>
    <n v="0"/>
    <n v="6167"/>
    <n v="0"/>
    <s v="LT"/>
    <n v="1"/>
    <s v="PASS"/>
    <x v="4"/>
  </r>
  <r>
    <s v="2-18-vaccine_manufacturer_is_unrecognized-"/>
    <n v="3"/>
    <s v="Riverview Urgent Care 129"/>
    <x v="41"/>
    <n v="0"/>
    <n v="6167"/>
    <n v="0"/>
    <s v="LT"/>
    <n v="1"/>
    <s v="PASS"/>
    <x v="4"/>
  </r>
  <r>
    <s v="2-19-vaccine_administration_route_is_unrecognized-"/>
    <n v="3"/>
    <s v="Riverview Urgent Care 129"/>
    <x v="42"/>
    <n v="0"/>
    <n v="6167"/>
    <n v="0"/>
    <s v="LT"/>
    <n v="1"/>
    <s v="PASS"/>
    <x v="4"/>
  </r>
  <r>
    <s v="2-20-vaccine_body_site_is_unrecognized-"/>
    <n v="3"/>
    <s v="Riverview Urgent Care 129"/>
    <x v="43"/>
    <n v="0"/>
    <n v="6167"/>
    <n v="0"/>
    <s v="LT"/>
    <n v="1"/>
    <s v="PASS"/>
    <x v="4"/>
  </r>
  <r>
    <s v="2-21-vaccination_information_source_is_administered_but_appeared_to_be_historical-"/>
    <n v="3"/>
    <s v="Riverview Urgent Care 129"/>
    <x v="44"/>
    <n v="0"/>
    <n v="6167"/>
    <n v="0"/>
    <s v="NONE"/>
    <s v="NONE"/>
    <s v="NONE"/>
    <x v="4"/>
  </r>
  <r>
    <s v="2-22-_funding_source_does_not_match_eligibility_code"/>
    <n v="3"/>
    <s v="Riverview Urgent Care 129"/>
    <x v="45"/>
    <n v="10"/>
    <n v="6167"/>
    <n v="0.16"/>
    <s v="NONE"/>
    <s v="NONE"/>
    <s v="NONE"/>
    <x v="4"/>
  </r>
  <r>
    <s v="3-1-administered_vaccination_events_are_entered_into_the_iis_within_one_calendar_day_from_administration_date-"/>
    <n v="3"/>
    <s v="Riverview Urgent Care 129"/>
    <x v="46"/>
    <n v="5995"/>
    <n v="6166"/>
    <n v="97.23"/>
    <s v="GT"/>
    <n v="95"/>
    <s v="PASS"/>
    <x v="4"/>
  </r>
  <r>
    <s v="3-2-patient_entry_into_iis_≤30_days_from_birth"/>
    <n v="3"/>
    <s v="Riverview Urgent Care 129"/>
    <x v="47"/>
    <n v="502"/>
    <n v="555"/>
    <n v="90.45"/>
    <s v="GT"/>
    <n v="95"/>
    <s v="FAIL"/>
    <x v="4"/>
  </r>
  <r>
    <s v="3-3-patient_entry_into_iis_30–45_days_from_birth"/>
    <n v="3"/>
    <s v="Riverview Urgent Care 129"/>
    <x v="48"/>
    <n v="0"/>
    <n v="555"/>
    <n v="0"/>
    <s v="LT"/>
    <n v="5"/>
    <s v="PASS"/>
    <x v="4"/>
  </r>
  <r>
    <s v="3-4-patient_entry_into_iis_45–60_days_from_birth"/>
    <n v="3"/>
    <s v="Riverview Urgent Care 129"/>
    <x v="49"/>
    <n v="10"/>
    <n v="555"/>
    <n v="1.8"/>
    <s v="LT"/>
    <n v="5"/>
    <s v="PASS"/>
    <x v="4"/>
  </r>
  <r>
    <s v="3-5-patient_entry_into_iis_&gt;_60_days_from_birth"/>
    <n v="3"/>
    <s v="Riverview Urgent Care 129"/>
    <x v="50"/>
    <n v="43"/>
    <n v="555"/>
    <n v="7.75"/>
    <s v="LT"/>
    <n v="5"/>
    <s v="FAIL"/>
    <x v="4"/>
  </r>
  <r>
    <s v="3-6-administered_dose_entry_into_iis_2-7_days_from_admin_date"/>
    <n v="3"/>
    <s v="Riverview Urgent Care 129"/>
    <x v="51"/>
    <n v="17"/>
    <n v="6166"/>
    <n v="0.28000000000000003"/>
    <s v="LT"/>
    <n v="5"/>
    <s v="PASS"/>
    <x v="4"/>
  </r>
  <r>
    <s v="3-7-administered_dose_entry_into_iis_8-14_days_from_admin_date"/>
    <n v="3"/>
    <s v="Riverview Urgent Care 129"/>
    <x v="52"/>
    <n v="21"/>
    <n v="6166"/>
    <n v="0.34"/>
    <s v="LT"/>
    <n v="5"/>
    <s v="PASS"/>
    <x v="4"/>
  </r>
  <r>
    <s v="3-8-administered_dose_entry_into_iis_&gt;_14_days_from_admin_date"/>
    <n v="3"/>
    <s v="Riverview Urgent Care 129"/>
    <x v="53"/>
    <n v="133"/>
    <n v="6166"/>
    <n v="2.16"/>
    <s v="LT"/>
    <n v="5"/>
    <s v="PASS"/>
    <x v="4"/>
  </r>
  <r>
    <s v="1-1-patient_first_name_is_present-"/>
    <n v="86"/>
    <s v="Riverview Urgent Care 139"/>
    <x v="0"/>
    <n v="81"/>
    <n v="81"/>
    <n v="100"/>
    <s v="GT"/>
    <n v="99"/>
    <s v="PASS"/>
    <x v="5"/>
  </r>
  <r>
    <s v="1-2-patient_middle_name_is_present-"/>
    <n v="86"/>
    <s v="Riverview Urgent Care 139"/>
    <x v="1"/>
    <n v="39"/>
    <n v="81"/>
    <n v="48.15"/>
    <s v="GT"/>
    <n v="75"/>
    <s v="FAIL"/>
    <x v="5"/>
  </r>
  <r>
    <s v="1-3-patient_name_last_is_present-"/>
    <n v="86"/>
    <s v="Riverview Urgent Care 139"/>
    <x v="2"/>
    <n v="81"/>
    <n v="81"/>
    <n v="100"/>
    <s v="GT"/>
    <n v="99"/>
    <s v="PASS"/>
    <x v="5"/>
  </r>
  <r>
    <s v="1-4-patient_birth_date_is_present-_x0009_"/>
    <n v="86"/>
    <s v="Riverview Urgent Care 139"/>
    <x v="3"/>
    <n v="81"/>
    <n v="81"/>
    <n v="100"/>
    <s v="GT"/>
    <n v="99"/>
    <s v="PASS"/>
    <x v="5"/>
  </r>
  <r>
    <s v="1-5-patient_gender_is_present-"/>
    <n v="86"/>
    <s v="Riverview Urgent Care 139"/>
    <x v="4"/>
    <n v="81"/>
    <n v="81"/>
    <n v="100"/>
    <s v="GT"/>
    <n v="99"/>
    <s v="PASS"/>
    <x v="5"/>
  </r>
  <r>
    <s v="1-6-patient_address_street_is_present-"/>
    <n v="86"/>
    <s v="Riverview Urgent Care 139"/>
    <x v="5"/>
    <n v="81"/>
    <n v="81"/>
    <n v="100"/>
    <s v="GT"/>
    <n v="85"/>
    <s v="PASS"/>
    <x v="5"/>
  </r>
  <r>
    <s v="1-7-_patient_address_city_is_present-_x0009_"/>
    <n v="86"/>
    <s v="Riverview Urgent Care 139"/>
    <x v="6"/>
    <n v="81"/>
    <n v="81"/>
    <n v="100"/>
    <s v="GT"/>
    <n v="85"/>
    <s v="PASS"/>
    <x v="5"/>
  </r>
  <r>
    <s v="1-8-patient_address_state_is_present-_x0009_"/>
    <n v="86"/>
    <s v="Riverview Urgent Care 139"/>
    <x v="7"/>
    <n v="81"/>
    <n v="81"/>
    <n v="100"/>
    <s v="GT"/>
    <n v="85"/>
    <s v="PASS"/>
    <x v="5"/>
  </r>
  <r>
    <s v="1-9-patient_address_zip_code_is_present-_x0009_"/>
    <n v="86"/>
    <s v="Riverview Urgent Care 139"/>
    <x v="8"/>
    <n v="81"/>
    <n v="81"/>
    <n v="100"/>
    <s v="GT"/>
    <n v="85"/>
    <s v="PASS"/>
    <x v="5"/>
  </r>
  <r>
    <s v="1-10-patient_complete_address_is_present-"/>
    <n v="86"/>
    <s v="Riverview Urgent Care 139"/>
    <x v="9"/>
    <n v="81"/>
    <n v="81"/>
    <n v="100"/>
    <s v="GT"/>
    <n v="85"/>
    <s v="PASS"/>
    <x v="5"/>
  </r>
  <r>
    <s v="1-11-patient_race_is_present-"/>
    <n v="86"/>
    <s v="Riverview Urgent Care 139"/>
    <x v="10"/>
    <n v="81"/>
    <n v="81"/>
    <n v="100"/>
    <s v="GT"/>
    <n v="95"/>
    <s v="PASS"/>
    <x v="5"/>
  </r>
  <r>
    <s v="1-12-patient_ethnicity_is_present-"/>
    <n v="86"/>
    <s v="Riverview Urgent Care 139"/>
    <x v="11"/>
    <n v="81"/>
    <n v="81"/>
    <n v="100"/>
    <s v="GT"/>
    <n v="95"/>
    <s v="PASS"/>
    <x v="5"/>
  </r>
  <r>
    <s v="1-13-patient_phone_number_is_present-"/>
    <n v="86"/>
    <s v="Riverview Urgent Care 139"/>
    <x v="12"/>
    <n v="81"/>
    <n v="81"/>
    <n v="100"/>
    <s v="GT"/>
    <n v="90"/>
    <s v="PASS"/>
    <x v="5"/>
  </r>
  <r>
    <s v="1-14-patient_email_is_present-"/>
    <n v="86"/>
    <s v="Riverview Urgent Care 139"/>
    <x v="13"/>
    <n v="52"/>
    <n v="81"/>
    <n v="64.2"/>
    <s v="GT"/>
    <n v="90"/>
    <s v="FAIL"/>
    <x v="5"/>
  </r>
  <r>
    <s v="1-15-mother’s_maiden_name_is_present-"/>
    <n v="86"/>
    <s v="Riverview Urgent Care 139"/>
    <x v="14"/>
    <n v="62"/>
    <n v="81"/>
    <n v="76.540000000000006"/>
    <s v="GT"/>
    <n v="90"/>
    <s v="FAIL"/>
    <x v="5"/>
  </r>
  <r>
    <s v="1-16-responsible_person_first_name_is_present-"/>
    <n v="86"/>
    <s v="Riverview Urgent Care 139"/>
    <x v="15"/>
    <n v="70"/>
    <n v="81"/>
    <n v="86.42"/>
    <s v="GT"/>
    <n v="90"/>
    <s v="FAIL"/>
    <x v="5"/>
  </r>
  <r>
    <s v="1-17-responsible_person_last_name_is_present-"/>
    <n v="86"/>
    <s v="Riverview Urgent Care 139"/>
    <x v="16"/>
    <n v="70"/>
    <n v="81"/>
    <n v="86.42"/>
    <s v="GT"/>
    <n v="90"/>
    <s v="FAIL"/>
    <x v="5"/>
  </r>
  <r>
    <s v="1-18-vaccine_administration_code_is_present-"/>
    <n v="86"/>
    <s v="Riverview Urgent Care 139"/>
    <x v="17"/>
    <n v="958"/>
    <n v="958"/>
    <n v="100"/>
    <s v="GT"/>
    <n v="99"/>
    <s v="PASS"/>
    <x v="5"/>
  </r>
  <r>
    <s v="1-19-vaccine_administration_date_is_present-"/>
    <n v="86"/>
    <s v="Riverview Urgent Care 139"/>
    <x v="18"/>
    <n v="958"/>
    <n v="958"/>
    <n v="100"/>
    <s v="GT"/>
    <n v="99"/>
    <s v="PASS"/>
    <x v="5"/>
  </r>
  <r>
    <s v="1-20-vaccine_information_source_(e-g-_admin/historical_indicator)_is_present-"/>
    <n v="86"/>
    <s v="Riverview Urgent Care 139"/>
    <x v="19"/>
    <n v="958"/>
    <n v="958"/>
    <n v="100"/>
    <s v="GT"/>
    <n v="99"/>
    <s v="PASS"/>
    <x v="5"/>
  </r>
  <r>
    <s v="1-21-vaccine_lot_number_is_present-"/>
    <n v="86"/>
    <s v="Riverview Urgent Care 139"/>
    <x v="20"/>
    <n v="958"/>
    <n v="958"/>
    <n v="100"/>
    <s v="GT"/>
    <n v="99"/>
    <s v="PASS"/>
    <x v="5"/>
  </r>
  <r>
    <s v="1-22-vaccine_lot_expiration_date_is_present-"/>
    <n v="86"/>
    <s v="Riverview Urgent Care 139"/>
    <x v="21"/>
    <n v="958"/>
    <n v="958"/>
    <n v="100"/>
    <s v="GT"/>
    <n v="99"/>
    <s v="PASS"/>
    <x v="5"/>
  </r>
  <r>
    <s v="1-23-vaccine_eligibility_code_is_present-"/>
    <n v="86"/>
    <s v="Riverview Urgent Care 139"/>
    <x v="22"/>
    <n v="958"/>
    <n v="958"/>
    <n v="100"/>
    <s v="GT"/>
    <n v="99"/>
    <s v="PASS"/>
    <x v="5"/>
  </r>
  <r>
    <s v="1-24-vaccine_funding_source_is_present-"/>
    <n v="86"/>
    <s v="Riverview Urgent Care 139"/>
    <x v="23"/>
    <n v="958"/>
    <n v="958"/>
    <n v="100"/>
    <s v="GT"/>
    <n v="99"/>
    <s v="PASS"/>
    <x v="5"/>
  </r>
  <r>
    <s v="2-1-patients_born_on_the_first_of_the_month_do_not_exceed_normal_distribution_of_birth_dates-"/>
    <n v="86"/>
    <s v="Riverview Urgent Care 139"/>
    <x v="24"/>
    <n v="2"/>
    <n v="81"/>
    <n v="2.4700000000000002"/>
    <s v="LT"/>
    <n v="4"/>
    <s v="PASS"/>
    <x v="5"/>
  </r>
  <r>
    <s v="2-2-patients_born_on_the_15th_of_the_month_do_not_exceed_normal_distribution_of_birth_dates-"/>
    <n v="86"/>
    <s v="Riverview Urgent Care 139"/>
    <x v="25"/>
    <n v="3"/>
    <n v="81"/>
    <n v="3.7"/>
    <s v="LT"/>
    <n v="4"/>
    <s v="PASS"/>
    <x v="5"/>
  </r>
  <r>
    <s v="2-3-patients_born_on_the_last_day_of_the_month_do_not_exceed_normal_distribution_of_birth_dates-"/>
    <n v="86"/>
    <s v="Riverview Urgent Care 139"/>
    <x v="26"/>
    <n v="2"/>
    <n v="81"/>
    <n v="2.4700000000000002"/>
    <s v="LT"/>
    <n v="4"/>
    <s v="PASS"/>
    <x v="5"/>
  </r>
  <r>
    <s v="2-4-patient_has_more_vaccinations_than_expected-"/>
    <n v="86"/>
    <s v="Riverview Urgent Care 139"/>
    <x v="27"/>
    <n v="0"/>
    <n v="81"/>
    <n v="0"/>
    <s v="LT"/>
    <n v="1"/>
    <s v="PASS"/>
    <x v="5"/>
  </r>
  <r>
    <s v="2-5-vaccine_administration_date_is_after_vaccine_lot_expiration_date-"/>
    <n v="86"/>
    <s v="Riverview Urgent Care 139"/>
    <x v="28"/>
    <n v="0"/>
    <n v="958"/>
    <n v="0"/>
    <s v="LT"/>
    <n v="1"/>
    <s v="PASS"/>
    <x v="5"/>
  </r>
  <r>
    <s v="2-6-vaccine_administration_date_is_before_birth_date-"/>
    <n v="86"/>
    <s v="Riverview Urgent Care 139"/>
    <x v="29"/>
    <n v="0"/>
    <n v="958"/>
    <n v="0"/>
    <s v="LT"/>
    <n v="1"/>
    <s v="PASS"/>
    <x v="5"/>
  </r>
  <r>
    <s v="2-7-vaccine_administration_dates_on_the_first_day_of_the_month_do_not_exceed_normal_distribution_of_administrations_dates-"/>
    <n v="86"/>
    <s v="Riverview Urgent Care 139"/>
    <x v="30"/>
    <n v="9"/>
    <n v="958"/>
    <n v="0.94"/>
    <s v="LT"/>
    <n v="4"/>
    <s v="PASS"/>
    <x v="5"/>
  </r>
  <r>
    <s v="2-8-vaccine_administration_dates_on_the_15th_of_the_month_do_not_exceed_normal_distribution_of_administration_dates-"/>
    <n v="86"/>
    <s v="Riverview Urgent Care 139"/>
    <x v="31"/>
    <n v="37"/>
    <n v="958"/>
    <n v="3.86"/>
    <s v="LT"/>
    <n v="4"/>
    <s v="PASS"/>
    <x v="5"/>
  </r>
  <r>
    <s v="2-9-vaccine_administration_dates_on_the_last_day_of_the_month_do_not_exceed_normal_distribution_of_administration_dates-"/>
    <n v="86"/>
    <s v="Riverview Urgent Care 139"/>
    <x v="32"/>
    <n v="22"/>
    <n v="958"/>
    <n v="2.2999999999999998"/>
    <s v="LT"/>
    <n v="4"/>
    <s v="PASS"/>
    <x v="5"/>
  </r>
  <r>
    <s v="2-10-vaccine_administration_code_was_administered_at_an_improbable_age-"/>
    <n v="86"/>
    <s v="Riverview Urgent Care 139"/>
    <x v="33"/>
    <n v="37"/>
    <n v="958"/>
    <n v="3.86"/>
    <s v="LT"/>
    <n v="1"/>
    <s v="FAIL"/>
    <x v="5"/>
  </r>
  <r>
    <s v="2-11-vaccine_administration_code_is_not_specific_for_administered_vaccination_event-"/>
    <n v="86"/>
    <s v="Riverview Urgent Care 139"/>
    <x v="34"/>
    <n v="0"/>
    <n v="958"/>
    <n v="0"/>
    <s v="LT"/>
    <n v="1"/>
    <s v="PASS"/>
    <x v="5"/>
  </r>
  <r>
    <s v="2-12-vaccine_lot_number_has_an_invalid_prefix-"/>
    <n v="86"/>
    <s v="Riverview Urgent Care 139"/>
    <x v="35"/>
    <n v="0"/>
    <n v="958"/>
    <n v="0"/>
    <s v="LT"/>
    <n v="1"/>
    <s v="PASS"/>
    <x v="5"/>
  </r>
  <r>
    <s v="2-13-vaccine_lot_number_has_an_invalid_infix-"/>
    <n v="86"/>
    <s v="Riverview Urgent Care 139"/>
    <x v="36"/>
    <n v="0"/>
    <n v="958"/>
    <n v="0"/>
    <s v="LT"/>
    <n v="1"/>
    <s v="PASS"/>
    <x v="5"/>
  </r>
  <r>
    <s v="2-14-vaccine_lot_number_has_an_invalid_suffix-"/>
    <n v="86"/>
    <s v="Riverview Urgent Care 139"/>
    <x v="37"/>
    <n v="0"/>
    <n v="958"/>
    <n v="0"/>
    <s v="LT"/>
    <n v="1"/>
    <s v="PASS"/>
    <x v="5"/>
  </r>
  <r>
    <s v="2-15-vaccine_lot_number_contains_at_least_one_invalid_character-"/>
    <n v="86"/>
    <s v="Riverview Urgent Care 139"/>
    <x v="38"/>
    <n v="0"/>
    <n v="958"/>
    <n v="0"/>
    <s v="LT"/>
    <n v="1"/>
    <s v="PASS"/>
    <x v="5"/>
  </r>
  <r>
    <s v="2-16-vaccine_lot_number_is_too_short-"/>
    <n v="86"/>
    <s v="Riverview Urgent Care 139"/>
    <x v="39"/>
    <n v="0"/>
    <n v="958"/>
    <n v="0"/>
    <s v="LT"/>
    <n v="1"/>
    <s v="PASS"/>
    <x v="5"/>
  </r>
  <r>
    <s v="2-17-vaccine_administration_code_is_unrecognized-"/>
    <n v="86"/>
    <s v="Riverview Urgent Care 139"/>
    <x v="40"/>
    <n v="0"/>
    <n v="958"/>
    <n v="0"/>
    <s v="LT"/>
    <n v="1"/>
    <s v="PASS"/>
    <x v="5"/>
  </r>
  <r>
    <s v="2-18-vaccine_manufacturer_is_unrecognized-"/>
    <n v="86"/>
    <s v="Riverview Urgent Care 139"/>
    <x v="41"/>
    <n v="0"/>
    <n v="958"/>
    <n v="0"/>
    <s v="LT"/>
    <n v="1"/>
    <s v="PASS"/>
    <x v="5"/>
  </r>
  <r>
    <s v="2-19-vaccine_administration_route_is_unrecognized-"/>
    <n v="86"/>
    <s v="Riverview Urgent Care 139"/>
    <x v="42"/>
    <n v="0"/>
    <n v="958"/>
    <n v="0"/>
    <s v="LT"/>
    <n v="1"/>
    <s v="PASS"/>
    <x v="5"/>
  </r>
  <r>
    <s v="2-20-vaccine_body_site_is_unrecognized-"/>
    <n v="86"/>
    <s v="Riverview Urgent Care 139"/>
    <x v="43"/>
    <n v="0"/>
    <n v="958"/>
    <n v="0"/>
    <s v="LT"/>
    <n v="1"/>
    <s v="PASS"/>
    <x v="5"/>
  </r>
  <r>
    <s v="2-21-vaccination_information_source_is_administered_but_appeared_to_be_historical-"/>
    <n v="86"/>
    <s v="Riverview Urgent Care 139"/>
    <x v="44"/>
    <n v="0"/>
    <n v="958"/>
    <n v="0"/>
    <s v="NONE"/>
    <s v="NONE"/>
    <s v="NONE"/>
    <x v="5"/>
  </r>
  <r>
    <s v="2-22-_funding_source_does_not_match_eligibility_code"/>
    <n v="86"/>
    <s v="Riverview Urgent Care 139"/>
    <x v="45"/>
    <n v="36"/>
    <n v="958"/>
    <n v="3.76"/>
    <s v="NONE"/>
    <s v="NONE"/>
    <s v="NONE"/>
    <x v="5"/>
  </r>
  <r>
    <s v="3-1-administered_vaccination_events_are_entered_into_the_iis_within_one_calendar_day_from_administration_date-"/>
    <n v="86"/>
    <s v="Riverview Urgent Care 139"/>
    <x v="46"/>
    <n v="944"/>
    <n v="958"/>
    <n v="98.54"/>
    <s v="GT"/>
    <n v="95"/>
    <s v="PASS"/>
    <x v="5"/>
  </r>
  <r>
    <s v="3-2-patient_entry_into_iis_≤30_days_from_birth"/>
    <n v="86"/>
    <s v="Riverview Urgent Care 139"/>
    <x v="47"/>
    <n v="79"/>
    <n v="81"/>
    <n v="97.53"/>
    <s v="GT"/>
    <n v="95"/>
    <s v="PASS"/>
    <x v="5"/>
  </r>
  <r>
    <s v="3-3-patient_entry_into_iis_30–45_days_from_birth"/>
    <n v="86"/>
    <s v="Riverview Urgent Care 139"/>
    <x v="48"/>
    <n v="0"/>
    <n v="81"/>
    <n v="0"/>
    <s v="LT"/>
    <n v="5"/>
    <s v="PASS"/>
    <x v="5"/>
  </r>
  <r>
    <s v="3-4-patient_entry_into_iis_45–60_days_from_birth"/>
    <n v="86"/>
    <s v="Riverview Urgent Care 139"/>
    <x v="49"/>
    <n v="0"/>
    <n v="81"/>
    <n v="0"/>
    <s v="LT"/>
    <n v="5"/>
    <s v="PASS"/>
    <x v="5"/>
  </r>
  <r>
    <s v="3-5-patient_entry_into_iis_&gt;_60_days_from_birth"/>
    <n v="86"/>
    <s v="Riverview Urgent Care 139"/>
    <x v="50"/>
    <n v="2"/>
    <n v="81"/>
    <n v="2.4700000000000002"/>
    <s v="LT"/>
    <n v="5"/>
    <s v="PASS"/>
    <x v="5"/>
  </r>
  <r>
    <s v="3-6-administered_dose_entry_into_iis_2-7_days_from_admin_date"/>
    <n v="86"/>
    <s v="Riverview Urgent Care 139"/>
    <x v="51"/>
    <n v="13"/>
    <n v="958"/>
    <n v="1.36"/>
    <s v="LT"/>
    <n v="5"/>
    <s v="PASS"/>
    <x v="5"/>
  </r>
  <r>
    <s v="3-7-administered_dose_entry_into_iis_8-14_days_from_admin_date"/>
    <n v="86"/>
    <s v="Riverview Urgent Care 139"/>
    <x v="52"/>
    <n v="0"/>
    <n v="958"/>
    <n v="0"/>
    <s v="LT"/>
    <n v="5"/>
    <s v="PASS"/>
    <x v="5"/>
  </r>
  <r>
    <s v="3-8-administered_dose_entry_into_iis_&gt;_14_days_from_admin_date"/>
    <n v="86"/>
    <s v="Riverview Urgent Care 139"/>
    <x v="53"/>
    <n v="1"/>
    <n v="958"/>
    <n v="0.1"/>
    <s v="LT"/>
    <n v="5"/>
    <s v="PASS"/>
    <x v="5"/>
  </r>
  <r>
    <s v="1-1-patient_first_name_is_present-"/>
    <n v="41"/>
    <s v="Riverview Urgent Care 53"/>
    <x v="0"/>
    <n v="110"/>
    <n v="110"/>
    <n v="100"/>
    <s v="GT"/>
    <n v="99"/>
    <s v="PASS"/>
    <x v="3"/>
  </r>
  <r>
    <s v="1-2-patient_middle_name_is_present-"/>
    <n v="41"/>
    <s v="Riverview Urgent Care 53"/>
    <x v="1"/>
    <n v="82"/>
    <n v="110"/>
    <n v="74.55"/>
    <s v="GT"/>
    <n v="75"/>
    <s v="FAIL"/>
    <x v="3"/>
  </r>
  <r>
    <s v="1-3-patient_name_last_is_present-"/>
    <n v="41"/>
    <s v="Riverview Urgent Care 53"/>
    <x v="2"/>
    <n v="110"/>
    <n v="110"/>
    <n v="100"/>
    <s v="GT"/>
    <n v="99"/>
    <s v="PASS"/>
    <x v="3"/>
  </r>
  <r>
    <s v="1-4-patient_birth_date_is_present-_x0009_"/>
    <n v="41"/>
    <s v="Riverview Urgent Care 53"/>
    <x v="3"/>
    <n v="110"/>
    <n v="110"/>
    <n v="100"/>
    <s v="GT"/>
    <n v="99"/>
    <s v="PASS"/>
    <x v="3"/>
  </r>
  <r>
    <s v="1-5-patient_gender_is_present-"/>
    <n v="41"/>
    <s v="Riverview Urgent Care 53"/>
    <x v="4"/>
    <n v="110"/>
    <n v="110"/>
    <n v="100"/>
    <s v="GT"/>
    <n v="99"/>
    <s v="PASS"/>
    <x v="3"/>
  </r>
  <r>
    <s v="1-6-patient_address_street_is_present-"/>
    <n v="41"/>
    <s v="Riverview Urgent Care 53"/>
    <x v="5"/>
    <n v="110"/>
    <n v="110"/>
    <n v="100"/>
    <s v="GT"/>
    <n v="85"/>
    <s v="PASS"/>
    <x v="3"/>
  </r>
  <r>
    <s v="1-7-_patient_address_city_is_present-_x0009_"/>
    <n v="41"/>
    <s v="Riverview Urgent Care 53"/>
    <x v="6"/>
    <n v="110"/>
    <n v="110"/>
    <n v="100"/>
    <s v="GT"/>
    <n v="85"/>
    <s v="PASS"/>
    <x v="3"/>
  </r>
  <r>
    <s v="1-8-patient_address_state_is_present-_x0009_"/>
    <n v="41"/>
    <s v="Riverview Urgent Care 53"/>
    <x v="7"/>
    <n v="110"/>
    <n v="110"/>
    <n v="100"/>
    <s v="GT"/>
    <n v="85"/>
    <s v="PASS"/>
    <x v="3"/>
  </r>
  <r>
    <s v="1-9-patient_address_zip_code_is_present-_x0009_"/>
    <n v="41"/>
    <s v="Riverview Urgent Care 53"/>
    <x v="8"/>
    <n v="110"/>
    <n v="110"/>
    <n v="100"/>
    <s v="GT"/>
    <n v="85"/>
    <s v="PASS"/>
    <x v="3"/>
  </r>
  <r>
    <s v="1-10-patient_complete_address_is_present-"/>
    <n v="41"/>
    <s v="Riverview Urgent Care 53"/>
    <x v="9"/>
    <n v="110"/>
    <n v="110"/>
    <n v="100"/>
    <s v="GT"/>
    <n v="85"/>
    <s v="PASS"/>
    <x v="3"/>
  </r>
  <r>
    <s v="1-11-patient_race_is_present-"/>
    <n v="41"/>
    <s v="Riverview Urgent Care 53"/>
    <x v="10"/>
    <n v="110"/>
    <n v="110"/>
    <n v="100"/>
    <s v="GT"/>
    <n v="95"/>
    <s v="PASS"/>
    <x v="3"/>
  </r>
  <r>
    <s v="1-12-patient_ethnicity_is_present-"/>
    <n v="41"/>
    <s v="Riverview Urgent Care 53"/>
    <x v="11"/>
    <n v="110"/>
    <n v="110"/>
    <n v="100"/>
    <s v="GT"/>
    <n v="95"/>
    <s v="PASS"/>
    <x v="3"/>
  </r>
  <r>
    <s v="1-13-patient_phone_number_is_present-"/>
    <n v="41"/>
    <s v="Riverview Urgent Care 53"/>
    <x v="12"/>
    <n v="106"/>
    <n v="110"/>
    <n v="96.36"/>
    <s v="GT"/>
    <n v="90"/>
    <s v="PASS"/>
    <x v="3"/>
  </r>
  <r>
    <s v="1-14-patient_email_is_present-"/>
    <n v="41"/>
    <s v="Riverview Urgent Care 53"/>
    <x v="13"/>
    <n v="46"/>
    <n v="110"/>
    <n v="41.82"/>
    <s v="GT"/>
    <n v="90"/>
    <s v="FAIL"/>
    <x v="3"/>
  </r>
  <r>
    <s v="1-15-mother’s_maiden_name_is_present-"/>
    <n v="41"/>
    <s v="Riverview Urgent Care 53"/>
    <x v="14"/>
    <n v="47"/>
    <n v="110"/>
    <n v="42.73"/>
    <s v="GT"/>
    <n v="90"/>
    <s v="FAIL"/>
    <x v="3"/>
  </r>
  <r>
    <s v="1-16-responsible_person_first_name_is_present-"/>
    <n v="41"/>
    <s v="Riverview Urgent Care 53"/>
    <x v="15"/>
    <n v="67"/>
    <n v="110"/>
    <n v="60.91"/>
    <s v="GT"/>
    <n v="90"/>
    <s v="FAIL"/>
    <x v="3"/>
  </r>
  <r>
    <s v="1-17-responsible_person_last_name_is_present-"/>
    <n v="41"/>
    <s v="Riverview Urgent Care 53"/>
    <x v="16"/>
    <n v="68"/>
    <n v="110"/>
    <n v="61.82"/>
    <s v="GT"/>
    <n v="90"/>
    <s v="FAIL"/>
    <x v="3"/>
  </r>
  <r>
    <s v="1-18-vaccine_administration_code_is_present-"/>
    <n v="41"/>
    <s v="Riverview Urgent Care 53"/>
    <x v="17"/>
    <n v="1010"/>
    <n v="1010"/>
    <n v="100"/>
    <s v="GT"/>
    <n v="99"/>
    <s v="PASS"/>
    <x v="3"/>
  </r>
  <r>
    <s v="1-19-vaccine_administration_date_is_present-"/>
    <n v="41"/>
    <s v="Riverview Urgent Care 53"/>
    <x v="18"/>
    <n v="1010"/>
    <n v="1010"/>
    <n v="100"/>
    <s v="GT"/>
    <n v="99"/>
    <s v="PASS"/>
    <x v="3"/>
  </r>
  <r>
    <s v="1-20-vaccine_information_source_(e-g-_admin/historical_indicator)_is_present-"/>
    <n v="41"/>
    <s v="Riverview Urgent Care 53"/>
    <x v="19"/>
    <n v="1010"/>
    <n v="1010"/>
    <n v="100"/>
    <s v="GT"/>
    <n v="99"/>
    <s v="PASS"/>
    <x v="3"/>
  </r>
  <r>
    <s v="1-21-vaccine_lot_number_is_present-"/>
    <n v="41"/>
    <s v="Riverview Urgent Care 53"/>
    <x v="20"/>
    <n v="1010"/>
    <n v="1010"/>
    <n v="100"/>
    <s v="GT"/>
    <n v="99"/>
    <s v="PASS"/>
    <x v="3"/>
  </r>
  <r>
    <s v="1-22-vaccine_lot_expiration_date_is_present-"/>
    <n v="41"/>
    <s v="Riverview Urgent Care 53"/>
    <x v="21"/>
    <n v="1010"/>
    <n v="1010"/>
    <n v="100"/>
    <s v="GT"/>
    <n v="99"/>
    <s v="PASS"/>
    <x v="3"/>
  </r>
  <r>
    <s v="1-23-vaccine_eligibility_code_is_present-"/>
    <n v="41"/>
    <s v="Riverview Urgent Care 53"/>
    <x v="22"/>
    <n v="1010"/>
    <n v="1010"/>
    <n v="100"/>
    <s v="GT"/>
    <n v="99"/>
    <s v="PASS"/>
    <x v="3"/>
  </r>
  <r>
    <s v="1-24-vaccine_funding_source_is_present-"/>
    <n v="41"/>
    <s v="Riverview Urgent Care 53"/>
    <x v="23"/>
    <n v="1010"/>
    <n v="1010"/>
    <n v="100"/>
    <s v="GT"/>
    <n v="99"/>
    <s v="PASS"/>
    <x v="3"/>
  </r>
  <r>
    <s v="2-1-patients_born_on_the_first_of_the_month_do_not_exceed_normal_distribution_of_birth_dates-"/>
    <n v="41"/>
    <s v="Riverview Urgent Care 53"/>
    <x v="24"/>
    <n v="1"/>
    <n v="110"/>
    <n v="0.91"/>
    <s v="LT"/>
    <n v="4"/>
    <s v="PASS"/>
    <x v="3"/>
  </r>
  <r>
    <s v="2-2-patients_born_on_the_15th_of_the_month_do_not_exceed_normal_distribution_of_birth_dates-"/>
    <n v="41"/>
    <s v="Riverview Urgent Care 53"/>
    <x v="25"/>
    <n v="3"/>
    <n v="110"/>
    <n v="2.73"/>
    <s v="LT"/>
    <n v="4"/>
    <s v="PASS"/>
    <x v="3"/>
  </r>
  <r>
    <s v="2-3-patients_born_on_the_last_day_of_the_month_do_not_exceed_normal_distribution_of_birth_dates-"/>
    <n v="41"/>
    <s v="Riverview Urgent Care 53"/>
    <x v="26"/>
    <n v="3"/>
    <n v="110"/>
    <n v="2.73"/>
    <s v="LT"/>
    <n v="4"/>
    <s v="PASS"/>
    <x v="3"/>
  </r>
  <r>
    <s v="2-4-patient_has_more_vaccinations_than_expected-"/>
    <n v="41"/>
    <s v="Riverview Urgent Care 53"/>
    <x v="27"/>
    <n v="0"/>
    <n v="110"/>
    <n v="0"/>
    <s v="LT"/>
    <n v="1"/>
    <s v="PASS"/>
    <x v="3"/>
  </r>
  <r>
    <s v="2-5-vaccine_administration_date_is_after_vaccine_lot_expiration_date-"/>
    <n v="41"/>
    <s v="Riverview Urgent Care 53"/>
    <x v="28"/>
    <n v="2"/>
    <n v="1010"/>
    <n v="0.2"/>
    <s v="LT"/>
    <n v="1"/>
    <s v="PASS"/>
    <x v="3"/>
  </r>
  <r>
    <s v="2-6-vaccine_administration_date_is_before_birth_date-"/>
    <n v="41"/>
    <s v="Riverview Urgent Care 53"/>
    <x v="29"/>
    <n v="0"/>
    <n v="1010"/>
    <n v="0"/>
    <s v="LT"/>
    <n v="1"/>
    <s v="PASS"/>
    <x v="3"/>
  </r>
  <r>
    <s v="2-7-vaccine_administration_dates_on_the_first_day_of_the_month_do_not_exceed_normal_distribution_of_administrations_dates-"/>
    <n v="41"/>
    <s v="Riverview Urgent Care 53"/>
    <x v="30"/>
    <n v="17"/>
    <n v="1010"/>
    <n v="1.68"/>
    <s v="LT"/>
    <n v="4"/>
    <s v="PASS"/>
    <x v="3"/>
  </r>
  <r>
    <s v="2-8-vaccine_administration_dates_on_the_15th_of_the_month_do_not_exceed_normal_distribution_of_administration_dates-"/>
    <n v="41"/>
    <s v="Riverview Urgent Care 53"/>
    <x v="31"/>
    <n v="19"/>
    <n v="1010"/>
    <n v="1.88"/>
    <s v="LT"/>
    <n v="4"/>
    <s v="PASS"/>
    <x v="3"/>
  </r>
  <r>
    <s v="2-9-vaccine_administration_dates_on_the_last_day_of_the_month_do_not_exceed_normal_distribution_of_administration_dates-"/>
    <n v="41"/>
    <s v="Riverview Urgent Care 53"/>
    <x v="32"/>
    <n v="31"/>
    <n v="1010"/>
    <n v="3.07"/>
    <s v="LT"/>
    <n v="4"/>
    <s v="PASS"/>
    <x v="3"/>
  </r>
  <r>
    <s v="2-10-vaccine_administration_code_was_administered_at_an_improbable_age-"/>
    <n v="41"/>
    <s v="Riverview Urgent Care 53"/>
    <x v="33"/>
    <n v="0"/>
    <n v="1010"/>
    <n v="0"/>
    <s v="LT"/>
    <n v="1"/>
    <s v="PASS"/>
    <x v="3"/>
  </r>
  <r>
    <s v="2-11-vaccine_administration_code_is_not_specific_for_administered_vaccination_event-"/>
    <n v="41"/>
    <s v="Riverview Urgent Care 53"/>
    <x v="34"/>
    <n v="0"/>
    <n v="1010"/>
    <n v="0"/>
    <s v="LT"/>
    <n v="1"/>
    <s v="PASS"/>
    <x v="3"/>
  </r>
  <r>
    <s v="2-12-vaccine_lot_number_has_an_invalid_prefix-"/>
    <n v="41"/>
    <s v="Riverview Urgent Care 53"/>
    <x v="35"/>
    <n v="0"/>
    <n v="1010"/>
    <n v="0"/>
    <s v="LT"/>
    <n v="1"/>
    <s v="PASS"/>
    <x v="3"/>
  </r>
  <r>
    <s v="2-13-vaccine_lot_number_has_an_invalid_infix-"/>
    <n v="41"/>
    <s v="Riverview Urgent Care 53"/>
    <x v="36"/>
    <n v="0"/>
    <n v="1010"/>
    <n v="0"/>
    <s v="LT"/>
    <n v="1"/>
    <s v="PASS"/>
    <x v="3"/>
  </r>
  <r>
    <s v="2-14-vaccine_lot_number_has_an_invalid_suffix-"/>
    <n v="41"/>
    <s v="Riverview Urgent Care 53"/>
    <x v="37"/>
    <n v="0"/>
    <n v="1010"/>
    <n v="0"/>
    <s v="LT"/>
    <n v="1"/>
    <s v="PASS"/>
    <x v="3"/>
  </r>
  <r>
    <s v="2-15-vaccine_lot_number_contains_at_least_one_invalid_character-"/>
    <n v="41"/>
    <s v="Riverview Urgent Care 53"/>
    <x v="38"/>
    <n v="0"/>
    <n v="1010"/>
    <n v="0"/>
    <s v="LT"/>
    <n v="1"/>
    <s v="PASS"/>
    <x v="3"/>
  </r>
  <r>
    <s v="2-16-vaccine_lot_number_is_too_short-"/>
    <n v="41"/>
    <s v="Riverview Urgent Care 53"/>
    <x v="39"/>
    <n v="0"/>
    <n v="1010"/>
    <n v="0"/>
    <s v="LT"/>
    <n v="1"/>
    <s v="PASS"/>
    <x v="3"/>
  </r>
  <r>
    <s v="2-17-vaccine_administration_code_is_unrecognized-"/>
    <n v="41"/>
    <s v="Riverview Urgent Care 53"/>
    <x v="40"/>
    <n v="0"/>
    <n v="1010"/>
    <n v="0"/>
    <s v="LT"/>
    <n v="1"/>
    <s v="PASS"/>
    <x v="3"/>
  </r>
  <r>
    <s v="2-18-vaccine_manufacturer_is_unrecognized-"/>
    <n v="41"/>
    <s v="Riverview Urgent Care 53"/>
    <x v="41"/>
    <n v="0"/>
    <n v="1010"/>
    <n v="0"/>
    <s v="LT"/>
    <n v="1"/>
    <s v="PASS"/>
    <x v="3"/>
  </r>
  <r>
    <s v="2-19-vaccine_administration_route_is_unrecognized-"/>
    <n v="41"/>
    <s v="Riverview Urgent Care 53"/>
    <x v="42"/>
    <n v="0"/>
    <n v="1010"/>
    <n v="0"/>
    <s v="LT"/>
    <n v="1"/>
    <s v="PASS"/>
    <x v="3"/>
  </r>
  <r>
    <s v="2-20-vaccine_body_site_is_unrecognized-"/>
    <n v="41"/>
    <s v="Riverview Urgent Care 53"/>
    <x v="43"/>
    <n v="5"/>
    <n v="1010"/>
    <n v="0.5"/>
    <s v="LT"/>
    <n v="1"/>
    <s v="PASS"/>
    <x v="3"/>
  </r>
  <r>
    <s v="2-21-vaccination_information_source_is_administered_but_appeared_to_be_historical-"/>
    <n v="41"/>
    <s v="Riverview Urgent Care 53"/>
    <x v="44"/>
    <n v="0"/>
    <n v="1010"/>
    <n v="0"/>
    <s v="NONE"/>
    <s v="NONE"/>
    <s v="NONE"/>
    <x v="3"/>
  </r>
  <r>
    <s v="2-22-_funding_source_does_not_match_eligibility_code"/>
    <n v="41"/>
    <s v="Riverview Urgent Care 53"/>
    <x v="45"/>
    <n v="45"/>
    <n v="1010"/>
    <n v="4.46"/>
    <s v="NONE"/>
    <s v="NONE"/>
    <s v="NONE"/>
    <x v="3"/>
  </r>
  <r>
    <s v="3-1-administered_vaccination_events_are_entered_into_the_iis_within_one_calendar_day_from_administration_date-"/>
    <n v="41"/>
    <s v="Riverview Urgent Care 53"/>
    <x v="46"/>
    <n v="934"/>
    <n v="1010"/>
    <n v="92.48"/>
    <s v="GT"/>
    <n v="95"/>
    <s v="FAIL"/>
    <x v="3"/>
  </r>
  <r>
    <s v="3-2-patient_entry_into_iis_≤30_days_from_birth"/>
    <n v="41"/>
    <s v="Riverview Urgent Care 53"/>
    <x v="47"/>
    <n v="85"/>
    <n v="110"/>
    <n v="77.27"/>
    <s v="GT"/>
    <n v="95"/>
    <s v="FAIL"/>
    <x v="3"/>
  </r>
  <r>
    <s v="3-3-patient_entry_into_iis_30–45_days_from_birth"/>
    <n v="41"/>
    <s v="Riverview Urgent Care 53"/>
    <x v="48"/>
    <n v="1"/>
    <n v="110"/>
    <n v="0.91"/>
    <s v="LT"/>
    <n v="5"/>
    <s v="PASS"/>
    <x v="3"/>
  </r>
  <r>
    <s v="3-4-patient_entry_into_iis_45–60_days_from_birth"/>
    <n v="41"/>
    <s v="Riverview Urgent Care 53"/>
    <x v="49"/>
    <n v="1"/>
    <n v="110"/>
    <n v="0.91"/>
    <s v="LT"/>
    <n v="5"/>
    <s v="PASS"/>
    <x v="3"/>
  </r>
  <r>
    <s v="3-5-patient_entry_into_iis_&gt;_60_days_from_birth"/>
    <n v="41"/>
    <s v="Riverview Urgent Care 53"/>
    <x v="50"/>
    <n v="23"/>
    <n v="110"/>
    <n v="20.91"/>
    <s v="LT"/>
    <n v="5"/>
    <s v="FAIL"/>
    <x v="3"/>
  </r>
  <r>
    <s v="3-6-administered_dose_entry_into_iis_2-7_days_from_admin_date"/>
    <n v="41"/>
    <s v="Riverview Urgent Care 53"/>
    <x v="51"/>
    <n v="19"/>
    <n v="1010"/>
    <n v="1.88"/>
    <s v="LT"/>
    <n v="5"/>
    <s v="PASS"/>
    <x v="3"/>
  </r>
  <r>
    <s v="3-7-administered_dose_entry_into_iis_8-14_days_from_admin_date"/>
    <n v="41"/>
    <s v="Riverview Urgent Care 53"/>
    <x v="52"/>
    <n v="13"/>
    <n v="1010"/>
    <n v="1.29"/>
    <s v="LT"/>
    <n v="5"/>
    <s v="PASS"/>
    <x v="3"/>
  </r>
  <r>
    <s v="3-8-administered_dose_entry_into_iis_&gt;_14_days_from_admin_date"/>
    <n v="41"/>
    <s v="Riverview Urgent Care 53"/>
    <x v="53"/>
    <n v="44"/>
    <n v="1010"/>
    <n v="4.3600000000000003"/>
    <s v="LT"/>
    <n v="5"/>
    <s v="PASS"/>
    <x v="3"/>
  </r>
  <r>
    <s v="1-1-patient_first_name_is_present-"/>
    <n v="123"/>
    <s v="St. Jude Community Hospital 111"/>
    <x v="0"/>
    <n v="15"/>
    <n v="15"/>
    <n v="100"/>
    <s v="GT"/>
    <n v="99"/>
    <s v="PASS"/>
    <x v="1"/>
  </r>
  <r>
    <s v="1-2-patient_middle_name_is_present-"/>
    <n v="123"/>
    <s v="St. Jude Community Hospital 111"/>
    <x v="1"/>
    <n v="15"/>
    <n v="15"/>
    <n v="100"/>
    <s v="GT"/>
    <n v="75"/>
    <s v="PASS"/>
    <x v="1"/>
  </r>
  <r>
    <s v="1-3-patient_name_last_is_present-"/>
    <n v="123"/>
    <s v="St. Jude Community Hospital 111"/>
    <x v="2"/>
    <n v="15"/>
    <n v="15"/>
    <n v="100"/>
    <s v="GT"/>
    <n v="99"/>
    <s v="PASS"/>
    <x v="1"/>
  </r>
  <r>
    <s v="1-4-patient_birth_date_is_present-_x0009_"/>
    <n v="123"/>
    <s v="St. Jude Community Hospital 111"/>
    <x v="3"/>
    <n v="15"/>
    <n v="15"/>
    <n v="100"/>
    <s v="GT"/>
    <n v="99"/>
    <s v="PASS"/>
    <x v="1"/>
  </r>
  <r>
    <s v="1-5-patient_gender_is_present-"/>
    <n v="123"/>
    <s v="St. Jude Community Hospital 111"/>
    <x v="4"/>
    <n v="15"/>
    <n v="15"/>
    <n v="100"/>
    <s v="GT"/>
    <n v="99"/>
    <s v="PASS"/>
    <x v="1"/>
  </r>
  <r>
    <s v="1-6-patient_address_street_is_present-"/>
    <n v="123"/>
    <s v="St. Jude Community Hospital 111"/>
    <x v="5"/>
    <n v="15"/>
    <n v="15"/>
    <n v="100"/>
    <s v="GT"/>
    <n v="85"/>
    <s v="PASS"/>
    <x v="1"/>
  </r>
  <r>
    <s v="1-7-_patient_address_city_is_present-_x0009_"/>
    <n v="123"/>
    <s v="St. Jude Community Hospital 111"/>
    <x v="6"/>
    <n v="15"/>
    <n v="15"/>
    <n v="100"/>
    <s v="GT"/>
    <n v="85"/>
    <s v="PASS"/>
    <x v="1"/>
  </r>
  <r>
    <s v="1-8-patient_address_state_is_present-_x0009_"/>
    <n v="123"/>
    <s v="St. Jude Community Hospital 111"/>
    <x v="7"/>
    <n v="15"/>
    <n v="15"/>
    <n v="100"/>
    <s v="GT"/>
    <n v="85"/>
    <s v="PASS"/>
    <x v="1"/>
  </r>
  <r>
    <s v="1-9-patient_address_zip_code_is_present-_x0009_"/>
    <n v="123"/>
    <s v="St. Jude Community Hospital 111"/>
    <x v="8"/>
    <n v="15"/>
    <n v="15"/>
    <n v="100"/>
    <s v="GT"/>
    <n v="85"/>
    <s v="PASS"/>
    <x v="1"/>
  </r>
  <r>
    <s v="1-10-patient_complete_address_is_present-"/>
    <n v="123"/>
    <s v="St. Jude Community Hospital 111"/>
    <x v="9"/>
    <n v="15"/>
    <n v="15"/>
    <n v="100"/>
    <s v="GT"/>
    <n v="85"/>
    <s v="PASS"/>
    <x v="1"/>
  </r>
  <r>
    <s v="1-11-patient_race_is_present-"/>
    <n v="123"/>
    <s v="St. Jude Community Hospital 111"/>
    <x v="10"/>
    <n v="15"/>
    <n v="15"/>
    <n v="100"/>
    <s v="GT"/>
    <n v="95"/>
    <s v="PASS"/>
    <x v="1"/>
  </r>
  <r>
    <s v="1-12-patient_ethnicity_is_present-"/>
    <n v="123"/>
    <s v="St. Jude Community Hospital 111"/>
    <x v="11"/>
    <n v="15"/>
    <n v="15"/>
    <n v="100"/>
    <s v="GT"/>
    <n v="95"/>
    <s v="PASS"/>
    <x v="1"/>
  </r>
  <r>
    <s v="1-13-patient_phone_number_is_present-"/>
    <n v="123"/>
    <s v="St. Jude Community Hospital 111"/>
    <x v="12"/>
    <n v="15"/>
    <n v="15"/>
    <n v="100"/>
    <s v="GT"/>
    <n v="90"/>
    <s v="PASS"/>
    <x v="1"/>
  </r>
  <r>
    <s v="1-14-patient_email_is_present-"/>
    <n v="123"/>
    <s v="St. Jude Community Hospital 111"/>
    <x v="13"/>
    <n v="11"/>
    <n v="15"/>
    <n v="73.33"/>
    <s v="GT"/>
    <n v="90"/>
    <s v="FAIL"/>
    <x v="1"/>
  </r>
  <r>
    <s v="1-15-mother’s_maiden_name_is_present-"/>
    <n v="123"/>
    <s v="St. Jude Community Hospital 111"/>
    <x v="14"/>
    <n v="8"/>
    <n v="15"/>
    <n v="53.33"/>
    <s v="GT"/>
    <n v="90"/>
    <s v="FAIL"/>
    <x v="1"/>
  </r>
  <r>
    <s v="1-16-responsible_person_first_name_is_present-"/>
    <n v="123"/>
    <s v="St. Jude Community Hospital 111"/>
    <x v="15"/>
    <n v="15"/>
    <n v="15"/>
    <n v="100"/>
    <s v="GT"/>
    <n v="90"/>
    <s v="PASS"/>
    <x v="1"/>
  </r>
  <r>
    <s v="1-17-responsible_person_last_name_is_present-"/>
    <n v="123"/>
    <s v="St. Jude Community Hospital 111"/>
    <x v="16"/>
    <n v="15"/>
    <n v="15"/>
    <n v="100"/>
    <s v="GT"/>
    <n v="90"/>
    <s v="PASS"/>
    <x v="1"/>
  </r>
  <r>
    <s v="1-18-vaccine_administration_code_is_present-"/>
    <n v="123"/>
    <s v="St. Jude Community Hospital 111"/>
    <x v="17"/>
    <n v="138"/>
    <n v="138"/>
    <n v="100"/>
    <s v="GT"/>
    <n v="99"/>
    <s v="PASS"/>
    <x v="1"/>
  </r>
  <r>
    <s v="1-19-vaccine_administration_date_is_present-"/>
    <n v="123"/>
    <s v="St. Jude Community Hospital 111"/>
    <x v="18"/>
    <n v="138"/>
    <n v="138"/>
    <n v="100"/>
    <s v="GT"/>
    <n v="99"/>
    <s v="PASS"/>
    <x v="1"/>
  </r>
  <r>
    <s v="1-20-vaccine_information_source_(e-g-_admin/historical_indicator)_is_present-"/>
    <n v="123"/>
    <s v="St. Jude Community Hospital 111"/>
    <x v="19"/>
    <n v="138"/>
    <n v="138"/>
    <n v="100"/>
    <s v="GT"/>
    <n v="99"/>
    <s v="PASS"/>
    <x v="1"/>
  </r>
  <r>
    <s v="1-21-vaccine_lot_number_is_present-"/>
    <n v="123"/>
    <s v="St. Jude Community Hospital 111"/>
    <x v="20"/>
    <n v="138"/>
    <n v="138"/>
    <n v="100"/>
    <s v="GT"/>
    <n v="99"/>
    <s v="PASS"/>
    <x v="1"/>
  </r>
  <r>
    <s v="1-22-vaccine_lot_expiration_date_is_present-"/>
    <n v="123"/>
    <s v="St. Jude Community Hospital 111"/>
    <x v="21"/>
    <n v="138"/>
    <n v="138"/>
    <n v="100"/>
    <s v="GT"/>
    <n v="99"/>
    <s v="PASS"/>
    <x v="1"/>
  </r>
  <r>
    <s v="1-23-vaccine_eligibility_code_is_present-"/>
    <n v="123"/>
    <s v="St. Jude Community Hospital 111"/>
    <x v="22"/>
    <n v="138"/>
    <n v="138"/>
    <n v="100"/>
    <s v="GT"/>
    <n v="99"/>
    <s v="PASS"/>
    <x v="1"/>
  </r>
  <r>
    <s v="1-24-vaccine_funding_source_is_present-"/>
    <n v="123"/>
    <s v="St. Jude Community Hospital 111"/>
    <x v="23"/>
    <n v="138"/>
    <n v="138"/>
    <n v="100"/>
    <s v="GT"/>
    <n v="99"/>
    <s v="PASS"/>
    <x v="1"/>
  </r>
  <r>
    <s v="2-1-patients_born_on_the_first_of_the_month_do_not_exceed_normal_distribution_of_birth_dates-"/>
    <n v="123"/>
    <s v="St. Jude Community Hospital 111"/>
    <x v="24"/>
    <n v="0"/>
    <n v="15"/>
    <n v="0"/>
    <s v="LT"/>
    <n v="4"/>
    <s v="PASS"/>
    <x v="1"/>
  </r>
  <r>
    <s v="2-2-patients_born_on_the_15th_of_the_month_do_not_exceed_normal_distribution_of_birth_dates-"/>
    <n v="123"/>
    <s v="St. Jude Community Hospital 111"/>
    <x v="25"/>
    <n v="0"/>
    <n v="15"/>
    <n v="0"/>
    <s v="LT"/>
    <n v="4"/>
    <s v="PASS"/>
    <x v="1"/>
  </r>
  <r>
    <s v="2-3-patients_born_on_the_last_day_of_the_month_do_not_exceed_normal_distribution_of_birth_dates-"/>
    <n v="123"/>
    <s v="St. Jude Community Hospital 111"/>
    <x v="26"/>
    <n v="0"/>
    <n v="15"/>
    <n v="0"/>
    <s v="LT"/>
    <n v="4"/>
    <s v="PASS"/>
    <x v="1"/>
  </r>
  <r>
    <s v="2-4-patient_has_more_vaccinations_than_expected-"/>
    <n v="123"/>
    <s v="St. Jude Community Hospital 111"/>
    <x v="27"/>
    <n v="0"/>
    <n v="15"/>
    <n v="0"/>
    <s v="LT"/>
    <n v="1"/>
    <s v="PASS"/>
    <x v="1"/>
  </r>
  <r>
    <s v="2-5-vaccine_administration_date_is_after_vaccine_lot_expiration_date-"/>
    <n v="123"/>
    <s v="St. Jude Community Hospital 111"/>
    <x v="28"/>
    <n v="0"/>
    <n v="138"/>
    <n v="0"/>
    <s v="LT"/>
    <n v="1"/>
    <s v="PASS"/>
    <x v="1"/>
  </r>
  <r>
    <s v="2-6-vaccine_administration_date_is_before_birth_date-"/>
    <n v="123"/>
    <s v="St. Jude Community Hospital 111"/>
    <x v="29"/>
    <n v="0"/>
    <n v="138"/>
    <n v="0"/>
    <s v="LT"/>
    <n v="1"/>
    <s v="PASS"/>
    <x v="1"/>
  </r>
  <r>
    <s v="2-7-vaccine_administration_dates_on_the_first_day_of_the_month_do_not_exceed_normal_distribution_of_administrations_dates-"/>
    <n v="123"/>
    <s v="St. Jude Community Hospital 111"/>
    <x v="30"/>
    <n v="8"/>
    <n v="138"/>
    <n v="5.8"/>
    <s v="LT"/>
    <n v="4"/>
    <s v="FAIL"/>
    <x v="1"/>
  </r>
  <r>
    <s v="2-8-vaccine_administration_dates_on_the_15th_of_the_month_do_not_exceed_normal_distribution_of_administration_dates-"/>
    <n v="123"/>
    <s v="St. Jude Community Hospital 111"/>
    <x v="31"/>
    <n v="0"/>
    <n v="138"/>
    <n v="0"/>
    <s v="LT"/>
    <n v="4"/>
    <s v="PASS"/>
    <x v="1"/>
  </r>
  <r>
    <s v="2-9-vaccine_administration_dates_on_the_last_day_of_the_month_do_not_exceed_normal_distribution_of_administration_dates-"/>
    <n v="123"/>
    <s v="St. Jude Community Hospital 111"/>
    <x v="32"/>
    <n v="0"/>
    <n v="138"/>
    <n v="0"/>
    <s v="LT"/>
    <n v="4"/>
    <s v="PASS"/>
    <x v="1"/>
  </r>
  <r>
    <s v="2-10-vaccine_administration_code_was_administered_at_an_improbable_age-"/>
    <n v="123"/>
    <s v="St. Jude Community Hospital 111"/>
    <x v="33"/>
    <n v="0"/>
    <n v="138"/>
    <n v="0"/>
    <s v="LT"/>
    <n v="1"/>
    <s v="PASS"/>
    <x v="1"/>
  </r>
  <r>
    <s v="2-11-vaccine_administration_code_is_not_specific_for_administered_vaccination_event-"/>
    <n v="123"/>
    <s v="St. Jude Community Hospital 111"/>
    <x v="34"/>
    <n v="0"/>
    <n v="138"/>
    <n v="0"/>
    <s v="LT"/>
    <n v="1"/>
    <s v="PASS"/>
    <x v="1"/>
  </r>
  <r>
    <s v="2-12-vaccine_lot_number_has_an_invalid_prefix-"/>
    <n v="123"/>
    <s v="St. Jude Community Hospital 111"/>
    <x v="35"/>
    <n v="0"/>
    <n v="138"/>
    <n v="0"/>
    <s v="LT"/>
    <n v="1"/>
    <s v="PASS"/>
    <x v="1"/>
  </r>
  <r>
    <s v="2-13-vaccine_lot_number_has_an_invalid_infix-"/>
    <n v="123"/>
    <s v="St. Jude Community Hospital 111"/>
    <x v="36"/>
    <n v="0"/>
    <n v="138"/>
    <n v="0"/>
    <s v="LT"/>
    <n v="1"/>
    <s v="PASS"/>
    <x v="1"/>
  </r>
  <r>
    <s v="2-14-vaccine_lot_number_has_an_invalid_suffix-"/>
    <n v="123"/>
    <s v="St. Jude Community Hospital 111"/>
    <x v="37"/>
    <n v="0"/>
    <n v="138"/>
    <n v="0"/>
    <s v="LT"/>
    <n v="1"/>
    <s v="PASS"/>
    <x v="1"/>
  </r>
  <r>
    <s v="2-15-vaccine_lot_number_contains_at_least_one_invalid_character-"/>
    <n v="123"/>
    <s v="St. Jude Community Hospital 111"/>
    <x v="38"/>
    <n v="0"/>
    <n v="138"/>
    <n v="0"/>
    <s v="LT"/>
    <n v="1"/>
    <s v="PASS"/>
    <x v="1"/>
  </r>
  <r>
    <s v="2-16-vaccine_lot_number_is_too_short-"/>
    <n v="123"/>
    <s v="St. Jude Community Hospital 111"/>
    <x v="39"/>
    <n v="0"/>
    <n v="138"/>
    <n v="0"/>
    <s v="LT"/>
    <n v="1"/>
    <s v="PASS"/>
    <x v="1"/>
  </r>
  <r>
    <s v="2-17-vaccine_administration_code_is_unrecognized-"/>
    <n v="123"/>
    <s v="St. Jude Community Hospital 111"/>
    <x v="40"/>
    <n v="0"/>
    <n v="138"/>
    <n v="0"/>
    <s v="LT"/>
    <n v="1"/>
    <s v="PASS"/>
    <x v="1"/>
  </r>
  <r>
    <s v="2-18-vaccine_manufacturer_is_unrecognized-"/>
    <n v="123"/>
    <s v="St. Jude Community Hospital 111"/>
    <x v="41"/>
    <n v="0"/>
    <n v="138"/>
    <n v="0"/>
    <s v="LT"/>
    <n v="1"/>
    <s v="PASS"/>
    <x v="1"/>
  </r>
  <r>
    <s v="2-19-vaccine_administration_route_is_unrecognized-"/>
    <n v="123"/>
    <s v="St. Jude Community Hospital 111"/>
    <x v="42"/>
    <n v="0"/>
    <n v="138"/>
    <n v="0"/>
    <s v="LT"/>
    <n v="1"/>
    <s v="PASS"/>
    <x v="1"/>
  </r>
  <r>
    <s v="2-20-vaccine_body_site_is_unrecognized-"/>
    <n v="123"/>
    <s v="St. Jude Community Hospital 111"/>
    <x v="43"/>
    <n v="0"/>
    <n v="138"/>
    <n v="0"/>
    <s v="LT"/>
    <n v="1"/>
    <s v="PASS"/>
    <x v="1"/>
  </r>
  <r>
    <s v="2-21-vaccination_information_source_is_administered_but_appeared_to_be_historical-"/>
    <n v="123"/>
    <s v="St. Jude Community Hospital 111"/>
    <x v="44"/>
    <n v="0"/>
    <n v="138"/>
    <n v="0"/>
    <s v="NONE"/>
    <s v="NONE"/>
    <s v="NONE"/>
    <x v="1"/>
  </r>
  <r>
    <s v="2-22-_funding_source_does_not_match_eligibility_code"/>
    <n v="123"/>
    <s v="St. Jude Community Hospital 111"/>
    <x v="45"/>
    <n v="0"/>
    <n v="138"/>
    <n v="0"/>
    <s v="NONE"/>
    <s v="NONE"/>
    <s v="NONE"/>
    <x v="1"/>
  </r>
  <r>
    <s v="3-1-administered_vaccination_events_are_entered_into_the_iis_within_one_calendar_day_from_administration_date-"/>
    <n v="123"/>
    <s v="St. Jude Community Hospital 111"/>
    <x v="46"/>
    <n v="138"/>
    <n v="138"/>
    <n v="100"/>
    <s v="GT"/>
    <n v="95"/>
    <s v="PASS"/>
    <x v="1"/>
  </r>
  <r>
    <s v="3-2-patient_entry_into_iis_≤30_days_from_birth"/>
    <n v="123"/>
    <s v="St. Jude Community Hospital 111"/>
    <x v="47"/>
    <n v="14"/>
    <n v="15"/>
    <n v="93.33"/>
    <s v="GT"/>
    <n v="95"/>
    <s v="FAIL"/>
    <x v="1"/>
  </r>
  <r>
    <s v="3-3-patient_entry_into_iis_30–45_days_from_birth"/>
    <n v="123"/>
    <s v="St. Jude Community Hospital 111"/>
    <x v="48"/>
    <n v="0"/>
    <n v="15"/>
    <n v="0"/>
    <s v="LT"/>
    <n v="5"/>
    <s v="PASS"/>
    <x v="1"/>
  </r>
  <r>
    <s v="3-4-patient_entry_into_iis_45–60_days_from_birth"/>
    <n v="123"/>
    <s v="St. Jude Community Hospital 111"/>
    <x v="49"/>
    <n v="0"/>
    <n v="15"/>
    <n v="0"/>
    <s v="LT"/>
    <n v="5"/>
    <s v="PASS"/>
    <x v="1"/>
  </r>
  <r>
    <s v="3-5-patient_entry_into_iis_&gt;_60_days_from_birth"/>
    <n v="123"/>
    <s v="St. Jude Community Hospital 111"/>
    <x v="50"/>
    <n v="1"/>
    <n v="15"/>
    <n v="6.67"/>
    <s v="LT"/>
    <n v="5"/>
    <s v="FAIL"/>
    <x v="1"/>
  </r>
  <r>
    <s v="3-6-administered_dose_entry_into_iis_2-7_days_from_admin_date"/>
    <n v="123"/>
    <s v="St. Jude Community Hospital 111"/>
    <x v="51"/>
    <n v="0"/>
    <n v="138"/>
    <n v="0"/>
    <s v="LT"/>
    <n v="5"/>
    <s v="PASS"/>
    <x v="1"/>
  </r>
  <r>
    <s v="3-7-administered_dose_entry_into_iis_8-14_days_from_admin_date"/>
    <n v="123"/>
    <s v="St. Jude Community Hospital 111"/>
    <x v="52"/>
    <n v="0"/>
    <n v="138"/>
    <n v="0"/>
    <s v="LT"/>
    <n v="5"/>
    <s v="PASS"/>
    <x v="1"/>
  </r>
  <r>
    <s v="3-8-administered_dose_entry_into_iis_&gt;_14_days_from_admin_date"/>
    <n v="123"/>
    <s v="St. Jude Community Hospital 111"/>
    <x v="53"/>
    <n v="0"/>
    <n v="138"/>
    <n v="0"/>
    <s v="LT"/>
    <n v="5"/>
    <s v="PASS"/>
    <x v="1"/>
  </r>
  <r>
    <s v="1-1-patient_first_name_is_present-"/>
    <n v="176"/>
    <s v="St. Jude Community Hospital 252"/>
    <x v="0"/>
    <n v="1"/>
    <n v="1"/>
    <n v="100"/>
    <s v="GT"/>
    <n v="99"/>
    <s v="PASS"/>
    <x v="0"/>
  </r>
  <r>
    <s v="1-2-patient_middle_name_is_present-"/>
    <n v="176"/>
    <s v="St. Jude Community Hospital 252"/>
    <x v="1"/>
    <n v="0"/>
    <n v="1"/>
    <n v="0"/>
    <s v="GT"/>
    <n v="75"/>
    <s v="FAIL"/>
    <x v="0"/>
  </r>
  <r>
    <s v="1-3-patient_name_last_is_present-"/>
    <n v="176"/>
    <s v="St. Jude Community Hospital 252"/>
    <x v="2"/>
    <n v="1"/>
    <n v="1"/>
    <n v="100"/>
    <s v="GT"/>
    <n v="99"/>
    <s v="PASS"/>
    <x v="0"/>
  </r>
  <r>
    <s v="1-4-patient_birth_date_is_present-_x0009_"/>
    <n v="176"/>
    <s v="St. Jude Community Hospital 252"/>
    <x v="3"/>
    <n v="1"/>
    <n v="1"/>
    <n v="100"/>
    <s v="GT"/>
    <n v="99"/>
    <s v="PASS"/>
    <x v="0"/>
  </r>
  <r>
    <s v="1-5-patient_gender_is_present-"/>
    <n v="176"/>
    <s v="St. Jude Community Hospital 252"/>
    <x v="4"/>
    <n v="1"/>
    <n v="1"/>
    <n v="100"/>
    <s v="GT"/>
    <n v="99"/>
    <s v="PASS"/>
    <x v="0"/>
  </r>
  <r>
    <s v="1-6-patient_address_street_is_present-"/>
    <n v="176"/>
    <s v="St. Jude Community Hospital 252"/>
    <x v="5"/>
    <n v="1"/>
    <n v="1"/>
    <n v="100"/>
    <s v="GT"/>
    <n v="85"/>
    <s v="PASS"/>
    <x v="0"/>
  </r>
  <r>
    <s v="1-7-_patient_address_city_is_present-_x0009_"/>
    <n v="176"/>
    <s v="St. Jude Community Hospital 252"/>
    <x v="6"/>
    <n v="1"/>
    <n v="1"/>
    <n v="100"/>
    <s v="GT"/>
    <n v="85"/>
    <s v="PASS"/>
    <x v="0"/>
  </r>
  <r>
    <s v="1-8-patient_address_state_is_present-_x0009_"/>
    <n v="176"/>
    <s v="St. Jude Community Hospital 252"/>
    <x v="7"/>
    <n v="1"/>
    <n v="1"/>
    <n v="100"/>
    <s v="GT"/>
    <n v="85"/>
    <s v="PASS"/>
    <x v="0"/>
  </r>
  <r>
    <s v="1-9-patient_address_zip_code_is_present-_x0009_"/>
    <n v="176"/>
    <s v="St. Jude Community Hospital 252"/>
    <x v="8"/>
    <n v="1"/>
    <n v="1"/>
    <n v="100"/>
    <s v="GT"/>
    <n v="85"/>
    <s v="PASS"/>
    <x v="0"/>
  </r>
  <r>
    <s v="1-10-patient_complete_address_is_present-"/>
    <n v="176"/>
    <s v="St. Jude Community Hospital 252"/>
    <x v="9"/>
    <n v="1"/>
    <n v="1"/>
    <n v="100"/>
    <s v="GT"/>
    <n v="85"/>
    <s v="PASS"/>
    <x v="0"/>
  </r>
  <r>
    <s v="1-11-patient_race_is_present-"/>
    <n v="176"/>
    <s v="St. Jude Community Hospital 252"/>
    <x v="10"/>
    <n v="1"/>
    <n v="1"/>
    <n v="100"/>
    <s v="GT"/>
    <n v="95"/>
    <s v="PASS"/>
    <x v="0"/>
  </r>
  <r>
    <s v="1-12-patient_ethnicity_is_present-"/>
    <n v="176"/>
    <s v="St. Jude Community Hospital 252"/>
    <x v="11"/>
    <n v="1"/>
    <n v="1"/>
    <n v="100"/>
    <s v="GT"/>
    <n v="95"/>
    <s v="PASS"/>
    <x v="0"/>
  </r>
  <r>
    <s v="1-13-patient_phone_number_is_present-"/>
    <n v="176"/>
    <s v="St. Jude Community Hospital 252"/>
    <x v="12"/>
    <n v="1"/>
    <n v="1"/>
    <n v="100"/>
    <s v="GT"/>
    <n v="90"/>
    <s v="PASS"/>
    <x v="0"/>
  </r>
  <r>
    <s v="1-14-patient_email_is_present-"/>
    <n v="176"/>
    <s v="St. Jude Community Hospital 252"/>
    <x v="13"/>
    <n v="0"/>
    <n v="1"/>
    <n v="0"/>
    <s v="GT"/>
    <n v="90"/>
    <s v="FAIL"/>
    <x v="0"/>
  </r>
  <r>
    <s v="1-15-mother’s_maiden_name_is_present-"/>
    <n v="176"/>
    <s v="St. Jude Community Hospital 252"/>
    <x v="14"/>
    <n v="1"/>
    <n v="1"/>
    <n v="100"/>
    <s v="GT"/>
    <n v="90"/>
    <s v="PASS"/>
    <x v="0"/>
  </r>
  <r>
    <s v="1-16-responsible_person_first_name_is_present-"/>
    <n v="176"/>
    <s v="St. Jude Community Hospital 252"/>
    <x v="15"/>
    <n v="1"/>
    <n v="1"/>
    <n v="100"/>
    <s v="GT"/>
    <n v="90"/>
    <s v="PASS"/>
    <x v="0"/>
  </r>
  <r>
    <s v="1-17-responsible_person_last_name_is_present-"/>
    <n v="176"/>
    <s v="St. Jude Community Hospital 252"/>
    <x v="16"/>
    <n v="1"/>
    <n v="1"/>
    <n v="100"/>
    <s v="GT"/>
    <n v="90"/>
    <s v="PASS"/>
    <x v="0"/>
  </r>
  <r>
    <s v="1-18-vaccine_administration_code_is_present-"/>
    <n v="176"/>
    <s v="St. Jude Community Hospital 252"/>
    <x v="17"/>
    <n v="4"/>
    <n v="4"/>
    <n v="100"/>
    <s v="GT"/>
    <n v="99"/>
    <s v="PASS"/>
    <x v="0"/>
  </r>
  <r>
    <s v="1-19-vaccine_administration_date_is_present-"/>
    <n v="176"/>
    <s v="St. Jude Community Hospital 252"/>
    <x v="18"/>
    <n v="4"/>
    <n v="4"/>
    <n v="100"/>
    <s v="GT"/>
    <n v="99"/>
    <s v="PASS"/>
    <x v="0"/>
  </r>
  <r>
    <s v="1-20-vaccine_information_source_(e-g-_admin/historical_indicator)_is_present-"/>
    <n v="176"/>
    <s v="St. Jude Community Hospital 252"/>
    <x v="19"/>
    <n v="4"/>
    <n v="4"/>
    <n v="100"/>
    <s v="GT"/>
    <n v="99"/>
    <s v="PASS"/>
    <x v="0"/>
  </r>
  <r>
    <s v="1-21-vaccine_lot_number_is_present-"/>
    <n v="176"/>
    <s v="St. Jude Community Hospital 252"/>
    <x v="20"/>
    <n v="4"/>
    <n v="4"/>
    <n v="100"/>
    <s v="GT"/>
    <n v="99"/>
    <s v="PASS"/>
    <x v="0"/>
  </r>
  <r>
    <s v="1-22-vaccine_lot_expiration_date_is_present-"/>
    <n v="176"/>
    <s v="St. Jude Community Hospital 252"/>
    <x v="21"/>
    <n v="4"/>
    <n v="4"/>
    <n v="100"/>
    <s v="GT"/>
    <n v="99"/>
    <s v="PASS"/>
    <x v="0"/>
  </r>
  <r>
    <s v="1-23-vaccine_eligibility_code_is_present-"/>
    <n v="176"/>
    <s v="St. Jude Community Hospital 252"/>
    <x v="22"/>
    <n v="4"/>
    <n v="4"/>
    <n v="100"/>
    <s v="GT"/>
    <n v="99"/>
    <s v="PASS"/>
    <x v="0"/>
  </r>
  <r>
    <s v="1-24-vaccine_funding_source_is_present-"/>
    <n v="176"/>
    <s v="St. Jude Community Hospital 252"/>
    <x v="23"/>
    <n v="4"/>
    <n v="4"/>
    <n v="100"/>
    <s v="GT"/>
    <n v="99"/>
    <s v="PASS"/>
    <x v="0"/>
  </r>
  <r>
    <s v="2-1-patients_born_on_the_first_of_the_month_do_not_exceed_normal_distribution_of_birth_dates-"/>
    <n v="176"/>
    <s v="St. Jude Community Hospital 252"/>
    <x v="24"/>
    <n v="0"/>
    <n v="1"/>
    <n v="0"/>
    <s v="LT"/>
    <n v="4"/>
    <s v="PASS"/>
    <x v="0"/>
  </r>
  <r>
    <s v="2-2-patients_born_on_the_15th_of_the_month_do_not_exceed_normal_distribution_of_birth_dates-"/>
    <n v="176"/>
    <s v="St. Jude Community Hospital 252"/>
    <x v="25"/>
    <n v="0"/>
    <n v="1"/>
    <n v="0"/>
    <s v="LT"/>
    <n v="4"/>
    <s v="PASS"/>
    <x v="0"/>
  </r>
  <r>
    <s v="2-3-patients_born_on_the_last_day_of_the_month_do_not_exceed_normal_distribution_of_birth_dates-"/>
    <n v="176"/>
    <s v="St. Jude Community Hospital 252"/>
    <x v="26"/>
    <n v="0"/>
    <n v="1"/>
    <n v="0"/>
    <s v="LT"/>
    <n v="4"/>
    <s v="PASS"/>
    <x v="0"/>
  </r>
  <r>
    <s v="2-4-patient_has_more_vaccinations_than_expected-"/>
    <n v="176"/>
    <s v="St. Jude Community Hospital 252"/>
    <x v="27"/>
    <n v="0"/>
    <n v="1"/>
    <n v="0"/>
    <s v="LT"/>
    <n v="1"/>
    <s v="PASS"/>
    <x v="0"/>
  </r>
  <r>
    <s v="2-5-vaccine_administration_date_is_after_vaccine_lot_expiration_date-"/>
    <n v="176"/>
    <s v="St. Jude Community Hospital 252"/>
    <x v="28"/>
    <n v="0"/>
    <n v="4"/>
    <n v="0"/>
    <s v="LT"/>
    <n v="1"/>
    <s v="PASS"/>
    <x v="0"/>
  </r>
  <r>
    <s v="2-6-vaccine_administration_date_is_before_birth_date-"/>
    <n v="176"/>
    <s v="St. Jude Community Hospital 252"/>
    <x v="29"/>
    <n v="0"/>
    <n v="4"/>
    <n v="0"/>
    <s v="LT"/>
    <n v="1"/>
    <s v="PASS"/>
    <x v="0"/>
  </r>
  <r>
    <s v="2-7-vaccine_administration_dates_on_the_first_day_of_the_month_do_not_exceed_normal_distribution_of_administrations_dates-"/>
    <n v="176"/>
    <s v="St. Jude Community Hospital 252"/>
    <x v="30"/>
    <n v="0"/>
    <n v="4"/>
    <n v="0"/>
    <s v="LT"/>
    <n v="4"/>
    <s v="PASS"/>
    <x v="0"/>
  </r>
  <r>
    <s v="2-8-vaccine_administration_dates_on_the_15th_of_the_month_do_not_exceed_normal_distribution_of_administration_dates-"/>
    <n v="176"/>
    <s v="St. Jude Community Hospital 252"/>
    <x v="31"/>
    <n v="0"/>
    <n v="4"/>
    <n v="0"/>
    <s v="LT"/>
    <n v="4"/>
    <s v="PASS"/>
    <x v="0"/>
  </r>
  <r>
    <s v="2-9-vaccine_administration_dates_on_the_last_day_of_the_month_do_not_exceed_normal_distribution_of_administration_dates-"/>
    <n v="176"/>
    <s v="St. Jude Community Hospital 252"/>
    <x v="32"/>
    <n v="0"/>
    <n v="4"/>
    <n v="0"/>
    <s v="LT"/>
    <n v="4"/>
    <s v="PASS"/>
    <x v="0"/>
  </r>
  <r>
    <s v="2-10-vaccine_administration_code_was_administered_at_an_improbable_age-"/>
    <n v="176"/>
    <s v="St. Jude Community Hospital 252"/>
    <x v="33"/>
    <n v="0"/>
    <n v="4"/>
    <n v="0"/>
    <s v="LT"/>
    <n v="1"/>
    <s v="PASS"/>
    <x v="0"/>
  </r>
  <r>
    <s v="2-11-vaccine_administration_code_is_not_specific_for_administered_vaccination_event-"/>
    <n v="176"/>
    <s v="St. Jude Community Hospital 252"/>
    <x v="34"/>
    <n v="0"/>
    <n v="4"/>
    <n v="0"/>
    <s v="LT"/>
    <n v="1"/>
    <s v="PASS"/>
    <x v="0"/>
  </r>
  <r>
    <s v="2-12-vaccine_lot_number_has_an_invalid_prefix-"/>
    <n v="176"/>
    <s v="St. Jude Community Hospital 252"/>
    <x v="35"/>
    <n v="0"/>
    <n v="4"/>
    <n v="0"/>
    <s v="LT"/>
    <n v="1"/>
    <s v="PASS"/>
    <x v="0"/>
  </r>
  <r>
    <s v="2-13-vaccine_lot_number_has_an_invalid_infix-"/>
    <n v="176"/>
    <s v="St. Jude Community Hospital 252"/>
    <x v="36"/>
    <n v="0"/>
    <n v="4"/>
    <n v="0"/>
    <s v="LT"/>
    <n v="1"/>
    <s v="PASS"/>
    <x v="0"/>
  </r>
  <r>
    <s v="2-14-vaccine_lot_number_has_an_invalid_suffix-"/>
    <n v="176"/>
    <s v="St. Jude Community Hospital 252"/>
    <x v="37"/>
    <n v="0"/>
    <n v="4"/>
    <n v="0"/>
    <s v="LT"/>
    <n v="1"/>
    <s v="PASS"/>
    <x v="0"/>
  </r>
  <r>
    <s v="2-15-vaccine_lot_number_contains_at_least_one_invalid_character-"/>
    <n v="176"/>
    <s v="St. Jude Community Hospital 252"/>
    <x v="38"/>
    <n v="0"/>
    <n v="4"/>
    <n v="0"/>
    <s v="LT"/>
    <n v="1"/>
    <s v="PASS"/>
    <x v="0"/>
  </r>
  <r>
    <s v="2-16-vaccine_lot_number_is_too_short-"/>
    <n v="176"/>
    <s v="St. Jude Community Hospital 252"/>
    <x v="39"/>
    <n v="0"/>
    <n v="4"/>
    <n v="0"/>
    <s v="LT"/>
    <n v="1"/>
    <s v="PASS"/>
    <x v="0"/>
  </r>
  <r>
    <s v="2-17-vaccine_administration_code_is_unrecognized-"/>
    <n v="176"/>
    <s v="St. Jude Community Hospital 252"/>
    <x v="40"/>
    <n v="0"/>
    <n v="4"/>
    <n v="0"/>
    <s v="LT"/>
    <n v="1"/>
    <s v="PASS"/>
    <x v="0"/>
  </r>
  <r>
    <s v="2-18-vaccine_manufacturer_is_unrecognized-"/>
    <n v="176"/>
    <s v="St. Jude Community Hospital 252"/>
    <x v="41"/>
    <n v="0"/>
    <n v="4"/>
    <n v="0"/>
    <s v="LT"/>
    <n v="1"/>
    <s v="PASS"/>
    <x v="0"/>
  </r>
  <r>
    <s v="2-19-vaccine_administration_route_is_unrecognized-"/>
    <n v="176"/>
    <s v="St. Jude Community Hospital 252"/>
    <x v="42"/>
    <n v="0"/>
    <n v="4"/>
    <n v="0"/>
    <s v="LT"/>
    <n v="1"/>
    <s v="PASS"/>
    <x v="0"/>
  </r>
  <r>
    <s v="2-20-vaccine_body_site_is_unrecognized-"/>
    <n v="176"/>
    <s v="St. Jude Community Hospital 252"/>
    <x v="43"/>
    <n v="0"/>
    <n v="4"/>
    <n v="0"/>
    <s v="LT"/>
    <n v="1"/>
    <s v="PASS"/>
    <x v="0"/>
  </r>
  <r>
    <s v="2-21-vaccination_information_source_is_administered_but_appeared_to_be_historical-"/>
    <n v="176"/>
    <s v="St. Jude Community Hospital 252"/>
    <x v="44"/>
    <n v="0"/>
    <n v="4"/>
    <n v="0"/>
    <s v="NONE"/>
    <s v="NONE"/>
    <s v="NONE"/>
    <x v="0"/>
  </r>
  <r>
    <s v="2-22-_funding_source_does_not_match_eligibility_code"/>
    <n v="176"/>
    <s v="St. Jude Community Hospital 252"/>
    <x v="45"/>
    <n v="0"/>
    <n v="4"/>
    <n v="0"/>
    <s v="NONE"/>
    <s v="NONE"/>
    <s v="NONE"/>
    <x v="0"/>
  </r>
  <r>
    <s v="3-1-administered_vaccination_events_are_entered_into_the_iis_within_one_calendar_day_from_administration_date-"/>
    <n v="176"/>
    <s v="St. Jude Community Hospital 252"/>
    <x v="46"/>
    <n v="4"/>
    <n v="4"/>
    <n v="100"/>
    <s v="GT"/>
    <n v="95"/>
    <s v="PASS"/>
    <x v="0"/>
  </r>
  <r>
    <s v="3-2-patient_entry_into_iis_≤30_days_from_birth"/>
    <n v="176"/>
    <s v="St. Jude Community Hospital 252"/>
    <x v="47"/>
    <n v="1"/>
    <n v="1"/>
    <n v="100"/>
    <s v="GT"/>
    <n v="95"/>
    <s v="PASS"/>
    <x v="0"/>
  </r>
  <r>
    <s v="3-3-patient_entry_into_iis_30–45_days_from_birth"/>
    <n v="176"/>
    <s v="St. Jude Community Hospital 252"/>
    <x v="48"/>
    <n v="0"/>
    <n v="1"/>
    <n v="0"/>
    <s v="LT"/>
    <n v="5"/>
    <s v="PASS"/>
    <x v="0"/>
  </r>
  <r>
    <s v="3-4-patient_entry_into_iis_45–60_days_from_birth"/>
    <n v="176"/>
    <s v="St. Jude Community Hospital 252"/>
    <x v="49"/>
    <n v="0"/>
    <n v="1"/>
    <n v="0"/>
    <s v="LT"/>
    <n v="5"/>
    <s v="PASS"/>
    <x v="0"/>
  </r>
  <r>
    <s v="3-5-patient_entry_into_iis_&gt;_60_days_from_birth"/>
    <n v="176"/>
    <s v="St. Jude Community Hospital 252"/>
    <x v="50"/>
    <n v="0"/>
    <n v="1"/>
    <n v="0"/>
    <s v="LT"/>
    <n v="5"/>
    <s v="PASS"/>
    <x v="0"/>
  </r>
  <r>
    <s v="3-6-administered_dose_entry_into_iis_2-7_days_from_admin_date"/>
    <n v="176"/>
    <s v="St. Jude Community Hospital 252"/>
    <x v="51"/>
    <n v="0"/>
    <n v="4"/>
    <n v="0"/>
    <s v="LT"/>
    <n v="5"/>
    <s v="PASS"/>
    <x v="0"/>
  </r>
  <r>
    <s v="3-7-administered_dose_entry_into_iis_8-14_days_from_admin_date"/>
    <n v="176"/>
    <s v="St. Jude Community Hospital 252"/>
    <x v="52"/>
    <n v="0"/>
    <n v="4"/>
    <n v="0"/>
    <s v="LT"/>
    <n v="5"/>
    <s v="PASS"/>
    <x v="0"/>
  </r>
  <r>
    <s v="3-8-administered_dose_entry_into_iis_&gt;_14_days_from_admin_date"/>
    <n v="176"/>
    <s v="St. Jude Community Hospital 252"/>
    <x v="53"/>
    <n v="0"/>
    <n v="4"/>
    <n v="0"/>
    <s v="LT"/>
    <n v="5"/>
    <s v="PASS"/>
    <x v="0"/>
  </r>
  <r>
    <s v="1-1-patient_first_name_is_present-"/>
    <n v="75"/>
    <s v="St. Jude Community Hospital 395"/>
    <x v="0"/>
    <n v="62"/>
    <n v="62"/>
    <n v="100"/>
    <s v="GT"/>
    <n v="99"/>
    <s v="PASS"/>
    <x v="0"/>
  </r>
  <r>
    <s v="1-2-patient_middle_name_is_present-"/>
    <n v="75"/>
    <s v="St. Jude Community Hospital 395"/>
    <x v="1"/>
    <n v="58"/>
    <n v="62"/>
    <n v="93.55"/>
    <s v="GT"/>
    <n v="75"/>
    <s v="PASS"/>
    <x v="0"/>
  </r>
  <r>
    <s v="1-3-patient_name_last_is_present-"/>
    <n v="75"/>
    <s v="St. Jude Community Hospital 395"/>
    <x v="2"/>
    <n v="62"/>
    <n v="62"/>
    <n v="100"/>
    <s v="GT"/>
    <n v="99"/>
    <s v="PASS"/>
    <x v="0"/>
  </r>
  <r>
    <s v="1-4-patient_birth_date_is_present-_x0009_"/>
    <n v="75"/>
    <s v="St. Jude Community Hospital 395"/>
    <x v="3"/>
    <n v="62"/>
    <n v="62"/>
    <n v="100"/>
    <s v="GT"/>
    <n v="99"/>
    <s v="PASS"/>
    <x v="0"/>
  </r>
  <r>
    <s v="1-5-patient_gender_is_present-"/>
    <n v="75"/>
    <s v="St. Jude Community Hospital 395"/>
    <x v="4"/>
    <n v="62"/>
    <n v="62"/>
    <n v="100"/>
    <s v="GT"/>
    <n v="99"/>
    <s v="PASS"/>
    <x v="0"/>
  </r>
  <r>
    <s v="1-6-patient_address_street_is_present-"/>
    <n v="75"/>
    <s v="St. Jude Community Hospital 395"/>
    <x v="5"/>
    <n v="62"/>
    <n v="62"/>
    <n v="100"/>
    <s v="GT"/>
    <n v="85"/>
    <s v="PASS"/>
    <x v="0"/>
  </r>
  <r>
    <s v="1-7-_patient_address_city_is_present-_x0009_"/>
    <n v="75"/>
    <s v="St. Jude Community Hospital 395"/>
    <x v="6"/>
    <n v="62"/>
    <n v="62"/>
    <n v="100"/>
    <s v="GT"/>
    <n v="85"/>
    <s v="PASS"/>
    <x v="0"/>
  </r>
  <r>
    <s v="1-8-patient_address_state_is_present-_x0009_"/>
    <n v="75"/>
    <s v="St. Jude Community Hospital 395"/>
    <x v="7"/>
    <n v="62"/>
    <n v="62"/>
    <n v="100"/>
    <s v="GT"/>
    <n v="85"/>
    <s v="PASS"/>
    <x v="0"/>
  </r>
  <r>
    <s v="1-9-patient_address_zip_code_is_present-_x0009_"/>
    <n v="75"/>
    <s v="St. Jude Community Hospital 395"/>
    <x v="8"/>
    <n v="62"/>
    <n v="62"/>
    <n v="100"/>
    <s v="GT"/>
    <n v="85"/>
    <s v="PASS"/>
    <x v="0"/>
  </r>
  <r>
    <s v="1-10-patient_complete_address_is_present-"/>
    <n v="75"/>
    <s v="St. Jude Community Hospital 395"/>
    <x v="9"/>
    <n v="62"/>
    <n v="62"/>
    <n v="100"/>
    <s v="GT"/>
    <n v="85"/>
    <s v="PASS"/>
    <x v="0"/>
  </r>
  <r>
    <s v="1-11-patient_race_is_present-"/>
    <n v="75"/>
    <s v="St. Jude Community Hospital 395"/>
    <x v="10"/>
    <n v="62"/>
    <n v="62"/>
    <n v="100"/>
    <s v="GT"/>
    <n v="95"/>
    <s v="PASS"/>
    <x v="0"/>
  </r>
  <r>
    <s v="1-12-patient_ethnicity_is_present-"/>
    <n v="75"/>
    <s v="St. Jude Community Hospital 395"/>
    <x v="11"/>
    <n v="62"/>
    <n v="62"/>
    <n v="100"/>
    <s v="GT"/>
    <n v="95"/>
    <s v="PASS"/>
    <x v="0"/>
  </r>
  <r>
    <s v="1-13-patient_phone_number_is_present-"/>
    <n v="75"/>
    <s v="St. Jude Community Hospital 395"/>
    <x v="12"/>
    <n v="61"/>
    <n v="62"/>
    <n v="98.39"/>
    <s v="GT"/>
    <n v="90"/>
    <s v="PASS"/>
    <x v="0"/>
  </r>
  <r>
    <s v="1-14-patient_email_is_present-"/>
    <n v="75"/>
    <s v="St. Jude Community Hospital 395"/>
    <x v="13"/>
    <n v="23"/>
    <n v="62"/>
    <n v="37.1"/>
    <s v="GT"/>
    <n v="90"/>
    <s v="FAIL"/>
    <x v="0"/>
  </r>
  <r>
    <s v="1-15-mother’s_maiden_name_is_present-"/>
    <n v="75"/>
    <s v="St. Jude Community Hospital 395"/>
    <x v="14"/>
    <n v="32"/>
    <n v="62"/>
    <n v="51.61"/>
    <s v="GT"/>
    <n v="90"/>
    <s v="FAIL"/>
    <x v="0"/>
  </r>
  <r>
    <s v="1-16-responsible_person_first_name_is_present-"/>
    <n v="75"/>
    <s v="St. Jude Community Hospital 395"/>
    <x v="15"/>
    <n v="40"/>
    <n v="62"/>
    <n v="64.52"/>
    <s v="GT"/>
    <n v="90"/>
    <s v="FAIL"/>
    <x v="0"/>
  </r>
  <r>
    <s v="1-17-responsible_person_last_name_is_present-"/>
    <n v="75"/>
    <s v="St. Jude Community Hospital 395"/>
    <x v="16"/>
    <n v="40"/>
    <n v="62"/>
    <n v="64.52"/>
    <s v="GT"/>
    <n v="90"/>
    <s v="FAIL"/>
    <x v="0"/>
  </r>
  <r>
    <s v="1-18-vaccine_administration_code_is_present-"/>
    <n v="75"/>
    <s v="St. Jude Community Hospital 395"/>
    <x v="17"/>
    <n v="411"/>
    <n v="411"/>
    <n v="100"/>
    <s v="GT"/>
    <n v="99"/>
    <s v="PASS"/>
    <x v="0"/>
  </r>
  <r>
    <s v="1-19-vaccine_administration_date_is_present-"/>
    <n v="75"/>
    <s v="St. Jude Community Hospital 395"/>
    <x v="18"/>
    <n v="411"/>
    <n v="411"/>
    <n v="100"/>
    <s v="GT"/>
    <n v="99"/>
    <s v="PASS"/>
    <x v="0"/>
  </r>
  <r>
    <s v="1-20-vaccine_information_source_(e-g-_admin/historical_indicator)_is_present-"/>
    <n v="75"/>
    <s v="St. Jude Community Hospital 395"/>
    <x v="19"/>
    <n v="411"/>
    <n v="411"/>
    <n v="100"/>
    <s v="GT"/>
    <n v="99"/>
    <s v="PASS"/>
    <x v="0"/>
  </r>
  <r>
    <s v="1-21-vaccine_lot_number_is_present-"/>
    <n v="75"/>
    <s v="St. Jude Community Hospital 395"/>
    <x v="20"/>
    <n v="411"/>
    <n v="411"/>
    <n v="100"/>
    <s v="GT"/>
    <n v="99"/>
    <s v="PASS"/>
    <x v="0"/>
  </r>
  <r>
    <s v="1-22-vaccine_lot_expiration_date_is_present-"/>
    <n v="75"/>
    <s v="St. Jude Community Hospital 395"/>
    <x v="21"/>
    <n v="411"/>
    <n v="411"/>
    <n v="100"/>
    <s v="GT"/>
    <n v="99"/>
    <s v="PASS"/>
    <x v="0"/>
  </r>
  <r>
    <s v="1-23-vaccine_eligibility_code_is_present-"/>
    <n v="75"/>
    <s v="St. Jude Community Hospital 395"/>
    <x v="22"/>
    <n v="411"/>
    <n v="411"/>
    <n v="100"/>
    <s v="GT"/>
    <n v="99"/>
    <s v="PASS"/>
    <x v="0"/>
  </r>
  <r>
    <s v="1-24-vaccine_funding_source_is_present-"/>
    <n v="75"/>
    <s v="St. Jude Community Hospital 395"/>
    <x v="23"/>
    <n v="411"/>
    <n v="411"/>
    <n v="100"/>
    <s v="GT"/>
    <n v="99"/>
    <s v="PASS"/>
    <x v="0"/>
  </r>
  <r>
    <s v="2-1-patients_born_on_the_first_of_the_month_do_not_exceed_normal_distribution_of_birth_dates-"/>
    <n v="75"/>
    <s v="St. Jude Community Hospital 395"/>
    <x v="24"/>
    <n v="3"/>
    <n v="62"/>
    <n v="4.84"/>
    <s v="LT"/>
    <n v="4"/>
    <s v="FAIL"/>
    <x v="0"/>
  </r>
  <r>
    <s v="2-2-patients_born_on_the_15th_of_the_month_do_not_exceed_normal_distribution_of_birth_dates-"/>
    <n v="75"/>
    <s v="St. Jude Community Hospital 395"/>
    <x v="25"/>
    <n v="1"/>
    <n v="62"/>
    <n v="1.61"/>
    <s v="LT"/>
    <n v="4"/>
    <s v="PASS"/>
    <x v="0"/>
  </r>
  <r>
    <s v="2-3-patients_born_on_the_last_day_of_the_month_do_not_exceed_normal_distribution_of_birth_dates-"/>
    <n v="75"/>
    <s v="St. Jude Community Hospital 395"/>
    <x v="26"/>
    <n v="1"/>
    <n v="62"/>
    <n v="1.61"/>
    <s v="LT"/>
    <n v="4"/>
    <s v="PASS"/>
    <x v="0"/>
  </r>
  <r>
    <s v="2-4-patient_has_more_vaccinations_than_expected-"/>
    <n v="75"/>
    <s v="St. Jude Community Hospital 395"/>
    <x v="27"/>
    <n v="0"/>
    <n v="62"/>
    <n v="0"/>
    <s v="LT"/>
    <n v="1"/>
    <s v="PASS"/>
    <x v="0"/>
  </r>
  <r>
    <s v="2-5-vaccine_administration_date_is_after_vaccine_lot_expiration_date-"/>
    <n v="75"/>
    <s v="St. Jude Community Hospital 395"/>
    <x v="28"/>
    <n v="0"/>
    <n v="411"/>
    <n v="0"/>
    <s v="LT"/>
    <n v="1"/>
    <s v="PASS"/>
    <x v="0"/>
  </r>
  <r>
    <s v="2-6-vaccine_administration_date_is_before_birth_date-"/>
    <n v="75"/>
    <s v="St. Jude Community Hospital 395"/>
    <x v="29"/>
    <n v="0"/>
    <n v="411"/>
    <n v="0"/>
    <s v="LT"/>
    <n v="1"/>
    <s v="PASS"/>
    <x v="0"/>
  </r>
  <r>
    <s v="2-7-vaccine_administration_dates_on_the_first_day_of_the_month_do_not_exceed_normal_distribution_of_administrations_dates-"/>
    <n v="75"/>
    <s v="St. Jude Community Hospital 395"/>
    <x v="30"/>
    <n v="9"/>
    <n v="411"/>
    <n v="2.19"/>
    <s v="LT"/>
    <n v="4"/>
    <s v="PASS"/>
    <x v="0"/>
  </r>
  <r>
    <s v="2-8-vaccine_administration_dates_on_the_15th_of_the_month_do_not_exceed_normal_distribution_of_administration_dates-"/>
    <n v="75"/>
    <s v="St. Jude Community Hospital 395"/>
    <x v="31"/>
    <n v="10"/>
    <n v="411"/>
    <n v="2.4300000000000002"/>
    <s v="LT"/>
    <n v="4"/>
    <s v="PASS"/>
    <x v="0"/>
  </r>
  <r>
    <s v="2-9-vaccine_administration_dates_on_the_last_day_of_the_month_do_not_exceed_normal_distribution_of_administration_dates-"/>
    <n v="75"/>
    <s v="St. Jude Community Hospital 395"/>
    <x v="32"/>
    <n v="12"/>
    <n v="411"/>
    <n v="2.92"/>
    <s v="LT"/>
    <n v="4"/>
    <s v="PASS"/>
    <x v="0"/>
  </r>
  <r>
    <s v="2-10-vaccine_administration_code_was_administered_at_an_improbable_age-"/>
    <n v="75"/>
    <s v="St. Jude Community Hospital 395"/>
    <x v="33"/>
    <n v="42"/>
    <n v="411"/>
    <n v="10.220000000000001"/>
    <s v="LT"/>
    <n v="1"/>
    <s v="FAIL"/>
    <x v="0"/>
  </r>
  <r>
    <s v="2-11-vaccine_administration_code_is_not_specific_for_administered_vaccination_event-"/>
    <n v="75"/>
    <s v="St. Jude Community Hospital 395"/>
    <x v="34"/>
    <n v="0"/>
    <n v="411"/>
    <n v="0"/>
    <s v="LT"/>
    <n v="1"/>
    <s v="PASS"/>
    <x v="0"/>
  </r>
  <r>
    <s v="2-12-vaccine_lot_number_has_an_invalid_prefix-"/>
    <n v="75"/>
    <s v="St. Jude Community Hospital 395"/>
    <x v="35"/>
    <n v="0"/>
    <n v="411"/>
    <n v="0"/>
    <s v="LT"/>
    <n v="1"/>
    <s v="PASS"/>
    <x v="0"/>
  </r>
  <r>
    <s v="2-13-vaccine_lot_number_has_an_invalid_infix-"/>
    <n v="75"/>
    <s v="St. Jude Community Hospital 395"/>
    <x v="36"/>
    <n v="0"/>
    <n v="411"/>
    <n v="0"/>
    <s v="LT"/>
    <n v="1"/>
    <s v="PASS"/>
    <x v="0"/>
  </r>
  <r>
    <s v="2-14-vaccine_lot_number_has_an_invalid_suffix-"/>
    <n v="75"/>
    <s v="St. Jude Community Hospital 395"/>
    <x v="37"/>
    <n v="0"/>
    <n v="411"/>
    <n v="0"/>
    <s v="LT"/>
    <n v="1"/>
    <s v="PASS"/>
    <x v="0"/>
  </r>
  <r>
    <s v="2-15-vaccine_lot_number_contains_at_least_one_invalid_character-"/>
    <n v="75"/>
    <s v="St. Jude Community Hospital 395"/>
    <x v="38"/>
    <n v="0"/>
    <n v="411"/>
    <n v="0"/>
    <s v="LT"/>
    <n v="1"/>
    <s v="PASS"/>
    <x v="0"/>
  </r>
  <r>
    <s v="2-16-vaccine_lot_number_is_too_short-"/>
    <n v="75"/>
    <s v="St. Jude Community Hospital 395"/>
    <x v="39"/>
    <n v="0"/>
    <n v="411"/>
    <n v="0"/>
    <s v="LT"/>
    <n v="1"/>
    <s v="PASS"/>
    <x v="0"/>
  </r>
  <r>
    <s v="2-17-vaccine_administration_code_is_unrecognized-"/>
    <n v="75"/>
    <s v="St. Jude Community Hospital 395"/>
    <x v="40"/>
    <n v="0"/>
    <n v="411"/>
    <n v="0"/>
    <s v="LT"/>
    <n v="1"/>
    <s v="PASS"/>
    <x v="0"/>
  </r>
  <r>
    <s v="2-18-vaccine_manufacturer_is_unrecognized-"/>
    <n v="75"/>
    <s v="St. Jude Community Hospital 395"/>
    <x v="41"/>
    <n v="0"/>
    <n v="411"/>
    <n v="0"/>
    <s v="LT"/>
    <n v="1"/>
    <s v="PASS"/>
    <x v="0"/>
  </r>
  <r>
    <s v="2-19-vaccine_administration_route_is_unrecognized-"/>
    <n v="75"/>
    <s v="St. Jude Community Hospital 395"/>
    <x v="42"/>
    <n v="0"/>
    <n v="411"/>
    <n v="0"/>
    <s v="LT"/>
    <n v="1"/>
    <s v="PASS"/>
    <x v="0"/>
  </r>
  <r>
    <s v="2-20-vaccine_body_site_is_unrecognized-"/>
    <n v="75"/>
    <s v="St. Jude Community Hospital 395"/>
    <x v="43"/>
    <n v="3"/>
    <n v="411"/>
    <n v="0.73"/>
    <s v="LT"/>
    <n v="1"/>
    <s v="PASS"/>
    <x v="0"/>
  </r>
  <r>
    <s v="2-21-vaccination_information_source_is_administered_but_appeared_to_be_historical-"/>
    <n v="75"/>
    <s v="St. Jude Community Hospital 395"/>
    <x v="44"/>
    <n v="0"/>
    <n v="411"/>
    <n v="0"/>
    <s v="NONE"/>
    <s v="NONE"/>
    <s v="NONE"/>
    <x v="0"/>
  </r>
  <r>
    <s v="2-22-_funding_source_does_not_match_eligibility_code"/>
    <n v="75"/>
    <s v="St. Jude Community Hospital 395"/>
    <x v="45"/>
    <n v="0"/>
    <n v="411"/>
    <n v="0"/>
    <s v="NONE"/>
    <s v="NONE"/>
    <s v="NONE"/>
    <x v="0"/>
  </r>
  <r>
    <s v="3-1-administered_vaccination_events_are_entered_into_the_iis_within_one_calendar_day_from_administration_date-"/>
    <n v="75"/>
    <s v="St. Jude Community Hospital 395"/>
    <x v="46"/>
    <n v="408"/>
    <n v="411"/>
    <n v="99.27"/>
    <s v="GT"/>
    <n v="95"/>
    <s v="PASS"/>
    <x v="0"/>
  </r>
  <r>
    <s v="3-2-patient_entry_into_iis_≤30_days_from_birth"/>
    <n v="75"/>
    <s v="St. Jude Community Hospital 395"/>
    <x v="47"/>
    <n v="58"/>
    <n v="62"/>
    <n v="93.55"/>
    <s v="GT"/>
    <n v="95"/>
    <s v="FAIL"/>
    <x v="0"/>
  </r>
  <r>
    <s v="3-3-patient_entry_into_iis_30–45_days_from_birth"/>
    <n v="75"/>
    <s v="St. Jude Community Hospital 395"/>
    <x v="48"/>
    <n v="1"/>
    <n v="62"/>
    <n v="1.61"/>
    <s v="LT"/>
    <n v="5"/>
    <s v="PASS"/>
    <x v="0"/>
  </r>
  <r>
    <s v="3-4-patient_entry_into_iis_45–60_days_from_birth"/>
    <n v="75"/>
    <s v="St. Jude Community Hospital 395"/>
    <x v="49"/>
    <n v="0"/>
    <n v="62"/>
    <n v="0"/>
    <s v="LT"/>
    <n v="5"/>
    <s v="PASS"/>
    <x v="0"/>
  </r>
  <r>
    <s v="3-5-patient_entry_into_iis_&gt;_60_days_from_birth"/>
    <n v="75"/>
    <s v="St. Jude Community Hospital 395"/>
    <x v="50"/>
    <n v="3"/>
    <n v="62"/>
    <n v="4.84"/>
    <s v="LT"/>
    <n v="5"/>
    <s v="PASS"/>
    <x v="0"/>
  </r>
  <r>
    <s v="3-6-administered_dose_entry_into_iis_2-7_days_from_admin_date"/>
    <n v="75"/>
    <s v="St. Jude Community Hospital 395"/>
    <x v="51"/>
    <n v="0"/>
    <n v="411"/>
    <n v="0"/>
    <s v="LT"/>
    <n v="5"/>
    <s v="PASS"/>
    <x v="0"/>
  </r>
  <r>
    <s v="3-7-administered_dose_entry_into_iis_8-14_days_from_admin_date"/>
    <n v="75"/>
    <s v="St. Jude Community Hospital 395"/>
    <x v="52"/>
    <n v="3"/>
    <n v="411"/>
    <n v="0.73"/>
    <s v="LT"/>
    <n v="5"/>
    <s v="PASS"/>
    <x v="0"/>
  </r>
  <r>
    <s v="3-8-administered_dose_entry_into_iis_&gt;_14_days_from_admin_date"/>
    <n v="75"/>
    <s v="St. Jude Community Hospital 395"/>
    <x v="53"/>
    <n v="0"/>
    <n v="411"/>
    <n v="0"/>
    <s v="LT"/>
    <n v="5"/>
    <s v="PASS"/>
    <x v="0"/>
  </r>
  <r>
    <s v="1-1-patient_first_name_is_present-"/>
    <n v="96"/>
    <s v="St. Jude Health Clinic 496"/>
    <x v="0"/>
    <n v="32"/>
    <n v="32"/>
    <n v="100"/>
    <s v="GT"/>
    <n v="99"/>
    <s v="PASS"/>
    <x v="2"/>
  </r>
  <r>
    <s v="1-2-patient_middle_name_is_present-"/>
    <n v="96"/>
    <s v="St. Jude Health Clinic 496"/>
    <x v="1"/>
    <n v="22"/>
    <n v="32"/>
    <n v="68.75"/>
    <s v="GT"/>
    <n v="75"/>
    <s v="FAIL"/>
    <x v="2"/>
  </r>
  <r>
    <s v="1-3-patient_name_last_is_present-"/>
    <n v="96"/>
    <s v="St. Jude Health Clinic 496"/>
    <x v="2"/>
    <n v="32"/>
    <n v="32"/>
    <n v="100"/>
    <s v="GT"/>
    <n v="99"/>
    <s v="PASS"/>
    <x v="2"/>
  </r>
  <r>
    <s v="1-4-patient_birth_date_is_present-_x0009_"/>
    <n v="96"/>
    <s v="St. Jude Health Clinic 496"/>
    <x v="3"/>
    <n v="32"/>
    <n v="32"/>
    <n v="100"/>
    <s v="GT"/>
    <n v="99"/>
    <s v="PASS"/>
    <x v="2"/>
  </r>
  <r>
    <s v="1-5-patient_gender_is_present-"/>
    <n v="96"/>
    <s v="St. Jude Health Clinic 496"/>
    <x v="4"/>
    <n v="32"/>
    <n v="32"/>
    <n v="100"/>
    <s v="GT"/>
    <n v="99"/>
    <s v="PASS"/>
    <x v="2"/>
  </r>
  <r>
    <s v="1-6-patient_address_street_is_present-"/>
    <n v="96"/>
    <s v="St. Jude Health Clinic 496"/>
    <x v="5"/>
    <n v="32"/>
    <n v="32"/>
    <n v="100"/>
    <s v="GT"/>
    <n v="85"/>
    <s v="PASS"/>
    <x v="2"/>
  </r>
  <r>
    <s v="1-7-_patient_address_city_is_present-_x0009_"/>
    <n v="96"/>
    <s v="St. Jude Health Clinic 496"/>
    <x v="6"/>
    <n v="31"/>
    <n v="32"/>
    <n v="96.88"/>
    <s v="GT"/>
    <n v="85"/>
    <s v="PASS"/>
    <x v="2"/>
  </r>
  <r>
    <s v="1-8-patient_address_state_is_present-_x0009_"/>
    <n v="96"/>
    <s v="St. Jude Health Clinic 496"/>
    <x v="7"/>
    <n v="32"/>
    <n v="32"/>
    <n v="100"/>
    <s v="GT"/>
    <n v="85"/>
    <s v="PASS"/>
    <x v="2"/>
  </r>
  <r>
    <s v="1-9-patient_address_zip_code_is_present-_x0009_"/>
    <n v="96"/>
    <s v="St. Jude Health Clinic 496"/>
    <x v="8"/>
    <n v="32"/>
    <n v="32"/>
    <n v="100"/>
    <s v="GT"/>
    <n v="85"/>
    <s v="PASS"/>
    <x v="2"/>
  </r>
  <r>
    <s v="1-10-patient_complete_address_is_present-"/>
    <n v="96"/>
    <s v="St. Jude Health Clinic 496"/>
    <x v="9"/>
    <n v="31"/>
    <n v="32"/>
    <n v="96.88"/>
    <s v="GT"/>
    <n v="85"/>
    <s v="PASS"/>
    <x v="2"/>
  </r>
  <r>
    <s v="1-11-patient_race_is_present-"/>
    <n v="96"/>
    <s v="St. Jude Health Clinic 496"/>
    <x v="10"/>
    <n v="32"/>
    <n v="32"/>
    <n v="100"/>
    <s v="GT"/>
    <n v="95"/>
    <s v="PASS"/>
    <x v="2"/>
  </r>
  <r>
    <s v="1-12-patient_ethnicity_is_present-"/>
    <n v="96"/>
    <s v="St. Jude Health Clinic 496"/>
    <x v="11"/>
    <n v="32"/>
    <n v="32"/>
    <n v="100"/>
    <s v="GT"/>
    <n v="95"/>
    <s v="PASS"/>
    <x v="2"/>
  </r>
  <r>
    <s v="1-13-patient_phone_number_is_present-"/>
    <n v="96"/>
    <s v="St. Jude Health Clinic 496"/>
    <x v="12"/>
    <n v="30"/>
    <n v="32"/>
    <n v="93.75"/>
    <s v="GT"/>
    <n v="90"/>
    <s v="PASS"/>
    <x v="2"/>
  </r>
  <r>
    <s v="1-14-patient_email_is_present-"/>
    <n v="96"/>
    <s v="St. Jude Health Clinic 496"/>
    <x v="13"/>
    <n v="16"/>
    <n v="32"/>
    <n v="50"/>
    <s v="GT"/>
    <n v="90"/>
    <s v="FAIL"/>
    <x v="2"/>
  </r>
  <r>
    <s v="1-15-mother’s_maiden_name_is_present-"/>
    <n v="96"/>
    <s v="St. Jude Health Clinic 496"/>
    <x v="14"/>
    <n v="16"/>
    <n v="32"/>
    <n v="50"/>
    <s v="GT"/>
    <n v="90"/>
    <s v="FAIL"/>
    <x v="2"/>
  </r>
  <r>
    <s v="1-16-responsible_person_first_name_is_present-"/>
    <n v="96"/>
    <s v="St. Jude Health Clinic 496"/>
    <x v="15"/>
    <n v="22"/>
    <n v="32"/>
    <n v="68.75"/>
    <s v="GT"/>
    <n v="90"/>
    <s v="FAIL"/>
    <x v="2"/>
  </r>
  <r>
    <s v="1-17-responsible_person_last_name_is_present-"/>
    <n v="96"/>
    <s v="St. Jude Health Clinic 496"/>
    <x v="16"/>
    <n v="22"/>
    <n v="32"/>
    <n v="68.75"/>
    <s v="GT"/>
    <n v="90"/>
    <s v="FAIL"/>
    <x v="2"/>
  </r>
  <r>
    <s v="1-18-vaccine_administration_code_is_present-"/>
    <n v="96"/>
    <s v="St. Jude Health Clinic 496"/>
    <x v="17"/>
    <n v="153"/>
    <n v="153"/>
    <n v="100"/>
    <s v="GT"/>
    <n v="99"/>
    <s v="PASS"/>
    <x v="2"/>
  </r>
  <r>
    <s v="1-19-vaccine_administration_date_is_present-"/>
    <n v="96"/>
    <s v="St. Jude Health Clinic 496"/>
    <x v="18"/>
    <n v="153"/>
    <n v="153"/>
    <n v="100"/>
    <s v="GT"/>
    <n v="99"/>
    <s v="PASS"/>
    <x v="2"/>
  </r>
  <r>
    <s v="1-20-vaccine_information_source_(e-g-_admin/historical_indicator)_is_present-"/>
    <n v="96"/>
    <s v="St. Jude Health Clinic 496"/>
    <x v="19"/>
    <n v="153"/>
    <n v="153"/>
    <n v="100"/>
    <s v="GT"/>
    <n v="99"/>
    <s v="PASS"/>
    <x v="2"/>
  </r>
  <r>
    <s v="1-21-vaccine_lot_number_is_present-"/>
    <n v="96"/>
    <s v="St. Jude Health Clinic 496"/>
    <x v="20"/>
    <n v="153"/>
    <n v="153"/>
    <n v="100"/>
    <s v="GT"/>
    <n v="99"/>
    <s v="PASS"/>
    <x v="2"/>
  </r>
  <r>
    <s v="1-22-vaccine_lot_expiration_date_is_present-"/>
    <n v="96"/>
    <s v="St. Jude Health Clinic 496"/>
    <x v="21"/>
    <n v="153"/>
    <n v="153"/>
    <n v="100"/>
    <s v="GT"/>
    <n v="99"/>
    <s v="PASS"/>
    <x v="2"/>
  </r>
  <r>
    <s v="1-23-vaccine_eligibility_code_is_present-"/>
    <n v="96"/>
    <s v="St. Jude Health Clinic 496"/>
    <x v="22"/>
    <n v="153"/>
    <n v="153"/>
    <n v="100"/>
    <s v="GT"/>
    <n v="99"/>
    <s v="PASS"/>
    <x v="2"/>
  </r>
  <r>
    <s v="1-24-vaccine_funding_source_is_present-"/>
    <n v="96"/>
    <s v="St. Jude Health Clinic 496"/>
    <x v="23"/>
    <n v="153"/>
    <n v="153"/>
    <n v="100"/>
    <s v="GT"/>
    <n v="99"/>
    <s v="PASS"/>
    <x v="2"/>
  </r>
  <r>
    <s v="2-1-patients_born_on_the_first_of_the_month_do_not_exceed_normal_distribution_of_birth_dates-"/>
    <n v="96"/>
    <s v="St. Jude Health Clinic 496"/>
    <x v="24"/>
    <n v="0"/>
    <n v="32"/>
    <n v="0"/>
    <s v="LT"/>
    <n v="4"/>
    <s v="PASS"/>
    <x v="2"/>
  </r>
  <r>
    <s v="2-2-patients_born_on_the_15th_of_the_month_do_not_exceed_normal_distribution_of_birth_dates-"/>
    <n v="96"/>
    <s v="St. Jude Health Clinic 496"/>
    <x v="25"/>
    <n v="4"/>
    <n v="32"/>
    <n v="12.5"/>
    <s v="LT"/>
    <n v="4"/>
    <s v="FAIL"/>
    <x v="2"/>
  </r>
  <r>
    <s v="2-3-patients_born_on_the_last_day_of_the_month_do_not_exceed_normal_distribution_of_birth_dates-"/>
    <n v="96"/>
    <s v="St. Jude Health Clinic 496"/>
    <x v="26"/>
    <n v="1"/>
    <n v="32"/>
    <n v="3.13"/>
    <s v="LT"/>
    <n v="4"/>
    <s v="PASS"/>
    <x v="2"/>
  </r>
  <r>
    <s v="2-4-patient_has_more_vaccinations_than_expected-"/>
    <n v="96"/>
    <s v="St. Jude Health Clinic 496"/>
    <x v="27"/>
    <n v="0"/>
    <n v="32"/>
    <n v="0"/>
    <s v="LT"/>
    <n v="1"/>
    <s v="PASS"/>
    <x v="2"/>
  </r>
  <r>
    <s v="2-5-vaccine_administration_date_is_after_vaccine_lot_expiration_date-"/>
    <n v="96"/>
    <s v="St. Jude Health Clinic 496"/>
    <x v="28"/>
    <n v="0"/>
    <n v="153"/>
    <n v="0"/>
    <s v="LT"/>
    <n v="1"/>
    <s v="PASS"/>
    <x v="2"/>
  </r>
  <r>
    <s v="2-6-vaccine_administration_date_is_before_birth_date-"/>
    <n v="96"/>
    <s v="St. Jude Health Clinic 496"/>
    <x v="29"/>
    <n v="0"/>
    <n v="153"/>
    <n v="0"/>
    <s v="LT"/>
    <n v="1"/>
    <s v="PASS"/>
    <x v="2"/>
  </r>
  <r>
    <s v="2-7-vaccine_administration_dates_on_the_first_day_of_the_month_do_not_exceed_normal_distribution_of_administrations_dates-"/>
    <n v="96"/>
    <s v="St. Jude Health Clinic 496"/>
    <x v="30"/>
    <n v="8"/>
    <n v="153"/>
    <n v="5.23"/>
    <s v="LT"/>
    <n v="4"/>
    <s v="FAIL"/>
    <x v="2"/>
  </r>
  <r>
    <s v="2-8-vaccine_administration_dates_on_the_15th_of_the_month_do_not_exceed_normal_distribution_of_administration_dates-"/>
    <n v="96"/>
    <s v="St. Jude Health Clinic 496"/>
    <x v="31"/>
    <n v="0"/>
    <n v="153"/>
    <n v="0"/>
    <s v="LT"/>
    <n v="4"/>
    <s v="PASS"/>
    <x v="2"/>
  </r>
  <r>
    <s v="2-9-vaccine_administration_dates_on_the_last_day_of_the_month_do_not_exceed_normal_distribution_of_administration_dates-"/>
    <n v="96"/>
    <s v="St. Jude Health Clinic 496"/>
    <x v="32"/>
    <n v="0"/>
    <n v="153"/>
    <n v="0"/>
    <s v="LT"/>
    <n v="4"/>
    <s v="PASS"/>
    <x v="2"/>
  </r>
  <r>
    <s v="2-10-vaccine_administration_code_was_administered_at_an_improbable_age-"/>
    <n v="96"/>
    <s v="St. Jude Health Clinic 496"/>
    <x v="33"/>
    <n v="0"/>
    <n v="153"/>
    <n v="0"/>
    <s v="LT"/>
    <n v="1"/>
    <s v="PASS"/>
    <x v="2"/>
  </r>
  <r>
    <s v="2-11-vaccine_administration_code_is_not_specific_for_administered_vaccination_event-"/>
    <n v="96"/>
    <s v="St. Jude Health Clinic 496"/>
    <x v="34"/>
    <n v="0"/>
    <n v="153"/>
    <n v="0"/>
    <s v="LT"/>
    <n v="1"/>
    <s v="PASS"/>
    <x v="2"/>
  </r>
  <r>
    <s v="2-12-vaccine_lot_number_has_an_invalid_prefix-"/>
    <n v="96"/>
    <s v="St. Jude Health Clinic 496"/>
    <x v="35"/>
    <n v="0"/>
    <n v="153"/>
    <n v="0"/>
    <s v="LT"/>
    <n v="1"/>
    <s v="PASS"/>
    <x v="2"/>
  </r>
  <r>
    <s v="2-13-vaccine_lot_number_has_an_invalid_infix-"/>
    <n v="96"/>
    <s v="St. Jude Health Clinic 496"/>
    <x v="36"/>
    <n v="0"/>
    <n v="153"/>
    <n v="0"/>
    <s v="LT"/>
    <n v="1"/>
    <s v="PASS"/>
    <x v="2"/>
  </r>
  <r>
    <s v="2-14-vaccine_lot_number_has_an_invalid_suffix-"/>
    <n v="96"/>
    <s v="St. Jude Health Clinic 496"/>
    <x v="37"/>
    <n v="0"/>
    <n v="153"/>
    <n v="0"/>
    <s v="LT"/>
    <n v="1"/>
    <s v="PASS"/>
    <x v="2"/>
  </r>
  <r>
    <s v="2-15-vaccine_lot_number_contains_at_least_one_invalid_character-"/>
    <n v="96"/>
    <s v="St. Jude Health Clinic 496"/>
    <x v="38"/>
    <n v="0"/>
    <n v="153"/>
    <n v="0"/>
    <s v="LT"/>
    <n v="1"/>
    <s v="PASS"/>
    <x v="2"/>
  </r>
  <r>
    <s v="2-16-vaccine_lot_number_is_too_short-"/>
    <n v="96"/>
    <s v="St. Jude Health Clinic 496"/>
    <x v="39"/>
    <n v="0"/>
    <n v="153"/>
    <n v="0"/>
    <s v="LT"/>
    <n v="1"/>
    <s v="PASS"/>
    <x v="2"/>
  </r>
  <r>
    <s v="2-17-vaccine_administration_code_is_unrecognized-"/>
    <n v="96"/>
    <s v="St. Jude Health Clinic 496"/>
    <x v="40"/>
    <n v="0"/>
    <n v="153"/>
    <n v="0"/>
    <s v="LT"/>
    <n v="1"/>
    <s v="PASS"/>
    <x v="2"/>
  </r>
  <r>
    <s v="2-18-vaccine_manufacturer_is_unrecognized-"/>
    <n v="96"/>
    <s v="St. Jude Health Clinic 496"/>
    <x v="41"/>
    <n v="0"/>
    <n v="153"/>
    <n v="0"/>
    <s v="LT"/>
    <n v="1"/>
    <s v="PASS"/>
    <x v="2"/>
  </r>
  <r>
    <s v="2-19-vaccine_administration_route_is_unrecognized-"/>
    <n v="96"/>
    <s v="St. Jude Health Clinic 496"/>
    <x v="42"/>
    <n v="0"/>
    <n v="153"/>
    <n v="0"/>
    <s v="LT"/>
    <n v="1"/>
    <s v="PASS"/>
    <x v="2"/>
  </r>
  <r>
    <s v="2-20-vaccine_body_site_is_unrecognized-"/>
    <n v="96"/>
    <s v="St. Jude Health Clinic 496"/>
    <x v="43"/>
    <n v="0"/>
    <n v="153"/>
    <n v="0"/>
    <s v="LT"/>
    <n v="1"/>
    <s v="PASS"/>
    <x v="2"/>
  </r>
  <r>
    <s v="2-21-vaccination_information_source_is_administered_but_appeared_to_be_historical-"/>
    <n v="96"/>
    <s v="St. Jude Health Clinic 496"/>
    <x v="44"/>
    <n v="0"/>
    <n v="153"/>
    <n v="0"/>
    <s v="NONE"/>
    <s v="NONE"/>
    <s v="NONE"/>
    <x v="2"/>
  </r>
  <r>
    <s v="2-22-_funding_source_does_not_match_eligibility_code"/>
    <n v="96"/>
    <s v="St. Jude Health Clinic 496"/>
    <x v="45"/>
    <n v="21"/>
    <n v="153"/>
    <n v="13.73"/>
    <s v="NONE"/>
    <s v="NONE"/>
    <s v="NONE"/>
    <x v="2"/>
  </r>
  <r>
    <s v="3-1-administered_vaccination_events_are_entered_into_the_iis_within_one_calendar_day_from_administration_date-"/>
    <n v="96"/>
    <s v="St. Jude Health Clinic 496"/>
    <x v="46"/>
    <n v="145"/>
    <n v="153"/>
    <n v="94.77"/>
    <s v="GT"/>
    <n v="95"/>
    <s v="FAIL"/>
    <x v="2"/>
  </r>
  <r>
    <s v="3-2-patient_entry_into_iis_≤30_days_from_birth"/>
    <n v="96"/>
    <s v="St. Jude Health Clinic 496"/>
    <x v="47"/>
    <n v="22"/>
    <n v="32"/>
    <n v="68.75"/>
    <s v="GT"/>
    <n v="95"/>
    <s v="FAIL"/>
    <x v="2"/>
  </r>
  <r>
    <s v="3-3-patient_entry_into_iis_30–45_days_from_birth"/>
    <n v="96"/>
    <s v="St. Jude Health Clinic 496"/>
    <x v="48"/>
    <n v="0"/>
    <n v="32"/>
    <n v="0"/>
    <s v="LT"/>
    <n v="5"/>
    <s v="PASS"/>
    <x v="2"/>
  </r>
  <r>
    <s v="3-4-patient_entry_into_iis_45–60_days_from_birth"/>
    <n v="96"/>
    <s v="St. Jude Health Clinic 496"/>
    <x v="49"/>
    <n v="0"/>
    <n v="32"/>
    <n v="0"/>
    <s v="LT"/>
    <n v="5"/>
    <s v="PASS"/>
    <x v="2"/>
  </r>
  <r>
    <s v="3-5-patient_entry_into_iis_&gt;_60_days_from_birth"/>
    <n v="96"/>
    <s v="St. Jude Health Clinic 496"/>
    <x v="50"/>
    <n v="10"/>
    <n v="32"/>
    <n v="31.25"/>
    <s v="LT"/>
    <n v="5"/>
    <s v="FAIL"/>
    <x v="2"/>
  </r>
  <r>
    <s v="3-6-administered_dose_entry_into_iis_2-7_days_from_admin_date"/>
    <n v="96"/>
    <s v="St. Jude Health Clinic 496"/>
    <x v="51"/>
    <n v="2"/>
    <n v="153"/>
    <n v="1.31"/>
    <s v="LT"/>
    <n v="5"/>
    <s v="PASS"/>
    <x v="2"/>
  </r>
  <r>
    <s v="3-7-administered_dose_entry_into_iis_8-14_days_from_admin_date"/>
    <n v="96"/>
    <s v="St. Jude Health Clinic 496"/>
    <x v="52"/>
    <n v="0"/>
    <n v="153"/>
    <n v="0"/>
    <s v="LT"/>
    <n v="5"/>
    <s v="PASS"/>
    <x v="2"/>
  </r>
  <r>
    <s v="3-8-administered_dose_entry_into_iis_&gt;_14_days_from_admin_date"/>
    <n v="96"/>
    <s v="St. Jude Health Clinic 496"/>
    <x v="53"/>
    <n v="6"/>
    <n v="153"/>
    <n v="3.92"/>
    <s v="LT"/>
    <n v="5"/>
    <s v="PASS"/>
    <x v="2"/>
  </r>
  <r>
    <s v="1-1-patient_first_name_is_present-"/>
    <n v="115"/>
    <s v="St. Jude Regional Hospital 326"/>
    <x v="0"/>
    <n v="28"/>
    <n v="28"/>
    <n v="100"/>
    <s v="GT"/>
    <n v="99"/>
    <s v="PASS"/>
    <x v="0"/>
  </r>
  <r>
    <s v="1-2-patient_middle_name_is_present-"/>
    <n v="115"/>
    <s v="St. Jude Regional Hospital 326"/>
    <x v="1"/>
    <n v="26"/>
    <n v="28"/>
    <n v="92.86"/>
    <s v="GT"/>
    <n v="75"/>
    <s v="PASS"/>
    <x v="0"/>
  </r>
  <r>
    <s v="1-3-patient_name_last_is_present-"/>
    <n v="115"/>
    <s v="St. Jude Regional Hospital 326"/>
    <x v="2"/>
    <n v="28"/>
    <n v="28"/>
    <n v="100"/>
    <s v="GT"/>
    <n v="99"/>
    <s v="PASS"/>
    <x v="0"/>
  </r>
  <r>
    <s v="1-4-patient_birth_date_is_present-_x0009_"/>
    <n v="115"/>
    <s v="St. Jude Regional Hospital 326"/>
    <x v="3"/>
    <n v="28"/>
    <n v="28"/>
    <n v="100"/>
    <s v="GT"/>
    <n v="99"/>
    <s v="PASS"/>
    <x v="0"/>
  </r>
  <r>
    <s v="1-5-patient_gender_is_present-"/>
    <n v="115"/>
    <s v="St. Jude Regional Hospital 326"/>
    <x v="4"/>
    <n v="28"/>
    <n v="28"/>
    <n v="100"/>
    <s v="GT"/>
    <n v="99"/>
    <s v="PASS"/>
    <x v="0"/>
  </r>
  <r>
    <s v="1-6-patient_address_street_is_present-"/>
    <n v="115"/>
    <s v="St. Jude Regional Hospital 326"/>
    <x v="5"/>
    <n v="28"/>
    <n v="28"/>
    <n v="100"/>
    <s v="GT"/>
    <n v="85"/>
    <s v="PASS"/>
    <x v="0"/>
  </r>
  <r>
    <s v="1-7-_patient_address_city_is_present-_x0009_"/>
    <n v="115"/>
    <s v="St. Jude Regional Hospital 326"/>
    <x v="6"/>
    <n v="28"/>
    <n v="28"/>
    <n v="100"/>
    <s v="GT"/>
    <n v="85"/>
    <s v="PASS"/>
    <x v="0"/>
  </r>
  <r>
    <s v="1-8-patient_address_state_is_present-_x0009_"/>
    <n v="115"/>
    <s v="St. Jude Regional Hospital 326"/>
    <x v="7"/>
    <n v="28"/>
    <n v="28"/>
    <n v="100"/>
    <s v="GT"/>
    <n v="85"/>
    <s v="PASS"/>
    <x v="0"/>
  </r>
  <r>
    <s v="1-9-patient_address_zip_code_is_present-_x0009_"/>
    <n v="115"/>
    <s v="St. Jude Regional Hospital 326"/>
    <x v="8"/>
    <n v="28"/>
    <n v="28"/>
    <n v="100"/>
    <s v="GT"/>
    <n v="85"/>
    <s v="PASS"/>
    <x v="0"/>
  </r>
  <r>
    <s v="1-10-patient_complete_address_is_present-"/>
    <n v="115"/>
    <s v="St. Jude Regional Hospital 326"/>
    <x v="9"/>
    <n v="28"/>
    <n v="28"/>
    <n v="100"/>
    <s v="GT"/>
    <n v="85"/>
    <s v="PASS"/>
    <x v="0"/>
  </r>
  <r>
    <s v="1-11-patient_race_is_present-"/>
    <n v="115"/>
    <s v="St. Jude Regional Hospital 326"/>
    <x v="10"/>
    <n v="28"/>
    <n v="28"/>
    <n v="100"/>
    <s v="GT"/>
    <n v="95"/>
    <s v="PASS"/>
    <x v="0"/>
  </r>
  <r>
    <s v="1-12-patient_ethnicity_is_present-"/>
    <n v="115"/>
    <s v="St. Jude Regional Hospital 326"/>
    <x v="11"/>
    <n v="28"/>
    <n v="28"/>
    <n v="100"/>
    <s v="GT"/>
    <n v="95"/>
    <s v="PASS"/>
    <x v="0"/>
  </r>
  <r>
    <s v="1-13-patient_phone_number_is_present-"/>
    <n v="115"/>
    <s v="St. Jude Regional Hospital 326"/>
    <x v="12"/>
    <n v="27"/>
    <n v="28"/>
    <n v="96.43"/>
    <s v="GT"/>
    <n v="90"/>
    <s v="PASS"/>
    <x v="0"/>
  </r>
  <r>
    <s v="1-14-patient_email_is_present-"/>
    <n v="115"/>
    <s v="St. Jude Regional Hospital 326"/>
    <x v="13"/>
    <n v="11"/>
    <n v="28"/>
    <n v="39.29"/>
    <s v="GT"/>
    <n v="90"/>
    <s v="FAIL"/>
    <x v="0"/>
  </r>
  <r>
    <s v="1-15-mother’s_maiden_name_is_present-"/>
    <n v="115"/>
    <s v="St. Jude Regional Hospital 326"/>
    <x v="14"/>
    <n v="19"/>
    <n v="28"/>
    <n v="67.86"/>
    <s v="GT"/>
    <n v="90"/>
    <s v="FAIL"/>
    <x v="0"/>
  </r>
  <r>
    <s v="1-16-responsible_person_first_name_is_present-"/>
    <n v="115"/>
    <s v="St. Jude Regional Hospital 326"/>
    <x v="15"/>
    <n v="18"/>
    <n v="28"/>
    <n v="64.290000000000006"/>
    <s v="GT"/>
    <n v="90"/>
    <s v="FAIL"/>
    <x v="0"/>
  </r>
  <r>
    <s v="1-17-responsible_person_last_name_is_present-"/>
    <n v="115"/>
    <s v="St. Jude Regional Hospital 326"/>
    <x v="16"/>
    <n v="18"/>
    <n v="28"/>
    <n v="64.290000000000006"/>
    <s v="GT"/>
    <n v="90"/>
    <s v="FAIL"/>
    <x v="0"/>
  </r>
  <r>
    <s v="1-18-vaccine_administration_code_is_present-"/>
    <n v="115"/>
    <s v="St. Jude Regional Hospital 326"/>
    <x v="17"/>
    <n v="247"/>
    <n v="247"/>
    <n v="100"/>
    <s v="GT"/>
    <n v="99"/>
    <s v="PASS"/>
    <x v="0"/>
  </r>
  <r>
    <s v="1-19-vaccine_administration_date_is_present-"/>
    <n v="115"/>
    <s v="St. Jude Regional Hospital 326"/>
    <x v="18"/>
    <n v="247"/>
    <n v="247"/>
    <n v="100"/>
    <s v="GT"/>
    <n v="99"/>
    <s v="PASS"/>
    <x v="0"/>
  </r>
  <r>
    <s v="1-20-vaccine_information_source_(e-g-_admin/historical_indicator)_is_present-"/>
    <n v="115"/>
    <s v="St. Jude Regional Hospital 326"/>
    <x v="19"/>
    <n v="247"/>
    <n v="247"/>
    <n v="100"/>
    <s v="GT"/>
    <n v="99"/>
    <s v="PASS"/>
    <x v="0"/>
  </r>
  <r>
    <s v="1-21-vaccine_lot_number_is_present-"/>
    <n v="115"/>
    <s v="St. Jude Regional Hospital 326"/>
    <x v="20"/>
    <n v="247"/>
    <n v="247"/>
    <n v="100"/>
    <s v="GT"/>
    <n v="99"/>
    <s v="PASS"/>
    <x v="0"/>
  </r>
  <r>
    <s v="1-22-vaccine_lot_expiration_date_is_present-"/>
    <n v="115"/>
    <s v="St. Jude Regional Hospital 326"/>
    <x v="21"/>
    <n v="247"/>
    <n v="247"/>
    <n v="100"/>
    <s v="GT"/>
    <n v="99"/>
    <s v="PASS"/>
    <x v="0"/>
  </r>
  <r>
    <s v="1-23-vaccine_eligibility_code_is_present-"/>
    <n v="115"/>
    <s v="St. Jude Regional Hospital 326"/>
    <x v="22"/>
    <n v="247"/>
    <n v="247"/>
    <n v="100"/>
    <s v="GT"/>
    <n v="99"/>
    <s v="PASS"/>
    <x v="0"/>
  </r>
  <r>
    <s v="1-24-vaccine_funding_source_is_present-"/>
    <n v="115"/>
    <s v="St. Jude Regional Hospital 326"/>
    <x v="23"/>
    <n v="247"/>
    <n v="247"/>
    <n v="100"/>
    <s v="GT"/>
    <n v="99"/>
    <s v="PASS"/>
    <x v="0"/>
  </r>
  <r>
    <s v="2-1-patients_born_on_the_first_of_the_month_do_not_exceed_normal_distribution_of_birth_dates-"/>
    <n v="115"/>
    <s v="St. Jude Regional Hospital 326"/>
    <x v="24"/>
    <n v="1"/>
    <n v="28"/>
    <n v="3.57"/>
    <s v="LT"/>
    <n v="4"/>
    <s v="PASS"/>
    <x v="0"/>
  </r>
  <r>
    <s v="2-2-patients_born_on_the_15th_of_the_month_do_not_exceed_normal_distribution_of_birth_dates-"/>
    <n v="115"/>
    <s v="St. Jude Regional Hospital 326"/>
    <x v="25"/>
    <n v="1"/>
    <n v="28"/>
    <n v="3.57"/>
    <s v="LT"/>
    <n v="4"/>
    <s v="PASS"/>
    <x v="0"/>
  </r>
  <r>
    <s v="2-3-patients_born_on_the_last_day_of_the_month_do_not_exceed_normal_distribution_of_birth_dates-"/>
    <n v="115"/>
    <s v="St. Jude Regional Hospital 326"/>
    <x v="26"/>
    <n v="1"/>
    <n v="28"/>
    <n v="3.57"/>
    <s v="LT"/>
    <n v="4"/>
    <s v="PASS"/>
    <x v="0"/>
  </r>
  <r>
    <s v="2-4-patient_has_more_vaccinations_than_expected-"/>
    <n v="115"/>
    <s v="St. Jude Regional Hospital 326"/>
    <x v="27"/>
    <n v="0"/>
    <n v="28"/>
    <n v="0"/>
    <s v="LT"/>
    <n v="1"/>
    <s v="PASS"/>
    <x v="0"/>
  </r>
  <r>
    <s v="2-5-vaccine_administration_date_is_after_vaccine_lot_expiration_date-"/>
    <n v="115"/>
    <s v="St. Jude Regional Hospital 326"/>
    <x v="28"/>
    <n v="0"/>
    <n v="247"/>
    <n v="0"/>
    <s v="LT"/>
    <n v="1"/>
    <s v="PASS"/>
    <x v="0"/>
  </r>
  <r>
    <s v="2-6-vaccine_administration_date_is_before_birth_date-"/>
    <n v="115"/>
    <s v="St. Jude Regional Hospital 326"/>
    <x v="29"/>
    <n v="0"/>
    <n v="247"/>
    <n v="0"/>
    <s v="LT"/>
    <n v="1"/>
    <s v="PASS"/>
    <x v="0"/>
  </r>
  <r>
    <s v="2-7-vaccine_administration_dates_on_the_first_day_of_the_month_do_not_exceed_normal_distribution_of_administrations_dates-"/>
    <n v="115"/>
    <s v="St. Jude Regional Hospital 326"/>
    <x v="30"/>
    <n v="7"/>
    <n v="247"/>
    <n v="2.83"/>
    <s v="LT"/>
    <n v="4"/>
    <s v="PASS"/>
    <x v="0"/>
  </r>
  <r>
    <s v="2-8-vaccine_administration_dates_on_the_15th_of_the_month_do_not_exceed_normal_distribution_of_administration_dates-"/>
    <n v="115"/>
    <s v="St. Jude Regional Hospital 326"/>
    <x v="31"/>
    <n v="5"/>
    <n v="247"/>
    <n v="2.02"/>
    <s v="LT"/>
    <n v="4"/>
    <s v="PASS"/>
    <x v="0"/>
  </r>
  <r>
    <s v="2-9-vaccine_administration_dates_on_the_last_day_of_the_month_do_not_exceed_normal_distribution_of_administration_dates-"/>
    <n v="115"/>
    <s v="St. Jude Regional Hospital 326"/>
    <x v="32"/>
    <n v="4"/>
    <n v="247"/>
    <n v="1.62"/>
    <s v="LT"/>
    <n v="4"/>
    <s v="PASS"/>
    <x v="0"/>
  </r>
  <r>
    <s v="2-10-vaccine_administration_code_was_administered_at_an_improbable_age-"/>
    <n v="115"/>
    <s v="St. Jude Regional Hospital 326"/>
    <x v="33"/>
    <n v="13"/>
    <n v="247"/>
    <n v="5.26"/>
    <s v="LT"/>
    <n v="1"/>
    <s v="FAIL"/>
    <x v="0"/>
  </r>
  <r>
    <s v="2-11-vaccine_administration_code_is_not_specific_for_administered_vaccination_event-"/>
    <n v="115"/>
    <s v="St. Jude Regional Hospital 326"/>
    <x v="34"/>
    <n v="0"/>
    <n v="247"/>
    <n v="0"/>
    <s v="LT"/>
    <n v="1"/>
    <s v="PASS"/>
    <x v="0"/>
  </r>
  <r>
    <s v="2-12-vaccine_lot_number_has_an_invalid_prefix-"/>
    <n v="115"/>
    <s v="St. Jude Regional Hospital 326"/>
    <x v="35"/>
    <n v="0"/>
    <n v="247"/>
    <n v="0"/>
    <s v="LT"/>
    <n v="1"/>
    <s v="PASS"/>
    <x v="0"/>
  </r>
  <r>
    <s v="2-13-vaccine_lot_number_has_an_invalid_infix-"/>
    <n v="115"/>
    <s v="St. Jude Regional Hospital 326"/>
    <x v="36"/>
    <n v="0"/>
    <n v="247"/>
    <n v="0"/>
    <s v="LT"/>
    <n v="1"/>
    <s v="PASS"/>
    <x v="0"/>
  </r>
  <r>
    <s v="2-14-vaccine_lot_number_has_an_invalid_suffix-"/>
    <n v="115"/>
    <s v="St. Jude Regional Hospital 326"/>
    <x v="37"/>
    <n v="0"/>
    <n v="247"/>
    <n v="0"/>
    <s v="LT"/>
    <n v="1"/>
    <s v="PASS"/>
    <x v="0"/>
  </r>
  <r>
    <s v="2-15-vaccine_lot_number_contains_at_least_one_invalid_character-"/>
    <n v="115"/>
    <s v="St. Jude Regional Hospital 326"/>
    <x v="38"/>
    <n v="0"/>
    <n v="247"/>
    <n v="0"/>
    <s v="LT"/>
    <n v="1"/>
    <s v="PASS"/>
    <x v="0"/>
  </r>
  <r>
    <s v="2-16-vaccine_lot_number_is_too_short-"/>
    <n v="115"/>
    <s v="St. Jude Regional Hospital 326"/>
    <x v="39"/>
    <n v="0"/>
    <n v="247"/>
    <n v="0"/>
    <s v="LT"/>
    <n v="1"/>
    <s v="PASS"/>
    <x v="0"/>
  </r>
  <r>
    <s v="2-17-vaccine_administration_code_is_unrecognized-"/>
    <n v="115"/>
    <s v="St. Jude Regional Hospital 326"/>
    <x v="40"/>
    <n v="0"/>
    <n v="247"/>
    <n v="0"/>
    <s v="LT"/>
    <n v="1"/>
    <s v="PASS"/>
    <x v="0"/>
  </r>
  <r>
    <s v="2-18-vaccine_manufacturer_is_unrecognized-"/>
    <n v="115"/>
    <s v="St. Jude Regional Hospital 326"/>
    <x v="41"/>
    <n v="0"/>
    <n v="247"/>
    <n v="0"/>
    <s v="LT"/>
    <n v="1"/>
    <s v="PASS"/>
    <x v="0"/>
  </r>
  <r>
    <s v="2-19-vaccine_administration_route_is_unrecognized-"/>
    <n v="115"/>
    <s v="St. Jude Regional Hospital 326"/>
    <x v="42"/>
    <n v="0"/>
    <n v="247"/>
    <n v="0"/>
    <s v="LT"/>
    <n v="1"/>
    <s v="PASS"/>
    <x v="0"/>
  </r>
  <r>
    <s v="2-20-vaccine_body_site_is_unrecognized-"/>
    <n v="115"/>
    <s v="St. Jude Regional Hospital 326"/>
    <x v="43"/>
    <n v="2"/>
    <n v="247"/>
    <n v="0.81"/>
    <s v="LT"/>
    <n v="1"/>
    <s v="PASS"/>
    <x v="0"/>
  </r>
  <r>
    <s v="2-21-vaccination_information_source_is_administered_but_appeared_to_be_historical-"/>
    <n v="115"/>
    <s v="St. Jude Regional Hospital 326"/>
    <x v="44"/>
    <n v="0"/>
    <n v="247"/>
    <n v="0"/>
    <s v="NONE"/>
    <s v="NONE"/>
    <s v="NONE"/>
    <x v="0"/>
  </r>
  <r>
    <s v="2-22-_funding_source_does_not_match_eligibility_code"/>
    <n v="115"/>
    <s v="St. Jude Regional Hospital 326"/>
    <x v="45"/>
    <n v="6"/>
    <n v="247"/>
    <n v="2.4300000000000002"/>
    <s v="NONE"/>
    <s v="NONE"/>
    <s v="NONE"/>
    <x v="0"/>
  </r>
  <r>
    <s v="3-1-administered_vaccination_events_are_entered_into_the_iis_within_one_calendar_day_from_administration_date-"/>
    <n v="115"/>
    <s v="St. Jude Regional Hospital 326"/>
    <x v="46"/>
    <n v="244"/>
    <n v="247"/>
    <n v="98.79"/>
    <s v="GT"/>
    <n v="95"/>
    <s v="PASS"/>
    <x v="0"/>
  </r>
  <r>
    <s v="3-2-patient_entry_into_iis_≤30_days_from_birth"/>
    <n v="115"/>
    <s v="St. Jude Regional Hospital 326"/>
    <x v="47"/>
    <n v="25"/>
    <n v="28"/>
    <n v="89.29"/>
    <s v="GT"/>
    <n v="95"/>
    <s v="FAIL"/>
    <x v="0"/>
  </r>
  <r>
    <s v="3-3-patient_entry_into_iis_30–45_days_from_birth"/>
    <n v="115"/>
    <s v="St. Jude Regional Hospital 326"/>
    <x v="48"/>
    <n v="0"/>
    <n v="28"/>
    <n v="0"/>
    <s v="LT"/>
    <n v="5"/>
    <s v="PASS"/>
    <x v="0"/>
  </r>
  <r>
    <s v="3-4-patient_entry_into_iis_45–60_days_from_birth"/>
    <n v="115"/>
    <s v="St. Jude Regional Hospital 326"/>
    <x v="49"/>
    <n v="0"/>
    <n v="28"/>
    <n v="0"/>
    <s v="LT"/>
    <n v="5"/>
    <s v="PASS"/>
    <x v="0"/>
  </r>
  <r>
    <s v="3-5-patient_entry_into_iis_&gt;_60_days_from_birth"/>
    <n v="115"/>
    <s v="St. Jude Regional Hospital 326"/>
    <x v="50"/>
    <n v="3"/>
    <n v="28"/>
    <n v="10.71"/>
    <s v="LT"/>
    <n v="5"/>
    <s v="FAIL"/>
    <x v="0"/>
  </r>
  <r>
    <s v="3-6-administered_dose_entry_into_iis_2-7_days_from_admin_date"/>
    <n v="115"/>
    <s v="St. Jude Regional Hospital 326"/>
    <x v="51"/>
    <n v="1"/>
    <n v="247"/>
    <n v="0.4"/>
    <s v="LT"/>
    <n v="5"/>
    <s v="PASS"/>
    <x v="0"/>
  </r>
  <r>
    <s v="3-7-administered_dose_entry_into_iis_8-14_days_from_admin_date"/>
    <n v="115"/>
    <s v="St. Jude Regional Hospital 326"/>
    <x v="52"/>
    <n v="0"/>
    <n v="247"/>
    <n v="0"/>
    <s v="LT"/>
    <n v="5"/>
    <s v="PASS"/>
    <x v="0"/>
  </r>
  <r>
    <s v="3-8-administered_dose_entry_into_iis_&gt;_14_days_from_admin_date"/>
    <n v="115"/>
    <s v="St. Jude Regional Hospital 326"/>
    <x v="53"/>
    <n v="2"/>
    <n v="247"/>
    <n v="0.81"/>
    <s v="LT"/>
    <n v="5"/>
    <s v="PASS"/>
    <x v="0"/>
  </r>
  <r>
    <s v="1-1-patient_first_name_is_present-"/>
    <n v="56"/>
    <s v="St. Jude Regional Hospital 393"/>
    <x v="0"/>
    <n v="139"/>
    <n v="139"/>
    <n v="100"/>
    <s v="GT"/>
    <n v="99"/>
    <s v="PASS"/>
    <x v="0"/>
  </r>
  <r>
    <s v="1-2-patient_middle_name_is_present-"/>
    <n v="56"/>
    <s v="St. Jude Regional Hospital 393"/>
    <x v="1"/>
    <n v="133"/>
    <n v="139"/>
    <n v="95.68"/>
    <s v="GT"/>
    <n v="75"/>
    <s v="PASS"/>
    <x v="0"/>
  </r>
  <r>
    <s v="1-3-patient_name_last_is_present-"/>
    <n v="56"/>
    <s v="St. Jude Regional Hospital 393"/>
    <x v="2"/>
    <n v="139"/>
    <n v="139"/>
    <n v="100"/>
    <s v="GT"/>
    <n v="99"/>
    <s v="PASS"/>
    <x v="0"/>
  </r>
  <r>
    <s v="1-4-patient_birth_date_is_present-_x0009_"/>
    <n v="56"/>
    <s v="St. Jude Regional Hospital 393"/>
    <x v="3"/>
    <n v="139"/>
    <n v="139"/>
    <n v="100"/>
    <s v="GT"/>
    <n v="99"/>
    <s v="PASS"/>
    <x v="0"/>
  </r>
  <r>
    <s v="1-5-patient_gender_is_present-"/>
    <n v="56"/>
    <s v="St. Jude Regional Hospital 393"/>
    <x v="4"/>
    <n v="139"/>
    <n v="139"/>
    <n v="100"/>
    <s v="GT"/>
    <n v="99"/>
    <s v="PASS"/>
    <x v="0"/>
  </r>
  <r>
    <s v="1-6-patient_address_street_is_present-"/>
    <n v="56"/>
    <s v="St. Jude Regional Hospital 393"/>
    <x v="5"/>
    <n v="139"/>
    <n v="139"/>
    <n v="100"/>
    <s v="GT"/>
    <n v="85"/>
    <s v="PASS"/>
    <x v="0"/>
  </r>
  <r>
    <s v="1-7-_patient_address_city_is_present-_x0009_"/>
    <n v="56"/>
    <s v="St. Jude Regional Hospital 393"/>
    <x v="6"/>
    <n v="139"/>
    <n v="139"/>
    <n v="100"/>
    <s v="GT"/>
    <n v="85"/>
    <s v="PASS"/>
    <x v="0"/>
  </r>
  <r>
    <s v="1-8-patient_address_state_is_present-_x0009_"/>
    <n v="56"/>
    <s v="St. Jude Regional Hospital 393"/>
    <x v="7"/>
    <n v="139"/>
    <n v="139"/>
    <n v="100"/>
    <s v="GT"/>
    <n v="85"/>
    <s v="PASS"/>
    <x v="0"/>
  </r>
  <r>
    <s v="1-9-patient_address_zip_code_is_present-_x0009_"/>
    <n v="56"/>
    <s v="St. Jude Regional Hospital 393"/>
    <x v="8"/>
    <n v="139"/>
    <n v="139"/>
    <n v="100"/>
    <s v="GT"/>
    <n v="85"/>
    <s v="PASS"/>
    <x v="0"/>
  </r>
  <r>
    <s v="1-10-patient_complete_address_is_present-"/>
    <n v="56"/>
    <s v="St. Jude Regional Hospital 393"/>
    <x v="9"/>
    <n v="139"/>
    <n v="139"/>
    <n v="100"/>
    <s v="GT"/>
    <n v="85"/>
    <s v="PASS"/>
    <x v="0"/>
  </r>
  <r>
    <s v="1-11-patient_race_is_present-"/>
    <n v="56"/>
    <s v="St. Jude Regional Hospital 393"/>
    <x v="10"/>
    <n v="139"/>
    <n v="139"/>
    <n v="100"/>
    <s v="GT"/>
    <n v="95"/>
    <s v="PASS"/>
    <x v="0"/>
  </r>
  <r>
    <s v="1-12-patient_ethnicity_is_present-"/>
    <n v="56"/>
    <s v="St. Jude Regional Hospital 393"/>
    <x v="11"/>
    <n v="139"/>
    <n v="139"/>
    <n v="100"/>
    <s v="GT"/>
    <n v="95"/>
    <s v="PASS"/>
    <x v="0"/>
  </r>
  <r>
    <s v="1-13-patient_phone_number_is_present-"/>
    <n v="56"/>
    <s v="St. Jude Regional Hospital 393"/>
    <x v="12"/>
    <n v="139"/>
    <n v="139"/>
    <n v="100"/>
    <s v="GT"/>
    <n v="90"/>
    <s v="PASS"/>
    <x v="0"/>
  </r>
  <r>
    <s v="1-14-patient_email_is_present-"/>
    <n v="56"/>
    <s v="St. Jude Regional Hospital 393"/>
    <x v="13"/>
    <n v="63"/>
    <n v="139"/>
    <n v="45.32"/>
    <s v="GT"/>
    <n v="90"/>
    <s v="FAIL"/>
    <x v="0"/>
  </r>
  <r>
    <s v="1-15-mother’s_maiden_name_is_present-"/>
    <n v="56"/>
    <s v="St. Jude Regional Hospital 393"/>
    <x v="14"/>
    <n v="66"/>
    <n v="139"/>
    <n v="47.48"/>
    <s v="GT"/>
    <n v="90"/>
    <s v="FAIL"/>
    <x v="0"/>
  </r>
  <r>
    <s v="1-16-responsible_person_first_name_is_present-"/>
    <n v="56"/>
    <s v="St. Jude Regional Hospital 393"/>
    <x v="15"/>
    <n v="91"/>
    <n v="139"/>
    <n v="65.47"/>
    <s v="GT"/>
    <n v="90"/>
    <s v="FAIL"/>
    <x v="0"/>
  </r>
  <r>
    <s v="1-17-responsible_person_last_name_is_present-"/>
    <n v="56"/>
    <s v="St. Jude Regional Hospital 393"/>
    <x v="16"/>
    <n v="91"/>
    <n v="139"/>
    <n v="65.47"/>
    <s v="GT"/>
    <n v="90"/>
    <s v="FAIL"/>
    <x v="0"/>
  </r>
  <r>
    <s v="1-18-vaccine_administration_code_is_present-"/>
    <n v="56"/>
    <s v="St. Jude Regional Hospital 393"/>
    <x v="17"/>
    <n v="1443"/>
    <n v="1443"/>
    <n v="100"/>
    <s v="GT"/>
    <n v="99"/>
    <s v="PASS"/>
    <x v="0"/>
  </r>
  <r>
    <s v="1-19-vaccine_administration_date_is_present-"/>
    <n v="56"/>
    <s v="St. Jude Regional Hospital 393"/>
    <x v="18"/>
    <n v="1443"/>
    <n v="1443"/>
    <n v="100"/>
    <s v="GT"/>
    <n v="99"/>
    <s v="PASS"/>
    <x v="0"/>
  </r>
  <r>
    <s v="1-20-vaccine_information_source_(e-g-_admin/historical_indicator)_is_present-"/>
    <n v="56"/>
    <s v="St. Jude Regional Hospital 393"/>
    <x v="19"/>
    <n v="1443"/>
    <n v="1443"/>
    <n v="100"/>
    <s v="GT"/>
    <n v="99"/>
    <s v="PASS"/>
    <x v="0"/>
  </r>
  <r>
    <s v="1-21-vaccine_lot_number_is_present-"/>
    <n v="56"/>
    <s v="St. Jude Regional Hospital 393"/>
    <x v="20"/>
    <n v="1443"/>
    <n v="1443"/>
    <n v="100"/>
    <s v="GT"/>
    <n v="99"/>
    <s v="PASS"/>
    <x v="0"/>
  </r>
  <r>
    <s v="1-22-vaccine_lot_expiration_date_is_present-"/>
    <n v="56"/>
    <s v="St. Jude Regional Hospital 393"/>
    <x v="21"/>
    <n v="1443"/>
    <n v="1443"/>
    <n v="100"/>
    <s v="GT"/>
    <n v="99"/>
    <s v="PASS"/>
    <x v="0"/>
  </r>
  <r>
    <s v="1-23-vaccine_eligibility_code_is_present-"/>
    <n v="56"/>
    <s v="St. Jude Regional Hospital 393"/>
    <x v="22"/>
    <n v="1443"/>
    <n v="1443"/>
    <n v="100"/>
    <s v="GT"/>
    <n v="99"/>
    <s v="PASS"/>
    <x v="0"/>
  </r>
  <r>
    <s v="1-24-vaccine_funding_source_is_present-"/>
    <n v="56"/>
    <s v="St. Jude Regional Hospital 393"/>
    <x v="23"/>
    <n v="1443"/>
    <n v="1443"/>
    <n v="100"/>
    <s v="GT"/>
    <n v="99"/>
    <s v="PASS"/>
    <x v="0"/>
  </r>
  <r>
    <s v="2-1-patients_born_on_the_first_of_the_month_do_not_exceed_normal_distribution_of_birth_dates-"/>
    <n v="56"/>
    <s v="St. Jude Regional Hospital 393"/>
    <x v="24"/>
    <n v="3"/>
    <n v="139"/>
    <n v="2.16"/>
    <s v="LT"/>
    <n v="4"/>
    <s v="PASS"/>
    <x v="0"/>
  </r>
  <r>
    <s v="2-2-patients_born_on_the_15th_of_the_month_do_not_exceed_normal_distribution_of_birth_dates-"/>
    <n v="56"/>
    <s v="St. Jude Regional Hospital 393"/>
    <x v="25"/>
    <n v="0"/>
    <n v="139"/>
    <n v="0"/>
    <s v="LT"/>
    <n v="4"/>
    <s v="PASS"/>
    <x v="0"/>
  </r>
  <r>
    <s v="2-3-patients_born_on_the_last_day_of_the_month_do_not_exceed_normal_distribution_of_birth_dates-"/>
    <n v="56"/>
    <s v="St. Jude Regional Hospital 393"/>
    <x v="26"/>
    <n v="2"/>
    <n v="139"/>
    <n v="1.44"/>
    <s v="LT"/>
    <n v="4"/>
    <s v="PASS"/>
    <x v="0"/>
  </r>
  <r>
    <s v="2-4-patient_has_more_vaccinations_than_expected-"/>
    <n v="56"/>
    <s v="St. Jude Regional Hospital 393"/>
    <x v="27"/>
    <n v="0"/>
    <n v="139"/>
    <n v="0"/>
    <s v="LT"/>
    <n v="1"/>
    <s v="PASS"/>
    <x v="0"/>
  </r>
  <r>
    <s v="2-5-vaccine_administration_date_is_after_vaccine_lot_expiration_date-"/>
    <n v="56"/>
    <s v="St. Jude Regional Hospital 393"/>
    <x v="28"/>
    <n v="0"/>
    <n v="1443"/>
    <n v="0"/>
    <s v="LT"/>
    <n v="1"/>
    <s v="PASS"/>
    <x v="0"/>
  </r>
  <r>
    <s v="2-6-vaccine_administration_date_is_before_birth_date-"/>
    <n v="56"/>
    <s v="St. Jude Regional Hospital 393"/>
    <x v="29"/>
    <n v="0"/>
    <n v="1443"/>
    <n v="0"/>
    <s v="LT"/>
    <n v="1"/>
    <s v="PASS"/>
    <x v="0"/>
  </r>
  <r>
    <s v="2-7-vaccine_administration_dates_on_the_first_day_of_the_month_do_not_exceed_normal_distribution_of_administrations_dates-"/>
    <n v="56"/>
    <s v="St. Jude Regional Hospital 393"/>
    <x v="30"/>
    <n v="35"/>
    <n v="1443"/>
    <n v="2.4300000000000002"/>
    <s v="LT"/>
    <n v="4"/>
    <s v="PASS"/>
    <x v="0"/>
  </r>
  <r>
    <s v="2-8-vaccine_administration_dates_on_the_15th_of_the_month_do_not_exceed_normal_distribution_of_administration_dates-"/>
    <n v="56"/>
    <s v="St. Jude Regional Hospital 393"/>
    <x v="31"/>
    <n v="45"/>
    <n v="1443"/>
    <n v="3.12"/>
    <s v="LT"/>
    <n v="4"/>
    <s v="PASS"/>
    <x v="0"/>
  </r>
  <r>
    <s v="2-9-vaccine_administration_dates_on_the_last_day_of_the_month_do_not_exceed_normal_distribution_of_administration_dates-"/>
    <n v="56"/>
    <s v="St. Jude Regional Hospital 393"/>
    <x v="32"/>
    <n v="46"/>
    <n v="1443"/>
    <n v="3.19"/>
    <s v="LT"/>
    <n v="4"/>
    <s v="PASS"/>
    <x v="0"/>
  </r>
  <r>
    <s v="2-10-vaccine_administration_code_was_administered_at_an_improbable_age-"/>
    <n v="56"/>
    <s v="St. Jude Regional Hospital 393"/>
    <x v="33"/>
    <n v="53"/>
    <n v="1443"/>
    <n v="3.67"/>
    <s v="LT"/>
    <n v="1"/>
    <s v="FAIL"/>
    <x v="0"/>
  </r>
  <r>
    <s v="2-11-vaccine_administration_code_is_not_specific_for_administered_vaccination_event-"/>
    <n v="56"/>
    <s v="St. Jude Regional Hospital 393"/>
    <x v="34"/>
    <n v="0"/>
    <n v="1443"/>
    <n v="0"/>
    <s v="LT"/>
    <n v="1"/>
    <s v="PASS"/>
    <x v="0"/>
  </r>
  <r>
    <s v="2-12-vaccine_lot_number_has_an_invalid_prefix-"/>
    <n v="56"/>
    <s v="St. Jude Regional Hospital 393"/>
    <x v="35"/>
    <n v="0"/>
    <n v="1443"/>
    <n v="0"/>
    <s v="LT"/>
    <n v="1"/>
    <s v="PASS"/>
    <x v="0"/>
  </r>
  <r>
    <s v="2-13-vaccine_lot_number_has_an_invalid_infix-"/>
    <n v="56"/>
    <s v="St. Jude Regional Hospital 393"/>
    <x v="36"/>
    <n v="0"/>
    <n v="1443"/>
    <n v="0"/>
    <s v="LT"/>
    <n v="1"/>
    <s v="PASS"/>
    <x v="0"/>
  </r>
  <r>
    <s v="2-14-vaccine_lot_number_has_an_invalid_suffix-"/>
    <n v="56"/>
    <s v="St. Jude Regional Hospital 393"/>
    <x v="37"/>
    <n v="0"/>
    <n v="1443"/>
    <n v="0"/>
    <s v="LT"/>
    <n v="1"/>
    <s v="PASS"/>
    <x v="0"/>
  </r>
  <r>
    <s v="2-15-vaccine_lot_number_contains_at_least_one_invalid_character-"/>
    <n v="56"/>
    <s v="St. Jude Regional Hospital 393"/>
    <x v="38"/>
    <n v="0"/>
    <n v="1443"/>
    <n v="0"/>
    <s v="LT"/>
    <n v="1"/>
    <s v="PASS"/>
    <x v="0"/>
  </r>
  <r>
    <s v="2-16-vaccine_lot_number_is_too_short-"/>
    <n v="56"/>
    <s v="St. Jude Regional Hospital 393"/>
    <x v="39"/>
    <n v="0"/>
    <n v="1443"/>
    <n v="0"/>
    <s v="LT"/>
    <n v="1"/>
    <s v="PASS"/>
    <x v="0"/>
  </r>
  <r>
    <s v="2-17-vaccine_administration_code_is_unrecognized-"/>
    <n v="56"/>
    <s v="St. Jude Regional Hospital 393"/>
    <x v="40"/>
    <n v="0"/>
    <n v="1443"/>
    <n v="0"/>
    <s v="LT"/>
    <n v="1"/>
    <s v="PASS"/>
    <x v="0"/>
  </r>
  <r>
    <s v="2-18-vaccine_manufacturer_is_unrecognized-"/>
    <n v="56"/>
    <s v="St. Jude Regional Hospital 393"/>
    <x v="41"/>
    <n v="0"/>
    <n v="1443"/>
    <n v="0"/>
    <s v="LT"/>
    <n v="1"/>
    <s v="PASS"/>
    <x v="0"/>
  </r>
  <r>
    <s v="2-19-vaccine_administration_route_is_unrecognized-"/>
    <n v="56"/>
    <s v="St. Jude Regional Hospital 393"/>
    <x v="42"/>
    <n v="0"/>
    <n v="1443"/>
    <n v="0"/>
    <s v="LT"/>
    <n v="1"/>
    <s v="PASS"/>
    <x v="0"/>
  </r>
  <r>
    <s v="2-20-vaccine_body_site_is_unrecognized-"/>
    <n v="56"/>
    <s v="St. Jude Regional Hospital 393"/>
    <x v="43"/>
    <n v="21"/>
    <n v="1443"/>
    <n v="1.46"/>
    <s v="LT"/>
    <n v="1"/>
    <s v="FAIL"/>
    <x v="0"/>
  </r>
  <r>
    <s v="2-21-vaccination_information_source_is_administered_but_appeared_to_be_historical-"/>
    <n v="56"/>
    <s v="St. Jude Regional Hospital 393"/>
    <x v="44"/>
    <n v="0"/>
    <n v="1443"/>
    <n v="0"/>
    <s v="NONE"/>
    <s v="NONE"/>
    <s v="NONE"/>
    <x v="0"/>
  </r>
  <r>
    <s v="2-22-_funding_source_does_not_match_eligibility_code"/>
    <n v="56"/>
    <s v="St. Jude Regional Hospital 393"/>
    <x v="45"/>
    <n v="41"/>
    <n v="1443"/>
    <n v="2.84"/>
    <s v="NONE"/>
    <s v="NONE"/>
    <s v="NONE"/>
    <x v="0"/>
  </r>
  <r>
    <s v="3-1-administered_vaccination_events_are_entered_into_the_iis_within_one_calendar_day_from_administration_date-"/>
    <n v="56"/>
    <s v="St. Jude Regional Hospital 393"/>
    <x v="46"/>
    <n v="1384"/>
    <n v="1443"/>
    <n v="95.91"/>
    <s v="GT"/>
    <n v="95"/>
    <s v="PASS"/>
    <x v="0"/>
  </r>
  <r>
    <s v="3-2-patient_entry_into_iis_≤30_days_from_birth"/>
    <n v="56"/>
    <s v="St. Jude Regional Hospital 393"/>
    <x v="47"/>
    <n v="123"/>
    <n v="139"/>
    <n v="88.49"/>
    <s v="GT"/>
    <n v="95"/>
    <s v="FAIL"/>
    <x v="0"/>
  </r>
  <r>
    <s v="3-3-patient_entry_into_iis_30–45_days_from_birth"/>
    <n v="56"/>
    <s v="St. Jude Regional Hospital 393"/>
    <x v="48"/>
    <n v="1"/>
    <n v="139"/>
    <n v="0.72"/>
    <s v="LT"/>
    <n v="5"/>
    <s v="PASS"/>
    <x v="0"/>
  </r>
  <r>
    <s v="3-4-patient_entry_into_iis_45–60_days_from_birth"/>
    <n v="56"/>
    <s v="St. Jude Regional Hospital 393"/>
    <x v="49"/>
    <n v="1"/>
    <n v="139"/>
    <n v="0.72"/>
    <s v="LT"/>
    <n v="5"/>
    <s v="PASS"/>
    <x v="0"/>
  </r>
  <r>
    <s v="3-5-patient_entry_into_iis_&gt;_60_days_from_birth"/>
    <n v="56"/>
    <s v="St. Jude Regional Hospital 393"/>
    <x v="50"/>
    <n v="14"/>
    <n v="139"/>
    <n v="10.07"/>
    <s v="LT"/>
    <n v="5"/>
    <s v="FAIL"/>
    <x v="0"/>
  </r>
  <r>
    <s v="3-6-administered_dose_entry_into_iis_2-7_days_from_admin_date"/>
    <n v="56"/>
    <s v="St. Jude Regional Hospital 393"/>
    <x v="51"/>
    <n v="15"/>
    <n v="1443"/>
    <n v="1.04"/>
    <s v="LT"/>
    <n v="5"/>
    <s v="PASS"/>
    <x v="0"/>
  </r>
  <r>
    <s v="3-7-administered_dose_entry_into_iis_8-14_days_from_admin_date"/>
    <n v="56"/>
    <s v="St. Jude Regional Hospital 393"/>
    <x v="52"/>
    <n v="13"/>
    <n v="1443"/>
    <n v="0.9"/>
    <s v="LT"/>
    <n v="5"/>
    <s v="PASS"/>
    <x v="0"/>
  </r>
  <r>
    <s v="3-8-administered_dose_entry_into_iis_&gt;_14_days_from_admin_date"/>
    <n v="56"/>
    <s v="St. Jude Regional Hospital 393"/>
    <x v="53"/>
    <n v="31"/>
    <n v="1443"/>
    <n v="2.15"/>
    <s v="LT"/>
    <n v="5"/>
    <s v="PASS"/>
    <x v="0"/>
  </r>
  <r>
    <s v="1-1-patient_first_name_is_present-"/>
    <n v="1"/>
    <s v="St. Jude Regional Hospital 481"/>
    <x v="0"/>
    <n v="1733"/>
    <n v="1733"/>
    <n v="100"/>
    <s v="GT"/>
    <n v="99"/>
    <s v="PASS"/>
    <x v="2"/>
  </r>
  <r>
    <s v="1-2-patient_middle_name_is_present-"/>
    <n v="1"/>
    <s v="St. Jude Regional Hospital 481"/>
    <x v="1"/>
    <n v="1589"/>
    <n v="1733"/>
    <n v="91.69"/>
    <s v="GT"/>
    <n v="75"/>
    <s v="PASS"/>
    <x v="2"/>
  </r>
  <r>
    <s v="1-3-patient_name_last_is_present-"/>
    <n v="1"/>
    <s v="St. Jude Regional Hospital 481"/>
    <x v="2"/>
    <n v="1733"/>
    <n v="1733"/>
    <n v="100"/>
    <s v="GT"/>
    <n v="99"/>
    <s v="PASS"/>
    <x v="2"/>
  </r>
  <r>
    <s v="1-4-patient_birth_date_is_present-_x0009_"/>
    <n v="1"/>
    <s v="St. Jude Regional Hospital 481"/>
    <x v="3"/>
    <n v="1733"/>
    <n v="1733"/>
    <n v="100"/>
    <s v="GT"/>
    <n v="99"/>
    <s v="PASS"/>
    <x v="2"/>
  </r>
  <r>
    <s v="1-5-patient_gender_is_present-"/>
    <n v="1"/>
    <s v="St. Jude Regional Hospital 481"/>
    <x v="4"/>
    <n v="1733"/>
    <n v="1733"/>
    <n v="100"/>
    <s v="GT"/>
    <n v="99"/>
    <s v="PASS"/>
    <x v="2"/>
  </r>
  <r>
    <s v="1-6-patient_address_street_is_present-"/>
    <n v="1"/>
    <s v="St. Jude Regional Hospital 481"/>
    <x v="5"/>
    <n v="1733"/>
    <n v="1733"/>
    <n v="100"/>
    <s v="GT"/>
    <n v="85"/>
    <s v="PASS"/>
    <x v="2"/>
  </r>
  <r>
    <s v="1-7-_patient_address_city_is_present-_x0009_"/>
    <n v="1"/>
    <s v="St. Jude Regional Hospital 481"/>
    <x v="6"/>
    <n v="1732"/>
    <n v="1733"/>
    <n v="99.94"/>
    <s v="GT"/>
    <n v="85"/>
    <s v="PASS"/>
    <x v="2"/>
  </r>
  <r>
    <s v="1-8-patient_address_state_is_present-_x0009_"/>
    <n v="1"/>
    <s v="St. Jude Regional Hospital 481"/>
    <x v="7"/>
    <n v="1733"/>
    <n v="1733"/>
    <n v="100"/>
    <s v="GT"/>
    <n v="85"/>
    <s v="PASS"/>
    <x v="2"/>
  </r>
  <r>
    <s v="1-9-patient_address_zip_code_is_present-_x0009_"/>
    <n v="1"/>
    <s v="St. Jude Regional Hospital 481"/>
    <x v="8"/>
    <n v="1733"/>
    <n v="1733"/>
    <n v="100"/>
    <s v="GT"/>
    <n v="85"/>
    <s v="PASS"/>
    <x v="2"/>
  </r>
  <r>
    <s v="1-10-patient_complete_address_is_present-"/>
    <n v="1"/>
    <s v="St. Jude Regional Hospital 481"/>
    <x v="9"/>
    <n v="1732"/>
    <n v="1733"/>
    <n v="99.94"/>
    <s v="GT"/>
    <n v="85"/>
    <s v="PASS"/>
    <x v="2"/>
  </r>
  <r>
    <s v="1-11-patient_race_is_present-"/>
    <n v="1"/>
    <s v="St. Jude Regional Hospital 481"/>
    <x v="10"/>
    <n v="1733"/>
    <n v="1733"/>
    <n v="100"/>
    <s v="GT"/>
    <n v="95"/>
    <s v="PASS"/>
    <x v="2"/>
  </r>
  <r>
    <s v="1-12-patient_ethnicity_is_present-"/>
    <n v="1"/>
    <s v="St. Jude Regional Hospital 481"/>
    <x v="11"/>
    <n v="1733"/>
    <n v="1733"/>
    <n v="100"/>
    <s v="GT"/>
    <n v="95"/>
    <s v="PASS"/>
    <x v="2"/>
  </r>
  <r>
    <s v="1-13-patient_phone_number_is_present-"/>
    <n v="1"/>
    <s v="St. Jude Regional Hospital 481"/>
    <x v="12"/>
    <n v="1725"/>
    <n v="1733"/>
    <n v="99.54"/>
    <s v="GT"/>
    <n v="90"/>
    <s v="PASS"/>
    <x v="2"/>
  </r>
  <r>
    <s v="1-14-patient_email_is_present-"/>
    <n v="1"/>
    <s v="St. Jude Regional Hospital 481"/>
    <x v="13"/>
    <n v="953"/>
    <n v="1733"/>
    <n v="54.99"/>
    <s v="GT"/>
    <n v="90"/>
    <s v="FAIL"/>
    <x v="2"/>
  </r>
  <r>
    <s v="1-15-mother’s_maiden_name_is_present-"/>
    <n v="1"/>
    <s v="St. Jude Regional Hospital 481"/>
    <x v="14"/>
    <n v="1009"/>
    <n v="1733"/>
    <n v="58.22"/>
    <s v="GT"/>
    <n v="90"/>
    <s v="FAIL"/>
    <x v="2"/>
  </r>
  <r>
    <s v="1-16-responsible_person_first_name_is_present-"/>
    <n v="1"/>
    <s v="St. Jude Regional Hospital 481"/>
    <x v="15"/>
    <n v="1680"/>
    <n v="1733"/>
    <n v="96.94"/>
    <s v="GT"/>
    <n v="90"/>
    <s v="PASS"/>
    <x v="2"/>
  </r>
  <r>
    <s v="1-17-responsible_person_last_name_is_present-"/>
    <n v="1"/>
    <s v="St. Jude Regional Hospital 481"/>
    <x v="16"/>
    <n v="1680"/>
    <n v="1733"/>
    <n v="96.94"/>
    <s v="GT"/>
    <n v="90"/>
    <s v="PASS"/>
    <x v="2"/>
  </r>
  <r>
    <s v="1-18-vaccine_administration_code_is_present-"/>
    <n v="1"/>
    <s v="St. Jude Regional Hospital 481"/>
    <x v="17"/>
    <n v="1735"/>
    <n v="1735"/>
    <n v="100"/>
    <s v="GT"/>
    <n v="99"/>
    <s v="PASS"/>
    <x v="2"/>
  </r>
  <r>
    <s v="1-19-vaccine_administration_date_is_present-"/>
    <n v="1"/>
    <s v="St. Jude Regional Hospital 481"/>
    <x v="18"/>
    <n v="1735"/>
    <n v="1735"/>
    <n v="100"/>
    <s v="GT"/>
    <n v="99"/>
    <s v="PASS"/>
    <x v="2"/>
  </r>
  <r>
    <s v="1-20-vaccine_information_source_(e-g-_admin/historical_indicator)_is_present-"/>
    <n v="1"/>
    <s v="St. Jude Regional Hospital 481"/>
    <x v="19"/>
    <n v="1735"/>
    <n v="1735"/>
    <n v="100"/>
    <s v="GT"/>
    <n v="99"/>
    <s v="PASS"/>
    <x v="2"/>
  </r>
  <r>
    <s v="1-21-vaccine_lot_number_is_present-"/>
    <n v="1"/>
    <s v="St. Jude Regional Hospital 481"/>
    <x v="20"/>
    <n v="1735"/>
    <n v="1735"/>
    <n v="100"/>
    <s v="GT"/>
    <n v="99"/>
    <s v="PASS"/>
    <x v="2"/>
  </r>
  <r>
    <s v="1-22-vaccine_lot_expiration_date_is_present-"/>
    <n v="1"/>
    <s v="St. Jude Regional Hospital 481"/>
    <x v="21"/>
    <n v="1735"/>
    <n v="1735"/>
    <n v="100"/>
    <s v="GT"/>
    <n v="99"/>
    <s v="PASS"/>
    <x v="2"/>
  </r>
  <r>
    <s v="1-23-vaccine_eligibility_code_is_present-"/>
    <n v="1"/>
    <s v="St. Jude Regional Hospital 481"/>
    <x v="22"/>
    <n v="1735"/>
    <n v="1735"/>
    <n v="100"/>
    <s v="GT"/>
    <n v="99"/>
    <s v="PASS"/>
    <x v="2"/>
  </r>
  <r>
    <s v="1-24-vaccine_funding_source_is_present-"/>
    <n v="1"/>
    <s v="St. Jude Regional Hospital 481"/>
    <x v="23"/>
    <n v="1735"/>
    <n v="1735"/>
    <n v="100"/>
    <s v="GT"/>
    <n v="99"/>
    <s v="PASS"/>
    <x v="2"/>
  </r>
  <r>
    <s v="2-1-patients_born_on_the_first_of_the_month_do_not_exceed_normal_distribution_of_birth_dates-"/>
    <n v="1"/>
    <s v="St. Jude Regional Hospital 481"/>
    <x v="24"/>
    <n v="51"/>
    <n v="1733"/>
    <n v="2.94"/>
    <s v="LT"/>
    <n v="4"/>
    <s v="PASS"/>
    <x v="2"/>
  </r>
  <r>
    <s v="2-2-patients_born_on_the_15th_of_the_month_do_not_exceed_normal_distribution_of_birth_dates-"/>
    <n v="1"/>
    <s v="St. Jude Regional Hospital 481"/>
    <x v="25"/>
    <n v="53"/>
    <n v="1733"/>
    <n v="3.06"/>
    <s v="LT"/>
    <n v="4"/>
    <s v="PASS"/>
    <x v="2"/>
  </r>
  <r>
    <s v="2-3-patients_born_on_the_last_day_of_the_month_do_not_exceed_normal_distribution_of_birth_dates-"/>
    <n v="1"/>
    <s v="St. Jude Regional Hospital 481"/>
    <x v="26"/>
    <n v="55"/>
    <n v="1733"/>
    <n v="3.17"/>
    <s v="LT"/>
    <n v="4"/>
    <s v="PASS"/>
    <x v="2"/>
  </r>
  <r>
    <s v="2-4-patient_has_more_vaccinations_than_expected-"/>
    <n v="1"/>
    <s v="St. Jude Regional Hospital 481"/>
    <x v="27"/>
    <n v="0"/>
    <n v="1733"/>
    <n v="0"/>
    <s v="LT"/>
    <n v="1"/>
    <s v="PASS"/>
    <x v="2"/>
  </r>
  <r>
    <s v="2-5-vaccine_administration_date_is_after_vaccine_lot_expiration_date-"/>
    <n v="1"/>
    <s v="St. Jude Regional Hospital 481"/>
    <x v="28"/>
    <n v="2"/>
    <n v="1733"/>
    <n v="0.12"/>
    <s v="LT"/>
    <n v="1"/>
    <s v="PASS"/>
    <x v="2"/>
  </r>
  <r>
    <s v="2-6-vaccine_administration_date_is_before_birth_date-"/>
    <n v="1"/>
    <s v="St. Jude Regional Hospital 481"/>
    <x v="29"/>
    <n v="1"/>
    <n v="1735"/>
    <n v="0.06"/>
    <s v="LT"/>
    <n v="1"/>
    <s v="PASS"/>
    <x v="2"/>
  </r>
  <r>
    <s v="2-7-vaccine_administration_dates_on_the_first_day_of_the_month_do_not_exceed_normal_distribution_of_administrations_dates-"/>
    <n v="1"/>
    <s v="St. Jude Regional Hospital 481"/>
    <x v="30"/>
    <n v="54"/>
    <n v="1735"/>
    <n v="3.11"/>
    <s v="LT"/>
    <n v="4"/>
    <s v="PASS"/>
    <x v="2"/>
  </r>
  <r>
    <s v="2-8-vaccine_administration_dates_on_the_15th_of_the_month_do_not_exceed_normal_distribution_of_administration_dates-"/>
    <n v="1"/>
    <s v="St. Jude Regional Hospital 481"/>
    <x v="31"/>
    <n v="53"/>
    <n v="1735"/>
    <n v="3.05"/>
    <s v="LT"/>
    <n v="4"/>
    <s v="PASS"/>
    <x v="2"/>
  </r>
  <r>
    <s v="2-9-vaccine_administration_dates_on_the_last_day_of_the_month_do_not_exceed_normal_distribution_of_administration_dates-"/>
    <n v="1"/>
    <s v="St. Jude Regional Hospital 481"/>
    <x v="32"/>
    <n v="61"/>
    <n v="1735"/>
    <n v="3.52"/>
    <s v="LT"/>
    <n v="4"/>
    <s v="PASS"/>
    <x v="2"/>
  </r>
  <r>
    <s v="2-10-vaccine_administration_code_was_administered_at_an_improbable_age-"/>
    <n v="1"/>
    <s v="St. Jude Regional Hospital 481"/>
    <x v="33"/>
    <n v="1"/>
    <n v="1733"/>
    <n v="0.06"/>
    <s v="LT"/>
    <n v="1"/>
    <s v="PASS"/>
    <x v="2"/>
  </r>
  <r>
    <s v="2-11-vaccine_administration_code_is_not_specific_for_administered_vaccination_event-"/>
    <n v="1"/>
    <s v="St. Jude Regional Hospital 481"/>
    <x v="34"/>
    <n v="0"/>
    <n v="1735"/>
    <n v="0"/>
    <s v="LT"/>
    <n v="1"/>
    <s v="PASS"/>
    <x v="2"/>
  </r>
  <r>
    <s v="2-12-vaccine_lot_number_has_an_invalid_prefix-"/>
    <n v="1"/>
    <s v="St. Jude Regional Hospital 481"/>
    <x v="35"/>
    <n v="0"/>
    <n v="1735"/>
    <n v="0"/>
    <s v="LT"/>
    <n v="1"/>
    <s v="PASS"/>
    <x v="2"/>
  </r>
  <r>
    <s v="2-13-vaccine_lot_number_has_an_invalid_infix-"/>
    <n v="1"/>
    <s v="St. Jude Regional Hospital 481"/>
    <x v="36"/>
    <n v="0"/>
    <n v="1735"/>
    <n v="0"/>
    <s v="LT"/>
    <n v="1"/>
    <s v="PASS"/>
    <x v="2"/>
  </r>
  <r>
    <s v="2-14-vaccine_lot_number_has_an_invalid_suffix-"/>
    <n v="1"/>
    <s v="St. Jude Regional Hospital 481"/>
    <x v="37"/>
    <n v="0"/>
    <n v="1735"/>
    <n v="0"/>
    <s v="LT"/>
    <n v="1"/>
    <s v="PASS"/>
    <x v="2"/>
  </r>
  <r>
    <s v="2-15-vaccine_lot_number_contains_at_least_one_invalid_character-"/>
    <n v="1"/>
    <s v="St. Jude Regional Hospital 481"/>
    <x v="38"/>
    <n v="0"/>
    <n v="1735"/>
    <n v="0"/>
    <s v="LT"/>
    <n v="1"/>
    <s v="PASS"/>
    <x v="2"/>
  </r>
  <r>
    <s v="2-16-vaccine_lot_number_is_too_short-"/>
    <n v="1"/>
    <s v="St. Jude Regional Hospital 481"/>
    <x v="39"/>
    <n v="0"/>
    <n v="1735"/>
    <n v="0"/>
    <s v="LT"/>
    <n v="1"/>
    <s v="PASS"/>
    <x v="2"/>
  </r>
  <r>
    <s v="2-17-vaccine_administration_code_is_unrecognized-"/>
    <n v="1"/>
    <s v="St. Jude Regional Hospital 481"/>
    <x v="40"/>
    <n v="0"/>
    <n v="1735"/>
    <n v="0"/>
    <s v="LT"/>
    <n v="1"/>
    <s v="PASS"/>
    <x v="2"/>
  </r>
  <r>
    <s v="2-18-vaccine_manufacturer_is_unrecognized-"/>
    <n v="1"/>
    <s v="St. Jude Regional Hospital 481"/>
    <x v="41"/>
    <n v="0"/>
    <n v="1735"/>
    <n v="0"/>
    <s v="LT"/>
    <n v="1"/>
    <s v="PASS"/>
    <x v="2"/>
  </r>
  <r>
    <s v="2-19-vaccine_administration_route_is_unrecognized-"/>
    <n v="1"/>
    <s v="St. Jude Regional Hospital 481"/>
    <x v="42"/>
    <n v="0"/>
    <n v="1735"/>
    <n v="0"/>
    <s v="LT"/>
    <n v="1"/>
    <s v="PASS"/>
    <x v="2"/>
  </r>
  <r>
    <s v="2-20-vaccine_body_site_is_unrecognized-"/>
    <n v="1"/>
    <s v="St. Jude Regional Hospital 481"/>
    <x v="43"/>
    <n v="0"/>
    <n v="1735"/>
    <n v="0"/>
    <s v="LT"/>
    <n v="1"/>
    <s v="PASS"/>
    <x v="2"/>
  </r>
  <r>
    <s v="2-21-vaccination_information_source_is_administered_but_appeared_to_be_historical-"/>
    <n v="1"/>
    <s v="St. Jude Regional Hospital 481"/>
    <x v="44"/>
    <n v="0"/>
    <n v="1735"/>
    <n v="0"/>
    <s v="NONE"/>
    <s v="NONE"/>
    <s v="NONE"/>
    <x v="2"/>
  </r>
  <r>
    <s v="2-22-_funding_source_does_not_match_eligibility_code"/>
    <n v="1"/>
    <s v="St. Jude Regional Hospital 481"/>
    <x v="45"/>
    <n v="114"/>
    <n v="1735"/>
    <n v="6.57"/>
    <s v="NONE"/>
    <s v="NONE"/>
    <s v="NONE"/>
    <x v="2"/>
  </r>
  <r>
    <s v="3-1-administered_vaccination_events_are_entered_into_the_iis_within_one_calendar_day_from_administration_date-"/>
    <n v="1"/>
    <s v="St. Jude Regional Hospital 481"/>
    <x v="46"/>
    <n v="17"/>
    <n v="1733"/>
    <n v="0.98"/>
    <s v="GT"/>
    <n v="95"/>
    <s v="FAIL"/>
    <x v="2"/>
  </r>
  <r>
    <s v="3-2-patient_entry_into_iis_≤30_days_from_birth"/>
    <n v="1"/>
    <s v="St. Jude Regional Hospital 481"/>
    <x v="47"/>
    <n v="1708"/>
    <n v="1733"/>
    <n v="98.56"/>
    <s v="GT"/>
    <n v="95"/>
    <s v="PASS"/>
    <x v="2"/>
  </r>
  <r>
    <s v="3-3-patient_entry_into_iis_30–45_days_from_birth"/>
    <n v="1"/>
    <s v="St. Jude Regional Hospital 481"/>
    <x v="48"/>
    <n v="3"/>
    <n v="1733"/>
    <n v="0.17"/>
    <s v="LT"/>
    <n v="5"/>
    <s v="PASS"/>
    <x v="2"/>
  </r>
  <r>
    <s v="3-4-patient_entry_into_iis_45–60_days_from_birth"/>
    <n v="1"/>
    <s v="St. Jude Regional Hospital 481"/>
    <x v="49"/>
    <n v="3"/>
    <n v="1733"/>
    <n v="0.17"/>
    <s v="LT"/>
    <n v="5"/>
    <s v="PASS"/>
    <x v="2"/>
  </r>
  <r>
    <s v="3-5-patient_entry_into_iis_&gt;_60_days_from_birth"/>
    <n v="1"/>
    <s v="St. Jude Regional Hospital 481"/>
    <x v="50"/>
    <n v="19"/>
    <n v="1733"/>
    <n v="1.1000000000000001"/>
    <s v="LT"/>
    <n v="5"/>
    <s v="PASS"/>
    <x v="2"/>
  </r>
  <r>
    <s v="3-6-administered_dose_entry_into_iis_2-7_days_from_admin_date"/>
    <n v="1"/>
    <s v="St. Jude Regional Hospital 481"/>
    <x v="51"/>
    <n v="517"/>
    <n v="1733"/>
    <n v="29.83"/>
    <s v="LT"/>
    <n v="5"/>
    <s v="FAIL"/>
    <x v="2"/>
  </r>
  <r>
    <s v="3-7-administered_dose_entry_into_iis_8-14_days_from_admin_date"/>
    <n v="1"/>
    <s v="St. Jude Regional Hospital 481"/>
    <x v="52"/>
    <n v="598"/>
    <n v="1733"/>
    <n v="34.51"/>
    <s v="LT"/>
    <n v="5"/>
    <s v="FAIL"/>
    <x v="2"/>
  </r>
  <r>
    <s v="3-8-administered_dose_entry_into_iis_&gt;_14_days_from_admin_date"/>
    <n v="1"/>
    <s v="St. Jude Regional Hospital 481"/>
    <x v="53"/>
    <n v="601"/>
    <n v="1733"/>
    <n v="34.68"/>
    <s v="LT"/>
    <n v="5"/>
    <s v="FAIL"/>
    <x v="2"/>
  </r>
  <r>
    <s v="1-1-patient_first_name_is_present-"/>
    <n v="134"/>
    <s v="St. Jude Urgent Care 160"/>
    <x v="0"/>
    <n v="21"/>
    <n v="21"/>
    <n v="100"/>
    <s v="GT"/>
    <n v="99"/>
    <s v="PASS"/>
    <x v="0"/>
  </r>
  <r>
    <s v="1-2-patient_middle_name_is_present-"/>
    <n v="134"/>
    <s v="St. Jude Urgent Care 160"/>
    <x v="1"/>
    <n v="14"/>
    <n v="21"/>
    <n v="66.67"/>
    <s v="GT"/>
    <n v="75"/>
    <s v="FAIL"/>
    <x v="0"/>
  </r>
  <r>
    <s v="1-3-patient_name_last_is_present-"/>
    <n v="134"/>
    <s v="St. Jude Urgent Care 160"/>
    <x v="2"/>
    <n v="21"/>
    <n v="21"/>
    <n v="100"/>
    <s v="GT"/>
    <n v="99"/>
    <s v="PASS"/>
    <x v="0"/>
  </r>
  <r>
    <s v="1-4-patient_birth_date_is_present-_x0009_"/>
    <n v="134"/>
    <s v="St. Jude Urgent Care 160"/>
    <x v="3"/>
    <n v="21"/>
    <n v="21"/>
    <n v="100"/>
    <s v="GT"/>
    <n v="99"/>
    <s v="PASS"/>
    <x v="0"/>
  </r>
  <r>
    <s v="1-5-patient_gender_is_present-"/>
    <n v="134"/>
    <s v="St. Jude Urgent Care 160"/>
    <x v="4"/>
    <n v="21"/>
    <n v="21"/>
    <n v="100"/>
    <s v="GT"/>
    <n v="99"/>
    <s v="PASS"/>
    <x v="0"/>
  </r>
  <r>
    <s v="1-6-patient_address_street_is_present-"/>
    <n v="134"/>
    <s v="St. Jude Urgent Care 160"/>
    <x v="5"/>
    <n v="21"/>
    <n v="21"/>
    <n v="100"/>
    <s v="GT"/>
    <n v="85"/>
    <s v="PASS"/>
    <x v="0"/>
  </r>
  <r>
    <s v="1-7-_patient_address_city_is_present-_x0009_"/>
    <n v="134"/>
    <s v="St. Jude Urgent Care 160"/>
    <x v="6"/>
    <n v="21"/>
    <n v="21"/>
    <n v="100"/>
    <s v="GT"/>
    <n v="85"/>
    <s v="PASS"/>
    <x v="0"/>
  </r>
  <r>
    <s v="1-8-patient_address_state_is_present-_x0009_"/>
    <n v="134"/>
    <s v="St. Jude Urgent Care 160"/>
    <x v="7"/>
    <n v="21"/>
    <n v="21"/>
    <n v="100"/>
    <s v="GT"/>
    <n v="85"/>
    <s v="PASS"/>
    <x v="0"/>
  </r>
  <r>
    <s v="1-9-patient_address_zip_code_is_present-_x0009_"/>
    <n v="134"/>
    <s v="St. Jude Urgent Care 160"/>
    <x v="8"/>
    <n v="21"/>
    <n v="21"/>
    <n v="100"/>
    <s v="GT"/>
    <n v="85"/>
    <s v="PASS"/>
    <x v="0"/>
  </r>
  <r>
    <s v="1-10-patient_complete_address_is_present-"/>
    <n v="134"/>
    <s v="St. Jude Urgent Care 160"/>
    <x v="9"/>
    <n v="21"/>
    <n v="21"/>
    <n v="100"/>
    <s v="GT"/>
    <n v="85"/>
    <s v="PASS"/>
    <x v="0"/>
  </r>
  <r>
    <s v="1-11-patient_race_is_present-"/>
    <n v="134"/>
    <s v="St. Jude Urgent Care 160"/>
    <x v="10"/>
    <n v="21"/>
    <n v="21"/>
    <n v="100"/>
    <s v="GT"/>
    <n v="95"/>
    <s v="PASS"/>
    <x v="0"/>
  </r>
  <r>
    <s v="1-12-patient_ethnicity_is_present-"/>
    <n v="134"/>
    <s v="St. Jude Urgent Care 160"/>
    <x v="11"/>
    <n v="21"/>
    <n v="21"/>
    <n v="100"/>
    <s v="GT"/>
    <n v="95"/>
    <s v="PASS"/>
    <x v="0"/>
  </r>
  <r>
    <s v="1-13-patient_phone_number_is_present-"/>
    <n v="134"/>
    <s v="St. Jude Urgent Care 160"/>
    <x v="12"/>
    <n v="21"/>
    <n v="21"/>
    <n v="100"/>
    <s v="GT"/>
    <n v="90"/>
    <s v="PASS"/>
    <x v="0"/>
  </r>
  <r>
    <s v="1-14-patient_email_is_present-"/>
    <n v="134"/>
    <s v="St. Jude Urgent Care 160"/>
    <x v="13"/>
    <n v="9"/>
    <n v="21"/>
    <n v="42.86"/>
    <s v="GT"/>
    <n v="90"/>
    <s v="FAIL"/>
    <x v="0"/>
  </r>
  <r>
    <s v="1-15-mother’s_maiden_name_is_present-"/>
    <n v="134"/>
    <s v="St. Jude Urgent Care 160"/>
    <x v="14"/>
    <n v="13"/>
    <n v="21"/>
    <n v="61.9"/>
    <s v="GT"/>
    <n v="90"/>
    <s v="FAIL"/>
    <x v="0"/>
  </r>
  <r>
    <s v="1-16-responsible_person_first_name_is_present-"/>
    <n v="134"/>
    <s v="St. Jude Urgent Care 160"/>
    <x v="15"/>
    <n v="20"/>
    <n v="21"/>
    <n v="95.24"/>
    <s v="GT"/>
    <n v="90"/>
    <s v="PASS"/>
    <x v="0"/>
  </r>
  <r>
    <s v="1-17-responsible_person_last_name_is_present-"/>
    <n v="134"/>
    <s v="St. Jude Urgent Care 160"/>
    <x v="16"/>
    <n v="20"/>
    <n v="21"/>
    <n v="95.24"/>
    <s v="GT"/>
    <n v="90"/>
    <s v="PASS"/>
    <x v="0"/>
  </r>
  <r>
    <s v="1-18-vaccine_administration_code_is_present-"/>
    <n v="134"/>
    <s v="St. Jude Urgent Care 160"/>
    <x v="17"/>
    <n v="111"/>
    <n v="111"/>
    <n v="100"/>
    <s v="GT"/>
    <n v="99"/>
    <s v="PASS"/>
    <x v="0"/>
  </r>
  <r>
    <s v="1-19-vaccine_administration_date_is_present-"/>
    <n v="134"/>
    <s v="St. Jude Urgent Care 160"/>
    <x v="18"/>
    <n v="111"/>
    <n v="111"/>
    <n v="100"/>
    <s v="GT"/>
    <n v="99"/>
    <s v="PASS"/>
    <x v="0"/>
  </r>
  <r>
    <s v="1-20-vaccine_information_source_(e-g-_admin/historical_indicator)_is_present-"/>
    <n v="134"/>
    <s v="St. Jude Urgent Care 160"/>
    <x v="19"/>
    <n v="111"/>
    <n v="111"/>
    <n v="100"/>
    <s v="GT"/>
    <n v="99"/>
    <s v="PASS"/>
    <x v="0"/>
  </r>
  <r>
    <s v="1-21-vaccine_lot_number_is_present-"/>
    <n v="134"/>
    <s v="St. Jude Urgent Care 160"/>
    <x v="20"/>
    <n v="111"/>
    <n v="111"/>
    <n v="100"/>
    <s v="GT"/>
    <n v="99"/>
    <s v="PASS"/>
    <x v="0"/>
  </r>
  <r>
    <s v="1-22-vaccine_lot_expiration_date_is_present-"/>
    <n v="134"/>
    <s v="St. Jude Urgent Care 160"/>
    <x v="21"/>
    <n v="111"/>
    <n v="111"/>
    <n v="100"/>
    <s v="GT"/>
    <n v="99"/>
    <s v="PASS"/>
    <x v="0"/>
  </r>
  <r>
    <s v="1-23-vaccine_eligibility_code_is_present-"/>
    <n v="134"/>
    <s v="St. Jude Urgent Care 160"/>
    <x v="22"/>
    <n v="111"/>
    <n v="111"/>
    <n v="100"/>
    <s v="GT"/>
    <n v="99"/>
    <s v="PASS"/>
    <x v="0"/>
  </r>
  <r>
    <s v="1-24-vaccine_funding_source_is_present-"/>
    <n v="134"/>
    <s v="St. Jude Urgent Care 160"/>
    <x v="23"/>
    <n v="111"/>
    <n v="111"/>
    <n v="100"/>
    <s v="GT"/>
    <n v="99"/>
    <s v="PASS"/>
    <x v="0"/>
  </r>
  <r>
    <s v="2-1-patients_born_on_the_first_of_the_month_do_not_exceed_normal_distribution_of_birth_dates-"/>
    <n v="134"/>
    <s v="St. Jude Urgent Care 160"/>
    <x v="24"/>
    <n v="1"/>
    <n v="21"/>
    <n v="4.76"/>
    <s v="LT"/>
    <n v="4"/>
    <s v="FAIL"/>
    <x v="0"/>
  </r>
  <r>
    <s v="2-2-patients_born_on_the_15th_of_the_month_do_not_exceed_normal_distribution_of_birth_dates-"/>
    <n v="134"/>
    <s v="St. Jude Urgent Care 160"/>
    <x v="25"/>
    <n v="1"/>
    <n v="21"/>
    <n v="4.76"/>
    <s v="LT"/>
    <n v="4"/>
    <s v="FAIL"/>
    <x v="0"/>
  </r>
  <r>
    <s v="2-3-patients_born_on_the_last_day_of_the_month_do_not_exceed_normal_distribution_of_birth_dates-"/>
    <n v="134"/>
    <s v="St. Jude Urgent Care 160"/>
    <x v="26"/>
    <n v="1"/>
    <n v="21"/>
    <n v="4.76"/>
    <s v="LT"/>
    <n v="4"/>
    <s v="FAIL"/>
    <x v="0"/>
  </r>
  <r>
    <s v="2-4-patient_has_more_vaccinations_than_expected-"/>
    <n v="134"/>
    <s v="St. Jude Urgent Care 160"/>
    <x v="27"/>
    <n v="0"/>
    <n v="21"/>
    <n v="0"/>
    <s v="LT"/>
    <n v="1"/>
    <s v="PASS"/>
    <x v="0"/>
  </r>
  <r>
    <s v="2-5-vaccine_administration_date_is_after_vaccine_lot_expiration_date-"/>
    <n v="134"/>
    <s v="St. Jude Urgent Care 160"/>
    <x v="28"/>
    <n v="1"/>
    <n v="111"/>
    <n v="0.9"/>
    <s v="LT"/>
    <n v="1"/>
    <s v="PASS"/>
    <x v="0"/>
  </r>
  <r>
    <s v="2-6-vaccine_administration_date_is_before_birth_date-"/>
    <n v="134"/>
    <s v="St. Jude Urgent Care 160"/>
    <x v="29"/>
    <n v="0"/>
    <n v="111"/>
    <n v="0"/>
    <s v="LT"/>
    <n v="1"/>
    <s v="PASS"/>
    <x v="0"/>
  </r>
  <r>
    <s v="2-7-vaccine_administration_dates_on_the_first_day_of_the_month_do_not_exceed_normal_distribution_of_administrations_dates-"/>
    <n v="134"/>
    <s v="St. Jude Urgent Care 160"/>
    <x v="30"/>
    <n v="1"/>
    <n v="111"/>
    <n v="0.9"/>
    <s v="LT"/>
    <n v="4"/>
    <s v="PASS"/>
    <x v="0"/>
  </r>
  <r>
    <s v="2-8-vaccine_administration_dates_on_the_15th_of_the_month_do_not_exceed_normal_distribution_of_administration_dates-"/>
    <n v="134"/>
    <s v="St. Jude Urgent Care 160"/>
    <x v="31"/>
    <n v="3"/>
    <n v="111"/>
    <n v="2.7"/>
    <s v="LT"/>
    <n v="4"/>
    <s v="PASS"/>
    <x v="0"/>
  </r>
  <r>
    <s v="2-9-vaccine_administration_dates_on_the_last_day_of_the_month_do_not_exceed_normal_distribution_of_administration_dates-"/>
    <n v="134"/>
    <s v="St. Jude Urgent Care 160"/>
    <x v="32"/>
    <n v="4"/>
    <n v="111"/>
    <n v="3.6"/>
    <s v="LT"/>
    <n v="4"/>
    <s v="PASS"/>
    <x v="0"/>
  </r>
  <r>
    <s v="2-10-vaccine_administration_code_was_administered_at_an_improbable_age-"/>
    <n v="134"/>
    <s v="St. Jude Urgent Care 160"/>
    <x v="33"/>
    <n v="0"/>
    <n v="111"/>
    <n v="0"/>
    <s v="LT"/>
    <n v="1"/>
    <s v="PASS"/>
    <x v="0"/>
  </r>
  <r>
    <s v="2-11-vaccine_administration_code_is_not_specific_for_administered_vaccination_event-"/>
    <n v="134"/>
    <s v="St. Jude Urgent Care 160"/>
    <x v="34"/>
    <n v="0"/>
    <n v="111"/>
    <n v="0"/>
    <s v="LT"/>
    <n v="1"/>
    <s v="PASS"/>
    <x v="0"/>
  </r>
  <r>
    <s v="2-12-vaccine_lot_number_has_an_invalid_prefix-"/>
    <n v="134"/>
    <s v="St. Jude Urgent Care 160"/>
    <x v="35"/>
    <n v="0"/>
    <n v="111"/>
    <n v="0"/>
    <s v="LT"/>
    <n v="1"/>
    <s v="PASS"/>
    <x v="0"/>
  </r>
  <r>
    <s v="2-13-vaccine_lot_number_has_an_invalid_infix-"/>
    <n v="134"/>
    <s v="St. Jude Urgent Care 160"/>
    <x v="36"/>
    <n v="0"/>
    <n v="111"/>
    <n v="0"/>
    <s v="LT"/>
    <n v="1"/>
    <s v="PASS"/>
    <x v="0"/>
  </r>
  <r>
    <s v="2-14-vaccine_lot_number_has_an_invalid_suffix-"/>
    <n v="134"/>
    <s v="St. Jude Urgent Care 160"/>
    <x v="37"/>
    <n v="0"/>
    <n v="111"/>
    <n v="0"/>
    <s v="LT"/>
    <n v="1"/>
    <s v="PASS"/>
    <x v="0"/>
  </r>
  <r>
    <s v="2-15-vaccine_lot_number_contains_at_least_one_invalid_character-"/>
    <n v="134"/>
    <s v="St. Jude Urgent Care 160"/>
    <x v="38"/>
    <n v="0"/>
    <n v="111"/>
    <n v="0"/>
    <s v="LT"/>
    <n v="1"/>
    <s v="PASS"/>
    <x v="0"/>
  </r>
  <r>
    <s v="2-16-vaccine_lot_number_is_too_short-"/>
    <n v="134"/>
    <s v="St. Jude Urgent Care 160"/>
    <x v="39"/>
    <n v="0"/>
    <n v="111"/>
    <n v="0"/>
    <s v="LT"/>
    <n v="1"/>
    <s v="PASS"/>
    <x v="0"/>
  </r>
  <r>
    <s v="2-17-vaccine_administration_code_is_unrecognized-"/>
    <n v="134"/>
    <s v="St. Jude Urgent Care 160"/>
    <x v="40"/>
    <n v="0"/>
    <n v="111"/>
    <n v="0"/>
    <s v="LT"/>
    <n v="1"/>
    <s v="PASS"/>
    <x v="0"/>
  </r>
  <r>
    <s v="2-18-vaccine_manufacturer_is_unrecognized-"/>
    <n v="134"/>
    <s v="St. Jude Urgent Care 160"/>
    <x v="41"/>
    <n v="0"/>
    <n v="111"/>
    <n v="0"/>
    <s v="LT"/>
    <n v="1"/>
    <s v="PASS"/>
    <x v="0"/>
  </r>
  <r>
    <s v="2-19-vaccine_administration_route_is_unrecognized-"/>
    <n v="134"/>
    <s v="St. Jude Urgent Care 160"/>
    <x v="42"/>
    <n v="0"/>
    <n v="111"/>
    <n v="0"/>
    <s v="LT"/>
    <n v="1"/>
    <s v="PASS"/>
    <x v="0"/>
  </r>
  <r>
    <s v="2-20-vaccine_body_site_is_unrecognized-"/>
    <n v="134"/>
    <s v="St. Jude Urgent Care 160"/>
    <x v="43"/>
    <n v="0"/>
    <n v="111"/>
    <n v="0"/>
    <s v="LT"/>
    <n v="1"/>
    <s v="PASS"/>
    <x v="0"/>
  </r>
  <r>
    <s v="2-21-vaccination_information_source_is_administered_but_appeared_to_be_historical-"/>
    <n v="134"/>
    <s v="St. Jude Urgent Care 160"/>
    <x v="44"/>
    <n v="0"/>
    <n v="111"/>
    <n v="0"/>
    <s v="NONE"/>
    <s v="NONE"/>
    <s v="NONE"/>
    <x v="0"/>
  </r>
  <r>
    <s v="2-22-_funding_source_does_not_match_eligibility_code"/>
    <n v="134"/>
    <s v="St. Jude Urgent Care 160"/>
    <x v="45"/>
    <n v="8"/>
    <n v="111"/>
    <n v="7.21"/>
    <s v="NONE"/>
    <s v="NONE"/>
    <s v="NONE"/>
    <x v="0"/>
  </r>
  <r>
    <s v="3-1-administered_vaccination_events_are_entered_into_the_iis_within_one_calendar_day_from_administration_date-"/>
    <n v="134"/>
    <s v="St. Jude Urgent Care 160"/>
    <x v="46"/>
    <n v="111"/>
    <n v="111"/>
    <n v="100"/>
    <s v="GT"/>
    <n v="95"/>
    <s v="PASS"/>
    <x v="0"/>
  </r>
  <r>
    <s v="3-2-patient_entry_into_iis_≤30_days_from_birth"/>
    <n v="134"/>
    <s v="St. Jude Urgent Care 160"/>
    <x v="47"/>
    <n v="20"/>
    <n v="21"/>
    <n v="95.24"/>
    <s v="GT"/>
    <n v="95"/>
    <s v="PASS"/>
    <x v="0"/>
  </r>
  <r>
    <s v="3-3-patient_entry_into_iis_30–45_days_from_birth"/>
    <n v="134"/>
    <s v="St. Jude Urgent Care 160"/>
    <x v="48"/>
    <n v="0"/>
    <n v="21"/>
    <n v="0"/>
    <s v="LT"/>
    <n v="5"/>
    <s v="PASS"/>
    <x v="0"/>
  </r>
  <r>
    <s v="3-4-patient_entry_into_iis_45–60_days_from_birth"/>
    <n v="134"/>
    <s v="St. Jude Urgent Care 160"/>
    <x v="49"/>
    <n v="0"/>
    <n v="21"/>
    <n v="0"/>
    <s v="LT"/>
    <n v="5"/>
    <s v="PASS"/>
    <x v="0"/>
  </r>
  <r>
    <s v="3-5-patient_entry_into_iis_&gt;_60_days_from_birth"/>
    <n v="134"/>
    <s v="St. Jude Urgent Care 160"/>
    <x v="50"/>
    <n v="1"/>
    <n v="21"/>
    <n v="4.76"/>
    <s v="LT"/>
    <n v="5"/>
    <s v="PASS"/>
    <x v="0"/>
  </r>
  <r>
    <s v="3-6-administered_dose_entry_into_iis_2-7_days_from_admin_date"/>
    <n v="134"/>
    <s v="St. Jude Urgent Care 160"/>
    <x v="51"/>
    <n v="0"/>
    <n v="111"/>
    <n v="0"/>
    <s v="LT"/>
    <n v="5"/>
    <s v="PASS"/>
    <x v="0"/>
  </r>
  <r>
    <s v="3-7-administered_dose_entry_into_iis_8-14_days_from_admin_date"/>
    <n v="134"/>
    <s v="St. Jude Urgent Care 160"/>
    <x v="52"/>
    <n v="0"/>
    <n v="111"/>
    <n v="0"/>
    <s v="LT"/>
    <n v="5"/>
    <s v="PASS"/>
    <x v="0"/>
  </r>
  <r>
    <s v="3-8-administered_dose_entry_into_iis_&gt;_14_days_from_admin_date"/>
    <n v="134"/>
    <s v="St. Jude Urgent Care 160"/>
    <x v="53"/>
    <n v="0"/>
    <n v="111"/>
    <n v="0"/>
    <s v="LT"/>
    <n v="5"/>
    <s v="PASS"/>
    <x v="0"/>
  </r>
  <r>
    <s v="1-1-patient_first_name_is_present-"/>
    <n v="121"/>
    <s v="Summit Community Hospital 202"/>
    <x v="0"/>
    <n v="35"/>
    <n v="35"/>
    <n v="100"/>
    <s v="GT"/>
    <n v="99"/>
    <s v="PASS"/>
    <x v="0"/>
  </r>
  <r>
    <s v="1-2-patient_middle_name_is_present-"/>
    <n v="121"/>
    <s v="Summit Community Hospital 202"/>
    <x v="1"/>
    <n v="33"/>
    <n v="35"/>
    <n v="94.29"/>
    <s v="GT"/>
    <n v="75"/>
    <s v="PASS"/>
    <x v="0"/>
  </r>
  <r>
    <s v="1-3-patient_name_last_is_present-"/>
    <n v="121"/>
    <s v="Summit Community Hospital 202"/>
    <x v="2"/>
    <n v="35"/>
    <n v="35"/>
    <n v="100"/>
    <s v="GT"/>
    <n v="99"/>
    <s v="PASS"/>
    <x v="0"/>
  </r>
  <r>
    <s v="1-4-patient_birth_date_is_present-_x0009_"/>
    <n v="121"/>
    <s v="Summit Community Hospital 202"/>
    <x v="3"/>
    <n v="35"/>
    <n v="35"/>
    <n v="100"/>
    <s v="GT"/>
    <n v="99"/>
    <s v="PASS"/>
    <x v="0"/>
  </r>
  <r>
    <s v="1-5-patient_gender_is_present-"/>
    <n v="121"/>
    <s v="Summit Community Hospital 202"/>
    <x v="4"/>
    <n v="35"/>
    <n v="35"/>
    <n v="100"/>
    <s v="GT"/>
    <n v="99"/>
    <s v="PASS"/>
    <x v="0"/>
  </r>
  <r>
    <s v="1-6-patient_address_street_is_present-"/>
    <n v="121"/>
    <s v="Summit Community Hospital 202"/>
    <x v="5"/>
    <n v="35"/>
    <n v="35"/>
    <n v="100"/>
    <s v="GT"/>
    <n v="85"/>
    <s v="PASS"/>
    <x v="0"/>
  </r>
  <r>
    <s v="1-7-_patient_address_city_is_present-_x0009_"/>
    <n v="121"/>
    <s v="Summit Community Hospital 202"/>
    <x v="6"/>
    <n v="35"/>
    <n v="35"/>
    <n v="100"/>
    <s v="GT"/>
    <n v="85"/>
    <s v="PASS"/>
    <x v="0"/>
  </r>
  <r>
    <s v="1-8-patient_address_state_is_present-_x0009_"/>
    <n v="121"/>
    <s v="Summit Community Hospital 202"/>
    <x v="7"/>
    <n v="35"/>
    <n v="35"/>
    <n v="100"/>
    <s v="GT"/>
    <n v="85"/>
    <s v="PASS"/>
    <x v="0"/>
  </r>
  <r>
    <s v="1-9-patient_address_zip_code_is_present-_x0009_"/>
    <n v="121"/>
    <s v="Summit Community Hospital 202"/>
    <x v="8"/>
    <n v="35"/>
    <n v="35"/>
    <n v="100"/>
    <s v="GT"/>
    <n v="85"/>
    <s v="PASS"/>
    <x v="0"/>
  </r>
  <r>
    <s v="1-10-patient_complete_address_is_present-"/>
    <n v="121"/>
    <s v="Summit Community Hospital 202"/>
    <x v="9"/>
    <n v="35"/>
    <n v="35"/>
    <n v="100"/>
    <s v="GT"/>
    <n v="85"/>
    <s v="PASS"/>
    <x v="0"/>
  </r>
  <r>
    <s v="1-11-patient_race_is_present-"/>
    <n v="121"/>
    <s v="Summit Community Hospital 202"/>
    <x v="10"/>
    <n v="35"/>
    <n v="35"/>
    <n v="100"/>
    <s v="GT"/>
    <n v="95"/>
    <s v="PASS"/>
    <x v="0"/>
  </r>
  <r>
    <s v="1-12-patient_ethnicity_is_present-"/>
    <n v="121"/>
    <s v="Summit Community Hospital 202"/>
    <x v="11"/>
    <n v="35"/>
    <n v="35"/>
    <n v="100"/>
    <s v="GT"/>
    <n v="95"/>
    <s v="PASS"/>
    <x v="0"/>
  </r>
  <r>
    <s v="1-13-patient_phone_number_is_present-"/>
    <n v="121"/>
    <s v="Summit Community Hospital 202"/>
    <x v="12"/>
    <n v="35"/>
    <n v="35"/>
    <n v="100"/>
    <s v="GT"/>
    <n v="90"/>
    <s v="PASS"/>
    <x v="0"/>
  </r>
  <r>
    <s v="1-14-patient_email_is_present-"/>
    <n v="121"/>
    <s v="Summit Community Hospital 202"/>
    <x v="13"/>
    <n v="16"/>
    <n v="35"/>
    <n v="45.71"/>
    <s v="GT"/>
    <n v="90"/>
    <s v="FAIL"/>
    <x v="0"/>
  </r>
  <r>
    <s v="1-15-mother’s_maiden_name_is_present-"/>
    <n v="121"/>
    <s v="Summit Community Hospital 202"/>
    <x v="14"/>
    <n v="23"/>
    <n v="35"/>
    <n v="65.709999999999994"/>
    <s v="GT"/>
    <n v="90"/>
    <s v="FAIL"/>
    <x v="0"/>
  </r>
  <r>
    <s v="1-16-responsible_person_first_name_is_present-"/>
    <n v="121"/>
    <s v="Summit Community Hospital 202"/>
    <x v="15"/>
    <n v="28"/>
    <n v="35"/>
    <n v="80"/>
    <s v="GT"/>
    <n v="90"/>
    <s v="FAIL"/>
    <x v="0"/>
  </r>
  <r>
    <s v="1-17-responsible_person_last_name_is_present-"/>
    <n v="121"/>
    <s v="Summit Community Hospital 202"/>
    <x v="16"/>
    <n v="28"/>
    <n v="35"/>
    <n v="80"/>
    <s v="GT"/>
    <n v="90"/>
    <s v="FAIL"/>
    <x v="0"/>
  </r>
  <r>
    <s v="1-18-vaccine_administration_code_is_present-"/>
    <n v="121"/>
    <s v="Summit Community Hospital 202"/>
    <x v="17"/>
    <n v="187"/>
    <n v="187"/>
    <n v="100"/>
    <s v="GT"/>
    <n v="99"/>
    <s v="PASS"/>
    <x v="0"/>
  </r>
  <r>
    <s v="1-19-vaccine_administration_date_is_present-"/>
    <n v="121"/>
    <s v="Summit Community Hospital 202"/>
    <x v="18"/>
    <n v="187"/>
    <n v="187"/>
    <n v="100"/>
    <s v="GT"/>
    <n v="99"/>
    <s v="PASS"/>
    <x v="0"/>
  </r>
  <r>
    <s v="1-20-vaccine_information_source_(e-g-_admin/historical_indicator)_is_present-"/>
    <n v="121"/>
    <s v="Summit Community Hospital 202"/>
    <x v="19"/>
    <n v="187"/>
    <n v="187"/>
    <n v="100"/>
    <s v="GT"/>
    <n v="99"/>
    <s v="PASS"/>
    <x v="0"/>
  </r>
  <r>
    <s v="1-21-vaccine_lot_number_is_present-"/>
    <n v="121"/>
    <s v="Summit Community Hospital 202"/>
    <x v="20"/>
    <n v="187"/>
    <n v="187"/>
    <n v="100"/>
    <s v="GT"/>
    <n v="99"/>
    <s v="PASS"/>
    <x v="0"/>
  </r>
  <r>
    <s v="1-22-vaccine_lot_expiration_date_is_present-"/>
    <n v="121"/>
    <s v="Summit Community Hospital 202"/>
    <x v="21"/>
    <n v="187"/>
    <n v="187"/>
    <n v="100"/>
    <s v="GT"/>
    <n v="99"/>
    <s v="PASS"/>
    <x v="0"/>
  </r>
  <r>
    <s v="1-23-vaccine_eligibility_code_is_present-"/>
    <n v="121"/>
    <s v="Summit Community Hospital 202"/>
    <x v="22"/>
    <n v="187"/>
    <n v="187"/>
    <n v="100"/>
    <s v="GT"/>
    <n v="99"/>
    <s v="PASS"/>
    <x v="0"/>
  </r>
  <r>
    <s v="1-24-vaccine_funding_source_is_present-"/>
    <n v="121"/>
    <s v="Summit Community Hospital 202"/>
    <x v="23"/>
    <n v="187"/>
    <n v="187"/>
    <n v="100"/>
    <s v="GT"/>
    <n v="99"/>
    <s v="PASS"/>
    <x v="0"/>
  </r>
  <r>
    <s v="2-1-patients_born_on_the_first_of_the_month_do_not_exceed_normal_distribution_of_birth_dates-"/>
    <n v="121"/>
    <s v="Summit Community Hospital 202"/>
    <x v="24"/>
    <n v="1"/>
    <n v="35"/>
    <n v="2.86"/>
    <s v="LT"/>
    <n v="4"/>
    <s v="PASS"/>
    <x v="0"/>
  </r>
  <r>
    <s v="2-2-patients_born_on_the_15th_of_the_month_do_not_exceed_normal_distribution_of_birth_dates-"/>
    <n v="121"/>
    <s v="Summit Community Hospital 202"/>
    <x v="25"/>
    <n v="1"/>
    <n v="35"/>
    <n v="2.86"/>
    <s v="LT"/>
    <n v="4"/>
    <s v="PASS"/>
    <x v="0"/>
  </r>
  <r>
    <s v="2-3-patients_born_on_the_last_day_of_the_month_do_not_exceed_normal_distribution_of_birth_dates-"/>
    <n v="121"/>
    <s v="Summit Community Hospital 202"/>
    <x v="26"/>
    <n v="2"/>
    <n v="35"/>
    <n v="5.71"/>
    <s v="LT"/>
    <n v="4"/>
    <s v="FAIL"/>
    <x v="0"/>
  </r>
  <r>
    <s v="2-4-patient_has_more_vaccinations_than_expected-"/>
    <n v="121"/>
    <s v="Summit Community Hospital 202"/>
    <x v="27"/>
    <n v="0"/>
    <n v="35"/>
    <n v="0"/>
    <s v="LT"/>
    <n v="1"/>
    <s v="PASS"/>
    <x v="0"/>
  </r>
  <r>
    <s v="2-5-vaccine_administration_date_is_after_vaccine_lot_expiration_date-"/>
    <n v="121"/>
    <s v="Summit Community Hospital 202"/>
    <x v="28"/>
    <n v="0"/>
    <n v="187"/>
    <n v="0"/>
    <s v="LT"/>
    <n v="1"/>
    <s v="PASS"/>
    <x v="0"/>
  </r>
  <r>
    <s v="2-6-vaccine_administration_date_is_before_birth_date-"/>
    <n v="121"/>
    <s v="Summit Community Hospital 202"/>
    <x v="29"/>
    <n v="0"/>
    <n v="187"/>
    <n v="0"/>
    <s v="LT"/>
    <n v="1"/>
    <s v="PASS"/>
    <x v="0"/>
  </r>
  <r>
    <s v="2-7-vaccine_administration_dates_on_the_first_day_of_the_month_do_not_exceed_normal_distribution_of_administrations_dates-"/>
    <n v="121"/>
    <s v="Summit Community Hospital 202"/>
    <x v="30"/>
    <n v="5"/>
    <n v="187"/>
    <n v="2.67"/>
    <s v="LT"/>
    <n v="4"/>
    <s v="PASS"/>
    <x v="0"/>
  </r>
  <r>
    <s v="2-8-vaccine_administration_dates_on_the_15th_of_the_month_do_not_exceed_normal_distribution_of_administration_dates-"/>
    <n v="121"/>
    <s v="Summit Community Hospital 202"/>
    <x v="31"/>
    <n v="0"/>
    <n v="187"/>
    <n v="0"/>
    <s v="LT"/>
    <n v="4"/>
    <s v="PASS"/>
    <x v="0"/>
  </r>
  <r>
    <s v="2-9-vaccine_administration_dates_on_the_last_day_of_the_month_do_not_exceed_normal_distribution_of_administration_dates-"/>
    <n v="121"/>
    <s v="Summit Community Hospital 202"/>
    <x v="32"/>
    <n v="9"/>
    <n v="187"/>
    <n v="4.8099999999999996"/>
    <s v="LT"/>
    <n v="4"/>
    <s v="FAIL"/>
    <x v="0"/>
  </r>
  <r>
    <s v="2-10-vaccine_administration_code_was_administered_at_an_improbable_age-"/>
    <n v="121"/>
    <s v="Summit Community Hospital 202"/>
    <x v="33"/>
    <n v="0"/>
    <n v="187"/>
    <n v="0"/>
    <s v="LT"/>
    <n v="1"/>
    <s v="PASS"/>
    <x v="0"/>
  </r>
  <r>
    <s v="2-11-vaccine_administration_code_is_not_specific_for_administered_vaccination_event-"/>
    <n v="121"/>
    <s v="Summit Community Hospital 202"/>
    <x v="34"/>
    <n v="0"/>
    <n v="187"/>
    <n v="0"/>
    <s v="LT"/>
    <n v="1"/>
    <s v="PASS"/>
    <x v="0"/>
  </r>
  <r>
    <s v="2-12-vaccine_lot_number_has_an_invalid_prefix-"/>
    <n v="121"/>
    <s v="Summit Community Hospital 202"/>
    <x v="35"/>
    <n v="0"/>
    <n v="187"/>
    <n v="0"/>
    <s v="LT"/>
    <n v="1"/>
    <s v="PASS"/>
    <x v="0"/>
  </r>
  <r>
    <s v="2-13-vaccine_lot_number_has_an_invalid_infix-"/>
    <n v="121"/>
    <s v="Summit Community Hospital 202"/>
    <x v="36"/>
    <n v="0"/>
    <n v="187"/>
    <n v="0"/>
    <s v="LT"/>
    <n v="1"/>
    <s v="PASS"/>
    <x v="0"/>
  </r>
  <r>
    <s v="2-14-vaccine_lot_number_has_an_invalid_suffix-"/>
    <n v="121"/>
    <s v="Summit Community Hospital 202"/>
    <x v="37"/>
    <n v="0"/>
    <n v="187"/>
    <n v="0"/>
    <s v="LT"/>
    <n v="1"/>
    <s v="PASS"/>
    <x v="0"/>
  </r>
  <r>
    <s v="2-15-vaccine_lot_number_contains_at_least_one_invalid_character-"/>
    <n v="121"/>
    <s v="Summit Community Hospital 202"/>
    <x v="38"/>
    <n v="0"/>
    <n v="187"/>
    <n v="0"/>
    <s v="LT"/>
    <n v="1"/>
    <s v="PASS"/>
    <x v="0"/>
  </r>
  <r>
    <s v="2-16-vaccine_lot_number_is_too_short-"/>
    <n v="121"/>
    <s v="Summit Community Hospital 202"/>
    <x v="39"/>
    <n v="0"/>
    <n v="187"/>
    <n v="0"/>
    <s v="LT"/>
    <n v="1"/>
    <s v="PASS"/>
    <x v="0"/>
  </r>
  <r>
    <s v="2-17-vaccine_administration_code_is_unrecognized-"/>
    <n v="121"/>
    <s v="Summit Community Hospital 202"/>
    <x v="40"/>
    <n v="0"/>
    <n v="187"/>
    <n v="0"/>
    <s v="LT"/>
    <n v="1"/>
    <s v="PASS"/>
    <x v="0"/>
  </r>
  <r>
    <s v="2-18-vaccine_manufacturer_is_unrecognized-"/>
    <n v="121"/>
    <s v="Summit Community Hospital 202"/>
    <x v="41"/>
    <n v="0"/>
    <n v="187"/>
    <n v="0"/>
    <s v="LT"/>
    <n v="1"/>
    <s v="PASS"/>
    <x v="0"/>
  </r>
  <r>
    <s v="2-19-vaccine_administration_route_is_unrecognized-"/>
    <n v="121"/>
    <s v="Summit Community Hospital 202"/>
    <x v="42"/>
    <n v="0"/>
    <n v="187"/>
    <n v="0"/>
    <s v="LT"/>
    <n v="1"/>
    <s v="PASS"/>
    <x v="0"/>
  </r>
  <r>
    <s v="2-20-vaccine_body_site_is_unrecognized-"/>
    <n v="121"/>
    <s v="Summit Community Hospital 202"/>
    <x v="43"/>
    <n v="0"/>
    <n v="187"/>
    <n v="0"/>
    <s v="LT"/>
    <n v="1"/>
    <s v="PASS"/>
    <x v="0"/>
  </r>
  <r>
    <s v="2-21-vaccination_information_source_is_administered_but_appeared_to_be_historical-"/>
    <n v="121"/>
    <s v="Summit Community Hospital 202"/>
    <x v="44"/>
    <n v="0"/>
    <n v="187"/>
    <n v="0"/>
    <s v="NONE"/>
    <s v="NONE"/>
    <s v="NONE"/>
    <x v="0"/>
  </r>
  <r>
    <s v="2-22-_funding_source_does_not_match_eligibility_code"/>
    <n v="121"/>
    <s v="Summit Community Hospital 202"/>
    <x v="45"/>
    <n v="12"/>
    <n v="187"/>
    <n v="6.42"/>
    <s v="NONE"/>
    <s v="NONE"/>
    <s v="NONE"/>
    <x v="0"/>
  </r>
  <r>
    <s v="3-1-administered_vaccination_events_are_entered_into_the_iis_within_one_calendar_day_from_administration_date-"/>
    <n v="121"/>
    <s v="Summit Community Hospital 202"/>
    <x v="46"/>
    <n v="178"/>
    <n v="187"/>
    <n v="95.19"/>
    <s v="GT"/>
    <n v="95"/>
    <s v="PASS"/>
    <x v="0"/>
  </r>
  <r>
    <s v="3-2-patient_entry_into_iis_≤30_days_from_birth"/>
    <n v="121"/>
    <s v="Summit Community Hospital 202"/>
    <x v="47"/>
    <n v="32"/>
    <n v="35"/>
    <n v="91.43"/>
    <s v="GT"/>
    <n v="95"/>
    <s v="FAIL"/>
    <x v="0"/>
  </r>
  <r>
    <s v="3-3-patient_entry_into_iis_30–45_days_from_birth"/>
    <n v="121"/>
    <s v="Summit Community Hospital 202"/>
    <x v="48"/>
    <n v="1"/>
    <n v="35"/>
    <n v="2.86"/>
    <s v="LT"/>
    <n v="5"/>
    <s v="PASS"/>
    <x v="0"/>
  </r>
  <r>
    <s v="3-4-patient_entry_into_iis_45–60_days_from_birth"/>
    <n v="121"/>
    <s v="Summit Community Hospital 202"/>
    <x v="49"/>
    <n v="0"/>
    <n v="35"/>
    <n v="0"/>
    <s v="LT"/>
    <n v="5"/>
    <s v="PASS"/>
    <x v="0"/>
  </r>
  <r>
    <s v="3-5-patient_entry_into_iis_&gt;_60_days_from_birth"/>
    <n v="121"/>
    <s v="Summit Community Hospital 202"/>
    <x v="50"/>
    <n v="2"/>
    <n v="35"/>
    <n v="5.71"/>
    <s v="LT"/>
    <n v="5"/>
    <s v="FAIL"/>
    <x v="0"/>
  </r>
  <r>
    <s v="3-6-administered_dose_entry_into_iis_2-7_days_from_admin_date"/>
    <n v="121"/>
    <s v="Summit Community Hospital 202"/>
    <x v="51"/>
    <n v="4"/>
    <n v="187"/>
    <n v="2.14"/>
    <s v="LT"/>
    <n v="5"/>
    <s v="PASS"/>
    <x v="0"/>
  </r>
  <r>
    <s v="3-7-administered_dose_entry_into_iis_8-14_days_from_admin_date"/>
    <n v="121"/>
    <s v="Summit Community Hospital 202"/>
    <x v="52"/>
    <n v="0"/>
    <n v="187"/>
    <n v="0"/>
    <s v="LT"/>
    <n v="5"/>
    <s v="PASS"/>
    <x v="0"/>
  </r>
  <r>
    <s v="3-8-administered_dose_entry_into_iis_&gt;_14_days_from_admin_date"/>
    <n v="121"/>
    <s v="Summit Community Hospital 202"/>
    <x v="53"/>
    <n v="5"/>
    <n v="187"/>
    <n v="2.67"/>
    <s v="LT"/>
    <n v="5"/>
    <s v="PASS"/>
    <x v="0"/>
  </r>
  <r>
    <s v="1-1-patient_first_name_is_present-"/>
    <n v="52"/>
    <s v="Summit Community Hospital 219"/>
    <x v="0"/>
    <n v="132"/>
    <n v="132"/>
    <n v="100"/>
    <s v="GT"/>
    <n v="99"/>
    <s v="PASS"/>
    <x v="0"/>
  </r>
  <r>
    <s v="1-2-patient_middle_name_is_present-"/>
    <n v="52"/>
    <s v="Summit Community Hospital 219"/>
    <x v="1"/>
    <n v="101"/>
    <n v="132"/>
    <n v="76.52"/>
    <s v="GT"/>
    <n v="75"/>
    <s v="PASS"/>
    <x v="0"/>
  </r>
  <r>
    <s v="1-3-patient_name_last_is_present-"/>
    <n v="52"/>
    <s v="Summit Community Hospital 219"/>
    <x v="2"/>
    <n v="132"/>
    <n v="132"/>
    <n v="100"/>
    <s v="GT"/>
    <n v="99"/>
    <s v="PASS"/>
    <x v="0"/>
  </r>
  <r>
    <s v="1-4-patient_birth_date_is_present-_x0009_"/>
    <n v="52"/>
    <s v="Summit Community Hospital 219"/>
    <x v="3"/>
    <n v="132"/>
    <n v="132"/>
    <n v="100"/>
    <s v="GT"/>
    <n v="99"/>
    <s v="PASS"/>
    <x v="0"/>
  </r>
  <r>
    <s v="1-5-patient_gender_is_present-"/>
    <n v="52"/>
    <s v="Summit Community Hospital 219"/>
    <x v="4"/>
    <n v="132"/>
    <n v="132"/>
    <n v="100"/>
    <s v="GT"/>
    <n v="99"/>
    <s v="PASS"/>
    <x v="0"/>
  </r>
  <r>
    <s v="1-6-patient_address_street_is_present-"/>
    <n v="52"/>
    <s v="Summit Community Hospital 219"/>
    <x v="5"/>
    <n v="132"/>
    <n v="132"/>
    <n v="100"/>
    <s v="GT"/>
    <n v="85"/>
    <s v="PASS"/>
    <x v="0"/>
  </r>
  <r>
    <s v="1-7-_patient_address_city_is_present-_x0009_"/>
    <n v="52"/>
    <s v="Summit Community Hospital 219"/>
    <x v="6"/>
    <n v="132"/>
    <n v="132"/>
    <n v="100"/>
    <s v="GT"/>
    <n v="85"/>
    <s v="PASS"/>
    <x v="0"/>
  </r>
  <r>
    <s v="1-8-patient_address_state_is_present-_x0009_"/>
    <n v="52"/>
    <s v="Summit Community Hospital 219"/>
    <x v="7"/>
    <n v="132"/>
    <n v="132"/>
    <n v="100"/>
    <s v="GT"/>
    <n v="85"/>
    <s v="PASS"/>
    <x v="0"/>
  </r>
  <r>
    <s v="1-9-patient_address_zip_code_is_present-_x0009_"/>
    <n v="52"/>
    <s v="Summit Community Hospital 219"/>
    <x v="8"/>
    <n v="132"/>
    <n v="132"/>
    <n v="100"/>
    <s v="GT"/>
    <n v="85"/>
    <s v="PASS"/>
    <x v="0"/>
  </r>
  <r>
    <s v="1-10-patient_complete_address_is_present-"/>
    <n v="52"/>
    <s v="Summit Community Hospital 219"/>
    <x v="9"/>
    <n v="132"/>
    <n v="132"/>
    <n v="100"/>
    <s v="GT"/>
    <n v="85"/>
    <s v="PASS"/>
    <x v="0"/>
  </r>
  <r>
    <s v="1-11-patient_race_is_present-"/>
    <n v="52"/>
    <s v="Summit Community Hospital 219"/>
    <x v="10"/>
    <n v="132"/>
    <n v="132"/>
    <n v="100"/>
    <s v="GT"/>
    <n v="95"/>
    <s v="PASS"/>
    <x v="0"/>
  </r>
  <r>
    <s v="1-12-patient_ethnicity_is_present-"/>
    <n v="52"/>
    <s v="Summit Community Hospital 219"/>
    <x v="11"/>
    <n v="132"/>
    <n v="132"/>
    <n v="100"/>
    <s v="GT"/>
    <n v="95"/>
    <s v="PASS"/>
    <x v="0"/>
  </r>
  <r>
    <s v="1-13-patient_phone_number_is_present-"/>
    <n v="52"/>
    <s v="Summit Community Hospital 219"/>
    <x v="12"/>
    <n v="130"/>
    <n v="132"/>
    <n v="98.48"/>
    <s v="GT"/>
    <n v="90"/>
    <s v="PASS"/>
    <x v="0"/>
  </r>
  <r>
    <s v="1-14-patient_email_is_present-"/>
    <n v="52"/>
    <s v="Summit Community Hospital 219"/>
    <x v="13"/>
    <n v="50"/>
    <n v="132"/>
    <n v="37.880000000000003"/>
    <s v="GT"/>
    <n v="90"/>
    <s v="FAIL"/>
    <x v="0"/>
  </r>
  <r>
    <s v="1-15-mother’s_maiden_name_is_present-"/>
    <n v="52"/>
    <s v="Summit Community Hospital 219"/>
    <x v="14"/>
    <n v="41"/>
    <n v="132"/>
    <n v="31.06"/>
    <s v="GT"/>
    <n v="90"/>
    <s v="FAIL"/>
    <x v="0"/>
  </r>
  <r>
    <s v="1-16-responsible_person_first_name_is_present-"/>
    <n v="52"/>
    <s v="Summit Community Hospital 219"/>
    <x v="15"/>
    <n v="73"/>
    <n v="132"/>
    <n v="55.3"/>
    <s v="GT"/>
    <n v="90"/>
    <s v="FAIL"/>
    <x v="0"/>
  </r>
  <r>
    <s v="1-17-responsible_person_last_name_is_present-"/>
    <n v="52"/>
    <s v="Summit Community Hospital 219"/>
    <x v="16"/>
    <n v="73"/>
    <n v="132"/>
    <n v="55.3"/>
    <s v="GT"/>
    <n v="90"/>
    <s v="FAIL"/>
    <x v="0"/>
  </r>
  <r>
    <s v="1-18-vaccine_administration_code_is_present-"/>
    <n v="52"/>
    <s v="Summit Community Hospital 219"/>
    <x v="17"/>
    <n v="133"/>
    <n v="133"/>
    <n v="100"/>
    <s v="GT"/>
    <n v="99"/>
    <s v="PASS"/>
    <x v="0"/>
  </r>
  <r>
    <s v="1-19-vaccine_administration_date_is_present-"/>
    <n v="52"/>
    <s v="Summit Community Hospital 219"/>
    <x v="18"/>
    <n v="133"/>
    <n v="133"/>
    <n v="100"/>
    <s v="GT"/>
    <n v="99"/>
    <s v="PASS"/>
    <x v="0"/>
  </r>
  <r>
    <s v="1-20-vaccine_information_source_(e-g-_admin/historical_indicator)_is_present-"/>
    <n v="52"/>
    <s v="Summit Community Hospital 219"/>
    <x v="19"/>
    <n v="133"/>
    <n v="133"/>
    <n v="100"/>
    <s v="GT"/>
    <n v="99"/>
    <s v="PASS"/>
    <x v="0"/>
  </r>
  <r>
    <s v="1-21-vaccine_lot_number_is_present-"/>
    <n v="52"/>
    <s v="Summit Community Hospital 219"/>
    <x v="20"/>
    <n v="133"/>
    <n v="133"/>
    <n v="100"/>
    <s v="GT"/>
    <n v="99"/>
    <s v="PASS"/>
    <x v="0"/>
  </r>
  <r>
    <s v="1-22-vaccine_lot_expiration_date_is_present-"/>
    <n v="52"/>
    <s v="Summit Community Hospital 219"/>
    <x v="21"/>
    <n v="133"/>
    <n v="133"/>
    <n v="100"/>
    <s v="GT"/>
    <n v="99"/>
    <s v="PASS"/>
    <x v="0"/>
  </r>
  <r>
    <s v="1-23-vaccine_eligibility_code_is_present-"/>
    <n v="52"/>
    <s v="Summit Community Hospital 219"/>
    <x v="22"/>
    <n v="133"/>
    <n v="133"/>
    <n v="100"/>
    <s v="GT"/>
    <n v="99"/>
    <s v="PASS"/>
    <x v="0"/>
  </r>
  <r>
    <s v="1-24-vaccine_funding_source_is_present-"/>
    <n v="52"/>
    <s v="Summit Community Hospital 219"/>
    <x v="23"/>
    <n v="133"/>
    <n v="133"/>
    <n v="100"/>
    <s v="GT"/>
    <n v="99"/>
    <s v="PASS"/>
    <x v="0"/>
  </r>
  <r>
    <s v="2-1-patients_born_on_the_first_of_the_month_do_not_exceed_normal_distribution_of_birth_dates-"/>
    <n v="52"/>
    <s v="Summit Community Hospital 219"/>
    <x v="24"/>
    <n v="5"/>
    <n v="132"/>
    <n v="3.79"/>
    <s v="LT"/>
    <n v="4"/>
    <s v="PASS"/>
    <x v="0"/>
  </r>
  <r>
    <s v="2-2-patients_born_on_the_15th_of_the_month_do_not_exceed_normal_distribution_of_birth_dates-"/>
    <n v="52"/>
    <s v="Summit Community Hospital 219"/>
    <x v="25"/>
    <n v="4"/>
    <n v="132"/>
    <n v="3.03"/>
    <s v="LT"/>
    <n v="4"/>
    <s v="PASS"/>
    <x v="0"/>
  </r>
  <r>
    <s v="2-3-patients_born_on_the_last_day_of_the_month_do_not_exceed_normal_distribution_of_birth_dates-"/>
    <n v="52"/>
    <s v="Summit Community Hospital 219"/>
    <x v="26"/>
    <n v="11"/>
    <n v="132"/>
    <n v="8.33"/>
    <s v="LT"/>
    <n v="4"/>
    <s v="FAIL"/>
    <x v="0"/>
  </r>
  <r>
    <s v="2-4-patient_has_more_vaccinations_than_expected-"/>
    <n v="52"/>
    <s v="Summit Community Hospital 219"/>
    <x v="27"/>
    <n v="0"/>
    <n v="132"/>
    <n v="0"/>
    <s v="LT"/>
    <n v="1"/>
    <s v="PASS"/>
    <x v="0"/>
  </r>
  <r>
    <s v="2-5-vaccine_administration_date_is_after_vaccine_lot_expiration_date-"/>
    <n v="52"/>
    <s v="Summit Community Hospital 219"/>
    <x v="28"/>
    <n v="0"/>
    <n v="133"/>
    <n v="0"/>
    <s v="LT"/>
    <n v="1"/>
    <s v="PASS"/>
    <x v="0"/>
  </r>
  <r>
    <s v="2-6-vaccine_administration_date_is_before_birth_date-"/>
    <n v="52"/>
    <s v="Summit Community Hospital 219"/>
    <x v="29"/>
    <n v="0"/>
    <n v="133"/>
    <n v="0"/>
    <s v="LT"/>
    <n v="1"/>
    <s v="PASS"/>
    <x v="0"/>
  </r>
  <r>
    <s v="2-7-vaccine_administration_dates_on_the_first_day_of_the_month_do_not_exceed_normal_distribution_of_administrations_dates-"/>
    <n v="52"/>
    <s v="Summit Community Hospital 219"/>
    <x v="30"/>
    <n v="5"/>
    <n v="133"/>
    <n v="3.76"/>
    <s v="LT"/>
    <n v="4"/>
    <s v="PASS"/>
    <x v="0"/>
  </r>
  <r>
    <s v="2-8-vaccine_administration_dates_on_the_15th_of_the_month_do_not_exceed_normal_distribution_of_administration_dates-"/>
    <n v="52"/>
    <s v="Summit Community Hospital 219"/>
    <x v="31"/>
    <n v="4"/>
    <n v="133"/>
    <n v="3.01"/>
    <s v="LT"/>
    <n v="4"/>
    <s v="PASS"/>
    <x v="0"/>
  </r>
  <r>
    <s v="2-9-vaccine_administration_dates_on_the_last_day_of_the_month_do_not_exceed_normal_distribution_of_administration_dates-"/>
    <n v="52"/>
    <s v="Summit Community Hospital 219"/>
    <x v="32"/>
    <n v="11"/>
    <n v="133"/>
    <n v="8.27"/>
    <s v="LT"/>
    <n v="4"/>
    <s v="FAIL"/>
    <x v="0"/>
  </r>
  <r>
    <s v="2-10-vaccine_administration_code_was_administered_at_an_improbable_age-"/>
    <n v="52"/>
    <s v="Summit Community Hospital 219"/>
    <x v="33"/>
    <n v="0"/>
    <n v="133"/>
    <n v="0"/>
    <s v="LT"/>
    <n v="1"/>
    <s v="PASS"/>
    <x v="0"/>
  </r>
  <r>
    <s v="2-11-vaccine_administration_code_is_not_specific_for_administered_vaccination_event-"/>
    <n v="52"/>
    <s v="Summit Community Hospital 219"/>
    <x v="34"/>
    <n v="0"/>
    <n v="133"/>
    <n v="0"/>
    <s v="LT"/>
    <n v="1"/>
    <s v="PASS"/>
    <x v="0"/>
  </r>
  <r>
    <s v="2-12-vaccine_lot_number_has_an_invalid_prefix-"/>
    <n v="52"/>
    <s v="Summit Community Hospital 219"/>
    <x v="35"/>
    <n v="0"/>
    <n v="133"/>
    <n v="0"/>
    <s v="LT"/>
    <n v="1"/>
    <s v="PASS"/>
    <x v="0"/>
  </r>
  <r>
    <s v="2-13-vaccine_lot_number_has_an_invalid_infix-"/>
    <n v="52"/>
    <s v="Summit Community Hospital 219"/>
    <x v="36"/>
    <n v="0"/>
    <n v="133"/>
    <n v="0"/>
    <s v="LT"/>
    <n v="1"/>
    <s v="PASS"/>
    <x v="0"/>
  </r>
  <r>
    <s v="2-14-vaccine_lot_number_has_an_invalid_suffix-"/>
    <n v="52"/>
    <s v="Summit Community Hospital 219"/>
    <x v="37"/>
    <n v="0"/>
    <n v="133"/>
    <n v="0"/>
    <s v="LT"/>
    <n v="1"/>
    <s v="PASS"/>
    <x v="0"/>
  </r>
  <r>
    <s v="2-15-vaccine_lot_number_contains_at_least_one_invalid_character-"/>
    <n v="52"/>
    <s v="Summit Community Hospital 219"/>
    <x v="38"/>
    <n v="0"/>
    <n v="133"/>
    <n v="0"/>
    <s v="LT"/>
    <n v="1"/>
    <s v="PASS"/>
    <x v="0"/>
  </r>
  <r>
    <s v="2-16-vaccine_lot_number_is_too_short-"/>
    <n v="52"/>
    <s v="Summit Community Hospital 219"/>
    <x v="39"/>
    <n v="0"/>
    <n v="133"/>
    <n v="0"/>
    <s v="LT"/>
    <n v="1"/>
    <s v="PASS"/>
    <x v="0"/>
  </r>
  <r>
    <s v="2-17-vaccine_administration_code_is_unrecognized-"/>
    <n v="52"/>
    <s v="Summit Community Hospital 219"/>
    <x v="40"/>
    <n v="0"/>
    <n v="133"/>
    <n v="0"/>
    <s v="LT"/>
    <n v="1"/>
    <s v="PASS"/>
    <x v="0"/>
  </r>
  <r>
    <s v="2-18-vaccine_manufacturer_is_unrecognized-"/>
    <n v="52"/>
    <s v="Summit Community Hospital 219"/>
    <x v="41"/>
    <n v="0"/>
    <n v="133"/>
    <n v="0"/>
    <s v="LT"/>
    <n v="1"/>
    <s v="PASS"/>
    <x v="0"/>
  </r>
  <r>
    <s v="2-19-vaccine_administration_route_is_unrecognized-"/>
    <n v="52"/>
    <s v="Summit Community Hospital 219"/>
    <x v="42"/>
    <n v="0"/>
    <n v="133"/>
    <n v="0"/>
    <s v="LT"/>
    <n v="1"/>
    <s v="PASS"/>
    <x v="0"/>
  </r>
  <r>
    <s v="2-20-vaccine_body_site_is_unrecognized-"/>
    <n v="52"/>
    <s v="Summit Community Hospital 219"/>
    <x v="43"/>
    <n v="0"/>
    <n v="133"/>
    <n v="0"/>
    <s v="LT"/>
    <n v="1"/>
    <s v="PASS"/>
    <x v="0"/>
  </r>
  <r>
    <s v="2-21-vaccination_information_source_is_administered_but_appeared_to_be_historical-"/>
    <n v="52"/>
    <s v="Summit Community Hospital 219"/>
    <x v="44"/>
    <n v="0"/>
    <n v="133"/>
    <n v="0"/>
    <s v="NONE"/>
    <s v="NONE"/>
    <s v="NONE"/>
    <x v="0"/>
  </r>
  <r>
    <s v="2-22-_funding_source_does_not_match_eligibility_code"/>
    <n v="52"/>
    <s v="Summit Community Hospital 219"/>
    <x v="45"/>
    <n v="41"/>
    <n v="133"/>
    <n v="30.83"/>
    <s v="NONE"/>
    <s v="NONE"/>
    <s v="NONE"/>
    <x v="0"/>
  </r>
  <r>
    <s v="3-1-administered_vaccination_events_are_entered_into_the_iis_within_one_calendar_day_from_administration_date-"/>
    <n v="52"/>
    <s v="Summit Community Hospital 219"/>
    <x v="46"/>
    <n v="0"/>
    <n v="133"/>
    <n v="0"/>
    <s v="GT"/>
    <n v="95"/>
    <s v="FAIL"/>
    <x v="0"/>
  </r>
  <r>
    <s v="3-2-patient_entry_into_iis_≤30_days_from_birth"/>
    <n v="52"/>
    <s v="Summit Community Hospital 219"/>
    <x v="47"/>
    <n v="132"/>
    <n v="132"/>
    <n v="100"/>
    <s v="GT"/>
    <n v="95"/>
    <s v="PASS"/>
    <x v="0"/>
  </r>
  <r>
    <s v="3-3-patient_entry_into_iis_30–45_days_from_birth"/>
    <n v="52"/>
    <s v="Summit Community Hospital 219"/>
    <x v="48"/>
    <n v="0"/>
    <n v="132"/>
    <n v="0"/>
    <s v="LT"/>
    <n v="5"/>
    <s v="PASS"/>
    <x v="0"/>
  </r>
  <r>
    <s v="3-4-patient_entry_into_iis_45–60_days_from_birth"/>
    <n v="52"/>
    <s v="Summit Community Hospital 219"/>
    <x v="49"/>
    <n v="0"/>
    <n v="132"/>
    <n v="0"/>
    <s v="LT"/>
    <n v="5"/>
    <s v="PASS"/>
    <x v="0"/>
  </r>
  <r>
    <s v="3-5-patient_entry_into_iis_&gt;_60_days_from_birth"/>
    <n v="52"/>
    <s v="Summit Community Hospital 219"/>
    <x v="50"/>
    <n v="0"/>
    <n v="132"/>
    <n v="0"/>
    <s v="LT"/>
    <n v="5"/>
    <s v="PASS"/>
    <x v="0"/>
  </r>
  <r>
    <s v="3-6-administered_dose_entry_into_iis_2-7_days_from_admin_date"/>
    <n v="52"/>
    <s v="Summit Community Hospital 219"/>
    <x v="51"/>
    <n v="76"/>
    <n v="133"/>
    <n v="57.14"/>
    <s v="LT"/>
    <n v="5"/>
    <s v="FAIL"/>
    <x v="0"/>
  </r>
  <r>
    <s v="3-7-administered_dose_entry_into_iis_8-14_days_from_admin_date"/>
    <n v="52"/>
    <s v="Summit Community Hospital 219"/>
    <x v="52"/>
    <n v="45"/>
    <n v="133"/>
    <n v="33.83"/>
    <s v="LT"/>
    <n v="5"/>
    <s v="FAIL"/>
    <x v="0"/>
  </r>
  <r>
    <s v="3-8-administered_dose_entry_into_iis_&gt;_14_days_from_admin_date"/>
    <n v="52"/>
    <s v="Summit Community Hospital 219"/>
    <x v="53"/>
    <n v="12"/>
    <n v="133"/>
    <n v="9.02"/>
    <s v="LT"/>
    <n v="5"/>
    <s v="FAIL"/>
    <x v="0"/>
  </r>
  <r>
    <s v="1-1-patient_first_name_is_present-"/>
    <n v="82"/>
    <s v="Summit Community Hospital 220"/>
    <x v="0"/>
    <n v="120"/>
    <n v="120"/>
    <n v="100"/>
    <s v="GT"/>
    <n v="99"/>
    <s v="PASS"/>
    <x v="0"/>
  </r>
  <r>
    <s v="1-2-patient_middle_name_is_present-"/>
    <n v="82"/>
    <s v="Summit Community Hospital 220"/>
    <x v="1"/>
    <n v="87"/>
    <n v="120"/>
    <n v="72.5"/>
    <s v="GT"/>
    <n v="75"/>
    <s v="FAIL"/>
    <x v="0"/>
  </r>
  <r>
    <s v="1-3-patient_name_last_is_present-"/>
    <n v="82"/>
    <s v="Summit Community Hospital 220"/>
    <x v="2"/>
    <n v="120"/>
    <n v="120"/>
    <n v="100"/>
    <s v="GT"/>
    <n v="99"/>
    <s v="PASS"/>
    <x v="0"/>
  </r>
  <r>
    <s v="1-4-patient_birth_date_is_present-_x0009_"/>
    <n v="82"/>
    <s v="Summit Community Hospital 220"/>
    <x v="3"/>
    <n v="120"/>
    <n v="120"/>
    <n v="100"/>
    <s v="GT"/>
    <n v="99"/>
    <s v="PASS"/>
    <x v="0"/>
  </r>
  <r>
    <s v="1-5-patient_gender_is_present-"/>
    <n v="82"/>
    <s v="Summit Community Hospital 220"/>
    <x v="4"/>
    <n v="120"/>
    <n v="120"/>
    <n v="100"/>
    <s v="GT"/>
    <n v="99"/>
    <s v="PASS"/>
    <x v="0"/>
  </r>
  <r>
    <s v="1-6-patient_address_street_is_present-"/>
    <n v="82"/>
    <s v="Summit Community Hospital 220"/>
    <x v="5"/>
    <n v="120"/>
    <n v="120"/>
    <n v="100"/>
    <s v="GT"/>
    <n v="85"/>
    <s v="PASS"/>
    <x v="0"/>
  </r>
  <r>
    <s v="1-7-_patient_address_city_is_present-_x0009_"/>
    <n v="82"/>
    <s v="Summit Community Hospital 220"/>
    <x v="6"/>
    <n v="120"/>
    <n v="120"/>
    <n v="100"/>
    <s v="GT"/>
    <n v="85"/>
    <s v="PASS"/>
    <x v="0"/>
  </r>
  <r>
    <s v="1-8-patient_address_state_is_present-_x0009_"/>
    <n v="82"/>
    <s v="Summit Community Hospital 220"/>
    <x v="7"/>
    <n v="120"/>
    <n v="120"/>
    <n v="100"/>
    <s v="GT"/>
    <n v="85"/>
    <s v="PASS"/>
    <x v="0"/>
  </r>
  <r>
    <s v="1-9-patient_address_zip_code_is_present-_x0009_"/>
    <n v="82"/>
    <s v="Summit Community Hospital 220"/>
    <x v="8"/>
    <n v="120"/>
    <n v="120"/>
    <n v="100"/>
    <s v="GT"/>
    <n v="85"/>
    <s v="PASS"/>
    <x v="0"/>
  </r>
  <r>
    <s v="1-10-patient_complete_address_is_present-"/>
    <n v="82"/>
    <s v="Summit Community Hospital 220"/>
    <x v="9"/>
    <n v="120"/>
    <n v="120"/>
    <n v="100"/>
    <s v="GT"/>
    <n v="85"/>
    <s v="PASS"/>
    <x v="0"/>
  </r>
  <r>
    <s v="1-11-patient_race_is_present-"/>
    <n v="82"/>
    <s v="Summit Community Hospital 220"/>
    <x v="10"/>
    <n v="120"/>
    <n v="120"/>
    <n v="100"/>
    <s v="GT"/>
    <n v="95"/>
    <s v="PASS"/>
    <x v="0"/>
  </r>
  <r>
    <s v="1-12-patient_ethnicity_is_present-"/>
    <n v="82"/>
    <s v="Summit Community Hospital 220"/>
    <x v="11"/>
    <n v="120"/>
    <n v="120"/>
    <n v="100"/>
    <s v="GT"/>
    <n v="95"/>
    <s v="PASS"/>
    <x v="0"/>
  </r>
  <r>
    <s v="1-13-patient_phone_number_is_present-"/>
    <n v="82"/>
    <s v="Summit Community Hospital 220"/>
    <x v="12"/>
    <n v="113"/>
    <n v="120"/>
    <n v="94.17"/>
    <s v="GT"/>
    <n v="90"/>
    <s v="PASS"/>
    <x v="0"/>
  </r>
  <r>
    <s v="1-14-patient_email_is_present-"/>
    <n v="82"/>
    <s v="Summit Community Hospital 220"/>
    <x v="13"/>
    <n v="26"/>
    <n v="120"/>
    <n v="21.67"/>
    <s v="GT"/>
    <n v="90"/>
    <s v="FAIL"/>
    <x v="0"/>
  </r>
  <r>
    <s v="1-15-mother’s_maiden_name_is_present-"/>
    <n v="82"/>
    <s v="Summit Community Hospital 220"/>
    <x v="14"/>
    <n v="74"/>
    <n v="120"/>
    <n v="61.67"/>
    <s v="GT"/>
    <n v="90"/>
    <s v="FAIL"/>
    <x v="0"/>
  </r>
  <r>
    <s v="1-16-responsible_person_first_name_is_present-"/>
    <n v="82"/>
    <s v="Summit Community Hospital 220"/>
    <x v="15"/>
    <n v="57"/>
    <n v="120"/>
    <n v="47.5"/>
    <s v="GT"/>
    <n v="90"/>
    <s v="FAIL"/>
    <x v="0"/>
  </r>
  <r>
    <s v="1-17-responsible_person_last_name_is_present-"/>
    <n v="82"/>
    <s v="Summit Community Hospital 220"/>
    <x v="16"/>
    <n v="58"/>
    <n v="120"/>
    <n v="48.33"/>
    <s v="GT"/>
    <n v="90"/>
    <s v="FAIL"/>
    <x v="0"/>
  </r>
  <r>
    <s v="1-18-vaccine_administration_code_is_present-"/>
    <n v="82"/>
    <s v="Summit Community Hospital 220"/>
    <x v="17"/>
    <n v="789"/>
    <n v="789"/>
    <n v="100"/>
    <s v="GT"/>
    <n v="99"/>
    <s v="PASS"/>
    <x v="0"/>
  </r>
  <r>
    <s v="1-19-vaccine_administration_date_is_present-"/>
    <n v="82"/>
    <s v="Summit Community Hospital 220"/>
    <x v="18"/>
    <n v="789"/>
    <n v="789"/>
    <n v="100"/>
    <s v="GT"/>
    <n v="99"/>
    <s v="PASS"/>
    <x v="0"/>
  </r>
  <r>
    <s v="1-20-vaccine_information_source_(e-g-_admin/historical_indicator)_is_present-"/>
    <n v="82"/>
    <s v="Summit Community Hospital 220"/>
    <x v="19"/>
    <n v="789"/>
    <n v="789"/>
    <n v="100"/>
    <s v="GT"/>
    <n v="99"/>
    <s v="PASS"/>
    <x v="0"/>
  </r>
  <r>
    <s v="1-21-vaccine_lot_number_is_present-"/>
    <n v="82"/>
    <s v="Summit Community Hospital 220"/>
    <x v="20"/>
    <n v="789"/>
    <n v="789"/>
    <n v="100"/>
    <s v="GT"/>
    <n v="99"/>
    <s v="PASS"/>
    <x v="0"/>
  </r>
  <r>
    <s v="1-22-vaccine_lot_expiration_date_is_present-"/>
    <n v="82"/>
    <s v="Summit Community Hospital 220"/>
    <x v="21"/>
    <n v="789"/>
    <n v="789"/>
    <n v="100"/>
    <s v="GT"/>
    <n v="99"/>
    <s v="PASS"/>
    <x v="0"/>
  </r>
  <r>
    <s v="1-23-vaccine_eligibility_code_is_present-"/>
    <n v="82"/>
    <s v="Summit Community Hospital 220"/>
    <x v="22"/>
    <n v="789"/>
    <n v="789"/>
    <n v="100"/>
    <s v="GT"/>
    <n v="99"/>
    <s v="PASS"/>
    <x v="0"/>
  </r>
  <r>
    <s v="1-24-vaccine_funding_source_is_present-"/>
    <n v="82"/>
    <s v="Summit Community Hospital 220"/>
    <x v="23"/>
    <n v="789"/>
    <n v="789"/>
    <n v="100"/>
    <s v="GT"/>
    <n v="99"/>
    <s v="PASS"/>
    <x v="0"/>
  </r>
  <r>
    <s v="2-1-patients_born_on_the_first_of_the_month_do_not_exceed_normal_distribution_of_birth_dates-"/>
    <n v="82"/>
    <s v="Summit Community Hospital 220"/>
    <x v="24"/>
    <n v="8"/>
    <n v="120"/>
    <n v="6.67"/>
    <s v="LT"/>
    <n v="4"/>
    <s v="FAIL"/>
    <x v="0"/>
  </r>
  <r>
    <s v="2-2-patients_born_on_the_15th_of_the_month_do_not_exceed_normal_distribution_of_birth_dates-"/>
    <n v="82"/>
    <s v="Summit Community Hospital 220"/>
    <x v="25"/>
    <n v="2"/>
    <n v="120"/>
    <n v="1.67"/>
    <s v="LT"/>
    <n v="4"/>
    <s v="PASS"/>
    <x v="0"/>
  </r>
  <r>
    <s v="2-3-patients_born_on_the_last_day_of_the_month_do_not_exceed_normal_distribution_of_birth_dates-"/>
    <n v="82"/>
    <s v="Summit Community Hospital 220"/>
    <x v="26"/>
    <n v="8"/>
    <n v="120"/>
    <n v="6.67"/>
    <s v="LT"/>
    <n v="4"/>
    <s v="FAIL"/>
    <x v="0"/>
  </r>
  <r>
    <s v="2-4-patient_has_more_vaccinations_than_expected-"/>
    <n v="82"/>
    <s v="Summit Community Hospital 220"/>
    <x v="27"/>
    <n v="0"/>
    <n v="120"/>
    <n v="0"/>
    <s v="LT"/>
    <n v="1"/>
    <s v="PASS"/>
    <x v="0"/>
  </r>
  <r>
    <s v="2-5-vaccine_administration_date_is_after_vaccine_lot_expiration_date-"/>
    <n v="82"/>
    <s v="Summit Community Hospital 220"/>
    <x v="28"/>
    <n v="0"/>
    <n v="789"/>
    <n v="0"/>
    <s v="LT"/>
    <n v="1"/>
    <s v="PASS"/>
    <x v="0"/>
  </r>
  <r>
    <s v="2-6-vaccine_administration_date_is_before_birth_date-"/>
    <n v="82"/>
    <s v="Summit Community Hospital 220"/>
    <x v="29"/>
    <n v="0"/>
    <n v="789"/>
    <n v="0"/>
    <s v="LT"/>
    <n v="1"/>
    <s v="PASS"/>
    <x v="0"/>
  </r>
  <r>
    <s v="2-7-vaccine_administration_dates_on_the_first_day_of_the_month_do_not_exceed_normal_distribution_of_administrations_dates-"/>
    <n v="82"/>
    <s v="Summit Community Hospital 220"/>
    <x v="30"/>
    <n v="11"/>
    <n v="789"/>
    <n v="1.39"/>
    <s v="LT"/>
    <n v="4"/>
    <s v="PASS"/>
    <x v="0"/>
  </r>
  <r>
    <s v="2-8-vaccine_administration_dates_on_the_15th_of_the_month_do_not_exceed_normal_distribution_of_administration_dates-"/>
    <n v="82"/>
    <s v="Summit Community Hospital 220"/>
    <x v="31"/>
    <n v="13"/>
    <n v="789"/>
    <n v="1.65"/>
    <s v="LT"/>
    <n v="4"/>
    <s v="PASS"/>
    <x v="0"/>
  </r>
  <r>
    <s v="2-9-vaccine_administration_dates_on_the_last_day_of_the_month_do_not_exceed_normal_distribution_of_administration_dates-"/>
    <n v="82"/>
    <s v="Summit Community Hospital 220"/>
    <x v="32"/>
    <n v="23"/>
    <n v="789"/>
    <n v="2.92"/>
    <s v="LT"/>
    <n v="4"/>
    <s v="PASS"/>
    <x v="0"/>
  </r>
  <r>
    <s v="2-10-vaccine_administration_code_was_administered_at_an_improbable_age-"/>
    <n v="82"/>
    <s v="Summit Community Hospital 220"/>
    <x v="33"/>
    <n v="0"/>
    <n v="789"/>
    <n v="0"/>
    <s v="LT"/>
    <n v="1"/>
    <s v="PASS"/>
    <x v="0"/>
  </r>
  <r>
    <s v="2-11-vaccine_administration_code_is_not_specific_for_administered_vaccination_event-"/>
    <n v="82"/>
    <s v="Summit Community Hospital 220"/>
    <x v="34"/>
    <n v="0"/>
    <n v="789"/>
    <n v="0"/>
    <s v="LT"/>
    <n v="1"/>
    <s v="PASS"/>
    <x v="0"/>
  </r>
  <r>
    <s v="2-12-vaccine_lot_number_has_an_invalid_prefix-"/>
    <n v="82"/>
    <s v="Summit Community Hospital 220"/>
    <x v="35"/>
    <n v="0"/>
    <n v="789"/>
    <n v="0"/>
    <s v="LT"/>
    <n v="1"/>
    <s v="PASS"/>
    <x v="0"/>
  </r>
  <r>
    <s v="2-13-vaccine_lot_number_has_an_invalid_infix-"/>
    <n v="82"/>
    <s v="Summit Community Hospital 220"/>
    <x v="36"/>
    <n v="0"/>
    <n v="789"/>
    <n v="0"/>
    <s v="LT"/>
    <n v="1"/>
    <s v="PASS"/>
    <x v="0"/>
  </r>
  <r>
    <s v="2-14-vaccine_lot_number_has_an_invalid_suffix-"/>
    <n v="82"/>
    <s v="Summit Community Hospital 220"/>
    <x v="37"/>
    <n v="0"/>
    <n v="789"/>
    <n v="0"/>
    <s v="LT"/>
    <n v="1"/>
    <s v="PASS"/>
    <x v="0"/>
  </r>
  <r>
    <s v="2-15-vaccine_lot_number_contains_at_least_one_invalid_character-"/>
    <n v="82"/>
    <s v="Summit Community Hospital 220"/>
    <x v="38"/>
    <n v="0"/>
    <n v="789"/>
    <n v="0"/>
    <s v="LT"/>
    <n v="1"/>
    <s v="PASS"/>
    <x v="0"/>
  </r>
  <r>
    <s v="2-16-vaccine_lot_number_is_too_short-"/>
    <n v="82"/>
    <s v="Summit Community Hospital 220"/>
    <x v="39"/>
    <n v="0"/>
    <n v="789"/>
    <n v="0"/>
    <s v="LT"/>
    <n v="1"/>
    <s v="PASS"/>
    <x v="0"/>
  </r>
  <r>
    <s v="2-17-vaccine_administration_code_is_unrecognized-"/>
    <n v="82"/>
    <s v="Summit Community Hospital 220"/>
    <x v="40"/>
    <n v="0"/>
    <n v="789"/>
    <n v="0"/>
    <s v="LT"/>
    <n v="1"/>
    <s v="PASS"/>
    <x v="0"/>
  </r>
  <r>
    <s v="2-18-vaccine_manufacturer_is_unrecognized-"/>
    <n v="82"/>
    <s v="Summit Community Hospital 220"/>
    <x v="41"/>
    <n v="0"/>
    <n v="789"/>
    <n v="0"/>
    <s v="LT"/>
    <n v="1"/>
    <s v="PASS"/>
    <x v="0"/>
  </r>
  <r>
    <s v="2-19-vaccine_administration_route_is_unrecognized-"/>
    <n v="82"/>
    <s v="Summit Community Hospital 220"/>
    <x v="42"/>
    <n v="0"/>
    <n v="789"/>
    <n v="0"/>
    <s v="LT"/>
    <n v="1"/>
    <s v="PASS"/>
    <x v="0"/>
  </r>
  <r>
    <s v="2-20-vaccine_body_site_is_unrecognized-"/>
    <n v="82"/>
    <s v="Summit Community Hospital 220"/>
    <x v="43"/>
    <n v="0"/>
    <n v="789"/>
    <n v="0"/>
    <s v="LT"/>
    <n v="1"/>
    <s v="PASS"/>
    <x v="0"/>
  </r>
  <r>
    <s v="2-21-vaccination_information_source_is_administered_but_appeared_to_be_historical-"/>
    <n v="82"/>
    <s v="Summit Community Hospital 220"/>
    <x v="44"/>
    <n v="0"/>
    <n v="789"/>
    <n v="0"/>
    <s v="NONE"/>
    <s v="NONE"/>
    <s v="NONE"/>
    <x v="0"/>
  </r>
  <r>
    <s v="2-22-_funding_source_does_not_match_eligibility_code"/>
    <n v="82"/>
    <s v="Summit Community Hospital 220"/>
    <x v="45"/>
    <n v="10"/>
    <n v="789"/>
    <n v="1.27"/>
    <s v="NONE"/>
    <s v="NONE"/>
    <s v="NONE"/>
    <x v="0"/>
  </r>
  <r>
    <s v="3-1-administered_vaccination_events_are_entered_into_the_iis_within_one_calendar_day_from_administration_date-"/>
    <n v="82"/>
    <s v="Summit Community Hospital 220"/>
    <x v="46"/>
    <n v="709"/>
    <n v="789"/>
    <n v="89.86"/>
    <s v="GT"/>
    <n v="95"/>
    <s v="FAIL"/>
    <x v="0"/>
  </r>
  <r>
    <s v="3-2-patient_entry_into_iis_≤30_days_from_birth"/>
    <n v="82"/>
    <s v="Summit Community Hospital 220"/>
    <x v="47"/>
    <n v="109"/>
    <n v="120"/>
    <n v="90.83"/>
    <s v="GT"/>
    <n v="95"/>
    <s v="FAIL"/>
    <x v="0"/>
  </r>
  <r>
    <s v="3-3-patient_entry_into_iis_30–45_days_from_birth"/>
    <n v="82"/>
    <s v="Summit Community Hospital 220"/>
    <x v="48"/>
    <n v="1"/>
    <n v="120"/>
    <n v="0.83"/>
    <s v="LT"/>
    <n v="5"/>
    <s v="PASS"/>
    <x v="0"/>
  </r>
  <r>
    <s v="3-4-patient_entry_into_iis_45–60_days_from_birth"/>
    <n v="82"/>
    <s v="Summit Community Hospital 220"/>
    <x v="49"/>
    <n v="0"/>
    <n v="120"/>
    <n v="0"/>
    <s v="LT"/>
    <n v="5"/>
    <s v="PASS"/>
    <x v="0"/>
  </r>
  <r>
    <s v="3-5-patient_entry_into_iis_&gt;_60_days_from_birth"/>
    <n v="82"/>
    <s v="Summit Community Hospital 220"/>
    <x v="50"/>
    <n v="10"/>
    <n v="120"/>
    <n v="8.33"/>
    <s v="LT"/>
    <n v="5"/>
    <s v="FAIL"/>
    <x v="0"/>
  </r>
  <r>
    <s v="3-6-administered_dose_entry_into_iis_2-7_days_from_admin_date"/>
    <n v="82"/>
    <s v="Summit Community Hospital 220"/>
    <x v="51"/>
    <n v="16"/>
    <n v="789"/>
    <n v="2.0299999999999998"/>
    <s v="LT"/>
    <n v="5"/>
    <s v="PASS"/>
    <x v="0"/>
  </r>
  <r>
    <s v="3-7-administered_dose_entry_into_iis_8-14_days_from_admin_date"/>
    <n v="82"/>
    <s v="Summit Community Hospital 220"/>
    <x v="52"/>
    <n v="16"/>
    <n v="789"/>
    <n v="2.0299999999999998"/>
    <s v="LT"/>
    <n v="5"/>
    <s v="PASS"/>
    <x v="0"/>
  </r>
  <r>
    <s v="3-8-administered_dose_entry_into_iis_&gt;_14_days_from_admin_date"/>
    <n v="82"/>
    <s v="Summit Community Hospital 220"/>
    <x v="53"/>
    <n v="48"/>
    <n v="789"/>
    <n v="6.08"/>
    <s v="LT"/>
    <n v="5"/>
    <s v="FAIL"/>
    <x v="0"/>
  </r>
  <r>
    <s v="1-1-patient_first_name_is_present-"/>
    <n v="155"/>
    <s v="Summit Community Hospital 235"/>
    <x v="0"/>
    <n v="15"/>
    <n v="15"/>
    <n v="100"/>
    <s v="GT"/>
    <n v="99"/>
    <s v="PASS"/>
    <x v="0"/>
  </r>
  <r>
    <s v="1-2-patient_middle_name_is_present-"/>
    <n v="155"/>
    <s v="Summit Community Hospital 235"/>
    <x v="1"/>
    <n v="11"/>
    <n v="15"/>
    <n v="73.33"/>
    <s v="GT"/>
    <n v="75"/>
    <s v="FAIL"/>
    <x v="0"/>
  </r>
  <r>
    <s v="1-3-patient_name_last_is_present-"/>
    <n v="155"/>
    <s v="Summit Community Hospital 235"/>
    <x v="2"/>
    <n v="15"/>
    <n v="15"/>
    <n v="100"/>
    <s v="GT"/>
    <n v="99"/>
    <s v="PASS"/>
    <x v="0"/>
  </r>
  <r>
    <s v="1-4-patient_birth_date_is_present-_x0009_"/>
    <n v="155"/>
    <s v="Summit Community Hospital 235"/>
    <x v="3"/>
    <n v="15"/>
    <n v="15"/>
    <n v="100"/>
    <s v="GT"/>
    <n v="99"/>
    <s v="PASS"/>
    <x v="0"/>
  </r>
  <r>
    <s v="1-5-patient_gender_is_present-"/>
    <n v="155"/>
    <s v="Summit Community Hospital 235"/>
    <x v="4"/>
    <n v="15"/>
    <n v="15"/>
    <n v="100"/>
    <s v="GT"/>
    <n v="99"/>
    <s v="PASS"/>
    <x v="0"/>
  </r>
  <r>
    <s v="1-6-patient_address_street_is_present-"/>
    <n v="155"/>
    <s v="Summit Community Hospital 235"/>
    <x v="5"/>
    <n v="15"/>
    <n v="15"/>
    <n v="100"/>
    <s v="GT"/>
    <n v="85"/>
    <s v="PASS"/>
    <x v="0"/>
  </r>
  <r>
    <s v="1-7-_patient_address_city_is_present-_x0009_"/>
    <n v="155"/>
    <s v="Summit Community Hospital 235"/>
    <x v="6"/>
    <n v="15"/>
    <n v="15"/>
    <n v="100"/>
    <s v="GT"/>
    <n v="85"/>
    <s v="PASS"/>
    <x v="0"/>
  </r>
  <r>
    <s v="1-8-patient_address_state_is_present-_x0009_"/>
    <n v="155"/>
    <s v="Summit Community Hospital 235"/>
    <x v="7"/>
    <n v="15"/>
    <n v="15"/>
    <n v="100"/>
    <s v="GT"/>
    <n v="85"/>
    <s v="PASS"/>
    <x v="0"/>
  </r>
  <r>
    <s v="1-9-patient_address_zip_code_is_present-_x0009_"/>
    <n v="155"/>
    <s v="Summit Community Hospital 235"/>
    <x v="8"/>
    <n v="15"/>
    <n v="15"/>
    <n v="100"/>
    <s v="GT"/>
    <n v="85"/>
    <s v="PASS"/>
    <x v="0"/>
  </r>
  <r>
    <s v="1-10-patient_complete_address_is_present-"/>
    <n v="155"/>
    <s v="Summit Community Hospital 235"/>
    <x v="9"/>
    <n v="15"/>
    <n v="15"/>
    <n v="100"/>
    <s v="GT"/>
    <n v="85"/>
    <s v="PASS"/>
    <x v="0"/>
  </r>
  <r>
    <s v="1-11-patient_race_is_present-"/>
    <n v="155"/>
    <s v="Summit Community Hospital 235"/>
    <x v="10"/>
    <n v="15"/>
    <n v="15"/>
    <n v="100"/>
    <s v="GT"/>
    <n v="95"/>
    <s v="PASS"/>
    <x v="0"/>
  </r>
  <r>
    <s v="1-12-patient_ethnicity_is_present-"/>
    <n v="155"/>
    <s v="Summit Community Hospital 235"/>
    <x v="11"/>
    <n v="15"/>
    <n v="15"/>
    <n v="100"/>
    <s v="GT"/>
    <n v="95"/>
    <s v="PASS"/>
    <x v="0"/>
  </r>
  <r>
    <s v="1-13-patient_phone_number_is_present-"/>
    <n v="155"/>
    <s v="Summit Community Hospital 235"/>
    <x v="12"/>
    <n v="15"/>
    <n v="15"/>
    <n v="100"/>
    <s v="GT"/>
    <n v="90"/>
    <s v="PASS"/>
    <x v="0"/>
  </r>
  <r>
    <s v="1-14-patient_email_is_present-"/>
    <n v="155"/>
    <s v="Summit Community Hospital 235"/>
    <x v="13"/>
    <n v="9"/>
    <n v="15"/>
    <n v="60"/>
    <s v="GT"/>
    <n v="90"/>
    <s v="FAIL"/>
    <x v="0"/>
  </r>
  <r>
    <s v="1-15-mother’s_maiden_name_is_present-"/>
    <n v="155"/>
    <s v="Summit Community Hospital 235"/>
    <x v="14"/>
    <n v="8"/>
    <n v="15"/>
    <n v="53.33"/>
    <s v="GT"/>
    <n v="90"/>
    <s v="FAIL"/>
    <x v="0"/>
  </r>
  <r>
    <s v="1-16-responsible_person_first_name_is_present-"/>
    <n v="155"/>
    <s v="Summit Community Hospital 235"/>
    <x v="15"/>
    <n v="14"/>
    <n v="15"/>
    <n v="93.33"/>
    <s v="GT"/>
    <n v="90"/>
    <s v="PASS"/>
    <x v="0"/>
  </r>
  <r>
    <s v="1-17-responsible_person_last_name_is_present-"/>
    <n v="155"/>
    <s v="Summit Community Hospital 235"/>
    <x v="16"/>
    <n v="14"/>
    <n v="15"/>
    <n v="93.33"/>
    <s v="GT"/>
    <n v="90"/>
    <s v="PASS"/>
    <x v="0"/>
  </r>
  <r>
    <s v="1-18-vaccine_administration_code_is_present-"/>
    <n v="155"/>
    <s v="Summit Community Hospital 235"/>
    <x v="17"/>
    <n v="110"/>
    <n v="110"/>
    <n v="100"/>
    <s v="GT"/>
    <n v="99"/>
    <s v="PASS"/>
    <x v="0"/>
  </r>
  <r>
    <s v="1-19-vaccine_administration_date_is_present-"/>
    <n v="155"/>
    <s v="Summit Community Hospital 235"/>
    <x v="18"/>
    <n v="110"/>
    <n v="110"/>
    <n v="100"/>
    <s v="GT"/>
    <n v="99"/>
    <s v="PASS"/>
    <x v="0"/>
  </r>
  <r>
    <s v="1-20-vaccine_information_source_(e-g-_admin/historical_indicator)_is_present-"/>
    <n v="155"/>
    <s v="Summit Community Hospital 235"/>
    <x v="19"/>
    <n v="110"/>
    <n v="110"/>
    <n v="100"/>
    <s v="GT"/>
    <n v="99"/>
    <s v="PASS"/>
    <x v="0"/>
  </r>
  <r>
    <s v="1-21-vaccine_lot_number_is_present-"/>
    <n v="155"/>
    <s v="Summit Community Hospital 235"/>
    <x v="20"/>
    <n v="110"/>
    <n v="110"/>
    <n v="100"/>
    <s v="GT"/>
    <n v="99"/>
    <s v="PASS"/>
    <x v="0"/>
  </r>
  <r>
    <s v="1-22-vaccine_lot_expiration_date_is_present-"/>
    <n v="155"/>
    <s v="Summit Community Hospital 235"/>
    <x v="21"/>
    <n v="110"/>
    <n v="110"/>
    <n v="100"/>
    <s v="GT"/>
    <n v="99"/>
    <s v="PASS"/>
    <x v="0"/>
  </r>
  <r>
    <s v="1-23-vaccine_eligibility_code_is_present-"/>
    <n v="155"/>
    <s v="Summit Community Hospital 235"/>
    <x v="22"/>
    <n v="110"/>
    <n v="110"/>
    <n v="100"/>
    <s v="GT"/>
    <n v="99"/>
    <s v="PASS"/>
    <x v="0"/>
  </r>
  <r>
    <s v="1-24-vaccine_funding_source_is_present-"/>
    <n v="155"/>
    <s v="Summit Community Hospital 235"/>
    <x v="23"/>
    <n v="110"/>
    <n v="110"/>
    <n v="100"/>
    <s v="GT"/>
    <n v="99"/>
    <s v="PASS"/>
    <x v="0"/>
  </r>
  <r>
    <s v="2-1-patients_born_on_the_first_of_the_month_do_not_exceed_normal_distribution_of_birth_dates-"/>
    <n v="155"/>
    <s v="Summit Community Hospital 235"/>
    <x v="24"/>
    <n v="0"/>
    <n v="15"/>
    <n v="0"/>
    <s v="LT"/>
    <n v="4"/>
    <s v="PASS"/>
    <x v="0"/>
  </r>
  <r>
    <s v="2-2-patients_born_on_the_15th_of_the_month_do_not_exceed_normal_distribution_of_birth_dates-"/>
    <n v="155"/>
    <s v="Summit Community Hospital 235"/>
    <x v="25"/>
    <n v="0"/>
    <n v="15"/>
    <n v="0"/>
    <s v="LT"/>
    <n v="4"/>
    <s v="PASS"/>
    <x v="0"/>
  </r>
  <r>
    <s v="2-3-patients_born_on_the_last_day_of_the_month_do_not_exceed_normal_distribution_of_birth_dates-"/>
    <n v="155"/>
    <s v="Summit Community Hospital 235"/>
    <x v="26"/>
    <n v="2"/>
    <n v="15"/>
    <n v="13.33"/>
    <s v="LT"/>
    <n v="4"/>
    <s v="FAIL"/>
    <x v="0"/>
  </r>
  <r>
    <s v="2-4-patient_has_more_vaccinations_than_expected-"/>
    <n v="155"/>
    <s v="Summit Community Hospital 235"/>
    <x v="27"/>
    <n v="0"/>
    <n v="15"/>
    <n v="0"/>
    <s v="LT"/>
    <n v="1"/>
    <s v="PASS"/>
    <x v="0"/>
  </r>
  <r>
    <s v="2-5-vaccine_administration_date_is_after_vaccine_lot_expiration_date-"/>
    <n v="155"/>
    <s v="Summit Community Hospital 235"/>
    <x v="28"/>
    <n v="0"/>
    <n v="110"/>
    <n v="0"/>
    <s v="LT"/>
    <n v="1"/>
    <s v="PASS"/>
    <x v="0"/>
  </r>
  <r>
    <s v="2-6-vaccine_administration_date_is_before_birth_date-"/>
    <n v="155"/>
    <s v="Summit Community Hospital 235"/>
    <x v="29"/>
    <n v="0"/>
    <n v="110"/>
    <n v="0"/>
    <s v="LT"/>
    <n v="1"/>
    <s v="PASS"/>
    <x v="0"/>
  </r>
  <r>
    <s v="2-7-vaccine_administration_dates_on_the_first_day_of_the_month_do_not_exceed_normal_distribution_of_administrations_dates-"/>
    <n v="155"/>
    <s v="Summit Community Hospital 235"/>
    <x v="30"/>
    <n v="6"/>
    <n v="110"/>
    <n v="5.45"/>
    <s v="LT"/>
    <n v="4"/>
    <s v="FAIL"/>
    <x v="0"/>
  </r>
  <r>
    <s v="2-8-vaccine_administration_dates_on_the_15th_of_the_month_do_not_exceed_normal_distribution_of_administration_dates-"/>
    <n v="155"/>
    <s v="Summit Community Hospital 235"/>
    <x v="31"/>
    <n v="2"/>
    <n v="110"/>
    <n v="1.82"/>
    <s v="LT"/>
    <n v="4"/>
    <s v="PASS"/>
    <x v="0"/>
  </r>
  <r>
    <s v="2-9-vaccine_administration_dates_on_the_last_day_of_the_month_do_not_exceed_normal_distribution_of_administration_dates-"/>
    <n v="155"/>
    <s v="Summit Community Hospital 235"/>
    <x v="32"/>
    <n v="5"/>
    <n v="110"/>
    <n v="4.55"/>
    <s v="LT"/>
    <n v="4"/>
    <s v="FAIL"/>
    <x v="0"/>
  </r>
  <r>
    <s v="2-10-vaccine_administration_code_was_administered_at_an_improbable_age-"/>
    <n v="155"/>
    <s v="Summit Community Hospital 235"/>
    <x v="33"/>
    <n v="0"/>
    <n v="110"/>
    <n v="0"/>
    <s v="LT"/>
    <n v="1"/>
    <s v="PASS"/>
    <x v="0"/>
  </r>
  <r>
    <s v="2-11-vaccine_administration_code_is_not_specific_for_administered_vaccination_event-"/>
    <n v="155"/>
    <s v="Summit Community Hospital 235"/>
    <x v="34"/>
    <n v="0"/>
    <n v="110"/>
    <n v="0"/>
    <s v="LT"/>
    <n v="1"/>
    <s v="PASS"/>
    <x v="0"/>
  </r>
  <r>
    <s v="2-12-vaccine_lot_number_has_an_invalid_prefix-"/>
    <n v="155"/>
    <s v="Summit Community Hospital 235"/>
    <x v="35"/>
    <n v="0"/>
    <n v="110"/>
    <n v="0"/>
    <s v="LT"/>
    <n v="1"/>
    <s v="PASS"/>
    <x v="0"/>
  </r>
  <r>
    <s v="2-13-vaccine_lot_number_has_an_invalid_infix-"/>
    <n v="155"/>
    <s v="Summit Community Hospital 235"/>
    <x v="36"/>
    <n v="0"/>
    <n v="110"/>
    <n v="0"/>
    <s v="LT"/>
    <n v="1"/>
    <s v="PASS"/>
    <x v="0"/>
  </r>
  <r>
    <s v="2-14-vaccine_lot_number_has_an_invalid_suffix-"/>
    <n v="155"/>
    <s v="Summit Community Hospital 235"/>
    <x v="37"/>
    <n v="0"/>
    <n v="110"/>
    <n v="0"/>
    <s v="LT"/>
    <n v="1"/>
    <s v="PASS"/>
    <x v="0"/>
  </r>
  <r>
    <s v="2-15-vaccine_lot_number_contains_at_least_one_invalid_character-"/>
    <n v="155"/>
    <s v="Summit Community Hospital 235"/>
    <x v="38"/>
    <n v="0"/>
    <n v="110"/>
    <n v="0"/>
    <s v="LT"/>
    <n v="1"/>
    <s v="PASS"/>
    <x v="0"/>
  </r>
  <r>
    <s v="2-16-vaccine_lot_number_is_too_short-"/>
    <n v="155"/>
    <s v="Summit Community Hospital 235"/>
    <x v="39"/>
    <n v="0"/>
    <n v="110"/>
    <n v="0"/>
    <s v="LT"/>
    <n v="1"/>
    <s v="PASS"/>
    <x v="0"/>
  </r>
  <r>
    <s v="2-17-vaccine_administration_code_is_unrecognized-"/>
    <n v="155"/>
    <s v="Summit Community Hospital 235"/>
    <x v="40"/>
    <n v="0"/>
    <n v="110"/>
    <n v="0"/>
    <s v="LT"/>
    <n v="1"/>
    <s v="PASS"/>
    <x v="0"/>
  </r>
  <r>
    <s v="2-18-vaccine_manufacturer_is_unrecognized-"/>
    <n v="155"/>
    <s v="Summit Community Hospital 235"/>
    <x v="41"/>
    <n v="0"/>
    <n v="110"/>
    <n v="0"/>
    <s v="LT"/>
    <n v="1"/>
    <s v="PASS"/>
    <x v="0"/>
  </r>
  <r>
    <s v="2-19-vaccine_administration_route_is_unrecognized-"/>
    <n v="155"/>
    <s v="Summit Community Hospital 235"/>
    <x v="42"/>
    <n v="0"/>
    <n v="110"/>
    <n v="0"/>
    <s v="LT"/>
    <n v="1"/>
    <s v="PASS"/>
    <x v="0"/>
  </r>
  <r>
    <s v="2-20-vaccine_body_site_is_unrecognized-"/>
    <n v="155"/>
    <s v="Summit Community Hospital 235"/>
    <x v="43"/>
    <n v="0"/>
    <n v="110"/>
    <n v="0"/>
    <s v="LT"/>
    <n v="1"/>
    <s v="PASS"/>
    <x v="0"/>
  </r>
  <r>
    <s v="2-21-vaccination_information_source_is_administered_but_appeared_to_be_historical-"/>
    <n v="155"/>
    <s v="Summit Community Hospital 235"/>
    <x v="44"/>
    <n v="0"/>
    <n v="110"/>
    <n v="0"/>
    <s v="NONE"/>
    <s v="NONE"/>
    <s v="NONE"/>
    <x v="0"/>
  </r>
  <r>
    <s v="2-22-_funding_source_does_not_match_eligibility_code"/>
    <n v="155"/>
    <s v="Summit Community Hospital 235"/>
    <x v="45"/>
    <n v="2"/>
    <n v="110"/>
    <n v="1.82"/>
    <s v="NONE"/>
    <s v="NONE"/>
    <s v="NONE"/>
    <x v="0"/>
  </r>
  <r>
    <s v="3-1-administered_vaccination_events_are_entered_into_the_iis_within_one_calendar_day_from_administration_date-"/>
    <n v="155"/>
    <s v="Summit Community Hospital 235"/>
    <x v="46"/>
    <n v="110"/>
    <n v="110"/>
    <n v="100"/>
    <s v="GT"/>
    <n v="95"/>
    <s v="PASS"/>
    <x v="0"/>
  </r>
  <r>
    <s v="3-2-patient_entry_into_iis_≤30_days_from_birth"/>
    <n v="155"/>
    <s v="Summit Community Hospital 235"/>
    <x v="47"/>
    <n v="14"/>
    <n v="15"/>
    <n v="93.33"/>
    <s v="GT"/>
    <n v="95"/>
    <s v="FAIL"/>
    <x v="0"/>
  </r>
  <r>
    <s v="3-3-patient_entry_into_iis_30–45_days_from_birth"/>
    <n v="155"/>
    <s v="Summit Community Hospital 235"/>
    <x v="48"/>
    <n v="0"/>
    <n v="15"/>
    <n v="0"/>
    <s v="LT"/>
    <n v="5"/>
    <s v="PASS"/>
    <x v="0"/>
  </r>
  <r>
    <s v="3-4-patient_entry_into_iis_45–60_days_from_birth"/>
    <n v="155"/>
    <s v="Summit Community Hospital 235"/>
    <x v="49"/>
    <n v="0"/>
    <n v="15"/>
    <n v="0"/>
    <s v="LT"/>
    <n v="5"/>
    <s v="PASS"/>
    <x v="0"/>
  </r>
  <r>
    <s v="3-5-patient_entry_into_iis_&gt;_60_days_from_birth"/>
    <n v="155"/>
    <s v="Summit Community Hospital 235"/>
    <x v="50"/>
    <n v="1"/>
    <n v="15"/>
    <n v="6.67"/>
    <s v="LT"/>
    <n v="5"/>
    <s v="FAIL"/>
    <x v="0"/>
  </r>
  <r>
    <s v="3-6-administered_dose_entry_into_iis_2-7_days_from_admin_date"/>
    <n v="155"/>
    <s v="Summit Community Hospital 235"/>
    <x v="51"/>
    <n v="0"/>
    <n v="110"/>
    <n v="0"/>
    <s v="LT"/>
    <n v="5"/>
    <s v="PASS"/>
    <x v="0"/>
  </r>
  <r>
    <s v="3-7-administered_dose_entry_into_iis_8-14_days_from_admin_date"/>
    <n v="155"/>
    <s v="Summit Community Hospital 235"/>
    <x v="52"/>
    <n v="0"/>
    <n v="110"/>
    <n v="0"/>
    <s v="LT"/>
    <n v="5"/>
    <s v="PASS"/>
    <x v="0"/>
  </r>
  <r>
    <s v="3-8-administered_dose_entry_into_iis_&gt;_14_days_from_admin_date"/>
    <n v="155"/>
    <s v="Summit Community Hospital 235"/>
    <x v="53"/>
    <n v="0"/>
    <n v="110"/>
    <n v="0"/>
    <s v="LT"/>
    <n v="5"/>
    <s v="PASS"/>
    <x v="0"/>
  </r>
  <r>
    <s v="1-1-patient_first_name_is_present-"/>
    <n v="178"/>
    <s v="Summit General Hospital 269"/>
    <x v="0"/>
    <n v="10"/>
    <n v="10"/>
    <n v="100"/>
    <s v="GT"/>
    <n v="99"/>
    <s v="PASS"/>
    <x v="0"/>
  </r>
  <r>
    <s v="1-2-patient_middle_name_is_present-"/>
    <n v="178"/>
    <s v="Summit General Hospital 269"/>
    <x v="1"/>
    <n v="8"/>
    <n v="10"/>
    <n v="80"/>
    <s v="GT"/>
    <n v="75"/>
    <s v="PASS"/>
    <x v="0"/>
  </r>
  <r>
    <s v="1-3-patient_name_last_is_present-"/>
    <n v="178"/>
    <s v="Summit General Hospital 269"/>
    <x v="2"/>
    <n v="10"/>
    <n v="10"/>
    <n v="100"/>
    <s v="GT"/>
    <n v="99"/>
    <s v="PASS"/>
    <x v="0"/>
  </r>
  <r>
    <s v="1-4-patient_birth_date_is_present-_x0009_"/>
    <n v="178"/>
    <s v="Summit General Hospital 269"/>
    <x v="3"/>
    <n v="10"/>
    <n v="10"/>
    <n v="100"/>
    <s v="GT"/>
    <n v="99"/>
    <s v="PASS"/>
    <x v="0"/>
  </r>
  <r>
    <s v="1-5-patient_gender_is_present-"/>
    <n v="178"/>
    <s v="Summit General Hospital 269"/>
    <x v="4"/>
    <n v="10"/>
    <n v="10"/>
    <n v="100"/>
    <s v="GT"/>
    <n v="99"/>
    <s v="PASS"/>
    <x v="0"/>
  </r>
  <r>
    <s v="1-6-patient_address_street_is_present-"/>
    <n v="178"/>
    <s v="Summit General Hospital 269"/>
    <x v="5"/>
    <n v="10"/>
    <n v="10"/>
    <n v="100"/>
    <s v="GT"/>
    <n v="85"/>
    <s v="PASS"/>
    <x v="0"/>
  </r>
  <r>
    <s v="1-7-_patient_address_city_is_present-_x0009_"/>
    <n v="178"/>
    <s v="Summit General Hospital 269"/>
    <x v="6"/>
    <n v="10"/>
    <n v="10"/>
    <n v="100"/>
    <s v="GT"/>
    <n v="85"/>
    <s v="PASS"/>
    <x v="0"/>
  </r>
  <r>
    <s v="1-8-patient_address_state_is_present-_x0009_"/>
    <n v="178"/>
    <s v="Summit General Hospital 269"/>
    <x v="7"/>
    <n v="10"/>
    <n v="10"/>
    <n v="100"/>
    <s v="GT"/>
    <n v="85"/>
    <s v="PASS"/>
    <x v="0"/>
  </r>
  <r>
    <s v="1-9-patient_address_zip_code_is_present-_x0009_"/>
    <n v="178"/>
    <s v="Summit General Hospital 269"/>
    <x v="8"/>
    <n v="10"/>
    <n v="10"/>
    <n v="100"/>
    <s v="GT"/>
    <n v="85"/>
    <s v="PASS"/>
    <x v="0"/>
  </r>
  <r>
    <s v="1-10-patient_complete_address_is_present-"/>
    <n v="178"/>
    <s v="Summit General Hospital 269"/>
    <x v="9"/>
    <n v="10"/>
    <n v="10"/>
    <n v="100"/>
    <s v="GT"/>
    <n v="85"/>
    <s v="PASS"/>
    <x v="0"/>
  </r>
  <r>
    <s v="1-11-patient_race_is_present-"/>
    <n v="178"/>
    <s v="Summit General Hospital 269"/>
    <x v="10"/>
    <n v="10"/>
    <n v="10"/>
    <n v="100"/>
    <s v="GT"/>
    <n v="95"/>
    <s v="PASS"/>
    <x v="0"/>
  </r>
  <r>
    <s v="1-12-patient_ethnicity_is_present-"/>
    <n v="178"/>
    <s v="Summit General Hospital 269"/>
    <x v="11"/>
    <n v="10"/>
    <n v="10"/>
    <n v="100"/>
    <s v="GT"/>
    <n v="95"/>
    <s v="PASS"/>
    <x v="0"/>
  </r>
  <r>
    <s v="1-13-patient_phone_number_is_present-"/>
    <n v="178"/>
    <s v="Summit General Hospital 269"/>
    <x v="12"/>
    <n v="10"/>
    <n v="10"/>
    <n v="100"/>
    <s v="GT"/>
    <n v="90"/>
    <s v="PASS"/>
    <x v="0"/>
  </r>
  <r>
    <s v="1-14-patient_email_is_present-"/>
    <n v="178"/>
    <s v="Summit General Hospital 269"/>
    <x v="13"/>
    <n v="1"/>
    <n v="10"/>
    <n v="10"/>
    <s v="GT"/>
    <n v="90"/>
    <s v="FAIL"/>
    <x v="0"/>
  </r>
  <r>
    <s v="1-15-mother’s_maiden_name_is_present-"/>
    <n v="178"/>
    <s v="Summit General Hospital 269"/>
    <x v="14"/>
    <n v="4"/>
    <n v="10"/>
    <n v="40"/>
    <s v="GT"/>
    <n v="90"/>
    <s v="FAIL"/>
    <x v="0"/>
  </r>
  <r>
    <s v="1-16-responsible_person_first_name_is_present-"/>
    <n v="178"/>
    <s v="Summit General Hospital 269"/>
    <x v="15"/>
    <n v="7"/>
    <n v="10"/>
    <n v="70"/>
    <s v="GT"/>
    <n v="90"/>
    <s v="FAIL"/>
    <x v="0"/>
  </r>
  <r>
    <s v="1-17-responsible_person_last_name_is_present-"/>
    <n v="178"/>
    <s v="Summit General Hospital 269"/>
    <x v="16"/>
    <n v="7"/>
    <n v="10"/>
    <n v="70"/>
    <s v="GT"/>
    <n v="90"/>
    <s v="FAIL"/>
    <x v="0"/>
  </r>
  <r>
    <s v="1-18-vaccine_administration_code_is_present-"/>
    <n v="178"/>
    <s v="Summit General Hospital 269"/>
    <x v="17"/>
    <n v="42"/>
    <n v="42"/>
    <n v="100"/>
    <s v="GT"/>
    <n v="99"/>
    <s v="PASS"/>
    <x v="0"/>
  </r>
  <r>
    <s v="1-19-vaccine_administration_date_is_present-"/>
    <n v="178"/>
    <s v="Summit General Hospital 269"/>
    <x v="18"/>
    <n v="42"/>
    <n v="42"/>
    <n v="100"/>
    <s v="GT"/>
    <n v="99"/>
    <s v="PASS"/>
    <x v="0"/>
  </r>
  <r>
    <s v="1-20-vaccine_information_source_(e-g-_admin/historical_indicator)_is_present-"/>
    <n v="178"/>
    <s v="Summit General Hospital 269"/>
    <x v="19"/>
    <n v="42"/>
    <n v="42"/>
    <n v="100"/>
    <s v="GT"/>
    <n v="99"/>
    <s v="PASS"/>
    <x v="0"/>
  </r>
  <r>
    <s v="1-21-vaccine_lot_number_is_present-"/>
    <n v="178"/>
    <s v="Summit General Hospital 269"/>
    <x v="20"/>
    <n v="42"/>
    <n v="42"/>
    <n v="100"/>
    <s v="GT"/>
    <n v="99"/>
    <s v="PASS"/>
    <x v="0"/>
  </r>
  <r>
    <s v="1-22-vaccine_lot_expiration_date_is_present-"/>
    <n v="178"/>
    <s v="Summit General Hospital 269"/>
    <x v="21"/>
    <n v="42"/>
    <n v="42"/>
    <n v="100"/>
    <s v="GT"/>
    <n v="99"/>
    <s v="PASS"/>
    <x v="0"/>
  </r>
  <r>
    <s v="1-23-vaccine_eligibility_code_is_present-"/>
    <n v="178"/>
    <s v="Summit General Hospital 269"/>
    <x v="22"/>
    <n v="42"/>
    <n v="42"/>
    <n v="100"/>
    <s v="GT"/>
    <n v="99"/>
    <s v="PASS"/>
    <x v="0"/>
  </r>
  <r>
    <s v="1-24-vaccine_funding_source_is_present-"/>
    <n v="178"/>
    <s v="Summit General Hospital 269"/>
    <x v="23"/>
    <n v="42"/>
    <n v="42"/>
    <n v="100"/>
    <s v="GT"/>
    <n v="99"/>
    <s v="PASS"/>
    <x v="0"/>
  </r>
  <r>
    <s v="2-1-patients_born_on_the_first_of_the_month_do_not_exceed_normal_distribution_of_birth_dates-"/>
    <n v="178"/>
    <s v="Summit General Hospital 269"/>
    <x v="24"/>
    <n v="0"/>
    <n v="10"/>
    <n v="0"/>
    <s v="LT"/>
    <n v="4"/>
    <s v="PASS"/>
    <x v="0"/>
  </r>
  <r>
    <s v="2-2-patients_born_on_the_15th_of_the_month_do_not_exceed_normal_distribution_of_birth_dates-"/>
    <n v="178"/>
    <s v="Summit General Hospital 269"/>
    <x v="25"/>
    <n v="0"/>
    <n v="10"/>
    <n v="0"/>
    <s v="LT"/>
    <n v="4"/>
    <s v="PASS"/>
    <x v="0"/>
  </r>
  <r>
    <s v="2-3-patients_born_on_the_last_day_of_the_month_do_not_exceed_normal_distribution_of_birth_dates-"/>
    <n v="178"/>
    <s v="Summit General Hospital 269"/>
    <x v="26"/>
    <n v="0"/>
    <n v="10"/>
    <n v="0"/>
    <s v="LT"/>
    <n v="4"/>
    <s v="PASS"/>
    <x v="0"/>
  </r>
  <r>
    <s v="2-4-patient_has_more_vaccinations_than_expected-"/>
    <n v="178"/>
    <s v="Summit General Hospital 269"/>
    <x v="27"/>
    <n v="0"/>
    <n v="10"/>
    <n v="0"/>
    <s v="LT"/>
    <n v="1"/>
    <s v="PASS"/>
    <x v="0"/>
  </r>
  <r>
    <s v="2-5-vaccine_administration_date_is_after_vaccine_lot_expiration_date-"/>
    <n v="178"/>
    <s v="Summit General Hospital 269"/>
    <x v="28"/>
    <n v="0"/>
    <n v="42"/>
    <n v="0"/>
    <s v="LT"/>
    <n v="1"/>
    <s v="PASS"/>
    <x v="0"/>
  </r>
  <r>
    <s v="2-6-vaccine_administration_date_is_before_birth_date-"/>
    <n v="178"/>
    <s v="Summit General Hospital 269"/>
    <x v="29"/>
    <n v="0"/>
    <n v="42"/>
    <n v="0"/>
    <s v="LT"/>
    <n v="1"/>
    <s v="PASS"/>
    <x v="0"/>
  </r>
  <r>
    <s v="2-7-vaccine_administration_dates_on_the_first_day_of_the_month_do_not_exceed_normal_distribution_of_administrations_dates-"/>
    <n v="178"/>
    <s v="Summit General Hospital 269"/>
    <x v="30"/>
    <n v="0"/>
    <n v="42"/>
    <n v="0"/>
    <s v="LT"/>
    <n v="4"/>
    <s v="PASS"/>
    <x v="0"/>
  </r>
  <r>
    <s v="2-8-vaccine_administration_dates_on_the_15th_of_the_month_do_not_exceed_normal_distribution_of_administration_dates-"/>
    <n v="178"/>
    <s v="Summit General Hospital 269"/>
    <x v="31"/>
    <n v="3"/>
    <n v="42"/>
    <n v="7.14"/>
    <s v="LT"/>
    <n v="4"/>
    <s v="FAIL"/>
    <x v="0"/>
  </r>
  <r>
    <s v="2-9-vaccine_administration_dates_on_the_last_day_of_the_month_do_not_exceed_normal_distribution_of_administration_dates-"/>
    <n v="178"/>
    <s v="Summit General Hospital 269"/>
    <x v="32"/>
    <n v="0"/>
    <n v="42"/>
    <n v="0"/>
    <s v="LT"/>
    <n v="4"/>
    <s v="PASS"/>
    <x v="0"/>
  </r>
  <r>
    <s v="2-10-vaccine_administration_code_was_administered_at_an_improbable_age-"/>
    <n v="178"/>
    <s v="Summit General Hospital 269"/>
    <x v="33"/>
    <n v="6"/>
    <n v="42"/>
    <n v="14.29"/>
    <s v="LT"/>
    <n v="1"/>
    <s v="FAIL"/>
    <x v="0"/>
  </r>
  <r>
    <s v="2-11-vaccine_administration_code_is_not_specific_for_administered_vaccination_event-"/>
    <n v="178"/>
    <s v="Summit General Hospital 269"/>
    <x v="34"/>
    <n v="0"/>
    <n v="42"/>
    <n v="0"/>
    <s v="LT"/>
    <n v="1"/>
    <s v="PASS"/>
    <x v="0"/>
  </r>
  <r>
    <s v="2-12-vaccine_lot_number_has_an_invalid_prefix-"/>
    <n v="178"/>
    <s v="Summit General Hospital 269"/>
    <x v="35"/>
    <n v="0"/>
    <n v="42"/>
    <n v="0"/>
    <s v="LT"/>
    <n v="1"/>
    <s v="PASS"/>
    <x v="0"/>
  </r>
  <r>
    <s v="2-13-vaccine_lot_number_has_an_invalid_infix-"/>
    <n v="178"/>
    <s v="Summit General Hospital 269"/>
    <x v="36"/>
    <n v="0"/>
    <n v="42"/>
    <n v="0"/>
    <s v="LT"/>
    <n v="1"/>
    <s v="PASS"/>
    <x v="0"/>
  </r>
  <r>
    <s v="2-14-vaccine_lot_number_has_an_invalid_suffix-"/>
    <n v="178"/>
    <s v="Summit General Hospital 269"/>
    <x v="37"/>
    <n v="0"/>
    <n v="42"/>
    <n v="0"/>
    <s v="LT"/>
    <n v="1"/>
    <s v="PASS"/>
    <x v="0"/>
  </r>
  <r>
    <s v="2-15-vaccine_lot_number_contains_at_least_one_invalid_character-"/>
    <n v="178"/>
    <s v="Summit General Hospital 269"/>
    <x v="38"/>
    <n v="0"/>
    <n v="42"/>
    <n v="0"/>
    <s v="LT"/>
    <n v="1"/>
    <s v="PASS"/>
    <x v="0"/>
  </r>
  <r>
    <s v="2-16-vaccine_lot_number_is_too_short-"/>
    <n v="178"/>
    <s v="Summit General Hospital 269"/>
    <x v="39"/>
    <n v="0"/>
    <n v="42"/>
    <n v="0"/>
    <s v="LT"/>
    <n v="1"/>
    <s v="PASS"/>
    <x v="0"/>
  </r>
  <r>
    <s v="2-17-vaccine_administration_code_is_unrecognized-"/>
    <n v="178"/>
    <s v="Summit General Hospital 269"/>
    <x v="40"/>
    <n v="0"/>
    <n v="42"/>
    <n v="0"/>
    <s v="LT"/>
    <n v="1"/>
    <s v="PASS"/>
    <x v="0"/>
  </r>
  <r>
    <s v="2-18-vaccine_manufacturer_is_unrecognized-"/>
    <n v="178"/>
    <s v="Summit General Hospital 269"/>
    <x v="41"/>
    <n v="0"/>
    <n v="42"/>
    <n v="0"/>
    <s v="LT"/>
    <n v="1"/>
    <s v="PASS"/>
    <x v="0"/>
  </r>
  <r>
    <s v="2-19-vaccine_administration_route_is_unrecognized-"/>
    <n v="178"/>
    <s v="Summit General Hospital 269"/>
    <x v="42"/>
    <n v="0"/>
    <n v="42"/>
    <n v="0"/>
    <s v="LT"/>
    <n v="1"/>
    <s v="PASS"/>
    <x v="0"/>
  </r>
  <r>
    <s v="2-20-vaccine_body_site_is_unrecognized-"/>
    <n v="178"/>
    <s v="Summit General Hospital 269"/>
    <x v="43"/>
    <n v="0"/>
    <n v="42"/>
    <n v="0"/>
    <s v="LT"/>
    <n v="1"/>
    <s v="PASS"/>
    <x v="0"/>
  </r>
  <r>
    <s v="2-21-vaccination_information_source_is_administered_but_appeared_to_be_historical-"/>
    <n v="178"/>
    <s v="Summit General Hospital 269"/>
    <x v="44"/>
    <n v="0"/>
    <n v="42"/>
    <n v="0"/>
    <s v="NONE"/>
    <s v="NONE"/>
    <s v="NONE"/>
    <x v="0"/>
  </r>
  <r>
    <s v="2-22-_funding_source_does_not_match_eligibility_code"/>
    <n v="178"/>
    <s v="Summit General Hospital 269"/>
    <x v="45"/>
    <n v="0"/>
    <n v="42"/>
    <n v="0"/>
    <s v="NONE"/>
    <s v="NONE"/>
    <s v="NONE"/>
    <x v="0"/>
  </r>
  <r>
    <s v="3-1-administered_vaccination_events_are_entered_into_the_iis_within_one_calendar_day_from_administration_date-"/>
    <n v="178"/>
    <s v="Summit General Hospital 269"/>
    <x v="46"/>
    <n v="42"/>
    <n v="42"/>
    <n v="100"/>
    <s v="GT"/>
    <n v="95"/>
    <s v="PASS"/>
    <x v="0"/>
  </r>
  <r>
    <s v="3-2-patient_entry_into_iis_≤30_days_from_birth"/>
    <n v="178"/>
    <s v="Summit General Hospital 269"/>
    <x v="47"/>
    <n v="9"/>
    <n v="10"/>
    <n v="90"/>
    <s v="GT"/>
    <n v="95"/>
    <s v="FAIL"/>
    <x v="0"/>
  </r>
  <r>
    <s v="3-3-patient_entry_into_iis_30–45_days_from_birth"/>
    <n v="178"/>
    <s v="Summit General Hospital 269"/>
    <x v="48"/>
    <n v="0"/>
    <n v="10"/>
    <n v="0"/>
    <s v="LT"/>
    <n v="5"/>
    <s v="PASS"/>
    <x v="0"/>
  </r>
  <r>
    <s v="3-4-patient_entry_into_iis_45–60_days_from_birth"/>
    <n v="178"/>
    <s v="Summit General Hospital 269"/>
    <x v="49"/>
    <n v="0"/>
    <n v="10"/>
    <n v="0"/>
    <s v="LT"/>
    <n v="5"/>
    <s v="PASS"/>
    <x v="0"/>
  </r>
  <r>
    <s v="3-5-patient_entry_into_iis_&gt;_60_days_from_birth"/>
    <n v="178"/>
    <s v="Summit General Hospital 269"/>
    <x v="50"/>
    <n v="1"/>
    <n v="10"/>
    <n v="10"/>
    <s v="LT"/>
    <n v="5"/>
    <s v="FAIL"/>
    <x v="0"/>
  </r>
  <r>
    <s v="3-6-administered_dose_entry_into_iis_2-7_days_from_admin_date"/>
    <n v="178"/>
    <s v="Summit General Hospital 269"/>
    <x v="51"/>
    <n v="0"/>
    <n v="42"/>
    <n v="0"/>
    <s v="LT"/>
    <n v="5"/>
    <s v="PASS"/>
    <x v="0"/>
  </r>
  <r>
    <s v="3-7-administered_dose_entry_into_iis_8-14_days_from_admin_date"/>
    <n v="178"/>
    <s v="Summit General Hospital 269"/>
    <x v="52"/>
    <n v="0"/>
    <n v="42"/>
    <n v="0"/>
    <s v="LT"/>
    <n v="5"/>
    <s v="PASS"/>
    <x v="0"/>
  </r>
  <r>
    <s v="3-8-administered_dose_entry_into_iis_&gt;_14_days_from_admin_date"/>
    <n v="178"/>
    <s v="Summit General Hospital 269"/>
    <x v="53"/>
    <n v="0"/>
    <n v="42"/>
    <n v="0"/>
    <s v="LT"/>
    <n v="5"/>
    <s v="PASS"/>
    <x v="0"/>
  </r>
  <r>
    <s v="1-1-patient_first_name_is_present-"/>
    <n v="17"/>
    <s v="Summit General Hospital 30"/>
    <x v="0"/>
    <n v="1237"/>
    <n v="1237"/>
    <n v="100"/>
    <s v="GT"/>
    <n v="99"/>
    <s v="PASS"/>
    <x v="6"/>
  </r>
  <r>
    <s v="1-2-patient_middle_name_is_present-"/>
    <n v="17"/>
    <s v="Summit General Hospital 30"/>
    <x v="1"/>
    <n v="1109"/>
    <n v="1237"/>
    <n v="89.65"/>
    <s v="GT"/>
    <n v="75"/>
    <s v="PASS"/>
    <x v="6"/>
  </r>
  <r>
    <s v="1-3-patient_name_last_is_present-"/>
    <n v="17"/>
    <s v="Summit General Hospital 30"/>
    <x v="2"/>
    <n v="1237"/>
    <n v="1237"/>
    <n v="100"/>
    <s v="GT"/>
    <n v="99"/>
    <s v="PASS"/>
    <x v="6"/>
  </r>
  <r>
    <s v="1-4-patient_birth_date_is_present-_x0009_"/>
    <n v="17"/>
    <s v="Summit General Hospital 30"/>
    <x v="3"/>
    <n v="1237"/>
    <n v="1237"/>
    <n v="100"/>
    <s v="GT"/>
    <n v="99"/>
    <s v="PASS"/>
    <x v="6"/>
  </r>
  <r>
    <s v="1-5-patient_gender_is_present-"/>
    <n v="17"/>
    <s v="Summit General Hospital 30"/>
    <x v="4"/>
    <n v="1237"/>
    <n v="1237"/>
    <n v="100"/>
    <s v="GT"/>
    <n v="99"/>
    <s v="PASS"/>
    <x v="6"/>
  </r>
  <r>
    <s v="1-6-patient_address_street_is_present-"/>
    <n v="17"/>
    <s v="Summit General Hospital 30"/>
    <x v="5"/>
    <n v="1237"/>
    <n v="1237"/>
    <n v="100"/>
    <s v="GT"/>
    <n v="85"/>
    <s v="PASS"/>
    <x v="6"/>
  </r>
  <r>
    <s v="1-7-_patient_address_city_is_present-_x0009_"/>
    <n v="17"/>
    <s v="Summit General Hospital 30"/>
    <x v="6"/>
    <n v="1237"/>
    <n v="1237"/>
    <n v="100"/>
    <s v="GT"/>
    <n v="85"/>
    <s v="PASS"/>
    <x v="6"/>
  </r>
  <r>
    <s v="1-8-patient_address_state_is_present-_x0009_"/>
    <n v="17"/>
    <s v="Summit General Hospital 30"/>
    <x v="7"/>
    <n v="1237"/>
    <n v="1237"/>
    <n v="100"/>
    <s v="GT"/>
    <n v="85"/>
    <s v="PASS"/>
    <x v="6"/>
  </r>
  <r>
    <s v="1-9-patient_address_zip_code_is_present-_x0009_"/>
    <n v="17"/>
    <s v="Summit General Hospital 30"/>
    <x v="8"/>
    <n v="1237"/>
    <n v="1237"/>
    <n v="100"/>
    <s v="GT"/>
    <n v="85"/>
    <s v="PASS"/>
    <x v="6"/>
  </r>
  <r>
    <s v="1-10-patient_complete_address_is_present-"/>
    <n v="17"/>
    <s v="Summit General Hospital 30"/>
    <x v="9"/>
    <n v="1237"/>
    <n v="1237"/>
    <n v="100"/>
    <s v="GT"/>
    <n v="85"/>
    <s v="PASS"/>
    <x v="6"/>
  </r>
  <r>
    <s v="1-11-patient_race_is_present-"/>
    <n v="17"/>
    <s v="Summit General Hospital 30"/>
    <x v="10"/>
    <n v="1237"/>
    <n v="1237"/>
    <n v="100"/>
    <s v="GT"/>
    <n v="95"/>
    <s v="PASS"/>
    <x v="6"/>
  </r>
  <r>
    <s v="1-12-patient_ethnicity_is_present-"/>
    <n v="17"/>
    <s v="Summit General Hospital 30"/>
    <x v="11"/>
    <n v="1237"/>
    <n v="1237"/>
    <n v="100"/>
    <s v="GT"/>
    <n v="95"/>
    <s v="PASS"/>
    <x v="6"/>
  </r>
  <r>
    <s v="1-13-patient_phone_number_is_present-"/>
    <n v="17"/>
    <s v="Summit General Hospital 30"/>
    <x v="12"/>
    <n v="1236"/>
    <n v="1237"/>
    <n v="99.92"/>
    <s v="GT"/>
    <n v="90"/>
    <s v="PASS"/>
    <x v="6"/>
  </r>
  <r>
    <s v="1-14-patient_email_is_present-"/>
    <n v="17"/>
    <s v="Summit General Hospital 30"/>
    <x v="13"/>
    <n v="348"/>
    <n v="1237"/>
    <n v="28.13"/>
    <s v="GT"/>
    <n v="90"/>
    <s v="FAIL"/>
    <x v="6"/>
  </r>
  <r>
    <s v="1-15-mother’s_maiden_name_is_present-"/>
    <n v="17"/>
    <s v="Summit General Hospital 30"/>
    <x v="14"/>
    <n v="472"/>
    <n v="1237"/>
    <n v="38.159999999999997"/>
    <s v="GT"/>
    <n v="90"/>
    <s v="FAIL"/>
    <x v="6"/>
  </r>
  <r>
    <s v="1-16-responsible_person_first_name_is_present-"/>
    <n v="17"/>
    <s v="Summit General Hospital 30"/>
    <x v="15"/>
    <n v="904"/>
    <n v="1237"/>
    <n v="73.08"/>
    <s v="GT"/>
    <n v="90"/>
    <s v="FAIL"/>
    <x v="6"/>
  </r>
  <r>
    <s v="1-17-responsible_person_last_name_is_present-"/>
    <n v="17"/>
    <s v="Summit General Hospital 30"/>
    <x v="16"/>
    <n v="904"/>
    <n v="1237"/>
    <n v="73.08"/>
    <s v="GT"/>
    <n v="90"/>
    <s v="FAIL"/>
    <x v="6"/>
  </r>
  <r>
    <s v="1-18-vaccine_administration_code_is_present-"/>
    <n v="17"/>
    <s v="Summit General Hospital 30"/>
    <x v="17"/>
    <n v="12972"/>
    <n v="12972"/>
    <n v="100"/>
    <s v="GT"/>
    <n v="99"/>
    <s v="PASS"/>
    <x v="6"/>
  </r>
  <r>
    <s v="1-19-vaccine_administration_date_is_present-"/>
    <n v="17"/>
    <s v="Summit General Hospital 30"/>
    <x v="18"/>
    <n v="12972"/>
    <n v="12972"/>
    <n v="100"/>
    <s v="GT"/>
    <n v="99"/>
    <s v="PASS"/>
    <x v="6"/>
  </r>
  <r>
    <s v="1-20-vaccine_information_source_(e-g-_admin/historical_indicator)_is_present-"/>
    <n v="17"/>
    <s v="Summit General Hospital 30"/>
    <x v="19"/>
    <n v="12972"/>
    <n v="12972"/>
    <n v="100"/>
    <s v="GT"/>
    <n v="99"/>
    <s v="PASS"/>
    <x v="6"/>
  </r>
  <r>
    <s v="1-21-vaccine_lot_number_is_present-"/>
    <n v="17"/>
    <s v="Summit General Hospital 30"/>
    <x v="20"/>
    <n v="12972"/>
    <n v="12972"/>
    <n v="100"/>
    <s v="GT"/>
    <n v="99"/>
    <s v="PASS"/>
    <x v="6"/>
  </r>
  <r>
    <s v="1-22-vaccine_lot_expiration_date_is_present-"/>
    <n v="17"/>
    <s v="Summit General Hospital 30"/>
    <x v="21"/>
    <n v="12972"/>
    <n v="12972"/>
    <n v="100"/>
    <s v="GT"/>
    <n v="99"/>
    <s v="PASS"/>
    <x v="6"/>
  </r>
  <r>
    <s v="1-23-vaccine_eligibility_code_is_present-"/>
    <n v="17"/>
    <s v="Summit General Hospital 30"/>
    <x v="22"/>
    <n v="12972"/>
    <n v="12972"/>
    <n v="100"/>
    <s v="GT"/>
    <n v="99"/>
    <s v="PASS"/>
    <x v="6"/>
  </r>
  <r>
    <s v="1-24-vaccine_funding_source_is_present-"/>
    <n v="17"/>
    <s v="Summit General Hospital 30"/>
    <x v="23"/>
    <n v="12972"/>
    <n v="12972"/>
    <n v="100"/>
    <s v="GT"/>
    <n v="99"/>
    <s v="PASS"/>
    <x v="6"/>
  </r>
  <r>
    <s v="2-1-patients_born_on_the_first_of_the_month_do_not_exceed_normal_distribution_of_birth_dates-"/>
    <n v="17"/>
    <s v="Summit General Hospital 30"/>
    <x v="24"/>
    <n v="37"/>
    <n v="1237"/>
    <n v="2.99"/>
    <s v="LT"/>
    <n v="4"/>
    <s v="PASS"/>
    <x v="6"/>
  </r>
  <r>
    <s v="2-2-patients_born_on_the_15th_of_the_month_do_not_exceed_normal_distribution_of_birth_dates-"/>
    <n v="17"/>
    <s v="Summit General Hospital 30"/>
    <x v="25"/>
    <n v="33"/>
    <n v="1237"/>
    <n v="2.67"/>
    <s v="LT"/>
    <n v="4"/>
    <s v="PASS"/>
    <x v="6"/>
  </r>
  <r>
    <s v="2-3-patients_born_on_the_last_day_of_the_month_do_not_exceed_normal_distribution_of_birth_dates-"/>
    <n v="17"/>
    <s v="Summit General Hospital 30"/>
    <x v="26"/>
    <n v="45"/>
    <n v="1237"/>
    <n v="3.64"/>
    <s v="LT"/>
    <n v="4"/>
    <s v="PASS"/>
    <x v="6"/>
  </r>
  <r>
    <s v="2-4-patient_has_more_vaccinations_than_expected-"/>
    <n v="17"/>
    <s v="Summit General Hospital 30"/>
    <x v="27"/>
    <n v="0"/>
    <n v="1237"/>
    <n v="0"/>
    <s v="LT"/>
    <n v="1"/>
    <s v="PASS"/>
    <x v="6"/>
  </r>
  <r>
    <s v="2-5-vaccine_administration_date_is_after_vaccine_lot_expiration_date-"/>
    <n v="17"/>
    <s v="Summit General Hospital 30"/>
    <x v="28"/>
    <n v="0"/>
    <n v="12972"/>
    <n v="0"/>
    <s v="LT"/>
    <n v="1"/>
    <s v="PASS"/>
    <x v="6"/>
  </r>
  <r>
    <s v="2-6-vaccine_administration_date_is_before_birth_date-"/>
    <n v="17"/>
    <s v="Summit General Hospital 30"/>
    <x v="29"/>
    <n v="0"/>
    <n v="12972"/>
    <n v="0"/>
    <s v="LT"/>
    <n v="1"/>
    <s v="PASS"/>
    <x v="6"/>
  </r>
  <r>
    <s v="2-7-vaccine_administration_dates_on_the_first_day_of_the_month_do_not_exceed_normal_distribution_of_administrations_dates-"/>
    <n v="17"/>
    <s v="Summit General Hospital 30"/>
    <x v="30"/>
    <n v="249"/>
    <n v="12972"/>
    <n v="1.92"/>
    <s v="LT"/>
    <n v="4"/>
    <s v="PASS"/>
    <x v="6"/>
  </r>
  <r>
    <s v="2-8-vaccine_administration_dates_on_the_15th_of_the_month_do_not_exceed_normal_distribution_of_administration_dates-"/>
    <n v="17"/>
    <s v="Summit General Hospital 30"/>
    <x v="31"/>
    <n v="412"/>
    <n v="12972"/>
    <n v="3.18"/>
    <s v="LT"/>
    <n v="4"/>
    <s v="PASS"/>
    <x v="6"/>
  </r>
  <r>
    <s v="2-9-vaccine_administration_dates_on_the_last_day_of_the_month_do_not_exceed_normal_distribution_of_administration_dates-"/>
    <n v="17"/>
    <s v="Summit General Hospital 30"/>
    <x v="32"/>
    <n v="295"/>
    <n v="12972"/>
    <n v="2.27"/>
    <s v="LT"/>
    <n v="4"/>
    <s v="PASS"/>
    <x v="6"/>
  </r>
  <r>
    <s v="2-10-vaccine_administration_code_was_administered_at_an_improbable_age-"/>
    <n v="17"/>
    <s v="Summit General Hospital 30"/>
    <x v="33"/>
    <n v="1"/>
    <n v="12972"/>
    <n v="0.01"/>
    <s v="LT"/>
    <n v="1"/>
    <s v="PASS"/>
    <x v="6"/>
  </r>
  <r>
    <s v="2-11-vaccine_administration_code_is_not_specific_for_administered_vaccination_event-"/>
    <n v="17"/>
    <s v="Summit General Hospital 30"/>
    <x v="34"/>
    <n v="0"/>
    <n v="12972"/>
    <n v="0"/>
    <s v="LT"/>
    <n v="1"/>
    <s v="PASS"/>
    <x v="6"/>
  </r>
  <r>
    <s v="2-12-vaccine_lot_number_has_an_invalid_prefix-"/>
    <n v="17"/>
    <s v="Summit General Hospital 30"/>
    <x v="35"/>
    <n v="0"/>
    <n v="12972"/>
    <n v="0"/>
    <s v="LT"/>
    <n v="1"/>
    <s v="PASS"/>
    <x v="6"/>
  </r>
  <r>
    <s v="2-13-vaccine_lot_number_has_an_invalid_infix-"/>
    <n v="17"/>
    <s v="Summit General Hospital 30"/>
    <x v="36"/>
    <n v="0"/>
    <n v="12972"/>
    <n v="0"/>
    <s v="LT"/>
    <n v="1"/>
    <s v="PASS"/>
    <x v="6"/>
  </r>
  <r>
    <s v="2-14-vaccine_lot_number_has_an_invalid_suffix-"/>
    <n v="17"/>
    <s v="Summit General Hospital 30"/>
    <x v="37"/>
    <n v="0"/>
    <n v="12972"/>
    <n v="0"/>
    <s v="LT"/>
    <n v="1"/>
    <s v="PASS"/>
    <x v="6"/>
  </r>
  <r>
    <s v="2-15-vaccine_lot_number_contains_at_least_one_invalid_character-"/>
    <n v="17"/>
    <s v="Summit General Hospital 30"/>
    <x v="38"/>
    <n v="0"/>
    <n v="12972"/>
    <n v="0"/>
    <s v="LT"/>
    <n v="1"/>
    <s v="PASS"/>
    <x v="6"/>
  </r>
  <r>
    <s v="2-16-vaccine_lot_number_is_too_short-"/>
    <n v="17"/>
    <s v="Summit General Hospital 30"/>
    <x v="39"/>
    <n v="0"/>
    <n v="12972"/>
    <n v="0"/>
    <s v="LT"/>
    <n v="1"/>
    <s v="PASS"/>
    <x v="6"/>
  </r>
  <r>
    <s v="2-17-vaccine_administration_code_is_unrecognized-"/>
    <n v="17"/>
    <s v="Summit General Hospital 30"/>
    <x v="40"/>
    <n v="0"/>
    <n v="12972"/>
    <n v="0"/>
    <s v="LT"/>
    <n v="1"/>
    <s v="PASS"/>
    <x v="6"/>
  </r>
  <r>
    <s v="2-18-vaccine_manufacturer_is_unrecognized-"/>
    <n v="17"/>
    <s v="Summit General Hospital 30"/>
    <x v="41"/>
    <n v="0"/>
    <n v="12972"/>
    <n v="0"/>
    <s v="LT"/>
    <n v="1"/>
    <s v="PASS"/>
    <x v="6"/>
  </r>
  <r>
    <s v="2-19-vaccine_administration_route_is_unrecognized-"/>
    <n v="17"/>
    <s v="Summit General Hospital 30"/>
    <x v="42"/>
    <n v="0"/>
    <n v="12972"/>
    <n v="0"/>
    <s v="LT"/>
    <n v="1"/>
    <s v="PASS"/>
    <x v="6"/>
  </r>
  <r>
    <s v="2-20-vaccine_body_site_is_unrecognized-"/>
    <n v="17"/>
    <s v="Summit General Hospital 30"/>
    <x v="43"/>
    <n v="0"/>
    <n v="12972"/>
    <n v="0"/>
    <s v="LT"/>
    <n v="1"/>
    <s v="PASS"/>
    <x v="6"/>
  </r>
  <r>
    <s v="2-21-vaccination_information_source_is_administered_but_appeared_to_be_historical-"/>
    <n v="17"/>
    <s v="Summit General Hospital 30"/>
    <x v="44"/>
    <n v="0"/>
    <n v="12972"/>
    <n v="0"/>
    <s v="NONE"/>
    <s v="NONE"/>
    <s v="NONE"/>
    <x v="6"/>
  </r>
  <r>
    <s v="2-22-_funding_source_does_not_match_eligibility_code"/>
    <n v="17"/>
    <s v="Summit General Hospital 30"/>
    <x v="45"/>
    <n v="43"/>
    <n v="12972"/>
    <n v="0.33"/>
    <s v="NONE"/>
    <s v="NONE"/>
    <s v="NONE"/>
    <x v="6"/>
  </r>
  <r>
    <s v="3-1-administered_vaccination_events_are_entered_into_the_iis_within_one_calendar_day_from_administration_date-"/>
    <n v="17"/>
    <s v="Summit General Hospital 30"/>
    <x v="46"/>
    <n v="12690"/>
    <n v="12972"/>
    <n v="97.83"/>
    <s v="GT"/>
    <n v="95"/>
    <s v="PASS"/>
    <x v="6"/>
  </r>
  <r>
    <s v="3-2-patient_entry_into_iis_≤30_days_from_birth"/>
    <n v="17"/>
    <s v="Summit General Hospital 30"/>
    <x v="47"/>
    <n v="1135"/>
    <n v="1237"/>
    <n v="91.75"/>
    <s v="GT"/>
    <n v="95"/>
    <s v="FAIL"/>
    <x v="6"/>
  </r>
  <r>
    <s v="3-3-patient_entry_into_iis_30–45_days_from_birth"/>
    <n v="17"/>
    <s v="Summit General Hospital 30"/>
    <x v="48"/>
    <n v="4"/>
    <n v="1237"/>
    <n v="0.32"/>
    <s v="LT"/>
    <n v="5"/>
    <s v="PASS"/>
    <x v="6"/>
  </r>
  <r>
    <s v="3-4-patient_entry_into_iis_45–60_days_from_birth"/>
    <n v="17"/>
    <s v="Summit General Hospital 30"/>
    <x v="49"/>
    <n v="8"/>
    <n v="1237"/>
    <n v="0.65"/>
    <s v="LT"/>
    <n v="5"/>
    <s v="PASS"/>
    <x v="6"/>
  </r>
  <r>
    <s v="3-5-patient_entry_into_iis_&gt;_60_days_from_birth"/>
    <n v="17"/>
    <s v="Summit General Hospital 30"/>
    <x v="50"/>
    <n v="90"/>
    <n v="1237"/>
    <n v="7.28"/>
    <s v="LT"/>
    <n v="5"/>
    <s v="FAIL"/>
    <x v="6"/>
  </r>
  <r>
    <s v="3-6-administered_dose_entry_into_iis_2-7_days_from_admin_date"/>
    <n v="17"/>
    <s v="Summit General Hospital 30"/>
    <x v="51"/>
    <n v="55"/>
    <n v="12972"/>
    <n v="0.42"/>
    <s v="LT"/>
    <n v="5"/>
    <s v="PASS"/>
    <x v="6"/>
  </r>
  <r>
    <s v="3-7-administered_dose_entry_into_iis_8-14_days_from_admin_date"/>
    <n v="17"/>
    <s v="Summit General Hospital 30"/>
    <x v="52"/>
    <n v="11"/>
    <n v="12972"/>
    <n v="0.08"/>
    <s v="LT"/>
    <n v="5"/>
    <s v="PASS"/>
    <x v="6"/>
  </r>
  <r>
    <s v="3-8-administered_dose_entry_into_iis_&gt;_14_days_from_admin_date"/>
    <n v="17"/>
    <s v="Summit General Hospital 30"/>
    <x v="53"/>
    <n v="216"/>
    <n v="12972"/>
    <n v="1.67"/>
    <s v="LT"/>
    <n v="5"/>
    <s v="PASS"/>
    <x v="6"/>
  </r>
  <r>
    <s v="1-1-patient_first_name_is_present-"/>
    <n v="143"/>
    <s v="Summit General Hospital 331"/>
    <x v="0"/>
    <n v="6"/>
    <n v="6"/>
    <n v="100"/>
    <s v="GT"/>
    <n v="99"/>
    <s v="PASS"/>
    <x v="0"/>
  </r>
  <r>
    <s v="1-2-patient_middle_name_is_present-"/>
    <n v="143"/>
    <s v="Summit General Hospital 331"/>
    <x v="1"/>
    <n v="4"/>
    <n v="6"/>
    <n v="66.67"/>
    <s v="GT"/>
    <n v="75"/>
    <s v="FAIL"/>
    <x v="0"/>
  </r>
  <r>
    <s v="1-3-patient_name_last_is_present-"/>
    <n v="143"/>
    <s v="Summit General Hospital 331"/>
    <x v="2"/>
    <n v="6"/>
    <n v="6"/>
    <n v="100"/>
    <s v="GT"/>
    <n v="99"/>
    <s v="PASS"/>
    <x v="0"/>
  </r>
  <r>
    <s v="1-4-patient_birth_date_is_present-_x0009_"/>
    <n v="143"/>
    <s v="Summit General Hospital 331"/>
    <x v="3"/>
    <n v="6"/>
    <n v="6"/>
    <n v="100"/>
    <s v="GT"/>
    <n v="99"/>
    <s v="PASS"/>
    <x v="0"/>
  </r>
  <r>
    <s v="1-5-patient_gender_is_present-"/>
    <n v="143"/>
    <s v="Summit General Hospital 331"/>
    <x v="4"/>
    <n v="6"/>
    <n v="6"/>
    <n v="100"/>
    <s v="GT"/>
    <n v="99"/>
    <s v="PASS"/>
    <x v="0"/>
  </r>
  <r>
    <s v="1-6-patient_address_street_is_present-"/>
    <n v="143"/>
    <s v="Summit General Hospital 331"/>
    <x v="5"/>
    <n v="6"/>
    <n v="6"/>
    <n v="100"/>
    <s v="GT"/>
    <n v="85"/>
    <s v="PASS"/>
    <x v="0"/>
  </r>
  <r>
    <s v="1-7-_patient_address_city_is_present-_x0009_"/>
    <n v="143"/>
    <s v="Summit General Hospital 331"/>
    <x v="6"/>
    <n v="6"/>
    <n v="6"/>
    <n v="100"/>
    <s v="GT"/>
    <n v="85"/>
    <s v="PASS"/>
    <x v="0"/>
  </r>
  <r>
    <s v="1-8-patient_address_state_is_present-_x0009_"/>
    <n v="143"/>
    <s v="Summit General Hospital 331"/>
    <x v="7"/>
    <n v="6"/>
    <n v="6"/>
    <n v="100"/>
    <s v="GT"/>
    <n v="85"/>
    <s v="PASS"/>
    <x v="0"/>
  </r>
  <r>
    <s v="1-9-patient_address_zip_code_is_present-_x0009_"/>
    <n v="143"/>
    <s v="Summit General Hospital 331"/>
    <x v="8"/>
    <n v="6"/>
    <n v="6"/>
    <n v="100"/>
    <s v="GT"/>
    <n v="85"/>
    <s v="PASS"/>
    <x v="0"/>
  </r>
  <r>
    <s v="1-10-patient_complete_address_is_present-"/>
    <n v="143"/>
    <s v="Summit General Hospital 331"/>
    <x v="9"/>
    <n v="6"/>
    <n v="6"/>
    <n v="100"/>
    <s v="GT"/>
    <n v="85"/>
    <s v="PASS"/>
    <x v="0"/>
  </r>
  <r>
    <s v="1-11-patient_race_is_present-"/>
    <n v="143"/>
    <s v="Summit General Hospital 331"/>
    <x v="10"/>
    <n v="6"/>
    <n v="6"/>
    <n v="100"/>
    <s v="GT"/>
    <n v="95"/>
    <s v="PASS"/>
    <x v="0"/>
  </r>
  <r>
    <s v="1-12-patient_ethnicity_is_present-"/>
    <n v="143"/>
    <s v="Summit General Hospital 331"/>
    <x v="11"/>
    <n v="6"/>
    <n v="6"/>
    <n v="100"/>
    <s v="GT"/>
    <n v="95"/>
    <s v="PASS"/>
    <x v="0"/>
  </r>
  <r>
    <s v="1-13-patient_phone_number_is_present-"/>
    <n v="143"/>
    <s v="Summit General Hospital 331"/>
    <x v="12"/>
    <n v="6"/>
    <n v="6"/>
    <n v="100"/>
    <s v="GT"/>
    <n v="90"/>
    <s v="PASS"/>
    <x v="0"/>
  </r>
  <r>
    <s v="1-14-patient_email_is_present-"/>
    <n v="143"/>
    <s v="Summit General Hospital 331"/>
    <x v="13"/>
    <n v="2"/>
    <n v="6"/>
    <n v="33.33"/>
    <s v="GT"/>
    <n v="90"/>
    <s v="FAIL"/>
    <x v="0"/>
  </r>
  <r>
    <s v="1-15-mother’s_maiden_name_is_present-"/>
    <n v="143"/>
    <s v="Summit General Hospital 331"/>
    <x v="14"/>
    <n v="3"/>
    <n v="6"/>
    <n v="50"/>
    <s v="GT"/>
    <n v="90"/>
    <s v="FAIL"/>
    <x v="0"/>
  </r>
  <r>
    <s v="1-16-responsible_person_first_name_is_present-"/>
    <n v="143"/>
    <s v="Summit General Hospital 331"/>
    <x v="15"/>
    <n v="4"/>
    <n v="6"/>
    <n v="66.67"/>
    <s v="GT"/>
    <n v="90"/>
    <s v="FAIL"/>
    <x v="0"/>
  </r>
  <r>
    <s v="1-17-responsible_person_last_name_is_present-"/>
    <n v="143"/>
    <s v="Summit General Hospital 331"/>
    <x v="16"/>
    <n v="4"/>
    <n v="6"/>
    <n v="66.67"/>
    <s v="GT"/>
    <n v="90"/>
    <s v="FAIL"/>
    <x v="0"/>
  </r>
  <r>
    <s v="1-18-vaccine_administration_code_is_present-"/>
    <n v="143"/>
    <s v="Summit General Hospital 331"/>
    <x v="17"/>
    <n v="11"/>
    <n v="11"/>
    <n v="100"/>
    <s v="GT"/>
    <n v="99"/>
    <s v="PASS"/>
    <x v="0"/>
  </r>
  <r>
    <s v="1-19-vaccine_administration_date_is_present-"/>
    <n v="143"/>
    <s v="Summit General Hospital 331"/>
    <x v="18"/>
    <n v="11"/>
    <n v="11"/>
    <n v="100"/>
    <s v="GT"/>
    <n v="99"/>
    <s v="PASS"/>
    <x v="0"/>
  </r>
  <r>
    <s v="1-20-vaccine_information_source_(e-g-_admin/historical_indicator)_is_present-"/>
    <n v="143"/>
    <s v="Summit General Hospital 331"/>
    <x v="19"/>
    <n v="11"/>
    <n v="11"/>
    <n v="100"/>
    <s v="GT"/>
    <n v="99"/>
    <s v="PASS"/>
    <x v="0"/>
  </r>
  <r>
    <s v="1-21-vaccine_lot_number_is_present-"/>
    <n v="143"/>
    <s v="Summit General Hospital 331"/>
    <x v="20"/>
    <n v="11"/>
    <n v="11"/>
    <n v="100"/>
    <s v="GT"/>
    <n v="99"/>
    <s v="PASS"/>
    <x v="0"/>
  </r>
  <r>
    <s v="1-22-vaccine_lot_expiration_date_is_present-"/>
    <n v="143"/>
    <s v="Summit General Hospital 331"/>
    <x v="21"/>
    <n v="11"/>
    <n v="11"/>
    <n v="100"/>
    <s v="GT"/>
    <n v="99"/>
    <s v="PASS"/>
    <x v="0"/>
  </r>
  <r>
    <s v="1-23-vaccine_eligibility_code_is_present-"/>
    <n v="143"/>
    <s v="Summit General Hospital 331"/>
    <x v="22"/>
    <n v="11"/>
    <n v="11"/>
    <n v="100"/>
    <s v="GT"/>
    <n v="99"/>
    <s v="PASS"/>
    <x v="0"/>
  </r>
  <r>
    <s v="1-24-vaccine_funding_source_is_present-"/>
    <n v="143"/>
    <s v="Summit General Hospital 331"/>
    <x v="23"/>
    <n v="11"/>
    <n v="11"/>
    <n v="100"/>
    <s v="GT"/>
    <n v="99"/>
    <s v="PASS"/>
    <x v="0"/>
  </r>
  <r>
    <s v="2-1-patients_born_on_the_first_of_the_month_do_not_exceed_normal_distribution_of_birth_dates-"/>
    <n v="143"/>
    <s v="Summit General Hospital 331"/>
    <x v="24"/>
    <n v="0"/>
    <n v="6"/>
    <n v="0"/>
    <s v="LT"/>
    <n v="4"/>
    <s v="PASS"/>
    <x v="0"/>
  </r>
  <r>
    <s v="2-2-patients_born_on_the_15th_of_the_month_do_not_exceed_normal_distribution_of_birth_dates-"/>
    <n v="143"/>
    <s v="Summit General Hospital 331"/>
    <x v="25"/>
    <n v="0"/>
    <n v="6"/>
    <n v="0"/>
    <s v="LT"/>
    <n v="4"/>
    <s v="PASS"/>
    <x v="0"/>
  </r>
  <r>
    <s v="2-3-patients_born_on_the_last_day_of_the_month_do_not_exceed_normal_distribution_of_birth_dates-"/>
    <n v="143"/>
    <s v="Summit General Hospital 331"/>
    <x v="26"/>
    <n v="0"/>
    <n v="6"/>
    <n v="0"/>
    <s v="LT"/>
    <n v="4"/>
    <s v="PASS"/>
    <x v="0"/>
  </r>
  <r>
    <s v="2-4-patient_has_more_vaccinations_than_expected-"/>
    <n v="143"/>
    <s v="Summit General Hospital 331"/>
    <x v="27"/>
    <n v="0"/>
    <n v="6"/>
    <n v="0"/>
    <s v="LT"/>
    <n v="1"/>
    <s v="PASS"/>
    <x v="0"/>
  </r>
  <r>
    <s v="2-5-vaccine_administration_date_is_after_vaccine_lot_expiration_date-"/>
    <n v="143"/>
    <s v="Summit General Hospital 331"/>
    <x v="28"/>
    <n v="0"/>
    <n v="11"/>
    <n v="0"/>
    <s v="LT"/>
    <n v="1"/>
    <s v="PASS"/>
    <x v="0"/>
  </r>
  <r>
    <s v="2-6-vaccine_administration_date_is_before_birth_date-"/>
    <n v="143"/>
    <s v="Summit General Hospital 331"/>
    <x v="29"/>
    <n v="0"/>
    <n v="11"/>
    <n v="0"/>
    <s v="LT"/>
    <n v="1"/>
    <s v="PASS"/>
    <x v="0"/>
  </r>
  <r>
    <s v="2-7-vaccine_administration_dates_on_the_first_day_of_the_month_do_not_exceed_normal_distribution_of_administrations_dates-"/>
    <n v="143"/>
    <s v="Summit General Hospital 331"/>
    <x v="30"/>
    <n v="0"/>
    <n v="11"/>
    <n v="0"/>
    <s v="LT"/>
    <n v="4"/>
    <s v="PASS"/>
    <x v="0"/>
  </r>
  <r>
    <s v="2-8-vaccine_administration_dates_on_the_15th_of_the_month_do_not_exceed_normal_distribution_of_administration_dates-"/>
    <n v="143"/>
    <s v="Summit General Hospital 331"/>
    <x v="31"/>
    <n v="0"/>
    <n v="11"/>
    <n v="0"/>
    <s v="LT"/>
    <n v="4"/>
    <s v="PASS"/>
    <x v="0"/>
  </r>
  <r>
    <s v="2-9-vaccine_administration_dates_on_the_last_day_of_the_month_do_not_exceed_normal_distribution_of_administration_dates-"/>
    <n v="143"/>
    <s v="Summit General Hospital 331"/>
    <x v="32"/>
    <n v="0"/>
    <n v="11"/>
    <n v="0"/>
    <s v="LT"/>
    <n v="4"/>
    <s v="PASS"/>
    <x v="0"/>
  </r>
  <r>
    <s v="2-10-vaccine_administration_code_was_administered_at_an_improbable_age-"/>
    <n v="143"/>
    <s v="Summit General Hospital 331"/>
    <x v="33"/>
    <n v="2"/>
    <n v="11"/>
    <n v="18.18"/>
    <s v="LT"/>
    <n v="1"/>
    <s v="FAIL"/>
    <x v="0"/>
  </r>
  <r>
    <s v="2-11-vaccine_administration_code_is_not_specific_for_administered_vaccination_event-"/>
    <n v="143"/>
    <s v="Summit General Hospital 331"/>
    <x v="34"/>
    <n v="0"/>
    <n v="11"/>
    <n v="0"/>
    <s v="LT"/>
    <n v="1"/>
    <s v="PASS"/>
    <x v="0"/>
  </r>
  <r>
    <s v="2-12-vaccine_lot_number_has_an_invalid_prefix-"/>
    <n v="143"/>
    <s v="Summit General Hospital 331"/>
    <x v="35"/>
    <n v="0"/>
    <n v="11"/>
    <n v="0"/>
    <s v="LT"/>
    <n v="1"/>
    <s v="PASS"/>
    <x v="0"/>
  </r>
  <r>
    <s v="2-13-vaccine_lot_number_has_an_invalid_infix-"/>
    <n v="143"/>
    <s v="Summit General Hospital 331"/>
    <x v="36"/>
    <n v="0"/>
    <n v="11"/>
    <n v="0"/>
    <s v="LT"/>
    <n v="1"/>
    <s v="PASS"/>
    <x v="0"/>
  </r>
  <r>
    <s v="2-14-vaccine_lot_number_has_an_invalid_suffix-"/>
    <n v="143"/>
    <s v="Summit General Hospital 331"/>
    <x v="37"/>
    <n v="0"/>
    <n v="11"/>
    <n v="0"/>
    <s v="LT"/>
    <n v="1"/>
    <s v="PASS"/>
    <x v="0"/>
  </r>
  <r>
    <s v="2-15-vaccine_lot_number_contains_at_least_one_invalid_character-"/>
    <n v="143"/>
    <s v="Summit General Hospital 331"/>
    <x v="38"/>
    <n v="0"/>
    <n v="11"/>
    <n v="0"/>
    <s v="LT"/>
    <n v="1"/>
    <s v="PASS"/>
    <x v="0"/>
  </r>
  <r>
    <s v="2-16-vaccine_lot_number_is_too_short-"/>
    <n v="143"/>
    <s v="Summit General Hospital 331"/>
    <x v="39"/>
    <n v="0"/>
    <n v="11"/>
    <n v="0"/>
    <s v="LT"/>
    <n v="1"/>
    <s v="PASS"/>
    <x v="0"/>
  </r>
  <r>
    <s v="2-17-vaccine_administration_code_is_unrecognized-"/>
    <n v="143"/>
    <s v="Summit General Hospital 331"/>
    <x v="40"/>
    <n v="0"/>
    <n v="11"/>
    <n v="0"/>
    <s v="LT"/>
    <n v="1"/>
    <s v="PASS"/>
    <x v="0"/>
  </r>
  <r>
    <s v="2-18-vaccine_manufacturer_is_unrecognized-"/>
    <n v="143"/>
    <s v="Summit General Hospital 331"/>
    <x v="41"/>
    <n v="0"/>
    <n v="11"/>
    <n v="0"/>
    <s v="LT"/>
    <n v="1"/>
    <s v="PASS"/>
    <x v="0"/>
  </r>
  <r>
    <s v="2-19-vaccine_administration_route_is_unrecognized-"/>
    <n v="143"/>
    <s v="Summit General Hospital 331"/>
    <x v="42"/>
    <n v="0"/>
    <n v="11"/>
    <n v="0"/>
    <s v="LT"/>
    <n v="1"/>
    <s v="PASS"/>
    <x v="0"/>
  </r>
  <r>
    <s v="2-20-vaccine_body_site_is_unrecognized-"/>
    <n v="143"/>
    <s v="Summit General Hospital 331"/>
    <x v="43"/>
    <n v="0"/>
    <n v="11"/>
    <n v="0"/>
    <s v="LT"/>
    <n v="1"/>
    <s v="PASS"/>
    <x v="0"/>
  </r>
  <r>
    <s v="2-21-vaccination_information_source_is_administered_but_appeared_to_be_historical-"/>
    <n v="143"/>
    <s v="Summit General Hospital 331"/>
    <x v="44"/>
    <n v="0"/>
    <n v="11"/>
    <n v="0"/>
    <s v="NONE"/>
    <s v="NONE"/>
    <s v="NONE"/>
    <x v="0"/>
  </r>
  <r>
    <s v="2-22-_funding_source_does_not_match_eligibility_code"/>
    <n v="143"/>
    <s v="Summit General Hospital 331"/>
    <x v="45"/>
    <n v="2"/>
    <n v="11"/>
    <n v="18.18"/>
    <s v="NONE"/>
    <s v="NONE"/>
    <s v="NONE"/>
    <x v="0"/>
  </r>
  <r>
    <s v="3-1-administered_vaccination_events_are_entered_into_the_iis_within_one_calendar_day_from_administration_date-"/>
    <n v="143"/>
    <s v="Summit General Hospital 331"/>
    <x v="46"/>
    <n v="11"/>
    <n v="11"/>
    <n v="100"/>
    <s v="GT"/>
    <n v="95"/>
    <s v="PASS"/>
    <x v="0"/>
  </r>
  <r>
    <s v="3-2-patient_entry_into_iis_≤30_days_from_birth"/>
    <n v="143"/>
    <s v="Summit General Hospital 331"/>
    <x v="47"/>
    <n v="6"/>
    <n v="6"/>
    <n v="100"/>
    <s v="GT"/>
    <n v="95"/>
    <s v="PASS"/>
    <x v="0"/>
  </r>
  <r>
    <s v="3-3-patient_entry_into_iis_30–45_days_from_birth"/>
    <n v="143"/>
    <s v="Summit General Hospital 331"/>
    <x v="48"/>
    <n v="0"/>
    <n v="6"/>
    <n v="0"/>
    <s v="LT"/>
    <n v="5"/>
    <s v="PASS"/>
    <x v="0"/>
  </r>
  <r>
    <s v="3-4-patient_entry_into_iis_45–60_days_from_birth"/>
    <n v="143"/>
    <s v="Summit General Hospital 331"/>
    <x v="49"/>
    <n v="0"/>
    <n v="6"/>
    <n v="0"/>
    <s v="LT"/>
    <n v="5"/>
    <s v="PASS"/>
    <x v="0"/>
  </r>
  <r>
    <s v="3-5-patient_entry_into_iis_&gt;_60_days_from_birth"/>
    <n v="143"/>
    <s v="Summit General Hospital 331"/>
    <x v="50"/>
    <n v="0"/>
    <n v="6"/>
    <n v="0"/>
    <s v="LT"/>
    <n v="5"/>
    <s v="PASS"/>
    <x v="0"/>
  </r>
  <r>
    <s v="3-6-administered_dose_entry_into_iis_2-7_days_from_admin_date"/>
    <n v="143"/>
    <s v="Summit General Hospital 331"/>
    <x v="51"/>
    <n v="0"/>
    <n v="11"/>
    <n v="0"/>
    <s v="LT"/>
    <n v="5"/>
    <s v="PASS"/>
    <x v="0"/>
  </r>
  <r>
    <s v="3-7-administered_dose_entry_into_iis_8-14_days_from_admin_date"/>
    <n v="143"/>
    <s v="Summit General Hospital 331"/>
    <x v="52"/>
    <n v="0"/>
    <n v="11"/>
    <n v="0"/>
    <s v="LT"/>
    <n v="5"/>
    <s v="PASS"/>
    <x v="0"/>
  </r>
  <r>
    <s v="3-8-administered_dose_entry_into_iis_&gt;_14_days_from_admin_date"/>
    <n v="143"/>
    <s v="Summit General Hospital 331"/>
    <x v="53"/>
    <n v="0"/>
    <n v="11"/>
    <n v="0"/>
    <s v="LT"/>
    <n v="5"/>
    <s v="PASS"/>
    <x v="0"/>
  </r>
  <r>
    <s v="1-1-patient_first_name_is_present-"/>
    <n v="157"/>
    <s v="Summit General Hospital 339"/>
    <x v="0"/>
    <n v="40"/>
    <n v="40"/>
    <n v="100"/>
    <s v="GT"/>
    <n v="99"/>
    <s v="PASS"/>
    <x v="0"/>
  </r>
  <r>
    <s v="1-2-patient_middle_name_is_present-"/>
    <n v="157"/>
    <s v="Summit General Hospital 339"/>
    <x v="1"/>
    <n v="37"/>
    <n v="40"/>
    <n v="92.5"/>
    <s v="GT"/>
    <n v="75"/>
    <s v="PASS"/>
    <x v="0"/>
  </r>
  <r>
    <s v="1-3-patient_name_last_is_present-"/>
    <n v="157"/>
    <s v="Summit General Hospital 339"/>
    <x v="2"/>
    <n v="40"/>
    <n v="40"/>
    <n v="100"/>
    <s v="GT"/>
    <n v="99"/>
    <s v="PASS"/>
    <x v="0"/>
  </r>
  <r>
    <s v="1-4-patient_birth_date_is_present-_x0009_"/>
    <n v="157"/>
    <s v="Summit General Hospital 339"/>
    <x v="3"/>
    <n v="40"/>
    <n v="40"/>
    <n v="100"/>
    <s v="GT"/>
    <n v="99"/>
    <s v="PASS"/>
    <x v="0"/>
  </r>
  <r>
    <s v="1-5-patient_gender_is_present-"/>
    <n v="157"/>
    <s v="Summit General Hospital 339"/>
    <x v="4"/>
    <n v="40"/>
    <n v="40"/>
    <n v="100"/>
    <s v="GT"/>
    <n v="99"/>
    <s v="PASS"/>
    <x v="0"/>
  </r>
  <r>
    <s v="1-6-patient_address_street_is_present-"/>
    <n v="157"/>
    <s v="Summit General Hospital 339"/>
    <x v="5"/>
    <n v="40"/>
    <n v="40"/>
    <n v="100"/>
    <s v="GT"/>
    <n v="85"/>
    <s v="PASS"/>
    <x v="0"/>
  </r>
  <r>
    <s v="1-7-_patient_address_city_is_present-_x0009_"/>
    <n v="157"/>
    <s v="Summit General Hospital 339"/>
    <x v="6"/>
    <n v="40"/>
    <n v="40"/>
    <n v="100"/>
    <s v="GT"/>
    <n v="85"/>
    <s v="PASS"/>
    <x v="0"/>
  </r>
  <r>
    <s v="1-8-patient_address_state_is_present-_x0009_"/>
    <n v="157"/>
    <s v="Summit General Hospital 339"/>
    <x v="7"/>
    <n v="40"/>
    <n v="40"/>
    <n v="100"/>
    <s v="GT"/>
    <n v="85"/>
    <s v="PASS"/>
    <x v="0"/>
  </r>
  <r>
    <s v="1-9-patient_address_zip_code_is_present-_x0009_"/>
    <n v="157"/>
    <s v="Summit General Hospital 339"/>
    <x v="8"/>
    <n v="40"/>
    <n v="40"/>
    <n v="100"/>
    <s v="GT"/>
    <n v="85"/>
    <s v="PASS"/>
    <x v="0"/>
  </r>
  <r>
    <s v="1-10-patient_complete_address_is_present-"/>
    <n v="157"/>
    <s v="Summit General Hospital 339"/>
    <x v="9"/>
    <n v="40"/>
    <n v="40"/>
    <n v="100"/>
    <s v="GT"/>
    <n v="85"/>
    <s v="PASS"/>
    <x v="0"/>
  </r>
  <r>
    <s v="1-11-patient_race_is_present-"/>
    <n v="157"/>
    <s v="Summit General Hospital 339"/>
    <x v="10"/>
    <n v="40"/>
    <n v="40"/>
    <n v="100"/>
    <s v="GT"/>
    <n v="95"/>
    <s v="PASS"/>
    <x v="0"/>
  </r>
  <r>
    <s v="1-12-patient_ethnicity_is_present-"/>
    <n v="157"/>
    <s v="Summit General Hospital 339"/>
    <x v="11"/>
    <n v="40"/>
    <n v="40"/>
    <n v="100"/>
    <s v="GT"/>
    <n v="95"/>
    <s v="PASS"/>
    <x v="0"/>
  </r>
  <r>
    <s v="1-13-patient_phone_number_is_present-"/>
    <n v="157"/>
    <s v="Summit General Hospital 339"/>
    <x v="12"/>
    <n v="40"/>
    <n v="40"/>
    <n v="100"/>
    <s v="GT"/>
    <n v="90"/>
    <s v="PASS"/>
    <x v="0"/>
  </r>
  <r>
    <s v="1-14-patient_email_is_present-"/>
    <n v="157"/>
    <s v="Summit General Hospital 339"/>
    <x v="13"/>
    <n v="18"/>
    <n v="40"/>
    <n v="45"/>
    <s v="GT"/>
    <n v="90"/>
    <s v="FAIL"/>
    <x v="0"/>
  </r>
  <r>
    <s v="1-15-mother’s_maiden_name_is_present-"/>
    <n v="157"/>
    <s v="Summit General Hospital 339"/>
    <x v="14"/>
    <n v="23"/>
    <n v="40"/>
    <n v="57.5"/>
    <s v="GT"/>
    <n v="90"/>
    <s v="FAIL"/>
    <x v="0"/>
  </r>
  <r>
    <s v="1-16-responsible_person_first_name_is_present-"/>
    <n v="157"/>
    <s v="Summit General Hospital 339"/>
    <x v="15"/>
    <n v="19"/>
    <n v="40"/>
    <n v="47.5"/>
    <s v="GT"/>
    <n v="90"/>
    <s v="FAIL"/>
    <x v="0"/>
  </r>
  <r>
    <s v="1-17-responsible_person_last_name_is_present-"/>
    <n v="157"/>
    <s v="Summit General Hospital 339"/>
    <x v="16"/>
    <n v="19"/>
    <n v="40"/>
    <n v="47.5"/>
    <s v="GT"/>
    <n v="90"/>
    <s v="FAIL"/>
    <x v="0"/>
  </r>
  <r>
    <s v="1-18-vaccine_administration_code_is_present-"/>
    <n v="157"/>
    <s v="Summit General Hospital 339"/>
    <x v="17"/>
    <n v="439"/>
    <n v="439"/>
    <n v="100"/>
    <s v="GT"/>
    <n v="99"/>
    <s v="PASS"/>
    <x v="0"/>
  </r>
  <r>
    <s v="1-19-vaccine_administration_date_is_present-"/>
    <n v="157"/>
    <s v="Summit General Hospital 339"/>
    <x v="18"/>
    <n v="439"/>
    <n v="439"/>
    <n v="100"/>
    <s v="GT"/>
    <n v="99"/>
    <s v="PASS"/>
    <x v="0"/>
  </r>
  <r>
    <s v="1-20-vaccine_information_source_(e-g-_admin/historical_indicator)_is_present-"/>
    <n v="157"/>
    <s v="Summit General Hospital 339"/>
    <x v="19"/>
    <n v="439"/>
    <n v="439"/>
    <n v="100"/>
    <s v="GT"/>
    <n v="99"/>
    <s v="PASS"/>
    <x v="0"/>
  </r>
  <r>
    <s v="1-21-vaccine_lot_number_is_present-"/>
    <n v="157"/>
    <s v="Summit General Hospital 339"/>
    <x v="20"/>
    <n v="439"/>
    <n v="439"/>
    <n v="100"/>
    <s v="GT"/>
    <n v="99"/>
    <s v="PASS"/>
    <x v="0"/>
  </r>
  <r>
    <s v="1-22-vaccine_lot_expiration_date_is_present-"/>
    <n v="157"/>
    <s v="Summit General Hospital 339"/>
    <x v="21"/>
    <n v="439"/>
    <n v="439"/>
    <n v="100"/>
    <s v="GT"/>
    <n v="99"/>
    <s v="PASS"/>
    <x v="0"/>
  </r>
  <r>
    <s v="1-23-vaccine_eligibility_code_is_present-"/>
    <n v="157"/>
    <s v="Summit General Hospital 339"/>
    <x v="22"/>
    <n v="439"/>
    <n v="439"/>
    <n v="100"/>
    <s v="GT"/>
    <n v="99"/>
    <s v="PASS"/>
    <x v="0"/>
  </r>
  <r>
    <s v="1-24-vaccine_funding_source_is_present-"/>
    <n v="157"/>
    <s v="Summit General Hospital 339"/>
    <x v="23"/>
    <n v="439"/>
    <n v="439"/>
    <n v="100"/>
    <s v="GT"/>
    <n v="99"/>
    <s v="PASS"/>
    <x v="0"/>
  </r>
  <r>
    <s v="2-1-patients_born_on_the_first_of_the_month_do_not_exceed_normal_distribution_of_birth_dates-"/>
    <n v="157"/>
    <s v="Summit General Hospital 339"/>
    <x v="24"/>
    <n v="3"/>
    <n v="40"/>
    <n v="7.5"/>
    <s v="LT"/>
    <n v="4"/>
    <s v="FAIL"/>
    <x v="0"/>
  </r>
  <r>
    <s v="2-2-patients_born_on_the_15th_of_the_month_do_not_exceed_normal_distribution_of_birth_dates-"/>
    <n v="157"/>
    <s v="Summit General Hospital 339"/>
    <x v="25"/>
    <n v="1"/>
    <n v="40"/>
    <n v="2.5"/>
    <s v="LT"/>
    <n v="4"/>
    <s v="PASS"/>
    <x v="0"/>
  </r>
  <r>
    <s v="2-3-patients_born_on_the_last_day_of_the_month_do_not_exceed_normal_distribution_of_birth_dates-"/>
    <n v="157"/>
    <s v="Summit General Hospital 339"/>
    <x v="26"/>
    <n v="2"/>
    <n v="40"/>
    <n v="5"/>
    <s v="LT"/>
    <n v="4"/>
    <s v="FAIL"/>
    <x v="0"/>
  </r>
  <r>
    <s v="2-4-patient_has_more_vaccinations_than_expected-"/>
    <n v="157"/>
    <s v="Summit General Hospital 339"/>
    <x v="27"/>
    <n v="0"/>
    <n v="40"/>
    <n v="0"/>
    <s v="LT"/>
    <n v="1"/>
    <s v="PASS"/>
    <x v="0"/>
  </r>
  <r>
    <s v="2-5-vaccine_administration_date_is_after_vaccine_lot_expiration_date-"/>
    <n v="157"/>
    <s v="Summit General Hospital 339"/>
    <x v="28"/>
    <n v="0"/>
    <n v="439"/>
    <n v="0"/>
    <s v="LT"/>
    <n v="1"/>
    <s v="PASS"/>
    <x v="0"/>
  </r>
  <r>
    <s v="2-6-vaccine_administration_date_is_before_birth_date-"/>
    <n v="157"/>
    <s v="Summit General Hospital 339"/>
    <x v="29"/>
    <n v="0"/>
    <n v="439"/>
    <n v="0"/>
    <s v="LT"/>
    <n v="1"/>
    <s v="PASS"/>
    <x v="0"/>
  </r>
  <r>
    <s v="2-7-vaccine_administration_dates_on_the_first_day_of_the_month_do_not_exceed_normal_distribution_of_administrations_dates-"/>
    <n v="157"/>
    <s v="Summit General Hospital 339"/>
    <x v="30"/>
    <n v="10"/>
    <n v="439"/>
    <n v="2.2799999999999998"/>
    <s v="LT"/>
    <n v="4"/>
    <s v="PASS"/>
    <x v="0"/>
  </r>
  <r>
    <s v="2-8-vaccine_administration_dates_on_the_15th_of_the_month_do_not_exceed_normal_distribution_of_administration_dates-"/>
    <n v="157"/>
    <s v="Summit General Hospital 339"/>
    <x v="31"/>
    <n v="5"/>
    <n v="439"/>
    <n v="1.1399999999999999"/>
    <s v="LT"/>
    <n v="4"/>
    <s v="PASS"/>
    <x v="0"/>
  </r>
  <r>
    <s v="2-9-vaccine_administration_dates_on_the_last_day_of_the_month_do_not_exceed_normal_distribution_of_administration_dates-"/>
    <n v="157"/>
    <s v="Summit General Hospital 339"/>
    <x v="32"/>
    <n v="18"/>
    <n v="439"/>
    <n v="4.0999999999999996"/>
    <s v="LT"/>
    <n v="4"/>
    <s v="FAIL"/>
    <x v="0"/>
  </r>
  <r>
    <s v="2-10-vaccine_administration_code_was_administered_at_an_improbable_age-"/>
    <n v="157"/>
    <s v="Summit General Hospital 339"/>
    <x v="33"/>
    <n v="14"/>
    <n v="439"/>
    <n v="3.19"/>
    <s v="LT"/>
    <n v="1"/>
    <s v="FAIL"/>
    <x v="0"/>
  </r>
  <r>
    <s v="2-11-vaccine_administration_code_is_not_specific_for_administered_vaccination_event-"/>
    <n v="157"/>
    <s v="Summit General Hospital 339"/>
    <x v="34"/>
    <n v="0"/>
    <n v="439"/>
    <n v="0"/>
    <s v="LT"/>
    <n v="1"/>
    <s v="PASS"/>
    <x v="0"/>
  </r>
  <r>
    <s v="2-12-vaccine_lot_number_has_an_invalid_prefix-"/>
    <n v="157"/>
    <s v="Summit General Hospital 339"/>
    <x v="35"/>
    <n v="0"/>
    <n v="439"/>
    <n v="0"/>
    <s v="LT"/>
    <n v="1"/>
    <s v="PASS"/>
    <x v="0"/>
  </r>
  <r>
    <s v="2-13-vaccine_lot_number_has_an_invalid_infix-"/>
    <n v="157"/>
    <s v="Summit General Hospital 339"/>
    <x v="36"/>
    <n v="0"/>
    <n v="439"/>
    <n v="0"/>
    <s v="LT"/>
    <n v="1"/>
    <s v="PASS"/>
    <x v="0"/>
  </r>
  <r>
    <s v="2-14-vaccine_lot_number_has_an_invalid_suffix-"/>
    <n v="157"/>
    <s v="Summit General Hospital 339"/>
    <x v="37"/>
    <n v="0"/>
    <n v="439"/>
    <n v="0"/>
    <s v="LT"/>
    <n v="1"/>
    <s v="PASS"/>
    <x v="0"/>
  </r>
  <r>
    <s v="2-15-vaccine_lot_number_contains_at_least_one_invalid_character-"/>
    <n v="157"/>
    <s v="Summit General Hospital 339"/>
    <x v="38"/>
    <n v="0"/>
    <n v="439"/>
    <n v="0"/>
    <s v="LT"/>
    <n v="1"/>
    <s v="PASS"/>
    <x v="0"/>
  </r>
  <r>
    <s v="2-16-vaccine_lot_number_is_too_short-"/>
    <n v="157"/>
    <s v="Summit General Hospital 339"/>
    <x v="39"/>
    <n v="0"/>
    <n v="439"/>
    <n v="0"/>
    <s v="LT"/>
    <n v="1"/>
    <s v="PASS"/>
    <x v="0"/>
  </r>
  <r>
    <s v="2-17-vaccine_administration_code_is_unrecognized-"/>
    <n v="157"/>
    <s v="Summit General Hospital 339"/>
    <x v="40"/>
    <n v="0"/>
    <n v="439"/>
    <n v="0"/>
    <s v="LT"/>
    <n v="1"/>
    <s v="PASS"/>
    <x v="0"/>
  </r>
  <r>
    <s v="2-18-vaccine_manufacturer_is_unrecognized-"/>
    <n v="157"/>
    <s v="Summit General Hospital 339"/>
    <x v="41"/>
    <n v="0"/>
    <n v="439"/>
    <n v="0"/>
    <s v="LT"/>
    <n v="1"/>
    <s v="PASS"/>
    <x v="0"/>
  </r>
  <r>
    <s v="2-19-vaccine_administration_route_is_unrecognized-"/>
    <n v="157"/>
    <s v="Summit General Hospital 339"/>
    <x v="42"/>
    <n v="0"/>
    <n v="439"/>
    <n v="0"/>
    <s v="LT"/>
    <n v="1"/>
    <s v="PASS"/>
    <x v="0"/>
  </r>
  <r>
    <s v="2-20-vaccine_body_site_is_unrecognized-"/>
    <n v="157"/>
    <s v="Summit General Hospital 339"/>
    <x v="43"/>
    <n v="5"/>
    <n v="439"/>
    <n v="1.1399999999999999"/>
    <s v="LT"/>
    <n v="1"/>
    <s v="FAIL"/>
    <x v="0"/>
  </r>
  <r>
    <s v="2-21-vaccination_information_source_is_administered_but_appeared_to_be_historical-"/>
    <n v="157"/>
    <s v="Summit General Hospital 339"/>
    <x v="44"/>
    <n v="0"/>
    <n v="439"/>
    <n v="0"/>
    <s v="NONE"/>
    <s v="NONE"/>
    <s v="NONE"/>
    <x v="0"/>
  </r>
  <r>
    <s v="2-22-_funding_source_does_not_match_eligibility_code"/>
    <n v="157"/>
    <s v="Summit General Hospital 339"/>
    <x v="45"/>
    <n v="1"/>
    <n v="439"/>
    <n v="0.23"/>
    <s v="NONE"/>
    <s v="NONE"/>
    <s v="NONE"/>
    <x v="0"/>
  </r>
  <r>
    <s v="3-1-administered_vaccination_events_are_entered_into_the_iis_within_one_calendar_day_from_administration_date-"/>
    <n v="157"/>
    <s v="Summit General Hospital 339"/>
    <x v="46"/>
    <n v="434"/>
    <n v="439"/>
    <n v="98.86"/>
    <s v="GT"/>
    <n v="95"/>
    <s v="PASS"/>
    <x v="0"/>
  </r>
  <r>
    <s v="3-2-patient_entry_into_iis_≤30_days_from_birth"/>
    <n v="157"/>
    <s v="Summit General Hospital 339"/>
    <x v="47"/>
    <n v="38"/>
    <n v="40"/>
    <n v="95"/>
    <s v="GT"/>
    <n v="95"/>
    <s v="FAIL"/>
    <x v="0"/>
  </r>
  <r>
    <s v="3-3-patient_entry_into_iis_30–45_days_from_birth"/>
    <n v="157"/>
    <s v="Summit General Hospital 339"/>
    <x v="48"/>
    <n v="0"/>
    <n v="40"/>
    <n v="0"/>
    <s v="LT"/>
    <n v="5"/>
    <s v="PASS"/>
    <x v="0"/>
  </r>
  <r>
    <s v="3-4-patient_entry_into_iis_45–60_days_from_birth"/>
    <n v="157"/>
    <s v="Summit General Hospital 339"/>
    <x v="49"/>
    <n v="0"/>
    <n v="40"/>
    <n v="0"/>
    <s v="LT"/>
    <n v="5"/>
    <s v="PASS"/>
    <x v="0"/>
  </r>
  <r>
    <s v="3-5-patient_entry_into_iis_&gt;_60_days_from_birth"/>
    <n v="157"/>
    <s v="Summit General Hospital 339"/>
    <x v="50"/>
    <n v="2"/>
    <n v="40"/>
    <n v="5"/>
    <s v="LT"/>
    <n v="5"/>
    <s v="FAIL"/>
    <x v="0"/>
  </r>
  <r>
    <s v="3-6-administered_dose_entry_into_iis_2-7_days_from_admin_date"/>
    <n v="157"/>
    <s v="Summit General Hospital 339"/>
    <x v="51"/>
    <n v="3"/>
    <n v="439"/>
    <n v="0.68"/>
    <s v="LT"/>
    <n v="5"/>
    <s v="PASS"/>
    <x v="0"/>
  </r>
  <r>
    <s v="3-7-administered_dose_entry_into_iis_8-14_days_from_admin_date"/>
    <n v="157"/>
    <s v="Summit General Hospital 339"/>
    <x v="52"/>
    <n v="2"/>
    <n v="439"/>
    <n v="0.46"/>
    <s v="LT"/>
    <n v="5"/>
    <s v="PASS"/>
    <x v="0"/>
  </r>
  <r>
    <s v="3-8-administered_dose_entry_into_iis_&gt;_14_days_from_admin_date"/>
    <n v="157"/>
    <s v="Summit General Hospital 339"/>
    <x v="53"/>
    <n v="0"/>
    <n v="439"/>
    <n v="0"/>
    <s v="LT"/>
    <n v="5"/>
    <s v="PASS"/>
    <x v="0"/>
  </r>
  <r>
    <s v="1-1-patient_first_name_is_present-"/>
    <n v="77"/>
    <s v="Summit General Hospital 354"/>
    <x v="0"/>
    <n v="62"/>
    <n v="62"/>
    <n v="100"/>
    <s v="GT"/>
    <n v="99"/>
    <s v="PASS"/>
    <x v="0"/>
  </r>
  <r>
    <s v="1-2-patient_middle_name_is_present-"/>
    <n v="77"/>
    <s v="Summit General Hospital 354"/>
    <x v="1"/>
    <n v="50"/>
    <n v="62"/>
    <n v="80.650000000000006"/>
    <s v="GT"/>
    <n v="75"/>
    <s v="PASS"/>
    <x v="0"/>
  </r>
  <r>
    <s v="1-3-patient_name_last_is_present-"/>
    <n v="77"/>
    <s v="Summit General Hospital 354"/>
    <x v="2"/>
    <n v="62"/>
    <n v="62"/>
    <n v="100"/>
    <s v="GT"/>
    <n v="99"/>
    <s v="PASS"/>
    <x v="0"/>
  </r>
  <r>
    <s v="1-4-patient_birth_date_is_present-_x0009_"/>
    <n v="77"/>
    <s v="Summit General Hospital 354"/>
    <x v="3"/>
    <n v="62"/>
    <n v="62"/>
    <n v="100"/>
    <s v="GT"/>
    <n v="99"/>
    <s v="PASS"/>
    <x v="0"/>
  </r>
  <r>
    <s v="1-5-patient_gender_is_present-"/>
    <n v="77"/>
    <s v="Summit General Hospital 354"/>
    <x v="4"/>
    <n v="62"/>
    <n v="62"/>
    <n v="100"/>
    <s v="GT"/>
    <n v="99"/>
    <s v="PASS"/>
    <x v="0"/>
  </r>
  <r>
    <s v="1-6-patient_address_street_is_present-"/>
    <n v="77"/>
    <s v="Summit General Hospital 354"/>
    <x v="5"/>
    <n v="62"/>
    <n v="62"/>
    <n v="100"/>
    <s v="GT"/>
    <n v="85"/>
    <s v="PASS"/>
    <x v="0"/>
  </r>
  <r>
    <s v="1-7-_patient_address_city_is_present-_x0009_"/>
    <n v="77"/>
    <s v="Summit General Hospital 354"/>
    <x v="6"/>
    <n v="62"/>
    <n v="62"/>
    <n v="100"/>
    <s v="GT"/>
    <n v="85"/>
    <s v="PASS"/>
    <x v="0"/>
  </r>
  <r>
    <s v="1-8-patient_address_state_is_present-_x0009_"/>
    <n v="77"/>
    <s v="Summit General Hospital 354"/>
    <x v="7"/>
    <n v="62"/>
    <n v="62"/>
    <n v="100"/>
    <s v="GT"/>
    <n v="85"/>
    <s v="PASS"/>
    <x v="0"/>
  </r>
  <r>
    <s v="1-9-patient_address_zip_code_is_present-_x0009_"/>
    <n v="77"/>
    <s v="Summit General Hospital 354"/>
    <x v="8"/>
    <n v="62"/>
    <n v="62"/>
    <n v="100"/>
    <s v="GT"/>
    <n v="85"/>
    <s v="PASS"/>
    <x v="0"/>
  </r>
  <r>
    <s v="1-10-patient_complete_address_is_present-"/>
    <n v="77"/>
    <s v="Summit General Hospital 354"/>
    <x v="9"/>
    <n v="62"/>
    <n v="62"/>
    <n v="100"/>
    <s v="GT"/>
    <n v="85"/>
    <s v="PASS"/>
    <x v="0"/>
  </r>
  <r>
    <s v="1-11-patient_race_is_present-"/>
    <n v="77"/>
    <s v="Summit General Hospital 354"/>
    <x v="10"/>
    <n v="62"/>
    <n v="62"/>
    <n v="100"/>
    <s v="GT"/>
    <n v="95"/>
    <s v="PASS"/>
    <x v="0"/>
  </r>
  <r>
    <s v="1-12-patient_ethnicity_is_present-"/>
    <n v="77"/>
    <s v="Summit General Hospital 354"/>
    <x v="11"/>
    <n v="62"/>
    <n v="62"/>
    <n v="100"/>
    <s v="GT"/>
    <n v="95"/>
    <s v="PASS"/>
    <x v="0"/>
  </r>
  <r>
    <s v="1-13-patient_phone_number_is_present-"/>
    <n v="77"/>
    <s v="Summit General Hospital 354"/>
    <x v="12"/>
    <n v="62"/>
    <n v="62"/>
    <n v="100"/>
    <s v="GT"/>
    <n v="90"/>
    <s v="PASS"/>
    <x v="0"/>
  </r>
  <r>
    <s v="1-14-patient_email_is_present-"/>
    <n v="77"/>
    <s v="Summit General Hospital 354"/>
    <x v="13"/>
    <n v="25"/>
    <n v="62"/>
    <n v="40.32"/>
    <s v="GT"/>
    <n v="90"/>
    <s v="FAIL"/>
    <x v="0"/>
  </r>
  <r>
    <s v="1-15-mother’s_maiden_name_is_present-"/>
    <n v="77"/>
    <s v="Summit General Hospital 354"/>
    <x v="14"/>
    <n v="27"/>
    <n v="62"/>
    <n v="43.55"/>
    <s v="GT"/>
    <n v="90"/>
    <s v="FAIL"/>
    <x v="0"/>
  </r>
  <r>
    <s v="1-16-responsible_person_first_name_is_present-"/>
    <n v="77"/>
    <s v="Summit General Hospital 354"/>
    <x v="15"/>
    <n v="33"/>
    <n v="62"/>
    <n v="53.23"/>
    <s v="GT"/>
    <n v="90"/>
    <s v="FAIL"/>
    <x v="0"/>
  </r>
  <r>
    <s v="1-17-responsible_person_last_name_is_present-"/>
    <n v="77"/>
    <s v="Summit General Hospital 354"/>
    <x v="16"/>
    <n v="33"/>
    <n v="62"/>
    <n v="53.23"/>
    <s v="GT"/>
    <n v="90"/>
    <s v="FAIL"/>
    <x v="0"/>
  </r>
  <r>
    <s v="1-18-vaccine_administration_code_is_present-"/>
    <n v="77"/>
    <s v="Summit General Hospital 354"/>
    <x v="17"/>
    <n v="523"/>
    <n v="523"/>
    <n v="100"/>
    <s v="GT"/>
    <n v="99"/>
    <s v="PASS"/>
    <x v="0"/>
  </r>
  <r>
    <s v="1-19-vaccine_administration_date_is_present-"/>
    <n v="77"/>
    <s v="Summit General Hospital 354"/>
    <x v="18"/>
    <n v="523"/>
    <n v="523"/>
    <n v="100"/>
    <s v="GT"/>
    <n v="99"/>
    <s v="PASS"/>
    <x v="0"/>
  </r>
  <r>
    <s v="1-20-vaccine_information_source_(e-g-_admin/historical_indicator)_is_present-"/>
    <n v="77"/>
    <s v="Summit General Hospital 354"/>
    <x v="19"/>
    <n v="523"/>
    <n v="523"/>
    <n v="100"/>
    <s v="GT"/>
    <n v="99"/>
    <s v="PASS"/>
    <x v="0"/>
  </r>
  <r>
    <s v="1-21-vaccine_lot_number_is_present-"/>
    <n v="77"/>
    <s v="Summit General Hospital 354"/>
    <x v="20"/>
    <n v="523"/>
    <n v="523"/>
    <n v="100"/>
    <s v="GT"/>
    <n v="99"/>
    <s v="PASS"/>
    <x v="0"/>
  </r>
  <r>
    <s v="1-22-vaccine_lot_expiration_date_is_present-"/>
    <n v="77"/>
    <s v="Summit General Hospital 354"/>
    <x v="21"/>
    <n v="523"/>
    <n v="523"/>
    <n v="100"/>
    <s v="GT"/>
    <n v="99"/>
    <s v="PASS"/>
    <x v="0"/>
  </r>
  <r>
    <s v="1-23-vaccine_eligibility_code_is_present-"/>
    <n v="77"/>
    <s v="Summit General Hospital 354"/>
    <x v="22"/>
    <n v="523"/>
    <n v="523"/>
    <n v="100"/>
    <s v="GT"/>
    <n v="99"/>
    <s v="PASS"/>
    <x v="0"/>
  </r>
  <r>
    <s v="1-24-vaccine_funding_source_is_present-"/>
    <n v="77"/>
    <s v="Summit General Hospital 354"/>
    <x v="23"/>
    <n v="523"/>
    <n v="523"/>
    <n v="100"/>
    <s v="GT"/>
    <n v="99"/>
    <s v="PASS"/>
    <x v="0"/>
  </r>
  <r>
    <s v="2-1-patients_born_on_the_first_of_the_month_do_not_exceed_normal_distribution_of_birth_dates-"/>
    <n v="77"/>
    <s v="Summit General Hospital 354"/>
    <x v="24"/>
    <n v="2"/>
    <n v="62"/>
    <n v="3.23"/>
    <s v="LT"/>
    <n v="4"/>
    <s v="PASS"/>
    <x v="0"/>
  </r>
  <r>
    <s v="2-2-patients_born_on_the_15th_of_the_month_do_not_exceed_normal_distribution_of_birth_dates-"/>
    <n v="77"/>
    <s v="Summit General Hospital 354"/>
    <x v="25"/>
    <n v="3"/>
    <n v="62"/>
    <n v="4.84"/>
    <s v="LT"/>
    <n v="4"/>
    <s v="FAIL"/>
    <x v="0"/>
  </r>
  <r>
    <s v="2-3-patients_born_on_the_last_day_of_the_month_do_not_exceed_normal_distribution_of_birth_dates-"/>
    <n v="77"/>
    <s v="Summit General Hospital 354"/>
    <x v="26"/>
    <n v="1"/>
    <n v="62"/>
    <n v="1.61"/>
    <s v="LT"/>
    <n v="4"/>
    <s v="PASS"/>
    <x v="0"/>
  </r>
  <r>
    <s v="2-4-patient_has_more_vaccinations_than_expected-"/>
    <n v="77"/>
    <s v="Summit General Hospital 354"/>
    <x v="27"/>
    <n v="0"/>
    <n v="62"/>
    <n v="0"/>
    <s v="LT"/>
    <n v="1"/>
    <s v="PASS"/>
    <x v="0"/>
  </r>
  <r>
    <s v="2-5-vaccine_administration_date_is_after_vaccine_lot_expiration_date-"/>
    <n v="77"/>
    <s v="Summit General Hospital 354"/>
    <x v="28"/>
    <n v="0"/>
    <n v="523"/>
    <n v="0"/>
    <s v="LT"/>
    <n v="1"/>
    <s v="PASS"/>
    <x v="0"/>
  </r>
  <r>
    <s v="2-6-vaccine_administration_date_is_before_birth_date-"/>
    <n v="77"/>
    <s v="Summit General Hospital 354"/>
    <x v="29"/>
    <n v="0"/>
    <n v="523"/>
    <n v="0"/>
    <s v="LT"/>
    <n v="1"/>
    <s v="PASS"/>
    <x v="0"/>
  </r>
  <r>
    <s v="2-7-vaccine_administration_dates_on_the_first_day_of_the_month_do_not_exceed_normal_distribution_of_administrations_dates-"/>
    <n v="77"/>
    <s v="Summit General Hospital 354"/>
    <x v="30"/>
    <n v="6"/>
    <n v="523"/>
    <n v="1.1499999999999999"/>
    <s v="LT"/>
    <n v="4"/>
    <s v="PASS"/>
    <x v="0"/>
  </r>
  <r>
    <s v="2-8-vaccine_administration_dates_on_the_15th_of_the_month_do_not_exceed_normal_distribution_of_administration_dates-"/>
    <n v="77"/>
    <s v="Summit General Hospital 354"/>
    <x v="31"/>
    <n v="19"/>
    <n v="523"/>
    <n v="3.63"/>
    <s v="LT"/>
    <n v="4"/>
    <s v="PASS"/>
    <x v="0"/>
  </r>
  <r>
    <s v="2-9-vaccine_administration_dates_on_the_last_day_of_the_month_do_not_exceed_normal_distribution_of_administration_dates-"/>
    <n v="77"/>
    <s v="Summit General Hospital 354"/>
    <x v="32"/>
    <n v="17"/>
    <n v="523"/>
    <n v="3.25"/>
    <s v="LT"/>
    <n v="4"/>
    <s v="PASS"/>
    <x v="0"/>
  </r>
  <r>
    <s v="2-10-vaccine_administration_code_was_administered_at_an_improbable_age-"/>
    <n v="77"/>
    <s v="Summit General Hospital 354"/>
    <x v="33"/>
    <n v="26"/>
    <n v="523"/>
    <n v="4.97"/>
    <s v="LT"/>
    <n v="1"/>
    <s v="FAIL"/>
    <x v="0"/>
  </r>
  <r>
    <s v="2-11-vaccine_administration_code_is_not_specific_for_administered_vaccination_event-"/>
    <n v="77"/>
    <s v="Summit General Hospital 354"/>
    <x v="34"/>
    <n v="0"/>
    <n v="523"/>
    <n v="0"/>
    <s v="LT"/>
    <n v="1"/>
    <s v="PASS"/>
    <x v="0"/>
  </r>
  <r>
    <s v="2-12-vaccine_lot_number_has_an_invalid_prefix-"/>
    <n v="77"/>
    <s v="Summit General Hospital 354"/>
    <x v="35"/>
    <n v="0"/>
    <n v="523"/>
    <n v="0"/>
    <s v="LT"/>
    <n v="1"/>
    <s v="PASS"/>
    <x v="0"/>
  </r>
  <r>
    <s v="2-13-vaccine_lot_number_has_an_invalid_infix-"/>
    <n v="77"/>
    <s v="Summit General Hospital 354"/>
    <x v="36"/>
    <n v="0"/>
    <n v="523"/>
    <n v="0"/>
    <s v="LT"/>
    <n v="1"/>
    <s v="PASS"/>
    <x v="0"/>
  </r>
  <r>
    <s v="2-14-vaccine_lot_number_has_an_invalid_suffix-"/>
    <n v="77"/>
    <s v="Summit General Hospital 354"/>
    <x v="37"/>
    <n v="0"/>
    <n v="523"/>
    <n v="0"/>
    <s v="LT"/>
    <n v="1"/>
    <s v="PASS"/>
    <x v="0"/>
  </r>
  <r>
    <s v="2-15-vaccine_lot_number_contains_at_least_one_invalid_character-"/>
    <n v="77"/>
    <s v="Summit General Hospital 354"/>
    <x v="38"/>
    <n v="0"/>
    <n v="523"/>
    <n v="0"/>
    <s v="LT"/>
    <n v="1"/>
    <s v="PASS"/>
    <x v="0"/>
  </r>
  <r>
    <s v="2-16-vaccine_lot_number_is_too_short-"/>
    <n v="77"/>
    <s v="Summit General Hospital 354"/>
    <x v="39"/>
    <n v="0"/>
    <n v="523"/>
    <n v="0"/>
    <s v="LT"/>
    <n v="1"/>
    <s v="PASS"/>
    <x v="0"/>
  </r>
  <r>
    <s v="2-17-vaccine_administration_code_is_unrecognized-"/>
    <n v="77"/>
    <s v="Summit General Hospital 354"/>
    <x v="40"/>
    <n v="0"/>
    <n v="523"/>
    <n v="0"/>
    <s v="LT"/>
    <n v="1"/>
    <s v="PASS"/>
    <x v="0"/>
  </r>
  <r>
    <s v="2-18-vaccine_manufacturer_is_unrecognized-"/>
    <n v="77"/>
    <s v="Summit General Hospital 354"/>
    <x v="41"/>
    <n v="0"/>
    <n v="523"/>
    <n v="0"/>
    <s v="LT"/>
    <n v="1"/>
    <s v="PASS"/>
    <x v="0"/>
  </r>
  <r>
    <s v="2-19-vaccine_administration_route_is_unrecognized-"/>
    <n v="77"/>
    <s v="Summit General Hospital 354"/>
    <x v="42"/>
    <n v="0"/>
    <n v="523"/>
    <n v="0"/>
    <s v="LT"/>
    <n v="1"/>
    <s v="PASS"/>
    <x v="0"/>
  </r>
  <r>
    <s v="2-20-vaccine_body_site_is_unrecognized-"/>
    <n v="77"/>
    <s v="Summit General Hospital 354"/>
    <x v="43"/>
    <n v="5"/>
    <n v="523"/>
    <n v="0.96"/>
    <s v="LT"/>
    <n v="1"/>
    <s v="PASS"/>
    <x v="0"/>
  </r>
  <r>
    <s v="2-21-vaccination_information_source_is_administered_but_appeared_to_be_historical-"/>
    <n v="77"/>
    <s v="Summit General Hospital 354"/>
    <x v="44"/>
    <n v="0"/>
    <n v="523"/>
    <n v="0"/>
    <s v="NONE"/>
    <s v="NONE"/>
    <s v="NONE"/>
    <x v="0"/>
  </r>
  <r>
    <s v="2-22-_funding_source_does_not_match_eligibility_code"/>
    <n v="77"/>
    <s v="Summit General Hospital 354"/>
    <x v="45"/>
    <n v="13"/>
    <n v="523"/>
    <n v="2.4900000000000002"/>
    <s v="NONE"/>
    <s v="NONE"/>
    <s v="NONE"/>
    <x v="0"/>
  </r>
  <r>
    <s v="3-1-administered_vaccination_events_are_entered_into_the_iis_within_one_calendar_day_from_administration_date-"/>
    <n v="77"/>
    <s v="Summit General Hospital 354"/>
    <x v="46"/>
    <n v="508"/>
    <n v="523"/>
    <n v="97.13"/>
    <s v="GT"/>
    <n v="95"/>
    <s v="PASS"/>
    <x v="0"/>
  </r>
  <r>
    <s v="3-2-patient_entry_into_iis_≤30_days_from_birth"/>
    <n v="77"/>
    <s v="Summit General Hospital 354"/>
    <x v="47"/>
    <n v="52"/>
    <n v="62"/>
    <n v="83.87"/>
    <s v="GT"/>
    <n v="95"/>
    <s v="FAIL"/>
    <x v="0"/>
  </r>
  <r>
    <s v="3-3-patient_entry_into_iis_30–45_days_from_birth"/>
    <n v="77"/>
    <s v="Summit General Hospital 354"/>
    <x v="48"/>
    <n v="1"/>
    <n v="62"/>
    <n v="1.61"/>
    <s v="LT"/>
    <n v="5"/>
    <s v="PASS"/>
    <x v="0"/>
  </r>
  <r>
    <s v="3-4-patient_entry_into_iis_45–60_days_from_birth"/>
    <n v="77"/>
    <s v="Summit General Hospital 354"/>
    <x v="49"/>
    <n v="0"/>
    <n v="62"/>
    <n v="0"/>
    <s v="LT"/>
    <n v="5"/>
    <s v="PASS"/>
    <x v="0"/>
  </r>
  <r>
    <s v="3-5-patient_entry_into_iis_&gt;_60_days_from_birth"/>
    <n v="77"/>
    <s v="Summit General Hospital 354"/>
    <x v="50"/>
    <n v="9"/>
    <n v="62"/>
    <n v="14.52"/>
    <s v="LT"/>
    <n v="5"/>
    <s v="FAIL"/>
    <x v="0"/>
  </r>
  <r>
    <s v="3-6-administered_dose_entry_into_iis_2-7_days_from_admin_date"/>
    <n v="77"/>
    <s v="Summit General Hospital 354"/>
    <x v="51"/>
    <n v="9"/>
    <n v="523"/>
    <n v="1.72"/>
    <s v="LT"/>
    <n v="5"/>
    <s v="PASS"/>
    <x v="0"/>
  </r>
  <r>
    <s v="3-7-administered_dose_entry_into_iis_8-14_days_from_admin_date"/>
    <n v="77"/>
    <s v="Summit General Hospital 354"/>
    <x v="52"/>
    <n v="0"/>
    <n v="523"/>
    <n v="0"/>
    <s v="LT"/>
    <n v="5"/>
    <s v="PASS"/>
    <x v="0"/>
  </r>
  <r>
    <s v="3-8-administered_dose_entry_into_iis_&gt;_14_days_from_admin_date"/>
    <n v="77"/>
    <s v="Summit General Hospital 354"/>
    <x v="53"/>
    <n v="6"/>
    <n v="523"/>
    <n v="1.1499999999999999"/>
    <s v="LT"/>
    <n v="5"/>
    <s v="PASS"/>
    <x v="0"/>
  </r>
  <r>
    <s v="1-1-patient_first_name_is_present-"/>
    <n v="177"/>
    <s v="Summit General Hospital 457"/>
    <x v="0"/>
    <n v="2"/>
    <n v="2"/>
    <n v="100"/>
    <s v="GT"/>
    <n v="99"/>
    <s v="PASS"/>
    <x v="8"/>
  </r>
  <r>
    <s v="1-2-patient_middle_name_is_present-"/>
    <n v="177"/>
    <s v="Summit General Hospital 457"/>
    <x v="1"/>
    <n v="0"/>
    <n v="2"/>
    <n v="0"/>
    <s v="GT"/>
    <n v="75"/>
    <s v="FAIL"/>
    <x v="8"/>
  </r>
  <r>
    <s v="1-3-patient_name_last_is_present-"/>
    <n v="177"/>
    <s v="Summit General Hospital 457"/>
    <x v="2"/>
    <n v="2"/>
    <n v="2"/>
    <n v="100"/>
    <s v="GT"/>
    <n v="99"/>
    <s v="PASS"/>
    <x v="8"/>
  </r>
  <r>
    <s v="1-4-patient_birth_date_is_present-_x0009_"/>
    <n v="177"/>
    <s v="Summit General Hospital 457"/>
    <x v="3"/>
    <n v="2"/>
    <n v="2"/>
    <n v="100"/>
    <s v="GT"/>
    <n v="99"/>
    <s v="PASS"/>
    <x v="8"/>
  </r>
  <r>
    <s v="1-5-patient_gender_is_present-"/>
    <n v="177"/>
    <s v="Summit General Hospital 457"/>
    <x v="4"/>
    <n v="2"/>
    <n v="2"/>
    <n v="100"/>
    <s v="GT"/>
    <n v="99"/>
    <s v="PASS"/>
    <x v="8"/>
  </r>
  <r>
    <s v="1-6-patient_address_street_is_present-"/>
    <n v="177"/>
    <s v="Summit General Hospital 457"/>
    <x v="5"/>
    <n v="2"/>
    <n v="2"/>
    <n v="100"/>
    <s v="GT"/>
    <n v="85"/>
    <s v="PASS"/>
    <x v="8"/>
  </r>
  <r>
    <s v="1-7-_patient_address_city_is_present-_x0009_"/>
    <n v="177"/>
    <s v="Summit General Hospital 457"/>
    <x v="6"/>
    <n v="2"/>
    <n v="2"/>
    <n v="100"/>
    <s v="GT"/>
    <n v="85"/>
    <s v="PASS"/>
    <x v="8"/>
  </r>
  <r>
    <s v="1-8-patient_address_state_is_present-_x0009_"/>
    <n v="177"/>
    <s v="Summit General Hospital 457"/>
    <x v="7"/>
    <n v="2"/>
    <n v="2"/>
    <n v="100"/>
    <s v="GT"/>
    <n v="85"/>
    <s v="PASS"/>
    <x v="8"/>
  </r>
  <r>
    <s v="1-9-patient_address_zip_code_is_present-_x0009_"/>
    <n v="177"/>
    <s v="Summit General Hospital 457"/>
    <x v="8"/>
    <n v="2"/>
    <n v="2"/>
    <n v="100"/>
    <s v="GT"/>
    <n v="85"/>
    <s v="PASS"/>
    <x v="8"/>
  </r>
  <r>
    <s v="1-10-patient_complete_address_is_present-"/>
    <n v="177"/>
    <s v="Summit General Hospital 457"/>
    <x v="9"/>
    <n v="2"/>
    <n v="2"/>
    <n v="100"/>
    <s v="GT"/>
    <n v="85"/>
    <s v="PASS"/>
    <x v="8"/>
  </r>
  <r>
    <s v="1-11-patient_race_is_present-"/>
    <n v="177"/>
    <s v="Summit General Hospital 457"/>
    <x v="10"/>
    <n v="2"/>
    <n v="2"/>
    <n v="100"/>
    <s v="GT"/>
    <n v="95"/>
    <s v="PASS"/>
    <x v="8"/>
  </r>
  <r>
    <s v="1-12-patient_ethnicity_is_present-"/>
    <n v="177"/>
    <s v="Summit General Hospital 457"/>
    <x v="11"/>
    <n v="2"/>
    <n v="2"/>
    <n v="100"/>
    <s v="GT"/>
    <n v="95"/>
    <s v="PASS"/>
    <x v="8"/>
  </r>
  <r>
    <s v="1-13-patient_phone_number_is_present-"/>
    <n v="177"/>
    <s v="Summit General Hospital 457"/>
    <x v="12"/>
    <n v="2"/>
    <n v="2"/>
    <n v="100"/>
    <s v="GT"/>
    <n v="90"/>
    <s v="PASS"/>
    <x v="8"/>
  </r>
  <r>
    <s v="1-14-patient_email_is_present-"/>
    <n v="177"/>
    <s v="Summit General Hospital 457"/>
    <x v="13"/>
    <n v="0"/>
    <n v="2"/>
    <n v="0"/>
    <s v="GT"/>
    <n v="90"/>
    <s v="FAIL"/>
    <x v="8"/>
  </r>
  <r>
    <s v="1-15-mother’s_maiden_name_is_present-"/>
    <n v="177"/>
    <s v="Summit General Hospital 457"/>
    <x v="14"/>
    <n v="0"/>
    <n v="2"/>
    <n v="0"/>
    <s v="GT"/>
    <n v="90"/>
    <s v="FAIL"/>
    <x v="8"/>
  </r>
  <r>
    <s v="1-16-responsible_person_first_name_is_present-"/>
    <n v="177"/>
    <s v="Summit General Hospital 457"/>
    <x v="15"/>
    <n v="0"/>
    <n v="2"/>
    <n v="0"/>
    <s v="GT"/>
    <n v="90"/>
    <s v="FAIL"/>
    <x v="8"/>
  </r>
  <r>
    <s v="1-17-responsible_person_last_name_is_present-"/>
    <n v="177"/>
    <s v="Summit General Hospital 457"/>
    <x v="16"/>
    <n v="0"/>
    <n v="2"/>
    <n v="0"/>
    <s v="GT"/>
    <n v="90"/>
    <s v="FAIL"/>
    <x v="8"/>
  </r>
  <r>
    <s v="1-18-vaccine_administration_code_is_present-"/>
    <n v="177"/>
    <s v="Summit General Hospital 457"/>
    <x v="17"/>
    <n v="2"/>
    <n v="2"/>
    <n v="100"/>
    <s v="GT"/>
    <n v="99"/>
    <s v="PASS"/>
    <x v="8"/>
  </r>
  <r>
    <s v="1-19-vaccine_administration_date_is_present-"/>
    <n v="177"/>
    <s v="Summit General Hospital 457"/>
    <x v="18"/>
    <n v="2"/>
    <n v="2"/>
    <n v="100"/>
    <s v="GT"/>
    <n v="99"/>
    <s v="PASS"/>
    <x v="8"/>
  </r>
  <r>
    <s v="1-20-vaccine_information_source_(e-g-_admin/historical_indicator)_is_present-"/>
    <n v="177"/>
    <s v="Summit General Hospital 457"/>
    <x v="19"/>
    <n v="2"/>
    <n v="2"/>
    <n v="100"/>
    <s v="GT"/>
    <n v="99"/>
    <s v="PASS"/>
    <x v="8"/>
  </r>
  <r>
    <s v="1-21-vaccine_lot_number_is_present-"/>
    <n v="177"/>
    <s v="Summit General Hospital 457"/>
    <x v="20"/>
    <n v="2"/>
    <n v="2"/>
    <n v="100"/>
    <s v="GT"/>
    <n v="99"/>
    <s v="PASS"/>
    <x v="8"/>
  </r>
  <r>
    <s v="1-22-vaccine_lot_expiration_date_is_present-"/>
    <n v="177"/>
    <s v="Summit General Hospital 457"/>
    <x v="21"/>
    <n v="2"/>
    <n v="2"/>
    <n v="100"/>
    <s v="GT"/>
    <n v="99"/>
    <s v="PASS"/>
    <x v="8"/>
  </r>
  <r>
    <s v="1-23-vaccine_eligibility_code_is_present-"/>
    <n v="177"/>
    <s v="Summit General Hospital 457"/>
    <x v="22"/>
    <n v="2"/>
    <n v="2"/>
    <n v="100"/>
    <s v="GT"/>
    <n v="99"/>
    <s v="PASS"/>
    <x v="8"/>
  </r>
  <r>
    <s v="1-24-vaccine_funding_source_is_present-"/>
    <n v="177"/>
    <s v="Summit General Hospital 457"/>
    <x v="23"/>
    <n v="2"/>
    <n v="2"/>
    <n v="100"/>
    <s v="GT"/>
    <n v="99"/>
    <s v="PASS"/>
    <x v="8"/>
  </r>
  <r>
    <s v="2-1-patients_born_on_the_first_of_the_month_do_not_exceed_normal_distribution_of_birth_dates-"/>
    <n v="177"/>
    <s v="Summit General Hospital 457"/>
    <x v="24"/>
    <n v="0"/>
    <n v="2"/>
    <n v="0"/>
    <s v="LT"/>
    <n v="4"/>
    <s v="PASS"/>
    <x v="8"/>
  </r>
  <r>
    <s v="2-2-patients_born_on_the_15th_of_the_month_do_not_exceed_normal_distribution_of_birth_dates-"/>
    <n v="177"/>
    <s v="Summit General Hospital 457"/>
    <x v="25"/>
    <n v="0"/>
    <n v="2"/>
    <n v="0"/>
    <s v="LT"/>
    <n v="4"/>
    <s v="PASS"/>
    <x v="8"/>
  </r>
  <r>
    <s v="2-3-patients_born_on_the_last_day_of_the_month_do_not_exceed_normal_distribution_of_birth_dates-"/>
    <n v="177"/>
    <s v="Summit General Hospital 457"/>
    <x v="26"/>
    <n v="1"/>
    <n v="2"/>
    <n v="50"/>
    <s v="LT"/>
    <n v="4"/>
    <s v="FAIL"/>
    <x v="8"/>
  </r>
  <r>
    <s v="2-4-patient_has_more_vaccinations_than_expected-"/>
    <n v="177"/>
    <s v="Summit General Hospital 457"/>
    <x v="27"/>
    <n v="0"/>
    <n v="2"/>
    <n v="0"/>
    <s v="LT"/>
    <n v="1"/>
    <s v="PASS"/>
    <x v="8"/>
  </r>
  <r>
    <s v="2-5-vaccine_administration_date_is_after_vaccine_lot_expiration_date-"/>
    <n v="177"/>
    <s v="Summit General Hospital 457"/>
    <x v="28"/>
    <n v="0"/>
    <n v="2"/>
    <n v="0"/>
    <s v="LT"/>
    <n v="1"/>
    <s v="PASS"/>
    <x v="8"/>
  </r>
  <r>
    <s v="2-6-vaccine_administration_date_is_before_birth_date-"/>
    <n v="177"/>
    <s v="Summit General Hospital 457"/>
    <x v="29"/>
    <n v="0"/>
    <n v="2"/>
    <n v="0"/>
    <s v="LT"/>
    <n v="1"/>
    <s v="PASS"/>
    <x v="8"/>
  </r>
  <r>
    <s v="2-7-vaccine_administration_dates_on_the_first_day_of_the_month_do_not_exceed_normal_distribution_of_administrations_dates-"/>
    <n v="177"/>
    <s v="Summit General Hospital 457"/>
    <x v="30"/>
    <n v="1"/>
    <n v="2"/>
    <n v="50"/>
    <s v="LT"/>
    <n v="4"/>
    <s v="FAIL"/>
    <x v="8"/>
  </r>
  <r>
    <s v="2-8-vaccine_administration_dates_on_the_15th_of_the_month_do_not_exceed_normal_distribution_of_administration_dates-"/>
    <n v="177"/>
    <s v="Summit General Hospital 457"/>
    <x v="31"/>
    <n v="0"/>
    <n v="2"/>
    <n v="0"/>
    <s v="LT"/>
    <n v="4"/>
    <s v="PASS"/>
    <x v="8"/>
  </r>
  <r>
    <s v="2-9-vaccine_administration_dates_on_the_last_day_of_the_month_do_not_exceed_normal_distribution_of_administration_dates-"/>
    <n v="177"/>
    <s v="Summit General Hospital 457"/>
    <x v="32"/>
    <n v="1"/>
    <n v="2"/>
    <n v="50"/>
    <s v="LT"/>
    <n v="4"/>
    <s v="FAIL"/>
    <x v="8"/>
  </r>
  <r>
    <s v="2-10-vaccine_administration_code_was_administered_at_an_improbable_age-"/>
    <n v="177"/>
    <s v="Summit General Hospital 457"/>
    <x v="33"/>
    <n v="2"/>
    <n v="2"/>
    <n v="100"/>
    <s v="LT"/>
    <n v="1"/>
    <s v="FAIL"/>
    <x v="8"/>
  </r>
  <r>
    <s v="2-11-vaccine_administration_code_is_not_specific_for_administered_vaccination_event-"/>
    <n v="177"/>
    <s v="Summit General Hospital 457"/>
    <x v="34"/>
    <n v="0"/>
    <n v="2"/>
    <n v="0"/>
    <s v="LT"/>
    <n v="1"/>
    <s v="PASS"/>
    <x v="8"/>
  </r>
  <r>
    <s v="2-12-vaccine_lot_number_has_an_invalid_prefix-"/>
    <n v="177"/>
    <s v="Summit General Hospital 457"/>
    <x v="35"/>
    <n v="0"/>
    <n v="2"/>
    <n v="0"/>
    <s v="LT"/>
    <n v="1"/>
    <s v="PASS"/>
    <x v="8"/>
  </r>
  <r>
    <s v="2-13-vaccine_lot_number_has_an_invalid_infix-"/>
    <n v="177"/>
    <s v="Summit General Hospital 457"/>
    <x v="36"/>
    <n v="0"/>
    <n v="2"/>
    <n v="0"/>
    <s v="LT"/>
    <n v="1"/>
    <s v="PASS"/>
    <x v="8"/>
  </r>
  <r>
    <s v="2-14-vaccine_lot_number_has_an_invalid_suffix-"/>
    <n v="177"/>
    <s v="Summit General Hospital 457"/>
    <x v="37"/>
    <n v="0"/>
    <n v="2"/>
    <n v="0"/>
    <s v="LT"/>
    <n v="1"/>
    <s v="PASS"/>
    <x v="8"/>
  </r>
  <r>
    <s v="2-15-vaccine_lot_number_contains_at_least_one_invalid_character-"/>
    <n v="177"/>
    <s v="Summit General Hospital 457"/>
    <x v="38"/>
    <n v="0"/>
    <n v="2"/>
    <n v="0"/>
    <s v="LT"/>
    <n v="1"/>
    <s v="PASS"/>
    <x v="8"/>
  </r>
  <r>
    <s v="2-16-vaccine_lot_number_is_too_short-"/>
    <n v="177"/>
    <s v="Summit General Hospital 457"/>
    <x v="39"/>
    <n v="0"/>
    <n v="2"/>
    <n v="0"/>
    <s v="LT"/>
    <n v="1"/>
    <s v="PASS"/>
    <x v="8"/>
  </r>
  <r>
    <s v="2-17-vaccine_administration_code_is_unrecognized-"/>
    <n v="177"/>
    <s v="Summit General Hospital 457"/>
    <x v="40"/>
    <n v="0"/>
    <n v="2"/>
    <n v="0"/>
    <s v="LT"/>
    <n v="1"/>
    <s v="PASS"/>
    <x v="8"/>
  </r>
  <r>
    <s v="2-18-vaccine_manufacturer_is_unrecognized-"/>
    <n v="177"/>
    <s v="Summit General Hospital 457"/>
    <x v="41"/>
    <n v="0"/>
    <n v="2"/>
    <n v="0"/>
    <s v="LT"/>
    <n v="1"/>
    <s v="PASS"/>
    <x v="8"/>
  </r>
  <r>
    <s v="2-19-vaccine_administration_route_is_unrecognized-"/>
    <n v="177"/>
    <s v="Summit General Hospital 457"/>
    <x v="42"/>
    <n v="0"/>
    <n v="2"/>
    <n v="0"/>
    <s v="LT"/>
    <n v="1"/>
    <s v="PASS"/>
    <x v="8"/>
  </r>
  <r>
    <s v="2-20-vaccine_body_site_is_unrecognized-"/>
    <n v="177"/>
    <s v="Summit General Hospital 457"/>
    <x v="43"/>
    <n v="0"/>
    <n v="2"/>
    <n v="0"/>
    <s v="LT"/>
    <n v="1"/>
    <s v="PASS"/>
    <x v="8"/>
  </r>
  <r>
    <s v="2-21-vaccination_information_source_is_administered_but_appeared_to_be_historical-"/>
    <n v="177"/>
    <s v="Summit General Hospital 457"/>
    <x v="44"/>
    <n v="0"/>
    <n v="2"/>
    <n v="0"/>
    <s v="NONE"/>
    <s v="NONE"/>
    <s v="NONE"/>
    <x v="8"/>
  </r>
  <r>
    <s v="2-22-_funding_source_does_not_match_eligibility_code"/>
    <n v="177"/>
    <s v="Summit General Hospital 457"/>
    <x v="45"/>
    <n v="0"/>
    <n v="2"/>
    <n v="0"/>
    <s v="NONE"/>
    <s v="NONE"/>
    <s v="NONE"/>
    <x v="8"/>
  </r>
  <r>
    <s v="3-1-administered_vaccination_events_are_entered_into_the_iis_within_one_calendar_day_from_administration_date-"/>
    <n v="177"/>
    <s v="Summit General Hospital 457"/>
    <x v="46"/>
    <n v="2"/>
    <n v="2"/>
    <n v="100"/>
    <s v="GT"/>
    <n v="95"/>
    <s v="PASS"/>
    <x v="8"/>
  </r>
  <r>
    <s v="3-2-patient_entry_into_iis_≤30_days_from_birth"/>
    <n v="177"/>
    <s v="Summit General Hospital 457"/>
    <x v="47"/>
    <n v="1"/>
    <n v="2"/>
    <n v="50"/>
    <s v="GT"/>
    <n v="95"/>
    <s v="FAIL"/>
    <x v="8"/>
  </r>
  <r>
    <s v="3-3-patient_entry_into_iis_30–45_days_from_birth"/>
    <n v="177"/>
    <s v="Summit General Hospital 457"/>
    <x v="48"/>
    <n v="0"/>
    <n v="2"/>
    <n v="0"/>
    <s v="LT"/>
    <n v="5"/>
    <s v="PASS"/>
    <x v="8"/>
  </r>
  <r>
    <s v="3-4-patient_entry_into_iis_45–60_days_from_birth"/>
    <n v="177"/>
    <s v="Summit General Hospital 457"/>
    <x v="49"/>
    <n v="0"/>
    <n v="2"/>
    <n v="0"/>
    <s v="LT"/>
    <n v="5"/>
    <s v="PASS"/>
    <x v="8"/>
  </r>
  <r>
    <s v="3-5-patient_entry_into_iis_&gt;_60_days_from_birth"/>
    <n v="177"/>
    <s v="Summit General Hospital 457"/>
    <x v="50"/>
    <n v="1"/>
    <n v="2"/>
    <n v="50"/>
    <s v="LT"/>
    <n v="5"/>
    <s v="FAIL"/>
    <x v="8"/>
  </r>
  <r>
    <s v="3-6-administered_dose_entry_into_iis_2-7_days_from_admin_date"/>
    <n v="177"/>
    <s v="Summit General Hospital 457"/>
    <x v="51"/>
    <n v="0"/>
    <n v="2"/>
    <n v="0"/>
    <s v="LT"/>
    <n v="5"/>
    <s v="PASS"/>
    <x v="8"/>
  </r>
  <r>
    <s v="3-7-administered_dose_entry_into_iis_8-14_days_from_admin_date"/>
    <n v="177"/>
    <s v="Summit General Hospital 457"/>
    <x v="52"/>
    <n v="0"/>
    <n v="2"/>
    <n v="0"/>
    <s v="LT"/>
    <n v="5"/>
    <s v="PASS"/>
    <x v="8"/>
  </r>
  <r>
    <s v="3-8-administered_dose_entry_into_iis_&gt;_14_days_from_admin_date"/>
    <n v="177"/>
    <s v="Summit General Hospital 457"/>
    <x v="53"/>
    <n v="0"/>
    <n v="2"/>
    <n v="0"/>
    <s v="LT"/>
    <n v="5"/>
    <s v="PASS"/>
    <x v="8"/>
  </r>
  <r>
    <s v="1-1-patient_first_name_is_present-"/>
    <n v="68"/>
    <s v="Summit Health Clinic 259"/>
    <x v="0"/>
    <n v="4"/>
    <n v="4"/>
    <n v="100"/>
    <s v="GT"/>
    <n v="99"/>
    <s v="PASS"/>
    <x v="0"/>
  </r>
  <r>
    <s v="1-2-patient_middle_name_is_present-"/>
    <n v="68"/>
    <s v="Summit Health Clinic 259"/>
    <x v="1"/>
    <n v="1"/>
    <n v="4"/>
    <n v="25"/>
    <s v="GT"/>
    <n v="75"/>
    <s v="FAIL"/>
    <x v="0"/>
  </r>
  <r>
    <s v="1-3-patient_name_last_is_present-"/>
    <n v="68"/>
    <s v="Summit Health Clinic 259"/>
    <x v="2"/>
    <n v="4"/>
    <n v="4"/>
    <n v="100"/>
    <s v="GT"/>
    <n v="99"/>
    <s v="PASS"/>
    <x v="0"/>
  </r>
  <r>
    <s v="1-4-patient_birth_date_is_present-_x0009_"/>
    <n v="68"/>
    <s v="Summit Health Clinic 259"/>
    <x v="3"/>
    <n v="4"/>
    <n v="4"/>
    <n v="100"/>
    <s v="GT"/>
    <n v="99"/>
    <s v="PASS"/>
    <x v="0"/>
  </r>
  <r>
    <s v="1-5-patient_gender_is_present-"/>
    <n v="68"/>
    <s v="Summit Health Clinic 259"/>
    <x v="4"/>
    <n v="4"/>
    <n v="4"/>
    <n v="100"/>
    <s v="GT"/>
    <n v="99"/>
    <s v="PASS"/>
    <x v="0"/>
  </r>
  <r>
    <s v="1-6-patient_address_street_is_present-"/>
    <n v="68"/>
    <s v="Summit Health Clinic 259"/>
    <x v="5"/>
    <n v="4"/>
    <n v="4"/>
    <n v="100"/>
    <s v="GT"/>
    <n v="85"/>
    <s v="PASS"/>
    <x v="0"/>
  </r>
  <r>
    <s v="1-7-_patient_address_city_is_present-_x0009_"/>
    <n v="68"/>
    <s v="Summit Health Clinic 259"/>
    <x v="6"/>
    <n v="4"/>
    <n v="4"/>
    <n v="100"/>
    <s v="GT"/>
    <n v="85"/>
    <s v="PASS"/>
    <x v="0"/>
  </r>
  <r>
    <s v="1-8-patient_address_state_is_present-_x0009_"/>
    <n v="68"/>
    <s v="Summit Health Clinic 259"/>
    <x v="7"/>
    <n v="4"/>
    <n v="4"/>
    <n v="100"/>
    <s v="GT"/>
    <n v="85"/>
    <s v="PASS"/>
    <x v="0"/>
  </r>
  <r>
    <s v="1-9-patient_address_zip_code_is_present-_x0009_"/>
    <n v="68"/>
    <s v="Summit Health Clinic 259"/>
    <x v="8"/>
    <n v="4"/>
    <n v="4"/>
    <n v="100"/>
    <s v="GT"/>
    <n v="85"/>
    <s v="PASS"/>
    <x v="0"/>
  </r>
  <r>
    <s v="1-10-patient_complete_address_is_present-"/>
    <n v="68"/>
    <s v="Summit Health Clinic 259"/>
    <x v="9"/>
    <n v="4"/>
    <n v="4"/>
    <n v="100"/>
    <s v="GT"/>
    <n v="85"/>
    <s v="PASS"/>
    <x v="0"/>
  </r>
  <r>
    <s v="1-11-patient_race_is_present-"/>
    <n v="68"/>
    <s v="Summit Health Clinic 259"/>
    <x v="10"/>
    <n v="4"/>
    <n v="4"/>
    <n v="100"/>
    <s v="GT"/>
    <n v="95"/>
    <s v="PASS"/>
    <x v="0"/>
  </r>
  <r>
    <s v="1-12-patient_ethnicity_is_present-"/>
    <n v="68"/>
    <s v="Summit Health Clinic 259"/>
    <x v="11"/>
    <n v="4"/>
    <n v="4"/>
    <n v="100"/>
    <s v="GT"/>
    <n v="95"/>
    <s v="PASS"/>
    <x v="0"/>
  </r>
  <r>
    <s v="1-13-patient_phone_number_is_present-"/>
    <n v="68"/>
    <s v="Summit Health Clinic 259"/>
    <x v="12"/>
    <n v="4"/>
    <n v="4"/>
    <n v="100"/>
    <s v="GT"/>
    <n v="90"/>
    <s v="PASS"/>
    <x v="0"/>
  </r>
  <r>
    <s v="1-14-patient_email_is_present-"/>
    <n v="68"/>
    <s v="Summit Health Clinic 259"/>
    <x v="13"/>
    <n v="2"/>
    <n v="4"/>
    <n v="50"/>
    <s v="GT"/>
    <n v="90"/>
    <s v="FAIL"/>
    <x v="0"/>
  </r>
  <r>
    <s v="1-15-mother’s_maiden_name_is_present-"/>
    <n v="68"/>
    <s v="Summit Health Clinic 259"/>
    <x v="14"/>
    <n v="4"/>
    <n v="4"/>
    <n v="100"/>
    <s v="GT"/>
    <n v="90"/>
    <s v="PASS"/>
    <x v="0"/>
  </r>
  <r>
    <s v="1-16-responsible_person_first_name_is_present-"/>
    <n v="68"/>
    <s v="Summit Health Clinic 259"/>
    <x v="15"/>
    <n v="4"/>
    <n v="4"/>
    <n v="100"/>
    <s v="GT"/>
    <n v="90"/>
    <s v="PASS"/>
    <x v="0"/>
  </r>
  <r>
    <s v="1-17-responsible_person_last_name_is_present-"/>
    <n v="68"/>
    <s v="Summit Health Clinic 259"/>
    <x v="16"/>
    <n v="4"/>
    <n v="4"/>
    <n v="100"/>
    <s v="GT"/>
    <n v="90"/>
    <s v="PASS"/>
    <x v="0"/>
  </r>
  <r>
    <s v="1-18-vaccine_administration_code_is_present-"/>
    <n v="68"/>
    <s v="Summit Health Clinic 259"/>
    <x v="17"/>
    <n v="29"/>
    <n v="29"/>
    <n v="100"/>
    <s v="GT"/>
    <n v="99"/>
    <s v="PASS"/>
    <x v="0"/>
  </r>
  <r>
    <s v="1-19-vaccine_administration_date_is_present-"/>
    <n v="68"/>
    <s v="Summit Health Clinic 259"/>
    <x v="18"/>
    <n v="29"/>
    <n v="29"/>
    <n v="100"/>
    <s v="GT"/>
    <n v="99"/>
    <s v="PASS"/>
    <x v="0"/>
  </r>
  <r>
    <s v="1-20-vaccine_information_source_(e-g-_admin/historical_indicator)_is_present-"/>
    <n v="68"/>
    <s v="Summit Health Clinic 259"/>
    <x v="19"/>
    <n v="29"/>
    <n v="29"/>
    <n v="100"/>
    <s v="GT"/>
    <n v="99"/>
    <s v="PASS"/>
    <x v="0"/>
  </r>
  <r>
    <s v="1-21-vaccine_lot_number_is_present-"/>
    <n v="68"/>
    <s v="Summit Health Clinic 259"/>
    <x v="20"/>
    <n v="29"/>
    <n v="29"/>
    <n v="100"/>
    <s v="GT"/>
    <n v="99"/>
    <s v="PASS"/>
    <x v="0"/>
  </r>
  <r>
    <s v="1-22-vaccine_lot_expiration_date_is_present-"/>
    <n v="68"/>
    <s v="Summit Health Clinic 259"/>
    <x v="21"/>
    <n v="29"/>
    <n v="29"/>
    <n v="100"/>
    <s v="GT"/>
    <n v="99"/>
    <s v="PASS"/>
    <x v="0"/>
  </r>
  <r>
    <s v="1-23-vaccine_eligibility_code_is_present-"/>
    <n v="68"/>
    <s v="Summit Health Clinic 259"/>
    <x v="22"/>
    <n v="29"/>
    <n v="29"/>
    <n v="100"/>
    <s v="GT"/>
    <n v="99"/>
    <s v="PASS"/>
    <x v="0"/>
  </r>
  <r>
    <s v="1-24-vaccine_funding_source_is_present-"/>
    <n v="68"/>
    <s v="Summit Health Clinic 259"/>
    <x v="23"/>
    <n v="29"/>
    <n v="29"/>
    <n v="100"/>
    <s v="GT"/>
    <n v="99"/>
    <s v="PASS"/>
    <x v="0"/>
  </r>
  <r>
    <s v="2-1-patients_born_on_the_first_of_the_month_do_not_exceed_normal_distribution_of_birth_dates-"/>
    <n v="68"/>
    <s v="Summit Health Clinic 259"/>
    <x v="24"/>
    <n v="0"/>
    <n v="4"/>
    <n v="0"/>
    <s v="LT"/>
    <n v="4"/>
    <s v="PASS"/>
    <x v="0"/>
  </r>
  <r>
    <s v="2-2-patients_born_on_the_15th_of_the_month_do_not_exceed_normal_distribution_of_birth_dates-"/>
    <n v="68"/>
    <s v="Summit Health Clinic 259"/>
    <x v="25"/>
    <n v="0"/>
    <n v="4"/>
    <n v="0"/>
    <s v="LT"/>
    <n v="4"/>
    <s v="PASS"/>
    <x v="0"/>
  </r>
  <r>
    <s v="2-3-patients_born_on_the_last_day_of_the_month_do_not_exceed_normal_distribution_of_birth_dates-"/>
    <n v="68"/>
    <s v="Summit Health Clinic 259"/>
    <x v="26"/>
    <n v="0"/>
    <n v="4"/>
    <n v="0"/>
    <s v="LT"/>
    <n v="4"/>
    <s v="PASS"/>
    <x v="0"/>
  </r>
  <r>
    <s v="2-4-patient_has_more_vaccinations_than_expected-"/>
    <n v="68"/>
    <s v="Summit Health Clinic 259"/>
    <x v="27"/>
    <n v="0"/>
    <n v="4"/>
    <n v="0"/>
    <s v="LT"/>
    <n v="1"/>
    <s v="PASS"/>
    <x v="0"/>
  </r>
  <r>
    <s v="2-5-vaccine_administration_date_is_after_vaccine_lot_expiration_date-"/>
    <n v="68"/>
    <s v="Summit Health Clinic 259"/>
    <x v="28"/>
    <n v="0"/>
    <n v="29"/>
    <n v="0"/>
    <s v="LT"/>
    <n v="1"/>
    <s v="PASS"/>
    <x v="0"/>
  </r>
  <r>
    <s v="2-6-vaccine_administration_date_is_before_birth_date-"/>
    <n v="68"/>
    <s v="Summit Health Clinic 259"/>
    <x v="29"/>
    <n v="0"/>
    <n v="29"/>
    <n v="0"/>
    <s v="LT"/>
    <n v="1"/>
    <s v="PASS"/>
    <x v="0"/>
  </r>
  <r>
    <s v="2-7-vaccine_administration_dates_on_the_first_day_of_the_month_do_not_exceed_normal_distribution_of_administrations_dates-"/>
    <n v="68"/>
    <s v="Summit Health Clinic 259"/>
    <x v="30"/>
    <n v="2"/>
    <n v="29"/>
    <n v="6.9"/>
    <s v="LT"/>
    <n v="4"/>
    <s v="FAIL"/>
    <x v="0"/>
  </r>
  <r>
    <s v="2-8-vaccine_administration_dates_on_the_15th_of_the_month_do_not_exceed_normal_distribution_of_administration_dates-"/>
    <n v="68"/>
    <s v="Summit Health Clinic 259"/>
    <x v="31"/>
    <n v="0"/>
    <n v="29"/>
    <n v="0"/>
    <s v="LT"/>
    <n v="4"/>
    <s v="PASS"/>
    <x v="0"/>
  </r>
  <r>
    <s v="2-9-vaccine_administration_dates_on_the_last_day_of_the_month_do_not_exceed_normal_distribution_of_administration_dates-"/>
    <n v="68"/>
    <s v="Summit Health Clinic 259"/>
    <x v="32"/>
    <n v="0"/>
    <n v="29"/>
    <n v="0"/>
    <s v="LT"/>
    <n v="4"/>
    <s v="PASS"/>
    <x v="0"/>
  </r>
  <r>
    <s v="2-10-vaccine_administration_code_was_administered_at_an_improbable_age-"/>
    <n v="68"/>
    <s v="Summit Health Clinic 259"/>
    <x v="33"/>
    <n v="1"/>
    <n v="29"/>
    <n v="3.45"/>
    <s v="LT"/>
    <n v="1"/>
    <s v="FAIL"/>
    <x v="0"/>
  </r>
  <r>
    <s v="2-11-vaccine_administration_code_is_not_specific_for_administered_vaccination_event-"/>
    <n v="68"/>
    <s v="Summit Health Clinic 259"/>
    <x v="34"/>
    <n v="0"/>
    <n v="29"/>
    <n v="0"/>
    <s v="LT"/>
    <n v="1"/>
    <s v="PASS"/>
    <x v="0"/>
  </r>
  <r>
    <s v="2-12-vaccine_lot_number_has_an_invalid_prefix-"/>
    <n v="68"/>
    <s v="Summit Health Clinic 259"/>
    <x v="35"/>
    <n v="0"/>
    <n v="29"/>
    <n v="0"/>
    <s v="LT"/>
    <n v="1"/>
    <s v="PASS"/>
    <x v="0"/>
  </r>
  <r>
    <s v="2-13-vaccine_lot_number_has_an_invalid_infix-"/>
    <n v="68"/>
    <s v="Summit Health Clinic 259"/>
    <x v="36"/>
    <n v="0"/>
    <n v="29"/>
    <n v="0"/>
    <s v="LT"/>
    <n v="1"/>
    <s v="PASS"/>
    <x v="0"/>
  </r>
  <r>
    <s v="2-14-vaccine_lot_number_has_an_invalid_suffix-"/>
    <n v="68"/>
    <s v="Summit Health Clinic 259"/>
    <x v="37"/>
    <n v="0"/>
    <n v="29"/>
    <n v="0"/>
    <s v="LT"/>
    <n v="1"/>
    <s v="PASS"/>
    <x v="0"/>
  </r>
  <r>
    <s v="2-15-vaccine_lot_number_contains_at_least_one_invalid_character-"/>
    <n v="68"/>
    <s v="Summit Health Clinic 259"/>
    <x v="38"/>
    <n v="0"/>
    <n v="29"/>
    <n v="0"/>
    <s v="LT"/>
    <n v="1"/>
    <s v="PASS"/>
    <x v="0"/>
  </r>
  <r>
    <s v="2-16-vaccine_lot_number_is_too_short-"/>
    <n v="68"/>
    <s v="Summit Health Clinic 259"/>
    <x v="39"/>
    <n v="0"/>
    <n v="29"/>
    <n v="0"/>
    <s v="LT"/>
    <n v="1"/>
    <s v="PASS"/>
    <x v="0"/>
  </r>
  <r>
    <s v="2-17-vaccine_administration_code_is_unrecognized-"/>
    <n v="68"/>
    <s v="Summit Health Clinic 259"/>
    <x v="40"/>
    <n v="0"/>
    <n v="29"/>
    <n v="0"/>
    <s v="LT"/>
    <n v="1"/>
    <s v="PASS"/>
    <x v="0"/>
  </r>
  <r>
    <s v="2-18-vaccine_manufacturer_is_unrecognized-"/>
    <n v="68"/>
    <s v="Summit Health Clinic 259"/>
    <x v="41"/>
    <n v="0"/>
    <n v="29"/>
    <n v="0"/>
    <s v="LT"/>
    <n v="1"/>
    <s v="PASS"/>
    <x v="0"/>
  </r>
  <r>
    <s v="2-19-vaccine_administration_route_is_unrecognized-"/>
    <n v="68"/>
    <s v="Summit Health Clinic 259"/>
    <x v="42"/>
    <n v="0"/>
    <n v="29"/>
    <n v="0"/>
    <s v="LT"/>
    <n v="1"/>
    <s v="PASS"/>
    <x v="0"/>
  </r>
  <r>
    <s v="2-20-vaccine_body_site_is_unrecognized-"/>
    <n v="68"/>
    <s v="Summit Health Clinic 259"/>
    <x v="43"/>
    <n v="0"/>
    <n v="29"/>
    <n v="0"/>
    <s v="LT"/>
    <n v="1"/>
    <s v="PASS"/>
    <x v="0"/>
  </r>
  <r>
    <s v="2-21-vaccination_information_source_is_administered_but_appeared_to_be_historical-"/>
    <n v="68"/>
    <s v="Summit Health Clinic 259"/>
    <x v="44"/>
    <n v="0"/>
    <n v="29"/>
    <n v="0"/>
    <s v="NONE"/>
    <s v="NONE"/>
    <s v="NONE"/>
    <x v="0"/>
  </r>
  <r>
    <s v="2-22-_funding_source_does_not_match_eligibility_code"/>
    <n v="68"/>
    <s v="Summit Health Clinic 259"/>
    <x v="45"/>
    <n v="2"/>
    <n v="29"/>
    <n v="6.9"/>
    <s v="NONE"/>
    <s v="NONE"/>
    <s v="NONE"/>
    <x v="0"/>
  </r>
  <r>
    <s v="3-1-administered_vaccination_events_are_entered_into_the_iis_within_one_calendar_day_from_administration_date-"/>
    <n v="68"/>
    <s v="Summit Health Clinic 259"/>
    <x v="46"/>
    <n v="22"/>
    <n v="29"/>
    <n v="75.86"/>
    <s v="GT"/>
    <n v="95"/>
    <s v="FAIL"/>
    <x v="0"/>
  </r>
  <r>
    <s v="3-2-patient_entry_into_iis_≤30_days_from_birth"/>
    <n v="68"/>
    <s v="Summit Health Clinic 259"/>
    <x v="47"/>
    <n v="4"/>
    <n v="4"/>
    <n v="100"/>
    <s v="GT"/>
    <n v="95"/>
    <s v="PASS"/>
    <x v="0"/>
  </r>
  <r>
    <s v="3-3-patient_entry_into_iis_30–45_days_from_birth"/>
    <n v="68"/>
    <s v="Summit Health Clinic 259"/>
    <x v="48"/>
    <n v="0"/>
    <n v="4"/>
    <n v="0"/>
    <s v="LT"/>
    <n v="5"/>
    <s v="PASS"/>
    <x v="0"/>
  </r>
  <r>
    <s v="3-4-patient_entry_into_iis_45–60_days_from_birth"/>
    <n v="68"/>
    <s v="Summit Health Clinic 259"/>
    <x v="49"/>
    <n v="0"/>
    <n v="4"/>
    <n v="0"/>
    <s v="LT"/>
    <n v="5"/>
    <s v="PASS"/>
    <x v="0"/>
  </r>
  <r>
    <s v="3-5-patient_entry_into_iis_&gt;_60_days_from_birth"/>
    <n v="68"/>
    <s v="Summit Health Clinic 259"/>
    <x v="50"/>
    <n v="0"/>
    <n v="4"/>
    <n v="0"/>
    <s v="LT"/>
    <n v="5"/>
    <s v="PASS"/>
    <x v="0"/>
  </r>
  <r>
    <s v="3-6-administered_dose_entry_into_iis_2-7_days_from_admin_date"/>
    <n v="68"/>
    <s v="Summit Health Clinic 259"/>
    <x v="51"/>
    <n v="6"/>
    <n v="29"/>
    <n v="20.69"/>
    <s v="LT"/>
    <n v="5"/>
    <s v="FAIL"/>
    <x v="0"/>
  </r>
  <r>
    <s v="3-7-administered_dose_entry_into_iis_8-14_days_from_admin_date"/>
    <n v="68"/>
    <s v="Summit Health Clinic 259"/>
    <x v="52"/>
    <n v="1"/>
    <n v="29"/>
    <n v="3.45"/>
    <s v="LT"/>
    <n v="5"/>
    <s v="PASS"/>
    <x v="0"/>
  </r>
  <r>
    <s v="3-8-administered_dose_entry_into_iis_&gt;_14_days_from_admin_date"/>
    <n v="68"/>
    <s v="Summit Health Clinic 259"/>
    <x v="53"/>
    <n v="0"/>
    <n v="29"/>
    <n v="0"/>
    <s v="LT"/>
    <n v="5"/>
    <s v="PASS"/>
    <x v="0"/>
  </r>
  <r>
    <s v="1-1-patient_first_name_is_present-"/>
    <n v="62"/>
    <s v="Summit Health Clinic 412"/>
    <x v="0"/>
    <n v="7"/>
    <n v="7"/>
    <n v="100"/>
    <s v="GT"/>
    <n v="99"/>
    <s v="PASS"/>
    <x v="0"/>
  </r>
  <r>
    <s v="1-2-patient_middle_name_is_present-"/>
    <n v="62"/>
    <s v="Summit Health Clinic 412"/>
    <x v="1"/>
    <n v="4"/>
    <n v="7"/>
    <n v="57.14"/>
    <s v="GT"/>
    <n v="75"/>
    <s v="FAIL"/>
    <x v="0"/>
  </r>
  <r>
    <s v="1-3-patient_name_last_is_present-"/>
    <n v="62"/>
    <s v="Summit Health Clinic 412"/>
    <x v="2"/>
    <n v="7"/>
    <n v="7"/>
    <n v="100"/>
    <s v="GT"/>
    <n v="99"/>
    <s v="PASS"/>
    <x v="0"/>
  </r>
  <r>
    <s v="1-4-patient_birth_date_is_present-_x0009_"/>
    <n v="62"/>
    <s v="Summit Health Clinic 412"/>
    <x v="3"/>
    <n v="7"/>
    <n v="7"/>
    <n v="100"/>
    <s v="GT"/>
    <n v="99"/>
    <s v="PASS"/>
    <x v="0"/>
  </r>
  <r>
    <s v="1-5-patient_gender_is_present-"/>
    <n v="62"/>
    <s v="Summit Health Clinic 412"/>
    <x v="4"/>
    <n v="7"/>
    <n v="7"/>
    <n v="100"/>
    <s v="GT"/>
    <n v="99"/>
    <s v="PASS"/>
    <x v="0"/>
  </r>
  <r>
    <s v="1-6-patient_address_street_is_present-"/>
    <n v="62"/>
    <s v="Summit Health Clinic 412"/>
    <x v="5"/>
    <n v="7"/>
    <n v="7"/>
    <n v="100"/>
    <s v="GT"/>
    <n v="85"/>
    <s v="PASS"/>
    <x v="0"/>
  </r>
  <r>
    <s v="1-7-_patient_address_city_is_present-_x0009_"/>
    <n v="62"/>
    <s v="Summit Health Clinic 412"/>
    <x v="6"/>
    <n v="7"/>
    <n v="7"/>
    <n v="100"/>
    <s v="GT"/>
    <n v="85"/>
    <s v="PASS"/>
    <x v="0"/>
  </r>
  <r>
    <s v="1-8-patient_address_state_is_present-_x0009_"/>
    <n v="62"/>
    <s v="Summit Health Clinic 412"/>
    <x v="7"/>
    <n v="7"/>
    <n v="7"/>
    <n v="100"/>
    <s v="GT"/>
    <n v="85"/>
    <s v="PASS"/>
    <x v="0"/>
  </r>
  <r>
    <s v="1-9-patient_address_zip_code_is_present-_x0009_"/>
    <n v="62"/>
    <s v="Summit Health Clinic 412"/>
    <x v="8"/>
    <n v="7"/>
    <n v="7"/>
    <n v="100"/>
    <s v="GT"/>
    <n v="85"/>
    <s v="PASS"/>
    <x v="0"/>
  </r>
  <r>
    <s v="1-10-patient_complete_address_is_present-"/>
    <n v="62"/>
    <s v="Summit Health Clinic 412"/>
    <x v="9"/>
    <n v="7"/>
    <n v="7"/>
    <n v="100"/>
    <s v="GT"/>
    <n v="85"/>
    <s v="PASS"/>
    <x v="0"/>
  </r>
  <r>
    <s v="1-11-patient_race_is_present-"/>
    <n v="62"/>
    <s v="Summit Health Clinic 412"/>
    <x v="10"/>
    <n v="7"/>
    <n v="7"/>
    <n v="100"/>
    <s v="GT"/>
    <n v="95"/>
    <s v="PASS"/>
    <x v="0"/>
  </r>
  <r>
    <s v="1-12-patient_ethnicity_is_present-"/>
    <n v="62"/>
    <s v="Summit Health Clinic 412"/>
    <x v="11"/>
    <n v="7"/>
    <n v="7"/>
    <n v="100"/>
    <s v="GT"/>
    <n v="95"/>
    <s v="PASS"/>
    <x v="0"/>
  </r>
  <r>
    <s v="1-13-patient_phone_number_is_present-"/>
    <n v="62"/>
    <s v="Summit Health Clinic 412"/>
    <x v="12"/>
    <n v="7"/>
    <n v="7"/>
    <n v="100"/>
    <s v="GT"/>
    <n v="90"/>
    <s v="PASS"/>
    <x v="0"/>
  </r>
  <r>
    <s v="1-14-patient_email_is_present-"/>
    <n v="62"/>
    <s v="Summit Health Clinic 412"/>
    <x v="13"/>
    <n v="3"/>
    <n v="7"/>
    <n v="42.86"/>
    <s v="GT"/>
    <n v="90"/>
    <s v="FAIL"/>
    <x v="0"/>
  </r>
  <r>
    <s v="1-15-mother’s_maiden_name_is_present-"/>
    <n v="62"/>
    <s v="Summit Health Clinic 412"/>
    <x v="14"/>
    <n v="3"/>
    <n v="7"/>
    <n v="42.86"/>
    <s v="GT"/>
    <n v="90"/>
    <s v="FAIL"/>
    <x v="0"/>
  </r>
  <r>
    <s v="1-16-responsible_person_first_name_is_present-"/>
    <n v="62"/>
    <s v="Summit Health Clinic 412"/>
    <x v="15"/>
    <n v="6"/>
    <n v="7"/>
    <n v="85.71"/>
    <s v="GT"/>
    <n v="90"/>
    <s v="FAIL"/>
    <x v="0"/>
  </r>
  <r>
    <s v="1-17-responsible_person_last_name_is_present-"/>
    <n v="62"/>
    <s v="Summit Health Clinic 412"/>
    <x v="16"/>
    <n v="6"/>
    <n v="7"/>
    <n v="85.71"/>
    <s v="GT"/>
    <n v="90"/>
    <s v="FAIL"/>
    <x v="0"/>
  </r>
  <r>
    <s v="1-18-vaccine_administration_code_is_present-"/>
    <n v="62"/>
    <s v="Summit Health Clinic 412"/>
    <x v="17"/>
    <n v="19"/>
    <n v="19"/>
    <n v="100"/>
    <s v="GT"/>
    <n v="99"/>
    <s v="PASS"/>
    <x v="0"/>
  </r>
  <r>
    <s v="1-19-vaccine_administration_date_is_present-"/>
    <n v="62"/>
    <s v="Summit Health Clinic 412"/>
    <x v="18"/>
    <n v="19"/>
    <n v="19"/>
    <n v="100"/>
    <s v="GT"/>
    <n v="99"/>
    <s v="PASS"/>
    <x v="0"/>
  </r>
  <r>
    <s v="1-20-vaccine_information_source_(e-g-_admin/historical_indicator)_is_present-"/>
    <n v="62"/>
    <s v="Summit Health Clinic 412"/>
    <x v="19"/>
    <n v="19"/>
    <n v="19"/>
    <n v="100"/>
    <s v="GT"/>
    <n v="99"/>
    <s v="PASS"/>
    <x v="0"/>
  </r>
  <r>
    <s v="1-21-vaccine_lot_number_is_present-"/>
    <n v="62"/>
    <s v="Summit Health Clinic 412"/>
    <x v="20"/>
    <n v="19"/>
    <n v="19"/>
    <n v="100"/>
    <s v="GT"/>
    <n v="99"/>
    <s v="PASS"/>
    <x v="0"/>
  </r>
  <r>
    <s v="1-22-vaccine_lot_expiration_date_is_present-"/>
    <n v="62"/>
    <s v="Summit Health Clinic 412"/>
    <x v="21"/>
    <n v="19"/>
    <n v="19"/>
    <n v="100"/>
    <s v="GT"/>
    <n v="99"/>
    <s v="PASS"/>
    <x v="0"/>
  </r>
  <r>
    <s v="1-23-vaccine_eligibility_code_is_present-"/>
    <n v="62"/>
    <s v="Summit Health Clinic 412"/>
    <x v="22"/>
    <n v="19"/>
    <n v="19"/>
    <n v="100"/>
    <s v="GT"/>
    <n v="99"/>
    <s v="PASS"/>
    <x v="0"/>
  </r>
  <r>
    <s v="1-24-vaccine_funding_source_is_present-"/>
    <n v="62"/>
    <s v="Summit Health Clinic 412"/>
    <x v="23"/>
    <n v="19"/>
    <n v="19"/>
    <n v="100"/>
    <s v="GT"/>
    <n v="99"/>
    <s v="PASS"/>
    <x v="0"/>
  </r>
  <r>
    <s v="2-1-patients_born_on_the_first_of_the_month_do_not_exceed_normal_distribution_of_birth_dates-"/>
    <n v="62"/>
    <s v="Summit Health Clinic 412"/>
    <x v="24"/>
    <n v="0"/>
    <n v="7"/>
    <n v="0"/>
    <s v="LT"/>
    <n v="4"/>
    <s v="PASS"/>
    <x v="0"/>
  </r>
  <r>
    <s v="2-2-patients_born_on_the_15th_of_the_month_do_not_exceed_normal_distribution_of_birth_dates-"/>
    <n v="62"/>
    <s v="Summit Health Clinic 412"/>
    <x v="25"/>
    <n v="1"/>
    <n v="7"/>
    <n v="14.29"/>
    <s v="LT"/>
    <n v="4"/>
    <s v="FAIL"/>
    <x v="0"/>
  </r>
  <r>
    <s v="2-3-patients_born_on_the_last_day_of_the_month_do_not_exceed_normal_distribution_of_birth_dates-"/>
    <n v="62"/>
    <s v="Summit Health Clinic 412"/>
    <x v="26"/>
    <n v="0"/>
    <n v="7"/>
    <n v="0"/>
    <s v="LT"/>
    <n v="4"/>
    <s v="PASS"/>
    <x v="0"/>
  </r>
  <r>
    <s v="2-4-patient_has_more_vaccinations_than_expected-"/>
    <n v="62"/>
    <s v="Summit Health Clinic 412"/>
    <x v="27"/>
    <n v="0"/>
    <n v="7"/>
    <n v="0"/>
    <s v="LT"/>
    <n v="1"/>
    <s v="PASS"/>
    <x v="0"/>
  </r>
  <r>
    <s v="2-5-vaccine_administration_date_is_after_vaccine_lot_expiration_date-"/>
    <n v="62"/>
    <s v="Summit Health Clinic 412"/>
    <x v="28"/>
    <n v="0"/>
    <n v="19"/>
    <n v="0"/>
    <s v="LT"/>
    <n v="1"/>
    <s v="PASS"/>
    <x v="0"/>
  </r>
  <r>
    <s v="2-6-vaccine_administration_date_is_before_birth_date-"/>
    <n v="62"/>
    <s v="Summit Health Clinic 412"/>
    <x v="29"/>
    <n v="0"/>
    <n v="19"/>
    <n v="0"/>
    <s v="LT"/>
    <n v="1"/>
    <s v="PASS"/>
    <x v="0"/>
  </r>
  <r>
    <s v="2-7-vaccine_administration_dates_on_the_first_day_of_the_month_do_not_exceed_normal_distribution_of_administrations_dates-"/>
    <n v="62"/>
    <s v="Summit Health Clinic 412"/>
    <x v="30"/>
    <n v="3"/>
    <n v="19"/>
    <n v="15.79"/>
    <s v="LT"/>
    <n v="4"/>
    <s v="FAIL"/>
    <x v="0"/>
  </r>
  <r>
    <s v="2-8-vaccine_administration_dates_on_the_15th_of_the_month_do_not_exceed_normal_distribution_of_administration_dates-"/>
    <n v="62"/>
    <s v="Summit Health Clinic 412"/>
    <x v="31"/>
    <n v="0"/>
    <n v="19"/>
    <n v="0"/>
    <s v="LT"/>
    <n v="4"/>
    <s v="PASS"/>
    <x v="0"/>
  </r>
  <r>
    <s v="2-9-vaccine_administration_dates_on_the_last_day_of_the_month_do_not_exceed_normal_distribution_of_administration_dates-"/>
    <n v="62"/>
    <s v="Summit Health Clinic 412"/>
    <x v="32"/>
    <n v="0"/>
    <n v="19"/>
    <n v="0"/>
    <s v="LT"/>
    <n v="4"/>
    <s v="PASS"/>
    <x v="0"/>
  </r>
  <r>
    <s v="2-10-vaccine_administration_code_was_administered_at_an_improbable_age-"/>
    <n v="62"/>
    <s v="Summit Health Clinic 412"/>
    <x v="33"/>
    <n v="0"/>
    <n v="19"/>
    <n v="0"/>
    <s v="LT"/>
    <n v="1"/>
    <s v="PASS"/>
    <x v="0"/>
  </r>
  <r>
    <s v="2-11-vaccine_administration_code_is_not_specific_for_administered_vaccination_event-"/>
    <n v="62"/>
    <s v="Summit Health Clinic 412"/>
    <x v="34"/>
    <n v="0"/>
    <n v="19"/>
    <n v="0"/>
    <s v="LT"/>
    <n v="1"/>
    <s v="PASS"/>
    <x v="0"/>
  </r>
  <r>
    <s v="2-12-vaccine_lot_number_has_an_invalid_prefix-"/>
    <n v="62"/>
    <s v="Summit Health Clinic 412"/>
    <x v="35"/>
    <n v="0"/>
    <n v="19"/>
    <n v="0"/>
    <s v="LT"/>
    <n v="1"/>
    <s v="PASS"/>
    <x v="0"/>
  </r>
  <r>
    <s v="2-13-vaccine_lot_number_has_an_invalid_infix-"/>
    <n v="62"/>
    <s v="Summit Health Clinic 412"/>
    <x v="36"/>
    <n v="0"/>
    <n v="19"/>
    <n v="0"/>
    <s v="LT"/>
    <n v="1"/>
    <s v="PASS"/>
    <x v="0"/>
  </r>
  <r>
    <s v="2-14-vaccine_lot_number_has_an_invalid_suffix-"/>
    <n v="62"/>
    <s v="Summit Health Clinic 412"/>
    <x v="37"/>
    <n v="0"/>
    <n v="19"/>
    <n v="0"/>
    <s v="LT"/>
    <n v="1"/>
    <s v="PASS"/>
    <x v="0"/>
  </r>
  <r>
    <s v="2-15-vaccine_lot_number_contains_at_least_one_invalid_character-"/>
    <n v="62"/>
    <s v="Summit Health Clinic 412"/>
    <x v="38"/>
    <n v="0"/>
    <n v="19"/>
    <n v="0"/>
    <s v="LT"/>
    <n v="1"/>
    <s v="PASS"/>
    <x v="0"/>
  </r>
  <r>
    <s v="2-16-vaccine_lot_number_is_too_short-"/>
    <n v="62"/>
    <s v="Summit Health Clinic 412"/>
    <x v="39"/>
    <n v="0"/>
    <n v="19"/>
    <n v="0"/>
    <s v="LT"/>
    <n v="1"/>
    <s v="PASS"/>
    <x v="0"/>
  </r>
  <r>
    <s v="2-17-vaccine_administration_code_is_unrecognized-"/>
    <n v="62"/>
    <s v="Summit Health Clinic 412"/>
    <x v="40"/>
    <n v="0"/>
    <n v="19"/>
    <n v="0"/>
    <s v="LT"/>
    <n v="1"/>
    <s v="PASS"/>
    <x v="0"/>
  </r>
  <r>
    <s v="2-18-vaccine_manufacturer_is_unrecognized-"/>
    <n v="62"/>
    <s v="Summit Health Clinic 412"/>
    <x v="41"/>
    <n v="0"/>
    <n v="19"/>
    <n v="0"/>
    <s v="LT"/>
    <n v="1"/>
    <s v="PASS"/>
    <x v="0"/>
  </r>
  <r>
    <s v="2-19-vaccine_administration_route_is_unrecognized-"/>
    <n v="62"/>
    <s v="Summit Health Clinic 412"/>
    <x v="42"/>
    <n v="0"/>
    <n v="19"/>
    <n v="0"/>
    <s v="LT"/>
    <n v="1"/>
    <s v="PASS"/>
    <x v="0"/>
  </r>
  <r>
    <s v="2-20-vaccine_body_site_is_unrecognized-"/>
    <n v="62"/>
    <s v="Summit Health Clinic 412"/>
    <x v="43"/>
    <n v="0"/>
    <n v="19"/>
    <n v="0"/>
    <s v="LT"/>
    <n v="1"/>
    <s v="PASS"/>
    <x v="0"/>
  </r>
  <r>
    <s v="2-21-vaccination_information_source_is_administered_but_appeared_to_be_historical-"/>
    <n v="62"/>
    <s v="Summit Health Clinic 412"/>
    <x v="44"/>
    <n v="0"/>
    <n v="19"/>
    <n v="0"/>
    <s v="NONE"/>
    <s v="NONE"/>
    <s v="NONE"/>
    <x v="0"/>
  </r>
  <r>
    <s v="2-22-_funding_source_does_not_match_eligibility_code"/>
    <n v="62"/>
    <s v="Summit Health Clinic 412"/>
    <x v="45"/>
    <n v="1"/>
    <n v="19"/>
    <n v="5.26"/>
    <s v="NONE"/>
    <s v="NONE"/>
    <s v="NONE"/>
    <x v="0"/>
  </r>
  <r>
    <s v="3-1-administered_vaccination_events_are_entered_into_the_iis_within_one_calendar_day_from_administration_date-"/>
    <n v="62"/>
    <s v="Summit Health Clinic 412"/>
    <x v="46"/>
    <n v="19"/>
    <n v="19"/>
    <n v="100"/>
    <s v="GT"/>
    <n v="95"/>
    <s v="PASS"/>
    <x v="0"/>
  </r>
  <r>
    <s v="3-2-patient_entry_into_iis_≤30_days_from_birth"/>
    <n v="62"/>
    <s v="Summit Health Clinic 412"/>
    <x v="47"/>
    <n v="7"/>
    <n v="7"/>
    <n v="100"/>
    <s v="GT"/>
    <n v="95"/>
    <s v="PASS"/>
    <x v="0"/>
  </r>
  <r>
    <s v="3-3-patient_entry_into_iis_30–45_days_from_birth"/>
    <n v="62"/>
    <s v="Summit Health Clinic 412"/>
    <x v="48"/>
    <n v="0"/>
    <n v="7"/>
    <n v="0"/>
    <s v="LT"/>
    <n v="5"/>
    <s v="PASS"/>
    <x v="0"/>
  </r>
  <r>
    <s v="3-4-patient_entry_into_iis_45–60_days_from_birth"/>
    <n v="62"/>
    <s v="Summit Health Clinic 412"/>
    <x v="49"/>
    <n v="0"/>
    <n v="7"/>
    <n v="0"/>
    <s v="LT"/>
    <n v="5"/>
    <s v="PASS"/>
    <x v="0"/>
  </r>
  <r>
    <s v="3-5-patient_entry_into_iis_&gt;_60_days_from_birth"/>
    <n v="62"/>
    <s v="Summit Health Clinic 412"/>
    <x v="50"/>
    <n v="0"/>
    <n v="7"/>
    <n v="0"/>
    <s v="LT"/>
    <n v="5"/>
    <s v="PASS"/>
    <x v="0"/>
  </r>
  <r>
    <s v="3-6-administered_dose_entry_into_iis_2-7_days_from_admin_date"/>
    <n v="62"/>
    <s v="Summit Health Clinic 412"/>
    <x v="51"/>
    <n v="0"/>
    <n v="19"/>
    <n v="0"/>
    <s v="LT"/>
    <n v="5"/>
    <s v="PASS"/>
    <x v="0"/>
  </r>
  <r>
    <s v="3-7-administered_dose_entry_into_iis_8-14_days_from_admin_date"/>
    <n v="62"/>
    <s v="Summit Health Clinic 412"/>
    <x v="52"/>
    <n v="0"/>
    <n v="19"/>
    <n v="0"/>
    <s v="LT"/>
    <n v="5"/>
    <s v="PASS"/>
    <x v="0"/>
  </r>
  <r>
    <s v="3-8-administered_dose_entry_into_iis_&gt;_14_days_from_admin_date"/>
    <n v="62"/>
    <s v="Summit Health Clinic 412"/>
    <x v="53"/>
    <n v="0"/>
    <n v="19"/>
    <n v="0"/>
    <s v="LT"/>
    <n v="5"/>
    <s v="PASS"/>
    <x v="0"/>
  </r>
  <r>
    <s v="1-1-patient_first_name_is_present-"/>
    <n v="193"/>
    <s v="Summit Health Clinic 419"/>
    <x v="0"/>
    <n v="2"/>
    <n v="2"/>
    <n v="100"/>
    <s v="GT"/>
    <n v="99"/>
    <s v="PASS"/>
    <x v="0"/>
  </r>
  <r>
    <s v="1-2-patient_middle_name_is_present-"/>
    <n v="193"/>
    <s v="Summit Health Clinic 419"/>
    <x v="1"/>
    <n v="2"/>
    <n v="2"/>
    <n v="100"/>
    <s v="GT"/>
    <n v="75"/>
    <s v="PASS"/>
    <x v="0"/>
  </r>
  <r>
    <s v="1-3-patient_name_last_is_present-"/>
    <n v="193"/>
    <s v="Summit Health Clinic 419"/>
    <x v="2"/>
    <n v="2"/>
    <n v="2"/>
    <n v="100"/>
    <s v="GT"/>
    <n v="99"/>
    <s v="PASS"/>
    <x v="0"/>
  </r>
  <r>
    <s v="1-4-patient_birth_date_is_present-_x0009_"/>
    <n v="193"/>
    <s v="Summit Health Clinic 419"/>
    <x v="3"/>
    <n v="2"/>
    <n v="2"/>
    <n v="100"/>
    <s v="GT"/>
    <n v="99"/>
    <s v="PASS"/>
    <x v="0"/>
  </r>
  <r>
    <s v="1-5-patient_gender_is_present-"/>
    <n v="193"/>
    <s v="Summit Health Clinic 419"/>
    <x v="4"/>
    <n v="2"/>
    <n v="2"/>
    <n v="100"/>
    <s v="GT"/>
    <n v="99"/>
    <s v="PASS"/>
    <x v="0"/>
  </r>
  <r>
    <s v="1-6-patient_address_street_is_present-"/>
    <n v="193"/>
    <s v="Summit Health Clinic 419"/>
    <x v="5"/>
    <n v="2"/>
    <n v="2"/>
    <n v="100"/>
    <s v="GT"/>
    <n v="85"/>
    <s v="PASS"/>
    <x v="0"/>
  </r>
  <r>
    <s v="1-7-_patient_address_city_is_present-_x0009_"/>
    <n v="193"/>
    <s v="Summit Health Clinic 419"/>
    <x v="6"/>
    <n v="2"/>
    <n v="2"/>
    <n v="100"/>
    <s v="GT"/>
    <n v="85"/>
    <s v="PASS"/>
    <x v="0"/>
  </r>
  <r>
    <s v="1-8-patient_address_state_is_present-_x0009_"/>
    <n v="193"/>
    <s v="Summit Health Clinic 419"/>
    <x v="7"/>
    <n v="2"/>
    <n v="2"/>
    <n v="100"/>
    <s v="GT"/>
    <n v="85"/>
    <s v="PASS"/>
    <x v="0"/>
  </r>
  <r>
    <s v="1-9-patient_address_zip_code_is_present-_x0009_"/>
    <n v="193"/>
    <s v="Summit Health Clinic 419"/>
    <x v="8"/>
    <n v="2"/>
    <n v="2"/>
    <n v="100"/>
    <s v="GT"/>
    <n v="85"/>
    <s v="PASS"/>
    <x v="0"/>
  </r>
  <r>
    <s v="1-10-patient_complete_address_is_present-"/>
    <n v="193"/>
    <s v="Summit Health Clinic 419"/>
    <x v="9"/>
    <n v="2"/>
    <n v="2"/>
    <n v="100"/>
    <s v="GT"/>
    <n v="85"/>
    <s v="PASS"/>
    <x v="0"/>
  </r>
  <r>
    <s v="1-11-patient_race_is_present-"/>
    <n v="193"/>
    <s v="Summit Health Clinic 419"/>
    <x v="10"/>
    <n v="2"/>
    <n v="2"/>
    <n v="100"/>
    <s v="GT"/>
    <n v="95"/>
    <s v="PASS"/>
    <x v="0"/>
  </r>
  <r>
    <s v="1-12-patient_ethnicity_is_present-"/>
    <n v="193"/>
    <s v="Summit Health Clinic 419"/>
    <x v="11"/>
    <n v="2"/>
    <n v="2"/>
    <n v="100"/>
    <s v="GT"/>
    <n v="95"/>
    <s v="PASS"/>
    <x v="0"/>
  </r>
  <r>
    <s v="1-13-patient_phone_number_is_present-"/>
    <n v="193"/>
    <s v="Summit Health Clinic 419"/>
    <x v="12"/>
    <n v="2"/>
    <n v="2"/>
    <n v="100"/>
    <s v="GT"/>
    <n v="90"/>
    <s v="PASS"/>
    <x v="0"/>
  </r>
  <r>
    <s v="1-14-patient_email_is_present-"/>
    <n v="193"/>
    <s v="Summit Health Clinic 419"/>
    <x v="13"/>
    <n v="2"/>
    <n v="2"/>
    <n v="100"/>
    <s v="GT"/>
    <n v="90"/>
    <s v="PASS"/>
    <x v="0"/>
  </r>
  <r>
    <s v="1-15-mother’s_maiden_name_is_present-"/>
    <n v="193"/>
    <s v="Summit Health Clinic 419"/>
    <x v="14"/>
    <n v="0"/>
    <n v="2"/>
    <n v="0"/>
    <s v="GT"/>
    <n v="90"/>
    <s v="FAIL"/>
    <x v="0"/>
  </r>
  <r>
    <s v="1-16-responsible_person_first_name_is_present-"/>
    <n v="193"/>
    <s v="Summit Health Clinic 419"/>
    <x v="15"/>
    <n v="0"/>
    <n v="2"/>
    <n v="0"/>
    <s v="GT"/>
    <n v="90"/>
    <s v="FAIL"/>
    <x v="0"/>
  </r>
  <r>
    <s v="1-17-responsible_person_last_name_is_present-"/>
    <n v="193"/>
    <s v="Summit Health Clinic 419"/>
    <x v="16"/>
    <n v="0"/>
    <n v="2"/>
    <n v="0"/>
    <s v="GT"/>
    <n v="90"/>
    <s v="FAIL"/>
    <x v="0"/>
  </r>
  <r>
    <s v="1-18-vaccine_administration_code_is_present-"/>
    <n v="193"/>
    <s v="Summit Health Clinic 419"/>
    <x v="17"/>
    <n v="2"/>
    <n v="2"/>
    <n v="100"/>
    <s v="GT"/>
    <n v="99"/>
    <s v="PASS"/>
    <x v="0"/>
  </r>
  <r>
    <s v="1-19-vaccine_administration_date_is_present-"/>
    <n v="193"/>
    <s v="Summit Health Clinic 419"/>
    <x v="18"/>
    <n v="2"/>
    <n v="2"/>
    <n v="100"/>
    <s v="GT"/>
    <n v="99"/>
    <s v="PASS"/>
    <x v="0"/>
  </r>
  <r>
    <s v="1-20-vaccine_information_source_(e-g-_admin/historical_indicator)_is_present-"/>
    <n v="193"/>
    <s v="Summit Health Clinic 419"/>
    <x v="19"/>
    <n v="2"/>
    <n v="2"/>
    <n v="100"/>
    <s v="GT"/>
    <n v="99"/>
    <s v="PASS"/>
    <x v="0"/>
  </r>
  <r>
    <s v="1-21-vaccine_lot_number_is_present-"/>
    <n v="193"/>
    <s v="Summit Health Clinic 419"/>
    <x v="20"/>
    <n v="2"/>
    <n v="2"/>
    <n v="100"/>
    <s v="GT"/>
    <n v="99"/>
    <s v="PASS"/>
    <x v="0"/>
  </r>
  <r>
    <s v="1-22-vaccine_lot_expiration_date_is_present-"/>
    <n v="193"/>
    <s v="Summit Health Clinic 419"/>
    <x v="21"/>
    <n v="2"/>
    <n v="2"/>
    <n v="100"/>
    <s v="GT"/>
    <n v="99"/>
    <s v="PASS"/>
    <x v="0"/>
  </r>
  <r>
    <s v="1-23-vaccine_eligibility_code_is_present-"/>
    <n v="193"/>
    <s v="Summit Health Clinic 419"/>
    <x v="22"/>
    <n v="2"/>
    <n v="2"/>
    <n v="100"/>
    <s v="GT"/>
    <n v="99"/>
    <s v="PASS"/>
    <x v="0"/>
  </r>
  <r>
    <s v="1-24-vaccine_funding_source_is_present-"/>
    <n v="193"/>
    <s v="Summit Health Clinic 419"/>
    <x v="23"/>
    <n v="2"/>
    <n v="2"/>
    <n v="100"/>
    <s v="GT"/>
    <n v="99"/>
    <s v="PASS"/>
    <x v="0"/>
  </r>
  <r>
    <s v="2-1-patients_born_on_the_first_of_the_month_do_not_exceed_normal_distribution_of_birth_dates-"/>
    <n v="193"/>
    <s v="Summit Health Clinic 419"/>
    <x v="24"/>
    <n v="0"/>
    <n v="2"/>
    <n v="0"/>
    <s v="LT"/>
    <n v="4"/>
    <s v="PASS"/>
    <x v="0"/>
  </r>
  <r>
    <s v="2-2-patients_born_on_the_15th_of_the_month_do_not_exceed_normal_distribution_of_birth_dates-"/>
    <n v="193"/>
    <s v="Summit Health Clinic 419"/>
    <x v="25"/>
    <n v="0"/>
    <n v="2"/>
    <n v="0"/>
    <s v="LT"/>
    <n v="4"/>
    <s v="PASS"/>
    <x v="0"/>
  </r>
  <r>
    <s v="2-3-patients_born_on_the_last_day_of_the_month_do_not_exceed_normal_distribution_of_birth_dates-"/>
    <n v="193"/>
    <s v="Summit Health Clinic 419"/>
    <x v="26"/>
    <n v="0"/>
    <n v="2"/>
    <n v="0"/>
    <s v="LT"/>
    <n v="4"/>
    <s v="PASS"/>
    <x v="0"/>
  </r>
  <r>
    <s v="2-4-patient_has_more_vaccinations_than_expected-"/>
    <n v="193"/>
    <s v="Summit Health Clinic 419"/>
    <x v="27"/>
    <n v="0"/>
    <n v="2"/>
    <n v="0"/>
    <s v="LT"/>
    <n v="1"/>
    <s v="PASS"/>
    <x v="0"/>
  </r>
  <r>
    <s v="2-5-vaccine_administration_date_is_after_vaccine_lot_expiration_date-"/>
    <n v="193"/>
    <s v="Summit Health Clinic 419"/>
    <x v="28"/>
    <n v="0"/>
    <n v="2"/>
    <n v="0"/>
    <s v="LT"/>
    <n v="1"/>
    <s v="PASS"/>
    <x v="0"/>
  </r>
  <r>
    <s v="2-6-vaccine_administration_date_is_before_birth_date-"/>
    <n v="193"/>
    <s v="Summit Health Clinic 419"/>
    <x v="29"/>
    <n v="0"/>
    <n v="2"/>
    <n v="0"/>
    <s v="LT"/>
    <n v="1"/>
    <s v="PASS"/>
    <x v="0"/>
  </r>
  <r>
    <s v="2-7-vaccine_administration_dates_on_the_first_day_of_the_month_do_not_exceed_normal_distribution_of_administrations_dates-"/>
    <n v="193"/>
    <s v="Summit Health Clinic 419"/>
    <x v="30"/>
    <n v="0"/>
    <n v="2"/>
    <n v="0"/>
    <s v="LT"/>
    <n v="4"/>
    <s v="PASS"/>
    <x v="0"/>
  </r>
  <r>
    <s v="2-8-vaccine_administration_dates_on_the_15th_of_the_month_do_not_exceed_normal_distribution_of_administration_dates-"/>
    <n v="193"/>
    <s v="Summit Health Clinic 419"/>
    <x v="31"/>
    <n v="0"/>
    <n v="2"/>
    <n v="0"/>
    <s v="LT"/>
    <n v="4"/>
    <s v="PASS"/>
    <x v="0"/>
  </r>
  <r>
    <s v="2-9-vaccine_administration_dates_on_the_last_day_of_the_month_do_not_exceed_normal_distribution_of_administration_dates-"/>
    <n v="193"/>
    <s v="Summit Health Clinic 419"/>
    <x v="32"/>
    <n v="0"/>
    <n v="2"/>
    <n v="0"/>
    <s v="LT"/>
    <n v="4"/>
    <s v="PASS"/>
    <x v="0"/>
  </r>
  <r>
    <s v="2-10-vaccine_administration_code_was_administered_at_an_improbable_age-"/>
    <n v="193"/>
    <s v="Summit Health Clinic 419"/>
    <x v="33"/>
    <n v="0"/>
    <n v="2"/>
    <n v="0"/>
    <s v="LT"/>
    <n v="1"/>
    <s v="PASS"/>
    <x v="0"/>
  </r>
  <r>
    <s v="2-11-vaccine_administration_code_is_not_specific_for_administered_vaccination_event-"/>
    <n v="193"/>
    <s v="Summit Health Clinic 419"/>
    <x v="34"/>
    <n v="0"/>
    <n v="2"/>
    <n v="0"/>
    <s v="LT"/>
    <n v="1"/>
    <s v="PASS"/>
    <x v="0"/>
  </r>
  <r>
    <s v="2-12-vaccine_lot_number_has_an_invalid_prefix-"/>
    <n v="193"/>
    <s v="Summit Health Clinic 419"/>
    <x v="35"/>
    <n v="0"/>
    <n v="2"/>
    <n v="0"/>
    <s v="LT"/>
    <n v="1"/>
    <s v="PASS"/>
    <x v="0"/>
  </r>
  <r>
    <s v="2-13-vaccine_lot_number_has_an_invalid_infix-"/>
    <n v="193"/>
    <s v="Summit Health Clinic 419"/>
    <x v="36"/>
    <n v="0"/>
    <n v="2"/>
    <n v="0"/>
    <s v="LT"/>
    <n v="1"/>
    <s v="PASS"/>
    <x v="0"/>
  </r>
  <r>
    <s v="2-14-vaccine_lot_number_has_an_invalid_suffix-"/>
    <n v="193"/>
    <s v="Summit Health Clinic 419"/>
    <x v="37"/>
    <n v="0"/>
    <n v="2"/>
    <n v="0"/>
    <s v="LT"/>
    <n v="1"/>
    <s v="PASS"/>
    <x v="0"/>
  </r>
  <r>
    <s v="2-15-vaccine_lot_number_contains_at_least_one_invalid_character-"/>
    <n v="193"/>
    <s v="Summit Health Clinic 419"/>
    <x v="38"/>
    <n v="0"/>
    <n v="2"/>
    <n v="0"/>
    <s v="LT"/>
    <n v="1"/>
    <s v="PASS"/>
    <x v="0"/>
  </r>
  <r>
    <s v="2-16-vaccine_lot_number_is_too_short-"/>
    <n v="193"/>
    <s v="Summit Health Clinic 419"/>
    <x v="39"/>
    <n v="0"/>
    <n v="2"/>
    <n v="0"/>
    <s v="LT"/>
    <n v="1"/>
    <s v="PASS"/>
    <x v="0"/>
  </r>
  <r>
    <s v="2-17-vaccine_administration_code_is_unrecognized-"/>
    <n v="193"/>
    <s v="Summit Health Clinic 419"/>
    <x v="40"/>
    <n v="0"/>
    <n v="2"/>
    <n v="0"/>
    <s v="LT"/>
    <n v="1"/>
    <s v="PASS"/>
    <x v="0"/>
  </r>
  <r>
    <s v="2-18-vaccine_manufacturer_is_unrecognized-"/>
    <n v="193"/>
    <s v="Summit Health Clinic 419"/>
    <x v="41"/>
    <n v="0"/>
    <n v="2"/>
    <n v="0"/>
    <s v="LT"/>
    <n v="1"/>
    <s v="PASS"/>
    <x v="0"/>
  </r>
  <r>
    <s v="2-19-vaccine_administration_route_is_unrecognized-"/>
    <n v="193"/>
    <s v="Summit Health Clinic 419"/>
    <x v="42"/>
    <n v="0"/>
    <n v="2"/>
    <n v="0"/>
    <s v="LT"/>
    <n v="1"/>
    <s v="PASS"/>
    <x v="0"/>
  </r>
  <r>
    <s v="2-20-vaccine_body_site_is_unrecognized-"/>
    <n v="193"/>
    <s v="Summit Health Clinic 419"/>
    <x v="43"/>
    <n v="0"/>
    <n v="2"/>
    <n v="0"/>
    <s v="LT"/>
    <n v="1"/>
    <s v="PASS"/>
    <x v="0"/>
  </r>
  <r>
    <s v="2-21-vaccination_information_source_is_administered_but_appeared_to_be_historical-"/>
    <n v="193"/>
    <s v="Summit Health Clinic 419"/>
    <x v="44"/>
    <n v="0"/>
    <n v="2"/>
    <n v="0"/>
    <s v="NONE"/>
    <s v="NONE"/>
    <s v="NONE"/>
    <x v="0"/>
  </r>
  <r>
    <s v="2-22-_funding_source_does_not_match_eligibility_code"/>
    <n v="193"/>
    <s v="Summit Health Clinic 419"/>
    <x v="45"/>
    <n v="0"/>
    <n v="2"/>
    <n v="0"/>
    <s v="NONE"/>
    <s v="NONE"/>
    <s v="NONE"/>
    <x v="0"/>
  </r>
  <r>
    <s v="3-1-administered_vaccination_events_are_entered_into_the_iis_within_one_calendar_day_from_administration_date-"/>
    <n v="193"/>
    <s v="Summit Health Clinic 419"/>
    <x v="46"/>
    <n v="2"/>
    <n v="2"/>
    <n v="100"/>
    <s v="GT"/>
    <n v="95"/>
    <s v="PASS"/>
    <x v="0"/>
  </r>
  <r>
    <s v="3-2-patient_entry_into_iis_≤30_days_from_birth"/>
    <n v="193"/>
    <s v="Summit Health Clinic 419"/>
    <x v="47"/>
    <n v="2"/>
    <n v="2"/>
    <n v="100"/>
    <s v="GT"/>
    <n v="95"/>
    <s v="PASS"/>
    <x v="0"/>
  </r>
  <r>
    <s v="3-3-patient_entry_into_iis_30–45_days_from_birth"/>
    <n v="193"/>
    <s v="Summit Health Clinic 419"/>
    <x v="48"/>
    <n v="0"/>
    <n v="2"/>
    <n v="0"/>
    <s v="LT"/>
    <n v="5"/>
    <s v="PASS"/>
    <x v="0"/>
  </r>
  <r>
    <s v="3-4-patient_entry_into_iis_45–60_days_from_birth"/>
    <n v="193"/>
    <s v="Summit Health Clinic 419"/>
    <x v="49"/>
    <n v="0"/>
    <n v="2"/>
    <n v="0"/>
    <s v="LT"/>
    <n v="5"/>
    <s v="PASS"/>
    <x v="0"/>
  </r>
  <r>
    <s v="3-5-patient_entry_into_iis_&gt;_60_days_from_birth"/>
    <n v="193"/>
    <s v="Summit Health Clinic 419"/>
    <x v="50"/>
    <n v="0"/>
    <n v="2"/>
    <n v="0"/>
    <s v="LT"/>
    <n v="5"/>
    <s v="PASS"/>
    <x v="0"/>
  </r>
  <r>
    <s v="3-6-administered_dose_entry_into_iis_2-7_days_from_admin_date"/>
    <n v="193"/>
    <s v="Summit Health Clinic 419"/>
    <x v="51"/>
    <n v="0"/>
    <n v="2"/>
    <n v="0"/>
    <s v="LT"/>
    <n v="5"/>
    <s v="PASS"/>
    <x v="0"/>
  </r>
  <r>
    <s v="3-7-administered_dose_entry_into_iis_8-14_days_from_admin_date"/>
    <n v="193"/>
    <s v="Summit Health Clinic 419"/>
    <x v="52"/>
    <n v="0"/>
    <n v="2"/>
    <n v="0"/>
    <s v="LT"/>
    <n v="5"/>
    <s v="PASS"/>
    <x v="0"/>
  </r>
  <r>
    <s v="3-8-administered_dose_entry_into_iis_&gt;_14_days_from_admin_date"/>
    <n v="193"/>
    <s v="Summit Health Clinic 419"/>
    <x v="53"/>
    <n v="0"/>
    <n v="2"/>
    <n v="0"/>
    <s v="LT"/>
    <n v="5"/>
    <s v="PASS"/>
    <x v="0"/>
  </r>
  <r>
    <s v="1-1-patient_first_name_is_present-"/>
    <n v="58"/>
    <s v="Summit Medical Center 277"/>
    <x v="0"/>
    <n v="3"/>
    <n v="3"/>
    <n v="100"/>
    <s v="GT"/>
    <n v="99"/>
    <s v="PASS"/>
    <x v="0"/>
  </r>
  <r>
    <s v="1-2-patient_middle_name_is_present-"/>
    <n v="58"/>
    <s v="Summit Medical Center 277"/>
    <x v="1"/>
    <n v="1"/>
    <n v="3"/>
    <n v="33.33"/>
    <s v="GT"/>
    <n v="75"/>
    <s v="FAIL"/>
    <x v="0"/>
  </r>
  <r>
    <s v="1-3-patient_name_last_is_present-"/>
    <n v="58"/>
    <s v="Summit Medical Center 277"/>
    <x v="2"/>
    <n v="3"/>
    <n v="3"/>
    <n v="100"/>
    <s v="GT"/>
    <n v="99"/>
    <s v="PASS"/>
    <x v="0"/>
  </r>
  <r>
    <s v="1-4-patient_birth_date_is_present-_x0009_"/>
    <n v="58"/>
    <s v="Summit Medical Center 277"/>
    <x v="3"/>
    <n v="3"/>
    <n v="3"/>
    <n v="100"/>
    <s v="GT"/>
    <n v="99"/>
    <s v="PASS"/>
    <x v="0"/>
  </r>
  <r>
    <s v="1-5-patient_gender_is_present-"/>
    <n v="58"/>
    <s v="Summit Medical Center 277"/>
    <x v="4"/>
    <n v="3"/>
    <n v="3"/>
    <n v="100"/>
    <s v="GT"/>
    <n v="99"/>
    <s v="PASS"/>
    <x v="0"/>
  </r>
  <r>
    <s v="1-6-patient_address_street_is_present-"/>
    <n v="58"/>
    <s v="Summit Medical Center 277"/>
    <x v="5"/>
    <n v="3"/>
    <n v="3"/>
    <n v="100"/>
    <s v="GT"/>
    <n v="85"/>
    <s v="PASS"/>
    <x v="0"/>
  </r>
  <r>
    <s v="1-7-_patient_address_city_is_present-_x0009_"/>
    <n v="58"/>
    <s v="Summit Medical Center 277"/>
    <x v="6"/>
    <n v="3"/>
    <n v="3"/>
    <n v="100"/>
    <s v="GT"/>
    <n v="85"/>
    <s v="PASS"/>
    <x v="0"/>
  </r>
  <r>
    <s v="1-8-patient_address_state_is_present-_x0009_"/>
    <n v="58"/>
    <s v="Summit Medical Center 277"/>
    <x v="7"/>
    <n v="3"/>
    <n v="3"/>
    <n v="100"/>
    <s v="GT"/>
    <n v="85"/>
    <s v="PASS"/>
    <x v="0"/>
  </r>
  <r>
    <s v="1-9-patient_address_zip_code_is_present-_x0009_"/>
    <n v="58"/>
    <s v="Summit Medical Center 277"/>
    <x v="8"/>
    <n v="3"/>
    <n v="3"/>
    <n v="100"/>
    <s v="GT"/>
    <n v="85"/>
    <s v="PASS"/>
    <x v="0"/>
  </r>
  <r>
    <s v="1-10-patient_complete_address_is_present-"/>
    <n v="58"/>
    <s v="Summit Medical Center 277"/>
    <x v="9"/>
    <n v="3"/>
    <n v="3"/>
    <n v="100"/>
    <s v="GT"/>
    <n v="85"/>
    <s v="PASS"/>
    <x v="0"/>
  </r>
  <r>
    <s v="1-11-patient_race_is_present-"/>
    <n v="58"/>
    <s v="Summit Medical Center 277"/>
    <x v="10"/>
    <n v="3"/>
    <n v="3"/>
    <n v="100"/>
    <s v="GT"/>
    <n v="95"/>
    <s v="PASS"/>
    <x v="0"/>
  </r>
  <r>
    <s v="1-12-patient_ethnicity_is_present-"/>
    <n v="58"/>
    <s v="Summit Medical Center 277"/>
    <x v="11"/>
    <n v="3"/>
    <n v="3"/>
    <n v="100"/>
    <s v="GT"/>
    <n v="95"/>
    <s v="PASS"/>
    <x v="0"/>
  </r>
  <r>
    <s v="1-13-patient_phone_number_is_present-"/>
    <n v="58"/>
    <s v="Summit Medical Center 277"/>
    <x v="12"/>
    <n v="2"/>
    <n v="3"/>
    <n v="66.67"/>
    <s v="GT"/>
    <n v="90"/>
    <s v="FAIL"/>
    <x v="0"/>
  </r>
  <r>
    <s v="1-14-patient_email_is_present-"/>
    <n v="58"/>
    <s v="Summit Medical Center 277"/>
    <x v="13"/>
    <n v="1"/>
    <n v="3"/>
    <n v="33.33"/>
    <s v="GT"/>
    <n v="90"/>
    <s v="FAIL"/>
    <x v="0"/>
  </r>
  <r>
    <s v="1-15-mother’s_maiden_name_is_present-"/>
    <n v="58"/>
    <s v="Summit Medical Center 277"/>
    <x v="14"/>
    <n v="2"/>
    <n v="3"/>
    <n v="66.67"/>
    <s v="GT"/>
    <n v="90"/>
    <s v="FAIL"/>
    <x v="0"/>
  </r>
  <r>
    <s v="1-16-responsible_person_first_name_is_present-"/>
    <n v="58"/>
    <s v="Summit Medical Center 277"/>
    <x v="15"/>
    <n v="1"/>
    <n v="3"/>
    <n v="33.33"/>
    <s v="GT"/>
    <n v="90"/>
    <s v="FAIL"/>
    <x v="0"/>
  </r>
  <r>
    <s v="1-17-responsible_person_last_name_is_present-"/>
    <n v="58"/>
    <s v="Summit Medical Center 277"/>
    <x v="16"/>
    <n v="1"/>
    <n v="3"/>
    <n v="33.33"/>
    <s v="GT"/>
    <n v="90"/>
    <s v="FAIL"/>
    <x v="0"/>
  </r>
  <r>
    <s v="1-18-vaccine_administration_code_is_present-"/>
    <n v="58"/>
    <s v="Summit Medical Center 277"/>
    <x v="17"/>
    <n v="18"/>
    <n v="18"/>
    <n v="100"/>
    <s v="GT"/>
    <n v="99"/>
    <s v="PASS"/>
    <x v="0"/>
  </r>
  <r>
    <s v="1-19-vaccine_administration_date_is_present-"/>
    <n v="58"/>
    <s v="Summit Medical Center 277"/>
    <x v="18"/>
    <n v="18"/>
    <n v="18"/>
    <n v="100"/>
    <s v="GT"/>
    <n v="99"/>
    <s v="PASS"/>
    <x v="0"/>
  </r>
  <r>
    <s v="1-20-vaccine_information_source_(e-g-_admin/historical_indicator)_is_present-"/>
    <n v="58"/>
    <s v="Summit Medical Center 277"/>
    <x v="19"/>
    <n v="18"/>
    <n v="18"/>
    <n v="100"/>
    <s v="GT"/>
    <n v="99"/>
    <s v="PASS"/>
    <x v="0"/>
  </r>
  <r>
    <s v="1-21-vaccine_lot_number_is_present-"/>
    <n v="58"/>
    <s v="Summit Medical Center 277"/>
    <x v="20"/>
    <n v="18"/>
    <n v="18"/>
    <n v="100"/>
    <s v="GT"/>
    <n v="99"/>
    <s v="PASS"/>
    <x v="0"/>
  </r>
  <r>
    <s v="1-22-vaccine_lot_expiration_date_is_present-"/>
    <n v="58"/>
    <s v="Summit Medical Center 277"/>
    <x v="21"/>
    <n v="18"/>
    <n v="18"/>
    <n v="100"/>
    <s v="GT"/>
    <n v="99"/>
    <s v="PASS"/>
    <x v="0"/>
  </r>
  <r>
    <s v="1-23-vaccine_eligibility_code_is_present-"/>
    <n v="58"/>
    <s v="Summit Medical Center 277"/>
    <x v="22"/>
    <n v="18"/>
    <n v="18"/>
    <n v="100"/>
    <s v="GT"/>
    <n v="99"/>
    <s v="PASS"/>
    <x v="0"/>
  </r>
  <r>
    <s v="1-24-vaccine_funding_source_is_present-"/>
    <n v="58"/>
    <s v="Summit Medical Center 277"/>
    <x v="23"/>
    <n v="18"/>
    <n v="18"/>
    <n v="100"/>
    <s v="GT"/>
    <n v="99"/>
    <s v="PASS"/>
    <x v="0"/>
  </r>
  <r>
    <s v="2-1-patients_born_on_the_first_of_the_month_do_not_exceed_normal_distribution_of_birth_dates-"/>
    <n v="58"/>
    <s v="Summit Medical Center 277"/>
    <x v="24"/>
    <n v="1"/>
    <n v="3"/>
    <n v="33.33"/>
    <s v="LT"/>
    <n v="4"/>
    <s v="FAIL"/>
    <x v="0"/>
  </r>
  <r>
    <s v="2-2-patients_born_on_the_15th_of_the_month_do_not_exceed_normal_distribution_of_birth_dates-"/>
    <n v="58"/>
    <s v="Summit Medical Center 277"/>
    <x v="25"/>
    <n v="0"/>
    <n v="3"/>
    <n v="0"/>
    <s v="LT"/>
    <n v="4"/>
    <s v="PASS"/>
    <x v="0"/>
  </r>
  <r>
    <s v="2-3-patients_born_on_the_last_day_of_the_month_do_not_exceed_normal_distribution_of_birth_dates-"/>
    <n v="58"/>
    <s v="Summit Medical Center 277"/>
    <x v="26"/>
    <n v="0"/>
    <n v="3"/>
    <n v="0"/>
    <s v="LT"/>
    <n v="4"/>
    <s v="PASS"/>
    <x v="0"/>
  </r>
  <r>
    <s v="2-4-patient_has_more_vaccinations_than_expected-"/>
    <n v="58"/>
    <s v="Summit Medical Center 277"/>
    <x v="27"/>
    <n v="0"/>
    <n v="3"/>
    <n v="0"/>
    <s v="LT"/>
    <n v="1"/>
    <s v="PASS"/>
    <x v="0"/>
  </r>
  <r>
    <s v="2-5-vaccine_administration_date_is_after_vaccine_lot_expiration_date-"/>
    <n v="58"/>
    <s v="Summit Medical Center 277"/>
    <x v="28"/>
    <n v="0"/>
    <n v="18"/>
    <n v="0"/>
    <s v="LT"/>
    <n v="1"/>
    <s v="PASS"/>
    <x v="0"/>
  </r>
  <r>
    <s v="2-6-vaccine_administration_date_is_before_birth_date-"/>
    <n v="58"/>
    <s v="Summit Medical Center 277"/>
    <x v="29"/>
    <n v="0"/>
    <n v="18"/>
    <n v="0"/>
    <s v="LT"/>
    <n v="1"/>
    <s v="PASS"/>
    <x v="0"/>
  </r>
  <r>
    <s v="2-7-vaccine_administration_dates_on_the_first_day_of_the_month_do_not_exceed_normal_distribution_of_administrations_dates-"/>
    <n v="58"/>
    <s v="Summit Medical Center 277"/>
    <x v="30"/>
    <n v="0"/>
    <n v="18"/>
    <n v="0"/>
    <s v="LT"/>
    <n v="4"/>
    <s v="PASS"/>
    <x v="0"/>
  </r>
  <r>
    <s v="2-8-vaccine_administration_dates_on_the_15th_of_the_month_do_not_exceed_normal_distribution_of_administration_dates-"/>
    <n v="58"/>
    <s v="Summit Medical Center 277"/>
    <x v="31"/>
    <n v="0"/>
    <n v="18"/>
    <n v="0"/>
    <s v="LT"/>
    <n v="4"/>
    <s v="PASS"/>
    <x v="0"/>
  </r>
  <r>
    <s v="2-9-vaccine_administration_dates_on_the_last_day_of_the_month_do_not_exceed_normal_distribution_of_administration_dates-"/>
    <n v="58"/>
    <s v="Summit Medical Center 277"/>
    <x v="32"/>
    <n v="0"/>
    <n v="18"/>
    <n v="0"/>
    <s v="LT"/>
    <n v="4"/>
    <s v="PASS"/>
    <x v="0"/>
  </r>
  <r>
    <s v="2-10-vaccine_administration_code_was_administered_at_an_improbable_age-"/>
    <n v="58"/>
    <s v="Summit Medical Center 277"/>
    <x v="33"/>
    <n v="0"/>
    <n v="18"/>
    <n v="0"/>
    <s v="LT"/>
    <n v="1"/>
    <s v="PASS"/>
    <x v="0"/>
  </r>
  <r>
    <s v="2-11-vaccine_administration_code_is_not_specific_for_administered_vaccination_event-"/>
    <n v="58"/>
    <s v="Summit Medical Center 277"/>
    <x v="34"/>
    <n v="0"/>
    <n v="18"/>
    <n v="0"/>
    <s v="LT"/>
    <n v="1"/>
    <s v="PASS"/>
    <x v="0"/>
  </r>
  <r>
    <s v="2-12-vaccine_lot_number_has_an_invalid_prefix-"/>
    <n v="58"/>
    <s v="Summit Medical Center 277"/>
    <x v="35"/>
    <n v="0"/>
    <n v="18"/>
    <n v="0"/>
    <s v="LT"/>
    <n v="1"/>
    <s v="PASS"/>
    <x v="0"/>
  </r>
  <r>
    <s v="2-13-vaccine_lot_number_has_an_invalid_infix-"/>
    <n v="58"/>
    <s v="Summit Medical Center 277"/>
    <x v="36"/>
    <n v="0"/>
    <n v="18"/>
    <n v="0"/>
    <s v="LT"/>
    <n v="1"/>
    <s v="PASS"/>
    <x v="0"/>
  </r>
  <r>
    <s v="2-14-vaccine_lot_number_has_an_invalid_suffix-"/>
    <n v="58"/>
    <s v="Summit Medical Center 277"/>
    <x v="37"/>
    <n v="0"/>
    <n v="18"/>
    <n v="0"/>
    <s v="LT"/>
    <n v="1"/>
    <s v="PASS"/>
    <x v="0"/>
  </r>
  <r>
    <s v="2-15-vaccine_lot_number_contains_at_least_one_invalid_character-"/>
    <n v="58"/>
    <s v="Summit Medical Center 277"/>
    <x v="38"/>
    <n v="0"/>
    <n v="18"/>
    <n v="0"/>
    <s v="LT"/>
    <n v="1"/>
    <s v="PASS"/>
    <x v="0"/>
  </r>
  <r>
    <s v="2-16-vaccine_lot_number_is_too_short-"/>
    <n v="58"/>
    <s v="Summit Medical Center 277"/>
    <x v="39"/>
    <n v="0"/>
    <n v="18"/>
    <n v="0"/>
    <s v="LT"/>
    <n v="1"/>
    <s v="PASS"/>
    <x v="0"/>
  </r>
  <r>
    <s v="2-17-vaccine_administration_code_is_unrecognized-"/>
    <n v="58"/>
    <s v="Summit Medical Center 277"/>
    <x v="40"/>
    <n v="0"/>
    <n v="18"/>
    <n v="0"/>
    <s v="LT"/>
    <n v="1"/>
    <s v="PASS"/>
    <x v="0"/>
  </r>
  <r>
    <s v="2-18-vaccine_manufacturer_is_unrecognized-"/>
    <n v="58"/>
    <s v="Summit Medical Center 277"/>
    <x v="41"/>
    <n v="0"/>
    <n v="18"/>
    <n v="0"/>
    <s v="LT"/>
    <n v="1"/>
    <s v="PASS"/>
    <x v="0"/>
  </r>
  <r>
    <s v="2-19-vaccine_administration_route_is_unrecognized-"/>
    <n v="58"/>
    <s v="Summit Medical Center 277"/>
    <x v="42"/>
    <n v="0"/>
    <n v="18"/>
    <n v="0"/>
    <s v="LT"/>
    <n v="1"/>
    <s v="PASS"/>
    <x v="0"/>
  </r>
  <r>
    <s v="2-20-vaccine_body_site_is_unrecognized-"/>
    <n v="58"/>
    <s v="Summit Medical Center 277"/>
    <x v="43"/>
    <n v="0"/>
    <n v="18"/>
    <n v="0"/>
    <s v="LT"/>
    <n v="1"/>
    <s v="PASS"/>
    <x v="0"/>
  </r>
  <r>
    <s v="2-21-vaccination_information_source_is_administered_but_appeared_to_be_historical-"/>
    <n v="58"/>
    <s v="Summit Medical Center 277"/>
    <x v="44"/>
    <n v="0"/>
    <n v="18"/>
    <n v="0"/>
    <s v="NONE"/>
    <s v="NONE"/>
    <s v="NONE"/>
    <x v="0"/>
  </r>
  <r>
    <s v="2-22-_funding_source_does_not_match_eligibility_code"/>
    <n v="58"/>
    <s v="Summit Medical Center 277"/>
    <x v="45"/>
    <n v="0"/>
    <n v="18"/>
    <n v="0"/>
    <s v="NONE"/>
    <s v="NONE"/>
    <s v="NONE"/>
    <x v="0"/>
  </r>
  <r>
    <s v="3-1-administered_vaccination_events_are_entered_into_the_iis_within_one_calendar_day_from_administration_date-"/>
    <n v="58"/>
    <s v="Summit Medical Center 277"/>
    <x v="46"/>
    <n v="18"/>
    <n v="18"/>
    <n v="100"/>
    <s v="GT"/>
    <n v="95"/>
    <s v="PASS"/>
    <x v="0"/>
  </r>
  <r>
    <s v="3-2-patient_entry_into_iis_≤30_days_from_birth"/>
    <n v="58"/>
    <s v="Summit Medical Center 277"/>
    <x v="47"/>
    <n v="3"/>
    <n v="3"/>
    <n v="100"/>
    <s v="GT"/>
    <n v="95"/>
    <s v="PASS"/>
    <x v="0"/>
  </r>
  <r>
    <s v="3-3-patient_entry_into_iis_30–45_days_from_birth"/>
    <n v="58"/>
    <s v="Summit Medical Center 277"/>
    <x v="48"/>
    <n v="0"/>
    <n v="3"/>
    <n v="0"/>
    <s v="LT"/>
    <n v="5"/>
    <s v="PASS"/>
    <x v="0"/>
  </r>
  <r>
    <s v="3-4-patient_entry_into_iis_45–60_days_from_birth"/>
    <n v="58"/>
    <s v="Summit Medical Center 277"/>
    <x v="49"/>
    <n v="0"/>
    <n v="3"/>
    <n v="0"/>
    <s v="LT"/>
    <n v="5"/>
    <s v="PASS"/>
    <x v="0"/>
  </r>
  <r>
    <s v="3-5-patient_entry_into_iis_&gt;_60_days_from_birth"/>
    <n v="58"/>
    <s v="Summit Medical Center 277"/>
    <x v="50"/>
    <n v="0"/>
    <n v="3"/>
    <n v="0"/>
    <s v="LT"/>
    <n v="5"/>
    <s v="PASS"/>
    <x v="0"/>
  </r>
  <r>
    <s v="3-6-administered_dose_entry_into_iis_2-7_days_from_admin_date"/>
    <n v="58"/>
    <s v="Summit Medical Center 277"/>
    <x v="51"/>
    <n v="0"/>
    <n v="18"/>
    <n v="0"/>
    <s v="LT"/>
    <n v="5"/>
    <s v="PASS"/>
    <x v="0"/>
  </r>
  <r>
    <s v="3-7-administered_dose_entry_into_iis_8-14_days_from_admin_date"/>
    <n v="58"/>
    <s v="Summit Medical Center 277"/>
    <x v="52"/>
    <n v="0"/>
    <n v="18"/>
    <n v="0"/>
    <s v="LT"/>
    <n v="5"/>
    <s v="PASS"/>
    <x v="0"/>
  </r>
  <r>
    <s v="3-8-administered_dose_entry_into_iis_&gt;_14_days_from_admin_date"/>
    <n v="58"/>
    <s v="Summit Medical Center 277"/>
    <x v="53"/>
    <n v="0"/>
    <n v="18"/>
    <n v="0"/>
    <s v="LT"/>
    <n v="5"/>
    <s v="PASS"/>
    <x v="0"/>
  </r>
  <r>
    <s v="1-1-patient_first_name_is_present-"/>
    <n v="16"/>
    <s v="Summit Medical Center 397"/>
    <x v="0"/>
    <n v="913"/>
    <n v="913"/>
    <n v="100"/>
    <s v="GT"/>
    <n v="99"/>
    <s v="PASS"/>
    <x v="0"/>
  </r>
  <r>
    <s v="1-2-patient_middle_name_is_present-"/>
    <n v="16"/>
    <s v="Summit Medical Center 397"/>
    <x v="1"/>
    <n v="872"/>
    <n v="913"/>
    <n v="95.51"/>
    <s v="GT"/>
    <n v="75"/>
    <s v="PASS"/>
    <x v="0"/>
  </r>
  <r>
    <s v="1-3-patient_name_last_is_present-"/>
    <n v="16"/>
    <s v="Summit Medical Center 397"/>
    <x v="2"/>
    <n v="913"/>
    <n v="913"/>
    <n v="100"/>
    <s v="GT"/>
    <n v="99"/>
    <s v="PASS"/>
    <x v="0"/>
  </r>
  <r>
    <s v="1-4-patient_birth_date_is_present-_x0009_"/>
    <n v="16"/>
    <s v="Summit Medical Center 397"/>
    <x v="3"/>
    <n v="913"/>
    <n v="913"/>
    <n v="100"/>
    <s v="GT"/>
    <n v="99"/>
    <s v="PASS"/>
    <x v="0"/>
  </r>
  <r>
    <s v="1-5-patient_gender_is_present-"/>
    <n v="16"/>
    <s v="Summit Medical Center 397"/>
    <x v="4"/>
    <n v="913"/>
    <n v="913"/>
    <n v="100"/>
    <s v="GT"/>
    <n v="99"/>
    <s v="PASS"/>
    <x v="0"/>
  </r>
  <r>
    <s v="1-6-patient_address_street_is_present-"/>
    <n v="16"/>
    <s v="Summit Medical Center 397"/>
    <x v="5"/>
    <n v="913"/>
    <n v="913"/>
    <n v="100"/>
    <s v="GT"/>
    <n v="85"/>
    <s v="PASS"/>
    <x v="0"/>
  </r>
  <r>
    <s v="1-7-_patient_address_city_is_present-_x0009_"/>
    <n v="16"/>
    <s v="Summit Medical Center 397"/>
    <x v="6"/>
    <n v="913"/>
    <n v="913"/>
    <n v="100"/>
    <s v="GT"/>
    <n v="85"/>
    <s v="PASS"/>
    <x v="0"/>
  </r>
  <r>
    <s v="1-8-patient_address_state_is_present-_x0009_"/>
    <n v="16"/>
    <s v="Summit Medical Center 397"/>
    <x v="7"/>
    <n v="913"/>
    <n v="913"/>
    <n v="100"/>
    <s v="GT"/>
    <n v="85"/>
    <s v="PASS"/>
    <x v="0"/>
  </r>
  <r>
    <s v="1-9-patient_address_zip_code_is_present-_x0009_"/>
    <n v="16"/>
    <s v="Summit Medical Center 397"/>
    <x v="8"/>
    <n v="913"/>
    <n v="913"/>
    <n v="100"/>
    <s v="GT"/>
    <n v="85"/>
    <s v="PASS"/>
    <x v="0"/>
  </r>
  <r>
    <s v="1-10-patient_complete_address_is_present-"/>
    <n v="16"/>
    <s v="Summit Medical Center 397"/>
    <x v="9"/>
    <n v="913"/>
    <n v="913"/>
    <n v="100"/>
    <s v="GT"/>
    <n v="85"/>
    <s v="PASS"/>
    <x v="0"/>
  </r>
  <r>
    <s v="1-11-patient_race_is_present-"/>
    <n v="16"/>
    <s v="Summit Medical Center 397"/>
    <x v="10"/>
    <n v="913"/>
    <n v="913"/>
    <n v="100"/>
    <s v="GT"/>
    <n v="95"/>
    <s v="PASS"/>
    <x v="0"/>
  </r>
  <r>
    <s v="1-12-patient_ethnicity_is_present-"/>
    <n v="16"/>
    <s v="Summit Medical Center 397"/>
    <x v="11"/>
    <n v="913"/>
    <n v="913"/>
    <n v="100"/>
    <s v="GT"/>
    <n v="95"/>
    <s v="PASS"/>
    <x v="0"/>
  </r>
  <r>
    <s v="1-13-patient_phone_number_is_present-"/>
    <n v="16"/>
    <s v="Summit Medical Center 397"/>
    <x v="12"/>
    <n v="905"/>
    <n v="913"/>
    <n v="99.12"/>
    <s v="GT"/>
    <n v="90"/>
    <s v="PASS"/>
    <x v="0"/>
  </r>
  <r>
    <s v="1-14-patient_email_is_present-"/>
    <n v="16"/>
    <s v="Summit Medical Center 397"/>
    <x v="13"/>
    <n v="384"/>
    <n v="913"/>
    <n v="42.06"/>
    <s v="GT"/>
    <n v="90"/>
    <s v="FAIL"/>
    <x v="0"/>
  </r>
  <r>
    <s v="1-15-mother’s_maiden_name_is_present-"/>
    <n v="16"/>
    <s v="Summit Medical Center 397"/>
    <x v="14"/>
    <n v="453"/>
    <n v="913"/>
    <n v="49.62"/>
    <s v="GT"/>
    <n v="90"/>
    <s v="FAIL"/>
    <x v="0"/>
  </r>
  <r>
    <s v="1-16-responsible_person_first_name_is_present-"/>
    <n v="16"/>
    <s v="Summit Medical Center 397"/>
    <x v="15"/>
    <n v="600"/>
    <n v="913"/>
    <n v="65.72"/>
    <s v="GT"/>
    <n v="90"/>
    <s v="FAIL"/>
    <x v="0"/>
  </r>
  <r>
    <s v="1-17-responsible_person_last_name_is_present-"/>
    <n v="16"/>
    <s v="Summit Medical Center 397"/>
    <x v="16"/>
    <n v="601"/>
    <n v="913"/>
    <n v="65.83"/>
    <s v="GT"/>
    <n v="90"/>
    <s v="FAIL"/>
    <x v="0"/>
  </r>
  <r>
    <s v="1-18-vaccine_administration_code_is_present-"/>
    <n v="16"/>
    <s v="Summit Medical Center 397"/>
    <x v="17"/>
    <n v="9798"/>
    <n v="9798"/>
    <n v="100"/>
    <s v="GT"/>
    <n v="99"/>
    <s v="PASS"/>
    <x v="0"/>
  </r>
  <r>
    <s v="1-19-vaccine_administration_date_is_present-"/>
    <n v="16"/>
    <s v="Summit Medical Center 397"/>
    <x v="18"/>
    <n v="9798"/>
    <n v="9798"/>
    <n v="100"/>
    <s v="GT"/>
    <n v="99"/>
    <s v="PASS"/>
    <x v="0"/>
  </r>
  <r>
    <s v="1-20-vaccine_information_source_(e-g-_admin/historical_indicator)_is_present-"/>
    <n v="16"/>
    <s v="Summit Medical Center 397"/>
    <x v="19"/>
    <n v="9798"/>
    <n v="9798"/>
    <n v="100"/>
    <s v="GT"/>
    <n v="99"/>
    <s v="PASS"/>
    <x v="0"/>
  </r>
  <r>
    <s v="1-21-vaccine_lot_number_is_present-"/>
    <n v="16"/>
    <s v="Summit Medical Center 397"/>
    <x v="20"/>
    <n v="9798"/>
    <n v="9798"/>
    <n v="100"/>
    <s v="GT"/>
    <n v="99"/>
    <s v="PASS"/>
    <x v="0"/>
  </r>
  <r>
    <s v="1-22-vaccine_lot_expiration_date_is_present-"/>
    <n v="16"/>
    <s v="Summit Medical Center 397"/>
    <x v="21"/>
    <n v="9798"/>
    <n v="9798"/>
    <n v="100"/>
    <s v="GT"/>
    <n v="99"/>
    <s v="PASS"/>
    <x v="0"/>
  </r>
  <r>
    <s v="1-23-vaccine_eligibility_code_is_present-"/>
    <n v="16"/>
    <s v="Summit Medical Center 397"/>
    <x v="22"/>
    <n v="9798"/>
    <n v="9798"/>
    <n v="100"/>
    <s v="GT"/>
    <n v="99"/>
    <s v="PASS"/>
    <x v="0"/>
  </r>
  <r>
    <s v="1-24-vaccine_funding_source_is_present-"/>
    <n v="16"/>
    <s v="Summit Medical Center 397"/>
    <x v="23"/>
    <n v="9798"/>
    <n v="9798"/>
    <n v="100"/>
    <s v="GT"/>
    <n v="99"/>
    <s v="PASS"/>
    <x v="0"/>
  </r>
  <r>
    <s v="2-1-patients_born_on_the_first_of_the_month_do_not_exceed_normal_distribution_of_birth_dates-"/>
    <n v="16"/>
    <s v="Summit Medical Center 397"/>
    <x v="24"/>
    <n v="33"/>
    <n v="913"/>
    <n v="3.61"/>
    <s v="LT"/>
    <n v="4"/>
    <s v="PASS"/>
    <x v="0"/>
  </r>
  <r>
    <s v="2-2-patients_born_on_the_15th_of_the_month_do_not_exceed_normal_distribution_of_birth_dates-"/>
    <n v="16"/>
    <s v="Summit Medical Center 397"/>
    <x v="25"/>
    <n v="39"/>
    <n v="913"/>
    <n v="4.2699999999999996"/>
    <s v="LT"/>
    <n v="4"/>
    <s v="FAIL"/>
    <x v="0"/>
  </r>
  <r>
    <s v="2-3-patients_born_on_the_last_day_of_the_month_do_not_exceed_normal_distribution_of_birth_dates-"/>
    <n v="16"/>
    <s v="Summit Medical Center 397"/>
    <x v="26"/>
    <n v="16"/>
    <n v="913"/>
    <n v="1.75"/>
    <s v="LT"/>
    <n v="4"/>
    <s v="PASS"/>
    <x v="0"/>
  </r>
  <r>
    <s v="2-4-patient_has_more_vaccinations_than_expected-"/>
    <n v="16"/>
    <s v="Summit Medical Center 397"/>
    <x v="27"/>
    <n v="0"/>
    <n v="913"/>
    <n v="0"/>
    <s v="LT"/>
    <n v="1"/>
    <s v="PASS"/>
    <x v="0"/>
  </r>
  <r>
    <s v="2-5-vaccine_administration_date_is_after_vaccine_lot_expiration_date-"/>
    <n v="16"/>
    <s v="Summit Medical Center 397"/>
    <x v="28"/>
    <n v="1"/>
    <n v="9798"/>
    <n v="0.01"/>
    <s v="LT"/>
    <n v="1"/>
    <s v="PASS"/>
    <x v="0"/>
  </r>
  <r>
    <s v="2-6-vaccine_administration_date_is_before_birth_date-"/>
    <n v="16"/>
    <s v="Summit Medical Center 397"/>
    <x v="29"/>
    <n v="0"/>
    <n v="9798"/>
    <n v="0"/>
    <s v="LT"/>
    <n v="1"/>
    <s v="PASS"/>
    <x v="0"/>
  </r>
  <r>
    <s v="2-7-vaccine_administration_dates_on_the_first_day_of_the_month_do_not_exceed_normal_distribution_of_administrations_dates-"/>
    <n v="16"/>
    <s v="Summit Medical Center 397"/>
    <x v="30"/>
    <n v="203"/>
    <n v="9798"/>
    <n v="2.0699999999999998"/>
    <s v="LT"/>
    <n v="4"/>
    <s v="PASS"/>
    <x v="0"/>
  </r>
  <r>
    <s v="2-8-vaccine_administration_dates_on_the_15th_of_the_month_do_not_exceed_normal_distribution_of_administration_dates-"/>
    <n v="16"/>
    <s v="Summit Medical Center 397"/>
    <x v="31"/>
    <n v="244"/>
    <n v="9798"/>
    <n v="2.4900000000000002"/>
    <s v="LT"/>
    <n v="4"/>
    <s v="PASS"/>
    <x v="0"/>
  </r>
  <r>
    <s v="2-9-vaccine_administration_dates_on_the_last_day_of_the_month_do_not_exceed_normal_distribution_of_administration_dates-"/>
    <n v="16"/>
    <s v="Summit Medical Center 397"/>
    <x v="32"/>
    <n v="267"/>
    <n v="9798"/>
    <n v="2.73"/>
    <s v="LT"/>
    <n v="4"/>
    <s v="PASS"/>
    <x v="0"/>
  </r>
  <r>
    <s v="2-10-vaccine_administration_code_was_administered_at_an_improbable_age-"/>
    <n v="16"/>
    <s v="Summit Medical Center 397"/>
    <x v="33"/>
    <n v="520"/>
    <n v="9798"/>
    <n v="5.31"/>
    <s v="LT"/>
    <n v="1"/>
    <s v="FAIL"/>
    <x v="0"/>
  </r>
  <r>
    <s v="2-11-vaccine_administration_code_is_not_specific_for_administered_vaccination_event-"/>
    <n v="16"/>
    <s v="Summit Medical Center 397"/>
    <x v="34"/>
    <n v="0"/>
    <n v="9798"/>
    <n v="0"/>
    <s v="LT"/>
    <n v="1"/>
    <s v="PASS"/>
    <x v="0"/>
  </r>
  <r>
    <s v="2-12-vaccine_lot_number_has_an_invalid_prefix-"/>
    <n v="16"/>
    <s v="Summit Medical Center 397"/>
    <x v="35"/>
    <n v="0"/>
    <n v="9798"/>
    <n v="0"/>
    <s v="LT"/>
    <n v="1"/>
    <s v="PASS"/>
    <x v="0"/>
  </r>
  <r>
    <s v="2-13-vaccine_lot_number_has_an_invalid_infix-"/>
    <n v="16"/>
    <s v="Summit Medical Center 397"/>
    <x v="36"/>
    <n v="0"/>
    <n v="9798"/>
    <n v="0"/>
    <s v="LT"/>
    <n v="1"/>
    <s v="PASS"/>
    <x v="0"/>
  </r>
  <r>
    <s v="2-14-vaccine_lot_number_has_an_invalid_suffix-"/>
    <n v="16"/>
    <s v="Summit Medical Center 397"/>
    <x v="37"/>
    <n v="0"/>
    <n v="9798"/>
    <n v="0"/>
    <s v="LT"/>
    <n v="1"/>
    <s v="PASS"/>
    <x v="0"/>
  </r>
  <r>
    <s v="2-15-vaccine_lot_number_contains_at_least_one_invalid_character-"/>
    <n v="16"/>
    <s v="Summit Medical Center 397"/>
    <x v="38"/>
    <n v="0"/>
    <n v="9798"/>
    <n v="0"/>
    <s v="LT"/>
    <n v="1"/>
    <s v="PASS"/>
    <x v="0"/>
  </r>
  <r>
    <s v="2-16-vaccine_lot_number_is_too_short-"/>
    <n v="16"/>
    <s v="Summit Medical Center 397"/>
    <x v="39"/>
    <n v="0"/>
    <n v="9798"/>
    <n v="0"/>
    <s v="LT"/>
    <n v="1"/>
    <s v="PASS"/>
    <x v="0"/>
  </r>
  <r>
    <s v="2-17-vaccine_administration_code_is_unrecognized-"/>
    <n v="16"/>
    <s v="Summit Medical Center 397"/>
    <x v="40"/>
    <n v="0"/>
    <n v="9798"/>
    <n v="0"/>
    <s v="LT"/>
    <n v="1"/>
    <s v="PASS"/>
    <x v="0"/>
  </r>
  <r>
    <s v="2-18-vaccine_manufacturer_is_unrecognized-"/>
    <n v="16"/>
    <s v="Summit Medical Center 397"/>
    <x v="41"/>
    <n v="0"/>
    <n v="9798"/>
    <n v="0"/>
    <s v="LT"/>
    <n v="1"/>
    <s v="PASS"/>
    <x v="0"/>
  </r>
  <r>
    <s v="2-19-vaccine_administration_route_is_unrecognized-"/>
    <n v="16"/>
    <s v="Summit Medical Center 397"/>
    <x v="42"/>
    <n v="0"/>
    <n v="9798"/>
    <n v="0"/>
    <s v="LT"/>
    <n v="1"/>
    <s v="PASS"/>
    <x v="0"/>
  </r>
  <r>
    <s v="2-20-vaccine_body_site_is_unrecognized-"/>
    <n v="16"/>
    <s v="Summit Medical Center 397"/>
    <x v="43"/>
    <n v="35"/>
    <n v="9798"/>
    <n v="0.36"/>
    <s v="LT"/>
    <n v="1"/>
    <s v="PASS"/>
    <x v="0"/>
  </r>
  <r>
    <s v="2-21-vaccination_information_source_is_administered_but_appeared_to_be_historical-"/>
    <n v="16"/>
    <s v="Summit Medical Center 397"/>
    <x v="44"/>
    <n v="0"/>
    <n v="9798"/>
    <n v="0"/>
    <s v="NONE"/>
    <s v="NONE"/>
    <s v="NONE"/>
    <x v="0"/>
  </r>
  <r>
    <s v="2-22-_funding_source_does_not_match_eligibility_code"/>
    <n v="16"/>
    <s v="Summit Medical Center 397"/>
    <x v="45"/>
    <n v="22"/>
    <n v="9798"/>
    <n v="0.22"/>
    <s v="NONE"/>
    <s v="NONE"/>
    <s v="NONE"/>
    <x v="0"/>
  </r>
  <r>
    <s v="3-1-administered_vaccination_events_are_entered_into_the_iis_within_one_calendar_day_from_administration_date-"/>
    <n v="16"/>
    <s v="Summit Medical Center 397"/>
    <x v="46"/>
    <n v="9649"/>
    <n v="9798"/>
    <n v="98.48"/>
    <s v="GT"/>
    <n v="95"/>
    <s v="PASS"/>
    <x v="0"/>
  </r>
  <r>
    <s v="3-2-patient_entry_into_iis_≤30_days_from_birth"/>
    <n v="16"/>
    <s v="Summit Medical Center 397"/>
    <x v="47"/>
    <n v="862"/>
    <n v="913"/>
    <n v="94.41"/>
    <s v="GT"/>
    <n v="95"/>
    <s v="FAIL"/>
    <x v="0"/>
  </r>
  <r>
    <s v="3-3-patient_entry_into_iis_30–45_days_from_birth"/>
    <n v="16"/>
    <s v="Summit Medical Center 397"/>
    <x v="48"/>
    <n v="2"/>
    <n v="913"/>
    <n v="0.22"/>
    <s v="LT"/>
    <n v="5"/>
    <s v="PASS"/>
    <x v="0"/>
  </r>
  <r>
    <s v="3-4-patient_entry_into_iis_45–60_days_from_birth"/>
    <n v="16"/>
    <s v="Summit Medical Center 397"/>
    <x v="49"/>
    <n v="6"/>
    <n v="913"/>
    <n v="0.66"/>
    <s v="LT"/>
    <n v="5"/>
    <s v="PASS"/>
    <x v="0"/>
  </r>
  <r>
    <s v="3-5-patient_entry_into_iis_&gt;_60_days_from_birth"/>
    <n v="16"/>
    <s v="Summit Medical Center 397"/>
    <x v="50"/>
    <n v="43"/>
    <n v="913"/>
    <n v="4.71"/>
    <s v="LT"/>
    <n v="5"/>
    <s v="PASS"/>
    <x v="0"/>
  </r>
  <r>
    <s v="3-6-administered_dose_entry_into_iis_2-7_days_from_admin_date"/>
    <n v="16"/>
    <s v="Summit Medical Center 397"/>
    <x v="51"/>
    <n v="66"/>
    <n v="9798"/>
    <n v="0.67"/>
    <s v="LT"/>
    <n v="5"/>
    <s v="PASS"/>
    <x v="0"/>
  </r>
  <r>
    <s v="3-7-administered_dose_entry_into_iis_8-14_days_from_admin_date"/>
    <n v="16"/>
    <s v="Summit Medical Center 397"/>
    <x v="52"/>
    <n v="55"/>
    <n v="9798"/>
    <n v="0.56000000000000005"/>
    <s v="LT"/>
    <n v="5"/>
    <s v="PASS"/>
    <x v="0"/>
  </r>
  <r>
    <s v="3-8-administered_dose_entry_into_iis_&gt;_14_days_from_admin_date"/>
    <n v="16"/>
    <s v="Summit Medical Center 397"/>
    <x v="53"/>
    <n v="28"/>
    <n v="9798"/>
    <n v="0.28999999999999998"/>
    <s v="LT"/>
    <n v="5"/>
    <s v="PASS"/>
    <x v="0"/>
  </r>
  <r>
    <s v="1-1-patient_first_name_is_present-"/>
    <n v="14"/>
    <s v="Summit Medical Center 526"/>
    <x v="0"/>
    <n v="4"/>
    <n v="4"/>
    <n v="100"/>
    <s v="GT"/>
    <n v="99"/>
    <s v="PASS"/>
    <x v="12"/>
  </r>
  <r>
    <s v="1-2-patient_middle_name_is_present-"/>
    <n v="14"/>
    <s v="Summit Medical Center 526"/>
    <x v="1"/>
    <n v="1"/>
    <n v="4"/>
    <n v="25"/>
    <s v="GT"/>
    <n v="75"/>
    <s v="FAIL"/>
    <x v="12"/>
  </r>
  <r>
    <s v="1-3-patient_name_last_is_present-"/>
    <n v="14"/>
    <s v="Summit Medical Center 526"/>
    <x v="2"/>
    <n v="4"/>
    <n v="4"/>
    <n v="100"/>
    <s v="GT"/>
    <n v="99"/>
    <s v="PASS"/>
    <x v="12"/>
  </r>
  <r>
    <s v="1-4-patient_birth_date_is_present-_x0009_"/>
    <n v="14"/>
    <s v="Summit Medical Center 526"/>
    <x v="3"/>
    <n v="4"/>
    <n v="4"/>
    <n v="100"/>
    <s v="GT"/>
    <n v="99"/>
    <s v="PASS"/>
    <x v="12"/>
  </r>
  <r>
    <s v="1-5-patient_gender_is_present-"/>
    <n v="14"/>
    <s v="Summit Medical Center 526"/>
    <x v="4"/>
    <n v="4"/>
    <n v="4"/>
    <n v="100"/>
    <s v="GT"/>
    <n v="99"/>
    <s v="PASS"/>
    <x v="12"/>
  </r>
  <r>
    <s v="1-6-patient_address_street_is_present-"/>
    <n v="14"/>
    <s v="Summit Medical Center 526"/>
    <x v="5"/>
    <n v="4"/>
    <n v="4"/>
    <n v="100"/>
    <s v="GT"/>
    <n v="85"/>
    <s v="PASS"/>
    <x v="12"/>
  </r>
  <r>
    <s v="1-7-_patient_address_city_is_present-_x0009_"/>
    <n v="14"/>
    <s v="Summit Medical Center 526"/>
    <x v="6"/>
    <n v="4"/>
    <n v="4"/>
    <n v="100"/>
    <s v="GT"/>
    <n v="85"/>
    <s v="PASS"/>
    <x v="12"/>
  </r>
  <r>
    <s v="1-8-patient_address_state_is_present-_x0009_"/>
    <n v="14"/>
    <s v="Summit Medical Center 526"/>
    <x v="7"/>
    <n v="4"/>
    <n v="4"/>
    <n v="100"/>
    <s v="GT"/>
    <n v="85"/>
    <s v="PASS"/>
    <x v="12"/>
  </r>
  <r>
    <s v="1-9-patient_address_zip_code_is_present-_x0009_"/>
    <n v="14"/>
    <s v="Summit Medical Center 526"/>
    <x v="8"/>
    <n v="4"/>
    <n v="4"/>
    <n v="100"/>
    <s v="GT"/>
    <n v="85"/>
    <s v="PASS"/>
    <x v="12"/>
  </r>
  <r>
    <s v="1-10-patient_complete_address_is_present-"/>
    <n v="14"/>
    <s v="Summit Medical Center 526"/>
    <x v="9"/>
    <n v="4"/>
    <n v="4"/>
    <n v="100"/>
    <s v="GT"/>
    <n v="85"/>
    <s v="PASS"/>
    <x v="12"/>
  </r>
  <r>
    <s v="1-11-patient_race_is_present-"/>
    <n v="14"/>
    <s v="Summit Medical Center 526"/>
    <x v="10"/>
    <n v="4"/>
    <n v="4"/>
    <n v="100"/>
    <s v="GT"/>
    <n v="95"/>
    <s v="PASS"/>
    <x v="12"/>
  </r>
  <r>
    <s v="1-12-patient_ethnicity_is_present-"/>
    <n v="14"/>
    <s v="Summit Medical Center 526"/>
    <x v="11"/>
    <n v="4"/>
    <n v="4"/>
    <n v="100"/>
    <s v="GT"/>
    <n v="95"/>
    <s v="PASS"/>
    <x v="12"/>
  </r>
  <r>
    <s v="1-13-patient_phone_number_is_present-"/>
    <n v="14"/>
    <s v="Summit Medical Center 526"/>
    <x v="12"/>
    <n v="4"/>
    <n v="4"/>
    <n v="100"/>
    <s v="GT"/>
    <n v="90"/>
    <s v="PASS"/>
    <x v="12"/>
  </r>
  <r>
    <s v="1-14-patient_email_is_present-"/>
    <n v="14"/>
    <s v="Summit Medical Center 526"/>
    <x v="13"/>
    <n v="0"/>
    <n v="4"/>
    <n v="0"/>
    <s v="GT"/>
    <n v="90"/>
    <s v="FAIL"/>
    <x v="12"/>
  </r>
  <r>
    <s v="1-15-mother’s_maiden_name_is_present-"/>
    <n v="14"/>
    <s v="Summit Medical Center 526"/>
    <x v="14"/>
    <n v="4"/>
    <n v="4"/>
    <n v="100"/>
    <s v="GT"/>
    <n v="90"/>
    <s v="PASS"/>
    <x v="12"/>
  </r>
  <r>
    <s v="1-16-responsible_person_first_name_is_present-"/>
    <n v="14"/>
    <s v="Summit Medical Center 526"/>
    <x v="15"/>
    <n v="4"/>
    <n v="4"/>
    <n v="100"/>
    <s v="GT"/>
    <n v="90"/>
    <s v="PASS"/>
    <x v="12"/>
  </r>
  <r>
    <s v="1-17-responsible_person_last_name_is_present-"/>
    <n v="14"/>
    <s v="Summit Medical Center 526"/>
    <x v="16"/>
    <n v="4"/>
    <n v="4"/>
    <n v="100"/>
    <s v="GT"/>
    <n v="90"/>
    <s v="PASS"/>
    <x v="12"/>
  </r>
  <r>
    <s v="1-18-vaccine_administration_code_is_present-"/>
    <n v="14"/>
    <s v="Summit Medical Center 526"/>
    <x v="17"/>
    <n v="47"/>
    <n v="47"/>
    <n v="100"/>
    <s v="GT"/>
    <n v="99"/>
    <s v="PASS"/>
    <x v="12"/>
  </r>
  <r>
    <s v="1-19-vaccine_administration_date_is_present-"/>
    <n v="14"/>
    <s v="Summit Medical Center 526"/>
    <x v="18"/>
    <n v="47"/>
    <n v="47"/>
    <n v="100"/>
    <s v="GT"/>
    <n v="99"/>
    <s v="PASS"/>
    <x v="12"/>
  </r>
  <r>
    <s v="1-20-vaccine_information_source_(e-g-_admin/historical_indicator)_is_present-"/>
    <n v="14"/>
    <s v="Summit Medical Center 526"/>
    <x v="19"/>
    <n v="47"/>
    <n v="47"/>
    <n v="100"/>
    <s v="GT"/>
    <n v="99"/>
    <s v="PASS"/>
    <x v="12"/>
  </r>
  <r>
    <s v="1-21-vaccine_lot_number_is_present-"/>
    <n v="14"/>
    <s v="Summit Medical Center 526"/>
    <x v="20"/>
    <n v="47"/>
    <n v="47"/>
    <n v="100"/>
    <s v="GT"/>
    <n v="99"/>
    <s v="PASS"/>
    <x v="12"/>
  </r>
  <r>
    <s v="1-22-vaccine_lot_expiration_date_is_present-"/>
    <n v="14"/>
    <s v="Summit Medical Center 526"/>
    <x v="21"/>
    <n v="47"/>
    <n v="47"/>
    <n v="100"/>
    <s v="GT"/>
    <n v="99"/>
    <s v="PASS"/>
    <x v="12"/>
  </r>
  <r>
    <s v="1-23-vaccine_eligibility_code_is_present-"/>
    <n v="14"/>
    <s v="Summit Medical Center 526"/>
    <x v="22"/>
    <n v="47"/>
    <n v="47"/>
    <n v="100"/>
    <s v="GT"/>
    <n v="99"/>
    <s v="PASS"/>
    <x v="12"/>
  </r>
  <r>
    <s v="1-24-vaccine_funding_source_is_present-"/>
    <n v="14"/>
    <s v="Summit Medical Center 526"/>
    <x v="23"/>
    <n v="47"/>
    <n v="47"/>
    <n v="100"/>
    <s v="GT"/>
    <n v="99"/>
    <s v="PASS"/>
    <x v="12"/>
  </r>
  <r>
    <s v="2-1-patients_born_on_the_first_of_the_month_do_not_exceed_normal_distribution_of_birth_dates-"/>
    <n v="14"/>
    <s v="Summit Medical Center 526"/>
    <x v="24"/>
    <n v="1"/>
    <n v="4"/>
    <n v="25"/>
    <s v="LT"/>
    <n v="4"/>
    <s v="FAIL"/>
    <x v="12"/>
  </r>
  <r>
    <s v="2-2-patients_born_on_the_15th_of_the_month_do_not_exceed_normal_distribution_of_birth_dates-"/>
    <n v="14"/>
    <s v="Summit Medical Center 526"/>
    <x v="25"/>
    <n v="0"/>
    <n v="4"/>
    <n v="0"/>
    <s v="LT"/>
    <n v="4"/>
    <s v="PASS"/>
    <x v="12"/>
  </r>
  <r>
    <s v="2-3-patients_born_on_the_last_day_of_the_month_do_not_exceed_normal_distribution_of_birth_dates-"/>
    <n v="14"/>
    <s v="Summit Medical Center 526"/>
    <x v="26"/>
    <n v="0"/>
    <n v="4"/>
    <n v="0"/>
    <s v="LT"/>
    <n v="4"/>
    <s v="PASS"/>
    <x v="12"/>
  </r>
  <r>
    <s v="2-4-patient_has_more_vaccinations_than_expected-"/>
    <n v="14"/>
    <s v="Summit Medical Center 526"/>
    <x v="27"/>
    <n v="0"/>
    <n v="4"/>
    <n v="0"/>
    <s v="LT"/>
    <n v="1"/>
    <s v="PASS"/>
    <x v="12"/>
  </r>
  <r>
    <s v="2-5-vaccine_administration_date_is_after_vaccine_lot_expiration_date-"/>
    <n v="14"/>
    <s v="Summit Medical Center 526"/>
    <x v="28"/>
    <n v="0"/>
    <n v="47"/>
    <n v="0"/>
    <s v="LT"/>
    <n v="1"/>
    <s v="PASS"/>
    <x v="12"/>
  </r>
  <r>
    <s v="2-6-vaccine_administration_date_is_before_birth_date-"/>
    <n v="14"/>
    <s v="Summit Medical Center 526"/>
    <x v="29"/>
    <n v="0"/>
    <n v="47"/>
    <n v="0"/>
    <s v="LT"/>
    <n v="1"/>
    <s v="PASS"/>
    <x v="12"/>
  </r>
  <r>
    <s v="2-7-vaccine_administration_dates_on_the_first_day_of_the_month_do_not_exceed_normal_distribution_of_administrations_dates-"/>
    <n v="14"/>
    <s v="Summit Medical Center 526"/>
    <x v="30"/>
    <n v="0"/>
    <n v="47"/>
    <n v="0"/>
    <s v="LT"/>
    <n v="4"/>
    <s v="PASS"/>
    <x v="12"/>
  </r>
  <r>
    <s v="2-8-vaccine_administration_dates_on_the_15th_of_the_month_do_not_exceed_normal_distribution_of_administration_dates-"/>
    <n v="14"/>
    <s v="Summit Medical Center 526"/>
    <x v="31"/>
    <n v="0"/>
    <n v="47"/>
    <n v="0"/>
    <s v="LT"/>
    <n v="4"/>
    <s v="PASS"/>
    <x v="12"/>
  </r>
  <r>
    <s v="2-9-vaccine_administration_dates_on_the_last_day_of_the_month_do_not_exceed_normal_distribution_of_administration_dates-"/>
    <n v="14"/>
    <s v="Summit Medical Center 526"/>
    <x v="32"/>
    <n v="0"/>
    <n v="47"/>
    <n v="0"/>
    <s v="LT"/>
    <n v="4"/>
    <s v="PASS"/>
    <x v="12"/>
  </r>
  <r>
    <s v="2-10-vaccine_administration_code_was_administered_at_an_improbable_age-"/>
    <n v="14"/>
    <s v="Summit Medical Center 526"/>
    <x v="33"/>
    <n v="0"/>
    <n v="47"/>
    <n v="0"/>
    <s v="LT"/>
    <n v="1"/>
    <s v="PASS"/>
    <x v="12"/>
  </r>
  <r>
    <s v="2-11-vaccine_administration_code_is_not_specific_for_administered_vaccination_event-"/>
    <n v="14"/>
    <s v="Summit Medical Center 526"/>
    <x v="34"/>
    <n v="0"/>
    <n v="47"/>
    <n v="0"/>
    <s v="LT"/>
    <n v="1"/>
    <s v="PASS"/>
    <x v="12"/>
  </r>
  <r>
    <s v="2-12-vaccine_lot_number_has_an_invalid_prefix-"/>
    <n v="14"/>
    <s v="Summit Medical Center 526"/>
    <x v="35"/>
    <n v="0"/>
    <n v="47"/>
    <n v="0"/>
    <s v="LT"/>
    <n v="1"/>
    <s v="PASS"/>
    <x v="12"/>
  </r>
  <r>
    <s v="2-13-vaccine_lot_number_has_an_invalid_infix-"/>
    <n v="14"/>
    <s v="Summit Medical Center 526"/>
    <x v="36"/>
    <n v="0"/>
    <n v="47"/>
    <n v="0"/>
    <s v="LT"/>
    <n v="1"/>
    <s v="PASS"/>
    <x v="12"/>
  </r>
  <r>
    <s v="2-14-vaccine_lot_number_has_an_invalid_suffix-"/>
    <n v="14"/>
    <s v="Summit Medical Center 526"/>
    <x v="37"/>
    <n v="0"/>
    <n v="47"/>
    <n v="0"/>
    <s v="LT"/>
    <n v="1"/>
    <s v="PASS"/>
    <x v="12"/>
  </r>
  <r>
    <s v="2-15-vaccine_lot_number_contains_at_least_one_invalid_character-"/>
    <n v="14"/>
    <s v="Summit Medical Center 526"/>
    <x v="38"/>
    <n v="0"/>
    <n v="47"/>
    <n v="0"/>
    <s v="LT"/>
    <n v="1"/>
    <s v="PASS"/>
    <x v="12"/>
  </r>
  <r>
    <s v="2-16-vaccine_lot_number_is_too_short-"/>
    <n v="14"/>
    <s v="Summit Medical Center 526"/>
    <x v="39"/>
    <n v="0"/>
    <n v="47"/>
    <n v="0"/>
    <s v="LT"/>
    <n v="1"/>
    <s v="PASS"/>
    <x v="12"/>
  </r>
  <r>
    <s v="2-17-vaccine_administration_code_is_unrecognized-"/>
    <n v="14"/>
    <s v="Summit Medical Center 526"/>
    <x v="40"/>
    <n v="0"/>
    <n v="47"/>
    <n v="0"/>
    <s v="LT"/>
    <n v="1"/>
    <s v="PASS"/>
    <x v="12"/>
  </r>
  <r>
    <s v="2-18-vaccine_manufacturer_is_unrecognized-"/>
    <n v="14"/>
    <s v="Summit Medical Center 526"/>
    <x v="41"/>
    <n v="0"/>
    <n v="47"/>
    <n v="0"/>
    <s v="LT"/>
    <n v="1"/>
    <s v="PASS"/>
    <x v="12"/>
  </r>
  <r>
    <s v="2-19-vaccine_administration_route_is_unrecognized-"/>
    <n v="14"/>
    <s v="Summit Medical Center 526"/>
    <x v="42"/>
    <n v="0"/>
    <n v="47"/>
    <n v="0"/>
    <s v="LT"/>
    <n v="1"/>
    <s v="PASS"/>
    <x v="12"/>
  </r>
  <r>
    <s v="2-20-vaccine_body_site_is_unrecognized-"/>
    <n v="14"/>
    <s v="Summit Medical Center 526"/>
    <x v="43"/>
    <n v="0"/>
    <n v="47"/>
    <n v="0"/>
    <s v="LT"/>
    <n v="1"/>
    <s v="PASS"/>
    <x v="12"/>
  </r>
  <r>
    <s v="2-21-vaccination_information_source_is_administered_but_appeared_to_be_historical-"/>
    <n v="14"/>
    <s v="Summit Medical Center 526"/>
    <x v="44"/>
    <n v="0"/>
    <n v="47"/>
    <n v="0"/>
    <s v="NONE"/>
    <s v="NONE"/>
    <s v="NONE"/>
    <x v="12"/>
  </r>
  <r>
    <s v="2-22-_funding_source_does_not_match_eligibility_code"/>
    <n v="14"/>
    <s v="Summit Medical Center 526"/>
    <x v="45"/>
    <n v="5"/>
    <n v="47"/>
    <n v="10.64"/>
    <s v="NONE"/>
    <s v="NONE"/>
    <s v="NONE"/>
    <x v="12"/>
  </r>
  <r>
    <s v="3-1-administered_vaccination_events_are_entered_into_the_iis_within_one_calendar_day_from_administration_date-"/>
    <n v="14"/>
    <s v="Summit Medical Center 526"/>
    <x v="46"/>
    <n v="46"/>
    <n v="47"/>
    <n v="97.87"/>
    <s v="GT"/>
    <n v="95"/>
    <s v="PASS"/>
    <x v="12"/>
  </r>
  <r>
    <s v="3-2-patient_entry_into_iis_≤30_days_from_birth"/>
    <n v="14"/>
    <s v="Summit Medical Center 526"/>
    <x v="47"/>
    <n v="3"/>
    <n v="4"/>
    <n v="75"/>
    <s v="GT"/>
    <n v="95"/>
    <s v="FAIL"/>
    <x v="12"/>
  </r>
  <r>
    <s v="3-3-patient_entry_into_iis_30–45_days_from_birth"/>
    <n v="14"/>
    <s v="Summit Medical Center 526"/>
    <x v="48"/>
    <n v="0"/>
    <n v="4"/>
    <n v="0"/>
    <s v="LT"/>
    <n v="5"/>
    <s v="PASS"/>
    <x v="12"/>
  </r>
  <r>
    <s v="3-4-patient_entry_into_iis_45–60_days_from_birth"/>
    <n v="14"/>
    <s v="Summit Medical Center 526"/>
    <x v="49"/>
    <n v="0"/>
    <n v="4"/>
    <n v="0"/>
    <s v="LT"/>
    <n v="5"/>
    <s v="PASS"/>
    <x v="12"/>
  </r>
  <r>
    <s v="3-5-patient_entry_into_iis_&gt;_60_days_from_birth"/>
    <n v="14"/>
    <s v="Summit Medical Center 526"/>
    <x v="50"/>
    <n v="1"/>
    <n v="4"/>
    <n v="25"/>
    <s v="LT"/>
    <n v="5"/>
    <s v="FAIL"/>
    <x v="12"/>
  </r>
  <r>
    <s v="3-6-administered_dose_entry_into_iis_2-7_days_from_admin_date"/>
    <n v="14"/>
    <s v="Summit Medical Center 526"/>
    <x v="51"/>
    <n v="0"/>
    <n v="47"/>
    <n v="0"/>
    <s v="LT"/>
    <n v="5"/>
    <s v="PASS"/>
    <x v="12"/>
  </r>
  <r>
    <s v="3-7-administered_dose_entry_into_iis_8-14_days_from_admin_date"/>
    <n v="14"/>
    <s v="Summit Medical Center 526"/>
    <x v="52"/>
    <n v="0"/>
    <n v="47"/>
    <n v="0"/>
    <s v="LT"/>
    <n v="5"/>
    <s v="PASS"/>
    <x v="12"/>
  </r>
  <r>
    <s v="3-8-administered_dose_entry_into_iis_&gt;_14_days_from_admin_date"/>
    <n v="14"/>
    <s v="Summit Medical Center 526"/>
    <x v="53"/>
    <n v="1"/>
    <n v="47"/>
    <n v="2.13"/>
    <s v="LT"/>
    <n v="5"/>
    <s v="PASS"/>
    <x v="12"/>
  </r>
  <r>
    <s v="1-1-patient_first_name_is_present-"/>
    <n v="192"/>
    <s v="Summit Regional Hospital 95"/>
    <x v="0"/>
    <n v="4"/>
    <n v="4"/>
    <n v="100"/>
    <s v="GT"/>
    <n v="99"/>
    <s v="PASS"/>
    <x v="1"/>
  </r>
  <r>
    <s v="1-2-patient_middle_name_is_present-"/>
    <n v="192"/>
    <s v="Summit Regional Hospital 95"/>
    <x v="1"/>
    <n v="0"/>
    <n v="4"/>
    <n v="0"/>
    <s v="GT"/>
    <n v="75"/>
    <s v="FAIL"/>
    <x v="1"/>
  </r>
  <r>
    <s v="1-3-patient_name_last_is_present-"/>
    <n v="192"/>
    <s v="Summit Regional Hospital 95"/>
    <x v="2"/>
    <n v="4"/>
    <n v="4"/>
    <n v="100"/>
    <s v="GT"/>
    <n v="99"/>
    <s v="PASS"/>
    <x v="1"/>
  </r>
  <r>
    <s v="1-4-patient_birth_date_is_present-_x0009_"/>
    <n v="192"/>
    <s v="Summit Regional Hospital 95"/>
    <x v="3"/>
    <n v="4"/>
    <n v="4"/>
    <n v="100"/>
    <s v="GT"/>
    <n v="99"/>
    <s v="PASS"/>
    <x v="1"/>
  </r>
  <r>
    <s v="1-5-patient_gender_is_present-"/>
    <n v="192"/>
    <s v="Summit Regional Hospital 95"/>
    <x v="4"/>
    <n v="4"/>
    <n v="4"/>
    <n v="100"/>
    <s v="GT"/>
    <n v="99"/>
    <s v="PASS"/>
    <x v="1"/>
  </r>
  <r>
    <s v="1-6-patient_address_street_is_present-"/>
    <n v="192"/>
    <s v="Summit Regional Hospital 95"/>
    <x v="5"/>
    <n v="4"/>
    <n v="4"/>
    <n v="100"/>
    <s v="GT"/>
    <n v="85"/>
    <s v="PASS"/>
    <x v="1"/>
  </r>
  <r>
    <s v="1-7-_patient_address_city_is_present-_x0009_"/>
    <n v="192"/>
    <s v="Summit Regional Hospital 95"/>
    <x v="6"/>
    <n v="4"/>
    <n v="4"/>
    <n v="100"/>
    <s v="GT"/>
    <n v="85"/>
    <s v="PASS"/>
    <x v="1"/>
  </r>
  <r>
    <s v="1-8-patient_address_state_is_present-_x0009_"/>
    <n v="192"/>
    <s v="Summit Regional Hospital 95"/>
    <x v="7"/>
    <n v="4"/>
    <n v="4"/>
    <n v="100"/>
    <s v="GT"/>
    <n v="85"/>
    <s v="PASS"/>
    <x v="1"/>
  </r>
  <r>
    <s v="1-9-patient_address_zip_code_is_present-_x0009_"/>
    <n v="192"/>
    <s v="Summit Regional Hospital 95"/>
    <x v="8"/>
    <n v="4"/>
    <n v="4"/>
    <n v="100"/>
    <s v="GT"/>
    <n v="85"/>
    <s v="PASS"/>
    <x v="1"/>
  </r>
  <r>
    <s v="1-10-patient_complete_address_is_present-"/>
    <n v="192"/>
    <s v="Summit Regional Hospital 95"/>
    <x v="9"/>
    <n v="4"/>
    <n v="4"/>
    <n v="100"/>
    <s v="GT"/>
    <n v="85"/>
    <s v="PASS"/>
    <x v="1"/>
  </r>
  <r>
    <s v="1-11-patient_race_is_present-"/>
    <n v="192"/>
    <s v="Summit Regional Hospital 95"/>
    <x v="10"/>
    <n v="4"/>
    <n v="4"/>
    <n v="100"/>
    <s v="GT"/>
    <n v="95"/>
    <s v="PASS"/>
    <x v="1"/>
  </r>
  <r>
    <s v="1-12-patient_ethnicity_is_present-"/>
    <n v="192"/>
    <s v="Summit Regional Hospital 95"/>
    <x v="11"/>
    <n v="4"/>
    <n v="4"/>
    <n v="100"/>
    <s v="GT"/>
    <n v="95"/>
    <s v="PASS"/>
    <x v="1"/>
  </r>
  <r>
    <s v="1-13-patient_phone_number_is_present-"/>
    <n v="192"/>
    <s v="Summit Regional Hospital 95"/>
    <x v="12"/>
    <n v="4"/>
    <n v="4"/>
    <n v="100"/>
    <s v="GT"/>
    <n v="90"/>
    <s v="PASS"/>
    <x v="1"/>
  </r>
  <r>
    <s v="1-14-patient_email_is_present-"/>
    <n v="192"/>
    <s v="Summit Regional Hospital 95"/>
    <x v="13"/>
    <n v="3"/>
    <n v="4"/>
    <n v="75"/>
    <s v="GT"/>
    <n v="90"/>
    <s v="FAIL"/>
    <x v="1"/>
  </r>
  <r>
    <s v="1-15-mother’s_maiden_name_is_present-"/>
    <n v="192"/>
    <s v="Summit Regional Hospital 95"/>
    <x v="14"/>
    <n v="0"/>
    <n v="4"/>
    <n v="0"/>
    <s v="GT"/>
    <n v="90"/>
    <s v="FAIL"/>
    <x v="1"/>
  </r>
  <r>
    <s v="1-16-responsible_person_first_name_is_present-"/>
    <n v="192"/>
    <s v="Summit Regional Hospital 95"/>
    <x v="15"/>
    <n v="4"/>
    <n v="4"/>
    <n v="100"/>
    <s v="GT"/>
    <n v="90"/>
    <s v="PASS"/>
    <x v="1"/>
  </r>
  <r>
    <s v="1-17-responsible_person_last_name_is_present-"/>
    <n v="192"/>
    <s v="Summit Regional Hospital 95"/>
    <x v="16"/>
    <n v="4"/>
    <n v="4"/>
    <n v="100"/>
    <s v="GT"/>
    <n v="90"/>
    <s v="PASS"/>
    <x v="1"/>
  </r>
  <r>
    <s v="1-18-vaccine_administration_code_is_present-"/>
    <n v="192"/>
    <s v="Summit Regional Hospital 95"/>
    <x v="17"/>
    <n v="10"/>
    <n v="10"/>
    <n v="100"/>
    <s v="GT"/>
    <n v="99"/>
    <s v="PASS"/>
    <x v="1"/>
  </r>
  <r>
    <s v="1-19-vaccine_administration_date_is_present-"/>
    <n v="192"/>
    <s v="Summit Regional Hospital 95"/>
    <x v="18"/>
    <n v="10"/>
    <n v="10"/>
    <n v="100"/>
    <s v="GT"/>
    <n v="99"/>
    <s v="PASS"/>
    <x v="1"/>
  </r>
  <r>
    <s v="1-20-vaccine_information_source_(e-g-_admin/historical_indicator)_is_present-"/>
    <n v="192"/>
    <s v="Summit Regional Hospital 95"/>
    <x v="19"/>
    <n v="10"/>
    <n v="10"/>
    <n v="100"/>
    <s v="GT"/>
    <n v="99"/>
    <s v="PASS"/>
    <x v="1"/>
  </r>
  <r>
    <s v="1-21-vaccine_lot_number_is_present-"/>
    <n v="192"/>
    <s v="Summit Regional Hospital 95"/>
    <x v="20"/>
    <n v="10"/>
    <n v="10"/>
    <n v="100"/>
    <s v="GT"/>
    <n v="99"/>
    <s v="PASS"/>
    <x v="1"/>
  </r>
  <r>
    <s v="1-22-vaccine_lot_expiration_date_is_present-"/>
    <n v="192"/>
    <s v="Summit Regional Hospital 95"/>
    <x v="21"/>
    <n v="10"/>
    <n v="10"/>
    <n v="100"/>
    <s v="GT"/>
    <n v="99"/>
    <s v="PASS"/>
    <x v="1"/>
  </r>
  <r>
    <s v="1-23-vaccine_eligibility_code_is_present-"/>
    <n v="192"/>
    <s v="Summit Regional Hospital 95"/>
    <x v="22"/>
    <n v="10"/>
    <n v="10"/>
    <n v="100"/>
    <s v="GT"/>
    <n v="99"/>
    <s v="PASS"/>
    <x v="1"/>
  </r>
  <r>
    <s v="1-24-vaccine_funding_source_is_present-"/>
    <n v="192"/>
    <s v="Summit Regional Hospital 95"/>
    <x v="23"/>
    <n v="10"/>
    <n v="10"/>
    <n v="100"/>
    <s v="GT"/>
    <n v="99"/>
    <s v="PASS"/>
    <x v="1"/>
  </r>
  <r>
    <s v="2-1-patients_born_on_the_first_of_the_month_do_not_exceed_normal_distribution_of_birth_dates-"/>
    <n v="192"/>
    <s v="Summit Regional Hospital 95"/>
    <x v="24"/>
    <n v="0"/>
    <n v="4"/>
    <n v="0"/>
    <s v="LT"/>
    <n v="4"/>
    <s v="PASS"/>
    <x v="1"/>
  </r>
  <r>
    <s v="2-2-patients_born_on_the_15th_of_the_month_do_not_exceed_normal_distribution_of_birth_dates-"/>
    <n v="192"/>
    <s v="Summit Regional Hospital 95"/>
    <x v="25"/>
    <n v="0"/>
    <n v="4"/>
    <n v="0"/>
    <s v="LT"/>
    <n v="4"/>
    <s v="PASS"/>
    <x v="1"/>
  </r>
  <r>
    <s v="2-3-patients_born_on_the_last_day_of_the_month_do_not_exceed_normal_distribution_of_birth_dates-"/>
    <n v="192"/>
    <s v="Summit Regional Hospital 95"/>
    <x v="26"/>
    <n v="0"/>
    <n v="4"/>
    <n v="0"/>
    <s v="LT"/>
    <n v="4"/>
    <s v="PASS"/>
    <x v="1"/>
  </r>
  <r>
    <s v="2-4-patient_has_more_vaccinations_than_expected-"/>
    <n v="192"/>
    <s v="Summit Regional Hospital 95"/>
    <x v="27"/>
    <n v="0"/>
    <n v="4"/>
    <n v="0"/>
    <s v="LT"/>
    <n v="1"/>
    <s v="PASS"/>
    <x v="1"/>
  </r>
  <r>
    <s v="2-5-vaccine_administration_date_is_after_vaccine_lot_expiration_date-"/>
    <n v="192"/>
    <s v="Summit Regional Hospital 95"/>
    <x v="28"/>
    <n v="0"/>
    <n v="10"/>
    <n v="0"/>
    <s v="LT"/>
    <n v="1"/>
    <s v="PASS"/>
    <x v="1"/>
  </r>
  <r>
    <s v="2-6-vaccine_administration_date_is_before_birth_date-"/>
    <n v="192"/>
    <s v="Summit Regional Hospital 95"/>
    <x v="29"/>
    <n v="0"/>
    <n v="10"/>
    <n v="0"/>
    <s v="LT"/>
    <n v="1"/>
    <s v="PASS"/>
    <x v="1"/>
  </r>
  <r>
    <s v="2-7-vaccine_administration_dates_on_the_first_day_of_the_month_do_not_exceed_normal_distribution_of_administrations_dates-"/>
    <n v="192"/>
    <s v="Summit Regional Hospital 95"/>
    <x v="30"/>
    <n v="0"/>
    <n v="10"/>
    <n v="0"/>
    <s v="LT"/>
    <n v="4"/>
    <s v="PASS"/>
    <x v="1"/>
  </r>
  <r>
    <s v="2-8-vaccine_administration_dates_on_the_15th_of_the_month_do_not_exceed_normal_distribution_of_administration_dates-"/>
    <n v="192"/>
    <s v="Summit Regional Hospital 95"/>
    <x v="31"/>
    <n v="0"/>
    <n v="10"/>
    <n v="0"/>
    <s v="LT"/>
    <n v="4"/>
    <s v="PASS"/>
    <x v="1"/>
  </r>
  <r>
    <s v="2-9-vaccine_administration_dates_on_the_last_day_of_the_month_do_not_exceed_normal_distribution_of_administration_dates-"/>
    <n v="192"/>
    <s v="Summit Regional Hospital 95"/>
    <x v="32"/>
    <n v="0"/>
    <n v="10"/>
    <n v="0"/>
    <s v="LT"/>
    <n v="4"/>
    <s v="PASS"/>
    <x v="1"/>
  </r>
  <r>
    <s v="2-10-vaccine_administration_code_was_administered_at_an_improbable_age-"/>
    <n v="192"/>
    <s v="Summit Regional Hospital 95"/>
    <x v="33"/>
    <n v="0"/>
    <n v="10"/>
    <n v="0"/>
    <s v="LT"/>
    <n v="1"/>
    <s v="PASS"/>
    <x v="1"/>
  </r>
  <r>
    <s v="2-11-vaccine_administration_code_is_not_specific_for_administered_vaccination_event-"/>
    <n v="192"/>
    <s v="Summit Regional Hospital 95"/>
    <x v="34"/>
    <n v="0"/>
    <n v="10"/>
    <n v="0"/>
    <s v="LT"/>
    <n v="1"/>
    <s v="PASS"/>
    <x v="1"/>
  </r>
  <r>
    <s v="2-12-vaccine_lot_number_has_an_invalid_prefix-"/>
    <n v="192"/>
    <s v="Summit Regional Hospital 95"/>
    <x v="35"/>
    <n v="0"/>
    <n v="10"/>
    <n v="0"/>
    <s v="LT"/>
    <n v="1"/>
    <s v="PASS"/>
    <x v="1"/>
  </r>
  <r>
    <s v="2-13-vaccine_lot_number_has_an_invalid_infix-"/>
    <n v="192"/>
    <s v="Summit Regional Hospital 95"/>
    <x v="36"/>
    <n v="0"/>
    <n v="10"/>
    <n v="0"/>
    <s v="LT"/>
    <n v="1"/>
    <s v="PASS"/>
    <x v="1"/>
  </r>
  <r>
    <s v="2-14-vaccine_lot_number_has_an_invalid_suffix-"/>
    <n v="192"/>
    <s v="Summit Regional Hospital 95"/>
    <x v="37"/>
    <n v="0"/>
    <n v="10"/>
    <n v="0"/>
    <s v="LT"/>
    <n v="1"/>
    <s v="PASS"/>
    <x v="1"/>
  </r>
  <r>
    <s v="2-15-vaccine_lot_number_contains_at_least_one_invalid_character-"/>
    <n v="192"/>
    <s v="Summit Regional Hospital 95"/>
    <x v="38"/>
    <n v="0"/>
    <n v="10"/>
    <n v="0"/>
    <s v="LT"/>
    <n v="1"/>
    <s v="PASS"/>
    <x v="1"/>
  </r>
  <r>
    <s v="2-16-vaccine_lot_number_is_too_short-"/>
    <n v="192"/>
    <s v="Summit Regional Hospital 95"/>
    <x v="39"/>
    <n v="0"/>
    <n v="10"/>
    <n v="0"/>
    <s v="LT"/>
    <n v="1"/>
    <s v="PASS"/>
    <x v="1"/>
  </r>
  <r>
    <s v="2-17-vaccine_administration_code_is_unrecognized-"/>
    <n v="192"/>
    <s v="Summit Regional Hospital 95"/>
    <x v="40"/>
    <n v="0"/>
    <n v="10"/>
    <n v="0"/>
    <s v="LT"/>
    <n v="1"/>
    <s v="PASS"/>
    <x v="1"/>
  </r>
  <r>
    <s v="2-18-vaccine_manufacturer_is_unrecognized-"/>
    <n v="192"/>
    <s v="Summit Regional Hospital 95"/>
    <x v="41"/>
    <n v="0"/>
    <n v="10"/>
    <n v="0"/>
    <s v="LT"/>
    <n v="1"/>
    <s v="PASS"/>
    <x v="1"/>
  </r>
  <r>
    <s v="2-19-vaccine_administration_route_is_unrecognized-"/>
    <n v="192"/>
    <s v="Summit Regional Hospital 95"/>
    <x v="42"/>
    <n v="0"/>
    <n v="10"/>
    <n v="0"/>
    <s v="LT"/>
    <n v="1"/>
    <s v="PASS"/>
    <x v="1"/>
  </r>
  <r>
    <s v="2-20-vaccine_body_site_is_unrecognized-"/>
    <n v="192"/>
    <s v="Summit Regional Hospital 95"/>
    <x v="43"/>
    <n v="0"/>
    <n v="10"/>
    <n v="0"/>
    <s v="LT"/>
    <n v="1"/>
    <s v="PASS"/>
    <x v="1"/>
  </r>
  <r>
    <s v="2-21-vaccination_information_source_is_administered_but_appeared_to_be_historical-"/>
    <n v="192"/>
    <s v="Summit Regional Hospital 95"/>
    <x v="44"/>
    <n v="0"/>
    <n v="10"/>
    <n v="0"/>
    <s v="NONE"/>
    <s v="NONE"/>
    <s v="NONE"/>
    <x v="1"/>
  </r>
  <r>
    <s v="2-22-_funding_source_does_not_match_eligibility_code"/>
    <n v="192"/>
    <s v="Summit Regional Hospital 95"/>
    <x v="45"/>
    <n v="0"/>
    <n v="10"/>
    <n v="0"/>
    <s v="NONE"/>
    <s v="NONE"/>
    <s v="NONE"/>
    <x v="1"/>
  </r>
  <r>
    <s v="3-1-administered_vaccination_events_are_entered_into_the_iis_within_one_calendar_day_from_administration_date-"/>
    <n v="192"/>
    <s v="Summit Regional Hospital 95"/>
    <x v="46"/>
    <n v="3"/>
    <n v="10"/>
    <n v="30"/>
    <s v="GT"/>
    <n v="95"/>
    <s v="FAIL"/>
    <x v="1"/>
  </r>
  <r>
    <s v="3-2-patient_entry_into_iis_≤30_days_from_birth"/>
    <n v="192"/>
    <s v="Summit Regional Hospital 95"/>
    <x v="47"/>
    <n v="4"/>
    <n v="4"/>
    <n v="100"/>
    <s v="GT"/>
    <n v="95"/>
    <s v="PASS"/>
    <x v="1"/>
  </r>
  <r>
    <s v="3-3-patient_entry_into_iis_30–45_days_from_birth"/>
    <n v="192"/>
    <s v="Summit Regional Hospital 95"/>
    <x v="48"/>
    <n v="0"/>
    <n v="4"/>
    <n v="0"/>
    <s v="LT"/>
    <n v="5"/>
    <s v="PASS"/>
    <x v="1"/>
  </r>
  <r>
    <s v="3-4-patient_entry_into_iis_45–60_days_from_birth"/>
    <n v="192"/>
    <s v="Summit Regional Hospital 95"/>
    <x v="49"/>
    <n v="0"/>
    <n v="4"/>
    <n v="0"/>
    <s v="LT"/>
    <n v="5"/>
    <s v="PASS"/>
    <x v="1"/>
  </r>
  <r>
    <s v="3-5-patient_entry_into_iis_&gt;_60_days_from_birth"/>
    <n v="192"/>
    <s v="Summit Regional Hospital 95"/>
    <x v="50"/>
    <n v="0"/>
    <n v="4"/>
    <n v="0"/>
    <s v="LT"/>
    <n v="5"/>
    <s v="PASS"/>
    <x v="1"/>
  </r>
  <r>
    <s v="3-6-administered_dose_entry_into_iis_2-7_days_from_admin_date"/>
    <n v="192"/>
    <s v="Summit Regional Hospital 95"/>
    <x v="51"/>
    <n v="2"/>
    <n v="10"/>
    <n v="20"/>
    <s v="LT"/>
    <n v="5"/>
    <s v="FAIL"/>
    <x v="1"/>
  </r>
  <r>
    <s v="3-7-administered_dose_entry_into_iis_8-14_days_from_admin_date"/>
    <n v="192"/>
    <s v="Summit Regional Hospital 95"/>
    <x v="52"/>
    <n v="2"/>
    <n v="10"/>
    <n v="20"/>
    <s v="LT"/>
    <n v="5"/>
    <s v="FAIL"/>
    <x v="1"/>
  </r>
  <r>
    <s v="3-8-administered_dose_entry_into_iis_&gt;_14_days_from_admin_date"/>
    <n v="192"/>
    <s v="Summit Regional Hospital 95"/>
    <x v="53"/>
    <n v="3"/>
    <n v="10"/>
    <n v="30"/>
    <s v="LT"/>
    <n v="5"/>
    <s v="FAIL"/>
    <x v="1"/>
  </r>
  <r>
    <s v="1-1-patient_first_name_is_present-"/>
    <n v="78"/>
    <s v="Summit Urgent Care 21"/>
    <x v="0"/>
    <n v="159"/>
    <n v="159"/>
    <n v="100"/>
    <s v="GT"/>
    <n v="99"/>
    <s v="PASS"/>
    <x v="6"/>
  </r>
  <r>
    <s v="1-2-patient_middle_name_is_present-"/>
    <n v="78"/>
    <s v="Summit Urgent Care 21"/>
    <x v="1"/>
    <n v="148"/>
    <n v="159"/>
    <n v="93.08"/>
    <s v="GT"/>
    <n v="75"/>
    <s v="PASS"/>
    <x v="6"/>
  </r>
  <r>
    <s v="1-3-patient_name_last_is_present-"/>
    <n v="78"/>
    <s v="Summit Urgent Care 21"/>
    <x v="2"/>
    <n v="159"/>
    <n v="159"/>
    <n v="100"/>
    <s v="GT"/>
    <n v="99"/>
    <s v="PASS"/>
    <x v="6"/>
  </r>
  <r>
    <s v="1-4-patient_birth_date_is_present-_x0009_"/>
    <n v="78"/>
    <s v="Summit Urgent Care 21"/>
    <x v="3"/>
    <n v="159"/>
    <n v="159"/>
    <n v="100"/>
    <s v="GT"/>
    <n v="99"/>
    <s v="PASS"/>
    <x v="6"/>
  </r>
  <r>
    <s v="1-5-patient_gender_is_present-"/>
    <n v="78"/>
    <s v="Summit Urgent Care 21"/>
    <x v="4"/>
    <n v="159"/>
    <n v="159"/>
    <n v="100"/>
    <s v="GT"/>
    <n v="99"/>
    <s v="PASS"/>
    <x v="6"/>
  </r>
  <r>
    <s v="1-6-patient_address_street_is_present-"/>
    <n v="78"/>
    <s v="Summit Urgent Care 21"/>
    <x v="5"/>
    <n v="159"/>
    <n v="159"/>
    <n v="100"/>
    <s v="GT"/>
    <n v="85"/>
    <s v="PASS"/>
    <x v="6"/>
  </r>
  <r>
    <s v="1-7-_patient_address_city_is_present-_x0009_"/>
    <n v="78"/>
    <s v="Summit Urgent Care 21"/>
    <x v="6"/>
    <n v="159"/>
    <n v="159"/>
    <n v="100"/>
    <s v="GT"/>
    <n v="85"/>
    <s v="PASS"/>
    <x v="6"/>
  </r>
  <r>
    <s v="1-8-patient_address_state_is_present-_x0009_"/>
    <n v="78"/>
    <s v="Summit Urgent Care 21"/>
    <x v="7"/>
    <n v="159"/>
    <n v="159"/>
    <n v="100"/>
    <s v="GT"/>
    <n v="85"/>
    <s v="PASS"/>
    <x v="6"/>
  </r>
  <r>
    <s v="1-9-patient_address_zip_code_is_present-_x0009_"/>
    <n v="78"/>
    <s v="Summit Urgent Care 21"/>
    <x v="8"/>
    <n v="159"/>
    <n v="159"/>
    <n v="100"/>
    <s v="GT"/>
    <n v="85"/>
    <s v="PASS"/>
    <x v="6"/>
  </r>
  <r>
    <s v="1-10-patient_complete_address_is_present-"/>
    <n v="78"/>
    <s v="Summit Urgent Care 21"/>
    <x v="9"/>
    <n v="159"/>
    <n v="159"/>
    <n v="100"/>
    <s v="GT"/>
    <n v="85"/>
    <s v="PASS"/>
    <x v="6"/>
  </r>
  <r>
    <s v="1-11-patient_race_is_present-"/>
    <n v="78"/>
    <s v="Summit Urgent Care 21"/>
    <x v="10"/>
    <n v="159"/>
    <n v="159"/>
    <n v="100"/>
    <s v="GT"/>
    <n v="95"/>
    <s v="PASS"/>
    <x v="6"/>
  </r>
  <r>
    <s v="1-12-patient_ethnicity_is_present-"/>
    <n v="78"/>
    <s v="Summit Urgent Care 21"/>
    <x v="11"/>
    <n v="159"/>
    <n v="159"/>
    <n v="100"/>
    <s v="GT"/>
    <n v="95"/>
    <s v="PASS"/>
    <x v="6"/>
  </r>
  <r>
    <s v="1-13-patient_phone_number_is_present-"/>
    <n v="78"/>
    <s v="Summit Urgent Care 21"/>
    <x v="12"/>
    <n v="159"/>
    <n v="159"/>
    <n v="100"/>
    <s v="GT"/>
    <n v="90"/>
    <s v="PASS"/>
    <x v="6"/>
  </r>
  <r>
    <s v="1-14-patient_email_is_present-"/>
    <n v="78"/>
    <s v="Summit Urgent Care 21"/>
    <x v="13"/>
    <n v="39"/>
    <n v="159"/>
    <n v="24.53"/>
    <s v="GT"/>
    <n v="90"/>
    <s v="FAIL"/>
    <x v="6"/>
  </r>
  <r>
    <s v="1-15-mother’s_maiden_name_is_present-"/>
    <n v="78"/>
    <s v="Summit Urgent Care 21"/>
    <x v="14"/>
    <n v="56"/>
    <n v="159"/>
    <n v="35.22"/>
    <s v="GT"/>
    <n v="90"/>
    <s v="FAIL"/>
    <x v="6"/>
  </r>
  <r>
    <s v="1-16-responsible_person_first_name_is_present-"/>
    <n v="78"/>
    <s v="Summit Urgent Care 21"/>
    <x v="15"/>
    <n v="113"/>
    <n v="159"/>
    <n v="71.069999999999993"/>
    <s v="GT"/>
    <n v="90"/>
    <s v="FAIL"/>
    <x v="6"/>
  </r>
  <r>
    <s v="1-17-responsible_person_last_name_is_present-"/>
    <n v="78"/>
    <s v="Summit Urgent Care 21"/>
    <x v="16"/>
    <n v="113"/>
    <n v="159"/>
    <n v="71.069999999999993"/>
    <s v="GT"/>
    <n v="90"/>
    <s v="FAIL"/>
    <x v="6"/>
  </r>
  <r>
    <s v="1-18-vaccine_administration_code_is_present-"/>
    <n v="78"/>
    <s v="Summit Urgent Care 21"/>
    <x v="17"/>
    <n v="1266"/>
    <n v="1266"/>
    <n v="100"/>
    <s v="GT"/>
    <n v="99"/>
    <s v="PASS"/>
    <x v="6"/>
  </r>
  <r>
    <s v="1-19-vaccine_administration_date_is_present-"/>
    <n v="78"/>
    <s v="Summit Urgent Care 21"/>
    <x v="18"/>
    <n v="1266"/>
    <n v="1266"/>
    <n v="100"/>
    <s v="GT"/>
    <n v="99"/>
    <s v="PASS"/>
    <x v="6"/>
  </r>
  <r>
    <s v="1-20-vaccine_information_source_(e-g-_admin/historical_indicator)_is_present-"/>
    <n v="78"/>
    <s v="Summit Urgent Care 21"/>
    <x v="19"/>
    <n v="1266"/>
    <n v="1266"/>
    <n v="100"/>
    <s v="GT"/>
    <n v="99"/>
    <s v="PASS"/>
    <x v="6"/>
  </r>
  <r>
    <s v="1-21-vaccine_lot_number_is_present-"/>
    <n v="78"/>
    <s v="Summit Urgent Care 21"/>
    <x v="20"/>
    <n v="1266"/>
    <n v="1266"/>
    <n v="100"/>
    <s v="GT"/>
    <n v="99"/>
    <s v="PASS"/>
    <x v="6"/>
  </r>
  <r>
    <s v="1-22-vaccine_lot_expiration_date_is_present-"/>
    <n v="78"/>
    <s v="Summit Urgent Care 21"/>
    <x v="21"/>
    <n v="1266"/>
    <n v="1266"/>
    <n v="100"/>
    <s v="GT"/>
    <n v="99"/>
    <s v="PASS"/>
    <x v="6"/>
  </r>
  <r>
    <s v="1-23-vaccine_eligibility_code_is_present-"/>
    <n v="78"/>
    <s v="Summit Urgent Care 21"/>
    <x v="22"/>
    <n v="1266"/>
    <n v="1266"/>
    <n v="100"/>
    <s v="GT"/>
    <n v="99"/>
    <s v="PASS"/>
    <x v="6"/>
  </r>
  <r>
    <s v="1-24-vaccine_funding_source_is_present-"/>
    <n v="78"/>
    <s v="Summit Urgent Care 21"/>
    <x v="23"/>
    <n v="1266"/>
    <n v="1266"/>
    <n v="100"/>
    <s v="GT"/>
    <n v="99"/>
    <s v="PASS"/>
    <x v="6"/>
  </r>
  <r>
    <s v="2-1-patients_born_on_the_first_of_the_month_do_not_exceed_normal_distribution_of_birth_dates-"/>
    <n v="78"/>
    <s v="Summit Urgent Care 21"/>
    <x v="24"/>
    <n v="7"/>
    <n v="159"/>
    <n v="4.4000000000000004"/>
    <s v="LT"/>
    <n v="4"/>
    <s v="FAIL"/>
    <x v="6"/>
  </r>
  <r>
    <s v="2-2-patients_born_on_the_15th_of_the_month_do_not_exceed_normal_distribution_of_birth_dates-"/>
    <n v="78"/>
    <s v="Summit Urgent Care 21"/>
    <x v="25"/>
    <n v="11"/>
    <n v="159"/>
    <n v="6.92"/>
    <s v="LT"/>
    <n v="4"/>
    <s v="FAIL"/>
    <x v="6"/>
  </r>
  <r>
    <s v="2-3-patients_born_on_the_last_day_of_the_month_do_not_exceed_normal_distribution_of_birth_dates-"/>
    <n v="78"/>
    <s v="Summit Urgent Care 21"/>
    <x v="26"/>
    <n v="4"/>
    <n v="159"/>
    <n v="2.52"/>
    <s v="LT"/>
    <n v="4"/>
    <s v="PASS"/>
    <x v="6"/>
  </r>
  <r>
    <s v="2-4-patient_has_more_vaccinations_than_expected-"/>
    <n v="78"/>
    <s v="Summit Urgent Care 21"/>
    <x v="27"/>
    <n v="0"/>
    <n v="159"/>
    <n v="0"/>
    <s v="LT"/>
    <n v="1"/>
    <s v="PASS"/>
    <x v="6"/>
  </r>
  <r>
    <s v="2-5-vaccine_administration_date_is_after_vaccine_lot_expiration_date-"/>
    <n v="78"/>
    <s v="Summit Urgent Care 21"/>
    <x v="28"/>
    <n v="0"/>
    <n v="1266"/>
    <n v="0"/>
    <s v="LT"/>
    <n v="1"/>
    <s v="PASS"/>
    <x v="6"/>
  </r>
  <r>
    <s v="2-6-vaccine_administration_date_is_before_birth_date-"/>
    <n v="78"/>
    <s v="Summit Urgent Care 21"/>
    <x v="29"/>
    <n v="0"/>
    <n v="1266"/>
    <n v="0"/>
    <s v="LT"/>
    <n v="1"/>
    <s v="PASS"/>
    <x v="6"/>
  </r>
  <r>
    <s v="2-7-vaccine_administration_dates_on_the_first_day_of_the_month_do_not_exceed_normal_distribution_of_administrations_dates-"/>
    <n v="78"/>
    <s v="Summit Urgent Care 21"/>
    <x v="30"/>
    <n v="17"/>
    <n v="1266"/>
    <n v="1.34"/>
    <s v="LT"/>
    <n v="4"/>
    <s v="PASS"/>
    <x v="6"/>
  </r>
  <r>
    <s v="2-8-vaccine_administration_dates_on_the_15th_of_the_month_do_not_exceed_normal_distribution_of_administration_dates-"/>
    <n v="78"/>
    <s v="Summit Urgent Care 21"/>
    <x v="31"/>
    <n v="63"/>
    <n v="1266"/>
    <n v="4.9800000000000004"/>
    <s v="LT"/>
    <n v="4"/>
    <s v="FAIL"/>
    <x v="6"/>
  </r>
  <r>
    <s v="2-9-vaccine_administration_dates_on_the_last_day_of_the_month_do_not_exceed_normal_distribution_of_administration_dates-"/>
    <n v="78"/>
    <s v="Summit Urgent Care 21"/>
    <x v="32"/>
    <n v="40"/>
    <n v="1266"/>
    <n v="3.16"/>
    <s v="LT"/>
    <n v="4"/>
    <s v="PASS"/>
    <x v="6"/>
  </r>
  <r>
    <s v="2-10-vaccine_administration_code_was_administered_at_an_improbable_age-"/>
    <n v="78"/>
    <s v="Summit Urgent Care 21"/>
    <x v="33"/>
    <n v="1"/>
    <n v="1266"/>
    <n v="0.08"/>
    <s v="LT"/>
    <n v="1"/>
    <s v="PASS"/>
    <x v="6"/>
  </r>
  <r>
    <s v="2-11-vaccine_administration_code_is_not_specific_for_administered_vaccination_event-"/>
    <n v="78"/>
    <s v="Summit Urgent Care 21"/>
    <x v="34"/>
    <n v="0"/>
    <n v="1266"/>
    <n v="0"/>
    <s v="LT"/>
    <n v="1"/>
    <s v="PASS"/>
    <x v="6"/>
  </r>
  <r>
    <s v="2-12-vaccine_lot_number_has_an_invalid_prefix-"/>
    <n v="78"/>
    <s v="Summit Urgent Care 21"/>
    <x v="35"/>
    <n v="0"/>
    <n v="1266"/>
    <n v="0"/>
    <s v="LT"/>
    <n v="1"/>
    <s v="PASS"/>
    <x v="6"/>
  </r>
  <r>
    <s v="2-13-vaccine_lot_number_has_an_invalid_infix-"/>
    <n v="78"/>
    <s v="Summit Urgent Care 21"/>
    <x v="36"/>
    <n v="0"/>
    <n v="1266"/>
    <n v="0"/>
    <s v="LT"/>
    <n v="1"/>
    <s v="PASS"/>
    <x v="6"/>
  </r>
  <r>
    <s v="2-14-vaccine_lot_number_has_an_invalid_suffix-"/>
    <n v="78"/>
    <s v="Summit Urgent Care 21"/>
    <x v="37"/>
    <n v="0"/>
    <n v="1266"/>
    <n v="0"/>
    <s v="LT"/>
    <n v="1"/>
    <s v="PASS"/>
    <x v="6"/>
  </r>
  <r>
    <s v="2-15-vaccine_lot_number_contains_at_least_one_invalid_character-"/>
    <n v="78"/>
    <s v="Summit Urgent Care 21"/>
    <x v="38"/>
    <n v="0"/>
    <n v="1266"/>
    <n v="0"/>
    <s v="LT"/>
    <n v="1"/>
    <s v="PASS"/>
    <x v="6"/>
  </r>
  <r>
    <s v="2-16-vaccine_lot_number_is_too_short-"/>
    <n v="78"/>
    <s v="Summit Urgent Care 21"/>
    <x v="39"/>
    <n v="0"/>
    <n v="1266"/>
    <n v="0"/>
    <s v="LT"/>
    <n v="1"/>
    <s v="PASS"/>
    <x v="6"/>
  </r>
  <r>
    <s v="2-17-vaccine_administration_code_is_unrecognized-"/>
    <n v="78"/>
    <s v="Summit Urgent Care 21"/>
    <x v="40"/>
    <n v="0"/>
    <n v="1266"/>
    <n v="0"/>
    <s v="LT"/>
    <n v="1"/>
    <s v="PASS"/>
    <x v="6"/>
  </r>
  <r>
    <s v="2-18-vaccine_manufacturer_is_unrecognized-"/>
    <n v="78"/>
    <s v="Summit Urgent Care 21"/>
    <x v="41"/>
    <n v="0"/>
    <n v="1266"/>
    <n v="0"/>
    <s v="LT"/>
    <n v="1"/>
    <s v="PASS"/>
    <x v="6"/>
  </r>
  <r>
    <s v="2-19-vaccine_administration_route_is_unrecognized-"/>
    <n v="78"/>
    <s v="Summit Urgent Care 21"/>
    <x v="42"/>
    <n v="0"/>
    <n v="1266"/>
    <n v="0"/>
    <s v="LT"/>
    <n v="1"/>
    <s v="PASS"/>
    <x v="6"/>
  </r>
  <r>
    <s v="2-20-vaccine_body_site_is_unrecognized-"/>
    <n v="78"/>
    <s v="Summit Urgent Care 21"/>
    <x v="43"/>
    <n v="0"/>
    <n v="1266"/>
    <n v="0"/>
    <s v="LT"/>
    <n v="1"/>
    <s v="PASS"/>
    <x v="6"/>
  </r>
  <r>
    <s v="2-21-vaccination_information_source_is_administered_but_appeared_to_be_historical-"/>
    <n v="78"/>
    <s v="Summit Urgent Care 21"/>
    <x v="44"/>
    <n v="0"/>
    <n v="1266"/>
    <n v="0"/>
    <s v="NONE"/>
    <s v="NONE"/>
    <s v="NONE"/>
    <x v="6"/>
  </r>
  <r>
    <s v="2-22-_funding_source_does_not_match_eligibility_code"/>
    <n v="78"/>
    <s v="Summit Urgent Care 21"/>
    <x v="45"/>
    <n v="1"/>
    <n v="1266"/>
    <n v="0.08"/>
    <s v="NONE"/>
    <s v="NONE"/>
    <s v="NONE"/>
    <x v="6"/>
  </r>
  <r>
    <s v="3-1-administered_vaccination_events_are_entered_into_the_iis_within_one_calendar_day_from_administration_date-"/>
    <n v="78"/>
    <s v="Summit Urgent Care 21"/>
    <x v="46"/>
    <n v="1225"/>
    <n v="1266"/>
    <n v="96.76"/>
    <s v="GT"/>
    <n v="95"/>
    <s v="PASS"/>
    <x v="6"/>
  </r>
  <r>
    <s v="3-2-patient_entry_into_iis_≤30_days_from_birth"/>
    <n v="78"/>
    <s v="Summit Urgent Care 21"/>
    <x v="47"/>
    <n v="152"/>
    <n v="159"/>
    <n v="95.6"/>
    <s v="GT"/>
    <n v="95"/>
    <s v="PASS"/>
    <x v="6"/>
  </r>
  <r>
    <s v="3-3-patient_entry_into_iis_30–45_days_from_birth"/>
    <n v="78"/>
    <s v="Summit Urgent Care 21"/>
    <x v="48"/>
    <n v="0"/>
    <n v="159"/>
    <n v="0"/>
    <s v="LT"/>
    <n v="5"/>
    <s v="PASS"/>
    <x v="6"/>
  </r>
  <r>
    <s v="3-4-patient_entry_into_iis_45–60_days_from_birth"/>
    <n v="78"/>
    <s v="Summit Urgent Care 21"/>
    <x v="49"/>
    <n v="1"/>
    <n v="159"/>
    <n v="0.63"/>
    <s v="LT"/>
    <n v="5"/>
    <s v="PASS"/>
    <x v="6"/>
  </r>
  <r>
    <s v="3-5-patient_entry_into_iis_&gt;_60_days_from_birth"/>
    <n v="78"/>
    <s v="Summit Urgent Care 21"/>
    <x v="50"/>
    <n v="6"/>
    <n v="159"/>
    <n v="3.77"/>
    <s v="LT"/>
    <n v="5"/>
    <s v="PASS"/>
    <x v="6"/>
  </r>
  <r>
    <s v="3-6-administered_dose_entry_into_iis_2-7_days_from_admin_date"/>
    <n v="78"/>
    <s v="Summit Urgent Care 21"/>
    <x v="51"/>
    <n v="8"/>
    <n v="1266"/>
    <n v="0.63"/>
    <s v="LT"/>
    <n v="5"/>
    <s v="PASS"/>
    <x v="6"/>
  </r>
  <r>
    <s v="3-7-administered_dose_entry_into_iis_8-14_days_from_admin_date"/>
    <n v="78"/>
    <s v="Summit Urgent Care 21"/>
    <x v="52"/>
    <n v="1"/>
    <n v="1266"/>
    <n v="0.08"/>
    <s v="LT"/>
    <n v="5"/>
    <s v="PASS"/>
    <x v="6"/>
  </r>
  <r>
    <s v="3-8-administered_dose_entry_into_iis_&gt;_14_days_from_admin_date"/>
    <n v="78"/>
    <s v="Summit Urgent Care 21"/>
    <x v="53"/>
    <n v="32"/>
    <n v="1266"/>
    <n v="2.5299999999999998"/>
    <s v="LT"/>
    <n v="5"/>
    <s v="PASS"/>
    <x v="6"/>
  </r>
  <r>
    <s v="1-1-patient_first_name_is_present-"/>
    <n v="173"/>
    <s v="Summit Urgent Care 344"/>
    <x v="0"/>
    <n v="1"/>
    <n v="1"/>
    <n v="100"/>
    <s v="GT"/>
    <n v="99"/>
    <s v="PASS"/>
    <x v="0"/>
  </r>
  <r>
    <s v="1-2-patient_middle_name_is_present-"/>
    <n v="173"/>
    <s v="Summit Urgent Care 344"/>
    <x v="1"/>
    <n v="1"/>
    <n v="1"/>
    <n v="100"/>
    <s v="GT"/>
    <n v="75"/>
    <s v="PASS"/>
    <x v="0"/>
  </r>
  <r>
    <s v="1-3-patient_name_last_is_present-"/>
    <n v="173"/>
    <s v="Summit Urgent Care 344"/>
    <x v="2"/>
    <n v="1"/>
    <n v="1"/>
    <n v="100"/>
    <s v="GT"/>
    <n v="99"/>
    <s v="PASS"/>
    <x v="0"/>
  </r>
  <r>
    <s v="1-4-patient_birth_date_is_present-_x0009_"/>
    <n v="173"/>
    <s v="Summit Urgent Care 344"/>
    <x v="3"/>
    <n v="1"/>
    <n v="1"/>
    <n v="100"/>
    <s v="GT"/>
    <n v="99"/>
    <s v="PASS"/>
    <x v="0"/>
  </r>
  <r>
    <s v="1-5-patient_gender_is_present-"/>
    <n v="173"/>
    <s v="Summit Urgent Care 344"/>
    <x v="4"/>
    <n v="1"/>
    <n v="1"/>
    <n v="100"/>
    <s v="GT"/>
    <n v="99"/>
    <s v="PASS"/>
    <x v="0"/>
  </r>
  <r>
    <s v="1-6-patient_address_street_is_present-"/>
    <n v="173"/>
    <s v="Summit Urgent Care 344"/>
    <x v="5"/>
    <n v="1"/>
    <n v="1"/>
    <n v="100"/>
    <s v="GT"/>
    <n v="85"/>
    <s v="PASS"/>
    <x v="0"/>
  </r>
  <r>
    <s v="1-7-_patient_address_city_is_present-_x0009_"/>
    <n v="173"/>
    <s v="Summit Urgent Care 344"/>
    <x v="6"/>
    <n v="1"/>
    <n v="1"/>
    <n v="100"/>
    <s v="GT"/>
    <n v="85"/>
    <s v="PASS"/>
    <x v="0"/>
  </r>
  <r>
    <s v="1-8-patient_address_state_is_present-_x0009_"/>
    <n v="173"/>
    <s v="Summit Urgent Care 344"/>
    <x v="7"/>
    <n v="1"/>
    <n v="1"/>
    <n v="100"/>
    <s v="GT"/>
    <n v="85"/>
    <s v="PASS"/>
    <x v="0"/>
  </r>
  <r>
    <s v="1-9-patient_address_zip_code_is_present-_x0009_"/>
    <n v="173"/>
    <s v="Summit Urgent Care 344"/>
    <x v="8"/>
    <n v="1"/>
    <n v="1"/>
    <n v="100"/>
    <s v="GT"/>
    <n v="85"/>
    <s v="PASS"/>
    <x v="0"/>
  </r>
  <r>
    <s v="1-10-patient_complete_address_is_present-"/>
    <n v="173"/>
    <s v="Summit Urgent Care 344"/>
    <x v="9"/>
    <n v="1"/>
    <n v="1"/>
    <n v="100"/>
    <s v="GT"/>
    <n v="85"/>
    <s v="PASS"/>
    <x v="0"/>
  </r>
  <r>
    <s v="1-11-patient_race_is_present-"/>
    <n v="173"/>
    <s v="Summit Urgent Care 344"/>
    <x v="10"/>
    <n v="1"/>
    <n v="1"/>
    <n v="100"/>
    <s v="GT"/>
    <n v="95"/>
    <s v="PASS"/>
    <x v="0"/>
  </r>
  <r>
    <s v="1-12-patient_ethnicity_is_present-"/>
    <n v="173"/>
    <s v="Summit Urgent Care 344"/>
    <x v="11"/>
    <n v="1"/>
    <n v="1"/>
    <n v="100"/>
    <s v="GT"/>
    <n v="95"/>
    <s v="PASS"/>
    <x v="0"/>
  </r>
  <r>
    <s v="1-13-patient_phone_number_is_present-"/>
    <n v="173"/>
    <s v="Summit Urgent Care 344"/>
    <x v="12"/>
    <n v="1"/>
    <n v="1"/>
    <n v="100"/>
    <s v="GT"/>
    <n v="90"/>
    <s v="PASS"/>
    <x v="0"/>
  </r>
  <r>
    <s v="1-14-patient_email_is_present-"/>
    <n v="173"/>
    <s v="Summit Urgent Care 344"/>
    <x v="13"/>
    <n v="0"/>
    <n v="1"/>
    <n v="0"/>
    <s v="GT"/>
    <n v="90"/>
    <s v="FAIL"/>
    <x v="0"/>
  </r>
  <r>
    <s v="1-15-mother’s_maiden_name_is_present-"/>
    <n v="173"/>
    <s v="Summit Urgent Care 344"/>
    <x v="14"/>
    <n v="1"/>
    <n v="1"/>
    <n v="100"/>
    <s v="GT"/>
    <n v="90"/>
    <s v="PASS"/>
    <x v="0"/>
  </r>
  <r>
    <s v="1-16-responsible_person_first_name_is_present-"/>
    <n v="173"/>
    <s v="Summit Urgent Care 344"/>
    <x v="15"/>
    <n v="1"/>
    <n v="1"/>
    <n v="100"/>
    <s v="GT"/>
    <n v="90"/>
    <s v="PASS"/>
    <x v="0"/>
  </r>
  <r>
    <s v="1-17-responsible_person_last_name_is_present-"/>
    <n v="173"/>
    <s v="Summit Urgent Care 344"/>
    <x v="16"/>
    <n v="1"/>
    <n v="1"/>
    <n v="100"/>
    <s v="GT"/>
    <n v="90"/>
    <s v="PASS"/>
    <x v="0"/>
  </r>
  <r>
    <s v="1-18-vaccine_administration_code_is_present-"/>
    <n v="173"/>
    <s v="Summit Urgent Care 344"/>
    <x v="17"/>
    <n v="1"/>
    <n v="1"/>
    <n v="100"/>
    <s v="GT"/>
    <n v="99"/>
    <s v="PASS"/>
    <x v="0"/>
  </r>
  <r>
    <s v="1-19-vaccine_administration_date_is_present-"/>
    <n v="173"/>
    <s v="Summit Urgent Care 344"/>
    <x v="18"/>
    <n v="1"/>
    <n v="1"/>
    <n v="100"/>
    <s v="GT"/>
    <n v="99"/>
    <s v="PASS"/>
    <x v="0"/>
  </r>
  <r>
    <s v="1-20-vaccine_information_source_(e-g-_admin/historical_indicator)_is_present-"/>
    <n v="173"/>
    <s v="Summit Urgent Care 344"/>
    <x v="19"/>
    <n v="1"/>
    <n v="1"/>
    <n v="100"/>
    <s v="GT"/>
    <n v="99"/>
    <s v="PASS"/>
    <x v="0"/>
  </r>
  <r>
    <s v="1-21-vaccine_lot_number_is_present-"/>
    <n v="173"/>
    <s v="Summit Urgent Care 344"/>
    <x v="20"/>
    <n v="1"/>
    <n v="1"/>
    <n v="100"/>
    <s v="GT"/>
    <n v="99"/>
    <s v="PASS"/>
    <x v="0"/>
  </r>
  <r>
    <s v="1-22-vaccine_lot_expiration_date_is_present-"/>
    <n v="173"/>
    <s v="Summit Urgent Care 344"/>
    <x v="21"/>
    <n v="1"/>
    <n v="1"/>
    <n v="100"/>
    <s v="GT"/>
    <n v="99"/>
    <s v="PASS"/>
    <x v="0"/>
  </r>
  <r>
    <s v="1-23-vaccine_eligibility_code_is_present-"/>
    <n v="173"/>
    <s v="Summit Urgent Care 344"/>
    <x v="22"/>
    <n v="1"/>
    <n v="1"/>
    <n v="100"/>
    <s v="GT"/>
    <n v="99"/>
    <s v="PASS"/>
    <x v="0"/>
  </r>
  <r>
    <s v="1-24-vaccine_funding_source_is_present-"/>
    <n v="173"/>
    <s v="Summit Urgent Care 344"/>
    <x v="23"/>
    <n v="1"/>
    <n v="1"/>
    <n v="100"/>
    <s v="GT"/>
    <n v="99"/>
    <s v="PASS"/>
    <x v="0"/>
  </r>
  <r>
    <s v="2-1-patients_born_on_the_first_of_the_month_do_not_exceed_normal_distribution_of_birth_dates-"/>
    <n v="173"/>
    <s v="Summit Urgent Care 344"/>
    <x v="24"/>
    <n v="0"/>
    <n v="1"/>
    <n v="0"/>
    <s v="LT"/>
    <n v="4"/>
    <s v="PASS"/>
    <x v="0"/>
  </r>
  <r>
    <s v="2-2-patients_born_on_the_15th_of_the_month_do_not_exceed_normal_distribution_of_birth_dates-"/>
    <n v="173"/>
    <s v="Summit Urgent Care 344"/>
    <x v="25"/>
    <n v="0"/>
    <n v="1"/>
    <n v="0"/>
    <s v="LT"/>
    <n v="4"/>
    <s v="PASS"/>
    <x v="0"/>
  </r>
  <r>
    <s v="2-3-patients_born_on_the_last_day_of_the_month_do_not_exceed_normal_distribution_of_birth_dates-"/>
    <n v="173"/>
    <s v="Summit Urgent Care 344"/>
    <x v="26"/>
    <n v="0"/>
    <n v="1"/>
    <n v="0"/>
    <s v="LT"/>
    <n v="4"/>
    <s v="PASS"/>
    <x v="0"/>
  </r>
  <r>
    <s v="2-4-patient_has_more_vaccinations_than_expected-"/>
    <n v="173"/>
    <s v="Summit Urgent Care 344"/>
    <x v="27"/>
    <n v="0"/>
    <n v="1"/>
    <n v="0"/>
    <s v="LT"/>
    <n v="1"/>
    <s v="PASS"/>
    <x v="0"/>
  </r>
  <r>
    <s v="2-5-vaccine_administration_date_is_after_vaccine_lot_expiration_date-"/>
    <n v="173"/>
    <s v="Summit Urgent Care 344"/>
    <x v="28"/>
    <n v="0"/>
    <n v="1"/>
    <n v="0"/>
    <s v="LT"/>
    <n v="1"/>
    <s v="PASS"/>
    <x v="0"/>
  </r>
  <r>
    <s v="2-6-vaccine_administration_date_is_before_birth_date-"/>
    <n v="173"/>
    <s v="Summit Urgent Care 344"/>
    <x v="29"/>
    <n v="0"/>
    <n v="1"/>
    <n v="0"/>
    <s v="LT"/>
    <n v="1"/>
    <s v="PASS"/>
    <x v="0"/>
  </r>
  <r>
    <s v="2-7-vaccine_administration_dates_on_the_first_day_of_the_month_do_not_exceed_normal_distribution_of_administrations_dates-"/>
    <n v="173"/>
    <s v="Summit Urgent Care 344"/>
    <x v="30"/>
    <n v="0"/>
    <n v="1"/>
    <n v="0"/>
    <s v="LT"/>
    <n v="4"/>
    <s v="PASS"/>
    <x v="0"/>
  </r>
  <r>
    <s v="2-8-vaccine_administration_dates_on_the_15th_of_the_month_do_not_exceed_normal_distribution_of_administration_dates-"/>
    <n v="173"/>
    <s v="Summit Urgent Care 344"/>
    <x v="31"/>
    <n v="0"/>
    <n v="1"/>
    <n v="0"/>
    <s v="LT"/>
    <n v="4"/>
    <s v="PASS"/>
    <x v="0"/>
  </r>
  <r>
    <s v="2-9-vaccine_administration_dates_on_the_last_day_of_the_month_do_not_exceed_normal_distribution_of_administration_dates-"/>
    <n v="173"/>
    <s v="Summit Urgent Care 344"/>
    <x v="32"/>
    <n v="0"/>
    <n v="1"/>
    <n v="0"/>
    <s v="LT"/>
    <n v="4"/>
    <s v="PASS"/>
    <x v="0"/>
  </r>
  <r>
    <s v="2-10-vaccine_administration_code_was_administered_at_an_improbable_age-"/>
    <n v="173"/>
    <s v="Summit Urgent Care 344"/>
    <x v="33"/>
    <n v="0"/>
    <n v="1"/>
    <n v="0"/>
    <s v="LT"/>
    <n v="1"/>
    <s v="PASS"/>
    <x v="0"/>
  </r>
  <r>
    <s v="2-11-vaccine_administration_code_is_not_specific_for_administered_vaccination_event-"/>
    <n v="173"/>
    <s v="Summit Urgent Care 344"/>
    <x v="34"/>
    <n v="0"/>
    <n v="1"/>
    <n v="0"/>
    <s v="LT"/>
    <n v="1"/>
    <s v="PASS"/>
    <x v="0"/>
  </r>
  <r>
    <s v="2-12-vaccine_lot_number_has_an_invalid_prefix-"/>
    <n v="173"/>
    <s v="Summit Urgent Care 344"/>
    <x v="35"/>
    <n v="0"/>
    <n v="1"/>
    <n v="0"/>
    <s v="LT"/>
    <n v="1"/>
    <s v="PASS"/>
    <x v="0"/>
  </r>
  <r>
    <s v="2-13-vaccine_lot_number_has_an_invalid_infix-"/>
    <n v="173"/>
    <s v="Summit Urgent Care 344"/>
    <x v="36"/>
    <n v="0"/>
    <n v="1"/>
    <n v="0"/>
    <s v="LT"/>
    <n v="1"/>
    <s v="PASS"/>
    <x v="0"/>
  </r>
  <r>
    <s v="2-14-vaccine_lot_number_has_an_invalid_suffix-"/>
    <n v="173"/>
    <s v="Summit Urgent Care 344"/>
    <x v="37"/>
    <n v="0"/>
    <n v="1"/>
    <n v="0"/>
    <s v="LT"/>
    <n v="1"/>
    <s v="PASS"/>
    <x v="0"/>
  </r>
  <r>
    <s v="2-15-vaccine_lot_number_contains_at_least_one_invalid_character-"/>
    <n v="173"/>
    <s v="Summit Urgent Care 344"/>
    <x v="38"/>
    <n v="0"/>
    <n v="1"/>
    <n v="0"/>
    <s v="LT"/>
    <n v="1"/>
    <s v="PASS"/>
    <x v="0"/>
  </r>
  <r>
    <s v="2-16-vaccine_lot_number_is_too_short-"/>
    <n v="173"/>
    <s v="Summit Urgent Care 344"/>
    <x v="39"/>
    <n v="0"/>
    <n v="1"/>
    <n v="0"/>
    <s v="LT"/>
    <n v="1"/>
    <s v="PASS"/>
    <x v="0"/>
  </r>
  <r>
    <s v="2-17-vaccine_administration_code_is_unrecognized-"/>
    <n v="173"/>
    <s v="Summit Urgent Care 344"/>
    <x v="40"/>
    <n v="0"/>
    <n v="1"/>
    <n v="0"/>
    <s v="LT"/>
    <n v="1"/>
    <s v="PASS"/>
    <x v="0"/>
  </r>
  <r>
    <s v="2-18-vaccine_manufacturer_is_unrecognized-"/>
    <n v="173"/>
    <s v="Summit Urgent Care 344"/>
    <x v="41"/>
    <n v="0"/>
    <n v="1"/>
    <n v="0"/>
    <s v="LT"/>
    <n v="1"/>
    <s v="PASS"/>
    <x v="0"/>
  </r>
  <r>
    <s v="2-19-vaccine_administration_route_is_unrecognized-"/>
    <n v="173"/>
    <s v="Summit Urgent Care 344"/>
    <x v="42"/>
    <n v="0"/>
    <n v="1"/>
    <n v="0"/>
    <s v="LT"/>
    <n v="1"/>
    <s v="PASS"/>
    <x v="0"/>
  </r>
  <r>
    <s v="2-20-vaccine_body_site_is_unrecognized-"/>
    <n v="173"/>
    <s v="Summit Urgent Care 344"/>
    <x v="43"/>
    <n v="0"/>
    <n v="1"/>
    <n v="0"/>
    <s v="LT"/>
    <n v="1"/>
    <s v="PASS"/>
    <x v="0"/>
  </r>
  <r>
    <s v="2-21-vaccination_information_source_is_administered_but_appeared_to_be_historical-"/>
    <n v="173"/>
    <s v="Summit Urgent Care 344"/>
    <x v="44"/>
    <n v="0"/>
    <n v="1"/>
    <n v="0"/>
    <s v="NONE"/>
    <s v="NONE"/>
    <s v="NONE"/>
    <x v="0"/>
  </r>
  <r>
    <s v="2-22-_funding_source_does_not_match_eligibility_code"/>
    <n v="173"/>
    <s v="Summit Urgent Care 344"/>
    <x v="45"/>
    <n v="0"/>
    <n v="1"/>
    <n v="0"/>
    <s v="NONE"/>
    <s v="NONE"/>
    <s v="NONE"/>
    <x v="0"/>
  </r>
  <r>
    <s v="3-1-administered_vaccination_events_are_entered_into_the_iis_within_one_calendar_day_from_administration_date-"/>
    <n v="173"/>
    <s v="Summit Urgent Care 344"/>
    <x v="46"/>
    <n v="1"/>
    <n v="1"/>
    <n v="100"/>
    <s v="GT"/>
    <n v="95"/>
    <s v="PASS"/>
    <x v="0"/>
  </r>
  <r>
    <s v="3-2-patient_entry_into_iis_≤30_days_from_birth"/>
    <n v="173"/>
    <s v="Summit Urgent Care 344"/>
    <x v="47"/>
    <n v="1"/>
    <n v="1"/>
    <n v="100"/>
    <s v="GT"/>
    <n v="95"/>
    <s v="PASS"/>
    <x v="0"/>
  </r>
  <r>
    <s v="3-3-patient_entry_into_iis_30–45_days_from_birth"/>
    <n v="173"/>
    <s v="Summit Urgent Care 344"/>
    <x v="48"/>
    <n v="0"/>
    <n v="1"/>
    <n v="0"/>
    <s v="LT"/>
    <n v="5"/>
    <s v="PASS"/>
    <x v="0"/>
  </r>
  <r>
    <s v="3-4-patient_entry_into_iis_45–60_days_from_birth"/>
    <n v="173"/>
    <s v="Summit Urgent Care 344"/>
    <x v="49"/>
    <n v="0"/>
    <n v="1"/>
    <n v="0"/>
    <s v="LT"/>
    <n v="5"/>
    <s v="PASS"/>
    <x v="0"/>
  </r>
  <r>
    <s v="3-5-patient_entry_into_iis_&gt;_60_days_from_birth"/>
    <n v="173"/>
    <s v="Summit Urgent Care 344"/>
    <x v="50"/>
    <n v="0"/>
    <n v="1"/>
    <n v="0"/>
    <s v="LT"/>
    <n v="5"/>
    <s v="PASS"/>
    <x v="0"/>
  </r>
  <r>
    <s v="3-6-administered_dose_entry_into_iis_2-7_days_from_admin_date"/>
    <n v="173"/>
    <s v="Summit Urgent Care 344"/>
    <x v="51"/>
    <n v="0"/>
    <n v="1"/>
    <n v="0"/>
    <s v="LT"/>
    <n v="5"/>
    <s v="PASS"/>
    <x v="0"/>
  </r>
  <r>
    <s v="3-7-administered_dose_entry_into_iis_8-14_days_from_admin_date"/>
    <n v="173"/>
    <s v="Summit Urgent Care 344"/>
    <x v="52"/>
    <n v="0"/>
    <n v="1"/>
    <n v="0"/>
    <s v="LT"/>
    <n v="5"/>
    <s v="PASS"/>
    <x v="0"/>
  </r>
  <r>
    <s v="3-8-administered_dose_entry_into_iis_&gt;_14_days_from_admin_date"/>
    <n v="173"/>
    <s v="Summit Urgent Care 344"/>
    <x v="53"/>
    <n v="0"/>
    <n v="1"/>
    <n v="0"/>
    <s v="LT"/>
    <n v="5"/>
    <s v="PASS"/>
    <x v="0"/>
  </r>
  <r>
    <s v="1-1-patient_first_name_is_present-"/>
    <n v="105"/>
    <s v="Summit Urgent Care 80"/>
    <x v="0"/>
    <n v="13"/>
    <n v="13"/>
    <n v="100"/>
    <s v="GT"/>
    <n v="99"/>
    <s v="PASS"/>
    <x v="1"/>
  </r>
  <r>
    <s v="1-2-patient_middle_name_is_present-"/>
    <n v="105"/>
    <s v="Summit Urgent Care 80"/>
    <x v="1"/>
    <n v="11"/>
    <n v="13"/>
    <n v="84.62"/>
    <s v="GT"/>
    <n v="75"/>
    <s v="PASS"/>
    <x v="1"/>
  </r>
  <r>
    <s v="1-3-patient_name_last_is_present-"/>
    <n v="105"/>
    <s v="Summit Urgent Care 80"/>
    <x v="2"/>
    <n v="13"/>
    <n v="13"/>
    <n v="100"/>
    <s v="GT"/>
    <n v="99"/>
    <s v="PASS"/>
    <x v="1"/>
  </r>
  <r>
    <s v="1-4-patient_birth_date_is_present-_x0009_"/>
    <n v="105"/>
    <s v="Summit Urgent Care 80"/>
    <x v="3"/>
    <n v="13"/>
    <n v="13"/>
    <n v="100"/>
    <s v="GT"/>
    <n v="99"/>
    <s v="PASS"/>
    <x v="1"/>
  </r>
  <r>
    <s v="1-5-patient_gender_is_present-"/>
    <n v="105"/>
    <s v="Summit Urgent Care 80"/>
    <x v="4"/>
    <n v="13"/>
    <n v="13"/>
    <n v="100"/>
    <s v="GT"/>
    <n v="99"/>
    <s v="PASS"/>
    <x v="1"/>
  </r>
  <r>
    <s v="1-6-patient_address_street_is_present-"/>
    <n v="105"/>
    <s v="Summit Urgent Care 80"/>
    <x v="5"/>
    <n v="13"/>
    <n v="13"/>
    <n v="100"/>
    <s v="GT"/>
    <n v="85"/>
    <s v="PASS"/>
    <x v="1"/>
  </r>
  <r>
    <s v="1-7-_patient_address_city_is_present-_x0009_"/>
    <n v="105"/>
    <s v="Summit Urgent Care 80"/>
    <x v="6"/>
    <n v="13"/>
    <n v="13"/>
    <n v="100"/>
    <s v="GT"/>
    <n v="85"/>
    <s v="PASS"/>
    <x v="1"/>
  </r>
  <r>
    <s v="1-8-patient_address_state_is_present-_x0009_"/>
    <n v="105"/>
    <s v="Summit Urgent Care 80"/>
    <x v="7"/>
    <n v="13"/>
    <n v="13"/>
    <n v="100"/>
    <s v="GT"/>
    <n v="85"/>
    <s v="PASS"/>
    <x v="1"/>
  </r>
  <r>
    <s v="1-9-patient_address_zip_code_is_present-_x0009_"/>
    <n v="105"/>
    <s v="Summit Urgent Care 80"/>
    <x v="8"/>
    <n v="13"/>
    <n v="13"/>
    <n v="100"/>
    <s v="GT"/>
    <n v="85"/>
    <s v="PASS"/>
    <x v="1"/>
  </r>
  <r>
    <s v="1-10-patient_complete_address_is_present-"/>
    <n v="105"/>
    <s v="Summit Urgent Care 80"/>
    <x v="9"/>
    <n v="13"/>
    <n v="13"/>
    <n v="100"/>
    <s v="GT"/>
    <n v="85"/>
    <s v="PASS"/>
    <x v="1"/>
  </r>
  <r>
    <s v="1-11-patient_race_is_present-"/>
    <n v="105"/>
    <s v="Summit Urgent Care 80"/>
    <x v="10"/>
    <n v="13"/>
    <n v="13"/>
    <n v="100"/>
    <s v="GT"/>
    <n v="95"/>
    <s v="PASS"/>
    <x v="1"/>
  </r>
  <r>
    <s v="1-12-patient_ethnicity_is_present-"/>
    <n v="105"/>
    <s v="Summit Urgent Care 80"/>
    <x v="11"/>
    <n v="13"/>
    <n v="13"/>
    <n v="100"/>
    <s v="GT"/>
    <n v="95"/>
    <s v="PASS"/>
    <x v="1"/>
  </r>
  <r>
    <s v="1-13-patient_phone_number_is_present-"/>
    <n v="105"/>
    <s v="Summit Urgent Care 80"/>
    <x v="12"/>
    <n v="12"/>
    <n v="13"/>
    <n v="92.31"/>
    <s v="GT"/>
    <n v="90"/>
    <s v="PASS"/>
    <x v="1"/>
  </r>
  <r>
    <s v="1-14-patient_email_is_present-"/>
    <n v="105"/>
    <s v="Summit Urgent Care 80"/>
    <x v="13"/>
    <n v="3"/>
    <n v="13"/>
    <n v="23.08"/>
    <s v="GT"/>
    <n v="90"/>
    <s v="FAIL"/>
    <x v="1"/>
  </r>
  <r>
    <s v="1-15-mother’s_maiden_name_is_present-"/>
    <n v="105"/>
    <s v="Summit Urgent Care 80"/>
    <x v="14"/>
    <n v="8"/>
    <n v="13"/>
    <n v="61.54"/>
    <s v="GT"/>
    <n v="90"/>
    <s v="FAIL"/>
    <x v="1"/>
  </r>
  <r>
    <s v="1-16-responsible_person_first_name_is_present-"/>
    <n v="105"/>
    <s v="Summit Urgent Care 80"/>
    <x v="15"/>
    <n v="7"/>
    <n v="13"/>
    <n v="53.85"/>
    <s v="GT"/>
    <n v="90"/>
    <s v="FAIL"/>
    <x v="1"/>
  </r>
  <r>
    <s v="1-17-responsible_person_last_name_is_present-"/>
    <n v="105"/>
    <s v="Summit Urgent Care 80"/>
    <x v="16"/>
    <n v="8"/>
    <n v="13"/>
    <n v="61.54"/>
    <s v="GT"/>
    <n v="90"/>
    <s v="FAIL"/>
    <x v="1"/>
  </r>
  <r>
    <s v="1-18-vaccine_administration_code_is_present-"/>
    <n v="105"/>
    <s v="Summit Urgent Care 80"/>
    <x v="17"/>
    <n v="57"/>
    <n v="57"/>
    <n v="100"/>
    <s v="GT"/>
    <n v="99"/>
    <s v="PASS"/>
    <x v="1"/>
  </r>
  <r>
    <s v="1-19-vaccine_administration_date_is_present-"/>
    <n v="105"/>
    <s v="Summit Urgent Care 80"/>
    <x v="18"/>
    <n v="57"/>
    <n v="57"/>
    <n v="100"/>
    <s v="GT"/>
    <n v="99"/>
    <s v="PASS"/>
    <x v="1"/>
  </r>
  <r>
    <s v="1-20-vaccine_information_source_(e-g-_admin/historical_indicator)_is_present-"/>
    <n v="105"/>
    <s v="Summit Urgent Care 80"/>
    <x v="19"/>
    <n v="57"/>
    <n v="57"/>
    <n v="100"/>
    <s v="GT"/>
    <n v="99"/>
    <s v="PASS"/>
    <x v="1"/>
  </r>
  <r>
    <s v="1-21-vaccine_lot_number_is_present-"/>
    <n v="105"/>
    <s v="Summit Urgent Care 80"/>
    <x v="20"/>
    <n v="57"/>
    <n v="57"/>
    <n v="100"/>
    <s v="GT"/>
    <n v="99"/>
    <s v="PASS"/>
    <x v="1"/>
  </r>
  <r>
    <s v="1-22-vaccine_lot_expiration_date_is_present-"/>
    <n v="105"/>
    <s v="Summit Urgent Care 80"/>
    <x v="21"/>
    <n v="57"/>
    <n v="57"/>
    <n v="100"/>
    <s v="GT"/>
    <n v="99"/>
    <s v="PASS"/>
    <x v="1"/>
  </r>
  <r>
    <s v="1-23-vaccine_eligibility_code_is_present-"/>
    <n v="105"/>
    <s v="Summit Urgent Care 80"/>
    <x v="22"/>
    <n v="57"/>
    <n v="57"/>
    <n v="100"/>
    <s v="GT"/>
    <n v="99"/>
    <s v="PASS"/>
    <x v="1"/>
  </r>
  <r>
    <s v="1-24-vaccine_funding_source_is_present-"/>
    <n v="105"/>
    <s v="Summit Urgent Care 80"/>
    <x v="23"/>
    <n v="57"/>
    <n v="57"/>
    <n v="100"/>
    <s v="GT"/>
    <n v="99"/>
    <s v="PASS"/>
    <x v="1"/>
  </r>
  <r>
    <s v="2-1-patients_born_on_the_first_of_the_month_do_not_exceed_normal_distribution_of_birth_dates-"/>
    <n v="105"/>
    <s v="Summit Urgent Care 80"/>
    <x v="24"/>
    <n v="0"/>
    <n v="13"/>
    <n v="0"/>
    <s v="LT"/>
    <n v="4"/>
    <s v="PASS"/>
    <x v="1"/>
  </r>
  <r>
    <s v="2-2-patients_born_on_the_15th_of_the_month_do_not_exceed_normal_distribution_of_birth_dates-"/>
    <n v="105"/>
    <s v="Summit Urgent Care 80"/>
    <x v="25"/>
    <n v="1"/>
    <n v="13"/>
    <n v="7.69"/>
    <s v="LT"/>
    <n v="4"/>
    <s v="FAIL"/>
    <x v="1"/>
  </r>
  <r>
    <s v="2-3-patients_born_on_the_last_day_of_the_month_do_not_exceed_normal_distribution_of_birth_dates-"/>
    <n v="105"/>
    <s v="Summit Urgent Care 80"/>
    <x v="26"/>
    <n v="0"/>
    <n v="13"/>
    <n v="0"/>
    <s v="LT"/>
    <n v="4"/>
    <s v="PASS"/>
    <x v="1"/>
  </r>
  <r>
    <s v="2-4-patient_has_more_vaccinations_than_expected-"/>
    <n v="105"/>
    <s v="Summit Urgent Care 80"/>
    <x v="27"/>
    <n v="0"/>
    <n v="13"/>
    <n v="0"/>
    <s v="LT"/>
    <n v="1"/>
    <s v="PASS"/>
    <x v="1"/>
  </r>
  <r>
    <s v="2-5-vaccine_administration_date_is_after_vaccine_lot_expiration_date-"/>
    <n v="105"/>
    <s v="Summit Urgent Care 80"/>
    <x v="28"/>
    <n v="0"/>
    <n v="57"/>
    <n v="0"/>
    <s v="LT"/>
    <n v="1"/>
    <s v="PASS"/>
    <x v="1"/>
  </r>
  <r>
    <s v="2-6-vaccine_administration_date_is_before_birth_date-"/>
    <n v="105"/>
    <s v="Summit Urgent Care 80"/>
    <x v="29"/>
    <n v="0"/>
    <n v="57"/>
    <n v="0"/>
    <s v="LT"/>
    <n v="1"/>
    <s v="PASS"/>
    <x v="1"/>
  </r>
  <r>
    <s v="2-7-vaccine_administration_dates_on_the_first_day_of_the_month_do_not_exceed_normal_distribution_of_administrations_dates-"/>
    <n v="105"/>
    <s v="Summit Urgent Care 80"/>
    <x v="30"/>
    <n v="1"/>
    <n v="57"/>
    <n v="1.75"/>
    <s v="LT"/>
    <n v="4"/>
    <s v="PASS"/>
    <x v="1"/>
  </r>
  <r>
    <s v="2-8-vaccine_administration_dates_on_the_15th_of_the_month_do_not_exceed_normal_distribution_of_administration_dates-"/>
    <n v="105"/>
    <s v="Summit Urgent Care 80"/>
    <x v="31"/>
    <n v="0"/>
    <n v="57"/>
    <n v="0"/>
    <s v="LT"/>
    <n v="4"/>
    <s v="PASS"/>
    <x v="1"/>
  </r>
  <r>
    <s v="2-9-vaccine_administration_dates_on_the_last_day_of_the_month_do_not_exceed_normal_distribution_of_administration_dates-"/>
    <n v="105"/>
    <s v="Summit Urgent Care 80"/>
    <x v="32"/>
    <n v="0"/>
    <n v="57"/>
    <n v="0"/>
    <s v="LT"/>
    <n v="4"/>
    <s v="PASS"/>
    <x v="1"/>
  </r>
  <r>
    <s v="2-10-vaccine_administration_code_was_administered_at_an_improbable_age-"/>
    <n v="105"/>
    <s v="Summit Urgent Care 80"/>
    <x v="33"/>
    <n v="0"/>
    <n v="57"/>
    <n v="0"/>
    <s v="LT"/>
    <n v="1"/>
    <s v="PASS"/>
    <x v="1"/>
  </r>
  <r>
    <s v="2-11-vaccine_administration_code_is_not_specific_for_administered_vaccination_event-"/>
    <n v="105"/>
    <s v="Summit Urgent Care 80"/>
    <x v="34"/>
    <n v="0"/>
    <n v="57"/>
    <n v="0"/>
    <s v="LT"/>
    <n v="1"/>
    <s v="PASS"/>
    <x v="1"/>
  </r>
  <r>
    <s v="2-12-vaccine_lot_number_has_an_invalid_prefix-"/>
    <n v="105"/>
    <s v="Summit Urgent Care 80"/>
    <x v="35"/>
    <n v="0"/>
    <n v="57"/>
    <n v="0"/>
    <s v="LT"/>
    <n v="1"/>
    <s v="PASS"/>
    <x v="1"/>
  </r>
  <r>
    <s v="2-13-vaccine_lot_number_has_an_invalid_infix-"/>
    <n v="105"/>
    <s v="Summit Urgent Care 80"/>
    <x v="36"/>
    <n v="0"/>
    <n v="57"/>
    <n v="0"/>
    <s v="LT"/>
    <n v="1"/>
    <s v="PASS"/>
    <x v="1"/>
  </r>
  <r>
    <s v="2-14-vaccine_lot_number_has_an_invalid_suffix-"/>
    <n v="105"/>
    <s v="Summit Urgent Care 80"/>
    <x v="37"/>
    <n v="0"/>
    <n v="57"/>
    <n v="0"/>
    <s v="LT"/>
    <n v="1"/>
    <s v="PASS"/>
    <x v="1"/>
  </r>
  <r>
    <s v="2-15-vaccine_lot_number_contains_at_least_one_invalid_character-"/>
    <n v="105"/>
    <s v="Summit Urgent Care 80"/>
    <x v="38"/>
    <n v="0"/>
    <n v="57"/>
    <n v="0"/>
    <s v="LT"/>
    <n v="1"/>
    <s v="PASS"/>
    <x v="1"/>
  </r>
  <r>
    <s v="2-16-vaccine_lot_number_is_too_short-"/>
    <n v="105"/>
    <s v="Summit Urgent Care 80"/>
    <x v="39"/>
    <n v="0"/>
    <n v="57"/>
    <n v="0"/>
    <s v="LT"/>
    <n v="1"/>
    <s v="PASS"/>
    <x v="1"/>
  </r>
  <r>
    <s v="2-17-vaccine_administration_code_is_unrecognized-"/>
    <n v="105"/>
    <s v="Summit Urgent Care 80"/>
    <x v="40"/>
    <n v="0"/>
    <n v="57"/>
    <n v="0"/>
    <s v="LT"/>
    <n v="1"/>
    <s v="PASS"/>
    <x v="1"/>
  </r>
  <r>
    <s v="2-18-vaccine_manufacturer_is_unrecognized-"/>
    <n v="105"/>
    <s v="Summit Urgent Care 80"/>
    <x v="41"/>
    <n v="0"/>
    <n v="57"/>
    <n v="0"/>
    <s v="LT"/>
    <n v="1"/>
    <s v="PASS"/>
    <x v="1"/>
  </r>
  <r>
    <s v="2-19-vaccine_administration_route_is_unrecognized-"/>
    <n v="105"/>
    <s v="Summit Urgent Care 80"/>
    <x v="42"/>
    <n v="0"/>
    <n v="57"/>
    <n v="0"/>
    <s v="LT"/>
    <n v="1"/>
    <s v="PASS"/>
    <x v="1"/>
  </r>
  <r>
    <s v="2-20-vaccine_body_site_is_unrecognized-"/>
    <n v="105"/>
    <s v="Summit Urgent Care 80"/>
    <x v="43"/>
    <n v="0"/>
    <n v="57"/>
    <n v="0"/>
    <s v="LT"/>
    <n v="1"/>
    <s v="PASS"/>
    <x v="1"/>
  </r>
  <r>
    <s v="2-21-vaccination_information_source_is_administered_but_appeared_to_be_historical-"/>
    <n v="105"/>
    <s v="Summit Urgent Care 80"/>
    <x v="44"/>
    <n v="0"/>
    <n v="57"/>
    <n v="0"/>
    <s v="NONE"/>
    <s v="NONE"/>
    <s v="NONE"/>
    <x v="1"/>
  </r>
  <r>
    <s v="2-22-_funding_source_does_not_match_eligibility_code"/>
    <n v="105"/>
    <s v="Summit Urgent Care 80"/>
    <x v="45"/>
    <n v="0"/>
    <n v="57"/>
    <n v="0"/>
    <s v="NONE"/>
    <s v="NONE"/>
    <s v="NONE"/>
    <x v="1"/>
  </r>
  <r>
    <s v="3-1-administered_vaccination_events_are_entered_into_the_iis_within_one_calendar_day_from_administration_date-"/>
    <n v="105"/>
    <s v="Summit Urgent Care 80"/>
    <x v="46"/>
    <n v="57"/>
    <n v="57"/>
    <n v="100"/>
    <s v="GT"/>
    <n v="95"/>
    <s v="PASS"/>
    <x v="1"/>
  </r>
  <r>
    <s v="3-2-patient_entry_into_iis_≤30_days_from_birth"/>
    <n v="105"/>
    <s v="Summit Urgent Care 80"/>
    <x v="47"/>
    <n v="11"/>
    <n v="13"/>
    <n v="84.62"/>
    <s v="GT"/>
    <n v="95"/>
    <s v="FAIL"/>
    <x v="1"/>
  </r>
  <r>
    <s v="3-3-patient_entry_into_iis_30–45_days_from_birth"/>
    <n v="105"/>
    <s v="Summit Urgent Care 80"/>
    <x v="48"/>
    <n v="0"/>
    <n v="13"/>
    <n v="0"/>
    <s v="LT"/>
    <n v="5"/>
    <s v="PASS"/>
    <x v="1"/>
  </r>
  <r>
    <s v="3-4-patient_entry_into_iis_45–60_days_from_birth"/>
    <n v="105"/>
    <s v="Summit Urgent Care 80"/>
    <x v="49"/>
    <n v="0"/>
    <n v="13"/>
    <n v="0"/>
    <s v="LT"/>
    <n v="5"/>
    <s v="PASS"/>
    <x v="1"/>
  </r>
  <r>
    <s v="3-5-patient_entry_into_iis_&gt;_60_days_from_birth"/>
    <n v="105"/>
    <s v="Summit Urgent Care 80"/>
    <x v="50"/>
    <n v="2"/>
    <n v="13"/>
    <n v="15.38"/>
    <s v="LT"/>
    <n v="5"/>
    <s v="FAIL"/>
    <x v="1"/>
  </r>
  <r>
    <s v="3-6-administered_dose_entry_into_iis_2-7_days_from_admin_date"/>
    <n v="105"/>
    <s v="Summit Urgent Care 80"/>
    <x v="51"/>
    <n v="0"/>
    <n v="57"/>
    <n v="0"/>
    <s v="LT"/>
    <n v="5"/>
    <s v="PASS"/>
    <x v="1"/>
  </r>
  <r>
    <s v="3-7-administered_dose_entry_into_iis_8-14_days_from_admin_date"/>
    <n v="105"/>
    <s v="Summit Urgent Care 80"/>
    <x v="52"/>
    <n v="0"/>
    <n v="57"/>
    <n v="0"/>
    <s v="LT"/>
    <n v="5"/>
    <s v="PASS"/>
    <x v="1"/>
  </r>
  <r>
    <s v="3-8-administered_dose_entry_into_iis_&gt;_14_days_from_admin_date"/>
    <n v="105"/>
    <s v="Summit Urgent Care 80"/>
    <x v="53"/>
    <n v="0"/>
    <n v="57"/>
    <n v="0"/>
    <s v="LT"/>
    <n v="5"/>
    <s v="PASS"/>
    <x v="1"/>
  </r>
  <r>
    <s v="1-1-patient_first_name_is_present-"/>
    <n v="92"/>
    <s v="Summit Urgent Care 81"/>
    <x v="0"/>
    <n v="56"/>
    <n v="56"/>
    <n v="100"/>
    <s v="GT"/>
    <n v="99"/>
    <s v="PASS"/>
    <x v="1"/>
  </r>
  <r>
    <s v="1-2-patient_middle_name_is_present-"/>
    <n v="92"/>
    <s v="Summit Urgent Care 81"/>
    <x v="1"/>
    <n v="47"/>
    <n v="56"/>
    <n v="83.93"/>
    <s v="GT"/>
    <n v="75"/>
    <s v="PASS"/>
    <x v="1"/>
  </r>
  <r>
    <s v="1-3-patient_name_last_is_present-"/>
    <n v="92"/>
    <s v="Summit Urgent Care 81"/>
    <x v="2"/>
    <n v="56"/>
    <n v="56"/>
    <n v="100"/>
    <s v="GT"/>
    <n v="99"/>
    <s v="PASS"/>
    <x v="1"/>
  </r>
  <r>
    <s v="1-4-patient_birth_date_is_present-_x0009_"/>
    <n v="92"/>
    <s v="Summit Urgent Care 81"/>
    <x v="3"/>
    <n v="56"/>
    <n v="56"/>
    <n v="100"/>
    <s v="GT"/>
    <n v="99"/>
    <s v="PASS"/>
    <x v="1"/>
  </r>
  <r>
    <s v="1-5-patient_gender_is_present-"/>
    <n v="92"/>
    <s v="Summit Urgent Care 81"/>
    <x v="4"/>
    <n v="56"/>
    <n v="56"/>
    <n v="100"/>
    <s v="GT"/>
    <n v="99"/>
    <s v="PASS"/>
    <x v="1"/>
  </r>
  <r>
    <s v="1-6-patient_address_street_is_present-"/>
    <n v="92"/>
    <s v="Summit Urgent Care 81"/>
    <x v="5"/>
    <n v="56"/>
    <n v="56"/>
    <n v="100"/>
    <s v="GT"/>
    <n v="85"/>
    <s v="PASS"/>
    <x v="1"/>
  </r>
  <r>
    <s v="1-7-_patient_address_city_is_present-_x0009_"/>
    <n v="92"/>
    <s v="Summit Urgent Care 81"/>
    <x v="6"/>
    <n v="56"/>
    <n v="56"/>
    <n v="100"/>
    <s v="GT"/>
    <n v="85"/>
    <s v="PASS"/>
    <x v="1"/>
  </r>
  <r>
    <s v="1-8-patient_address_state_is_present-_x0009_"/>
    <n v="92"/>
    <s v="Summit Urgent Care 81"/>
    <x v="7"/>
    <n v="56"/>
    <n v="56"/>
    <n v="100"/>
    <s v="GT"/>
    <n v="85"/>
    <s v="PASS"/>
    <x v="1"/>
  </r>
  <r>
    <s v="1-9-patient_address_zip_code_is_present-_x0009_"/>
    <n v="92"/>
    <s v="Summit Urgent Care 81"/>
    <x v="8"/>
    <n v="56"/>
    <n v="56"/>
    <n v="100"/>
    <s v="GT"/>
    <n v="85"/>
    <s v="PASS"/>
    <x v="1"/>
  </r>
  <r>
    <s v="1-10-patient_complete_address_is_present-"/>
    <n v="92"/>
    <s v="Summit Urgent Care 81"/>
    <x v="9"/>
    <n v="56"/>
    <n v="56"/>
    <n v="100"/>
    <s v="GT"/>
    <n v="85"/>
    <s v="PASS"/>
    <x v="1"/>
  </r>
  <r>
    <s v="1-11-patient_race_is_present-"/>
    <n v="92"/>
    <s v="Summit Urgent Care 81"/>
    <x v="10"/>
    <n v="56"/>
    <n v="56"/>
    <n v="100"/>
    <s v="GT"/>
    <n v="95"/>
    <s v="PASS"/>
    <x v="1"/>
  </r>
  <r>
    <s v="1-12-patient_ethnicity_is_present-"/>
    <n v="92"/>
    <s v="Summit Urgent Care 81"/>
    <x v="11"/>
    <n v="56"/>
    <n v="56"/>
    <n v="100"/>
    <s v="GT"/>
    <n v="95"/>
    <s v="PASS"/>
    <x v="1"/>
  </r>
  <r>
    <s v="1-13-patient_phone_number_is_present-"/>
    <n v="92"/>
    <s v="Summit Urgent Care 81"/>
    <x v="12"/>
    <n v="56"/>
    <n v="56"/>
    <n v="100"/>
    <s v="GT"/>
    <n v="90"/>
    <s v="PASS"/>
    <x v="1"/>
  </r>
  <r>
    <s v="1-14-patient_email_is_present-"/>
    <n v="92"/>
    <s v="Summit Urgent Care 81"/>
    <x v="13"/>
    <n v="22"/>
    <n v="56"/>
    <n v="39.29"/>
    <s v="GT"/>
    <n v="90"/>
    <s v="FAIL"/>
    <x v="1"/>
  </r>
  <r>
    <s v="1-15-mother’s_maiden_name_is_present-"/>
    <n v="92"/>
    <s v="Summit Urgent Care 81"/>
    <x v="14"/>
    <n v="26"/>
    <n v="56"/>
    <n v="46.43"/>
    <s v="GT"/>
    <n v="90"/>
    <s v="FAIL"/>
    <x v="1"/>
  </r>
  <r>
    <s v="1-16-responsible_person_first_name_is_present-"/>
    <n v="92"/>
    <s v="Summit Urgent Care 81"/>
    <x v="15"/>
    <n v="49"/>
    <n v="56"/>
    <n v="87.5"/>
    <s v="GT"/>
    <n v="90"/>
    <s v="FAIL"/>
    <x v="1"/>
  </r>
  <r>
    <s v="1-17-responsible_person_last_name_is_present-"/>
    <n v="92"/>
    <s v="Summit Urgent Care 81"/>
    <x v="16"/>
    <n v="49"/>
    <n v="56"/>
    <n v="87.5"/>
    <s v="GT"/>
    <n v="90"/>
    <s v="FAIL"/>
    <x v="1"/>
  </r>
  <r>
    <s v="1-18-vaccine_administration_code_is_present-"/>
    <n v="92"/>
    <s v="Summit Urgent Care 81"/>
    <x v="17"/>
    <n v="454"/>
    <n v="454"/>
    <n v="100"/>
    <s v="GT"/>
    <n v="99"/>
    <s v="PASS"/>
    <x v="1"/>
  </r>
  <r>
    <s v="1-19-vaccine_administration_date_is_present-"/>
    <n v="92"/>
    <s v="Summit Urgent Care 81"/>
    <x v="18"/>
    <n v="454"/>
    <n v="454"/>
    <n v="100"/>
    <s v="GT"/>
    <n v="99"/>
    <s v="PASS"/>
    <x v="1"/>
  </r>
  <r>
    <s v="1-20-vaccine_information_source_(e-g-_admin/historical_indicator)_is_present-"/>
    <n v="92"/>
    <s v="Summit Urgent Care 81"/>
    <x v="19"/>
    <n v="454"/>
    <n v="454"/>
    <n v="100"/>
    <s v="GT"/>
    <n v="99"/>
    <s v="PASS"/>
    <x v="1"/>
  </r>
  <r>
    <s v="1-21-vaccine_lot_number_is_present-"/>
    <n v="92"/>
    <s v="Summit Urgent Care 81"/>
    <x v="20"/>
    <n v="454"/>
    <n v="454"/>
    <n v="100"/>
    <s v="GT"/>
    <n v="99"/>
    <s v="PASS"/>
    <x v="1"/>
  </r>
  <r>
    <s v="1-22-vaccine_lot_expiration_date_is_present-"/>
    <n v="92"/>
    <s v="Summit Urgent Care 81"/>
    <x v="21"/>
    <n v="454"/>
    <n v="454"/>
    <n v="100"/>
    <s v="GT"/>
    <n v="99"/>
    <s v="PASS"/>
    <x v="1"/>
  </r>
  <r>
    <s v="1-23-vaccine_eligibility_code_is_present-"/>
    <n v="92"/>
    <s v="Summit Urgent Care 81"/>
    <x v="22"/>
    <n v="454"/>
    <n v="454"/>
    <n v="100"/>
    <s v="GT"/>
    <n v="99"/>
    <s v="PASS"/>
    <x v="1"/>
  </r>
  <r>
    <s v="1-24-vaccine_funding_source_is_present-"/>
    <n v="92"/>
    <s v="Summit Urgent Care 81"/>
    <x v="23"/>
    <n v="454"/>
    <n v="454"/>
    <n v="100"/>
    <s v="GT"/>
    <n v="99"/>
    <s v="PASS"/>
    <x v="1"/>
  </r>
  <r>
    <s v="2-1-patients_born_on_the_first_of_the_month_do_not_exceed_normal_distribution_of_birth_dates-"/>
    <n v="92"/>
    <s v="Summit Urgent Care 81"/>
    <x v="24"/>
    <n v="2"/>
    <n v="56"/>
    <n v="3.57"/>
    <s v="LT"/>
    <n v="4"/>
    <s v="PASS"/>
    <x v="1"/>
  </r>
  <r>
    <s v="2-2-patients_born_on_the_15th_of_the_month_do_not_exceed_normal_distribution_of_birth_dates-"/>
    <n v="92"/>
    <s v="Summit Urgent Care 81"/>
    <x v="25"/>
    <n v="1"/>
    <n v="56"/>
    <n v="1.79"/>
    <s v="LT"/>
    <n v="4"/>
    <s v="PASS"/>
    <x v="1"/>
  </r>
  <r>
    <s v="2-3-patients_born_on_the_last_day_of_the_month_do_not_exceed_normal_distribution_of_birth_dates-"/>
    <n v="92"/>
    <s v="Summit Urgent Care 81"/>
    <x v="26"/>
    <n v="1"/>
    <n v="56"/>
    <n v="1.79"/>
    <s v="LT"/>
    <n v="4"/>
    <s v="PASS"/>
    <x v="1"/>
  </r>
  <r>
    <s v="2-4-patient_has_more_vaccinations_than_expected-"/>
    <n v="92"/>
    <s v="Summit Urgent Care 81"/>
    <x v="27"/>
    <n v="0"/>
    <n v="56"/>
    <n v="0"/>
    <s v="LT"/>
    <n v="1"/>
    <s v="PASS"/>
    <x v="1"/>
  </r>
  <r>
    <s v="2-5-vaccine_administration_date_is_after_vaccine_lot_expiration_date-"/>
    <n v="92"/>
    <s v="Summit Urgent Care 81"/>
    <x v="28"/>
    <n v="1"/>
    <n v="454"/>
    <n v="0.22"/>
    <s v="LT"/>
    <n v="1"/>
    <s v="PASS"/>
    <x v="1"/>
  </r>
  <r>
    <s v="2-6-vaccine_administration_date_is_before_birth_date-"/>
    <n v="92"/>
    <s v="Summit Urgent Care 81"/>
    <x v="29"/>
    <n v="0"/>
    <n v="454"/>
    <n v="0"/>
    <s v="LT"/>
    <n v="1"/>
    <s v="PASS"/>
    <x v="1"/>
  </r>
  <r>
    <s v="2-7-vaccine_administration_dates_on_the_first_day_of_the_month_do_not_exceed_normal_distribution_of_administrations_dates-"/>
    <n v="92"/>
    <s v="Summit Urgent Care 81"/>
    <x v="30"/>
    <n v="2"/>
    <n v="454"/>
    <n v="0.44"/>
    <s v="LT"/>
    <n v="4"/>
    <s v="PASS"/>
    <x v="1"/>
  </r>
  <r>
    <s v="2-8-vaccine_administration_dates_on_the_15th_of_the_month_do_not_exceed_normal_distribution_of_administration_dates-"/>
    <n v="92"/>
    <s v="Summit Urgent Care 81"/>
    <x v="31"/>
    <n v="18"/>
    <n v="454"/>
    <n v="3.96"/>
    <s v="LT"/>
    <n v="4"/>
    <s v="PASS"/>
    <x v="1"/>
  </r>
  <r>
    <s v="2-9-vaccine_administration_dates_on_the_last_day_of_the_month_do_not_exceed_normal_distribution_of_administration_dates-"/>
    <n v="92"/>
    <s v="Summit Urgent Care 81"/>
    <x v="32"/>
    <n v="0"/>
    <n v="454"/>
    <n v="0"/>
    <s v="LT"/>
    <n v="4"/>
    <s v="PASS"/>
    <x v="1"/>
  </r>
  <r>
    <s v="2-10-vaccine_administration_code_was_administered_at_an_improbable_age-"/>
    <n v="92"/>
    <s v="Summit Urgent Care 81"/>
    <x v="33"/>
    <n v="5"/>
    <n v="454"/>
    <n v="1.1000000000000001"/>
    <s v="LT"/>
    <n v="1"/>
    <s v="FAIL"/>
    <x v="1"/>
  </r>
  <r>
    <s v="2-11-vaccine_administration_code_is_not_specific_for_administered_vaccination_event-"/>
    <n v="92"/>
    <s v="Summit Urgent Care 81"/>
    <x v="34"/>
    <n v="0"/>
    <n v="454"/>
    <n v="0"/>
    <s v="LT"/>
    <n v="1"/>
    <s v="PASS"/>
    <x v="1"/>
  </r>
  <r>
    <s v="2-12-vaccine_lot_number_has_an_invalid_prefix-"/>
    <n v="92"/>
    <s v="Summit Urgent Care 81"/>
    <x v="35"/>
    <n v="0"/>
    <n v="454"/>
    <n v="0"/>
    <s v="LT"/>
    <n v="1"/>
    <s v="PASS"/>
    <x v="1"/>
  </r>
  <r>
    <s v="2-13-vaccine_lot_number_has_an_invalid_infix-"/>
    <n v="92"/>
    <s v="Summit Urgent Care 81"/>
    <x v="36"/>
    <n v="0"/>
    <n v="454"/>
    <n v="0"/>
    <s v="LT"/>
    <n v="1"/>
    <s v="PASS"/>
    <x v="1"/>
  </r>
  <r>
    <s v="2-14-vaccine_lot_number_has_an_invalid_suffix-"/>
    <n v="92"/>
    <s v="Summit Urgent Care 81"/>
    <x v="37"/>
    <n v="0"/>
    <n v="454"/>
    <n v="0"/>
    <s v="LT"/>
    <n v="1"/>
    <s v="PASS"/>
    <x v="1"/>
  </r>
  <r>
    <s v="2-15-vaccine_lot_number_contains_at_least_one_invalid_character-"/>
    <n v="92"/>
    <s v="Summit Urgent Care 81"/>
    <x v="38"/>
    <n v="0"/>
    <n v="454"/>
    <n v="0"/>
    <s v="LT"/>
    <n v="1"/>
    <s v="PASS"/>
    <x v="1"/>
  </r>
  <r>
    <s v="2-16-vaccine_lot_number_is_too_short-"/>
    <n v="92"/>
    <s v="Summit Urgent Care 81"/>
    <x v="39"/>
    <n v="0"/>
    <n v="454"/>
    <n v="0"/>
    <s v="LT"/>
    <n v="1"/>
    <s v="PASS"/>
    <x v="1"/>
  </r>
  <r>
    <s v="2-17-vaccine_administration_code_is_unrecognized-"/>
    <n v="92"/>
    <s v="Summit Urgent Care 81"/>
    <x v="40"/>
    <n v="0"/>
    <n v="454"/>
    <n v="0"/>
    <s v="LT"/>
    <n v="1"/>
    <s v="PASS"/>
    <x v="1"/>
  </r>
  <r>
    <s v="2-18-vaccine_manufacturer_is_unrecognized-"/>
    <n v="92"/>
    <s v="Summit Urgent Care 81"/>
    <x v="41"/>
    <n v="0"/>
    <n v="454"/>
    <n v="0"/>
    <s v="LT"/>
    <n v="1"/>
    <s v="PASS"/>
    <x v="1"/>
  </r>
  <r>
    <s v="2-19-vaccine_administration_route_is_unrecognized-"/>
    <n v="92"/>
    <s v="Summit Urgent Care 81"/>
    <x v="42"/>
    <n v="0"/>
    <n v="454"/>
    <n v="0"/>
    <s v="LT"/>
    <n v="1"/>
    <s v="PASS"/>
    <x v="1"/>
  </r>
  <r>
    <s v="2-20-vaccine_body_site_is_unrecognized-"/>
    <n v="92"/>
    <s v="Summit Urgent Care 81"/>
    <x v="43"/>
    <n v="0"/>
    <n v="454"/>
    <n v="0"/>
    <s v="LT"/>
    <n v="1"/>
    <s v="PASS"/>
    <x v="1"/>
  </r>
  <r>
    <s v="2-21-vaccination_information_source_is_administered_but_appeared_to_be_historical-"/>
    <n v="92"/>
    <s v="Summit Urgent Care 81"/>
    <x v="44"/>
    <n v="0"/>
    <n v="454"/>
    <n v="0"/>
    <s v="NONE"/>
    <s v="NONE"/>
    <s v="NONE"/>
    <x v="1"/>
  </r>
  <r>
    <s v="2-22-_funding_source_does_not_match_eligibility_code"/>
    <n v="92"/>
    <s v="Summit Urgent Care 81"/>
    <x v="45"/>
    <n v="3"/>
    <n v="454"/>
    <n v="0.66"/>
    <s v="NONE"/>
    <s v="NONE"/>
    <s v="NONE"/>
    <x v="1"/>
  </r>
  <r>
    <s v="3-1-administered_vaccination_events_are_entered_into_the_iis_within_one_calendar_day_from_administration_date-"/>
    <n v="92"/>
    <s v="Summit Urgent Care 81"/>
    <x v="46"/>
    <n v="443"/>
    <n v="454"/>
    <n v="97.58"/>
    <s v="GT"/>
    <n v="95"/>
    <s v="PASS"/>
    <x v="1"/>
  </r>
  <r>
    <s v="3-2-patient_entry_into_iis_≤30_days_from_birth"/>
    <n v="92"/>
    <s v="Summit Urgent Care 81"/>
    <x v="47"/>
    <n v="53"/>
    <n v="56"/>
    <n v="94.64"/>
    <s v="GT"/>
    <n v="95"/>
    <s v="FAIL"/>
    <x v="1"/>
  </r>
  <r>
    <s v="3-3-patient_entry_into_iis_30–45_days_from_birth"/>
    <n v="92"/>
    <s v="Summit Urgent Care 81"/>
    <x v="48"/>
    <n v="0"/>
    <n v="56"/>
    <n v="0"/>
    <s v="LT"/>
    <n v="5"/>
    <s v="PASS"/>
    <x v="1"/>
  </r>
  <r>
    <s v="3-4-patient_entry_into_iis_45–60_days_from_birth"/>
    <n v="92"/>
    <s v="Summit Urgent Care 81"/>
    <x v="49"/>
    <n v="0"/>
    <n v="56"/>
    <n v="0"/>
    <s v="LT"/>
    <n v="5"/>
    <s v="PASS"/>
    <x v="1"/>
  </r>
  <r>
    <s v="3-5-patient_entry_into_iis_&gt;_60_days_from_birth"/>
    <n v="92"/>
    <s v="Summit Urgent Care 81"/>
    <x v="50"/>
    <n v="3"/>
    <n v="56"/>
    <n v="5.36"/>
    <s v="LT"/>
    <n v="5"/>
    <s v="FAIL"/>
    <x v="1"/>
  </r>
  <r>
    <s v="3-6-administered_dose_entry_into_iis_2-7_days_from_admin_date"/>
    <n v="92"/>
    <s v="Summit Urgent Care 81"/>
    <x v="51"/>
    <n v="6"/>
    <n v="454"/>
    <n v="1.32"/>
    <s v="LT"/>
    <n v="5"/>
    <s v="PASS"/>
    <x v="1"/>
  </r>
  <r>
    <s v="3-7-administered_dose_entry_into_iis_8-14_days_from_admin_date"/>
    <n v="92"/>
    <s v="Summit Urgent Care 81"/>
    <x v="52"/>
    <n v="0"/>
    <n v="454"/>
    <n v="0"/>
    <s v="LT"/>
    <n v="5"/>
    <s v="PASS"/>
    <x v="1"/>
  </r>
  <r>
    <s v="3-8-administered_dose_entry_into_iis_&gt;_14_days_from_admin_date"/>
    <n v="92"/>
    <s v="Summit Urgent Care 81"/>
    <x v="53"/>
    <n v="5"/>
    <n v="454"/>
    <n v="1.1000000000000001"/>
    <s v="LT"/>
    <n v="5"/>
    <s v="PASS"/>
    <x v="1"/>
  </r>
  <r>
    <s v="1-1-patient_first_name_is_present-"/>
    <n v="91"/>
    <s v="Trinity Community Hospital 130"/>
    <x v="0"/>
    <n v="41"/>
    <n v="41"/>
    <n v="100"/>
    <s v="GT"/>
    <n v="99"/>
    <s v="PASS"/>
    <x v="4"/>
  </r>
  <r>
    <s v="1-2-patient_middle_name_is_present-"/>
    <n v="91"/>
    <s v="Trinity Community Hospital 130"/>
    <x v="1"/>
    <n v="36"/>
    <n v="41"/>
    <n v="87.8"/>
    <s v="GT"/>
    <n v="75"/>
    <s v="PASS"/>
    <x v="4"/>
  </r>
  <r>
    <s v="1-3-patient_name_last_is_present-"/>
    <n v="91"/>
    <s v="Trinity Community Hospital 130"/>
    <x v="2"/>
    <n v="41"/>
    <n v="41"/>
    <n v="100"/>
    <s v="GT"/>
    <n v="99"/>
    <s v="PASS"/>
    <x v="4"/>
  </r>
  <r>
    <s v="1-4-patient_birth_date_is_present-_x0009_"/>
    <n v="91"/>
    <s v="Trinity Community Hospital 130"/>
    <x v="3"/>
    <n v="41"/>
    <n v="41"/>
    <n v="100"/>
    <s v="GT"/>
    <n v="99"/>
    <s v="PASS"/>
    <x v="4"/>
  </r>
  <r>
    <s v="1-5-patient_gender_is_present-"/>
    <n v="91"/>
    <s v="Trinity Community Hospital 130"/>
    <x v="4"/>
    <n v="41"/>
    <n v="41"/>
    <n v="100"/>
    <s v="GT"/>
    <n v="99"/>
    <s v="PASS"/>
    <x v="4"/>
  </r>
  <r>
    <s v="1-6-patient_address_street_is_present-"/>
    <n v="91"/>
    <s v="Trinity Community Hospital 130"/>
    <x v="5"/>
    <n v="41"/>
    <n v="41"/>
    <n v="100"/>
    <s v="GT"/>
    <n v="85"/>
    <s v="PASS"/>
    <x v="4"/>
  </r>
  <r>
    <s v="1-7-_patient_address_city_is_present-_x0009_"/>
    <n v="91"/>
    <s v="Trinity Community Hospital 130"/>
    <x v="6"/>
    <n v="41"/>
    <n v="41"/>
    <n v="100"/>
    <s v="GT"/>
    <n v="85"/>
    <s v="PASS"/>
    <x v="4"/>
  </r>
  <r>
    <s v="1-8-patient_address_state_is_present-_x0009_"/>
    <n v="91"/>
    <s v="Trinity Community Hospital 130"/>
    <x v="7"/>
    <n v="41"/>
    <n v="41"/>
    <n v="100"/>
    <s v="GT"/>
    <n v="85"/>
    <s v="PASS"/>
    <x v="4"/>
  </r>
  <r>
    <s v="1-9-patient_address_zip_code_is_present-_x0009_"/>
    <n v="91"/>
    <s v="Trinity Community Hospital 130"/>
    <x v="8"/>
    <n v="41"/>
    <n v="41"/>
    <n v="100"/>
    <s v="GT"/>
    <n v="85"/>
    <s v="PASS"/>
    <x v="4"/>
  </r>
  <r>
    <s v="1-10-patient_complete_address_is_present-"/>
    <n v="91"/>
    <s v="Trinity Community Hospital 130"/>
    <x v="9"/>
    <n v="41"/>
    <n v="41"/>
    <n v="100"/>
    <s v="GT"/>
    <n v="85"/>
    <s v="PASS"/>
    <x v="4"/>
  </r>
  <r>
    <s v="1-11-patient_race_is_present-"/>
    <n v="91"/>
    <s v="Trinity Community Hospital 130"/>
    <x v="10"/>
    <n v="41"/>
    <n v="41"/>
    <n v="100"/>
    <s v="GT"/>
    <n v="95"/>
    <s v="PASS"/>
    <x v="4"/>
  </r>
  <r>
    <s v="1-12-patient_ethnicity_is_present-"/>
    <n v="91"/>
    <s v="Trinity Community Hospital 130"/>
    <x v="11"/>
    <n v="41"/>
    <n v="41"/>
    <n v="100"/>
    <s v="GT"/>
    <n v="95"/>
    <s v="PASS"/>
    <x v="4"/>
  </r>
  <r>
    <s v="1-13-patient_phone_number_is_present-"/>
    <n v="91"/>
    <s v="Trinity Community Hospital 130"/>
    <x v="12"/>
    <n v="41"/>
    <n v="41"/>
    <n v="100"/>
    <s v="GT"/>
    <n v="90"/>
    <s v="PASS"/>
    <x v="4"/>
  </r>
  <r>
    <s v="1-14-patient_email_is_present-"/>
    <n v="91"/>
    <s v="Trinity Community Hospital 130"/>
    <x v="13"/>
    <n v="22"/>
    <n v="41"/>
    <n v="53.66"/>
    <s v="GT"/>
    <n v="90"/>
    <s v="FAIL"/>
    <x v="4"/>
  </r>
  <r>
    <s v="1-15-mother’s_maiden_name_is_present-"/>
    <n v="91"/>
    <s v="Trinity Community Hospital 130"/>
    <x v="14"/>
    <n v="30"/>
    <n v="41"/>
    <n v="73.17"/>
    <s v="GT"/>
    <n v="90"/>
    <s v="FAIL"/>
    <x v="4"/>
  </r>
  <r>
    <s v="1-16-responsible_person_first_name_is_present-"/>
    <n v="91"/>
    <s v="Trinity Community Hospital 130"/>
    <x v="15"/>
    <n v="41"/>
    <n v="41"/>
    <n v="100"/>
    <s v="GT"/>
    <n v="90"/>
    <s v="PASS"/>
    <x v="4"/>
  </r>
  <r>
    <s v="1-17-responsible_person_last_name_is_present-"/>
    <n v="91"/>
    <s v="Trinity Community Hospital 130"/>
    <x v="16"/>
    <n v="41"/>
    <n v="41"/>
    <n v="100"/>
    <s v="GT"/>
    <n v="90"/>
    <s v="PASS"/>
    <x v="4"/>
  </r>
  <r>
    <s v="1-18-vaccine_administration_code_is_present-"/>
    <n v="91"/>
    <s v="Trinity Community Hospital 130"/>
    <x v="17"/>
    <n v="371"/>
    <n v="371"/>
    <n v="100"/>
    <s v="GT"/>
    <n v="99"/>
    <s v="PASS"/>
    <x v="4"/>
  </r>
  <r>
    <s v="1-19-vaccine_administration_date_is_present-"/>
    <n v="91"/>
    <s v="Trinity Community Hospital 130"/>
    <x v="18"/>
    <n v="371"/>
    <n v="371"/>
    <n v="100"/>
    <s v="GT"/>
    <n v="99"/>
    <s v="PASS"/>
    <x v="4"/>
  </r>
  <r>
    <s v="1-20-vaccine_information_source_(e-g-_admin/historical_indicator)_is_present-"/>
    <n v="91"/>
    <s v="Trinity Community Hospital 130"/>
    <x v="19"/>
    <n v="371"/>
    <n v="371"/>
    <n v="100"/>
    <s v="GT"/>
    <n v="99"/>
    <s v="PASS"/>
    <x v="4"/>
  </r>
  <r>
    <s v="1-21-vaccine_lot_number_is_present-"/>
    <n v="91"/>
    <s v="Trinity Community Hospital 130"/>
    <x v="20"/>
    <n v="371"/>
    <n v="371"/>
    <n v="100"/>
    <s v="GT"/>
    <n v="99"/>
    <s v="PASS"/>
    <x v="4"/>
  </r>
  <r>
    <s v="1-22-vaccine_lot_expiration_date_is_present-"/>
    <n v="91"/>
    <s v="Trinity Community Hospital 130"/>
    <x v="21"/>
    <n v="371"/>
    <n v="371"/>
    <n v="100"/>
    <s v="GT"/>
    <n v="99"/>
    <s v="PASS"/>
    <x v="4"/>
  </r>
  <r>
    <s v="1-23-vaccine_eligibility_code_is_present-"/>
    <n v="91"/>
    <s v="Trinity Community Hospital 130"/>
    <x v="22"/>
    <n v="371"/>
    <n v="371"/>
    <n v="100"/>
    <s v="GT"/>
    <n v="99"/>
    <s v="PASS"/>
    <x v="4"/>
  </r>
  <r>
    <s v="1-24-vaccine_funding_source_is_present-"/>
    <n v="91"/>
    <s v="Trinity Community Hospital 130"/>
    <x v="23"/>
    <n v="371"/>
    <n v="371"/>
    <n v="100"/>
    <s v="GT"/>
    <n v="99"/>
    <s v="PASS"/>
    <x v="4"/>
  </r>
  <r>
    <s v="2-1-patients_born_on_the_first_of_the_month_do_not_exceed_normal_distribution_of_birth_dates-"/>
    <n v="91"/>
    <s v="Trinity Community Hospital 130"/>
    <x v="24"/>
    <n v="2"/>
    <n v="41"/>
    <n v="4.88"/>
    <s v="LT"/>
    <n v="4"/>
    <s v="FAIL"/>
    <x v="4"/>
  </r>
  <r>
    <s v="2-2-patients_born_on_the_15th_of_the_month_do_not_exceed_normal_distribution_of_birth_dates-"/>
    <n v="91"/>
    <s v="Trinity Community Hospital 130"/>
    <x v="25"/>
    <n v="1"/>
    <n v="41"/>
    <n v="2.44"/>
    <s v="LT"/>
    <n v="4"/>
    <s v="PASS"/>
    <x v="4"/>
  </r>
  <r>
    <s v="2-3-patients_born_on_the_last_day_of_the_month_do_not_exceed_normal_distribution_of_birth_dates-"/>
    <n v="91"/>
    <s v="Trinity Community Hospital 130"/>
    <x v="26"/>
    <n v="1"/>
    <n v="41"/>
    <n v="2.44"/>
    <s v="LT"/>
    <n v="4"/>
    <s v="PASS"/>
    <x v="4"/>
  </r>
  <r>
    <s v="2-4-patient_has_more_vaccinations_than_expected-"/>
    <n v="91"/>
    <s v="Trinity Community Hospital 130"/>
    <x v="27"/>
    <n v="0"/>
    <n v="41"/>
    <n v="0"/>
    <s v="LT"/>
    <n v="1"/>
    <s v="PASS"/>
    <x v="4"/>
  </r>
  <r>
    <s v="2-5-vaccine_administration_date_is_after_vaccine_lot_expiration_date-"/>
    <n v="91"/>
    <s v="Trinity Community Hospital 130"/>
    <x v="28"/>
    <n v="0"/>
    <n v="371"/>
    <n v="0"/>
    <s v="LT"/>
    <n v="1"/>
    <s v="PASS"/>
    <x v="4"/>
  </r>
  <r>
    <s v="2-6-vaccine_administration_date_is_before_birth_date-"/>
    <n v="91"/>
    <s v="Trinity Community Hospital 130"/>
    <x v="29"/>
    <n v="0"/>
    <n v="371"/>
    <n v="0"/>
    <s v="LT"/>
    <n v="1"/>
    <s v="PASS"/>
    <x v="4"/>
  </r>
  <r>
    <s v="2-7-vaccine_administration_dates_on_the_first_day_of_the_month_do_not_exceed_normal_distribution_of_administrations_dates-"/>
    <n v="91"/>
    <s v="Trinity Community Hospital 130"/>
    <x v="30"/>
    <n v="11"/>
    <n v="371"/>
    <n v="2.96"/>
    <s v="LT"/>
    <n v="4"/>
    <s v="PASS"/>
    <x v="4"/>
  </r>
  <r>
    <s v="2-8-vaccine_administration_dates_on_the_15th_of_the_month_do_not_exceed_normal_distribution_of_administration_dates-"/>
    <n v="91"/>
    <s v="Trinity Community Hospital 130"/>
    <x v="31"/>
    <n v="9"/>
    <n v="371"/>
    <n v="2.4300000000000002"/>
    <s v="LT"/>
    <n v="4"/>
    <s v="PASS"/>
    <x v="4"/>
  </r>
  <r>
    <s v="2-9-vaccine_administration_dates_on_the_last_day_of_the_month_do_not_exceed_normal_distribution_of_administration_dates-"/>
    <n v="91"/>
    <s v="Trinity Community Hospital 130"/>
    <x v="32"/>
    <n v="10"/>
    <n v="371"/>
    <n v="2.7"/>
    <s v="LT"/>
    <n v="4"/>
    <s v="PASS"/>
    <x v="4"/>
  </r>
  <r>
    <s v="2-10-vaccine_administration_code_was_administered_at_an_improbable_age-"/>
    <n v="91"/>
    <s v="Trinity Community Hospital 130"/>
    <x v="33"/>
    <n v="13"/>
    <n v="371"/>
    <n v="3.5"/>
    <s v="LT"/>
    <n v="1"/>
    <s v="FAIL"/>
    <x v="4"/>
  </r>
  <r>
    <s v="2-11-vaccine_administration_code_is_not_specific_for_administered_vaccination_event-"/>
    <n v="91"/>
    <s v="Trinity Community Hospital 130"/>
    <x v="34"/>
    <n v="0"/>
    <n v="371"/>
    <n v="0"/>
    <s v="LT"/>
    <n v="1"/>
    <s v="PASS"/>
    <x v="4"/>
  </r>
  <r>
    <s v="2-12-vaccine_lot_number_has_an_invalid_prefix-"/>
    <n v="91"/>
    <s v="Trinity Community Hospital 130"/>
    <x v="35"/>
    <n v="0"/>
    <n v="371"/>
    <n v="0"/>
    <s v="LT"/>
    <n v="1"/>
    <s v="PASS"/>
    <x v="4"/>
  </r>
  <r>
    <s v="2-13-vaccine_lot_number_has_an_invalid_infix-"/>
    <n v="91"/>
    <s v="Trinity Community Hospital 130"/>
    <x v="36"/>
    <n v="0"/>
    <n v="371"/>
    <n v="0"/>
    <s v="LT"/>
    <n v="1"/>
    <s v="PASS"/>
    <x v="4"/>
  </r>
  <r>
    <s v="2-14-vaccine_lot_number_has_an_invalid_suffix-"/>
    <n v="91"/>
    <s v="Trinity Community Hospital 130"/>
    <x v="37"/>
    <n v="0"/>
    <n v="371"/>
    <n v="0"/>
    <s v="LT"/>
    <n v="1"/>
    <s v="PASS"/>
    <x v="4"/>
  </r>
  <r>
    <s v="2-15-vaccine_lot_number_contains_at_least_one_invalid_character-"/>
    <n v="91"/>
    <s v="Trinity Community Hospital 130"/>
    <x v="38"/>
    <n v="0"/>
    <n v="371"/>
    <n v="0"/>
    <s v="LT"/>
    <n v="1"/>
    <s v="PASS"/>
    <x v="4"/>
  </r>
  <r>
    <s v="2-16-vaccine_lot_number_is_too_short-"/>
    <n v="91"/>
    <s v="Trinity Community Hospital 130"/>
    <x v="39"/>
    <n v="0"/>
    <n v="371"/>
    <n v="0"/>
    <s v="LT"/>
    <n v="1"/>
    <s v="PASS"/>
    <x v="4"/>
  </r>
  <r>
    <s v="2-17-vaccine_administration_code_is_unrecognized-"/>
    <n v="91"/>
    <s v="Trinity Community Hospital 130"/>
    <x v="40"/>
    <n v="0"/>
    <n v="371"/>
    <n v="0"/>
    <s v="LT"/>
    <n v="1"/>
    <s v="PASS"/>
    <x v="4"/>
  </r>
  <r>
    <s v="2-18-vaccine_manufacturer_is_unrecognized-"/>
    <n v="91"/>
    <s v="Trinity Community Hospital 130"/>
    <x v="41"/>
    <n v="0"/>
    <n v="371"/>
    <n v="0"/>
    <s v="LT"/>
    <n v="1"/>
    <s v="PASS"/>
    <x v="4"/>
  </r>
  <r>
    <s v="2-19-vaccine_administration_route_is_unrecognized-"/>
    <n v="91"/>
    <s v="Trinity Community Hospital 130"/>
    <x v="42"/>
    <n v="0"/>
    <n v="371"/>
    <n v="0"/>
    <s v="LT"/>
    <n v="1"/>
    <s v="PASS"/>
    <x v="4"/>
  </r>
  <r>
    <s v="2-20-vaccine_body_site_is_unrecognized-"/>
    <n v="91"/>
    <s v="Trinity Community Hospital 130"/>
    <x v="43"/>
    <n v="0"/>
    <n v="371"/>
    <n v="0"/>
    <s v="LT"/>
    <n v="1"/>
    <s v="PASS"/>
    <x v="4"/>
  </r>
  <r>
    <s v="2-21-vaccination_information_source_is_administered_but_appeared_to_be_historical-"/>
    <n v="91"/>
    <s v="Trinity Community Hospital 130"/>
    <x v="44"/>
    <n v="0"/>
    <n v="371"/>
    <n v="0"/>
    <s v="NONE"/>
    <s v="NONE"/>
    <s v="NONE"/>
    <x v="4"/>
  </r>
  <r>
    <s v="2-22-_funding_source_does_not_match_eligibility_code"/>
    <n v="91"/>
    <s v="Trinity Community Hospital 130"/>
    <x v="45"/>
    <n v="19"/>
    <n v="371"/>
    <n v="5.12"/>
    <s v="NONE"/>
    <s v="NONE"/>
    <s v="NONE"/>
    <x v="4"/>
  </r>
  <r>
    <s v="3-1-administered_vaccination_events_are_entered_into_the_iis_within_one_calendar_day_from_administration_date-"/>
    <n v="91"/>
    <s v="Trinity Community Hospital 130"/>
    <x v="46"/>
    <n v="361"/>
    <n v="371"/>
    <n v="97.3"/>
    <s v="GT"/>
    <n v="95"/>
    <s v="PASS"/>
    <x v="4"/>
  </r>
  <r>
    <s v="3-2-patient_entry_into_iis_≤30_days_from_birth"/>
    <n v="91"/>
    <s v="Trinity Community Hospital 130"/>
    <x v="47"/>
    <n v="40"/>
    <n v="41"/>
    <n v="97.56"/>
    <s v="GT"/>
    <n v="95"/>
    <s v="PASS"/>
    <x v="4"/>
  </r>
  <r>
    <s v="3-3-patient_entry_into_iis_30–45_days_from_birth"/>
    <n v="91"/>
    <s v="Trinity Community Hospital 130"/>
    <x v="48"/>
    <n v="0"/>
    <n v="41"/>
    <n v="0"/>
    <s v="LT"/>
    <n v="5"/>
    <s v="PASS"/>
    <x v="4"/>
  </r>
  <r>
    <s v="3-4-patient_entry_into_iis_45–60_days_from_birth"/>
    <n v="91"/>
    <s v="Trinity Community Hospital 130"/>
    <x v="49"/>
    <n v="0"/>
    <n v="41"/>
    <n v="0"/>
    <s v="LT"/>
    <n v="5"/>
    <s v="PASS"/>
    <x v="4"/>
  </r>
  <r>
    <s v="3-5-patient_entry_into_iis_&gt;_60_days_from_birth"/>
    <n v="91"/>
    <s v="Trinity Community Hospital 130"/>
    <x v="50"/>
    <n v="1"/>
    <n v="41"/>
    <n v="2.44"/>
    <s v="LT"/>
    <n v="5"/>
    <s v="PASS"/>
    <x v="4"/>
  </r>
  <r>
    <s v="3-6-administered_dose_entry_into_iis_2-7_days_from_admin_date"/>
    <n v="91"/>
    <s v="Trinity Community Hospital 130"/>
    <x v="51"/>
    <n v="0"/>
    <n v="371"/>
    <n v="0"/>
    <s v="LT"/>
    <n v="5"/>
    <s v="PASS"/>
    <x v="4"/>
  </r>
  <r>
    <s v="3-7-administered_dose_entry_into_iis_8-14_days_from_admin_date"/>
    <n v="91"/>
    <s v="Trinity Community Hospital 130"/>
    <x v="52"/>
    <n v="4"/>
    <n v="371"/>
    <n v="1.08"/>
    <s v="LT"/>
    <n v="5"/>
    <s v="PASS"/>
    <x v="4"/>
  </r>
  <r>
    <s v="3-8-administered_dose_entry_into_iis_&gt;_14_days_from_admin_date"/>
    <n v="91"/>
    <s v="Trinity Community Hospital 130"/>
    <x v="53"/>
    <n v="6"/>
    <n v="371"/>
    <n v="1.62"/>
    <s v="LT"/>
    <n v="5"/>
    <s v="PASS"/>
    <x v="4"/>
  </r>
  <r>
    <s v="1-1-patient_first_name_is_present-"/>
    <n v="135"/>
    <s v="Trinity Community Hospital 203"/>
    <x v="0"/>
    <n v="16"/>
    <n v="16"/>
    <n v="100"/>
    <s v="GT"/>
    <n v="99"/>
    <s v="PASS"/>
    <x v="0"/>
  </r>
  <r>
    <s v="1-2-patient_middle_name_is_present-"/>
    <n v="135"/>
    <s v="Trinity Community Hospital 203"/>
    <x v="1"/>
    <n v="12"/>
    <n v="16"/>
    <n v="75"/>
    <s v="GT"/>
    <n v="75"/>
    <s v="FAIL"/>
    <x v="0"/>
  </r>
  <r>
    <s v="1-3-patient_name_last_is_present-"/>
    <n v="135"/>
    <s v="Trinity Community Hospital 203"/>
    <x v="2"/>
    <n v="16"/>
    <n v="16"/>
    <n v="100"/>
    <s v="GT"/>
    <n v="99"/>
    <s v="PASS"/>
    <x v="0"/>
  </r>
  <r>
    <s v="1-4-patient_birth_date_is_present-_x0009_"/>
    <n v="135"/>
    <s v="Trinity Community Hospital 203"/>
    <x v="3"/>
    <n v="16"/>
    <n v="16"/>
    <n v="100"/>
    <s v="GT"/>
    <n v="99"/>
    <s v="PASS"/>
    <x v="0"/>
  </r>
  <r>
    <s v="1-5-patient_gender_is_present-"/>
    <n v="135"/>
    <s v="Trinity Community Hospital 203"/>
    <x v="4"/>
    <n v="16"/>
    <n v="16"/>
    <n v="100"/>
    <s v="GT"/>
    <n v="99"/>
    <s v="PASS"/>
    <x v="0"/>
  </r>
  <r>
    <s v="1-6-patient_address_street_is_present-"/>
    <n v="135"/>
    <s v="Trinity Community Hospital 203"/>
    <x v="5"/>
    <n v="16"/>
    <n v="16"/>
    <n v="100"/>
    <s v="GT"/>
    <n v="85"/>
    <s v="PASS"/>
    <x v="0"/>
  </r>
  <r>
    <s v="1-7-_patient_address_city_is_present-_x0009_"/>
    <n v="135"/>
    <s v="Trinity Community Hospital 203"/>
    <x v="6"/>
    <n v="16"/>
    <n v="16"/>
    <n v="100"/>
    <s v="GT"/>
    <n v="85"/>
    <s v="PASS"/>
    <x v="0"/>
  </r>
  <r>
    <s v="1-8-patient_address_state_is_present-_x0009_"/>
    <n v="135"/>
    <s v="Trinity Community Hospital 203"/>
    <x v="7"/>
    <n v="16"/>
    <n v="16"/>
    <n v="100"/>
    <s v="GT"/>
    <n v="85"/>
    <s v="PASS"/>
    <x v="0"/>
  </r>
  <r>
    <s v="1-9-patient_address_zip_code_is_present-_x0009_"/>
    <n v="135"/>
    <s v="Trinity Community Hospital 203"/>
    <x v="8"/>
    <n v="16"/>
    <n v="16"/>
    <n v="100"/>
    <s v="GT"/>
    <n v="85"/>
    <s v="PASS"/>
    <x v="0"/>
  </r>
  <r>
    <s v="1-10-patient_complete_address_is_present-"/>
    <n v="135"/>
    <s v="Trinity Community Hospital 203"/>
    <x v="9"/>
    <n v="16"/>
    <n v="16"/>
    <n v="100"/>
    <s v="GT"/>
    <n v="85"/>
    <s v="PASS"/>
    <x v="0"/>
  </r>
  <r>
    <s v="1-11-patient_race_is_present-"/>
    <n v="135"/>
    <s v="Trinity Community Hospital 203"/>
    <x v="10"/>
    <n v="16"/>
    <n v="16"/>
    <n v="100"/>
    <s v="GT"/>
    <n v="95"/>
    <s v="PASS"/>
    <x v="0"/>
  </r>
  <r>
    <s v="1-12-patient_ethnicity_is_present-"/>
    <n v="135"/>
    <s v="Trinity Community Hospital 203"/>
    <x v="11"/>
    <n v="16"/>
    <n v="16"/>
    <n v="100"/>
    <s v="GT"/>
    <n v="95"/>
    <s v="PASS"/>
    <x v="0"/>
  </r>
  <r>
    <s v="1-13-patient_phone_number_is_present-"/>
    <n v="135"/>
    <s v="Trinity Community Hospital 203"/>
    <x v="12"/>
    <n v="14"/>
    <n v="16"/>
    <n v="87.5"/>
    <s v="GT"/>
    <n v="90"/>
    <s v="FAIL"/>
    <x v="0"/>
  </r>
  <r>
    <s v="1-14-patient_email_is_present-"/>
    <n v="135"/>
    <s v="Trinity Community Hospital 203"/>
    <x v="13"/>
    <n v="3"/>
    <n v="16"/>
    <n v="18.75"/>
    <s v="GT"/>
    <n v="90"/>
    <s v="FAIL"/>
    <x v="0"/>
  </r>
  <r>
    <s v="1-15-mother’s_maiden_name_is_present-"/>
    <n v="135"/>
    <s v="Trinity Community Hospital 203"/>
    <x v="14"/>
    <n v="7"/>
    <n v="16"/>
    <n v="43.75"/>
    <s v="GT"/>
    <n v="90"/>
    <s v="FAIL"/>
    <x v="0"/>
  </r>
  <r>
    <s v="1-16-responsible_person_first_name_is_present-"/>
    <n v="135"/>
    <s v="Trinity Community Hospital 203"/>
    <x v="15"/>
    <n v="5"/>
    <n v="16"/>
    <n v="31.25"/>
    <s v="GT"/>
    <n v="90"/>
    <s v="FAIL"/>
    <x v="0"/>
  </r>
  <r>
    <s v="1-17-responsible_person_last_name_is_present-"/>
    <n v="135"/>
    <s v="Trinity Community Hospital 203"/>
    <x v="16"/>
    <n v="5"/>
    <n v="16"/>
    <n v="31.25"/>
    <s v="GT"/>
    <n v="90"/>
    <s v="FAIL"/>
    <x v="0"/>
  </r>
  <r>
    <s v="1-18-vaccine_administration_code_is_present-"/>
    <n v="135"/>
    <s v="Trinity Community Hospital 203"/>
    <x v="17"/>
    <n v="80"/>
    <n v="80"/>
    <n v="100"/>
    <s v="GT"/>
    <n v="99"/>
    <s v="PASS"/>
    <x v="0"/>
  </r>
  <r>
    <s v="1-19-vaccine_administration_date_is_present-"/>
    <n v="135"/>
    <s v="Trinity Community Hospital 203"/>
    <x v="18"/>
    <n v="80"/>
    <n v="80"/>
    <n v="100"/>
    <s v="GT"/>
    <n v="99"/>
    <s v="PASS"/>
    <x v="0"/>
  </r>
  <r>
    <s v="1-20-vaccine_information_source_(e-g-_admin/historical_indicator)_is_present-"/>
    <n v="135"/>
    <s v="Trinity Community Hospital 203"/>
    <x v="19"/>
    <n v="80"/>
    <n v="80"/>
    <n v="100"/>
    <s v="GT"/>
    <n v="99"/>
    <s v="PASS"/>
    <x v="0"/>
  </r>
  <r>
    <s v="1-21-vaccine_lot_number_is_present-"/>
    <n v="135"/>
    <s v="Trinity Community Hospital 203"/>
    <x v="20"/>
    <n v="80"/>
    <n v="80"/>
    <n v="100"/>
    <s v="GT"/>
    <n v="99"/>
    <s v="PASS"/>
    <x v="0"/>
  </r>
  <r>
    <s v="1-22-vaccine_lot_expiration_date_is_present-"/>
    <n v="135"/>
    <s v="Trinity Community Hospital 203"/>
    <x v="21"/>
    <n v="80"/>
    <n v="80"/>
    <n v="100"/>
    <s v="GT"/>
    <n v="99"/>
    <s v="PASS"/>
    <x v="0"/>
  </r>
  <r>
    <s v="1-23-vaccine_eligibility_code_is_present-"/>
    <n v="135"/>
    <s v="Trinity Community Hospital 203"/>
    <x v="22"/>
    <n v="80"/>
    <n v="80"/>
    <n v="100"/>
    <s v="GT"/>
    <n v="99"/>
    <s v="PASS"/>
    <x v="0"/>
  </r>
  <r>
    <s v="1-24-vaccine_funding_source_is_present-"/>
    <n v="135"/>
    <s v="Trinity Community Hospital 203"/>
    <x v="23"/>
    <n v="80"/>
    <n v="80"/>
    <n v="100"/>
    <s v="GT"/>
    <n v="99"/>
    <s v="PASS"/>
    <x v="0"/>
  </r>
  <r>
    <s v="2-1-patients_born_on_the_first_of_the_month_do_not_exceed_normal_distribution_of_birth_dates-"/>
    <n v="135"/>
    <s v="Trinity Community Hospital 203"/>
    <x v="24"/>
    <n v="1"/>
    <n v="16"/>
    <n v="6.25"/>
    <s v="LT"/>
    <n v="4"/>
    <s v="FAIL"/>
    <x v="0"/>
  </r>
  <r>
    <s v="2-2-patients_born_on_the_15th_of_the_month_do_not_exceed_normal_distribution_of_birth_dates-"/>
    <n v="135"/>
    <s v="Trinity Community Hospital 203"/>
    <x v="25"/>
    <n v="0"/>
    <n v="16"/>
    <n v="0"/>
    <s v="LT"/>
    <n v="4"/>
    <s v="PASS"/>
    <x v="0"/>
  </r>
  <r>
    <s v="2-3-patients_born_on_the_last_day_of_the_month_do_not_exceed_normal_distribution_of_birth_dates-"/>
    <n v="135"/>
    <s v="Trinity Community Hospital 203"/>
    <x v="26"/>
    <n v="1"/>
    <n v="16"/>
    <n v="6.25"/>
    <s v="LT"/>
    <n v="4"/>
    <s v="FAIL"/>
    <x v="0"/>
  </r>
  <r>
    <s v="2-4-patient_has_more_vaccinations_than_expected-"/>
    <n v="135"/>
    <s v="Trinity Community Hospital 203"/>
    <x v="27"/>
    <n v="0"/>
    <n v="16"/>
    <n v="0"/>
    <s v="LT"/>
    <n v="1"/>
    <s v="PASS"/>
    <x v="0"/>
  </r>
  <r>
    <s v="2-5-vaccine_administration_date_is_after_vaccine_lot_expiration_date-"/>
    <n v="135"/>
    <s v="Trinity Community Hospital 203"/>
    <x v="28"/>
    <n v="0"/>
    <n v="80"/>
    <n v="0"/>
    <s v="LT"/>
    <n v="1"/>
    <s v="PASS"/>
    <x v="0"/>
  </r>
  <r>
    <s v="2-6-vaccine_administration_date_is_before_birth_date-"/>
    <n v="135"/>
    <s v="Trinity Community Hospital 203"/>
    <x v="29"/>
    <n v="0"/>
    <n v="80"/>
    <n v="0"/>
    <s v="LT"/>
    <n v="1"/>
    <s v="PASS"/>
    <x v="0"/>
  </r>
  <r>
    <s v="2-7-vaccine_administration_dates_on_the_first_day_of_the_month_do_not_exceed_normal_distribution_of_administrations_dates-"/>
    <n v="135"/>
    <s v="Trinity Community Hospital 203"/>
    <x v="30"/>
    <n v="0"/>
    <n v="80"/>
    <n v="0"/>
    <s v="LT"/>
    <n v="4"/>
    <s v="PASS"/>
    <x v="0"/>
  </r>
  <r>
    <s v="2-8-vaccine_administration_dates_on_the_15th_of_the_month_do_not_exceed_normal_distribution_of_administration_dates-"/>
    <n v="135"/>
    <s v="Trinity Community Hospital 203"/>
    <x v="31"/>
    <n v="1"/>
    <n v="80"/>
    <n v="1.25"/>
    <s v="LT"/>
    <n v="4"/>
    <s v="PASS"/>
    <x v="0"/>
  </r>
  <r>
    <s v="2-9-vaccine_administration_dates_on_the_last_day_of_the_month_do_not_exceed_normal_distribution_of_administration_dates-"/>
    <n v="135"/>
    <s v="Trinity Community Hospital 203"/>
    <x v="32"/>
    <n v="3"/>
    <n v="80"/>
    <n v="3.75"/>
    <s v="LT"/>
    <n v="4"/>
    <s v="PASS"/>
    <x v="0"/>
  </r>
  <r>
    <s v="2-10-vaccine_administration_code_was_administered_at_an_improbable_age-"/>
    <n v="135"/>
    <s v="Trinity Community Hospital 203"/>
    <x v="33"/>
    <n v="1"/>
    <n v="80"/>
    <n v="1.25"/>
    <s v="LT"/>
    <n v="1"/>
    <s v="FAIL"/>
    <x v="0"/>
  </r>
  <r>
    <s v="2-11-vaccine_administration_code_is_not_specific_for_administered_vaccination_event-"/>
    <n v="135"/>
    <s v="Trinity Community Hospital 203"/>
    <x v="34"/>
    <n v="0"/>
    <n v="80"/>
    <n v="0"/>
    <s v="LT"/>
    <n v="1"/>
    <s v="PASS"/>
    <x v="0"/>
  </r>
  <r>
    <s v="2-12-vaccine_lot_number_has_an_invalid_prefix-"/>
    <n v="135"/>
    <s v="Trinity Community Hospital 203"/>
    <x v="35"/>
    <n v="0"/>
    <n v="80"/>
    <n v="0"/>
    <s v="LT"/>
    <n v="1"/>
    <s v="PASS"/>
    <x v="0"/>
  </r>
  <r>
    <s v="2-13-vaccine_lot_number_has_an_invalid_infix-"/>
    <n v="135"/>
    <s v="Trinity Community Hospital 203"/>
    <x v="36"/>
    <n v="0"/>
    <n v="80"/>
    <n v="0"/>
    <s v="LT"/>
    <n v="1"/>
    <s v="PASS"/>
    <x v="0"/>
  </r>
  <r>
    <s v="2-14-vaccine_lot_number_has_an_invalid_suffix-"/>
    <n v="135"/>
    <s v="Trinity Community Hospital 203"/>
    <x v="37"/>
    <n v="0"/>
    <n v="80"/>
    <n v="0"/>
    <s v="LT"/>
    <n v="1"/>
    <s v="PASS"/>
    <x v="0"/>
  </r>
  <r>
    <s v="2-15-vaccine_lot_number_contains_at_least_one_invalid_character-"/>
    <n v="135"/>
    <s v="Trinity Community Hospital 203"/>
    <x v="38"/>
    <n v="0"/>
    <n v="80"/>
    <n v="0"/>
    <s v="LT"/>
    <n v="1"/>
    <s v="PASS"/>
    <x v="0"/>
  </r>
  <r>
    <s v="2-16-vaccine_lot_number_is_too_short-"/>
    <n v="135"/>
    <s v="Trinity Community Hospital 203"/>
    <x v="39"/>
    <n v="0"/>
    <n v="80"/>
    <n v="0"/>
    <s v="LT"/>
    <n v="1"/>
    <s v="PASS"/>
    <x v="0"/>
  </r>
  <r>
    <s v="2-17-vaccine_administration_code_is_unrecognized-"/>
    <n v="135"/>
    <s v="Trinity Community Hospital 203"/>
    <x v="40"/>
    <n v="0"/>
    <n v="80"/>
    <n v="0"/>
    <s v="LT"/>
    <n v="1"/>
    <s v="PASS"/>
    <x v="0"/>
  </r>
  <r>
    <s v="2-18-vaccine_manufacturer_is_unrecognized-"/>
    <n v="135"/>
    <s v="Trinity Community Hospital 203"/>
    <x v="41"/>
    <n v="0"/>
    <n v="80"/>
    <n v="0"/>
    <s v="LT"/>
    <n v="1"/>
    <s v="PASS"/>
    <x v="0"/>
  </r>
  <r>
    <s v="2-19-vaccine_administration_route_is_unrecognized-"/>
    <n v="135"/>
    <s v="Trinity Community Hospital 203"/>
    <x v="42"/>
    <n v="0"/>
    <n v="80"/>
    <n v="0"/>
    <s v="LT"/>
    <n v="1"/>
    <s v="PASS"/>
    <x v="0"/>
  </r>
  <r>
    <s v="2-20-vaccine_body_site_is_unrecognized-"/>
    <n v="135"/>
    <s v="Trinity Community Hospital 203"/>
    <x v="43"/>
    <n v="0"/>
    <n v="80"/>
    <n v="0"/>
    <s v="LT"/>
    <n v="1"/>
    <s v="PASS"/>
    <x v="0"/>
  </r>
  <r>
    <s v="2-21-vaccination_information_source_is_administered_but_appeared_to_be_historical-"/>
    <n v="135"/>
    <s v="Trinity Community Hospital 203"/>
    <x v="44"/>
    <n v="0"/>
    <n v="80"/>
    <n v="0"/>
    <s v="NONE"/>
    <s v="NONE"/>
    <s v="NONE"/>
    <x v="0"/>
  </r>
  <r>
    <s v="2-22-_funding_source_does_not_match_eligibility_code"/>
    <n v="135"/>
    <s v="Trinity Community Hospital 203"/>
    <x v="45"/>
    <n v="19"/>
    <n v="80"/>
    <n v="23.75"/>
    <s v="NONE"/>
    <s v="NONE"/>
    <s v="NONE"/>
    <x v="0"/>
  </r>
  <r>
    <s v="3-1-administered_vaccination_events_are_entered_into_the_iis_within_one_calendar_day_from_administration_date-"/>
    <n v="135"/>
    <s v="Trinity Community Hospital 203"/>
    <x v="46"/>
    <n v="71"/>
    <n v="80"/>
    <n v="88.75"/>
    <s v="GT"/>
    <n v="95"/>
    <s v="FAIL"/>
    <x v="0"/>
  </r>
  <r>
    <s v="3-2-patient_entry_into_iis_≤30_days_from_birth"/>
    <n v="135"/>
    <s v="Trinity Community Hospital 203"/>
    <x v="47"/>
    <n v="12"/>
    <n v="16"/>
    <n v="75"/>
    <s v="GT"/>
    <n v="95"/>
    <s v="FAIL"/>
    <x v="0"/>
  </r>
  <r>
    <s v="3-3-patient_entry_into_iis_30–45_days_from_birth"/>
    <n v="135"/>
    <s v="Trinity Community Hospital 203"/>
    <x v="48"/>
    <n v="0"/>
    <n v="16"/>
    <n v="0"/>
    <s v="LT"/>
    <n v="5"/>
    <s v="PASS"/>
    <x v="0"/>
  </r>
  <r>
    <s v="3-4-patient_entry_into_iis_45–60_days_from_birth"/>
    <n v="135"/>
    <s v="Trinity Community Hospital 203"/>
    <x v="49"/>
    <n v="0"/>
    <n v="16"/>
    <n v="0"/>
    <s v="LT"/>
    <n v="5"/>
    <s v="PASS"/>
    <x v="0"/>
  </r>
  <r>
    <s v="3-5-patient_entry_into_iis_&gt;_60_days_from_birth"/>
    <n v="135"/>
    <s v="Trinity Community Hospital 203"/>
    <x v="50"/>
    <n v="4"/>
    <n v="16"/>
    <n v="25"/>
    <s v="LT"/>
    <n v="5"/>
    <s v="FAIL"/>
    <x v="0"/>
  </r>
  <r>
    <s v="3-6-administered_dose_entry_into_iis_2-7_days_from_admin_date"/>
    <n v="135"/>
    <s v="Trinity Community Hospital 203"/>
    <x v="51"/>
    <n v="4"/>
    <n v="80"/>
    <n v="5"/>
    <s v="LT"/>
    <n v="5"/>
    <s v="FAIL"/>
    <x v="0"/>
  </r>
  <r>
    <s v="3-7-administered_dose_entry_into_iis_8-14_days_from_admin_date"/>
    <n v="135"/>
    <s v="Trinity Community Hospital 203"/>
    <x v="52"/>
    <n v="0"/>
    <n v="80"/>
    <n v="0"/>
    <s v="LT"/>
    <n v="5"/>
    <s v="PASS"/>
    <x v="0"/>
  </r>
  <r>
    <s v="3-8-administered_dose_entry_into_iis_&gt;_14_days_from_admin_date"/>
    <n v="135"/>
    <s v="Trinity Community Hospital 203"/>
    <x v="53"/>
    <n v="5"/>
    <n v="80"/>
    <n v="6.25"/>
    <s v="LT"/>
    <n v="5"/>
    <s v="FAIL"/>
    <x v="0"/>
  </r>
  <r>
    <s v="1-1-patient_first_name_is_present-"/>
    <n v="101"/>
    <s v="Trinity Community Hospital 413"/>
    <x v="0"/>
    <n v="21"/>
    <n v="21"/>
    <n v="100"/>
    <s v="GT"/>
    <n v="99"/>
    <s v="PASS"/>
    <x v="0"/>
  </r>
  <r>
    <s v="1-2-patient_middle_name_is_present-"/>
    <n v="101"/>
    <s v="Trinity Community Hospital 413"/>
    <x v="1"/>
    <n v="10"/>
    <n v="21"/>
    <n v="47.62"/>
    <s v="GT"/>
    <n v="75"/>
    <s v="FAIL"/>
    <x v="0"/>
  </r>
  <r>
    <s v="1-3-patient_name_last_is_present-"/>
    <n v="101"/>
    <s v="Trinity Community Hospital 413"/>
    <x v="2"/>
    <n v="21"/>
    <n v="21"/>
    <n v="100"/>
    <s v="GT"/>
    <n v="99"/>
    <s v="PASS"/>
    <x v="0"/>
  </r>
  <r>
    <s v="1-4-patient_birth_date_is_present-_x0009_"/>
    <n v="101"/>
    <s v="Trinity Community Hospital 413"/>
    <x v="3"/>
    <n v="21"/>
    <n v="21"/>
    <n v="100"/>
    <s v="GT"/>
    <n v="99"/>
    <s v="PASS"/>
    <x v="0"/>
  </r>
  <r>
    <s v="1-5-patient_gender_is_present-"/>
    <n v="101"/>
    <s v="Trinity Community Hospital 413"/>
    <x v="4"/>
    <n v="21"/>
    <n v="21"/>
    <n v="100"/>
    <s v="GT"/>
    <n v="99"/>
    <s v="PASS"/>
    <x v="0"/>
  </r>
  <r>
    <s v="1-6-patient_address_street_is_present-"/>
    <n v="101"/>
    <s v="Trinity Community Hospital 413"/>
    <x v="5"/>
    <n v="21"/>
    <n v="21"/>
    <n v="100"/>
    <s v="GT"/>
    <n v="85"/>
    <s v="PASS"/>
    <x v="0"/>
  </r>
  <r>
    <s v="1-7-_patient_address_city_is_present-_x0009_"/>
    <n v="101"/>
    <s v="Trinity Community Hospital 413"/>
    <x v="6"/>
    <n v="21"/>
    <n v="21"/>
    <n v="100"/>
    <s v="GT"/>
    <n v="85"/>
    <s v="PASS"/>
    <x v="0"/>
  </r>
  <r>
    <s v="1-8-patient_address_state_is_present-_x0009_"/>
    <n v="101"/>
    <s v="Trinity Community Hospital 413"/>
    <x v="7"/>
    <n v="21"/>
    <n v="21"/>
    <n v="100"/>
    <s v="GT"/>
    <n v="85"/>
    <s v="PASS"/>
    <x v="0"/>
  </r>
  <r>
    <s v="1-9-patient_address_zip_code_is_present-_x0009_"/>
    <n v="101"/>
    <s v="Trinity Community Hospital 413"/>
    <x v="8"/>
    <n v="21"/>
    <n v="21"/>
    <n v="100"/>
    <s v="GT"/>
    <n v="85"/>
    <s v="PASS"/>
    <x v="0"/>
  </r>
  <r>
    <s v="1-10-patient_complete_address_is_present-"/>
    <n v="101"/>
    <s v="Trinity Community Hospital 413"/>
    <x v="9"/>
    <n v="21"/>
    <n v="21"/>
    <n v="100"/>
    <s v="GT"/>
    <n v="85"/>
    <s v="PASS"/>
    <x v="0"/>
  </r>
  <r>
    <s v="1-11-patient_race_is_present-"/>
    <n v="101"/>
    <s v="Trinity Community Hospital 413"/>
    <x v="10"/>
    <n v="21"/>
    <n v="21"/>
    <n v="100"/>
    <s v="GT"/>
    <n v="95"/>
    <s v="PASS"/>
    <x v="0"/>
  </r>
  <r>
    <s v="1-12-patient_ethnicity_is_present-"/>
    <n v="101"/>
    <s v="Trinity Community Hospital 413"/>
    <x v="11"/>
    <n v="21"/>
    <n v="21"/>
    <n v="100"/>
    <s v="GT"/>
    <n v="95"/>
    <s v="PASS"/>
    <x v="0"/>
  </r>
  <r>
    <s v="1-13-patient_phone_number_is_present-"/>
    <n v="101"/>
    <s v="Trinity Community Hospital 413"/>
    <x v="12"/>
    <n v="21"/>
    <n v="21"/>
    <n v="100"/>
    <s v="GT"/>
    <n v="90"/>
    <s v="PASS"/>
    <x v="0"/>
  </r>
  <r>
    <s v="1-14-patient_email_is_present-"/>
    <n v="101"/>
    <s v="Trinity Community Hospital 413"/>
    <x v="13"/>
    <n v="9"/>
    <n v="21"/>
    <n v="42.86"/>
    <s v="GT"/>
    <n v="90"/>
    <s v="FAIL"/>
    <x v="0"/>
  </r>
  <r>
    <s v="1-15-mother’s_maiden_name_is_present-"/>
    <n v="101"/>
    <s v="Trinity Community Hospital 413"/>
    <x v="14"/>
    <n v="5"/>
    <n v="21"/>
    <n v="23.81"/>
    <s v="GT"/>
    <n v="90"/>
    <s v="FAIL"/>
    <x v="0"/>
  </r>
  <r>
    <s v="1-16-responsible_person_first_name_is_present-"/>
    <n v="101"/>
    <s v="Trinity Community Hospital 413"/>
    <x v="15"/>
    <n v="17"/>
    <n v="21"/>
    <n v="80.95"/>
    <s v="GT"/>
    <n v="90"/>
    <s v="FAIL"/>
    <x v="0"/>
  </r>
  <r>
    <s v="1-17-responsible_person_last_name_is_present-"/>
    <n v="101"/>
    <s v="Trinity Community Hospital 413"/>
    <x v="16"/>
    <n v="17"/>
    <n v="21"/>
    <n v="80.95"/>
    <s v="GT"/>
    <n v="90"/>
    <s v="FAIL"/>
    <x v="0"/>
  </r>
  <r>
    <s v="1-18-vaccine_administration_code_is_present-"/>
    <n v="101"/>
    <s v="Trinity Community Hospital 413"/>
    <x v="17"/>
    <n v="195"/>
    <n v="195"/>
    <n v="100"/>
    <s v="GT"/>
    <n v="99"/>
    <s v="PASS"/>
    <x v="0"/>
  </r>
  <r>
    <s v="1-19-vaccine_administration_date_is_present-"/>
    <n v="101"/>
    <s v="Trinity Community Hospital 413"/>
    <x v="18"/>
    <n v="195"/>
    <n v="195"/>
    <n v="100"/>
    <s v="GT"/>
    <n v="99"/>
    <s v="PASS"/>
    <x v="0"/>
  </r>
  <r>
    <s v="1-20-vaccine_information_source_(e-g-_admin/historical_indicator)_is_present-"/>
    <n v="101"/>
    <s v="Trinity Community Hospital 413"/>
    <x v="19"/>
    <n v="195"/>
    <n v="195"/>
    <n v="100"/>
    <s v="GT"/>
    <n v="99"/>
    <s v="PASS"/>
    <x v="0"/>
  </r>
  <r>
    <s v="1-21-vaccine_lot_number_is_present-"/>
    <n v="101"/>
    <s v="Trinity Community Hospital 413"/>
    <x v="20"/>
    <n v="195"/>
    <n v="195"/>
    <n v="100"/>
    <s v="GT"/>
    <n v="99"/>
    <s v="PASS"/>
    <x v="0"/>
  </r>
  <r>
    <s v="1-22-vaccine_lot_expiration_date_is_present-"/>
    <n v="101"/>
    <s v="Trinity Community Hospital 413"/>
    <x v="21"/>
    <n v="195"/>
    <n v="195"/>
    <n v="100"/>
    <s v="GT"/>
    <n v="99"/>
    <s v="PASS"/>
    <x v="0"/>
  </r>
  <r>
    <s v="1-23-vaccine_eligibility_code_is_present-"/>
    <n v="101"/>
    <s v="Trinity Community Hospital 413"/>
    <x v="22"/>
    <n v="195"/>
    <n v="195"/>
    <n v="100"/>
    <s v="GT"/>
    <n v="99"/>
    <s v="PASS"/>
    <x v="0"/>
  </r>
  <r>
    <s v="1-24-vaccine_funding_source_is_present-"/>
    <n v="101"/>
    <s v="Trinity Community Hospital 413"/>
    <x v="23"/>
    <n v="195"/>
    <n v="195"/>
    <n v="100"/>
    <s v="GT"/>
    <n v="99"/>
    <s v="PASS"/>
    <x v="0"/>
  </r>
  <r>
    <s v="2-1-patients_born_on_the_first_of_the_month_do_not_exceed_normal_distribution_of_birth_dates-"/>
    <n v="101"/>
    <s v="Trinity Community Hospital 413"/>
    <x v="24"/>
    <n v="0"/>
    <n v="21"/>
    <n v="0"/>
    <s v="LT"/>
    <n v="4"/>
    <s v="PASS"/>
    <x v="0"/>
  </r>
  <r>
    <s v="2-2-patients_born_on_the_15th_of_the_month_do_not_exceed_normal_distribution_of_birth_dates-"/>
    <n v="101"/>
    <s v="Trinity Community Hospital 413"/>
    <x v="25"/>
    <n v="0"/>
    <n v="21"/>
    <n v="0"/>
    <s v="LT"/>
    <n v="4"/>
    <s v="PASS"/>
    <x v="0"/>
  </r>
  <r>
    <s v="2-3-patients_born_on_the_last_day_of_the_month_do_not_exceed_normal_distribution_of_birth_dates-"/>
    <n v="101"/>
    <s v="Trinity Community Hospital 413"/>
    <x v="26"/>
    <n v="0"/>
    <n v="21"/>
    <n v="0"/>
    <s v="LT"/>
    <n v="4"/>
    <s v="PASS"/>
    <x v="0"/>
  </r>
  <r>
    <s v="2-4-patient_has_more_vaccinations_than_expected-"/>
    <n v="101"/>
    <s v="Trinity Community Hospital 413"/>
    <x v="27"/>
    <n v="0"/>
    <n v="21"/>
    <n v="0"/>
    <s v="LT"/>
    <n v="1"/>
    <s v="PASS"/>
    <x v="0"/>
  </r>
  <r>
    <s v="2-5-vaccine_administration_date_is_after_vaccine_lot_expiration_date-"/>
    <n v="101"/>
    <s v="Trinity Community Hospital 413"/>
    <x v="28"/>
    <n v="0"/>
    <n v="195"/>
    <n v="0"/>
    <s v="LT"/>
    <n v="1"/>
    <s v="PASS"/>
    <x v="0"/>
  </r>
  <r>
    <s v="2-6-vaccine_administration_date_is_before_birth_date-"/>
    <n v="101"/>
    <s v="Trinity Community Hospital 413"/>
    <x v="29"/>
    <n v="0"/>
    <n v="195"/>
    <n v="0"/>
    <s v="LT"/>
    <n v="1"/>
    <s v="PASS"/>
    <x v="0"/>
  </r>
  <r>
    <s v="2-7-vaccine_administration_dates_on_the_first_day_of_the_month_do_not_exceed_normal_distribution_of_administrations_dates-"/>
    <n v="101"/>
    <s v="Trinity Community Hospital 413"/>
    <x v="30"/>
    <n v="7"/>
    <n v="195"/>
    <n v="3.59"/>
    <s v="LT"/>
    <n v="4"/>
    <s v="PASS"/>
    <x v="0"/>
  </r>
  <r>
    <s v="2-8-vaccine_administration_dates_on_the_15th_of_the_month_do_not_exceed_normal_distribution_of_administration_dates-"/>
    <n v="101"/>
    <s v="Trinity Community Hospital 413"/>
    <x v="31"/>
    <n v="0"/>
    <n v="195"/>
    <n v="0"/>
    <s v="LT"/>
    <n v="4"/>
    <s v="PASS"/>
    <x v="0"/>
  </r>
  <r>
    <s v="2-9-vaccine_administration_dates_on_the_last_day_of_the_month_do_not_exceed_normal_distribution_of_administration_dates-"/>
    <n v="101"/>
    <s v="Trinity Community Hospital 413"/>
    <x v="32"/>
    <n v="9"/>
    <n v="195"/>
    <n v="4.62"/>
    <s v="LT"/>
    <n v="4"/>
    <s v="FAIL"/>
    <x v="0"/>
  </r>
  <r>
    <s v="2-10-vaccine_administration_code_was_administered_at_an_improbable_age-"/>
    <n v="101"/>
    <s v="Trinity Community Hospital 413"/>
    <x v="33"/>
    <n v="0"/>
    <n v="195"/>
    <n v="0"/>
    <s v="LT"/>
    <n v="1"/>
    <s v="PASS"/>
    <x v="0"/>
  </r>
  <r>
    <s v="2-11-vaccine_administration_code_is_not_specific_for_administered_vaccination_event-"/>
    <n v="101"/>
    <s v="Trinity Community Hospital 413"/>
    <x v="34"/>
    <n v="0"/>
    <n v="195"/>
    <n v="0"/>
    <s v="LT"/>
    <n v="1"/>
    <s v="PASS"/>
    <x v="0"/>
  </r>
  <r>
    <s v="2-12-vaccine_lot_number_has_an_invalid_prefix-"/>
    <n v="101"/>
    <s v="Trinity Community Hospital 413"/>
    <x v="35"/>
    <n v="0"/>
    <n v="195"/>
    <n v="0"/>
    <s v="LT"/>
    <n v="1"/>
    <s v="PASS"/>
    <x v="0"/>
  </r>
  <r>
    <s v="2-13-vaccine_lot_number_has_an_invalid_infix-"/>
    <n v="101"/>
    <s v="Trinity Community Hospital 413"/>
    <x v="36"/>
    <n v="0"/>
    <n v="195"/>
    <n v="0"/>
    <s v="LT"/>
    <n v="1"/>
    <s v="PASS"/>
    <x v="0"/>
  </r>
  <r>
    <s v="2-14-vaccine_lot_number_has_an_invalid_suffix-"/>
    <n v="101"/>
    <s v="Trinity Community Hospital 413"/>
    <x v="37"/>
    <n v="0"/>
    <n v="195"/>
    <n v="0"/>
    <s v="LT"/>
    <n v="1"/>
    <s v="PASS"/>
    <x v="0"/>
  </r>
  <r>
    <s v="2-15-vaccine_lot_number_contains_at_least_one_invalid_character-"/>
    <n v="101"/>
    <s v="Trinity Community Hospital 413"/>
    <x v="38"/>
    <n v="0"/>
    <n v="195"/>
    <n v="0"/>
    <s v="LT"/>
    <n v="1"/>
    <s v="PASS"/>
    <x v="0"/>
  </r>
  <r>
    <s v="2-16-vaccine_lot_number_is_too_short-"/>
    <n v="101"/>
    <s v="Trinity Community Hospital 413"/>
    <x v="39"/>
    <n v="0"/>
    <n v="195"/>
    <n v="0"/>
    <s v="LT"/>
    <n v="1"/>
    <s v="PASS"/>
    <x v="0"/>
  </r>
  <r>
    <s v="2-17-vaccine_administration_code_is_unrecognized-"/>
    <n v="101"/>
    <s v="Trinity Community Hospital 413"/>
    <x v="40"/>
    <n v="0"/>
    <n v="195"/>
    <n v="0"/>
    <s v="LT"/>
    <n v="1"/>
    <s v="PASS"/>
    <x v="0"/>
  </r>
  <r>
    <s v="2-18-vaccine_manufacturer_is_unrecognized-"/>
    <n v="101"/>
    <s v="Trinity Community Hospital 413"/>
    <x v="41"/>
    <n v="0"/>
    <n v="195"/>
    <n v="0"/>
    <s v="LT"/>
    <n v="1"/>
    <s v="PASS"/>
    <x v="0"/>
  </r>
  <r>
    <s v="2-19-vaccine_administration_route_is_unrecognized-"/>
    <n v="101"/>
    <s v="Trinity Community Hospital 413"/>
    <x v="42"/>
    <n v="0"/>
    <n v="195"/>
    <n v="0"/>
    <s v="LT"/>
    <n v="1"/>
    <s v="PASS"/>
    <x v="0"/>
  </r>
  <r>
    <s v="2-20-vaccine_body_site_is_unrecognized-"/>
    <n v="101"/>
    <s v="Trinity Community Hospital 413"/>
    <x v="43"/>
    <n v="0"/>
    <n v="195"/>
    <n v="0"/>
    <s v="LT"/>
    <n v="1"/>
    <s v="PASS"/>
    <x v="0"/>
  </r>
  <r>
    <s v="2-21-vaccination_information_source_is_administered_but_appeared_to_be_historical-"/>
    <n v="101"/>
    <s v="Trinity Community Hospital 413"/>
    <x v="44"/>
    <n v="0"/>
    <n v="195"/>
    <n v="0"/>
    <s v="NONE"/>
    <s v="NONE"/>
    <s v="NONE"/>
    <x v="0"/>
  </r>
  <r>
    <s v="2-22-_funding_source_does_not_match_eligibility_code"/>
    <n v="101"/>
    <s v="Trinity Community Hospital 413"/>
    <x v="45"/>
    <n v="7"/>
    <n v="195"/>
    <n v="3.59"/>
    <s v="NONE"/>
    <s v="NONE"/>
    <s v="NONE"/>
    <x v="0"/>
  </r>
  <r>
    <s v="3-1-administered_vaccination_events_are_entered_into_the_iis_within_one_calendar_day_from_administration_date-"/>
    <n v="101"/>
    <s v="Trinity Community Hospital 413"/>
    <x v="46"/>
    <n v="194"/>
    <n v="195"/>
    <n v="99.49"/>
    <s v="GT"/>
    <n v="95"/>
    <s v="PASS"/>
    <x v="0"/>
  </r>
  <r>
    <s v="3-2-patient_entry_into_iis_≤30_days_from_birth"/>
    <n v="101"/>
    <s v="Trinity Community Hospital 413"/>
    <x v="47"/>
    <n v="18"/>
    <n v="21"/>
    <n v="85.71"/>
    <s v="GT"/>
    <n v="95"/>
    <s v="FAIL"/>
    <x v="0"/>
  </r>
  <r>
    <s v="3-3-patient_entry_into_iis_30–45_days_from_birth"/>
    <n v="101"/>
    <s v="Trinity Community Hospital 413"/>
    <x v="48"/>
    <n v="0"/>
    <n v="21"/>
    <n v="0"/>
    <s v="LT"/>
    <n v="5"/>
    <s v="PASS"/>
    <x v="0"/>
  </r>
  <r>
    <s v="3-4-patient_entry_into_iis_45–60_days_from_birth"/>
    <n v="101"/>
    <s v="Trinity Community Hospital 413"/>
    <x v="49"/>
    <n v="0"/>
    <n v="21"/>
    <n v="0"/>
    <s v="LT"/>
    <n v="5"/>
    <s v="PASS"/>
    <x v="0"/>
  </r>
  <r>
    <s v="3-5-patient_entry_into_iis_&gt;_60_days_from_birth"/>
    <n v="101"/>
    <s v="Trinity Community Hospital 413"/>
    <x v="50"/>
    <n v="3"/>
    <n v="21"/>
    <n v="14.29"/>
    <s v="LT"/>
    <n v="5"/>
    <s v="FAIL"/>
    <x v="0"/>
  </r>
  <r>
    <s v="3-6-administered_dose_entry_into_iis_2-7_days_from_admin_date"/>
    <n v="101"/>
    <s v="Trinity Community Hospital 413"/>
    <x v="51"/>
    <n v="1"/>
    <n v="195"/>
    <n v="0.51"/>
    <s v="LT"/>
    <n v="5"/>
    <s v="PASS"/>
    <x v="0"/>
  </r>
  <r>
    <s v="3-7-administered_dose_entry_into_iis_8-14_days_from_admin_date"/>
    <n v="101"/>
    <s v="Trinity Community Hospital 413"/>
    <x v="52"/>
    <n v="0"/>
    <n v="195"/>
    <n v="0"/>
    <s v="LT"/>
    <n v="5"/>
    <s v="PASS"/>
    <x v="0"/>
  </r>
  <r>
    <s v="3-8-administered_dose_entry_into_iis_&gt;_14_days_from_admin_date"/>
    <n v="101"/>
    <s v="Trinity Community Hospital 413"/>
    <x v="53"/>
    <n v="0"/>
    <n v="195"/>
    <n v="0"/>
    <s v="LT"/>
    <n v="5"/>
    <s v="PASS"/>
    <x v="0"/>
  </r>
  <r>
    <s v="1-1-patient_first_name_is_present-"/>
    <n v="201"/>
    <s v="Trinity General Hospital 191"/>
    <x v="0"/>
    <n v="2"/>
    <n v="2"/>
    <n v="100"/>
    <s v="GT"/>
    <n v="99"/>
    <s v="PASS"/>
    <x v="0"/>
  </r>
  <r>
    <s v="1-2-patient_middle_name_is_present-"/>
    <n v="201"/>
    <s v="Trinity General Hospital 191"/>
    <x v="1"/>
    <n v="1"/>
    <n v="2"/>
    <n v="50"/>
    <s v="GT"/>
    <n v="75"/>
    <s v="FAIL"/>
    <x v="0"/>
  </r>
  <r>
    <s v="1-3-patient_name_last_is_present-"/>
    <n v="201"/>
    <s v="Trinity General Hospital 191"/>
    <x v="2"/>
    <n v="2"/>
    <n v="2"/>
    <n v="100"/>
    <s v="GT"/>
    <n v="99"/>
    <s v="PASS"/>
    <x v="0"/>
  </r>
  <r>
    <s v="1-4-patient_birth_date_is_present-_x0009_"/>
    <n v="201"/>
    <s v="Trinity General Hospital 191"/>
    <x v="3"/>
    <n v="2"/>
    <n v="2"/>
    <n v="100"/>
    <s v="GT"/>
    <n v="99"/>
    <s v="PASS"/>
    <x v="0"/>
  </r>
  <r>
    <s v="1-5-patient_gender_is_present-"/>
    <n v="201"/>
    <s v="Trinity General Hospital 191"/>
    <x v="4"/>
    <n v="2"/>
    <n v="2"/>
    <n v="100"/>
    <s v="GT"/>
    <n v="99"/>
    <s v="PASS"/>
    <x v="0"/>
  </r>
  <r>
    <s v="1-6-patient_address_street_is_present-"/>
    <n v="201"/>
    <s v="Trinity General Hospital 191"/>
    <x v="5"/>
    <n v="2"/>
    <n v="2"/>
    <n v="100"/>
    <s v="GT"/>
    <n v="85"/>
    <s v="PASS"/>
    <x v="0"/>
  </r>
  <r>
    <s v="1-7-_patient_address_city_is_present-_x0009_"/>
    <n v="201"/>
    <s v="Trinity General Hospital 191"/>
    <x v="6"/>
    <n v="2"/>
    <n v="2"/>
    <n v="100"/>
    <s v="GT"/>
    <n v="85"/>
    <s v="PASS"/>
    <x v="0"/>
  </r>
  <r>
    <s v="1-8-patient_address_state_is_present-_x0009_"/>
    <n v="201"/>
    <s v="Trinity General Hospital 191"/>
    <x v="7"/>
    <n v="2"/>
    <n v="2"/>
    <n v="100"/>
    <s v="GT"/>
    <n v="85"/>
    <s v="PASS"/>
    <x v="0"/>
  </r>
  <r>
    <s v="1-9-patient_address_zip_code_is_present-_x0009_"/>
    <n v="201"/>
    <s v="Trinity General Hospital 191"/>
    <x v="8"/>
    <n v="2"/>
    <n v="2"/>
    <n v="100"/>
    <s v="GT"/>
    <n v="85"/>
    <s v="PASS"/>
    <x v="0"/>
  </r>
  <r>
    <s v="1-10-patient_complete_address_is_present-"/>
    <n v="201"/>
    <s v="Trinity General Hospital 191"/>
    <x v="9"/>
    <n v="2"/>
    <n v="2"/>
    <n v="100"/>
    <s v="GT"/>
    <n v="85"/>
    <s v="PASS"/>
    <x v="0"/>
  </r>
  <r>
    <s v="1-11-patient_race_is_present-"/>
    <n v="201"/>
    <s v="Trinity General Hospital 191"/>
    <x v="10"/>
    <n v="2"/>
    <n v="2"/>
    <n v="100"/>
    <s v="GT"/>
    <n v="95"/>
    <s v="PASS"/>
    <x v="0"/>
  </r>
  <r>
    <s v="1-12-patient_ethnicity_is_present-"/>
    <n v="201"/>
    <s v="Trinity General Hospital 191"/>
    <x v="11"/>
    <n v="2"/>
    <n v="2"/>
    <n v="100"/>
    <s v="GT"/>
    <n v="95"/>
    <s v="PASS"/>
    <x v="0"/>
  </r>
  <r>
    <s v="1-13-patient_phone_number_is_present-"/>
    <n v="201"/>
    <s v="Trinity General Hospital 191"/>
    <x v="12"/>
    <n v="2"/>
    <n v="2"/>
    <n v="100"/>
    <s v="GT"/>
    <n v="90"/>
    <s v="PASS"/>
    <x v="0"/>
  </r>
  <r>
    <s v="1-14-patient_email_is_present-"/>
    <n v="201"/>
    <s v="Trinity General Hospital 191"/>
    <x v="13"/>
    <n v="1"/>
    <n v="2"/>
    <n v="50"/>
    <s v="GT"/>
    <n v="90"/>
    <s v="FAIL"/>
    <x v="0"/>
  </r>
  <r>
    <s v="1-15-mother’s_maiden_name_is_present-"/>
    <n v="201"/>
    <s v="Trinity General Hospital 191"/>
    <x v="14"/>
    <n v="1"/>
    <n v="2"/>
    <n v="50"/>
    <s v="GT"/>
    <n v="90"/>
    <s v="FAIL"/>
    <x v="0"/>
  </r>
  <r>
    <s v="1-16-responsible_person_first_name_is_present-"/>
    <n v="201"/>
    <s v="Trinity General Hospital 191"/>
    <x v="15"/>
    <n v="1"/>
    <n v="2"/>
    <n v="50"/>
    <s v="GT"/>
    <n v="90"/>
    <s v="FAIL"/>
    <x v="0"/>
  </r>
  <r>
    <s v="1-17-responsible_person_last_name_is_present-"/>
    <n v="201"/>
    <s v="Trinity General Hospital 191"/>
    <x v="16"/>
    <n v="1"/>
    <n v="2"/>
    <n v="50"/>
    <s v="GT"/>
    <n v="90"/>
    <s v="FAIL"/>
    <x v="0"/>
  </r>
  <r>
    <s v="1-18-vaccine_administration_code_is_present-"/>
    <n v="201"/>
    <s v="Trinity General Hospital 191"/>
    <x v="17"/>
    <n v="15"/>
    <n v="15"/>
    <n v="100"/>
    <s v="GT"/>
    <n v="99"/>
    <s v="PASS"/>
    <x v="0"/>
  </r>
  <r>
    <s v="1-19-vaccine_administration_date_is_present-"/>
    <n v="201"/>
    <s v="Trinity General Hospital 191"/>
    <x v="18"/>
    <n v="15"/>
    <n v="15"/>
    <n v="100"/>
    <s v="GT"/>
    <n v="99"/>
    <s v="PASS"/>
    <x v="0"/>
  </r>
  <r>
    <s v="1-20-vaccine_information_source_(e-g-_admin/historical_indicator)_is_present-"/>
    <n v="201"/>
    <s v="Trinity General Hospital 191"/>
    <x v="19"/>
    <n v="15"/>
    <n v="15"/>
    <n v="100"/>
    <s v="GT"/>
    <n v="99"/>
    <s v="PASS"/>
    <x v="0"/>
  </r>
  <r>
    <s v="1-21-vaccine_lot_number_is_present-"/>
    <n v="201"/>
    <s v="Trinity General Hospital 191"/>
    <x v="20"/>
    <n v="15"/>
    <n v="15"/>
    <n v="100"/>
    <s v="GT"/>
    <n v="99"/>
    <s v="PASS"/>
    <x v="0"/>
  </r>
  <r>
    <s v="1-22-vaccine_lot_expiration_date_is_present-"/>
    <n v="201"/>
    <s v="Trinity General Hospital 191"/>
    <x v="21"/>
    <n v="15"/>
    <n v="15"/>
    <n v="100"/>
    <s v="GT"/>
    <n v="99"/>
    <s v="PASS"/>
    <x v="0"/>
  </r>
  <r>
    <s v="1-23-vaccine_eligibility_code_is_present-"/>
    <n v="201"/>
    <s v="Trinity General Hospital 191"/>
    <x v="22"/>
    <n v="15"/>
    <n v="15"/>
    <n v="100"/>
    <s v="GT"/>
    <n v="99"/>
    <s v="PASS"/>
    <x v="0"/>
  </r>
  <r>
    <s v="1-24-vaccine_funding_source_is_present-"/>
    <n v="201"/>
    <s v="Trinity General Hospital 191"/>
    <x v="23"/>
    <n v="15"/>
    <n v="15"/>
    <n v="100"/>
    <s v="GT"/>
    <n v="99"/>
    <s v="PASS"/>
    <x v="0"/>
  </r>
  <r>
    <s v="2-1-patients_born_on_the_first_of_the_month_do_not_exceed_normal_distribution_of_birth_dates-"/>
    <n v="201"/>
    <s v="Trinity General Hospital 191"/>
    <x v="24"/>
    <n v="0"/>
    <n v="2"/>
    <n v="0"/>
    <s v="LT"/>
    <n v="4"/>
    <s v="PASS"/>
    <x v="0"/>
  </r>
  <r>
    <s v="2-2-patients_born_on_the_15th_of_the_month_do_not_exceed_normal_distribution_of_birth_dates-"/>
    <n v="201"/>
    <s v="Trinity General Hospital 191"/>
    <x v="25"/>
    <n v="0"/>
    <n v="2"/>
    <n v="0"/>
    <s v="LT"/>
    <n v="4"/>
    <s v="PASS"/>
    <x v="0"/>
  </r>
  <r>
    <s v="2-3-patients_born_on_the_last_day_of_the_month_do_not_exceed_normal_distribution_of_birth_dates-"/>
    <n v="201"/>
    <s v="Trinity General Hospital 191"/>
    <x v="26"/>
    <n v="0"/>
    <n v="2"/>
    <n v="0"/>
    <s v="LT"/>
    <n v="4"/>
    <s v="PASS"/>
    <x v="0"/>
  </r>
  <r>
    <s v="2-4-patient_has_more_vaccinations_than_expected-"/>
    <n v="201"/>
    <s v="Trinity General Hospital 191"/>
    <x v="27"/>
    <n v="0"/>
    <n v="2"/>
    <n v="0"/>
    <s v="LT"/>
    <n v="1"/>
    <s v="PASS"/>
    <x v="0"/>
  </r>
  <r>
    <s v="2-5-vaccine_administration_date_is_after_vaccine_lot_expiration_date-"/>
    <n v="201"/>
    <s v="Trinity General Hospital 191"/>
    <x v="28"/>
    <n v="0"/>
    <n v="15"/>
    <n v="0"/>
    <s v="LT"/>
    <n v="1"/>
    <s v="PASS"/>
    <x v="0"/>
  </r>
  <r>
    <s v="2-6-vaccine_administration_date_is_before_birth_date-"/>
    <n v="201"/>
    <s v="Trinity General Hospital 191"/>
    <x v="29"/>
    <n v="0"/>
    <n v="15"/>
    <n v="0"/>
    <s v="LT"/>
    <n v="1"/>
    <s v="PASS"/>
    <x v="0"/>
  </r>
  <r>
    <s v="2-7-vaccine_administration_dates_on_the_first_day_of_the_month_do_not_exceed_normal_distribution_of_administrations_dates-"/>
    <n v="201"/>
    <s v="Trinity General Hospital 191"/>
    <x v="30"/>
    <n v="0"/>
    <n v="15"/>
    <n v="0"/>
    <s v="LT"/>
    <n v="4"/>
    <s v="PASS"/>
    <x v="0"/>
  </r>
  <r>
    <s v="2-8-vaccine_administration_dates_on_the_15th_of_the_month_do_not_exceed_normal_distribution_of_administration_dates-"/>
    <n v="201"/>
    <s v="Trinity General Hospital 191"/>
    <x v="31"/>
    <n v="0"/>
    <n v="15"/>
    <n v="0"/>
    <s v="LT"/>
    <n v="4"/>
    <s v="PASS"/>
    <x v="0"/>
  </r>
  <r>
    <s v="2-9-vaccine_administration_dates_on_the_last_day_of_the_month_do_not_exceed_normal_distribution_of_administration_dates-"/>
    <n v="201"/>
    <s v="Trinity General Hospital 191"/>
    <x v="32"/>
    <n v="2"/>
    <n v="15"/>
    <n v="13.33"/>
    <s v="LT"/>
    <n v="4"/>
    <s v="FAIL"/>
    <x v="0"/>
  </r>
  <r>
    <s v="2-10-vaccine_administration_code_was_administered_at_an_improbable_age-"/>
    <n v="201"/>
    <s v="Trinity General Hospital 191"/>
    <x v="33"/>
    <n v="0"/>
    <n v="15"/>
    <n v="0"/>
    <s v="LT"/>
    <n v="1"/>
    <s v="PASS"/>
    <x v="0"/>
  </r>
  <r>
    <s v="2-11-vaccine_administration_code_is_not_specific_for_administered_vaccination_event-"/>
    <n v="201"/>
    <s v="Trinity General Hospital 191"/>
    <x v="34"/>
    <n v="0"/>
    <n v="15"/>
    <n v="0"/>
    <s v="LT"/>
    <n v="1"/>
    <s v="PASS"/>
    <x v="0"/>
  </r>
  <r>
    <s v="2-12-vaccine_lot_number_has_an_invalid_prefix-"/>
    <n v="201"/>
    <s v="Trinity General Hospital 191"/>
    <x v="35"/>
    <n v="0"/>
    <n v="15"/>
    <n v="0"/>
    <s v="LT"/>
    <n v="1"/>
    <s v="PASS"/>
    <x v="0"/>
  </r>
  <r>
    <s v="2-13-vaccine_lot_number_has_an_invalid_infix-"/>
    <n v="201"/>
    <s v="Trinity General Hospital 191"/>
    <x v="36"/>
    <n v="0"/>
    <n v="15"/>
    <n v="0"/>
    <s v="LT"/>
    <n v="1"/>
    <s v="PASS"/>
    <x v="0"/>
  </r>
  <r>
    <s v="2-14-vaccine_lot_number_has_an_invalid_suffix-"/>
    <n v="201"/>
    <s v="Trinity General Hospital 191"/>
    <x v="37"/>
    <n v="0"/>
    <n v="15"/>
    <n v="0"/>
    <s v="LT"/>
    <n v="1"/>
    <s v="PASS"/>
    <x v="0"/>
  </r>
  <r>
    <s v="2-15-vaccine_lot_number_contains_at_least_one_invalid_character-"/>
    <n v="201"/>
    <s v="Trinity General Hospital 191"/>
    <x v="38"/>
    <n v="0"/>
    <n v="15"/>
    <n v="0"/>
    <s v="LT"/>
    <n v="1"/>
    <s v="PASS"/>
    <x v="0"/>
  </r>
  <r>
    <s v="2-16-vaccine_lot_number_is_too_short-"/>
    <n v="201"/>
    <s v="Trinity General Hospital 191"/>
    <x v="39"/>
    <n v="0"/>
    <n v="15"/>
    <n v="0"/>
    <s v="LT"/>
    <n v="1"/>
    <s v="PASS"/>
    <x v="0"/>
  </r>
  <r>
    <s v="2-17-vaccine_administration_code_is_unrecognized-"/>
    <n v="201"/>
    <s v="Trinity General Hospital 191"/>
    <x v="40"/>
    <n v="0"/>
    <n v="15"/>
    <n v="0"/>
    <s v="LT"/>
    <n v="1"/>
    <s v="PASS"/>
    <x v="0"/>
  </r>
  <r>
    <s v="2-18-vaccine_manufacturer_is_unrecognized-"/>
    <n v="201"/>
    <s v="Trinity General Hospital 191"/>
    <x v="41"/>
    <n v="0"/>
    <n v="15"/>
    <n v="0"/>
    <s v="LT"/>
    <n v="1"/>
    <s v="PASS"/>
    <x v="0"/>
  </r>
  <r>
    <s v="2-19-vaccine_administration_route_is_unrecognized-"/>
    <n v="201"/>
    <s v="Trinity General Hospital 191"/>
    <x v="42"/>
    <n v="0"/>
    <n v="15"/>
    <n v="0"/>
    <s v="LT"/>
    <n v="1"/>
    <s v="PASS"/>
    <x v="0"/>
  </r>
  <r>
    <s v="2-20-vaccine_body_site_is_unrecognized-"/>
    <n v="201"/>
    <s v="Trinity General Hospital 191"/>
    <x v="43"/>
    <n v="0"/>
    <n v="15"/>
    <n v="0"/>
    <s v="LT"/>
    <n v="1"/>
    <s v="PASS"/>
    <x v="0"/>
  </r>
  <r>
    <s v="2-21-vaccination_information_source_is_administered_but_appeared_to_be_historical-"/>
    <n v="201"/>
    <s v="Trinity General Hospital 191"/>
    <x v="44"/>
    <n v="0"/>
    <n v="15"/>
    <n v="0"/>
    <s v="NONE"/>
    <s v="NONE"/>
    <s v="NONE"/>
    <x v="0"/>
  </r>
  <r>
    <s v="2-22-_funding_source_does_not_match_eligibility_code"/>
    <n v="201"/>
    <s v="Trinity General Hospital 191"/>
    <x v="45"/>
    <n v="0"/>
    <n v="15"/>
    <n v="0"/>
    <s v="NONE"/>
    <s v="NONE"/>
    <s v="NONE"/>
    <x v="0"/>
  </r>
  <r>
    <s v="3-1-administered_vaccination_events_are_entered_into_the_iis_within_one_calendar_day_from_administration_date-"/>
    <n v="201"/>
    <s v="Trinity General Hospital 191"/>
    <x v="46"/>
    <n v="15"/>
    <n v="15"/>
    <n v="100"/>
    <s v="GT"/>
    <n v="95"/>
    <s v="PASS"/>
    <x v="0"/>
  </r>
  <r>
    <s v="3-2-patient_entry_into_iis_≤30_days_from_birth"/>
    <n v="201"/>
    <s v="Trinity General Hospital 191"/>
    <x v="47"/>
    <n v="2"/>
    <n v="2"/>
    <n v="100"/>
    <s v="GT"/>
    <n v="95"/>
    <s v="PASS"/>
    <x v="0"/>
  </r>
  <r>
    <s v="3-3-patient_entry_into_iis_30–45_days_from_birth"/>
    <n v="201"/>
    <s v="Trinity General Hospital 191"/>
    <x v="48"/>
    <n v="0"/>
    <n v="2"/>
    <n v="0"/>
    <s v="LT"/>
    <n v="5"/>
    <s v="PASS"/>
    <x v="0"/>
  </r>
  <r>
    <s v="3-4-patient_entry_into_iis_45–60_days_from_birth"/>
    <n v="201"/>
    <s v="Trinity General Hospital 191"/>
    <x v="49"/>
    <n v="0"/>
    <n v="2"/>
    <n v="0"/>
    <s v="LT"/>
    <n v="5"/>
    <s v="PASS"/>
    <x v="0"/>
  </r>
  <r>
    <s v="3-5-patient_entry_into_iis_&gt;_60_days_from_birth"/>
    <n v="201"/>
    <s v="Trinity General Hospital 191"/>
    <x v="50"/>
    <n v="0"/>
    <n v="2"/>
    <n v="0"/>
    <s v="LT"/>
    <n v="5"/>
    <s v="PASS"/>
    <x v="0"/>
  </r>
  <r>
    <s v="3-6-administered_dose_entry_into_iis_2-7_days_from_admin_date"/>
    <n v="201"/>
    <s v="Trinity General Hospital 191"/>
    <x v="51"/>
    <n v="0"/>
    <n v="15"/>
    <n v="0"/>
    <s v="LT"/>
    <n v="5"/>
    <s v="PASS"/>
    <x v="0"/>
  </r>
  <r>
    <s v="3-7-administered_dose_entry_into_iis_8-14_days_from_admin_date"/>
    <n v="201"/>
    <s v="Trinity General Hospital 191"/>
    <x v="52"/>
    <n v="0"/>
    <n v="15"/>
    <n v="0"/>
    <s v="LT"/>
    <n v="5"/>
    <s v="PASS"/>
    <x v="0"/>
  </r>
  <r>
    <s v="3-8-administered_dose_entry_into_iis_&gt;_14_days_from_admin_date"/>
    <n v="201"/>
    <s v="Trinity General Hospital 191"/>
    <x v="53"/>
    <n v="0"/>
    <n v="15"/>
    <n v="0"/>
    <s v="LT"/>
    <n v="5"/>
    <s v="PASS"/>
    <x v="0"/>
  </r>
  <r>
    <s v="1-1-patient_first_name_is_present-"/>
    <n v="136"/>
    <s v="Trinity General Hospital 417"/>
    <x v="0"/>
    <n v="16"/>
    <n v="16"/>
    <n v="100"/>
    <s v="GT"/>
    <n v="99"/>
    <s v="PASS"/>
    <x v="0"/>
  </r>
  <r>
    <s v="1-2-patient_middle_name_is_present-"/>
    <n v="136"/>
    <s v="Trinity General Hospital 417"/>
    <x v="1"/>
    <n v="7"/>
    <n v="16"/>
    <n v="43.75"/>
    <s v="GT"/>
    <n v="75"/>
    <s v="FAIL"/>
    <x v="0"/>
  </r>
  <r>
    <s v="1-3-patient_name_last_is_present-"/>
    <n v="136"/>
    <s v="Trinity General Hospital 417"/>
    <x v="2"/>
    <n v="16"/>
    <n v="16"/>
    <n v="100"/>
    <s v="GT"/>
    <n v="99"/>
    <s v="PASS"/>
    <x v="0"/>
  </r>
  <r>
    <s v="1-4-patient_birth_date_is_present-_x0009_"/>
    <n v="136"/>
    <s v="Trinity General Hospital 417"/>
    <x v="3"/>
    <n v="16"/>
    <n v="16"/>
    <n v="100"/>
    <s v="GT"/>
    <n v="99"/>
    <s v="PASS"/>
    <x v="0"/>
  </r>
  <r>
    <s v="1-5-patient_gender_is_present-"/>
    <n v="136"/>
    <s v="Trinity General Hospital 417"/>
    <x v="4"/>
    <n v="16"/>
    <n v="16"/>
    <n v="100"/>
    <s v="GT"/>
    <n v="99"/>
    <s v="PASS"/>
    <x v="0"/>
  </r>
  <r>
    <s v="1-6-patient_address_street_is_present-"/>
    <n v="136"/>
    <s v="Trinity General Hospital 417"/>
    <x v="5"/>
    <n v="16"/>
    <n v="16"/>
    <n v="100"/>
    <s v="GT"/>
    <n v="85"/>
    <s v="PASS"/>
    <x v="0"/>
  </r>
  <r>
    <s v="1-7-_patient_address_city_is_present-_x0009_"/>
    <n v="136"/>
    <s v="Trinity General Hospital 417"/>
    <x v="6"/>
    <n v="16"/>
    <n v="16"/>
    <n v="100"/>
    <s v="GT"/>
    <n v="85"/>
    <s v="PASS"/>
    <x v="0"/>
  </r>
  <r>
    <s v="1-8-patient_address_state_is_present-_x0009_"/>
    <n v="136"/>
    <s v="Trinity General Hospital 417"/>
    <x v="7"/>
    <n v="16"/>
    <n v="16"/>
    <n v="100"/>
    <s v="GT"/>
    <n v="85"/>
    <s v="PASS"/>
    <x v="0"/>
  </r>
  <r>
    <s v="1-9-patient_address_zip_code_is_present-_x0009_"/>
    <n v="136"/>
    <s v="Trinity General Hospital 417"/>
    <x v="8"/>
    <n v="16"/>
    <n v="16"/>
    <n v="100"/>
    <s v="GT"/>
    <n v="85"/>
    <s v="PASS"/>
    <x v="0"/>
  </r>
  <r>
    <s v="1-10-patient_complete_address_is_present-"/>
    <n v="136"/>
    <s v="Trinity General Hospital 417"/>
    <x v="9"/>
    <n v="16"/>
    <n v="16"/>
    <n v="100"/>
    <s v="GT"/>
    <n v="85"/>
    <s v="PASS"/>
    <x v="0"/>
  </r>
  <r>
    <s v="1-11-patient_race_is_present-"/>
    <n v="136"/>
    <s v="Trinity General Hospital 417"/>
    <x v="10"/>
    <n v="16"/>
    <n v="16"/>
    <n v="100"/>
    <s v="GT"/>
    <n v="95"/>
    <s v="PASS"/>
    <x v="0"/>
  </r>
  <r>
    <s v="1-12-patient_ethnicity_is_present-"/>
    <n v="136"/>
    <s v="Trinity General Hospital 417"/>
    <x v="11"/>
    <n v="16"/>
    <n v="16"/>
    <n v="100"/>
    <s v="GT"/>
    <n v="95"/>
    <s v="PASS"/>
    <x v="0"/>
  </r>
  <r>
    <s v="1-13-patient_phone_number_is_present-"/>
    <n v="136"/>
    <s v="Trinity General Hospital 417"/>
    <x v="12"/>
    <n v="6"/>
    <n v="16"/>
    <n v="37.5"/>
    <s v="GT"/>
    <n v="90"/>
    <s v="FAIL"/>
    <x v="0"/>
  </r>
  <r>
    <s v="1-14-patient_email_is_present-"/>
    <n v="136"/>
    <s v="Trinity General Hospital 417"/>
    <x v="13"/>
    <n v="5"/>
    <n v="16"/>
    <n v="31.25"/>
    <s v="GT"/>
    <n v="90"/>
    <s v="FAIL"/>
    <x v="0"/>
  </r>
  <r>
    <s v="1-15-mother’s_maiden_name_is_present-"/>
    <n v="136"/>
    <s v="Trinity General Hospital 417"/>
    <x v="14"/>
    <n v="10"/>
    <n v="16"/>
    <n v="62.5"/>
    <s v="GT"/>
    <n v="90"/>
    <s v="FAIL"/>
    <x v="0"/>
  </r>
  <r>
    <s v="1-16-responsible_person_first_name_is_present-"/>
    <n v="136"/>
    <s v="Trinity General Hospital 417"/>
    <x v="15"/>
    <n v="13"/>
    <n v="16"/>
    <n v="81.25"/>
    <s v="GT"/>
    <n v="90"/>
    <s v="FAIL"/>
    <x v="0"/>
  </r>
  <r>
    <s v="1-17-responsible_person_last_name_is_present-"/>
    <n v="136"/>
    <s v="Trinity General Hospital 417"/>
    <x v="16"/>
    <n v="13"/>
    <n v="16"/>
    <n v="81.25"/>
    <s v="GT"/>
    <n v="90"/>
    <s v="FAIL"/>
    <x v="0"/>
  </r>
  <r>
    <s v="1-18-vaccine_administration_code_is_present-"/>
    <n v="136"/>
    <s v="Trinity General Hospital 417"/>
    <x v="17"/>
    <n v="68"/>
    <n v="68"/>
    <n v="100"/>
    <s v="GT"/>
    <n v="99"/>
    <s v="PASS"/>
    <x v="0"/>
  </r>
  <r>
    <s v="1-19-vaccine_administration_date_is_present-"/>
    <n v="136"/>
    <s v="Trinity General Hospital 417"/>
    <x v="18"/>
    <n v="68"/>
    <n v="68"/>
    <n v="100"/>
    <s v="GT"/>
    <n v="99"/>
    <s v="PASS"/>
    <x v="0"/>
  </r>
  <r>
    <s v="1-20-vaccine_information_source_(e-g-_admin/historical_indicator)_is_present-"/>
    <n v="136"/>
    <s v="Trinity General Hospital 417"/>
    <x v="19"/>
    <n v="68"/>
    <n v="68"/>
    <n v="100"/>
    <s v="GT"/>
    <n v="99"/>
    <s v="PASS"/>
    <x v="0"/>
  </r>
  <r>
    <s v="1-21-vaccine_lot_number_is_present-"/>
    <n v="136"/>
    <s v="Trinity General Hospital 417"/>
    <x v="20"/>
    <n v="68"/>
    <n v="68"/>
    <n v="100"/>
    <s v="GT"/>
    <n v="99"/>
    <s v="PASS"/>
    <x v="0"/>
  </r>
  <r>
    <s v="1-22-vaccine_lot_expiration_date_is_present-"/>
    <n v="136"/>
    <s v="Trinity General Hospital 417"/>
    <x v="21"/>
    <n v="68"/>
    <n v="68"/>
    <n v="100"/>
    <s v="GT"/>
    <n v="99"/>
    <s v="PASS"/>
    <x v="0"/>
  </r>
  <r>
    <s v="1-23-vaccine_eligibility_code_is_present-"/>
    <n v="136"/>
    <s v="Trinity General Hospital 417"/>
    <x v="22"/>
    <n v="68"/>
    <n v="68"/>
    <n v="100"/>
    <s v="GT"/>
    <n v="99"/>
    <s v="PASS"/>
    <x v="0"/>
  </r>
  <r>
    <s v="1-24-vaccine_funding_source_is_present-"/>
    <n v="136"/>
    <s v="Trinity General Hospital 417"/>
    <x v="23"/>
    <n v="68"/>
    <n v="68"/>
    <n v="100"/>
    <s v="GT"/>
    <n v="99"/>
    <s v="PASS"/>
    <x v="0"/>
  </r>
  <r>
    <s v="2-1-patients_born_on_the_first_of_the_month_do_not_exceed_normal_distribution_of_birth_dates-"/>
    <n v="136"/>
    <s v="Trinity General Hospital 417"/>
    <x v="24"/>
    <n v="0"/>
    <n v="16"/>
    <n v="0"/>
    <s v="LT"/>
    <n v="4"/>
    <s v="PASS"/>
    <x v="0"/>
  </r>
  <r>
    <s v="2-2-patients_born_on_the_15th_of_the_month_do_not_exceed_normal_distribution_of_birth_dates-"/>
    <n v="136"/>
    <s v="Trinity General Hospital 417"/>
    <x v="25"/>
    <n v="0"/>
    <n v="16"/>
    <n v="0"/>
    <s v="LT"/>
    <n v="4"/>
    <s v="PASS"/>
    <x v="0"/>
  </r>
  <r>
    <s v="2-3-patients_born_on_the_last_day_of_the_month_do_not_exceed_normal_distribution_of_birth_dates-"/>
    <n v="136"/>
    <s v="Trinity General Hospital 417"/>
    <x v="26"/>
    <n v="0"/>
    <n v="16"/>
    <n v="0"/>
    <s v="LT"/>
    <n v="4"/>
    <s v="PASS"/>
    <x v="0"/>
  </r>
  <r>
    <s v="2-4-patient_has_more_vaccinations_than_expected-"/>
    <n v="136"/>
    <s v="Trinity General Hospital 417"/>
    <x v="27"/>
    <n v="0"/>
    <n v="16"/>
    <n v="0"/>
    <s v="LT"/>
    <n v="1"/>
    <s v="PASS"/>
    <x v="0"/>
  </r>
  <r>
    <s v="2-5-vaccine_administration_date_is_after_vaccine_lot_expiration_date-"/>
    <n v="136"/>
    <s v="Trinity General Hospital 417"/>
    <x v="28"/>
    <n v="0"/>
    <n v="68"/>
    <n v="0"/>
    <s v="LT"/>
    <n v="1"/>
    <s v="PASS"/>
    <x v="0"/>
  </r>
  <r>
    <s v="2-6-vaccine_administration_date_is_before_birth_date-"/>
    <n v="136"/>
    <s v="Trinity General Hospital 417"/>
    <x v="29"/>
    <n v="0"/>
    <n v="68"/>
    <n v="0"/>
    <s v="LT"/>
    <n v="1"/>
    <s v="PASS"/>
    <x v="0"/>
  </r>
  <r>
    <s v="2-7-vaccine_administration_dates_on_the_first_day_of_the_month_do_not_exceed_normal_distribution_of_administrations_dates-"/>
    <n v="136"/>
    <s v="Trinity General Hospital 417"/>
    <x v="30"/>
    <n v="0"/>
    <n v="68"/>
    <n v="0"/>
    <s v="LT"/>
    <n v="4"/>
    <s v="PASS"/>
    <x v="0"/>
  </r>
  <r>
    <s v="2-8-vaccine_administration_dates_on_the_15th_of_the_month_do_not_exceed_normal_distribution_of_administration_dates-"/>
    <n v="136"/>
    <s v="Trinity General Hospital 417"/>
    <x v="31"/>
    <n v="0"/>
    <n v="68"/>
    <n v="0"/>
    <s v="LT"/>
    <n v="4"/>
    <s v="PASS"/>
    <x v="0"/>
  </r>
  <r>
    <s v="2-9-vaccine_administration_dates_on_the_last_day_of_the_month_do_not_exceed_normal_distribution_of_administration_dates-"/>
    <n v="136"/>
    <s v="Trinity General Hospital 417"/>
    <x v="32"/>
    <n v="3"/>
    <n v="68"/>
    <n v="4.41"/>
    <s v="LT"/>
    <n v="4"/>
    <s v="FAIL"/>
    <x v="0"/>
  </r>
  <r>
    <s v="2-10-vaccine_administration_code_was_administered_at_an_improbable_age-"/>
    <n v="136"/>
    <s v="Trinity General Hospital 417"/>
    <x v="33"/>
    <n v="3"/>
    <n v="68"/>
    <n v="4.41"/>
    <s v="LT"/>
    <n v="1"/>
    <s v="FAIL"/>
    <x v="0"/>
  </r>
  <r>
    <s v="2-11-vaccine_administration_code_is_not_specific_for_administered_vaccination_event-"/>
    <n v="136"/>
    <s v="Trinity General Hospital 417"/>
    <x v="34"/>
    <n v="0"/>
    <n v="68"/>
    <n v="0"/>
    <s v="LT"/>
    <n v="1"/>
    <s v="PASS"/>
    <x v="0"/>
  </r>
  <r>
    <s v="2-12-vaccine_lot_number_has_an_invalid_prefix-"/>
    <n v="136"/>
    <s v="Trinity General Hospital 417"/>
    <x v="35"/>
    <n v="0"/>
    <n v="68"/>
    <n v="0"/>
    <s v="LT"/>
    <n v="1"/>
    <s v="PASS"/>
    <x v="0"/>
  </r>
  <r>
    <s v="2-13-vaccine_lot_number_has_an_invalid_infix-"/>
    <n v="136"/>
    <s v="Trinity General Hospital 417"/>
    <x v="36"/>
    <n v="0"/>
    <n v="68"/>
    <n v="0"/>
    <s v="LT"/>
    <n v="1"/>
    <s v="PASS"/>
    <x v="0"/>
  </r>
  <r>
    <s v="2-14-vaccine_lot_number_has_an_invalid_suffix-"/>
    <n v="136"/>
    <s v="Trinity General Hospital 417"/>
    <x v="37"/>
    <n v="0"/>
    <n v="68"/>
    <n v="0"/>
    <s v="LT"/>
    <n v="1"/>
    <s v="PASS"/>
    <x v="0"/>
  </r>
  <r>
    <s v="2-15-vaccine_lot_number_contains_at_least_one_invalid_character-"/>
    <n v="136"/>
    <s v="Trinity General Hospital 417"/>
    <x v="38"/>
    <n v="0"/>
    <n v="68"/>
    <n v="0"/>
    <s v="LT"/>
    <n v="1"/>
    <s v="PASS"/>
    <x v="0"/>
  </r>
  <r>
    <s v="2-16-vaccine_lot_number_is_too_short-"/>
    <n v="136"/>
    <s v="Trinity General Hospital 417"/>
    <x v="39"/>
    <n v="0"/>
    <n v="68"/>
    <n v="0"/>
    <s v="LT"/>
    <n v="1"/>
    <s v="PASS"/>
    <x v="0"/>
  </r>
  <r>
    <s v="2-17-vaccine_administration_code_is_unrecognized-"/>
    <n v="136"/>
    <s v="Trinity General Hospital 417"/>
    <x v="40"/>
    <n v="0"/>
    <n v="68"/>
    <n v="0"/>
    <s v="LT"/>
    <n v="1"/>
    <s v="PASS"/>
    <x v="0"/>
  </r>
  <r>
    <s v="2-18-vaccine_manufacturer_is_unrecognized-"/>
    <n v="136"/>
    <s v="Trinity General Hospital 417"/>
    <x v="41"/>
    <n v="0"/>
    <n v="68"/>
    <n v="0"/>
    <s v="LT"/>
    <n v="1"/>
    <s v="PASS"/>
    <x v="0"/>
  </r>
  <r>
    <s v="2-19-vaccine_administration_route_is_unrecognized-"/>
    <n v="136"/>
    <s v="Trinity General Hospital 417"/>
    <x v="42"/>
    <n v="0"/>
    <n v="68"/>
    <n v="0"/>
    <s v="LT"/>
    <n v="1"/>
    <s v="PASS"/>
    <x v="0"/>
  </r>
  <r>
    <s v="2-20-vaccine_body_site_is_unrecognized-"/>
    <n v="136"/>
    <s v="Trinity General Hospital 417"/>
    <x v="43"/>
    <n v="0"/>
    <n v="68"/>
    <n v="0"/>
    <s v="LT"/>
    <n v="1"/>
    <s v="PASS"/>
    <x v="0"/>
  </r>
  <r>
    <s v="2-21-vaccination_information_source_is_administered_but_appeared_to_be_historical-"/>
    <n v="136"/>
    <s v="Trinity General Hospital 417"/>
    <x v="44"/>
    <n v="0"/>
    <n v="68"/>
    <n v="0"/>
    <s v="NONE"/>
    <s v="NONE"/>
    <s v="NONE"/>
    <x v="0"/>
  </r>
  <r>
    <s v="2-22-_funding_source_does_not_match_eligibility_code"/>
    <n v="136"/>
    <s v="Trinity General Hospital 417"/>
    <x v="45"/>
    <n v="0"/>
    <n v="68"/>
    <n v="0"/>
    <s v="NONE"/>
    <s v="NONE"/>
    <s v="NONE"/>
    <x v="0"/>
  </r>
  <r>
    <s v="3-1-administered_vaccination_events_are_entered_into_the_iis_within_one_calendar_day_from_administration_date-"/>
    <n v="136"/>
    <s v="Trinity General Hospital 417"/>
    <x v="46"/>
    <n v="64"/>
    <n v="68"/>
    <n v="94.12"/>
    <s v="GT"/>
    <n v="95"/>
    <s v="FAIL"/>
    <x v="0"/>
  </r>
  <r>
    <s v="3-2-patient_entry_into_iis_≤30_days_from_birth"/>
    <n v="136"/>
    <s v="Trinity General Hospital 417"/>
    <x v="47"/>
    <n v="15"/>
    <n v="16"/>
    <n v="93.75"/>
    <s v="GT"/>
    <n v="95"/>
    <s v="FAIL"/>
    <x v="0"/>
  </r>
  <r>
    <s v="3-3-patient_entry_into_iis_30–45_days_from_birth"/>
    <n v="136"/>
    <s v="Trinity General Hospital 417"/>
    <x v="48"/>
    <n v="1"/>
    <n v="16"/>
    <n v="6.25"/>
    <s v="LT"/>
    <n v="5"/>
    <s v="FAIL"/>
    <x v="0"/>
  </r>
  <r>
    <s v="3-4-patient_entry_into_iis_45–60_days_from_birth"/>
    <n v="136"/>
    <s v="Trinity General Hospital 417"/>
    <x v="49"/>
    <n v="0"/>
    <n v="16"/>
    <n v="0"/>
    <s v="LT"/>
    <n v="5"/>
    <s v="PASS"/>
    <x v="0"/>
  </r>
  <r>
    <s v="3-5-patient_entry_into_iis_&gt;_60_days_from_birth"/>
    <n v="136"/>
    <s v="Trinity General Hospital 417"/>
    <x v="50"/>
    <n v="0"/>
    <n v="16"/>
    <n v="0"/>
    <s v="LT"/>
    <n v="5"/>
    <s v="PASS"/>
    <x v="0"/>
  </r>
  <r>
    <s v="3-6-administered_dose_entry_into_iis_2-7_days_from_admin_date"/>
    <n v="136"/>
    <s v="Trinity General Hospital 417"/>
    <x v="51"/>
    <n v="1"/>
    <n v="68"/>
    <n v="1.47"/>
    <s v="LT"/>
    <n v="5"/>
    <s v="PASS"/>
    <x v="0"/>
  </r>
  <r>
    <s v="3-7-administered_dose_entry_into_iis_8-14_days_from_admin_date"/>
    <n v="136"/>
    <s v="Trinity General Hospital 417"/>
    <x v="52"/>
    <n v="1"/>
    <n v="68"/>
    <n v="1.47"/>
    <s v="LT"/>
    <n v="5"/>
    <s v="PASS"/>
    <x v="0"/>
  </r>
  <r>
    <s v="3-8-administered_dose_entry_into_iis_&gt;_14_days_from_admin_date"/>
    <n v="136"/>
    <s v="Trinity General Hospital 417"/>
    <x v="53"/>
    <n v="2"/>
    <n v="68"/>
    <n v="2.94"/>
    <s v="LT"/>
    <n v="5"/>
    <s v="PASS"/>
    <x v="0"/>
  </r>
  <r>
    <s v="1-1-patient_first_name_is_present-"/>
    <n v="59"/>
    <s v="Trinity General Hospital 84"/>
    <x v="0"/>
    <n v="89"/>
    <n v="89"/>
    <n v="100"/>
    <s v="GT"/>
    <n v="99"/>
    <s v="PASS"/>
    <x v="1"/>
  </r>
  <r>
    <s v="1-2-patient_middle_name_is_present-"/>
    <n v="59"/>
    <s v="Trinity General Hospital 84"/>
    <x v="1"/>
    <n v="80"/>
    <n v="89"/>
    <n v="89.89"/>
    <s v="GT"/>
    <n v="75"/>
    <s v="PASS"/>
    <x v="1"/>
  </r>
  <r>
    <s v="1-3-patient_name_last_is_present-"/>
    <n v="59"/>
    <s v="Trinity General Hospital 84"/>
    <x v="2"/>
    <n v="89"/>
    <n v="89"/>
    <n v="100"/>
    <s v="GT"/>
    <n v="99"/>
    <s v="PASS"/>
    <x v="1"/>
  </r>
  <r>
    <s v="1-4-patient_birth_date_is_present-_x0009_"/>
    <n v="59"/>
    <s v="Trinity General Hospital 84"/>
    <x v="3"/>
    <n v="89"/>
    <n v="89"/>
    <n v="100"/>
    <s v="GT"/>
    <n v="99"/>
    <s v="PASS"/>
    <x v="1"/>
  </r>
  <r>
    <s v="1-5-patient_gender_is_present-"/>
    <n v="59"/>
    <s v="Trinity General Hospital 84"/>
    <x v="4"/>
    <n v="89"/>
    <n v="89"/>
    <n v="100"/>
    <s v="GT"/>
    <n v="99"/>
    <s v="PASS"/>
    <x v="1"/>
  </r>
  <r>
    <s v="1-6-patient_address_street_is_present-"/>
    <n v="59"/>
    <s v="Trinity General Hospital 84"/>
    <x v="5"/>
    <n v="89"/>
    <n v="89"/>
    <n v="100"/>
    <s v="GT"/>
    <n v="85"/>
    <s v="PASS"/>
    <x v="1"/>
  </r>
  <r>
    <s v="1-7-_patient_address_city_is_present-_x0009_"/>
    <n v="59"/>
    <s v="Trinity General Hospital 84"/>
    <x v="6"/>
    <n v="89"/>
    <n v="89"/>
    <n v="100"/>
    <s v="GT"/>
    <n v="85"/>
    <s v="PASS"/>
    <x v="1"/>
  </r>
  <r>
    <s v="1-8-patient_address_state_is_present-_x0009_"/>
    <n v="59"/>
    <s v="Trinity General Hospital 84"/>
    <x v="7"/>
    <n v="89"/>
    <n v="89"/>
    <n v="100"/>
    <s v="GT"/>
    <n v="85"/>
    <s v="PASS"/>
    <x v="1"/>
  </r>
  <r>
    <s v="1-9-patient_address_zip_code_is_present-_x0009_"/>
    <n v="59"/>
    <s v="Trinity General Hospital 84"/>
    <x v="8"/>
    <n v="89"/>
    <n v="89"/>
    <n v="100"/>
    <s v="GT"/>
    <n v="85"/>
    <s v="PASS"/>
    <x v="1"/>
  </r>
  <r>
    <s v="1-10-patient_complete_address_is_present-"/>
    <n v="59"/>
    <s v="Trinity General Hospital 84"/>
    <x v="9"/>
    <n v="89"/>
    <n v="89"/>
    <n v="100"/>
    <s v="GT"/>
    <n v="85"/>
    <s v="PASS"/>
    <x v="1"/>
  </r>
  <r>
    <s v="1-11-patient_race_is_present-"/>
    <n v="59"/>
    <s v="Trinity General Hospital 84"/>
    <x v="10"/>
    <n v="89"/>
    <n v="89"/>
    <n v="100"/>
    <s v="GT"/>
    <n v="95"/>
    <s v="PASS"/>
    <x v="1"/>
  </r>
  <r>
    <s v="1-12-patient_ethnicity_is_present-"/>
    <n v="59"/>
    <s v="Trinity General Hospital 84"/>
    <x v="11"/>
    <n v="89"/>
    <n v="89"/>
    <n v="100"/>
    <s v="GT"/>
    <n v="95"/>
    <s v="PASS"/>
    <x v="1"/>
  </r>
  <r>
    <s v="1-13-patient_phone_number_is_present-"/>
    <n v="59"/>
    <s v="Trinity General Hospital 84"/>
    <x v="12"/>
    <n v="89"/>
    <n v="89"/>
    <n v="100"/>
    <s v="GT"/>
    <n v="90"/>
    <s v="PASS"/>
    <x v="1"/>
  </r>
  <r>
    <s v="1-14-patient_email_is_present-"/>
    <n v="59"/>
    <s v="Trinity General Hospital 84"/>
    <x v="13"/>
    <n v="36"/>
    <n v="89"/>
    <n v="40.450000000000003"/>
    <s v="GT"/>
    <n v="90"/>
    <s v="FAIL"/>
    <x v="1"/>
  </r>
  <r>
    <s v="1-15-mother’s_maiden_name_is_present-"/>
    <n v="59"/>
    <s v="Trinity General Hospital 84"/>
    <x v="14"/>
    <n v="44"/>
    <n v="89"/>
    <n v="49.44"/>
    <s v="GT"/>
    <n v="90"/>
    <s v="FAIL"/>
    <x v="1"/>
  </r>
  <r>
    <s v="1-16-responsible_person_first_name_is_present-"/>
    <n v="59"/>
    <s v="Trinity General Hospital 84"/>
    <x v="15"/>
    <n v="78"/>
    <n v="89"/>
    <n v="87.64"/>
    <s v="GT"/>
    <n v="90"/>
    <s v="FAIL"/>
    <x v="1"/>
  </r>
  <r>
    <s v="1-17-responsible_person_last_name_is_present-"/>
    <n v="59"/>
    <s v="Trinity General Hospital 84"/>
    <x v="16"/>
    <n v="78"/>
    <n v="89"/>
    <n v="87.64"/>
    <s v="GT"/>
    <n v="90"/>
    <s v="FAIL"/>
    <x v="1"/>
  </r>
  <r>
    <s v="1-18-vaccine_administration_code_is_present-"/>
    <n v="59"/>
    <s v="Trinity General Hospital 84"/>
    <x v="17"/>
    <n v="690"/>
    <n v="690"/>
    <n v="100"/>
    <s v="GT"/>
    <n v="99"/>
    <s v="PASS"/>
    <x v="1"/>
  </r>
  <r>
    <s v="1-19-vaccine_administration_date_is_present-"/>
    <n v="59"/>
    <s v="Trinity General Hospital 84"/>
    <x v="18"/>
    <n v="690"/>
    <n v="690"/>
    <n v="100"/>
    <s v="GT"/>
    <n v="99"/>
    <s v="PASS"/>
    <x v="1"/>
  </r>
  <r>
    <s v="1-20-vaccine_information_source_(e-g-_admin/historical_indicator)_is_present-"/>
    <n v="59"/>
    <s v="Trinity General Hospital 84"/>
    <x v="19"/>
    <n v="690"/>
    <n v="690"/>
    <n v="100"/>
    <s v="GT"/>
    <n v="99"/>
    <s v="PASS"/>
    <x v="1"/>
  </r>
  <r>
    <s v="1-21-vaccine_lot_number_is_present-"/>
    <n v="59"/>
    <s v="Trinity General Hospital 84"/>
    <x v="20"/>
    <n v="690"/>
    <n v="690"/>
    <n v="100"/>
    <s v="GT"/>
    <n v="99"/>
    <s v="PASS"/>
    <x v="1"/>
  </r>
  <r>
    <s v="1-22-vaccine_lot_expiration_date_is_present-"/>
    <n v="59"/>
    <s v="Trinity General Hospital 84"/>
    <x v="21"/>
    <n v="690"/>
    <n v="690"/>
    <n v="100"/>
    <s v="GT"/>
    <n v="99"/>
    <s v="PASS"/>
    <x v="1"/>
  </r>
  <r>
    <s v="1-23-vaccine_eligibility_code_is_present-"/>
    <n v="59"/>
    <s v="Trinity General Hospital 84"/>
    <x v="22"/>
    <n v="690"/>
    <n v="690"/>
    <n v="100"/>
    <s v="GT"/>
    <n v="99"/>
    <s v="PASS"/>
    <x v="1"/>
  </r>
  <r>
    <s v="1-24-vaccine_funding_source_is_present-"/>
    <n v="59"/>
    <s v="Trinity General Hospital 84"/>
    <x v="23"/>
    <n v="690"/>
    <n v="690"/>
    <n v="100"/>
    <s v="GT"/>
    <n v="99"/>
    <s v="PASS"/>
    <x v="1"/>
  </r>
  <r>
    <s v="2-1-patients_born_on_the_first_of_the_month_do_not_exceed_normal_distribution_of_birth_dates-"/>
    <n v="59"/>
    <s v="Trinity General Hospital 84"/>
    <x v="24"/>
    <n v="1"/>
    <n v="89"/>
    <n v="1.1200000000000001"/>
    <s v="LT"/>
    <n v="4"/>
    <s v="PASS"/>
    <x v="1"/>
  </r>
  <r>
    <s v="2-2-patients_born_on_the_15th_of_the_month_do_not_exceed_normal_distribution_of_birth_dates-"/>
    <n v="59"/>
    <s v="Trinity General Hospital 84"/>
    <x v="25"/>
    <n v="2"/>
    <n v="89"/>
    <n v="2.25"/>
    <s v="LT"/>
    <n v="4"/>
    <s v="PASS"/>
    <x v="1"/>
  </r>
  <r>
    <s v="2-3-patients_born_on_the_last_day_of_the_month_do_not_exceed_normal_distribution_of_birth_dates-"/>
    <n v="59"/>
    <s v="Trinity General Hospital 84"/>
    <x v="26"/>
    <n v="3"/>
    <n v="89"/>
    <n v="3.37"/>
    <s v="LT"/>
    <n v="4"/>
    <s v="PASS"/>
    <x v="1"/>
  </r>
  <r>
    <s v="2-4-patient_has_more_vaccinations_than_expected-"/>
    <n v="59"/>
    <s v="Trinity General Hospital 84"/>
    <x v="27"/>
    <n v="0"/>
    <n v="89"/>
    <n v="0"/>
    <s v="LT"/>
    <n v="1"/>
    <s v="PASS"/>
    <x v="1"/>
  </r>
  <r>
    <s v="2-5-vaccine_administration_date_is_after_vaccine_lot_expiration_date-"/>
    <n v="59"/>
    <s v="Trinity General Hospital 84"/>
    <x v="28"/>
    <n v="0"/>
    <n v="690"/>
    <n v="0"/>
    <s v="LT"/>
    <n v="1"/>
    <s v="PASS"/>
    <x v="1"/>
  </r>
  <r>
    <s v="2-6-vaccine_administration_date_is_before_birth_date-"/>
    <n v="59"/>
    <s v="Trinity General Hospital 84"/>
    <x v="29"/>
    <n v="0"/>
    <n v="690"/>
    <n v="0"/>
    <s v="LT"/>
    <n v="1"/>
    <s v="PASS"/>
    <x v="1"/>
  </r>
  <r>
    <s v="2-7-vaccine_administration_dates_on_the_first_day_of_the_month_do_not_exceed_normal_distribution_of_administrations_dates-"/>
    <n v="59"/>
    <s v="Trinity General Hospital 84"/>
    <x v="30"/>
    <n v="20"/>
    <n v="690"/>
    <n v="2.9"/>
    <s v="LT"/>
    <n v="4"/>
    <s v="PASS"/>
    <x v="1"/>
  </r>
  <r>
    <s v="2-8-vaccine_administration_dates_on_the_15th_of_the_month_do_not_exceed_normal_distribution_of_administration_dates-"/>
    <n v="59"/>
    <s v="Trinity General Hospital 84"/>
    <x v="31"/>
    <n v="24"/>
    <n v="690"/>
    <n v="3.48"/>
    <s v="LT"/>
    <n v="4"/>
    <s v="PASS"/>
    <x v="1"/>
  </r>
  <r>
    <s v="2-9-vaccine_administration_dates_on_the_last_day_of_the_month_do_not_exceed_normal_distribution_of_administration_dates-"/>
    <n v="59"/>
    <s v="Trinity General Hospital 84"/>
    <x v="32"/>
    <n v="30"/>
    <n v="690"/>
    <n v="4.3499999999999996"/>
    <s v="LT"/>
    <n v="4"/>
    <s v="FAIL"/>
    <x v="1"/>
  </r>
  <r>
    <s v="2-10-vaccine_administration_code_was_administered_at_an_improbable_age-"/>
    <n v="59"/>
    <s v="Trinity General Hospital 84"/>
    <x v="33"/>
    <n v="0"/>
    <n v="690"/>
    <n v="0"/>
    <s v="LT"/>
    <n v="1"/>
    <s v="PASS"/>
    <x v="1"/>
  </r>
  <r>
    <s v="2-11-vaccine_administration_code_is_not_specific_for_administered_vaccination_event-"/>
    <n v="59"/>
    <s v="Trinity General Hospital 84"/>
    <x v="34"/>
    <n v="0"/>
    <n v="690"/>
    <n v="0"/>
    <s v="LT"/>
    <n v="1"/>
    <s v="PASS"/>
    <x v="1"/>
  </r>
  <r>
    <s v="2-12-vaccine_lot_number_has_an_invalid_prefix-"/>
    <n v="59"/>
    <s v="Trinity General Hospital 84"/>
    <x v="35"/>
    <n v="0"/>
    <n v="690"/>
    <n v="0"/>
    <s v="LT"/>
    <n v="1"/>
    <s v="PASS"/>
    <x v="1"/>
  </r>
  <r>
    <s v="2-13-vaccine_lot_number_has_an_invalid_infix-"/>
    <n v="59"/>
    <s v="Trinity General Hospital 84"/>
    <x v="36"/>
    <n v="0"/>
    <n v="690"/>
    <n v="0"/>
    <s v="LT"/>
    <n v="1"/>
    <s v="PASS"/>
    <x v="1"/>
  </r>
  <r>
    <s v="2-14-vaccine_lot_number_has_an_invalid_suffix-"/>
    <n v="59"/>
    <s v="Trinity General Hospital 84"/>
    <x v="37"/>
    <n v="0"/>
    <n v="690"/>
    <n v="0"/>
    <s v="LT"/>
    <n v="1"/>
    <s v="PASS"/>
    <x v="1"/>
  </r>
  <r>
    <s v="2-15-vaccine_lot_number_contains_at_least_one_invalid_character-"/>
    <n v="59"/>
    <s v="Trinity General Hospital 84"/>
    <x v="38"/>
    <n v="0"/>
    <n v="690"/>
    <n v="0"/>
    <s v="LT"/>
    <n v="1"/>
    <s v="PASS"/>
    <x v="1"/>
  </r>
  <r>
    <s v="2-16-vaccine_lot_number_is_too_short-"/>
    <n v="59"/>
    <s v="Trinity General Hospital 84"/>
    <x v="39"/>
    <n v="0"/>
    <n v="690"/>
    <n v="0"/>
    <s v="LT"/>
    <n v="1"/>
    <s v="PASS"/>
    <x v="1"/>
  </r>
  <r>
    <s v="2-17-vaccine_administration_code_is_unrecognized-"/>
    <n v="59"/>
    <s v="Trinity General Hospital 84"/>
    <x v="40"/>
    <n v="0"/>
    <n v="690"/>
    <n v="0"/>
    <s v="LT"/>
    <n v="1"/>
    <s v="PASS"/>
    <x v="1"/>
  </r>
  <r>
    <s v="2-18-vaccine_manufacturer_is_unrecognized-"/>
    <n v="59"/>
    <s v="Trinity General Hospital 84"/>
    <x v="41"/>
    <n v="0"/>
    <n v="690"/>
    <n v="0"/>
    <s v="LT"/>
    <n v="1"/>
    <s v="PASS"/>
    <x v="1"/>
  </r>
  <r>
    <s v="2-19-vaccine_administration_route_is_unrecognized-"/>
    <n v="59"/>
    <s v="Trinity General Hospital 84"/>
    <x v="42"/>
    <n v="0"/>
    <n v="690"/>
    <n v="0"/>
    <s v="LT"/>
    <n v="1"/>
    <s v="PASS"/>
    <x v="1"/>
  </r>
  <r>
    <s v="2-20-vaccine_body_site_is_unrecognized-"/>
    <n v="59"/>
    <s v="Trinity General Hospital 84"/>
    <x v="43"/>
    <n v="0"/>
    <n v="690"/>
    <n v="0"/>
    <s v="LT"/>
    <n v="1"/>
    <s v="PASS"/>
    <x v="1"/>
  </r>
  <r>
    <s v="2-21-vaccination_information_source_is_administered_but_appeared_to_be_historical-"/>
    <n v="59"/>
    <s v="Trinity General Hospital 84"/>
    <x v="44"/>
    <n v="0"/>
    <n v="690"/>
    <n v="0"/>
    <s v="NONE"/>
    <s v="NONE"/>
    <s v="NONE"/>
    <x v="1"/>
  </r>
  <r>
    <s v="2-22-_funding_source_does_not_match_eligibility_code"/>
    <n v="59"/>
    <s v="Trinity General Hospital 84"/>
    <x v="45"/>
    <n v="5"/>
    <n v="690"/>
    <n v="0.72"/>
    <s v="NONE"/>
    <s v="NONE"/>
    <s v="NONE"/>
    <x v="1"/>
  </r>
  <r>
    <s v="3-1-administered_vaccination_events_are_entered_into_the_iis_within_one_calendar_day_from_administration_date-"/>
    <n v="59"/>
    <s v="Trinity General Hospital 84"/>
    <x v="46"/>
    <n v="668"/>
    <n v="690"/>
    <n v="96.81"/>
    <s v="GT"/>
    <n v="95"/>
    <s v="PASS"/>
    <x v="1"/>
  </r>
  <r>
    <s v="3-2-patient_entry_into_iis_≤30_days_from_birth"/>
    <n v="59"/>
    <s v="Trinity General Hospital 84"/>
    <x v="47"/>
    <n v="77"/>
    <n v="89"/>
    <n v="86.52"/>
    <s v="GT"/>
    <n v="95"/>
    <s v="FAIL"/>
    <x v="1"/>
  </r>
  <r>
    <s v="3-3-patient_entry_into_iis_30–45_days_from_birth"/>
    <n v="59"/>
    <s v="Trinity General Hospital 84"/>
    <x v="48"/>
    <n v="0"/>
    <n v="89"/>
    <n v="0"/>
    <s v="LT"/>
    <n v="5"/>
    <s v="PASS"/>
    <x v="1"/>
  </r>
  <r>
    <s v="3-4-patient_entry_into_iis_45–60_days_from_birth"/>
    <n v="59"/>
    <s v="Trinity General Hospital 84"/>
    <x v="49"/>
    <n v="0"/>
    <n v="89"/>
    <n v="0"/>
    <s v="LT"/>
    <n v="5"/>
    <s v="PASS"/>
    <x v="1"/>
  </r>
  <r>
    <s v="3-5-patient_entry_into_iis_&gt;_60_days_from_birth"/>
    <n v="59"/>
    <s v="Trinity General Hospital 84"/>
    <x v="50"/>
    <n v="12"/>
    <n v="89"/>
    <n v="13.48"/>
    <s v="LT"/>
    <n v="5"/>
    <s v="FAIL"/>
    <x v="1"/>
  </r>
  <r>
    <s v="3-6-administered_dose_entry_into_iis_2-7_days_from_admin_date"/>
    <n v="59"/>
    <s v="Trinity General Hospital 84"/>
    <x v="51"/>
    <n v="20"/>
    <n v="690"/>
    <n v="2.9"/>
    <s v="LT"/>
    <n v="5"/>
    <s v="PASS"/>
    <x v="1"/>
  </r>
  <r>
    <s v="3-7-administered_dose_entry_into_iis_8-14_days_from_admin_date"/>
    <n v="59"/>
    <s v="Trinity General Hospital 84"/>
    <x v="52"/>
    <n v="0"/>
    <n v="690"/>
    <n v="0"/>
    <s v="LT"/>
    <n v="5"/>
    <s v="PASS"/>
    <x v="1"/>
  </r>
  <r>
    <s v="3-8-administered_dose_entry_into_iis_&gt;_14_days_from_admin_date"/>
    <n v="59"/>
    <s v="Trinity General Hospital 84"/>
    <x v="53"/>
    <n v="2"/>
    <n v="690"/>
    <n v="0.28999999999999998"/>
    <s v="LT"/>
    <n v="5"/>
    <s v="PASS"/>
    <x v="1"/>
  </r>
  <r>
    <s v="1-1-patient_first_name_is_present-"/>
    <n v="112"/>
    <s v="Trinity Health Clinic 284"/>
    <x v="0"/>
    <n v="8"/>
    <n v="8"/>
    <n v="100"/>
    <s v="GT"/>
    <n v="99"/>
    <s v="PASS"/>
    <x v="0"/>
  </r>
  <r>
    <s v="1-2-patient_middle_name_is_present-"/>
    <n v="112"/>
    <s v="Trinity Health Clinic 284"/>
    <x v="1"/>
    <n v="6"/>
    <n v="8"/>
    <n v="75"/>
    <s v="GT"/>
    <n v="75"/>
    <s v="FAIL"/>
    <x v="0"/>
  </r>
  <r>
    <s v="1-3-patient_name_last_is_present-"/>
    <n v="112"/>
    <s v="Trinity Health Clinic 284"/>
    <x v="2"/>
    <n v="8"/>
    <n v="8"/>
    <n v="100"/>
    <s v="GT"/>
    <n v="99"/>
    <s v="PASS"/>
    <x v="0"/>
  </r>
  <r>
    <s v="1-4-patient_birth_date_is_present-_x0009_"/>
    <n v="112"/>
    <s v="Trinity Health Clinic 284"/>
    <x v="3"/>
    <n v="8"/>
    <n v="8"/>
    <n v="100"/>
    <s v="GT"/>
    <n v="99"/>
    <s v="PASS"/>
    <x v="0"/>
  </r>
  <r>
    <s v="1-5-patient_gender_is_present-"/>
    <n v="112"/>
    <s v="Trinity Health Clinic 284"/>
    <x v="4"/>
    <n v="8"/>
    <n v="8"/>
    <n v="100"/>
    <s v="GT"/>
    <n v="99"/>
    <s v="PASS"/>
    <x v="0"/>
  </r>
  <r>
    <s v="1-6-patient_address_street_is_present-"/>
    <n v="112"/>
    <s v="Trinity Health Clinic 284"/>
    <x v="5"/>
    <n v="8"/>
    <n v="8"/>
    <n v="100"/>
    <s v="GT"/>
    <n v="85"/>
    <s v="PASS"/>
    <x v="0"/>
  </r>
  <r>
    <s v="1-7-_patient_address_city_is_present-_x0009_"/>
    <n v="112"/>
    <s v="Trinity Health Clinic 284"/>
    <x v="6"/>
    <n v="8"/>
    <n v="8"/>
    <n v="100"/>
    <s v="GT"/>
    <n v="85"/>
    <s v="PASS"/>
    <x v="0"/>
  </r>
  <r>
    <s v="1-8-patient_address_state_is_present-_x0009_"/>
    <n v="112"/>
    <s v="Trinity Health Clinic 284"/>
    <x v="7"/>
    <n v="8"/>
    <n v="8"/>
    <n v="100"/>
    <s v="GT"/>
    <n v="85"/>
    <s v="PASS"/>
    <x v="0"/>
  </r>
  <r>
    <s v="1-9-patient_address_zip_code_is_present-_x0009_"/>
    <n v="112"/>
    <s v="Trinity Health Clinic 284"/>
    <x v="8"/>
    <n v="8"/>
    <n v="8"/>
    <n v="100"/>
    <s v="GT"/>
    <n v="85"/>
    <s v="PASS"/>
    <x v="0"/>
  </r>
  <r>
    <s v="1-10-patient_complete_address_is_present-"/>
    <n v="112"/>
    <s v="Trinity Health Clinic 284"/>
    <x v="9"/>
    <n v="8"/>
    <n v="8"/>
    <n v="100"/>
    <s v="GT"/>
    <n v="85"/>
    <s v="PASS"/>
    <x v="0"/>
  </r>
  <r>
    <s v="1-11-patient_race_is_present-"/>
    <n v="112"/>
    <s v="Trinity Health Clinic 284"/>
    <x v="10"/>
    <n v="8"/>
    <n v="8"/>
    <n v="100"/>
    <s v="GT"/>
    <n v="95"/>
    <s v="PASS"/>
    <x v="0"/>
  </r>
  <r>
    <s v="1-12-patient_ethnicity_is_present-"/>
    <n v="112"/>
    <s v="Trinity Health Clinic 284"/>
    <x v="11"/>
    <n v="8"/>
    <n v="8"/>
    <n v="100"/>
    <s v="GT"/>
    <n v="95"/>
    <s v="PASS"/>
    <x v="0"/>
  </r>
  <r>
    <s v="1-13-patient_phone_number_is_present-"/>
    <n v="112"/>
    <s v="Trinity Health Clinic 284"/>
    <x v="12"/>
    <n v="7"/>
    <n v="8"/>
    <n v="87.5"/>
    <s v="GT"/>
    <n v="90"/>
    <s v="FAIL"/>
    <x v="0"/>
  </r>
  <r>
    <s v="1-14-patient_email_is_present-"/>
    <n v="112"/>
    <s v="Trinity Health Clinic 284"/>
    <x v="13"/>
    <n v="3"/>
    <n v="8"/>
    <n v="37.5"/>
    <s v="GT"/>
    <n v="90"/>
    <s v="FAIL"/>
    <x v="0"/>
  </r>
  <r>
    <s v="1-15-mother’s_maiden_name_is_present-"/>
    <n v="112"/>
    <s v="Trinity Health Clinic 284"/>
    <x v="14"/>
    <n v="5"/>
    <n v="8"/>
    <n v="62.5"/>
    <s v="GT"/>
    <n v="90"/>
    <s v="FAIL"/>
    <x v="0"/>
  </r>
  <r>
    <s v="1-16-responsible_person_first_name_is_present-"/>
    <n v="112"/>
    <s v="Trinity Health Clinic 284"/>
    <x v="15"/>
    <n v="5"/>
    <n v="8"/>
    <n v="62.5"/>
    <s v="GT"/>
    <n v="90"/>
    <s v="FAIL"/>
    <x v="0"/>
  </r>
  <r>
    <s v="1-17-responsible_person_last_name_is_present-"/>
    <n v="112"/>
    <s v="Trinity Health Clinic 284"/>
    <x v="16"/>
    <n v="5"/>
    <n v="8"/>
    <n v="62.5"/>
    <s v="GT"/>
    <n v="90"/>
    <s v="FAIL"/>
    <x v="0"/>
  </r>
  <r>
    <s v="1-18-vaccine_administration_code_is_present-"/>
    <n v="112"/>
    <s v="Trinity Health Clinic 284"/>
    <x v="17"/>
    <n v="43"/>
    <n v="43"/>
    <n v="100"/>
    <s v="GT"/>
    <n v="99"/>
    <s v="PASS"/>
    <x v="0"/>
  </r>
  <r>
    <s v="1-19-vaccine_administration_date_is_present-"/>
    <n v="112"/>
    <s v="Trinity Health Clinic 284"/>
    <x v="18"/>
    <n v="43"/>
    <n v="43"/>
    <n v="100"/>
    <s v="GT"/>
    <n v="99"/>
    <s v="PASS"/>
    <x v="0"/>
  </r>
  <r>
    <s v="1-20-vaccine_information_source_(e-g-_admin/historical_indicator)_is_present-"/>
    <n v="112"/>
    <s v="Trinity Health Clinic 284"/>
    <x v="19"/>
    <n v="43"/>
    <n v="43"/>
    <n v="100"/>
    <s v="GT"/>
    <n v="99"/>
    <s v="PASS"/>
    <x v="0"/>
  </r>
  <r>
    <s v="1-21-vaccine_lot_number_is_present-"/>
    <n v="112"/>
    <s v="Trinity Health Clinic 284"/>
    <x v="20"/>
    <n v="43"/>
    <n v="43"/>
    <n v="100"/>
    <s v="GT"/>
    <n v="99"/>
    <s v="PASS"/>
    <x v="0"/>
  </r>
  <r>
    <s v="1-22-vaccine_lot_expiration_date_is_present-"/>
    <n v="112"/>
    <s v="Trinity Health Clinic 284"/>
    <x v="21"/>
    <n v="43"/>
    <n v="43"/>
    <n v="100"/>
    <s v="GT"/>
    <n v="99"/>
    <s v="PASS"/>
    <x v="0"/>
  </r>
  <r>
    <s v="1-23-vaccine_eligibility_code_is_present-"/>
    <n v="112"/>
    <s v="Trinity Health Clinic 284"/>
    <x v="22"/>
    <n v="43"/>
    <n v="43"/>
    <n v="100"/>
    <s v="GT"/>
    <n v="99"/>
    <s v="PASS"/>
    <x v="0"/>
  </r>
  <r>
    <s v="1-24-vaccine_funding_source_is_present-"/>
    <n v="112"/>
    <s v="Trinity Health Clinic 284"/>
    <x v="23"/>
    <n v="43"/>
    <n v="43"/>
    <n v="100"/>
    <s v="GT"/>
    <n v="99"/>
    <s v="PASS"/>
    <x v="0"/>
  </r>
  <r>
    <s v="2-1-patients_born_on_the_first_of_the_month_do_not_exceed_normal_distribution_of_birth_dates-"/>
    <n v="112"/>
    <s v="Trinity Health Clinic 284"/>
    <x v="24"/>
    <n v="0"/>
    <n v="8"/>
    <n v="0"/>
    <s v="LT"/>
    <n v="4"/>
    <s v="PASS"/>
    <x v="0"/>
  </r>
  <r>
    <s v="2-2-patients_born_on_the_15th_of_the_month_do_not_exceed_normal_distribution_of_birth_dates-"/>
    <n v="112"/>
    <s v="Trinity Health Clinic 284"/>
    <x v="25"/>
    <n v="0"/>
    <n v="8"/>
    <n v="0"/>
    <s v="LT"/>
    <n v="4"/>
    <s v="PASS"/>
    <x v="0"/>
  </r>
  <r>
    <s v="2-3-patients_born_on_the_last_day_of_the_month_do_not_exceed_normal_distribution_of_birth_dates-"/>
    <n v="112"/>
    <s v="Trinity Health Clinic 284"/>
    <x v="26"/>
    <n v="0"/>
    <n v="8"/>
    <n v="0"/>
    <s v="LT"/>
    <n v="4"/>
    <s v="PASS"/>
    <x v="0"/>
  </r>
  <r>
    <s v="2-4-patient_has_more_vaccinations_than_expected-"/>
    <n v="112"/>
    <s v="Trinity Health Clinic 284"/>
    <x v="27"/>
    <n v="0"/>
    <n v="8"/>
    <n v="0"/>
    <s v="LT"/>
    <n v="1"/>
    <s v="PASS"/>
    <x v="0"/>
  </r>
  <r>
    <s v="2-5-vaccine_administration_date_is_after_vaccine_lot_expiration_date-"/>
    <n v="112"/>
    <s v="Trinity Health Clinic 284"/>
    <x v="28"/>
    <n v="0"/>
    <n v="43"/>
    <n v="0"/>
    <s v="LT"/>
    <n v="1"/>
    <s v="PASS"/>
    <x v="0"/>
  </r>
  <r>
    <s v="2-6-vaccine_administration_date_is_before_birth_date-"/>
    <n v="112"/>
    <s v="Trinity Health Clinic 284"/>
    <x v="29"/>
    <n v="0"/>
    <n v="43"/>
    <n v="0"/>
    <s v="LT"/>
    <n v="1"/>
    <s v="PASS"/>
    <x v="0"/>
  </r>
  <r>
    <s v="2-7-vaccine_administration_dates_on_the_first_day_of_the_month_do_not_exceed_normal_distribution_of_administrations_dates-"/>
    <n v="112"/>
    <s v="Trinity Health Clinic 284"/>
    <x v="30"/>
    <n v="2"/>
    <n v="43"/>
    <n v="4.6500000000000004"/>
    <s v="LT"/>
    <n v="4"/>
    <s v="FAIL"/>
    <x v="0"/>
  </r>
  <r>
    <s v="2-8-vaccine_administration_dates_on_the_15th_of_the_month_do_not_exceed_normal_distribution_of_administration_dates-"/>
    <n v="112"/>
    <s v="Trinity Health Clinic 284"/>
    <x v="31"/>
    <n v="0"/>
    <n v="43"/>
    <n v="0"/>
    <s v="LT"/>
    <n v="4"/>
    <s v="PASS"/>
    <x v="0"/>
  </r>
  <r>
    <s v="2-9-vaccine_administration_dates_on_the_last_day_of_the_month_do_not_exceed_normal_distribution_of_administration_dates-"/>
    <n v="112"/>
    <s v="Trinity Health Clinic 284"/>
    <x v="32"/>
    <n v="3"/>
    <n v="43"/>
    <n v="6.98"/>
    <s v="LT"/>
    <n v="4"/>
    <s v="FAIL"/>
    <x v="0"/>
  </r>
  <r>
    <s v="2-10-vaccine_administration_code_was_administered_at_an_improbable_age-"/>
    <n v="112"/>
    <s v="Trinity Health Clinic 284"/>
    <x v="33"/>
    <n v="2"/>
    <n v="43"/>
    <n v="4.6500000000000004"/>
    <s v="LT"/>
    <n v="1"/>
    <s v="FAIL"/>
    <x v="0"/>
  </r>
  <r>
    <s v="2-11-vaccine_administration_code_is_not_specific_for_administered_vaccination_event-"/>
    <n v="112"/>
    <s v="Trinity Health Clinic 284"/>
    <x v="34"/>
    <n v="0"/>
    <n v="43"/>
    <n v="0"/>
    <s v="LT"/>
    <n v="1"/>
    <s v="PASS"/>
    <x v="0"/>
  </r>
  <r>
    <s v="2-12-vaccine_lot_number_has_an_invalid_prefix-"/>
    <n v="112"/>
    <s v="Trinity Health Clinic 284"/>
    <x v="35"/>
    <n v="0"/>
    <n v="43"/>
    <n v="0"/>
    <s v="LT"/>
    <n v="1"/>
    <s v="PASS"/>
    <x v="0"/>
  </r>
  <r>
    <s v="2-13-vaccine_lot_number_has_an_invalid_infix-"/>
    <n v="112"/>
    <s v="Trinity Health Clinic 284"/>
    <x v="36"/>
    <n v="0"/>
    <n v="43"/>
    <n v="0"/>
    <s v="LT"/>
    <n v="1"/>
    <s v="PASS"/>
    <x v="0"/>
  </r>
  <r>
    <s v="2-14-vaccine_lot_number_has_an_invalid_suffix-"/>
    <n v="112"/>
    <s v="Trinity Health Clinic 284"/>
    <x v="37"/>
    <n v="0"/>
    <n v="43"/>
    <n v="0"/>
    <s v="LT"/>
    <n v="1"/>
    <s v="PASS"/>
    <x v="0"/>
  </r>
  <r>
    <s v="2-15-vaccine_lot_number_contains_at_least_one_invalid_character-"/>
    <n v="112"/>
    <s v="Trinity Health Clinic 284"/>
    <x v="38"/>
    <n v="0"/>
    <n v="43"/>
    <n v="0"/>
    <s v="LT"/>
    <n v="1"/>
    <s v="PASS"/>
    <x v="0"/>
  </r>
  <r>
    <s v="2-16-vaccine_lot_number_is_too_short-"/>
    <n v="112"/>
    <s v="Trinity Health Clinic 284"/>
    <x v="39"/>
    <n v="0"/>
    <n v="43"/>
    <n v="0"/>
    <s v="LT"/>
    <n v="1"/>
    <s v="PASS"/>
    <x v="0"/>
  </r>
  <r>
    <s v="2-17-vaccine_administration_code_is_unrecognized-"/>
    <n v="112"/>
    <s v="Trinity Health Clinic 284"/>
    <x v="40"/>
    <n v="0"/>
    <n v="43"/>
    <n v="0"/>
    <s v="LT"/>
    <n v="1"/>
    <s v="PASS"/>
    <x v="0"/>
  </r>
  <r>
    <s v="2-18-vaccine_manufacturer_is_unrecognized-"/>
    <n v="112"/>
    <s v="Trinity Health Clinic 284"/>
    <x v="41"/>
    <n v="0"/>
    <n v="43"/>
    <n v="0"/>
    <s v="LT"/>
    <n v="1"/>
    <s v="PASS"/>
    <x v="0"/>
  </r>
  <r>
    <s v="2-19-vaccine_administration_route_is_unrecognized-"/>
    <n v="112"/>
    <s v="Trinity Health Clinic 284"/>
    <x v="42"/>
    <n v="0"/>
    <n v="43"/>
    <n v="0"/>
    <s v="LT"/>
    <n v="1"/>
    <s v="PASS"/>
    <x v="0"/>
  </r>
  <r>
    <s v="2-20-vaccine_body_site_is_unrecognized-"/>
    <n v="112"/>
    <s v="Trinity Health Clinic 284"/>
    <x v="43"/>
    <n v="0"/>
    <n v="43"/>
    <n v="0"/>
    <s v="LT"/>
    <n v="1"/>
    <s v="PASS"/>
    <x v="0"/>
  </r>
  <r>
    <s v="2-21-vaccination_information_source_is_administered_but_appeared_to_be_historical-"/>
    <n v="112"/>
    <s v="Trinity Health Clinic 284"/>
    <x v="44"/>
    <n v="0"/>
    <n v="43"/>
    <n v="0"/>
    <s v="NONE"/>
    <s v="NONE"/>
    <s v="NONE"/>
    <x v="0"/>
  </r>
  <r>
    <s v="2-22-_funding_source_does_not_match_eligibility_code"/>
    <n v="112"/>
    <s v="Trinity Health Clinic 284"/>
    <x v="45"/>
    <n v="0"/>
    <n v="43"/>
    <n v="0"/>
    <s v="NONE"/>
    <s v="NONE"/>
    <s v="NONE"/>
    <x v="0"/>
  </r>
  <r>
    <s v="3-1-administered_vaccination_events_are_entered_into_the_iis_within_one_calendar_day_from_administration_date-"/>
    <n v="112"/>
    <s v="Trinity Health Clinic 284"/>
    <x v="46"/>
    <n v="42"/>
    <n v="43"/>
    <n v="97.67"/>
    <s v="GT"/>
    <n v="95"/>
    <s v="PASS"/>
    <x v="0"/>
  </r>
  <r>
    <s v="3-2-patient_entry_into_iis_≤30_days_from_birth"/>
    <n v="112"/>
    <s v="Trinity Health Clinic 284"/>
    <x v="47"/>
    <n v="5"/>
    <n v="8"/>
    <n v="62.5"/>
    <s v="GT"/>
    <n v="95"/>
    <s v="FAIL"/>
    <x v="0"/>
  </r>
  <r>
    <s v="3-3-patient_entry_into_iis_30–45_days_from_birth"/>
    <n v="112"/>
    <s v="Trinity Health Clinic 284"/>
    <x v="48"/>
    <n v="0"/>
    <n v="8"/>
    <n v="0"/>
    <s v="LT"/>
    <n v="5"/>
    <s v="PASS"/>
    <x v="0"/>
  </r>
  <r>
    <s v="3-4-patient_entry_into_iis_45–60_days_from_birth"/>
    <n v="112"/>
    <s v="Trinity Health Clinic 284"/>
    <x v="49"/>
    <n v="0"/>
    <n v="8"/>
    <n v="0"/>
    <s v="LT"/>
    <n v="5"/>
    <s v="PASS"/>
    <x v="0"/>
  </r>
  <r>
    <s v="3-5-patient_entry_into_iis_&gt;_60_days_from_birth"/>
    <n v="112"/>
    <s v="Trinity Health Clinic 284"/>
    <x v="50"/>
    <n v="3"/>
    <n v="8"/>
    <n v="37.5"/>
    <s v="LT"/>
    <n v="5"/>
    <s v="FAIL"/>
    <x v="0"/>
  </r>
  <r>
    <s v="3-6-administered_dose_entry_into_iis_2-7_days_from_admin_date"/>
    <n v="112"/>
    <s v="Trinity Health Clinic 284"/>
    <x v="51"/>
    <n v="1"/>
    <n v="43"/>
    <n v="2.33"/>
    <s v="LT"/>
    <n v="5"/>
    <s v="PASS"/>
    <x v="0"/>
  </r>
  <r>
    <s v="3-7-administered_dose_entry_into_iis_8-14_days_from_admin_date"/>
    <n v="112"/>
    <s v="Trinity Health Clinic 284"/>
    <x v="52"/>
    <n v="0"/>
    <n v="43"/>
    <n v="0"/>
    <s v="LT"/>
    <n v="5"/>
    <s v="PASS"/>
    <x v="0"/>
  </r>
  <r>
    <s v="3-8-administered_dose_entry_into_iis_&gt;_14_days_from_admin_date"/>
    <n v="112"/>
    <s v="Trinity Health Clinic 284"/>
    <x v="53"/>
    <n v="0"/>
    <n v="43"/>
    <n v="0"/>
    <s v="LT"/>
    <n v="5"/>
    <s v="PASS"/>
    <x v="0"/>
  </r>
  <r>
    <s v="1-1-patient_first_name_is_present-"/>
    <n v="74"/>
    <s v="Trinity Health Clinic 332"/>
    <x v="0"/>
    <n v="97"/>
    <n v="97"/>
    <n v="100"/>
    <s v="GT"/>
    <n v="99"/>
    <s v="PASS"/>
    <x v="0"/>
  </r>
  <r>
    <s v="1-2-patient_middle_name_is_present-"/>
    <n v="74"/>
    <s v="Trinity Health Clinic 332"/>
    <x v="1"/>
    <n v="76"/>
    <n v="97"/>
    <n v="78.349999999999994"/>
    <s v="GT"/>
    <n v="75"/>
    <s v="PASS"/>
    <x v="0"/>
  </r>
  <r>
    <s v="1-3-patient_name_last_is_present-"/>
    <n v="74"/>
    <s v="Trinity Health Clinic 332"/>
    <x v="2"/>
    <n v="97"/>
    <n v="97"/>
    <n v="100"/>
    <s v="GT"/>
    <n v="99"/>
    <s v="PASS"/>
    <x v="0"/>
  </r>
  <r>
    <s v="1-4-patient_birth_date_is_present-_x0009_"/>
    <n v="74"/>
    <s v="Trinity Health Clinic 332"/>
    <x v="3"/>
    <n v="97"/>
    <n v="97"/>
    <n v="100"/>
    <s v="GT"/>
    <n v="99"/>
    <s v="PASS"/>
    <x v="0"/>
  </r>
  <r>
    <s v="1-5-patient_gender_is_present-"/>
    <n v="74"/>
    <s v="Trinity Health Clinic 332"/>
    <x v="4"/>
    <n v="97"/>
    <n v="97"/>
    <n v="100"/>
    <s v="GT"/>
    <n v="99"/>
    <s v="PASS"/>
    <x v="0"/>
  </r>
  <r>
    <s v="1-6-patient_address_street_is_present-"/>
    <n v="74"/>
    <s v="Trinity Health Clinic 332"/>
    <x v="5"/>
    <n v="97"/>
    <n v="97"/>
    <n v="100"/>
    <s v="GT"/>
    <n v="85"/>
    <s v="PASS"/>
    <x v="0"/>
  </r>
  <r>
    <s v="1-7-_patient_address_city_is_present-_x0009_"/>
    <n v="74"/>
    <s v="Trinity Health Clinic 332"/>
    <x v="6"/>
    <n v="97"/>
    <n v="97"/>
    <n v="100"/>
    <s v="GT"/>
    <n v="85"/>
    <s v="PASS"/>
    <x v="0"/>
  </r>
  <r>
    <s v="1-8-patient_address_state_is_present-_x0009_"/>
    <n v="74"/>
    <s v="Trinity Health Clinic 332"/>
    <x v="7"/>
    <n v="97"/>
    <n v="97"/>
    <n v="100"/>
    <s v="GT"/>
    <n v="85"/>
    <s v="PASS"/>
    <x v="0"/>
  </r>
  <r>
    <s v="1-9-patient_address_zip_code_is_present-_x0009_"/>
    <n v="74"/>
    <s v="Trinity Health Clinic 332"/>
    <x v="8"/>
    <n v="97"/>
    <n v="97"/>
    <n v="100"/>
    <s v="GT"/>
    <n v="85"/>
    <s v="PASS"/>
    <x v="0"/>
  </r>
  <r>
    <s v="1-10-patient_complete_address_is_present-"/>
    <n v="74"/>
    <s v="Trinity Health Clinic 332"/>
    <x v="9"/>
    <n v="97"/>
    <n v="97"/>
    <n v="100"/>
    <s v="GT"/>
    <n v="85"/>
    <s v="PASS"/>
    <x v="0"/>
  </r>
  <r>
    <s v="1-11-patient_race_is_present-"/>
    <n v="74"/>
    <s v="Trinity Health Clinic 332"/>
    <x v="10"/>
    <n v="97"/>
    <n v="97"/>
    <n v="100"/>
    <s v="GT"/>
    <n v="95"/>
    <s v="PASS"/>
    <x v="0"/>
  </r>
  <r>
    <s v="1-12-patient_ethnicity_is_present-"/>
    <n v="74"/>
    <s v="Trinity Health Clinic 332"/>
    <x v="11"/>
    <n v="97"/>
    <n v="97"/>
    <n v="100"/>
    <s v="GT"/>
    <n v="95"/>
    <s v="PASS"/>
    <x v="0"/>
  </r>
  <r>
    <s v="1-13-patient_phone_number_is_present-"/>
    <n v="74"/>
    <s v="Trinity Health Clinic 332"/>
    <x v="12"/>
    <n v="90"/>
    <n v="97"/>
    <n v="92.78"/>
    <s v="GT"/>
    <n v="90"/>
    <s v="PASS"/>
    <x v="0"/>
  </r>
  <r>
    <s v="1-14-patient_email_is_present-"/>
    <n v="74"/>
    <s v="Trinity Health Clinic 332"/>
    <x v="13"/>
    <n v="44"/>
    <n v="97"/>
    <n v="45.36"/>
    <s v="GT"/>
    <n v="90"/>
    <s v="FAIL"/>
    <x v="0"/>
  </r>
  <r>
    <s v="1-15-mother’s_maiden_name_is_present-"/>
    <n v="74"/>
    <s v="Trinity Health Clinic 332"/>
    <x v="14"/>
    <n v="45"/>
    <n v="97"/>
    <n v="46.39"/>
    <s v="GT"/>
    <n v="90"/>
    <s v="FAIL"/>
    <x v="0"/>
  </r>
  <r>
    <s v="1-16-responsible_person_first_name_is_present-"/>
    <n v="74"/>
    <s v="Trinity Health Clinic 332"/>
    <x v="15"/>
    <n v="80"/>
    <n v="97"/>
    <n v="82.47"/>
    <s v="GT"/>
    <n v="90"/>
    <s v="FAIL"/>
    <x v="0"/>
  </r>
  <r>
    <s v="1-17-responsible_person_last_name_is_present-"/>
    <n v="74"/>
    <s v="Trinity Health Clinic 332"/>
    <x v="16"/>
    <n v="80"/>
    <n v="97"/>
    <n v="82.47"/>
    <s v="GT"/>
    <n v="90"/>
    <s v="FAIL"/>
    <x v="0"/>
  </r>
  <r>
    <s v="1-18-vaccine_administration_code_is_present-"/>
    <n v="74"/>
    <s v="Trinity Health Clinic 332"/>
    <x v="17"/>
    <n v="705"/>
    <n v="705"/>
    <n v="100"/>
    <s v="GT"/>
    <n v="99"/>
    <s v="PASS"/>
    <x v="0"/>
  </r>
  <r>
    <s v="1-19-vaccine_administration_date_is_present-"/>
    <n v="74"/>
    <s v="Trinity Health Clinic 332"/>
    <x v="18"/>
    <n v="705"/>
    <n v="705"/>
    <n v="100"/>
    <s v="GT"/>
    <n v="99"/>
    <s v="PASS"/>
    <x v="0"/>
  </r>
  <r>
    <s v="1-20-vaccine_information_source_(e-g-_admin/historical_indicator)_is_present-"/>
    <n v="74"/>
    <s v="Trinity Health Clinic 332"/>
    <x v="19"/>
    <n v="705"/>
    <n v="705"/>
    <n v="100"/>
    <s v="GT"/>
    <n v="99"/>
    <s v="PASS"/>
    <x v="0"/>
  </r>
  <r>
    <s v="1-21-vaccine_lot_number_is_present-"/>
    <n v="74"/>
    <s v="Trinity Health Clinic 332"/>
    <x v="20"/>
    <n v="705"/>
    <n v="705"/>
    <n v="100"/>
    <s v="GT"/>
    <n v="99"/>
    <s v="PASS"/>
    <x v="0"/>
  </r>
  <r>
    <s v="1-22-vaccine_lot_expiration_date_is_present-"/>
    <n v="74"/>
    <s v="Trinity Health Clinic 332"/>
    <x v="21"/>
    <n v="705"/>
    <n v="705"/>
    <n v="100"/>
    <s v="GT"/>
    <n v="99"/>
    <s v="PASS"/>
    <x v="0"/>
  </r>
  <r>
    <s v="1-23-vaccine_eligibility_code_is_present-"/>
    <n v="74"/>
    <s v="Trinity Health Clinic 332"/>
    <x v="22"/>
    <n v="705"/>
    <n v="705"/>
    <n v="100"/>
    <s v="GT"/>
    <n v="99"/>
    <s v="PASS"/>
    <x v="0"/>
  </r>
  <r>
    <s v="1-24-vaccine_funding_source_is_present-"/>
    <n v="74"/>
    <s v="Trinity Health Clinic 332"/>
    <x v="23"/>
    <n v="705"/>
    <n v="705"/>
    <n v="100"/>
    <s v="GT"/>
    <n v="99"/>
    <s v="PASS"/>
    <x v="0"/>
  </r>
  <r>
    <s v="2-1-patients_born_on_the_first_of_the_month_do_not_exceed_normal_distribution_of_birth_dates-"/>
    <n v="74"/>
    <s v="Trinity Health Clinic 332"/>
    <x v="24"/>
    <n v="4"/>
    <n v="97"/>
    <n v="4.12"/>
    <s v="LT"/>
    <n v="4"/>
    <s v="FAIL"/>
    <x v="0"/>
  </r>
  <r>
    <s v="2-2-patients_born_on_the_15th_of_the_month_do_not_exceed_normal_distribution_of_birth_dates-"/>
    <n v="74"/>
    <s v="Trinity Health Clinic 332"/>
    <x v="25"/>
    <n v="7"/>
    <n v="97"/>
    <n v="7.22"/>
    <s v="LT"/>
    <n v="4"/>
    <s v="FAIL"/>
    <x v="0"/>
  </r>
  <r>
    <s v="2-3-patients_born_on_the_last_day_of_the_month_do_not_exceed_normal_distribution_of_birth_dates-"/>
    <n v="74"/>
    <s v="Trinity Health Clinic 332"/>
    <x v="26"/>
    <n v="4"/>
    <n v="97"/>
    <n v="4.12"/>
    <s v="LT"/>
    <n v="4"/>
    <s v="FAIL"/>
    <x v="0"/>
  </r>
  <r>
    <s v="2-4-patient_has_more_vaccinations_than_expected-"/>
    <n v="74"/>
    <s v="Trinity Health Clinic 332"/>
    <x v="27"/>
    <n v="0"/>
    <n v="97"/>
    <n v="0"/>
    <s v="LT"/>
    <n v="1"/>
    <s v="PASS"/>
    <x v="0"/>
  </r>
  <r>
    <s v="2-5-vaccine_administration_date_is_after_vaccine_lot_expiration_date-"/>
    <n v="74"/>
    <s v="Trinity Health Clinic 332"/>
    <x v="28"/>
    <n v="0"/>
    <n v="705"/>
    <n v="0"/>
    <s v="LT"/>
    <n v="1"/>
    <s v="PASS"/>
    <x v="0"/>
  </r>
  <r>
    <s v="2-6-vaccine_administration_date_is_before_birth_date-"/>
    <n v="74"/>
    <s v="Trinity Health Clinic 332"/>
    <x v="29"/>
    <n v="0"/>
    <n v="705"/>
    <n v="0"/>
    <s v="LT"/>
    <n v="1"/>
    <s v="PASS"/>
    <x v="0"/>
  </r>
  <r>
    <s v="2-7-vaccine_administration_dates_on_the_first_day_of_the_month_do_not_exceed_normal_distribution_of_administrations_dates-"/>
    <n v="74"/>
    <s v="Trinity Health Clinic 332"/>
    <x v="30"/>
    <n v="1"/>
    <n v="705"/>
    <n v="0.14000000000000001"/>
    <s v="LT"/>
    <n v="4"/>
    <s v="PASS"/>
    <x v="0"/>
  </r>
  <r>
    <s v="2-8-vaccine_administration_dates_on_the_15th_of_the_month_do_not_exceed_normal_distribution_of_administration_dates-"/>
    <n v="74"/>
    <s v="Trinity Health Clinic 332"/>
    <x v="31"/>
    <n v="27"/>
    <n v="705"/>
    <n v="3.83"/>
    <s v="LT"/>
    <n v="4"/>
    <s v="PASS"/>
    <x v="0"/>
  </r>
  <r>
    <s v="2-9-vaccine_administration_dates_on_the_last_day_of_the_month_do_not_exceed_normal_distribution_of_administration_dates-"/>
    <n v="74"/>
    <s v="Trinity Health Clinic 332"/>
    <x v="32"/>
    <n v="0"/>
    <n v="705"/>
    <n v="0"/>
    <s v="LT"/>
    <n v="4"/>
    <s v="PASS"/>
    <x v="0"/>
  </r>
  <r>
    <s v="2-10-vaccine_administration_code_was_administered_at_an_improbable_age-"/>
    <n v="74"/>
    <s v="Trinity Health Clinic 332"/>
    <x v="33"/>
    <n v="35"/>
    <n v="705"/>
    <n v="4.96"/>
    <s v="LT"/>
    <n v="1"/>
    <s v="FAIL"/>
    <x v="0"/>
  </r>
  <r>
    <s v="2-11-vaccine_administration_code_is_not_specific_for_administered_vaccination_event-"/>
    <n v="74"/>
    <s v="Trinity Health Clinic 332"/>
    <x v="34"/>
    <n v="0"/>
    <n v="705"/>
    <n v="0"/>
    <s v="LT"/>
    <n v="1"/>
    <s v="PASS"/>
    <x v="0"/>
  </r>
  <r>
    <s v="2-12-vaccine_lot_number_has_an_invalid_prefix-"/>
    <n v="74"/>
    <s v="Trinity Health Clinic 332"/>
    <x v="35"/>
    <n v="0"/>
    <n v="705"/>
    <n v="0"/>
    <s v="LT"/>
    <n v="1"/>
    <s v="PASS"/>
    <x v="0"/>
  </r>
  <r>
    <s v="2-13-vaccine_lot_number_has_an_invalid_infix-"/>
    <n v="74"/>
    <s v="Trinity Health Clinic 332"/>
    <x v="36"/>
    <n v="0"/>
    <n v="705"/>
    <n v="0"/>
    <s v="LT"/>
    <n v="1"/>
    <s v="PASS"/>
    <x v="0"/>
  </r>
  <r>
    <s v="2-14-vaccine_lot_number_has_an_invalid_suffix-"/>
    <n v="74"/>
    <s v="Trinity Health Clinic 332"/>
    <x v="37"/>
    <n v="0"/>
    <n v="705"/>
    <n v="0"/>
    <s v="LT"/>
    <n v="1"/>
    <s v="PASS"/>
    <x v="0"/>
  </r>
  <r>
    <s v="2-15-vaccine_lot_number_contains_at_least_one_invalid_character-"/>
    <n v="74"/>
    <s v="Trinity Health Clinic 332"/>
    <x v="38"/>
    <n v="0"/>
    <n v="705"/>
    <n v="0"/>
    <s v="LT"/>
    <n v="1"/>
    <s v="PASS"/>
    <x v="0"/>
  </r>
  <r>
    <s v="2-16-vaccine_lot_number_is_too_short-"/>
    <n v="74"/>
    <s v="Trinity Health Clinic 332"/>
    <x v="39"/>
    <n v="0"/>
    <n v="705"/>
    <n v="0"/>
    <s v="LT"/>
    <n v="1"/>
    <s v="PASS"/>
    <x v="0"/>
  </r>
  <r>
    <s v="2-17-vaccine_administration_code_is_unrecognized-"/>
    <n v="74"/>
    <s v="Trinity Health Clinic 332"/>
    <x v="40"/>
    <n v="0"/>
    <n v="705"/>
    <n v="0"/>
    <s v="LT"/>
    <n v="1"/>
    <s v="PASS"/>
    <x v="0"/>
  </r>
  <r>
    <s v="2-18-vaccine_manufacturer_is_unrecognized-"/>
    <n v="74"/>
    <s v="Trinity Health Clinic 332"/>
    <x v="41"/>
    <n v="0"/>
    <n v="705"/>
    <n v="0"/>
    <s v="LT"/>
    <n v="1"/>
    <s v="PASS"/>
    <x v="0"/>
  </r>
  <r>
    <s v="2-19-vaccine_administration_route_is_unrecognized-"/>
    <n v="74"/>
    <s v="Trinity Health Clinic 332"/>
    <x v="42"/>
    <n v="0"/>
    <n v="705"/>
    <n v="0"/>
    <s v="LT"/>
    <n v="1"/>
    <s v="PASS"/>
    <x v="0"/>
  </r>
  <r>
    <s v="2-20-vaccine_body_site_is_unrecognized-"/>
    <n v="74"/>
    <s v="Trinity Health Clinic 332"/>
    <x v="43"/>
    <n v="4"/>
    <n v="705"/>
    <n v="0.56999999999999995"/>
    <s v="LT"/>
    <n v="1"/>
    <s v="PASS"/>
    <x v="0"/>
  </r>
  <r>
    <s v="2-21-vaccination_information_source_is_administered_but_appeared_to_be_historical-"/>
    <n v="74"/>
    <s v="Trinity Health Clinic 332"/>
    <x v="44"/>
    <n v="0"/>
    <n v="705"/>
    <n v="0"/>
    <s v="NONE"/>
    <s v="NONE"/>
    <s v="NONE"/>
    <x v="0"/>
  </r>
  <r>
    <s v="2-22-_funding_source_does_not_match_eligibility_code"/>
    <n v="74"/>
    <s v="Trinity Health Clinic 332"/>
    <x v="45"/>
    <n v="0"/>
    <n v="705"/>
    <n v="0"/>
    <s v="NONE"/>
    <s v="NONE"/>
    <s v="NONE"/>
    <x v="0"/>
  </r>
  <r>
    <s v="3-1-administered_vaccination_events_are_entered_into_the_iis_within_one_calendar_day_from_administration_date-"/>
    <n v="74"/>
    <s v="Trinity Health Clinic 332"/>
    <x v="46"/>
    <n v="699"/>
    <n v="705"/>
    <n v="99.15"/>
    <s v="GT"/>
    <n v="95"/>
    <s v="PASS"/>
    <x v="0"/>
  </r>
  <r>
    <s v="3-2-patient_entry_into_iis_≤30_days_from_birth"/>
    <n v="74"/>
    <s v="Trinity Health Clinic 332"/>
    <x v="47"/>
    <n v="84"/>
    <n v="97"/>
    <n v="86.6"/>
    <s v="GT"/>
    <n v="95"/>
    <s v="FAIL"/>
    <x v="0"/>
  </r>
  <r>
    <s v="3-3-patient_entry_into_iis_30–45_days_from_birth"/>
    <n v="74"/>
    <s v="Trinity Health Clinic 332"/>
    <x v="48"/>
    <n v="2"/>
    <n v="97"/>
    <n v="2.06"/>
    <s v="LT"/>
    <n v="5"/>
    <s v="PASS"/>
    <x v="0"/>
  </r>
  <r>
    <s v="3-4-patient_entry_into_iis_45–60_days_from_birth"/>
    <n v="74"/>
    <s v="Trinity Health Clinic 332"/>
    <x v="49"/>
    <n v="2"/>
    <n v="97"/>
    <n v="2.06"/>
    <s v="LT"/>
    <n v="5"/>
    <s v="PASS"/>
    <x v="0"/>
  </r>
  <r>
    <s v="3-5-patient_entry_into_iis_&gt;_60_days_from_birth"/>
    <n v="74"/>
    <s v="Trinity Health Clinic 332"/>
    <x v="50"/>
    <n v="9"/>
    <n v="97"/>
    <n v="9.2799999999999994"/>
    <s v="LT"/>
    <n v="5"/>
    <s v="FAIL"/>
    <x v="0"/>
  </r>
  <r>
    <s v="3-6-administered_dose_entry_into_iis_2-7_days_from_admin_date"/>
    <n v="74"/>
    <s v="Trinity Health Clinic 332"/>
    <x v="51"/>
    <n v="3"/>
    <n v="705"/>
    <n v="0.43"/>
    <s v="LT"/>
    <n v="5"/>
    <s v="PASS"/>
    <x v="0"/>
  </r>
  <r>
    <s v="3-7-administered_dose_entry_into_iis_8-14_days_from_admin_date"/>
    <n v="74"/>
    <s v="Trinity Health Clinic 332"/>
    <x v="52"/>
    <n v="0"/>
    <n v="705"/>
    <n v="0"/>
    <s v="LT"/>
    <n v="5"/>
    <s v="PASS"/>
    <x v="0"/>
  </r>
  <r>
    <s v="3-8-administered_dose_entry_into_iis_&gt;_14_days_from_admin_date"/>
    <n v="74"/>
    <s v="Trinity Health Clinic 332"/>
    <x v="53"/>
    <n v="3"/>
    <n v="705"/>
    <n v="0.43"/>
    <s v="LT"/>
    <n v="5"/>
    <s v="PASS"/>
    <x v="0"/>
  </r>
  <r>
    <s v="1-1-patient_first_name_is_present-"/>
    <n v="203"/>
    <s v="Trinity Health Clinic 400"/>
    <x v="0"/>
    <n v="1"/>
    <n v="1"/>
    <n v="100"/>
    <s v="GT"/>
    <n v="99"/>
    <s v="PASS"/>
    <x v="0"/>
  </r>
  <r>
    <s v="1-2-patient_middle_name_is_present-"/>
    <n v="203"/>
    <s v="Trinity Health Clinic 400"/>
    <x v="1"/>
    <n v="1"/>
    <n v="1"/>
    <n v="100"/>
    <s v="GT"/>
    <n v="75"/>
    <s v="PASS"/>
    <x v="0"/>
  </r>
  <r>
    <s v="1-3-patient_name_last_is_present-"/>
    <n v="203"/>
    <s v="Trinity Health Clinic 400"/>
    <x v="2"/>
    <n v="1"/>
    <n v="1"/>
    <n v="100"/>
    <s v="GT"/>
    <n v="99"/>
    <s v="PASS"/>
    <x v="0"/>
  </r>
  <r>
    <s v="1-4-patient_birth_date_is_present-_x0009_"/>
    <n v="203"/>
    <s v="Trinity Health Clinic 400"/>
    <x v="3"/>
    <n v="1"/>
    <n v="1"/>
    <n v="100"/>
    <s v="GT"/>
    <n v="99"/>
    <s v="PASS"/>
    <x v="0"/>
  </r>
  <r>
    <s v="1-5-patient_gender_is_present-"/>
    <n v="203"/>
    <s v="Trinity Health Clinic 400"/>
    <x v="4"/>
    <n v="1"/>
    <n v="1"/>
    <n v="100"/>
    <s v="GT"/>
    <n v="99"/>
    <s v="PASS"/>
    <x v="0"/>
  </r>
  <r>
    <s v="1-6-patient_address_street_is_present-"/>
    <n v="203"/>
    <s v="Trinity Health Clinic 400"/>
    <x v="5"/>
    <n v="1"/>
    <n v="1"/>
    <n v="100"/>
    <s v="GT"/>
    <n v="85"/>
    <s v="PASS"/>
    <x v="0"/>
  </r>
  <r>
    <s v="1-7-_patient_address_city_is_present-_x0009_"/>
    <n v="203"/>
    <s v="Trinity Health Clinic 400"/>
    <x v="6"/>
    <n v="1"/>
    <n v="1"/>
    <n v="100"/>
    <s v="GT"/>
    <n v="85"/>
    <s v="PASS"/>
    <x v="0"/>
  </r>
  <r>
    <s v="1-8-patient_address_state_is_present-_x0009_"/>
    <n v="203"/>
    <s v="Trinity Health Clinic 400"/>
    <x v="7"/>
    <n v="1"/>
    <n v="1"/>
    <n v="100"/>
    <s v="GT"/>
    <n v="85"/>
    <s v="PASS"/>
    <x v="0"/>
  </r>
  <r>
    <s v="1-9-patient_address_zip_code_is_present-_x0009_"/>
    <n v="203"/>
    <s v="Trinity Health Clinic 400"/>
    <x v="8"/>
    <n v="1"/>
    <n v="1"/>
    <n v="100"/>
    <s v="GT"/>
    <n v="85"/>
    <s v="PASS"/>
    <x v="0"/>
  </r>
  <r>
    <s v="1-10-patient_complete_address_is_present-"/>
    <n v="203"/>
    <s v="Trinity Health Clinic 400"/>
    <x v="9"/>
    <n v="1"/>
    <n v="1"/>
    <n v="100"/>
    <s v="GT"/>
    <n v="85"/>
    <s v="PASS"/>
    <x v="0"/>
  </r>
  <r>
    <s v="1-11-patient_race_is_present-"/>
    <n v="203"/>
    <s v="Trinity Health Clinic 400"/>
    <x v="10"/>
    <n v="1"/>
    <n v="1"/>
    <n v="100"/>
    <s v="GT"/>
    <n v="95"/>
    <s v="PASS"/>
    <x v="0"/>
  </r>
  <r>
    <s v="1-12-patient_ethnicity_is_present-"/>
    <n v="203"/>
    <s v="Trinity Health Clinic 400"/>
    <x v="11"/>
    <n v="1"/>
    <n v="1"/>
    <n v="100"/>
    <s v="GT"/>
    <n v="95"/>
    <s v="PASS"/>
    <x v="0"/>
  </r>
  <r>
    <s v="1-13-patient_phone_number_is_present-"/>
    <n v="203"/>
    <s v="Trinity Health Clinic 400"/>
    <x v="12"/>
    <n v="1"/>
    <n v="1"/>
    <n v="100"/>
    <s v="GT"/>
    <n v="90"/>
    <s v="PASS"/>
    <x v="0"/>
  </r>
  <r>
    <s v="1-14-patient_email_is_present-"/>
    <n v="203"/>
    <s v="Trinity Health Clinic 400"/>
    <x v="13"/>
    <n v="0"/>
    <n v="1"/>
    <n v="0"/>
    <s v="GT"/>
    <n v="90"/>
    <s v="FAIL"/>
    <x v="0"/>
  </r>
  <r>
    <s v="1-15-mother’s_maiden_name_is_present-"/>
    <n v="203"/>
    <s v="Trinity Health Clinic 400"/>
    <x v="14"/>
    <n v="1"/>
    <n v="1"/>
    <n v="100"/>
    <s v="GT"/>
    <n v="90"/>
    <s v="PASS"/>
    <x v="0"/>
  </r>
  <r>
    <s v="1-16-responsible_person_first_name_is_present-"/>
    <n v="203"/>
    <s v="Trinity Health Clinic 400"/>
    <x v="15"/>
    <n v="1"/>
    <n v="1"/>
    <n v="100"/>
    <s v="GT"/>
    <n v="90"/>
    <s v="PASS"/>
    <x v="0"/>
  </r>
  <r>
    <s v="1-17-responsible_person_last_name_is_present-"/>
    <n v="203"/>
    <s v="Trinity Health Clinic 400"/>
    <x v="16"/>
    <n v="1"/>
    <n v="1"/>
    <n v="100"/>
    <s v="GT"/>
    <n v="90"/>
    <s v="PASS"/>
    <x v="0"/>
  </r>
  <r>
    <s v="1-18-vaccine_administration_code_is_present-"/>
    <n v="203"/>
    <s v="Trinity Health Clinic 400"/>
    <x v="17"/>
    <n v="1"/>
    <n v="1"/>
    <n v="100"/>
    <s v="GT"/>
    <n v="99"/>
    <s v="PASS"/>
    <x v="0"/>
  </r>
  <r>
    <s v="1-19-vaccine_administration_date_is_present-"/>
    <n v="203"/>
    <s v="Trinity Health Clinic 400"/>
    <x v="18"/>
    <n v="1"/>
    <n v="1"/>
    <n v="100"/>
    <s v="GT"/>
    <n v="99"/>
    <s v="PASS"/>
    <x v="0"/>
  </r>
  <r>
    <s v="1-20-vaccine_information_source_(e-g-_admin/historical_indicator)_is_present-"/>
    <n v="203"/>
    <s v="Trinity Health Clinic 400"/>
    <x v="19"/>
    <n v="1"/>
    <n v="1"/>
    <n v="100"/>
    <s v="GT"/>
    <n v="99"/>
    <s v="PASS"/>
    <x v="0"/>
  </r>
  <r>
    <s v="1-21-vaccine_lot_number_is_present-"/>
    <n v="203"/>
    <s v="Trinity Health Clinic 400"/>
    <x v="20"/>
    <n v="1"/>
    <n v="1"/>
    <n v="100"/>
    <s v="GT"/>
    <n v="99"/>
    <s v="PASS"/>
    <x v="0"/>
  </r>
  <r>
    <s v="1-22-vaccine_lot_expiration_date_is_present-"/>
    <n v="203"/>
    <s v="Trinity Health Clinic 400"/>
    <x v="21"/>
    <n v="1"/>
    <n v="1"/>
    <n v="100"/>
    <s v="GT"/>
    <n v="99"/>
    <s v="PASS"/>
    <x v="0"/>
  </r>
  <r>
    <s v="1-23-vaccine_eligibility_code_is_present-"/>
    <n v="203"/>
    <s v="Trinity Health Clinic 400"/>
    <x v="22"/>
    <n v="1"/>
    <n v="1"/>
    <n v="100"/>
    <s v="GT"/>
    <n v="99"/>
    <s v="PASS"/>
    <x v="0"/>
  </r>
  <r>
    <s v="1-24-vaccine_funding_source_is_present-"/>
    <n v="203"/>
    <s v="Trinity Health Clinic 400"/>
    <x v="23"/>
    <n v="1"/>
    <n v="1"/>
    <n v="100"/>
    <s v="GT"/>
    <n v="99"/>
    <s v="PASS"/>
    <x v="0"/>
  </r>
  <r>
    <s v="2-1-patients_born_on_the_first_of_the_month_do_not_exceed_normal_distribution_of_birth_dates-"/>
    <n v="203"/>
    <s v="Trinity Health Clinic 400"/>
    <x v="24"/>
    <n v="0"/>
    <n v="1"/>
    <n v="0"/>
    <s v="LT"/>
    <n v="4"/>
    <s v="PASS"/>
    <x v="0"/>
  </r>
  <r>
    <s v="2-2-patients_born_on_the_15th_of_the_month_do_not_exceed_normal_distribution_of_birth_dates-"/>
    <n v="203"/>
    <s v="Trinity Health Clinic 400"/>
    <x v="25"/>
    <n v="0"/>
    <n v="1"/>
    <n v="0"/>
    <s v="LT"/>
    <n v="4"/>
    <s v="PASS"/>
    <x v="0"/>
  </r>
  <r>
    <s v="2-3-patients_born_on_the_last_day_of_the_month_do_not_exceed_normal_distribution_of_birth_dates-"/>
    <n v="203"/>
    <s v="Trinity Health Clinic 400"/>
    <x v="26"/>
    <n v="0"/>
    <n v="1"/>
    <n v="0"/>
    <s v="LT"/>
    <n v="4"/>
    <s v="PASS"/>
    <x v="0"/>
  </r>
  <r>
    <s v="2-4-patient_has_more_vaccinations_than_expected-"/>
    <n v="203"/>
    <s v="Trinity Health Clinic 400"/>
    <x v="27"/>
    <n v="0"/>
    <n v="1"/>
    <n v="0"/>
    <s v="LT"/>
    <n v="1"/>
    <s v="PASS"/>
    <x v="0"/>
  </r>
  <r>
    <s v="2-5-vaccine_administration_date_is_after_vaccine_lot_expiration_date-"/>
    <n v="203"/>
    <s v="Trinity Health Clinic 400"/>
    <x v="28"/>
    <n v="0"/>
    <n v="1"/>
    <n v="0"/>
    <s v="LT"/>
    <n v="1"/>
    <s v="PASS"/>
    <x v="0"/>
  </r>
  <r>
    <s v="2-6-vaccine_administration_date_is_before_birth_date-"/>
    <n v="203"/>
    <s v="Trinity Health Clinic 400"/>
    <x v="29"/>
    <n v="0"/>
    <n v="1"/>
    <n v="0"/>
    <s v="LT"/>
    <n v="1"/>
    <s v="PASS"/>
    <x v="0"/>
  </r>
  <r>
    <s v="2-7-vaccine_administration_dates_on_the_first_day_of_the_month_do_not_exceed_normal_distribution_of_administrations_dates-"/>
    <n v="203"/>
    <s v="Trinity Health Clinic 400"/>
    <x v="30"/>
    <n v="0"/>
    <n v="1"/>
    <n v="0"/>
    <s v="LT"/>
    <n v="4"/>
    <s v="PASS"/>
    <x v="0"/>
  </r>
  <r>
    <s v="2-8-vaccine_administration_dates_on_the_15th_of_the_month_do_not_exceed_normal_distribution_of_administration_dates-"/>
    <n v="203"/>
    <s v="Trinity Health Clinic 400"/>
    <x v="31"/>
    <n v="0"/>
    <n v="1"/>
    <n v="0"/>
    <s v="LT"/>
    <n v="4"/>
    <s v="PASS"/>
    <x v="0"/>
  </r>
  <r>
    <s v="2-9-vaccine_administration_dates_on_the_last_day_of_the_month_do_not_exceed_normal_distribution_of_administration_dates-"/>
    <n v="203"/>
    <s v="Trinity Health Clinic 400"/>
    <x v="32"/>
    <n v="0"/>
    <n v="1"/>
    <n v="0"/>
    <s v="LT"/>
    <n v="4"/>
    <s v="PASS"/>
    <x v="0"/>
  </r>
  <r>
    <s v="2-10-vaccine_administration_code_was_administered_at_an_improbable_age-"/>
    <n v="203"/>
    <s v="Trinity Health Clinic 400"/>
    <x v="33"/>
    <n v="0"/>
    <n v="1"/>
    <n v="0"/>
    <s v="LT"/>
    <n v="1"/>
    <s v="PASS"/>
    <x v="0"/>
  </r>
  <r>
    <s v="2-11-vaccine_administration_code_is_not_specific_for_administered_vaccination_event-"/>
    <n v="203"/>
    <s v="Trinity Health Clinic 400"/>
    <x v="34"/>
    <n v="0"/>
    <n v="1"/>
    <n v="0"/>
    <s v="LT"/>
    <n v="1"/>
    <s v="PASS"/>
    <x v="0"/>
  </r>
  <r>
    <s v="2-12-vaccine_lot_number_has_an_invalid_prefix-"/>
    <n v="203"/>
    <s v="Trinity Health Clinic 400"/>
    <x v="35"/>
    <n v="0"/>
    <n v="1"/>
    <n v="0"/>
    <s v="LT"/>
    <n v="1"/>
    <s v="PASS"/>
    <x v="0"/>
  </r>
  <r>
    <s v="2-13-vaccine_lot_number_has_an_invalid_infix-"/>
    <n v="203"/>
    <s v="Trinity Health Clinic 400"/>
    <x v="36"/>
    <n v="0"/>
    <n v="1"/>
    <n v="0"/>
    <s v="LT"/>
    <n v="1"/>
    <s v="PASS"/>
    <x v="0"/>
  </r>
  <r>
    <s v="2-14-vaccine_lot_number_has_an_invalid_suffix-"/>
    <n v="203"/>
    <s v="Trinity Health Clinic 400"/>
    <x v="37"/>
    <n v="0"/>
    <n v="1"/>
    <n v="0"/>
    <s v="LT"/>
    <n v="1"/>
    <s v="PASS"/>
    <x v="0"/>
  </r>
  <r>
    <s v="2-15-vaccine_lot_number_contains_at_least_one_invalid_character-"/>
    <n v="203"/>
    <s v="Trinity Health Clinic 400"/>
    <x v="38"/>
    <n v="0"/>
    <n v="1"/>
    <n v="0"/>
    <s v="LT"/>
    <n v="1"/>
    <s v="PASS"/>
    <x v="0"/>
  </r>
  <r>
    <s v="2-16-vaccine_lot_number_is_too_short-"/>
    <n v="203"/>
    <s v="Trinity Health Clinic 400"/>
    <x v="39"/>
    <n v="0"/>
    <n v="1"/>
    <n v="0"/>
    <s v="LT"/>
    <n v="1"/>
    <s v="PASS"/>
    <x v="0"/>
  </r>
  <r>
    <s v="2-17-vaccine_administration_code_is_unrecognized-"/>
    <n v="203"/>
    <s v="Trinity Health Clinic 400"/>
    <x v="40"/>
    <n v="0"/>
    <n v="1"/>
    <n v="0"/>
    <s v="LT"/>
    <n v="1"/>
    <s v="PASS"/>
    <x v="0"/>
  </r>
  <r>
    <s v="2-18-vaccine_manufacturer_is_unrecognized-"/>
    <n v="203"/>
    <s v="Trinity Health Clinic 400"/>
    <x v="41"/>
    <n v="0"/>
    <n v="1"/>
    <n v="0"/>
    <s v="LT"/>
    <n v="1"/>
    <s v="PASS"/>
    <x v="0"/>
  </r>
  <r>
    <s v="2-19-vaccine_administration_route_is_unrecognized-"/>
    <n v="203"/>
    <s v="Trinity Health Clinic 400"/>
    <x v="42"/>
    <n v="0"/>
    <n v="1"/>
    <n v="0"/>
    <s v="LT"/>
    <n v="1"/>
    <s v="PASS"/>
    <x v="0"/>
  </r>
  <r>
    <s v="2-20-vaccine_body_site_is_unrecognized-"/>
    <n v="203"/>
    <s v="Trinity Health Clinic 400"/>
    <x v="43"/>
    <n v="0"/>
    <n v="1"/>
    <n v="0"/>
    <s v="LT"/>
    <n v="1"/>
    <s v="PASS"/>
    <x v="0"/>
  </r>
  <r>
    <s v="2-21-vaccination_information_source_is_administered_but_appeared_to_be_historical-"/>
    <n v="203"/>
    <s v="Trinity Health Clinic 400"/>
    <x v="44"/>
    <n v="0"/>
    <n v="1"/>
    <n v="0"/>
    <s v="NONE"/>
    <s v="NONE"/>
    <s v="NONE"/>
    <x v="0"/>
  </r>
  <r>
    <s v="2-22-_funding_source_does_not_match_eligibility_code"/>
    <n v="203"/>
    <s v="Trinity Health Clinic 400"/>
    <x v="45"/>
    <n v="0"/>
    <n v="1"/>
    <n v="0"/>
    <s v="NONE"/>
    <s v="NONE"/>
    <s v="NONE"/>
    <x v="0"/>
  </r>
  <r>
    <s v="3-1-administered_vaccination_events_are_entered_into_the_iis_within_one_calendar_day_from_administration_date-"/>
    <n v="203"/>
    <s v="Trinity Health Clinic 400"/>
    <x v="46"/>
    <n v="1"/>
    <n v="1"/>
    <n v="100"/>
    <s v="GT"/>
    <n v="95"/>
    <s v="PASS"/>
    <x v="0"/>
  </r>
  <r>
    <s v="3-2-patient_entry_into_iis_≤30_days_from_birth"/>
    <n v="203"/>
    <s v="Trinity Health Clinic 400"/>
    <x v="47"/>
    <n v="1"/>
    <n v="1"/>
    <n v="100"/>
    <s v="GT"/>
    <n v="95"/>
    <s v="PASS"/>
    <x v="0"/>
  </r>
  <r>
    <s v="3-3-patient_entry_into_iis_30–45_days_from_birth"/>
    <n v="203"/>
    <s v="Trinity Health Clinic 400"/>
    <x v="48"/>
    <n v="0"/>
    <n v="1"/>
    <n v="0"/>
    <s v="LT"/>
    <n v="5"/>
    <s v="PASS"/>
    <x v="0"/>
  </r>
  <r>
    <s v="3-4-patient_entry_into_iis_45–60_days_from_birth"/>
    <n v="203"/>
    <s v="Trinity Health Clinic 400"/>
    <x v="49"/>
    <n v="0"/>
    <n v="1"/>
    <n v="0"/>
    <s v="LT"/>
    <n v="5"/>
    <s v="PASS"/>
    <x v="0"/>
  </r>
  <r>
    <s v="3-5-patient_entry_into_iis_&gt;_60_days_from_birth"/>
    <n v="203"/>
    <s v="Trinity Health Clinic 400"/>
    <x v="50"/>
    <n v="0"/>
    <n v="1"/>
    <n v="0"/>
    <s v="LT"/>
    <n v="5"/>
    <s v="PASS"/>
    <x v="0"/>
  </r>
  <r>
    <s v="3-6-administered_dose_entry_into_iis_2-7_days_from_admin_date"/>
    <n v="203"/>
    <s v="Trinity Health Clinic 400"/>
    <x v="51"/>
    <n v="0"/>
    <n v="1"/>
    <n v="0"/>
    <s v="LT"/>
    <n v="5"/>
    <s v="PASS"/>
    <x v="0"/>
  </r>
  <r>
    <s v="3-7-administered_dose_entry_into_iis_8-14_days_from_admin_date"/>
    <n v="203"/>
    <s v="Trinity Health Clinic 400"/>
    <x v="52"/>
    <n v="0"/>
    <n v="1"/>
    <n v="0"/>
    <s v="LT"/>
    <n v="5"/>
    <s v="PASS"/>
    <x v="0"/>
  </r>
  <r>
    <s v="3-8-administered_dose_entry_into_iis_&gt;_14_days_from_admin_date"/>
    <n v="203"/>
    <s v="Trinity Health Clinic 400"/>
    <x v="53"/>
    <n v="0"/>
    <n v="1"/>
    <n v="0"/>
    <s v="LT"/>
    <n v="5"/>
    <s v="PASS"/>
    <x v="0"/>
  </r>
  <r>
    <s v="1-1-patient_first_name_is_present-"/>
    <n v="63"/>
    <s v="Trinity Health Clinic 416"/>
    <x v="0"/>
    <n v="50"/>
    <n v="50"/>
    <n v="100"/>
    <s v="GT"/>
    <n v="99"/>
    <s v="PASS"/>
    <x v="0"/>
  </r>
  <r>
    <s v="1-2-patient_middle_name_is_present-"/>
    <n v="63"/>
    <s v="Trinity Health Clinic 416"/>
    <x v="1"/>
    <n v="40"/>
    <n v="50"/>
    <n v="80"/>
    <s v="GT"/>
    <n v="75"/>
    <s v="PASS"/>
    <x v="0"/>
  </r>
  <r>
    <s v="1-3-patient_name_last_is_present-"/>
    <n v="63"/>
    <s v="Trinity Health Clinic 416"/>
    <x v="2"/>
    <n v="50"/>
    <n v="50"/>
    <n v="100"/>
    <s v="GT"/>
    <n v="99"/>
    <s v="PASS"/>
    <x v="0"/>
  </r>
  <r>
    <s v="1-4-patient_birth_date_is_present-_x0009_"/>
    <n v="63"/>
    <s v="Trinity Health Clinic 416"/>
    <x v="3"/>
    <n v="50"/>
    <n v="50"/>
    <n v="100"/>
    <s v="GT"/>
    <n v="99"/>
    <s v="PASS"/>
    <x v="0"/>
  </r>
  <r>
    <s v="1-5-patient_gender_is_present-"/>
    <n v="63"/>
    <s v="Trinity Health Clinic 416"/>
    <x v="4"/>
    <n v="50"/>
    <n v="50"/>
    <n v="100"/>
    <s v="GT"/>
    <n v="99"/>
    <s v="PASS"/>
    <x v="0"/>
  </r>
  <r>
    <s v="1-6-patient_address_street_is_present-"/>
    <n v="63"/>
    <s v="Trinity Health Clinic 416"/>
    <x v="5"/>
    <n v="50"/>
    <n v="50"/>
    <n v="100"/>
    <s v="GT"/>
    <n v="85"/>
    <s v="PASS"/>
    <x v="0"/>
  </r>
  <r>
    <s v="1-7-_patient_address_city_is_present-_x0009_"/>
    <n v="63"/>
    <s v="Trinity Health Clinic 416"/>
    <x v="6"/>
    <n v="50"/>
    <n v="50"/>
    <n v="100"/>
    <s v="GT"/>
    <n v="85"/>
    <s v="PASS"/>
    <x v="0"/>
  </r>
  <r>
    <s v="1-8-patient_address_state_is_present-_x0009_"/>
    <n v="63"/>
    <s v="Trinity Health Clinic 416"/>
    <x v="7"/>
    <n v="50"/>
    <n v="50"/>
    <n v="100"/>
    <s v="GT"/>
    <n v="85"/>
    <s v="PASS"/>
    <x v="0"/>
  </r>
  <r>
    <s v="1-9-patient_address_zip_code_is_present-_x0009_"/>
    <n v="63"/>
    <s v="Trinity Health Clinic 416"/>
    <x v="8"/>
    <n v="50"/>
    <n v="50"/>
    <n v="100"/>
    <s v="GT"/>
    <n v="85"/>
    <s v="PASS"/>
    <x v="0"/>
  </r>
  <r>
    <s v="1-10-patient_complete_address_is_present-"/>
    <n v="63"/>
    <s v="Trinity Health Clinic 416"/>
    <x v="9"/>
    <n v="50"/>
    <n v="50"/>
    <n v="100"/>
    <s v="GT"/>
    <n v="85"/>
    <s v="PASS"/>
    <x v="0"/>
  </r>
  <r>
    <s v="1-11-patient_race_is_present-"/>
    <n v="63"/>
    <s v="Trinity Health Clinic 416"/>
    <x v="10"/>
    <n v="50"/>
    <n v="50"/>
    <n v="100"/>
    <s v="GT"/>
    <n v="95"/>
    <s v="PASS"/>
    <x v="0"/>
  </r>
  <r>
    <s v="1-12-patient_ethnicity_is_present-"/>
    <n v="63"/>
    <s v="Trinity Health Clinic 416"/>
    <x v="11"/>
    <n v="50"/>
    <n v="50"/>
    <n v="100"/>
    <s v="GT"/>
    <n v="95"/>
    <s v="PASS"/>
    <x v="0"/>
  </r>
  <r>
    <s v="1-13-patient_phone_number_is_present-"/>
    <n v="63"/>
    <s v="Trinity Health Clinic 416"/>
    <x v="12"/>
    <n v="50"/>
    <n v="50"/>
    <n v="100"/>
    <s v="GT"/>
    <n v="90"/>
    <s v="PASS"/>
    <x v="0"/>
  </r>
  <r>
    <s v="1-14-patient_email_is_present-"/>
    <n v="63"/>
    <s v="Trinity Health Clinic 416"/>
    <x v="13"/>
    <n v="45"/>
    <n v="50"/>
    <n v="90"/>
    <s v="GT"/>
    <n v="90"/>
    <s v="FAIL"/>
    <x v="0"/>
  </r>
  <r>
    <s v="1-15-mother’s_maiden_name_is_present-"/>
    <n v="63"/>
    <s v="Trinity Health Clinic 416"/>
    <x v="14"/>
    <n v="19"/>
    <n v="50"/>
    <n v="38"/>
    <s v="GT"/>
    <n v="90"/>
    <s v="FAIL"/>
    <x v="0"/>
  </r>
  <r>
    <s v="1-16-responsible_person_first_name_is_present-"/>
    <n v="63"/>
    <s v="Trinity Health Clinic 416"/>
    <x v="15"/>
    <n v="49"/>
    <n v="50"/>
    <n v="98"/>
    <s v="GT"/>
    <n v="90"/>
    <s v="PASS"/>
    <x v="0"/>
  </r>
  <r>
    <s v="1-17-responsible_person_last_name_is_present-"/>
    <n v="63"/>
    <s v="Trinity Health Clinic 416"/>
    <x v="16"/>
    <n v="49"/>
    <n v="50"/>
    <n v="98"/>
    <s v="GT"/>
    <n v="90"/>
    <s v="PASS"/>
    <x v="0"/>
  </r>
  <r>
    <s v="1-18-vaccine_administration_code_is_present-"/>
    <n v="63"/>
    <s v="Trinity Health Clinic 416"/>
    <x v="17"/>
    <n v="431"/>
    <n v="431"/>
    <n v="100"/>
    <s v="GT"/>
    <n v="99"/>
    <s v="PASS"/>
    <x v="0"/>
  </r>
  <r>
    <s v="1-19-vaccine_administration_date_is_present-"/>
    <n v="63"/>
    <s v="Trinity Health Clinic 416"/>
    <x v="18"/>
    <n v="431"/>
    <n v="431"/>
    <n v="100"/>
    <s v="GT"/>
    <n v="99"/>
    <s v="PASS"/>
    <x v="0"/>
  </r>
  <r>
    <s v="1-20-vaccine_information_source_(e-g-_admin/historical_indicator)_is_present-"/>
    <n v="63"/>
    <s v="Trinity Health Clinic 416"/>
    <x v="19"/>
    <n v="431"/>
    <n v="431"/>
    <n v="100"/>
    <s v="GT"/>
    <n v="99"/>
    <s v="PASS"/>
    <x v="0"/>
  </r>
  <r>
    <s v="1-21-vaccine_lot_number_is_present-"/>
    <n v="63"/>
    <s v="Trinity Health Clinic 416"/>
    <x v="20"/>
    <n v="431"/>
    <n v="431"/>
    <n v="100"/>
    <s v="GT"/>
    <n v="99"/>
    <s v="PASS"/>
    <x v="0"/>
  </r>
  <r>
    <s v="1-22-vaccine_lot_expiration_date_is_present-"/>
    <n v="63"/>
    <s v="Trinity Health Clinic 416"/>
    <x v="21"/>
    <n v="431"/>
    <n v="431"/>
    <n v="100"/>
    <s v="GT"/>
    <n v="99"/>
    <s v="PASS"/>
    <x v="0"/>
  </r>
  <r>
    <s v="1-23-vaccine_eligibility_code_is_present-"/>
    <n v="63"/>
    <s v="Trinity Health Clinic 416"/>
    <x v="22"/>
    <n v="431"/>
    <n v="431"/>
    <n v="100"/>
    <s v="GT"/>
    <n v="99"/>
    <s v="PASS"/>
    <x v="0"/>
  </r>
  <r>
    <s v="1-24-vaccine_funding_source_is_present-"/>
    <n v="63"/>
    <s v="Trinity Health Clinic 416"/>
    <x v="23"/>
    <n v="431"/>
    <n v="431"/>
    <n v="100"/>
    <s v="GT"/>
    <n v="99"/>
    <s v="PASS"/>
    <x v="0"/>
  </r>
  <r>
    <s v="2-1-patients_born_on_the_first_of_the_month_do_not_exceed_normal_distribution_of_birth_dates-"/>
    <n v="63"/>
    <s v="Trinity Health Clinic 416"/>
    <x v="24"/>
    <n v="0"/>
    <n v="50"/>
    <n v="0"/>
    <s v="LT"/>
    <n v="4"/>
    <s v="PASS"/>
    <x v="0"/>
  </r>
  <r>
    <s v="2-2-patients_born_on_the_15th_of_the_month_do_not_exceed_normal_distribution_of_birth_dates-"/>
    <n v="63"/>
    <s v="Trinity Health Clinic 416"/>
    <x v="25"/>
    <n v="0"/>
    <n v="50"/>
    <n v="0"/>
    <s v="LT"/>
    <n v="4"/>
    <s v="PASS"/>
    <x v="0"/>
  </r>
  <r>
    <s v="2-3-patients_born_on_the_last_day_of_the_month_do_not_exceed_normal_distribution_of_birth_dates-"/>
    <n v="63"/>
    <s v="Trinity Health Clinic 416"/>
    <x v="26"/>
    <n v="2"/>
    <n v="50"/>
    <n v="4"/>
    <s v="LT"/>
    <n v="4"/>
    <s v="FAIL"/>
    <x v="0"/>
  </r>
  <r>
    <s v="2-4-patient_has_more_vaccinations_than_expected-"/>
    <n v="63"/>
    <s v="Trinity Health Clinic 416"/>
    <x v="27"/>
    <n v="0"/>
    <n v="50"/>
    <n v="0"/>
    <s v="LT"/>
    <n v="1"/>
    <s v="PASS"/>
    <x v="0"/>
  </r>
  <r>
    <s v="2-5-vaccine_administration_date_is_after_vaccine_lot_expiration_date-"/>
    <n v="63"/>
    <s v="Trinity Health Clinic 416"/>
    <x v="28"/>
    <n v="1"/>
    <n v="431"/>
    <n v="0.23"/>
    <s v="LT"/>
    <n v="1"/>
    <s v="PASS"/>
    <x v="0"/>
  </r>
  <r>
    <s v="2-6-vaccine_administration_date_is_before_birth_date-"/>
    <n v="63"/>
    <s v="Trinity Health Clinic 416"/>
    <x v="29"/>
    <n v="0"/>
    <n v="431"/>
    <n v="0"/>
    <s v="LT"/>
    <n v="1"/>
    <s v="PASS"/>
    <x v="0"/>
  </r>
  <r>
    <s v="2-7-vaccine_administration_dates_on_the_first_day_of_the_month_do_not_exceed_normal_distribution_of_administrations_dates-"/>
    <n v="63"/>
    <s v="Trinity Health Clinic 416"/>
    <x v="30"/>
    <n v="7"/>
    <n v="431"/>
    <n v="1.62"/>
    <s v="LT"/>
    <n v="4"/>
    <s v="PASS"/>
    <x v="0"/>
  </r>
  <r>
    <s v="2-8-vaccine_administration_dates_on_the_15th_of_the_month_do_not_exceed_normal_distribution_of_administration_dates-"/>
    <n v="63"/>
    <s v="Trinity Health Clinic 416"/>
    <x v="31"/>
    <n v="8"/>
    <n v="431"/>
    <n v="1.86"/>
    <s v="LT"/>
    <n v="4"/>
    <s v="PASS"/>
    <x v="0"/>
  </r>
  <r>
    <s v="2-9-vaccine_administration_dates_on_the_last_day_of_the_month_do_not_exceed_normal_distribution_of_administration_dates-"/>
    <n v="63"/>
    <s v="Trinity Health Clinic 416"/>
    <x v="32"/>
    <n v="5"/>
    <n v="431"/>
    <n v="1.1599999999999999"/>
    <s v="LT"/>
    <n v="4"/>
    <s v="PASS"/>
    <x v="0"/>
  </r>
  <r>
    <s v="2-10-vaccine_administration_code_was_administered_at_an_improbable_age-"/>
    <n v="63"/>
    <s v="Trinity Health Clinic 416"/>
    <x v="33"/>
    <n v="0"/>
    <n v="431"/>
    <n v="0"/>
    <s v="LT"/>
    <n v="1"/>
    <s v="PASS"/>
    <x v="0"/>
  </r>
  <r>
    <s v="2-11-vaccine_administration_code_is_not_specific_for_administered_vaccination_event-"/>
    <n v="63"/>
    <s v="Trinity Health Clinic 416"/>
    <x v="34"/>
    <n v="0"/>
    <n v="431"/>
    <n v="0"/>
    <s v="LT"/>
    <n v="1"/>
    <s v="PASS"/>
    <x v="0"/>
  </r>
  <r>
    <s v="2-12-vaccine_lot_number_has_an_invalid_prefix-"/>
    <n v="63"/>
    <s v="Trinity Health Clinic 416"/>
    <x v="35"/>
    <n v="0"/>
    <n v="431"/>
    <n v="0"/>
    <s v="LT"/>
    <n v="1"/>
    <s v="PASS"/>
    <x v="0"/>
  </r>
  <r>
    <s v="2-13-vaccine_lot_number_has_an_invalid_infix-"/>
    <n v="63"/>
    <s v="Trinity Health Clinic 416"/>
    <x v="36"/>
    <n v="0"/>
    <n v="431"/>
    <n v="0"/>
    <s v="LT"/>
    <n v="1"/>
    <s v="PASS"/>
    <x v="0"/>
  </r>
  <r>
    <s v="2-14-vaccine_lot_number_has_an_invalid_suffix-"/>
    <n v="63"/>
    <s v="Trinity Health Clinic 416"/>
    <x v="37"/>
    <n v="0"/>
    <n v="431"/>
    <n v="0"/>
    <s v="LT"/>
    <n v="1"/>
    <s v="PASS"/>
    <x v="0"/>
  </r>
  <r>
    <s v="2-15-vaccine_lot_number_contains_at_least_one_invalid_character-"/>
    <n v="63"/>
    <s v="Trinity Health Clinic 416"/>
    <x v="38"/>
    <n v="0"/>
    <n v="431"/>
    <n v="0"/>
    <s v="LT"/>
    <n v="1"/>
    <s v="PASS"/>
    <x v="0"/>
  </r>
  <r>
    <s v="2-16-vaccine_lot_number_is_too_short-"/>
    <n v="63"/>
    <s v="Trinity Health Clinic 416"/>
    <x v="39"/>
    <n v="0"/>
    <n v="431"/>
    <n v="0"/>
    <s v="LT"/>
    <n v="1"/>
    <s v="PASS"/>
    <x v="0"/>
  </r>
  <r>
    <s v="2-17-vaccine_administration_code_is_unrecognized-"/>
    <n v="63"/>
    <s v="Trinity Health Clinic 416"/>
    <x v="40"/>
    <n v="0"/>
    <n v="431"/>
    <n v="0"/>
    <s v="LT"/>
    <n v="1"/>
    <s v="PASS"/>
    <x v="0"/>
  </r>
  <r>
    <s v="2-18-vaccine_manufacturer_is_unrecognized-"/>
    <n v="63"/>
    <s v="Trinity Health Clinic 416"/>
    <x v="41"/>
    <n v="0"/>
    <n v="431"/>
    <n v="0"/>
    <s v="LT"/>
    <n v="1"/>
    <s v="PASS"/>
    <x v="0"/>
  </r>
  <r>
    <s v="2-19-vaccine_administration_route_is_unrecognized-"/>
    <n v="63"/>
    <s v="Trinity Health Clinic 416"/>
    <x v="42"/>
    <n v="0"/>
    <n v="431"/>
    <n v="0"/>
    <s v="LT"/>
    <n v="1"/>
    <s v="PASS"/>
    <x v="0"/>
  </r>
  <r>
    <s v="2-20-vaccine_body_site_is_unrecognized-"/>
    <n v="63"/>
    <s v="Trinity Health Clinic 416"/>
    <x v="43"/>
    <n v="0"/>
    <n v="431"/>
    <n v="0"/>
    <s v="LT"/>
    <n v="1"/>
    <s v="PASS"/>
    <x v="0"/>
  </r>
  <r>
    <s v="2-21-vaccination_information_source_is_administered_but_appeared_to_be_historical-"/>
    <n v="63"/>
    <s v="Trinity Health Clinic 416"/>
    <x v="44"/>
    <n v="0"/>
    <n v="431"/>
    <n v="0"/>
    <s v="NONE"/>
    <s v="NONE"/>
    <s v="NONE"/>
    <x v="0"/>
  </r>
  <r>
    <s v="2-22-_funding_source_does_not_match_eligibility_code"/>
    <n v="63"/>
    <s v="Trinity Health Clinic 416"/>
    <x v="45"/>
    <n v="1"/>
    <n v="431"/>
    <n v="0.23"/>
    <s v="NONE"/>
    <s v="NONE"/>
    <s v="NONE"/>
    <x v="0"/>
  </r>
  <r>
    <s v="3-1-administered_vaccination_events_are_entered_into_the_iis_within_one_calendar_day_from_administration_date-"/>
    <n v="63"/>
    <s v="Trinity Health Clinic 416"/>
    <x v="46"/>
    <n v="419"/>
    <n v="431"/>
    <n v="97.22"/>
    <s v="GT"/>
    <n v="95"/>
    <s v="PASS"/>
    <x v="0"/>
  </r>
  <r>
    <s v="3-2-patient_entry_into_iis_≤30_days_from_birth"/>
    <n v="63"/>
    <s v="Trinity Health Clinic 416"/>
    <x v="47"/>
    <n v="47"/>
    <n v="50"/>
    <n v="94"/>
    <s v="GT"/>
    <n v="95"/>
    <s v="FAIL"/>
    <x v="0"/>
  </r>
  <r>
    <s v="3-3-patient_entry_into_iis_30–45_days_from_birth"/>
    <n v="63"/>
    <s v="Trinity Health Clinic 416"/>
    <x v="48"/>
    <n v="0"/>
    <n v="50"/>
    <n v="0"/>
    <s v="LT"/>
    <n v="5"/>
    <s v="PASS"/>
    <x v="0"/>
  </r>
  <r>
    <s v="3-4-patient_entry_into_iis_45–60_days_from_birth"/>
    <n v="63"/>
    <s v="Trinity Health Clinic 416"/>
    <x v="49"/>
    <n v="0"/>
    <n v="50"/>
    <n v="0"/>
    <s v="LT"/>
    <n v="5"/>
    <s v="PASS"/>
    <x v="0"/>
  </r>
  <r>
    <s v="3-5-patient_entry_into_iis_&gt;_60_days_from_birth"/>
    <n v="63"/>
    <s v="Trinity Health Clinic 416"/>
    <x v="50"/>
    <n v="3"/>
    <n v="50"/>
    <n v="6"/>
    <s v="LT"/>
    <n v="5"/>
    <s v="FAIL"/>
    <x v="0"/>
  </r>
  <r>
    <s v="3-6-administered_dose_entry_into_iis_2-7_days_from_admin_date"/>
    <n v="63"/>
    <s v="Trinity Health Clinic 416"/>
    <x v="51"/>
    <n v="8"/>
    <n v="431"/>
    <n v="1.86"/>
    <s v="LT"/>
    <n v="5"/>
    <s v="PASS"/>
    <x v="0"/>
  </r>
  <r>
    <s v="3-7-administered_dose_entry_into_iis_8-14_days_from_admin_date"/>
    <n v="63"/>
    <s v="Trinity Health Clinic 416"/>
    <x v="52"/>
    <n v="4"/>
    <n v="431"/>
    <n v="0.93"/>
    <s v="LT"/>
    <n v="5"/>
    <s v="PASS"/>
    <x v="0"/>
  </r>
  <r>
    <s v="3-8-administered_dose_entry_into_iis_&gt;_14_days_from_admin_date"/>
    <n v="63"/>
    <s v="Trinity Health Clinic 416"/>
    <x v="53"/>
    <n v="0"/>
    <n v="431"/>
    <n v="0"/>
    <s v="LT"/>
    <n v="5"/>
    <s v="PASS"/>
    <x v="0"/>
  </r>
  <r>
    <s v="1-1-patient_first_name_is_present-"/>
    <n v="179"/>
    <s v="Trinity Health Clinic 424"/>
    <x v="0"/>
    <n v="1"/>
    <n v="1"/>
    <n v="100"/>
    <s v="GT"/>
    <n v="99"/>
    <s v="PASS"/>
    <x v="0"/>
  </r>
  <r>
    <s v="1-2-patient_middle_name_is_present-"/>
    <n v="179"/>
    <s v="Trinity Health Clinic 424"/>
    <x v="1"/>
    <n v="1"/>
    <n v="1"/>
    <n v="100"/>
    <s v="GT"/>
    <n v="75"/>
    <s v="PASS"/>
    <x v="0"/>
  </r>
  <r>
    <s v="1-3-patient_name_last_is_present-"/>
    <n v="179"/>
    <s v="Trinity Health Clinic 424"/>
    <x v="2"/>
    <n v="1"/>
    <n v="1"/>
    <n v="100"/>
    <s v="GT"/>
    <n v="99"/>
    <s v="PASS"/>
    <x v="0"/>
  </r>
  <r>
    <s v="1-4-patient_birth_date_is_present-_x0009_"/>
    <n v="179"/>
    <s v="Trinity Health Clinic 424"/>
    <x v="3"/>
    <n v="1"/>
    <n v="1"/>
    <n v="100"/>
    <s v="GT"/>
    <n v="99"/>
    <s v="PASS"/>
    <x v="0"/>
  </r>
  <r>
    <s v="1-5-patient_gender_is_present-"/>
    <n v="179"/>
    <s v="Trinity Health Clinic 424"/>
    <x v="4"/>
    <n v="1"/>
    <n v="1"/>
    <n v="100"/>
    <s v="GT"/>
    <n v="99"/>
    <s v="PASS"/>
    <x v="0"/>
  </r>
  <r>
    <s v="1-6-patient_address_street_is_present-"/>
    <n v="179"/>
    <s v="Trinity Health Clinic 424"/>
    <x v="5"/>
    <n v="1"/>
    <n v="1"/>
    <n v="100"/>
    <s v="GT"/>
    <n v="85"/>
    <s v="PASS"/>
    <x v="0"/>
  </r>
  <r>
    <s v="1-7-_patient_address_city_is_present-_x0009_"/>
    <n v="179"/>
    <s v="Trinity Health Clinic 424"/>
    <x v="6"/>
    <n v="1"/>
    <n v="1"/>
    <n v="100"/>
    <s v="GT"/>
    <n v="85"/>
    <s v="PASS"/>
    <x v="0"/>
  </r>
  <r>
    <s v="1-8-patient_address_state_is_present-_x0009_"/>
    <n v="179"/>
    <s v="Trinity Health Clinic 424"/>
    <x v="7"/>
    <n v="1"/>
    <n v="1"/>
    <n v="100"/>
    <s v="GT"/>
    <n v="85"/>
    <s v="PASS"/>
    <x v="0"/>
  </r>
  <r>
    <s v="1-9-patient_address_zip_code_is_present-_x0009_"/>
    <n v="179"/>
    <s v="Trinity Health Clinic 424"/>
    <x v="8"/>
    <n v="1"/>
    <n v="1"/>
    <n v="100"/>
    <s v="GT"/>
    <n v="85"/>
    <s v="PASS"/>
    <x v="0"/>
  </r>
  <r>
    <s v="1-10-patient_complete_address_is_present-"/>
    <n v="179"/>
    <s v="Trinity Health Clinic 424"/>
    <x v="9"/>
    <n v="1"/>
    <n v="1"/>
    <n v="100"/>
    <s v="GT"/>
    <n v="85"/>
    <s v="PASS"/>
    <x v="0"/>
  </r>
  <r>
    <s v="1-11-patient_race_is_present-"/>
    <n v="179"/>
    <s v="Trinity Health Clinic 424"/>
    <x v="10"/>
    <n v="1"/>
    <n v="1"/>
    <n v="100"/>
    <s v="GT"/>
    <n v="95"/>
    <s v="PASS"/>
    <x v="0"/>
  </r>
  <r>
    <s v="1-12-patient_ethnicity_is_present-"/>
    <n v="179"/>
    <s v="Trinity Health Clinic 424"/>
    <x v="11"/>
    <n v="1"/>
    <n v="1"/>
    <n v="100"/>
    <s v="GT"/>
    <n v="95"/>
    <s v="PASS"/>
    <x v="0"/>
  </r>
  <r>
    <s v="1-13-patient_phone_number_is_present-"/>
    <n v="179"/>
    <s v="Trinity Health Clinic 424"/>
    <x v="12"/>
    <n v="1"/>
    <n v="1"/>
    <n v="100"/>
    <s v="GT"/>
    <n v="90"/>
    <s v="PASS"/>
    <x v="0"/>
  </r>
  <r>
    <s v="1-14-patient_email_is_present-"/>
    <n v="179"/>
    <s v="Trinity Health Clinic 424"/>
    <x v="13"/>
    <n v="1"/>
    <n v="1"/>
    <n v="100"/>
    <s v="GT"/>
    <n v="90"/>
    <s v="PASS"/>
    <x v="0"/>
  </r>
  <r>
    <s v="1-15-mother’s_maiden_name_is_present-"/>
    <n v="179"/>
    <s v="Trinity Health Clinic 424"/>
    <x v="14"/>
    <n v="1"/>
    <n v="1"/>
    <n v="100"/>
    <s v="GT"/>
    <n v="90"/>
    <s v="PASS"/>
    <x v="0"/>
  </r>
  <r>
    <s v="1-16-responsible_person_first_name_is_present-"/>
    <n v="179"/>
    <s v="Trinity Health Clinic 424"/>
    <x v="15"/>
    <n v="1"/>
    <n v="1"/>
    <n v="100"/>
    <s v="GT"/>
    <n v="90"/>
    <s v="PASS"/>
    <x v="0"/>
  </r>
  <r>
    <s v="1-17-responsible_person_last_name_is_present-"/>
    <n v="179"/>
    <s v="Trinity Health Clinic 424"/>
    <x v="16"/>
    <n v="1"/>
    <n v="1"/>
    <n v="100"/>
    <s v="GT"/>
    <n v="90"/>
    <s v="PASS"/>
    <x v="0"/>
  </r>
  <r>
    <s v="1-18-vaccine_administration_code_is_present-"/>
    <n v="179"/>
    <s v="Trinity Health Clinic 424"/>
    <x v="17"/>
    <n v="1"/>
    <n v="1"/>
    <n v="100"/>
    <s v="GT"/>
    <n v="99"/>
    <s v="PASS"/>
    <x v="0"/>
  </r>
  <r>
    <s v="1-19-vaccine_administration_date_is_present-"/>
    <n v="179"/>
    <s v="Trinity Health Clinic 424"/>
    <x v="18"/>
    <n v="1"/>
    <n v="1"/>
    <n v="100"/>
    <s v="GT"/>
    <n v="99"/>
    <s v="PASS"/>
    <x v="0"/>
  </r>
  <r>
    <s v="1-20-vaccine_information_source_(e-g-_admin/historical_indicator)_is_present-"/>
    <n v="179"/>
    <s v="Trinity Health Clinic 424"/>
    <x v="19"/>
    <n v="1"/>
    <n v="1"/>
    <n v="100"/>
    <s v="GT"/>
    <n v="99"/>
    <s v="PASS"/>
    <x v="0"/>
  </r>
  <r>
    <s v="1-21-vaccine_lot_number_is_present-"/>
    <n v="179"/>
    <s v="Trinity Health Clinic 424"/>
    <x v="20"/>
    <n v="1"/>
    <n v="1"/>
    <n v="100"/>
    <s v="GT"/>
    <n v="99"/>
    <s v="PASS"/>
    <x v="0"/>
  </r>
  <r>
    <s v="1-22-vaccine_lot_expiration_date_is_present-"/>
    <n v="179"/>
    <s v="Trinity Health Clinic 424"/>
    <x v="21"/>
    <n v="1"/>
    <n v="1"/>
    <n v="100"/>
    <s v="GT"/>
    <n v="99"/>
    <s v="PASS"/>
    <x v="0"/>
  </r>
  <r>
    <s v="1-23-vaccine_eligibility_code_is_present-"/>
    <n v="179"/>
    <s v="Trinity Health Clinic 424"/>
    <x v="22"/>
    <n v="1"/>
    <n v="1"/>
    <n v="100"/>
    <s v="GT"/>
    <n v="99"/>
    <s v="PASS"/>
    <x v="0"/>
  </r>
  <r>
    <s v="1-24-vaccine_funding_source_is_present-"/>
    <n v="179"/>
    <s v="Trinity Health Clinic 424"/>
    <x v="23"/>
    <n v="1"/>
    <n v="1"/>
    <n v="100"/>
    <s v="GT"/>
    <n v="99"/>
    <s v="PASS"/>
    <x v="0"/>
  </r>
  <r>
    <s v="2-1-patients_born_on_the_first_of_the_month_do_not_exceed_normal_distribution_of_birth_dates-"/>
    <n v="179"/>
    <s v="Trinity Health Clinic 424"/>
    <x v="24"/>
    <n v="0"/>
    <n v="1"/>
    <n v="0"/>
    <s v="LT"/>
    <n v="4"/>
    <s v="PASS"/>
    <x v="0"/>
  </r>
  <r>
    <s v="2-2-patients_born_on_the_15th_of_the_month_do_not_exceed_normal_distribution_of_birth_dates-"/>
    <n v="179"/>
    <s v="Trinity Health Clinic 424"/>
    <x v="25"/>
    <n v="0"/>
    <n v="1"/>
    <n v="0"/>
    <s v="LT"/>
    <n v="4"/>
    <s v="PASS"/>
    <x v="0"/>
  </r>
  <r>
    <s v="2-3-patients_born_on_the_last_day_of_the_month_do_not_exceed_normal_distribution_of_birth_dates-"/>
    <n v="179"/>
    <s v="Trinity Health Clinic 424"/>
    <x v="26"/>
    <n v="0"/>
    <n v="1"/>
    <n v="0"/>
    <s v="LT"/>
    <n v="4"/>
    <s v="PASS"/>
    <x v="0"/>
  </r>
  <r>
    <s v="2-4-patient_has_more_vaccinations_than_expected-"/>
    <n v="179"/>
    <s v="Trinity Health Clinic 424"/>
    <x v="27"/>
    <n v="0"/>
    <n v="1"/>
    <n v="0"/>
    <s v="LT"/>
    <n v="1"/>
    <s v="PASS"/>
    <x v="0"/>
  </r>
  <r>
    <s v="2-5-vaccine_administration_date_is_after_vaccine_lot_expiration_date-"/>
    <n v="179"/>
    <s v="Trinity Health Clinic 424"/>
    <x v="28"/>
    <n v="0"/>
    <n v="1"/>
    <n v="0"/>
    <s v="LT"/>
    <n v="1"/>
    <s v="PASS"/>
    <x v="0"/>
  </r>
  <r>
    <s v="2-6-vaccine_administration_date_is_before_birth_date-"/>
    <n v="179"/>
    <s v="Trinity Health Clinic 424"/>
    <x v="29"/>
    <n v="0"/>
    <n v="1"/>
    <n v="0"/>
    <s v="LT"/>
    <n v="1"/>
    <s v="PASS"/>
    <x v="0"/>
  </r>
  <r>
    <s v="2-7-vaccine_administration_dates_on_the_first_day_of_the_month_do_not_exceed_normal_distribution_of_administrations_dates-"/>
    <n v="179"/>
    <s v="Trinity Health Clinic 424"/>
    <x v="30"/>
    <n v="0"/>
    <n v="1"/>
    <n v="0"/>
    <s v="LT"/>
    <n v="4"/>
    <s v="PASS"/>
    <x v="0"/>
  </r>
  <r>
    <s v="2-8-vaccine_administration_dates_on_the_15th_of_the_month_do_not_exceed_normal_distribution_of_administration_dates-"/>
    <n v="179"/>
    <s v="Trinity Health Clinic 424"/>
    <x v="31"/>
    <n v="0"/>
    <n v="1"/>
    <n v="0"/>
    <s v="LT"/>
    <n v="4"/>
    <s v="PASS"/>
    <x v="0"/>
  </r>
  <r>
    <s v="2-9-vaccine_administration_dates_on_the_last_day_of_the_month_do_not_exceed_normal_distribution_of_administration_dates-"/>
    <n v="179"/>
    <s v="Trinity Health Clinic 424"/>
    <x v="32"/>
    <n v="0"/>
    <n v="1"/>
    <n v="0"/>
    <s v="LT"/>
    <n v="4"/>
    <s v="PASS"/>
    <x v="0"/>
  </r>
  <r>
    <s v="2-10-vaccine_administration_code_was_administered_at_an_improbable_age-"/>
    <n v="179"/>
    <s v="Trinity Health Clinic 424"/>
    <x v="33"/>
    <n v="0"/>
    <n v="1"/>
    <n v="0"/>
    <s v="LT"/>
    <n v="1"/>
    <s v="PASS"/>
    <x v="0"/>
  </r>
  <r>
    <s v="2-11-vaccine_administration_code_is_not_specific_for_administered_vaccination_event-"/>
    <n v="179"/>
    <s v="Trinity Health Clinic 424"/>
    <x v="34"/>
    <n v="0"/>
    <n v="1"/>
    <n v="0"/>
    <s v="LT"/>
    <n v="1"/>
    <s v="PASS"/>
    <x v="0"/>
  </r>
  <r>
    <s v="2-12-vaccine_lot_number_has_an_invalid_prefix-"/>
    <n v="179"/>
    <s v="Trinity Health Clinic 424"/>
    <x v="35"/>
    <n v="0"/>
    <n v="1"/>
    <n v="0"/>
    <s v="LT"/>
    <n v="1"/>
    <s v="PASS"/>
    <x v="0"/>
  </r>
  <r>
    <s v="2-13-vaccine_lot_number_has_an_invalid_infix-"/>
    <n v="179"/>
    <s v="Trinity Health Clinic 424"/>
    <x v="36"/>
    <n v="0"/>
    <n v="1"/>
    <n v="0"/>
    <s v="LT"/>
    <n v="1"/>
    <s v="PASS"/>
    <x v="0"/>
  </r>
  <r>
    <s v="2-14-vaccine_lot_number_has_an_invalid_suffix-"/>
    <n v="179"/>
    <s v="Trinity Health Clinic 424"/>
    <x v="37"/>
    <n v="0"/>
    <n v="1"/>
    <n v="0"/>
    <s v="LT"/>
    <n v="1"/>
    <s v="PASS"/>
    <x v="0"/>
  </r>
  <r>
    <s v="2-15-vaccine_lot_number_contains_at_least_one_invalid_character-"/>
    <n v="179"/>
    <s v="Trinity Health Clinic 424"/>
    <x v="38"/>
    <n v="0"/>
    <n v="1"/>
    <n v="0"/>
    <s v="LT"/>
    <n v="1"/>
    <s v="PASS"/>
    <x v="0"/>
  </r>
  <r>
    <s v="2-16-vaccine_lot_number_is_too_short-"/>
    <n v="179"/>
    <s v="Trinity Health Clinic 424"/>
    <x v="39"/>
    <n v="0"/>
    <n v="1"/>
    <n v="0"/>
    <s v="LT"/>
    <n v="1"/>
    <s v="PASS"/>
    <x v="0"/>
  </r>
  <r>
    <s v="2-17-vaccine_administration_code_is_unrecognized-"/>
    <n v="179"/>
    <s v="Trinity Health Clinic 424"/>
    <x v="40"/>
    <n v="0"/>
    <n v="1"/>
    <n v="0"/>
    <s v="LT"/>
    <n v="1"/>
    <s v="PASS"/>
    <x v="0"/>
  </r>
  <r>
    <s v="2-18-vaccine_manufacturer_is_unrecognized-"/>
    <n v="179"/>
    <s v="Trinity Health Clinic 424"/>
    <x v="41"/>
    <n v="0"/>
    <n v="1"/>
    <n v="0"/>
    <s v="LT"/>
    <n v="1"/>
    <s v="PASS"/>
    <x v="0"/>
  </r>
  <r>
    <s v="2-19-vaccine_administration_route_is_unrecognized-"/>
    <n v="179"/>
    <s v="Trinity Health Clinic 424"/>
    <x v="42"/>
    <n v="0"/>
    <n v="1"/>
    <n v="0"/>
    <s v="LT"/>
    <n v="1"/>
    <s v="PASS"/>
    <x v="0"/>
  </r>
  <r>
    <s v="2-20-vaccine_body_site_is_unrecognized-"/>
    <n v="179"/>
    <s v="Trinity Health Clinic 424"/>
    <x v="43"/>
    <n v="0"/>
    <n v="1"/>
    <n v="0"/>
    <s v="LT"/>
    <n v="1"/>
    <s v="PASS"/>
    <x v="0"/>
  </r>
  <r>
    <s v="2-21-vaccination_information_source_is_administered_but_appeared_to_be_historical-"/>
    <n v="179"/>
    <s v="Trinity Health Clinic 424"/>
    <x v="44"/>
    <n v="0"/>
    <n v="1"/>
    <n v="0"/>
    <s v="NONE"/>
    <s v="NONE"/>
    <s v="NONE"/>
    <x v="0"/>
  </r>
  <r>
    <s v="2-22-_funding_source_does_not_match_eligibility_code"/>
    <n v="179"/>
    <s v="Trinity Health Clinic 424"/>
    <x v="45"/>
    <n v="0"/>
    <n v="1"/>
    <n v="0"/>
    <s v="NONE"/>
    <s v="NONE"/>
    <s v="NONE"/>
    <x v="0"/>
  </r>
  <r>
    <s v="3-1-administered_vaccination_events_are_entered_into_the_iis_within_one_calendar_day_from_administration_date-"/>
    <n v="179"/>
    <s v="Trinity Health Clinic 424"/>
    <x v="46"/>
    <n v="1"/>
    <n v="1"/>
    <n v="100"/>
    <s v="GT"/>
    <n v="95"/>
    <s v="PASS"/>
    <x v="0"/>
  </r>
  <r>
    <s v="3-2-patient_entry_into_iis_≤30_days_from_birth"/>
    <n v="179"/>
    <s v="Trinity Health Clinic 424"/>
    <x v="47"/>
    <n v="1"/>
    <n v="1"/>
    <n v="100"/>
    <s v="GT"/>
    <n v="95"/>
    <s v="PASS"/>
    <x v="0"/>
  </r>
  <r>
    <s v="3-3-patient_entry_into_iis_30–45_days_from_birth"/>
    <n v="179"/>
    <s v="Trinity Health Clinic 424"/>
    <x v="48"/>
    <n v="0"/>
    <n v="1"/>
    <n v="0"/>
    <s v="LT"/>
    <n v="5"/>
    <s v="PASS"/>
    <x v="0"/>
  </r>
  <r>
    <s v="3-4-patient_entry_into_iis_45–60_days_from_birth"/>
    <n v="179"/>
    <s v="Trinity Health Clinic 424"/>
    <x v="49"/>
    <n v="0"/>
    <n v="1"/>
    <n v="0"/>
    <s v="LT"/>
    <n v="5"/>
    <s v="PASS"/>
    <x v="0"/>
  </r>
  <r>
    <s v="3-5-patient_entry_into_iis_&gt;_60_days_from_birth"/>
    <n v="179"/>
    <s v="Trinity Health Clinic 424"/>
    <x v="50"/>
    <n v="0"/>
    <n v="1"/>
    <n v="0"/>
    <s v="LT"/>
    <n v="5"/>
    <s v="PASS"/>
    <x v="0"/>
  </r>
  <r>
    <s v="3-6-administered_dose_entry_into_iis_2-7_days_from_admin_date"/>
    <n v="179"/>
    <s v="Trinity Health Clinic 424"/>
    <x v="51"/>
    <n v="0"/>
    <n v="1"/>
    <n v="0"/>
    <s v="LT"/>
    <n v="5"/>
    <s v="PASS"/>
    <x v="0"/>
  </r>
  <r>
    <s v="3-7-administered_dose_entry_into_iis_8-14_days_from_admin_date"/>
    <n v="179"/>
    <s v="Trinity Health Clinic 424"/>
    <x v="52"/>
    <n v="0"/>
    <n v="1"/>
    <n v="0"/>
    <s v="LT"/>
    <n v="5"/>
    <s v="PASS"/>
    <x v="0"/>
  </r>
  <r>
    <s v="3-8-administered_dose_entry_into_iis_&gt;_14_days_from_admin_date"/>
    <n v="179"/>
    <s v="Trinity Health Clinic 424"/>
    <x v="53"/>
    <n v="0"/>
    <n v="1"/>
    <n v="0"/>
    <s v="LT"/>
    <n v="5"/>
    <s v="PASS"/>
    <x v="0"/>
  </r>
  <r>
    <s v="1-1-patient_first_name_is_present-"/>
    <n v="22"/>
    <s v="Trinity Medical Center 122"/>
    <x v="0"/>
    <n v="81"/>
    <n v="81"/>
    <n v="100"/>
    <s v="GT"/>
    <n v="99"/>
    <s v="PASS"/>
    <x v="10"/>
  </r>
  <r>
    <s v="1-2-patient_middle_name_is_present-"/>
    <n v="22"/>
    <s v="Trinity Medical Center 122"/>
    <x v="1"/>
    <n v="75"/>
    <n v="81"/>
    <n v="92.59"/>
    <s v="GT"/>
    <n v="75"/>
    <s v="PASS"/>
    <x v="10"/>
  </r>
  <r>
    <s v="1-3-patient_name_last_is_present-"/>
    <n v="22"/>
    <s v="Trinity Medical Center 122"/>
    <x v="2"/>
    <n v="81"/>
    <n v="81"/>
    <n v="100"/>
    <s v="GT"/>
    <n v="99"/>
    <s v="PASS"/>
    <x v="10"/>
  </r>
  <r>
    <s v="1-4-patient_birth_date_is_present-_x0009_"/>
    <n v="22"/>
    <s v="Trinity Medical Center 122"/>
    <x v="3"/>
    <n v="81"/>
    <n v="81"/>
    <n v="100"/>
    <s v="GT"/>
    <n v="99"/>
    <s v="PASS"/>
    <x v="10"/>
  </r>
  <r>
    <s v="1-5-patient_gender_is_present-"/>
    <n v="22"/>
    <s v="Trinity Medical Center 122"/>
    <x v="4"/>
    <n v="81"/>
    <n v="81"/>
    <n v="100"/>
    <s v="GT"/>
    <n v="99"/>
    <s v="PASS"/>
    <x v="10"/>
  </r>
  <r>
    <s v="1-6-patient_address_street_is_present-"/>
    <n v="22"/>
    <s v="Trinity Medical Center 122"/>
    <x v="5"/>
    <n v="81"/>
    <n v="81"/>
    <n v="100"/>
    <s v="GT"/>
    <n v="85"/>
    <s v="PASS"/>
    <x v="10"/>
  </r>
  <r>
    <s v="1-7-_patient_address_city_is_present-_x0009_"/>
    <n v="22"/>
    <s v="Trinity Medical Center 122"/>
    <x v="6"/>
    <n v="81"/>
    <n v="81"/>
    <n v="100"/>
    <s v="GT"/>
    <n v="85"/>
    <s v="PASS"/>
    <x v="10"/>
  </r>
  <r>
    <s v="1-8-patient_address_state_is_present-_x0009_"/>
    <n v="22"/>
    <s v="Trinity Medical Center 122"/>
    <x v="7"/>
    <n v="81"/>
    <n v="81"/>
    <n v="100"/>
    <s v="GT"/>
    <n v="85"/>
    <s v="PASS"/>
    <x v="10"/>
  </r>
  <r>
    <s v="1-9-patient_address_zip_code_is_present-_x0009_"/>
    <n v="22"/>
    <s v="Trinity Medical Center 122"/>
    <x v="8"/>
    <n v="81"/>
    <n v="81"/>
    <n v="100"/>
    <s v="GT"/>
    <n v="85"/>
    <s v="PASS"/>
    <x v="10"/>
  </r>
  <r>
    <s v="1-10-patient_complete_address_is_present-"/>
    <n v="22"/>
    <s v="Trinity Medical Center 122"/>
    <x v="9"/>
    <n v="81"/>
    <n v="81"/>
    <n v="100"/>
    <s v="GT"/>
    <n v="85"/>
    <s v="PASS"/>
    <x v="10"/>
  </r>
  <r>
    <s v="1-11-patient_race_is_present-"/>
    <n v="22"/>
    <s v="Trinity Medical Center 122"/>
    <x v="10"/>
    <n v="81"/>
    <n v="81"/>
    <n v="100"/>
    <s v="GT"/>
    <n v="95"/>
    <s v="PASS"/>
    <x v="10"/>
  </r>
  <r>
    <s v="1-12-patient_ethnicity_is_present-"/>
    <n v="22"/>
    <s v="Trinity Medical Center 122"/>
    <x v="11"/>
    <n v="81"/>
    <n v="81"/>
    <n v="100"/>
    <s v="GT"/>
    <n v="95"/>
    <s v="PASS"/>
    <x v="10"/>
  </r>
  <r>
    <s v="1-13-patient_phone_number_is_present-"/>
    <n v="22"/>
    <s v="Trinity Medical Center 122"/>
    <x v="12"/>
    <n v="81"/>
    <n v="81"/>
    <n v="100"/>
    <s v="GT"/>
    <n v="90"/>
    <s v="PASS"/>
    <x v="10"/>
  </r>
  <r>
    <s v="1-14-patient_email_is_present-"/>
    <n v="22"/>
    <s v="Trinity Medical Center 122"/>
    <x v="13"/>
    <n v="46"/>
    <n v="81"/>
    <n v="56.79"/>
    <s v="GT"/>
    <n v="90"/>
    <s v="FAIL"/>
    <x v="10"/>
  </r>
  <r>
    <s v="1-15-mother’s_maiden_name_is_present-"/>
    <n v="22"/>
    <s v="Trinity Medical Center 122"/>
    <x v="14"/>
    <n v="68"/>
    <n v="81"/>
    <n v="83.95"/>
    <s v="GT"/>
    <n v="90"/>
    <s v="FAIL"/>
    <x v="10"/>
  </r>
  <r>
    <s v="1-16-responsible_person_first_name_is_present-"/>
    <n v="22"/>
    <s v="Trinity Medical Center 122"/>
    <x v="15"/>
    <n v="76"/>
    <n v="81"/>
    <n v="93.83"/>
    <s v="GT"/>
    <n v="90"/>
    <s v="PASS"/>
    <x v="10"/>
  </r>
  <r>
    <s v="1-17-responsible_person_last_name_is_present-"/>
    <n v="22"/>
    <s v="Trinity Medical Center 122"/>
    <x v="16"/>
    <n v="76"/>
    <n v="81"/>
    <n v="93.83"/>
    <s v="GT"/>
    <n v="90"/>
    <s v="PASS"/>
    <x v="10"/>
  </r>
  <r>
    <s v="1-18-vaccine_administration_code_is_present-"/>
    <n v="22"/>
    <s v="Trinity Medical Center 122"/>
    <x v="17"/>
    <n v="838"/>
    <n v="838"/>
    <n v="100"/>
    <s v="GT"/>
    <n v="99"/>
    <s v="PASS"/>
    <x v="10"/>
  </r>
  <r>
    <s v="1-19-vaccine_administration_date_is_present-"/>
    <n v="22"/>
    <s v="Trinity Medical Center 122"/>
    <x v="18"/>
    <n v="838"/>
    <n v="838"/>
    <n v="100"/>
    <s v="GT"/>
    <n v="99"/>
    <s v="PASS"/>
    <x v="10"/>
  </r>
  <r>
    <s v="1-20-vaccine_information_source_(e-g-_admin/historical_indicator)_is_present-"/>
    <n v="22"/>
    <s v="Trinity Medical Center 122"/>
    <x v="19"/>
    <n v="838"/>
    <n v="838"/>
    <n v="100"/>
    <s v="GT"/>
    <n v="99"/>
    <s v="PASS"/>
    <x v="10"/>
  </r>
  <r>
    <s v="1-21-vaccine_lot_number_is_present-"/>
    <n v="22"/>
    <s v="Trinity Medical Center 122"/>
    <x v="20"/>
    <n v="838"/>
    <n v="838"/>
    <n v="100"/>
    <s v="GT"/>
    <n v="99"/>
    <s v="PASS"/>
    <x v="10"/>
  </r>
  <r>
    <s v="1-22-vaccine_lot_expiration_date_is_present-"/>
    <n v="22"/>
    <s v="Trinity Medical Center 122"/>
    <x v="21"/>
    <n v="838"/>
    <n v="838"/>
    <n v="100"/>
    <s v="GT"/>
    <n v="99"/>
    <s v="PASS"/>
    <x v="10"/>
  </r>
  <r>
    <s v="1-23-vaccine_eligibility_code_is_present-"/>
    <n v="22"/>
    <s v="Trinity Medical Center 122"/>
    <x v="22"/>
    <n v="838"/>
    <n v="838"/>
    <n v="100"/>
    <s v="GT"/>
    <n v="99"/>
    <s v="PASS"/>
    <x v="10"/>
  </r>
  <r>
    <s v="1-24-vaccine_funding_source_is_present-"/>
    <n v="22"/>
    <s v="Trinity Medical Center 122"/>
    <x v="23"/>
    <n v="838"/>
    <n v="838"/>
    <n v="100"/>
    <s v="GT"/>
    <n v="99"/>
    <s v="PASS"/>
    <x v="10"/>
  </r>
  <r>
    <s v="2-1-patients_born_on_the_first_of_the_month_do_not_exceed_normal_distribution_of_birth_dates-"/>
    <n v="22"/>
    <s v="Trinity Medical Center 122"/>
    <x v="24"/>
    <n v="2"/>
    <n v="81"/>
    <n v="2.4700000000000002"/>
    <s v="LT"/>
    <n v="4"/>
    <s v="PASS"/>
    <x v="10"/>
  </r>
  <r>
    <s v="2-2-patients_born_on_the_15th_of_the_month_do_not_exceed_normal_distribution_of_birth_dates-"/>
    <n v="22"/>
    <s v="Trinity Medical Center 122"/>
    <x v="25"/>
    <n v="3"/>
    <n v="81"/>
    <n v="3.7"/>
    <s v="LT"/>
    <n v="4"/>
    <s v="PASS"/>
    <x v="10"/>
  </r>
  <r>
    <s v="2-3-patients_born_on_the_last_day_of_the_month_do_not_exceed_normal_distribution_of_birth_dates-"/>
    <n v="22"/>
    <s v="Trinity Medical Center 122"/>
    <x v="26"/>
    <n v="3"/>
    <n v="81"/>
    <n v="3.7"/>
    <s v="LT"/>
    <n v="4"/>
    <s v="PASS"/>
    <x v="10"/>
  </r>
  <r>
    <s v="2-4-patient_has_more_vaccinations_than_expected-"/>
    <n v="22"/>
    <s v="Trinity Medical Center 122"/>
    <x v="27"/>
    <n v="0"/>
    <n v="81"/>
    <n v="0"/>
    <s v="LT"/>
    <n v="1"/>
    <s v="PASS"/>
    <x v="10"/>
  </r>
  <r>
    <s v="2-5-vaccine_administration_date_is_after_vaccine_lot_expiration_date-"/>
    <n v="22"/>
    <s v="Trinity Medical Center 122"/>
    <x v="28"/>
    <n v="0"/>
    <n v="838"/>
    <n v="0"/>
    <s v="LT"/>
    <n v="1"/>
    <s v="PASS"/>
    <x v="10"/>
  </r>
  <r>
    <s v="2-6-vaccine_administration_date_is_before_birth_date-"/>
    <n v="22"/>
    <s v="Trinity Medical Center 122"/>
    <x v="29"/>
    <n v="0"/>
    <n v="838"/>
    <n v="0"/>
    <s v="LT"/>
    <n v="1"/>
    <s v="PASS"/>
    <x v="10"/>
  </r>
  <r>
    <s v="2-7-vaccine_administration_dates_on_the_first_day_of_the_month_do_not_exceed_normal_distribution_of_administrations_dates-"/>
    <n v="22"/>
    <s v="Trinity Medical Center 122"/>
    <x v="30"/>
    <n v="18"/>
    <n v="838"/>
    <n v="2.15"/>
    <s v="LT"/>
    <n v="4"/>
    <s v="PASS"/>
    <x v="10"/>
  </r>
  <r>
    <s v="2-8-vaccine_administration_dates_on_the_15th_of_the_month_do_not_exceed_normal_distribution_of_administration_dates-"/>
    <n v="22"/>
    <s v="Trinity Medical Center 122"/>
    <x v="31"/>
    <n v="27"/>
    <n v="838"/>
    <n v="3.22"/>
    <s v="LT"/>
    <n v="4"/>
    <s v="PASS"/>
    <x v="10"/>
  </r>
  <r>
    <s v="2-9-vaccine_administration_dates_on_the_last_day_of_the_month_do_not_exceed_normal_distribution_of_administration_dates-"/>
    <n v="22"/>
    <s v="Trinity Medical Center 122"/>
    <x v="32"/>
    <n v="19"/>
    <n v="838"/>
    <n v="2.27"/>
    <s v="LT"/>
    <n v="4"/>
    <s v="PASS"/>
    <x v="10"/>
  </r>
  <r>
    <s v="2-10-vaccine_administration_code_was_administered_at_an_improbable_age-"/>
    <n v="22"/>
    <s v="Trinity Medical Center 122"/>
    <x v="33"/>
    <n v="56"/>
    <n v="838"/>
    <n v="6.68"/>
    <s v="LT"/>
    <n v="1"/>
    <s v="FAIL"/>
    <x v="10"/>
  </r>
  <r>
    <s v="2-11-vaccine_administration_code_is_not_specific_for_administered_vaccination_event-"/>
    <n v="22"/>
    <s v="Trinity Medical Center 122"/>
    <x v="34"/>
    <n v="0"/>
    <n v="838"/>
    <n v="0"/>
    <s v="LT"/>
    <n v="1"/>
    <s v="PASS"/>
    <x v="10"/>
  </r>
  <r>
    <s v="2-12-vaccine_lot_number_has_an_invalid_prefix-"/>
    <n v="22"/>
    <s v="Trinity Medical Center 122"/>
    <x v="35"/>
    <n v="0"/>
    <n v="838"/>
    <n v="0"/>
    <s v="LT"/>
    <n v="1"/>
    <s v="PASS"/>
    <x v="10"/>
  </r>
  <r>
    <s v="2-13-vaccine_lot_number_has_an_invalid_infix-"/>
    <n v="22"/>
    <s v="Trinity Medical Center 122"/>
    <x v="36"/>
    <n v="0"/>
    <n v="838"/>
    <n v="0"/>
    <s v="LT"/>
    <n v="1"/>
    <s v="PASS"/>
    <x v="10"/>
  </r>
  <r>
    <s v="2-14-vaccine_lot_number_has_an_invalid_suffix-"/>
    <n v="22"/>
    <s v="Trinity Medical Center 122"/>
    <x v="37"/>
    <n v="0"/>
    <n v="838"/>
    <n v="0"/>
    <s v="LT"/>
    <n v="1"/>
    <s v="PASS"/>
    <x v="10"/>
  </r>
  <r>
    <s v="2-15-vaccine_lot_number_contains_at_least_one_invalid_character-"/>
    <n v="22"/>
    <s v="Trinity Medical Center 122"/>
    <x v="38"/>
    <n v="0"/>
    <n v="838"/>
    <n v="0"/>
    <s v="LT"/>
    <n v="1"/>
    <s v="PASS"/>
    <x v="10"/>
  </r>
  <r>
    <s v="2-16-vaccine_lot_number_is_too_short-"/>
    <n v="22"/>
    <s v="Trinity Medical Center 122"/>
    <x v="39"/>
    <n v="0"/>
    <n v="838"/>
    <n v="0"/>
    <s v="LT"/>
    <n v="1"/>
    <s v="PASS"/>
    <x v="10"/>
  </r>
  <r>
    <s v="2-17-vaccine_administration_code_is_unrecognized-"/>
    <n v="22"/>
    <s v="Trinity Medical Center 122"/>
    <x v="40"/>
    <n v="0"/>
    <n v="838"/>
    <n v="0"/>
    <s v="LT"/>
    <n v="1"/>
    <s v="PASS"/>
    <x v="10"/>
  </r>
  <r>
    <s v="2-18-vaccine_manufacturer_is_unrecognized-"/>
    <n v="22"/>
    <s v="Trinity Medical Center 122"/>
    <x v="41"/>
    <n v="0"/>
    <n v="838"/>
    <n v="0"/>
    <s v="LT"/>
    <n v="1"/>
    <s v="PASS"/>
    <x v="10"/>
  </r>
  <r>
    <s v="2-19-vaccine_administration_route_is_unrecognized-"/>
    <n v="22"/>
    <s v="Trinity Medical Center 122"/>
    <x v="42"/>
    <n v="0"/>
    <n v="838"/>
    <n v="0"/>
    <s v="LT"/>
    <n v="1"/>
    <s v="PASS"/>
    <x v="10"/>
  </r>
  <r>
    <s v="2-20-vaccine_body_site_is_unrecognized-"/>
    <n v="22"/>
    <s v="Trinity Medical Center 122"/>
    <x v="43"/>
    <n v="0"/>
    <n v="838"/>
    <n v="0"/>
    <s v="LT"/>
    <n v="1"/>
    <s v="PASS"/>
    <x v="10"/>
  </r>
  <r>
    <s v="2-21-vaccination_information_source_is_administered_but_appeared_to_be_historical-"/>
    <n v="22"/>
    <s v="Trinity Medical Center 122"/>
    <x v="44"/>
    <n v="0"/>
    <n v="838"/>
    <n v="0"/>
    <s v="NONE"/>
    <s v="NONE"/>
    <s v="NONE"/>
    <x v="10"/>
  </r>
  <r>
    <s v="2-22-_funding_source_does_not_match_eligibility_code"/>
    <n v="22"/>
    <s v="Trinity Medical Center 122"/>
    <x v="45"/>
    <n v="55"/>
    <n v="838"/>
    <n v="6.56"/>
    <s v="NONE"/>
    <s v="NONE"/>
    <s v="NONE"/>
    <x v="10"/>
  </r>
  <r>
    <s v="3-1-administered_vaccination_events_are_entered_into_the_iis_within_one_calendar_day_from_administration_date-"/>
    <n v="22"/>
    <s v="Trinity Medical Center 122"/>
    <x v="46"/>
    <n v="828"/>
    <n v="838"/>
    <n v="98.81"/>
    <s v="GT"/>
    <n v="95"/>
    <s v="PASS"/>
    <x v="10"/>
  </r>
  <r>
    <s v="3-2-patient_entry_into_iis_≤30_days_from_birth"/>
    <n v="22"/>
    <s v="Trinity Medical Center 122"/>
    <x v="47"/>
    <n v="77"/>
    <n v="81"/>
    <n v="95.06"/>
    <s v="GT"/>
    <n v="95"/>
    <s v="PASS"/>
    <x v="10"/>
  </r>
  <r>
    <s v="3-3-patient_entry_into_iis_30–45_days_from_birth"/>
    <n v="22"/>
    <s v="Trinity Medical Center 122"/>
    <x v="48"/>
    <n v="0"/>
    <n v="81"/>
    <n v="0"/>
    <s v="LT"/>
    <n v="5"/>
    <s v="PASS"/>
    <x v="10"/>
  </r>
  <r>
    <s v="3-4-patient_entry_into_iis_45–60_days_from_birth"/>
    <n v="22"/>
    <s v="Trinity Medical Center 122"/>
    <x v="49"/>
    <n v="0"/>
    <n v="81"/>
    <n v="0"/>
    <s v="LT"/>
    <n v="5"/>
    <s v="PASS"/>
    <x v="10"/>
  </r>
  <r>
    <s v="3-5-patient_entry_into_iis_&gt;_60_days_from_birth"/>
    <n v="22"/>
    <s v="Trinity Medical Center 122"/>
    <x v="50"/>
    <n v="4"/>
    <n v="81"/>
    <n v="4.9400000000000004"/>
    <s v="LT"/>
    <n v="5"/>
    <s v="PASS"/>
    <x v="10"/>
  </r>
  <r>
    <s v="3-6-administered_dose_entry_into_iis_2-7_days_from_admin_date"/>
    <n v="22"/>
    <s v="Trinity Medical Center 122"/>
    <x v="51"/>
    <n v="3"/>
    <n v="838"/>
    <n v="0.36"/>
    <s v="LT"/>
    <n v="5"/>
    <s v="PASS"/>
    <x v="10"/>
  </r>
  <r>
    <s v="3-7-administered_dose_entry_into_iis_8-14_days_from_admin_date"/>
    <n v="22"/>
    <s v="Trinity Medical Center 122"/>
    <x v="52"/>
    <n v="0"/>
    <n v="838"/>
    <n v="0"/>
    <s v="LT"/>
    <n v="5"/>
    <s v="PASS"/>
    <x v="10"/>
  </r>
  <r>
    <s v="3-8-administered_dose_entry_into_iis_&gt;_14_days_from_admin_date"/>
    <n v="22"/>
    <s v="Trinity Medical Center 122"/>
    <x v="53"/>
    <n v="7"/>
    <n v="838"/>
    <n v="0.84"/>
    <s v="LT"/>
    <n v="5"/>
    <s v="PASS"/>
    <x v="10"/>
  </r>
  <r>
    <s v="1-1-patient_first_name_is_present-"/>
    <n v="159"/>
    <s v="Trinity Regional Hospital 123"/>
    <x v="0"/>
    <n v="9"/>
    <n v="9"/>
    <n v="100"/>
    <s v="GT"/>
    <n v="99"/>
    <s v="PASS"/>
    <x v="15"/>
  </r>
  <r>
    <s v="1-2-patient_middle_name_is_present-"/>
    <n v="159"/>
    <s v="Trinity Regional Hospital 123"/>
    <x v="1"/>
    <n v="9"/>
    <n v="9"/>
    <n v="100"/>
    <s v="GT"/>
    <n v="75"/>
    <s v="PASS"/>
    <x v="15"/>
  </r>
  <r>
    <s v="1-3-patient_name_last_is_present-"/>
    <n v="159"/>
    <s v="Trinity Regional Hospital 123"/>
    <x v="2"/>
    <n v="9"/>
    <n v="9"/>
    <n v="100"/>
    <s v="GT"/>
    <n v="99"/>
    <s v="PASS"/>
    <x v="15"/>
  </r>
  <r>
    <s v="1-4-patient_birth_date_is_present-_x0009_"/>
    <n v="159"/>
    <s v="Trinity Regional Hospital 123"/>
    <x v="3"/>
    <n v="9"/>
    <n v="9"/>
    <n v="100"/>
    <s v="GT"/>
    <n v="99"/>
    <s v="PASS"/>
    <x v="15"/>
  </r>
  <r>
    <s v="1-5-patient_gender_is_present-"/>
    <n v="159"/>
    <s v="Trinity Regional Hospital 123"/>
    <x v="4"/>
    <n v="9"/>
    <n v="9"/>
    <n v="100"/>
    <s v="GT"/>
    <n v="99"/>
    <s v="PASS"/>
    <x v="15"/>
  </r>
  <r>
    <s v="1-6-patient_address_street_is_present-"/>
    <n v="159"/>
    <s v="Trinity Regional Hospital 123"/>
    <x v="5"/>
    <n v="9"/>
    <n v="9"/>
    <n v="100"/>
    <s v="GT"/>
    <n v="85"/>
    <s v="PASS"/>
    <x v="15"/>
  </r>
  <r>
    <s v="1-7-_patient_address_city_is_present-_x0009_"/>
    <n v="159"/>
    <s v="Trinity Regional Hospital 123"/>
    <x v="6"/>
    <n v="9"/>
    <n v="9"/>
    <n v="100"/>
    <s v="GT"/>
    <n v="85"/>
    <s v="PASS"/>
    <x v="15"/>
  </r>
  <r>
    <s v="1-8-patient_address_state_is_present-_x0009_"/>
    <n v="159"/>
    <s v="Trinity Regional Hospital 123"/>
    <x v="7"/>
    <n v="9"/>
    <n v="9"/>
    <n v="100"/>
    <s v="GT"/>
    <n v="85"/>
    <s v="PASS"/>
    <x v="15"/>
  </r>
  <r>
    <s v="1-9-patient_address_zip_code_is_present-_x0009_"/>
    <n v="159"/>
    <s v="Trinity Regional Hospital 123"/>
    <x v="8"/>
    <n v="9"/>
    <n v="9"/>
    <n v="100"/>
    <s v="GT"/>
    <n v="85"/>
    <s v="PASS"/>
    <x v="15"/>
  </r>
  <r>
    <s v="1-10-patient_complete_address_is_present-"/>
    <n v="159"/>
    <s v="Trinity Regional Hospital 123"/>
    <x v="9"/>
    <n v="9"/>
    <n v="9"/>
    <n v="100"/>
    <s v="GT"/>
    <n v="85"/>
    <s v="PASS"/>
    <x v="15"/>
  </r>
  <r>
    <s v="1-11-patient_race_is_present-"/>
    <n v="159"/>
    <s v="Trinity Regional Hospital 123"/>
    <x v="10"/>
    <n v="9"/>
    <n v="9"/>
    <n v="100"/>
    <s v="GT"/>
    <n v="95"/>
    <s v="PASS"/>
    <x v="15"/>
  </r>
  <r>
    <s v="1-12-patient_ethnicity_is_present-"/>
    <n v="159"/>
    <s v="Trinity Regional Hospital 123"/>
    <x v="11"/>
    <n v="9"/>
    <n v="9"/>
    <n v="100"/>
    <s v="GT"/>
    <n v="95"/>
    <s v="PASS"/>
    <x v="15"/>
  </r>
  <r>
    <s v="1-13-patient_phone_number_is_present-"/>
    <n v="159"/>
    <s v="Trinity Regional Hospital 123"/>
    <x v="12"/>
    <n v="9"/>
    <n v="9"/>
    <n v="100"/>
    <s v="GT"/>
    <n v="90"/>
    <s v="PASS"/>
    <x v="15"/>
  </r>
  <r>
    <s v="1-14-patient_email_is_present-"/>
    <n v="159"/>
    <s v="Trinity Regional Hospital 123"/>
    <x v="13"/>
    <n v="6"/>
    <n v="9"/>
    <n v="66.67"/>
    <s v="GT"/>
    <n v="90"/>
    <s v="FAIL"/>
    <x v="15"/>
  </r>
  <r>
    <s v="1-15-mother’s_maiden_name_is_present-"/>
    <n v="159"/>
    <s v="Trinity Regional Hospital 123"/>
    <x v="14"/>
    <n v="5"/>
    <n v="9"/>
    <n v="55.56"/>
    <s v="GT"/>
    <n v="90"/>
    <s v="FAIL"/>
    <x v="15"/>
  </r>
  <r>
    <s v="1-16-responsible_person_first_name_is_present-"/>
    <n v="159"/>
    <s v="Trinity Regional Hospital 123"/>
    <x v="15"/>
    <n v="8"/>
    <n v="9"/>
    <n v="88.89"/>
    <s v="GT"/>
    <n v="90"/>
    <s v="FAIL"/>
    <x v="15"/>
  </r>
  <r>
    <s v="1-17-responsible_person_last_name_is_present-"/>
    <n v="159"/>
    <s v="Trinity Regional Hospital 123"/>
    <x v="16"/>
    <n v="8"/>
    <n v="9"/>
    <n v="88.89"/>
    <s v="GT"/>
    <n v="90"/>
    <s v="FAIL"/>
    <x v="15"/>
  </r>
  <r>
    <s v="1-18-vaccine_administration_code_is_present-"/>
    <n v="159"/>
    <s v="Trinity Regional Hospital 123"/>
    <x v="17"/>
    <n v="39"/>
    <n v="39"/>
    <n v="100"/>
    <s v="GT"/>
    <n v="99"/>
    <s v="PASS"/>
    <x v="15"/>
  </r>
  <r>
    <s v="1-19-vaccine_administration_date_is_present-"/>
    <n v="159"/>
    <s v="Trinity Regional Hospital 123"/>
    <x v="18"/>
    <n v="39"/>
    <n v="39"/>
    <n v="100"/>
    <s v="GT"/>
    <n v="99"/>
    <s v="PASS"/>
    <x v="15"/>
  </r>
  <r>
    <s v="1-20-vaccine_information_source_(e-g-_admin/historical_indicator)_is_present-"/>
    <n v="159"/>
    <s v="Trinity Regional Hospital 123"/>
    <x v="19"/>
    <n v="39"/>
    <n v="39"/>
    <n v="100"/>
    <s v="GT"/>
    <n v="99"/>
    <s v="PASS"/>
    <x v="15"/>
  </r>
  <r>
    <s v="1-21-vaccine_lot_number_is_present-"/>
    <n v="159"/>
    <s v="Trinity Regional Hospital 123"/>
    <x v="20"/>
    <n v="39"/>
    <n v="39"/>
    <n v="100"/>
    <s v="GT"/>
    <n v="99"/>
    <s v="PASS"/>
    <x v="15"/>
  </r>
  <r>
    <s v="1-22-vaccine_lot_expiration_date_is_present-"/>
    <n v="159"/>
    <s v="Trinity Regional Hospital 123"/>
    <x v="21"/>
    <n v="39"/>
    <n v="39"/>
    <n v="100"/>
    <s v="GT"/>
    <n v="99"/>
    <s v="PASS"/>
    <x v="15"/>
  </r>
  <r>
    <s v="1-23-vaccine_eligibility_code_is_present-"/>
    <n v="159"/>
    <s v="Trinity Regional Hospital 123"/>
    <x v="22"/>
    <n v="39"/>
    <n v="39"/>
    <n v="100"/>
    <s v="GT"/>
    <n v="99"/>
    <s v="PASS"/>
    <x v="15"/>
  </r>
  <r>
    <s v="1-24-vaccine_funding_source_is_present-"/>
    <n v="159"/>
    <s v="Trinity Regional Hospital 123"/>
    <x v="23"/>
    <n v="39"/>
    <n v="39"/>
    <n v="100"/>
    <s v="GT"/>
    <n v="99"/>
    <s v="PASS"/>
    <x v="15"/>
  </r>
  <r>
    <s v="2-1-patients_born_on_the_first_of_the_month_do_not_exceed_normal_distribution_of_birth_dates-"/>
    <n v="159"/>
    <s v="Trinity Regional Hospital 123"/>
    <x v="24"/>
    <n v="0"/>
    <n v="9"/>
    <n v="0"/>
    <s v="LT"/>
    <n v="4"/>
    <s v="PASS"/>
    <x v="15"/>
  </r>
  <r>
    <s v="2-2-patients_born_on_the_15th_of_the_month_do_not_exceed_normal_distribution_of_birth_dates-"/>
    <n v="159"/>
    <s v="Trinity Regional Hospital 123"/>
    <x v="25"/>
    <n v="0"/>
    <n v="9"/>
    <n v="0"/>
    <s v="LT"/>
    <n v="4"/>
    <s v="PASS"/>
    <x v="15"/>
  </r>
  <r>
    <s v="2-3-patients_born_on_the_last_day_of_the_month_do_not_exceed_normal_distribution_of_birth_dates-"/>
    <n v="159"/>
    <s v="Trinity Regional Hospital 123"/>
    <x v="26"/>
    <n v="1"/>
    <n v="9"/>
    <n v="11.11"/>
    <s v="LT"/>
    <n v="4"/>
    <s v="FAIL"/>
    <x v="15"/>
  </r>
  <r>
    <s v="2-4-patient_has_more_vaccinations_than_expected-"/>
    <n v="159"/>
    <s v="Trinity Regional Hospital 123"/>
    <x v="27"/>
    <n v="0"/>
    <n v="9"/>
    <n v="0"/>
    <s v="LT"/>
    <n v="1"/>
    <s v="PASS"/>
    <x v="15"/>
  </r>
  <r>
    <s v="2-5-vaccine_administration_date_is_after_vaccine_lot_expiration_date-"/>
    <n v="159"/>
    <s v="Trinity Regional Hospital 123"/>
    <x v="28"/>
    <n v="0"/>
    <n v="39"/>
    <n v="0"/>
    <s v="LT"/>
    <n v="1"/>
    <s v="PASS"/>
    <x v="15"/>
  </r>
  <r>
    <s v="2-6-vaccine_administration_date_is_before_birth_date-"/>
    <n v="159"/>
    <s v="Trinity Regional Hospital 123"/>
    <x v="29"/>
    <n v="0"/>
    <n v="39"/>
    <n v="0"/>
    <s v="LT"/>
    <n v="1"/>
    <s v="PASS"/>
    <x v="15"/>
  </r>
  <r>
    <s v="2-7-vaccine_administration_dates_on_the_first_day_of_the_month_do_not_exceed_normal_distribution_of_administrations_dates-"/>
    <n v="159"/>
    <s v="Trinity Regional Hospital 123"/>
    <x v="30"/>
    <n v="3"/>
    <n v="39"/>
    <n v="7.69"/>
    <s v="LT"/>
    <n v="4"/>
    <s v="FAIL"/>
    <x v="15"/>
  </r>
  <r>
    <s v="2-8-vaccine_administration_dates_on_the_15th_of_the_month_do_not_exceed_normal_distribution_of_administration_dates-"/>
    <n v="159"/>
    <s v="Trinity Regional Hospital 123"/>
    <x v="31"/>
    <n v="0"/>
    <n v="39"/>
    <n v="0"/>
    <s v="LT"/>
    <n v="4"/>
    <s v="PASS"/>
    <x v="15"/>
  </r>
  <r>
    <s v="2-9-vaccine_administration_dates_on_the_last_day_of_the_month_do_not_exceed_normal_distribution_of_administration_dates-"/>
    <n v="159"/>
    <s v="Trinity Regional Hospital 123"/>
    <x v="32"/>
    <n v="0"/>
    <n v="39"/>
    <n v="0"/>
    <s v="LT"/>
    <n v="4"/>
    <s v="PASS"/>
    <x v="15"/>
  </r>
  <r>
    <s v="2-10-vaccine_administration_code_was_administered_at_an_improbable_age-"/>
    <n v="159"/>
    <s v="Trinity Regional Hospital 123"/>
    <x v="33"/>
    <n v="3"/>
    <n v="39"/>
    <n v="7.69"/>
    <s v="LT"/>
    <n v="1"/>
    <s v="FAIL"/>
    <x v="15"/>
  </r>
  <r>
    <s v="2-11-vaccine_administration_code_is_not_specific_for_administered_vaccination_event-"/>
    <n v="159"/>
    <s v="Trinity Regional Hospital 123"/>
    <x v="34"/>
    <n v="0"/>
    <n v="39"/>
    <n v="0"/>
    <s v="LT"/>
    <n v="1"/>
    <s v="PASS"/>
    <x v="15"/>
  </r>
  <r>
    <s v="2-12-vaccine_lot_number_has_an_invalid_prefix-"/>
    <n v="159"/>
    <s v="Trinity Regional Hospital 123"/>
    <x v="35"/>
    <n v="0"/>
    <n v="39"/>
    <n v="0"/>
    <s v="LT"/>
    <n v="1"/>
    <s v="PASS"/>
    <x v="15"/>
  </r>
  <r>
    <s v="2-13-vaccine_lot_number_has_an_invalid_infix-"/>
    <n v="159"/>
    <s v="Trinity Regional Hospital 123"/>
    <x v="36"/>
    <n v="0"/>
    <n v="39"/>
    <n v="0"/>
    <s v="LT"/>
    <n v="1"/>
    <s v="PASS"/>
    <x v="15"/>
  </r>
  <r>
    <s v="2-14-vaccine_lot_number_has_an_invalid_suffix-"/>
    <n v="159"/>
    <s v="Trinity Regional Hospital 123"/>
    <x v="37"/>
    <n v="0"/>
    <n v="39"/>
    <n v="0"/>
    <s v="LT"/>
    <n v="1"/>
    <s v="PASS"/>
    <x v="15"/>
  </r>
  <r>
    <s v="2-15-vaccine_lot_number_contains_at_least_one_invalid_character-"/>
    <n v="159"/>
    <s v="Trinity Regional Hospital 123"/>
    <x v="38"/>
    <n v="0"/>
    <n v="39"/>
    <n v="0"/>
    <s v="LT"/>
    <n v="1"/>
    <s v="PASS"/>
    <x v="15"/>
  </r>
  <r>
    <s v="2-16-vaccine_lot_number_is_too_short-"/>
    <n v="159"/>
    <s v="Trinity Regional Hospital 123"/>
    <x v="39"/>
    <n v="0"/>
    <n v="39"/>
    <n v="0"/>
    <s v="LT"/>
    <n v="1"/>
    <s v="PASS"/>
    <x v="15"/>
  </r>
  <r>
    <s v="2-17-vaccine_administration_code_is_unrecognized-"/>
    <n v="159"/>
    <s v="Trinity Regional Hospital 123"/>
    <x v="40"/>
    <n v="0"/>
    <n v="39"/>
    <n v="0"/>
    <s v="LT"/>
    <n v="1"/>
    <s v="PASS"/>
    <x v="15"/>
  </r>
  <r>
    <s v="2-18-vaccine_manufacturer_is_unrecognized-"/>
    <n v="159"/>
    <s v="Trinity Regional Hospital 123"/>
    <x v="41"/>
    <n v="0"/>
    <n v="39"/>
    <n v="0"/>
    <s v="LT"/>
    <n v="1"/>
    <s v="PASS"/>
    <x v="15"/>
  </r>
  <r>
    <s v="2-19-vaccine_administration_route_is_unrecognized-"/>
    <n v="159"/>
    <s v="Trinity Regional Hospital 123"/>
    <x v="42"/>
    <n v="0"/>
    <n v="39"/>
    <n v="0"/>
    <s v="LT"/>
    <n v="1"/>
    <s v="PASS"/>
    <x v="15"/>
  </r>
  <r>
    <s v="2-20-vaccine_body_site_is_unrecognized-"/>
    <n v="159"/>
    <s v="Trinity Regional Hospital 123"/>
    <x v="43"/>
    <n v="0"/>
    <n v="39"/>
    <n v="0"/>
    <s v="LT"/>
    <n v="1"/>
    <s v="PASS"/>
    <x v="15"/>
  </r>
  <r>
    <s v="2-21-vaccination_information_source_is_administered_but_appeared_to_be_historical-"/>
    <n v="159"/>
    <s v="Trinity Regional Hospital 123"/>
    <x v="44"/>
    <n v="0"/>
    <n v="39"/>
    <n v="0"/>
    <s v="NONE"/>
    <s v="NONE"/>
    <s v="NONE"/>
    <x v="15"/>
  </r>
  <r>
    <s v="2-22-_funding_source_does_not_match_eligibility_code"/>
    <n v="159"/>
    <s v="Trinity Regional Hospital 123"/>
    <x v="45"/>
    <n v="8"/>
    <n v="39"/>
    <n v="20.51"/>
    <s v="NONE"/>
    <s v="NONE"/>
    <s v="NONE"/>
    <x v="15"/>
  </r>
  <r>
    <s v="3-1-administered_vaccination_events_are_entered_into_the_iis_within_one_calendar_day_from_administration_date-"/>
    <n v="159"/>
    <s v="Trinity Regional Hospital 123"/>
    <x v="46"/>
    <n v="38"/>
    <n v="39"/>
    <n v="97.44"/>
    <s v="GT"/>
    <n v="95"/>
    <s v="PASS"/>
    <x v="15"/>
  </r>
  <r>
    <s v="3-2-patient_entry_into_iis_≤30_days_from_birth"/>
    <n v="159"/>
    <s v="Trinity Regional Hospital 123"/>
    <x v="47"/>
    <n v="8"/>
    <n v="9"/>
    <n v="88.89"/>
    <s v="GT"/>
    <n v="95"/>
    <s v="FAIL"/>
    <x v="15"/>
  </r>
  <r>
    <s v="3-3-patient_entry_into_iis_30–45_days_from_birth"/>
    <n v="159"/>
    <s v="Trinity Regional Hospital 123"/>
    <x v="48"/>
    <n v="0"/>
    <n v="9"/>
    <n v="0"/>
    <s v="LT"/>
    <n v="5"/>
    <s v="PASS"/>
    <x v="15"/>
  </r>
  <r>
    <s v="3-4-patient_entry_into_iis_45–60_days_from_birth"/>
    <n v="159"/>
    <s v="Trinity Regional Hospital 123"/>
    <x v="49"/>
    <n v="0"/>
    <n v="9"/>
    <n v="0"/>
    <s v="LT"/>
    <n v="5"/>
    <s v="PASS"/>
    <x v="15"/>
  </r>
  <r>
    <s v="3-5-patient_entry_into_iis_&gt;_60_days_from_birth"/>
    <n v="159"/>
    <s v="Trinity Regional Hospital 123"/>
    <x v="50"/>
    <n v="1"/>
    <n v="9"/>
    <n v="11.11"/>
    <s v="LT"/>
    <n v="5"/>
    <s v="FAIL"/>
    <x v="15"/>
  </r>
  <r>
    <s v="3-6-administered_dose_entry_into_iis_2-7_days_from_admin_date"/>
    <n v="159"/>
    <s v="Trinity Regional Hospital 123"/>
    <x v="51"/>
    <n v="1"/>
    <n v="39"/>
    <n v="2.56"/>
    <s v="LT"/>
    <n v="5"/>
    <s v="PASS"/>
    <x v="15"/>
  </r>
  <r>
    <s v="3-7-administered_dose_entry_into_iis_8-14_days_from_admin_date"/>
    <n v="159"/>
    <s v="Trinity Regional Hospital 123"/>
    <x v="52"/>
    <n v="0"/>
    <n v="39"/>
    <n v="0"/>
    <s v="LT"/>
    <n v="5"/>
    <s v="PASS"/>
    <x v="15"/>
  </r>
  <r>
    <s v="3-8-administered_dose_entry_into_iis_&gt;_14_days_from_admin_date"/>
    <n v="159"/>
    <s v="Trinity Regional Hospital 123"/>
    <x v="53"/>
    <n v="0"/>
    <n v="39"/>
    <n v="0"/>
    <s v="LT"/>
    <n v="5"/>
    <s v="PASS"/>
    <x v="15"/>
  </r>
  <r>
    <s v="1-1-patient_first_name_is_present-"/>
    <n v="118"/>
    <s v="Trinity Regional Hospital 290"/>
    <x v="0"/>
    <n v="8"/>
    <n v="8"/>
    <n v="100"/>
    <s v="GT"/>
    <n v="99"/>
    <s v="PASS"/>
    <x v="0"/>
  </r>
  <r>
    <s v="1-2-patient_middle_name_is_present-"/>
    <n v="118"/>
    <s v="Trinity Regional Hospital 290"/>
    <x v="1"/>
    <n v="6"/>
    <n v="8"/>
    <n v="75"/>
    <s v="GT"/>
    <n v="75"/>
    <s v="FAIL"/>
    <x v="0"/>
  </r>
  <r>
    <s v="1-3-patient_name_last_is_present-"/>
    <n v="118"/>
    <s v="Trinity Regional Hospital 290"/>
    <x v="2"/>
    <n v="8"/>
    <n v="8"/>
    <n v="100"/>
    <s v="GT"/>
    <n v="99"/>
    <s v="PASS"/>
    <x v="0"/>
  </r>
  <r>
    <s v="1-4-patient_birth_date_is_present-_x0009_"/>
    <n v="118"/>
    <s v="Trinity Regional Hospital 290"/>
    <x v="3"/>
    <n v="8"/>
    <n v="8"/>
    <n v="100"/>
    <s v="GT"/>
    <n v="99"/>
    <s v="PASS"/>
    <x v="0"/>
  </r>
  <r>
    <s v="1-5-patient_gender_is_present-"/>
    <n v="118"/>
    <s v="Trinity Regional Hospital 290"/>
    <x v="4"/>
    <n v="8"/>
    <n v="8"/>
    <n v="100"/>
    <s v="GT"/>
    <n v="99"/>
    <s v="PASS"/>
    <x v="0"/>
  </r>
  <r>
    <s v="1-6-patient_address_street_is_present-"/>
    <n v="118"/>
    <s v="Trinity Regional Hospital 290"/>
    <x v="5"/>
    <n v="8"/>
    <n v="8"/>
    <n v="100"/>
    <s v="GT"/>
    <n v="85"/>
    <s v="PASS"/>
    <x v="0"/>
  </r>
  <r>
    <s v="1-7-_patient_address_city_is_present-_x0009_"/>
    <n v="118"/>
    <s v="Trinity Regional Hospital 290"/>
    <x v="6"/>
    <n v="8"/>
    <n v="8"/>
    <n v="100"/>
    <s v="GT"/>
    <n v="85"/>
    <s v="PASS"/>
    <x v="0"/>
  </r>
  <r>
    <s v="1-8-patient_address_state_is_present-_x0009_"/>
    <n v="118"/>
    <s v="Trinity Regional Hospital 290"/>
    <x v="7"/>
    <n v="8"/>
    <n v="8"/>
    <n v="100"/>
    <s v="GT"/>
    <n v="85"/>
    <s v="PASS"/>
    <x v="0"/>
  </r>
  <r>
    <s v="1-9-patient_address_zip_code_is_present-_x0009_"/>
    <n v="118"/>
    <s v="Trinity Regional Hospital 290"/>
    <x v="8"/>
    <n v="8"/>
    <n v="8"/>
    <n v="100"/>
    <s v="GT"/>
    <n v="85"/>
    <s v="PASS"/>
    <x v="0"/>
  </r>
  <r>
    <s v="1-10-patient_complete_address_is_present-"/>
    <n v="118"/>
    <s v="Trinity Regional Hospital 290"/>
    <x v="9"/>
    <n v="8"/>
    <n v="8"/>
    <n v="100"/>
    <s v="GT"/>
    <n v="85"/>
    <s v="PASS"/>
    <x v="0"/>
  </r>
  <r>
    <s v="1-11-patient_race_is_present-"/>
    <n v="118"/>
    <s v="Trinity Regional Hospital 290"/>
    <x v="10"/>
    <n v="8"/>
    <n v="8"/>
    <n v="100"/>
    <s v="GT"/>
    <n v="95"/>
    <s v="PASS"/>
    <x v="0"/>
  </r>
  <r>
    <s v="1-12-patient_ethnicity_is_present-"/>
    <n v="118"/>
    <s v="Trinity Regional Hospital 290"/>
    <x v="11"/>
    <n v="8"/>
    <n v="8"/>
    <n v="100"/>
    <s v="GT"/>
    <n v="95"/>
    <s v="PASS"/>
    <x v="0"/>
  </r>
  <r>
    <s v="1-13-patient_phone_number_is_present-"/>
    <n v="118"/>
    <s v="Trinity Regional Hospital 290"/>
    <x v="12"/>
    <n v="8"/>
    <n v="8"/>
    <n v="100"/>
    <s v="GT"/>
    <n v="90"/>
    <s v="PASS"/>
    <x v="0"/>
  </r>
  <r>
    <s v="1-14-patient_email_is_present-"/>
    <n v="118"/>
    <s v="Trinity Regional Hospital 290"/>
    <x v="13"/>
    <n v="1"/>
    <n v="8"/>
    <n v="12.5"/>
    <s v="GT"/>
    <n v="90"/>
    <s v="FAIL"/>
    <x v="0"/>
  </r>
  <r>
    <s v="1-15-mother’s_maiden_name_is_present-"/>
    <n v="118"/>
    <s v="Trinity Regional Hospital 290"/>
    <x v="14"/>
    <n v="2"/>
    <n v="8"/>
    <n v="25"/>
    <s v="GT"/>
    <n v="90"/>
    <s v="FAIL"/>
    <x v="0"/>
  </r>
  <r>
    <s v="1-16-responsible_person_first_name_is_present-"/>
    <n v="118"/>
    <s v="Trinity Regional Hospital 290"/>
    <x v="15"/>
    <n v="1"/>
    <n v="8"/>
    <n v="12.5"/>
    <s v="GT"/>
    <n v="90"/>
    <s v="FAIL"/>
    <x v="0"/>
  </r>
  <r>
    <s v="1-17-responsible_person_last_name_is_present-"/>
    <n v="118"/>
    <s v="Trinity Regional Hospital 290"/>
    <x v="16"/>
    <n v="1"/>
    <n v="8"/>
    <n v="12.5"/>
    <s v="GT"/>
    <n v="90"/>
    <s v="FAIL"/>
    <x v="0"/>
  </r>
  <r>
    <s v="1-18-vaccine_administration_code_is_present-"/>
    <n v="118"/>
    <s v="Trinity Regional Hospital 290"/>
    <x v="17"/>
    <n v="62"/>
    <n v="62"/>
    <n v="100"/>
    <s v="GT"/>
    <n v="99"/>
    <s v="PASS"/>
    <x v="0"/>
  </r>
  <r>
    <s v="1-19-vaccine_administration_date_is_present-"/>
    <n v="118"/>
    <s v="Trinity Regional Hospital 290"/>
    <x v="18"/>
    <n v="62"/>
    <n v="62"/>
    <n v="100"/>
    <s v="GT"/>
    <n v="99"/>
    <s v="PASS"/>
    <x v="0"/>
  </r>
  <r>
    <s v="1-20-vaccine_information_source_(e-g-_admin/historical_indicator)_is_present-"/>
    <n v="118"/>
    <s v="Trinity Regional Hospital 290"/>
    <x v="19"/>
    <n v="62"/>
    <n v="62"/>
    <n v="100"/>
    <s v="GT"/>
    <n v="99"/>
    <s v="PASS"/>
    <x v="0"/>
  </r>
  <r>
    <s v="1-21-vaccine_lot_number_is_present-"/>
    <n v="118"/>
    <s v="Trinity Regional Hospital 290"/>
    <x v="20"/>
    <n v="62"/>
    <n v="62"/>
    <n v="100"/>
    <s v="GT"/>
    <n v="99"/>
    <s v="PASS"/>
    <x v="0"/>
  </r>
  <r>
    <s v="1-22-vaccine_lot_expiration_date_is_present-"/>
    <n v="118"/>
    <s v="Trinity Regional Hospital 290"/>
    <x v="21"/>
    <n v="62"/>
    <n v="62"/>
    <n v="100"/>
    <s v="GT"/>
    <n v="99"/>
    <s v="PASS"/>
    <x v="0"/>
  </r>
  <r>
    <s v="1-23-vaccine_eligibility_code_is_present-"/>
    <n v="118"/>
    <s v="Trinity Regional Hospital 290"/>
    <x v="22"/>
    <n v="62"/>
    <n v="62"/>
    <n v="100"/>
    <s v="GT"/>
    <n v="99"/>
    <s v="PASS"/>
    <x v="0"/>
  </r>
  <r>
    <s v="1-24-vaccine_funding_source_is_present-"/>
    <n v="118"/>
    <s v="Trinity Regional Hospital 290"/>
    <x v="23"/>
    <n v="62"/>
    <n v="62"/>
    <n v="100"/>
    <s v="GT"/>
    <n v="99"/>
    <s v="PASS"/>
    <x v="0"/>
  </r>
  <r>
    <s v="2-1-patients_born_on_the_first_of_the_month_do_not_exceed_normal_distribution_of_birth_dates-"/>
    <n v="118"/>
    <s v="Trinity Regional Hospital 290"/>
    <x v="24"/>
    <n v="0"/>
    <n v="8"/>
    <n v="0"/>
    <s v="LT"/>
    <n v="4"/>
    <s v="PASS"/>
    <x v="0"/>
  </r>
  <r>
    <s v="2-2-patients_born_on_the_15th_of_the_month_do_not_exceed_normal_distribution_of_birth_dates-"/>
    <n v="118"/>
    <s v="Trinity Regional Hospital 290"/>
    <x v="25"/>
    <n v="0"/>
    <n v="8"/>
    <n v="0"/>
    <s v="LT"/>
    <n v="4"/>
    <s v="PASS"/>
    <x v="0"/>
  </r>
  <r>
    <s v="2-3-patients_born_on_the_last_day_of_the_month_do_not_exceed_normal_distribution_of_birth_dates-"/>
    <n v="118"/>
    <s v="Trinity Regional Hospital 290"/>
    <x v="26"/>
    <n v="1"/>
    <n v="8"/>
    <n v="12.5"/>
    <s v="LT"/>
    <n v="4"/>
    <s v="FAIL"/>
    <x v="0"/>
  </r>
  <r>
    <s v="2-4-patient_has_more_vaccinations_than_expected-"/>
    <n v="118"/>
    <s v="Trinity Regional Hospital 290"/>
    <x v="27"/>
    <n v="0"/>
    <n v="8"/>
    <n v="0"/>
    <s v="LT"/>
    <n v="1"/>
    <s v="PASS"/>
    <x v="0"/>
  </r>
  <r>
    <s v="2-5-vaccine_administration_date_is_after_vaccine_lot_expiration_date-"/>
    <n v="118"/>
    <s v="Trinity Regional Hospital 290"/>
    <x v="28"/>
    <n v="0"/>
    <n v="62"/>
    <n v="0"/>
    <s v="LT"/>
    <n v="1"/>
    <s v="PASS"/>
    <x v="0"/>
  </r>
  <r>
    <s v="2-6-vaccine_administration_date_is_before_birth_date-"/>
    <n v="118"/>
    <s v="Trinity Regional Hospital 290"/>
    <x v="29"/>
    <n v="0"/>
    <n v="62"/>
    <n v="0"/>
    <s v="LT"/>
    <n v="1"/>
    <s v="PASS"/>
    <x v="0"/>
  </r>
  <r>
    <s v="2-7-vaccine_administration_dates_on_the_first_day_of_the_month_do_not_exceed_normal_distribution_of_administrations_dates-"/>
    <n v="118"/>
    <s v="Trinity Regional Hospital 290"/>
    <x v="30"/>
    <n v="0"/>
    <n v="62"/>
    <n v="0"/>
    <s v="LT"/>
    <n v="4"/>
    <s v="PASS"/>
    <x v="0"/>
  </r>
  <r>
    <s v="2-8-vaccine_administration_dates_on_the_15th_of_the_month_do_not_exceed_normal_distribution_of_administration_dates-"/>
    <n v="118"/>
    <s v="Trinity Regional Hospital 290"/>
    <x v="31"/>
    <n v="3"/>
    <n v="62"/>
    <n v="4.84"/>
    <s v="LT"/>
    <n v="4"/>
    <s v="FAIL"/>
    <x v="0"/>
  </r>
  <r>
    <s v="2-9-vaccine_administration_dates_on_the_last_day_of_the_month_do_not_exceed_normal_distribution_of_administration_dates-"/>
    <n v="118"/>
    <s v="Trinity Regional Hospital 290"/>
    <x v="32"/>
    <n v="5"/>
    <n v="62"/>
    <n v="8.06"/>
    <s v="LT"/>
    <n v="4"/>
    <s v="FAIL"/>
    <x v="0"/>
  </r>
  <r>
    <s v="2-10-vaccine_administration_code_was_administered_at_an_improbable_age-"/>
    <n v="118"/>
    <s v="Trinity Regional Hospital 290"/>
    <x v="33"/>
    <n v="0"/>
    <n v="62"/>
    <n v="0"/>
    <s v="LT"/>
    <n v="1"/>
    <s v="PASS"/>
    <x v="0"/>
  </r>
  <r>
    <s v="2-11-vaccine_administration_code_is_not_specific_for_administered_vaccination_event-"/>
    <n v="118"/>
    <s v="Trinity Regional Hospital 290"/>
    <x v="34"/>
    <n v="0"/>
    <n v="62"/>
    <n v="0"/>
    <s v="LT"/>
    <n v="1"/>
    <s v="PASS"/>
    <x v="0"/>
  </r>
  <r>
    <s v="2-12-vaccine_lot_number_has_an_invalid_prefix-"/>
    <n v="118"/>
    <s v="Trinity Regional Hospital 290"/>
    <x v="35"/>
    <n v="0"/>
    <n v="62"/>
    <n v="0"/>
    <s v="LT"/>
    <n v="1"/>
    <s v="PASS"/>
    <x v="0"/>
  </r>
  <r>
    <s v="2-13-vaccine_lot_number_has_an_invalid_infix-"/>
    <n v="118"/>
    <s v="Trinity Regional Hospital 290"/>
    <x v="36"/>
    <n v="0"/>
    <n v="62"/>
    <n v="0"/>
    <s v="LT"/>
    <n v="1"/>
    <s v="PASS"/>
    <x v="0"/>
  </r>
  <r>
    <s v="2-14-vaccine_lot_number_has_an_invalid_suffix-"/>
    <n v="118"/>
    <s v="Trinity Regional Hospital 290"/>
    <x v="37"/>
    <n v="0"/>
    <n v="62"/>
    <n v="0"/>
    <s v="LT"/>
    <n v="1"/>
    <s v="PASS"/>
    <x v="0"/>
  </r>
  <r>
    <s v="2-15-vaccine_lot_number_contains_at_least_one_invalid_character-"/>
    <n v="118"/>
    <s v="Trinity Regional Hospital 290"/>
    <x v="38"/>
    <n v="0"/>
    <n v="62"/>
    <n v="0"/>
    <s v="LT"/>
    <n v="1"/>
    <s v="PASS"/>
    <x v="0"/>
  </r>
  <r>
    <s v="2-16-vaccine_lot_number_is_too_short-"/>
    <n v="118"/>
    <s v="Trinity Regional Hospital 290"/>
    <x v="39"/>
    <n v="0"/>
    <n v="62"/>
    <n v="0"/>
    <s v="LT"/>
    <n v="1"/>
    <s v="PASS"/>
    <x v="0"/>
  </r>
  <r>
    <s v="2-17-vaccine_administration_code_is_unrecognized-"/>
    <n v="118"/>
    <s v="Trinity Regional Hospital 290"/>
    <x v="40"/>
    <n v="0"/>
    <n v="62"/>
    <n v="0"/>
    <s v="LT"/>
    <n v="1"/>
    <s v="PASS"/>
    <x v="0"/>
  </r>
  <r>
    <s v="2-18-vaccine_manufacturer_is_unrecognized-"/>
    <n v="118"/>
    <s v="Trinity Regional Hospital 290"/>
    <x v="41"/>
    <n v="0"/>
    <n v="62"/>
    <n v="0"/>
    <s v="LT"/>
    <n v="1"/>
    <s v="PASS"/>
    <x v="0"/>
  </r>
  <r>
    <s v="2-19-vaccine_administration_route_is_unrecognized-"/>
    <n v="118"/>
    <s v="Trinity Regional Hospital 290"/>
    <x v="42"/>
    <n v="0"/>
    <n v="62"/>
    <n v="0"/>
    <s v="LT"/>
    <n v="1"/>
    <s v="PASS"/>
    <x v="0"/>
  </r>
  <r>
    <s v="2-20-vaccine_body_site_is_unrecognized-"/>
    <n v="118"/>
    <s v="Trinity Regional Hospital 290"/>
    <x v="43"/>
    <n v="0"/>
    <n v="62"/>
    <n v="0"/>
    <s v="LT"/>
    <n v="1"/>
    <s v="PASS"/>
    <x v="0"/>
  </r>
  <r>
    <s v="2-21-vaccination_information_source_is_administered_but_appeared_to_be_historical-"/>
    <n v="118"/>
    <s v="Trinity Regional Hospital 290"/>
    <x v="44"/>
    <n v="0"/>
    <n v="62"/>
    <n v="0"/>
    <s v="NONE"/>
    <s v="NONE"/>
    <s v="NONE"/>
    <x v="0"/>
  </r>
  <r>
    <s v="2-22-_funding_source_does_not_match_eligibility_code"/>
    <n v="118"/>
    <s v="Trinity Regional Hospital 290"/>
    <x v="45"/>
    <n v="3"/>
    <n v="62"/>
    <n v="4.84"/>
    <s v="NONE"/>
    <s v="NONE"/>
    <s v="NONE"/>
    <x v="0"/>
  </r>
  <r>
    <s v="3-1-administered_vaccination_events_are_entered_into_the_iis_within_one_calendar_day_from_administration_date-"/>
    <n v="118"/>
    <s v="Trinity Regional Hospital 290"/>
    <x v="46"/>
    <n v="47"/>
    <n v="62"/>
    <n v="75.81"/>
    <s v="GT"/>
    <n v="95"/>
    <s v="FAIL"/>
    <x v="0"/>
  </r>
  <r>
    <s v="3-2-patient_entry_into_iis_≤30_days_from_birth"/>
    <n v="118"/>
    <s v="Trinity Regional Hospital 290"/>
    <x v="47"/>
    <n v="4"/>
    <n v="8"/>
    <n v="50"/>
    <s v="GT"/>
    <n v="95"/>
    <s v="FAIL"/>
    <x v="0"/>
  </r>
  <r>
    <s v="3-3-patient_entry_into_iis_30–45_days_from_birth"/>
    <n v="118"/>
    <s v="Trinity Regional Hospital 290"/>
    <x v="48"/>
    <n v="0"/>
    <n v="8"/>
    <n v="0"/>
    <s v="LT"/>
    <n v="5"/>
    <s v="PASS"/>
    <x v="0"/>
  </r>
  <r>
    <s v="3-4-patient_entry_into_iis_45–60_days_from_birth"/>
    <n v="118"/>
    <s v="Trinity Regional Hospital 290"/>
    <x v="49"/>
    <n v="0"/>
    <n v="8"/>
    <n v="0"/>
    <s v="LT"/>
    <n v="5"/>
    <s v="PASS"/>
    <x v="0"/>
  </r>
  <r>
    <s v="3-5-patient_entry_into_iis_&gt;_60_days_from_birth"/>
    <n v="118"/>
    <s v="Trinity Regional Hospital 290"/>
    <x v="50"/>
    <n v="4"/>
    <n v="8"/>
    <n v="50"/>
    <s v="LT"/>
    <n v="5"/>
    <s v="FAIL"/>
    <x v="0"/>
  </r>
  <r>
    <s v="3-6-administered_dose_entry_into_iis_2-7_days_from_admin_date"/>
    <n v="118"/>
    <s v="Trinity Regional Hospital 290"/>
    <x v="51"/>
    <n v="0"/>
    <n v="62"/>
    <n v="0"/>
    <s v="LT"/>
    <n v="5"/>
    <s v="PASS"/>
    <x v="0"/>
  </r>
  <r>
    <s v="3-7-administered_dose_entry_into_iis_8-14_days_from_admin_date"/>
    <n v="118"/>
    <s v="Trinity Regional Hospital 290"/>
    <x v="52"/>
    <n v="0"/>
    <n v="62"/>
    <n v="0"/>
    <s v="LT"/>
    <n v="5"/>
    <s v="PASS"/>
    <x v="0"/>
  </r>
  <r>
    <s v="3-8-administered_dose_entry_into_iis_&gt;_14_days_from_admin_date"/>
    <n v="118"/>
    <s v="Trinity Regional Hospital 290"/>
    <x v="53"/>
    <n v="15"/>
    <n v="62"/>
    <n v="24.19"/>
    <s v="LT"/>
    <n v="5"/>
    <s v="FAIL"/>
    <x v="0"/>
  </r>
  <r>
    <s v="1-1-patient_first_name_is_present-"/>
    <n v="180"/>
    <s v="Trinity Urgent Care 168"/>
    <x v="0"/>
    <n v="4"/>
    <n v="4"/>
    <n v="100"/>
    <s v="GT"/>
    <n v="99"/>
    <s v="PASS"/>
    <x v="0"/>
  </r>
  <r>
    <s v="1-2-patient_middle_name_is_present-"/>
    <n v="180"/>
    <s v="Trinity Urgent Care 168"/>
    <x v="1"/>
    <n v="3"/>
    <n v="4"/>
    <n v="75"/>
    <s v="GT"/>
    <n v="75"/>
    <s v="FAIL"/>
    <x v="0"/>
  </r>
  <r>
    <s v="1-3-patient_name_last_is_present-"/>
    <n v="180"/>
    <s v="Trinity Urgent Care 168"/>
    <x v="2"/>
    <n v="4"/>
    <n v="4"/>
    <n v="100"/>
    <s v="GT"/>
    <n v="99"/>
    <s v="PASS"/>
    <x v="0"/>
  </r>
  <r>
    <s v="1-4-patient_birth_date_is_present-_x0009_"/>
    <n v="180"/>
    <s v="Trinity Urgent Care 168"/>
    <x v="3"/>
    <n v="4"/>
    <n v="4"/>
    <n v="100"/>
    <s v="GT"/>
    <n v="99"/>
    <s v="PASS"/>
    <x v="0"/>
  </r>
  <r>
    <s v="1-5-patient_gender_is_present-"/>
    <n v="180"/>
    <s v="Trinity Urgent Care 168"/>
    <x v="4"/>
    <n v="4"/>
    <n v="4"/>
    <n v="100"/>
    <s v="GT"/>
    <n v="99"/>
    <s v="PASS"/>
    <x v="0"/>
  </r>
  <r>
    <s v="1-6-patient_address_street_is_present-"/>
    <n v="180"/>
    <s v="Trinity Urgent Care 168"/>
    <x v="5"/>
    <n v="4"/>
    <n v="4"/>
    <n v="100"/>
    <s v="GT"/>
    <n v="85"/>
    <s v="PASS"/>
    <x v="0"/>
  </r>
  <r>
    <s v="1-7-_patient_address_city_is_present-_x0009_"/>
    <n v="180"/>
    <s v="Trinity Urgent Care 168"/>
    <x v="6"/>
    <n v="4"/>
    <n v="4"/>
    <n v="100"/>
    <s v="GT"/>
    <n v="85"/>
    <s v="PASS"/>
    <x v="0"/>
  </r>
  <r>
    <s v="1-8-patient_address_state_is_present-_x0009_"/>
    <n v="180"/>
    <s v="Trinity Urgent Care 168"/>
    <x v="7"/>
    <n v="4"/>
    <n v="4"/>
    <n v="100"/>
    <s v="GT"/>
    <n v="85"/>
    <s v="PASS"/>
    <x v="0"/>
  </r>
  <r>
    <s v="1-9-patient_address_zip_code_is_present-_x0009_"/>
    <n v="180"/>
    <s v="Trinity Urgent Care 168"/>
    <x v="8"/>
    <n v="4"/>
    <n v="4"/>
    <n v="100"/>
    <s v="GT"/>
    <n v="85"/>
    <s v="PASS"/>
    <x v="0"/>
  </r>
  <r>
    <s v="1-10-patient_complete_address_is_present-"/>
    <n v="180"/>
    <s v="Trinity Urgent Care 168"/>
    <x v="9"/>
    <n v="4"/>
    <n v="4"/>
    <n v="100"/>
    <s v="GT"/>
    <n v="85"/>
    <s v="PASS"/>
    <x v="0"/>
  </r>
  <r>
    <s v="1-11-patient_race_is_present-"/>
    <n v="180"/>
    <s v="Trinity Urgent Care 168"/>
    <x v="10"/>
    <n v="4"/>
    <n v="4"/>
    <n v="100"/>
    <s v="GT"/>
    <n v="95"/>
    <s v="PASS"/>
    <x v="0"/>
  </r>
  <r>
    <s v="1-12-patient_ethnicity_is_present-"/>
    <n v="180"/>
    <s v="Trinity Urgent Care 168"/>
    <x v="11"/>
    <n v="4"/>
    <n v="4"/>
    <n v="100"/>
    <s v="GT"/>
    <n v="95"/>
    <s v="PASS"/>
    <x v="0"/>
  </r>
  <r>
    <s v="1-13-patient_phone_number_is_present-"/>
    <n v="180"/>
    <s v="Trinity Urgent Care 168"/>
    <x v="12"/>
    <n v="3"/>
    <n v="4"/>
    <n v="75"/>
    <s v="GT"/>
    <n v="90"/>
    <s v="FAIL"/>
    <x v="0"/>
  </r>
  <r>
    <s v="1-14-patient_email_is_present-"/>
    <n v="180"/>
    <s v="Trinity Urgent Care 168"/>
    <x v="13"/>
    <n v="2"/>
    <n v="4"/>
    <n v="50"/>
    <s v="GT"/>
    <n v="90"/>
    <s v="FAIL"/>
    <x v="0"/>
  </r>
  <r>
    <s v="1-15-mother’s_maiden_name_is_present-"/>
    <n v="180"/>
    <s v="Trinity Urgent Care 168"/>
    <x v="14"/>
    <n v="4"/>
    <n v="4"/>
    <n v="100"/>
    <s v="GT"/>
    <n v="90"/>
    <s v="PASS"/>
    <x v="0"/>
  </r>
  <r>
    <s v="1-16-responsible_person_first_name_is_present-"/>
    <n v="180"/>
    <s v="Trinity Urgent Care 168"/>
    <x v="15"/>
    <n v="4"/>
    <n v="4"/>
    <n v="100"/>
    <s v="GT"/>
    <n v="90"/>
    <s v="PASS"/>
    <x v="0"/>
  </r>
  <r>
    <s v="1-17-responsible_person_last_name_is_present-"/>
    <n v="180"/>
    <s v="Trinity Urgent Care 168"/>
    <x v="16"/>
    <n v="4"/>
    <n v="4"/>
    <n v="100"/>
    <s v="GT"/>
    <n v="90"/>
    <s v="PASS"/>
    <x v="0"/>
  </r>
  <r>
    <s v="1-18-vaccine_administration_code_is_present-"/>
    <n v="180"/>
    <s v="Trinity Urgent Care 168"/>
    <x v="17"/>
    <n v="19"/>
    <n v="19"/>
    <n v="100"/>
    <s v="GT"/>
    <n v="99"/>
    <s v="PASS"/>
    <x v="0"/>
  </r>
  <r>
    <s v="1-19-vaccine_administration_date_is_present-"/>
    <n v="180"/>
    <s v="Trinity Urgent Care 168"/>
    <x v="18"/>
    <n v="19"/>
    <n v="19"/>
    <n v="100"/>
    <s v="GT"/>
    <n v="99"/>
    <s v="PASS"/>
    <x v="0"/>
  </r>
  <r>
    <s v="1-20-vaccine_information_source_(e-g-_admin/historical_indicator)_is_present-"/>
    <n v="180"/>
    <s v="Trinity Urgent Care 168"/>
    <x v="19"/>
    <n v="19"/>
    <n v="19"/>
    <n v="100"/>
    <s v="GT"/>
    <n v="99"/>
    <s v="PASS"/>
    <x v="0"/>
  </r>
  <r>
    <s v="1-21-vaccine_lot_number_is_present-"/>
    <n v="180"/>
    <s v="Trinity Urgent Care 168"/>
    <x v="20"/>
    <n v="19"/>
    <n v="19"/>
    <n v="100"/>
    <s v="GT"/>
    <n v="99"/>
    <s v="PASS"/>
    <x v="0"/>
  </r>
  <r>
    <s v="1-22-vaccine_lot_expiration_date_is_present-"/>
    <n v="180"/>
    <s v="Trinity Urgent Care 168"/>
    <x v="21"/>
    <n v="19"/>
    <n v="19"/>
    <n v="100"/>
    <s v="GT"/>
    <n v="99"/>
    <s v="PASS"/>
    <x v="0"/>
  </r>
  <r>
    <s v="1-23-vaccine_eligibility_code_is_present-"/>
    <n v="180"/>
    <s v="Trinity Urgent Care 168"/>
    <x v="22"/>
    <n v="19"/>
    <n v="19"/>
    <n v="100"/>
    <s v="GT"/>
    <n v="99"/>
    <s v="PASS"/>
    <x v="0"/>
  </r>
  <r>
    <s v="1-24-vaccine_funding_source_is_present-"/>
    <n v="180"/>
    <s v="Trinity Urgent Care 168"/>
    <x v="23"/>
    <n v="19"/>
    <n v="19"/>
    <n v="100"/>
    <s v="GT"/>
    <n v="99"/>
    <s v="PASS"/>
    <x v="0"/>
  </r>
  <r>
    <s v="2-1-patients_born_on_the_first_of_the_month_do_not_exceed_normal_distribution_of_birth_dates-"/>
    <n v="180"/>
    <s v="Trinity Urgent Care 168"/>
    <x v="24"/>
    <n v="0"/>
    <n v="4"/>
    <n v="0"/>
    <s v="LT"/>
    <n v="4"/>
    <s v="PASS"/>
    <x v="0"/>
  </r>
  <r>
    <s v="2-2-patients_born_on_the_15th_of_the_month_do_not_exceed_normal_distribution_of_birth_dates-"/>
    <n v="180"/>
    <s v="Trinity Urgent Care 168"/>
    <x v="25"/>
    <n v="0"/>
    <n v="4"/>
    <n v="0"/>
    <s v="LT"/>
    <n v="4"/>
    <s v="PASS"/>
    <x v="0"/>
  </r>
  <r>
    <s v="2-3-patients_born_on_the_last_day_of_the_month_do_not_exceed_normal_distribution_of_birth_dates-"/>
    <n v="180"/>
    <s v="Trinity Urgent Care 168"/>
    <x v="26"/>
    <n v="0"/>
    <n v="4"/>
    <n v="0"/>
    <s v="LT"/>
    <n v="4"/>
    <s v="PASS"/>
    <x v="0"/>
  </r>
  <r>
    <s v="2-4-patient_has_more_vaccinations_than_expected-"/>
    <n v="180"/>
    <s v="Trinity Urgent Care 168"/>
    <x v="27"/>
    <n v="0"/>
    <n v="4"/>
    <n v="0"/>
    <s v="LT"/>
    <n v="1"/>
    <s v="PASS"/>
    <x v="0"/>
  </r>
  <r>
    <s v="2-5-vaccine_administration_date_is_after_vaccine_lot_expiration_date-"/>
    <n v="180"/>
    <s v="Trinity Urgent Care 168"/>
    <x v="28"/>
    <n v="0"/>
    <n v="19"/>
    <n v="0"/>
    <s v="LT"/>
    <n v="1"/>
    <s v="PASS"/>
    <x v="0"/>
  </r>
  <r>
    <s v="2-6-vaccine_administration_date_is_before_birth_date-"/>
    <n v="180"/>
    <s v="Trinity Urgent Care 168"/>
    <x v="29"/>
    <n v="0"/>
    <n v="19"/>
    <n v="0"/>
    <s v="LT"/>
    <n v="1"/>
    <s v="PASS"/>
    <x v="0"/>
  </r>
  <r>
    <s v="2-7-vaccine_administration_dates_on_the_first_day_of_the_month_do_not_exceed_normal_distribution_of_administrations_dates-"/>
    <n v="180"/>
    <s v="Trinity Urgent Care 168"/>
    <x v="30"/>
    <n v="0"/>
    <n v="19"/>
    <n v="0"/>
    <s v="LT"/>
    <n v="4"/>
    <s v="PASS"/>
    <x v="0"/>
  </r>
  <r>
    <s v="2-8-vaccine_administration_dates_on_the_15th_of_the_month_do_not_exceed_normal_distribution_of_administration_dates-"/>
    <n v="180"/>
    <s v="Trinity Urgent Care 168"/>
    <x v="31"/>
    <n v="0"/>
    <n v="19"/>
    <n v="0"/>
    <s v="LT"/>
    <n v="4"/>
    <s v="PASS"/>
    <x v="0"/>
  </r>
  <r>
    <s v="2-9-vaccine_administration_dates_on_the_last_day_of_the_month_do_not_exceed_normal_distribution_of_administration_dates-"/>
    <n v="180"/>
    <s v="Trinity Urgent Care 168"/>
    <x v="32"/>
    <n v="0"/>
    <n v="19"/>
    <n v="0"/>
    <s v="LT"/>
    <n v="4"/>
    <s v="PASS"/>
    <x v="0"/>
  </r>
  <r>
    <s v="2-10-vaccine_administration_code_was_administered_at_an_improbable_age-"/>
    <n v="180"/>
    <s v="Trinity Urgent Care 168"/>
    <x v="33"/>
    <n v="0"/>
    <n v="19"/>
    <n v="0"/>
    <s v="LT"/>
    <n v="1"/>
    <s v="PASS"/>
    <x v="0"/>
  </r>
  <r>
    <s v="2-11-vaccine_administration_code_is_not_specific_for_administered_vaccination_event-"/>
    <n v="180"/>
    <s v="Trinity Urgent Care 168"/>
    <x v="34"/>
    <n v="0"/>
    <n v="19"/>
    <n v="0"/>
    <s v="LT"/>
    <n v="1"/>
    <s v="PASS"/>
    <x v="0"/>
  </r>
  <r>
    <s v="2-12-vaccine_lot_number_has_an_invalid_prefix-"/>
    <n v="180"/>
    <s v="Trinity Urgent Care 168"/>
    <x v="35"/>
    <n v="0"/>
    <n v="19"/>
    <n v="0"/>
    <s v="LT"/>
    <n v="1"/>
    <s v="PASS"/>
    <x v="0"/>
  </r>
  <r>
    <s v="2-13-vaccine_lot_number_has_an_invalid_infix-"/>
    <n v="180"/>
    <s v="Trinity Urgent Care 168"/>
    <x v="36"/>
    <n v="0"/>
    <n v="19"/>
    <n v="0"/>
    <s v="LT"/>
    <n v="1"/>
    <s v="PASS"/>
    <x v="0"/>
  </r>
  <r>
    <s v="2-14-vaccine_lot_number_has_an_invalid_suffix-"/>
    <n v="180"/>
    <s v="Trinity Urgent Care 168"/>
    <x v="37"/>
    <n v="0"/>
    <n v="19"/>
    <n v="0"/>
    <s v="LT"/>
    <n v="1"/>
    <s v="PASS"/>
    <x v="0"/>
  </r>
  <r>
    <s v="2-15-vaccine_lot_number_contains_at_least_one_invalid_character-"/>
    <n v="180"/>
    <s v="Trinity Urgent Care 168"/>
    <x v="38"/>
    <n v="0"/>
    <n v="19"/>
    <n v="0"/>
    <s v="LT"/>
    <n v="1"/>
    <s v="PASS"/>
    <x v="0"/>
  </r>
  <r>
    <s v="2-16-vaccine_lot_number_is_too_short-"/>
    <n v="180"/>
    <s v="Trinity Urgent Care 168"/>
    <x v="39"/>
    <n v="0"/>
    <n v="19"/>
    <n v="0"/>
    <s v="LT"/>
    <n v="1"/>
    <s v="PASS"/>
    <x v="0"/>
  </r>
  <r>
    <s v="2-17-vaccine_administration_code_is_unrecognized-"/>
    <n v="180"/>
    <s v="Trinity Urgent Care 168"/>
    <x v="40"/>
    <n v="0"/>
    <n v="19"/>
    <n v="0"/>
    <s v="LT"/>
    <n v="1"/>
    <s v="PASS"/>
    <x v="0"/>
  </r>
  <r>
    <s v="2-18-vaccine_manufacturer_is_unrecognized-"/>
    <n v="180"/>
    <s v="Trinity Urgent Care 168"/>
    <x v="41"/>
    <n v="0"/>
    <n v="19"/>
    <n v="0"/>
    <s v="LT"/>
    <n v="1"/>
    <s v="PASS"/>
    <x v="0"/>
  </r>
  <r>
    <s v="2-19-vaccine_administration_route_is_unrecognized-"/>
    <n v="180"/>
    <s v="Trinity Urgent Care 168"/>
    <x v="42"/>
    <n v="0"/>
    <n v="19"/>
    <n v="0"/>
    <s v="LT"/>
    <n v="1"/>
    <s v="PASS"/>
    <x v="0"/>
  </r>
  <r>
    <s v="2-20-vaccine_body_site_is_unrecognized-"/>
    <n v="180"/>
    <s v="Trinity Urgent Care 168"/>
    <x v="43"/>
    <n v="0"/>
    <n v="19"/>
    <n v="0"/>
    <s v="LT"/>
    <n v="1"/>
    <s v="PASS"/>
    <x v="0"/>
  </r>
  <r>
    <s v="2-21-vaccination_information_source_is_administered_but_appeared_to_be_historical-"/>
    <n v="180"/>
    <s v="Trinity Urgent Care 168"/>
    <x v="44"/>
    <n v="0"/>
    <n v="19"/>
    <n v="0"/>
    <s v="NONE"/>
    <s v="NONE"/>
    <s v="NONE"/>
    <x v="0"/>
  </r>
  <r>
    <s v="2-22-_funding_source_does_not_match_eligibility_code"/>
    <n v="180"/>
    <s v="Trinity Urgent Care 168"/>
    <x v="45"/>
    <n v="0"/>
    <n v="19"/>
    <n v="0"/>
    <s v="NONE"/>
    <s v="NONE"/>
    <s v="NONE"/>
    <x v="0"/>
  </r>
  <r>
    <s v="3-1-administered_vaccination_events_are_entered_into_the_iis_within_one_calendar_day_from_administration_date-"/>
    <n v="180"/>
    <s v="Trinity Urgent Care 168"/>
    <x v="46"/>
    <n v="19"/>
    <n v="19"/>
    <n v="100"/>
    <s v="GT"/>
    <n v="95"/>
    <s v="PASS"/>
    <x v="0"/>
  </r>
  <r>
    <s v="3-2-patient_entry_into_iis_≤30_days_from_birth"/>
    <n v="180"/>
    <s v="Trinity Urgent Care 168"/>
    <x v="47"/>
    <n v="4"/>
    <n v="4"/>
    <n v="100"/>
    <s v="GT"/>
    <n v="95"/>
    <s v="PASS"/>
    <x v="0"/>
  </r>
  <r>
    <s v="3-3-patient_entry_into_iis_30–45_days_from_birth"/>
    <n v="180"/>
    <s v="Trinity Urgent Care 168"/>
    <x v="48"/>
    <n v="0"/>
    <n v="4"/>
    <n v="0"/>
    <s v="LT"/>
    <n v="5"/>
    <s v="PASS"/>
    <x v="0"/>
  </r>
  <r>
    <s v="3-4-patient_entry_into_iis_45–60_days_from_birth"/>
    <n v="180"/>
    <s v="Trinity Urgent Care 168"/>
    <x v="49"/>
    <n v="0"/>
    <n v="4"/>
    <n v="0"/>
    <s v="LT"/>
    <n v="5"/>
    <s v="PASS"/>
    <x v="0"/>
  </r>
  <r>
    <s v="3-5-patient_entry_into_iis_&gt;_60_days_from_birth"/>
    <n v="180"/>
    <s v="Trinity Urgent Care 168"/>
    <x v="50"/>
    <n v="0"/>
    <n v="4"/>
    <n v="0"/>
    <s v="LT"/>
    <n v="5"/>
    <s v="PASS"/>
    <x v="0"/>
  </r>
  <r>
    <s v="3-6-administered_dose_entry_into_iis_2-7_days_from_admin_date"/>
    <n v="180"/>
    <s v="Trinity Urgent Care 168"/>
    <x v="51"/>
    <n v="0"/>
    <n v="19"/>
    <n v="0"/>
    <s v="LT"/>
    <n v="5"/>
    <s v="PASS"/>
    <x v="0"/>
  </r>
  <r>
    <s v="3-7-administered_dose_entry_into_iis_8-14_days_from_admin_date"/>
    <n v="180"/>
    <s v="Trinity Urgent Care 168"/>
    <x v="52"/>
    <n v="0"/>
    <n v="19"/>
    <n v="0"/>
    <s v="LT"/>
    <n v="5"/>
    <s v="PASS"/>
    <x v="0"/>
  </r>
  <r>
    <s v="3-8-administered_dose_entry_into_iis_&gt;_14_days_from_admin_date"/>
    <n v="180"/>
    <s v="Trinity Urgent Care 168"/>
    <x v="53"/>
    <n v="0"/>
    <n v="19"/>
    <n v="0"/>
    <s v="LT"/>
    <n v="5"/>
    <s v="PASS"/>
    <x v="0"/>
  </r>
  <r>
    <s v="1-1-patient_first_name_is_present-"/>
    <n v="150"/>
    <s v="Trinity Urgent Care 287"/>
    <x v="0"/>
    <n v="5"/>
    <n v="5"/>
    <n v="100"/>
    <s v="GT"/>
    <n v="99"/>
    <s v="PASS"/>
    <x v="0"/>
  </r>
  <r>
    <s v="1-2-patient_middle_name_is_present-"/>
    <n v="150"/>
    <s v="Trinity Urgent Care 287"/>
    <x v="1"/>
    <n v="5"/>
    <n v="5"/>
    <n v="100"/>
    <s v="GT"/>
    <n v="75"/>
    <s v="PASS"/>
    <x v="0"/>
  </r>
  <r>
    <s v="1-3-patient_name_last_is_present-"/>
    <n v="150"/>
    <s v="Trinity Urgent Care 287"/>
    <x v="2"/>
    <n v="5"/>
    <n v="5"/>
    <n v="100"/>
    <s v="GT"/>
    <n v="99"/>
    <s v="PASS"/>
    <x v="0"/>
  </r>
  <r>
    <s v="1-4-patient_birth_date_is_present-_x0009_"/>
    <n v="150"/>
    <s v="Trinity Urgent Care 287"/>
    <x v="3"/>
    <n v="5"/>
    <n v="5"/>
    <n v="100"/>
    <s v="GT"/>
    <n v="99"/>
    <s v="PASS"/>
    <x v="0"/>
  </r>
  <r>
    <s v="1-5-patient_gender_is_present-"/>
    <n v="150"/>
    <s v="Trinity Urgent Care 287"/>
    <x v="4"/>
    <n v="5"/>
    <n v="5"/>
    <n v="100"/>
    <s v="GT"/>
    <n v="99"/>
    <s v="PASS"/>
    <x v="0"/>
  </r>
  <r>
    <s v="1-6-patient_address_street_is_present-"/>
    <n v="150"/>
    <s v="Trinity Urgent Care 287"/>
    <x v="5"/>
    <n v="5"/>
    <n v="5"/>
    <n v="100"/>
    <s v="GT"/>
    <n v="85"/>
    <s v="PASS"/>
    <x v="0"/>
  </r>
  <r>
    <s v="1-7-_patient_address_city_is_present-_x0009_"/>
    <n v="150"/>
    <s v="Trinity Urgent Care 287"/>
    <x v="6"/>
    <n v="5"/>
    <n v="5"/>
    <n v="100"/>
    <s v="GT"/>
    <n v="85"/>
    <s v="PASS"/>
    <x v="0"/>
  </r>
  <r>
    <s v="1-8-patient_address_state_is_present-_x0009_"/>
    <n v="150"/>
    <s v="Trinity Urgent Care 287"/>
    <x v="7"/>
    <n v="5"/>
    <n v="5"/>
    <n v="100"/>
    <s v="GT"/>
    <n v="85"/>
    <s v="PASS"/>
    <x v="0"/>
  </r>
  <r>
    <s v="1-9-patient_address_zip_code_is_present-_x0009_"/>
    <n v="150"/>
    <s v="Trinity Urgent Care 287"/>
    <x v="8"/>
    <n v="5"/>
    <n v="5"/>
    <n v="100"/>
    <s v="GT"/>
    <n v="85"/>
    <s v="PASS"/>
    <x v="0"/>
  </r>
  <r>
    <s v="1-10-patient_complete_address_is_present-"/>
    <n v="150"/>
    <s v="Trinity Urgent Care 287"/>
    <x v="9"/>
    <n v="5"/>
    <n v="5"/>
    <n v="100"/>
    <s v="GT"/>
    <n v="85"/>
    <s v="PASS"/>
    <x v="0"/>
  </r>
  <r>
    <s v="1-11-patient_race_is_present-"/>
    <n v="150"/>
    <s v="Trinity Urgent Care 287"/>
    <x v="10"/>
    <n v="5"/>
    <n v="5"/>
    <n v="100"/>
    <s v="GT"/>
    <n v="95"/>
    <s v="PASS"/>
    <x v="0"/>
  </r>
  <r>
    <s v="1-12-patient_ethnicity_is_present-"/>
    <n v="150"/>
    <s v="Trinity Urgent Care 287"/>
    <x v="11"/>
    <n v="5"/>
    <n v="5"/>
    <n v="100"/>
    <s v="GT"/>
    <n v="95"/>
    <s v="PASS"/>
    <x v="0"/>
  </r>
  <r>
    <s v="1-13-patient_phone_number_is_present-"/>
    <n v="150"/>
    <s v="Trinity Urgent Care 287"/>
    <x v="12"/>
    <n v="5"/>
    <n v="5"/>
    <n v="100"/>
    <s v="GT"/>
    <n v="90"/>
    <s v="PASS"/>
    <x v="0"/>
  </r>
  <r>
    <s v="1-14-patient_email_is_present-"/>
    <n v="150"/>
    <s v="Trinity Urgent Care 287"/>
    <x v="13"/>
    <n v="3"/>
    <n v="5"/>
    <n v="60"/>
    <s v="GT"/>
    <n v="90"/>
    <s v="FAIL"/>
    <x v="0"/>
  </r>
  <r>
    <s v="1-15-mother’s_maiden_name_is_present-"/>
    <n v="150"/>
    <s v="Trinity Urgent Care 287"/>
    <x v="14"/>
    <n v="1"/>
    <n v="5"/>
    <n v="20"/>
    <s v="GT"/>
    <n v="90"/>
    <s v="FAIL"/>
    <x v="0"/>
  </r>
  <r>
    <s v="1-16-responsible_person_first_name_is_present-"/>
    <n v="150"/>
    <s v="Trinity Urgent Care 287"/>
    <x v="15"/>
    <n v="4"/>
    <n v="5"/>
    <n v="80"/>
    <s v="GT"/>
    <n v="90"/>
    <s v="FAIL"/>
    <x v="0"/>
  </r>
  <r>
    <s v="1-17-responsible_person_last_name_is_present-"/>
    <n v="150"/>
    <s v="Trinity Urgent Care 287"/>
    <x v="16"/>
    <n v="4"/>
    <n v="5"/>
    <n v="80"/>
    <s v="GT"/>
    <n v="90"/>
    <s v="FAIL"/>
    <x v="0"/>
  </r>
  <r>
    <s v="1-18-vaccine_administration_code_is_present-"/>
    <n v="150"/>
    <s v="Trinity Urgent Care 287"/>
    <x v="17"/>
    <n v="43"/>
    <n v="43"/>
    <n v="100"/>
    <s v="GT"/>
    <n v="99"/>
    <s v="PASS"/>
    <x v="0"/>
  </r>
  <r>
    <s v="1-19-vaccine_administration_date_is_present-"/>
    <n v="150"/>
    <s v="Trinity Urgent Care 287"/>
    <x v="18"/>
    <n v="43"/>
    <n v="43"/>
    <n v="100"/>
    <s v="GT"/>
    <n v="99"/>
    <s v="PASS"/>
    <x v="0"/>
  </r>
  <r>
    <s v="1-20-vaccine_information_source_(e-g-_admin/historical_indicator)_is_present-"/>
    <n v="150"/>
    <s v="Trinity Urgent Care 287"/>
    <x v="19"/>
    <n v="43"/>
    <n v="43"/>
    <n v="100"/>
    <s v="GT"/>
    <n v="99"/>
    <s v="PASS"/>
    <x v="0"/>
  </r>
  <r>
    <s v="1-21-vaccine_lot_number_is_present-"/>
    <n v="150"/>
    <s v="Trinity Urgent Care 287"/>
    <x v="20"/>
    <n v="43"/>
    <n v="43"/>
    <n v="100"/>
    <s v="GT"/>
    <n v="99"/>
    <s v="PASS"/>
    <x v="0"/>
  </r>
  <r>
    <s v="1-22-vaccine_lot_expiration_date_is_present-"/>
    <n v="150"/>
    <s v="Trinity Urgent Care 287"/>
    <x v="21"/>
    <n v="43"/>
    <n v="43"/>
    <n v="100"/>
    <s v="GT"/>
    <n v="99"/>
    <s v="PASS"/>
    <x v="0"/>
  </r>
  <r>
    <s v="1-23-vaccine_eligibility_code_is_present-"/>
    <n v="150"/>
    <s v="Trinity Urgent Care 287"/>
    <x v="22"/>
    <n v="43"/>
    <n v="43"/>
    <n v="100"/>
    <s v="GT"/>
    <n v="99"/>
    <s v="PASS"/>
    <x v="0"/>
  </r>
  <r>
    <s v="1-24-vaccine_funding_source_is_present-"/>
    <n v="150"/>
    <s v="Trinity Urgent Care 287"/>
    <x v="23"/>
    <n v="43"/>
    <n v="43"/>
    <n v="100"/>
    <s v="GT"/>
    <n v="99"/>
    <s v="PASS"/>
    <x v="0"/>
  </r>
  <r>
    <s v="2-1-patients_born_on_the_first_of_the_month_do_not_exceed_normal_distribution_of_birth_dates-"/>
    <n v="150"/>
    <s v="Trinity Urgent Care 287"/>
    <x v="24"/>
    <n v="1"/>
    <n v="5"/>
    <n v="20"/>
    <s v="LT"/>
    <n v="4"/>
    <s v="FAIL"/>
    <x v="0"/>
  </r>
  <r>
    <s v="2-2-patients_born_on_the_15th_of_the_month_do_not_exceed_normal_distribution_of_birth_dates-"/>
    <n v="150"/>
    <s v="Trinity Urgent Care 287"/>
    <x v="25"/>
    <n v="0"/>
    <n v="5"/>
    <n v="0"/>
    <s v="LT"/>
    <n v="4"/>
    <s v="PASS"/>
    <x v="0"/>
  </r>
  <r>
    <s v="2-3-patients_born_on_the_last_day_of_the_month_do_not_exceed_normal_distribution_of_birth_dates-"/>
    <n v="150"/>
    <s v="Trinity Urgent Care 287"/>
    <x v="26"/>
    <n v="0"/>
    <n v="5"/>
    <n v="0"/>
    <s v="LT"/>
    <n v="4"/>
    <s v="PASS"/>
    <x v="0"/>
  </r>
  <r>
    <s v="2-4-patient_has_more_vaccinations_than_expected-"/>
    <n v="150"/>
    <s v="Trinity Urgent Care 287"/>
    <x v="27"/>
    <n v="0"/>
    <n v="5"/>
    <n v="0"/>
    <s v="LT"/>
    <n v="1"/>
    <s v="PASS"/>
    <x v="0"/>
  </r>
  <r>
    <s v="2-5-vaccine_administration_date_is_after_vaccine_lot_expiration_date-"/>
    <n v="150"/>
    <s v="Trinity Urgent Care 287"/>
    <x v="28"/>
    <n v="0"/>
    <n v="43"/>
    <n v="0"/>
    <s v="LT"/>
    <n v="1"/>
    <s v="PASS"/>
    <x v="0"/>
  </r>
  <r>
    <s v="2-6-vaccine_administration_date_is_before_birth_date-"/>
    <n v="150"/>
    <s v="Trinity Urgent Care 287"/>
    <x v="29"/>
    <n v="0"/>
    <n v="43"/>
    <n v="0"/>
    <s v="LT"/>
    <n v="1"/>
    <s v="PASS"/>
    <x v="0"/>
  </r>
  <r>
    <s v="2-7-vaccine_administration_dates_on_the_first_day_of_the_month_do_not_exceed_normal_distribution_of_administrations_dates-"/>
    <n v="150"/>
    <s v="Trinity Urgent Care 287"/>
    <x v="30"/>
    <n v="3"/>
    <n v="43"/>
    <n v="6.98"/>
    <s v="LT"/>
    <n v="4"/>
    <s v="FAIL"/>
    <x v="0"/>
  </r>
  <r>
    <s v="2-8-vaccine_administration_dates_on_the_15th_of_the_month_do_not_exceed_normal_distribution_of_administration_dates-"/>
    <n v="150"/>
    <s v="Trinity Urgent Care 287"/>
    <x v="31"/>
    <n v="0"/>
    <n v="43"/>
    <n v="0"/>
    <s v="LT"/>
    <n v="4"/>
    <s v="PASS"/>
    <x v="0"/>
  </r>
  <r>
    <s v="2-9-vaccine_administration_dates_on_the_last_day_of_the_month_do_not_exceed_normal_distribution_of_administration_dates-"/>
    <n v="150"/>
    <s v="Trinity Urgent Care 287"/>
    <x v="32"/>
    <n v="0"/>
    <n v="43"/>
    <n v="0"/>
    <s v="LT"/>
    <n v="4"/>
    <s v="PASS"/>
    <x v="0"/>
  </r>
  <r>
    <s v="2-10-vaccine_administration_code_was_administered_at_an_improbable_age-"/>
    <n v="150"/>
    <s v="Trinity Urgent Care 287"/>
    <x v="33"/>
    <n v="0"/>
    <n v="43"/>
    <n v="0"/>
    <s v="LT"/>
    <n v="1"/>
    <s v="PASS"/>
    <x v="0"/>
  </r>
  <r>
    <s v="2-11-vaccine_administration_code_is_not_specific_for_administered_vaccination_event-"/>
    <n v="150"/>
    <s v="Trinity Urgent Care 287"/>
    <x v="34"/>
    <n v="0"/>
    <n v="43"/>
    <n v="0"/>
    <s v="LT"/>
    <n v="1"/>
    <s v="PASS"/>
    <x v="0"/>
  </r>
  <r>
    <s v="2-12-vaccine_lot_number_has_an_invalid_prefix-"/>
    <n v="150"/>
    <s v="Trinity Urgent Care 287"/>
    <x v="35"/>
    <n v="0"/>
    <n v="43"/>
    <n v="0"/>
    <s v="LT"/>
    <n v="1"/>
    <s v="PASS"/>
    <x v="0"/>
  </r>
  <r>
    <s v="2-13-vaccine_lot_number_has_an_invalid_infix-"/>
    <n v="150"/>
    <s v="Trinity Urgent Care 287"/>
    <x v="36"/>
    <n v="0"/>
    <n v="43"/>
    <n v="0"/>
    <s v="LT"/>
    <n v="1"/>
    <s v="PASS"/>
    <x v="0"/>
  </r>
  <r>
    <s v="2-14-vaccine_lot_number_has_an_invalid_suffix-"/>
    <n v="150"/>
    <s v="Trinity Urgent Care 287"/>
    <x v="37"/>
    <n v="0"/>
    <n v="43"/>
    <n v="0"/>
    <s v="LT"/>
    <n v="1"/>
    <s v="PASS"/>
    <x v="0"/>
  </r>
  <r>
    <s v="2-15-vaccine_lot_number_contains_at_least_one_invalid_character-"/>
    <n v="150"/>
    <s v="Trinity Urgent Care 287"/>
    <x v="38"/>
    <n v="0"/>
    <n v="43"/>
    <n v="0"/>
    <s v="LT"/>
    <n v="1"/>
    <s v="PASS"/>
    <x v="0"/>
  </r>
  <r>
    <s v="2-16-vaccine_lot_number_is_too_short-"/>
    <n v="150"/>
    <s v="Trinity Urgent Care 287"/>
    <x v="39"/>
    <n v="0"/>
    <n v="43"/>
    <n v="0"/>
    <s v="LT"/>
    <n v="1"/>
    <s v="PASS"/>
    <x v="0"/>
  </r>
  <r>
    <s v="2-17-vaccine_administration_code_is_unrecognized-"/>
    <n v="150"/>
    <s v="Trinity Urgent Care 287"/>
    <x v="40"/>
    <n v="0"/>
    <n v="43"/>
    <n v="0"/>
    <s v="LT"/>
    <n v="1"/>
    <s v="PASS"/>
    <x v="0"/>
  </r>
  <r>
    <s v="2-18-vaccine_manufacturer_is_unrecognized-"/>
    <n v="150"/>
    <s v="Trinity Urgent Care 287"/>
    <x v="41"/>
    <n v="0"/>
    <n v="43"/>
    <n v="0"/>
    <s v="LT"/>
    <n v="1"/>
    <s v="PASS"/>
    <x v="0"/>
  </r>
  <r>
    <s v="2-19-vaccine_administration_route_is_unrecognized-"/>
    <n v="150"/>
    <s v="Trinity Urgent Care 287"/>
    <x v="42"/>
    <n v="0"/>
    <n v="43"/>
    <n v="0"/>
    <s v="LT"/>
    <n v="1"/>
    <s v="PASS"/>
    <x v="0"/>
  </r>
  <r>
    <s v="2-20-vaccine_body_site_is_unrecognized-"/>
    <n v="150"/>
    <s v="Trinity Urgent Care 287"/>
    <x v="43"/>
    <n v="0"/>
    <n v="43"/>
    <n v="0"/>
    <s v="LT"/>
    <n v="1"/>
    <s v="PASS"/>
    <x v="0"/>
  </r>
  <r>
    <s v="2-21-vaccination_information_source_is_administered_but_appeared_to_be_historical-"/>
    <n v="150"/>
    <s v="Trinity Urgent Care 287"/>
    <x v="44"/>
    <n v="0"/>
    <n v="43"/>
    <n v="0"/>
    <s v="NONE"/>
    <s v="NONE"/>
    <s v="NONE"/>
    <x v="0"/>
  </r>
  <r>
    <s v="2-22-_funding_source_does_not_match_eligibility_code"/>
    <n v="150"/>
    <s v="Trinity Urgent Care 287"/>
    <x v="45"/>
    <n v="0"/>
    <n v="43"/>
    <n v="0"/>
    <s v="NONE"/>
    <s v="NONE"/>
    <s v="NONE"/>
    <x v="0"/>
  </r>
  <r>
    <s v="3-1-administered_vaccination_events_are_entered_into_the_iis_within_one_calendar_day_from_administration_date-"/>
    <n v="150"/>
    <s v="Trinity Urgent Care 287"/>
    <x v="46"/>
    <n v="43"/>
    <n v="43"/>
    <n v="100"/>
    <s v="GT"/>
    <n v="95"/>
    <s v="PASS"/>
    <x v="0"/>
  </r>
  <r>
    <s v="3-2-patient_entry_into_iis_≤30_days_from_birth"/>
    <n v="150"/>
    <s v="Trinity Urgent Care 287"/>
    <x v="47"/>
    <n v="5"/>
    <n v="5"/>
    <n v="100"/>
    <s v="GT"/>
    <n v="95"/>
    <s v="PASS"/>
    <x v="0"/>
  </r>
  <r>
    <s v="3-3-patient_entry_into_iis_30–45_days_from_birth"/>
    <n v="150"/>
    <s v="Trinity Urgent Care 287"/>
    <x v="48"/>
    <n v="0"/>
    <n v="5"/>
    <n v="0"/>
    <s v="LT"/>
    <n v="5"/>
    <s v="PASS"/>
    <x v="0"/>
  </r>
  <r>
    <s v="3-4-patient_entry_into_iis_45–60_days_from_birth"/>
    <n v="150"/>
    <s v="Trinity Urgent Care 287"/>
    <x v="49"/>
    <n v="0"/>
    <n v="5"/>
    <n v="0"/>
    <s v="LT"/>
    <n v="5"/>
    <s v="PASS"/>
    <x v="0"/>
  </r>
  <r>
    <s v="3-5-patient_entry_into_iis_&gt;_60_days_from_birth"/>
    <n v="150"/>
    <s v="Trinity Urgent Care 287"/>
    <x v="50"/>
    <n v="0"/>
    <n v="5"/>
    <n v="0"/>
    <s v="LT"/>
    <n v="5"/>
    <s v="PASS"/>
    <x v="0"/>
  </r>
  <r>
    <s v="3-6-administered_dose_entry_into_iis_2-7_days_from_admin_date"/>
    <n v="150"/>
    <s v="Trinity Urgent Care 287"/>
    <x v="51"/>
    <n v="0"/>
    <n v="43"/>
    <n v="0"/>
    <s v="LT"/>
    <n v="5"/>
    <s v="PASS"/>
    <x v="0"/>
  </r>
  <r>
    <s v="3-7-administered_dose_entry_into_iis_8-14_days_from_admin_date"/>
    <n v="150"/>
    <s v="Trinity Urgent Care 287"/>
    <x v="52"/>
    <n v="0"/>
    <n v="43"/>
    <n v="0"/>
    <s v="LT"/>
    <n v="5"/>
    <s v="PASS"/>
    <x v="0"/>
  </r>
  <r>
    <s v="3-8-administered_dose_entry_into_iis_&gt;_14_days_from_admin_date"/>
    <n v="150"/>
    <s v="Trinity Urgent Care 287"/>
    <x v="53"/>
    <n v="0"/>
    <n v="43"/>
    <n v="0"/>
    <s v="LT"/>
    <n v="5"/>
    <s v="PASS"/>
    <x v="0"/>
  </r>
  <r>
    <s v="1-1-patient_first_name_is_present-"/>
    <n v="15"/>
    <s v="Unity Community Hospital 275"/>
    <x v="0"/>
    <n v="33"/>
    <n v="33"/>
    <n v="100"/>
    <s v="GT"/>
    <n v="99"/>
    <s v="PASS"/>
    <x v="0"/>
  </r>
  <r>
    <s v="1-2-patient_middle_name_is_present-"/>
    <n v="15"/>
    <s v="Unity Community Hospital 275"/>
    <x v="1"/>
    <n v="26"/>
    <n v="33"/>
    <n v="78.790000000000006"/>
    <s v="GT"/>
    <n v="75"/>
    <s v="PASS"/>
    <x v="0"/>
  </r>
  <r>
    <s v="1-3-patient_name_last_is_present-"/>
    <n v="15"/>
    <s v="Unity Community Hospital 275"/>
    <x v="2"/>
    <n v="33"/>
    <n v="33"/>
    <n v="100"/>
    <s v="GT"/>
    <n v="99"/>
    <s v="PASS"/>
    <x v="0"/>
  </r>
  <r>
    <s v="1-4-patient_birth_date_is_present-_x0009_"/>
    <n v="15"/>
    <s v="Unity Community Hospital 275"/>
    <x v="3"/>
    <n v="33"/>
    <n v="33"/>
    <n v="100"/>
    <s v="GT"/>
    <n v="99"/>
    <s v="PASS"/>
    <x v="0"/>
  </r>
  <r>
    <s v="1-5-patient_gender_is_present-"/>
    <n v="15"/>
    <s v="Unity Community Hospital 275"/>
    <x v="4"/>
    <n v="33"/>
    <n v="33"/>
    <n v="100"/>
    <s v="GT"/>
    <n v="99"/>
    <s v="PASS"/>
    <x v="0"/>
  </r>
  <r>
    <s v="1-6-patient_address_street_is_present-"/>
    <n v="15"/>
    <s v="Unity Community Hospital 275"/>
    <x v="5"/>
    <n v="33"/>
    <n v="33"/>
    <n v="100"/>
    <s v="GT"/>
    <n v="85"/>
    <s v="PASS"/>
    <x v="0"/>
  </r>
  <r>
    <s v="1-7-_patient_address_city_is_present-_x0009_"/>
    <n v="15"/>
    <s v="Unity Community Hospital 275"/>
    <x v="6"/>
    <n v="33"/>
    <n v="33"/>
    <n v="100"/>
    <s v="GT"/>
    <n v="85"/>
    <s v="PASS"/>
    <x v="0"/>
  </r>
  <r>
    <s v="1-8-patient_address_state_is_present-_x0009_"/>
    <n v="15"/>
    <s v="Unity Community Hospital 275"/>
    <x v="7"/>
    <n v="33"/>
    <n v="33"/>
    <n v="100"/>
    <s v="GT"/>
    <n v="85"/>
    <s v="PASS"/>
    <x v="0"/>
  </r>
  <r>
    <s v="1-9-patient_address_zip_code_is_present-_x0009_"/>
    <n v="15"/>
    <s v="Unity Community Hospital 275"/>
    <x v="8"/>
    <n v="33"/>
    <n v="33"/>
    <n v="100"/>
    <s v="GT"/>
    <n v="85"/>
    <s v="PASS"/>
    <x v="0"/>
  </r>
  <r>
    <s v="1-10-patient_complete_address_is_present-"/>
    <n v="15"/>
    <s v="Unity Community Hospital 275"/>
    <x v="9"/>
    <n v="33"/>
    <n v="33"/>
    <n v="100"/>
    <s v="GT"/>
    <n v="85"/>
    <s v="PASS"/>
    <x v="0"/>
  </r>
  <r>
    <s v="1-11-patient_race_is_present-"/>
    <n v="15"/>
    <s v="Unity Community Hospital 275"/>
    <x v="10"/>
    <n v="33"/>
    <n v="33"/>
    <n v="100"/>
    <s v="GT"/>
    <n v="95"/>
    <s v="PASS"/>
    <x v="0"/>
  </r>
  <r>
    <s v="1-12-patient_ethnicity_is_present-"/>
    <n v="15"/>
    <s v="Unity Community Hospital 275"/>
    <x v="11"/>
    <n v="33"/>
    <n v="33"/>
    <n v="100"/>
    <s v="GT"/>
    <n v="95"/>
    <s v="PASS"/>
    <x v="0"/>
  </r>
  <r>
    <s v="1-13-patient_phone_number_is_present-"/>
    <n v="15"/>
    <s v="Unity Community Hospital 275"/>
    <x v="12"/>
    <n v="28"/>
    <n v="33"/>
    <n v="84.85"/>
    <s v="GT"/>
    <n v="90"/>
    <s v="FAIL"/>
    <x v="0"/>
  </r>
  <r>
    <s v="1-14-patient_email_is_present-"/>
    <n v="15"/>
    <s v="Unity Community Hospital 275"/>
    <x v="13"/>
    <n v="17"/>
    <n v="33"/>
    <n v="51.52"/>
    <s v="GT"/>
    <n v="90"/>
    <s v="FAIL"/>
    <x v="0"/>
  </r>
  <r>
    <s v="1-15-mother’s_maiden_name_is_present-"/>
    <n v="15"/>
    <s v="Unity Community Hospital 275"/>
    <x v="14"/>
    <n v="18"/>
    <n v="33"/>
    <n v="54.55"/>
    <s v="GT"/>
    <n v="90"/>
    <s v="FAIL"/>
    <x v="0"/>
  </r>
  <r>
    <s v="1-16-responsible_person_first_name_is_present-"/>
    <n v="15"/>
    <s v="Unity Community Hospital 275"/>
    <x v="15"/>
    <n v="19"/>
    <n v="33"/>
    <n v="57.58"/>
    <s v="GT"/>
    <n v="90"/>
    <s v="FAIL"/>
    <x v="0"/>
  </r>
  <r>
    <s v="1-17-responsible_person_last_name_is_present-"/>
    <n v="15"/>
    <s v="Unity Community Hospital 275"/>
    <x v="16"/>
    <n v="19"/>
    <n v="33"/>
    <n v="57.58"/>
    <s v="GT"/>
    <n v="90"/>
    <s v="FAIL"/>
    <x v="0"/>
  </r>
  <r>
    <s v="1-18-vaccine_administration_code_is_present-"/>
    <n v="15"/>
    <s v="Unity Community Hospital 275"/>
    <x v="17"/>
    <n v="264"/>
    <n v="264"/>
    <n v="100"/>
    <s v="GT"/>
    <n v="99"/>
    <s v="PASS"/>
    <x v="0"/>
  </r>
  <r>
    <s v="1-19-vaccine_administration_date_is_present-"/>
    <n v="15"/>
    <s v="Unity Community Hospital 275"/>
    <x v="18"/>
    <n v="264"/>
    <n v="264"/>
    <n v="100"/>
    <s v="GT"/>
    <n v="99"/>
    <s v="PASS"/>
    <x v="0"/>
  </r>
  <r>
    <s v="1-20-vaccine_information_source_(e-g-_admin/historical_indicator)_is_present-"/>
    <n v="15"/>
    <s v="Unity Community Hospital 275"/>
    <x v="19"/>
    <n v="264"/>
    <n v="264"/>
    <n v="100"/>
    <s v="GT"/>
    <n v="99"/>
    <s v="PASS"/>
    <x v="0"/>
  </r>
  <r>
    <s v="1-21-vaccine_lot_number_is_present-"/>
    <n v="15"/>
    <s v="Unity Community Hospital 275"/>
    <x v="20"/>
    <n v="264"/>
    <n v="264"/>
    <n v="100"/>
    <s v="GT"/>
    <n v="99"/>
    <s v="PASS"/>
    <x v="0"/>
  </r>
  <r>
    <s v="1-22-vaccine_lot_expiration_date_is_present-"/>
    <n v="15"/>
    <s v="Unity Community Hospital 275"/>
    <x v="21"/>
    <n v="264"/>
    <n v="264"/>
    <n v="100"/>
    <s v="GT"/>
    <n v="99"/>
    <s v="PASS"/>
    <x v="0"/>
  </r>
  <r>
    <s v="1-23-vaccine_eligibility_code_is_present-"/>
    <n v="15"/>
    <s v="Unity Community Hospital 275"/>
    <x v="22"/>
    <n v="264"/>
    <n v="264"/>
    <n v="100"/>
    <s v="GT"/>
    <n v="99"/>
    <s v="PASS"/>
    <x v="0"/>
  </r>
  <r>
    <s v="1-24-vaccine_funding_source_is_present-"/>
    <n v="15"/>
    <s v="Unity Community Hospital 275"/>
    <x v="23"/>
    <n v="264"/>
    <n v="264"/>
    <n v="100"/>
    <s v="GT"/>
    <n v="99"/>
    <s v="PASS"/>
    <x v="0"/>
  </r>
  <r>
    <s v="2-1-patients_born_on_the_first_of_the_month_do_not_exceed_normal_distribution_of_birth_dates-"/>
    <n v="15"/>
    <s v="Unity Community Hospital 275"/>
    <x v="24"/>
    <n v="3"/>
    <n v="33"/>
    <n v="9.09"/>
    <s v="LT"/>
    <n v="4"/>
    <s v="FAIL"/>
    <x v="0"/>
  </r>
  <r>
    <s v="2-2-patients_born_on_the_15th_of_the_month_do_not_exceed_normal_distribution_of_birth_dates-"/>
    <n v="15"/>
    <s v="Unity Community Hospital 275"/>
    <x v="25"/>
    <n v="0"/>
    <n v="33"/>
    <n v="0"/>
    <s v="LT"/>
    <n v="4"/>
    <s v="PASS"/>
    <x v="0"/>
  </r>
  <r>
    <s v="2-3-patients_born_on_the_last_day_of_the_month_do_not_exceed_normal_distribution_of_birth_dates-"/>
    <n v="15"/>
    <s v="Unity Community Hospital 275"/>
    <x v="26"/>
    <n v="0"/>
    <n v="33"/>
    <n v="0"/>
    <s v="LT"/>
    <n v="4"/>
    <s v="PASS"/>
    <x v="0"/>
  </r>
  <r>
    <s v="2-4-patient_has_more_vaccinations_than_expected-"/>
    <n v="15"/>
    <s v="Unity Community Hospital 275"/>
    <x v="27"/>
    <n v="0"/>
    <n v="33"/>
    <n v="0"/>
    <s v="LT"/>
    <n v="1"/>
    <s v="PASS"/>
    <x v="0"/>
  </r>
  <r>
    <s v="2-5-vaccine_administration_date_is_after_vaccine_lot_expiration_date-"/>
    <n v="15"/>
    <s v="Unity Community Hospital 275"/>
    <x v="28"/>
    <n v="0"/>
    <n v="264"/>
    <n v="0"/>
    <s v="LT"/>
    <n v="1"/>
    <s v="PASS"/>
    <x v="0"/>
  </r>
  <r>
    <s v="2-6-vaccine_administration_date_is_before_birth_date-"/>
    <n v="15"/>
    <s v="Unity Community Hospital 275"/>
    <x v="29"/>
    <n v="0"/>
    <n v="264"/>
    <n v="0"/>
    <s v="LT"/>
    <n v="1"/>
    <s v="PASS"/>
    <x v="0"/>
  </r>
  <r>
    <s v="2-7-vaccine_administration_dates_on_the_first_day_of_the_month_do_not_exceed_normal_distribution_of_administrations_dates-"/>
    <n v="15"/>
    <s v="Unity Community Hospital 275"/>
    <x v="30"/>
    <n v="3"/>
    <n v="264"/>
    <n v="1.1399999999999999"/>
    <s v="LT"/>
    <n v="4"/>
    <s v="PASS"/>
    <x v="0"/>
  </r>
  <r>
    <s v="2-8-vaccine_administration_dates_on_the_15th_of_the_month_do_not_exceed_normal_distribution_of_administration_dates-"/>
    <n v="15"/>
    <s v="Unity Community Hospital 275"/>
    <x v="31"/>
    <n v="7"/>
    <n v="264"/>
    <n v="2.65"/>
    <s v="LT"/>
    <n v="4"/>
    <s v="PASS"/>
    <x v="0"/>
  </r>
  <r>
    <s v="2-9-vaccine_administration_dates_on_the_last_day_of_the_month_do_not_exceed_normal_distribution_of_administration_dates-"/>
    <n v="15"/>
    <s v="Unity Community Hospital 275"/>
    <x v="32"/>
    <n v="0"/>
    <n v="264"/>
    <n v="0"/>
    <s v="LT"/>
    <n v="4"/>
    <s v="PASS"/>
    <x v="0"/>
  </r>
  <r>
    <s v="2-10-vaccine_administration_code_was_administered_at_an_improbable_age-"/>
    <n v="15"/>
    <s v="Unity Community Hospital 275"/>
    <x v="33"/>
    <n v="0"/>
    <n v="264"/>
    <n v="0"/>
    <s v="LT"/>
    <n v="1"/>
    <s v="PASS"/>
    <x v="0"/>
  </r>
  <r>
    <s v="2-11-vaccine_administration_code_is_not_specific_for_administered_vaccination_event-"/>
    <n v="15"/>
    <s v="Unity Community Hospital 275"/>
    <x v="34"/>
    <n v="0"/>
    <n v="264"/>
    <n v="0"/>
    <s v="LT"/>
    <n v="1"/>
    <s v="PASS"/>
    <x v="0"/>
  </r>
  <r>
    <s v="2-12-vaccine_lot_number_has_an_invalid_prefix-"/>
    <n v="15"/>
    <s v="Unity Community Hospital 275"/>
    <x v="35"/>
    <n v="0"/>
    <n v="264"/>
    <n v="0"/>
    <s v="LT"/>
    <n v="1"/>
    <s v="PASS"/>
    <x v="0"/>
  </r>
  <r>
    <s v="2-13-vaccine_lot_number_has_an_invalid_infix-"/>
    <n v="15"/>
    <s v="Unity Community Hospital 275"/>
    <x v="36"/>
    <n v="0"/>
    <n v="264"/>
    <n v="0"/>
    <s v="LT"/>
    <n v="1"/>
    <s v="PASS"/>
    <x v="0"/>
  </r>
  <r>
    <s v="2-14-vaccine_lot_number_has_an_invalid_suffix-"/>
    <n v="15"/>
    <s v="Unity Community Hospital 275"/>
    <x v="37"/>
    <n v="0"/>
    <n v="264"/>
    <n v="0"/>
    <s v="LT"/>
    <n v="1"/>
    <s v="PASS"/>
    <x v="0"/>
  </r>
  <r>
    <s v="2-15-vaccine_lot_number_contains_at_least_one_invalid_character-"/>
    <n v="15"/>
    <s v="Unity Community Hospital 275"/>
    <x v="38"/>
    <n v="0"/>
    <n v="264"/>
    <n v="0"/>
    <s v="LT"/>
    <n v="1"/>
    <s v="PASS"/>
    <x v="0"/>
  </r>
  <r>
    <s v="2-16-vaccine_lot_number_is_too_short-"/>
    <n v="15"/>
    <s v="Unity Community Hospital 275"/>
    <x v="39"/>
    <n v="0"/>
    <n v="264"/>
    <n v="0"/>
    <s v="LT"/>
    <n v="1"/>
    <s v="PASS"/>
    <x v="0"/>
  </r>
  <r>
    <s v="2-17-vaccine_administration_code_is_unrecognized-"/>
    <n v="15"/>
    <s v="Unity Community Hospital 275"/>
    <x v="40"/>
    <n v="0"/>
    <n v="264"/>
    <n v="0"/>
    <s v="LT"/>
    <n v="1"/>
    <s v="PASS"/>
    <x v="0"/>
  </r>
  <r>
    <s v="2-18-vaccine_manufacturer_is_unrecognized-"/>
    <n v="15"/>
    <s v="Unity Community Hospital 275"/>
    <x v="41"/>
    <n v="0"/>
    <n v="264"/>
    <n v="0"/>
    <s v="LT"/>
    <n v="1"/>
    <s v="PASS"/>
    <x v="0"/>
  </r>
  <r>
    <s v="2-19-vaccine_administration_route_is_unrecognized-"/>
    <n v="15"/>
    <s v="Unity Community Hospital 275"/>
    <x v="42"/>
    <n v="0"/>
    <n v="264"/>
    <n v="0"/>
    <s v="LT"/>
    <n v="1"/>
    <s v="PASS"/>
    <x v="0"/>
  </r>
  <r>
    <s v="2-20-vaccine_body_site_is_unrecognized-"/>
    <n v="15"/>
    <s v="Unity Community Hospital 275"/>
    <x v="43"/>
    <n v="0"/>
    <n v="264"/>
    <n v="0"/>
    <s v="LT"/>
    <n v="1"/>
    <s v="PASS"/>
    <x v="0"/>
  </r>
  <r>
    <s v="2-21-vaccination_information_source_is_administered_but_appeared_to_be_historical-"/>
    <n v="15"/>
    <s v="Unity Community Hospital 275"/>
    <x v="44"/>
    <n v="0"/>
    <n v="264"/>
    <n v="0"/>
    <s v="NONE"/>
    <s v="NONE"/>
    <s v="NONE"/>
    <x v="0"/>
  </r>
  <r>
    <s v="2-22-_funding_source_does_not_match_eligibility_code"/>
    <n v="15"/>
    <s v="Unity Community Hospital 275"/>
    <x v="45"/>
    <n v="9"/>
    <n v="264"/>
    <n v="3.41"/>
    <s v="NONE"/>
    <s v="NONE"/>
    <s v="NONE"/>
    <x v="0"/>
  </r>
  <r>
    <s v="3-1-administered_vaccination_events_are_entered_into_the_iis_within_one_calendar_day_from_administration_date-"/>
    <n v="15"/>
    <s v="Unity Community Hospital 275"/>
    <x v="46"/>
    <n v="257"/>
    <n v="264"/>
    <n v="97.35"/>
    <s v="GT"/>
    <n v="95"/>
    <s v="PASS"/>
    <x v="0"/>
  </r>
  <r>
    <s v="3-2-patient_entry_into_iis_≤30_days_from_birth"/>
    <n v="15"/>
    <s v="Unity Community Hospital 275"/>
    <x v="47"/>
    <n v="29"/>
    <n v="33"/>
    <n v="87.88"/>
    <s v="GT"/>
    <n v="95"/>
    <s v="FAIL"/>
    <x v="0"/>
  </r>
  <r>
    <s v="3-3-patient_entry_into_iis_30–45_days_from_birth"/>
    <n v="15"/>
    <s v="Unity Community Hospital 275"/>
    <x v="48"/>
    <n v="3"/>
    <n v="33"/>
    <n v="9.09"/>
    <s v="LT"/>
    <n v="5"/>
    <s v="FAIL"/>
    <x v="0"/>
  </r>
  <r>
    <s v="3-4-patient_entry_into_iis_45–60_days_from_birth"/>
    <n v="15"/>
    <s v="Unity Community Hospital 275"/>
    <x v="49"/>
    <n v="0"/>
    <n v="33"/>
    <n v="0"/>
    <s v="LT"/>
    <n v="5"/>
    <s v="PASS"/>
    <x v="0"/>
  </r>
  <r>
    <s v="3-5-patient_entry_into_iis_&gt;_60_days_from_birth"/>
    <n v="15"/>
    <s v="Unity Community Hospital 275"/>
    <x v="50"/>
    <n v="1"/>
    <n v="33"/>
    <n v="3.03"/>
    <s v="LT"/>
    <n v="5"/>
    <s v="PASS"/>
    <x v="0"/>
  </r>
  <r>
    <s v="3-6-administered_dose_entry_into_iis_2-7_days_from_admin_date"/>
    <n v="15"/>
    <s v="Unity Community Hospital 275"/>
    <x v="51"/>
    <n v="7"/>
    <n v="264"/>
    <n v="2.65"/>
    <s v="LT"/>
    <n v="5"/>
    <s v="PASS"/>
    <x v="0"/>
  </r>
  <r>
    <s v="3-7-administered_dose_entry_into_iis_8-14_days_from_admin_date"/>
    <n v="15"/>
    <s v="Unity Community Hospital 275"/>
    <x v="52"/>
    <n v="0"/>
    <n v="264"/>
    <n v="0"/>
    <s v="LT"/>
    <n v="5"/>
    <s v="PASS"/>
    <x v="0"/>
  </r>
  <r>
    <s v="3-8-administered_dose_entry_into_iis_&gt;_14_days_from_admin_date"/>
    <n v="15"/>
    <s v="Unity Community Hospital 275"/>
    <x v="53"/>
    <n v="0"/>
    <n v="264"/>
    <n v="0"/>
    <s v="LT"/>
    <n v="5"/>
    <s v="PASS"/>
    <x v="0"/>
  </r>
  <r>
    <s v="1-1-patient_first_name_is_present-"/>
    <n v="24"/>
    <s v="Unity General Hospital 411"/>
    <x v="0"/>
    <n v="14"/>
    <n v="14"/>
    <n v="100"/>
    <s v="GT"/>
    <n v="99"/>
    <s v="PASS"/>
    <x v="0"/>
  </r>
  <r>
    <s v="1-2-patient_middle_name_is_present-"/>
    <n v="24"/>
    <s v="Unity General Hospital 411"/>
    <x v="1"/>
    <n v="11"/>
    <n v="14"/>
    <n v="78.569999999999993"/>
    <s v="GT"/>
    <n v="75"/>
    <s v="PASS"/>
    <x v="0"/>
  </r>
  <r>
    <s v="1-3-patient_name_last_is_present-"/>
    <n v="24"/>
    <s v="Unity General Hospital 411"/>
    <x v="2"/>
    <n v="14"/>
    <n v="14"/>
    <n v="100"/>
    <s v="GT"/>
    <n v="99"/>
    <s v="PASS"/>
    <x v="0"/>
  </r>
  <r>
    <s v="1-4-patient_birth_date_is_present-_x0009_"/>
    <n v="24"/>
    <s v="Unity General Hospital 411"/>
    <x v="3"/>
    <n v="14"/>
    <n v="14"/>
    <n v="100"/>
    <s v="GT"/>
    <n v="99"/>
    <s v="PASS"/>
    <x v="0"/>
  </r>
  <r>
    <s v="1-5-patient_gender_is_present-"/>
    <n v="24"/>
    <s v="Unity General Hospital 411"/>
    <x v="4"/>
    <n v="14"/>
    <n v="14"/>
    <n v="100"/>
    <s v="GT"/>
    <n v="99"/>
    <s v="PASS"/>
    <x v="0"/>
  </r>
  <r>
    <s v="1-6-patient_address_street_is_present-"/>
    <n v="24"/>
    <s v="Unity General Hospital 411"/>
    <x v="5"/>
    <n v="14"/>
    <n v="14"/>
    <n v="100"/>
    <s v="GT"/>
    <n v="85"/>
    <s v="PASS"/>
    <x v="0"/>
  </r>
  <r>
    <s v="1-7-_patient_address_city_is_present-_x0009_"/>
    <n v="24"/>
    <s v="Unity General Hospital 411"/>
    <x v="6"/>
    <n v="14"/>
    <n v="14"/>
    <n v="100"/>
    <s v="GT"/>
    <n v="85"/>
    <s v="PASS"/>
    <x v="0"/>
  </r>
  <r>
    <s v="1-8-patient_address_state_is_present-_x0009_"/>
    <n v="24"/>
    <s v="Unity General Hospital 411"/>
    <x v="7"/>
    <n v="14"/>
    <n v="14"/>
    <n v="100"/>
    <s v="GT"/>
    <n v="85"/>
    <s v="PASS"/>
    <x v="0"/>
  </r>
  <r>
    <s v="1-9-patient_address_zip_code_is_present-_x0009_"/>
    <n v="24"/>
    <s v="Unity General Hospital 411"/>
    <x v="8"/>
    <n v="14"/>
    <n v="14"/>
    <n v="100"/>
    <s v="GT"/>
    <n v="85"/>
    <s v="PASS"/>
    <x v="0"/>
  </r>
  <r>
    <s v="1-10-patient_complete_address_is_present-"/>
    <n v="24"/>
    <s v="Unity General Hospital 411"/>
    <x v="9"/>
    <n v="14"/>
    <n v="14"/>
    <n v="100"/>
    <s v="GT"/>
    <n v="85"/>
    <s v="PASS"/>
    <x v="0"/>
  </r>
  <r>
    <s v="1-11-patient_race_is_present-"/>
    <n v="24"/>
    <s v="Unity General Hospital 411"/>
    <x v="10"/>
    <n v="14"/>
    <n v="14"/>
    <n v="100"/>
    <s v="GT"/>
    <n v="95"/>
    <s v="PASS"/>
    <x v="0"/>
  </r>
  <r>
    <s v="1-12-patient_ethnicity_is_present-"/>
    <n v="24"/>
    <s v="Unity General Hospital 411"/>
    <x v="11"/>
    <n v="14"/>
    <n v="14"/>
    <n v="100"/>
    <s v="GT"/>
    <n v="95"/>
    <s v="PASS"/>
    <x v="0"/>
  </r>
  <r>
    <s v="1-13-patient_phone_number_is_present-"/>
    <n v="24"/>
    <s v="Unity General Hospital 411"/>
    <x v="12"/>
    <n v="14"/>
    <n v="14"/>
    <n v="100"/>
    <s v="GT"/>
    <n v="90"/>
    <s v="PASS"/>
    <x v="0"/>
  </r>
  <r>
    <s v="1-14-patient_email_is_present-"/>
    <n v="24"/>
    <s v="Unity General Hospital 411"/>
    <x v="13"/>
    <n v="9"/>
    <n v="14"/>
    <n v="64.290000000000006"/>
    <s v="GT"/>
    <n v="90"/>
    <s v="FAIL"/>
    <x v="0"/>
  </r>
  <r>
    <s v="1-15-mother’s_maiden_name_is_present-"/>
    <n v="24"/>
    <s v="Unity General Hospital 411"/>
    <x v="14"/>
    <n v="10"/>
    <n v="14"/>
    <n v="71.430000000000007"/>
    <s v="GT"/>
    <n v="90"/>
    <s v="FAIL"/>
    <x v="0"/>
  </r>
  <r>
    <s v="1-16-responsible_person_first_name_is_present-"/>
    <n v="24"/>
    <s v="Unity General Hospital 411"/>
    <x v="15"/>
    <n v="14"/>
    <n v="14"/>
    <n v="100"/>
    <s v="GT"/>
    <n v="90"/>
    <s v="PASS"/>
    <x v="0"/>
  </r>
  <r>
    <s v="1-17-responsible_person_last_name_is_present-"/>
    <n v="24"/>
    <s v="Unity General Hospital 411"/>
    <x v="16"/>
    <n v="14"/>
    <n v="14"/>
    <n v="100"/>
    <s v="GT"/>
    <n v="90"/>
    <s v="PASS"/>
    <x v="0"/>
  </r>
  <r>
    <s v="1-18-vaccine_administration_code_is_present-"/>
    <n v="24"/>
    <s v="Unity General Hospital 411"/>
    <x v="17"/>
    <n v="44"/>
    <n v="44"/>
    <n v="100"/>
    <s v="GT"/>
    <n v="99"/>
    <s v="PASS"/>
    <x v="0"/>
  </r>
  <r>
    <s v="1-19-vaccine_administration_date_is_present-"/>
    <n v="24"/>
    <s v="Unity General Hospital 411"/>
    <x v="18"/>
    <n v="44"/>
    <n v="44"/>
    <n v="100"/>
    <s v="GT"/>
    <n v="99"/>
    <s v="PASS"/>
    <x v="0"/>
  </r>
  <r>
    <s v="1-20-vaccine_information_source_(e-g-_admin/historical_indicator)_is_present-"/>
    <n v="24"/>
    <s v="Unity General Hospital 411"/>
    <x v="19"/>
    <n v="44"/>
    <n v="44"/>
    <n v="100"/>
    <s v="GT"/>
    <n v="99"/>
    <s v="PASS"/>
    <x v="0"/>
  </r>
  <r>
    <s v="1-21-vaccine_lot_number_is_present-"/>
    <n v="24"/>
    <s v="Unity General Hospital 411"/>
    <x v="20"/>
    <n v="33"/>
    <n v="33"/>
    <n v="100"/>
    <s v="GT"/>
    <n v="99"/>
    <s v="PASS"/>
    <x v="0"/>
  </r>
  <r>
    <s v="1-22-vaccine_lot_expiration_date_is_present-"/>
    <n v="24"/>
    <s v="Unity General Hospital 411"/>
    <x v="21"/>
    <n v="33"/>
    <n v="33"/>
    <n v="100"/>
    <s v="GT"/>
    <n v="99"/>
    <s v="PASS"/>
    <x v="0"/>
  </r>
  <r>
    <s v="1-23-vaccine_eligibility_code_is_present-"/>
    <n v="24"/>
    <s v="Unity General Hospital 411"/>
    <x v="22"/>
    <n v="33"/>
    <n v="33"/>
    <n v="100"/>
    <s v="GT"/>
    <n v="99"/>
    <s v="PASS"/>
    <x v="0"/>
  </r>
  <r>
    <s v="1-24-vaccine_funding_source_is_present-"/>
    <n v="24"/>
    <s v="Unity General Hospital 411"/>
    <x v="23"/>
    <n v="33"/>
    <n v="33"/>
    <n v="100"/>
    <s v="GT"/>
    <n v="99"/>
    <s v="PASS"/>
    <x v="0"/>
  </r>
  <r>
    <s v="2-1-patients_born_on_the_first_of_the_month_do_not_exceed_normal_distribution_of_birth_dates-"/>
    <n v="24"/>
    <s v="Unity General Hospital 411"/>
    <x v="24"/>
    <n v="0"/>
    <n v="14"/>
    <n v="0"/>
    <s v="LT"/>
    <n v="4"/>
    <s v="PASS"/>
    <x v="0"/>
  </r>
  <r>
    <s v="2-2-patients_born_on_the_15th_of_the_month_do_not_exceed_normal_distribution_of_birth_dates-"/>
    <n v="24"/>
    <s v="Unity General Hospital 411"/>
    <x v="25"/>
    <n v="1"/>
    <n v="14"/>
    <n v="7.14"/>
    <s v="LT"/>
    <n v="4"/>
    <s v="FAIL"/>
    <x v="0"/>
  </r>
  <r>
    <s v="2-3-patients_born_on_the_last_day_of_the_month_do_not_exceed_normal_distribution_of_birth_dates-"/>
    <n v="24"/>
    <s v="Unity General Hospital 411"/>
    <x v="26"/>
    <n v="0"/>
    <n v="14"/>
    <n v="0"/>
    <s v="LT"/>
    <n v="4"/>
    <s v="PASS"/>
    <x v="0"/>
  </r>
  <r>
    <s v="2-4-patient_has_more_vaccinations_than_expected-"/>
    <n v="24"/>
    <s v="Unity General Hospital 411"/>
    <x v="27"/>
    <n v="0"/>
    <n v="14"/>
    <n v="0"/>
    <s v="LT"/>
    <n v="1"/>
    <s v="PASS"/>
    <x v="0"/>
  </r>
  <r>
    <s v="2-5-vaccine_administration_date_is_after_vaccine_lot_expiration_date-"/>
    <n v="24"/>
    <s v="Unity General Hospital 411"/>
    <x v="28"/>
    <n v="0"/>
    <n v="44"/>
    <n v="0"/>
    <s v="LT"/>
    <n v="1"/>
    <s v="PASS"/>
    <x v="0"/>
  </r>
  <r>
    <s v="2-6-vaccine_administration_date_is_before_birth_date-"/>
    <n v="24"/>
    <s v="Unity General Hospital 411"/>
    <x v="29"/>
    <n v="0"/>
    <n v="44"/>
    <n v="0"/>
    <s v="LT"/>
    <n v="1"/>
    <s v="PASS"/>
    <x v="0"/>
  </r>
  <r>
    <s v="2-7-vaccine_administration_dates_on_the_first_day_of_the_month_do_not_exceed_normal_distribution_of_administrations_dates-"/>
    <n v="24"/>
    <s v="Unity General Hospital 411"/>
    <x v="30"/>
    <n v="0"/>
    <n v="44"/>
    <n v="0"/>
    <s v="LT"/>
    <n v="4"/>
    <s v="PASS"/>
    <x v="0"/>
  </r>
  <r>
    <s v="2-8-vaccine_administration_dates_on_the_15th_of_the_month_do_not_exceed_normal_distribution_of_administration_dates-"/>
    <n v="24"/>
    <s v="Unity General Hospital 411"/>
    <x v="31"/>
    <n v="1"/>
    <n v="44"/>
    <n v="2.27"/>
    <s v="LT"/>
    <n v="4"/>
    <s v="PASS"/>
    <x v="0"/>
  </r>
  <r>
    <s v="2-9-vaccine_administration_dates_on_the_last_day_of_the_month_do_not_exceed_normal_distribution_of_administration_dates-"/>
    <n v="24"/>
    <s v="Unity General Hospital 411"/>
    <x v="32"/>
    <n v="0"/>
    <n v="44"/>
    <n v="0"/>
    <s v="LT"/>
    <n v="4"/>
    <s v="PASS"/>
    <x v="0"/>
  </r>
  <r>
    <s v="2-10-vaccine_administration_code_was_administered_at_an_improbable_age-"/>
    <n v="24"/>
    <s v="Unity General Hospital 411"/>
    <x v="33"/>
    <n v="0"/>
    <n v="44"/>
    <n v="0"/>
    <s v="LT"/>
    <n v="1"/>
    <s v="PASS"/>
    <x v="0"/>
  </r>
  <r>
    <s v="2-11-vaccine_administration_code_is_not_specific_for_administered_vaccination_event-"/>
    <n v="24"/>
    <s v="Unity General Hospital 411"/>
    <x v="34"/>
    <n v="0"/>
    <n v="33"/>
    <n v="0"/>
    <s v="LT"/>
    <n v="1"/>
    <s v="PASS"/>
    <x v="0"/>
  </r>
  <r>
    <s v="2-12-vaccine_lot_number_has_an_invalid_prefix-"/>
    <n v="24"/>
    <s v="Unity General Hospital 411"/>
    <x v="35"/>
    <n v="0"/>
    <n v="33"/>
    <n v="0"/>
    <s v="LT"/>
    <n v="1"/>
    <s v="PASS"/>
    <x v="0"/>
  </r>
  <r>
    <s v="2-13-vaccine_lot_number_has_an_invalid_infix-"/>
    <n v="24"/>
    <s v="Unity General Hospital 411"/>
    <x v="36"/>
    <n v="0"/>
    <n v="33"/>
    <n v="0"/>
    <s v="LT"/>
    <n v="1"/>
    <s v="PASS"/>
    <x v="0"/>
  </r>
  <r>
    <s v="2-14-vaccine_lot_number_has_an_invalid_suffix-"/>
    <n v="24"/>
    <s v="Unity General Hospital 411"/>
    <x v="37"/>
    <n v="0"/>
    <n v="33"/>
    <n v="0"/>
    <s v="LT"/>
    <n v="1"/>
    <s v="PASS"/>
    <x v="0"/>
  </r>
  <r>
    <s v="2-15-vaccine_lot_number_contains_at_least_one_invalid_character-"/>
    <n v="24"/>
    <s v="Unity General Hospital 411"/>
    <x v="38"/>
    <n v="0"/>
    <n v="33"/>
    <n v="0"/>
    <s v="LT"/>
    <n v="1"/>
    <s v="PASS"/>
    <x v="0"/>
  </r>
  <r>
    <s v="2-16-vaccine_lot_number_is_too_short-"/>
    <n v="24"/>
    <s v="Unity General Hospital 411"/>
    <x v="39"/>
    <n v="0"/>
    <n v="33"/>
    <n v="0"/>
    <s v="LT"/>
    <n v="1"/>
    <s v="PASS"/>
    <x v="0"/>
  </r>
  <r>
    <s v="2-17-vaccine_administration_code_is_unrecognized-"/>
    <n v="24"/>
    <s v="Unity General Hospital 411"/>
    <x v="40"/>
    <n v="0"/>
    <n v="44"/>
    <n v="0"/>
    <s v="LT"/>
    <n v="1"/>
    <s v="PASS"/>
    <x v="0"/>
  </r>
  <r>
    <s v="2-18-vaccine_manufacturer_is_unrecognized-"/>
    <n v="24"/>
    <s v="Unity General Hospital 411"/>
    <x v="41"/>
    <n v="0"/>
    <n v="44"/>
    <n v="0"/>
    <s v="LT"/>
    <n v="1"/>
    <s v="PASS"/>
    <x v="0"/>
  </r>
  <r>
    <s v="2-19-vaccine_administration_route_is_unrecognized-"/>
    <n v="24"/>
    <s v="Unity General Hospital 411"/>
    <x v="42"/>
    <n v="0"/>
    <n v="33"/>
    <n v="0"/>
    <s v="LT"/>
    <n v="1"/>
    <s v="PASS"/>
    <x v="0"/>
  </r>
  <r>
    <s v="2-20-vaccine_body_site_is_unrecognized-"/>
    <n v="24"/>
    <s v="Unity General Hospital 411"/>
    <x v="43"/>
    <n v="0"/>
    <n v="33"/>
    <n v="0"/>
    <s v="LT"/>
    <n v="1"/>
    <s v="PASS"/>
    <x v="0"/>
  </r>
  <r>
    <s v="2-21-vaccination_information_source_is_administered_but_appeared_to_be_historical-"/>
    <n v="24"/>
    <s v="Unity General Hospital 411"/>
    <x v="44"/>
    <n v="0"/>
    <n v="33"/>
    <n v="0"/>
    <s v="NONE"/>
    <s v="NONE"/>
    <s v="NONE"/>
    <x v="0"/>
  </r>
  <r>
    <s v="2-22-_funding_source_does_not_match_eligibility_code"/>
    <n v="24"/>
    <s v="Unity General Hospital 411"/>
    <x v="45"/>
    <n v="0"/>
    <n v="33"/>
    <n v="0"/>
    <s v="NONE"/>
    <s v="NONE"/>
    <s v="NONE"/>
    <x v="0"/>
  </r>
  <r>
    <s v="3-1-administered_vaccination_events_are_entered_into_the_iis_within_one_calendar_day_from_administration_date-"/>
    <n v="24"/>
    <s v="Unity General Hospital 411"/>
    <x v="46"/>
    <n v="29"/>
    <n v="33"/>
    <n v="87.88"/>
    <s v="GT"/>
    <n v="95"/>
    <s v="FAIL"/>
    <x v="0"/>
  </r>
  <r>
    <s v="3-2-patient_entry_into_iis_≤30_days_from_birth"/>
    <n v="24"/>
    <s v="Unity General Hospital 411"/>
    <x v="47"/>
    <n v="14"/>
    <n v="14"/>
    <n v="100"/>
    <s v="GT"/>
    <n v="95"/>
    <s v="PASS"/>
    <x v="0"/>
  </r>
  <r>
    <s v="3-3-patient_entry_into_iis_30–45_days_from_birth"/>
    <n v="24"/>
    <s v="Unity General Hospital 411"/>
    <x v="48"/>
    <n v="0"/>
    <n v="14"/>
    <n v="0"/>
    <s v="LT"/>
    <n v="5"/>
    <s v="PASS"/>
    <x v="0"/>
  </r>
  <r>
    <s v="3-4-patient_entry_into_iis_45–60_days_from_birth"/>
    <n v="24"/>
    <s v="Unity General Hospital 411"/>
    <x v="49"/>
    <n v="0"/>
    <n v="14"/>
    <n v="0"/>
    <s v="LT"/>
    <n v="5"/>
    <s v="PASS"/>
    <x v="0"/>
  </r>
  <r>
    <s v="3-5-patient_entry_into_iis_&gt;_60_days_from_birth"/>
    <n v="24"/>
    <s v="Unity General Hospital 411"/>
    <x v="50"/>
    <n v="0"/>
    <n v="14"/>
    <n v="0"/>
    <s v="LT"/>
    <n v="5"/>
    <s v="PASS"/>
    <x v="0"/>
  </r>
  <r>
    <s v="3-6-administered_dose_entry_into_iis_2-7_days_from_admin_date"/>
    <n v="24"/>
    <s v="Unity General Hospital 411"/>
    <x v="51"/>
    <n v="4"/>
    <n v="33"/>
    <n v="12.12"/>
    <s v="LT"/>
    <n v="5"/>
    <s v="FAIL"/>
    <x v="0"/>
  </r>
  <r>
    <s v="3-7-administered_dose_entry_into_iis_8-14_days_from_admin_date"/>
    <n v="24"/>
    <s v="Unity General Hospital 411"/>
    <x v="52"/>
    <n v="0"/>
    <n v="33"/>
    <n v="0"/>
    <s v="LT"/>
    <n v="5"/>
    <s v="PASS"/>
    <x v="0"/>
  </r>
  <r>
    <s v="3-8-administered_dose_entry_into_iis_&gt;_14_days_from_admin_date"/>
    <n v="24"/>
    <s v="Unity General Hospital 411"/>
    <x v="53"/>
    <n v="0"/>
    <n v="33"/>
    <n v="0"/>
    <s v="LT"/>
    <n v="5"/>
    <s v="PASS"/>
    <x v="0"/>
  </r>
  <r>
    <s v="1-1-patient_first_name_is_present-"/>
    <n v="166"/>
    <s v="Unity General Hospital 422"/>
    <x v="0"/>
    <n v="4"/>
    <n v="4"/>
    <n v="100"/>
    <s v="GT"/>
    <n v="99"/>
    <s v="PASS"/>
    <x v="0"/>
  </r>
  <r>
    <s v="1-2-patient_middle_name_is_present-"/>
    <n v="166"/>
    <s v="Unity General Hospital 422"/>
    <x v="1"/>
    <n v="3"/>
    <n v="4"/>
    <n v="75"/>
    <s v="GT"/>
    <n v="75"/>
    <s v="FAIL"/>
    <x v="0"/>
  </r>
  <r>
    <s v="1-3-patient_name_last_is_present-"/>
    <n v="166"/>
    <s v="Unity General Hospital 422"/>
    <x v="2"/>
    <n v="4"/>
    <n v="4"/>
    <n v="100"/>
    <s v="GT"/>
    <n v="99"/>
    <s v="PASS"/>
    <x v="0"/>
  </r>
  <r>
    <s v="1-4-patient_birth_date_is_present-_x0009_"/>
    <n v="166"/>
    <s v="Unity General Hospital 422"/>
    <x v="3"/>
    <n v="4"/>
    <n v="4"/>
    <n v="100"/>
    <s v="GT"/>
    <n v="99"/>
    <s v="PASS"/>
    <x v="0"/>
  </r>
  <r>
    <s v="1-5-patient_gender_is_present-"/>
    <n v="166"/>
    <s v="Unity General Hospital 422"/>
    <x v="4"/>
    <n v="4"/>
    <n v="4"/>
    <n v="100"/>
    <s v="GT"/>
    <n v="99"/>
    <s v="PASS"/>
    <x v="0"/>
  </r>
  <r>
    <s v="1-6-patient_address_street_is_present-"/>
    <n v="166"/>
    <s v="Unity General Hospital 422"/>
    <x v="5"/>
    <n v="4"/>
    <n v="4"/>
    <n v="100"/>
    <s v="GT"/>
    <n v="85"/>
    <s v="PASS"/>
    <x v="0"/>
  </r>
  <r>
    <s v="1-7-_patient_address_city_is_present-_x0009_"/>
    <n v="166"/>
    <s v="Unity General Hospital 422"/>
    <x v="6"/>
    <n v="4"/>
    <n v="4"/>
    <n v="100"/>
    <s v="GT"/>
    <n v="85"/>
    <s v="PASS"/>
    <x v="0"/>
  </r>
  <r>
    <s v="1-8-patient_address_state_is_present-_x0009_"/>
    <n v="166"/>
    <s v="Unity General Hospital 422"/>
    <x v="7"/>
    <n v="4"/>
    <n v="4"/>
    <n v="100"/>
    <s v="GT"/>
    <n v="85"/>
    <s v="PASS"/>
    <x v="0"/>
  </r>
  <r>
    <s v="1-9-patient_address_zip_code_is_present-_x0009_"/>
    <n v="166"/>
    <s v="Unity General Hospital 422"/>
    <x v="8"/>
    <n v="4"/>
    <n v="4"/>
    <n v="100"/>
    <s v="GT"/>
    <n v="85"/>
    <s v="PASS"/>
    <x v="0"/>
  </r>
  <r>
    <s v="1-10-patient_complete_address_is_present-"/>
    <n v="166"/>
    <s v="Unity General Hospital 422"/>
    <x v="9"/>
    <n v="4"/>
    <n v="4"/>
    <n v="100"/>
    <s v="GT"/>
    <n v="85"/>
    <s v="PASS"/>
    <x v="0"/>
  </r>
  <r>
    <s v="1-11-patient_race_is_present-"/>
    <n v="166"/>
    <s v="Unity General Hospital 422"/>
    <x v="10"/>
    <n v="4"/>
    <n v="4"/>
    <n v="100"/>
    <s v="GT"/>
    <n v="95"/>
    <s v="PASS"/>
    <x v="0"/>
  </r>
  <r>
    <s v="1-12-patient_ethnicity_is_present-"/>
    <n v="166"/>
    <s v="Unity General Hospital 422"/>
    <x v="11"/>
    <n v="4"/>
    <n v="4"/>
    <n v="100"/>
    <s v="GT"/>
    <n v="95"/>
    <s v="PASS"/>
    <x v="0"/>
  </r>
  <r>
    <s v="1-13-patient_phone_number_is_present-"/>
    <n v="166"/>
    <s v="Unity General Hospital 422"/>
    <x v="12"/>
    <n v="4"/>
    <n v="4"/>
    <n v="100"/>
    <s v="GT"/>
    <n v="90"/>
    <s v="PASS"/>
    <x v="0"/>
  </r>
  <r>
    <s v="1-14-patient_email_is_present-"/>
    <n v="166"/>
    <s v="Unity General Hospital 422"/>
    <x v="13"/>
    <n v="2"/>
    <n v="4"/>
    <n v="50"/>
    <s v="GT"/>
    <n v="90"/>
    <s v="FAIL"/>
    <x v="0"/>
  </r>
  <r>
    <s v="1-15-mother’s_maiden_name_is_present-"/>
    <n v="166"/>
    <s v="Unity General Hospital 422"/>
    <x v="14"/>
    <n v="3"/>
    <n v="4"/>
    <n v="75"/>
    <s v="GT"/>
    <n v="90"/>
    <s v="FAIL"/>
    <x v="0"/>
  </r>
  <r>
    <s v="1-16-responsible_person_first_name_is_present-"/>
    <n v="166"/>
    <s v="Unity General Hospital 422"/>
    <x v="15"/>
    <n v="3"/>
    <n v="4"/>
    <n v="75"/>
    <s v="GT"/>
    <n v="90"/>
    <s v="FAIL"/>
    <x v="0"/>
  </r>
  <r>
    <s v="1-17-responsible_person_last_name_is_present-"/>
    <n v="166"/>
    <s v="Unity General Hospital 422"/>
    <x v="16"/>
    <n v="3"/>
    <n v="4"/>
    <n v="75"/>
    <s v="GT"/>
    <n v="90"/>
    <s v="FAIL"/>
    <x v="0"/>
  </r>
  <r>
    <s v="1-18-vaccine_administration_code_is_present-"/>
    <n v="166"/>
    <s v="Unity General Hospital 422"/>
    <x v="17"/>
    <n v="32"/>
    <n v="32"/>
    <n v="100"/>
    <s v="GT"/>
    <n v="99"/>
    <s v="PASS"/>
    <x v="0"/>
  </r>
  <r>
    <s v="1-19-vaccine_administration_date_is_present-"/>
    <n v="166"/>
    <s v="Unity General Hospital 422"/>
    <x v="18"/>
    <n v="32"/>
    <n v="32"/>
    <n v="100"/>
    <s v="GT"/>
    <n v="99"/>
    <s v="PASS"/>
    <x v="0"/>
  </r>
  <r>
    <s v="1-20-vaccine_information_source_(e-g-_admin/historical_indicator)_is_present-"/>
    <n v="166"/>
    <s v="Unity General Hospital 422"/>
    <x v="19"/>
    <n v="32"/>
    <n v="32"/>
    <n v="100"/>
    <s v="GT"/>
    <n v="99"/>
    <s v="PASS"/>
    <x v="0"/>
  </r>
  <r>
    <s v="1-21-vaccine_lot_number_is_present-"/>
    <n v="166"/>
    <s v="Unity General Hospital 422"/>
    <x v="20"/>
    <n v="32"/>
    <n v="32"/>
    <n v="100"/>
    <s v="GT"/>
    <n v="99"/>
    <s v="PASS"/>
    <x v="0"/>
  </r>
  <r>
    <s v="1-22-vaccine_lot_expiration_date_is_present-"/>
    <n v="166"/>
    <s v="Unity General Hospital 422"/>
    <x v="21"/>
    <n v="32"/>
    <n v="32"/>
    <n v="100"/>
    <s v="GT"/>
    <n v="99"/>
    <s v="PASS"/>
    <x v="0"/>
  </r>
  <r>
    <s v="1-23-vaccine_eligibility_code_is_present-"/>
    <n v="166"/>
    <s v="Unity General Hospital 422"/>
    <x v="22"/>
    <n v="32"/>
    <n v="32"/>
    <n v="100"/>
    <s v="GT"/>
    <n v="99"/>
    <s v="PASS"/>
    <x v="0"/>
  </r>
  <r>
    <s v="1-24-vaccine_funding_source_is_present-"/>
    <n v="166"/>
    <s v="Unity General Hospital 422"/>
    <x v="23"/>
    <n v="32"/>
    <n v="32"/>
    <n v="100"/>
    <s v="GT"/>
    <n v="99"/>
    <s v="PASS"/>
    <x v="0"/>
  </r>
  <r>
    <s v="2-1-patients_born_on_the_first_of_the_month_do_not_exceed_normal_distribution_of_birth_dates-"/>
    <n v="166"/>
    <s v="Unity General Hospital 422"/>
    <x v="24"/>
    <n v="0"/>
    <n v="4"/>
    <n v="0"/>
    <s v="LT"/>
    <n v="4"/>
    <s v="PASS"/>
    <x v="0"/>
  </r>
  <r>
    <s v="2-2-patients_born_on_the_15th_of_the_month_do_not_exceed_normal_distribution_of_birth_dates-"/>
    <n v="166"/>
    <s v="Unity General Hospital 422"/>
    <x v="25"/>
    <n v="0"/>
    <n v="4"/>
    <n v="0"/>
    <s v="LT"/>
    <n v="4"/>
    <s v="PASS"/>
    <x v="0"/>
  </r>
  <r>
    <s v="2-3-patients_born_on_the_last_day_of_the_month_do_not_exceed_normal_distribution_of_birth_dates-"/>
    <n v="166"/>
    <s v="Unity General Hospital 422"/>
    <x v="26"/>
    <n v="0"/>
    <n v="4"/>
    <n v="0"/>
    <s v="LT"/>
    <n v="4"/>
    <s v="PASS"/>
    <x v="0"/>
  </r>
  <r>
    <s v="2-4-patient_has_more_vaccinations_than_expected-"/>
    <n v="166"/>
    <s v="Unity General Hospital 422"/>
    <x v="27"/>
    <n v="0"/>
    <n v="4"/>
    <n v="0"/>
    <s v="LT"/>
    <n v="1"/>
    <s v="PASS"/>
    <x v="0"/>
  </r>
  <r>
    <s v="2-5-vaccine_administration_date_is_after_vaccine_lot_expiration_date-"/>
    <n v="166"/>
    <s v="Unity General Hospital 422"/>
    <x v="28"/>
    <n v="0"/>
    <n v="32"/>
    <n v="0"/>
    <s v="LT"/>
    <n v="1"/>
    <s v="PASS"/>
    <x v="0"/>
  </r>
  <r>
    <s v="2-6-vaccine_administration_date_is_before_birth_date-"/>
    <n v="166"/>
    <s v="Unity General Hospital 422"/>
    <x v="29"/>
    <n v="0"/>
    <n v="32"/>
    <n v="0"/>
    <s v="LT"/>
    <n v="1"/>
    <s v="PASS"/>
    <x v="0"/>
  </r>
  <r>
    <s v="2-7-vaccine_administration_dates_on_the_first_day_of_the_month_do_not_exceed_normal_distribution_of_administrations_dates-"/>
    <n v="166"/>
    <s v="Unity General Hospital 422"/>
    <x v="30"/>
    <n v="0"/>
    <n v="32"/>
    <n v="0"/>
    <s v="LT"/>
    <n v="4"/>
    <s v="PASS"/>
    <x v="0"/>
  </r>
  <r>
    <s v="2-8-vaccine_administration_dates_on_the_15th_of_the_month_do_not_exceed_normal_distribution_of_administration_dates-"/>
    <n v="166"/>
    <s v="Unity General Hospital 422"/>
    <x v="31"/>
    <n v="0"/>
    <n v="32"/>
    <n v="0"/>
    <s v="LT"/>
    <n v="4"/>
    <s v="PASS"/>
    <x v="0"/>
  </r>
  <r>
    <s v="2-9-vaccine_administration_dates_on_the_last_day_of_the_month_do_not_exceed_normal_distribution_of_administration_dates-"/>
    <n v="166"/>
    <s v="Unity General Hospital 422"/>
    <x v="32"/>
    <n v="3"/>
    <n v="32"/>
    <n v="9.3800000000000008"/>
    <s v="LT"/>
    <n v="4"/>
    <s v="FAIL"/>
    <x v="0"/>
  </r>
  <r>
    <s v="2-10-vaccine_administration_code_was_administered_at_an_improbable_age-"/>
    <n v="166"/>
    <s v="Unity General Hospital 422"/>
    <x v="33"/>
    <n v="0"/>
    <n v="32"/>
    <n v="0"/>
    <s v="LT"/>
    <n v="1"/>
    <s v="PASS"/>
    <x v="0"/>
  </r>
  <r>
    <s v="2-11-vaccine_administration_code_is_not_specific_for_administered_vaccination_event-"/>
    <n v="166"/>
    <s v="Unity General Hospital 422"/>
    <x v="34"/>
    <n v="0"/>
    <n v="32"/>
    <n v="0"/>
    <s v="LT"/>
    <n v="1"/>
    <s v="PASS"/>
    <x v="0"/>
  </r>
  <r>
    <s v="2-12-vaccine_lot_number_has_an_invalid_prefix-"/>
    <n v="166"/>
    <s v="Unity General Hospital 422"/>
    <x v="35"/>
    <n v="0"/>
    <n v="32"/>
    <n v="0"/>
    <s v="LT"/>
    <n v="1"/>
    <s v="PASS"/>
    <x v="0"/>
  </r>
  <r>
    <s v="2-13-vaccine_lot_number_has_an_invalid_infix-"/>
    <n v="166"/>
    <s v="Unity General Hospital 422"/>
    <x v="36"/>
    <n v="0"/>
    <n v="32"/>
    <n v="0"/>
    <s v="LT"/>
    <n v="1"/>
    <s v="PASS"/>
    <x v="0"/>
  </r>
  <r>
    <s v="2-14-vaccine_lot_number_has_an_invalid_suffix-"/>
    <n v="166"/>
    <s v="Unity General Hospital 422"/>
    <x v="37"/>
    <n v="0"/>
    <n v="32"/>
    <n v="0"/>
    <s v="LT"/>
    <n v="1"/>
    <s v="PASS"/>
    <x v="0"/>
  </r>
  <r>
    <s v="2-15-vaccine_lot_number_contains_at_least_one_invalid_character-"/>
    <n v="166"/>
    <s v="Unity General Hospital 422"/>
    <x v="38"/>
    <n v="0"/>
    <n v="32"/>
    <n v="0"/>
    <s v="LT"/>
    <n v="1"/>
    <s v="PASS"/>
    <x v="0"/>
  </r>
  <r>
    <s v="2-16-vaccine_lot_number_is_too_short-"/>
    <n v="166"/>
    <s v="Unity General Hospital 422"/>
    <x v="39"/>
    <n v="0"/>
    <n v="32"/>
    <n v="0"/>
    <s v="LT"/>
    <n v="1"/>
    <s v="PASS"/>
    <x v="0"/>
  </r>
  <r>
    <s v="2-17-vaccine_administration_code_is_unrecognized-"/>
    <n v="166"/>
    <s v="Unity General Hospital 422"/>
    <x v="40"/>
    <n v="0"/>
    <n v="32"/>
    <n v="0"/>
    <s v="LT"/>
    <n v="1"/>
    <s v="PASS"/>
    <x v="0"/>
  </r>
  <r>
    <s v="2-18-vaccine_manufacturer_is_unrecognized-"/>
    <n v="166"/>
    <s v="Unity General Hospital 422"/>
    <x v="41"/>
    <n v="0"/>
    <n v="32"/>
    <n v="0"/>
    <s v="LT"/>
    <n v="1"/>
    <s v="PASS"/>
    <x v="0"/>
  </r>
  <r>
    <s v="2-19-vaccine_administration_route_is_unrecognized-"/>
    <n v="166"/>
    <s v="Unity General Hospital 422"/>
    <x v="42"/>
    <n v="0"/>
    <n v="32"/>
    <n v="0"/>
    <s v="LT"/>
    <n v="1"/>
    <s v="PASS"/>
    <x v="0"/>
  </r>
  <r>
    <s v="2-20-vaccine_body_site_is_unrecognized-"/>
    <n v="166"/>
    <s v="Unity General Hospital 422"/>
    <x v="43"/>
    <n v="0"/>
    <n v="32"/>
    <n v="0"/>
    <s v="LT"/>
    <n v="1"/>
    <s v="PASS"/>
    <x v="0"/>
  </r>
  <r>
    <s v="2-21-vaccination_information_source_is_administered_but_appeared_to_be_historical-"/>
    <n v="166"/>
    <s v="Unity General Hospital 422"/>
    <x v="44"/>
    <n v="0"/>
    <n v="32"/>
    <n v="0"/>
    <s v="NONE"/>
    <s v="NONE"/>
    <s v="NONE"/>
    <x v="0"/>
  </r>
  <r>
    <s v="2-22-_funding_source_does_not_match_eligibility_code"/>
    <n v="166"/>
    <s v="Unity General Hospital 422"/>
    <x v="45"/>
    <n v="1"/>
    <n v="32"/>
    <n v="3.13"/>
    <s v="NONE"/>
    <s v="NONE"/>
    <s v="NONE"/>
    <x v="0"/>
  </r>
  <r>
    <s v="3-1-administered_vaccination_events_are_entered_into_the_iis_within_one_calendar_day_from_administration_date-"/>
    <n v="166"/>
    <s v="Unity General Hospital 422"/>
    <x v="46"/>
    <n v="32"/>
    <n v="32"/>
    <n v="100"/>
    <s v="GT"/>
    <n v="95"/>
    <s v="PASS"/>
    <x v="0"/>
  </r>
  <r>
    <s v="3-2-patient_entry_into_iis_≤30_days_from_birth"/>
    <n v="166"/>
    <s v="Unity General Hospital 422"/>
    <x v="47"/>
    <n v="4"/>
    <n v="4"/>
    <n v="100"/>
    <s v="GT"/>
    <n v="95"/>
    <s v="PASS"/>
    <x v="0"/>
  </r>
  <r>
    <s v="3-3-patient_entry_into_iis_30–45_days_from_birth"/>
    <n v="166"/>
    <s v="Unity General Hospital 422"/>
    <x v="48"/>
    <n v="0"/>
    <n v="4"/>
    <n v="0"/>
    <s v="LT"/>
    <n v="5"/>
    <s v="PASS"/>
    <x v="0"/>
  </r>
  <r>
    <s v="3-4-patient_entry_into_iis_45–60_days_from_birth"/>
    <n v="166"/>
    <s v="Unity General Hospital 422"/>
    <x v="49"/>
    <n v="0"/>
    <n v="4"/>
    <n v="0"/>
    <s v="LT"/>
    <n v="5"/>
    <s v="PASS"/>
    <x v="0"/>
  </r>
  <r>
    <s v="3-5-patient_entry_into_iis_&gt;_60_days_from_birth"/>
    <n v="166"/>
    <s v="Unity General Hospital 422"/>
    <x v="50"/>
    <n v="0"/>
    <n v="4"/>
    <n v="0"/>
    <s v="LT"/>
    <n v="5"/>
    <s v="PASS"/>
    <x v="0"/>
  </r>
  <r>
    <s v="3-6-administered_dose_entry_into_iis_2-7_days_from_admin_date"/>
    <n v="166"/>
    <s v="Unity General Hospital 422"/>
    <x v="51"/>
    <n v="0"/>
    <n v="32"/>
    <n v="0"/>
    <s v="LT"/>
    <n v="5"/>
    <s v="PASS"/>
    <x v="0"/>
  </r>
  <r>
    <s v="3-7-administered_dose_entry_into_iis_8-14_days_from_admin_date"/>
    <n v="166"/>
    <s v="Unity General Hospital 422"/>
    <x v="52"/>
    <n v="0"/>
    <n v="32"/>
    <n v="0"/>
    <s v="LT"/>
    <n v="5"/>
    <s v="PASS"/>
    <x v="0"/>
  </r>
  <r>
    <s v="3-8-administered_dose_entry_into_iis_&gt;_14_days_from_admin_date"/>
    <n v="166"/>
    <s v="Unity General Hospital 422"/>
    <x v="53"/>
    <n v="0"/>
    <n v="32"/>
    <n v="0"/>
    <s v="LT"/>
    <n v="5"/>
    <s v="PASS"/>
    <x v="0"/>
  </r>
  <r>
    <s v="1-1-patient_first_name_is_present-"/>
    <n v="171"/>
    <s v="Unity General Hospital 515"/>
    <x v="0"/>
    <n v="7"/>
    <n v="7"/>
    <n v="100"/>
    <s v="GT"/>
    <n v="99"/>
    <s v="PASS"/>
    <x v="9"/>
  </r>
  <r>
    <s v="1-2-patient_middle_name_is_present-"/>
    <n v="171"/>
    <s v="Unity General Hospital 515"/>
    <x v="1"/>
    <n v="6"/>
    <n v="7"/>
    <n v="85.71"/>
    <s v="GT"/>
    <n v="75"/>
    <s v="PASS"/>
    <x v="9"/>
  </r>
  <r>
    <s v="1-3-patient_name_last_is_present-"/>
    <n v="171"/>
    <s v="Unity General Hospital 515"/>
    <x v="2"/>
    <n v="7"/>
    <n v="7"/>
    <n v="100"/>
    <s v="GT"/>
    <n v="99"/>
    <s v="PASS"/>
    <x v="9"/>
  </r>
  <r>
    <s v="1-4-patient_birth_date_is_present-_x0009_"/>
    <n v="171"/>
    <s v="Unity General Hospital 515"/>
    <x v="3"/>
    <n v="7"/>
    <n v="7"/>
    <n v="100"/>
    <s v="GT"/>
    <n v="99"/>
    <s v="PASS"/>
    <x v="9"/>
  </r>
  <r>
    <s v="1-5-patient_gender_is_present-"/>
    <n v="171"/>
    <s v="Unity General Hospital 515"/>
    <x v="4"/>
    <n v="7"/>
    <n v="7"/>
    <n v="100"/>
    <s v="GT"/>
    <n v="99"/>
    <s v="PASS"/>
    <x v="9"/>
  </r>
  <r>
    <s v="1-6-patient_address_street_is_present-"/>
    <n v="171"/>
    <s v="Unity General Hospital 515"/>
    <x v="5"/>
    <n v="7"/>
    <n v="7"/>
    <n v="100"/>
    <s v="GT"/>
    <n v="85"/>
    <s v="PASS"/>
    <x v="9"/>
  </r>
  <r>
    <s v="1-7-_patient_address_city_is_present-_x0009_"/>
    <n v="171"/>
    <s v="Unity General Hospital 515"/>
    <x v="6"/>
    <n v="7"/>
    <n v="7"/>
    <n v="100"/>
    <s v="GT"/>
    <n v="85"/>
    <s v="PASS"/>
    <x v="9"/>
  </r>
  <r>
    <s v="1-8-patient_address_state_is_present-_x0009_"/>
    <n v="171"/>
    <s v="Unity General Hospital 515"/>
    <x v="7"/>
    <n v="7"/>
    <n v="7"/>
    <n v="100"/>
    <s v="GT"/>
    <n v="85"/>
    <s v="PASS"/>
    <x v="9"/>
  </r>
  <r>
    <s v="1-9-patient_address_zip_code_is_present-_x0009_"/>
    <n v="171"/>
    <s v="Unity General Hospital 515"/>
    <x v="8"/>
    <n v="7"/>
    <n v="7"/>
    <n v="100"/>
    <s v="GT"/>
    <n v="85"/>
    <s v="PASS"/>
    <x v="9"/>
  </r>
  <r>
    <s v="1-10-patient_complete_address_is_present-"/>
    <n v="171"/>
    <s v="Unity General Hospital 515"/>
    <x v="9"/>
    <n v="7"/>
    <n v="7"/>
    <n v="100"/>
    <s v="GT"/>
    <n v="85"/>
    <s v="PASS"/>
    <x v="9"/>
  </r>
  <r>
    <s v="1-11-patient_race_is_present-"/>
    <n v="171"/>
    <s v="Unity General Hospital 515"/>
    <x v="10"/>
    <n v="7"/>
    <n v="7"/>
    <n v="100"/>
    <s v="GT"/>
    <n v="95"/>
    <s v="PASS"/>
    <x v="9"/>
  </r>
  <r>
    <s v="1-12-patient_ethnicity_is_present-"/>
    <n v="171"/>
    <s v="Unity General Hospital 515"/>
    <x v="11"/>
    <n v="7"/>
    <n v="7"/>
    <n v="100"/>
    <s v="GT"/>
    <n v="95"/>
    <s v="PASS"/>
    <x v="9"/>
  </r>
  <r>
    <s v="1-13-patient_phone_number_is_present-"/>
    <n v="171"/>
    <s v="Unity General Hospital 515"/>
    <x v="12"/>
    <n v="7"/>
    <n v="7"/>
    <n v="100"/>
    <s v="GT"/>
    <n v="90"/>
    <s v="PASS"/>
    <x v="9"/>
  </r>
  <r>
    <s v="1-14-patient_email_is_present-"/>
    <n v="171"/>
    <s v="Unity General Hospital 515"/>
    <x v="13"/>
    <n v="3"/>
    <n v="7"/>
    <n v="42.86"/>
    <s v="GT"/>
    <n v="90"/>
    <s v="FAIL"/>
    <x v="9"/>
  </r>
  <r>
    <s v="1-15-mother’s_maiden_name_is_present-"/>
    <n v="171"/>
    <s v="Unity General Hospital 515"/>
    <x v="14"/>
    <n v="4"/>
    <n v="7"/>
    <n v="57.14"/>
    <s v="GT"/>
    <n v="90"/>
    <s v="FAIL"/>
    <x v="9"/>
  </r>
  <r>
    <s v="1-16-responsible_person_first_name_is_present-"/>
    <n v="171"/>
    <s v="Unity General Hospital 515"/>
    <x v="15"/>
    <n v="5"/>
    <n v="7"/>
    <n v="71.430000000000007"/>
    <s v="GT"/>
    <n v="90"/>
    <s v="FAIL"/>
    <x v="9"/>
  </r>
  <r>
    <s v="1-17-responsible_person_last_name_is_present-"/>
    <n v="171"/>
    <s v="Unity General Hospital 515"/>
    <x v="16"/>
    <n v="5"/>
    <n v="7"/>
    <n v="71.430000000000007"/>
    <s v="GT"/>
    <n v="90"/>
    <s v="FAIL"/>
    <x v="9"/>
  </r>
  <r>
    <s v="1-18-vaccine_administration_code_is_present-"/>
    <n v="171"/>
    <s v="Unity General Hospital 515"/>
    <x v="17"/>
    <n v="42"/>
    <n v="42"/>
    <n v="100"/>
    <s v="GT"/>
    <n v="99"/>
    <s v="PASS"/>
    <x v="9"/>
  </r>
  <r>
    <s v="1-19-vaccine_administration_date_is_present-"/>
    <n v="171"/>
    <s v="Unity General Hospital 515"/>
    <x v="18"/>
    <n v="42"/>
    <n v="42"/>
    <n v="100"/>
    <s v="GT"/>
    <n v="99"/>
    <s v="PASS"/>
    <x v="9"/>
  </r>
  <r>
    <s v="1-20-vaccine_information_source_(e-g-_admin/historical_indicator)_is_present-"/>
    <n v="171"/>
    <s v="Unity General Hospital 515"/>
    <x v="19"/>
    <n v="42"/>
    <n v="42"/>
    <n v="100"/>
    <s v="GT"/>
    <n v="99"/>
    <s v="PASS"/>
    <x v="9"/>
  </r>
  <r>
    <s v="1-21-vaccine_lot_number_is_present-"/>
    <n v="171"/>
    <s v="Unity General Hospital 515"/>
    <x v="20"/>
    <n v="42"/>
    <n v="42"/>
    <n v="100"/>
    <s v="GT"/>
    <n v="99"/>
    <s v="PASS"/>
    <x v="9"/>
  </r>
  <r>
    <s v="1-22-vaccine_lot_expiration_date_is_present-"/>
    <n v="171"/>
    <s v="Unity General Hospital 515"/>
    <x v="21"/>
    <n v="42"/>
    <n v="42"/>
    <n v="100"/>
    <s v="GT"/>
    <n v="99"/>
    <s v="PASS"/>
    <x v="9"/>
  </r>
  <r>
    <s v="1-23-vaccine_eligibility_code_is_present-"/>
    <n v="171"/>
    <s v="Unity General Hospital 515"/>
    <x v="22"/>
    <n v="42"/>
    <n v="42"/>
    <n v="100"/>
    <s v="GT"/>
    <n v="99"/>
    <s v="PASS"/>
    <x v="9"/>
  </r>
  <r>
    <s v="1-24-vaccine_funding_source_is_present-"/>
    <n v="171"/>
    <s v="Unity General Hospital 515"/>
    <x v="23"/>
    <n v="42"/>
    <n v="42"/>
    <n v="100"/>
    <s v="GT"/>
    <n v="99"/>
    <s v="PASS"/>
    <x v="9"/>
  </r>
  <r>
    <s v="2-1-patients_born_on_the_first_of_the_month_do_not_exceed_normal_distribution_of_birth_dates-"/>
    <n v="171"/>
    <s v="Unity General Hospital 515"/>
    <x v="24"/>
    <n v="0"/>
    <n v="7"/>
    <n v="0"/>
    <s v="LT"/>
    <n v="4"/>
    <s v="PASS"/>
    <x v="9"/>
  </r>
  <r>
    <s v="2-2-patients_born_on_the_15th_of_the_month_do_not_exceed_normal_distribution_of_birth_dates-"/>
    <n v="171"/>
    <s v="Unity General Hospital 515"/>
    <x v="25"/>
    <n v="1"/>
    <n v="7"/>
    <n v="14.29"/>
    <s v="LT"/>
    <n v="4"/>
    <s v="FAIL"/>
    <x v="9"/>
  </r>
  <r>
    <s v="2-3-patients_born_on_the_last_day_of_the_month_do_not_exceed_normal_distribution_of_birth_dates-"/>
    <n v="171"/>
    <s v="Unity General Hospital 515"/>
    <x v="26"/>
    <n v="0"/>
    <n v="7"/>
    <n v="0"/>
    <s v="LT"/>
    <n v="4"/>
    <s v="PASS"/>
    <x v="9"/>
  </r>
  <r>
    <s v="2-4-patient_has_more_vaccinations_than_expected-"/>
    <n v="171"/>
    <s v="Unity General Hospital 515"/>
    <x v="27"/>
    <n v="0"/>
    <n v="7"/>
    <n v="0"/>
    <s v="LT"/>
    <n v="1"/>
    <s v="PASS"/>
    <x v="9"/>
  </r>
  <r>
    <s v="2-5-vaccine_administration_date_is_after_vaccine_lot_expiration_date-"/>
    <n v="171"/>
    <s v="Unity General Hospital 515"/>
    <x v="28"/>
    <n v="0"/>
    <n v="42"/>
    <n v="0"/>
    <s v="LT"/>
    <n v="1"/>
    <s v="PASS"/>
    <x v="9"/>
  </r>
  <r>
    <s v="2-6-vaccine_administration_date_is_before_birth_date-"/>
    <n v="171"/>
    <s v="Unity General Hospital 515"/>
    <x v="29"/>
    <n v="0"/>
    <n v="42"/>
    <n v="0"/>
    <s v="LT"/>
    <n v="1"/>
    <s v="PASS"/>
    <x v="9"/>
  </r>
  <r>
    <s v="2-7-vaccine_administration_dates_on_the_first_day_of_the_month_do_not_exceed_normal_distribution_of_administrations_dates-"/>
    <n v="171"/>
    <s v="Unity General Hospital 515"/>
    <x v="30"/>
    <n v="0"/>
    <n v="42"/>
    <n v="0"/>
    <s v="LT"/>
    <n v="4"/>
    <s v="PASS"/>
    <x v="9"/>
  </r>
  <r>
    <s v="2-8-vaccine_administration_dates_on_the_15th_of_the_month_do_not_exceed_normal_distribution_of_administration_dates-"/>
    <n v="171"/>
    <s v="Unity General Hospital 515"/>
    <x v="31"/>
    <n v="5"/>
    <n v="42"/>
    <n v="11.9"/>
    <s v="LT"/>
    <n v="4"/>
    <s v="FAIL"/>
    <x v="9"/>
  </r>
  <r>
    <s v="2-9-vaccine_administration_dates_on_the_last_day_of_the_month_do_not_exceed_normal_distribution_of_administration_dates-"/>
    <n v="171"/>
    <s v="Unity General Hospital 515"/>
    <x v="32"/>
    <n v="0"/>
    <n v="42"/>
    <n v="0"/>
    <s v="LT"/>
    <n v="4"/>
    <s v="PASS"/>
    <x v="9"/>
  </r>
  <r>
    <s v="2-10-vaccine_administration_code_was_administered_at_an_improbable_age-"/>
    <n v="171"/>
    <s v="Unity General Hospital 515"/>
    <x v="33"/>
    <n v="0"/>
    <n v="42"/>
    <n v="0"/>
    <s v="LT"/>
    <n v="1"/>
    <s v="PASS"/>
    <x v="9"/>
  </r>
  <r>
    <s v="2-11-vaccine_administration_code_is_not_specific_for_administered_vaccination_event-"/>
    <n v="171"/>
    <s v="Unity General Hospital 515"/>
    <x v="34"/>
    <n v="0"/>
    <n v="42"/>
    <n v="0"/>
    <s v="LT"/>
    <n v="1"/>
    <s v="PASS"/>
    <x v="9"/>
  </r>
  <r>
    <s v="2-12-vaccine_lot_number_has_an_invalid_prefix-"/>
    <n v="171"/>
    <s v="Unity General Hospital 515"/>
    <x v="35"/>
    <n v="0"/>
    <n v="42"/>
    <n v="0"/>
    <s v="LT"/>
    <n v="1"/>
    <s v="PASS"/>
    <x v="9"/>
  </r>
  <r>
    <s v="2-13-vaccine_lot_number_has_an_invalid_infix-"/>
    <n v="171"/>
    <s v="Unity General Hospital 515"/>
    <x v="36"/>
    <n v="0"/>
    <n v="42"/>
    <n v="0"/>
    <s v="LT"/>
    <n v="1"/>
    <s v="PASS"/>
    <x v="9"/>
  </r>
  <r>
    <s v="2-14-vaccine_lot_number_has_an_invalid_suffix-"/>
    <n v="171"/>
    <s v="Unity General Hospital 515"/>
    <x v="37"/>
    <n v="0"/>
    <n v="42"/>
    <n v="0"/>
    <s v="LT"/>
    <n v="1"/>
    <s v="PASS"/>
    <x v="9"/>
  </r>
  <r>
    <s v="2-15-vaccine_lot_number_contains_at_least_one_invalid_character-"/>
    <n v="171"/>
    <s v="Unity General Hospital 515"/>
    <x v="38"/>
    <n v="0"/>
    <n v="42"/>
    <n v="0"/>
    <s v="LT"/>
    <n v="1"/>
    <s v="PASS"/>
    <x v="9"/>
  </r>
  <r>
    <s v="2-16-vaccine_lot_number_is_too_short-"/>
    <n v="171"/>
    <s v="Unity General Hospital 515"/>
    <x v="39"/>
    <n v="0"/>
    <n v="42"/>
    <n v="0"/>
    <s v="LT"/>
    <n v="1"/>
    <s v="PASS"/>
    <x v="9"/>
  </r>
  <r>
    <s v="2-17-vaccine_administration_code_is_unrecognized-"/>
    <n v="171"/>
    <s v="Unity General Hospital 515"/>
    <x v="40"/>
    <n v="0"/>
    <n v="42"/>
    <n v="0"/>
    <s v="LT"/>
    <n v="1"/>
    <s v="PASS"/>
    <x v="9"/>
  </r>
  <r>
    <s v="2-18-vaccine_manufacturer_is_unrecognized-"/>
    <n v="171"/>
    <s v="Unity General Hospital 515"/>
    <x v="41"/>
    <n v="0"/>
    <n v="42"/>
    <n v="0"/>
    <s v="LT"/>
    <n v="1"/>
    <s v="PASS"/>
    <x v="9"/>
  </r>
  <r>
    <s v="2-19-vaccine_administration_route_is_unrecognized-"/>
    <n v="171"/>
    <s v="Unity General Hospital 515"/>
    <x v="42"/>
    <n v="0"/>
    <n v="42"/>
    <n v="0"/>
    <s v="LT"/>
    <n v="1"/>
    <s v="PASS"/>
    <x v="9"/>
  </r>
  <r>
    <s v="2-20-vaccine_body_site_is_unrecognized-"/>
    <n v="171"/>
    <s v="Unity General Hospital 515"/>
    <x v="43"/>
    <n v="0"/>
    <n v="42"/>
    <n v="0"/>
    <s v="LT"/>
    <n v="1"/>
    <s v="PASS"/>
    <x v="9"/>
  </r>
  <r>
    <s v="2-21-vaccination_information_source_is_administered_but_appeared_to_be_historical-"/>
    <n v="171"/>
    <s v="Unity General Hospital 515"/>
    <x v="44"/>
    <n v="0"/>
    <n v="42"/>
    <n v="0"/>
    <s v="NONE"/>
    <s v="NONE"/>
    <s v="NONE"/>
    <x v="9"/>
  </r>
  <r>
    <s v="2-22-_funding_source_does_not_match_eligibility_code"/>
    <n v="171"/>
    <s v="Unity General Hospital 515"/>
    <x v="45"/>
    <n v="0"/>
    <n v="42"/>
    <n v="0"/>
    <s v="NONE"/>
    <s v="NONE"/>
    <s v="NONE"/>
    <x v="9"/>
  </r>
  <r>
    <s v="3-1-administered_vaccination_events_are_entered_into_the_iis_within_one_calendar_day_from_administration_date-"/>
    <n v="171"/>
    <s v="Unity General Hospital 515"/>
    <x v="46"/>
    <n v="39"/>
    <n v="42"/>
    <n v="92.86"/>
    <s v="GT"/>
    <n v="95"/>
    <s v="FAIL"/>
    <x v="9"/>
  </r>
  <r>
    <s v="3-2-patient_entry_into_iis_≤30_days_from_birth"/>
    <n v="171"/>
    <s v="Unity General Hospital 515"/>
    <x v="47"/>
    <n v="6"/>
    <n v="7"/>
    <n v="85.71"/>
    <s v="GT"/>
    <n v="95"/>
    <s v="FAIL"/>
    <x v="9"/>
  </r>
  <r>
    <s v="3-3-patient_entry_into_iis_30–45_days_from_birth"/>
    <n v="171"/>
    <s v="Unity General Hospital 515"/>
    <x v="48"/>
    <n v="0"/>
    <n v="7"/>
    <n v="0"/>
    <s v="LT"/>
    <n v="5"/>
    <s v="PASS"/>
    <x v="9"/>
  </r>
  <r>
    <s v="3-4-patient_entry_into_iis_45–60_days_from_birth"/>
    <n v="171"/>
    <s v="Unity General Hospital 515"/>
    <x v="49"/>
    <n v="0"/>
    <n v="7"/>
    <n v="0"/>
    <s v="LT"/>
    <n v="5"/>
    <s v="PASS"/>
    <x v="9"/>
  </r>
  <r>
    <s v="3-5-patient_entry_into_iis_&gt;_60_days_from_birth"/>
    <n v="171"/>
    <s v="Unity General Hospital 515"/>
    <x v="50"/>
    <n v="1"/>
    <n v="7"/>
    <n v="14.29"/>
    <s v="LT"/>
    <n v="5"/>
    <s v="FAIL"/>
    <x v="9"/>
  </r>
  <r>
    <s v="3-6-administered_dose_entry_into_iis_2-7_days_from_admin_date"/>
    <n v="171"/>
    <s v="Unity General Hospital 515"/>
    <x v="51"/>
    <n v="1"/>
    <n v="42"/>
    <n v="2.38"/>
    <s v="LT"/>
    <n v="5"/>
    <s v="PASS"/>
    <x v="9"/>
  </r>
  <r>
    <s v="3-7-administered_dose_entry_into_iis_8-14_days_from_admin_date"/>
    <n v="171"/>
    <s v="Unity General Hospital 515"/>
    <x v="52"/>
    <n v="0"/>
    <n v="42"/>
    <n v="0"/>
    <s v="LT"/>
    <n v="5"/>
    <s v="PASS"/>
    <x v="9"/>
  </r>
  <r>
    <s v="3-8-administered_dose_entry_into_iis_&gt;_14_days_from_admin_date"/>
    <n v="171"/>
    <s v="Unity General Hospital 515"/>
    <x v="53"/>
    <n v="2"/>
    <n v="42"/>
    <n v="4.76"/>
    <s v="LT"/>
    <n v="5"/>
    <s v="PASS"/>
    <x v="9"/>
  </r>
  <r>
    <s v="1-1-patient_first_name_is_present-"/>
    <n v="164"/>
    <s v="Unity General Hospital 66"/>
    <x v="0"/>
    <n v="3"/>
    <n v="3"/>
    <n v="100"/>
    <s v="GT"/>
    <n v="99"/>
    <s v="PASS"/>
    <x v="3"/>
  </r>
  <r>
    <s v="1-2-patient_middle_name_is_present-"/>
    <n v="164"/>
    <s v="Unity General Hospital 66"/>
    <x v="1"/>
    <n v="3"/>
    <n v="3"/>
    <n v="100"/>
    <s v="GT"/>
    <n v="75"/>
    <s v="PASS"/>
    <x v="3"/>
  </r>
  <r>
    <s v="1-3-patient_name_last_is_present-"/>
    <n v="164"/>
    <s v="Unity General Hospital 66"/>
    <x v="2"/>
    <n v="3"/>
    <n v="3"/>
    <n v="100"/>
    <s v="GT"/>
    <n v="99"/>
    <s v="PASS"/>
    <x v="3"/>
  </r>
  <r>
    <s v="1-4-patient_birth_date_is_present-_x0009_"/>
    <n v="164"/>
    <s v="Unity General Hospital 66"/>
    <x v="3"/>
    <n v="3"/>
    <n v="3"/>
    <n v="100"/>
    <s v="GT"/>
    <n v="99"/>
    <s v="PASS"/>
    <x v="3"/>
  </r>
  <r>
    <s v="1-5-patient_gender_is_present-"/>
    <n v="164"/>
    <s v="Unity General Hospital 66"/>
    <x v="4"/>
    <n v="3"/>
    <n v="3"/>
    <n v="100"/>
    <s v="GT"/>
    <n v="99"/>
    <s v="PASS"/>
    <x v="3"/>
  </r>
  <r>
    <s v="1-6-patient_address_street_is_present-"/>
    <n v="164"/>
    <s v="Unity General Hospital 66"/>
    <x v="5"/>
    <n v="3"/>
    <n v="3"/>
    <n v="100"/>
    <s v="GT"/>
    <n v="85"/>
    <s v="PASS"/>
    <x v="3"/>
  </r>
  <r>
    <s v="1-7-_patient_address_city_is_present-_x0009_"/>
    <n v="164"/>
    <s v="Unity General Hospital 66"/>
    <x v="6"/>
    <n v="3"/>
    <n v="3"/>
    <n v="100"/>
    <s v="GT"/>
    <n v="85"/>
    <s v="PASS"/>
    <x v="3"/>
  </r>
  <r>
    <s v="1-8-patient_address_state_is_present-_x0009_"/>
    <n v="164"/>
    <s v="Unity General Hospital 66"/>
    <x v="7"/>
    <n v="3"/>
    <n v="3"/>
    <n v="100"/>
    <s v="GT"/>
    <n v="85"/>
    <s v="PASS"/>
    <x v="3"/>
  </r>
  <r>
    <s v="1-9-patient_address_zip_code_is_present-_x0009_"/>
    <n v="164"/>
    <s v="Unity General Hospital 66"/>
    <x v="8"/>
    <n v="3"/>
    <n v="3"/>
    <n v="100"/>
    <s v="GT"/>
    <n v="85"/>
    <s v="PASS"/>
    <x v="3"/>
  </r>
  <r>
    <s v="1-10-patient_complete_address_is_present-"/>
    <n v="164"/>
    <s v="Unity General Hospital 66"/>
    <x v="9"/>
    <n v="3"/>
    <n v="3"/>
    <n v="100"/>
    <s v="GT"/>
    <n v="85"/>
    <s v="PASS"/>
    <x v="3"/>
  </r>
  <r>
    <s v="1-11-patient_race_is_present-"/>
    <n v="164"/>
    <s v="Unity General Hospital 66"/>
    <x v="10"/>
    <n v="3"/>
    <n v="3"/>
    <n v="100"/>
    <s v="GT"/>
    <n v="95"/>
    <s v="PASS"/>
    <x v="3"/>
  </r>
  <r>
    <s v="1-12-patient_ethnicity_is_present-"/>
    <n v="164"/>
    <s v="Unity General Hospital 66"/>
    <x v="11"/>
    <n v="3"/>
    <n v="3"/>
    <n v="100"/>
    <s v="GT"/>
    <n v="95"/>
    <s v="PASS"/>
    <x v="3"/>
  </r>
  <r>
    <s v="1-13-patient_phone_number_is_present-"/>
    <n v="164"/>
    <s v="Unity General Hospital 66"/>
    <x v="12"/>
    <n v="3"/>
    <n v="3"/>
    <n v="100"/>
    <s v="GT"/>
    <n v="90"/>
    <s v="PASS"/>
    <x v="3"/>
  </r>
  <r>
    <s v="1-14-patient_email_is_present-"/>
    <n v="164"/>
    <s v="Unity General Hospital 66"/>
    <x v="13"/>
    <n v="3"/>
    <n v="3"/>
    <n v="100"/>
    <s v="GT"/>
    <n v="90"/>
    <s v="PASS"/>
    <x v="3"/>
  </r>
  <r>
    <s v="1-15-mother’s_maiden_name_is_present-"/>
    <n v="164"/>
    <s v="Unity General Hospital 66"/>
    <x v="14"/>
    <n v="3"/>
    <n v="3"/>
    <n v="100"/>
    <s v="GT"/>
    <n v="90"/>
    <s v="PASS"/>
    <x v="3"/>
  </r>
  <r>
    <s v="1-16-responsible_person_first_name_is_present-"/>
    <n v="164"/>
    <s v="Unity General Hospital 66"/>
    <x v="15"/>
    <n v="3"/>
    <n v="3"/>
    <n v="100"/>
    <s v="GT"/>
    <n v="90"/>
    <s v="PASS"/>
    <x v="3"/>
  </r>
  <r>
    <s v="1-17-responsible_person_last_name_is_present-"/>
    <n v="164"/>
    <s v="Unity General Hospital 66"/>
    <x v="16"/>
    <n v="3"/>
    <n v="3"/>
    <n v="100"/>
    <s v="GT"/>
    <n v="90"/>
    <s v="PASS"/>
    <x v="3"/>
  </r>
  <r>
    <s v="1-18-vaccine_administration_code_is_present-"/>
    <n v="164"/>
    <s v="Unity General Hospital 66"/>
    <x v="17"/>
    <n v="3"/>
    <n v="3"/>
    <n v="100"/>
    <s v="GT"/>
    <n v="99"/>
    <s v="PASS"/>
    <x v="3"/>
  </r>
  <r>
    <s v="1-19-vaccine_administration_date_is_present-"/>
    <n v="164"/>
    <s v="Unity General Hospital 66"/>
    <x v="18"/>
    <n v="3"/>
    <n v="3"/>
    <n v="100"/>
    <s v="GT"/>
    <n v="99"/>
    <s v="PASS"/>
    <x v="3"/>
  </r>
  <r>
    <s v="1-20-vaccine_information_source_(e-g-_admin/historical_indicator)_is_present-"/>
    <n v="164"/>
    <s v="Unity General Hospital 66"/>
    <x v="19"/>
    <n v="3"/>
    <n v="3"/>
    <n v="100"/>
    <s v="GT"/>
    <n v="99"/>
    <s v="PASS"/>
    <x v="3"/>
  </r>
  <r>
    <s v="1-21-vaccine_lot_number_is_present-"/>
    <n v="164"/>
    <s v="Unity General Hospital 66"/>
    <x v="20"/>
    <n v="3"/>
    <n v="3"/>
    <n v="100"/>
    <s v="GT"/>
    <n v="99"/>
    <s v="PASS"/>
    <x v="3"/>
  </r>
  <r>
    <s v="1-22-vaccine_lot_expiration_date_is_present-"/>
    <n v="164"/>
    <s v="Unity General Hospital 66"/>
    <x v="21"/>
    <n v="3"/>
    <n v="3"/>
    <n v="100"/>
    <s v="GT"/>
    <n v="99"/>
    <s v="PASS"/>
    <x v="3"/>
  </r>
  <r>
    <s v="1-23-vaccine_eligibility_code_is_present-"/>
    <n v="164"/>
    <s v="Unity General Hospital 66"/>
    <x v="22"/>
    <n v="3"/>
    <n v="3"/>
    <n v="100"/>
    <s v="GT"/>
    <n v="99"/>
    <s v="PASS"/>
    <x v="3"/>
  </r>
  <r>
    <s v="1-24-vaccine_funding_source_is_present-"/>
    <n v="164"/>
    <s v="Unity General Hospital 66"/>
    <x v="23"/>
    <n v="3"/>
    <n v="3"/>
    <n v="100"/>
    <s v="GT"/>
    <n v="99"/>
    <s v="PASS"/>
    <x v="3"/>
  </r>
  <r>
    <s v="2-1-patients_born_on_the_first_of_the_month_do_not_exceed_normal_distribution_of_birth_dates-"/>
    <n v="164"/>
    <s v="Unity General Hospital 66"/>
    <x v="24"/>
    <n v="0"/>
    <n v="3"/>
    <n v="0"/>
    <s v="LT"/>
    <n v="4"/>
    <s v="PASS"/>
    <x v="3"/>
  </r>
  <r>
    <s v="2-2-patients_born_on_the_15th_of_the_month_do_not_exceed_normal_distribution_of_birth_dates-"/>
    <n v="164"/>
    <s v="Unity General Hospital 66"/>
    <x v="25"/>
    <n v="0"/>
    <n v="3"/>
    <n v="0"/>
    <s v="LT"/>
    <n v="4"/>
    <s v="PASS"/>
    <x v="3"/>
  </r>
  <r>
    <s v="2-3-patients_born_on_the_last_day_of_the_month_do_not_exceed_normal_distribution_of_birth_dates-"/>
    <n v="164"/>
    <s v="Unity General Hospital 66"/>
    <x v="26"/>
    <n v="0"/>
    <n v="3"/>
    <n v="0"/>
    <s v="LT"/>
    <n v="4"/>
    <s v="PASS"/>
    <x v="3"/>
  </r>
  <r>
    <s v="2-4-patient_has_more_vaccinations_than_expected-"/>
    <n v="164"/>
    <s v="Unity General Hospital 66"/>
    <x v="27"/>
    <n v="0"/>
    <n v="3"/>
    <n v="0"/>
    <s v="LT"/>
    <n v="1"/>
    <s v="PASS"/>
    <x v="3"/>
  </r>
  <r>
    <s v="2-5-vaccine_administration_date_is_after_vaccine_lot_expiration_date-"/>
    <n v="164"/>
    <s v="Unity General Hospital 66"/>
    <x v="28"/>
    <n v="0"/>
    <n v="3"/>
    <n v="0"/>
    <s v="LT"/>
    <n v="1"/>
    <s v="PASS"/>
    <x v="3"/>
  </r>
  <r>
    <s v="2-6-vaccine_administration_date_is_before_birth_date-"/>
    <n v="164"/>
    <s v="Unity General Hospital 66"/>
    <x v="29"/>
    <n v="0"/>
    <n v="3"/>
    <n v="0"/>
    <s v="LT"/>
    <n v="1"/>
    <s v="PASS"/>
    <x v="3"/>
  </r>
  <r>
    <s v="2-7-vaccine_administration_dates_on_the_first_day_of_the_month_do_not_exceed_normal_distribution_of_administrations_dates-"/>
    <n v="164"/>
    <s v="Unity General Hospital 66"/>
    <x v="30"/>
    <n v="0"/>
    <n v="3"/>
    <n v="0"/>
    <s v="LT"/>
    <n v="4"/>
    <s v="PASS"/>
    <x v="3"/>
  </r>
  <r>
    <s v="2-8-vaccine_administration_dates_on_the_15th_of_the_month_do_not_exceed_normal_distribution_of_administration_dates-"/>
    <n v="164"/>
    <s v="Unity General Hospital 66"/>
    <x v="31"/>
    <n v="0"/>
    <n v="3"/>
    <n v="0"/>
    <s v="LT"/>
    <n v="4"/>
    <s v="PASS"/>
    <x v="3"/>
  </r>
  <r>
    <s v="2-9-vaccine_administration_dates_on_the_last_day_of_the_month_do_not_exceed_normal_distribution_of_administration_dates-"/>
    <n v="164"/>
    <s v="Unity General Hospital 66"/>
    <x v="32"/>
    <n v="0"/>
    <n v="3"/>
    <n v="0"/>
    <s v="LT"/>
    <n v="4"/>
    <s v="PASS"/>
    <x v="3"/>
  </r>
  <r>
    <s v="2-10-vaccine_administration_code_was_administered_at_an_improbable_age-"/>
    <n v="164"/>
    <s v="Unity General Hospital 66"/>
    <x v="33"/>
    <n v="0"/>
    <n v="3"/>
    <n v="0"/>
    <s v="LT"/>
    <n v="1"/>
    <s v="PASS"/>
    <x v="3"/>
  </r>
  <r>
    <s v="2-11-vaccine_administration_code_is_not_specific_for_administered_vaccination_event-"/>
    <n v="164"/>
    <s v="Unity General Hospital 66"/>
    <x v="34"/>
    <n v="0"/>
    <n v="3"/>
    <n v="0"/>
    <s v="LT"/>
    <n v="1"/>
    <s v="PASS"/>
    <x v="3"/>
  </r>
  <r>
    <s v="2-12-vaccine_lot_number_has_an_invalid_prefix-"/>
    <n v="164"/>
    <s v="Unity General Hospital 66"/>
    <x v="35"/>
    <n v="0"/>
    <n v="3"/>
    <n v="0"/>
    <s v="LT"/>
    <n v="1"/>
    <s v="PASS"/>
    <x v="3"/>
  </r>
  <r>
    <s v="2-13-vaccine_lot_number_has_an_invalid_infix-"/>
    <n v="164"/>
    <s v="Unity General Hospital 66"/>
    <x v="36"/>
    <n v="0"/>
    <n v="3"/>
    <n v="0"/>
    <s v="LT"/>
    <n v="1"/>
    <s v="PASS"/>
    <x v="3"/>
  </r>
  <r>
    <s v="2-14-vaccine_lot_number_has_an_invalid_suffix-"/>
    <n v="164"/>
    <s v="Unity General Hospital 66"/>
    <x v="37"/>
    <n v="0"/>
    <n v="3"/>
    <n v="0"/>
    <s v="LT"/>
    <n v="1"/>
    <s v="PASS"/>
    <x v="3"/>
  </r>
  <r>
    <s v="2-15-vaccine_lot_number_contains_at_least_one_invalid_character-"/>
    <n v="164"/>
    <s v="Unity General Hospital 66"/>
    <x v="38"/>
    <n v="0"/>
    <n v="3"/>
    <n v="0"/>
    <s v="LT"/>
    <n v="1"/>
    <s v="PASS"/>
    <x v="3"/>
  </r>
  <r>
    <s v="2-16-vaccine_lot_number_is_too_short-"/>
    <n v="164"/>
    <s v="Unity General Hospital 66"/>
    <x v="39"/>
    <n v="0"/>
    <n v="3"/>
    <n v="0"/>
    <s v="LT"/>
    <n v="1"/>
    <s v="PASS"/>
    <x v="3"/>
  </r>
  <r>
    <s v="2-17-vaccine_administration_code_is_unrecognized-"/>
    <n v="164"/>
    <s v="Unity General Hospital 66"/>
    <x v="40"/>
    <n v="0"/>
    <n v="3"/>
    <n v="0"/>
    <s v="LT"/>
    <n v="1"/>
    <s v="PASS"/>
    <x v="3"/>
  </r>
  <r>
    <s v="2-18-vaccine_manufacturer_is_unrecognized-"/>
    <n v="164"/>
    <s v="Unity General Hospital 66"/>
    <x v="41"/>
    <n v="0"/>
    <n v="3"/>
    <n v="0"/>
    <s v="LT"/>
    <n v="1"/>
    <s v="PASS"/>
    <x v="3"/>
  </r>
  <r>
    <s v="2-19-vaccine_administration_route_is_unrecognized-"/>
    <n v="164"/>
    <s v="Unity General Hospital 66"/>
    <x v="42"/>
    <n v="0"/>
    <n v="3"/>
    <n v="0"/>
    <s v="LT"/>
    <n v="1"/>
    <s v="PASS"/>
    <x v="3"/>
  </r>
  <r>
    <s v="2-20-vaccine_body_site_is_unrecognized-"/>
    <n v="164"/>
    <s v="Unity General Hospital 66"/>
    <x v="43"/>
    <n v="0"/>
    <n v="3"/>
    <n v="0"/>
    <s v="LT"/>
    <n v="1"/>
    <s v="PASS"/>
    <x v="3"/>
  </r>
  <r>
    <s v="2-21-vaccination_information_source_is_administered_but_appeared_to_be_historical-"/>
    <n v="164"/>
    <s v="Unity General Hospital 66"/>
    <x v="44"/>
    <n v="0"/>
    <n v="3"/>
    <n v="0"/>
    <s v="NONE"/>
    <s v="NONE"/>
    <s v="NONE"/>
    <x v="3"/>
  </r>
  <r>
    <s v="2-22-_funding_source_does_not_match_eligibility_code"/>
    <n v="164"/>
    <s v="Unity General Hospital 66"/>
    <x v="45"/>
    <n v="0"/>
    <n v="3"/>
    <n v="0"/>
    <s v="NONE"/>
    <s v="NONE"/>
    <s v="NONE"/>
    <x v="3"/>
  </r>
  <r>
    <s v="3-1-administered_vaccination_events_are_entered_into_the_iis_within_one_calendar_day_from_administration_date-"/>
    <n v="164"/>
    <s v="Unity General Hospital 66"/>
    <x v="46"/>
    <n v="0"/>
    <n v="3"/>
    <n v="0"/>
    <s v="GT"/>
    <n v="95"/>
    <s v="FAIL"/>
    <x v="3"/>
  </r>
  <r>
    <s v="3-2-patient_entry_into_iis_≤30_days_from_birth"/>
    <n v="164"/>
    <s v="Unity General Hospital 66"/>
    <x v="47"/>
    <n v="3"/>
    <n v="3"/>
    <n v="100"/>
    <s v="GT"/>
    <n v="95"/>
    <s v="PASS"/>
    <x v="3"/>
  </r>
  <r>
    <s v="3-3-patient_entry_into_iis_30–45_days_from_birth"/>
    <n v="164"/>
    <s v="Unity General Hospital 66"/>
    <x v="48"/>
    <n v="0"/>
    <n v="3"/>
    <n v="0"/>
    <s v="LT"/>
    <n v="5"/>
    <s v="PASS"/>
    <x v="3"/>
  </r>
  <r>
    <s v="3-4-patient_entry_into_iis_45–60_days_from_birth"/>
    <n v="164"/>
    <s v="Unity General Hospital 66"/>
    <x v="49"/>
    <n v="0"/>
    <n v="3"/>
    <n v="0"/>
    <s v="LT"/>
    <n v="5"/>
    <s v="PASS"/>
    <x v="3"/>
  </r>
  <r>
    <s v="3-5-patient_entry_into_iis_&gt;_60_days_from_birth"/>
    <n v="164"/>
    <s v="Unity General Hospital 66"/>
    <x v="50"/>
    <n v="0"/>
    <n v="3"/>
    <n v="0"/>
    <s v="LT"/>
    <n v="5"/>
    <s v="PASS"/>
    <x v="3"/>
  </r>
  <r>
    <s v="3-6-administered_dose_entry_into_iis_2-7_days_from_admin_date"/>
    <n v="164"/>
    <s v="Unity General Hospital 66"/>
    <x v="51"/>
    <n v="0"/>
    <n v="3"/>
    <n v="0"/>
    <s v="LT"/>
    <n v="5"/>
    <s v="PASS"/>
    <x v="3"/>
  </r>
  <r>
    <s v="3-7-administered_dose_entry_into_iis_8-14_days_from_admin_date"/>
    <n v="164"/>
    <s v="Unity General Hospital 66"/>
    <x v="52"/>
    <n v="0"/>
    <n v="3"/>
    <n v="0"/>
    <s v="LT"/>
    <n v="5"/>
    <s v="PASS"/>
    <x v="3"/>
  </r>
  <r>
    <s v="3-8-administered_dose_entry_into_iis_&gt;_14_days_from_admin_date"/>
    <n v="164"/>
    <s v="Unity General Hospital 66"/>
    <x v="53"/>
    <n v="3"/>
    <n v="3"/>
    <n v="100"/>
    <s v="LT"/>
    <n v="5"/>
    <s v="FAIL"/>
    <x v="3"/>
  </r>
  <r>
    <s v="1-1-patient_first_name_is_present-"/>
    <n v="98"/>
    <s v="Unity Health Clinic 132"/>
    <x v="0"/>
    <n v="13"/>
    <n v="13"/>
    <n v="100"/>
    <s v="GT"/>
    <n v="99"/>
    <s v="PASS"/>
    <x v="4"/>
  </r>
  <r>
    <s v="1-2-patient_middle_name_is_present-"/>
    <n v="98"/>
    <s v="Unity Health Clinic 132"/>
    <x v="1"/>
    <n v="12"/>
    <n v="13"/>
    <n v="92.31"/>
    <s v="GT"/>
    <n v="75"/>
    <s v="PASS"/>
    <x v="4"/>
  </r>
  <r>
    <s v="1-3-patient_name_last_is_present-"/>
    <n v="98"/>
    <s v="Unity Health Clinic 132"/>
    <x v="2"/>
    <n v="13"/>
    <n v="13"/>
    <n v="100"/>
    <s v="GT"/>
    <n v="99"/>
    <s v="PASS"/>
    <x v="4"/>
  </r>
  <r>
    <s v="1-4-patient_birth_date_is_present-_x0009_"/>
    <n v="98"/>
    <s v="Unity Health Clinic 132"/>
    <x v="3"/>
    <n v="13"/>
    <n v="13"/>
    <n v="100"/>
    <s v="GT"/>
    <n v="99"/>
    <s v="PASS"/>
    <x v="4"/>
  </r>
  <r>
    <s v="1-5-patient_gender_is_present-"/>
    <n v="98"/>
    <s v="Unity Health Clinic 132"/>
    <x v="4"/>
    <n v="13"/>
    <n v="13"/>
    <n v="100"/>
    <s v="GT"/>
    <n v="99"/>
    <s v="PASS"/>
    <x v="4"/>
  </r>
  <r>
    <s v="1-6-patient_address_street_is_present-"/>
    <n v="98"/>
    <s v="Unity Health Clinic 132"/>
    <x v="5"/>
    <n v="13"/>
    <n v="13"/>
    <n v="100"/>
    <s v="GT"/>
    <n v="85"/>
    <s v="PASS"/>
    <x v="4"/>
  </r>
  <r>
    <s v="1-7-_patient_address_city_is_present-_x0009_"/>
    <n v="98"/>
    <s v="Unity Health Clinic 132"/>
    <x v="6"/>
    <n v="13"/>
    <n v="13"/>
    <n v="100"/>
    <s v="GT"/>
    <n v="85"/>
    <s v="PASS"/>
    <x v="4"/>
  </r>
  <r>
    <s v="1-8-patient_address_state_is_present-_x0009_"/>
    <n v="98"/>
    <s v="Unity Health Clinic 132"/>
    <x v="7"/>
    <n v="13"/>
    <n v="13"/>
    <n v="100"/>
    <s v="GT"/>
    <n v="85"/>
    <s v="PASS"/>
    <x v="4"/>
  </r>
  <r>
    <s v="1-9-patient_address_zip_code_is_present-_x0009_"/>
    <n v="98"/>
    <s v="Unity Health Clinic 132"/>
    <x v="8"/>
    <n v="13"/>
    <n v="13"/>
    <n v="100"/>
    <s v="GT"/>
    <n v="85"/>
    <s v="PASS"/>
    <x v="4"/>
  </r>
  <r>
    <s v="1-10-patient_complete_address_is_present-"/>
    <n v="98"/>
    <s v="Unity Health Clinic 132"/>
    <x v="9"/>
    <n v="13"/>
    <n v="13"/>
    <n v="100"/>
    <s v="GT"/>
    <n v="85"/>
    <s v="PASS"/>
    <x v="4"/>
  </r>
  <r>
    <s v="1-11-patient_race_is_present-"/>
    <n v="98"/>
    <s v="Unity Health Clinic 132"/>
    <x v="10"/>
    <n v="13"/>
    <n v="13"/>
    <n v="100"/>
    <s v="GT"/>
    <n v="95"/>
    <s v="PASS"/>
    <x v="4"/>
  </r>
  <r>
    <s v="1-12-patient_ethnicity_is_present-"/>
    <n v="98"/>
    <s v="Unity Health Clinic 132"/>
    <x v="11"/>
    <n v="13"/>
    <n v="13"/>
    <n v="100"/>
    <s v="GT"/>
    <n v="95"/>
    <s v="PASS"/>
    <x v="4"/>
  </r>
  <r>
    <s v="1-13-patient_phone_number_is_present-"/>
    <n v="98"/>
    <s v="Unity Health Clinic 132"/>
    <x v="12"/>
    <n v="13"/>
    <n v="13"/>
    <n v="100"/>
    <s v="GT"/>
    <n v="90"/>
    <s v="PASS"/>
    <x v="4"/>
  </r>
  <r>
    <s v="1-14-patient_email_is_present-"/>
    <n v="98"/>
    <s v="Unity Health Clinic 132"/>
    <x v="13"/>
    <n v="7"/>
    <n v="13"/>
    <n v="53.85"/>
    <s v="GT"/>
    <n v="90"/>
    <s v="FAIL"/>
    <x v="4"/>
  </r>
  <r>
    <s v="1-15-mother’s_maiden_name_is_present-"/>
    <n v="98"/>
    <s v="Unity Health Clinic 132"/>
    <x v="14"/>
    <n v="9"/>
    <n v="13"/>
    <n v="69.23"/>
    <s v="GT"/>
    <n v="90"/>
    <s v="FAIL"/>
    <x v="4"/>
  </r>
  <r>
    <s v="1-16-responsible_person_first_name_is_present-"/>
    <n v="98"/>
    <s v="Unity Health Clinic 132"/>
    <x v="15"/>
    <n v="13"/>
    <n v="13"/>
    <n v="100"/>
    <s v="GT"/>
    <n v="90"/>
    <s v="PASS"/>
    <x v="4"/>
  </r>
  <r>
    <s v="1-17-responsible_person_last_name_is_present-"/>
    <n v="98"/>
    <s v="Unity Health Clinic 132"/>
    <x v="16"/>
    <n v="13"/>
    <n v="13"/>
    <n v="100"/>
    <s v="GT"/>
    <n v="90"/>
    <s v="PASS"/>
    <x v="4"/>
  </r>
  <r>
    <s v="1-18-vaccine_administration_code_is_present-"/>
    <n v="98"/>
    <s v="Unity Health Clinic 132"/>
    <x v="17"/>
    <n v="101"/>
    <n v="101"/>
    <n v="100"/>
    <s v="GT"/>
    <n v="99"/>
    <s v="PASS"/>
    <x v="4"/>
  </r>
  <r>
    <s v="1-19-vaccine_administration_date_is_present-"/>
    <n v="98"/>
    <s v="Unity Health Clinic 132"/>
    <x v="18"/>
    <n v="101"/>
    <n v="101"/>
    <n v="100"/>
    <s v="GT"/>
    <n v="99"/>
    <s v="PASS"/>
    <x v="4"/>
  </r>
  <r>
    <s v="1-20-vaccine_information_source_(e-g-_admin/historical_indicator)_is_present-"/>
    <n v="98"/>
    <s v="Unity Health Clinic 132"/>
    <x v="19"/>
    <n v="101"/>
    <n v="101"/>
    <n v="100"/>
    <s v="GT"/>
    <n v="99"/>
    <s v="PASS"/>
    <x v="4"/>
  </r>
  <r>
    <s v="1-21-vaccine_lot_number_is_present-"/>
    <n v="98"/>
    <s v="Unity Health Clinic 132"/>
    <x v="20"/>
    <n v="101"/>
    <n v="101"/>
    <n v="100"/>
    <s v="GT"/>
    <n v="99"/>
    <s v="PASS"/>
    <x v="4"/>
  </r>
  <r>
    <s v="1-22-vaccine_lot_expiration_date_is_present-"/>
    <n v="98"/>
    <s v="Unity Health Clinic 132"/>
    <x v="21"/>
    <n v="101"/>
    <n v="101"/>
    <n v="100"/>
    <s v="GT"/>
    <n v="99"/>
    <s v="PASS"/>
    <x v="4"/>
  </r>
  <r>
    <s v="1-23-vaccine_eligibility_code_is_present-"/>
    <n v="98"/>
    <s v="Unity Health Clinic 132"/>
    <x v="22"/>
    <n v="101"/>
    <n v="101"/>
    <n v="100"/>
    <s v="GT"/>
    <n v="99"/>
    <s v="PASS"/>
    <x v="4"/>
  </r>
  <r>
    <s v="1-24-vaccine_funding_source_is_present-"/>
    <n v="98"/>
    <s v="Unity Health Clinic 132"/>
    <x v="23"/>
    <n v="101"/>
    <n v="101"/>
    <n v="100"/>
    <s v="GT"/>
    <n v="99"/>
    <s v="PASS"/>
    <x v="4"/>
  </r>
  <r>
    <s v="2-1-patients_born_on_the_first_of_the_month_do_not_exceed_normal_distribution_of_birth_dates-"/>
    <n v="98"/>
    <s v="Unity Health Clinic 132"/>
    <x v="24"/>
    <n v="2"/>
    <n v="13"/>
    <n v="15.38"/>
    <s v="LT"/>
    <n v="4"/>
    <s v="FAIL"/>
    <x v="4"/>
  </r>
  <r>
    <s v="2-2-patients_born_on_the_15th_of_the_month_do_not_exceed_normal_distribution_of_birth_dates-"/>
    <n v="98"/>
    <s v="Unity Health Clinic 132"/>
    <x v="25"/>
    <n v="0"/>
    <n v="13"/>
    <n v="0"/>
    <s v="LT"/>
    <n v="4"/>
    <s v="PASS"/>
    <x v="4"/>
  </r>
  <r>
    <s v="2-3-patients_born_on_the_last_day_of_the_month_do_not_exceed_normal_distribution_of_birth_dates-"/>
    <n v="98"/>
    <s v="Unity Health Clinic 132"/>
    <x v="26"/>
    <n v="0"/>
    <n v="13"/>
    <n v="0"/>
    <s v="LT"/>
    <n v="4"/>
    <s v="PASS"/>
    <x v="4"/>
  </r>
  <r>
    <s v="2-4-patient_has_more_vaccinations_than_expected-"/>
    <n v="98"/>
    <s v="Unity Health Clinic 132"/>
    <x v="27"/>
    <n v="0"/>
    <n v="13"/>
    <n v="0"/>
    <s v="LT"/>
    <n v="1"/>
    <s v="PASS"/>
    <x v="4"/>
  </r>
  <r>
    <s v="2-5-vaccine_administration_date_is_after_vaccine_lot_expiration_date-"/>
    <n v="98"/>
    <s v="Unity Health Clinic 132"/>
    <x v="28"/>
    <n v="0"/>
    <n v="101"/>
    <n v="0"/>
    <s v="LT"/>
    <n v="1"/>
    <s v="PASS"/>
    <x v="4"/>
  </r>
  <r>
    <s v="2-6-vaccine_administration_date_is_before_birth_date-"/>
    <n v="98"/>
    <s v="Unity Health Clinic 132"/>
    <x v="29"/>
    <n v="0"/>
    <n v="101"/>
    <n v="0"/>
    <s v="LT"/>
    <n v="1"/>
    <s v="PASS"/>
    <x v="4"/>
  </r>
  <r>
    <s v="2-7-vaccine_administration_dates_on_the_first_day_of_the_month_do_not_exceed_normal_distribution_of_administrations_dates-"/>
    <n v="98"/>
    <s v="Unity Health Clinic 132"/>
    <x v="30"/>
    <n v="1"/>
    <n v="101"/>
    <n v="0.99"/>
    <s v="LT"/>
    <n v="4"/>
    <s v="PASS"/>
    <x v="4"/>
  </r>
  <r>
    <s v="2-8-vaccine_administration_dates_on_the_15th_of_the_month_do_not_exceed_normal_distribution_of_administration_dates-"/>
    <n v="98"/>
    <s v="Unity Health Clinic 132"/>
    <x v="31"/>
    <n v="0"/>
    <n v="101"/>
    <n v="0"/>
    <s v="LT"/>
    <n v="4"/>
    <s v="PASS"/>
    <x v="4"/>
  </r>
  <r>
    <s v="2-9-vaccine_administration_dates_on_the_last_day_of_the_month_do_not_exceed_normal_distribution_of_administration_dates-"/>
    <n v="98"/>
    <s v="Unity Health Clinic 132"/>
    <x v="32"/>
    <n v="0"/>
    <n v="101"/>
    <n v="0"/>
    <s v="LT"/>
    <n v="4"/>
    <s v="PASS"/>
    <x v="4"/>
  </r>
  <r>
    <s v="2-10-vaccine_administration_code_was_administered_at_an_improbable_age-"/>
    <n v="98"/>
    <s v="Unity Health Clinic 132"/>
    <x v="33"/>
    <n v="9"/>
    <n v="101"/>
    <n v="8.91"/>
    <s v="LT"/>
    <n v="1"/>
    <s v="FAIL"/>
    <x v="4"/>
  </r>
  <r>
    <s v="2-11-vaccine_administration_code_is_not_specific_for_administered_vaccination_event-"/>
    <n v="98"/>
    <s v="Unity Health Clinic 132"/>
    <x v="34"/>
    <n v="0"/>
    <n v="101"/>
    <n v="0"/>
    <s v="LT"/>
    <n v="1"/>
    <s v="PASS"/>
    <x v="4"/>
  </r>
  <r>
    <s v="2-12-vaccine_lot_number_has_an_invalid_prefix-"/>
    <n v="98"/>
    <s v="Unity Health Clinic 132"/>
    <x v="35"/>
    <n v="0"/>
    <n v="101"/>
    <n v="0"/>
    <s v="LT"/>
    <n v="1"/>
    <s v="PASS"/>
    <x v="4"/>
  </r>
  <r>
    <s v="2-13-vaccine_lot_number_has_an_invalid_infix-"/>
    <n v="98"/>
    <s v="Unity Health Clinic 132"/>
    <x v="36"/>
    <n v="0"/>
    <n v="101"/>
    <n v="0"/>
    <s v="LT"/>
    <n v="1"/>
    <s v="PASS"/>
    <x v="4"/>
  </r>
  <r>
    <s v="2-14-vaccine_lot_number_has_an_invalid_suffix-"/>
    <n v="98"/>
    <s v="Unity Health Clinic 132"/>
    <x v="37"/>
    <n v="0"/>
    <n v="101"/>
    <n v="0"/>
    <s v="LT"/>
    <n v="1"/>
    <s v="PASS"/>
    <x v="4"/>
  </r>
  <r>
    <s v="2-15-vaccine_lot_number_contains_at_least_one_invalid_character-"/>
    <n v="98"/>
    <s v="Unity Health Clinic 132"/>
    <x v="38"/>
    <n v="0"/>
    <n v="101"/>
    <n v="0"/>
    <s v="LT"/>
    <n v="1"/>
    <s v="PASS"/>
    <x v="4"/>
  </r>
  <r>
    <s v="2-16-vaccine_lot_number_is_too_short-"/>
    <n v="98"/>
    <s v="Unity Health Clinic 132"/>
    <x v="39"/>
    <n v="0"/>
    <n v="101"/>
    <n v="0"/>
    <s v="LT"/>
    <n v="1"/>
    <s v="PASS"/>
    <x v="4"/>
  </r>
  <r>
    <s v="2-17-vaccine_administration_code_is_unrecognized-"/>
    <n v="98"/>
    <s v="Unity Health Clinic 132"/>
    <x v="40"/>
    <n v="0"/>
    <n v="101"/>
    <n v="0"/>
    <s v="LT"/>
    <n v="1"/>
    <s v="PASS"/>
    <x v="4"/>
  </r>
  <r>
    <s v="2-18-vaccine_manufacturer_is_unrecognized-"/>
    <n v="98"/>
    <s v="Unity Health Clinic 132"/>
    <x v="41"/>
    <n v="0"/>
    <n v="101"/>
    <n v="0"/>
    <s v="LT"/>
    <n v="1"/>
    <s v="PASS"/>
    <x v="4"/>
  </r>
  <r>
    <s v="2-19-vaccine_administration_route_is_unrecognized-"/>
    <n v="98"/>
    <s v="Unity Health Clinic 132"/>
    <x v="42"/>
    <n v="0"/>
    <n v="101"/>
    <n v="0"/>
    <s v="LT"/>
    <n v="1"/>
    <s v="PASS"/>
    <x v="4"/>
  </r>
  <r>
    <s v="2-20-vaccine_body_site_is_unrecognized-"/>
    <n v="98"/>
    <s v="Unity Health Clinic 132"/>
    <x v="43"/>
    <n v="0"/>
    <n v="101"/>
    <n v="0"/>
    <s v="LT"/>
    <n v="1"/>
    <s v="PASS"/>
    <x v="4"/>
  </r>
  <r>
    <s v="2-21-vaccination_information_source_is_administered_but_appeared_to_be_historical-"/>
    <n v="98"/>
    <s v="Unity Health Clinic 132"/>
    <x v="44"/>
    <n v="0"/>
    <n v="101"/>
    <n v="0"/>
    <s v="NONE"/>
    <s v="NONE"/>
    <s v="NONE"/>
    <x v="4"/>
  </r>
  <r>
    <s v="2-22-_funding_source_does_not_match_eligibility_code"/>
    <n v="98"/>
    <s v="Unity Health Clinic 132"/>
    <x v="45"/>
    <n v="4"/>
    <n v="101"/>
    <n v="3.96"/>
    <s v="NONE"/>
    <s v="NONE"/>
    <s v="NONE"/>
    <x v="4"/>
  </r>
  <r>
    <s v="3-1-administered_vaccination_events_are_entered_into_the_iis_within_one_calendar_day_from_administration_date-"/>
    <n v="98"/>
    <s v="Unity Health Clinic 132"/>
    <x v="46"/>
    <n v="96"/>
    <n v="101"/>
    <n v="95.05"/>
    <s v="GT"/>
    <n v="95"/>
    <s v="PASS"/>
    <x v="4"/>
  </r>
  <r>
    <s v="3-2-patient_entry_into_iis_≤30_days_from_birth"/>
    <n v="98"/>
    <s v="Unity Health Clinic 132"/>
    <x v="47"/>
    <n v="12"/>
    <n v="13"/>
    <n v="92.31"/>
    <s v="GT"/>
    <n v="95"/>
    <s v="FAIL"/>
    <x v="4"/>
  </r>
  <r>
    <s v="3-3-patient_entry_into_iis_30–45_days_from_birth"/>
    <n v="98"/>
    <s v="Unity Health Clinic 132"/>
    <x v="48"/>
    <n v="0"/>
    <n v="13"/>
    <n v="0"/>
    <s v="LT"/>
    <n v="5"/>
    <s v="PASS"/>
    <x v="4"/>
  </r>
  <r>
    <s v="3-4-patient_entry_into_iis_45–60_days_from_birth"/>
    <n v="98"/>
    <s v="Unity Health Clinic 132"/>
    <x v="49"/>
    <n v="0"/>
    <n v="13"/>
    <n v="0"/>
    <s v="LT"/>
    <n v="5"/>
    <s v="PASS"/>
    <x v="4"/>
  </r>
  <r>
    <s v="3-5-patient_entry_into_iis_&gt;_60_days_from_birth"/>
    <n v="98"/>
    <s v="Unity Health Clinic 132"/>
    <x v="50"/>
    <n v="1"/>
    <n v="13"/>
    <n v="7.69"/>
    <s v="LT"/>
    <n v="5"/>
    <s v="FAIL"/>
    <x v="4"/>
  </r>
  <r>
    <s v="3-6-administered_dose_entry_into_iis_2-7_days_from_admin_date"/>
    <n v="98"/>
    <s v="Unity Health Clinic 132"/>
    <x v="51"/>
    <n v="4"/>
    <n v="101"/>
    <n v="3.96"/>
    <s v="LT"/>
    <n v="5"/>
    <s v="PASS"/>
    <x v="4"/>
  </r>
  <r>
    <s v="3-7-administered_dose_entry_into_iis_8-14_days_from_admin_date"/>
    <n v="98"/>
    <s v="Unity Health Clinic 132"/>
    <x v="52"/>
    <n v="0"/>
    <n v="101"/>
    <n v="0"/>
    <s v="LT"/>
    <n v="5"/>
    <s v="PASS"/>
    <x v="4"/>
  </r>
  <r>
    <s v="3-8-administered_dose_entry_into_iis_&gt;_14_days_from_admin_date"/>
    <n v="98"/>
    <s v="Unity Health Clinic 132"/>
    <x v="53"/>
    <n v="1"/>
    <n v="101"/>
    <n v="0.99"/>
    <s v="LT"/>
    <n v="5"/>
    <s v="PASS"/>
    <x v="4"/>
  </r>
  <r>
    <s v="1-1-patient_first_name_is_present-"/>
    <n v="6"/>
    <s v="Unity Health Clinic 69"/>
    <x v="0"/>
    <n v="547"/>
    <n v="547"/>
    <n v="100"/>
    <s v="GT"/>
    <n v="99"/>
    <s v="PASS"/>
    <x v="3"/>
  </r>
  <r>
    <s v="1-2-patient_middle_name_is_present-"/>
    <n v="6"/>
    <s v="Unity Health Clinic 69"/>
    <x v="1"/>
    <n v="450"/>
    <n v="547"/>
    <n v="82.27"/>
    <s v="GT"/>
    <n v="75"/>
    <s v="PASS"/>
    <x v="3"/>
  </r>
  <r>
    <s v="1-3-patient_name_last_is_present-"/>
    <n v="6"/>
    <s v="Unity Health Clinic 69"/>
    <x v="2"/>
    <n v="547"/>
    <n v="547"/>
    <n v="100"/>
    <s v="GT"/>
    <n v="99"/>
    <s v="PASS"/>
    <x v="3"/>
  </r>
  <r>
    <s v="1-4-patient_birth_date_is_present-_x0009_"/>
    <n v="6"/>
    <s v="Unity Health Clinic 69"/>
    <x v="3"/>
    <n v="547"/>
    <n v="547"/>
    <n v="100"/>
    <s v="GT"/>
    <n v="99"/>
    <s v="PASS"/>
    <x v="3"/>
  </r>
  <r>
    <s v="1-5-patient_gender_is_present-"/>
    <n v="6"/>
    <s v="Unity Health Clinic 69"/>
    <x v="4"/>
    <n v="547"/>
    <n v="547"/>
    <n v="100"/>
    <s v="GT"/>
    <n v="99"/>
    <s v="PASS"/>
    <x v="3"/>
  </r>
  <r>
    <s v="1-6-patient_address_street_is_present-"/>
    <n v="6"/>
    <s v="Unity Health Clinic 69"/>
    <x v="5"/>
    <n v="547"/>
    <n v="547"/>
    <n v="100"/>
    <s v="GT"/>
    <n v="85"/>
    <s v="PASS"/>
    <x v="3"/>
  </r>
  <r>
    <s v="1-7-_patient_address_city_is_present-_x0009_"/>
    <n v="6"/>
    <s v="Unity Health Clinic 69"/>
    <x v="6"/>
    <n v="547"/>
    <n v="547"/>
    <n v="100"/>
    <s v="GT"/>
    <n v="85"/>
    <s v="PASS"/>
    <x v="3"/>
  </r>
  <r>
    <s v="1-8-patient_address_state_is_present-_x0009_"/>
    <n v="6"/>
    <s v="Unity Health Clinic 69"/>
    <x v="7"/>
    <n v="547"/>
    <n v="547"/>
    <n v="100"/>
    <s v="GT"/>
    <n v="85"/>
    <s v="PASS"/>
    <x v="3"/>
  </r>
  <r>
    <s v="1-9-patient_address_zip_code_is_present-_x0009_"/>
    <n v="6"/>
    <s v="Unity Health Clinic 69"/>
    <x v="8"/>
    <n v="547"/>
    <n v="547"/>
    <n v="100"/>
    <s v="GT"/>
    <n v="85"/>
    <s v="PASS"/>
    <x v="3"/>
  </r>
  <r>
    <s v="1-10-patient_complete_address_is_present-"/>
    <n v="6"/>
    <s v="Unity Health Clinic 69"/>
    <x v="9"/>
    <n v="547"/>
    <n v="547"/>
    <n v="100"/>
    <s v="GT"/>
    <n v="85"/>
    <s v="PASS"/>
    <x v="3"/>
  </r>
  <r>
    <s v="1-11-patient_race_is_present-"/>
    <n v="6"/>
    <s v="Unity Health Clinic 69"/>
    <x v="10"/>
    <n v="547"/>
    <n v="547"/>
    <n v="100"/>
    <s v="GT"/>
    <n v="95"/>
    <s v="PASS"/>
    <x v="3"/>
  </r>
  <r>
    <s v="1-12-patient_ethnicity_is_present-"/>
    <n v="6"/>
    <s v="Unity Health Clinic 69"/>
    <x v="11"/>
    <n v="547"/>
    <n v="547"/>
    <n v="100"/>
    <s v="GT"/>
    <n v="95"/>
    <s v="PASS"/>
    <x v="3"/>
  </r>
  <r>
    <s v="1-13-patient_phone_number_is_present-"/>
    <n v="6"/>
    <s v="Unity Health Clinic 69"/>
    <x v="12"/>
    <n v="544"/>
    <n v="547"/>
    <n v="99.45"/>
    <s v="GT"/>
    <n v="90"/>
    <s v="PASS"/>
    <x v="3"/>
  </r>
  <r>
    <s v="1-14-patient_email_is_present-"/>
    <n v="6"/>
    <s v="Unity Health Clinic 69"/>
    <x v="13"/>
    <n v="475"/>
    <n v="547"/>
    <n v="86.84"/>
    <s v="GT"/>
    <n v="90"/>
    <s v="FAIL"/>
    <x v="3"/>
  </r>
  <r>
    <s v="1-15-mother’s_maiden_name_is_present-"/>
    <n v="6"/>
    <s v="Unity Health Clinic 69"/>
    <x v="14"/>
    <n v="280"/>
    <n v="547"/>
    <n v="51.19"/>
    <s v="GT"/>
    <n v="90"/>
    <s v="FAIL"/>
    <x v="3"/>
  </r>
  <r>
    <s v="1-16-responsible_person_first_name_is_present-"/>
    <n v="6"/>
    <s v="Unity Health Clinic 69"/>
    <x v="15"/>
    <n v="412"/>
    <n v="547"/>
    <n v="75.319999999999993"/>
    <s v="GT"/>
    <n v="90"/>
    <s v="FAIL"/>
    <x v="3"/>
  </r>
  <r>
    <s v="1-17-responsible_person_last_name_is_present-"/>
    <n v="6"/>
    <s v="Unity Health Clinic 69"/>
    <x v="16"/>
    <n v="412"/>
    <n v="547"/>
    <n v="75.319999999999993"/>
    <s v="GT"/>
    <n v="90"/>
    <s v="FAIL"/>
    <x v="3"/>
  </r>
  <r>
    <s v="1-18-vaccine_administration_code_is_present-"/>
    <n v="6"/>
    <s v="Unity Health Clinic 69"/>
    <x v="17"/>
    <n v="4227"/>
    <n v="4227"/>
    <n v="100"/>
    <s v="GT"/>
    <n v="99"/>
    <s v="PASS"/>
    <x v="3"/>
  </r>
  <r>
    <s v="1-19-vaccine_administration_date_is_present-"/>
    <n v="6"/>
    <s v="Unity Health Clinic 69"/>
    <x v="18"/>
    <n v="4227"/>
    <n v="4227"/>
    <n v="100"/>
    <s v="GT"/>
    <n v="99"/>
    <s v="PASS"/>
    <x v="3"/>
  </r>
  <r>
    <s v="1-20-vaccine_information_source_(e-g-_admin/historical_indicator)_is_present-"/>
    <n v="6"/>
    <s v="Unity Health Clinic 69"/>
    <x v="19"/>
    <n v="4227"/>
    <n v="4227"/>
    <n v="100"/>
    <s v="GT"/>
    <n v="99"/>
    <s v="PASS"/>
    <x v="3"/>
  </r>
  <r>
    <s v="1-21-vaccine_lot_number_is_present-"/>
    <n v="6"/>
    <s v="Unity Health Clinic 69"/>
    <x v="20"/>
    <n v="4226"/>
    <n v="4226"/>
    <n v="100"/>
    <s v="GT"/>
    <n v="99"/>
    <s v="PASS"/>
    <x v="3"/>
  </r>
  <r>
    <s v="1-22-vaccine_lot_expiration_date_is_present-"/>
    <n v="6"/>
    <s v="Unity Health Clinic 69"/>
    <x v="21"/>
    <n v="4226"/>
    <n v="4226"/>
    <n v="100"/>
    <s v="GT"/>
    <n v="99"/>
    <s v="PASS"/>
    <x v="3"/>
  </r>
  <r>
    <s v="1-23-vaccine_eligibility_code_is_present-"/>
    <n v="6"/>
    <s v="Unity Health Clinic 69"/>
    <x v="22"/>
    <n v="4226"/>
    <n v="4226"/>
    <n v="100"/>
    <s v="GT"/>
    <n v="99"/>
    <s v="PASS"/>
    <x v="3"/>
  </r>
  <r>
    <s v="1-24-vaccine_funding_source_is_present-"/>
    <n v="6"/>
    <s v="Unity Health Clinic 69"/>
    <x v="23"/>
    <n v="4226"/>
    <n v="4226"/>
    <n v="100"/>
    <s v="GT"/>
    <n v="99"/>
    <s v="PASS"/>
    <x v="3"/>
  </r>
  <r>
    <s v="2-1-patients_born_on_the_first_of_the_month_do_not_exceed_normal_distribution_of_birth_dates-"/>
    <n v="6"/>
    <s v="Unity Health Clinic 69"/>
    <x v="24"/>
    <n v="14"/>
    <n v="547"/>
    <n v="2.56"/>
    <s v="LT"/>
    <n v="4"/>
    <s v="PASS"/>
    <x v="3"/>
  </r>
  <r>
    <s v="2-2-patients_born_on_the_15th_of_the_month_do_not_exceed_normal_distribution_of_birth_dates-"/>
    <n v="6"/>
    <s v="Unity Health Clinic 69"/>
    <x v="25"/>
    <n v="19"/>
    <n v="547"/>
    <n v="3.47"/>
    <s v="LT"/>
    <n v="4"/>
    <s v="PASS"/>
    <x v="3"/>
  </r>
  <r>
    <s v="2-3-patients_born_on_the_last_day_of_the_month_do_not_exceed_normal_distribution_of_birth_dates-"/>
    <n v="6"/>
    <s v="Unity Health Clinic 69"/>
    <x v="26"/>
    <n v="16"/>
    <n v="547"/>
    <n v="2.93"/>
    <s v="LT"/>
    <n v="4"/>
    <s v="PASS"/>
    <x v="3"/>
  </r>
  <r>
    <s v="2-4-patient_has_more_vaccinations_than_expected-"/>
    <n v="6"/>
    <s v="Unity Health Clinic 69"/>
    <x v="27"/>
    <n v="0"/>
    <n v="547"/>
    <n v="0"/>
    <s v="LT"/>
    <n v="1"/>
    <s v="PASS"/>
    <x v="3"/>
  </r>
  <r>
    <s v="2-5-vaccine_administration_date_is_after_vaccine_lot_expiration_date-"/>
    <n v="6"/>
    <s v="Unity Health Clinic 69"/>
    <x v="28"/>
    <n v="2"/>
    <n v="4227"/>
    <n v="0.05"/>
    <s v="LT"/>
    <n v="1"/>
    <s v="PASS"/>
    <x v="3"/>
  </r>
  <r>
    <s v="2-6-vaccine_administration_date_is_before_birth_date-"/>
    <n v="6"/>
    <s v="Unity Health Clinic 69"/>
    <x v="29"/>
    <n v="0"/>
    <n v="4227"/>
    <n v="0"/>
    <s v="LT"/>
    <n v="1"/>
    <s v="PASS"/>
    <x v="3"/>
  </r>
  <r>
    <s v="2-7-vaccine_administration_dates_on_the_first_day_of_the_month_do_not_exceed_normal_distribution_of_administrations_dates-"/>
    <n v="6"/>
    <s v="Unity Health Clinic 69"/>
    <x v="30"/>
    <n v="114"/>
    <n v="4227"/>
    <n v="2.7"/>
    <s v="LT"/>
    <n v="4"/>
    <s v="PASS"/>
    <x v="3"/>
  </r>
  <r>
    <s v="2-8-vaccine_administration_dates_on_the_15th_of_the_month_do_not_exceed_normal_distribution_of_administration_dates-"/>
    <n v="6"/>
    <s v="Unity Health Clinic 69"/>
    <x v="31"/>
    <n v="146"/>
    <n v="4227"/>
    <n v="3.45"/>
    <s v="LT"/>
    <n v="4"/>
    <s v="PASS"/>
    <x v="3"/>
  </r>
  <r>
    <s v="2-9-vaccine_administration_dates_on_the_last_day_of_the_month_do_not_exceed_normal_distribution_of_administration_dates-"/>
    <n v="6"/>
    <s v="Unity Health Clinic 69"/>
    <x v="32"/>
    <n v="135"/>
    <n v="4227"/>
    <n v="3.19"/>
    <s v="LT"/>
    <n v="4"/>
    <s v="PASS"/>
    <x v="3"/>
  </r>
  <r>
    <s v="2-10-vaccine_administration_code_was_administered_at_an_improbable_age-"/>
    <n v="6"/>
    <s v="Unity Health Clinic 69"/>
    <x v="33"/>
    <n v="0"/>
    <n v="4227"/>
    <n v="0"/>
    <s v="LT"/>
    <n v="1"/>
    <s v="PASS"/>
    <x v="3"/>
  </r>
  <r>
    <s v="2-11-vaccine_administration_code_is_not_specific_for_administered_vaccination_event-"/>
    <n v="6"/>
    <s v="Unity Health Clinic 69"/>
    <x v="34"/>
    <n v="0"/>
    <n v="4226"/>
    <n v="0"/>
    <s v="LT"/>
    <n v="1"/>
    <s v="PASS"/>
    <x v="3"/>
  </r>
  <r>
    <s v="2-12-vaccine_lot_number_has_an_invalid_prefix-"/>
    <n v="6"/>
    <s v="Unity Health Clinic 69"/>
    <x v="35"/>
    <n v="0"/>
    <n v="4226"/>
    <n v="0"/>
    <s v="LT"/>
    <n v="1"/>
    <s v="PASS"/>
    <x v="3"/>
  </r>
  <r>
    <s v="2-13-vaccine_lot_number_has_an_invalid_infix-"/>
    <n v="6"/>
    <s v="Unity Health Clinic 69"/>
    <x v="36"/>
    <n v="0"/>
    <n v="4226"/>
    <n v="0"/>
    <s v="LT"/>
    <n v="1"/>
    <s v="PASS"/>
    <x v="3"/>
  </r>
  <r>
    <s v="2-14-vaccine_lot_number_has_an_invalid_suffix-"/>
    <n v="6"/>
    <s v="Unity Health Clinic 69"/>
    <x v="37"/>
    <n v="0"/>
    <n v="4226"/>
    <n v="0"/>
    <s v="LT"/>
    <n v="1"/>
    <s v="PASS"/>
    <x v="3"/>
  </r>
  <r>
    <s v="2-15-vaccine_lot_number_contains_at_least_one_invalid_character-"/>
    <n v="6"/>
    <s v="Unity Health Clinic 69"/>
    <x v="38"/>
    <n v="0"/>
    <n v="4226"/>
    <n v="0"/>
    <s v="LT"/>
    <n v="1"/>
    <s v="PASS"/>
    <x v="3"/>
  </r>
  <r>
    <s v="2-16-vaccine_lot_number_is_too_short-"/>
    <n v="6"/>
    <s v="Unity Health Clinic 69"/>
    <x v="39"/>
    <n v="0"/>
    <n v="4226"/>
    <n v="0"/>
    <s v="LT"/>
    <n v="1"/>
    <s v="PASS"/>
    <x v="3"/>
  </r>
  <r>
    <s v="2-17-vaccine_administration_code_is_unrecognized-"/>
    <n v="6"/>
    <s v="Unity Health Clinic 69"/>
    <x v="40"/>
    <n v="0"/>
    <n v="4227"/>
    <n v="0"/>
    <s v="LT"/>
    <n v="1"/>
    <s v="PASS"/>
    <x v="3"/>
  </r>
  <r>
    <s v="2-18-vaccine_manufacturer_is_unrecognized-"/>
    <n v="6"/>
    <s v="Unity Health Clinic 69"/>
    <x v="41"/>
    <n v="2"/>
    <n v="4227"/>
    <n v="0.05"/>
    <s v="LT"/>
    <n v="1"/>
    <s v="PASS"/>
    <x v="3"/>
  </r>
  <r>
    <s v="2-19-vaccine_administration_route_is_unrecognized-"/>
    <n v="6"/>
    <s v="Unity Health Clinic 69"/>
    <x v="42"/>
    <n v="0"/>
    <n v="4226"/>
    <n v="0"/>
    <s v="LT"/>
    <n v="1"/>
    <s v="PASS"/>
    <x v="3"/>
  </r>
  <r>
    <s v="2-20-vaccine_body_site_is_unrecognized-"/>
    <n v="6"/>
    <s v="Unity Health Clinic 69"/>
    <x v="43"/>
    <n v="1"/>
    <n v="4226"/>
    <n v="0.02"/>
    <s v="LT"/>
    <n v="1"/>
    <s v="PASS"/>
    <x v="3"/>
  </r>
  <r>
    <s v="2-21-vaccination_information_source_is_administered_but_appeared_to_be_historical-"/>
    <n v="6"/>
    <s v="Unity Health Clinic 69"/>
    <x v="44"/>
    <n v="0"/>
    <n v="4226"/>
    <n v="0"/>
    <s v="NONE"/>
    <s v="NONE"/>
    <s v="NONE"/>
    <x v="3"/>
  </r>
  <r>
    <s v="2-22-_funding_source_does_not_match_eligibility_code"/>
    <n v="6"/>
    <s v="Unity Health Clinic 69"/>
    <x v="45"/>
    <n v="90"/>
    <n v="4226"/>
    <n v="2.13"/>
    <s v="NONE"/>
    <s v="NONE"/>
    <s v="NONE"/>
    <x v="3"/>
  </r>
  <r>
    <s v="3-1-administered_vaccination_events_are_entered_into_the_iis_within_one_calendar_day_from_administration_date-"/>
    <n v="6"/>
    <s v="Unity Health Clinic 69"/>
    <x v="46"/>
    <n v="4078"/>
    <n v="4226"/>
    <n v="96.5"/>
    <s v="GT"/>
    <n v="95"/>
    <s v="PASS"/>
    <x v="3"/>
  </r>
  <r>
    <s v="3-2-patient_entry_into_iis_≤30_days_from_birth"/>
    <n v="6"/>
    <s v="Unity Health Clinic 69"/>
    <x v="47"/>
    <n v="457"/>
    <n v="547"/>
    <n v="83.55"/>
    <s v="GT"/>
    <n v="95"/>
    <s v="FAIL"/>
    <x v="3"/>
  </r>
  <r>
    <s v="3-3-patient_entry_into_iis_30–45_days_from_birth"/>
    <n v="6"/>
    <s v="Unity Health Clinic 69"/>
    <x v="48"/>
    <n v="8"/>
    <n v="547"/>
    <n v="1.46"/>
    <s v="LT"/>
    <n v="5"/>
    <s v="PASS"/>
    <x v="3"/>
  </r>
  <r>
    <s v="3-4-patient_entry_into_iis_45–60_days_from_birth"/>
    <n v="6"/>
    <s v="Unity Health Clinic 69"/>
    <x v="49"/>
    <n v="6"/>
    <n v="547"/>
    <n v="1.1000000000000001"/>
    <s v="LT"/>
    <n v="5"/>
    <s v="PASS"/>
    <x v="3"/>
  </r>
  <r>
    <s v="3-5-patient_entry_into_iis_&gt;_60_days_from_birth"/>
    <n v="6"/>
    <s v="Unity Health Clinic 69"/>
    <x v="50"/>
    <n v="76"/>
    <n v="547"/>
    <n v="13.89"/>
    <s v="LT"/>
    <n v="5"/>
    <s v="FAIL"/>
    <x v="3"/>
  </r>
  <r>
    <s v="3-6-administered_dose_entry_into_iis_2-7_days_from_admin_date"/>
    <n v="6"/>
    <s v="Unity Health Clinic 69"/>
    <x v="51"/>
    <n v="20"/>
    <n v="4226"/>
    <n v="0.47"/>
    <s v="LT"/>
    <n v="5"/>
    <s v="PASS"/>
    <x v="3"/>
  </r>
  <r>
    <s v="3-7-administered_dose_entry_into_iis_8-14_days_from_admin_date"/>
    <n v="6"/>
    <s v="Unity Health Clinic 69"/>
    <x v="52"/>
    <n v="20"/>
    <n v="4226"/>
    <n v="0.47"/>
    <s v="LT"/>
    <n v="5"/>
    <s v="PASS"/>
    <x v="3"/>
  </r>
  <r>
    <s v="3-8-administered_dose_entry_into_iis_&gt;_14_days_from_admin_date"/>
    <n v="6"/>
    <s v="Unity Health Clinic 69"/>
    <x v="53"/>
    <n v="108"/>
    <n v="4226"/>
    <n v="2.56"/>
    <s v="LT"/>
    <n v="5"/>
    <s v="PASS"/>
    <x v="3"/>
  </r>
  <r>
    <s v="1-1-patient_first_name_is_present-"/>
    <n v="129"/>
    <s v="Unity Health Clinic 97"/>
    <x v="0"/>
    <n v="9"/>
    <n v="9"/>
    <n v="100"/>
    <s v="GT"/>
    <n v="99"/>
    <s v="PASS"/>
    <x v="1"/>
  </r>
  <r>
    <s v="1-2-patient_middle_name_is_present-"/>
    <n v="129"/>
    <s v="Unity Health Clinic 97"/>
    <x v="1"/>
    <n v="3"/>
    <n v="9"/>
    <n v="33.33"/>
    <s v="GT"/>
    <n v="75"/>
    <s v="FAIL"/>
    <x v="1"/>
  </r>
  <r>
    <s v="1-3-patient_name_last_is_present-"/>
    <n v="129"/>
    <s v="Unity Health Clinic 97"/>
    <x v="2"/>
    <n v="9"/>
    <n v="9"/>
    <n v="100"/>
    <s v="GT"/>
    <n v="99"/>
    <s v="PASS"/>
    <x v="1"/>
  </r>
  <r>
    <s v="1-4-patient_birth_date_is_present-_x0009_"/>
    <n v="129"/>
    <s v="Unity Health Clinic 97"/>
    <x v="3"/>
    <n v="9"/>
    <n v="9"/>
    <n v="100"/>
    <s v="GT"/>
    <n v="99"/>
    <s v="PASS"/>
    <x v="1"/>
  </r>
  <r>
    <s v="1-5-patient_gender_is_present-"/>
    <n v="129"/>
    <s v="Unity Health Clinic 97"/>
    <x v="4"/>
    <n v="9"/>
    <n v="9"/>
    <n v="100"/>
    <s v="GT"/>
    <n v="99"/>
    <s v="PASS"/>
    <x v="1"/>
  </r>
  <r>
    <s v="1-6-patient_address_street_is_present-"/>
    <n v="129"/>
    <s v="Unity Health Clinic 97"/>
    <x v="5"/>
    <n v="9"/>
    <n v="9"/>
    <n v="100"/>
    <s v="GT"/>
    <n v="85"/>
    <s v="PASS"/>
    <x v="1"/>
  </r>
  <r>
    <s v="1-7-_patient_address_city_is_present-_x0009_"/>
    <n v="129"/>
    <s v="Unity Health Clinic 97"/>
    <x v="6"/>
    <n v="9"/>
    <n v="9"/>
    <n v="100"/>
    <s v="GT"/>
    <n v="85"/>
    <s v="PASS"/>
    <x v="1"/>
  </r>
  <r>
    <s v="1-8-patient_address_state_is_present-_x0009_"/>
    <n v="129"/>
    <s v="Unity Health Clinic 97"/>
    <x v="7"/>
    <n v="9"/>
    <n v="9"/>
    <n v="100"/>
    <s v="GT"/>
    <n v="85"/>
    <s v="PASS"/>
    <x v="1"/>
  </r>
  <r>
    <s v="1-9-patient_address_zip_code_is_present-_x0009_"/>
    <n v="129"/>
    <s v="Unity Health Clinic 97"/>
    <x v="8"/>
    <n v="9"/>
    <n v="9"/>
    <n v="100"/>
    <s v="GT"/>
    <n v="85"/>
    <s v="PASS"/>
    <x v="1"/>
  </r>
  <r>
    <s v="1-10-patient_complete_address_is_present-"/>
    <n v="129"/>
    <s v="Unity Health Clinic 97"/>
    <x v="9"/>
    <n v="9"/>
    <n v="9"/>
    <n v="100"/>
    <s v="GT"/>
    <n v="85"/>
    <s v="PASS"/>
    <x v="1"/>
  </r>
  <r>
    <s v="1-11-patient_race_is_present-"/>
    <n v="129"/>
    <s v="Unity Health Clinic 97"/>
    <x v="10"/>
    <n v="9"/>
    <n v="9"/>
    <n v="100"/>
    <s v="GT"/>
    <n v="95"/>
    <s v="PASS"/>
    <x v="1"/>
  </r>
  <r>
    <s v="1-12-patient_ethnicity_is_present-"/>
    <n v="129"/>
    <s v="Unity Health Clinic 97"/>
    <x v="11"/>
    <n v="9"/>
    <n v="9"/>
    <n v="100"/>
    <s v="GT"/>
    <n v="95"/>
    <s v="PASS"/>
    <x v="1"/>
  </r>
  <r>
    <s v="1-13-patient_phone_number_is_present-"/>
    <n v="129"/>
    <s v="Unity Health Clinic 97"/>
    <x v="12"/>
    <n v="5"/>
    <n v="9"/>
    <n v="55.56"/>
    <s v="GT"/>
    <n v="90"/>
    <s v="FAIL"/>
    <x v="1"/>
  </r>
  <r>
    <s v="1-14-patient_email_is_present-"/>
    <n v="129"/>
    <s v="Unity Health Clinic 97"/>
    <x v="13"/>
    <n v="9"/>
    <n v="9"/>
    <n v="100"/>
    <s v="GT"/>
    <n v="90"/>
    <s v="PASS"/>
    <x v="1"/>
  </r>
  <r>
    <s v="1-15-mother’s_maiden_name_is_present-"/>
    <n v="129"/>
    <s v="Unity Health Clinic 97"/>
    <x v="14"/>
    <n v="6"/>
    <n v="9"/>
    <n v="66.67"/>
    <s v="GT"/>
    <n v="90"/>
    <s v="FAIL"/>
    <x v="1"/>
  </r>
  <r>
    <s v="1-16-responsible_person_first_name_is_present-"/>
    <n v="129"/>
    <s v="Unity Health Clinic 97"/>
    <x v="15"/>
    <n v="9"/>
    <n v="9"/>
    <n v="100"/>
    <s v="GT"/>
    <n v="90"/>
    <s v="PASS"/>
    <x v="1"/>
  </r>
  <r>
    <s v="1-17-responsible_person_last_name_is_present-"/>
    <n v="129"/>
    <s v="Unity Health Clinic 97"/>
    <x v="16"/>
    <n v="9"/>
    <n v="9"/>
    <n v="100"/>
    <s v="GT"/>
    <n v="90"/>
    <s v="PASS"/>
    <x v="1"/>
  </r>
  <r>
    <s v="1-18-vaccine_administration_code_is_present-"/>
    <n v="129"/>
    <s v="Unity Health Clinic 97"/>
    <x v="17"/>
    <n v="77"/>
    <n v="77"/>
    <n v="100"/>
    <s v="GT"/>
    <n v="99"/>
    <s v="PASS"/>
    <x v="1"/>
  </r>
  <r>
    <s v="1-19-vaccine_administration_date_is_present-"/>
    <n v="129"/>
    <s v="Unity Health Clinic 97"/>
    <x v="18"/>
    <n v="77"/>
    <n v="77"/>
    <n v="100"/>
    <s v="GT"/>
    <n v="99"/>
    <s v="PASS"/>
    <x v="1"/>
  </r>
  <r>
    <s v="1-20-vaccine_information_source_(e-g-_admin/historical_indicator)_is_present-"/>
    <n v="129"/>
    <s v="Unity Health Clinic 97"/>
    <x v="19"/>
    <n v="77"/>
    <n v="77"/>
    <n v="100"/>
    <s v="GT"/>
    <n v="99"/>
    <s v="PASS"/>
    <x v="1"/>
  </r>
  <r>
    <s v="1-21-vaccine_lot_number_is_present-"/>
    <n v="129"/>
    <s v="Unity Health Clinic 97"/>
    <x v="20"/>
    <n v="74"/>
    <n v="74"/>
    <n v="100"/>
    <s v="GT"/>
    <n v="99"/>
    <s v="PASS"/>
    <x v="1"/>
  </r>
  <r>
    <s v="1-22-vaccine_lot_expiration_date_is_present-"/>
    <n v="129"/>
    <s v="Unity Health Clinic 97"/>
    <x v="21"/>
    <n v="74"/>
    <n v="74"/>
    <n v="100"/>
    <s v="GT"/>
    <n v="99"/>
    <s v="PASS"/>
    <x v="1"/>
  </r>
  <r>
    <s v="1-23-vaccine_eligibility_code_is_present-"/>
    <n v="129"/>
    <s v="Unity Health Clinic 97"/>
    <x v="22"/>
    <n v="74"/>
    <n v="74"/>
    <n v="100"/>
    <s v="GT"/>
    <n v="99"/>
    <s v="PASS"/>
    <x v="1"/>
  </r>
  <r>
    <s v="1-24-vaccine_funding_source_is_present-"/>
    <n v="129"/>
    <s v="Unity Health Clinic 97"/>
    <x v="23"/>
    <n v="74"/>
    <n v="74"/>
    <n v="100"/>
    <s v="GT"/>
    <n v="99"/>
    <s v="PASS"/>
    <x v="1"/>
  </r>
  <r>
    <s v="2-1-patients_born_on_the_first_of_the_month_do_not_exceed_normal_distribution_of_birth_dates-"/>
    <n v="129"/>
    <s v="Unity Health Clinic 97"/>
    <x v="24"/>
    <n v="0"/>
    <n v="9"/>
    <n v="0"/>
    <s v="LT"/>
    <n v="4"/>
    <s v="PASS"/>
    <x v="1"/>
  </r>
  <r>
    <s v="2-2-patients_born_on_the_15th_of_the_month_do_not_exceed_normal_distribution_of_birth_dates-"/>
    <n v="129"/>
    <s v="Unity Health Clinic 97"/>
    <x v="25"/>
    <n v="0"/>
    <n v="9"/>
    <n v="0"/>
    <s v="LT"/>
    <n v="4"/>
    <s v="PASS"/>
    <x v="1"/>
  </r>
  <r>
    <s v="2-3-patients_born_on_the_last_day_of_the_month_do_not_exceed_normal_distribution_of_birth_dates-"/>
    <n v="129"/>
    <s v="Unity Health Clinic 97"/>
    <x v="26"/>
    <n v="1"/>
    <n v="9"/>
    <n v="11.11"/>
    <s v="LT"/>
    <n v="4"/>
    <s v="FAIL"/>
    <x v="1"/>
  </r>
  <r>
    <s v="2-4-patient_has_more_vaccinations_than_expected-"/>
    <n v="129"/>
    <s v="Unity Health Clinic 97"/>
    <x v="27"/>
    <n v="0"/>
    <n v="9"/>
    <n v="0"/>
    <s v="LT"/>
    <n v="1"/>
    <s v="PASS"/>
    <x v="1"/>
  </r>
  <r>
    <s v="2-5-vaccine_administration_date_is_after_vaccine_lot_expiration_date-"/>
    <n v="129"/>
    <s v="Unity Health Clinic 97"/>
    <x v="28"/>
    <n v="0"/>
    <n v="77"/>
    <n v="0"/>
    <s v="LT"/>
    <n v="1"/>
    <s v="PASS"/>
    <x v="1"/>
  </r>
  <r>
    <s v="2-6-vaccine_administration_date_is_before_birth_date-"/>
    <n v="129"/>
    <s v="Unity Health Clinic 97"/>
    <x v="29"/>
    <n v="0"/>
    <n v="77"/>
    <n v="0"/>
    <s v="LT"/>
    <n v="1"/>
    <s v="PASS"/>
    <x v="1"/>
  </r>
  <r>
    <s v="2-7-vaccine_administration_dates_on_the_first_day_of_the_month_do_not_exceed_normal_distribution_of_administrations_dates-"/>
    <n v="129"/>
    <s v="Unity Health Clinic 97"/>
    <x v="30"/>
    <n v="9"/>
    <n v="77"/>
    <n v="11.69"/>
    <s v="LT"/>
    <n v="4"/>
    <s v="FAIL"/>
    <x v="1"/>
  </r>
  <r>
    <s v="2-8-vaccine_administration_dates_on_the_15th_of_the_month_do_not_exceed_normal_distribution_of_administration_dates-"/>
    <n v="129"/>
    <s v="Unity Health Clinic 97"/>
    <x v="31"/>
    <n v="0"/>
    <n v="77"/>
    <n v="0"/>
    <s v="LT"/>
    <n v="4"/>
    <s v="PASS"/>
    <x v="1"/>
  </r>
  <r>
    <s v="2-9-vaccine_administration_dates_on_the_last_day_of_the_month_do_not_exceed_normal_distribution_of_administration_dates-"/>
    <n v="129"/>
    <s v="Unity Health Clinic 97"/>
    <x v="32"/>
    <n v="3"/>
    <n v="77"/>
    <n v="3.9"/>
    <s v="LT"/>
    <n v="4"/>
    <s v="PASS"/>
    <x v="1"/>
  </r>
  <r>
    <s v="2-10-vaccine_administration_code_was_administered_at_an_improbable_age-"/>
    <n v="129"/>
    <s v="Unity Health Clinic 97"/>
    <x v="33"/>
    <n v="0"/>
    <n v="77"/>
    <n v="0"/>
    <s v="LT"/>
    <n v="1"/>
    <s v="PASS"/>
    <x v="1"/>
  </r>
  <r>
    <s v="2-11-vaccine_administration_code_is_not_specific_for_administered_vaccination_event-"/>
    <n v="129"/>
    <s v="Unity Health Clinic 97"/>
    <x v="34"/>
    <n v="0"/>
    <n v="74"/>
    <n v="0"/>
    <s v="LT"/>
    <n v="1"/>
    <s v="PASS"/>
    <x v="1"/>
  </r>
  <r>
    <s v="2-12-vaccine_lot_number_has_an_invalid_prefix-"/>
    <n v="129"/>
    <s v="Unity Health Clinic 97"/>
    <x v="35"/>
    <n v="0"/>
    <n v="74"/>
    <n v="0"/>
    <s v="LT"/>
    <n v="1"/>
    <s v="PASS"/>
    <x v="1"/>
  </r>
  <r>
    <s v="2-13-vaccine_lot_number_has_an_invalid_infix-"/>
    <n v="129"/>
    <s v="Unity Health Clinic 97"/>
    <x v="36"/>
    <n v="0"/>
    <n v="74"/>
    <n v="0"/>
    <s v="LT"/>
    <n v="1"/>
    <s v="PASS"/>
    <x v="1"/>
  </r>
  <r>
    <s v="2-14-vaccine_lot_number_has_an_invalid_suffix-"/>
    <n v="129"/>
    <s v="Unity Health Clinic 97"/>
    <x v="37"/>
    <n v="0"/>
    <n v="74"/>
    <n v="0"/>
    <s v="LT"/>
    <n v="1"/>
    <s v="PASS"/>
    <x v="1"/>
  </r>
  <r>
    <s v="2-15-vaccine_lot_number_contains_at_least_one_invalid_character-"/>
    <n v="129"/>
    <s v="Unity Health Clinic 97"/>
    <x v="38"/>
    <n v="0"/>
    <n v="74"/>
    <n v="0"/>
    <s v="LT"/>
    <n v="1"/>
    <s v="PASS"/>
    <x v="1"/>
  </r>
  <r>
    <s v="2-16-vaccine_lot_number_is_too_short-"/>
    <n v="129"/>
    <s v="Unity Health Clinic 97"/>
    <x v="39"/>
    <n v="0"/>
    <n v="74"/>
    <n v="0"/>
    <s v="LT"/>
    <n v="1"/>
    <s v="PASS"/>
    <x v="1"/>
  </r>
  <r>
    <s v="2-17-vaccine_administration_code_is_unrecognized-"/>
    <n v="129"/>
    <s v="Unity Health Clinic 97"/>
    <x v="40"/>
    <n v="0"/>
    <n v="77"/>
    <n v="0"/>
    <s v="LT"/>
    <n v="1"/>
    <s v="PASS"/>
    <x v="1"/>
  </r>
  <r>
    <s v="2-18-vaccine_manufacturer_is_unrecognized-"/>
    <n v="129"/>
    <s v="Unity Health Clinic 97"/>
    <x v="41"/>
    <n v="0"/>
    <n v="77"/>
    <n v="0"/>
    <s v="LT"/>
    <n v="1"/>
    <s v="PASS"/>
    <x v="1"/>
  </r>
  <r>
    <s v="2-19-vaccine_administration_route_is_unrecognized-"/>
    <n v="129"/>
    <s v="Unity Health Clinic 97"/>
    <x v="42"/>
    <n v="0"/>
    <n v="74"/>
    <n v="0"/>
    <s v="LT"/>
    <n v="1"/>
    <s v="PASS"/>
    <x v="1"/>
  </r>
  <r>
    <s v="2-20-vaccine_body_site_is_unrecognized-"/>
    <n v="129"/>
    <s v="Unity Health Clinic 97"/>
    <x v="43"/>
    <n v="0"/>
    <n v="74"/>
    <n v="0"/>
    <s v="LT"/>
    <n v="1"/>
    <s v="PASS"/>
    <x v="1"/>
  </r>
  <r>
    <s v="2-21-vaccination_information_source_is_administered_but_appeared_to_be_historical-"/>
    <n v="129"/>
    <s v="Unity Health Clinic 97"/>
    <x v="44"/>
    <n v="0"/>
    <n v="74"/>
    <n v="0"/>
    <s v="NONE"/>
    <s v="NONE"/>
    <s v="NONE"/>
    <x v="1"/>
  </r>
  <r>
    <s v="2-22-_funding_source_does_not_match_eligibility_code"/>
    <n v="129"/>
    <s v="Unity Health Clinic 97"/>
    <x v="45"/>
    <n v="0"/>
    <n v="74"/>
    <n v="0"/>
    <s v="NONE"/>
    <s v="NONE"/>
    <s v="NONE"/>
    <x v="1"/>
  </r>
  <r>
    <s v="3-1-administered_vaccination_events_are_entered_into_the_iis_within_one_calendar_day_from_administration_date-"/>
    <n v="129"/>
    <s v="Unity Health Clinic 97"/>
    <x v="46"/>
    <n v="63"/>
    <n v="74"/>
    <n v="85.14"/>
    <s v="GT"/>
    <n v="95"/>
    <s v="FAIL"/>
    <x v="1"/>
  </r>
  <r>
    <s v="3-2-patient_entry_into_iis_≤30_days_from_birth"/>
    <n v="129"/>
    <s v="Unity Health Clinic 97"/>
    <x v="47"/>
    <n v="7"/>
    <n v="9"/>
    <n v="77.78"/>
    <s v="GT"/>
    <n v="95"/>
    <s v="FAIL"/>
    <x v="1"/>
  </r>
  <r>
    <s v="3-3-patient_entry_into_iis_30–45_days_from_birth"/>
    <n v="129"/>
    <s v="Unity Health Clinic 97"/>
    <x v="48"/>
    <n v="1"/>
    <n v="9"/>
    <n v="11.11"/>
    <s v="LT"/>
    <n v="5"/>
    <s v="FAIL"/>
    <x v="1"/>
  </r>
  <r>
    <s v="3-4-patient_entry_into_iis_45–60_days_from_birth"/>
    <n v="129"/>
    <s v="Unity Health Clinic 97"/>
    <x v="49"/>
    <n v="1"/>
    <n v="9"/>
    <n v="11.11"/>
    <s v="LT"/>
    <n v="5"/>
    <s v="FAIL"/>
    <x v="1"/>
  </r>
  <r>
    <s v="3-5-patient_entry_into_iis_&gt;_60_days_from_birth"/>
    <n v="129"/>
    <s v="Unity Health Clinic 97"/>
    <x v="50"/>
    <n v="0"/>
    <n v="9"/>
    <n v="0"/>
    <s v="LT"/>
    <n v="5"/>
    <s v="PASS"/>
    <x v="1"/>
  </r>
  <r>
    <s v="3-6-administered_dose_entry_into_iis_2-7_days_from_admin_date"/>
    <n v="129"/>
    <s v="Unity Health Clinic 97"/>
    <x v="51"/>
    <n v="0"/>
    <n v="74"/>
    <n v="0"/>
    <s v="LT"/>
    <n v="5"/>
    <s v="PASS"/>
    <x v="1"/>
  </r>
  <r>
    <s v="3-7-administered_dose_entry_into_iis_8-14_days_from_admin_date"/>
    <n v="129"/>
    <s v="Unity Health Clinic 97"/>
    <x v="52"/>
    <n v="2"/>
    <n v="74"/>
    <n v="2.7"/>
    <s v="LT"/>
    <n v="5"/>
    <s v="PASS"/>
    <x v="1"/>
  </r>
  <r>
    <s v="3-8-administered_dose_entry_into_iis_&gt;_14_days_from_admin_date"/>
    <n v="129"/>
    <s v="Unity Health Clinic 97"/>
    <x v="53"/>
    <n v="9"/>
    <n v="74"/>
    <n v="12.16"/>
    <s v="LT"/>
    <n v="5"/>
    <s v="FAIL"/>
    <x v="1"/>
  </r>
  <r>
    <s v="1-1-patient_first_name_is_present-"/>
    <n v="39"/>
    <s v="Unity Medical Center 22"/>
    <x v="0"/>
    <n v="178"/>
    <n v="178"/>
    <n v="100"/>
    <s v="GT"/>
    <n v="99"/>
    <s v="PASS"/>
    <x v="6"/>
  </r>
  <r>
    <s v="1-2-patient_middle_name_is_present-"/>
    <n v="39"/>
    <s v="Unity Medical Center 22"/>
    <x v="1"/>
    <n v="167"/>
    <n v="178"/>
    <n v="93.82"/>
    <s v="GT"/>
    <n v="75"/>
    <s v="PASS"/>
    <x v="6"/>
  </r>
  <r>
    <s v="1-3-patient_name_last_is_present-"/>
    <n v="39"/>
    <s v="Unity Medical Center 22"/>
    <x v="2"/>
    <n v="178"/>
    <n v="178"/>
    <n v="100"/>
    <s v="GT"/>
    <n v="99"/>
    <s v="PASS"/>
    <x v="6"/>
  </r>
  <r>
    <s v="1-4-patient_birth_date_is_present-_x0009_"/>
    <n v="39"/>
    <s v="Unity Medical Center 22"/>
    <x v="3"/>
    <n v="178"/>
    <n v="178"/>
    <n v="100"/>
    <s v="GT"/>
    <n v="99"/>
    <s v="PASS"/>
    <x v="6"/>
  </r>
  <r>
    <s v="1-5-patient_gender_is_present-"/>
    <n v="39"/>
    <s v="Unity Medical Center 22"/>
    <x v="4"/>
    <n v="178"/>
    <n v="178"/>
    <n v="100"/>
    <s v="GT"/>
    <n v="99"/>
    <s v="PASS"/>
    <x v="6"/>
  </r>
  <r>
    <s v="1-6-patient_address_street_is_present-"/>
    <n v="39"/>
    <s v="Unity Medical Center 22"/>
    <x v="5"/>
    <n v="178"/>
    <n v="178"/>
    <n v="100"/>
    <s v="GT"/>
    <n v="85"/>
    <s v="PASS"/>
    <x v="6"/>
  </r>
  <r>
    <s v="1-7-_patient_address_city_is_present-_x0009_"/>
    <n v="39"/>
    <s v="Unity Medical Center 22"/>
    <x v="6"/>
    <n v="178"/>
    <n v="178"/>
    <n v="100"/>
    <s v="GT"/>
    <n v="85"/>
    <s v="PASS"/>
    <x v="6"/>
  </r>
  <r>
    <s v="1-8-patient_address_state_is_present-_x0009_"/>
    <n v="39"/>
    <s v="Unity Medical Center 22"/>
    <x v="7"/>
    <n v="178"/>
    <n v="178"/>
    <n v="100"/>
    <s v="GT"/>
    <n v="85"/>
    <s v="PASS"/>
    <x v="6"/>
  </r>
  <r>
    <s v="1-9-patient_address_zip_code_is_present-_x0009_"/>
    <n v="39"/>
    <s v="Unity Medical Center 22"/>
    <x v="8"/>
    <n v="178"/>
    <n v="178"/>
    <n v="100"/>
    <s v="GT"/>
    <n v="85"/>
    <s v="PASS"/>
    <x v="6"/>
  </r>
  <r>
    <s v="1-10-patient_complete_address_is_present-"/>
    <n v="39"/>
    <s v="Unity Medical Center 22"/>
    <x v="9"/>
    <n v="178"/>
    <n v="178"/>
    <n v="100"/>
    <s v="GT"/>
    <n v="85"/>
    <s v="PASS"/>
    <x v="6"/>
  </r>
  <r>
    <s v="1-11-patient_race_is_present-"/>
    <n v="39"/>
    <s v="Unity Medical Center 22"/>
    <x v="10"/>
    <n v="178"/>
    <n v="178"/>
    <n v="100"/>
    <s v="GT"/>
    <n v="95"/>
    <s v="PASS"/>
    <x v="6"/>
  </r>
  <r>
    <s v="1-12-patient_ethnicity_is_present-"/>
    <n v="39"/>
    <s v="Unity Medical Center 22"/>
    <x v="11"/>
    <n v="178"/>
    <n v="178"/>
    <n v="100"/>
    <s v="GT"/>
    <n v="95"/>
    <s v="PASS"/>
    <x v="6"/>
  </r>
  <r>
    <s v="1-13-patient_phone_number_is_present-"/>
    <n v="39"/>
    <s v="Unity Medical Center 22"/>
    <x v="12"/>
    <n v="177"/>
    <n v="178"/>
    <n v="99.44"/>
    <s v="GT"/>
    <n v="90"/>
    <s v="PASS"/>
    <x v="6"/>
  </r>
  <r>
    <s v="1-14-patient_email_is_present-"/>
    <n v="39"/>
    <s v="Unity Medical Center 22"/>
    <x v="13"/>
    <n v="40"/>
    <n v="178"/>
    <n v="22.47"/>
    <s v="GT"/>
    <n v="90"/>
    <s v="FAIL"/>
    <x v="6"/>
  </r>
  <r>
    <s v="1-15-mother’s_maiden_name_is_present-"/>
    <n v="39"/>
    <s v="Unity Medical Center 22"/>
    <x v="14"/>
    <n v="80"/>
    <n v="178"/>
    <n v="44.94"/>
    <s v="GT"/>
    <n v="90"/>
    <s v="FAIL"/>
    <x v="6"/>
  </r>
  <r>
    <s v="1-16-responsible_person_first_name_is_present-"/>
    <n v="39"/>
    <s v="Unity Medical Center 22"/>
    <x v="15"/>
    <n v="121"/>
    <n v="178"/>
    <n v="67.98"/>
    <s v="GT"/>
    <n v="90"/>
    <s v="FAIL"/>
    <x v="6"/>
  </r>
  <r>
    <s v="1-17-responsible_person_last_name_is_present-"/>
    <n v="39"/>
    <s v="Unity Medical Center 22"/>
    <x v="16"/>
    <n v="121"/>
    <n v="178"/>
    <n v="67.98"/>
    <s v="GT"/>
    <n v="90"/>
    <s v="FAIL"/>
    <x v="6"/>
  </r>
  <r>
    <s v="1-18-vaccine_administration_code_is_present-"/>
    <n v="39"/>
    <s v="Unity Medical Center 22"/>
    <x v="17"/>
    <n v="1842"/>
    <n v="1842"/>
    <n v="100"/>
    <s v="GT"/>
    <n v="99"/>
    <s v="PASS"/>
    <x v="6"/>
  </r>
  <r>
    <s v="1-19-vaccine_administration_date_is_present-"/>
    <n v="39"/>
    <s v="Unity Medical Center 22"/>
    <x v="18"/>
    <n v="1842"/>
    <n v="1842"/>
    <n v="100"/>
    <s v="GT"/>
    <n v="99"/>
    <s v="PASS"/>
    <x v="6"/>
  </r>
  <r>
    <s v="1-20-vaccine_information_source_(e-g-_admin/historical_indicator)_is_present-"/>
    <n v="39"/>
    <s v="Unity Medical Center 22"/>
    <x v="19"/>
    <n v="1842"/>
    <n v="1842"/>
    <n v="100"/>
    <s v="GT"/>
    <n v="99"/>
    <s v="PASS"/>
    <x v="6"/>
  </r>
  <r>
    <s v="1-21-vaccine_lot_number_is_present-"/>
    <n v="39"/>
    <s v="Unity Medical Center 22"/>
    <x v="20"/>
    <n v="1842"/>
    <n v="1842"/>
    <n v="100"/>
    <s v="GT"/>
    <n v="99"/>
    <s v="PASS"/>
    <x v="6"/>
  </r>
  <r>
    <s v="1-22-vaccine_lot_expiration_date_is_present-"/>
    <n v="39"/>
    <s v="Unity Medical Center 22"/>
    <x v="21"/>
    <n v="1842"/>
    <n v="1842"/>
    <n v="100"/>
    <s v="GT"/>
    <n v="99"/>
    <s v="PASS"/>
    <x v="6"/>
  </r>
  <r>
    <s v="1-23-vaccine_eligibility_code_is_present-"/>
    <n v="39"/>
    <s v="Unity Medical Center 22"/>
    <x v="22"/>
    <n v="1842"/>
    <n v="1842"/>
    <n v="100"/>
    <s v="GT"/>
    <n v="99"/>
    <s v="PASS"/>
    <x v="6"/>
  </r>
  <r>
    <s v="1-24-vaccine_funding_source_is_present-"/>
    <n v="39"/>
    <s v="Unity Medical Center 22"/>
    <x v="23"/>
    <n v="1842"/>
    <n v="1842"/>
    <n v="100"/>
    <s v="GT"/>
    <n v="99"/>
    <s v="PASS"/>
    <x v="6"/>
  </r>
  <r>
    <s v="2-1-patients_born_on_the_first_of_the_month_do_not_exceed_normal_distribution_of_birth_dates-"/>
    <n v="39"/>
    <s v="Unity Medical Center 22"/>
    <x v="24"/>
    <n v="2"/>
    <n v="178"/>
    <n v="1.1200000000000001"/>
    <s v="LT"/>
    <n v="4"/>
    <s v="PASS"/>
    <x v="6"/>
  </r>
  <r>
    <s v="2-2-patients_born_on_the_15th_of_the_month_do_not_exceed_normal_distribution_of_birth_dates-"/>
    <n v="39"/>
    <s v="Unity Medical Center 22"/>
    <x v="25"/>
    <n v="4"/>
    <n v="178"/>
    <n v="2.25"/>
    <s v="LT"/>
    <n v="4"/>
    <s v="PASS"/>
    <x v="6"/>
  </r>
  <r>
    <s v="2-3-patients_born_on_the_last_day_of_the_month_do_not_exceed_normal_distribution_of_birth_dates-"/>
    <n v="39"/>
    <s v="Unity Medical Center 22"/>
    <x v="26"/>
    <n v="12"/>
    <n v="178"/>
    <n v="6.74"/>
    <s v="LT"/>
    <n v="4"/>
    <s v="FAIL"/>
    <x v="6"/>
  </r>
  <r>
    <s v="2-4-patient_has_more_vaccinations_than_expected-"/>
    <n v="39"/>
    <s v="Unity Medical Center 22"/>
    <x v="27"/>
    <n v="0"/>
    <n v="178"/>
    <n v="0"/>
    <s v="LT"/>
    <n v="1"/>
    <s v="PASS"/>
    <x v="6"/>
  </r>
  <r>
    <s v="2-5-vaccine_administration_date_is_after_vaccine_lot_expiration_date-"/>
    <n v="39"/>
    <s v="Unity Medical Center 22"/>
    <x v="28"/>
    <n v="0"/>
    <n v="1842"/>
    <n v="0"/>
    <s v="LT"/>
    <n v="1"/>
    <s v="PASS"/>
    <x v="6"/>
  </r>
  <r>
    <s v="2-6-vaccine_administration_date_is_before_birth_date-"/>
    <n v="39"/>
    <s v="Unity Medical Center 22"/>
    <x v="29"/>
    <n v="0"/>
    <n v="1842"/>
    <n v="0"/>
    <s v="LT"/>
    <n v="1"/>
    <s v="PASS"/>
    <x v="6"/>
  </r>
  <r>
    <s v="2-7-vaccine_administration_dates_on_the_first_day_of_the_month_do_not_exceed_normal_distribution_of_administrations_dates-"/>
    <n v="39"/>
    <s v="Unity Medical Center 22"/>
    <x v="30"/>
    <n v="26"/>
    <n v="1842"/>
    <n v="1.41"/>
    <s v="LT"/>
    <n v="4"/>
    <s v="PASS"/>
    <x v="6"/>
  </r>
  <r>
    <s v="2-8-vaccine_administration_dates_on_the_15th_of_the_month_do_not_exceed_normal_distribution_of_administration_dates-"/>
    <n v="39"/>
    <s v="Unity Medical Center 22"/>
    <x v="31"/>
    <n v="38"/>
    <n v="1842"/>
    <n v="2.06"/>
    <s v="LT"/>
    <n v="4"/>
    <s v="PASS"/>
    <x v="6"/>
  </r>
  <r>
    <s v="2-9-vaccine_administration_dates_on_the_last_day_of_the_month_do_not_exceed_normal_distribution_of_administration_dates-"/>
    <n v="39"/>
    <s v="Unity Medical Center 22"/>
    <x v="32"/>
    <n v="70"/>
    <n v="1842"/>
    <n v="3.8"/>
    <s v="LT"/>
    <n v="4"/>
    <s v="PASS"/>
    <x v="6"/>
  </r>
  <r>
    <s v="2-10-vaccine_administration_code_was_administered_at_an_improbable_age-"/>
    <n v="39"/>
    <s v="Unity Medical Center 22"/>
    <x v="33"/>
    <n v="2"/>
    <n v="1842"/>
    <n v="0.11"/>
    <s v="LT"/>
    <n v="1"/>
    <s v="PASS"/>
    <x v="6"/>
  </r>
  <r>
    <s v="2-11-vaccine_administration_code_is_not_specific_for_administered_vaccination_event-"/>
    <n v="39"/>
    <s v="Unity Medical Center 22"/>
    <x v="34"/>
    <n v="0"/>
    <n v="1842"/>
    <n v="0"/>
    <s v="LT"/>
    <n v="1"/>
    <s v="PASS"/>
    <x v="6"/>
  </r>
  <r>
    <s v="2-12-vaccine_lot_number_has_an_invalid_prefix-"/>
    <n v="39"/>
    <s v="Unity Medical Center 22"/>
    <x v="35"/>
    <n v="0"/>
    <n v="1842"/>
    <n v="0"/>
    <s v="LT"/>
    <n v="1"/>
    <s v="PASS"/>
    <x v="6"/>
  </r>
  <r>
    <s v="2-13-vaccine_lot_number_has_an_invalid_infix-"/>
    <n v="39"/>
    <s v="Unity Medical Center 22"/>
    <x v="36"/>
    <n v="0"/>
    <n v="1842"/>
    <n v="0"/>
    <s v="LT"/>
    <n v="1"/>
    <s v="PASS"/>
    <x v="6"/>
  </r>
  <r>
    <s v="2-14-vaccine_lot_number_has_an_invalid_suffix-"/>
    <n v="39"/>
    <s v="Unity Medical Center 22"/>
    <x v="37"/>
    <n v="0"/>
    <n v="1842"/>
    <n v="0"/>
    <s v="LT"/>
    <n v="1"/>
    <s v="PASS"/>
    <x v="6"/>
  </r>
  <r>
    <s v="2-15-vaccine_lot_number_contains_at_least_one_invalid_character-"/>
    <n v="39"/>
    <s v="Unity Medical Center 22"/>
    <x v="38"/>
    <n v="0"/>
    <n v="1842"/>
    <n v="0"/>
    <s v="LT"/>
    <n v="1"/>
    <s v="PASS"/>
    <x v="6"/>
  </r>
  <r>
    <s v="2-16-vaccine_lot_number_is_too_short-"/>
    <n v="39"/>
    <s v="Unity Medical Center 22"/>
    <x v="39"/>
    <n v="0"/>
    <n v="1842"/>
    <n v="0"/>
    <s v="LT"/>
    <n v="1"/>
    <s v="PASS"/>
    <x v="6"/>
  </r>
  <r>
    <s v="2-17-vaccine_administration_code_is_unrecognized-"/>
    <n v="39"/>
    <s v="Unity Medical Center 22"/>
    <x v="40"/>
    <n v="0"/>
    <n v="1842"/>
    <n v="0"/>
    <s v="LT"/>
    <n v="1"/>
    <s v="PASS"/>
    <x v="6"/>
  </r>
  <r>
    <s v="2-18-vaccine_manufacturer_is_unrecognized-"/>
    <n v="39"/>
    <s v="Unity Medical Center 22"/>
    <x v="41"/>
    <n v="0"/>
    <n v="1842"/>
    <n v="0"/>
    <s v="LT"/>
    <n v="1"/>
    <s v="PASS"/>
    <x v="6"/>
  </r>
  <r>
    <s v="2-19-vaccine_administration_route_is_unrecognized-"/>
    <n v="39"/>
    <s v="Unity Medical Center 22"/>
    <x v="42"/>
    <n v="0"/>
    <n v="1842"/>
    <n v="0"/>
    <s v="LT"/>
    <n v="1"/>
    <s v="PASS"/>
    <x v="6"/>
  </r>
  <r>
    <s v="2-20-vaccine_body_site_is_unrecognized-"/>
    <n v="39"/>
    <s v="Unity Medical Center 22"/>
    <x v="43"/>
    <n v="0"/>
    <n v="1842"/>
    <n v="0"/>
    <s v="LT"/>
    <n v="1"/>
    <s v="PASS"/>
    <x v="6"/>
  </r>
  <r>
    <s v="2-21-vaccination_information_source_is_administered_but_appeared_to_be_historical-"/>
    <n v="39"/>
    <s v="Unity Medical Center 22"/>
    <x v="44"/>
    <n v="0"/>
    <n v="1842"/>
    <n v="0"/>
    <s v="NONE"/>
    <s v="NONE"/>
    <s v="NONE"/>
    <x v="6"/>
  </r>
  <r>
    <s v="2-22-_funding_source_does_not_match_eligibility_code"/>
    <n v="39"/>
    <s v="Unity Medical Center 22"/>
    <x v="45"/>
    <n v="35"/>
    <n v="1842"/>
    <n v="1.9"/>
    <s v="NONE"/>
    <s v="NONE"/>
    <s v="NONE"/>
    <x v="6"/>
  </r>
  <r>
    <s v="3-1-administered_vaccination_events_are_entered_into_the_iis_within_one_calendar_day_from_administration_date-"/>
    <n v="39"/>
    <s v="Unity Medical Center 22"/>
    <x v="46"/>
    <n v="1777"/>
    <n v="1842"/>
    <n v="96.47"/>
    <s v="GT"/>
    <n v="95"/>
    <s v="PASS"/>
    <x v="6"/>
  </r>
  <r>
    <s v="3-2-patient_entry_into_iis_≤30_days_from_birth"/>
    <n v="39"/>
    <s v="Unity Medical Center 22"/>
    <x v="47"/>
    <n v="170"/>
    <n v="178"/>
    <n v="95.51"/>
    <s v="GT"/>
    <n v="95"/>
    <s v="PASS"/>
    <x v="6"/>
  </r>
  <r>
    <s v="3-3-patient_entry_into_iis_30–45_days_from_birth"/>
    <n v="39"/>
    <s v="Unity Medical Center 22"/>
    <x v="48"/>
    <n v="0"/>
    <n v="178"/>
    <n v="0"/>
    <s v="LT"/>
    <n v="5"/>
    <s v="PASS"/>
    <x v="6"/>
  </r>
  <r>
    <s v="3-4-patient_entry_into_iis_45–60_days_from_birth"/>
    <n v="39"/>
    <s v="Unity Medical Center 22"/>
    <x v="49"/>
    <n v="0"/>
    <n v="178"/>
    <n v="0"/>
    <s v="LT"/>
    <n v="5"/>
    <s v="PASS"/>
    <x v="6"/>
  </r>
  <r>
    <s v="3-5-patient_entry_into_iis_&gt;_60_days_from_birth"/>
    <n v="39"/>
    <s v="Unity Medical Center 22"/>
    <x v="50"/>
    <n v="8"/>
    <n v="178"/>
    <n v="4.49"/>
    <s v="LT"/>
    <n v="5"/>
    <s v="PASS"/>
    <x v="6"/>
  </r>
  <r>
    <s v="3-6-administered_dose_entry_into_iis_2-7_days_from_admin_date"/>
    <n v="39"/>
    <s v="Unity Medical Center 22"/>
    <x v="51"/>
    <n v="14"/>
    <n v="1842"/>
    <n v="0.76"/>
    <s v="LT"/>
    <n v="5"/>
    <s v="PASS"/>
    <x v="6"/>
  </r>
  <r>
    <s v="3-7-administered_dose_entry_into_iis_8-14_days_from_admin_date"/>
    <n v="39"/>
    <s v="Unity Medical Center 22"/>
    <x v="52"/>
    <n v="0"/>
    <n v="1842"/>
    <n v="0"/>
    <s v="LT"/>
    <n v="5"/>
    <s v="PASS"/>
    <x v="6"/>
  </r>
  <r>
    <s v="3-8-administered_dose_entry_into_iis_&gt;_14_days_from_admin_date"/>
    <n v="39"/>
    <s v="Unity Medical Center 22"/>
    <x v="53"/>
    <n v="51"/>
    <n v="1842"/>
    <n v="2.77"/>
    <s v="LT"/>
    <n v="5"/>
    <s v="PASS"/>
    <x v="6"/>
  </r>
  <r>
    <s v="1-1-patient_first_name_is_present-"/>
    <n v="72"/>
    <s v="Unity Medical Center 41"/>
    <x v="0"/>
    <n v="51"/>
    <n v="51"/>
    <n v="100"/>
    <s v="GT"/>
    <n v="99"/>
    <s v="PASS"/>
    <x v="6"/>
  </r>
  <r>
    <s v="1-2-patient_middle_name_is_present-"/>
    <n v="72"/>
    <s v="Unity Medical Center 41"/>
    <x v="1"/>
    <n v="46"/>
    <n v="51"/>
    <n v="90.2"/>
    <s v="GT"/>
    <n v="75"/>
    <s v="PASS"/>
    <x v="6"/>
  </r>
  <r>
    <s v="1-3-patient_name_last_is_present-"/>
    <n v="72"/>
    <s v="Unity Medical Center 41"/>
    <x v="2"/>
    <n v="51"/>
    <n v="51"/>
    <n v="100"/>
    <s v="GT"/>
    <n v="99"/>
    <s v="PASS"/>
    <x v="6"/>
  </r>
  <r>
    <s v="1-4-patient_birth_date_is_present-_x0009_"/>
    <n v="72"/>
    <s v="Unity Medical Center 41"/>
    <x v="3"/>
    <n v="51"/>
    <n v="51"/>
    <n v="100"/>
    <s v="GT"/>
    <n v="99"/>
    <s v="PASS"/>
    <x v="6"/>
  </r>
  <r>
    <s v="1-5-patient_gender_is_present-"/>
    <n v="72"/>
    <s v="Unity Medical Center 41"/>
    <x v="4"/>
    <n v="51"/>
    <n v="51"/>
    <n v="100"/>
    <s v="GT"/>
    <n v="99"/>
    <s v="PASS"/>
    <x v="6"/>
  </r>
  <r>
    <s v="1-6-patient_address_street_is_present-"/>
    <n v="72"/>
    <s v="Unity Medical Center 41"/>
    <x v="5"/>
    <n v="51"/>
    <n v="51"/>
    <n v="100"/>
    <s v="GT"/>
    <n v="85"/>
    <s v="PASS"/>
    <x v="6"/>
  </r>
  <r>
    <s v="1-7-_patient_address_city_is_present-_x0009_"/>
    <n v="72"/>
    <s v="Unity Medical Center 41"/>
    <x v="6"/>
    <n v="51"/>
    <n v="51"/>
    <n v="100"/>
    <s v="GT"/>
    <n v="85"/>
    <s v="PASS"/>
    <x v="6"/>
  </r>
  <r>
    <s v="1-8-patient_address_state_is_present-_x0009_"/>
    <n v="72"/>
    <s v="Unity Medical Center 41"/>
    <x v="7"/>
    <n v="51"/>
    <n v="51"/>
    <n v="100"/>
    <s v="GT"/>
    <n v="85"/>
    <s v="PASS"/>
    <x v="6"/>
  </r>
  <r>
    <s v="1-9-patient_address_zip_code_is_present-_x0009_"/>
    <n v="72"/>
    <s v="Unity Medical Center 41"/>
    <x v="8"/>
    <n v="51"/>
    <n v="51"/>
    <n v="100"/>
    <s v="GT"/>
    <n v="85"/>
    <s v="PASS"/>
    <x v="6"/>
  </r>
  <r>
    <s v="1-10-patient_complete_address_is_present-"/>
    <n v="72"/>
    <s v="Unity Medical Center 41"/>
    <x v="9"/>
    <n v="51"/>
    <n v="51"/>
    <n v="100"/>
    <s v="GT"/>
    <n v="85"/>
    <s v="PASS"/>
    <x v="6"/>
  </r>
  <r>
    <s v="1-11-patient_race_is_present-"/>
    <n v="72"/>
    <s v="Unity Medical Center 41"/>
    <x v="10"/>
    <n v="51"/>
    <n v="51"/>
    <n v="100"/>
    <s v="GT"/>
    <n v="95"/>
    <s v="PASS"/>
    <x v="6"/>
  </r>
  <r>
    <s v="1-12-patient_ethnicity_is_present-"/>
    <n v="72"/>
    <s v="Unity Medical Center 41"/>
    <x v="11"/>
    <n v="51"/>
    <n v="51"/>
    <n v="100"/>
    <s v="GT"/>
    <n v="95"/>
    <s v="PASS"/>
    <x v="6"/>
  </r>
  <r>
    <s v="1-13-patient_phone_number_is_present-"/>
    <n v="72"/>
    <s v="Unity Medical Center 41"/>
    <x v="12"/>
    <n v="50"/>
    <n v="51"/>
    <n v="98.04"/>
    <s v="GT"/>
    <n v="90"/>
    <s v="PASS"/>
    <x v="6"/>
  </r>
  <r>
    <s v="1-14-patient_email_is_present-"/>
    <n v="72"/>
    <s v="Unity Medical Center 41"/>
    <x v="13"/>
    <n v="21"/>
    <n v="51"/>
    <n v="41.18"/>
    <s v="GT"/>
    <n v="90"/>
    <s v="FAIL"/>
    <x v="6"/>
  </r>
  <r>
    <s v="1-15-mother’s_maiden_name_is_present-"/>
    <n v="72"/>
    <s v="Unity Medical Center 41"/>
    <x v="14"/>
    <n v="21"/>
    <n v="51"/>
    <n v="41.18"/>
    <s v="GT"/>
    <n v="90"/>
    <s v="FAIL"/>
    <x v="6"/>
  </r>
  <r>
    <s v="1-16-responsible_person_first_name_is_present-"/>
    <n v="72"/>
    <s v="Unity Medical Center 41"/>
    <x v="15"/>
    <n v="29"/>
    <n v="51"/>
    <n v="56.86"/>
    <s v="GT"/>
    <n v="90"/>
    <s v="FAIL"/>
    <x v="6"/>
  </r>
  <r>
    <s v="1-17-responsible_person_last_name_is_present-"/>
    <n v="72"/>
    <s v="Unity Medical Center 41"/>
    <x v="16"/>
    <n v="30"/>
    <n v="51"/>
    <n v="58.82"/>
    <s v="GT"/>
    <n v="90"/>
    <s v="FAIL"/>
    <x v="6"/>
  </r>
  <r>
    <s v="1-18-vaccine_administration_code_is_present-"/>
    <n v="72"/>
    <s v="Unity Medical Center 41"/>
    <x v="17"/>
    <n v="234"/>
    <n v="234"/>
    <n v="100"/>
    <s v="GT"/>
    <n v="99"/>
    <s v="PASS"/>
    <x v="6"/>
  </r>
  <r>
    <s v="1-19-vaccine_administration_date_is_present-"/>
    <n v="72"/>
    <s v="Unity Medical Center 41"/>
    <x v="18"/>
    <n v="234"/>
    <n v="234"/>
    <n v="100"/>
    <s v="GT"/>
    <n v="99"/>
    <s v="PASS"/>
    <x v="6"/>
  </r>
  <r>
    <s v="1-20-vaccine_information_source_(e-g-_admin/historical_indicator)_is_present-"/>
    <n v="72"/>
    <s v="Unity Medical Center 41"/>
    <x v="19"/>
    <n v="234"/>
    <n v="234"/>
    <n v="100"/>
    <s v="GT"/>
    <n v="99"/>
    <s v="PASS"/>
    <x v="6"/>
  </r>
  <r>
    <s v="1-21-vaccine_lot_number_is_present-"/>
    <n v="72"/>
    <s v="Unity Medical Center 41"/>
    <x v="20"/>
    <n v="234"/>
    <n v="234"/>
    <n v="100"/>
    <s v="GT"/>
    <n v="99"/>
    <s v="PASS"/>
    <x v="6"/>
  </r>
  <r>
    <s v="1-22-vaccine_lot_expiration_date_is_present-"/>
    <n v="72"/>
    <s v="Unity Medical Center 41"/>
    <x v="21"/>
    <n v="234"/>
    <n v="234"/>
    <n v="100"/>
    <s v="GT"/>
    <n v="99"/>
    <s v="PASS"/>
    <x v="6"/>
  </r>
  <r>
    <s v="1-23-vaccine_eligibility_code_is_present-"/>
    <n v="72"/>
    <s v="Unity Medical Center 41"/>
    <x v="22"/>
    <n v="234"/>
    <n v="234"/>
    <n v="100"/>
    <s v="GT"/>
    <n v="99"/>
    <s v="PASS"/>
    <x v="6"/>
  </r>
  <r>
    <s v="1-24-vaccine_funding_source_is_present-"/>
    <n v="72"/>
    <s v="Unity Medical Center 41"/>
    <x v="23"/>
    <n v="234"/>
    <n v="234"/>
    <n v="100"/>
    <s v="GT"/>
    <n v="99"/>
    <s v="PASS"/>
    <x v="6"/>
  </r>
  <r>
    <s v="2-1-patients_born_on_the_first_of_the_month_do_not_exceed_normal_distribution_of_birth_dates-"/>
    <n v="72"/>
    <s v="Unity Medical Center 41"/>
    <x v="24"/>
    <n v="2"/>
    <n v="51"/>
    <n v="3.92"/>
    <s v="LT"/>
    <n v="4"/>
    <s v="PASS"/>
    <x v="6"/>
  </r>
  <r>
    <s v="2-2-patients_born_on_the_15th_of_the_month_do_not_exceed_normal_distribution_of_birth_dates-"/>
    <n v="72"/>
    <s v="Unity Medical Center 41"/>
    <x v="25"/>
    <n v="1"/>
    <n v="51"/>
    <n v="1.96"/>
    <s v="LT"/>
    <n v="4"/>
    <s v="PASS"/>
    <x v="6"/>
  </r>
  <r>
    <s v="2-3-patients_born_on_the_last_day_of_the_month_do_not_exceed_normal_distribution_of_birth_dates-"/>
    <n v="72"/>
    <s v="Unity Medical Center 41"/>
    <x v="26"/>
    <n v="0"/>
    <n v="51"/>
    <n v="0"/>
    <s v="LT"/>
    <n v="4"/>
    <s v="PASS"/>
    <x v="6"/>
  </r>
  <r>
    <s v="2-4-patient_has_more_vaccinations_than_expected-"/>
    <n v="72"/>
    <s v="Unity Medical Center 41"/>
    <x v="27"/>
    <n v="0"/>
    <n v="51"/>
    <n v="0"/>
    <s v="LT"/>
    <n v="1"/>
    <s v="PASS"/>
    <x v="6"/>
  </r>
  <r>
    <s v="2-5-vaccine_administration_date_is_after_vaccine_lot_expiration_date-"/>
    <n v="72"/>
    <s v="Unity Medical Center 41"/>
    <x v="28"/>
    <n v="0"/>
    <n v="234"/>
    <n v="0"/>
    <s v="LT"/>
    <n v="1"/>
    <s v="PASS"/>
    <x v="6"/>
  </r>
  <r>
    <s v="2-6-vaccine_administration_date_is_before_birth_date-"/>
    <n v="72"/>
    <s v="Unity Medical Center 41"/>
    <x v="29"/>
    <n v="0"/>
    <n v="234"/>
    <n v="0"/>
    <s v="LT"/>
    <n v="1"/>
    <s v="PASS"/>
    <x v="6"/>
  </r>
  <r>
    <s v="2-7-vaccine_administration_dates_on_the_first_day_of_the_month_do_not_exceed_normal_distribution_of_administrations_dates-"/>
    <n v="72"/>
    <s v="Unity Medical Center 41"/>
    <x v="30"/>
    <n v="7"/>
    <n v="234"/>
    <n v="2.99"/>
    <s v="LT"/>
    <n v="4"/>
    <s v="PASS"/>
    <x v="6"/>
  </r>
  <r>
    <s v="2-8-vaccine_administration_dates_on_the_15th_of_the_month_do_not_exceed_normal_distribution_of_administration_dates-"/>
    <n v="72"/>
    <s v="Unity Medical Center 41"/>
    <x v="31"/>
    <n v="15"/>
    <n v="234"/>
    <n v="6.41"/>
    <s v="LT"/>
    <n v="4"/>
    <s v="FAIL"/>
    <x v="6"/>
  </r>
  <r>
    <s v="2-9-vaccine_administration_dates_on_the_last_day_of_the_month_do_not_exceed_normal_distribution_of_administration_dates-"/>
    <n v="72"/>
    <s v="Unity Medical Center 41"/>
    <x v="32"/>
    <n v="6"/>
    <n v="234"/>
    <n v="2.56"/>
    <s v="LT"/>
    <n v="4"/>
    <s v="PASS"/>
    <x v="6"/>
  </r>
  <r>
    <s v="2-10-vaccine_administration_code_was_administered_at_an_improbable_age-"/>
    <n v="72"/>
    <s v="Unity Medical Center 41"/>
    <x v="33"/>
    <n v="1"/>
    <n v="234"/>
    <n v="0.43"/>
    <s v="LT"/>
    <n v="1"/>
    <s v="PASS"/>
    <x v="6"/>
  </r>
  <r>
    <s v="2-11-vaccine_administration_code_is_not_specific_for_administered_vaccination_event-"/>
    <n v="72"/>
    <s v="Unity Medical Center 41"/>
    <x v="34"/>
    <n v="0"/>
    <n v="234"/>
    <n v="0"/>
    <s v="LT"/>
    <n v="1"/>
    <s v="PASS"/>
    <x v="6"/>
  </r>
  <r>
    <s v="2-12-vaccine_lot_number_has_an_invalid_prefix-"/>
    <n v="72"/>
    <s v="Unity Medical Center 41"/>
    <x v="35"/>
    <n v="0"/>
    <n v="234"/>
    <n v="0"/>
    <s v="LT"/>
    <n v="1"/>
    <s v="PASS"/>
    <x v="6"/>
  </r>
  <r>
    <s v="2-13-vaccine_lot_number_has_an_invalid_infix-"/>
    <n v="72"/>
    <s v="Unity Medical Center 41"/>
    <x v="36"/>
    <n v="0"/>
    <n v="234"/>
    <n v="0"/>
    <s v="LT"/>
    <n v="1"/>
    <s v="PASS"/>
    <x v="6"/>
  </r>
  <r>
    <s v="2-14-vaccine_lot_number_has_an_invalid_suffix-"/>
    <n v="72"/>
    <s v="Unity Medical Center 41"/>
    <x v="37"/>
    <n v="0"/>
    <n v="234"/>
    <n v="0"/>
    <s v="LT"/>
    <n v="1"/>
    <s v="PASS"/>
    <x v="6"/>
  </r>
  <r>
    <s v="2-15-vaccine_lot_number_contains_at_least_one_invalid_character-"/>
    <n v="72"/>
    <s v="Unity Medical Center 41"/>
    <x v="38"/>
    <n v="0"/>
    <n v="234"/>
    <n v="0"/>
    <s v="LT"/>
    <n v="1"/>
    <s v="PASS"/>
    <x v="6"/>
  </r>
  <r>
    <s v="2-16-vaccine_lot_number_is_too_short-"/>
    <n v="72"/>
    <s v="Unity Medical Center 41"/>
    <x v="39"/>
    <n v="0"/>
    <n v="234"/>
    <n v="0"/>
    <s v="LT"/>
    <n v="1"/>
    <s v="PASS"/>
    <x v="6"/>
  </r>
  <r>
    <s v="2-17-vaccine_administration_code_is_unrecognized-"/>
    <n v="72"/>
    <s v="Unity Medical Center 41"/>
    <x v="40"/>
    <n v="0"/>
    <n v="234"/>
    <n v="0"/>
    <s v="LT"/>
    <n v="1"/>
    <s v="PASS"/>
    <x v="6"/>
  </r>
  <r>
    <s v="2-18-vaccine_manufacturer_is_unrecognized-"/>
    <n v="72"/>
    <s v="Unity Medical Center 41"/>
    <x v="41"/>
    <n v="0"/>
    <n v="234"/>
    <n v="0"/>
    <s v="LT"/>
    <n v="1"/>
    <s v="PASS"/>
    <x v="6"/>
  </r>
  <r>
    <s v="2-19-vaccine_administration_route_is_unrecognized-"/>
    <n v="72"/>
    <s v="Unity Medical Center 41"/>
    <x v="42"/>
    <n v="0"/>
    <n v="234"/>
    <n v="0"/>
    <s v="LT"/>
    <n v="1"/>
    <s v="PASS"/>
    <x v="6"/>
  </r>
  <r>
    <s v="2-20-vaccine_body_site_is_unrecognized-"/>
    <n v="72"/>
    <s v="Unity Medical Center 41"/>
    <x v="43"/>
    <n v="0"/>
    <n v="234"/>
    <n v="0"/>
    <s v="LT"/>
    <n v="1"/>
    <s v="PASS"/>
    <x v="6"/>
  </r>
  <r>
    <s v="2-21-vaccination_information_source_is_administered_but_appeared_to_be_historical-"/>
    <n v="72"/>
    <s v="Unity Medical Center 41"/>
    <x v="44"/>
    <n v="0"/>
    <n v="234"/>
    <n v="0"/>
    <s v="NONE"/>
    <s v="NONE"/>
    <s v="NONE"/>
    <x v="6"/>
  </r>
  <r>
    <s v="2-22-_funding_source_does_not_match_eligibility_code"/>
    <n v="72"/>
    <s v="Unity Medical Center 41"/>
    <x v="45"/>
    <n v="4"/>
    <n v="234"/>
    <n v="1.71"/>
    <s v="NONE"/>
    <s v="NONE"/>
    <s v="NONE"/>
    <x v="6"/>
  </r>
  <r>
    <s v="3-1-administered_vaccination_events_are_entered_into_the_iis_within_one_calendar_day_from_administration_date-"/>
    <n v="72"/>
    <s v="Unity Medical Center 41"/>
    <x v="46"/>
    <n v="230"/>
    <n v="234"/>
    <n v="98.29"/>
    <s v="GT"/>
    <n v="95"/>
    <s v="PASS"/>
    <x v="6"/>
  </r>
  <r>
    <s v="3-2-patient_entry_into_iis_≤30_days_from_birth"/>
    <n v="72"/>
    <s v="Unity Medical Center 41"/>
    <x v="47"/>
    <n v="37"/>
    <n v="51"/>
    <n v="72.55"/>
    <s v="GT"/>
    <n v="95"/>
    <s v="FAIL"/>
    <x v="6"/>
  </r>
  <r>
    <s v="3-3-patient_entry_into_iis_30–45_days_from_birth"/>
    <n v="72"/>
    <s v="Unity Medical Center 41"/>
    <x v="48"/>
    <n v="0"/>
    <n v="51"/>
    <n v="0"/>
    <s v="LT"/>
    <n v="5"/>
    <s v="PASS"/>
    <x v="6"/>
  </r>
  <r>
    <s v="3-4-patient_entry_into_iis_45–60_days_from_birth"/>
    <n v="72"/>
    <s v="Unity Medical Center 41"/>
    <x v="49"/>
    <n v="1"/>
    <n v="51"/>
    <n v="1.96"/>
    <s v="LT"/>
    <n v="5"/>
    <s v="PASS"/>
    <x v="6"/>
  </r>
  <r>
    <s v="3-5-patient_entry_into_iis_&gt;_60_days_from_birth"/>
    <n v="72"/>
    <s v="Unity Medical Center 41"/>
    <x v="50"/>
    <n v="13"/>
    <n v="51"/>
    <n v="25.49"/>
    <s v="LT"/>
    <n v="5"/>
    <s v="FAIL"/>
    <x v="6"/>
  </r>
  <r>
    <s v="3-6-administered_dose_entry_into_iis_2-7_days_from_admin_date"/>
    <n v="72"/>
    <s v="Unity Medical Center 41"/>
    <x v="51"/>
    <n v="4"/>
    <n v="234"/>
    <n v="1.71"/>
    <s v="LT"/>
    <n v="5"/>
    <s v="PASS"/>
    <x v="6"/>
  </r>
  <r>
    <s v="3-7-administered_dose_entry_into_iis_8-14_days_from_admin_date"/>
    <n v="72"/>
    <s v="Unity Medical Center 41"/>
    <x v="52"/>
    <n v="0"/>
    <n v="234"/>
    <n v="0"/>
    <s v="LT"/>
    <n v="5"/>
    <s v="PASS"/>
    <x v="6"/>
  </r>
  <r>
    <s v="3-8-administered_dose_entry_into_iis_&gt;_14_days_from_admin_date"/>
    <n v="72"/>
    <s v="Unity Medical Center 41"/>
    <x v="53"/>
    <n v="0"/>
    <n v="234"/>
    <n v="0"/>
    <s v="LT"/>
    <n v="5"/>
    <s v="PASS"/>
    <x v="6"/>
  </r>
  <r>
    <s v="1-1-patient_first_name_is_present-"/>
    <n v="31"/>
    <s v="Unity Urgent Care 156"/>
    <x v="0"/>
    <n v="193"/>
    <n v="193"/>
    <n v="100"/>
    <s v="GT"/>
    <n v="99"/>
    <s v="PASS"/>
    <x v="0"/>
  </r>
  <r>
    <s v="1-2-patient_middle_name_is_present-"/>
    <n v="31"/>
    <s v="Unity Urgent Care 156"/>
    <x v="1"/>
    <n v="132"/>
    <n v="193"/>
    <n v="68.39"/>
    <s v="GT"/>
    <n v="75"/>
    <s v="FAIL"/>
    <x v="0"/>
  </r>
  <r>
    <s v="1-3-patient_name_last_is_present-"/>
    <n v="31"/>
    <s v="Unity Urgent Care 156"/>
    <x v="2"/>
    <n v="193"/>
    <n v="193"/>
    <n v="100"/>
    <s v="GT"/>
    <n v="99"/>
    <s v="PASS"/>
    <x v="0"/>
  </r>
  <r>
    <s v="1-4-patient_birth_date_is_present-_x0009_"/>
    <n v="31"/>
    <s v="Unity Urgent Care 156"/>
    <x v="3"/>
    <n v="193"/>
    <n v="193"/>
    <n v="100"/>
    <s v="GT"/>
    <n v="99"/>
    <s v="PASS"/>
    <x v="0"/>
  </r>
  <r>
    <s v="1-5-patient_gender_is_present-"/>
    <n v="31"/>
    <s v="Unity Urgent Care 156"/>
    <x v="4"/>
    <n v="193"/>
    <n v="193"/>
    <n v="100"/>
    <s v="GT"/>
    <n v="99"/>
    <s v="PASS"/>
    <x v="0"/>
  </r>
  <r>
    <s v="1-6-patient_address_street_is_present-"/>
    <n v="31"/>
    <s v="Unity Urgent Care 156"/>
    <x v="5"/>
    <n v="193"/>
    <n v="193"/>
    <n v="100"/>
    <s v="GT"/>
    <n v="85"/>
    <s v="PASS"/>
    <x v="0"/>
  </r>
  <r>
    <s v="1-7-_patient_address_city_is_present-_x0009_"/>
    <n v="31"/>
    <s v="Unity Urgent Care 156"/>
    <x v="6"/>
    <n v="193"/>
    <n v="193"/>
    <n v="100"/>
    <s v="GT"/>
    <n v="85"/>
    <s v="PASS"/>
    <x v="0"/>
  </r>
  <r>
    <s v="1-8-patient_address_state_is_present-_x0009_"/>
    <n v="31"/>
    <s v="Unity Urgent Care 156"/>
    <x v="7"/>
    <n v="193"/>
    <n v="193"/>
    <n v="100"/>
    <s v="GT"/>
    <n v="85"/>
    <s v="PASS"/>
    <x v="0"/>
  </r>
  <r>
    <s v="1-9-patient_address_zip_code_is_present-_x0009_"/>
    <n v="31"/>
    <s v="Unity Urgent Care 156"/>
    <x v="8"/>
    <n v="192"/>
    <n v="193"/>
    <n v="99.48"/>
    <s v="GT"/>
    <n v="85"/>
    <s v="PASS"/>
    <x v="0"/>
  </r>
  <r>
    <s v="1-10-patient_complete_address_is_present-"/>
    <n v="31"/>
    <s v="Unity Urgent Care 156"/>
    <x v="9"/>
    <n v="192"/>
    <n v="193"/>
    <n v="99.48"/>
    <s v="GT"/>
    <n v="85"/>
    <s v="PASS"/>
    <x v="0"/>
  </r>
  <r>
    <s v="1-11-patient_race_is_present-"/>
    <n v="31"/>
    <s v="Unity Urgent Care 156"/>
    <x v="10"/>
    <n v="193"/>
    <n v="193"/>
    <n v="100"/>
    <s v="GT"/>
    <n v="95"/>
    <s v="PASS"/>
    <x v="0"/>
  </r>
  <r>
    <s v="1-12-patient_ethnicity_is_present-"/>
    <n v="31"/>
    <s v="Unity Urgent Care 156"/>
    <x v="11"/>
    <n v="193"/>
    <n v="193"/>
    <n v="100"/>
    <s v="GT"/>
    <n v="95"/>
    <s v="PASS"/>
    <x v="0"/>
  </r>
  <r>
    <s v="1-13-patient_phone_number_is_present-"/>
    <n v="31"/>
    <s v="Unity Urgent Care 156"/>
    <x v="12"/>
    <n v="187"/>
    <n v="193"/>
    <n v="96.89"/>
    <s v="GT"/>
    <n v="90"/>
    <s v="PASS"/>
    <x v="0"/>
  </r>
  <r>
    <s v="1-14-patient_email_is_present-"/>
    <n v="31"/>
    <s v="Unity Urgent Care 156"/>
    <x v="13"/>
    <n v="83"/>
    <n v="193"/>
    <n v="43.01"/>
    <s v="GT"/>
    <n v="90"/>
    <s v="FAIL"/>
    <x v="0"/>
  </r>
  <r>
    <s v="1-15-mother’s_maiden_name_is_present-"/>
    <n v="31"/>
    <s v="Unity Urgent Care 156"/>
    <x v="14"/>
    <n v="93"/>
    <n v="193"/>
    <n v="48.19"/>
    <s v="GT"/>
    <n v="90"/>
    <s v="FAIL"/>
    <x v="0"/>
  </r>
  <r>
    <s v="1-16-responsible_person_first_name_is_present-"/>
    <n v="31"/>
    <s v="Unity Urgent Care 156"/>
    <x v="15"/>
    <n v="104"/>
    <n v="193"/>
    <n v="53.89"/>
    <s v="GT"/>
    <n v="90"/>
    <s v="FAIL"/>
    <x v="0"/>
  </r>
  <r>
    <s v="1-17-responsible_person_last_name_is_present-"/>
    <n v="31"/>
    <s v="Unity Urgent Care 156"/>
    <x v="16"/>
    <n v="104"/>
    <n v="193"/>
    <n v="53.89"/>
    <s v="GT"/>
    <n v="90"/>
    <s v="FAIL"/>
    <x v="0"/>
  </r>
  <r>
    <s v="1-18-vaccine_administration_code_is_present-"/>
    <n v="31"/>
    <s v="Unity Urgent Care 156"/>
    <x v="17"/>
    <n v="1769"/>
    <n v="1769"/>
    <n v="100"/>
    <s v="GT"/>
    <n v="99"/>
    <s v="PASS"/>
    <x v="0"/>
  </r>
  <r>
    <s v="1-19-vaccine_administration_date_is_present-"/>
    <n v="31"/>
    <s v="Unity Urgent Care 156"/>
    <x v="18"/>
    <n v="1769"/>
    <n v="1769"/>
    <n v="100"/>
    <s v="GT"/>
    <n v="99"/>
    <s v="PASS"/>
    <x v="0"/>
  </r>
  <r>
    <s v="1-20-vaccine_information_source_(e-g-_admin/historical_indicator)_is_present-"/>
    <n v="31"/>
    <s v="Unity Urgent Care 156"/>
    <x v="19"/>
    <n v="1769"/>
    <n v="1769"/>
    <n v="100"/>
    <s v="GT"/>
    <n v="99"/>
    <s v="PASS"/>
    <x v="0"/>
  </r>
  <r>
    <s v="1-21-vaccine_lot_number_is_present-"/>
    <n v="31"/>
    <s v="Unity Urgent Care 156"/>
    <x v="20"/>
    <n v="1769"/>
    <n v="1769"/>
    <n v="100"/>
    <s v="GT"/>
    <n v="99"/>
    <s v="PASS"/>
    <x v="0"/>
  </r>
  <r>
    <s v="1-22-vaccine_lot_expiration_date_is_present-"/>
    <n v="31"/>
    <s v="Unity Urgent Care 156"/>
    <x v="21"/>
    <n v="1769"/>
    <n v="1769"/>
    <n v="100"/>
    <s v="GT"/>
    <n v="99"/>
    <s v="PASS"/>
    <x v="0"/>
  </r>
  <r>
    <s v="1-23-vaccine_eligibility_code_is_present-"/>
    <n v="31"/>
    <s v="Unity Urgent Care 156"/>
    <x v="22"/>
    <n v="1769"/>
    <n v="1769"/>
    <n v="100"/>
    <s v="GT"/>
    <n v="99"/>
    <s v="PASS"/>
    <x v="0"/>
  </r>
  <r>
    <s v="1-24-vaccine_funding_source_is_present-"/>
    <n v="31"/>
    <s v="Unity Urgent Care 156"/>
    <x v="23"/>
    <n v="1769"/>
    <n v="1769"/>
    <n v="100"/>
    <s v="GT"/>
    <n v="99"/>
    <s v="PASS"/>
    <x v="0"/>
  </r>
  <r>
    <s v="2-1-patients_born_on_the_first_of_the_month_do_not_exceed_normal_distribution_of_birth_dates-"/>
    <n v="31"/>
    <s v="Unity Urgent Care 156"/>
    <x v="24"/>
    <n v="5"/>
    <n v="193"/>
    <n v="2.59"/>
    <s v="LT"/>
    <n v="4"/>
    <s v="PASS"/>
    <x v="0"/>
  </r>
  <r>
    <s v="2-2-patients_born_on_the_15th_of_the_month_do_not_exceed_normal_distribution_of_birth_dates-"/>
    <n v="31"/>
    <s v="Unity Urgent Care 156"/>
    <x v="25"/>
    <n v="3"/>
    <n v="193"/>
    <n v="1.55"/>
    <s v="LT"/>
    <n v="4"/>
    <s v="PASS"/>
    <x v="0"/>
  </r>
  <r>
    <s v="2-3-patients_born_on_the_last_day_of_the_month_do_not_exceed_normal_distribution_of_birth_dates-"/>
    <n v="31"/>
    <s v="Unity Urgent Care 156"/>
    <x v="26"/>
    <n v="9"/>
    <n v="193"/>
    <n v="4.66"/>
    <s v="LT"/>
    <n v="4"/>
    <s v="FAIL"/>
    <x v="0"/>
  </r>
  <r>
    <s v="2-4-patient_has_more_vaccinations_than_expected-"/>
    <n v="31"/>
    <s v="Unity Urgent Care 156"/>
    <x v="27"/>
    <n v="0"/>
    <n v="193"/>
    <n v="0"/>
    <s v="LT"/>
    <n v="1"/>
    <s v="PASS"/>
    <x v="0"/>
  </r>
  <r>
    <s v="2-5-vaccine_administration_date_is_after_vaccine_lot_expiration_date-"/>
    <n v="31"/>
    <s v="Unity Urgent Care 156"/>
    <x v="28"/>
    <n v="0"/>
    <n v="1769"/>
    <n v="0"/>
    <s v="LT"/>
    <n v="1"/>
    <s v="PASS"/>
    <x v="0"/>
  </r>
  <r>
    <s v="2-6-vaccine_administration_date_is_before_birth_date-"/>
    <n v="31"/>
    <s v="Unity Urgent Care 156"/>
    <x v="29"/>
    <n v="0"/>
    <n v="1769"/>
    <n v="0"/>
    <s v="LT"/>
    <n v="1"/>
    <s v="PASS"/>
    <x v="0"/>
  </r>
  <r>
    <s v="2-7-vaccine_administration_dates_on_the_first_day_of_the_month_do_not_exceed_normal_distribution_of_administrations_dates-"/>
    <n v="31"/>
    <s v="Unity Urgent Care 156"/>
    <x v="30"/>
    <n v="52"/>
    <n v="1769"/>
    <n v="2.94"/>
    <s v="LT"/>
    <n v="4"/>
    <s v="PASS"/>
    <x v="0"/>
  </r>
  <r>
    <s v="2-8-vaccine_administration_dates_on_the_15th_of_the_month_do_not_exceed_normal_distribution_of_administration_dates-"/>
    <n v="31"/>
    <s v="Unity Urgent Care 156"/>
    <x v="31"/>
    <n v="70"/>
    <n v="1769"/>
    <n v="3.96"/>
    <s v="LT"/>
    <n v="4"/>
    <s v="PASS"/>
    <x v="0"/>
  </r>
  <r>
    <s v="2-9-vaccine_administration_dates_on_the_last_day_of_the_month_do_not_exceed_normal_distribution_of_administration_dates-"/>
    <n v="31"/>
    <s v="Unity Urgent Care 156"/>
    <x v="32"/>
    <n v="73"/>
    <n v="1769"/>
    <n v="4.13"/>
    <s v="LT"/>
    <n v="4"/>
    <s v="FAIL"/>
    <x v="0"/>
  </r>
  <r>
    <s v="2-10-vaccine_administration_code_was_administered_at_an_improbable_age-"/>
    <n v="31"/>
    <s v="Unity Urgent Care 156"/>
    <x v="33"/>
    <n v="3"/>
    <n v="1769"/>
    <n v="0.17"/>
    <s v="LT"/>
    <n v="1"/>
    <s v="PASS"/>
    <x v="0"/>
  </r>
  <r>
    <s v="2-11-vaccine_administration_code_is_not_specific_for_administered_vaccination_event-"/>
    <n v="31"/>
    <s v="Unity Urgent Care 156"/>
    <x v="34"/>
    <n v="0"/>
    <n v="1769"/>
    <n v="0"/>
    <s v="LT"/>
    <n v="1"/>
    <s v="PASS"/>
    <x v="0"/>
  </r>
  <r>
    <s v="2-12-vaccine_lot_number_has_an_invalid_prefix-"/>
    <n v="31"/>
    <s v="Unity Urgent Care 156"/>
    <x v="35"/>
    <n v="0"/>
    <n v="1769"/>
    <n v="0"/>
    <s v="LT"/>
    <n v="1"/>
    <s v="PASS"/>
    <x v="0"/>
  </r>
  <r>
    <s v="2-13-vaccine_lot_number_has_an_invalid_infix-"/>
    <n v="31"/>
    <s v="Unity Urgent Care 156"/>
    <x v="36"/>
    <n v="0"/>
    <n v="1769"/>
    <n v="0"/>
    <s v="LT"/>
    <n v="1"/>
    <s v="PASS"/>
    <x v="0"/>
  </r>
  <r>
    <s v="2-14-vaccine_lot_number_has_an_invalid_suffix-"/>
    <n v="31"/>
    <s v="Unity Urgent Care 156"/>
    <x v="37"/>
    <n v="0"/>
    <n v="1769"/>
    <n v="0"/>
    <s v="LT"/>
    <n v="1"/>
    <s v="PASS"/>
    <x v="0"/>
  </r>
  <r>
    <s v="2-15-vaccine_lot_number_contains_at_least_one_invalid_character-"/>
    <n v="31"/>
    <s v="Unity Urgent Care 156"/>
    <x v="38"/>
    <n v="0"/>
    <n v="1769"/>
    <n v="0"/>
    <s v="LT"/>
    <n v="1"/>
    <s v="PASS"/>
    <x v="0"/>
  </r>
  <r>
    <s v="2-16-vaccine_lot_number_is_too_short-"/>
    <n v="31"/>
    <s v="Unity Urgent Care 156"/>
    <x v="39"/>
    <n v="0"/>
    <n v="1769"/>
    <n v="0"/>
    <s v="LT"/>
    <n v="1"/>
    <s v="PASS"/>
    <x v="0"/>
  </r>
  <r>
    <s v="2-17-vaccine_administration_code_is_unrecognized-"/>
    <n v="31"/>
    <s v="Unity Urgent Care 156"/>
    <x v="40"/>
    <n v="0"/>
    <n v="1769"/>
    <n v="0"/>
    <s v="LT"/>
    <n v="1"/>
    <s v="PASS"/>
    <x v="0"/>
  </r>
  <r>
    <s v="2-18-vaccine_manufacturer_is_unrecognized-"/>
    <n v="31"/>
    <s v="Unity Urgent Care 156"/>
    <x v="41"/>
    <n v="0"/>
    <n v="1769"/>
    <n v="0"/>
    <s v="LT"/>
    <n v="1"/>
    <s v="PASS"/>
    <x v="0"/>
  </r>
  <r>
    <s v="2-19-vaccine_administration_route_is_unrecognized-"/>
    <n v="31"/>
    <s v="Unity Urgent Care 156"/>
    <x v="42"/>
    <n v="0"/>
    <n v="1769"/>
    <n v="0"/>
    <s v="LT"/>
    <n v="1"/>
    <s v="PASS"/>
    <x v="0"/>
  </r>
  <r>
    <s v="2-20-vaccine_body_site_is_unrecognized-"/>
    <n v="31"/>
    <s v="Unity Urgent Care 156"/>
    <x v="43"/>
    <n v="8"/>
    <n v="1769"/>
    <n v="0.45"/>
    <s v="LT"/>
    <n v="1"/>
    <s v="PASS"/>
    <x v="0"/>
  </r>
  <r>
    <s v="2-21-vaccination_information_source_is_administered_but_appeared_to_be_historical-"/>
    <n v="31"/>
    <s v="Unity Urgent Care 156"/>
    <x v="44"/>
    <n v="0"/>
    <n v="1769"/>
    <n v="0"/>
    <s v="NONE"/>
    <s v="NONE"/>
    <s v="NONE"/>
    <x v="0"/>
  </r>
  <r>
    <s v="2-22-_funding_source_does_not_match_eligibility_code"/>
    <n v="31"/>
    <s v="Unity Urgent Care 156"/>
    <x v="45"/>
    <n v="28"/>
    <n v="1769"/>
    <n v="1.58"/>
    <s v="NONE"/>
    <s v="NONE"/>
    <s v="NONE"/>
    <x v="0"/>
  </r>
  <r>
    <s v="3-1-administered_vaccination_events_are_entered_into_the_iis_within_one_calendar_day_from_administration_date-"/>
    <n v="31"/>
    <s v="Unity Urgent Care 156"/>
    <x v="46"/>
    <n v="1695"/>
    <n v="1769"/>
    <n v="95.82"/>
    <s v="GT"/>
    <n v="95"/>
    <s v="PASS"/>
    <x v="0"/>
  </r>
  <r>
    <s v="3-2-patient_entry_into_iis_≤30_days_from_birth"/>
    <n v="31"/>
    <s v="Unity Urgent Care 156"/>
    <x v="47"/>
    <n v="167"/>
    <n v="193"/>
    <n v="86.53"/>
    <s v="GT"/>
    <n v="95"/>
    <s v="FAIL"/>
    <x v="0"/>
  </r>
  <r>
    <s v="3-3-patient_entry_into_iis_30–45_days_from_birth"/>
    <n v="31"/>
    <s v="Unity Urgent Care 156"/>
    <x v="48"/>
    <n v="0"/>
    <n v="193"/>
    <n v="0"/>
    <s v="LT"/>
    <n v="5"/>
    <s v="PASS"/>
    <x v="0"/>
  </r>
  <r>
    <s v="3-4-patient_entry_into_iis_45–60_days_from_birth"/>
    <n v="31"/>
    <s v="Unity Urgent Care 156"/>
    <x v="49"/>
    <n v="2"/>
    <n v="193"/>
    <n v="1.04"/>
    <s v="LT"/>
    <n v="5"/>
    <s v="PASS"/>
    <x v="0"/>
  </r>
  <r>
    <s v="3-5-patient_entry_into_iis_&gt;_60_days_from_birth"/>
    <n v="31"/>
    <s v="Unity Urgent Care 156"/>
    <x v="50"/>
    <n v="24"/>
    <n v="193"/>
    <n v="12.44"/>
    <s v="LT"/>
    <n v="5"/>
    <s v="FAIL"/>
    <x v="0"/>
  </r>
  <r>
    <s v="3-6-administered_dose_entry_into_iis_2-7_days_from_admin_date"/>
    <n v="31"/>
    <s v="Unity Urgent Care 156"/>
    <x v="51"/>
    <n v="37"/>
    <n v="1769"/>
    <n v="2.09"/>
    <s v="LT"/>
    <n v="5"/>
    <s v="PASS"/>
    <x v="0"/>
  </r>
  <r>
    <s v="3-7-administered_dose_entry_into_iis_8-14_days_from_admin_date"/>
    <n v="31"/>
    <s v="Unity Urgent Care 156"/>
    <x v="52"/>
    <n v="8"/>
    <n v="1769"/>
    <n v="0.45"/>
    <s v="LT"/>
    <n v="5"/>
    <s v="PASS"/>
    <x v="0"/>
  </r>
  <r>
    <s v="3-8-administered_dose_entry_into_iis_&gt;_14_days_from_admin_date"/>
    <n v="31"/>
    <s v="Unity Urgent Care 156"/>
    <x v="53"/>
    <n v="29"/>
    <n v="1769"/>
    <n v="1.64"/>
    <s v="LT"/>
    <n v="5"/>
    <s v="PASS"/>
    <x v="0"/>
  </r>
  <r>
    <s v="1-1-patient_first_name_is_present-"/>
    <n v="25"/>
    <s v="Unity Urgent Care 318"/>
    <x v="0"/>
    <n v="915"/>
    <n v="915"/>
    <n v="100"/>
    <s v="GT"/>
    <n v="99"/>
    <s v="PASS"/>
    <x v="0"/>
  </r>
  <r>
    <s v="1-2-patient_middle_name_is_present-"/>
    <n v="25"/>
    <s v="Unity Urgent Care 318"/>
    <x v="1"/>
    <n v="735"/>
    <n v="915"/>
    <n v="80.33"/>
    <s v="GT"/>
    <n v="75"/>
    <s v="PASS"/>
    <x v="0"/>
  </r>
  <r>
    <s v="1-3-patient_name_last_is_present-"/>
    <n v="25"/>
    <s v="Unity Urgent Care 318"/>
    <x v="2"/>
    <n v="915"/>
    <n v="915"/>
    <n v="100"/>
    <s v="GT"/>
    <n v="99"/>
    <s v="PASS"/>
    <x v="0"/>
  </r>
  <r>
    <s v="1-4-patient_birth_date_is_present-_x0009_"/>
    <n v="25"/>
    <s v="Unity Urgent Care 318"/>
    <x v="3"/>
    <n v="915"/>
    <n v="915"/>
    <n v="100"/>
    <s v="GT"/>
    <n v="99"/>
    <s v="PASS"/>
    <x v="0"/>
  </r>
  <r>
    <s v="1-5-patient_gender_is_present-"/>
    <n v="25"/>
    <s v="Unity Urgent Care 318"/>
    <x v="4"/>
    <n v="915"/>
    <n v="915"/>
    <n v="100"/>
    <s v="GT"/>
    <n v="99"/>
    <s v="PASS"/>
    <x v="0"/>
  </r>
  <r>
    <s v="1-6-patient_address_street_is_present-"/>
    <n v="25"/>
    <s v="Unity Urgent Care 318"/>
    <x v="5"/>
    <n v="915"/>
    <n v="915"/>
    <n v="100"/>
    <s v="GT"/>
    <n v="85"/>
    <s v="PASS"/>
    <x v="0"/>
  </r>
  <r>
    <s v="1-7-_patient_address_city_is_present-_x0009_"/>
    <n v="25"/>
    <s v="Unity Urgent Care 318"/>
    <x v="6"/>
    <n v="915"/>
    <n v="915"/>
    <n v="100"/>
    <s v="GT"/>
    <n v="85"/>
    <s v="PASS"/>
    <x v="0"/>
  </r>
  <r>
    <s v="1-8-patient_address_state_is_present-_x0009_"/>
    <n v="25"/>
    <s v="Unity Urgent Care 318"/>
    <x v="7"/>
    <n v="915"/>
    <n v="915"/>
    <n v="100"/>
    <s v="GT"/>
    <n v="85"/>
    <s v="PASS"/>
    <x v="0"/>
  </r>
  <r>
    <s v="1-9-patient_address_zip_code_is_present-_x0009_"/>
    <n v="25"/>
    <s v="Unity Urgent Care 318"/>
    <x v="8"/>
    <n v="915"/>
    <n v="915"/>
    <n v="100"/>
    <s v="GT"/>
    <n v="85"/>
    <s v="PASS"/>
    <x v="0"/>
  </r>
  <r>
    <s v="1-10-patient_complete_address_is_present-"/>
    <n v="25"/>
    <s v="Unity Urgent Care 318"/>
    <x v="9"/>
    <n v="915"/>
    <n v="915"/>
    <n v="100"/>
    <s v="GT"/>
    <n v="85"/>
    <s v="PASS"/>
    <x v="0"/>
  </r>
  <r>
    <s v="1-11-patient_race_is_present-"/>
    <n v="25"/>
    <s v="Unity Urgent Care 318"/>
    <x v="10"/>
    <n v="915"/>
    <n v="915"/>
    <n v="100"/>
    <s v="GT"/>
    <n v="95"/>
    <s v="PASS"/>
    <x v="0"/>
  </r>
  <r>
    <s v="1-12-patient_ethnicity_is_present-"/>
    <n v="25"/>
    <s v="Unity Urgent Care 318"/>
    <x v="11"/>
    <n v="915"/>
    <n v="915"/>
    <n v="100"/>
    <s v="GT"/>
    <n v="95"/>
    <s v="PASS"/>
    <x v="0"/>
  </r>
  <r>
    <s v="1-13-patient_phone_number_is_present-"/>
    <n v="25"/>
    <s v="Unity Urgent Care 318"/>
    <x v="12"/>
    <n v="903"/>
    <n v="915"/>
    <n v="98.69"/>
    <s v="GT"/>
    <n v="90"/>
    <s v="PASS"/>
    <x v="0"/>
  </r>
  <r>
    <s v="1-14-patient_email_is_present-"/>
    <n v="25"/>
    <s v="Unity Urgent Care 318"/>
    <x v="13"/>
    <n v="415"/>
    <n v="915"/>
    <n v="45.36"/>
    <s v="GT"/>
    <n v="90"/>
    <s v="FAIL"/>
    <x v="0"/>
  </r>
  <r>
    <s v="1-15-mother’s_maiden_name_is_present-"/>
    <n v="25"/>
    <s v="Unity Urgent Care 318"/>
    <x v="14"/>
    <n v="449"/>
    <n v="915"/>
    <n v="49.07"/>
    <s v="GT"/>
    <n v="90"/>
    <s v="FAIL"/>
    <x v="0"/>
  </r>
  <r>
    <s v="1-16-responsible_person_first_name_is_present-"/>
    <n v="25"/>
    <s v="Unity Urgent Care 318"/>
    <x v="15"/>
    <n v="738"/>
    <n v="915"/>
    <n v="80.66"/>
    <s v="GT"/>
    <n v="90"/>
    <s v="FAIL"/>
    <x v="0"/>
  </r>
  <r>
    <s v="1-17-responsible_person_last_name_is_present-"/>
    <n v="25"/>
    <s v="Unity Urgent Care 318"/>
    <x v="16"/>
    <n v="738"/>
    <n v="915"/>
    <n v="80.66"/>
    <s v="GT"/>
    <n v="90"/>
    <s v="FAIL"/>
    <x v="0"/>
  </r>
  <r>
    <s v="1-18-vaccine_administration_code_is_present-"/>
    <n v="25"/>
    <s v="Unity Urgent Care 318"/>
    <x v="17"/>
    <n v="9258"/>
    <n v="9258"/>
    <n v="100"/>
    <s v="GT"/>
    <n v="99"/>
    <s v="PASS"/>
    <x v="0"/>
  </r>
  <r>
    <s v="1-19-vaccine_administration_date_is_present-"/>
    <n v="25"/>
    <s v="Unity Urgent Care 318"/>
    <x v="18"/>
    <n v="9258"/>
    <n v="9258"/>
    <n v="100"/>
    <s v="GT"/>
    <n v="99"/>
    <s v="PASS"/>
    <x v="0"/>
  </r>
  <r>
    <s v="1-20-vaccine_information_source_(e-g-_admin/historical_indicator)_is_present-"/>
    <n v="25"/>
    <s v="Unity Urgent Care 318"/>
    <x v="19"/>
    <n v="9258"/>
    <n v="9258"/>
    <n v="100"/>
    <s v="GT"/>
    <n v="99"/>
    <s v="PASS"/>
    <x v="0"/>
  </r>
  <r>
    <s v="1-21-vaccine_lot_number_is_present-"/>
    <n v="25"/>
    <s v="Unity Urgent Care 318"/>
    <x v="20"/>
    <n v="9258"/>
    <n v="9258"/>
    <n v="100"/>
    <s v="GT"/>
    <n v="99"/>
    <s v="PASS"/>
    <x v="0"/>
  </r>
  <r>
    <s v="1-22-vaccine_lot_expiration_date_is_present-"/>
    <n v="25"/>
    <s v="Unity Urgent Care 318"/>
    <x v="21"/>
    <n v="9258"/>
    <n v="9258"/>
    <n v="100"/>
    <s v="GT"/>
    <n v="99"/>
    <s v="PASS"/>
    <x v="0"/>
  </r>
  <r>
    <s v="1-23-vaccine_eligibility_code_is_present-"/>
    <n v="25"/>
    <s v="Unity Urgent Care 318"/>
    <x v="22"/>
    <n v="9258"/>
    <n v="9258"/>
    <n v="100"/>
    <s v="GT"/>
    <n v="99"/>
    <s v="PASS"/>
    <x v="0"/>
  </r>
  <r>
    <s v="1-24-vaccine_funding_source_is_present-"/>
    <n v="25"/>
    <s v="Unity Urgent Care 318"/>
    <x v="23"/>
    <n v="9258"/>
    <n v="9258"/>
    <n v="100"/>
    <s v="GT"/>
    <n v="99"/>
    <s v="PASS"/>
    <x v="0"/>
  </r>
  <r>
    <s v="2-1-patients_born_on_the_first_of_the_month_do_not_exceed_normal_distribution_of_birth_dates-"/>
    <n v="25"/>
    <s v="Unity Urgent Care 318"/>
    <x v="24"/>
    <n v="19"/>
    <n v="915"/>
    <n v="2.08"/>
    <s v="LT"/>
    <n v="4"/>
    <s v="PASS"/>
    <x v="0"/>
  </r>
  <r>
    <s v="2-2-patients_born_on_the_15th_of_the_month_do_not_exceed_normal_distribution_of_birth_dates-"/>
    <n v="25"/>
    <s v="Unity Urgent Care 318"/>
    <x v="25"/>
    <n v="34"/>
    <n v="915"/>
    <n v="3.72"/>
    <s v="LT"/>
    <n v="4"/>
    <s v="PASS"/>
    <x v="0"/>
  </r>
  <r>
    <s v="2-3-patients_born_on_the_last_day_of_the_month_do_not_exceed_normal_distribution_of_birth_dates-"/>
    <n v="25"/>
    <s v="Unity Urgent Care 318"/>
    <x v="26"/>
    <n v="30"/>
    <n v="915"/>
    <n v="3.28"/>
    <s v="LT"/>
    <n v="4"/>
    <s v="PASS"/>
    <x v="0"/>
  </r>
  <r>
    <s v="2-4-patient_has_more_vaccinations_than_expected-"/>
    <n v="25"/>
    <s v="Unity Urgent Care 318"/>
    <x v="27"/>
    <n v="0"/>
    <n v="915"/>
    <n v="0"/>
    <s v="LT"/>
    <n v="1"/>
    <s v="PASS"/>
    <x v="0"/>
  </r>
  <r>
    <s v="2-5-vaccine_administration_date_is_after_vaccine_lot_expiration_date-"/>
    <n v="25"/>
    <s v="Unity Urgent Care 318"/>
    <x v="28"/>
    <n v="1"/>
    <n v="9258"/>
    <n v="0.01"/>
    <s v="LT"/>
    <n v="1"/>
    <s v="PASS"/>
    <x v="0"/>
  </r>
  <r>
    <s v="2-6-vaccine_administration_date_is_before_birth_date-"/>
    <n v="25"/>
    <s v="Unity Urgent Care 318"/>
    <x v="29"/>
    <n v="0"/>
    <n v="9258"/>
    <n v="0"/>
    <s v="LT"/>
    <n v="1"/>
    <s v="PASS"/>
    <x v="0"/>
  </r>
  <r>
    <s v="2-7-vaccine_administration_dates_on_the_first_day_of_the_month_do_not_exceed_normal_distribution_of_administrations_dates-"/>
    <n v="25"/>
    <s v="Unity Urgent Care 318"/>
    <x v="30"/>
    <n v="149"/>
    <n v="9258"/>
    <n v="1.61"/>
    <s v="LT"/>
    <n v="4"/>
    <s v="PASS"/>
    <x v="0"/>
  </r>
  <r>
    <s v="2-8-vaccine_administration_dates_on_the_15th_of_the_month_do_not_exceed_normal_distribution_of_administration_dates-"/>
    <n v="25"/>
    <s v="Unity Urgent Care 318"/>
    <x v="31"/>
    <n v="303"/>
    <n v="9258"/>
    <n v="3.27"/>
    <s v="LT"/>
    <n v="4"/>
    <s v="PASS"/>
    <x v="0"/>
  </r>
  <r>
    <s v="2-9-vaccine_administration_dates_on_the_last_day_of_the_month_do_not_exceed_normal_distribution_of_administration_dates-"/>
    <n v="25"/>
    <s v="Unity Urgent Care 318"/>
    <x v="32"/>
    <n v="242"/>
    <n v="9258"/>
    <n v="2.61"/>
    <s v="LT"/>
    <n v="4"/>
    <s v="PASS"/>
    <x v="0"/>
  </r>
  <r>
    <s v="2-10-vaccine_administration_code_was_administered_at_an_improbable_age-"/>
    <n v="25"/>
    <s v="Unity Urgent Care 318"/>
    <x v="33"/>
    <n v="392"/>
    <n v="9258"/>
    <n v="4.2300000000000004"/>
    <s v="LT"/>
    <n v="1"/>
    <s v="FAIL"/>
    <x v="0"/>
  </r>
  <r>
    <s v="2-11-vaccine_administration_code_is_not_specific_for_administered_vaccination_event-"/>
    <n v="25"/>
    <s v="Unity Urgent Care 318"/>
    <x v="34"/>
    <n v="0"/>
    <n v="9258"/>
    <n v="0"/>
    <s v="LT"/>
    <n v="1"/>
    <s v="PASS"/>
    <x v="0"/>
  </r>
  <r>
    <s v="2-12-vaccine_lot_number_has_an_invalid_prefix-"/>
    <n v="25"/>
    <s v="Unity Urgent Care 318"/>
    <x v="35"/>
    <n v="0"/>
    <n v="9258"/>
    <n v="0"/>
    <s v="LT"/>
    <n v="1"/>
    <s v="PASS"/>
    <x v="0"/>
  </r>
  <r>
    <s v="2-13-vaccine_lot_number_has_an_invalid_infix-"/>
    <n v="25"/>
    <s v="Unity Urgent Care 318"/>
    <x v="36"/>
    <n v="0"/>
    <n v="9258"/>
    <n v="0"/>
    <s v="LT"/>
    <n v="1"/>
    <s v="PASS"/>
    <x v="0"/>
  </r>
  <r>
    <s v="2-14-vaccine_lot_number_has_an_invalid_suffix-"/>
    <n v="25"/>
    <s v="Unity Urgent Care 318"/>
    <x v="37"/>
    <n v="0"/>
    <n v="9258"/>
    <n v="0"/>
    <s v="LT"/>
    <n v="1"/>
    <s v="PASS"/>
    <x v="0"/>
  </r>
  <r>
    <s v="2-15-vaccine_lot_number_contains_at_least_one_invalid_character-"/>
    <n v="25"/>
    <s v="Unity Urgent Care 318"/>
    <x v="38"/>
    <n v="0"/>
    <n v="9258"/>
    <n v="0"/>
    <s v="LT"/>
    <n v="1"/>
    <s v="PASS"/>
    <x v="0"/>
  </r>
  <r>
    <s v="2-16-vaccine_lot_number_is_too_short-"/>
    <n v="25"/>
    <s v="Unity Urgent Care 318"/>
    <x v="39"/>
    <n v="0"/>
    <n v="9258"/>
    <n v="0"/>
    <s v="LT"/>
    <n v="1"/>
    <s v="PASS"/>
    <x v="0"/>
  </r>
  <r>
    <s v="2-17-vaccine_administration_code_is_unrecognized-"/>
    <n v="25"/>
    <s v="Unity Urgent Care 318"/>
    <x v="40"/>
    <n v="0"/>
    <n v="9258"/>
    <n v="0"/>
    <s v="LT"/>
    <n v="1"/>
    <s v="PASS"/>
    <x v="0"/>
  </r>
  <r>
    <s v="2-18-vaccine_manufacturer_is_unrecognized-"/>
    <n v="25"/>
    <s v="Unity Urgent Care 318"/>
    <x v="41"/>
    <n v="0"/>
    <n v="9258"/>
    <n v="0"/>
    <s v="LT"/>
    <n v="1"/>
    <s v="PASS"/>
    <x v="0"/>
  </r>
  <r>
    <s v="2-19-vaccine_administration_route_is_unrecognized-"/>
    <n v="25"/>
    <s v="Unity Urgent Care 318"/>
    <x v="42"/>
    <n v="0"/>
    <n v="9258"/>
    <n v="0"/>
    <s v="LT"/>
    <n v="1"/>
    <s v="PASS"/>
    <x v="0"/>
  </r>
  <r>
    <s v="2-20-vaccine_body_site_is_unrecognized-"/>
    <n v="25"/>
    <s v="Unity Urgent Care 318"/>
    <x v="43"/>
    <n v="43"/>
    <n v="9258"/>
    <n v="0.46"/>
    <s v="LT"/>
    <n v="1"/>
    <s v="PASS"/>
    <x v="0"/>
  </r>
  <r>
    <s v="2-21-vaccination_information_source_is_administered_but_appeared_to_be_historical-"/>
    <n v="25"/>
    <s v="Unity Urgent Care 318"/>
    <x v="44"/>
    <n v="0"/>
    <n v="9258"/>
    <n v="0"/>
    <s v="NONE"/>
    <s v="NONE"/>
    <s v="NONE"/>
    <x v="0"/>
  </r>
  <r>
    <s v="2-22-_funding_source_does_not_match_eligibility_code"/>
    <n v="25"/>
    <s v="Unity Urgent Care 318"/>
    <x v="45"/>
    <n v="58"/>
    <n v="9258"/>
    <n v="0.63"/>
    <s v="NONE"/>
    <s v="NONE"/>
    <s v="NONE"/>
    <x v="0"/>
  </r>
  <r>
    <s v="3-1-administered_vaccination_events_are_entered_into_the_iis_within_one_calendar_day_from_administration_date-"/>
    <n v="25"/>
    <s v="Unity Urgent Care 318"/>
    <x v="46"/>
    <n v="8869"/>
    <n v="9258"/>
    <n v="95.8"/>
    <s v="GT"/>
    <n v="95"/>
    <s v="PASS"/>
    <x v="0"/>
  </r>
  <r>
    <s v="3-2-patient_entry_into_iis_≤30_days_from_birth"/>
    <n v="25"/>
    <s v="Unity Urgent Care 318"/>
    <x v="47"/>
    <n v="816"/>
    <n v="915"/>
    <n v="89.18"/>
    <s v="GT"/>
    <n v="95"/>
    <s v="FAIL"/>
    <x v="0"/>
  </r>
  <r>
    <s v="3-3-patient_entry_into_iis_30–45_days_from_birth"/>
    <n v="25"/>
    <s v="Unity Urgent Care 318"/>
    <x v="48"/>
    <n v="2"/>
    <n v="915"/>
    <n v="0.22"/>
    <s v="LT"/>
    <n v="5"/>
    <s v="PASS"/>
    <x v="0"/>
  </r>
  <r>
    <s v="3-4-patient_entry_into_iis_45–60_days_from_birth"/>
    <n v="25"/>
    <s v="Unity Urgent Care 318"/>
    <x v="49"/>
    <n v="5"/>
    <n v="915"/>
    <n v="0.55000000000000004"/>
    <s v="LT"/>
    <n v="5"/>
    <s v="PASS"/>
    <x v="0"/>
  </r>
  <r>
    <s v="3-5-patient_entry_into_iis_&gt;_60_days_from_birth"/>
    <n v="25"/>
    <s v="Unity Urgent Care 318"/>
    <x v="50"/>
    <n v="92"/>
    <n v="915"/>
    <n v="10.050000000000001"/>
    <s v="LT"/>
    <n v="5"/>
    <s v="FAIL"/>
    <x v="0"/>
  </r>
  <r>
    <s v="3-6-administered_dose_entry_into_iis_2-7_days_from_admin_date"/>
    <n v="25"/>
    <s v="Unity Urgent Care 318"/>
    <x v="51"/>
    <n v="75"/>
    <n v="9258"/>
    <n v="0.81"/>
    <s v="LT"/>
    <n v="5"/>
    <s v="PASS"/>
    <x v="0"/>
  </r>
  <r>
    <s v="3-7-administered_dose_entry_into_iis_8-14_days_from_admin_date"/>
    <n v="25"/>
    <s v="Unity Urgent Care 318"/>
    <x v="52"/>
    <n v="43"/>
    <n v="9258"/>
    <n v="0.46"/>
    <s v="LT"/>
    <n v="5"/>
    <s v="PASS"/>
    <x v="0"/>
  </r>
  <r>
    <s v="3-8-administered_dose_entry_into_iis_&gt;_14_days_from_admin_date"/>
    <n v="25"/>
    <s v="Unity Urgent Care 318"/>
    <x v="53"/>
    <n v="271"/>
    <n v="9258"/>
    <n v="2.93"/>
    <s v="LT"/>
    <n v="5"/>
    <s v="PASS"/>
    <x v="0"/>
  </r>
  <r>
    <s v="1-1-patient_first_name_is_present-"/>
    <n v="44"/>
    <s v="Valley Community Hospital 157"/>
    <x v="0"/>
    <n v="29"/>
    <n v="29"/>
    <n v="100"/>
    <s v="GT"/>
    <n v="99"/>
    <s v="PASS"/>
    <x v="0"/>
  </r>
  <r>
    <s v="1-2-patient_middle_name_is_present-"/>
    <n v="44"/>
    <s v="Valley Community Hospital 157"/>
    <x v="1"/>
    <n v="27"/>
    <n v="29"/>
    <n v="93.1"/>
    <s v="GT"/>
    <n v="75"/>
    <s v="PASS"/>
    <x v="0"/>
  </r>
  <r>
    <s v="1-3-patient_name_last_is_present-"/>
    <n v="44"/>
    <s v="Valley Community Hospital 157"/>
    <x v="2"/>
    <n v="29"/>
    <n v="29"/>
    <n v="100"/>
    <s v="GT"/>
    <n v="99"/>
    <s v="PASS"/>
    <x v="0"/>
  </r>
  <r>
    <s v="1-4-patient_birth_date_is_present-_x0009_"/>
    <n v="44"/>
    <s v="Valley Community Hospital 157"/>
    <x v="3"/>
    <n v="29"/>
    <n v="29"/>
    <n v="100"/>
    <s v="GT"/>
    <n v="99"/>
    <s v="PASS"/>
    <x v="0"/>
  </r>
  <r>
    <s v="1-5-patient_gender_is_present-"/>
    <n v="44"/>
    <s v="Valley Community Hospital 157"/>
    <x v="4"/>
    <n v="29"/>
    <n v="29"/>
    <n v="100"/>
    <s v="GT"/>
    <n v="99"/>
    <s v="PASS"/>
    <x v="0"/>
  </r>
  <r>
    <s v="1-6-patient_address_street_is_present-"/>
    <n v="44"/>
    <s v="Valley Community Hospital 157"/>
    <x v="5"/>
    <n v="29"/>
    <n v="29"/>
    <n v="100"/>
    <s v="GT"/>
    <n v="85"/>
    <s v="PASS"/>
    <x v="0"/>
  </r>
  <r>
    <s v="1-7-_patient_address_city_is_present-_x0009_"/>
    <n v="44"/>
    <s v="Valley Community Hospital 157"/>
    <x v="6"/>
    <n v="29"/>
    <n v="29"/>
    <n v="100"/>
    <s v="GT"/>
    <n v="85"/>
    <s v="PASS"/>
    <x v="0"/>
  </r>
  <r>
    <s v="1-8-patient_address_state_is_present-_x0009_"/>
    <n v="44"/>
    <s v="Valley Community Hospital 157"/>
    <x v="7"/>
    <n v="29"/>
    <n v="29"/>
    <n v="100"/>
    <s v="GT"/>
    <n v="85"/>
    <s v="PASS"/>
    <x v="0"/>
  </r>
  <r>
    <s v="1-9-patient_address_zip_code_is_present-_x0009_"/>
    <n v="44"/>
    <s v="Valley Community Hospital 157"/>
    <x v="8"/>
    <n v="29"/>
    <n v="29"/>
    <n v="100"/>
    <s v="GT"/>
    <n v="85"/>
    <s v="PASS"/>
    <x v="0"/>
  </r>
  <r>
    <s v="1-10-patient_complete_address_is_present-"/>
    <n v="44"/>
    <s v="Valley Community Hospital 157"/>
    <x v="9"/>
    <n v="29"/>
    <n v="29"/>
    <n v="100"/>
    <s v="GT"/>
    <n v="85"/>
    <s v="PASS"/>
    <x v="0"/>
  </r>
  <r>
    <s v="1-11-patient_race_is_present-"/>
    <n v="44"/>
    <s v="Valley Community Hospital 157"/>
    <x v="10"/>
    <n v="29"/>
    <n v="29"/>
    <n v="100"/>
    <s v="GT"/>
    <n v="95"/>
    <s v="PASS"/>
    <x v="0"/>
  </r>
  <r>
    <s v="1-12-patient_ethnicity_is_present-"/>
    <n v="44"/>
    <s v="Valley Community Hospital 157"/>
    <x v="11"/>
    <n v="29"/>
    <n v="29"/>
    <n v="100"/>
    <s v="GT"/>
    <n v="95"/>
    <s v="PASS"/>
    <x v="0"/>
  </r>
  <r>
    <s v="1-13-patient_phone_number_is_present-"/>
    <n v="44"/>
    <s v="Valley Community Hospital 157"/>
    <x v="12"/>
    <n v="29"/>
    <n v="29"/>
    <n v="100"/>
    <s v="GT"/>
    <n v="90"/>
    <s v="PASS"/>
    <x v="0"/>
  </r>
  <r>
    <s v="1-14-patient_email_is_present-"/>
    <n v="44"/>
    <s v="Valley Community Hospital 157"/>
    <x v="13"/>
    <n v="10"/>
    <n v="29"/>
    <n v="34.479999999999997"/>
    <s v="GT"/>
    <n v="90"/>
    <s v="FAIL"/>
    <x v="0"/>
  </r>
  <r>
    <s v="1-15-mother’s_maiden_name_is_present-"/>
    <n v="44"/>
    <s v="Valley Community Hospital 157"/>
    <x v="14"/>
    <n v="13"/>
    <n v="29"/>
    <n v="44.83"/>
    <s v="GT"/>
    <n v="90"/>
    <s v="FAIL"/>
    <x v="0"/>
  </r>
  <r>
    <s v="1-16-responsible_person_first_name_is_present-"/>
    <n v="44"/>
    <s v="Valley Community Hospital 157"/>
    <x v="15"/>
    <n v="24"/>
    <n v="29"/>
    <n v="82.76"/>
    <s v="GT"/>
    <n v="90"/>
    <s v="FAIL"/>
    <x v="0"/>
  </r>
  <r>
    <s v="1-17-responsible_person_last_name_is_present-"/>
    <n v="44"/>
    <s v="Valley Community Hospital 157"/>
    <x v="16"/>
    <n v="24"/>
    <n v="29"/>
    <n v="82.76"/>
    <s v="GT"/>
    <n v="90"/>
    <s v="FAIL"/>
    <x v="0"/>
  </r>
  <r>
    <s v="1-18-vaccine_administration_code_is_present-"/>
    <n v="44"/>
    <s v="Valley Community Hospital 157"/>
    <x v="17"/>
    <n v="165"/>
    <n v="165"/>
    <n v="100"/>
    <s v="GT"/>
    <n v="99"/>
    <s v="PASS"/>
    <x v="0"/>
  </r>
  <r>
    <s v="1-19-vaccine_administration_date_is_present-"/>
    <n v="44"/>
    <s v="Valley Community Hospital 157"/>
    <x v="18"/>
    <n v="165"/>
    <n v="165"/>
    <n v="100"/>
    <s v="GT"/>
    <n v="99"/>
    <s v="PASS"/>
    <x v="0"/>
  </r>
  <r>
    <s v="1-20-vaccine_information_source_(e-g-_admin/historical_indicator)_is_present-"/>
    <n v="44"/>
    <s v="Valley Community Hospital 157"/>
    <x v="19"/>
    <n v="165"/>
    <n v="165"/>
    <n v="100"/>
    <s v="GT"/>
    <n v="99"/>
    <s v="PASS"/>
    <x v="0"/>
  </r>
  <r>
    <s v="1-21-vaccine_lot_number_is_present-"/>
    <n v="44"/>
    <s v="Valley Community Hospital 157"/>
    <x v="20"/>
    <n v="165"/>
    <n v="165"/>
    <n v="100"/>
    <s v="GT"/>
    <n v="99"/>
    <s v="PASS"/>
    <x v="0"/>
  </r>
  <r>
    <s v="1-22-vaccine_lot_expiration_date_is_present-"/>
    <n v="44"/>
    <s v="Valley Community Hospital 157"/>
    <x v="21"/>
    <n v="165"/>
    <n v="165"/>
    <n v="100"/>
    <s v="GT"/>
    <n v="99"/>
    <s v="PASS"/>
    <x v="0"/>
  </r>
  <r>
    <s v="1-23-vaccine_eligibility_code_is_present-"/>
    <n v="44"/>
    <s v="Valley Community Hospital 157"/>
    <x v="22"/>
    <n v="165"/>
    <n v="165"/>
    <n v="100"/>
    <s v="GT"/>
    <n v="99"/>
    <s v="PASS"/>
    <x v="0"/>
  </r>
  <r>
    <s v="1-24-vaccine_funding_source_is_present-"/>
    <n v="44"/>
    <s v="Valley Community Hospital 157"/>
    <x v="23"/>
    <n v="165"/>
    <n v="165"/>
    <n v="100"/>
    <s v="GT"/>
    <n v="99"/>
    <s v="PASS"/>
    <x v="0"/>
  </r>
  <r>
    <s v="2-1-patients_born_on_the_first_of_the_month_do_not_exceed_normal_distribution_of_birth_dates-"/>
    <n v="44"/>
    <s v="Valley Community Hospital 157"/>
    <x v="24"/>
    <n v="1"/>
    <n v="29"/>
    <n v="3.45"/>
    <s v="LT"/>
    <n v="4"/>
    <s v="PASS"/>
    <x v="0"/>
  </r>
  <r>
    <s v="2-2-patients_born_on_the_15th_of_the_month_do_not_exceed_normal_distribution_of_birth_dates-"/>
    <n v="44"/>
    <s v="Valley Community Hospital 157"/>
    <x v="25"/>
    <n v="3"/>
    <n v="29"/>
    <n v="10.34"/>
    <s v="LT"/>
    <n v="4"/>
    <s v="FAIL"/>
    <x v="0"/>
  </r>
  <r>
    <s v="2-3-patients_born_on_the_last_day_of_the_month_do_not_exceed_normal_distribution_of_birth_dates-"/>
    <n v="44"/>
    <s v="Valley Community Hospital 157"/>
    <x v="26"/>
    <n v="3"/>
    <n v="29"/>
    <n v="10.34"/>
    <s v="LT"/>
    <n v="4"/>
    <s v="FAIL"/>
    <x v="0"/>
  </r>
  <r>
    <s v="2-4-patient_has_more_vaccinations_than_expected-"/>
    <n v="44"/>
    <s v="Valley Community Hospital 157"/>
    <x v="27"/>
    <n v="0"/>
    <n v="29"/>
    <n v="0"/>
    <s v="LT"/>
    <n v="1"/>
    <s v="PASS"/>
    <x v="0"/>
  </r>
  <r>
    <s v="2-5-vaccine_administration_date_is_after_vaccine_lot_expiration_date-"/>
    <n v="44"/>
    <s v="Valley Community Hospital 157"/>
    <x v="28"/>
    <n v="0"/>
    <n v="165"/>
    <n v="0"/>
    <s v="LT"/>
    <n v="1"/>
    <s v="PASS"/>
    <x v="0"/>
  </r>
  <r>
    <s v="2-6-vaccine_administration_date_is_before_birth_date-"/>
    <n v="44"/>
    <s v="Valley Community Hospital 157"/>
    <x v="29"/>
    <n v="0"/>
    <n v="165"/>
    <n v="0"/>
    <s v="LT"/>
    <n v="1"/>
    <s v="PASS"/>
    <x v="0"/>
  </r>
  <r>
    <s v="2-7-vaccine_administration_dates_on_the_first_day_of_the_month_do_not_exceed_normal_distribution_of_administrations_dates-"/>
    <n v="44"/>
    <s v="Valley Community Hospital 157"/>
    <x v="30"/>
    <n v="11"/>
    <n v="165"/>
    <n v="6.67"/>
    <s v="LT"/>
    <n v="4"/>
    <s v="FAIL"/>
    <x v="0"/>
  </r>
  <r>
    <s v="2-8-vaccine_administration_dates_on_the_15th_of_the_month_do_not_exceed_normal_distribution_of_administration_dates-"/>
    <n v="44"/>
    <s v="Valley Community Hospital 157"/>
    <x v="31"/>
    <n v="7"/>
    <n v="165"/>
    <n v="4.24"/>
    <s v="LT"/>
    <n v="4"/>
    <s v="FAIL"/>
    <x v="0"/>
  </r>
  <r>
    <s v="2-9-vaccine_administration_dates_on_the_last_day_of_the_month_do_not_exceed_normal_distribution_of_administration_dates-"/>
    <n v="44"/>
    <s v="Valley Community Hospital 157"/>
    <x v="32"/>
    <n v="3"/>
    <n v="165"/>
    <n v="1.82"/>
    <s v="LT"/>
    <n v="4"/>
    <s v="PASS"/>
    <x v="0"/>
  </r>
  <r>
    <s v="2-10-vaccine_administration_code_was_administered_at_an_improbable_age-"/>
    <n v="44"/>
    <s v="Valley Community Hospital 157"/>
    <x v="33"/>
    <n v="3"/>
    <n v="165"/>
    <n v="1.82"/>
    <s v="LT"/>
    <n v="1"/>
    <s v="FAIL"/>
    <x v="0"/>
  </r>
  <r>
    <s v="2-11-vaccine_administration_code_is_not_specific_for_administered_vaccination_event-"/>
    <n v="44"/>
    <s v="Valley Community Hospital 157"/>
    <x v="34"/>
    <n v="0"/>
    <n v="165"/>
    <n v="0"/>
    <s v="LT"/>
    <n v="1"/>
    <s v="PASS"/>
    <x v="0"/>
  </r>
  <r>
    <s v="2-12-vaccine_lot_number_has_an_invalid_prefix-"/>
    <n v="44"/>
    <s v="Valley Community Hospital 157"/>
    <x v="35"/>
    <n v="0"/>
    <n v="165"/>
    <n v="0"/>
    <s v="LT"/>
    <n v="1"/>
    <s v="PASS"/>
    <x v="0"/>
  </r>
  <r>
    <s v="2-13-vaccine_lot_number_has_an_invalid_infix-"/>
    <n v="44"/>
    <s v="Valley Community Hospital 157"/>
    <x v="36"/>
    <n v="0"/>
    <n v="165"/>
    <n v="0"/>
    <s v="LT"/>
    <n v="1"/>
    <s v="PASS"/>
    <x v="0"/>
  </r>
  <r>
    <s v="2-14-vaccine_lot_number_has_an_invalid_suffix-"/>
    <n v="44"/>
    <s v="Valley Community Hospital 157"/>
    <x v="37"/>
    <n v="0"/>
    <n v="165"/>
    <n v="0"/>
    <s v="LT"/>
    <n v="1"/>
    <s v="PASS"/>
    <x v="0"/>
  </r>
  <r>
    <s v="2-15-vaccine_lot_number_contains_at_least_one_invalid_character-"/>
    <n v="44"/>
    <s v="Valley Community Hospital 157"/>
    <x v="38"/>
    <n v="0"/>
    <n v="165"/>
    <n v="0"/>
    <s v="LT"/>
    <n v="1"/>
    <s v="PASS"/>
    <x v="0"/>
  </r>
  <r>
    <s v="2-16-vaccine_lot_number_is_too_short-"/>
    <n v="44"/>
    <s v="Valley Community Hospital 157"/>
    <x v="39"/>
    <n v="0"/>
    <n v="165"/>
    <n v="0"/>
    <s v="LT"/>
    <n v="1"/>
    <s v="PASS"/>
    <x v="0"/>
  </r>
  <r>
    <s v="2-17-vaccine_administration_code_is_unrecognized-"/>
    <n v="44"/>
    <s v="Valley Community Hospital 157"/>
    <x v="40"/>
    <n v="0"/>
    <n v="165"/>
    <n v="0"/>
    <s v="LT"/>
    <n v="1"/>
    <s v="PASS"/>
    <x v="0"/>
  </r>
  <r>
    <s v="2-18-vaccine_manufacturer_is_unrecognized-"/>
    <n v="44"/>
    <s v="Valley Community Hospital 157"/>
    <x v="41"/>
    <n v="0"/>
    <n v="165"/>
    <n v="0"/>
    <s v="LT"/>
    <n v="1"/>
    <s v="PASS"/>
    <x v="0"/>
  </r>
  <r>
    <s v="2-19-vaccine_administration_route_is_unrecognized-"/>
    <n v="44"/>
    <s v="Valley Community Hospital 157"/>
    <x v="42"/>
    <n v="0"/>
    <n v="165"/>
    <n v="0"/>
    <s v="LT"/>
    <n v="1"/>
    <s v="PASS"/>
    <x v="0"/>
  </r>
  <r>
    <s v="2-20-vaccine_body_site_is_unrecognized-"/>
    <n v="44"/>
    <s v="Valley Community Hospital 157"/>
    <x v="43"/>
    <n v="0"/>
    <n v="165"/>
    <n v="0"/>
    <s v="LT"/>
    <n v="1"/>
    <s v="PASS"/>
    <x v="0"/>
  </r>
  <r>
    <s v="2-21-vaccination_information_source_is_administered_but_appeared_to_be_historical-"/>
    <n v="44"/>
    <s v="Valley Community Hospital 157"/>
    <x v="44"/>
    <n v="0"/>
    <n v="165"/>
    <n v="0"/>
    <s v="NONE"/>
    <s v="NONE"/>
    <s v="NONE"/>
    <x v="0"/>
  </r>
  <r>
    <s v="2-22-_funding_source_does_not_match_eligibility_code"/>
    <n v="44"/>
    <s v="Valley Community Hospital 157"/>
    <x v="45"/>
    <n v="13"/>
    <n v="165"/>
    <n v="7.88"/>
    <s v="NONE"/>
    <s v="NONE"/>
    <s v="NONE"/>
    <x v="0"/>
  </r>
  <r>
    <s v="3-1-administered_vaccination_events_are_entered_into_the_iis_within_one_calendar_day_from_administration_date-"/>
    <n v="44"/>
    <s v="Valley Community Hospital 157"/>
    <x v="46"/>
    <n v="164"/>
    <n v="165"/>
    <n v="99.39"/>
    <s v="GT"/>
    <n v="95"/>
    <s v="PASS"/>
    <x v="0"/>
  </r>
  <r>
    <s v="3-2-patient_entry_into_iis_≤30_days_from_birth"/>
    <n v="44"/>
    <s v="Valley Community Hospital 157"/>
    <x v="47"/>
    <n v="21"/>
    <n v="29"/>
    <n v="72.41"/>
    <s v="GT"/>
    <n v="95"/>
    <s v="FAIL"/>
    <x v="0"/>
  </r>
  <r>
    <s v="3-3-patient_entry_into_iis_30–45_days_from_birth"/>
    <n v="44"/>
    <s v="Valley Community Hospital 157"/>
    <x v="48"/>
    <n v="0"/>
    <n v="29"/>
    <n v="0"/>
    <s v="LT"/>
    <n v="5"/>
    <s v="PASS"/>
    <x v="0"/>
  </r>
  <r>
    <s v="3-4-patient_entry_into_iis_45–60_days_from_birth"/>
    <n v="44"/>
    <s v="Valley Community Hospital 157"/>
    <x v="49"/>
    <n v="1"/>
    <n v="29"/>
    <n v="3.45"/>
    <s v="LT"/>
    <n v="5"/>
    <s v="PASS"/>
    <x v="0"/>
  </r>
  <r>
    <s v="3-5-patient_entry_into_iis_&gt;_60_days_from_birth"/>
    <n v="44"/>
    <s v="Valley Community Hospital 157"/>
    <x v="50"/>
    <n v="7"/>
    <n v="29"/>
    <n v="24.14"/>
    <s v="LT"/>
    <n v="5"/>
    <s v="FAIL"/>
    <x v="0"/>
  </r>
  <r>
    <s v="3-6-administered_dose_entry_into_iis_2-7_days_from_admin_date"/>
    <n v="44"/>
    <s v="Valley Community Hospital 157"/>
    <x v="51"/>
    <n v="1"/>
    <n v="165"/>
    <n v="0.61"/>
    <s v="LT"/>
    <n v="5"/>
    <s v="PASS"/>
    <x v="0"/>
  </r>
  <r>
    <s v="3-7-administered_dose_entry_into_iis_8-14_days_from_admin_date"/>
    <n v="44"/>
    <s v="Valley Community Hospital 157"/>
    <x v="52"/>
    <n v="0"/>
    <n v="165"/>
    <n v="0"/>
    <s v="LT"/>
    <n v="5"/>
    <s v="PASS"/>
    <x v="0"/>
  </r>
  <r>
    <s v="3-8-administered_dose_entry_into_iis_&gt;_14_days_from_admin_date"/>
    <n v="44"/>
    <s v="Valley Community Hospital 157"/>
    <x v="53"/>
    <n v="0"/>
    <n v="165"/>
    <n v="0"/>
    <s v="LT"/>
    <n v="5"/>
    <s v="PASS"/>
    <x v="0"/>
  </r>
  <r>
    <s v="1-1-patient_first_name_is_present-"/>
    <n v="64"/>
    <s v="Valley Community Hospital 165"/>
    <x v="0"/>
    <n v="62"/>
    <n v="62"/>
    <n v="100"/>
    <s v="GT"/>
    <n v="99"/>
    <s v="PASS"/>
    <x v="0"/>
  </r>
  <r>
    <s v="1-2-patient_middle_name_is_present-"/>
    <n v="64"/>
    <s v="Valley Community Hospital 165"/>
    <x v="1"/>
    <n v="52"/>
    <n v="62"/>
    <n v="83.87"/>
    <s v="GT"/>
    <n v="75"/>
    <s v="PASS"/>
    <x v="0"/>
  </r>
  <r>
    <s v="1-3-patient_name_last_is_present-"/>
    <n v="64"/>
    <s v="Valley Community Hospital 165"/>
    <x v="2"/>
    <n v="62"/>
    <n v="62"/>
    <n v="100"/>
    <s v="GT"/>
    <n v="99"/>
    <s v="PASS"/>
    <x v="0"/>
  </r>
  <r>
    <s v="1-4-patient_birth_date_is_present-_x0009_"/>
    <n v="64"/>
    <s v="Valley Community Hospital 165"/>
    <x v="3"/>
    <n v="62"/>
    <n v="62"/>
    <n v="100"/>
    <s v="GT"/>
    <n v="99"/>
    <s v="PASS"/>
    <x v="0"/>
  </r>
  <r>
    <s v="1-5-patient_gender_is_present-"/>
    <n v="64"/>
    <s v="Valley Community Hospital 165"/>
    <x v="4"/>
    <n v="62"/>
    <n v="62"/>
    <n v="100"/>
    <s v="GT"/>
    <n v="99"/>
    <s v="PASS"/>
    <x v="0"/>
  </r>
  <r>
    <s v="1-6-patient_address_street_is_present-"/>
    <n v="64"/>
    <s v="Valley Community Hospital 165"/>
    <x v="5"/>
    <n v="62"/>
    <n v="62"/>
    <n v="100"/>
    <s v="GT"/>
    <n v="85"/>
    <s v="PASS"/>
    <x v="0"/>
  </r>
  <r>
    <s v="1-7-_patient_address_city_is_present-_x0009_"/>
    <n v="64"/>
    <s v="Valley Community Hospital 165"/>
    <x v="6"/>
    <n v="62"/>
    <n v="62"/>
    <n v="100"/>
    <s v="GT"/>
    <n v="85"/>
    <s v="PASS"/>
    <x v="0"/>
  </r>
  <r>
    <s v="1-8-patient_address_state_is_present-_x0009_"/>
    <n v="64"/>
    <s v="Valley Community Hospital 165"/>
    <x v="7"/>
    <n v="62"/>
    <n v="62"/>
    <n v="100"/>
    <s v="GT"/>
    <n v="85"/>
    <s v="PASS"/>
    <x v="0"/>
  </r>
  <r>
    <s v="1-9-patient_address_zip_code_is_present-_x0009_"/>
    <n v="64"/>
    <s v="Valley Community Hospital 165"/>
    <x v="8"/>
    <n v="62"/>
    <n v="62"/>
    <n v="100"/>
    <s v="GT"/>
    <n v="85"/>
    <s v="PASS"/>
    <x v="0"/>
  </r>
  <r>
    <s v="1-10-patient_complete_address_is_present-"/>
    <n v="64"/>
    <s v="Valley Community Hospital 165"/>
    <x v="9"/>
    <n v="62"/>
    <n v="62"/>
    <n v="100"/>
    <s v="GT"/>
    <n v="85"/>
    <s v="PASS"/>
    <x v="0"/>
  </r>
  <r>
    <s v="1-11-patient_race_is_present-"/>
    <n v="64"/>
    <s v="Valley Community Hospital 165"/>
    <x v="10"/>
    <n v="62"/>
    <n v="62"/>
    <n v="100"/>
    <s v="GT"/>
    <n v="95"/>
    <s v="PASS"/>
    <x v="0"/>
  </r>
  <r>
    <s v="1-12-patient_ethnicity_is_present-"/>
    <n v="64"/>
    <s v="Valley Community Hospital 165"/>
    <x v="11"/>
    <n v="62"/>
    <n v="62"/>
    <n v="100"/>
    <s v="GT"/>
    <n v="95"/>
    <s v="PASS"/>
    <x v="0"/>
  </r>
  <r>
    <s v="1-13-patient_phone_number_is_present-"/>
    <n v="64"/>
    <s v="Valley Community Hospital 165"/>
    <x v="12"/>
    <n v="62"/>
    <n v="62"/>
    <n v="100"/>
    <s v="GT"/>
    <n v="90"/>
    <s v="PASS"/>
    <x v="0"/>
  </r>
  <r>
    <s v="1-14-patient_email_is_present-"/>
    <n v="64"/>
    <s v="Valley Community Hospital 165"/>
    <x v="13"/>
    <n v="23"/>
    <n v="62"/>
    <n v="37.1"/>
    <s v="GT"/>
    <n v="90"/>
    <s v="FAIL"/>
    <x v="0"/>
  </r>
  <r>
    <s v="1-15-mother’s_maiden_name_is_present-"/>
    <n v="64"/>
    <s v="Valley Community Hospital 165"/>
    <x v="14"/>
    <n v="41"/>
    <n v="62"/>
    <n v="66.13"/>
    <s v="GT"/>
    <n v="90"/>
    <s v="FAIL"/>
    <x v="0"/>
  </r>
  <r>
    <s v="1-16-responsible_person_first_name_is_present-"/>
    <n v="64"/>
    <s v="Valley Community Hospital 165"/>
    <x v="15"/>
    <n v="51"/>
    <n v="62"/>
    <n v="82.26"/>
    <s v="GT"/>
    <n v="90"/>
    <s v="FAIL"/>
    <x v="0"/>
  </r>
  <r>
    <s v="1-17-responsible_person_last_name_is_present-"/>
    <n v="64"/>
    <s v="Valley Community Hospital 165"/>
    <x v="16"/>
    <n v="51"/>
    <n v="62"/>
    <n v="82.26"/>
    <s v="GT"/>
    <n v="90"/>
    <s v="FAIL"/>
    <x v="0"/>
  </r>
  <r>
    <s v="1-18-vaccine_administration_code_is_present-"/>
    <n v="64"/>
    <s v="Valley Community Hospital 165"/>
    <x v="17"/>
    <n v="219"/>
    <n v="219"/>
    <n v="100"/>
    <s v="GT"/>
    <n v="99"/>
    <s v="PASS"/>
    <x v="0"/>
  </r>
  <r>
    <s v="1-19-vaccine_administration_date_is_present-"/>
    <n v="64"/>
    <s v="Valley Community Hospital 165"/>
    <x v="18"/>
    <n v="219"/>
    <n v="219"/>
    <n v="100"/>
    <s v="GT"/>
    <n v="99"/>
    <s v="PASS"/>
    <x v="0"/>
  </r>
  <r>
    <s v="1-20-vaccine_information_source_(e-g-_admin/historical_indicator)_is_present-"/>
    <n v="64"/>
    <s v="Valley Community Hospital 165"/>
    <x v="19"/>
    <n v="219"/>
    <n v="219"/>
    <n v="100"/>
    <s v="GT"/>
    <n v="99"/>
    <s v="PASS"/>
    <x v="0"/>
  </r>
  <r>
    <s v="1-21-vaccine_lot_number_is_present-"/>
    <n v="64"/>
    <s v="Valley Community Hospital 165"/>
    <x v="20"/>
    <n v="219"/>
    <n v="219"/>
    <n v="100"/>
    <s v="GT"/>
    <n v="99"/>
    <s v="PASS"/>
    <x v="0"/>
  </r>
  <r>
    <s v="1-22-vaccine_lot_expiration_date_is_present-"/>
    <n v="64"/>
    <s v="Valley Community Hospital 165"/>
    <x v="21"/>
    <n v="219"/>
    <n v="219"/>
    <n v="100"/>
    <s v="GT"/>
    <n v="99"/>
    <s v="PASS"/>
    <x v="0"/>
  </r>
  <r>
    <s v="1-23-vaccine_eligibility_code_is_present-"/>
    <n v="64"/>
    <s v="Valley Community Hospital 165"/>
    <x v="22"/>
    <n v="219"/>
    <n v="219"/>
    <n v="100"/>
    <s v="GT"/>
    <n v="99"/>
    <s v="PASS"/>
    <x v="0"/>
  </r>
  <r>
    <s v="1-24-vaccine_funding_source_is_present-"/>
    <n v="64"/>
    <s v="Valley Community Hospital 165"/>
    <x v="23"/>
    <n v="219"/>
    <n v="219"/>
    <n v="100"/>
    <s v="GT"/>
    <n v="99"/>
    <s v="PASS"/>
    <x v="0"/>
  </r>
  <r>
    <s v="2-1-patients_born_on_the_first_of_the_month_do_not_exceed_normal_distribution_of_birth_dates-"/>
    <n v="64"/>
    <s v="Valley Community Hospital 165"/>
    <x v="24"/>
    <n v="3"/>
    <n v="62"/>
    <n v="4.84"/>
    <s v="LT"/>
    <n v="4"/>
    <s v="FAIL"/>
    <x v="0"/>
  </r>
  <r>
    <s v="2-2-patients_born_on_the_15th_of_the_month_do_not_exceed_normal_distribution_of_birth_dates-"/>
    <n v="64"/>
    <s v="Valley Community Hospital 165"/>
    <x v="25"/>
    <n v="0"/>
    <n v="62"/>
    <n v="0"/>
    <s v="LT"/>
    <n v="4"/>
    <s v="PASS"/>
    <x v="0"/>
  </r>
  <r>
    <s v="2-3-patients_born_on_the_last_day_of_the_month_do_not_exceed_normal_distribution_of_birth_dates-"/>
    <n v="64"/>
    <s v="Valley Community Hospital 165"/>
    <x v="26"/>
    <n v="2"/>
    <n v="62"/>
    <n v="3.23"/>
    <s v="LT"/>
    <n v="4"/>
    <s v="PASS"/>
    <x v="0"/>
  </r>
  <r>
    <s v="2-4-patient_has_more_vaccinations_than_expected-"/>
    <n v="64"/>
    <s v="Valley Community Hospital 165"/>
    <x v="27"/>
    <n v="0"/>
    <n v="62"/>
    <n v="0"/>
    <s v="LT"/>
    <n v="1"/>
    <s v="PASS"/>
    <x v="0"/>
  </r>
  <r>
    <s v="2-5-vaccine_administration_date_is_after_vaccine_lot_expiration_date-"/>
    <n v="64"/>
    <s v="Valley Community Hospital 165"/>
    <x v="28"/>
    <n v="0"/>
    <n v="219"/>
    <n v="0"/>
    <s v="LT"/>
    <n v="1"/>
    <s v="PASS"/>
    <x v="0"/>
  </r>
  <r>
    <s v="2-6-vaccine_administration_date_is_before_birth_date-"/>
    <n v="64"/>
    <s v="Valley Community Hospital 165"/>
    <x v="29"/>
    <n v="0"/>
    <n v="219"/>
    <n v="0"/>
    <s v="LT"/>
    <n v="1"/>
    <s v="PASS"/>
    <x v="0"/>
  </r>
  <r>
    <s v="2-7-vaccine_administration_dates_on_the_first_day_of_the_month_do_not_exceed_normal_distribution_of_administrations_dates-"/>
    <n v="64"/>
    <s v="Valley Community Hospital 165"/>
    <x v="30"/>
    <n v="8"/>
    <n v="219"/>
    <n v="3.65"/>
    <s v="LT"/>
    <n v="4"/>
    <s v="PASS"/>
    <x v="0"/>
  </r>
  <r>
    <s v="2-8-vaccine_administration_dates_on_the_15th_of_the_month_do_not_exceed_normal_distribution_of_administration_dates-"/>
    <n v="64"/>
    <s v="Valley Community Hospital 165"/>
    <x v="31"/>
    <n v="10"/>
    <n v="219"/>
    <n v="4.57"/>
    <s v="LT"/>
    <n v="4"/>
    <s v="FAIL"/>
    <x v="0"/>
  </r>
  <r>
    <s v="2-9-vaccine_administration_dates_on_the_last_day_of_the_month_do_not_exceed_normal_distribution_of_administration_dates-"/>
    <n v="64"/>
    <s v="Valley Community Hospital 165"/>
    <x v="32"/>
    <n v="5"/>
    <n v="219"/>
    <n v="2.2799999999999998"/>
    <s v="LT"/>
    <n v="4"/>
    <s v="PASS"/>
    <x v="0"/>
  </r>
  <r>
    <s v="2-10-vaccine_administration_code_was_administered_at_an_improbable_age-"/>
    <n v="64"/>
    <s v="Valley Community Hospital 165"/>
    <x v="33"/>
    <n v="0"/>
    <n v="219"/>
    <n v="0"/>
    <s v="LT"/>
    <n v="1"/>
    <s v="PASS"/>
    <x v="0"/>
  </r>
  <r>
    <s v="2-11-vaccine_administration_code_is_not_specific_for_administered_vaccination_event-"/>
    <n v="64"/>
    <s v="Valley Community Hospital 165"/>
    <x v="34"/>
    <n v="0"/>
    <n v="219"/>
    <n v="0"/>
    <s v="LT"/>
    <n v="1"/>
    <s v="PASS"/>
    <x v="0"/>
  </r>
  <r>
    <s v="2-12-vaccine_lot_number_has_an_invalid_prefix-"/>
    <n v="64"/>
    <s v="Valley Community Hospital 165"/>
    <x v="35"/>
    <n v="0"/>
    <n v="219"/>
    <n v="0"/>
    <s v="LT"/>
    <n v="1"/>
    <s v="PASS"/>
    <x v="0"/>
  </r>
  <r>
    <s v="2-13-vaccine_lot_number_has_an_invalid_infix-"/>
    <n v="64"/>
    <s v="Valley Community Hospital 165"/>
    <x v="36"/>
    <n v="0"/>
    <n v="219"/>
    <n v="0"/>
    <s v="LT"/>
    <n v="1"/>
    <s v="PASS"/>
    <x v="0"/>
  </r>
  <r>
    <s v="2-14-vaccine_lot_number_has_an_invalid_suffix-"/>
    <n v="64"/>
    <s v="Valley Community Hospital 165"/>
    <x v="37"/>
    <n v="0"/>
    <n v="219"/>
    <n v="0"/>
    <s v="LT"/>
    <n v="1"/>
    <s v="PASS"/>
    <x v="0"/>
  </r>
  <r>
    <s v="2-15-vaccine_lot_number_contains_at_least_one_invalid_character-"/>
    <n v="64"/>
    <s v="Valley Community Hospital 165"/>
    <x v="38"/>
    <n v="0"/>
    <n v="219"/>
    <n v="0"/>
    <s v="LT"/>
    <n v="1"/>
    <s v="PASS"/>
    <x v="0"/>
  </r>
  <r>
    <s v="2-16-vaccine_lot_number_is_too_short-"/>
    <n v="64"/>
    <s v="Valley Community Hospital 165"/>
    <x v="39"/>
    <n v="0"/>
    <n v="219"/>
    <n v="0"/>
    <s v="LT"/>
    <n v="1"/>
    <s v="PASS"/>
    <x v="0"/>
  </r>
  <r>
    <s v="2-17-vaccine_administration_code_is_unrecognized-"/>
    <n v="64"/>
    <s v="Valley Community Hospital 165"/>
    <x v="40"/>
    <n v="0"/>
    <n v="219"/>
    <n v="0"/>
    <s v="LT"/>
    <n v="1"/>
    <s v="PASS"/>
    <x v="0"/>
  </r>
  <r>
    <s v="2-18-vaccine_manufacturer_is_unrecognized-"/>
    <n v="64"/>
    <s v="Valley Community Hospital 165"/>
    <x v="41"/>
    <n v="0"/>
    <n v="219"/>
    <n v="0"/>
    <s v="LT"/>
    <n v="1"/>
    <s v="PASS"/>
    <x v="0"/>
  </r>
  <r>
    <s v="2-19-vaccine_administration_route_is_unrecognized-"/>
    <n v="64"/>
    <s v="Valley Community Hospital 165"/>
    <x v="42"/>
    <n v="0"/>
    <n v="219"/>
    <n v="0"/>
    <s v="LT"/>
    <n v="1"/>
    <s v="PASS"/>
    <x v="0"/>
  </r>
  <r>
    <s v="2-20-vaccine_body_site_is_unrecognized-"/>
    <n v="64"/>
    <s v="Valley Community Hospital 165"/>
    <x v="43"/>
    <n v="0"/>
    <n v="219"/>
    <n v="0"/>
    <s v="LT"/>
    <n v="1"/>
    <s v="PASS"/>
    <x v="0"/>
  </r>
  <r>
    <s v="2-21-vaccination_information_source_is_administered_but_appeared_to_be_historical-"/>
    <n v="64"/>
    <s v="Valley Community Hospital 165"/>
    <x v="44"/>
    <n v="0"/>
    <n v="219"/>
    <n v="0"/>
    <s v="NONE"/>
    <s v="NONE"/>
    <s v="NONE"/>
    <x v="0"/>
  </r>
  <r>
    <s v="2-22-_funding_source_does_not_match_eligibility_code"/>
    <n v="64"/>
    <s v="Valley Community Hospital 165"/>
    <x v="45"/>
    <n v="6"/>
    <n v="219"/>
    <n v="2.74"/>
    <s v="NONE"/>
    <s v="NONE"/>
    <s v="NONE"/>
    <x v="0"/>
  </r>
  <r>
    <s v="3-1-administered_vaccination_events_are_entered_into_the_iis_within_one_calendar_day_from_administration_date-"/>
    <n v="64"/>
    <s v="Valley Community Hospital 165"/>
    <x v="46"/>
    <n v="217"/>
    <n v="219"/>
    <n v="99.09"/>
    <s v="GT"/>
    <n v="95"/>
    <s v="PASS"/>
    <x v="0"/>
  </r>
  <r>
    <s v="3-2-patient_entry_into_iis_≤30_days_from_birth"/>
    <n v="64"/>
    <s v="Valley Community Hospital 165"/>
    <x v="47"/>
    <n v="49"/>
    <n v="62"/>
    <n v="79.03"/>
    <s v="GT"/>
    <n v="95"/>
    <s v="FAIL"/>
    <x v="0"/>
  </r>
  <r>
    <s v="3-3-patient_entry_into_iis_30–45_days_from_birth"/>
    <n v="64"/>
    <s v="Valley Community Hospital 165"/>
    <x v="48"/>
    <n v="0"/>
    <n v="62"/>
    <n v="0"/>
    <s v="LT"/>
    <n v="5"/>
    <s v="PASS"/>
    <x v="0"/>
  </r>
  <r>
    <s v="3-4-patient_entry_into_iis_45–60_days_from_birth"/>
    <n v="64"/>
    <s v="Valley Community Hospital 165"/>
    <x v="49"/>
    <n v="1"/>
    <n v="62"/>
    <n v="1.61"/>
    <s v="LT"/>
    <n v="5"/>
    <s v="PASS"/>
    <x v="0"/>
  </r>
  <r>
    <s v="3-5-patient_entry_into_iis_&gt;_60_days_from_birth"/>
    <n v="64"/>
    <s v="Valley Community Hospital 165"/>
    <x v="50"/>
    <n v="12"/>
    <n v="62"/>
    <n v="19.350000000000001"/>
    <s v="LT"/>
    <n v="5"/>
    <s v="FAIL"/>
    <x v="0"/>
  </r>
  <r>
    <s v="3-6-administered_dose_entry_into_iis_2-7_days_from_admin_date"/>
    <n v="64"/>
    <s v="Valley Community Hospital 165"/>
    <x v="51"/>
    <n v="0"/>
    <n v="219"/>
    <n v="0"/>
    <s v="LT"/>
    <n v="5"/>
    <s v="PASS"/>
    <x v="0"/>
  </r>
  <r>
    <s v="3-7-administered_dose_entry_into_iis_8-14_days_from_admin_date"/>
    <n v="64"/>
    <s v="Valley Community Hospital 165"/>
    <x v="52"/>
    <n v="1"/>
    <n v="219"/>
    <n v="0.46"/>
    <s v="LT"/>
    <n v="5"/>
    <s v="PASS"/>
    <x v="0"/>
  </r>
  <r>
    <s v="3-8-administered_dose_entry_into_iis_&gt;_14_days_from_admin_date"/>
    <n v="64"/>
    <s v="Valley Community Hospital 165"/>
    <x v="53"/>
    <n v="1"/>
    <n v="219"/>
    <n v="0.46"/>
    <s v="LT"/>
    <n v="5"/>
    <s v="PASS"/>
    <x v="0"/>
  </r>
  <r>
    <s v="1-1-patient_first_name_is_present-"/>
    <n v="11"/>
    <s v="Valley Community Hospital 356"/>
    <x v="0"/>
    <n v="2489"/>
    <n v="2489"/>
    <n v="100"/>
    <s v="GT"/>
    <n v="99"/>
    <s v="PASS"/>
    <x v="0"/>
  </r>
  <r>
    <s v="1-2-patient_middle_name_is_present-"/>
    <n v="11"/>
    <s v="Valley Community Hospital 356"/>
    <x v="1"/>
    <n v="2255"/>
    <n v="2489"/>
    <n v="90.6"/>
    <s v="GT"/>
    <n v="75"/>
    <s v="PASS"/>
    <x v="0"/>
  </r>
  <r>
    <s v="1-3-patient_name_last_is_present-"/>
    <n v="11"/>
    <s v="Valley Community Hospital 356"/>
    <x v="2"/>
    <n v="2489"/>
    <n v="2489"/>
    <n v="100"/>
    <s v="GT"/>
    <n v="99"/>
    <s v="PASS"/>
    <x v="0"/>
  </r>
  <r>
    <s v="1-4-patient_birth_date_is_present-_x0009_"/>
    <n v="11"/>
    <s v="Valley Community Hospital 356"/>
    <x v="3"/>
    <n v="2489"/>
    <n v="2489"/>
    <n v="100"/>
    <s v="GT"/>
    <n v="99"/>
    <s v="PASS"/>
    <x v="0"/>
  </r>
  <r>
    <s v="1-5-patient_gender_is_present-"/>
    <n v="11"/>
    <s v="Valley Community Hospital 356"/>
    <x v="4"/>
    <n v="2489"/>
    <n v="2489"/>
    <n v="100"/>
    <s v="GT"/>
    <n v="99"/>
    <s v="PASS"/>
    <x v="0"/>
  </r>
  <r>
    <s v="1-6-patient_address_street_is_present-"/>
    <n v="11"/>
    <s v="Valley Community Hospital 356"/>
    <x v="5"/>
    <n v="2489"/>
    <n v="2489"/>
    <n v="100"/>
    <s v="GT"/>
    <n v="85"/>
    <s v="PASS"/>
    <x v="0"/>
  </r>
  <r>
    <s v="1-7-_patient_address_city_is_present-_x0009_"/>
    <n v="11"/>
    <s v="Valley Community Hospital 356"/>
    <x v="6"/>
    <n v="2489"/>
    <n v="2489"/>
    <n v="100"/>
    <s v="GT"/>
    <n v="85"/>
    <s v="PASS"/>
    <x v="0"/>
  </r>
  <r>
    <s v="1-8-patient_address_state_is_present-_x0009_"/>
    <n v="11"/>
    <s v="Valley Community Hospital 356"/>
    <x v="7"/>
    <n v="2489"/>
    <n v="2489"/>
    <n v="100"/>
    <s v="GT"/>
    <n v="85"/>
    <s v="PASS"/>
    <x v="0"/>
  </r>
  <r>
    <s v="1-9-patient_address_zip_code_is_present-_x0009_"/>
    <n v="11"/>
    <s v="Valley Community Hospital 356"/>
    <x v="8"/>
    <n v="2489"/>
    <n v="2489"/>
    <n v="100"/>
    <s v="GT"/>
    <n v="85"/>
    <s v="PASS"/>
    <x v="0"/>
  </r>
  <r>
    <s v="1-10-patient_complete_address_is_present-"/>
    <n v="11"/>
    <s v="Valley Community Hospital 356"/>
    <x v="9"/>
    <n v="2489"/>
    <n v="2489"/>
    <n v="100"/>
    <s v="GT"/>
    <n v="85"/>
    <s v="PASS"/>
    <x v="0"/>
  </r>
  <r>
    <s v="1-11-patient_race_is_present-"/>
    <n v="11"/>
    <s v="Valley Community Hospital 356"/>
    <x v="10"/>
    <n v="2489"/>
    <n v="2489"/>
    <n v="100"/>
    <s v="GT"/>
    <n v="95"/>
    <s v="PASS"/>
    <x v="0"/>
  </r>
  <r>
    <s v="1-12-patient_ethnicity_is_present-"/>
    <n v="11"/>
    <s v="Valley Community Hospital 356"/>
    <x v="11"/>
    <n v="2489"/>
    <n v="2489"/>
    <n v="100"/>
    <s v="GT"/>
    <n v="95"/>
    <s v="PASS"/>
    <x v="0"/>
  </r>
  <r>
    <s v="1-13-patient_phone_number_is_present-"/>
    <n v="11"/>
    <s v="Valley Community Hospital 356"/>
    <x v="12"/>
    <n v="2465"/>
    <n v="2489"/>
    <n v="99.04"/>
    <s v="GT"/>
    <n v="90"/>
    <s v="PASS"/>
    <x v="0"/>
  </r>
  <r>
    <s v="1-14-patient_email_is_present-"/>
    <n v="11"/>
    <s v="Valley Community Hospital 356"/>
    <x v="13"/>
    <n v="1437"/>
    <n v="2489"/>
    <n v="57.73"/>
    <s v="GT"/>
    <n v="90"/>
    <s v="FAIL"/>
    <x v="0"/>
  </r>
  <r>
    <s v="1-15-mother’s_maiden_name_is_present-"/>
    <n v="11"/>
    <s v="Valley Community Hospital 356"/>
    <x v="14"/>
    <n v="1152"/>
    <n v="2489"/>
    <n v="46.28"/>
    <s v="GT"/>
    <n v="90"/>
    <s v="FAIL"/>
    <x v="0"/>
  </r>
  <r>
    <s v="1-16-responsible_person_first_name_is_present-"/>
    <n v="11"/>
    <s v="Valley Community Hospital 356"/>
    <x v="15"/>
    <n v="1826"/>
    <n v="2489"/>
    <n v="73.36"/>
    <s v="GT"/>
    <n v="90"/>
    <s v="FAIL"/>
    <x v="0"/>
  </r>
  <r>
    <s v="1-17-responsible_person_last_name_is_present-"/>
    <n v="11"/>
    <s v="Valley Community Hospital 356"/>
    <x v="16"/>
    <n v="1826"/>
    <n v="2489"/>
    <n v="73.36"/>
    <s v="GT"/>
    <n v="90"/>
    <s v="FAIL"/>
    <x v="0"/>
  </r>
  <r>
    <s v="1-18-vaccine_administration_code_is_present-"/>
    <n v="11"/>
    <s v="Valley Community Hospital 356"/>
    <x v="17"/>
    <n v="2493"/>
    <n v="2493"/>
    <n v="100"/>
    <s v="GT"/>
    <n v="99"/>
    <s v="PASS"/>
    <x v="0"/>
  </r>
  <r>
    <s v="1-19-vaccine_administration_date_is_present-"/>
    <n v="11"/>
    <s v="Valley Community Hospital 356"/>
    <x v="18"/>
    <n v="2493"/>
    <n v="2493"/>
    <n v="100"/>
    <s v="GT"/>
    <n v="99"/>
    <s v="PASS"/>
    <x v="0"/>
  </r>
  <r>
    <s v="1-20-vaccine_information_source_(e-g-_admin/historical_indicator)_is_present-"/>
    <n v="11"/>
    <s v="Valley Community Hospital 356"/>
    <x v="19"/>
    <n v="2493"/>
    <n v="2493"/>
    <n v="100"/>
    <s v="GT"/>
    <n v="99"/>
    <s v="PASS"/>
    <x v="0"/>
  </r>
  <r>
    <s v="1-21-vaccine_lot_number_is_present-"/>
    <n v="11"/>
    <s v="Valley Community Hospital 356"/>
    <x v="20"/>
    <n v="2492"/>
    <n v="2492"/>
    <n v="100"/>
    <s v="GT"/>
    <n v="99"/>
    <s v="PASS"/>
    <x v="0"/>
  </r>
  <r>
    <s v="1-22-vaccine_lot_expiration_date_is_present-"/>
    <n v="11"/>
    <s v="Valley Community Hospital 356"/>
    <x v="21"/>
    <n v="2491"/>
    <n v="2492"/>
    <n v="99.96"/>
    <s v="GT"/>
    <n v="99"/>
    <s v="PASS"/>
    <x v="0"/>
  </r>
  <r>
    <s v="1-23-vaccine_eligibility_code_is_present-"/>
    <n v="11"/>
    <s v="Valley Community Hospital 356"/>
    <x v="22"/>
    <n v="2492"/>
    <n v="2492"/>
    <n v="100"/>
    <s v="GT"/>
    <n v="99"/>
    <s v="PASS"/>
    <x v="0"/>
  </r>
  <r>
    <s v="1-24-vaccine_funding_source_is_present-"/>
    <n v="11"/>
    <s v="Valley Community Hospital 356"/>
    <x v="23"/>
    <n v="2492"/>
    <n v="2492"/>
    <n v="100"/>
    <s v="GT"/>
    <n v="99"/>
    <s v="PASS"/>
    <x v="0"/>
  </r>
  <r>
    <s v="2-1-patients_born_on_the_first_of_the_month_do_not_exceed_normal_distribution_of_birth_dates-"/>
    <n v="11"/>
    <s v="Valley Community Hospital 356"/>
    <x v="24"/>
    <n v="88"/>
    <n v="2489"/>
    <n v="3.54"/>
    <s v="LT"/>
    <n v="4"/>
    <s v="PASS"/>
    <x v="0"/>
  </r>
  <r>
    <s v="2-2-patients_born_on_the_15th_of_the_month_do_not_exceed_normal_distribution_of_birth_dates-"/>
    <n v="11"/>
    <s v="Valley Community Hospital 356"/>
    <x v="25"/>
    <n v="80"/>
    <n v="2489"/>
    <n v="3.21"/>
    <s v="LT"/>
    <n v="4"/>
    <s v="PASS"/>
    <x v="0"/>
  </r>
  <r>
    <s v="2-3-patients_born_on_the_last_day_of_the_month_do_not_exceed_normal_distribution_of_birth_dates-"/>
    <n v="11"/>
    <s v="Valley Community Hospital 356"/>
    <x v="26"/>
    <n v="83"/>
    <n v="2489"/>
    <n v="3.33"/>
    <s v="LT"/>
    <n v="4"/>
    <s v="PASS"/>
    <x v="0"/>
  </r>
  <r>
    <s v="2-4-patient_has_more_vaccinations_than_expected-"/>
    <n v="11"/>
    <s v="Valley Community Hospital 356"/>
    <x v="27"/>
    <n v="0"/>
    <n v="2489"/>
    <n v="0"/>
    <s v="LT"/>
    <n v="1"/>
    <s v="PASS"/>
    <x v="0"/>
  </r>
  <r>
    <s v="2-5-vaccine_administration_date_is_after_vaccine_lot_expiration_date-"/>
    <n v="11"/>
    <s v="Valley Community Hospital 356"/>
    <x v="28"/>
    <n v="1"/>
    <n v="2492"/>
    <n v="0.04"/>
    <s v="LT"/>
    <n v="1"/>
    <s v="PASS"/>
    <x v="0"/>
  </r>
  <r>
    <s v="2-6-vaccine_administration_date_is_before_birth_date-"/>
    <n v="11"/>
    <s v="Valley Community Hospital 356"/>
    <x v="29"/>
    <n v="1"/>
    <n v="2493"/>
    <n v="0.04"/>
    <s v="LT"/>
    <n v="1"/>
    <s v="PASS"/>
    <x v="0"/>
  </r>
  <r>
    <s v="2-7-vaccine_administration_dates_on_the_first_day_of_the_month_do_not_exceed_normal_distribution_of_administrations_dates-"/>
    <n v="11"/>
    <s v="Valley Community Hospital 356"/>
    <x v="30"/>
    <n v="88"/>
    <n v="2493"/>
    <n v="3.53"/>
    <s v="LT"/>
    <n v="4"/>
    <s v="PASS"/>
    <x v="0"/>
  </r>
  <r>
    <s v="2-8-vaccine_administration_dates_on_the_15th_of_the_month_do_not_exceed_normal_distribution_of_administration_dates-"/>
    <n v="11"/>
    <s v="Valley Community Hospital 356"/>
    <x v="31"/>
    <n v="78"/>
    <n v="2493"/>
    <n v="3.13"/>
    <s v="LT"/>
    <n v="4"/>
    <s v="PASS"/>
    <x v="0"/>
  </r>
  <r>
    <s v="2-9-vaccine_administration_dates_on_the_last_day_of_the_month_do_not_exceed_normal_distribution_of_administration_dates-"/>
    <n v="11"/>
    <s v="Valley Community Hospital 356"/>
    <x v="32"/>
    <n v="78"/>
    <n v="2493"/>
    <n v="3.13"/>
    <s v="LT"/>
    <n v="4"/>
    <s v="PASS"/>
    <x v="0"/>
  </r>
  <r>
    <s v="2-10-vaccine_administration_code_was_administered_at_an_improbable_age-"/>
    <n v="11"/>
    <s v="Valley Community Hospital 356"/>
    <x v="33"/>
    <n v="0"/>
    <n v="2492"/>
    <n v="0"/>
    <s v="LT"/>
    <n v="1"/>
    <s v="PASS"/>
    <x v="0"/>
  </r>
  <r>
    <s v="2-11-vaccine_administration_code_is_not_specific_for_administered_vaccination_event-"/>
    <n v="11"/>
    <s v="Valley Community Hospital 356"/>
    <x v="34"/>
    <n v="0"/>
    <n v="2492"/>
    <n v="0"/>
    <s v="LT"/>
    <n v="1"/>
    <s v="PASS"/>
    <x v="0"/>
  </r>
  <r>
    <s v="2-12-vaccine_lot_number_has_an_invalid_prefix-"/>
    <n v="11"/>
    <s v="Valley Community Hospital 356"/>
    <x v="35"/>
    <n v="0"/>
    <n v="2492"/>
    <n v="0"/>
    <s v="LT"/>
    <n v="1"/>
    <s v="PASS"/>
    <x v="0"/>
  </r>
  <r>
    <s v="2-13-vaccine_lot_number_has_an_invalid_infix-"/>
    <n v="11"/>
    <s v="Valley Community Hospital 356"/>
    <x v="36"/>
    <n v="0"/>
    <n v="2492"/>
    <n v="0"/>
    <s v="LT"/>
    <n v="1"/>
    <s v="PASS"/>
    <x v="0"/>
  </r>
  <r>
    <s v="2-14-vaccine_lot_number_has_an_invalid_suffix-"/>
    <n v="11"/>
    <s v="Valley Community Hospital 356"/>
    <x v="37"/>
    <n v="0"/>
    <n v="2492"/>
    <n v="0"/>
    <s v="LT"/>
    <n v="1"/>
    <s v="PASS"/>
    <x v="0"/>
  </r>
  <r>
    <s v="2-15-vaccine_lot_number_contains_at_least_one_invalid_character-"/>
    <n v="11"/>
    <s v="Valley Community Hospital 356"/>
    <x v="38"/>
    <n v="0"/>
    <n v="2492"/>
    <n v="0"/>
    <s v="LT"/>
    <n v="1"/>
    <s v="PASS"/>
    <x v="0"/>
  </r>
  <r>
    <s v="2-16-vaccine_lot_number_is_too_short-"/>
    <n v="11"/>
    <s v="Valley Community Hospital 356"/>
    <x v="39"/>
    <n v="0"/>
    <n v="2492"/>
    <n v="0"/>
    <s v="LT"/>
    <n v="1"/>
    <s v="PASS"/>
    <x v="0"/>
  </r>
  <r>
    <s v="2-17-vaccine_administration_code_is_unrecognized-"/>
    <n v="11"/>
    <s v="Valley Community Hospital 356"/>
    <x v="40"/>
    <n v="0"/>
    <n v="2493"/>
    <n v="0"/>
    <s v="LT"/>
    <n v="1"/>
    <s v="PASS"/>
    <x v="0"/>
  </r>
  <r>
    <s v="2-18-vaccine_manufacturer_is_unrecognized-"/>
    <n v="11"/>
    <s v="Valley Community Hospital 356"/>
    <x v="41"/>
    <n v="0"/>
    <n v="2493"/>
    <n v="0"/>
    <s v="LT"/>
    <n v="1"/>
    <s v="PASS"/>
    <x v="0"/>
  </r>
  <r>
    <s v="2-19-vaccine_administration_route_is_unrecognized-"/>
    <n v="11"/>
    <s v="Valley Community Hospital 356"/>
    <x v="42"/>
    <n v="0"/>
    <n v="2492"/>
    <n v="0"/>
    <s v="LT"/>
    <n v="1"/>
    <s v="PASS"/>
    <x v="0"/>
  </r>
  <r>
    <s v="2-20-vaccine_body_site_is_unrecognized-"/>
    <n v="11"/>
    <s v="Valley Community Hospital 356"/>
    <x v="43"/>
    <n v="0"/>
    <n v="2492"/>
    <n v="0"/>
    <s v="LT"/>
    <n v="1"/>
    <s v="PASS"/>
    <x v="0"/>
  </r>
  <r>
    <s v="2-21-vaccination_information_source_is_administered_but_appeared_to_be_historical-"/>
    <n v="11"/>
    <s v="Valley Community Hospital 356"/>
    <x v="44"/>
    <n v="0"/>
    <n v="2492"/>
    <n v="0"/>
    <s v="NONE"/>
    <s v="NONE"/>
    <s v="NONE"/>
    <x v="0"/>
  </r>
  <r>
    <s v="2-22-_funding_source_does_not_match_eligibility_code"/>
    <n v="11"/>
    <s v="Valley Community Hospital 356"/>
    <x v="45"/>
    <n v="117"/>
    <n v="2492"/>
    <n v="4.7"/>
    <s v="NONE"/>
    <s v="NONE"/>
    <s v="NONE"/>
    <x v="0"/>
  </r>
  <r>
    <s v="3-1-administered_vaccination_events_are_entered_into_the_iis_within_one_calendar_day_from_administration_date-"/>
    <n v="11"/>
    <s v="Valley Community Hospital 356"/>
    <x v="46"/>
    <n v="7"/>
    <n v="2491"/>
    <n v="0.28000000000000003"/>
    <s v="GT"/>
    <n v="95"/>
    <s v="FAIL"/>
    <x v="0"/>
  </r>
  <r>
    <s v="3-2-patient_entry_into_iis_≤30_days_from_birth"/>
    <n v="11"/>
    <s v="Valley Community Hospital 356"/>
    <x v="47"/>
    <n v="2452"/>
    <n v="2489"/>
    <n v="98.51"/>
    <s v="GT"/>
    <n v="95"/>
    <s v="PASS"/>
    <x v="0"/>
  </r>
  <r>
    <s v="3-3-patient_entry_into_iis_30–45_days_from_birth"/>
    <n v="11"/>
    <s v="Valley Community Hospital 356"/>
    <x v="48"/>
    <n v="3"/>
    <n v="2489"/>
    <n v="0.12"/>
    <s v="LT"/>
    <n v="5"/>
    <s v="PASS"/>
    <x v="0"/>
  </r>
  <r>
    <s v="3-4-patient_entry_into_iis_45–60_days_from_birth"/>
    <n v="11"/>
    <s v="Valley Community Hospital 356"/>
    <x v="49"/>
    <n v="5"/>
    <n v="2489"/>
    <n v="0.2"/>
    <s v="LT"/>
    <n v="5"/>
    <s v="PASS"/>
    <x v="0"/>
  </r>
  <r>
    <s v="3-5-patient_entry_into_iis_&gt;_60_days_from_birth"/>
    <n v="11"/>
    <s v="Valley Community Hospital 356"/>
    <x v="50"/>
    <n v="29"/>
    <n v="2489"/>
    <n v="1.17"/>
    <s v="LT"/>
    <n v="5"/>
    <s v="PASS"/>
    <x v="0"/>
  </r>
  <r>
    <s v="3-6-administered_dose_entry_into_iis_2-7_days_from_admin_date"/>
    <n v="11"/>
    <s v="Valley Community Hospital 356"/>
    <x v="51"/>
    <n v="1118"/>
    <n v="2491"/>
    <n v="44.88"/>
    <s v="LT"/>
    <n v="5"/>
    <s v="FAIL"/>
    <x v="0"/>
  </r>
  <r>
    <s v="3-7-administered_dose_entry_into_iis_8-14_days_from_admin_date"/>
    <n v="11"/>
    <s v="Valley Community Hospital 356"/>
    <x v="52"/>
    <n v="806"/>
    <n v="2491"/>
    <n v="32.36"/>
    <s v="LT"/>
    <n v="5"/>
    <s v="FAIL"/>
    <x v="0"/>
  </r>
  <r>
    <s v="3-8-administered_dose_entry_into_iis_&gt;_14_days_from_admin_date"/>
    <n v="11"/>
    <s v="Valley Community Hospital 356"/>
    <x v="53"/>
    <n v="560"/>
    <n v="2491"/>
    <n v="22.48"/>
    <s v="LT"/>
    <n v="5"/>
    <s v="FAIL"/>
    <x v="0"/>
  </r>
  <r>
    <s v="1-1-patient_first_name_is_present-"/>
    <n v="35"/>
    <s v="Valley General Hospital 14"/>
    <x v="0"/>
    <n v="462"/>
    <n v="462"/>
    <n v="100"/>
    <s v="GT"/>
    <n v="99"/>
    <s v="PASS"/>
    <x v="6"/>
  </r>
  <r>
    <s v="1-2-patient_middle_name_is_present-"/>
    <n v="35"/>
    <s v="Valley General Hospital 14"/>
    <x v="1"/>
    <n v="394"/>
    <n v="462"/>
    <n v="85.28"/>
    <s v="GT"/>
    <n v="75"/>
    <s v="PASS"/>
    <x v="6"/>
  </r>
  <r>
    <s v="1-3-patient_name_last_is_present-"/>
    <n v="35"/>
    <s v="Valley General Hospital 14"/>
    <x v="2"/>
    <n v="462"/>
    <n v="462"/>
    <n v="100"/>
    <s v="GT"/>
    <n v="99"/>
    <s v="PASS"/>
    <x v="6"/>
  </r>
  <r>
    <s v="1-4-patient_birth_date_is_present-_x0009_"/>
    <n v="35"/>
    <s v="Valley General Hospital 14"/>
    <x v="3"/>
    <n v="462"/>
    <n v="462"/>
    <n v="100"/>
    <s v="GT"/>
    <n v="99"/>
    <s v="PASS"/>
    <x v="6"/>
  </r>
  <r>
    <s v="1-5-patient_gender_is_present-"/>
    <n v="35"/>
    <s v="Valley General Hospital 14"/>
    <x v="4"/>
    <n v="462"/>
    <n v="462"/>
    <n v="100"/>
    <s v="GT"/>
    <n v="99"/>
    <s v="PASS"/>
    <x v="6"/>
  </r>
  <r>
    <s v="1-6-patient_address_street_is_present-"/>
    <n v="35"/>
    <s v="Valley General Hospital 14"/>
    <x v="5"/>
    <n v="462"/>
    <n v="462"/>
    <n v="100"/>
    <s v="GT"/>
    <n v="85"/>
    <s v="PASS"/>
    <x v="6"/>
  </r>
  <r>
    <s v="1-7-_patient_address_city_is_present-_x0009_"/>
    <n v="35"/>
    <s v="Valley General Hospital 14"/>
    <x v="6"/>
    <n v="462"/>
    <n v="462"/>
    <n v="100"/>
    <s v="GT"/>
    <n v="85"/>
    <s v="PASS"/>
    <x v="6"/>
  </r>
  <r>
    <s v="1-8-patient_address_state_is_present-_x0009_"/>
    <n v="35"/>
    <s v="Valley General Hospital 14"/>
    <x v="7"/>
    <n v="462"/>
    <n v="462"/>
    <n v="100"/>
    <s v="GT"/>
    <n v="85"/>
    <s v="PASS"/>
    <x v="6"/>
  </r>
  <r>
    <s v="1-9-patient_address_zip_code_is_present-_x0009_"/>
    <n v="35"/>
    <s v="Valley General Hospital 14"/>
    <x v="8"/>
    <n v="462"/>
    <n v="462"/>
    <n v="100"/>
    <s v="GT"/>
    <n v="85"/>
    <s v="PASS"/>
    <x v="6"/>
  </r>
  <r>
    <s v="1-10-patient_complete_address_is_present-"/>
    <n v="35"/>
    <s v="Valley General Hospital 14"/>
    <x v="9"/>
    <n v="462"/>
    <n v="462"/>
    <n v="100"/>
    <s v="GT"/>
    <n v="85"/>
    <s v="PASS"/>
    <x v="6"/>
  </r>
  <r>
    <s v="1-11-patient_race_is_present-"/>
    <n v="35"/>
    <s v="Valley General Hospital 14"/>
    <x v="10"/>
    <n v="462"/>
    <n v="462"/>
    <n v="100"/>
    <s v="GT"/>
    <n v="95"/>
    <s v="PASS"/>
    <x v="6"/>
  </r>
  <r>
    <s v="1-12-patient_ethnicity_is_present-"/>
    <n v="35"/>
    <s v="Valley General Hospital 14"/>
    <x v="11"/>
    <n v="462"/>
    <n v="462"/>
    <n v="100"/>
    <s v="GT"/>
    <n v="95"/>
    <s v="PASS"/>
    <x v="6"/>
  </r>
  <r>
    <s v="1-13-patient_phone_number_is_present-"/>
    <n v="35"/>
    <s v="Valley General Hospital 14"/>
    <x v="12"/>
    <n v="461"/>
    <n v="462"/>
    <n v="99.78"/>
    <s v="GT"/>
    <n v="90"/>
    <s v="PASS"/>
    <x v="6"/>
  </r>
  <r>
    <s v="1-14-patient_email_is_present-"/>
    <n v="35"/>
    <s v="Valley General Hospital 14"/>
    <x v="13"/>
    <n v="199"/>
    <n v="462"/>
    <n v="43.07"/>
    <s v="GT"/>
    <n v="90"/>
    <s v="FAIL"/>
    <x v="6"/>
  </r>
  <r>
    <s v="1-15-mother’s_maiden_name_is_present-"/>
    <n v="35"/>
    <s v="Valley General Hospital 14"/>
    <x v="14"/>
    <n v="232"/>
    <n v="462"/>
    <n v="50.22"/>
    <s v="GT"/>
    <n v="90"/>
    <s v="FAIL"/>
    <x v="6"/>
  </r>
  <r>
    <s v="1-16-responsible_person_first_name_is_present-"/>
    <n v="35"/>
    <s v="Valley General Hospital 14"/>
    <x v="15"/>
    <n v="397"/>
    <n v="462"/>
    <n v="85.93"/>
    <s v="GT"/>
    <n v="90"/>
    <s v="FAIL"/>
    <x v="6"/>
  </r>
  <r>
    <s v="1-17-responsible_person_last_name_is_present-"/>
    <n v="35"/>
    <s v="Valley General Hospital 14"/>
    <x v="16"/>
    <n v="397"/>
    <n v="462"/>
    <n v="85.93"/>
    <s v="GT"/>
    <n v="90"/>
    <s v="FAIL"/>
    <x v="6"/>
  </r>
  <r>
    <s v="1-18-vaccine_administration_code_is_present-"/>
    <n v="35"/>
    <s v="Valley General Hospital 14"/>
    <x v="17"/>
    <n v="5570"/>
    <n v="5570"/>
    <n v="100"/>
    <s v="GT"/>
    <n v="99"/>
    <s v="PASS"/>
    <x v="6"/>
  </r>
  <r>
    <s v="1-19-vaccine_administration_date_is_present-"/>
    <n v="35"/>
    <s v="Valley General Hospital 14"/>
    <x v="18"/>
    <n v="5570"/>
    <n v="5570"/>
    <n v="100"/>
    <s v="GT"/>
    <n v="99"/>
    <s v="PASS"/>
    <x v="6"/>
  </r>
  <r>
    <s v="1-20-vaccine_information_source_(e-g-_admin/historical_indicator)_is_present-"/>
    <n v="35"/>
    <s v="Valley General Hospital 14"/>
    <x v="19"/>
    <n v="5570"/>
    <n v="5570"/>
    <n v="100"/>
    <s v="GT"/>
    <n v="99"/>
    <s v="PASS"/>
    <x v="6"/>
  </r>
  <r>
    <s v="1-21-vaccine_lot_number_is_present-"/>
    <n v="35"/>
    <s v="Valley General Hospital 14"/>
    <x v="20"/>
    <n v="5570"/>
    <n v="5570"/>
    <n v="100"/>
    <s v="GT"/>
    <n v="99"/>
    <s v="PASS"/>
    <x v="6"/>
  </r>
  <r>
    <s v="1-22-vaccine_lot_expiration_date_is_present-"/>
    <n v="35"/>
    <s v="Valley General Hospital 14"/>
    <x v="21"/>
    <n v="5570"/>
    <n v="5570"/>
    <n v="100"/>
    <s v="GT"/>
    <n v="99"/>
    <s v="PASS"/>
    <x v="6"/>
  </r>
  <r>
    <s v="1-23-vaccine_eligibility_code_is_present-"/>
    <n v="35"/>
    <s v="Valley General Hospital 14"/>
    <x v="22"/>
    <n v="5570"/>
    <n v="5570"/>
    <n v="100"/>
    <s v="GT"/>
    <n v="99"/>
    <s v="PASS"/>
    <x v="6"/>
  </r>
  <r>
    <s v="1-24-vaccine_funding_source_is_present-"/>
    <n v="35"/>
    <s v="Valley General Hospital 14"/>
    <x v="23"/>
    <n v="5570"/>
    <n v="5570"/>
    <n v="100"/>
    <s v="GT"/>
    <n v="99"/>
    <s v="PASS"/>
    <x v="6"/>
  </r>
  <r>
    <s v="2-1-patients_born_on_the_first_of_the_month_do_not_exceed_normal_distribution_of_birth_dates-"/>
    <n v="35"/>
    <s v="Valley General Hospital 14"/>
    <x v="24"/>
    <n v="9"/>
    <n v="462"/>
    <n v="1.95"/>
    <s v="LT"/>
    <n v="4"/>
    <s v="PASS"/>
    <x v="6"/>
  </r>
  <r>
    <s v="2-2-patients_born_on_the_15th_of_the_month_do_not_exceed_normal_distribution_of_birth_dates-"/>
    <n v="35"/>
    <s v="Valley General Hospital 14"/>
    <x v="25"/>
    <n v="19"/>
    <n v="462"/>
    <n v="4.1100000000000003"/>
    <s v="LT"/>
    <n v="4"/>
    <s v="FAIL"/>
    <x v="6"/>
  </r>
  <r>
    <s v="2-3-patients_born_on_the_last_day_of_the_month_do_not_exceed_normal_distribution_of_birth_dates-"/>
    <n v="35"/>
    <s v="Valley General Hospital 14"/>
    <x v="26"/>
    <n v="15"/>
    <n v="462"/>
    <n v="3.25"/>
    <s v="LT"/>
    <n v="4"/>
    <s v="PASS"/>
    <x v="6"/>
  </r>
  <r>
    <s v="2-4-patient_has_more_vaccinations_than_expected-"/>
    <n v="35"/>
    <s v="Valley General Hospital 14"/>
    <x v="27"/>
    <n v="0"/>
    <n v="462"/>
    <n v="0"/>
    <s v="LT"/>
    <n v="1"/>
    <s v="PASS"/>
    <x v="6"/>
  </r>
  <r>
    <s v="2-5-vaccine_administration_date_is_after_vaccine_lot_expiration_date-"/>
    <n v="35"/>
    <s v="Valley General Hospital 14"/>
    <x v="28"/>
    <n v="0"/>
    <n v="5570"/>
    <n v="0"/>
    <s v="LT"/>
    <n v="1"/>
    <s v="PASS"/>
    <x v="6"/>
  </r>
  <r>
    <s v="2-6-vaccine_administration_date_is_before_birth_date-"/>
    <n v="35"/>
    <s v="Valley General Hospital 14"/>
    <x v="29"/>
    <n v="0"/>
    <n v="5570"/>
    <n v="0"/>
    <s v="LT"/>
    <n v="1"/>
    <s v="PASS"/>
    <x v="6"/>
  </r>
  <r>
    <s v="2-7-vaccine_administration_dates_on_the_first_day_of_the_month_do_not_exceed_normal_distribution_of_administrations_dates-"/>
    <n v="35"/>
    <s v="Valley General Hospital 14"/>
    <x v="30"/>
    <n v="92"/>
    <n v="5570"/>
    <n v="1.65"/>
    <s v="LT"/>
    <n v="4"/>
    <s v="PASS"/>
    <x v="6"/>
  </r>
  <r>
    <s v="2-8-vaccine_administration_dates_on_the_15th_of_the_month_do_not_exceed_normal_distribution_of_administration_dates-"/>
    <n v="35"/>
    <s v="Valley General Hospital 14"/>
    <x v="31"/>
    <n v="201"/>
    <n v="5570"/>
    <n v="3.61"/>
    <s v="LT"/>
    <n v="4"/>
    <s v="PASS"/>
    <x v="6"/>
  </r>
  <r>
    <s v="2-9-vaccine_administration_dates_on_the_last_day_of_the_month_do_not_exceed_normal_distribution_of_administration_dates-"/>
    <n v="35"/>
    <s v="Valley General Hospital 14"/>
    <x v="32"/>
    <n v="142"/>
    <n v="5570"/>
    <n v="2.5499999999999998"/>
    <s v="LT"/>
    <n v="4"/>
    <s v="PASS"/>
    <x v="6"/>
  </r>
  <r>
    <s v="2-10-vaccine_administration_code_was_administered_at_an_improbable_age-"/>
    <n v="35"/>
    <s v="Valley General Hospital 14"/>
    <x v="33"/>
    <n v="1"/>
    <n v="5570"/>
    <n v="0.02"/>
    <s v="LT"/>
    <n v="1"/>
    <s v="PASS"/>
    <x v="6"/>
  </r>
  <r>
    <s v="2-11-vaccine_administration_code_is_not_specific_for_administered_vaccination_event-"/>
    <n v="35"/>
    <s v="Valley General Hospital 14"/>
    <x v="34"/>
    <n v="0"/>
    <n v="5570"/>
    <n v="0"/>
    <s v="LT"/>
    <n v="1"/>
    <s v="PASS"/>
    <x v="6"/>
  </r>
  <r>
    <s v="2-12-vaccine_lot_number_has_an_invalid_prefix-"/>
    <n v="35"/>
    <s v="Valley General Hospital 14"/>
    <x v="35"/>
    <n v="0"/>
    <n v="5570"/>
    <n v="0"/>
    <s v="LT"/>
    <n v="1"/>
    <s v="PASS"/>
    <x v="6"/>
  </r>
  <r>
    <s v="2-13-vaccine_lot_number_has_an_invalid_infix-"/>
    <n v="35"/>
    <s v="Valley General Hospital 14"/>
    <x v="36"/>
    <n v="0"/>
    <n v="5570"/>
    <n v="0"/>
    <s v="LT"/>
    <n v="1"/>
    <s v="PASS"/>
    <x v="6"/>
  </r>
  <r>
    <s v="2-14-vaccine_lot_number_has_an_invalid_suffix-"/>
    <n v="35"/>
    <s v="Valley General Hospital 14"/>
    <x v="37"/>
    <n v="0"/>
    <n v="5570"/>
    <n v="0"/>
    <s v="LT"/>
    <n v="1"/>
    <s v="PASS"/>
    <x v="6"/>
  </r>
  <r>
    <s v="2-15-vaccine_lot_number_contains_at_least_one_invalid_character-"/>
    <n v="35"/>
    <s v="Valley General Hospital 14"/>
    <x v="38"/>
    <n v="0"/>
    <n v="5570"/>
    <n v="0"/>
    <s v="LT"/>
    <n v="1"/>
    <s v="PASS"/>
    <x v="6"/>
  </r>
  <r>
    <s v="2-16-vaccine_lot_number_is_too_short-"/>
    <n v="35"/>
    <s v="Valley General Hospital 14"/>
    <x v="39"/>
    <n v="0"/>
    <n v="5570"/>
    <n v="0"/>
    <s v="LT"/>
    <n v="1"/>
    <s v="PASS"/>
    <x v="6"/>
  </r>
  <r>
    <s v="2-17-vaccine_administration_code_is_unrecognized-"/>
    <n v="35"/>
    <s v="Valley General Hospital 14"/>
    <x v="40"/>
    <n v="0"/>
    <n v="5570"/>
    <n v="0"/>
    <s v="LT"/>
    <n v="1"/>
    <s v="PASS"/>
    <x v="6"/>
  </r>
  <r>
    <s v="2-18-vaccine_manufacturer_is_unrecognized-"/>
    <n v="35"/>
    <s v="Valley General Hospital 14"/>
    <x v="41"/>
    <n v="2"/>
    <n v="5570"/>
    <n v="0.04"/>
    <s v="LT"/>
    <n v="1"/>
    <s v="PASS"/>
    <x v="6"/>
  </r>
  <r>
    <s v="2-19-vaccine_administration_route_is_unrecognized-"/>
    <n v="35"/>
    <s v="Valley General Hospital 14"/>
    <x v="42"/>
    <n v="0"/>
    <n v="5570"/>
    <n v="0"/>
    <s v="LT"/>
    <n v="1"/>
    <s v="PASS"/>
    <x v="6"/>
  </r>
  <r>
    <s v="2-20-vaccine_body_site_is_unrecognized-"/>
    <n v="35"/>
    <s v="Valley General Hospital 14"/>
    <x v="43"/>
    <n v="0"/>
    <n v="5570"/>
    <n v="0"/>
    <s v="LT"/>
    <n v="1"/>
    <s v="PASS"/>
    <x v="6"/>
  </r>
  <r>
    <s v="2-21-vaccination_information_source_is_administered_but_appeared_to_be_historical-"/>
    <n v="35"/>
    <s v="Valley General Hospital 14"/>
    <x v="44"/>
    <n v="0"/>
    <n v="5570"/>
    <n v="0"/>
    <s v="NONE"/>
    <s v="NONE"/>
    <s v="NONE"/>
    <x v="6"/>
  </r>
  <r>
    <s v="2-22-_funding_source_does_not_match_eligibility_code"/>
    <n v="35"/>
    <s v="Valley General Hospital 14"/>
    <x v="45"/>
    <n v="37"/>
    <n v="5570"/>
    <n v="0.66"/>
    <s v="NONE"/>
    <s v="NONE"/>
    <s v="NONE"/>
    <x v="6"/>
  </r>
  <r>
    <s v="3-1-administered_vaccination_events_are_entered_into_the_iis_within_one_calendar_day_from_administration_date-"/>
    <n v="35"/>
    <s v="Valley General Hospital 14"/>
    <x v="46"/>
    <n v="5448"/>
    <n v="5570"/>
    <n v="97.81"/>
    <s v="GT"/>
    <n v="95"/>
    <s v="PASS"/>
    <x v="6"/>
  </r>
  <r>
    <s v="3-2-patient_entry_into_iis_≤30_days_from_birth"/>
    <n v="35"/>
    <s v="Valley General Hospital 14"/>
    <x v="47"/>
    <n v="416"/>
    <n v="462"/>
    <n v="90.04"/>
    <s v="GT"/>
    <n v="95"/>
    <s v="FAIL"/>
    <x v="6"/>
  </r>
  <r>
    <s v="3-3-patient_entry_into_iis_30–45_days_from_birth"/>
    <n v="35"/>
    <s v="Valley General Hospital 14"/>
    <x v="48"/>
    <n v="21"/>
    <n v="462"/>
    <n v="4.55"/>
    <s v="LT"/>
    <n v="5"/>
    <s v="PASS"/>
    <x v="6"/>
  </r>
  <r>
    <s v="3-4-patient_entry_into_iis_45–60_days_from_birth"/>
    <n v="35"/>
    <s v="Valley General Hospital 14"/>
    <x v="49"/>
    <n v="9"/>
    <n v="462"/>
    <n v="1.95"/>
    <s v="LT"/>
    <n v="5"/>
    <s v="PASS"/>
    <x v="6"/>
  </r>
  <r>
    <s v="3-5-patient_entry_into_iis_&gt;_60_days_from_birth"/>
    <n v="35"/>
    <s v="Valley General Hospital 14"/>
    <x v="50"/>
    <n v="16"/>
    <n v="462"/>
    <n v="3.46"/>
    <s v="LT"/>
    <n v="5"/>
    <s v="PASS"/>
    <x v="6"/>
  </r>
  <r>
    <s v="3-6-administered_dose_entry_into_iis_2-7_days_from_admin_date"/>
    <n v="35"/>
    <s v="Valley General Hospital 14"/>
    <x v="51"/>
    <n v="27"/>
    <n v="5570"/>
    <n v="0.48"/>
    <s v="LT"/>
    <n v="5"/>
    <s v="PASS"/>
    <x v="6"/>
  </r>
  <r>
    <s v="3-7-administered_dose_entry_into_iis_8-14_days_from_admin_date"/>
    <n v="35"/>
    <s v="Valley General Hospital 14"/>
    <x v="52"/>
    <n v="0"/>
    <n v="5570"/>
    <n v="0"/>
    <s v="LT"/>
    <n v="5"/>
    <s v="PASS"/>
    <x v="6"/>
  </r>
  <r>
    <s v="3-8-administered_dose_entry_into_iis_&gt;_14_days_from_admin_date"/>
    <n v="35"/>
    <s v="Valley General Hospital 14"/>
    <x v="53"/>
    <n v="95"/>
    <n v="5570"/>
    <n v="1.71"/>
    <s v="LT"/>
    <n v="5"/>
    <s v="PASS"/>
    <x v="6"/>
  </r>
  <r>
    <s v="1-1-patient_first_name_is_present-"/>
    <n v="144"/>
    <s v="Valley General Hospital 163"/>
    <x v="0"/>
    <n v="6"/>
    <n v="6"/>
    <n v="100"/>
    <s v="GT"/>
    <n v="99"/>
    <s v="PASS"/>
    <x v="0"/>
  </r>
  <r>
    <s v="1-2-patient_middle_name_is_present-"/>
    <n v="144"/>
    <s v="Valley General Hospital 163"/>
    <x v="1"/>
    <n v="6"/>
    <n v="6"/>
    <n v="100"/>
    <s v="GT"/>
    <n v="75"/>
    <s v="PASS"/>
    <x v="0"/>
  </r>
  <r>
    <s v="1-3-patient_name_last_is_present-"/>
    <n v="144"/>
    <s v="Valley General Hospital 163"/>
    <x v="2"/>
    <n v="6"/>
    <n v="6"/>
    <n v="100"/>
    <s v="GT"/>
    <n v="99"/>
    <s v="PASS"/>
    <x v="0"/>
  </r>
  <r>
    <s v="1-4-patient_birth_date_is_present-_x0009_"/>
    <n v="144"/>
    <s v="Valley General Hospital 163"/>
    <x v="3"/>
    <n v="6"/>
    <n v="6"/>
    <n v="100"/>
    <s v="GT"/>
    <n v="99"/>
    <s v="PASS"/>
    <x v="0"/>
  </r>
  <r>
    <s v="1-5-patient_gender_is_present-"/>
    <n v="144"/>
    <s v="Valley General Hospital 163"/>
    <x v="4"/>
    <n v="6"/>
    <n v="6"/>
    <n v="100"/>
    <s v="GT"/>
    <n v="99"/>
    <s v="PASS"/>
    <x v="0"/>
  </r>
  <r>
    <s v="1-6-patient_address_street_is_present-"/>
    <n v="144"/>
    <s v="Valley General Hospital 163"/>
    <x v="5"/>
    <n v="6"/>
    <n v="6"/>
    <n v="100"/>
    <s v="GT"/>
    <n v="85"/>
    <s v="PASS"/>
    <x v="0"/>
  </r>
  <r>
    <s v="1-7-_patient_address_city_is_present-_x0009_"/>
    <n v="144"/>
    <s v="Valley General Hospital 163"/>
    <x v="6"/>
    <n v="6"/>
    <n v="6"/>
    <n v="100"/>
    <s v="GT"/>
    <n v="85"/>
    <s v="PASS"/>
    <x v="0"/>
  </r>
  <r>
    <s v="1-8-patient_address_state_is_present-_x0009_"/>
    <n v="144"/>
    <s v="Valley General Hospital 163"/>
    <x v="7"/>
    <n v="6"/>
    <n v="6"/>
    <n v="100"/>
    <s v="GT"/>
    <n v="85"/>
    <s v="PASS"/>
    <x v="0"/>
  </r>
  <r>
    <s v="1-9-patient_address_zip_code_is_present-_x0009_"/>
    <n v="144"/>
    <s v="Valley General Hospital 163"/>
    <x v="8"/>
    <n v="6"/>
    <n v="6"/>
    <n v="100"/>
    <s v="GT"/>
    <n v="85"/>
    <s v="PASS"/>
    <x v="0"/>
  </r>
  <r>
    <s v="1-10-patient_complete_address_is_present-"/>
    <n v="144"/>
    <s v="Valley General Hospital 163"/>
    <x v="9"/>
    <n v="6"/>
    <n v="6"/>
    <n v="100"/>
    <s v="GT"/>
    <n v="85"/>
    <s v="PASS"/>
    <x v="0"/>
  </r>
  <r>
    <s v="1-11-patient_race_is_present-"/>
    <n v="144"/>
    <s v="Valley General Hospital 163"/>
    <x v="10"/>
    <n v="6"/>
    <n v="6"/>
    <n v="100"/>
    <s v="GT"/>
    <n v="95"/>
    <s v="PASS"/>
    <x v="0"/>
  </r>
  <r>
    <s v="1-12-patient_ethnicity_is_present-"/>
    <n v="144"/>
    <s v="Valley General Hospital 163"/>
    <x v="11"/>
    <n v="6"/>
    <n v="6"/>
    <n v="100"/>
    <s v="GT"/>
    <n v="95"/>
    <s v="PASS"/>
    <x v="0"/>
  </r>
  <r>
    <s v="1-13-patient_phone_number_is_present-"/>
    <n v="144"/>
    <s v="Valley General Hospital 163"/>
    <x v="12"/>
    <n v="6"/>
    <n v="6"/>
    <n v="100"/>
    <s v="GT"/>
    <n v="90"/>
    <s v="PASS"/>
    <x v="0"/>
  </r>
  <r>
    <s v="1-14-patient_email_is_present-"/>
    <n v="144"/>
    <s v="Valley General Hospital 163"/>
    <x v="13"/>
    <n v="1"/>
    <n v="6"/>
    <n v="16.670000000000002"/>
    <s v="GT"/>
    <n v="90"/>
    <s v="FAIL"/>
    <x v="0"/>
  </r>
  <r>
    <s v="1-15-mother’s_maiden_name_is_present-"/>
    <n v="144"/>
    <s v="Valley General Hospital 163"/>
    <x v="14"/>
    <n v="5"/>
    <n v="6"/>
    <n v="83.33"/>
    <s v="GT"/>
    <n v="90"/>
    <s v="FAIL"/>
    <x v="0"/>
  </r>
  <r>
    <s v="1-16-responsible_person_first_name_is_present-"/>
    <n v="144"/>
    <s v="Valley General Hospital 163"/>
    <x v="15"/>
    <n v="6"/>
    <n v="6"/>
    <n v="100"/>
    <s v="GT"/>
    <n v="90"/>
    <s v="PASS"/>
    <x v="0"/>
  </r>
  <r>
    <s v="1-17-responsible_person_last_name_is_present-"/>
    <n v="144"/>
    <s v="Valley General Hospital 163"/>
    <x v="16"/>
    <n v="6"/>
    <n v="6"/>
    <n v="100"/>
    <s v="GT"/>
    <n v="90"/>
    <s v="PASS"/>
    <x v="0"/>
  </r>
  <r>
    <s v="1-18-vaccine_administration_code_is_present-"/>
    <n v="144"/>
    <s v="Valley General Hospital 163"/>
    <x v="17"/>
    <n v="45"/>
    <n v="45"/>
    <n v="100"/>
    <s v="GT"/>
    <n v="99"/>
    <s v="PASS"/>
    <x v="0"/>
  </r>
  <r>
    <s v="1-19-vaccine_administration_date_is_present-"/>
    <n v="144"/>
    <s v="Valley General Hospital 163"/>
    <x v="18"/>
    <n v="45"/>
    <n v="45"/>
    <n v="100"/>
    <s v="GT"/>
    <n v="99"/>
    <s v="PASS"/>
    <x v="0"/>
  </r>
  <r>
    <s v="1-20-vaccine_information_source_(e-g-_admin/historical_indicator)_is_present-"/>
    <n v="144"/>
    <s v="Valley General Hospital 163"/>
    <x v="19"/>
    <n v="45"/>
    <n v="45"/>
    <n v="100"/>
    <s v="GT"/>
    <n v="99"/>
    <s v="PASS"/>
    <x v="0"/>
  </r>
  <r>
    <s v="1-21-vaccine_lot_number_is_present-"/>
    <n v="144"/>
    <s v="Valley General Hospital 163"/>
    <x v="20"/>
    <n v="45"/>
    <n v="45"/>
    <n v="100"/>
    <s v="GT"/>
    <n v="99"/>
    <s v="PASS"/>
    <x v="0"/>
  </r>
  <r>
    <s v="1-22-vaccine_lot_expiration_date_is_present-"/>
    <n v="144"/>
    <s v="Valley General Hospital 163"/>
    <x v="21"/>
    <n v="45"/>
    <n v="45"/>
    <n v="100"/>
    <s v="GT"/>
    <n v="99"/>
    <s v="PASS"/>
    <x v="0"/>
  </r>
  <r>
    <s v="1-23-vaccine_eligibility_code_is_present-"/>
    <n v="144"/>
    <s v="Valley General Hospital 163"/>
    <x v="22"/>
    <n v="45"/>
    <n v="45"/>
    <n v="100"/>
    <s v="GT"/>
    <n v="99"/>
    <s v="PASS"/>
    <x v="0"/>
  </r>
  <r>
    <s v="1-24-vaccine_funding_source_is_present-"/>
    <n v="144"/>
    <s v="Valley General Hospital 163"/>
    <x v="23"/>
    <n v="45"/>
    <n v="45"/>
    <n v="100"/>
    <s v="GT"/>
    <n v="99"/>
    <s v="PASS"/>
    <x v="0"/>
  </r>
  <r>
    <s v="2-1-patients_born_on_the_first_of_the_month_do_not_exceed_normal_distribution_of_birth_dates-"/>
    <n v="144"/>
    <s v="Valley General Hospital 163"/>
    <x v="24"/>
    <n v="0"/>
    <n v="6"/>
    <n v="0"/>
    <s v="LT"/>
    <n v="4"/>
    <s v="PASS"/>
    <x v="0"/>
  </r>
  <r>
    <s v="2-2-patients_born_on_the_15th_of_the_month_do_not_exceed_normal_distribution_of_birth_dates-"/>
    <n v="144"/>
    <s v="Valley General Hospital 163"/>
    <x v="25"/>
    <n v="0"/>
    <n v="6"/>
    <n v="0"/>
    <s v="LT"/>
    <n v="4"/>
    <s v="PASS"/>
    <x v="0"/>
  </r>
  <r>
    <s v="2-3-patients_born_on_the_last_day_of_the_month_do_not_exceed_normal_distribution_of_birth_dates-"/>
    <n v="144"/>
    <s v="Valley General Hospital 163"/>
    <x v="26"/>
    <n v="0"/>
    <n v="6"/>
    <n v="0"/>
    <s v="LT"/>
    <n v="4"/>
    <s v="PASS"/>
    <x v="0"/>
  </r>
  <r>
    <s v="2-4-patient_has_more_vaccinations_than_expected-"/>
    <n v="144"/>
    <s v="Valley General Hospital 163"/>
    <x v="27"/>
    <n v="0"/>
    <n v="6"/>
    <n v="0"/>
    <s v="LT"/>
    <n v="1"/>
    <s v="PASS"/>
    <x v="0"/>
  </r>
  <r>
    <s v="2-5-vaccine_administration_date_is_after_vaccine_lot_expiration_date-"/>
    <n v="144"/>
    <s v="Valley General Hospital 163"/>
    <x v="28"/>
    <n v="0"/>
    <n v="45"/>
    <n v="0"/>
    <s v="LT"/>
    <n v="1"/>
    <s v="PASS"/>
    <x v="0"/>
  </r>
  <r>
    <s v="2-6-vaccine_administration_date_is_before_birth_date-"/>
    <n v="144"/>
    <s v="Valley General Hospital 163"/>
    <x v="29"/>
    <n v="0"/>
    <n v="45"/>
    <n v="0"/>
    <s v="LT"/>
    <n v="1"/>
    <s v="PASS"/>
    <x v="0"/>
  </r>
  <r>
    <s v="2-7-vaccine_administration_dates_on_the_first_day_of_the_month_do_not_exceed_normal_distribution_of_administrations_dates-"/>
    <n v="144"/>
    <s v="Valley General Hospital 163"/>
    <x v="30"/>
    <n v="2"/>
    <n v="45"/>
    <n v="4.4400000000000004"/>
    <s v="LT"/>
    <n v="4"/>
    <s v="FAIL"/>
    <x v="0"/>
  </r>
  <r>
    <s v="2-8-vaccine_administration_dates_on_the_15th_of_the_month_do_not_exceed_normal_distribution_of_administration_dates-"/>
    <n v="144"/>
    <s v="Valley General Hospital 163"/>
    <x v="31"/>
    <n v="1"/>
    <n v="45"/>
    <n v="2.2200000000000002"/>
    <s v="LT"/>
    <n v="4"/>
    <s v="PASS"/>
    <x v="0"/>
  </r>
  <r>
    <s v="2-9-vaccine_administration_dates_on_the_last_day_of_the_month_do_not_exceed_normal_distribution_of_administration_dates-"/>
    <n v="144"/>
    <s v="Valley General Hospital 163"/>
    <x v="32"/>
    <n v="3"/>
    <n v="45"/>
    <n v="6.67"/>
    <s v="LT"/>
    <n v="4"/>
    <s v="FAIL"/>
    <x v="0"/>
  </r>
  <r>
    <s v="2-10-vaccine_administration_code_was_administered_at_an_improbable_age-"/>
    <n v="144"/>
    <s v="Valley General Hospital 163"/>
    <x v="33"/>
    <n v="0"/>
    <n v="45"/>
    <n v="0"/>
    <s v="LT"/>
    <n v="1"/>
    <s v="PASS"/>
    <x v="0"/>
  </r>
  <r>
    <s v="2-11-vaccine_administration_code_is_not_specific_for_administered_vaccination_event-"/>
    <n v="144"/>
    <s v="Valley General Hospital 163"/>
    <x v="34"/>
    <n v="0"/>
    <n v="45"/>
    <n v="0"/>
    <s v="LT"/>
    <n v="1"/>
    <s v="PASS"/>
    <x v="0"/>
  </r>
  <r>
    <s v="2-12-vaccine_lot_number_has_an_invalid_prefix-"/>
    <n v="144"/>
    <s v="Valley General Hospital 163"/>
    <x v="35"/>
    <n v="0"/>
    <n v="45"/>
    <n v="0"/>
    <s v="LT"/>
    <n v="1"/>
    <s v="PASS"/>
    <x v="0"/>
  </r>
  <r>
    <s v="2-13-vaccine_lot_number_has_an_invalid_infix-"/>
    <n v="144"/>
    <s v="Valley General Hospital 163"/>
    <x v="36"/>
    <n v="0"/>
    <n v="45"/>
    <n v="0"/>
    <s v="LT"/>
    <n v="1"/>
    <s v="PASS"/>
    <x v="0"/>
  </r>
  <r>
    <s v="2-14-vaccine_lot_number_has_an_invalid_suffix-"/>
    <n v="144"/>
    <s v="Valley General Hospital 163"/>
    <x v="37"/>
    <n v="0"/>
    <n v="45"/>
    <n v="0"/>
    <s v="LT"/>
    <n v="1"/>
    <s v="PASS"/>
    <x v="0"/>
  </r>
  <r>
    <s v="2-15-vaccine_lot_number_contains_at_least_one_invalid_character-"/>
    <n v="144"/>
    <s v="Valley General Hospital 163"/>
    <x v="38"/>
    <n v="0"/>
    <n v="45"/>
    <n v="0"/>
    <s v="LT"/>
    <n v="1"/>
    <s v="PASS"/>
    <x v="0"/>
  </r>
  <r>
    <s v="2-16-vaccine_lot_number_is_too_short-"/>
    <n v="144"/>
    <s v="Valley General Hospital 163"/>
    <x v="39"/>
    <n v="0"/>
    <n v="45"/>
    <n v="0"/>
    <s v="LT"/>
    <n v="1"/>
    <s v="PASS"/>
    <x v="0"/>
  </r>
  <r>
    <s v="2-17-vaccine_administration_code_is_unrecognized-"/>
    <n v="144"/>
    <s v="Valley General Hospital 163"/>
    <x v="40"/>
    <n v="0"/>
    <n v="45"/>
    <n v="0"/>
    <s v="LT"/>
    <n v="1"/>
    <s v="PASS"/>
    <x v="0"/>
  </r>
  <r>
    <s v="2-18-vaccine_manufacturer_is_unrecognized-"/>
    <n v="144"/>
    <s v="Valley General Hospital 163"/>
    <x v="41"/>
    <n v="0"/>
    <n v="45"/>
    <n v="0"/>
    <s v="LT"/>
    <n v="1"/>
    <s v="PASS"/>
    <x v="0"/>
  </r>
  <r>
    <s v="2-19-vaccine_administration_route_is_unrecognized-"/>
    <n v="144"/>
    <s v="Valley General Hospital 163"/>
    <x v="42"/>
    <n v="0"/>
    <n v="45"/>
    <n v="0"/>
    <s v="LT"/>
    <n v="1"/>
    <s v="PASS"/>
    <x v="0"/>
  </r>
  <r>
    <s v="2-20-vaccine_body_site_is_unrecognized-"/>
    <n v="144"/>
    <s v="Valley General Hospital 163"/>
    <x v="43"/>
    <n v="0"/>
    <n v="45"/>
    <n v="0"/>
    <s v="LT"/>
    <n v="1"/>
    <s v="PASS"/>
    <x v="0"/>
  </r>
  <r>
    <s v="2-21-vaccination_information_source_is_administered_but_appeared_to_be_historical-"/>
    <n v="144"/>
    <s v="Valley General Hospital 163"/>
    <x v="44"/>
    <n v="0"/>
    <n v="45"/>
    <n v="0"/>
    <s v="NONE"/>
    <s v="NONE"/>
    <s v="NONE"/>
    <x v="0"/>
  </r>
  <r>
    <s v="2-22-_funding_source_does_not_match_eligibility_code"/>
    <n v="144"/>
    <s v="Valley General Hospital 163"/>
    <x v="45"/>
    <n v="0"/>
    <n v="45"/>
    <n v="0"/>
    <s v="NONE"/>
    <s v="NONE"/>
    <s v="NONE"/>
    <x v="0"/>
  </r>
  <r>
    <s v="3-1-administered_vaccination_events_are_entered_into_the_iis_within_one_calendar_day_from_administration_date-"/>
    <n v="144"/>
    <s v="Valley General Hospital 163"/>
    <x v="46"/>
    <n v="45"/>
    <n v="45"/>
    <n v="100"/>
    <s v="GT"/>
    <n v="95"/>
    <s v="PASS"/>
    <x v="0"/>
  </r>
  <r>
    <s v="3-2-patient_entry_into_iis_≤30_days_from_birth"/>
    <n v="144"/>
    <s v="Valley General Hospital 163"/>
    <x v="47"/>
    <n v="5"/>
    <n v="6"/>
    <n v="83.33"/>
    <s v="GT"/>
    <n v="95"/>
    <s v="FAIL"/>
    <x v="0"/>
  </r>
  <r>
    <s v="3-3-patient_entry_into_iis_30–45_days_from_birth"/>
    <n v="144"/>
    <s v="Valley General Hospital 163"/>
    <x v="48"/>
    <n v="0"/>
    <n v="6"/>
    <n v="0"/>
    <s v="LT"/>
    <n v="5"/>
    <s v="PASS"/>
    <x v="0"/>
  </r>
  <r>
    <s v="3-4-patient_entry_into_iis_45–60_days_from_birth"/>
    <n v="144"/>
    <s v="Valley General Hospital 163"/>
    <x v="49"/>
    <n v="0"/>
    <n v="6"/>
    <n v="0"/>
    <s v="LT"/>
    <n v="5"/>
    <s v="PASS"/>
    <x v="0"/>
  </r>
  <r>
    <s v="3-5-patient_entry_into_iis_&gt;_60_days_from_birth"/>
    <n v="144"/>
    <s v="Valley General Hospital 163"/>
    <x v="50"/>
    <n v="1"/>
    <n v="6"/>
    <n v="16.670000000000002"/>
    <s v="LT"/>
    <n v="5"/>
    <s v="FAIL"/>
    <x v="0"/>
  </r>
  <r>
    <s v="3-6-administered_dose_entry_into_iis_2-7_days_from_admin_date"/>
    <n v="144"/>
    <s v="Valley General Hospital 163"/>
    <x v="51"/>
    <n v="0"/>
    <n v="45"/>
    <n v="0"/>
    <s v="LT"/>
    <n v="5"/>
    <s v="PASS"/>
    <x v="0"/>
  </r>
  <r>
    <s v="3-7-administered_dose_entry_into_iis_8-14_days_from_admin_date"/>
    <n v="144"/>
    <s v="Valley General Hospital 163"/>
    <x v="52"/>
    <n v="0"/>
    <n v="45"/>
    <n v="0"/>
    <s v="LT"/>
    <n v="5"/>
    <s v="PASS"/>
    <x v="0"/>
  </r>
  <r>
    <s v="3-8-administered_dose_entry_into_iis_&gt;_14_days_from_admin_date"/>
    <n v="144"/>
    <s v="Valley General Hospital 163"/>
    <x v="53"/>
    <n v="0"/>
    <n v="45"/>
    <n v="0"/>
    <s v="LT"/>
    <n v="5"/>
    <s v="PASS"/>
    <x v="0"/>
  </r>
  <r>
    <s v="1-1-patient_first_name_is_present-"/>
    <n v="89"/>
    <s v="Valley General Hospital 256"/>
    <x v="0"/>
    <n v="4"/>
    <n v="4"/>
    <n v="100"/>
    <s v="GT"/>
    <n v="99"/>
    <s v="PASS"/>
    <x v="0"/>
  </r>
  <r>
    <s v="1-2-patient_middle_name_is_present-"/>
    <n v="89"/>
    <s v="Valley General Hospital 256"/>
    <x v="1"/>
    <n v="2"/>
    <n v="4"/>
    <n v="50"/>
    <s v="GT"/>
    <n v="75"/>
    <s v="FAIL"/>
    <x v="0"/>
  </r>
  <r>
    <s v="1-3-patient_name_last_is_present-"/>
    <n v="89"/>
    <s v="Valley General Hospital 256"/>
    <x v="2"/>
    <n v="4"/>
    <n v="4"/>
    <n v="100"/>
    <s v="GT"/>
    <n v="99"/>
    <s v="PASS"/>
    <x v="0"/>
  </r>
  <r>
    <s v="1-4-patient_birth_date_is_present-_x0009_"/>
    <n v="89"/>
    <s v="Valley General Hospital 256"/>
    <x v="3"/>
    <n v="4"/>
    <n v="4"/>
    <n v="100"/>
    <s v="GT"/>
    <n v="99"/>
    <s v="PASS"/>
    <x v="0"/>
  </r>
  <r>
    <s v="1-5-patient_gender_is_present-"/>
    <n v="89"/>
    <s v="Valley General Hospital 256"/>
    <x v="4"/>
    <n v="4"/>
    <n v="4"/>
    <n v="100"/>
    <s v="GT"/>
    <n v="99"/>
    <s v="PASS"/>
    <x v="0"/>
  </r>
  <r>
    <s v="1-6-patient_address_street_is_present-"/>
    <n v="89"/>
    <s v="Valley General Hospital 256"/>
    <x v="5"/>
    <n v="4"/>
    <n v="4"/>
    <n v="100"/>
    <s v="GT"/>
    <n v="85"/>
    <s v="PASS"/>
    <x v="0"/>
  </r>
  <r>
    <s v="1-7-_patient_address_city_is_present-_x0009_"/>
    <n v="89"/>
    <s v="Valley General Hospital 256"/>
    <x v="6"/>
    <n v="4"/>
    <n v="4"/>
    <n v="100"/>
    <s v="GT"/>
    <n v="85"/>
    <s v="PASS"/>
    <x v="0"/>
  </r>
  <r>
    <s v="1-8-patient_address_state_is_present-_x0009_"/>
    <n v="89"/>
    <s v="Valley General Hospital 256"/>
    <x v="7"/>
    <n v="4"/>
    <n v="4"/>
    <n v="100"/>
    <s v="GT"/>
    <n v="85"/>
    <s v="PASS"/>
    <x v="0"/>
  </r>
  <r>
    <s v="1-9-patient_address_zip_code_is_present-_x0009_"/>
    <n v="89"/>
    <s v="Valley General Hospital 256"/>
    <x v="8"/>
    <n v="4"/>
    <n v="4"/>
    <n v="100"/>
    <s v="GT"/>
    <n v="85"/>
    <s v="PASS"/>
    <x v="0"/>
  </r>
  <r>
    <s v="1-10-patient_complete_address_is_present-"/>
    <n v="89"/>
    <s v="Valley General Hospital 256"/>
    <x v="9"/>
    <n v="4"/>
    <n v="4"/>
    <n v="100"/>
    <s v="GT"/>
    <n v="85"/>
    <s v="PASS"/>
    <x v="0"/>
  </r>
  <r>
    <s v="1-11-patient_race_is_present-"/>
    <n v="89"/>
    <s v="Valley General Hospital 256"/>
    <x v="10"/>
    <n v="4"/>
    <n v="4"/>
    <n v="100"/>
    <s v="GT"/>
    <n v="95"/>
    <s v="PASS"/>
    <x v="0"/>
  </r>
  <r>
    <s v="1-12-patient_ethnicity_is_present-"/>
    <n v="89"/>
    <s v="Valley General Hospital 256"/>
    <x v="11"/>
    <n v="4"/>
    <n v="4"/>
    <n v="100"/>
    <s v="GT"/>
    <n v="95"/>
    <s v="PASS"/>
    <x v="0"/>
  </r>
  <r>
    <s v="1-13-patient_phone_number_is_present-"/>
    <n v="89"/>
    <s v="Valley General Hospital 256"/>
    <x v="12"/>
    <n v="4"/>
    <n v="4"/>
    <n v="100"/>
    <s v="GT"/>
    <n v="90"/>
    <s v="PASS"/>
    <x v="0"/>
  </r>
  <r>
    <s v="1-14-patient_email_is_present-"/>
    <n v="89"/>
    <s v="Valley General Hospital 256"/>
    <x v="13"/>
    <n v="1"/>
    <n v="4"/>
    <n v="25"/>
    <s v="GT"/>
    <n v="90"/>
    <s v="FAIL"/>
    <x v="0"/>
  </r>
  <r>
    <s v="1-15-mother’s_maiden_name_is_present-"/>
    <n v="89"/>
    <s v="Valley General Hospital 256"/>
    <x v="14"/>
    <n v="1"/>
    <n v="4"/>
    <n v="25"/>
    <s v="GT"/>
    <n v="90"/>
    <s v="FAIL"/>
    <x v="0"/>
  </r>
  <r>
    <s v="1-16-responsible_person_first_name_is_present-"/>
    <n v="89"/>
    <s v="Valley General Hospital 256"/>
    <x v="15"/>
    <n v="3"/>
    <n v="4"/>
    <n v="75"/>
    <s v="GT"/>
    <n v="90"/>
    <s v="FAIL"/>
    <x v="0"/>
  </r>
  <r>
    <s v="1-17-responsible_person_last_name_is_present-"/>
    <n v="89"/>
    <s v="Valley General Hospital 256"/>
    <x v="16"/>
    <n v="3"/>
    <n v="4"/>
    <n v="75"/>
    <s v="GT"/>
    <n v="90"/>
    <s v="FAIL"/>
    <x v="0"/>
  </r>
  <r>
    <s v="1-18-vaccine_administration_code_is_present-"/>
    <n v="89"/>
    <s v="Valley General Hospital 256"/>
    <x v="17"/>
    <n v="13"/>
    <n v="13"/>
    <n v="100"/>
    <s v="GT"/>
    <n v="99"/>
    <s v="PASS"/>
    <x v="0"/>
  </r>
  <r>
    <s v="1-19-vaccine_administration_date_is_present-"/>
    <n v="89"/>
    <s v="Valley General Hospital 256"/>
    <x v="18"/>
    <n v="13"/>
    <n v="13"/>
    <n v="100"/>
    <s v="GT"/>
    <n v="99"/>
    <s v="PASS"/>
    <x v="0"/>
  </r>
  <r>
    <s v="1-20-vaccine_information_source_(e-g-_admin/historical_indicator)_is_present-"/>
    <n v="89"/>
    <s v="Valley General Hospital 256"/>
    <x v="19"/>
    <n v="13"/>
    <n v="13"/>
    <n v="100"/>
    <s v="GT"/>
    <n v="99"/>
    <s v="PASS"/>
    <x v="0"/>
  </r>
  <r>
    <s v="1-21-vaccine_lot_number_is_present-"/>
    <n v="89"/>
    <s v="Valley General Hospital 256"/>
    <x v="20"/>
    <n v="13"/>
    <n v="13"/>
    <n v="100"/>
    <s v="GT"/>
    <n v="99"/>
    <s v="PASS"/>
    <x v="0"/>
  </r>
  <r>
    <s v="1-22-vaccine_lot_expiration_date_is_present-"/>
    <n v="89"/>
    <s v="Valley General Hospital 256"/>
    <x v="21"/>
    <n v="13"/>
    <n v="13"/>
    <n v="100"/>
    <s v="GT"/>
    <n v="99"/>
    <s v="PASS"/>
    <x v="0"/>
  </r>
  <r>
    <s v="1-23-vaccine_eligibility_code_is_present-"/>
    <n v="89"/>
    <s v="Valley General Hospital 256"/>
    <x v="22"/>
    <n v="13"/>
    <n v="13"/>
    <n v="100"/>
    <s v="GT"/>
    <n v="99"/>
    <s v="PASS"/>
    <x v="0"/>
  </r>
  <r>
    <s v="1-24-vaccine_funding_source_is_present-"/>
    <n v="89"/>
    <s v="Valley General Hospital 256"/>
    <x v="23"/>
    <n v="13"/>
    <n v="13"/>
    <n v="100"/>
    <s v="GT"/>
    <n v="99"/>
    <s v="PASS"/>
    <x v="0"/>
  </r>
  <r>
    <s v="2-1-patients_born_on_the_first_of_the_month_do_not_exceed_normal_distribution_of_birth_dates-"/>
    <n v="89"/>
    <s v="Valley General Hospital 256"/>
    <x v="24"/>
    <n v="0"/>
    <n v="4"/>
    <n v="0"/>
    <s v="LT"/>
    <n v="4"/>
    <s v="PASS"/>
    <x v="0"/>
  </r>
  <r>
    <s v="2-2-patients_born_on_the_15th_of_the_month_do_not_exceed_normal_distribution_of_birth_dates-"/>
    <n v="89"/>
    <s v="Valley General Hospital 256"/>
    <x v="25"/>
    <n v="1"/>
    <n v="4"/>
    <n v="25"/>
    <s v="LT"/>
    <n v="4"/>
    <s v="FAIL"/>
    <x v="0"/>
  </r>
  <r>
    <s v="2-3-patients_born_on_the_last_day_of_the_month_do_not_exceed_normal_distribution_of_birth_dates-"/>
    <n v="89"/>
    <s v="Valley General Hospital 256"/>
    <x v="26"/>
    <n v="0"/>
    <n v="4"/>
    <n v="0"/>
    <s v="LT"/>
    <n v="4"/>
    <s v="PASS"/>
    <x v="0"/>
  </r>
  <r>
    <s v="2-4-patient_has_more_vaccinations_than_expected-"/>
    <n v="89"/>
    <s v="Valley General Hospital 256"/>
    <x v="27"/>
    <n v="0"/>
    <n v="4"/>
    <n v="0"/>
    <s v="LT"/>
    <n v="1"/>
    <s v="PASS"/>
    <x v="0"/>
  </r>
  <r>
    <s v="2-5-vaccine_administration_date_is_after_vaccine_lot_expiration_date-"/>
    <n v="89"/>
    <s v="Valley General Hospital 256"/>
    <x v="28"/>
    <n v="0"/>
    <n v="13"/>
    <n v="0"/>
    <s v="LT"/>
    <n v="1"/>
    <s v="PASS"/>
    <x v="0"/>
  </r>
  <r>
    <s v="2-6-vaccine_administration_date_is_before_birth_date-"/>
    <n v="89"/>
    <s v="Valley General Hospital 256"/>
    <x v="29"/>
    <n v="0"/>
    <n v="13"/>
    <n v="0"/>
    <s v="LT"/>
    <n v="1"/>
    <s v="PASS"/>
    <x v="0"/>
  </r>
  <r>
    <s v="2-7-vaccine_administration_dates_on_the_first_day_of_the_month_do_not_exceed_normal_distribution_of_administrations_dates-"/>
    <n v="89"/>
    <s v="Valley General Hospital 256"/>
    <x v="30"/>
    <n v="0"/>
    <n v="13"/>
    <n v="0"/>
    <s v="LT"/>
    <n v="4"/>
    <s v="PASS"/>
    <x v="0"/>
  </r>
  <r>
    <s v="2-8-vaccine_administration_dates_on_the_15th_of_the_month_do_not_exceed_normal_distribution_of_administration_dates-"/>
    <n v="89"/>
    <s v="Valley General Hospital 256"/>
    <x v="31"/>
    <n v="0"/>
    <n v="13"/>
    <n v="0"/>
    <s v="LT"/>
    <n v="4"/>
    <s v="PASS"/>
    <x v="0"/>
  </r>
  <r>
    <s v="2-9-vaccine_administration_dates_on_the_last_day_of_the_month_do_not_exceed_normal_distribution_of_administration_dates-"/>
    <n v="89"/>
    <s v="Valley General Hospital 256"/>
    <x v="32"/>
    <n v="1"/>
    <n v="13"/>
    <n v="7.69"/>
    <s v="LT"/>
    <n v="4"/>
    <s v="FAIL"/>
    <x v="0"/>
  </r>
  <r>
    <s v="2-10-vaccine_administration_code_was_administered_at_an_improbable_age-"/>
    <n v="89"/>
    <s v="Valley General Hospital 256"/>
    <x v="33"/>
    <n v="0"/>
    <n v="13"/>
    <n v="0"/>
    <s v="LT"/>
    <n v="1"/>
    <s v="PASS"/>
    <x v="0"/>
  </r>
  <r>
    <s v="2-11-vaccine_administration_code_is_not_specific_for_administered_vaccination_event-"/>
    <n v="89"/>
    <s v="Valley General Hospital 256"/>
    <x v="34"/>
    <n v="0"/>
    <n v="13"/>
    <n v="0"/>
    <s v="LT"/>
    <n v="1"/>
    <s v="PASS"/>
    <x v="0"/>
  </r>
  <r>
    <s v="2-12-vaccine_lot_number_has_an_invalid_prefix-"/>
    <n v="89"/>
    <s v="Valley General Hospital 256"/>
    <x v="35"/>
    <n v="0"/>
    <n v="13"/>
    <n v="0"/>
    <s v="LT"/>
    <n v="1"/>
    <s v="PASS"/>
    <x v="0"/>
  </r>
  <r>
    <s v="2-13-vaccine_lot_number_has_an_invalid_infix-"/>
    <n v="89"/>
    <s v="Valley General Hospital 256"/>
    <x v="36"/>
    <n v="0"/>
    <n v="13"/>
    <n v="0"/>
    <s v="LT"/>
    <n v="1"/>
    <s v="PASS"/>
    <x v="0"/>
  </r>
  <r>
    <s v="2-14-vaccine_lot_number_has_an_invalid_suffix-"/>
    <n v="89"/>
    <s v="Valley General Hospital 256"/>
    <x v="37"/>
    <n v="0"/>
    <n v="13"/>
    <n v="0"/>
    <s v="LT"/>
    <n v="1"/>
    <s v="PASS"/>
    <x v="0"/>
  </r>
  <r>
    <s v="2-15-vaccine_lot_number_contains_at_least_one_invalid_character-"/>
    <n v="89"/>
    <s v="Valley General Hospital 256"/>
    <x v="38"/>
    <n v="0"/>
    <n v="13"/>
    <n v="0"/>
    <s v="LT"/>
    <n v="1"/>
    <s v="PASS"/>
    <x v="0"/>
  </r>
  <r>
    <s v="2-16-vaccine_lot_number_is_too_short-"/>
    <n v="89"/>
    <s v="Valley General Hospital 256"/>
    <x v="39"/>
    <n v="0"/>
    <n v="13"/>
    <n v="0"/>
    <s v="LT"/>
    <n v="1"/>
    <s v="PASS"/>
    <x v="0"/>
  </r>
  <r>
    <s v="2-17-vaccine_administration_code_is_unrecognized-"/>
    <n v="89"/>
    <s v="Valley General Hospital 256"/>
    <x v="40"/>
    <n v="0"/>
    <n v="13"/>
    <n v="0"/>
    <s v="LT"/>
    <n v="1"/>
    <s v="PASS"/>
    <x v="0"/>
  </r>
  <r>
    <s v="2-18-vaccine_manufacturer_is_unrecognized-"/>
    <n v="89"/>
    <s v="Valley General Hospital 256"/>
    <x v="41"/>
    <n v="0"/>
    <n v="13"/>
    <n v="0"/>
    <s v="LT"/>
    <n v="1"/>
    <s v="PASS"/>
    <x v="0"/>
  </r>
  <r>
    <s v="2-19-vaccine_administration_route_is_unrecognized-"/>
    <n v="89"/>
    <s v="Valley General Hospital 256"/>
    <x v="42"/>
    <n v="0"/>
    <n v="13"/>
    <n v="0"/>
    <s v="LT"/>
    <n v="1"/>
    <s v="PASS"/>
    <x v="0"/>
  </r>
  <r>
    <s v="2-20-vaccine_body_site_is_unrecognized-"/>
    <n v="89"/>
    <s v="Valley General Hospital 256"/>
    <x v="43"/>
    <n v="0"/>
    <n v="13"/>
    <n v="0"/>
    <s v="LT"/>
    <n v="1"/>
    <s v="PASS"/>
    <x v="0"/>
  </r>
  <r>
    <s v="2-21-vaccination_information_source_is_administered_but_appeared_to_be_historical-"/>
    <n v="89"/>
    <s v="Valley General Hospital 256"/>
    <x v="44"/>
    <n v="0"/>
    <n v="13"/>
    <n v="0"/>
    <s v="NONE"/>
    <s v="NONE"/>
    <s v="NONE"/>
    <x v="0"/>
  </r>
  <r>
    <s v="2-22-_funding_source_does_not_match_eligibility_code"/>
    <n v="89"/>
    <s v="Valley General Hospital 256"/>
    <x v="45"/>
    <n v="0"/>
    <n v="13"/>
    <n v="0"/>
    <s v="NONE"/>
    <s v="NONE"/>
    <s v="NONE"/>
    <x v="0"/>
  </r>
  <r>
    <s v="3-1-administered_vaccination_events_are_entered_into_the_iis_within_one_calendar_day_from_administration_date-"/>
    <n v="89"/>
    <s v="Valley General Hospital 256"/>
    <x v="46"/>
    <n v="13"/>
    <n v="13"/>
    <n v="100"/>
    <s v="GT"/>
    <n v="95"/>
    <s v="PASS"/>
    <x v="0"/>
  </r>
  <r>
    <s v="3-2-patient_entry_into_iis_≤30_days_from_birth"/>
    <n v="89"/>
    <s v="Valley General Hospital 256"/>
    <x v="47"/>
    <n v="2"/>
    <n v="4"/>
    <n v="50"/>
    <s v="GT"/>
    <n v="95"/>
    <s v="FAIL"/>
    <x v="0"/>
  </r>
  <r>
    <s v="3-3-patient_entry_into_iis_30–45_days_from_birth"/>
    <n v="89"/>
    <s v="Valley General Hospital 256"/>
    <x v="48"/>
    <n v="0"/>
    <n v="4"/>
    <n v="0"/>
    <s v="LT"/>
    <n v="5"/>
    <s v="PASS"/>
    <x v="0"/>
  </r>
  <r>
    <s v="3-4-patient_entry_into_iis_45–60_days_from_birth"/>
    <n v="89"/>
    <s v="Valley General Hospital 256"/>
    <x v="49"/>
    <n v="1"/>
    <n v="4"/>
    <n v="25"/>
    <s v="LT"/>
    <n v="5"/>
    <s v="FAIL"/>
    <x v="0"/>
  </r>
  <r>
    <s v="3-5-patient_entry_into_iis_&gt;_60_days_from_birth"/>
    <n v="89"/>
    <s v="Valley General Hospital 256"/>
    <x v="50"/>
    <n v="1"/>
    <n v="4"/>
    <n v="25"/>
    <s v="LT"/>
    <n v="5"/>
    <s v="FAIL"/>
    <x v="0"/>
  </r>
  <r>
    <s v="3-6-administered_dose_entry_into_iis_2-7_days_from_admin_date"/>
    <n v="89"/>
    <s v="Valley General Hospital 256"/>
    <x v="51"/>
    <n v="0"/>
    <n v="13"/>
    <n v="0"/>
    <s v="LT"/>
    <n v="5"/>
    <s v="PASS"/>
    <x v="0"/>
  </r>
  <r>
    <s v="3-7-administered_dose_entry_into_iis_8-14_days_from_admin_date"/>
    <n v="89"/>
    <s v="Valley General Hospital 256"/>
    <x v="52"/>
    <n v="0"/>
    <n v="13"/>
    <n v="0"/>
    <s v="LT"/>
    <n v="5"/>
    <s v="PASS"/>
    <x v="0"/>
  </r>
  <r>
    <s v="3-8-administered_dose_entry_into_iis_&gt;_14_days_from_admin_date"/>
    <n v="89"/>
    <s v="Valley General Hospital 256"/>
    <x v="53"/>
    <n v="0"/>
    <n v="13"/>
    <n v="0"/>
    <s v="LT"/>
    <n v="5"/>
    <s v="PASS"/>
    <x v="0"/>
  </r>
  <r>
    <s v="1-1-patient_first_name_is_present-"/>
    <n v="8"/>
    <s v="Valley General Hospital 63"/>
    <x v="0"/>
    <n v="302"/>
    <n v="302"/>
    <n v="100"/>
    <s v="GT"/>
    <n v="99"/>
    <s v="PASS"/>
    <x v="3"/>
  </r>
  <r>
    <s v="1-2-patient_middle_name_is_present-"/>
    <n v="8"/>
    <s v="Valley General Hospital 63"/>
    <x v="1"/>
    <n v="261"/>
    <n v="302"/>
    <n v="86.42"/>
    <s v="GT"/>
    <n v="75"/>
    <s v="PASS"/>
    <x v="3"/>
  </r>
  <r>
    <s v="1-3-patient_name_last_is_present-"/>
    <n v="8"/>
    <s v="Valley General Hospital 63"/>
    <x v="2"/>
    <n v="302"/>
    <n v="302"/>
    <n v="100"/>
    <s v="GT"/>
    <n v="99"/>
    <s v="PASS"/>
    <x v="3"/>
  </r>
  <r>
    <s v="1-4-patient_birth_date_is_present-_x0009_"/>
    <n v="8"/>
    <s v="Valley General Hospital 63"/>
    <x v="3"/>
    <n v="302"/>
    <n v="302"/>
    <n v="100"/>
    <s v="GT"/>
    <n v="99"/>
    <s v="PASS"/>
    <x v="3"/>
  </r>
  <r>
    <s v="1-5-patient_gender_is_present-"/>
    <n v="8"/>
    <s v="Valley General Hospital 63"/>
    <x v="4"/>
    <n v="302"/>
    <n v="302"/>
    <n v="100"/>
    <s v="GT"/>
    <n v="99"/>
    <s v="PASS"/>
    <x v="3"/>
  </r>
  <r>
    <s v="1-6-patient_address_street_is_present-"/>
    <n v="8"/>
    <s v="Valley General Hospital 63"/>
    <x v="5"/>
    <n v="302"/>
    <n v="302"/>
    <n v="100"/>
    <s v="GT"/>
    <n v="85"/>
    <s v="PASS"/>
    <x v="3"/>
  </r>
  <r>
    <s v="1-7-_patient_address_city_is_present-_x0009_"/>
    <n v="8"/>
    <s v="Valley General Hospital 63"/>
    <x v="6"/>
    <n v="302"/>
    <n v="302"/>
    <n v="100"/>
    <s v="GT"/>
    <n v="85"/>
    <s v="PASS"/>
    <x v="3"/>
  </r>
  <r>
    <s v="1-8-patient_address_state_is_present-_x0009_"/>
    <n v="8"/>
    <s v="Valley General Hospital 63"/>
    <x v="7"/>
    <n v="302"/>
    <n v="302"/>
    <n v="100"/>
    <s v="GT"/>
    <n v="85"/>
    <s v="PASS"/>
    <x v="3"/>
  </r>
  <r>
    <s v="1-9-patient_address_zip_code_is_present-_x0009_"/>
    <n v="8"/>
    <s v="Valley General Hospital 63"/>
    <x v="8"/>
    <n v="302"/>
    <n v="302"/>
    <n v="100"/>
    <s v="GT"/>
    <n v="85"/>
    <s v="PASS"/>
    <x v="3"/>
  </r>
  <r>
    <s v="1-10-patient_complete_address_is_present-"/>
    <n v="8"/>
    <s v="Valley General Hospital 63"/>
    <x v="9"/>
    <n v="302"/>
    <n v="302"/>
    <n v="100"/>
    <s v="GT"/>
    <n v="85"/>
    <s v="PASS"/>
    <x v="3"/>
  </r>
  <r>
    <s v="1-11-patient_race_is_present-"/>
    <n v="8"/>
    <s v="Valley General Hospital 63"/>
    <x v="10"/>
    <n v="302"/>
    <n v="302"/>
    <n v="100"/>
    <s v="GT"/>
    <n v="95"/>
    <s v="PASS"/>
    <x v="3"/>
  </r>
  <r>
    <s v="1-12-patient_ethnicity_is_present-"/>
    <n v="8"/>
    <s v="Valley General Hospital 63"/>
    <x v="11"/>
    <n v="302"/>
    <n v="302"/>
    <n v="100"/>
    <s v="GT"/>
    <n v="95"/>
    <s v="PASS"/>
    <x v="3"/>
  </r>
  <r>
    <s v="1-13-patient_phone_number_is_present-"/>
    <n v="8"/>
    <s v="Valley General Hospital 63"/>
    <x v="12"/>
    <n v="301"/>
    <n v="302"/>
    <n v="99.67"/>
    <s v="GT"/>
    <n v="90"/>
    <s v="PASS"/>
    <x v="3"/>
  </r>
  <r>
    <s v="1-14-patient_email_is_present-"/>
    <n v="8"/>
    <s v="Valley General Hospital 63"/>
    <x v="13"/>
    <n v="154"/>
    <n v="302"/>
    <n v="50.99"/>
    <s v="GT"/>
    <n v="90"/>
    <s v="FAIL"/>
    <x v="3"/>
  </r>
  <r>
    <s v="1-15-mother’s_maiden_name_is_present-"/>
    <n v="8"/>
    <s v="Valley General Hospital 63"/>
    <x v="14"/>
    <n v="176"/>
    <n v="302"/>
    <n v="58.28"/>
    <s v="GT"/>
    <n v="90"/>
    <s v="FAIL"/>
    <x v="3"/>
  </r>
  <r>
    <s v="1-16-responsible_person_first_name_is_present-"/>
    <n v="8"/>
    <s v="Valley General Hospital 63"/>
    <x v="15"/>
    <n v="289"/>
    <n v="302"/>
    <n v="95.7"/>
    <s v="GT"/>
    <n v="90"/>
    <s v="PASS"/>
    <x v="3"/>
  </r>
  <r>
    <s v="1-17-responsible_person_last_name_is_present-"/>
    <n v="8"/>
    <s v="Valley General Hospital 63"/>
    <x v="16"/>
    <n v="289"/>
    <n v="302"/>
    <n v="95.7"/>
    <s v="GT"/>
    <n v="90"/>
    <s v="PASS"/>
    <x v="3"/>
  </r>
  <r>
    <s v="1-18-vaccine_administration_code_is_present-"/>
    <n v="8"/>
    <s v="Valley General Hospital 63"/>
    <x v="17"/>
    <n v="303"/>
    <n v="303"/>
    <n v="100"/>
    <s v="GT"/>
    <n v="99"/>
    <s v="PASS"/>
    <x v="3"/>
  </r>
  <r>
    <s v="1-19-vaccine_administration_date_is_present-"/>
    <n v="8"/>
    <s v="Valley General Hospital 63"/>
    <x v="18"/>
    <n v="303"/>
    <n v="303"/>
    <n v="100"/>
    <s v="GT"/>
    <n v="99"/>
    <s v="PASS"/>
    <x v="3"/>
  </r>
  <r>
    <s v="1-20-vaccine_information_source_(e-g-_admin/historical_indicator)_is_present-"/>
    <n v="8"/>
    <s v="Valley General Hospital 63"/>
    <x v="19"/>
    <n v="303"/>
    <n v="303"/>
    <n v="100"/>
    <s v="GT"/>
    <n v="99"/>
    <s v="PASS"/>
    <x v="3"/>
  </r>
  <r>
    <s v="1-21-vaccine_lot_number_is_present-"/>
    <n v="8"/>
    <s v="Valley General Hospital 63"/>
    <x v="20"/>
    <n v="303"/>
    <n v="303"/>
    <n v="100"/>
    <s v="GT"/>
    <n v="99"/>
    <s v="PASS"/>
    <x v="3"/>
  </r>
  <r>
    <s v="1-22-vaccine_lot_expiration_date_is_present-"/>
    <n v="8"/>
    <s v="Valley General Hospital 63"/>
    <x v="21"/>
    <n v="303"/>
    <n v="303"/>
    <n v="100"/>
    <s v="GT"/>
    <n v="99"/>
    <s v="PASS"/>
    <x v="3"/>
  </r>
  <r>
    <s v="1-23-vaccine_eligibility_code_is_present-"/>
    <n v="8"/>
    <s v="Valley General Hospital 63"/>
    <x v="22"/>
    <n v="303"/>
    <n v="303"/>
    <n v="100"/>
    <s v="GT"/>
    <n v="99"/>
    <s v="PASS"/>
    <x v="3"/>
  </r>
  <r>
    <s v="1-24-vaccine_funding_source_is_present-"/>
    <n v="8"/>
    <s v="Valley General Hospital 63"/>
    <x v="23"/>
    <n v="303"/>
    <n v="303"/>
    <n v="100"/>
    <s v="GT"/>
    <n v="99"/>
    <s v="PASS"/>
    <x v="3"/>
  </r>
  <r>
    <s v="2-1-patients_born_on_the_first_of_the_month_do_not_exceed_normal_distribution_of_birth_dates-"/>
    <n v="8"/>
    <s v="Valley General Hospital 63"/>
    <x v="24"/>
    <n v="9"/>
    <n v="302"/>
    <n v="2.98"/>
    <s v="LT"/>
    <n v="4"/>
    <s v="PASS"/>
    <x v="3"/>
  </r>
  <r>
    <s v="2-2-patients_born_on_the_15th_of_the_month_do_not_exceed_normal_distribution_of_birth_dates-"/>
    <n v="8"/>
    <s v="Valley General Hospital 63"/>
    <x v="25"/>
    <n v="12"/>
    <n v="302"/>
    <n v="3.97"/>
    <s v="LT"/>
    <n v="4"/>
    <s v="PASS"/>
    <x v="3"/>
  </r>
  <r>
    <s v="2-3-patients_born_on_the_last_day_of_the_month_do_not_exceed_normal_distribution_of_birth_dates-"/>
    <n v="8"/>
    <s v="Valley General Hospital 63"/>
    <x v="26"/>
    <n v="10"/>
    <n v="302"/>
    <n v="3.31"/>
    <s v="LT"/>
    <n v="4"/>
    <s v="PASS"/>
    <x v="3"/>
  </r>
  <r>
    <s v="2-4-patient_has_more_vaccinations_than_expected-"/>
    <n v="8"/>
    <s v="Valley General Hospital 63"/>
    <x v="27"/>
    <n v="0"/>
    <n v="302"/>
    <n v="0"/>
    <s v="LT"/>
    <n v="1"/>
    <s v="PASS"/>
    <x v="3"/>
  </r>
  <r>
    <s v="2-5-vaccine_administration_date_is_after_vaccine_lot_expiration_date-"/>
    <n v="8"/>
    <s v="Valley General Hospital 63"/>
    <x v="28"/>
    <n v="1"/>
    <n v="303"/>
    <n v="0.33"/>
    <s v="LT"/>
    <n v="1"/>
    <s v="PASS"/>
    <x v="3"/>
  </r>
  <r>
    <s v="2-6-vaccine_administration_date_is_before_birth_date-"/>
    <n v="8"/>
    <s v="Valley General Hospital 63"/>
    <x v="29"/>
    <n v="0"/>
    <n v="303"/>
    <n v="0"/>
    <s v="LT"/>
    <n v="1"/>
    <s v="PASS"/>
    <x v="3"/>
  </r>
  <r>
    <s v="2-7-vaccine_administration_dates_on_the_first_day_of_the_month_do_not_exceed_normal_distribution_of_administrations_dates-"/>
    <n v="8"/>
    <s v="Valley General Hospital 63"/>
    <x v="30"/>
    <n v="11"/>
    <n v="303"/>
    <n v="3.63"/>
    <s v="LT"/>
    <n v="4"/>
    <s v="PASS"/>
    <x v="3"/>
  </r>
  <r>
    <s v="2-8-vaccine_administration_dates_on_the_15th_of_the_month_do_not_exceed_normal_distribution_of_administration_dates-"/>
    <n v="8"/>
    <s v="Valley General Hospital 63"/>
    <x v="31"/>
    <n v="11"/>
    <n v="303"/>
    <n v="3.63"/>
    <s v="LT"/>
    <n v="4"/>
    <s v="PASS"/>
    <x v="3"/>
  </r>
  <r>
    <s v="2-9-vaccine_administration_dates_on_the_last_day_of_the_month_do_not_exceed_normal_distribution_of_administration_dates-"/>
    <n v="8"/>
    <s v="Valley General Hospital 63"/>
    <x v="32"/>
    <n v="8"/>
    <n v="303"/>
    <n v="2.64"/>
    <s v="LT"/>
    <n v="4"/>
    <s v="PASS"/>
    <x v="3"/>
  </r>
  <r>
    <s v="2-10-vaccine_administration_code_was_administered_at_an_improbable_age-"/>
    <n v="8"/>
    <s v="Valley General Hospital 63"/>
    <x v="33"/>
    <n v="0"/>
    <n v="303"/>
    <n v="0"/>
    <s v="LT"/>
    <n v="1"/>
    <s v="PASS"/>
    <x v="3"/>
  </r>
  <r>
    <s v="2-11-vaccine_administration_code_is_not_specific_for_administered_vaccination_event-"/>
    <n v="8"/>
    <s v="Valley General Hospital 63"/>
    <x v="34"/>
    <n v="0"/>
    <n v="303"/>
    <n v="0"/>
    <s v="LT"/>
    <n v="1"/>
    <s v="PASS"/>
    <x v="3"/>
  </r>
  <r>
    <s v="2-12-vaccine_lot_number_has_an_invalid_prefix-"/>
    <n v="8"/>
    <s v="Valley General Hospital 63"/>
    <x v="35"/>
    <n v="0"/>
    <n v="303"/>
    <n v="0"/>
    <s v="LT"/>
    <n v="1"/>
    <s v="PASS"/>
    <x v="3"/>
  </r>
  <r>
    <s v="2-13-vaccine_lot_number_has_an_invalid_infix-"/>
    <n v="8"/>
    <s v="Valley General Hospital 63"/>
    <x v="36"/>
    <n v="0"/>
    <n v="303"/>
    <n v="0"/>
    <s v="LT"/>
    <n v="1"/>
    <s v="PASS"/>
    <x v="3"/>
  </r>
  <r>
    <s v="2-14-vaccine_lot_number_has_an_invalid_suffix-"/>
    <n v="8"/>
    <s v="Valley General Hospital 63"/>
    <x v="37"/>
    <n v="0"/>
    <n v="303"/>
    <n v="0"/>
    <s v="LT"/>
    <n v="1"/>
    <s v="PASS"/>
    <x v="3"/>
  </r>
  <r>
    <s v="2-15-vaccine_lot_number_contains_at_least_one_invalid_character-"/>
    <n v="8"/>
    <s v="Valley General Hospital 63"/>
    <x v="38"/>
    <n v="0"/>
    <n v="303"/>
    <n v="0"/>
    <s v="LT"/>
    <n v="1"/>
    <s v="PASS"/>
    <x v="3"/>
  </r>
  <r>
    <s v="2-16-vaccine_lot_number_is_too_short-"/>
    <n v="8"/>
    <s v="Valley General Hospital 63"/>
    <x v="39"/>
    <n v="0"/>
    <n v="303"/>
    <n v="0"/>
    <s v="LT"/>
    <n v="1"/>
    <s v="PASS"/>
    <x v="3"/>
  </r>
  <r>
    <s v="2-17-vaccine_administration_code_is_unrecognized-"/>
    <n v="8"/>
    <s v="Valley General Hospital 63"/>
    <x v="40"/>
    <n v="0"/>
    <n v="303"/>
    <n v="0"/>
    <s v="LT"/>
    <n v="1"/>
    <s v="PASS"/>
    <x v="3"/>
  </r>
  <r>
    <s v="2-18-vaccine_manufacturer_is_unrecognized-"/>
    <n v="8"/>
    <s v="Valley General Hospital 63"/>
    <x v="41"/>
    <n v="0"/>
    <n v="303"/>
    <n v="0"/>
    <s v="LT"/>
    <n v="1"/>
    <s v="PASS"/>
    <x v="3"/>
  </r>
  <r>
    <s v="2-19-vaccine_administration_route_is_unrecognized-"/>
    <n v="8"/>
    <s v="Valley General Hospital 63"/>
    <x v="42"/>
    <n v="0"/>
    <n v="303"/>
    <n v="0"/>
    <s v="LT"/>
    <n v="1"/>
    <s v="PASS"/>
    <x v="3"/>
  </r>
  <r>
    <s v="2-20-vaccine_body_site_is_unrecognized-"/>
    <n v="8"/>
    <s v="Valley General Hospital 63"/>
    <x v="43"/>
    <n v="0"/>
    <n v="303"/>
    <n v="0"/>
    <s v="LT"/>
    <n v="1"/>
    <s v="PASS"/>
    <x v="3"/>
  </r>
  <r>
    <s v="2-21-vaccination_information_source_is_administered_but_appeared_to_be_historical-"/>
    <n v="8"/>
    <s v="Valley General Hospital 63"/>
    <x v="44"/>
    <n v="0"/>
    <n v="303"/>
    <n v="0"/>
    <s v="NONE"/>
    <s v="NONE"/>
    <s v="NONE"/>
    <x v="3"/>
  </r>
  <r>
    <s v="2-22-_funding_source_does_not_match_eligibility_code"/>
    <n v="8"/>
    <s v="Valley General Hospital 63"/>
    <x v="45"/>
    <n v="0"/>
    <n v="303"/>
    <n v="0"/>
    <s v="NONE"/>
    <s v="NONE"/>
    <s v="NONE"/>
    <x v="3"/>
  </r>
  <r>
    <s v="3-1-administered_vaccination_events_are_entered_into_the_iis_within_one_calendar_day_from_administration_date-"/>
    <n v="8"/>
    <s v="Valley General Hospital 63"/>
    <x v="46"/>
    <n v="0"/>
    <n v="303"/>
    <n v="0"/>
    <s v="GT"/>
    <n v="95"/>
    <s v="FAIL"/>
    <x v="3"/>
  </r>
  <r>
    <s v="3-2-patient_entry_into_iis_≤30_days_from_birth"/>
    <n v="8"/>
    <s v="Valley General Hospital 63"/>
    <x v="47"/>
    <n v="280"/>
    <n v="302"/>
    <n v="92.72"/>
    <s v="GT"/>
    <n v="95"/>
    <s v="FAIL"/>
    <x v="3"/>
  </r>
  <r>
    <s v="3-3-patient_entry_into_iis_30–45_days_from_birth"/>
    <n v="8"/>
    <s v="Valley General Hospital 63"/>
    <x v="48"/>
    <n v="19"/>
    <n v="302"/>
    <n v="6.29"/>
    <s v="LT"/>
    <n v="5"/>
    <s v="FAIL"/>
    <x v="3"/>
  </r>
  <r>
    <s v="3-4-patient_entry_into_iis_45–60_days_from_birth"/>
    <n v="8"/>
    <s v="Valley General Hospital 63"/>
    <x v="49"/>
    <n v="1"/>
    <n v="302"/>
    <n v="0.33"/>
    <s v="LT"/>
    <n v="5"/>
    <s v="PASS"/>
    <x v="3"/>
  </r>
  <r>
    <s v="3-5-patient_entry_into_iis_&gt;_60_days_from_birth"/>
    <n v="8"/>
    <s v="Valley General Hospital 63"/>
    <x v="50"/>
    <n v="2"/>
    <n v="302"/>
    <n v="0.66"/>
    <s v="LT"/>
    <n v="5"/>
    <s v="PASS"/>
    <x v="3"/>
  </r>
  <r>
    <s v="3-6-administered_dose_entry_into_iis_2-7_days_from_admin_date"/>
    <n v="8"/>
    <s v="Valley General Hospital 63"/>
    <x v="51"/>
    <n v="14"/>
    <n v="303"/>
    <n v="4.62"/>
    <s v="LT"/>
    <n v="5"/>
    <s v="PASS"/>
    <x v="3"/>
  </r>
  <r>
    <s v="3-7-administered_dose_entry_into_iis_8-14_days_from_admin_date"/>
    <n v="8"/>
    <s v="Valley General Hospital 63"/>
    <x v="52"/>
    <n v="80"/>
    <n v="303"/>
    <n v="26.4"/>
    <s v="LT"/>
    <n v="5"/>
    <s v="FAIL"/>
    <x v="3"/>
  </r>
  <r>
    <s v="3-8-administered_dose_entry_into_iis_&gt;_14_days_from_admin_date"/>
    <n v="8"/>
    <s v="Valley General Hospital 63"/>
    <x v="53"/>
    <n v="209"/>
    <n v="303"/>
    <n v="68.98"/>
    <s v="LT"/>
    <n v="5"/>
    <s v="FAIL"/>
    <x v="3"/>
  </r>
  <r>
    <s v="1-1-patient_first_name_is_present-"/>
    <n v="10"/>
    <s v="Valley Health Clinic 362"/>
    <x v="0"/>
    <n v="193"/>
    <n v="193"/>
    <n v="100"/>
    <s v="GT"/>
    <n v="99"/>
    <s v="PASS"/>
    <x v="0"/>
  </r>
  <r>
    <s v="1-2-patient_middle_name_is_present-"/>
    <n v="10"/>
    <s v="Valley Health Clinic 362"/>
    <x v="1"/>
    <n v="120"/>
    <n v="193"/>
    <n v="62.18"/>
    <s v="GT"/>
    <n v="75"/>
    <s v="FAIL"/>
    <x v="0"/>
  </r>
  <r>
    <s v="1-3-patient_name_last_is_present-"/>
    <n v="10"/>
    <s v="Valley Health Clinic 362"/>
    <x v="2"/>
    <n v="193"/>
    <n v="193"/>
    <n v="100"/>
    <s v="GT"/>
    <n v="99"/>
    <s v="PASS"/>
    <x v="0"/>
  </r>
  <r>
    <s v="1-4-patient_birth_date_is_present-_x0009_"/>
    <n v="10"/>
    <s v="Valley Health Clinic 362"/>
    <x v="3"/>
    <n v="193"/>
    <n v="193"/>
    <n v="100"/>
    <s v="GT"/>
    <n v="99"/>
    <s v="PASS"/>
    <x v="0"/>
  </r>
  <r>
    <s v="1-5-patient_gender_is_present-"/>
    <n v="10"/>
    <s v="Valley Health Clinic 362"/>
    <x v="4"/>
    <n v="193"/>
    <n v="193"/>
    <n v="100"/>
    <s v="GT"/>
    <n v="99"/>
    <s v="PASS"/>
    <x v="0"/>
  </r>
  <r>
    <s v="1-6-patient_address_street_is_present-"/>
    <n v="10"/>
    <s v="Valley Health Clinic 362"/>
    <x v="5"/>
    <n v="193"/>
    <n v="193"/>
    <n v="100"/>
    <s v="GT"/>
    <n v="85"/>
    <s v="PASS"/>
    <x v="0"/>
  </r>
  <r>
    <s v="1-7-_patient_address_city_is_present-_x0009_"/>
    <n v="10"/>
    <s v="Valley Health Clinic 362"/>
    <x v="6"/>
    <n v="193"/>
    <n v="193"/>
    <n v="100"/>
    <s v="GT"/>
    <n v="85"/>
    <s v="PASS"/>
    <x v="0"/>
  </r>
  <r>
    <s v="1-8-patient_address_state_is_present-_x0009_"/>
    <n v="10"/>
    <s v="Valley Health Clinic 362"/>
    <x v="7"/>
    <n v="193"/>
    <n v="193"/>
    <n v="100"/>
    <s v="GT"/>
    <n v="85"/>
    <s v="PASS"/>
    <x v="0"/>
  </r>
  <r>
    <s v="1-9-patient_address_zip_code_is_present-_x0009_"/>
    <n v="10"/>
    <s v="Valley Health Clinic 362"/>
    <x v="8"/>
    <n v="193"/>
    <n v="193"/>
    <n v="100"/>
    <s v="GT"/>
    <n v="85"/>
    <s v="PASS"/>
    <x v="0"/>
  </r>
  <r>
    <s v="1-10-patient_complete_address_is_present-"/>
    <n v="10"/>
    <s v="Valley Health Clinic 362"/>
    <x v="9"/>
    <n v="193"/>
    <n v="193"/>
    <n v="100"/>
    <s v="GT"/>
    <n v="85"/>
    <s v="PASS"/>
    <x v="0"/>
  </r>
  <r>
    <s v="1-11-patient_race_is_present-"/>
    <n v="10"/>
    <s v="Valley Health Clinic 362"/>
    <x v="10"/>
    <n v="193"/>
    <n v="193"/>
    <n v="100"/>
    <s v="GT"/>
    <n v="95"/>
    <s v="PASS"/>
    <x v="0"/>
  </r>
  <r>
    <s v="1-12-patient_ethnicity_is_present-"/>
    <n v="10"/>
    <s v="Valley Health Clinic 362"/>
    <x v="11"/>
    <n v="193"/>
    <n v="193"/>
    <n v="100"/>
    <s v="GT"/>
    <n v="95"/>
    <s v="PASS"/>
    <x v="0"/>
  </r>
  <r>
    <s v="1-13-patient_phone_number_is_present-"/>
    <n v="10"/>
    <s v="Valley Health Clinic 362"/>
    <x v="12"/>
    <n v="192"/>
    <n v="193"/>
    <n v="99.48"/>
    <s v="GT"/>
    <n v="90"/>
    <s v="PASS"/>
    <x v="0"/>
  </r>
  <r>
    <s v="1-14-patient_email_is_present-"/>
    <n v="10"/>
    <s v="Valley Health Clinic 362"/>
    <x v="13"/>
    <n v="99"/>
    <n v="193"/>
    <n v="51.3"/>
    <s v="GT"/>
    <n v="90"/>
    <s v="FAIL"/>
    <x v="0"/>
  </r>
  <r>
    <s v="1-15-mother’s_maiden_name_is_present-"/>
    <n v="10"/>
    <s v="Valley Health Clinic 362"/>
    <x v="14"/>
    <n v="98"/>
    <n v="193"/>
    <n v="50.78"/>
    <s v="GT"/>
    <n v="90"/>
    <s v="FAIL"/>
    <x v="0"/>
  </r>
  <r>
    <s v="1-16-responsible_person_first_name_is_present-"/>
    <n v="10"/>
    <s v="Valley Health Clinic 362"/>
    <x v="15"/>
    <n v="146"/>
    <n v="193"/>
    <n v="75.650000000000006"/>
    <s v="GT"/>
    <n v="90"/>
    <s v="FAIL"/>
    <x v="0"/>
  </r>
  <r>
    <s v="1-17-responsible_person_last_name_is_present-"/>
    <n v="10"/>
    <s v="Valley Health Clinic 362"/>
    <x v="16"/>
    <n v="146"/>
    <n v="193"/>
    <n v="75.650000000000006"/>
    <s v="GT"/>
    <n v="90"/>
    <s v="FAIL"/>
    <x v="0"/>
  </r>
  <r>
    <s v="1-18-vaccine_administration_code_is_present-"/>
    <n v="10"/>
    <s v="Valley Health Clinic 362"/>
    <x v="17"/>
    <n v="1602"/>
    <n v="1602"/>
    <n v="100"/>
    <s v="GT"/>
    <n v="99"/>
    <s v="PASS"/>
    <x v="0"/>
  </r>
  <r>
    <s v="1-19-vaccine_administration_date_is_present-"/>
    <n v="10"/>
    <s v="Valley Health Clinic 362"/>
    <x v="18"/>
    <n v="1602"/>
    <n v="1602"/>
    <n v="100"/>
    <s v="GT"/>
    <n v="99"/>
    <s v="PASS"/>
    <x v="0"/>
  </r>
  <r>
    <s v="1-20-vaccine_information_source_(e-g-_admin/historical_indicator)_is_present-"/>
    <n v="10"/>
    <s v="Valley Health Clinic 362"/>
    <x v="19"/>
    <n v="1602"/>
    <n v="1602"/>
    <n v="100"/>
    <s v="GT"/>
    <n v="99"/>
    <s v="PASS"/>
    <x v="0"/>
  </r>
  <r>
    <s v="1-21-vaccine_lot_number_is_present-"/>
    <n v="10"/>
    <s v="Valley Health Clinic 362"/>
    <x v="20"/>
    <n v="1600"/>
    <n v="1600"/>
    <n v="100"/>
    <s v="GT"/>
    <n v="99"/>
    <s v="PASS"/>
    <x v="0"/>
  </r>
  <r>
    <s v="1-22-vaccine_lot_expiration_date_is_present-"/>
    <n v="10"/>
    <s v="Valley Health Clinic 362"/>
    <x v="21"/>
    <n v="1600"/>
    <n v="1600"/>
    <n v="100"/>
    <s v="GT"/>
    <n v="99"/>
    <s v="PASS"/>
    <x v="0"/>
  </r>
  <r>
    <s v="1-23-vaccine_eligibility_code_is_present-"/>
    <n v="10"/>
    <s v="Valley Health Clinic 362"/>
    <x v="22"/>
    <n v="1600"/>
    <n v="1600"/>
    <n v="100"/>
    <s v="GT"/>
    <n v="99"/>
    <s v="PASS"/>
    <x v="0"/>
  </r>
  <r>
    <s v="1-24-vaccine_funding_source_is_present-"/>
    <n v="10"/>
    <s v="Valley Health Clinic 362"/>
    <x v="23"/>
    <n v="1600"/>
    <n v="1600"/>
    <n v="100"/>
    <s v="GT"/>
    <n v="99"/>
    <s v="PASS"/>
    <x v="0"/>
  </r>
  <r>
    <s v="2-1-patients_born_on_the_first_of_the_month_do_not_exceed_normal_distribution_of_birth_dates-"/>
    <n v="10"/>
    <s v="Valley Health Clinic 362"/>
    <x v="24"/>
    <n v="4"/>
    <n v="193"/>
    <n v="2.0699999999999998"/>
    <s v="LT"/>
    <n v="4"/>
    <s v="PASS"/>
    <x v="0"/>
  </r>
  <r>
    <s v="2-2-patients_born_on_the_15th_of_the_month_do_not_exceed_normal_distribution_of_birth_dates-"/>
    <n v="10"/>
    <s v="Valley Health Clinic 362"/>
    <x v="25"/>
    <n v="5"/>
    <n v="193"/>
    <n v="2.59"/>
    <s v="LT"/>
    <n v="4"/>
    <s v="PASS"/>
    <x v="0"/>
  </r>
  <r>
    <s v="2-3-patients_born_on_the_last_day_of_the_month_do_not_exceed_normal_distribution_of_birth_dates-"/>
    <n v="10"/>
    <s v="Valley Health Clinic 362"/>
    <x v="26"/>
    <n v="6"/>
    <n v="193"/>
    <n v="3.11"/>
    <s v="LT"/>
    <n v="4"/>
    <s v="PASS"/>
    <x v="0"/>
  </r>
  <r>
    <s v="2-4-patient_has_more_vaccinations_than_expected-"/>
    <n v="10"/>
    <s v="Valley Health Clinic 362"/>
    <x v="27"/>
    <n v="0"/>
    <n v="193"/>
    <n v="0"/>
    <s v="LT"/>
    <n v="1"/>
    <s v="PASS"/>
    <x v="0"/>
  </r>
  <r>
    <s v="2-5-vaccine_administration_date_is_after_vaccine_lot_expiration_date-"/>
    <n v="10"/>
    <s v="Valley Health Clinic 362"/>
    <x v="28"/>
    <n v="1"/>
    <n v="1602"/>
    <n v="0.06"/>
    <s v="LT"/>
    <n v="1"/>
    <s v="PASS"/>
    <x v="0"/>
  </r>
  <r>
    <s v="2-6-vaccine_administration_date_is_before_birth_date-"/>
    <n v="10"/>
    <s v="Valley Health Clinic 362"/>
    <x v="29"/>
    <n v="0"/>
    <n v="1602"/>
    <n v="0"/>
    <s v="LT"/>
    <n v="1"/>
    <s v="PASS"/>
    <x v="0"/>
  </r>
  <r>
    <s v="2-7-vaccine_administration_dates_on_the_first_day_of_the_month_do_not_exceed_normal_distribution_of_administrations_dates-"/>
    <n v="10"/>
    <s v="Valley Health Clinic 362"/>
    <x v="30"/>
    <n v="43"/>
    <n v="1602"/>
    <n v="2.68"/>
    <s v="LT"/>
    <n v="4"/>
    <s v="PASS"/>
    <x v="0"/>
  </r>
  <r>
    <s v="2-8-vaccine_administration_dates_on_the_15th_of_the_month_do_not_exceed_normal_distribution_of_administration_dates-"/>
    <n v="10"/>
    <s v="Valley Health Clinic 362"/>
    <x v="31"/>
    <n v="56"/>
    <n v="1602"/>
    <n v="3.5"/>
    <s v="LT"/>
    <n v="4"/>
    <s v="PASS"/>
    <x v="0"/>
  </r>
  <r>
    <s v="2-9-vaccine_administration_dates_on_the_last_day_of_the_month_do_not_exceed_normal_distribution_of_administration_dates-"/>
    <n v="10"/>
    <s v="Valley Health Clinic 362"/>
    <x v="32"/>
    <n v="43"/>
    <n v="1602"/>
    <n v="2.68"/>
    <s v="LT"/>
    <n v="4"/>
    <s v="PASS"/>
    <x v="0"/>
  </r>
  <r>
    <s v="2-10-vaccine_administration_code_was_administered_at_an_improbable_age-"/>
    <n v="10"/>
    <s v="Valley Health Clinic 362"/>
    <x v="33"/>
    <n v="41"/>
    <n v="1602"/>
    <n v="2.56"/>
    <s v="LT"/>
    <n v="1"/>
    <s v="FAIL"/>
    <x v="0"/>
  </r>
  <r>
    <s v="2-11-vaccine_administration_code_is_not_specific_for_administered_vaccination_event-"/>
    <n v="10"/>
    <s v="Valley Health Clinic 362"/>
    <x v="34"/>
    <n v="0"/>
    <n v="1600"/>
    <n v="0"/>
    <s v="LT"/>
    <n v="1"/>
    <s v="PASS"/>
    <x v="0"/>
  </r>
  <r>
    <s v="2-12-vaccine_lot_number_has_an_invalid_prefix-"/>
    <n v="10"/>
    <s v="Valley Health Clinic 362"/>
    <x v="35"/>
    <n v="0"/>
    <n v="1600"/>
    <n v="0"/>
    <s v="LT"/>
    <n v="1"/>
    <s v="PASS"/>
    <x v="0"/>
  </r>
  <r>
    <s v="2-13-vaccine_lot_number_has_an_invalid_infix-"/>
    <n v="10"/>
    <s v="Valley Health Clinic 362"/>
    <x v="36"/>
    <n v="0"/>
    <n v="1600"/>
    <n v="0"/>
    <s v="LT"/>
    <n v="1"/>
    <s v="PASS"/>
    <x v="0"/>
  </r>
  <r>
    <s v="2-14-vaccine_lot_number_has_an_invalid_suffix-"/>
    <n v="10"/>
    <s v="Valley Health Clinic 362"/>
    <x v="37"/>
    <n v="0"/>
    <n v="1600"/>
    <n v="0"/>
    <s v="LT"/>
    <n v="1"/>
    <s v="PASS"/>
    <x v="0"/>
  </r>
  <r>
    <s v="2-15-vaccine_lot_number_contains_at_least_one_invalid_character-"/>
    <n v="10"/>
    <s v="Valley Health Clinic 362"/>
    <x v="38"/>
    <n v="0"/>
    <n v="1600"/>
    <n v="0"/>
    <s v="LT"/>
    <n v="1"/>
    <s v="PASS"/>
    <x v="0"/>
  </r>
  <r>
    <s v="2-16-vaccine_lot_number_is_too_short-"/>
    <n v="10"/>
    <s v="Valley Health Clinic 362"/>
    <x v="39"/>
    <n v="0"/>
    <n v="1600"/>
    <n v="0"/>
    <s v="LT"/>
    <n v="1"/>
    <s v="PASS"/>
    <x v="0"/>
  </r>
  <r>
    <s v="2-17-vaccine_administration_code_is_unrecognized-"/>
    <n v="10"/>
    <s v="Valley Health Clinic 362"/>
    <x v="40"/>
    <n v="0"/>
    <n v="1602"/>
    <n v="0"/>
    <s v="LT"/>
    <n v="1"/>
    <s v="PASS"/>
    <x v="0"/>
  </r>
  <r>
    <s v="2-18-vaccine_manufacturer_is_unrecognized-"/>
    <n v="10"/>
    <s v="Valley Health Clinic 362"/>
    <x v="41"/>
    <n v="0"/>
    <n v="1602"/>
    <n v="0"/>
    <s v="LT"/>
    <n v="1"/>
    <s v="PASS"/>
    <x v="0"/>
  </r>
  <r>
    <s v="2-19-vaccine_administration_route_is_unrecognized-"/>
    <n v="10"/>
    <s v="Valley Health Clinic 362"/>
    <x v="42"/>
    <n v="0"/>
    <n v="1600"/>
    <n v="0"/>
    <s v="LT"/>
    <n v="1"/>
    <s v="PASS"/>
    <x v="0"/>
  </r>
  <r>
    <s v="2-20-vaccine_body_site_is_unrecognized-"/>
    <n v="10"/>
    <s v="Valley Health Clinic 362"/>
    <x v="43"/>
    <n v="7"/>
    <n v="1600"/>
    <n v="0.44"/>
    <s v="LT"/>
    <n v="1"/>
    <s v="PASS"/>
    <x v="0"/>
  </r>
  <r>
    <s v="2-21-vaccination_information_source_is_administered_but_appeared_to_be_historical-"/>
    <n v="10"/>
    <s v="Valley Health Clinic 362"/>
    <x v="44"/>
    <n v="0"/>
    <n v="1600"/>
    <n v="0"/>
    <s v="NONE"/>
    <s v="NONE"/>
    <s v="NONE"/>
    <x v="0"/>
  </r>
  <r>
    <s v="2-22-_funding_source_does_not_match_eligibility_code"/>
    <n v="10"/>
    <s v="Valley Health Clinic 362"/>
    <x v="45"/>
    <n v="84"/>
    <n v="1600"/>
    <n v="5.25"/>
    <s v="NONE"/>
    <s v="NONE"/>
    <s v="NONE"/>
    <x v="0"/>
  </r>
  <r>
    <s v="3-1-administered_vaccination_events_are_entered_into_the_iis_within_one_calendar_day_from_administration_date-"/>
    <n v="10"/>
    <s v="Valley Health Clinic 362"/>
    <x v="46"/>
    <n v="1497"/>
    <n v="1600"/>
    <n v="93.56"/>
    <s v="GT"/>
    <n v="95"/>
    <s v="FAIL"/>
    <x v="0"/>
  </r>
  <r>
    <s v="3-2-patient_entry_into_iis_≤30_days_from_birth"/>
    <n v="10"/>
    <s v="Valley Health Clinic 362"/>
    <x v="47"/>
    <n v="172"/>
    <n v="193"/>
    <n v="89.12"/>
    <s v="GT"/>
    <n v="95"/>
    <s v="FAIL"/>
    <x v="0"/>
  </r>
  <r>
    <s v="3-3-patient_entry_into_iis_30–45_days_from_birth"/>
    <n v="10"/>
    <s v="Valley Health Clinic 362"/>
    <x v="48"/>
    <n v="0"/>
    <n v="193"/>
    <n v="0"/>
    <s v="LT"/>
    <n v="5"/>
    <s v="PASS"/>
    <x v="0"/>
  </r>
  <r>
    <s v="3-4-patient_entry_into_iis_45–60_days_from_birth"/>
    <n v="10"/>
    <s v="Valley Health Clinic 362"/>
    <x v="49"/>
    <n v="1"/>
    <n v="193"/>
    <n v="0.52"/>
    <s v="LT"/>
    <n v="5"/>
    <s v="PASS"/>
    <x v="0"/>
  </r>
  <r>
    <s v="3-5-patient_entry_into_iis_&gt;_60_days_from_birth"/>
    <n v="10"/>
    <s v="Valley Health Clinic 362"/>
    <x v="50"/>
    <n v="20"/>
    <n v="193"/>
    <n v="10.36"/>
    <s v="LT"/>
    <n v="5"/>
    <s v="FAIL"/>
    <x v="0"/>
  </r>
  <r>
    <s v="3-6-administered_dose_entry_into_iis_2-7_days_from_admin_date"/>
    <n v="10"/>
    <s v="Valley Health Clinic 362"/>
    <x v="51"/>
    <n v="9"/>
    <n v="1600"/>
    <n v="0.56000000000000005"/>
    <s v="LT"/>
    <n v="5"/>
    <s v="PASS"/>
    <x v="0"/>
  </r>
  <r>
    <s v="3-7-administered_dose_entry_into_iis_8-14_days_from_admin_date"/>
    <n v="10"/>
    <s v="Valley Health Clinic 362"/>
    <x v="52"/>
    <n v="18"/>
    <n v="1600"/>
    <n v="1.1299999999999999"/>
    <s v="LT"/>
    <n v="5"/>
    <s v="PASS"/>
    <x v="0"/>
  </r>
  <r>
    <s v="3-8-administered_dose_entry_into_iis_&gt;_14_days_from_admin_date"/>
    <n v="10"/>
    <s v="Valley Health Clinic 362"/>
    <x v="53"/>
    <n v="76"/>
    <n v="1600"/>
    <n v="4.75"/>
    <s v="LT"/>
    <n v="5"/>
    <s v="PASS"/>
    <x v="0"/>
  </r>
  <r>
    <s v="1-1-patient_first_name_is_present-"/>
    <n v="167"/>
    <s v="Valley Health Clinic 420"/>
    <x v="0"/>
    <n v="1"/>
    <n v="1"/>
    <n v="100"/>
    <s v="GT"/>
    <n v="99"/>
    <s v="PASS"/>
    <x v="0"/>
  </r>
  <r>
    <s v="1-2-patient_middle_name_is_present-"/>
    <n v="167"/>
    <s v="Valley Health Clinic 420"/>
    <x v="1"/>
    <n v="0"/>
    <n v="1"/>
    <n v="0"/>
    <s v="GT"/>
    <n v="75"/>
    <s v="FAIL"/>
    <x v="0"/>
  </r>
  <r>
    <s v="1-3-patient_name_last_is_present-"/>
    <n v="167"/>
    <s v="Valley Health Clinic 420"/>
    <x v="2"/>
    <n v="1"/>
    <n v="1"/>
    <n v="100"/>
    <s v="GT"/>
    <n v="99"/>
    <s v="PASS"/>
    <x v="0"/>
  </r>
  <r>
    <s v="1-4-patient_birth_date_is_present-_x0009_"/>
    <n v="167"/>
    <s v="Valley Health Clinic 420"/>
    <x v="3"/>
    <n v="1"/>
    <n v="1"/>
    <n v="100"/>
    <s v="GT"/>
    <n v="99"/>
    <s v="PASS"/>
    <x v="0"/>
  </r>
  <r>
    <s v="1-5-patient_gender_is_present-"/>
    <n v="167"/>
    <s v="Valley Health Clinic 420"/>
    <x v="4"/>
    <n v="1"/>
    <n v="1"/>
    <n v="100"/>
    <s v="GT"/>
    <n v="99"/>
    <s v="PASS"/>
    <x v="0"/>
  </r>
  <r>
    <s v="1-6-patient_address_street_is_present-"/>
    <n v="167"/>
    <s v="Valley Health Clinic 420"/>
    <x v="5"/>
    <n v="1"/>
    <n v="1"/>
    <n v="100"/>
    <s v="GT"/>
    <n v="85"/>
    <s v="PASS"/>
    <x v="0"/>
  </r>
  <r>
    <s v="1-7-_patient_address_city_is_present-_x0009_"/>
    <n v="167"/>
    <s v="Valley Health Clinic 420"/>
    <x v="6"/>
    <n v="1"/>
    <n v="1"/>
    <n v="100"/>
    <s v="GT"/>
    <n v="85"/>
    <s v="PASS"/>
    <x v="0"/>
  </r>
  <r>
    <s v="1-8-patient_address_state_is_present-_x0009_"/>
    <n v="167"/>
    <s v="Valley Health Clinic 420"/>
    <x v="7"/>
    <n v="1"/>
    <n v="1"/>
    <n v="100"/>
    <s v="GT"/>
    <n v="85"/>
    <s v="PASS"/>
    <x v="0"/>
  </r>
  <r>
    <s v="1-9-patient_address_zip_code_is_present-_x0009_"/>
    <n v="167"/>
    <s v="Valley Health Clinic 420"/>
    <x v="8"/>
    <n v="1"/>
    <n v="1"/>
    <n v="100"/>
    <s v="GT"/>
    <n v="85"/>
    <s v="PASS"/>
    <x v="0"/>
  </r>
  <r>
    <s v="1-10-patient_complete_address_is_present-"/>
    <n v="167"/>
    <s v="Valley Health Clinic 420"/>
    <x v="9"/>
    <n v="1"/>
    <n v="1"/>
    <n v="100"/>
    <s v="GT"/>
    <n v="85"/>
    <s v="PASS"/>
    <x v="0"/>
  </r>
  <r>
    <s v="1-11-patient_race_is_present-"/>
    <n v="167"/>
    <s v="Valley Health Clinic 420"/>
    <x v="10"/>
    <n v="1"/>
    <n v="1"/>
    <n v="100"/>
    <s v="GT"/>
    <n v="95"/>
    <s v="PASS"/>
    <x v="0"/>
  </r>
  <r>
    <s v="1-12-patient_ethnicity_is_present-"/>
    <n v="167"/>
    <s v="Valley Health Clinic 420"/>
    <x v="11"/>
    <n v="1"/>
    <n v="1"/>
    <n v="100"/>
    <s v="GT"/>
    <n v="95"/>
    <s v="PASS"/>
    <x v="0"/>
  </r>
  <r>
    <s v="1-13-patient_phone_number_is_present-"/>
    <n v="167"/>
    <s v="Valley Health Clinic 420"/>
    <x v="12"/>
    <n v="1"/>
    <n v="1"/>
    <n v="100"/>
    <s v="GT"/>
    <n v="90"/>
    <s v="PASS"/>
    <x v="0"/>
  </r>
  <r>
    <s v="1-14-patient_email_is_present-"/>
    <n v="167"/>
    <s v="Valley Health Clinic 420"/>
    <x v="13"/>
    <n v="0"/>
    <n v="1"/>
    <n v="0"/>
    <s v="GT"/>
    <n v="90"/>
    <s v="FAIL"/>
    <x v="0"/>
  </r>
  <r>
    <s v="1-15-mother’s_maiden_name_is_present-"/>
    <n v="167"/>
    <s v="Valley Health Clinic 420"/>
    <x v="14"/>
    <n v="1"/>
    <n v="1"/>
    <n v="100"/>
    <s v="GT"/>
    <n v="90"/>
    <s v="PASS"/>
    <x v="0"/>
  </r>
  <r>
    <s v="1-16-responsible_person_first_name_is_present-"/>
    <n v="167"/>
    <s v="Valley Health Clinic 420"/>
    <x v="15"/>
    <n v="0"/>
    <n v="1"/>
    <n v="0"/>
    <s v="GT"/>
    <n v="90"/>
    <s v="FAIL"/>
    <x v="0"/>
  </r>
  <r>
    <s v="1-17-responsible_person_last_name_is_present-"/>
    <n v="167"/>
    <s v="Valley Health Clinic 420"/>
    <x v="16"/>
    <n v="0"/>
    <n v="1"/>
    <n v="0"/>
    <s v="GT"/>
    <n v="90"/>
    <s v="FAIL"/>
    <x v="0"/>
  </r>
  <r>
    <s v="1-18-vaccine_administration_code_is_present-"/>
    <n v="167"/>
    <s v="Valley Health Clinic 420"/>
    <x v="17"/>
    <n v="3"/>
    <n v="3"/>
    <n v="100"/>
    <s v="GT"/>
    <n v="99"/>
    <s v="PASS"/>
    <x v="0"/>
  </r>
  <r>
    <s v="1-19-vaccine_administration_date_is_present-"/>
    <n v="167"/>
    <s v="Valley Health Clinic 420"/>
    <x v="18"/>
    <n v="3"/>
    <n v="3"/>
    <n v="100"/>
    <s v="GT"/>
    <n v="99"/>
    <s v="PASS"/>
    <x v="0"/>
  </r>
  <r>
    <s v="1-20-vaccine_information_source_(e-g-_admin/historical_indicator)_is_present-"/>
    <n v="167"/>
    <s v="Valley Health Clinic 420"/>
    <x v="19"/>
    <n v="3"/>
    <n v="3"/>
    <n v="100"/>
    <s v="GT"/>
    <n v="99"/>
    <s v="PASS"/>
    <x v="0"/>
  </r>
  <r>
    <s v="1-21-vaccine_lot_number_is_present-"/>
    <n v="167"/>
    <s v="Valley Health Clinic 420"/>
    <x v="20"/>
    <n v="3"/>
    <n v="3"/>
    <n v="100"/>
    <s v="GT"/>
    <n v="99"/>
    <s v="PASS"/>
    <x v="0"/>
  </r>
  <r>
    <s v="1-22-vaccine_lot_expiration_date_is_present-"/>
    <n v="167"/>
    <s v="Valley Health Clinic 420"/>
    <x v="21"/>
    <n v="3"/>
    <n v="3"/>
    <n v="100"/>
    <s v="GT"/>
    <n v="99"/>
    <s v="PASS"/>
    <x v="0"/>
  </r>
  <r>
    <s v="1-23-vaccine_eligibility_code_is_present-"/>
    <n v="167"/>
    <s v="Valley Health Clinic 420"/>
    <x v="22"/>
    <n v="3"/>
    <n v="3"/>
    <n v="100"/>
    <s v="GT"/>
    <n v="99"/>
    <s v="PASS"/>
    <x v="0"/>
  </r>
  <r>
    <s v="1-24-vaccine_funding_source_is_present-"/>
    <n v="167"/>
    <s v="Valley Health Clinic 420"/>
    <x v="23"/>
    <n v="3"/>
    <n v="3"/>
    <n v="100"/>
    <s v="GT"/>
    <n v="99"/>
    <s v="PASS"/>
    <x v="0"/>
  </r>
  <r>
    <s v="2-1-patients_born_on_the_first_of_the_month_do_not_exceed_normal_distribution_of_birth_dates-"/>
    <n v="167"/>
    <s v="Valley Health Clinic 420"/>
    <x v="24"/>
    <n v="0"/>
    <n v="1"/>
    <n v="0"/>
    <s v="LT"/>
    <n v="4"/>
    <s v="PASS"/>
    <x v="0"/>
  </r>
  <r>
    <s v="2-2-patients_born_on_the_15th_of_the_month_do_not_exceed_normal_distribution_of_birth_dates-"/>
    <n v="167"/>
    <s v="Valley Health Clinic 420"/>
    <x v="25"/>
    <n v="0"/>
    <n v="1"/>
    <n v="0"/>
    <s v="LT"/>
    <n v="4"/>
    <s v="PASS"/>
    <x v="0"/>
  </r>
  <r>
    <s v="2-3-patients_born_on_the_last_day_of_the_month_do_not_exceed_normal_distribution_of_birth_dates-"/>
    <n v="167"/>
    <s v="Valley Health Clinic 420"/>
    <x v="26"/>
    <n v="0"/>
    <n v="1"/>
    <n v="0"/>
    <s v="LT"/>
    <n v="4"/>
    <s v="PASS"/>
    <x v="0"/>
  </r>
  <r>
    <s v="2-4-patient_has_more_vaccinations_than_expected-"/>
    <n v="167"/>
    <s v="Valley Health Clinic 420"/>
    <x v="27"/>
    <n v="0"/>
    <n v="1"/>
    <n v="0"/>
    <s v="LT"/>
    <n v="1"/>
    <s v="PASS"/>
    <x v="0"/>
  </r>
  <r>
    <s v="2-5-vaccine_administration_date_is_after_vaccine_lot_expiration_date-"/>
    <n v="167"/>
    <s v="Valley Health Clinic 420"/>
    <x v="28"/>
    <n v="0"/>
    <n v="3"/>
    <n v="0"/>
    <s v="LT"/>
    <n v="1"/>
    <s v="PASS"/>
    <x v="0"/>
  </r>
  <r>
    <s v="2-6-vaccine_administration_date_is_before_birth_date-"/>
    <n v="167"/>
    <s v="Valley Health Clinic 420"/>
    <x v="29"/>
    <n v="0"/>
    <n v="3"/>
    <n v="0"/>
    <s v="LT"/>
    <n v="1"/>
    <s v="PASS"/>
    <x v="0"/>
  </r>
  <r>
    <s v="2-7-vaccine_administration_dates_on_the_first_day_of_the_month_do_not_exceed_normal_distribution_of_administrations_dates-"/>
    <n v="167"/>
    <s v="Valley Health Clinic 420"/>
    <x v="30"/>
    <n v="0"/>
    <n v="3"/>
    <n v="0"/>
    <s v="LT"/>
    <n v="4"/>
    <s v="PASS"/>
    <x v="0"/>
  </r>
  <r>
    <s v="2-8-vaccine_administration_dates_on_the_15th_of_the_month_do_not_exceed_normal_distribution_of_administration_dates-"/>
    <n v="167"/>
    <s v="Valley Health Clinic 420"/>
    <x v="31"/>
    <n v="0"/>
    <n v="3"/>
    <n v="0"/>
    <s v="LT"/>
    <n v="4"/>
    <s v="PASS"/>
    <x v="0"/>
  </r>
  <r>
    <s v="2-9-vaccine_administration_dates_on_the_last_day_of_the_month_do_not_exceed_normal_distribution_of_administration_dates-"/>
    <n v="167"/>
    <s v="Valley Health Clinic 420"/>
    <x v="32"/>
    <n v="0"/>
    <n v="3"/>
    <n v="0"/>
    <s v="LT"/>
    <n v="4"/>
    <s v="PASS"/>
    <x v="0"/>
  </r>
  <r>
    <s v="2-10-vaccine_administration_code_was_administered_at_an_improbable_age-"/>
    <n v="167"/>
    <s v="Valley Health Clinic 420"/>
    <x v="33"/>
    <n v="0"/>
    <n v="3"/>
    <n v="0"/>
    <s v="LT"/>
    <n v="1"/>
    <s v="PASS"/>
    <x v="0"/>
  </r>
  <r>
    <s v="2-11-vaccine_administration_code_is_not_specific_for_administered_vaccination_event-"/>
    <n v="167"/>
    <s v="Valley Health Clinic 420"/>
    <x v="34"/>
    <n v="0"/>
    <n v="3"/>
    <n v="0"/>
    <s v="LT"/>
    <n v="1"/>
    <s v="PASS"/>
    <x v="0"/>
  </r>
  <r>
    <s v="2-12-vaccine_lot_number_has_an_invalid_prefix-"/>
    <n v="167"/>
    <s v="Valley Health Clinic 420"/>
    <x v="35"/>
    <n v="0"/>
    <n v="3"/>
    <n v="0"/>
    <s v="LT"/>
    <n v="1"/>
    <s v="PASS"/>
    <x v="0"/>
  </r>
  <r>
    <s v="2-13-vaccine_lot_number_has_an_invalid_infix-"/>
    <n v="167"/>
    <s v="Valley Health Clinic 420"/>
    <x v="36"/>
    <n v="0"/>
    <n v="3"/>
    <n v="0"/>
    <s v="LT"/>
    <n v="1"/>
    <s v="PASS"/>
    <x v="0"/>
  </r>
  <r>
    <s v="2-14-vaccine_lot_number_has_an_invalid_suffix-"/>
    <n v="167"/>
    <s v="Valley Health Clinic 420"/>
    <x v="37"/>
    <n v="0"/>
    <n v="3"/>
    <n v="0"/>
    <s v="LT"/>
    <n v="1"/>
    <s v="PASS"/>
    <x v="0"/>
  </r>
  <r>
    <s v="2-15-vaccine_lot_number_contains_at_least_one_invalid_character-"/>
    <n v="167"/>
    <s v="Valley Health Clinic 420"/>
    <x v="38"/>
    <n v="0"/>
    <n v="3"/>
    <n v="0"/>
    <s v="LT"/>
    <n v="1"/>
    <s v="PASS"/>
    <x v="0"/>
  </r>
  <r>
    <s v="2-16-vaccine_lot_number_is_too_short-"/>
    <n v="167"/>
    <s v="Valley Health Clinic 420"/>
    <x v="39"/>
    <n v="0"/>
    <n v="3"/>
    <n v="0"/>
    <s v="LT"/>
    <n v="1"/>
    <s v="PASS"/>
    <x v="0"/>
  </r>
  <r>
    <s v="2-17-vaccine_administration_code_is_unrecognized-"/>
    <n v="167"/>
    <s v="Valley Health Clinic 420"/>
    <x v="40"/>
    <n v="0"/>
    <n v="3"/>
    <n v="0"/>
    <s v="LT"/>
    <n v="1"/>
    <s v="PASS"/>
    <x v="0"/>
  </r>
  <r>
    <s v="2-18-vaccine_manufacturer_is_unrecognized-"/>
    <n v="167"/>
    <s v="Valley Health Clinic 420"/>
    <x v="41"/>
    <n v="0"/>
    <n v="3"/>
    <n v="0"/>
    <s v="LT"/>
    <n v="1"/>
    <s v="PASS"/>
    <x v="0"/>
  </r>
  <r>
    <s v="2-19-vaccine_administration_route_is_unrecognized-"/>
    <n v="167"/>
    <s v="Valley Health Clinic 420"/>
    <x v="42"/>
    <n v="0"/>
    <n v="3"/>
    <n v="0"/>
    <s v="LT"/>
    <n v="1"/>
    <s v="PASS"/>
    <x v="0"/>
  </r>
  <r>
    <s v="2-20-vaccine_body_site_is_unrecognized-"/>
    <n v="167"/>
    <s v="Valley Health Clinic 420"/>
    <x v="43"/>
    <n v="0"/>
    <n v="3"/>
    <n v="0"/>
    <s v="LT"/>
    <n v="1"/>
    <s v="PASS"/>
    <x v="0"/>
  </r>
  <r>
    <s v="2-21-vaccination_information_source_is_administered_but_appeared_to_be_historical-"/>
    <n v="167"/>
    <s v="Valley Health Clinic 420"/>
    <x v="44"/>
    <n v="0"/>
    <n v="3"/>
    <n v="0"/>
    <s v="NONE"/>
    <s v="NONE"/>
    <s v="NONE"/>
    <x v="0"/>
  </r>
  <r>
    <s v="2-22-_funding_source_does_not_match_eligibility_code"/>
    <n v="167"/>
    <s v="Valley Health Clinic 420"/>
    <x v="45"/>
    <n v="3"/>
    <n v="3"/>
    <n v="100"/>
    <s v="NONE"/>
    <s v="NONE"/>
    <s v="NONE"/>
    <x v="0"/>
  </r>
  <r>
    <s v="3-1-administered_vaccination_events_are_entered_into_the_iis_within_one_calendar_day_from_administration_date-"/>
    <n v="167"/>
    <s v="Valley Health Clinic 420"/>
    <x v="46"/>
    <n v="3"/>
    <n v="3"/>
    <n v="100"/>
    <s v="GT"/>
    <n v="95"/>
    <s v="PASS"/>
    <x v="0"/>
  </r>
  <r>
    <s v="3-2-patient_entry_into_iis_≤30_days_from_birth"/>
    <n v="167"/>
    <s v="Valley Health Clinic 420"/>
    <x v="47"/>
    <n v="1"/>
    <n v="1"/>
    <n v="100"/>
    <s v="GT"/>
    <n v="95"/>
    <s v="PASS"/>
    <x v="0"/>
  </r>
  <r>
    <s v="3-3-patient_entry_into_iis_30–45_days_from_birth"/>
    <n v="167"/>
    <s v="Valley Health Clinic 420"/>
    <x v="48"/>
    <n v="0"/>
    <n v="1"/>
    <n v="0"/>
    <s v="LT"/>
    <n v="5"/>
    <s v="PASS"/>
    <x v="0"/>
  </r>
  <r>
    <s v="3-4-patient_entry_into_iis_45–60_days_from_birth"/>
    <n v="167"/>
    <s v="Valley Health Clinic 420"/>
    <x v="49"/>
    <n v="0"/>
    <n v="1"/>
    <n v="0"/>
    <s v="LT"/>
    <n v="5"/>
    <s v="PASS"/>
    <x v="0"/>
  </r>
  <r>
    <s v="3-5-patient_entry_into_iis_&gt;_60_days_from_birth"/>
    <n v="167"/>
    <s v="Valley Health Clinic 420"/>
    <x v="50"/>
    <n v="0"/>
    <n v="1"/>
    <n v="0"/>
    <s v="LT"/>
    <n v="5"/>
    <s v="PASS"/>
    <x v="0"/>
  </r>
  <r>
    <s v="3-6-administered_dose_entry_into_iis_2-7_days_from_admin_date"/>
    <n v="167"/>
    <s v="Valley Health Clinic 420"/>
    <x v="51"/>
    <n v="0"/>
    <n v="3"/>
    <n v="0"/>
    <s v="LT"/>
    <n v="5"/>
    <s v="PASS"/>
    <x v="0"/>
  </r>
  <r>
    <s v="3-7-administered_dose_entry_into_iis_8-14_days_from_admin_date"/>
    <n v="167"/>
    <s v="Valley Health Clinic 420"/>
    <x v="52"/>
    <n v="0"/>
    <n v="3"/>
    <n v="0"/>
    <s v="LT"/>
    <n v="5"/>
    <s v="PASS"/>
    <x v="0"/>
  </r>
  <r>
    <s v="3-8-administered_dose_entry_into_iis_&gt;_14_days_from_admin_date"/>
    <n v="167"/>
    <s v="Valley Health Clinic 420"/>
    <x v="53"/>
    <n v="0"/>
    <n v="3"/>
    <n v="0"/>
    <s v="LT"/>
    <n v="5"/>
    <s v="PASS"/>
    <x v="0"/>
  </r>
  <r>
    <s v="1-1-patient_first_name_is_present-"/>
    <n v="158"/>
    <s v="Valley Health Clinic 59"/>
    <x v="0"/>
    <n v="6"/>
    <n v="6"/>
    <n v="100"/>
    <s v="GT"/>
    <n v="99"/>
    <s v="PASS"/>
    <x v="3"/>
  </r>
  <r>
    <s v="1-2-patient_middle_name_is_present-"/>
    <n v="158"/>
    <s v="Valley Health Clinic 59"/>
    <x v="1"/>
    <n v="3"/>
    <n v="6"/>
    <n v="50"/>
    <s v="GT"/>
    <n v="75"/>
    <s v="FAIL"/>
    <x v="3"/>
  </r>
  <r>
    <s v="1-3-patient_name_last_is_present-"/>
    <n v="158"/>
    <s v="Valley Health Clinic 59"/>
    <x v="2"/>
    <n v="6"/>
    <n v="6"/>
    <n v="100"/>
    <s v="GT"/>
    <n v="99"/>
    <s v="PASS"/>
    <x v="3"/>
  </r>
  <r>
    <s v="1-4-patient_birth_date_is_present-_x0009_"/>
    <n v="158"/>
    <s v="Valley Health Clinic 59"/>
    <x v="3"/>
    <n v="6"/>
    <n v="6"/>
    <n v="100"/>
    <s v="GT"/>
    <n v="99"/>
    <s v="PASS"/>
    <x v="3"/>
  </r>
  <r>
    <s v="1-5-patient_gender_is_present-"/>
    <n v="158"/>
    <s v="Valley Health Clinic 59"/>
    <x v="4"/>
    <n v="6"/>
    <n v="6"/>
    <n v="100"/>
    <s v="GT"/>
    <n v="99"/>
    <s v="PASS"/>
    <x v="3"/>
  </r>
  <r>
    <s v="1-6-patient_address_street_is_present-"/>
    <n v="158"/>
    <s v="Valley Health Clinic 59"/>
    <x v="5"/>
    <n v="6"/>
    <n v="6"/>
    <n v="100"/>
    <s v="GT"/>
    <n v="85"/>
    <s v="PASS"/>
    <x v="3"/>
  </r>
  <r>
    <s v="1-7-_patient_address_city_is_present-_x0009_"/>
    <n v="158"/>
    <s v="Valley Health Clinic 59"/>
    <x v="6"/>
    <n v="6"/>
    <n v="6"/>
    <n v="100"/>
    <s v="GT"/>
    <n v="85"/>
    <s v="PASS"/>
    <x v="3"/>
  </r>
  <r>
    <s v="1-8-patient_address_state_is_present-_x0009_"/>
    <n v="158"/>
    <s v="Valley Health Clinic 59"/>
    <x v="7"/>
    <n v="6"/>
    <n v="6"/>
    <n v="100"/>
    <s v="GT"/>
    <n v="85"/>
    <s v="PASS"/>
    <x v="3"/>
  </r>
  <r>
    <s v="1-9-patient_address_zip_code_is_present-_x0009_"/>
    <n v="158"/>
    <s v="Valley Health Clinic 59"/>
    <x v="8"/>
    <n v="6"/>
    <n v="6"/>
    <n v="100"/>
    <s v="GT"/>
    <n v="85"/>
    <s v="PASS"/>
    <x v="3"/>
  </r>
  <r>
    <s v="1-10-patient_complete_address_is_present-"/>
    <n v="158"/>
    <s v="Valley Health Clinic 59"/>
    <x v="9"/>
    <n v="6"/>
    <n v="6"/>
    <n v="100"/>
    <s v="GT"/>
    <n v="85"/>
    <s v="PASS"/>
    <x v="3"/>
  </r>
  <r>
    <s v="1-11-patient_race_is_present-"/>
    <n v="158"/>
    <s v="Valley Health Clinic 59"/>
    <x v="10"/>
    <n v="6"/>
    <n v="6"/>
    <n v="100"/>
    <s v="GT"/>
    <n v="95"/>
    <s v="PASS"/>
    <x v="3"/>
  </r>
  <r>
    <s v="1-12-patient_ethnicity_is_present-"/>
    <n v="158"/>
    <s v="Valley Health Clinic 59"/>
    <x v="11"/>
    <n v="6"/>
    <n v="6"/>
    <n v="100"/>
    <s v="GT"/>
    <n v="95"/>
    <s v="PASS"/>
    <x v="3"/>
  </r>
  <r>
    <s v="1-13-patient_phone_number_is_present-"/>
    <n v="158"/>
    <s v="Valley Health Clinic 59"/>
    <x v="12"/>
    <n v="6"/>
    <n v="6"/>
    <n v="100"/>
    <s v="GT"/>
    <n v="90"/>
    <s v="PASS"/>
    <x v="3"/>
  </r>
  <r>
    <s v="1-14-patient_email_is_present-"/>
    <n v="158"/>
    <s v="Valley Health Clinic 59"/>
    <x v="13"/>
    <n v="5"/>
    <n v="6"/>
    <n v="83.33"/>
    <s v="GT"/>
    <n v="90"/>
    <s v="FAIL"/>
    <x v="3"/>
  </r>
  <r>
    <s v="1-15-mother’s_maiden_name_is_present-"/>
    <n v="158"/>
    <s v="Valley Health Clinic 59"/>
    <x v="14"/>
    <n v="2"/>
    <n v="6"/>
    <n v="33.33"/>
    <s v="GT"/>
    <n v="90"/>
    <s v="FAIL"/>
    <x v="3"/>
  </r>
  <r>
    <s v="1-16-responsible_person_first_name_is_present-"/>
    <n v="158"/>
    <s v="Valley Health Clinic 59"/>
    <x v="15"/>
    <n v="6"/>
    <n v="6"/>
    <n v="100"/>
    <s v="GT"/>
    <n v="90"/>
    <s v="PASS"/>
    <x v="3"/>
  </r>
  <r>
    <s v="1-17-responsible_person_last_name_is_present-"/>
    <n v="158"/>
    <s v="Valley Health Clinic 59"/>
    <x v="16"/>
    <n v="6"/>
    <n v="6"/>
    <n v="100"/>
    <s v="GT"/>
    <n v="90"/>
    <s v="PASS"/>
    <x v="3"/>
  </r>
  <r>
    <s v="1-18-vaccine_administration_code_is_present-"/>
    <n v="158"/>
    <s v="Valley Health Clinic 59"/>
    <x v="17"/>
    <n v="43"/>
    <n v="43"/>
    <n v="100"/>
    <s v="GT"/>
    <n v="99"/>
    <s v="PASS"/>
    <x v="3"/>
  </r>
  <r>
    <s v="1-19-vaccine_administration_date_is_present-"/>
    <n v="158"/>
    <s v="Valley Health Clinic 59"/>
    <x v="18"/>
    <n v="43"/>
    <n v="43"/>
    <n v="100"/>
    <s v="GT"/>
    <n v="99"/>
    <s v="PASS"/>
    <x v="3"/>
  </r>
  <r>
    <s v="1-20-vaccine_information_source_(e-g-_admin/historical_indicator)_is_present-"/>
    <n v="158"/>
    <s v="Valley Health Clinic 59"/>
    <x v="19"/>
    <n v="43"/>
    <n v="43"/>
    <n v="100"/>
    <s v="GT"/>
    <n v="99"/>
    <s v="PASS"/>
    <x v="3"/>
  </r>
  <r>
    <s v="1-21-vaccine_lot_number_is_present-"/>
    <n v="158"/>
    <s v="Valley Health Clinic 59"/>
    <x v="20"/>
    <n v="43"/>
    <n v="43"/>
    <n v="100"/>
    <s v="GT"/>
    <n v="99"/>
    <s v="PASS"/>
    <x v="3"/>
  </r>
  <r>
    <s v="1-22-vaccine_lot_expiration_date_is_present-"/>
    <n v="158"/>
    <s v="Valley Health Clinic 59"/>
    <x v="21"/>
    <n v="43"/>
    <n v="43"/>
    <n v="100"/>
    <s v="GT"/>
    <n v="99"/>
    <s v="PASS"/>
    <x v="3"/>
  </r>
  <r>
    <s v="1-23-vaccine_eligibility_code_is_present-"/>
    <n v="158"/>
    <s v="Valley Health Clinic 59"/>
    <x v="22"/>
    <n v="43"/>
    <n v="43"/>
    <n v="100"/>
    <s v="GT"/>
    <n v="99"/>
    <s v="PASS"/>
    <x v="3"/>
  </r>
  <r>
    <s v="1-24-vaccine_funding_source_is_present-"/>
    <n v="158"/>
    <s v="Valley Health Clinic 59"/>
    <x v="23"/>
    <n v="43"/>
    <n v="43"/>
    <n v="100"/>
    <s v="GT"/>
    <n v="99"/>
    <s v="PASS"/>
    <x v="3"/>
  </r>
  <r>
    <s v="2-1-patients_born_on_the_first_of_the_month_do_not_exceed_normal_distribution_of_birth_dates-"/>
    <n v="158"/>
    <s v="Valley Health Clinic 59"/>
    <x v="24"/>
    <n v="1"/>
    <n v="6"/>
    <n v="16.670000000000002"/>
    <s v="LT"/>
    <n v="4"/>
    <s v="FAIL"/>
    <x v="3"/>
  </r>
  <r>
    <s v="2-2-patients_born_on_the_15th_of_the_month_do_not_exceed_normal_distribution_of_birth_dates-"/>
    <n v="158"/>
    <s v="Valley Health Clinic 59"/>
    <x v="25"/>
    <n v="0"/>
    <n v="6"/>
    <n v="0"/>
    <s v="LT"/>
    <n v="4"/>
    <s v="PASS"/>
    <x v="3"/>
  </r>
  <r>
    <s v="2-3-patients_born_on_the_last_day_of_the_month_do_not_exceed_normal_distribution_of_birth_dates-"/>
    <n v="158"/>
    <s v="Valley Health Clinic 59"/>
    <x v="26"/>
    <n v="2"/>
    <n v="6"/>
    <n v="33.33"/>
    <s v="LT"/>
    <n v="4"/>
    <s v="FAIL"/>
    <x v="3"/>
  </r>
  <r>
    <s v="2-4-patient_has_more_vaccinations_than_expected-"/>
    <n v="158"/>
    <s v="Valley Health Clinic 59"/>
    <x v="27"/>
    <n v="0"/>
    <n v="6"/>
    <n v="0"/>
    <s v="LT"/>
    <n v="1"/>
    <s v="PASS"/>
    <x v="3"/>
  </r>
  <r>
    <s v="2-5-vaccine_administration_date_is_after_vaccine_lot_expiration_date-"/>
    <n v="158"/>
    <s v="Valley Health Clinic 59"/>
    <x v="28"/>
    <n v="0"/>
    <n v="43"/>
    <n v="0"/>
    <s v="LT"/>
    <n v="1"/>
    <s v="PASS"/>
    <x v="3"/>
  </r>
  <r>
    <s v="2-6-vaccine_administration_date_is_before_birth_date-"/>
    <n v="158"/>
    <s v="Valley Health Clinic 59"/>
    <x v="29"/>
    <n v="0"/>
    <n v="43"/>
    <n v="0"/>
    <s v="LT"/>
    <n v="1"/>
    <s v="PASS"/>
    <x v="3"/>
  </r>
  <r>
    <s v="2-7-vaccine_administration_dates_on_the_first_day_of_the_month_do_not_exceed_normal_distribution_of_administrations_dates-"/>
    <n v="158"/>
    <s v="Valley Health Clinic 59"/>
    <x v="30"/>
    <n v="0"/>
    <n v="43"/>
    <n v="0"/>
    <s v="LT"/>
    <n v="4"/>
    <s v="PASS"/>
    <x v="3"/>
  </r>
  <r>
    <s v="2-8-vaccine_administration_dates_on_the_15th_of_the_month_do_not_exceed_normal_distribution_of_administration_dates-"/>
    <n v="158"/>
    <s v="Valley Health Clinic 59"/>
    <x v="31"/>
    <n v="0"/>
    <n v="43"/>
    <n v="0"/>
    <s v="LT"/>
    <n v="4"/>
    <s v="PASS"/>
    <x v="3"/>
  </r>
  <r>
    <s v="2-9-vaccine_administration_dates_on_the_last_day_of_the_month_do_not_exceed_normal_distribution_of_administration_dates-"/>
    <n v="158"/>
    <s v="Valley Health Clinic 59"/>
    <x v="32"/>
    <n v="0"/>
    <n v="43"/>
    <n v="0"/>
    <s v="LT"/>
    <n v="4"/>
    <s v="PASS"/>
    <x v="3"/>
  </r>
  <r>
    <s v="2-10-vaccine_administration_code_was_administered_at_an_improbable_age-"/>
    <n v="158"/>
    <s v="Valley Health Clinic 59"/>
    <x v="33"/>
    <n v="0"/>
    <n v="43"/>
    <n v="0"/>
    <s v="LT"/>
    <n v="1"/>
    <s v="PASS"/>
    <x v="3"/>
  </r>
  <r>
    <s v="2-11-vaccine_administration_code_is_not_specific_for_administered_vaccination_event-"/>
    <n v="158"/>
    <s v="Valley Health Clinic 59"/>
    <x v="34"/>
    <n v="0"/>
    <n v="43"/>
    <n v="0"/>
    <s v="LT"/>
    <n v="1"/>
    <s v="PASS"/>
    <x v="3"/>
  </r>
  <r>
    <s v="2-12-vaccine_lot_number_has_an_invalid_prefix-"/>
    <n v="158"/>
    <s v="Valley Health Clinic 59"/>
    <x v="35"/>
    <n v="0"/>
    <n v="43"/>
    <n v="0"/>
    <s v="LT"/>
    <n v="1"/>
    <s v="PASS"/>
    <x v="3"/>
  </r>
  <r>
    <s v="2-13-vaccine_lot_number_has_an_invalid_infix-"/>
    <n v="158"/>
    <s v="Valley Health Clinic 59"/>
    <x v="36"/>
    <n v="0"/>
    <n v="43"/>
    <n v="0"/>
    <s v="LT"/>
    <n v="1"/>
    <s v="PASS"/>
    <x v="3"/>
  </r>
  <r>
    <s v="2-14-vaccine_lot_number_has_an_invalid_suffix-"/>
    <n v="158"/>
    <s v="Valley Health Clinic 59"/>
    <x v="37"/>
    <n v="0"/>
    <n v="43"/>
    <n v="0"/>
    <s v="LT"/>
    <n v="1"/>
    <s v="PASS"/>
    <x v="3"/>
  </r>
  <r>
    <s v="2-15-vaccine_lot_number_contains_at_least_one_invalid_character-"/>
    <n v="158"/>
    <s v="Valley Health Clinic 59"/>
    <x v="38"/>
    <n v="0"/>
    <n v="43"/>
    <n v="0"/>
    <s v="LT"/>
    <n v="1"/>
    <s v="PASS"/>
    <x v="3"/>
  </r>
  <r>
    <s v="2-16-vaccine_lot_number_is_too_short-"/>
    <n v="158"/>
    <s v="Valley Health Clinic 59"/>
    <x v="39"/>
    <n v="0"/>
    <n v="43"/>
    <n v="0"/>
    <s v="LT"/>
    <n v="1"/>
    <s v="PASS"/>
    <x v="3"/>
  </r>
  <r>
    <s v="2-17-vaccine_administration_code_is_unrecognized-"/>
    <n v="158"/>
    <s v="Valley Health Clinic 59"/>
    <x v="40"/>
    <n v="0"/>
    <n v="43"/>
    <n v="0"/>
    <s v="LT"/>
    <n v="1"/>
    <s v="PASS"/>
    <x v="3"/>
  </r>
  <r>
    <s v="2-18-vaccine_manufacturer_is_unrecognized-"/>
    <n v="158"/>
    <s v="Valley Health Clinic 59"/>
    <x v="41"/>
    <n v="0"/>
    <n v="43"/>
    <n v="0"/>
    <s v="LT"/>
    <n v="1"/>
    <s v="PASS"/>
    <x v="3"/>
  </r>
  <r>
    <s v="2-19-vaccine_administration_route_is_unrecognized-"/>
    <n v="158"/>
    <s v="Valley Health Clinic 59"/>
    <x v="42"/>
    <n v="0"/>
    <n v="43"/>
    <n v="0"/>
    <s v="LT"/>
    <n v="1"/>
    <s v="PASS"/>
    <x v="3"/>
  </r>
  <r>
    <s v="2-20-vaccine_body_site_is_unrecognized-"/>
    <n v="158"/>
    <s v="Valley Health Clinic 59"/>
    <x v="43"/>
    <n v="0"/>
    <n v="43"/>
    <n v="0"/>
    <s v="LT"/>
    <n v="1"/>
    <s v="PASS"/>
    <x v="3"/>
  </r>
  <r>
    <s v="2-21-vaccination_information_source_is_administered_but_appeared_to_be_historical-"/>
    <n v="158"/>
    <s v="Valley Health Clinic 59"/>
    <x v="44"/>
    <n v="0"/>
    <n v="43"/>
    <n v="0"/>
    <s v="NONE"/>
    <s v="NONE"/>
    <s v="NONE"/>
    <x v="3"/>
  </r>
  <r>
    <s v="2-22-_funding_source_does_not_match_eligibility_code"/>
    <n v="158"/>
    <s v="Valley Health Clinic 59"/>
    <x v="45"/>
    <n v="0"/>
    <n v="43"/>
    <n v="0"/>
    <s v="NONE"/>
    <s v="NONE"/>
    <s v="NONE"/>
    <x v="3"/>
  </r>
  <r>
    <s v="3-1-administered_vaccination_events_are_entered_into_the_iis_within_one_calendar_day_from_administration_date-"/>
    <n v="158"/>
    <s v="Valley Health Clinic 59"/>
    <x v="46"/>
    <n v="43"/>
    <n v="43"/>
    <n v="100"/>
    <s v="GT"/>
    <n v="95"/>
    <s v="PASS"/>
    <x v="3"/>
  </r>
  <r>
    <s v="3-2-patient_entry_into_iis_≤30_days_from_birth"/>
    <n v="158"/>
    <s v="Valley Health Clinic 59"/>
    <x v="47"/>
    <n v="5"/>
    <n v="6"/>
    <n v="83.33"/>
    <s v="GT"/>
    <n v="95"/>
    <s v="FAIL"/>
    <x v="3"/>
  </r>
  <r>
    <s v="3-3-patient_entry_into_iis_30–45_days_from_birth"/>
    <n v="158"/>
    <s v="Valley Health Clinic 59"/>
    <x v="48"/>
    <n v="0"/>
    <n v="6"/>
    <n v="0"/>
    <s v="LT"/>
    <n v="5"/>
    <s v="PASS"/>
    <x v="3"/>
  </r>
  <r>
    <s v="3-4-patient_entry_into_iis_45–60_days_from_birth"/>
    <n v="158"/>
    <s v="Valley Health Clinic 59"/>
    <x v="49"/>
    <n v="1"/>
    <n v="6"/>
    <n v="16.670000000000002"/>
    <s v="LT"/>
    <n v="5"/>
    <s v="FAIL"/>
    <x v="3"/>
  </r>
  <r>
    <s v="3-5-patient_entry_into_iis_&gt;_60_days_from_birth"/>
    <n v="158"/>
    <s v="Valley Health Clinic 59"/>
    <x v="50"/>
    <n v="0"/>
    <n v="6"/>
    <n v="0"/>
    <s v="LT"/>
    <n v="5"/>
    <s v="PASS"/>
    <x v="3"/>
  </r>
  <r>
    <s v="3-6-administered_dose_entry_into_iis_2-7_days_from_admin_date"/>
    <n v="158"/>
    <s v="Valley Health Clinic 59"/>
    <x v="51"/>
    <n v="0"/>
    <n v="43"/>
    <n v="0"/>
    <s v="LT"/>
    <n v="5"/>
    <s v="PASS"/>
    <x v="3"/>
  </r>
  <r>
    <s v="3-7-administered_dose_entry_into_iis_8-14_days_from_admin_date"/>
    <n v="158"/>
    <s v="Valley Health Clinic 59"/>
    <x v="52"/>
    <n v="0"/>
    <n v="43"/>
    <n v="0"/>
    <s v="LT"/>
    <n v="5"/>
    <s v="PASS"/>
    <x v="3"/>
  </r>
  <r>
    <s v="3-8-administered_dose_entry_into_iis_&gt;_14_days_from_admin_date"/>
    <n v="158"/>
    <s v="Valley Health Clinic 59"/>
    <x v="53"/>
    <n v="0"/>
    <n v="43"/>
    <n v="0"/>
    <s v="LT"/>
    <n v="5"/>
    <s v="PASS"/>
    <x v="3"/>
  </r>
  <r>
    <s v="1-1-patient_first_name_is_present-"/>
    <n v="149"/>
    <s v="Valley Medical Center 74"/>
    <x v="0"/>
    <n v="4"/>
    <n v="4"/>
    <n v="100"/>
    <s v="GT"/>
    <n v="99"/>
    <s v="PASS"/>
    <x v="7"/>
  </r>
  <r>
    <s v="1-2-patient_middle_name_is_present-"/>
    <n v="149"/>
    <s v="Valley Medical Center 74"/>
    <x v="1"/>
    <n v="4"/>
    <n v="4"/>
    <n v="100"/>
    <s v="GT"/>
    <n v="75"/>
    <s v="PASS"/>
    <x v="7"/>
  </r>
  <r>
    <s v="1-3-patient_name_last_is_present-"/>
    <n v="149"/>
    <s v="Valley Medical Center 74"/>
    <x v="2"/>
    <n v="4"/>
    <n v="4"/>
    <n v="100"/>
    <s v="GT"/>
    <n v="99"/>
    <s v="PASS"/>
    <x v="7"/>
  </r>
  <r>
    <s v="1-4-patient_birth_date_is_present-_x0009_"/>
    <n v="149"/>
    <s v="Valley Medical Center 74"/>
    <x v="3"/>
    <n v="4"/>
    <n v="4"/>
    <n v="100"/>
    <s v="GT"/>
    <n v="99"/>
    <s v="PASS"/>
    <x v="7"/>
  </r>
  <r>
    <s v="1-5-patient_gender_is_present-"/>
    <n v="149"/>
    <s v="Valley Medical Center 74"/>
    <x v="4"/>
    <n v="4"/>
    <n v="4"/>
    <n v="100"/>
    <s v="GT"/>
    <n v="99"/>
    <s v="PASS"/>
    <x v="7"/>
  </r>
  <r>
    <s v="1-6-patient_address_street_is_present-"/>
    <n v="149"/>
    <s v="Valley Medical Center 74"/>
    <x v="5"/>
    <n v="4"/>
    <n v="4"/>
    <n v="100"/>
    <s v="GT"/>
    <n v="85"/>
    <s v="PASS"/>
    <x v="7"/>
  </r>
  <r>
    <s v="1-7-_patient_address_city_is_present-_x0009_"/>
    <n v="149"/>
    <s v="Valley Medical Center 74"/>
    <x v="6"/>
    <n v="4"/>
    <n v="4"/>
    <n v="100"/>
    <s v="GT"/>
    <n v="85"/>
    <s v="PASS"/>
    <x v="7"/>
  </r>
  <r>
    <s v="1-8-patient_address_state_is_present-_x0009_"/>
    <n v="149"/>
    <s v="Valley Medical Center 74"/>
    <x v="7"/>
    <n v="4"/>
    <n v="4"/>
    <n v="100"/>
    <s v="GT"/>
    <n v="85"/>
    <s v="PASS"/>
    <x v="7"/>
  </r>
  <r>
    <s v="1-9-patient_address_zip_code_is_present-_x0009_"/>
    <n v="149"/>
    <s v="Valley Medical Center 74"/>
    <x v="8"/>
    <n v="4"/>
    <n v="4"/>
    <n v="100"/>
    <s v="GT"/>
    <n v="85"/>
    <s v="PASS"/>
    <x v="7"/>
  </r>
  <r>
    <s v="1-10-patient_complete_address_is_present-"/>
    <n v="149"/>
    <s v="Valley Medical Center 74"/>
    <x v="9"/>
    <n v="4"/>
    <n v="4"/>
    <n v="100"/>
    <s v="GT"/>
    <n v="85"/>
    <s v="PASS"/>
    <x v="7"/>
  </r>
  <r>
    <s v="1-11-patient_race_is_present-"/>
    <n v="149"/>
    <s v="Valley Medical Center 74"/>
    <x v="10"/>
    <n v="4"/>
    <n v="4"/>
    <n v="100"/>
    <s v="GT"/>
    <n v="95"/>
    <s v="PASS"/>
    <x v="7"/>
  </r>
  <r>
    <s v="1-12-patient_ethnicity_is_present-"/>
    <n v="149"/>
    <s v="Valley Medical Center 74"/>
    <x v="11"/>
    <n v="4"/>
    <n v="4"/>
    <n v="100"/>
    <s v="GT"/>
    <n v="95"/>
    <s v="PASS"/>
    <x v="7"/>
  </r>
  <r>
    <s v="1-13-patient_phone_number_is_present-"/>
    <n v="149"/>
    <s v="Valley Medical Center 74"/>
    <x v="12"/>
    <n v="4"/>
    <n v="4"/>
    <n v="100"/>
    <s v="GT"/>
    <n v="90"/>
    <s v="PASS"/>
    <x v="7"/>
  </r>
  <r>
    <s v="1-14-patient_email_is_present-"/>
    <n v="149"/>
    <s v="Valley Medical Center 74"/>
    <x v="13"/>
    <n v="3"/>
    <n v="4"/>
    <n v="75"/>
    <s v="GT"/>
    <n v="90"/>
    <s v="FAIL"/>
    <x v="7"/>
  </r>
  <r>
    <s v="1-15-mother’s_maiden_name_is_present-"/>
    <n v="149"/>
    <s v="Valley Medical Center 74"/>
    <x v="14"/>
    <n v="3"/>
    <n v="4"/>
    <n v="75"/>
    <s v="GT"/>
    <n v="90"/>
    <s v="FAIL"/>
    <x v="7"/>
  </r>
  <r>
    <s v="1-16-responsible_person_first_name_is_present-"/>
    <n v="149"/>
    <s v="Valley Medical Center 74"/>
    <x v="15"/>
    <n v="4"/>
    <n v="4"/>
    <n v="100"/>
    <s v="GT"/>
    <n v="90"/>
    <s v="PASS"/>
    <x v="7"/>
  </r>
  <r>
    <s v="1-17-responsible_person_last_name_is_present-"/>
    <n v="149"/>
    <s v="Valley Medical Center 74"/>
    <x v="16"/>
    <n v="4"/>
    <n v="4"/>
    <n v="100"/>
    <s v="GT"/>
    <n v="90"/>
    <s v="PASS"/>
    <x v="7"/>
  </r>
  <r>
    <s v="1-18-vaccine_administration_code_is_present-"/>
    <n v="149"/>
    <s v="Valley Medical Center 74"/>
    <x v="17"/>
    <n v="24"/>
    <n v="24"/>
    <n v="100"/>
    <s v="GT"/>
    <n v="99"/>
    <s v="PASS"/>
    <x v="7"/>
  </r>
  <r>
    <s v="1-19-vaccine_administration_date_is_present-"/>
    <n v="149"/>
    <s v="Valley Medical Center 74"/>
    <x v="18"/>
    <n v="24"/>
    <n v="24"/>
    <n v="100"/>
    <s v="GT"/>
    <n v="99"/>
    <s v="PASS"/>
    <x v="7"/>
  </r>
  <r>
    <s v="1-20-vaccine_information_source_(e-g-_admin/historical_indicator)_is_present-"/>
    <n v="149"/>
    <s v="Valley Medical Center 74"/>
    <x v="19"/>
    <n v="24"/>
    <n v="24"/>
    <n v="100"/>
    <s v="GT"/>
    <n v="99"/>
    <s v="PASS"/>
    <x v="7"/>
  </r>
  <r>
    <s v="1-21-vaccine_lot_number_is_present-"/>
    <n v="149"/>
    <s v="Valley Medical Center 74"/>
    <x v="20"/>
    <n v="24"/>
    <n v="24"/>
    <n v="100"/>
    <s v="GT"/>
    <n v="99"/>
    <s v="PASS"/>
    <x v="7"/>
  </r>
  <r>
    <s v="1-22-vaccine_lot_expiration_date_is_present-"/>
    <n v="149"/>
    <s v="Valley Medical Center 74"/>
    <x v="21"/>
    <n v="24"/>
    <n v="24"/>
    <n v="100"/>
    <s v="GT"/>
    <n v="99"/>
    <s v="PASS"/>
    <x v="7"/>
  </r>
  <r>
    <s v="1-23-vaccine_eligibility_code_is_present-"/>
    <n v="149"/>
    <s v="Valley Medical Center 74"/>
    <x v="22"/>
    <n v="24"/>
    <n v="24"/>
    <n v="100"/>
    <s v="GT"/>
    <n v="99"/>
    <s v="PASS"/>
    <x v="7"/>
  </r>
  <r>
    <s v="1-24-vaccine_funding_source_is_present-"/>
    <n v="149"/>
    <s v="Valley Medical Center 74"/>
    <x v="23"/>
    <n v="24"/>
    <n v="24"/>
    <n v="100"/>
    <s v="GT"/>
    <n v="99"/>
    <s v="PASS"/>
    <x v="7"/>
  </r>
  <r>
    <s v="2-1-patients_born_on_the_first_of_the_month_do_not_exceed_normal_distribution_of_birth_dates-"/>
    <n v="149"/>
    <s v="Valley Medical Center 74"/>
    <x v="24"/>
    <n v="0"/>
    <n v="4"/>
    <n v="0"/>
    <s v="LT"/>
    <n v="4"/>
    <s v="PASS"/>
    <x v="7"/>
  </r>
  <r>
    <s v="2-2-patients_born_on_the_15th_of_the_month_do_not_exceed_normal_distribution_of_birth_dates-"/>
    <n v="149"/>
    <s v="Valley Medical Center 74"/>
    <x v="25"/>
    <n v="0"/>
    <n v="4"/>
    <n v="0"/>
    <s v="LT"/>
    <n v="4"/>
    <s v="PASS"/>
    <x v="7"/>
  </r>
  <r>
    <s v="2-3-patients_born_on_the_last_day_of_the_month_do_not_exceed_normal_distribution_of_birth_dates-"/>
    <n v="149"/>
    <s v="Valley Medical Center 74"/>
    <x v="26"/>
    <n v="0"/>
    <n v="4"/>
    <n v="0"/>
    <s v="LT"/>
    <n v="4"/>
    <s v="PASS"/>
    <x v="7"/>
  </r>
  <r>
    <s v="2-4-patient_has_more_vaccinations_than_expected-"/>
    <n v="149"/>
    <s v="Valley Medical Center 74"/>
    <x v="27"/>
    <n v="0"/>
    <n v="4"/>
    <n v="0"/>
    <s v="LT"/>
    <n v="1"/>
    <s v="PASS"/>
    <x v="7"/>
  </r>
  <r>
    <s v="2-5-vaccine_administration_date_is_after_vaccine_lot_expiration_date-"/>
    <n v="149"/>
    <s v="Valley Medical Center 74"/>
    <x v="28"/>
    <n v="0"/>
    <n v="24"/>
    <n v="0"/>
    <s v="LT"/>
    <n v="1"/>
    <s v="PASS"/>
    <x v="7"/>
  </r>
  <r>
    <s v="2-6-vaccine_administration_date_is_before_birth_date-"/>
    <n v="149"/>
    <s v="Valley Medical Center 74"/>
    <x v="29"/>
    <n v="0"/>
    <n v="24"/>
    <n v="0"/>
    <s v="LT"/>
    <n v="1"/>
    <s v="PASS"/>
    <x v="7"/>
  </r>
  <r>
    <s v="2-7-vaccine_administration_dates_on_the_first_day_of_the_month_do_not_exceed_normal_distribution_of_administrations_dates-"/>
    <n v="149"/>
    <s v="Valley Medical Center 74"/>
    <x v="30"/>
    <n v="0"/>
    <n v="24"/>
    <n v="0"/>
    <s v="LT"/>
    <n v="4"/>
    <s v="PASS"/>
    <x v="7"/>
  </r>
  <r>
    <s v="2-8-vaccine_administration_dates_on_the_15th_of_the_month_do_not_exceed_normal_distribution_of_administration_dates-"/>
    <n v="149"/>
    <s v="Valley Medical Center 74"/>
    <x v="31"/>
    <n v="0"/>
    <n v="24"/>
    <n v="0"/>
    <s v="LT"/>
    <n v="4"/>
    <s v="PASS"/>
    <x v="7"/>
  </r>
  <r>
    <s v="2-9-vaccine_administration_dates_on_the_last_day_of_the_month_do_not_exceed_normal_distribution_of_administration_dates-"/>
    <n v="149"/>
    <s v="Valley Medical Center 74"/>
    <x v="32"/>
    <n v="0"/>
    <n v="24"/>
    <n v="0"/>
    <s v="LT"/>
    <n v="4"/>
    <s v="PASS"/>
    <x v="7"/>
  </r>
  <r>
    <s v="2-10-vaccine_administration_code_was_administered_at_an_improbable_age-"/>
    <n v="149"/>
    <s v="Valley Medical Center 74"/>
    <x v="33"/>
    <n v="0"/>
    <n v="24"/>
    <n v="0"/>
    <s v="LT"/>
    <n v="1"/>
    <s v="PASS"/>
    <x v="7"/>
  </r>
  <r>
    <s v="2-11-vaccine_administration_code_is_not_specific_for_administered_vaccination_event-"/>
    <n v="149"/>
    <s v="Valley Medical Center 74"/>
    <x v="34"/>
    <n v="0"/>
    <n v="24"/>
    <n v="0"/>
    <s v="LT"/>
    <n v="1"/>
    <s v="PASS"/>
    <x v="7"/>
  </r>
  <r>
    <s v="2-12-vaccine_lot_number_has_an_invalid_prefix-"/>
    <n v="149"/>
    <s v="Valley Medical Center 74"/>
    <x v="35"/>
    <n v="0"/>
    <n v="24"/>
    <n v="0"/>
    <s v="LT"/>
    <n v="1"/>
    <s v="PASS"/>
    <x v="7"/>
  </r>
  <r>
    <s v="2-13-vaccine_lot_number_has_an_invalid_infix-"/>
    <n v="149"/>
    <s v="Valley Medical Center 74"/>
    <x v="36"/>
    <n v="0"/>
    <n v="24"/>
    <n v="0"/>
    <s v="LT"/>
    <n v="1"/>
    <s v="PASS"/>
    <x v="7"/>
  </r>
  <r>
    <s v="2-14-vaccine_lot_number_has_an_invalid_suffix-"/>
    <n v="149"/>
    <s v="Valley Medical Center 74"/>
    <x v="37"/>
    <n v="0"/>
    <n v="24"/>
    <n v="0"/>
    <s v="LT"/>
    <n v="1"/>
    <s v="PASS"/>
    <x v="7"/>
  </r>
  <r>
    <s v="2-15-vaccine_lot_number_contains_at_least_one_invalid_character-"/>
    <n v="149"/>
    <s v="Valley Medical Center 74"/>
    <x v="38"/>
    <n v="0"/>
    <n v="24"/>
    <n v="0"/>
    <s v="LT"/>
    <n v="1"/>
    <s v="PASS"/>
    <x v="7"/>
  </r>
  <r>
    <s v="2-16-vaccine_lot_number_is_too_short-"/>
    <n v="149"/>
    <s v="Valley Medical Center 74"/>
    <x v="39"/>
    <n v="0"/>
    <n v="24"/>
    <n v="0"/>
    <s v="LT"/>
    <n v="1"/>
    <s v="PASS"/>
    <x v="7"/>
  </r>
  <r>
    <s v="2-17-vaccine_administration_code_is_unrecognized-"/>
    <n v="149"/>
    <s v="Valley Medical Center 74"/>
    <x v="40"/>
    <n v="0"/>
    <n v="24"/>
    <n v="0"/>
    <s v="LT"/>
    <n v="1"/>
    <s v="PASS"/>
    <x v="7"/>
  </r>
  <r>
    <s v="2-18-vaccine_manufacturer_is_unrecognized-"/>
    <n v="149"/>
    <s v="Valley Medical Center 74"/>
    <x v="41"/>
    <n v="0"/>
    <n v="24"/>
    <n v="0"/>
    <s v="LT"/>
    <n v="1"/>
    <s v="PASS"/>
    <x v="7"/>
  </r>
  <r>
    <s v="2-19-vaccine_administration_route_is_unrecognized-"/>
    <n v="149"/>
    <s v="Valley Medical Center 74"/>
    <x v="42"/>
    <n v="0"/>
    <n v="24"/>
    <n v="0"/>
    <s v="LT"/>
    <n v="1"/>
    <s v="PASS"/>
    <x v="7"/>
  </r>
  <r>
    <s v="2-20-vaccine_body_site_is_unrecognized-"/>
    <n v="149"/>
    <s v="Valley Medical Center 74"/>
    <x v="43"/>
    <n v="0"/>
    <n v="24"/>
    <n v="0"/>
    <s v="LT"/>
    <n v="1"/>
    <s v="PASS"/>
    <x v="7"/>
  </r>
  <r>
    <s v="2-21-vaccination_information_source_is_administered_but_appeared_to_be_historical-"/>
    <n v="149"/>
    <s v="Valley Medical Center 74"/>
    <x v="44"/>
    <n v="0"/>
    <n v="24"/>
    <n v="0"/>
    <s v="NONE"/>
    <s v="NONE"/>
    <s v="NONE"/>
    <x v="7"/>
  </r>
  <r>
    <s v="2-22-_funding_source_does_not_match_eligibility_code"/>
    <n v="149"/>
    <s v="Valley Medical Center 74"/>
    <x v="45"/>
    <n v="1"/>
    <n v="24"/>
    <n v="4.17"/>
    <s v="NONE"/>
    <s v="NONE"/>
    <s v="NONE"/>
    <x v="7"/>
  </r>
  <r>
    <s v="3-1-administered_vaccination_events_are_entered_into_the_iis_within_one_calendar_day_from_administration_date-"/>
    <n v="149"/>
    <s v="Valley Medical Center 74"/>
    <x v="46"/>
    <n v="23"/>
    <n v="24"/>
    <n v="95.83"/>
    <s v="GT"/>
    <n v="95"/>
    <s v="PASS"/>
    <x v="7"/>
  </r>
  <r>
    <s v="3-2-patient_entry_into_iis_≤30_days_from_birth"/>
    <n v="149"/>
    <s v="Valley Medical Center 74"/>
    <x v="47"/>
    <n v="4"/>
    <n v="4"/>
    <n v="100"/>
    <s v="GT"/>
    <n v="95"/>
    <s v="PASS"/>
    <x v="7"/>
  </r>
  <r>
    <s v="3-3-patient_entry_into_iis_30–45_days_from_birth"/>
    <n v="149"/>
    <s v="Valley Medical Center 74"/>
    <x v="48"/>
    <n v="0"/>
    <n v="4"/>
    <n v="0"/>
    <s v="LT"/>
    <n v="5"/>
    <s v="PASS"/>
    <x v="7"/>
  </r>
  <r>
    <s v="3-4-patient_entry_into_iis_45–60_days_from_birth"/>
    <n v="149"/>
    <s v="Valley Medical Center 74"/>
    <x v="49"/>
    <n v="0"/>
    <n v="4"/>
    <n v="0"/>
    <s v="LT"/>
    <n v="5"/>
    <s v="PASS"/>
    <x v="7"/>
  </r>
  <r>
    <s v="3-5-patient_entry_into_iis_&gt;_60_days_from_birth"/>
    <n v="149"/>
    <s v="Valley Medical Center 74"/>
    <x v="50"/>
    <n v="0"/>
    <n v="4"/>
    <n v="0"/>
    <s v="LT"/>
    <n v="5"/>
    <s v="PASS"/>
    <x v="7"/>
  </r>
  <r>
    <s v="3-6-administered_dose_entry_into_iis_2-7_days_from_admin_date"/>
    <n v="149"/>
    <s v="Valley Medical Center 74"/>
    <x v="51"/>
    <n v="0"/>
    <n v="24"/>
    <n v="0"/>
    <s v="LT"/>
    <n v="5"/>
    <s v="PASS"/>
    <x v="7"/>
  </r>
  <r>
    <s v="3-7-administered_dose_entry_into_iis_8-14_days_from_admin_date"/>
    <n v="149"/>
    <s v="Valley Medical Center 74"/>
    <x v="52"/>
    <n v="0"/>
    <n v="24"/>
    <n v="0"/>
    <s v="LT"/>
    <n v="5"/>
    <s v="PASS"/>
    <x v="7"/>
  </r>
  <r>
    <s v="3-8-administered_dose_entry_into_iis_&gt;_14_days_from_admin_date"/>
    <n v="149"/>
    <s v="Valley Medical Center 74"/>
    <x v="53"/>
    <n v="1"/>
    <n v="24"/>
    <n v="4.17"/>
    <s v="LT"/>
    <n v="5"/>
    <s v="PASS"/>
    <x v="7"/>
  </r>
  <r>
    <s v="1-1-patient_first_name_is_present-"/>
    <n v="104"/>
    <s v="Valley Regional Hospital 494"/>
    <x v="0"/>
    <n v="39"/>
    <n v="39"/>
    <n v="100"/>
    <s v="GT"/>
    <n v="99"/>
    <s v="PASS"/>
    <x v="2"/>
  </r>
  <r>
    <s v="1-2-patient_middle_name_is_present-"/>
    <n v="104"/>
    <s v="Valley Regional Hospital 494"/>
    <x v="1"/>
    <n v="22"/>
    <n v="39"/>
    <n v="56.41"/>
    <s v="GT"/>
    <n v="75"/>
    <s v="FAIL"/>
    <x v="2"/>
  </r>
  <r>
    <s v="1-3-patient_name_last_is_present-"/>
    <n v="104"/>
    <s v="Valley Regional Hospital 494"/>
    <x v="2"/>
    <n v="39"/>
    <n v="39"/>
    <n v="100"/>
    <s v="GT"/>
    <n v="99"/>
    <s v="PASS"/>
    <x v="2"/>
  </r>
  <r>
    <s v="1-4-patient_birth_date_is_present-_x0009_"/>
    <n v="104"/>
    <s v="Valley Regional Hospital 494"/>
    <x v="3"/>
    <n v="39"/>
    <n v="39"/>
    <n v="100"/>
    <s v="GT"/>
    <n v="99"/>
    <s v="PASS"/>
    <x v="2"/>
  </r>
  <r>
    <s v="1-5-patient_gender_is_present-"/>
    <n v="104"/>
    <s v="Valley Regional Hospital 494"/>
    <x v="4"/>
    <n v="39"/>
    <n v="39"/>
    <n v="100"/>
    <s v="GT"/>
    <n v="99"/>
    <s v="PASS"/>
    <x v="2"/>
  </r>
  <r>
    <s v="1-6-patient_address_street_is_present-"/>
    <n v="104"/>
    <s v="Valley Regional Hospital 494"/>
    <x v="5"/>
    <n v="39"/>
    <n v="39"/>
    <n v="100"/>
    <s v="GT"/>
    <n v="85"/>
    <s v="PASS"/>
    <x v="2"/>
  </r>
  <r>
    <s v="1-7-_patient_address_city_is_present-_x0009_"/>
    <n v="104"/>
    <s v="Valley Regional Hospital 494"/>
    <x v="6"/>
    <n v="39"/>
    <n v="39"/>
    <n v="100"/>
    <s v="GT"/>
    <n v="85"/>
    <s v="PASS"/>
    <x v="2"/>
  </r>
  <r>
    <s v="1-8-patient_address_state_is_present-_x0009_"/>
    <n v="104"/>
    <s v="Valley Regional Hospital 494"/>
    <x v="7"/>
    <n v="39"/>
    <n v="39"/>
    <n v="100"/>
    <s v="GT"/>
    <n v="85"/>
    <s v="PASS"/>
    <x v="2"/>
  </r>
  <r>
    <s v="1-9-patient_address_zip_code_is_present-_x0009_"/>
    <n v="104"/>
    <s v="Valley Regional Hospital 494"/>
    <x v="8"/>
    <n v="39"/>
    <n v="39"/>
    <n v="100"/>
    <s v="GT"/>
    <n v="85"/>
    <s v="PASS"/>
    <x v="2"/>
  </r>
  <r>
    <s v="1-10-patient_complete_address_is_present-"/>
    <n v="104"/>
    <s v="Valley Regional Hospital 494"/>
    <x v="9"/>
    <n v="39"/>
    <n v="39"/>
    <n v="100"/>
    <s v="GT"/>
    <n v="85"/>
    <s v="PASS"/>
    <x v="2"/>
  </r>
  <r>
    <s v="1-11-patient_race_is_present-"/>
    <n v="104"/>
    <s v="Valley Regional Hospital 494"/>
    <x v="10"/>
    <n v="39"/>
    <n v="39"/>
    <n v="100"/>
    <s v="GT"/>
    <n v="95"/>
    <s v="PASS"/>
    <x v="2"/>
  </r>
  <r>
    <s v="1-12-patient_ethnicity_is_present-"/>
    <n v="104"/>
    <s v="Valley Regional Hospital 494"/>
    <x v="11"/>
    <n v="39"/>
    <n v="39"/>
    <n v="100"/>
    <s v="GT"/>
    <n v="95"/>
    <s v="PASS"/>
    <x v="2"/>
  </r>
  <r>
    <s v="1-13-patient_phone_number_is_present-"/>
    <n v="104"/>
    <s v="Valley Regional Hospital 494"/>
    <x v="12"/>
    <n v="39"/>
    <n v="39"/>
    <n v="100"/>
    <s v="GT"/>
    <n v="90"/>
    <s v="PASS"/>
    <x v="2"/>
  </r>
  <r>
    <s v="1-14-patient_email_is_present-"/>
    <n v="104"/>
    <s v="Valley Regional Hospital 494"/>
    <x v="13"/>
    <n v="14"/>
    <n v="39"/>
    <n v="35.9"/>
    <s v="GT"/>
    <n v="90"/>
    <s v="FAIL"/>
    <x v="2"/>
  </r>
  <r>
    <s v="1-15-mother’s_maiden_name_is_present-"/>
    <n v="104"/>
    <s v="Valley Regional Hospital 494"/>
    <x v="14"/>
    <n v="17"/>
    <n v="39"/>
    <n v="43.59"/>
    <s v="GT"/>
    <n v="90"/>
    <s v="FAIL"/>
    <x v="2"/>
  </r>
  <r>
    <s v="1-16-responsible_person_first_name_is_present-"/>
    <n v="104"/>
    <s v="Valley Regional Hospital 494"/>
    <x v="15"/>
    <n v="21"/>
    <n v="39"/>
    <n v="53.85"/>
    <s v="GT"/>
    <n v="90"/>
    <s v="FAIL"/>
    <x v="2"/>
  </r>
  <r>
    <s v="1-17-responsible_person_last_name_is_present-"/>
    <n v="104"/>
    <s v="Valley Regional Hospital 494"/>
    <x v="16"/>
    <n v="21"/>
    <n v="39"/>
    <n v="53.85"/>
    <s v="GT"/>
    <n v="90"/>
    <s v="FAIL"/>
    <x v="2"/>
  </r>
  <r>
    <s v="1-18-vaccine_administration_code_is_present-"/>
    <n v="104"/>
    <s v="Valley Regional Hospital 494"/>
    <x v="17"/>
    <n v="225"/>
    <n v="225"/>
    <n v="100"/>
    <s v="GT"/>
    <n v="99"/>
    <s v="PASS"/>
    <x v="2"/>
  </r>
  <r>
    <s v="1-19-vaccine_administration_date_is_present-"/>
    <n v="104"/>
    <s v="Valley Regional Hospital 494"/>
    <x v="18"/>
    <n v="225"/>
    <n v="225"/>
    <n v="100"/>
    <s v="GT"/>
    <n v="99"/>
    <s v="PASS"/>
    <x v="2"/>
  </r>
  <r>
    <s v="1-20-vaccine_information_source_(e-g-_admin/historical_indicator)_is_present-"/>
    <n v="104"/>
    <s v="Valley Regional Hospital 494"/>
    <x v="19"/>
    <n v="225"/>
    <n v="225"/>
    <n v="100"/>
    <s v="GT"/>
    <n v="99"/>
    <s v="PASS"/>
    <x v="2"/>
  </r>
  <r>
    <s v="1-21-vaccine_lot_number_is_present-"/>
    <n v="104"/>
    <s v="Valley Regional Hospital 494"/>
    <x v="20"/>
    <n v="225"/>
    <n v="225"/>
    <n v="100"/>
    <s v="GT"/>
    <n v="99"/>
    <s v="PASS"/>
    <x v="2"/>
  </r>
  <r>
    <s v="1-22-vaccine_lot_expiration_date_is_present-"/>
    <n v="104"/>
    <s v="Valley Regional Hospital 494"/>
    <x v="21"/>
    <n v="225"/>
    <n v="225"/>
    <n v="100"/>
    <s v="GT"/>
    <n v="99"/>
    <s v="PASS"/>
    <x v="2"/>
  </r>
  <r>
    <s v="1-23-vaccine_eligibility_code_is_present-"/>
    <n v="104"/>
    <s v="Valley Regional Hospital 494"/>
    <x v="22"/>
    <n v="225"/>
    <n v="225"/>
    <n v="100"/>
    <s v="GT"/>
    <n v="99"/>
    <s v="PASS"/>
    <x v="2"/>
  </r>
  <r>
    <s v="1-24-vaccine_funding_source_is_present-"/>
    <n v="104"/>
    <s v="Valley Regional Hospital 494"/>
    <x v="23"/>
    <n v="225"/>
    <n v="225"/>
    <n v="100"/>
    <s v="GT"/>
    <n v="99"/>
    <s v="PASS"/>
    <x v="2"/>
  </r>
  <r>
    <s v="2-1-patients_born_on_the_first_of_the_month_do_not_exceed_normal_distribution_of_birth_dates-"/>
    <n v="104"/>
    <s v="Valley Regional Hospital 494"/>
    <x v="24"/>
    <n v="1"/>
    <n v="39"/>
    <n v="2.56"/>
    <s v="LT"/>
    <n v="4"/>
    <s v="PASS"/>
    <x v="2"/>
  </r>
  <r>
    <s v="2-2-patients_born_on_the_15th_of_the_month_do_not_exceed_normal_distribution_of_birth_dates-"/>
    <n v="104"/>
    <s v="Valley Regional Hospital 494"/>
    <x v="25"/>
    <n v="0"/>
    <n v="39"/>
    <n v="0"/>
    <s v="LT"/>
    <n v="4"/>
    <s v="PASS"/>
    <x v="2"/>
  </r>
  <r>
    <s v="2-3-patients_born_on_the_last_day_of_the_month_do_not_exceed_normal_distribution_of_birth_dates-"/>
    <n v="104"/>
    <s v="Valley Regional Hospital 494"/>
    <x v="26"/>
    <n v="1"/>
    <n v="39"/>
    <n v="2.56"/>
    <s v="LT"/>
    <n v="4"/>
    <s v="PASS"/>
    <x v="2"/>
  </r>
  <r>
    <s v="2-4-patient_has_more_vaccinations_than_expected-"/>
    <n v="104"/>
    <s v="Valley Regional Hospital 494"/>
    <x v="27"/>
    <n v="0"/>
    <n v="39"/>
    <n v="0"/>
    <s v="LT"/>
    <n v="1"/>
    <s v="PASS"/>
    <x v="2"/>
  </r>
  <r>
    <s v="2-5-vaccine_administration_date_is_after_vaccine_lot_expiration_date-"/>
    <n v="104"/>
    <s v="Valley Regional Hospital 494"/>
    <x v="28"/>
    <n v="1"/>
    <n v="225"/>
    <n v="0.44"/>
    <s v="LT"/>
    <n v="1"/>
    <s v="PASS"/>
    <x v="2"/>
  </r>
  <r>
    <s v="2-6-vaccine_administration_date_is_before_birth_date-"/>
    <n v="104"/>
    <s v="Valley Regional Hospital 494"/>
    <x v="29"/>
    <n v="0"/>
    <n v="225"/>
    <n v="0"/>
    <s v="LT"/>
    <n v="1"/>
    <s v="PASS"/>
    <x v="2"/>
  </r>
  <r>
    <s v="2-7-vaccine_administration_dates_on_the_first_day_of_the_month_do_not_exceed_normal_distribution_of_administrations_dates-"/>
    <n v="104"/>
    <s v="Valley Regional Hospital 494"/>
    <x v="30"/>
    <n v="0"/>
    <n v="225"/>
    <n v="0"/>
    <s v="LT"/>
    <n v="4"/>
    <s v="PASS"/>
    <x v="2"/>
  </r>
  <r>
    <s v="2-8-vaccine_administration_dates_on_the_15th_of_the_month_do_not_exceed_normal_distribution_of_administration_dates-"/>
    <n v="104"/>
    <s v="Valley Regional Hospital 494"/>
    <x v="31"/>
    <n v="3"/>
    <n v="225"/>
    <n v="1.33"/>
    <s v="LT"/>
    <n v="4"/>
    <s v="PASS"/>
    <x v="2"/>
  </r>
  <r>
    <s v="2-9-vaccine_administration_dates_on_the_last_day_of_the_month_do_not_exceed_normal_distribution_of_administration_dates-"/>
    <n v="104"/>
    <s v="Valley Regional Hospital 494"/>
    <x v="32"/>
    <n v="0"/>
    <n v="225"/>
    <n v="0"/>
    <s v="LT"/>
    <n v="4"/>
    <s v="PASS"/>
    <x v="2"/>
  </r>
  <r>
    <s v="2-10-vaccine_administration_code_was_administered_at_an_improbable_age-"/>
    <n v="104"/>
    <s v="Valley Regional Hospital 494"/>
    <x v="33"/>
    <n v="0"/>
    <n v="225"/>
    <n v="0"/>
    <s v="LT"/>
    <n v="1"/>
    <s v="PASS"/>
    <x v="2"/>
  </r>
  <r>
    <s v="2-11-vaccine_administration_code_is_not_specific_for_administered_vaccination_event-"/>
    <n v="104"/>
    <s v="Valley Regional Hospital 494"/>
    <x v="34"/>
    <n v="0"/>
    <n v="225"/>
    <n v="0"/>
    <s v="LT"/>
    <n v="1"/>
    <s v="PASS"/>
    <x v="2"/>
  </r>
  <r>
    <s v="2-12-vaccine_lot_number_has_an_invalid_prefix-"/>
    <n v="104"/>
    <s v="Valley Regional Hospital 494"/>
    <x v="35"/>
    <n v="0"/>
    <n v="225"/>
    <n v="0"/>
    <s v="LT"/>
    <n v="1"/>
    <s v="PASS"/>
    <x v="2"/>
  </r>
  <r>
    <s v="2-13-vaccine_lot_number_has_an_invalid_infix-"/>
    <n v="104"/>
    <s v="Valley Regional Hospital 494"/>
    <x v="36"/>
    <n v="0"/>
    <n v="225"/>
    <n v="0"/>
    <s v="LT"/>
    <n v="1"/>
    <s v="PASS"/>
    <x v="2"/>
  </r>
  <r>
    <s v="2-14-vaccine_lot_number_has_an_invalid_suffix-"/>
    <n v="104"/>
    <s v="Valley Regional Hospital 494"/>
    <x v="37"/>
    <n v="0"/>
    <n v="225"/>
    <n v="0"/>
    <s v="LT"/>
    <n v="1"/>
    <s v="PASS"/>
    <x v="2"/>
  </r>
  <r>
    <s v="2-15-vaccine_lot_number_contains_at_least_one_invalid_character-"/>
    <n v="104"/>
    <s v="Valley Regional Hospital 494"/>
    <x v="38"/>
    <n v="0"/>
    <n v="225"/>
    <n v="0"/>
    <s v="LT"/>
    <n v="1"/>
    <s v="PASS"/>
    <x v="2"/>
  </r>
  <r>
    <s v="2-16-vaccine_lot_number_is_too_short-"/>
    <n v="104"/>
    <s v="Valley Regional Hospital 494"/>
    <x v="39"/>
    <n v="0"/>
    <n v="225"/>
    <n v="0"/>
    <s v="LT"/>
    <n v="1"/>
    <s v="PASS"/>
    <x v="2"/>
  </r>
  <r>
    <s v="2-17-vaccine_administration_code_is_unrecognized-"/>
    <n v="104"/>
    <s v="Valley Regional Hospital 494"/>
    <x v="40"/>
    <n v="0"/>
    <n v="225"/>
    <n v="0"/>
    <s v="LT"/>
    <n v="1"/>
    <s v="PASS"/>
    <x v="2"/>
  </r>
  <r>
    <s v="2-18-vaccine_manufacturer_is_unrecognized-"/>
    <n v="104"/>
    <s v="Valley Regional Hospital 494"/>
    <x v="41"/>
    <n v="0"/>
    <n v="225"/>
    <n v="0"/>
    <s v="LT"/>
    <n v="1"/>
    <s v="PASS"/>
    <x v="2"/>
  </r>
  <r>
    <s v="2-19-vaccine_administration_route_is_unrecognized-"/>
    <n v="104"/>
    <s v="Valley Regional Hospital 494"/>
    <x v="42"/>
    <n v="0"/>
    <n v="225"/>
    <n v="0"/>
    <s v="LT"/>
    <n v="1"/>
    <s v="PASS"/>
    <x v="2"/>
  </r>
  <r>
    <s v="2-20-vaccine_body_site_is_unrecognized-"/>
    <n v="104"/>
    <s v="Valley Regional Hospital 494"/>
    <x v="43"/>
    <n v="0"/>
    <n v="225"/>
    <n v="0"/>
    <s v="LT"/>
    <n v="1"/>
    <s v="PASS"/>
    <x v="2"/>
  </r>
  <r>
    <s v="2-21-vaccination_information_source_is_administered_but_appeared_to_be_historical-"/>
    <n v="104"/>
    <s v="Valley Regional Hospital 494"/>
    <x v="44"/>
    <n v="0"/>
    <n v="225"/>
    <n v="0"/>
    <s v="NONE"/>
    <s v="NONE"/>
    <s v="NONE"/>
    <x v="2"/>
  </r>
  <r>
    <s v="2-22-_funding_source_does_not_match_eligibility_code"/>
    <n v="104"/>
    <s v="Valley Regional Hospital 494"/>
    <x v="45"/>
    <n v="7"/>
    <n v="225"/>
    <n v="3.11"/>
    <s v="NONE"/>
    <s v="NONE"/>
    <s v="NONE"/>
    <x v="2"/>
  </r>
  <r>
    <s v="3-1-administered_vaccination_events_are_entered_into_the_iis_within_one_calendar_day_from_administration_date-"/>
    <n v="104"/>
    <s v="Valley Regional Hospital 494"/>
    <x v="46"/>
    <n v="225"/>
    <n v="225"/>
    <n v="100"/>
    <s v="GT"/>
    <n v="95"/>
    <s v="PASS"/>
    <x v="2"/>
  </r>
  <r>
    <s v="3-2-patient_entry_into_iis_≤30_days_from_birth"/>
    <n v="104"/>
    <s v="Valley Regional Hospital 494"/>
    <x v="47"/>
    <n v="30"/>
    <n v="39"/>
    <n v="76.92"/>
    <s v="GT"/>
    <n v="95"/>
    <s v="FAIL"/>
    <x v="2"/>
  </r>
  <r>
    <s v="3-3-patient_entry_into_iis_30–45_days_from_birth"/>
    <n v="104"/>
    <s v="Valley Regional Hospital 494"/>
    <x v="48"/>
    <n v="0"/>
    <n v="39"/>
    <n v="0"/>
    <s v="LT"/>
    <n v="5"/>
    <s v="PASS"/>
    <x v="2"/>
  </r>
  <r>
    <s v="3-4-patient_entry_into_iis_45–60_days_from_birth"/>
    <n v="104"/>
    <s v="Valley Regional Hospital 494"/>
    <x v="49"/>
    <n v="0"/>
    <n v="39"/>
    <n v="0"/>
    <s v="LT"/>
    <n v="5"/>
    <s v="PASS"/>
    <x v="2"/>
  </r>
  <r>
    <s v="3-5-patient_entry_into_iis_&gt;_60_days_from_birth"/>
    <n v="104"/>
    <s v="Valley Regional Hospital 494"/>
    <x v="50"/>
    <n v="9"/>
    <n v="39"/>
    <n v="23.08"/>
    <s v="LT"/>
    <n v="5"/>
    <s v="FAIL"/>
    <x v="2"/>
  </r>
  <r>
    <s v="3-6-administered_dose_entry_into_iis_2-7_days_from_admin_date"/>
    <n v="104"/>
    <s v="Valley Regional Hospital 494"/>
    <x v="51"/>
    <n v="0"/>
    <n v="225"/>
    <n v="0"/>
    <s v="LT"/>
    <n v="5"/>
    <s v="PASS"/>
    <x v="2"/>
  </r>
  <r>
    <s v="3-7-administered_dose_entry_into_iis_8-14_days_from_admin_date"/>
    <n v="104"/>
    <s v="Valley Regional Hospital 494"/>
    <x v="52"/>
    <n v="0"/>
    <n v="225"/>
    <n v="0"/>
    <s v="LT"/>
    <n v="5"/>
    <s v="PASS"/>
    <x v="2"/>
  </r>
  <r>
    <s v="3-8-administered_dose_entry_into_iis_&gt;_14_days_from_admin_date"/>
    <n v="104"/>
    <s v="Valley Regional Hospital 494"/>
    <x v="53"/>
    <n v="0"/>
    <n v="225"/>
    <n v="0"/>
    <s v="LT"/>
    <n v="5"/>
    <s v="PASS"/>
    <x v="2"/>
  </r>
  <r>
    <s v="1-1-patient_first_name_is_present-"/>
    <n v="83"/>
    <s v="Valley Urgent Care 374"/>
    <x v="0"/>
    <n v="32"/>
    <n v="32"/>
    <n v="100"/>
    <s v="GT"/>
    <n v="99"/>
    <s v="PASS"/>
    <x v="0"/>
  </r>
  <r>
    <s v="1-2-patient_middle_name_is_present-"/>
    <n v="83"/>
    <s v="Valley Urgent Care 374"/>
    <x v="1"/>
    <n v="29"/>
    <n v="32"/>
    <n v="90.63"/>
    <s v="GT"/>
    <n v="75"/>
    <s v="PASS"/>
    <x v="0"/>
  </r>
  <r>
    <s v="1-3-patient_name_last_is_present-"/>
    <n v="83"/>
    <s v="Valley Urgent Care 374"/>
    <x v="2"/>
    <n v="32"/>
    <n v="32"/>
    <n v="100"/>
    <s v="GT"/>
    <n v="99"/>
    <s v="PASS"/>
    <x v="0"/>
  </r>
  <r>
    <s v="1-4-patient_birth_date_is_present-_x0009_"/>
    <n v="83"/>
    <s v="Valley Urgent Care 374"/>
    <x v="3"/>
    <n v="32"/>
    <n v="32"/>
    <n v="100"/>
    <s v="GT"/>
    <n v="99"/>
    <s v="PASS"/>
    <x v="0"/>
  </r>
  <r>
    <s v="1-5-patient_gender_is_present-"/>
    <n v="83"/>
    <s v="Valley Urgent Care 374"/>
    <x v="4"/>
    <n v="32"/>
    <n v="32"/>
    <n v="100"/>
    <s v="GT"/>
    <n v="99"/>
    <s v="PASS"/>
    <x v="0"/>
  </r>
  <r>
    <s v="1-6-patient_address_street_is_present-"/>
    <n v="83"/>
    <s v="Valley Urgent Care 374"/>
    <x v="5"/>
    <n v="32"/>
    <n v="32"/>
    <n v="100"/>
    <s v="GT"/>
    <n v="85"/>
    <s v="PASS"/>
    <x v="0"/>
  </r>
  <r>
    <s v="1-7-_patient_address_city_is_present-_x0009_"/>
    <n v="83"/>
    <s v="Valley Urgent Care 374"/>
    <x v="6"/>
    <n v="32"/>
    <n v="32"/>
    <n v="100"/>
    <s v="GT"/>
    <n v="85"/>
    <s v="PASS"/>
    <x v="0"/>
  </r>
  <r>
    <s v="1-8-patient_address_state_is_present-_x0009_"/>
    <n v="83"/>
    <s v="Valley Urgent Care 374"/>
    <x v="7"/>
    <n v="32"/>
    <n v="32"/>
    <n v="100"/>
    <s v="GT"/>
    <n v="85"/>
    <s v="PASS"/>
    <x v="0"/>
  </r>
  <r>
    <s v="1-9-patient_address_zip_code_is_present-_x0009_"/>
    <n v="83"/>
    <s v="Valley Urgent Care 374"/>
    <x v="8"/>
    <n v="32"/>
    <n v="32"/>
    <n v="100"/>
    <s v="GT"/>
    <n v="85"/>
    <s v="PASS"/>
    <x v="0"/>
  </r>
  <r>
    <s v="1-10-patient_complete_address_is_present-"/>
    <n v="83"/>
    <s v="Valley Urgent Care 374"/>
    <x v="9"/>
    <n v="32"/>
    <n v="32"/>
    <n v="100"/>
    <s v="GT"/>
    <n v="85"/>
    <s v="PASS"/>
    <x v="0"/>
  </r>
  <r>
    <s v="1-11-patient_race_is_present-"/>
    <n v="83"/>
    <s v="Valley Urgent Care 374"/>
    <x v="10"/>
    <n v="32"/>
    <n v="32"/>
    <n v="100"/>
    <s v="GT"/>
    <n v="95"/>
    <s v="PASS"/>
    <x v="0"/>
  </r>
  <r>
    <s v="1-12-patient_ethnicity_is_present-"/>
    <n v="83"/>
    <s v="Valley Urgent Care 374"/>
    <x v="11"/>
    <n v="32"/>
    <n v="32"/>
    <n v="100"/>
    <s v="GT"/>
    <n v="95"/>
    <s v="PASS"/>
    <x v="0"/>
  </r>
  <r>
    <s v="1-13-patient_phone_number_is_present-"/>
    <n v="83"/>
    <s v="Valley Urgent Care 374"/>
    <x v="12"/>
    <n v="32"/>
    <n v="32"/>
    <n v="100"/>
    <s v="GT"/>
    <n v="90"/>
    <s v="PASS"/>
    <x v="0"/>
  </r>
  <r>
    <s v="1-14-patient_email_is_present-"/>
    <n v="83"/>
    <s v="Valley Urgent Care 374"/>
    <x v="13"/>
    <n v="10"/>
    <n v="32"/>
    <n v="31.25"/>
    <s v="GT"/>
    <n v="90"/>
    <s v="FAIL"/>
    <x v="0"/>
  </r>
  <r>
    <s v="1-15-mother’s_maiden_name_is_present-"/>
    <n v="83"/>
    <s v="Valley Urgent Care 374"/>
    <x v="14"/>
    <n v="18"/>
    <n v="32"/>
    <n v="56.25"/>
    <s v="GT"/>
    <n v="90"/>
    <s v="FAIL"/>
    <x v="0"/>
  </r>
  <r>
    <s v="1-16-responsible_person_first_name_is_present-"/>
    <n v="83"/>
    <s v="Valley Urgent Care 374"/>
    <x v="15"/>
    <n v="17"/>
    <n v="32"/>
    <n v="53.13"/>
    <s v="GT"/>
    <n v="90"/>
    <s v="FAIL"/>
    <x v="0"/>
  </r>
  <r>
    <s v="1-17-responsible_person_last_name_is_present-"/>
    <n v="83"/>
    <s v="Valley Urgent Care 374"/>
    <x v="16"/>
    <n v="17"/>
    <n v="32"/>
    <n v="53.13"/>
    <s v="GT"/>
    <n v="90"/>
    <s v="FAIL"/>
    <x v="0"/>
  </r>
  <r>
    <s v="1-18-vaccine_administration_code_is_present-"/>
    <n v="83"/>
    <s v="Valley Urgent Care 374"/>
    <x v="17"/>
    <n v="142"/>
    <n v="142"/>
    <n v="100"/>
    <s v="GT"/>
    <n v="99"/>
    <s v="PASS"/>
    <x v="0"/>
  </r>
  <r>
    <s v="1-19-vaccine_administration_date_is_present-"/>
    <n v="83"/>
    <s v="Valley Urgent Care 374"/>
    <x v="18"/>
    <n v="142"/>
    <n v="142"/>
    <n v="100"/>
    <s v="GT"/>
    <n v="99"/>
    <s v="PASS"/>
    <x v="0"/>
  </r>
  <r>
    <s v="1-20-vaccine_information_source_(e-g-_admin/historical_indicator)_is_present-"/>
    <n v="83"/>
    <s v="Valley Urgent Care 374"/>
    <x v="19"/>
    <n v="142"/>
    <n v="142"/>
    <n v="100"/>
    <s v="GT"/>
    <n v="99"/>
    <s v="PASS"/>
    <x v="0"/>
  </r>
  <r>
    <s v="1-21-vaccine_lot_number_is_present-"/>
    <n v="83"/>
    <s v="Valley Urgent Care 374"/>
    <x v="20"/>
    <n v="142"/>
    <n v="142"/>
    <n v="100"/>
    <s v="GT"/>
    <n v="99"/>
    <s v="PASS"/>
    <x v="0"/>
  </r>
  <r>
    <s v="1-22-vaccine_lot_expiration_date_is_present-"/>
    <n v="83"/>
    <s v="Valley Urgent Care 374"/>
    <x v="21"/>
    <n v="142"/>
    <n v="142"/>
    <n v="100"/>
    <s v="GT"/>
    <n v="99"/>
    <s v="PASS"/>
    <x v="0"/>
  </r>
  <r>
    <s v="1-23-vaccine_eligibility_code_is_present-"/>
    <n v="83"/>
    <s v="Valley Urgent Care 374"/>
    <x v="22"/>
    <n v="142"/>
    <n v="142"/>
    <n v="100"/>
    <s v="GT"/>
    <n v="99"/>
    <s v="PASS"/>
    <x v="0"/>
  </r>
  <r>
    <s v="1-24-vaccine_funding_source_is_present-"/>
    <n v="83"/>
    <s v="Valley Urgent Care 374"/>
    <x v="23"/>
    <n v="142"/>
    <n v="142"/>
    <n v="100"/>
    <s v="GT"/>
    <n v="99"/>
    <s v="PASS"/>
    <x v="0"/>
  </r>
  <r>
    <s v="2-1-patients_born_on_the_first_of_the_month_do_not_exceed_normal_distribution_of_birth_dates-"/>
    <n v="83"/>
    <s v="Valley Urgent Care 374"/>
    <x v="24"/>
    <n v="2"/>
    <n v="32"/>
    <n v="6.25"/>
    <s v="LT"/>
    <n v="4"/>
    <s v="FAIL"/>
    <x v="0"/>
  </r>
  <r>
    <s v="2-2-patients_born_on_the_15th_of_the_month_do_not_exceed_normal_distribution_of_birth_dates-"/>
    <n v="83"/>
    <s v="Valley Urgent Care 374"/>
    <x v="25"/>
    <n v="2"/>
    <n v="32"/>
    <n v="6.25"/>
    <s v="LT"/>
    <n v="4"/>
    <s v="FAIL"/>
    <x v="0"/>
  </r>
  <r>
    <s v="2-3-patients_born_on_the_last_day_of_the_month_do_not_exceed_normal_distribution_of_birth_dates-"/>
    <n v="83"/>
    <s v="Valley Urgent Care 374"/>
    <x v="26"/>
    <n v="3"/>
    <n v="32"/>
    <n v="9.3800000000000008"/>
    <s v="LT"/>
    <n v="4"/>
    <s v="FAIL"/>
    <x v="0"/>
  </r>
  <r>
    <s v="2-4-patient_has_more_vaccinations_than_expected-"/>
    <n v="83"/>
    <s v="Valley Urgent Care 374"/>
    <x v="27"/>
    <n v="0"/>
    <n v="32"/>
    <n v="0"/>
    <s v="LT"/>
    <n v="1"/>
    <s v="PASS"/>
    <x v="0"/>
  </r>
  <r>
    <s v="2-5-vaccine_administration_date_is_after_vaccine_lot_expiration_date-"/>
    <n v="83"/>
    <s v="Valley Urgent Care 374"/>
    <x v="28"/>
    <n v="0"/>
    <n v="142"/>
    <n v="0"/>
    <s v="LT"/>
    <n v="1"/>
    <s v="PASS"/>
    <x v="0"/>
  </r>
  <r>
    <s v="2-6-vaccine_administration_date_is_before_birth_date-"/>
    <n v="83"/>
    <s v="Valley Urgent Care 374"/>
    <x v="29"/>
    <n v="0"/>
    <n v="142"/>
    <n v="0"/>
    <s v="LT"/>
    <n v="1"/>
    <s v="PASS"/>
    <x v="0"/>
  </r>
  <r>
    <s v="2-7-vaccine_administration_dates_on_the_first_day_of_the_month_do_not_exceed_normal_distribution_of_administrations_dates-"/>
    <n v="83"/>
    <s v="Valley Urgent Care 374"/>
    <x v="30"/>
    <n v="0"/>
    <n v="142"/>
    <n v="0"/>
    <s v="LT"/>
    <n v="4"/>
    <s v="PASS"/>
    <x v="0"/>
  </r>
  <r>
    <s v="2-8-vaccine_administration_dates_on_the_15th_of_the_month_do_not_exceed_normal_distribution_of_administration_dates-"/>
    <n v="83"/>
    <s v="Valley Urgent Care 374"/>
    <x v="31"/>
    <n v="3"/>
    <n v="142"/>
    <n v="2.11"/>
    <s v="LT"/>
    <n v="4"/>
    <s v="PASS"/>
    <x v="0"/>
  </r>
  <r>
    <s v="2-9-vaccine_administration_dates_on_the_last_day_of_the_month_do_not_exceed_normal_distribution_of_administration_dates-"/>
    <n v="83"/>
    <s v="Valley Urgent Care 374"/>
    <x v="32"/>
    <n v="0"/>
    <n v="142"/>
    <n v="0"/>
    <s v="LT"/>
    <n v="4"/>
    <s v="PASS"/>
    <x v="0"/>
  </r>
  <r>
    <s v="2-10-vaccine_administration_code_was_administered_at_an_improbable_age-"/>
    <n v="83"/>
    <s v="Valley Urgent Care 374"/>
    <x v="33"/>
    <n v="20"/>
    <n v="142"/>
    <n v="14.08"/>
    <s v="LT"/>
    <n v="1"/>
    <s v="FAIL"/>
    <x v="0"/>
  </r>
  <r>
    <s v="2-11-vaccine_administration_code_is_not_specific_for_administered_vaccination_event-"/>
    <n v="83"/>
    <s v="Valley Urgent Care 374"/>
    <x v="34"/>
    <n v="0"/>
    <n v="142"/>
    <n v="0"/>
    <s v="LT"/>
    <n v="1"/>
    <s v="PASS"/>
    <x v="0"/>
  </r>
  <r>
    <s v="2-12-vaccine_lot_number_has_an_invalid_prefix-"/>
    <n v="83"/>
    <s v="Valley Urgent Care 374"/>
    <x v="35"/>
    <n v="0"/>
    <n v="142"/>
    <n v="0"/>
    <s v="LT"/>
    <n v="1"/>
    <s v="PASS"/>
    <x v="0"/>
  </r>
  <r>
    <s v="2-13-vaccine_lot_number_has_an_invalid_infix-"/>
    <n v="83"/>
    <s v="Valley Urgent Care 374"/>
    <x v="36"/>
    <n v="0"/>
    <n v="142"/>
    <n v="0"/>
    <s v="LT"/>
    <n v="1"/>
    <s v="PASS"/>
    <x v="0"/>
  </r>
  <r>
    <s v="2-14-vaccine_lot_number_has_an_invalid_suffix-"/>
    <n v="83"/>
    <s v="Valley Urgent Care 374"/>
    <x v="37"/>
    <n v="0"/>
    <n v="142"/>
    <n v="0"/>
    <s v="LT"/>
    <n v="1"/>
    <s v="PASS"/>
    <x v="0"/>
  </r>
  <r>
    <s v="2-15-vaccine_lot_number_contains_at_least_one_invalid_character-"/>
    <n v="83"/>
    <s v="Valley Urgent Care 374"/>
    <x v="38"/>
    <n v="0"/>
    <n v="142"/>
    <n v="0"/>
    <s v="LT"/>
    <n v="1"/>
    <s v="PASS"/>
    <x v="0"/>
  </r>
  <r>
    <s v="2-16-vaccine_lot_number_is_too_short-"/>
    <n v="83"/>
    <s v="Valley Urgent Care 374"/>
    <x v="39"/>
    <n v="0"/>
    <n v="142"/>
    <n v="0"/>
    <s v="LT"/>
    <n v="1"/>
    <s v="PASS"/>
    <x v="0"/>
  </r>
  <r>
    <s v="2-17-vaccine_administration_code_is_unrecognized-"/>
    <n v="83"/>
    <s v="Valley Urgent Care 374"/>
    <x v="40"/>
    <n v="0"/>
    <n v="142"/>
    <n v="0"/>
    <s v="LT"/>
    <n v="1"/>
    <s v="PASS"/>
    <x v="0"/>
  </r>
  <r>
    <s v="2-18-vaccine_manufacturer_is_unrecognized-"/>
    <n v="83"/>
    <s v="Valley Urgent Care 374"/>
    <x v="41"/>
    <n v="0"/>
    <n v="142"/>
    <n v="0"/>
    <s v="LT"/>
    <n v="1"/>
    <s v="PASS"/>
    <x v="0"/>
  </r>
  <r>
    <s v="2-19-vaccine_administration_route_is_unrecognized-"/>
    <n v="83"/>
    <s v="Valley Urgent Care 374"/>
    <x v="42"/>
    <n v="0"/>
    <n v="142"/>
    <n v="0"/>
    <s v="LT"/>
    <n v="1"/>
    <s v="PASS"/>
    <x v="0"/>
  </r>
  <r>
    <s v="2-20-vaccine_body_site_is_unrecognized-"/>
    <n v="83"/>
    <s v="Valley Urgent Care 374"/>
    <x v="43"/>
    <n v="1"/>
    <n v="142"/>
    <n v="0.7"/>
    <s v="LT"/>
    <n v="1"/>
    <s v="PASS"/>
    <x v="0"/>
  </r>
  <r>
    <s v="2-21-vaccination_information_source_is_administered_but_appeared_to_be_historical-"/>
    <n v="83"/>
    <s v="Valley Urgent Care 374"/>
    <x v="44"/>
    <n v="0"/>
    <n v="142"/>
    <n v="0"/>
    <s v="NONE"/>
    <s v="NONE"/>
    <s v="NONE"/>
    <x v="0"/>
  </r>
  <r>
    <s v="2-22-_funding_source_does_not_match_eligibility_code"/>
    <n v="83"/>
    <s v="Valley Urgent Care 374"/>
    <x v="45"/>
    <n v="1"/>
    <n v="142"/>
    <n v="0.7"/>
    <s v="NONE"/>
    <s v="NONE"/>
    <s v="NONE"/>
    <x v="0"/>
  </r>
  <r>
    <s v="3-1-administered_vaccination_events_are_entered_into_the_iis_within_one_calendar_day_from_administration_date-"/>
    <n v="83"/>
    <s v="Valley Urgent Care 374"/>
    <x v="46"/>
    <n v="135"/>
    <n v="142"/>
    <n v="95.07"/>
    <s v="GT"/>
    <n v="95"/>
    <s v="PASS"/>
    <x v="0"/>
  </r>
  <r>
    <s v="3-2-patient_entry_into_iis_≤30_days_from_birth"/>
    <n v="83"/>
    <s v="Valley Urgent Care 374"/>
    <x v="47"/>
    <n v="31"/>
    <n v="32"/>
    <n v="96.88"/>
    <s v="GT"/>
    <n v="95"/>
    <s v="PASS"/>
    <x v="0"/>
  </r>
  <r>
    <s v="3-3-patient_entry_into_iis_30–45_days_from_birth"/>
    <n v="83"/>
    <s v="Valley Urgent Care 374"/>
    <x v="48"/>
    <n v="0"/>
    <n v="32"/>
    <n v="0"/>
    <s v="LT"/>
    <n v="5"/>
    <s v="PASS"/>
    <x v="0"/>
  </r>
  <r>
    <s v="3-4-patient_entry_into_iis_45–60_days_from_birth"/>
    <n v="83"/>
    <s v="Valley Urgent Care 374"/>
    <x v="49"/>
    <n v="0"/>
    <n v="32"/>
    <n v="0"/>
    <s v="LT"/>
    <n v="5"/>
    <s v="PASS"/>
    <x v="0"/>
  </r>
  <r>
    <s v="3-5-patient_entry_into_iis_&gt;_60_days_from_birth"/>
    <n v="83"/>
    <s v="Valley Urgent Care 374"/>
    <x v="50"/>
    <n v="1"/>
    <n v="32"/>
    <n v="3.13"/>
    <s v="LT"/>
    <n v="5"/>
    <s v="PASS"/>
    <x v="0"/>
  </r>
  <r>
    <s v="3-6-administered_dose_entry_into_iis_2-7_days_from_admin_date"/>
    <n v="83"/>
    <s v="Valley Urgent Care 374"/>
    <x v="51"/>
    <n v="0"/>
    <n v="142"/>
    <n v="0"/>
    <s v="LT"/>
    <n v="5"/>
    <s v="PASS"/>
    <x v="0"/>
  </r>
  <r>
    <s v="3-7-administered_dose_entry_into_iis_8-14_days_from_admin_date"/>
    <n v="83"/>
    <s v="Valley Urgent Care 374"/>
    <x v="52"/>
    <n v="3"/>
    <n v="142"/>
    <n v="2.11"/>
    <s v="LT"/>
    <n v="5"/>
    <s v="PASS"/>
    <x v="0"/>
  </r>
  <r>
    <s v="3-8-administered_dose_entry_into_iis_&gt;_14_days_from_admin_date"/>
    <n v="83"/>
    <s v="Valley Urgent Care 374"/>
    <x v="53"/>
    <n v="4"/>
    <n v="142"/>
    <n v="2.82"/>
    <s v="LT"/>
    <n v="5"/>
    <s v="PASS"/>
    <x v="0"/>
  </r>
  <r>
    <s v="1-1-patient_first_name_is_present-"/>
    <n v="196"/>
    <s v="Valley Urgent Care 516"/>
    <x v="0"/>
    <n v="2"/>
    <n v="2"/>
    <n v="100"/>
    <s v="GT"/>
    <n v="99"/>
    <s v="PASS"/>
    <x v="9"/>
  </r>
  <r>
    <s v="1-2-patient_middle_name_is_present-"/>
    <n v="196"/>
    <s v="Valley Urgent Care 516"/>
    <x v="1"/>
    <n v="2"/>
    <n v="2"/>
    <n v="100"/>
    <s v="GT"/>
    <n v="75"/>
    <s v="PASS"/>
    <x v="9"/>
  </r>
  <r>
    <s v="1-3-patient_name_last_is_present-"/>
    <n v="196"/>
    <s v="Valley Urgent Care 516"/>
    <x v="2"/>
    <n v="2"/>
    <n v="2"/>
    <n v="100"/>
    <s v="GT"/>
    <n v="99"/>
    <s v="PASS"/>
    <x v="9"/>
  </r>
  <r>
    <s v="1-4-patient_birth_date_is_present-_x0009_"/>
    <n v="196"/>
    <s v="Valley Urgent Care 516"/>
    <x v="3"/>
    <n v="2"/>
    <n v="2"/>
    <n v="100"/>
    <s v="GT"/>
    <n v="99"/>
    <s v="PASS"/>
    <x v="9"/>
  </r>
  <r>
    <s v="1-5-patient_gender_is_present-"/>
    <n v="196"/>
    <s v="Valley Urgent Care 516"/>
    <x v="4"/>
    <n v="2"/>
    <n v="2"/>
    <n v="100"/>
    <s v="GT"/>
    <n v="99"/>
    <s v="PASS"/>
    <x v="9"/>
  </r>
  <r>
    <s v="1-6-patient_address_street_is_present-"/>
    <n v="196"/>
    <s v="Valley Urgent Care 516"/>
    <x v="5"/>
    <n v="2"/>
    <n v="2"/>
    <n v="100"/>
    <s v="GT"/>
    <n v="85"/>
    <s v="PASS"/>
    <x v="9"/>
  </r>
  <r>
    <s v="1-7-_patient_address_city_is_present-_x0009_"/>
    <n v="196"/>
    <s v="Valley Urgent Care 516"/>
    <x v="6"/>
    <n v="2"/>
    <n v="2"/>
    <n v="100"/>
    <s v="GT"/>
    <n v="85"/>
    <s v="PASS"/>
    <x v="9"/>
  </r>
  <r>
    <s v="1-8-patient_address_state_is_present-_x0009_"/>
    <n v="196"/>
    <s v="Valley Urgent Care 516"/>
    <x v="7"/>
    <n v="2"/>
    <n v="2"/>
    <n v="100"/>
    <s v="GT"/>
    <n v="85"/>
    <s v="PASS"/>
    <x v="9"/>
  </r>
  <r>
    <s v="1-9-patient_address_zip_code_is_present-_x0009_"/>
    <n v="196"/>
    <s v="Valley Urgent Care 516"/>
    <x v="8"/>
    <n v="2"/>
    <n v="2"/>
    <n v="100"/>
    <s v="GT"/>
    <n v="85"/>
    <s v="PASS"/>
    <x v="9"/>
  </r>
  <r>
    <s v="1-10-patient_complete_address_is_present-"/>
    <n v="196"/>
    <s v="Valley Urgent Care 516"/>
    <x v="9"/>
    <n v="2"/>
    <n v="2"/>
    <n v="100"/>
    <s v="GT"/>
    <n v="85"/>
    <s v="PASS"/>
    <x v="9"/>
  </r>
  <r>
    <s v="1-11-patient_race_is_present-"/>
    <n v="196"/>
    <s v="Valley Urgent Care 516"/>
    <x v="10"/>
    <n v="2"/>
    <n v="2"/>
    <n v="100"/>
    <s v="GT"/>
    <n v="95"/>
    <s v="PASS"/>
    <x v="9"/>
  </r>
  <r>
    <s v="1-12-patient_ethnicity_is_present-"/>
    <n v="196"/>
    <s v="Valley Urgent Care 516"/>
    <x v="11"/>
    <n v="2"/>
    <n v="2"/>
    <n v="100"/>
    <s v="GT"/>
    <n v="95"/>
    <s v="PASS"/>
    <x v="9"/>
  </r>
  <r>
    <s v="1-13-patient_phone_number_is_present-"/>
    <n v="196"/>
    <s v="Valley Urgent Care 516"/>
    <x v="12"/>
    <n v="2"/>
    <n v="2"/>
    <n v="100"/>
    <s v="GT"/>
    <n v="90"/>
    <s v="PASS"/>
    <x v="9"/>
  </r>
  <r>
    <s v="1-14-patient_email_is_present-"/>
    <n v="196"/>
    <s v="Valley Urgent Care 516"/>
    <x v="13"/>
    <n v="2"/>
    <n v="2"/>
    <n v="100"/>
    <s v="GT"/>
    <n v="90"/>
    <s v="PASS"/>
    <x v="9"/>
  </r>
  <r>
    <s v="1-15-mother’s_maiden_name_is_present-"/>
    <n v="196"/>
    <s v="Valley Urgent Care 516"/>
    <x v="14"/>
    <n v="1"/>
    <n v="2"/>
    <n v="50"/>
    <s v="GT"/>
    <n v="90"/>
    <s v="FAIL"/>
    <x v="9"/>
  </r>
  <r>
    <s v="1-16-responsible_person_first_name_is_present-"/>
    <n v="196"/>
    <s v="Valley Urgent Care 516"/>
    <x v="15"/>
    <n v="2"/>
    <n v="2"/>
    <n v="100"/>
    <s v="GT"/>
    <n v="90"/>
    <s v="PASS"/>
    <x v="9"/>
  </r>
  <r>
    <s v="1-17-responsible_person_last_name_is_present-"/>
    <n v="196"/>
    <s v="Valley Urgent Care 516"/>
    <x v="16"/>
    <n v="2"/>
    <n v="2"/>
    <n v="100"/>
    <s v="GT"/>
    <n v="90"/>
    <s v="PASS"/>
    <x v="9"/>
  </r>
  <r>
    <s v="1-18-vaccine_administration_code_is_present-"/>
    <n v="196"/>
    <s v="Valley Urgent Care 516"/>
    <x v="17"/>
    <n v="2"/>
    <n v="2"/>
    <n v="100"/>
    <s v="GT"/>
    <n v="99"/>
    <s v="PASS"/>
    <x v="9"/>
  </r>
  <r>
    <s v="1-19-vaccine_administration_date_is_present-"/>
    <n v="196"/>
    <s v="Valley Urgent Care 516"/>
    <x v="18"/>
    <n v="2"/>
    <n v="2"/>
    <n v="100"/>
    <s v="GT"/>
    <n v="99"/>
    <s v="PASS"/>
    <x v="9"/>
  </r>
  <r>
    <s v="1-20-vaccine_information_source_(e-g-_admin/historical_indicator)_is_present-"/>
    <n v="196"/>
    <s v="Valley Urgent Care 516"/>
    <x v="19"/>
    <n v="2"/>
    <n v="2"/>
    <n v="100"/>
    <s v="GT"/>
    <n v="99"/>
    <s v="PASS"/>
    <x v="9"/>
  </r>
  <r>
    <s v="1-21-vaccine_lot_number_is_present-"/>
    <n v="196"/>
    <s v="Valley Urgent Care 516"/>
    <x v="20"/>
    <n v="2"/>
    <n v="2"/>
    <n v="100"/>
    <s v="GT"/>
    <n v="99"/>
    <s v="PASS"/>
    <x v="9"/>
  </r>
  <r>
    <s v="1-22-vaccine_lot_expiration_date_is_present-"/>
    <n v="196"/>
    <s v="Valley Urgent Care 516"/>
    <x v="21"/>
    <n v="2"/>
    <n v="2"/>
    <n v="100"/>
    <s v="GT"/>
    <n v="99"/>
    <s v="PASS"/>
    <x v="9"/>
  </r>
  <r>
    <s v="1-23-vaccine_eligibility_code_is_present-"/>
    <n v="196"/>
    <s v="Valley Urgent Care 516"/>
    <x v="22"/>
    <n v="2"/>
    <n v="2"/>
    <n v="100"/>
    <s v="GT"/>
    <n v="99"/>
    <s v="PASS"/>
    <x v="9"/>
  </r>
  <r>
    <s v="1-24-vaccine_funding_source_is_present-"/>
    <n v="196"/>
    <s v="Valley Urgent Care 516"/>
    <x v="23"/>
    <n v="2"/>
    <n v="2"/>
    <n v="100"/>
    <s v="GT"/>
    <n v="99"/>
    <s v="PASS"/>
    <x v="9"/>
  </r>
  <r>
    <s v="2-1-patients_born_on_the_first_of_the_month_do_not_exceed_normal_distribution_of_birth_dates-"/>
    <n v="196"/>
    <s v="Valley Urgent Care 516"/>
    <x v="24"/>
    <n v="0"/>
    <n v="2"/>
    <n v="0"/>
    <s v="LT"/>
    <n v="4"/>
    <s v="PASS"/>
    <x v="9"/>
  </r>
  <r>
    <s v="2-2-patients_born_on_the_15th_of_the_month_do_not_exceed_normal_distribution_of_birth_dates-"/>
    <n v="196"/>
    <s v="Valley Urgent Care 516"/>
    <x v="25"/>
    <n v="0"/>
    <n v="2"/>
    <n v="0"/>
    <s v="LT"/>
    <n v="4"/>
    <s v="PASS"/>
    <x v="9"/>
  </r>
  <r>
    <s v="2-3-patients_born_on_the_last_day_of_the_month_do_not_exceed_normal_distribution_of_birth_dates-"/>
    <n v="196"/>
    <s v="Valley Urgent Care 516"/>
    <x v="26"/>
    <n v="0"/>
    <n v="2"/>
    <n v="0"/>
    <s v="LT"/>
    <n v="4"/>
    <s v="PASS"/>
    <x v="9"/>
  </r>
  <r>
    <s v="2-4-patient_has_more_vaccinations_than_expected-"/>
    <n v="196"/>
    <s v="Valley Urgent Care 516"/>
    <x v="27"/>
    <n v="0"/>
    <n v="2"/>
    <n v="0"/>
    <s v="LT"/>
    <n v="1"/>
    <s v="PASS"/>
    <x v="9"/>
  </r>
  <r>
    <s v="2-5-vaccine_administration_date_is_after_vaccine_lot_expiration_date-"/>
    <n v="196"/>
    <s v="Valley Urgent Care 516"/>
    <x v="28"/>
    <n v="0"/>
    <n v="2"/>
    <n v="0"/>
    <s v="LT"/>
    <n v="1"/>
    <s v="PASS"/>
    <x v="9"/>
  </r>
  <r>
    <s v="2-6-vaccine_administration_date_is_before_birth_date-"/>
    <n v="196"/>
    <s v="Valley Urgent Care 516"/>
    <x v="29"/>
    <n v="0"/>
    <n v="2"/>
    <n v="0"/>
    <s v="LT"/>
    <n v="1"/>
    <s v="PASS"/>
    <x v="9"/>
  </r>
  <r>
    <s v="2-7-vaccine_administration_dates_on_the_first_day_of_the_month_do_not_exceed_normal_distribution_of_administrations_dates-"/>
    <n v="196"/>
    <s v="Valley Urgent Care 516"/>
    <x v="30"/>
    <n v="0"/>
    <n v="2"/>
    <n v="0"/>
    <s v="LT"/>
    <n v="4"/>
    <s v="PASS"/>
    <x v="9"/>
  </r>
  <r>
    <s v="2-8-vaccine_administration_dates_on_the_15th_of_the_month_do_not_exceed_normal_distribution_of_administration_dates-"/>
    <n v="196"/>
    <s v="Valley Urgent Care 516"/>
    <x v="31"/>
    <n v="0"/>
    <n v="2"/>
    <n v="0"/>
    <s v="LT"/>
    <n v="4"/>
    <s v="PASS"/>
    <x v="9"/>
  </r>
  <r>
    <s v="2-9-vaccine_administration_dates_on_the_last_day_of_the_month_do_not_exceed_normal_distribution_of_administration_dates-"/>
    <n v="196"/>
    <s v="Valley Urgent Care 516"/>
    <x v="32"/>
    <n v="0"/>
    <n v="2"/>
    <n v="0"/>
    <s v="LT"/>
    <n v="4"/>
    <s v="PASS"/>
    <x v="9"/>
  </r>
  <r>
    <s v="2-10-vaccine_administration_code_was_administered_at_an_improbable_age-"/>
    <n v="196"/>
    <s v="Valley Urgent Care 516"/>
    <x v="33"/>
    <n v="0"/>
    <n v="2"/>
    <n v="0"/>
    <s v="LT"/>
    <n v="1"/>
    <s v="PASS"/>
    <x v="9"/>
  </r>
  <r>
    <s v="2-11-vaccine_administration_code_is_not_specific_for_administered_vaccination_event-"/>
    <n v="196"/>
    <s v="Valley Urgent Care 516"/>
    <x v="34"/>
    <n v="0"/>
    <n v="2"/>
    <n v="0"/>
    <s v="LT"/>
    <n v="1"/>
    <s v="PASS"/>
    <x v="9"/>
  </r>
  <r>
    <s v="2-12-vaccine_lot_number_has_an_invalid_prefix-"/>
    <n v="196"/>
    <s v="Valley Urgent Care 516"/>
    <x v="35"/>
    <n v="0"/>
    <n v="2"/>
    <n v="0"/>
    <s v="LT"/>
    <n v="1"/>
    <s v="PASS"/>
    <x v="9"/>
  </r>
  <r>
    <s v="2-13-vaccine_lot_number_has_an_invalid_infix-"/>
    <n v="196"/>
    <s v="Valley Urgent Care 516"/>
    <x v="36"/>
    <n v="0"/>
    <n v="2"/>
    <n v="0"/>
    <s v="LT"/>
    <n v="1"/>
    <s v="PASS"/>
    <x v="9"/>
  </r>
  <r>
    <s v="2-14-vaccine_lot_number_has_an_invalid_suffix-"/>
    <n v="196"/>
    <s v="Valley Urgent Care 516"/>
    <x v="37"/>
    <n v="0"/>
    <n v="2"/>
    <n v="0"/>
    <s v="LT"/>
    <n v="1"/>
    <s v="PASS"/>
    <x v="9"/>
  </r>
  <r>
    <s v="2-15-vaccine_lot_number_contains_at_least_one_invalid_character-"/>
    <n v="196"/>
    <s v="Valley Urgent Care 516"/>
    <x v="38"/>
    <n v="0"/>
    <n v="2"/>
    <n v="0"/>
    <s v="LT"/>
    <n v="1"/>
    <s v="PASS"/>
    <x v="9"/>
  </r>
  <r>
    <s v="2-16-vaccine_lot_number_is_too_short-"/>
    <n v="196"/>
    <s v="Valley Urgent Care 516"/>
    <x v="39"/>
    <n v="0"/>
    <n v="2"/>
    <n v="0"/>
    <s v="LT"/>
    <n v="1"/>
    <s v="PASS"/>
    <x v="9"/>
  </r>
  <r>
    <s v="2-17-vaccine_administration_code_is_unrecognized-"/>
    <n v="196"/>
    <s v="Valley Urgent Care 516"/>
    <x v="40"/>
    <n v="0"/>
    <n v="2"/>
    <n v="0"/>
    <s v="LT"/>
    <n v="1"/>
    <s v="PASS"/>
    <x v="9"/>
  </r>
  <r>
    <s v="2-18-vaccine_manufacturer_is_unrecognized-"/>
    <n v="196"/>
    <s v="Valley Urgent Care 516"/>
    <x v="41"/>
    <n v="0"/>
    <n v="2"/>
    <n v="0"/>
    <s v="LT"/>
    <n v="1"/>
    <s v="PASS"/>
    <x v="9"/>
  </r>
  <r>
    <s v="2-19-vaccine_administration_route_is_unrecognized-"/>
    <n v="196"/>
    <s v="Valley Urgent Care 516"/>
    <x v="42"/>
    <n v="0"/>
    <n v="2"/>
    <n v="0"/>
    <s v="LT"/>
    <n v="1"/>
    <s v="PASS"/>
    <x v="9"/>
  </r>
  <r>
    <s v="2-20-vaccine_body_site_is_unrecognized-"/>
    <n v="196"/>
    <s v="Valley Urgent Care 516"/>
    <x v="43"/>
    <n v="0"/>
    <n v="2"/>
    <n v="0"/>
    <s v="LT"/>
    <n v="1"/>
    <s v="PASS"/>
    <x v="9"/>
  </r>
  <r>
    <s v="2-21-vaccination_information_source_is_administered_but_appeared_to_be_historical-"/>
    <n v="196"/>
    <s v="Valley Urgent Care 516"/>
    <x v="44"/>
    <n v="0"/>
    <n v="2"/>
    <n v="0"/>
    <s v="NONE"/>
    <s v="NONE"/>
    <s v="NONE"/>
    <x v="9"/>
  </r>
  <r>
    <s v="2-22-_funding_source_does_not_match_eligibility_code"/>
    <n v="196"/>
    <s v="Valley Urgent Care 516"/>
    <x v="45"/>
    <n v="0"/>
    <n v="2"/>
    <n v="0"/>
    <s v="NONE"/>
    <s v="NONE"/>
    <s v="NONE"/>
    <x v="9"/>
  </r>
  <r>
    <s v="3-1-administered_vaccination_events_are_entered_into_the_iis_within_one_calendar_day_from_administration_date-"/>
    <n v="196"/>
    <s v="Valley Urgent Care 516"/>
    <x v="46"/>
    <n v="2"/>
    <n v="2"/>
    <n v="100"/>
    <s v="GT"/>
    <n v="95"/>
    <s v="PASS"/>
    <x v="9"/>
  </r>
  <r>
    <s v="3-2-patient_entry_into_iis_≤30_days_from_birth"/>
    <n v="196"/>
    <s v="Valley Urgent Care 516"/>
    <x v="47"/>
    <n v="2"/>
    <n v="2"/>
    <n v="100"/>
    <s v="GT"/>
    <n v="95"/>
    <s v="PASS"/>
    <x v="9"/>
  </r>
  <r>
    <s v="3-3-patient_entry_into_iis_30–45_days_from_birth"/>
    <n v="196"/>
    <s v="Valley Urgent Care 516"/>
    <x v="48"/>
    <n v="0"/>
    <n v="2"/>
    <n v="0"/>
    <s v="LT"/>
    <n v="5"/>
    <s v="PASS"/>
    <x v="9"/>
  </r>
  <r>
    <s v="3-4-patient_entry_into_iis_45–60_days_from_birth"/>
    <n v="196"/>
    <s v="Valley Urgent Care 516"/>
    <x v="49"/>
    <n v="0"/>
    <n v="2"/>
    <n v="0"/>
    <s v="LT"/>
    <n v="5"/>
    <s v="PASS"/>
    <x v="9"/>
  </r>
  <r>
    <s v="3-5-patient_entry_into_iis_&gt;_60_days_from_birth"/>
    <n v="196"/>
    <s v="Valley Urgent Care 516"/>
    <x v="50"/>
    <n v="0"/>
    <n v="2"/>
    <n v="0"/>
    <s v="LT"/>
    <n v="5"/>
    <s v="PASS"/>
    <x v="9"/>
  </r>
  <r>
    <s v="3-6-administered_dose_entry_into_iis_2-7_days_from_admin_date"/>
    <n v="196"/>
    <s v="Valley Urgent Care 516"/>
    <x v="51"/>
    <n v="0"/>
    <n v="2"/>
    <n v="0"/>
    <s v="LT"/>
    <n v="5"/>
    <s v="PASS"/>
    <x v="9"/>
  </r>
  <r>
    <s v="3-7-administered_dose_entry_into_iis_8-14_days_from_admin_date"/>
    <n v="196"/>
    <s v="Valley Urgent Care 516"/>
    <x v="52"/>
    <n v="0"/>
    <n v="2"/>
    <n v="0"/>
    <s v="LT"/>
    <n v="5"/>
    <s v="PASS"/>
    <x v="9"/>
  </r>
  <r>
    <s v="3-8-administered_dose_entry_into_iis_&gt;_14_days_from_admin_date"/>
    <n v="196"/>
    <s v="Valley Urgent Care 516"/>
    <x v="53"/>
    <n v="0"/>
    <n v="2"/>
    <n v="0"/>
    <s v="LT"/>
    <n v="5"/>
    <s v="PASS"/>
    <x v="9"/>
  </r>
  <r>
    <m/>
    <m/>
    <m/>
    <x v="54"/>
    <m/>
    <m/>
    <m/>
    <m/>
    <m/>
    <m/>
    <x v="16"/>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EFD954EE-223C-4074-BF2D-7C736B84AA80}" name="PivotTable2" cacheId="7" applyNumberFormats="0" applyBorderFormats="0" applyFontFormats="0" applyPatternFormats="0" applyAlignmentFormats="0" applyWidthHeightFormats="1" dataCaption="Values" updatedVersion="8" minRefreshableVersion="3" useAutoFormatting="1" rowGrandTotals="0" itemPrintTitles="1" createdVersion="8" indent="0" outline="1" outlineData="1" multipleFieldFilters="0">
  <location ref="A3:A19" firstHeaderRow="1" firstDataRow="1" firstDataCol="1"/>
  <pivotFields count="1">
    <pivotField axis="axisRow" showAll="0">
      <items count="54">
        <item x="1"/>
        <item m="1" x="28"/>
        <item m="1" x="18"/>
        <item m="1" x="21"/>
        <item x="2"/>
        <item m="1" x="35"/>
        <item x="3"/>
        <item m="1" x="33"/>
        <item m="1" x="39"/>
        <item m="1" x="20"/>
        <item x="4"/>
        <item m="1" x="23"/>
        <item m="1" x="41"/>
        <item x="5"/>
        <item m="1" x="49"/>
        <item x="6"/>
        <item m="1" x="44"/>
        <item m="1" x="50"/>
        <item m="1" x="43"/>
        <item m="1" x="27"/>
        <item x="7"/>
        <item x="8"/>
        <item x="9"/>
        <item m="1" x="42"/>
        <item m="1" x="17"/>
        <item m="1" x="19"/>
        <item x="10"/>
        <item m="1" x="29"/>
        <item x="11"/>
        <item m="1" x="51"/>
        <item m="1" x="22"/>
        <item m="1" x="24"/>
        <item x="12"/>
        <item m="1" x="37"/>
        <item x="13"/>
        <item x="0"/>
        <item m="1" x="30"/>
        <item x="14"/>
        <item m="1" x="47"/>
        <item m="1" x="25"/>
        <item m="1" x="40"/>
        <item m="1" x="34"/>
        <item m="1" x="36"/>
        <item m="1" x="32"/>
        <item m="1" x="48"/>
        <item m="1" x="31"/>
        <item m="1" x="26"/>
        <item m="1" x="52"/>
        <item m="1" x="45"/>
        <item m="1" x="38"/>
        <item x="15"/>
        <item h="1" m="1" x="46"/>
        <item h="1" x="16"/>
        <item t="default"/>
      </items>
    </pivotField>
  </pivotFields>
  <rowFields count="1">
    <field x="0"/>
  </rowFields>
  <rowItems count="16">
    <i>
      <x/>
    </i>
    <i>
      <x v="4"/>
    </i>
    <i>
      <x v="6"/>
    </i>
    <i>
      <x v="10"/>
    </i>
    <i>
      <x v="13"/>
    </i>
    <i>
      <x v="15"/>
    </i>
    <i>
      <x v="20"/>
    </i>
    <i>
      <x v="21"/>
    </i>
    <i>
      <x v="22"/>
    </i>
    <i>
      <x v="26"/>
    </i>
    <i>
      <x v="28"/>
    </i>
    <i>
      <x v="32"/>
    </i>
    <i>
      <x v="34"/>
    </i>
    <i>
      <x v="35"/>
    </i>
    <i>
      <x v="37"/>
    </i>
    <i>
      <x v="50"/>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2DA611F6-783C-4C8E-A70C-89453F855632}" name="PivotTable1" cacheId="21" applyNumberFormats="0" applyBorderFormats="0" applyFontFormats="0" applyPatternFormats="0" applyAlignmentFormats="0" applyWidthHeightFormats="1" dataCaption="Values" updatedVersion="8" minRefreshableVersion="3" useAutoFormatting="1" rowGrandTotals="0" colGrandTotals="0" itemPrintTitles="1" createdVersion="8" indent="0" compact="0" compactData="0" multipleFieldFilters="0">
  <location ref="A1:D17" firstHeaderRow="0" firstDataRow="1" firstDataCol="2"/>
  <pivotFields count="11">
    <pivotField dataField="1"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axis="axisRow" compact="0" outline="0" showAll="0" defaultSubtotal="0">
      <items count="55">
        <item h="1" x="34"/>
        <item h="1" x="28"/>
        <item h="1" x="29"/>
        <item h="1" x="33"/>
        <item h="1" x="31"/>
        <item h="1" x="30"/>
        <item h="1" x="32"/>
        <item h="1" x="42"/>
        <item h="1" x="43"/>
        <item h="1" x="40"/>
        <item h="1" x="44"/>
        <item h="1" x="41"/>
        <item h="1" x="25"/>
        <item h="1" x="24"/>
        <item h="1" x="26"/>
        <item h="1" x="27"/>
        <item h="1" x="46"/>
        <item h="1" x="51"/>
        <item h="1" x="52"/>
        <item h="1" x="53"/>
        <item h="1" x="47"/>
        <item h="1" x="48"/>
        <item h="1" x="49"/>
        <item h="1" x="50"/>
        <item h="1" x="15"/>
        <item h="1" x="16"/>
        <item h="1" x="6"/>
        <item h="1" x="9"/>
        <item h="1" x="7"/>
        <item h="1" x="5"/>
        <item h="1" x="8"/>
        <item h="1" x="3"/>
        <item h="1" x="13"/>
        <item h="1" x="11"/>
        <item h="1" x="4"/>
        <item h="1" x="14"/>
        <item h="1" x="0"/>
        <item x="2"/>
        <item h="1" x="1"/>
        <item h="1" x="12"/>
        <item h="1" x="10"/>
        <item h="1" x="17"/>
        <item h="1" x="18"/>
        <item h="1" x="22"/>
        <item h="1" x="23"/>
        <item h="1" x="19"/>
        <item h="1" x="21"/>
        <item h="1" x="20"/>
        <item h="1" x="54"/>
        <item h="1" x="35"/>
        <item h="1" x="36"/>
        <item h="1" x="37"/>
        <item h="1" x="38"/>
        <item h="1" x="39"/>
        <item h="1" x="45"/>
      </items>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dataField="1"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axis="axisRow" compact="0" outline="0" showAll="0">
      <items count="39">
        <item m="1" x="26"/>
        <item m="1" x="18"/>
        <item m="1" x="25"/>
        <item m="1" x="19"/>
        <item x="16"/>
        <item m="1" x="17"/>
        <item m="1" x="22"/>
        <item m="1" x="30"/>
        <item m="1" x="21"/>
        <item m="1" x="28"/>
        <item m="1" x="20"/>
        <item m="1" x="32"/>
        <item m="1" x="33"/>
        <item m="1" x="24"/>
        <item m="1" x="34"/>
        <item m="1" x="35"/>
        <item m="1" x="27"/>
        <item m="1" x="37"/>
        <item m="1" x="36"/>
        <item x="14"/>
        <item m="1" x="23"/>
        <item m="1" x="29"/>
        <item m="1" x="31"/>
        <item x="2"/>
        <item x="0"/>
        <item x="4"/>
        <item x="3"/>
        <item x="8"/>
        <item x="12"/>
        <item x="6"/>
        <item x="10"/>
        <item x="5"/>
        <item x="9"/>
        <item x="1"/>
        <item x="11"/>
        <item x="7"/>
        <item x="15"/>
        <item x="13"/>
        <item t="default"/>
      </items>
      <extLst>
        <ext xmlns:x14="http://schemas.microsoft.com/office/spreadsheetml/2009/9/main" uri="{2946ED86-A175-432a-8AC1-64E0C546D7DE}">
          <x14:pivotField fillDownLabels="1"/>
        </ext>
      </extLst>
    </pivotField>
  </pivotFields>
  <rowFields count="2">
    <field x="3"/>
    <field x="10"/>
  </rowFields>
  <rowItems count="16">
    <i>
      <x v="37"/>
      <x v="19"/>
    </i>
    <i r="1">
      <x v="23"/>
    </i>
    <i r="1">
      <x v="24"/>
    </i>
    <i r="1">
      <x v="25"/>
    </i>
    <i r="1">
      <x v="26"/>
    </i>
    <i r="1">
      <x v="27"/>
    </i>
    <i r="1">
      <x v="28"/>
    </i>
    <i r="1">
      <x v="29"/>
    </i>
    <i r="1">
      <x v="30"/>
    </i>
    <i r="1">
      <x v="31"/>
    </i>
    <i r="1">
      <x v="32"/>
    </i>
    <i r="1">
      <x v="33"/>
    </i>
    <i r="1">
      <x v="34"/>
    </i>
    <i r="1">
      <x v="35"/>
    </i>
    <i r="1">
      <x v="36"/>
    </i>
    <i r="1">
      <x v="37"/>
    </i>
  </rowItems>
  <colFields count="1">
    <field x="-2"/>
  </colFields>
  <colItems count="2">
    <i>
      <x/>
    </i>
    <i i="1">
      <x v="1"/>
    </i>
  </colItems>
  <dataFields count="2">
    <dataField name="Patients" fld="5" baseField="0" baseItem="0" numFmtId="3"/>
    <dataField name="Count of TABLE_ID"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46CFD31C-1DC7-48B8-997B-3DDA77410D66}" name="PivotTable1" cacheId="21" applyNumberFormats="0" applyBorderFormats="0" applyFontFormats="0" applyPatternFormats="0" applyAlignmentFormats="0" applyWidthHeightFormats="1" dataCaption="Values" updatedVersion="8" minRefreshableVersion="3" useAutoFormatting="1" rowGrandTotals="0" itemPrintTitles="1" createdVersion="8" indent="0" compact="0" compactData="0" multipleFieldFilters="0">
  <location ref="A1:D769" firstHeaderRow="0" firstDataRow="1" firstDataCol="2"/>
  <pivotFields count="11">
    <pivotField compact="0" outline="0" showAll="0" defaultSubtota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axis="axisRow" compact="0" outline="0" showAll="0" defaultSubtotal="0">
      <items count="55">
        <item x="15"/>
        <item x="16"/>
        <item x="6"/>
        <item x="9"/>
        <item x="7"/>
        <item x="5"/>
        <item x="8"/>
        <item x="3"/>
        <item x="13"/>
        <item x="11"/>
        <item x="4"/>
        <item x="14"/>
        <item x="0"/>
        <item x="2"/>
        <item x="1"/>
        <item x="12"/>
        <item x="10"/>
        <item h="1" x="54"/>
        <item x="17"/>
        <item x="18"/>
        <item x="19"/>
        <item x="20"/>
        <item x="21"/>
        <item x="22"/>
        <item x="23"/>
        <item x="24"/>
        <item x="25"/>
        <item x="26"/>
        <item x="27"/>
        <item x="28"/>
        <item x="29"/>
        <item x="30"/>
        <item x="31"/>
        <item x="32"/>
        <item x="33"/>
        <item x="34"/>
        <item x="40"/>
        <item x="41"/>
        <item x="42"/>
        <item x="43"/>
        <item x="44"/>
        <item x="46"/>
        <item x="47"/>
        <item x="48"/>
        <item x="49"/>
        <item x="50"/>
        <item x="51"/>
        <item x="52"/>
        <item x="53"/>
        <item h="1" x="35"/>
        <item h="1" x="36"/>
        <item h="1" x="37"/>
        <item h="1" x="38"/>
        <item h="1" x="39"/>
        <item h="1" x="45"/>
      </items>
      <extLst>
        <ext xmlns:x14="http://schemas.microsoft.com/office/spreadsheetml/2009/9/main" uri="{2946ED86-A175-432a-8AC1-64E0C546D7DE}">
          <x14:pivotField fillDownLabels="1"/>
        </ext>
      </extLst>
    </pivotField>
    <pivotField dataField="1" compact="0" outline="0" showAll="0">
      <extLst>
        <ext xmlns:x14="http://schemas.microsoft.com/office/spreadsheetml/2009/9/main" uri="{2946ED86-A175-432a-8AC1-64E0C546D7DE}">
          <x14:pivotField fillDownLabels="1"/>
        </ext>
      </extLst>
    </pivotField>
    <pivotField dataField="1"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axis="axisRow" compact="0" outline="0" showAll="0" defaultSubtotal="0">
      <items count="38">
        <item m="1" x="26"/>
        <item m="1" x="18"/>
        <item m="1" x="25"/>
        <item m="1" x="19"/>
        <item x="16"/>
        <item m="1" x="17"/>
        <item m="1" x="22"/>
        <item m="1" x="30"/>
        <item m="1" x="21"/>
        <item m="1" x="28"/>
        <item m="1" x="20"/>
        <item m="1" x="32"/>
        <item m="1" x="33"/>
        <item m="1" x="24"/>
        <item m="1" x="34"/>
        <item m="1" x="35"/>
        <item m="1" x="27"/>
        <item m="1" x="37"/>
        <item m="1" x="36"/>
        <item x="14"/>
        <item m="1" x="23"/>
        <item m="1" x="29"/>
        <item m="1" x="31"/>
        <item x="2"/>
        <item x="0"/>
        <item x="4"/>
        <item x="3"/>
        <item x="8"/>
        <item x="12"/>
        <item x="6"/>
        <item x="10"/>
        <item x="5"/>
        <item x="9"/>
        <item x="1"/>
        <item x="11"/>
        <item x="7"/>
        <item x="15"/>
        <item x="13"/>
      </items>
      <extLst>
        <ext xmlns:x14="http://schemas.microsoft.com/office/spreadsheetml/2009/9/main" uri="{2946ED86-A175-432a-8AC1-64E0C546D7DE}">
          <x14:pivotField fillDownLabels="1"/>
        </ext>
      </extLst>
    </pivotField>
  </pivotFields>
  <rowFields count="2">
    <field x="3"/>
    <field x="10"/>
  </rowFields>
  <rowItems count="768">
    <i>
      <x/>
      <x v="19"/>
    </i>
    <i r="1">
      <x v="23"/>
    </i>
    <i r="1">
      <x v="24"/>
    </i>
    <i r="1">
      <x v="25"/>
    </i>
    <i r="1">
      <x v="26"/>
    </i>
    <i r="1">
      <x v="27"/>
    </i>
    <i r="1">
      <x v="28"/>
    </i>
    <i r="1">
      <x v="29"/>
    </i>
    <i r="1">
      <x v="30"/>
    </i>
    <i r="1">
      <x v="31"/>
    </i>
    <i r="1">
      <x v="32"/>
    </i>
    <i r="1">
      <x v="33"/>
    </i>
    <i r="1">
      <x v="34"/>
    </i>
    <i r="1">
      <x v="35"/>
    </i>
    <i r="1">
      <x v="36"/>
    </i>
    <i r="1">
      <x v="37"/>
    </i>
    <i>
      <x v="1"/>
      <x v="19"/>
    </i>
    <i r="1">
      <x v="23"/>
    </i>
    <i r="1">
      <x v="24"/>
    </i>
    <i r="1">
      <x v="25"/>
    </i>
    <i r="1">
      <x v="26"/>
    </i>
    <i r="1">
      <x v="27"/>
    </i>
    <i r="1">
      <x v="28"/>
    </i>
    <i r="1">
      <x v="29"/>
    </i>
    <i r="1">
      <x v="30"/>
    </i>
    <i r="1">
      <x v="31"/>
    </i>
    <i r="1">
      <x v="32"/>
    </i>
    <i r="1">
      <x v="33"/>
    </i>
    <i r="1">
      <x v="34"/>
    </i>
    <i r="1">
      <x v="35"/>
    </i>
    <i r="1">
      <x v="36"/>
    </i>
    <i r="1">
      <x v="37"/>
    </i>
    <i>
      <x v="2"/>
      <x v="19"/>
    </i>
    <i r="1">
      <x v="23"/>
    </i>
    <i r="1">
      <x v="24"/>
    </i>
    <i r="1">
      <x v="25"/>
    </i>
    <i r="1">
      <x v="26"/>
    </i>
    <i r="1">
      <x v="27"/>
    </i>
    <i r="1">
      <x v="28"/>
    </i>
    <i r="1">
      <x v="29"/>
    </i>
    <i r="1">
      <x v="30"/>
    </i>
    <i r="1">
      <x v="31"/>
    </i>
    <i r="1">
      <x v="32"/>
    </i>
    <i r="1">
      <x v="33"/>
    </i>
    <i r="1">
      <x v="34"/>
    </i>
    <i r="1">
      <x v="35"/>
    </i>
    <i r="1">
      <x v="36"/>
    </i>
    <i r="1">
      <x v="37"/>
    </i>
    <i>
      <x v="3"/>
      <x v="19"/>
    </i>
    <i r="1">
      <x v="23"/>
    </i>
    <i r="1">
      <x v="24"/>
    </i>
    <i r="1">
      <x v="25"/>
    </i>
    <i r="1">
      <x v="26"/>
    </i>
    <i r="1">
      <x v="27"/>
    </i>
    <i r="1">
      <x v="28"/>
    </i>
    <i r="1">
      <x v="29"/>
    </i>
    <i r="1">
      <x v="30"/>
    </i>
    <i r="1">
      <x v="31"/>
    </i>
    <i r="1">
      <x v="32"/>
    </i>
    <i r="1">
      <x v="33"/>
    </i>
    <i r="1">
      <x v="34"/>
    </i>
    <i r="1">
      <x v="35"/>
    </i>
    <i r="1">
      <x v="36"/>
    </i>
    <i r="1">
      <x v="37"/>
    </i>
    <i>
      <x v="4"/>
      <x v="19"/>
    </i>
    <i r="1">
      <x v="23"/>
    </i>
    <i r="1">
      <x v="24"/>
    </i>
    <i r="1">
      <x v="25"/>
    </i>
    <i r="1">
      <x v="26"/>
    </i>
    <i r="1">
      <x v="27"/>
    </i>
    <i r="1">
      <x v="28"/>
    </i>
    <i r="1">
      <x v="29"/>
    </i>
    <i r="1">
      <x v="30"/>
    </i>
    <i r="1">
      <x v="31"/>
    </i>
    <i r="1">
      <x v="32"/>
    </i>
    <i r="1">
      <x v="33"/>
    </i>
    <i r="1">
      <x v="34"/>
    </i>
    <i r="1">
      <x v="35"/>
    </i>
    <i r="1">
      <x v="36"/>
    </i>
    <i r="1">
      <x v="37"/>
    </i>
    <i>
      <x v="5"/>
      <x v="19"/>
    </i>
    <i r="1">
      <x v="23"/>
    </i>
    <i r="1">
      <x v="24"/>
    </i>
    <i r="1">
      <x v="25"/>
    </i>
    <i r="1">
      <x v="26"/>
    </i>
    <i r="1">
      <x v="27"/>
    </i>
    <i r="1">
      <x v="28"/>
    </i>
    <i r="1">
      <x v="29"/>
    </i>
    <i r="1">
      <x v="30"/>
    </i>
    <i r="1">
      <x v="31"/>
    </i>
    <i r="1">
      <x v="32"/>
    </i>
    <i r="1">
      <x v="33"/>
    </i>
    <i r="1">
      <x v="34"/>
    </i>
    <i r="1">
      <x v="35"/>
    </i>
    <i r="1">
      <x v="36"/>
    </i>
    <i r="1">
      <x v="37"/>
    </i>
    <i>
      <x v="6"/>
      <x v="19"/>
    </i>
    <i r="1">
      <x v="23"/>
    </i>
    <i r="1">
      <x v="24"/>
    </i>
    <i r="1">
      <x v="25"/>
    </i>
    <i r="1">
      <x v="26"/>
    </i>
    <i r="1">
      <x v="27"/>
    </i>
    <i r="1">
      <x v="28"/>
    </i>
    <i r="1">
      <x v="29"/>
    </i>
    <i r="1">
      <x v="30"/>
    </i>
    <i r="1">
      <x v="31"/>
    </i>
    <i r="1">
      <x v="32"/>
    </i>
    <i r="1">
      <x v="33"/>
    </i>
    <i r="1">
      <x v="34"/>
    </i>
    <i r="1">
      <x v="35"/>
    </i>
    <i r="1">
      <x v="36"/>
    </i>
    <i r="1">
      <x v="37"/>
    </i>
    <i>
      <x v="7"/>
      <x v="19"/>
    </i>
    <i r="1">
      <x v="23"/>
    </i>
    <i r="1">
      <x v="24"/>
    </i>
    <i r="1">
      <x v="25"/>
    </i>
    <i r="1">
      <x v="26"/>
    </i>
    <i r="1">
      <x v="27"/>
    </i>
    <i r="1">
      <x v="28"/>
    </i>
    <i r="1">
      <x v="29"/>
    </i>
    <i r="1">
      <x v="30"/>
    </i>
    <i r="1">
      <x v="31"/>
    </i>
    <i r="1">
      <x v="32"/>
    </i>
    <i r="1">
      <x v="33"/>
    </i>
    <i r="1">
      <x v="34"/>
    </i>
    <i r="1">
      <x v="35"/>
    </i>
    <i r="1">
      <x v="36"/>
    </i>
    <i r="1">
      <x v="37"/>
    </i>
    <i>
      <x v="8"/>
      <x v="19"/>
    </i>
    <i r="1">
      <x v="23"/>
    </i>
    <i r="1">
      <x v="24"/>
    </i>
    <i r="1">
      <x v="25"/>
    </i>
    <i r="1">
      <x v="26"/>
    </i>
    <i r="1">
      <x v="27"/>
    </i>
    <i r="1">
      <x v="28"/>
    </i>
    <i r="1">
      <x v="29"/>
    </i>
    <i r="1">
      <x v="30"/>
    </i>
    <i r="1">
      <x v="31"/>
    </i>
    <i r="1">
      <x v="32"/>
    </i>
    <i r="1">
      <x v="33"/>
    </i>
    <i r="1">
      <x v="34"/>
    </i>
    <i r="1">
      <x v="35"/>
    </i>
    <i r="1">
      <x v="36"/>
    </i>
    <i r="1">
      <x v="37"/>
    </i>
    <i>
      <x v="9"/>
      <x v="19"/>
    </i>
    <i r="1">
      <x v="23"/>
    </i>
    <i r="1">
      <x v="24"/>
    </i>
    <i r="1">
      <x v="25"/>
    </i>
    <i r="1">
      <x v="26"/>
    </i>
    <i r="1">
      <x v="27"/>
    </i>
    <i r="1">
      <x v="28"/>
    </i>
    <i r="1">
      <x v="29"/>
    </i>
    <i r="1">
      <x v="30"/>
    </i>
    <i r="1">
      <x v="31"/>
    </i>
    <i r="1">
      <x v="32"/>
    </i>
    <i r="1">
      <x v="33"/>
    </i>
    <i r="1">
      <x v="34"/>
    </i>
    <i r="1">
      <x v="35"/>
    </i>
    <i r="1">
      <x v="36"/>
    </i>
    <i r="1">
      <x v="37"/>
    </i>
    <i>
      <x v="10"/>
      <x v="19"/>
    </i>
    <i r="1">
      <x v="23"/>
    </i>
    <i r="1">
      <x v="24"/>
    </i>
    <i r="1">
      <x v="25"/>
    </i>
    <i r="1">
      <x v="26"/>
    </i>
    <i r="1">
      <x v="27"/>
    </i>
    <i r="1">
      <x v="28"/>
    </i>
    <i r="1">
      <x v="29"/>
    </i>
    <i r="1">
      <x v="30"/>
    </i>
    <i r="1">
      <x v="31"/>
    </i>
    <i r="1">
      <x v="32"/>
    </i>
    <i r="1">
      <x v="33"/>
    </i>
    <i r="1">
      <x v="34"/>
    </i>
    <i r="1">
      <x v="35"/>
    </i>
    <i r="1">
      <x v="36"/>
    </i>
    <i r="1">
      <x v="37"/>
    </i>
    <i>
      <x v="11"/>
      <x v="19"/>
    </i>
    <i r="1">
      <x v="23"/>
    </i>
    <i r="1">
      <x v="24"/>
    </i>
    <i r="1">
      <x v="25"/>
    </i>
    <i r="1">
      <x v="26"/>
    </i>
    <i r="1">
      <x v="27"/>
    </i>
    <i r="1">
      <x v="28"/>
    </i>
    <i r="1">
      <x v="29"/>
    </i>
    <i r="1">
      <x v="30"/>
    </i>
    <i r="1">
      <x v="31"/>
    </i>
    <i r="1">
      <x v="32"/>
    </i>
    <i r="1">
      <x v="33"/>
    </i>
    <i r="1">
      <x v="34"/>
    </i>
    <i r="1">
      <x v="35"/>
    </i>
    <i r="1">
      <x v="36"/>
    </i>
    <i r="1">
      <x v="37"/>
    </i>
    <i>
      <x v="12"/>
      <x v="19"/>
    </i>
    <i r="1">
      <x v="23"/>
    </i>
    <i r="1">
      <x v="24"/>
    </i>
    <i r="1">
      <x v="25"/>
    </i>
    <i r="1">
      <x v="26"/>
    </i>
    <i r="1">
      <x v="27"/>
    </i>
    <i r="1">
      <x v="28"/>
    </i>
    <i r="1">
      <x v="29"/>
    </i>
    <i r="1">
      <x v="30"/>
    </i>
    <i r="1">
      <x v="31"/>
    </i>
    <i r="1">
      <x v="32"/>
    </i>
    <i r="1">
      <x v="33"/>
    </i>
    <i r="1">
      <x v="34"/>
    </i>
    <i r="1">
      <x v="35"/>
    </i>
    <i r="1">
      <x v="36"/>
    </i>
    <i r="1">
      <x v="37"/>
    </i>
    <i>
      <x v="13"/>
      <x v="19"/>
    </i>
    <i r="1">
      <x v="23"/>
    </i>
    <i r="1">
      <x v="24"/>
    </i>
    <i r="1">
      <x v="25"/>
    </i>
    <i r="1">
      <x v="26"/>
    </i>
    <i r="1">
      <x v="27"/>
    </i>
    <i r="1">
      <x v="28"/>
    </i>
    <i r="1">
      <x v="29"/>
    </i>
    <i r="1">
      <x v="30"/>
    </i>
    <i r="1">
      <x v="31"/>
    </i>
    <i r="1">
      <x v="32"/>
    </i>
    <i r="1">
      <x v="33"/>
    </i>
    <i r="1">
      <x v="34"/>
    </i>
    <i r="1">
      <x v="35"/>
    </i>
    <i r="1">
      <x v="36"/>
    </i>
    <i r="1">
      <x v="37"/>
    </i>
    <i>
      <x v="14"/>
      <x v="19"/>
    </i>
    <i r="1">
      <x v="23"/>
    </i>
    <i r="1">
      <x v="24"/>
    </i>
    <i r="1">
      <x v="25"/>
    </i>
    <i r="1">
      <x v="26"/>
    </i>
    <i r="1">
      <x v="27"/>
    </i>
    <i r="1">
      <x v="28"/>
    </i>
    <i r="1">
      <x v="29"/>
    </i>
    <i r="1">
      <x v="30"/>
    </i>
    <i r="1">
      <x v="31"/>
    </i>
    <i r="1">
      <x v="32"/>
    </i>
    <i r="1">
      <x v="33"/>
    </i>
    <i r="1">
      <x v="34"/>
    </i>
    <i r="1">
      <x v="35"/>
    </i>
    <i r="1">
      <x v="36"/>
    </i>
    <i r="1">
      <x v="37"/>
    </i>
    <i>
      <x v="15"/>
      <x v="19"/>
    </i>
    <i r="1">
      <x v="23"/>
    </i>
    <i r="1">
      <x v="24"/>
    </i>
    <i r="1">
      <x v="25"/>
    </i>
    <i r="1">
      <x v="26"/>
    </i>
    <i r="1">
      <x v="27"/>
    </i>
    <i r="1">
      <x v="28"/>
    </i>
    <i r="1">
      <x v="29"/>
    </i>
    <i r="1">
      <x v="30"/>
    </i>
    <i r="1">
      <x v="31"/>
    </i>
    <i r="1">
      <x v="32"/>
    </i>
    <i r="1">
      <x v="33"/>
    </i>
    <i r="1">
      <x v="34"/>
    </i>
    <i r="1">
      <x v="35"/>
    </i>
    <i r="1">
      <x v="36"/>
    </i>
    <i r="1">
      <x v="37"/>
    </i>
    <i>
      <x v="16"/>
      <x v="19"/>
    </i>
    <i r="1">
      <x v="23"/>
    </i>
    <i r="1">
      <x v="24"/>
    </i>
    <i r="1">
      <x v="25"/>
    </i>
    <i r="1">
      <x v="26"/>
    </i>
    <i r="1">
      <x v="27"/>
    </i>
    <i r="1">
      <x v="28"/>
    </i>
    <i r="1">
      <x v="29"/>
    </i>
    <i r="1">
      <x v="30"/>
    </i>
    <i r="1">
      <x v="31"/>
    </i>
    <i r="1">
      <x v="32"/>
    </i>
    <i r="1">
      <x v="33"/>
    </i>
    <i r="1">
      <x v="34"/>
    </i>
    <i r="1">
      <x v="35"/>
    </i>
    <i r="1">
      <x v="36"/>
    </i>
    <i r="1">
      <x v="37"/>
    </i>
    <i>
      <x v="18"/>
      <x v="19"/>
    </i>
    <i r="1">
      <x v="23"/>
    </i>
    <i r="1">
      <x v="24"/>
    </i>
    <i r="1">
      <x v="25"/>
    </i>
    <i r="1">
      <x v="26"/>
    </i>
    <i r="1">
      <x v="27"/>
    </i>
    <i r="1">
      <x v="28"/>
    </i>
    <i r="1">
      <x v="29"/>
    </i>
    <i r="1">
      <x v="30"/>
    </i>
    <i r="1">
      <x v="31"/>
    </i>
    <i r="1">
      <x v="32"/>
    </i>
    <i r="1">
      <x v="33"/>
    </i>
    <i r="1">
      <x v="34"/>
    </i>
    <i r="1">
      <x v="35"/>
    </i>
    <i r="1">
      <x v="36"/>
    </i>
    <i r="1">
      <x v="37"/>
    </i>
    <i>
      <x v="19"/>
      <x v="19"/>
    </i>
    <i r="1">
      <x v="23"/>
    </i>
    <i r="1">
      <x v="24"/>
    </i>
    <i r="1">
      <x v="25"/>
    </i>
    <i r="1">
      <x v="26"/>
    </i>
    <i r="1">
      <x v="27"/>
    </i>
    <i r="1">
      <x v="28"/>
    </i>
    <i r="1">
      <x v="29"/>
    </i>
    <i r="1">
      <x v="30"/>
    </i>
    <i r="1">
      <x v="31"/>
    </i>
    <i r="1">
      <x v="32"/>
    </i>
    <i r="1">
      <x v="33"/>
    </i>
    <i r="1">
      <x v="34"/>
    </i>
    <i r="1">
      <x v="35"/>
    </i>
    <i r="1">
      <x v="36"/>
    </i>
    <i r="1">
      <x v="37"/>
    </i>
    <i>
      <x v="20"/>
      <x v="19"/>
    </i>
    <i r="1">
      <x v="23"/>
    </i>
    <i r="1">
      <x v="24"/>
    </i>
    <i r="1">
      <x v="25"/>
    </i>
    <i r="1">
      <x v="26"/>
    </i>
    <i r="1">
      <x v="27"/>
    </i>
    <i r="1">
      <x v="28"/>
    </i>
    <i r="1">
      <x v="29"/>
    </i>
    <i r="1">
      <x v="30"/>
    </i>
    <i r="1">
      <x v="31"/>
    </i>
    <i r="1">
      <x v="32"/>
    </i>
    <i r="1">
      <x v="33"/>
    </i>
    <i r="1">
      <x v="34"/>
    </i>
    <i r="1">
      <x v="35"/>
    </i>
    <i r="1">
      <x v="36"/>
    </i>
    <i r="1">
      <x v="37"/>
    </i>
    <i>
      <x v="21"/>
      <x v="19"/>
    </i>
    <i r="1">
      <x v="23"/>
    </i>
    <i r="1">
      <x v="24"/>
    </i>
    <i r="1">
      <x v="25"/>
    </i>
    <i r="1">
      <x v="26"/>
    </i>
    <i r="1">
      <x v="27"/>
    </i>
    <i r="1">
      <x v="28"/>
    </i>
    <i r="1">
      <x v="29"/>
    </i>
    <i r="1">
      <x v="30"/>
    </i>
    <i r="1">
      <x v="31"/>
    </i>
    <i r="1">
      <x v="32"/>
    </i>
    <i r="1">
      <x v="33"/>
    </i>
    <i r="1">
      <x v="34"/>
    </i>
    <i r="1">
      <x v="35"/>
    </i>
    <i r="1">
      <x v="36"/>
    </i>
    <i r="1">
      <x v="37"/>
    </i>
    <i>
      <x v="22"/>
      <x v="19"/>
    </i>
    <i r="1">
      <x v="23"/>
    </i>
    <i r="1">
      <x v="24"/>
    </i>
    <i r="1">
      <x v="25"/>
    </i>
    <i r="1">
      <x v="26"/>
    </i>
    <i r="1">
      <x v="27"/>
    </i>
    <i r="1">
      <x v="28"/>
    </i>
    <i r="1">
      <x v="29"/>
    </i>
    <i r="1">
      <x v="30"/>
    </i>
    <i r="1">
      <x v="31"/>
    </i>
    <i r="1">
      <x v="32"/>
    </i>
    <i r="1">
      <x v="33"/>
    </i>
    <i r="1">
      <x v="34"/>
    </i>
    <i r="1">
      <x v="35"/>
    </i>
    <i r="1">
      <x v="36"/>
    </i>
    <i r="1">
      <x v="37"/>
    </i>
    <i>
      <x v="23"/>
      <x v="19"/>
    </i>
    <i r="1">
      <x v="23"/>
    </i>
    <i r="1">
      <x v="24"/>
    </i>
    <i r="1">
      <x v="25"/>
    </i>
    <i r="1">
      <x v="26"/>
    </i>
    <i r="1">
      <x v="27"/>
    </i>
    <i r="1">
      <x v="28"/>
    </i>
    <i r="1">
      <x v="29"/>
    </i>
    <i r="1">
      <x v="30"/>
    </i>
    <i r="1">
      <x v="31"/>
    </i>
    <i r="1">
      <x v="32"/>
    </i>
    <i r="1">
      <x v="33"/>
    </i>
    <i r="1">
      <x v="34"/>
    </i>
    <i r="1">
      <x v="35"/>
    </i>
    <i r="1">
      <x v="36"/>
    </i>
    <i r="1">
      <x v="37"/>
    </i>
    <i>
      <x v="24"/>
      <x v="19"/>
    </i>
    <i r="1">
      <x v="23"/>
    </i>
    <i r="1">
      <x v="24"/>
    </i>
    <i r="1">
      <x v="25"/>
    </i>
    <i r="1">
      <x v="26"/>
    </i>
    <i r="1">
      <x v="27"/>
    </i>
    <i r="1">
      <x v="28"/>
    </i>
    <i r="1">
      <x v="29"/>
    </i>
    <i r="1">
      <x v="30"/>
    </i>
    <i r="1">
      <x v="31"/>
    </i>
    <i r="1">
      <x v="32"/>
    </i>
    <i r="1">
      <x v="33"/>
    </i>
    <i r="1">
      <x v="34"/>
    </i>
    <i r="1">
      <x v="35"/>
    </i>
    <i r="1">
      <x v="36"/>
    </i>
    <i r="1">
      <x v="37"/>
    </i>
    <i>
      <x v="25"/>
      <x v="19"/>
    </i>
    <i r="1">
      <x v="23"/>
    </i>
    <i r="1">
      <x v="24"/>
    </i>
    <i r="1">
      <x v="25"/>
    </i>
    <i r="1">
      <x v="26"/>
    </i>
    <i r="1">
      <x v="27"/>
    </i>
    <i r="1">
      <x v="28"/>
    </i>
    <i r="1">
      <x v="29"/>
    </i>
    <i r="1">
      <x v="30"/>
    </i>
    <i r="1">
      <x v="31"/>
    </i>
    <i r="1">
      <x v="32"/>
    </i>
    <i r="1">
      <x v="33"/>
    </i>
    <i r="1">
      <x v="34"/>
    </i>
    <i r="1">
      <x v="35"/>
    </i>
    <i r="1">
      <x v="36"/>
    </i>
    <i r="1">
      <x v="37"/>
    </i>
    <i>
      <x v="26"/>
      <x v="19"/>
    </i>
    <i r="1">
      <x v="23"/>
    </i>
    <i r="1">
      <x v="24"/>
    </i>
    <i r="1">
      <x v="25"/>
    </i>
    <i r="1">
      <x v="26"/>
    </i>
    <i r="1">
      <x v="27"/>
    </i>
    <i r="1">
      <x v="28"/>
    </i>
    <i r="1">
      <x v="29"/>
    </i>
    <i r="1">
      <x v="30"/>
    </i>
    <i r="1">
      <x v="31"/>
    </i>
    <i r="1">
      <x v="32"/>
    </i>
    <i r="1">
      <x v="33"/>
    </i>
    <i r="1">
      <x v="34"/>
    </i>
    <i r="1">
      <x v="35"/>
    </i>
    <i r="1">
      <x v="36"/>
    </i>
    <i r="1">
      <x v="37"/>
    </i>
    <i>
      <x v="27"/>
      <x v="19"/>
    </i>
    <i r="1">
      <x v="23"/>
    </i>
    <i r="1">
      <x v="24"/>
    </i>
    <i r="1">
      <x v="25"/>
    </i>
    <i r="1">
      <x v="26"/>
    </i>
    <i r="1">
      <x v="27"/>
    </i>
    <i r="1">
      <x v="28"/>
    </i>
    <i r="1">
      <x v="29"/>
    </i>
    <i r="1">
      <x v="30"/>
    </i>
    <i r="1">
      <x v="31"/>
    </i>
    <i r="1">
      <x v="32"/>
    </i>
    <i r="1">
      <x v="33"/>
    </i>
    <i r="1">
      <x v="34"/>
    </i>
    <i r="1">
      <x v="35"/>
    </i>
    <i r="1">
      <x v="36"/>
    </i>
    <i r="1">
      <x v="37"/>
    </i>
    <i>
      <x v="28"/>
      <x v="19"/>
    </i>
    <i r="1">
      <x v="23"/>
    </i>
    <i r="1">
      <x v="24"/>
    </i>
    <i r="1">
      <x v="25"/>
    </i>
    <i r="1">
      <x v="26"/>
    </i>
    <i r="1">
      <x v="27"/>
    </i>
    <i r="1">
      <x v="28"/>
    </i>
    <i r="1">
      <x v="29"/>
    </i>
    <i r="1">
      <x v="30"/>
    </i>
    <i r="1">
      <x v="31"/>
    </i>
    <i r="1">
      <x v="32"/>
    </i>
    <i r="1">
      <x v="33"/>
    </i>
    <i r="1">
      <x v="34"/>
    </i>
    <i r="1">
      <x v="35"/>
    </i>
    <i r="1">
      <x v="36"/>
    </i>
    <i r="1">
      <x v="37"/>
    </i>
    <i>
      <x v="29"/>
      <x v="19"/>
    </i>
    <i r="1">
      <x v="23"/>
    </i>
    <i r="1">
      <x v="24"/>
    </i>
    <i r="1">
      <x v="25"/>
    </i>
    <i r="1">
      <x v="26"/>
    </i>
    <i r="1">
      <x v="27"/>
    </i>
    <i r="1">
      <x v="28"/>
    </i>
    <i r="1">
      <x v="29"/>
    </i>
    <i r="1">
      <x v="30"/>
    </i>
    <i r="1">
      <x v="31"/>
    </i>
    <i r="1">
      <x v="32"/>
    </i>
    <i r="1">
      <x v="33"/>
    </i>
    <i r="1">
      <x v="34"/>
    </i>
    <i r="1">
      <x v="35"/>
    </i>
    <i r="1">
      <x v="36"/>
    </i>
    <i r="1">
      <x v="37"/>
    </i>
    <i>
      <x v="30"/>
      <x v="19"/>
    </i>
    <i r="1">
      <x v="23"/>
    </i>
    <i r="1">
      <x v="24"/>
    </i>
    <i r="1">
      <x v="25"/>
    </i>
    <i r="1">
      <x v="26"/>
    </i>
    <i r="1">
      <x v="27"/>
    </i>
    <i r="1">
      <x v="28"/>
    </i>
    <i r="1">
      <x v="29"/>
    </i>
    <i r="1">
      <x v="30"/>
    </i>
    <i r="1">
      <x v="31"/>
    </i>
    <i r="1">
      <x v="32"/>
    </i>
    <i r="1">
      <x v="33"/>
    </i>
    <i r="1">
      <x v="34"/>
    </i>
    <i r="1">
      <x v="35"/>
    </i>
    <i r="1">
      <x v="36"/>
    </i>
    <i r="1">
      <x v="37"/>
    </i>
    <i>
      <x v="31"/>
      <x v="19"/>
    </i>
    <i r="1">
      <x v="23"/>
    </i>
    <i r="1">
      <x v="24"/>
    </i>
    <i r="1">
      <x v="25"/>
    </i>
    <i r="1">
      <x v="26"/>
    </i>
    <i r="1">
      <x v="27"/>
    </i>
    <i r="1">
      <x v="28"/>
    </i>
    <i r="1">
      <x v="29"/>
    </i>
    <i r="1">
      <x v="30"/>
    </i>
    <i r="1">
      <x v="31"/>
    </i>
    <i r="1">
      <x v="32"/>
    </i>
    <i r="1">
      <x v="33"/>
    </i>
    <i r="1">
      <x v="34"/>
    </i>
    <i r="1">
      <x v="35"/>
    </i>
    <i r="1">
      <x v="36"/>
    </i>
    <i r="1">
      <x v="37"/>
    </i>
    <i>
      <x v="32"/>
      <x v="19"/>
    </i>
    <i r="1">
      <x v="23"/>
    </i>
    <i r="1">
      <x v="24"/>
    </i>
    <i r="1">
      <x v="25"/>
    </i>
    <i r="1">
      <x v="26"/>
    </i>
    <i r="1">
      <x v="27"/>
    </i>
    <i r="1">
      <x v="28"/>
    </i>
    <i r="1">
      <x v="29"/>
    </i>
    <i r="1">
      <x v="30"/>
    </i>
    <i r="1">
      <x v="31"/>
    </i>
    <i r="1">
      <x v="32"/>
    </i>
    <i r="1">
      <x v="33"/>
    </i>
    <i r="1">
      <x v="34"/>
    </i>
    <i r="1">
      <x v="35"/>
    </i>
    <i r="1">
      <x v="36"/>
    </i>
    <i r="1">
      <x v="37"/>
    </i>
    <i>
      <x v="33"/>
      <x v="19"/>
    </i>
    <i r="1">
      <x v="23"/>
    </i>
    <i r="1">
      <x v="24"/>
    </i>
    <i r="1">
      <x v="25"/>
    </i>
    <i r="1">
      <x v="26"/>
    </i>
    <i r="1">
      <x v="27"/>
    </i>
    <i r="1">
      <x v="28"/>
    </i>
    <i r="1">
      <x v="29"/>
    </i>
    <i r="1">
      <x v="30"/>
    </i>
    <i r="1">
      <x v="31"/>
    </i>
    <i r="1">
      <x v="32"/>
    </i>
    <i r="1">
      <x v="33"/>
    </i>
    <i r="1">
      <x v="34"/>
    </i>
    <i r="1">
      <x v="35"/>
    </i>
    <i r="1">
      <x v="36"/>
    </i>
    <i r="1">
      <x v="37"/>
    </i>
    <i>
      <x v="34"/>
      <x v="19"/>
    </i>
    <i r="1">
      <x v="23"/>
    </i>
    <i r="1">
      <x v="24"/>
    </i>
    <i r="1">
      <x v="25"/>
    </i>
    <i r="1">
      <x v="26"/>
    </i>
    <i r="1">
      <x v="27"/>
    </i>
    <i r="1">
      <x v="28"/>
    </i>
    <i r="1">
      <x v="29"/>
    </i>
    <i r="1">
      <x v="30"/>
    </i>
    <i r="1">
      <x v="31"/>
    </i>
    <i r="1">
      <x v="32"/>
    </i>
    <i r="1">
      <x v="33"/>
    </i>
    <i r="1">
      <x v="34"/>
    </i>
    <i r="1">
      <x v="35"/>
    </i>
    <i r="1">
      <x v="36"/>
    </i>
    <i r="1">
      <x v="37"/>
    </i>
    <i>
      <x v="35"/>
      <x v="19"/>
    </i>
    <i r="1">
      <x v="23"/>
    </i>
    <i r="1">
      <x v="24"/>
    </i>
    <i r="1">
      <x v="25"/>
    </i>
    <i r="1">
      <x v="26"/>
    </i>
    <i r="1">
      <x v="27"/>
    </i>
    <i r="1">
      <x v="28"/>
    </i>
    <i r="1">
      <x v="29"/>
    </i>
    <i r="1">
      <x v="30"/>
    </i>
    <i r="1">
      <x v="31"/>
    </i>
    <i r="1">
      <x v="32"/>
    </i>
    <i r="1">
      <x v="33"/>
    </i>
    <i r="1">
      <x v="34"/>
    </i>
    <i r="1">
      <x v="35"/>
    </i>
    <i r="1">
      <x v="36"/>
    </i>
    <i r="1">
      <x v="37"/>
    </i>
    <i>
      <x v="36"/>
      <x v="19"/>
    </i>
    <i r="1">
      <x v="23"/>
    </i>
    <i r="1">
      <x v="24"/>
    </i>
    <i r="1">
      <x v="25"/>
    </i>
    <i r="1">
      <x v="26"/>
    </i>
    <i r="1">
      <x v="27"/>
    </i>
    <i r="1">
      <x v="28"/>
    </i>
    <i r="1">
      <x v="29"/>
    </i>
    <i r="1">
      <x v="30"/>
    </i>
    <i r="1">
      <x v="31"/>
    </i>
    <i r="1">
      <x v="32"/>
    </i>
    <i r="1">
      <x v="33"/>
    </i>
    <i r="1">
      <x v="34"/>
    </i>
    <i r="1">
      <x v="35"/>
    </i>
    <i r="1">
      <x v="36"/>
    </i>
    <i r="1">
      <x v="37"/>
    </i>
    <i>
      <x v="37"/>
      <x v="19"/>
    </i>
    <i r="1">
      <x v="23"/>
    </i>
    <i r="1">
      <x v="24"/>
    </i>
    <i r="1">
      <x v="25"/>
    </i>
    <i r="1">
      <x v="26"/>
    </i>
    <i r="1">
      <x v="27"/>
    </i>
    <i r="1">
      <x v="28"/>
    </i>
    <i r="1">
      <x v="29"/>
    </i>
    <i r="1">
      <x v="30"/>
    </i>
    <i r="1">
      <x v="31"/>
    </i>
    <i r="1">
      <x v="32"/>
    </i>
    <i r="1">
      <x v="33"/>
    </i>
    <i r="1">
      <x v="34"/>
    </i>
    <i r="1">
      <x v="35"/>
    </i>
    <i r="1">
      <x v="36"/>
    </i>
    <i r="1">
      <x v="37"/>
    </i>
    <i>
      <x v="38"/>
      <x v="19"/>
    </i>
    <i r="1">
      <x v="23"/>
    </i>
    <i r="1">
      <x v="24"/>
    </i>
    <i r="1">
      <x v="25"/>
    </i>
    <i r="1">
      <x v="26"/>
    </i>
    <i r="1">
      <x v="27"/>
    </i>
    <i r="1">
      <x v="28"/>
    </i>
    <i r="1">
      <x v="29"/>
    </i>
    <i r="1">
      <x v="30"/>
    </i>
    <i r="1">
      <x v="31"/>
    </i>
    <i r="1">
      <x v="32"/>
    </i>
    <i r="1">
      <x v="33"/>
    </i>
    <i r="1">
      <x v="34"/>
    </i>
    <i r="1">
      <x v="35"/>
    </i>
    <i r="1">
      <x v="36"/>
    </i>
    <i r="1">
      <x v="37"/>
    </i>
    <i>
      <x v="39"/>
      <x v="19"/>
    </i>
    <i r="1">
      <x v="23"/>
    </i>
    <i r="1">
      <x v="24"/>
    </i>
    <i r="1">
      <x v="25"/>
    </i>
    <i r="1">
      <x v="26"/>
    </i>
    <i r="1">
      <x v="27"/>
    </i>
    <i r="1">
      <x v="28"/>
    </i>
    <i r="1">
      <x v="29"/>
    </i>
    <i r="1">
      <x v="30"/>
    </i>
    <i r="1">
      <x v="31"/>
    </i>
    <i r="1">
      <x v="32"/>
    </i>
    <i r="1">
      <x v="33"/>
    </i>
    <i r="1">
      <x v="34"/>
    </i>
    <i r="1">
      <x v="35"/>
    </i>
    <i r="1">
      <x v="36"/>
    </i>
    <i r="1">
      <x v="37"/>
    </i>
    <i>
      <x v="40"/>
      <x v="19"/>
    </i>
    <i r="1">
      <x v="23"/>
    </i>
    <i r="1">
      <x v="24"/>
    </i>
    <i r="1">
      <x v="25"/>
    </i>
    <i r="1">
      <x v="26"/>
    </i>
    <i r="1">
      <x v="27"/>
    </i>
    <i r="1">
      <x v="28"/>
    </i>
    <i r="1">
      <x v="29"/>
    </i>
    <i r="1">
      <x v="30"/>
    </i>
    <i r="1">
      <x v="31"/>
    </i>
    <i r="1">
      <x v="32"/>
    </i>
    <i r="1">
      <x v="33"/>
    </i>
    <i r="1">
      <x v="34"/>
    </i>
    <i r="1">
      <x v="35"/>
    </i>
    <i r="1">
      <x v="36"/>
    </i>
    <i r="1">
      <x v="37"/>
    </i>
    <i>
      <x v="41"/>
      <x v="19"/>
    </i>
    <i r="1">
      <x v="23"/>
    </i>
    <i r="1">
      <x v="24"/>
    </i>
    <i r="1">
      <x v="25"/>
    </i>
    <i r="1">
      <x v="26"/>
    </i>
    <i r="1">
      <x v="27"/>
    </i>
    <i r="1">
      <x v="28"/>
    </i>
    <i r="1">
      <x v="29"/>
    </i>
    <i r="1">
      <x v="30"/>
    </i>
    <i r="1">
      <x v="31"/>
    </i>
    <i r="1">
      <x v="32"/>
    </i>
    <i r="1">
      <x v="33"/>
    </i>
    <i r="1">
      <x v="34"/>
    </i>
    <i r="1">
      <x v="35"/>
    </i>
    <i r="1">
      <x v="36"/>
    </i>
    <i r="1">
      <x v="37"/>
    </i>
    <i>
      <x v="42"/>
      <x v="19"/>
    </i>
    <i r="1">
      <x v="23"/>
    </i>
    <i r="1">
      <x v="24"/>
    </i>
    <i r="1">
      <x v="25"/>
    </i>
    <i r="1">
      <x v="26"/>
    </i>
    <i r="1">
      <x v="27"/>
    </i>
    <i r="1">
      <x v="28"/>
    </i>
    <i r="1">
      <x v="29"/>
    </i>
    <i r="1">
      <x v="30"/>
    </i>
    <i r="1">
      <x v="31"/>
    </i>
    <i r="1">
      <x v="32"/>
    </i>
    <i r="1">
      <x v="33"/>
    </i>
    <i r="1">
      <x v="34"/>
    </i>
    <i r="1">
      <x v="35"/>
    </i>
    <i r="1">
      <x v="36"/>
    </i>
    <i r="1">
      <x v="37"/>
    </i>
    <i>
      <x v="43"/>
      <x v="19"/>
    </i>
    <i r="1">
      <x v="23"/>
    </i>
    <i r="1">
      <x v="24"/>
    </i>
    <i r="1">
      <x v="25"/>
    </i>
    <i r="1">
      <x v="26"/>
    </i>
    <i r="1">
      <x v="27"/>
    </i>
    <i r="1">
      <x v="28"/>
    </i>
    <i r="1">
      <x v="29"/>
    </i>
    <i r="1">
      <x v="30"/>
    </i>
    <i r="1">
      <x v="31"/>
    </i>
    <i r="1">
      <x v="32"/>
    </i>
    <i r="1">
      <x v="33"/>
    </i>
    <i r="1">
      <x v="34"/>
    </i>
    <i r="1">
      <x v="35"/>
    </i>
    <i r="1">
      <x v="36"/>
    </i>
    <i r="1">
      <x v="37"/>
    </i>
    <i>
      <x v="44"/>
      <x v="19"/>
    </i>
    <i r="1">
      <x v="23"/>
    </i>
    <i r="1">
      <x v="24"/>
    </i>
    <i r="1">
      <x v="25"/>
    </i>
    <i r="1">
      <x v="26"/>
    </i>
    <i r="1">
      <x v="27"/>
    </i>
    <i r="1">
      <x v="28"/>
    </i>
    <i r="1">
      <x v="29"/>
    </i>
    <i r="1">
      <x v="30"/>
    </i>
    <i r="1">
      <x v="31"/>
    </i>
    <i r="1">
      <x v="32"/>
    </i>
    <i r="1">
      <x v="33"/>
    </i>
    <i r="1">
      <x v="34"/>
    </i>
    <i r="1">
      <x v="35"/>
    </i>
    <i r="1">
      <x v="36"/>
    </i>
    <i r="1">
      <x v="37"/>
    </i>
    <i>
      <x v="45"/>
      <x v="19"/>
    </i>
    <i r="1">
      <x v="23"/>
    </i>
    <i r="1">
      <x v="24"/>
    </i>
    <i r="1">
      <x v="25"/>
    </i>
    <i r="1">
      <x v="26"/>
    </i>
    <i r="1">
      <x v="27"/>
    </i>
    <i r="1">
      <x v="28"/>
    </i>
    <i r="1">
      <x v="29"/>
    </i>
    <i r="1">
      <x v="30"/>
    </i>
    <i r="1">
      <x v="31"/>
    </i>
    <i r="1">
      <x v="32"/>
    </i>
    <i r="1">
      <x v="33"/>
    </i>
    <i r="1">
      <x v="34"/>
    </i>
    <i r="1">
      <x v="35"/>
    </i>
    <i r="1">
      <x v="36"/>
    </i>
    <i r="1">
      <x v="37"/>
    </i>
    <i>
      <x v="46"/>
      <x v="19"/>
    </i>
    <i r="1">
      <x v="23"/>
    </i>
    <i r="1">
      <x v="24"/>
    </i>
    <i r="1">
      <x v="25"/>
    </i>
    <i r="1">
      <x v="26"/>
    </i>
    <i r="1">
      <x v="27"/>
    </i>
    <i r="1">
      <x v="28"/>
    </i>
    <i r="1">
      <x v="29"/>
    </i>
    <i r="1">
      <x v="30"/>
    </i>
    <i r="1">
      <x v="31"/>
    </i>
    <i r="1">
      <x v="32"/>
    </i>
    <i r="1">
      <x v="33"/>
    </i>
    <i r="1">
      <x v="34"/>
    </i>
    <i r="1">
      <x v="35"/>
    </i>
    <i r="1">
      <x v="36"/>
    </i>
    <i r="1">
      <x v="37"/>
    </i>
    <i>
      <x v="47"/>
      <x v="19"/>
    </i>
    <i r="1">
      <x v="23"/>
    </i>
    <i r="1">
      <x v="24"/>
    </i>
    <i r="1">
      <x v="25"/>
    </i>
    <i r="1">
      <x v="26"/>
    </i>
    <i r="1">
      <x v="27"/>
    </i>
    <i r="1">
      <x v="28"/>
    </i>
    <i r="1">
      <x v="29"/>
    </i>
    <i r="1">
      <x v="30"/>
    </i>
    <i r="1">
      <x v="31"/>
    </i>
    <i r="1">
      <x v="32"/>
    </i>
    <i r="1">
      <x v="33"/>
    </i>
    <i r="1">
      <x v="34"/>
    </i>
    <i r="1">
      <x v="35"/>
    </i>
    <i r="1">
      <x v="36"/>
    </i>
    <i r="1">
      <x v="37"/>
    </i>
    <i>
      <x v="48"/>
      <x v="19"/>
    </i>
    <i r="1">
      <x v="23"/>
    </i>
    <i r="1">
      <x v="24"/>
    </i>
    <i r="1">
      <x v="25"/>
    </i>
    <i r="1">
      <x v="26"/>
    </i>
    <i r="1">
      <x v="27"/>
    </i>
    <i r="1">
      <x v="28"/>
    </i>
    <i r="1">
      <x v="29"/>
    </i>
    <i r="1">
      <x v="30"/>
    </i>
    <i r="1">
      <x v="31"/>
    </i>
    <i r="1">
      <x v="32"/>
    </i>
    <i r="1">
      <x v="33"/>
    </i>
    <i r="1">
      <x v="34"/>
    </i>
    <i r="1">
      <x v="35"/>
    </i>
    <i r="1">
      <x v="36"/>
    </i>
    <i r="1">
      <x v="37"/>
    </i>
  </rowItems>
  <colFields count="1">
    <field x="-2"/>
  </colFields>
  <colItems count="2">
    <i>
      <x/>
    </i>
    <i i="1">
      <x v="1"/>
    </i>
  </colItems>
  <dataFields count="2">
    <dataField name="Sum of NUMERATOR" fld="4" baseField="0" baseItem="0"/>
    <dataField name="Sum of DENOMINATOR" fld="5"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BEA26CCD-DBB4-4BC1-B790-C78136AAC4F8}" name="PivotTable1" cacheId="16" applyNumberFormats="0" applyBorderFormats="0" applyFontFormats="0" applyPatternFormats="0" applyAlignmentFormats="0" applyWidthHeightFormats="1" dataCaption="Values" updatedVersion="8" minRefreshableVersion="3" useAutoFormatting="1" rowGrandTotals="0" colGrandTotals="0" itemPrintTitles="1" createdVersion="8" indent="0" outline="1" outlineData="1" multipleFieldFilters="0">
  <location ref="A3:AW20" firstHeaderRow="1" firstDataRow="2" firstDataCol="1"/>
  <pivotFields count="7">
    <pivotField axis="axisCol" showAll="0">
      <items count="51">
        <item x="12"/>
        <item x="14"/>
        <item x="13"/>
        <item x="7"/>
        <item x="10"/>
        <item x="5"/>
        <item x="2"/>
        <item x="4"/>
        <item x="6"/>
        <item x="3"/>
        <item x="16"/>
        <item x="9"/>
        <item x="15"/>
        <item x="8"/>
        <item x="11"/>
        <item x="0"/>
        <item x="1"/>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9"/>
        <item x="48"/>
        <item t="default"/>
      </items>
    </pivotField>
    <pivotField showAll="0"/>
    <pivotField axis="axisRow" showAll="0">
      <items count="19">
        <item h="1" x="17"/>
        <item x="0"/>
        <item h="1" x="16"/>
        <item x="1"/>
        <item x="2"/>
        <item x="3"/>
        <item x="4"/>
        <item x="5"/>
        <item x="6"/>
        <item x="7"/>
        <item x="8"/>
        <item x="9"/>
        <item x="10"/>
        <item x="11"/>
        <item x="12"/>
        <item x="13"/>
        <item x="14"/>
        <item x="15"/>
        <item t="default"/>
      </items>
    </pivotField>
    <pivotField showAll="0"/>
    <pivotField showAll="0"/>
    <pivotField showAll="0"/>
    <pivotField dataField="1" showAll="0"/>
  </pivotFields>
  <rowFields count="1">
    <field x="2"/>
  </rowFields>
  <rowItems count="16">
    <i>
      <x v="1"/>
    </i>
    <i>
      <x v="3"/>
    </i>
    <i>
      <x v="4"/>
    </i>
    <i>
      <x v="5"/>
    </i>
    <i>
      <x v="6"/>
    </i>
    <i>
      <x v="7"/>
    </i>
    <i>
      <x v="8"/>
    </i>
    <i>
      <x v="9"/>
    </i>
    <i>
      <x v="10"/>
    </i>
    <i>
      <x v="11"/>
    </i>
    <i>
      <x v="12"/>
    </i>
    <i>
      <x v="13"/>
    </i>
    <i>
      <x v="14"/>
    </i>
    <i>
      <x v="15"/>
    </i>
    <i>
      <x v="16"/>
    </i>
    <i>
      <x v="17"/>
    </i>
  </rowItems>
  <colFields count="1">
    <field x="0"/>
  </colFields>
  <colItems count="48">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colItems>
  <dataFields count="1">
    <dataField name="Sum of Rate" fld="6" baseField="2" baseItem="0" numFmtId="1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04FE225D-12A4-406A-9263-8C61DCBCE695}" name="PivotTable2" cacheId="11" applyNumberFormats="0" applyBorderFormats="0" applyFontFormats="0" applyPatternFormats="0" applyAlignmentFormats="0" applyWidthHeightFormats="1" dataCaption="Values" updatedVersion="8" minRefreshableVersion="3" useAutoFormatting="1" rowGrandTotals="0" colGrandTotals="0" itemPrintTitles="1" createdVersion="8" indent="0" outline="1" outlineData="1" multipleFieldFilters="0">
  <location ref="A3:B19" firstHeaderRow="1" firstDataRow="1" firstDataCol="1"/>
  <pivotFields count="17">
    <pivotField showAll="0"/>
    <pivotField axis="axisRow" showAll="0" sortType="ascending">
      <items count="19">
        <item h="1" x="16"/>
        <item x="3"/>
        <item x="7"/>
        <item x="2"/>
        <item x="15"/>
        <item x="9"/>
        <item x="4"/>
        <item x="12"/>
        <item x="5"/>
        <item x="14"/>
        <item x="10"/>
        <item x="8"/>
        <item x="1"/>
        <item x="13"/>
        <item x="0"/>
        <item x="6"/>
        <item x="11"/>
        <item h="1" x="17"/>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s>
  <rowFields count="1">
    <field x="1"/>
  </rowFields>
  <rowItems count="16">
    <i>
      <x v="1"/>
    </i>
    <i>
      <x v="2"/>
    </i>
    <i>
      <x v="3"/>
    </i>
    <i>
      <x v="4"/>
    </i>
    <i>
      <x v="5"/>
    </i>
    <i>
      <x v="6"/>
    </i>
    <i>
      <x v="7"/>
    </i>
    <i>
      <x v="8"/>
    </i>
    <i>
      <x v="9"/>
    </i>
    <i>
      <x v="10"/>
    </i>
    <i>
      <x v="11"/>
    </i>
    <i>
      <x v="12"/>
    </i>
    <i>
      <x v="13"/>
    </i>
    <i>
      <x v="14"/>
    </i>
    <i>
      <x v="15"/>
    </i>
    <i>
      <x v="16"/>
    </i>
  </rowItems>
  <colItems count="1">
    <i/>
  </colItems>
  <dataFields count="1">
    <dataField name="Sum of Awarded Points" fld="16"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93F89D89-0615-4DD4-8298-4145662F91E3}" name="PivotTable1" cacheId="21" applyNumberFormats="0" applyBorderFormats="0" applyFontFormats="0" applyPatternFormats="0" applyAlignmentFormats="0" applyWidthHeightFormats="1" dataCaption="Values" updatedVersion="8" minRefreshableVersion="3" useAutoFormatting="1" rowGrandTotals="0" itemPrintTitles="1" createdVersion="8" indent="0" compact="0" compactData="0" multipleFieldFilters="0">
  <location ref="A3:C51" firstHeaderRow="0" firstDataRow="1" firstDataCol="1"/>
  <pivotFields count="11">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axis="axisRow" compact="0" outline="0" showAll="0">
      <items count="56">
        <item x="34"/>
        <item x="28"/>
        <item x="29"/>
        <item x="33"/>
        <item x="31"/>
        <item x="30"/>
        <item x="32"/>
        <item x="42"/>
        <item x="43"/>
        <item x="40"/>
        <item x="44"/>
        <item x="41"/>
        <item x="25"/>
        <item x="24"/>
        <item x="26"/>
        <item x="27"/>
        <item x="46"/>
        <item x="51"/>
        <item x="52"/>
        <item x="53"/>
        <item x="47"/>
        <item x="48"/>
        <item x="49"/>
        <item x="50"/>
        <item x="15"/>
        <item x="16"/>
        <item x="6"/>
        <item x="9"/>
        <item x="7"/>
        <item x="5"/>
        <item x="8"/>
        <item x="3"/>
        <item x="13"/>
        <item x="11"/>
        <item x="4"/>
        <item x="14"/>
        <item x="0"/>
        <item x="2"/>
        <item x="1"/>
        <item x="12"/>
        <item x="10"/>
        <item x="17"/>
        <item x="18"/>
        <item x="22"/>
        <item x="23"/>
        <item x="19"/>
        <item x="21"/>
        <item x="20"/>
        <item h="1" x="54"/>
        <item h="1" x="35"/>
        <item h="1" x="36"/>
        <item h="1" x="37"/>
        <item h="1" x="38"/>
        <item h="1" x="39"/>
        <item h="1" x="45"/>
        <item t="default"/>
      </items>
      <extLst>
        <ext xmlns:x14="http://schemas.microsoft.com/office/spreadsheetml/2009/9/main" uri="{2946ED86-A175-432a-8AC1-64E0C546D7DE}">
          <x14:pivotField fillDownLabels="1"/>
        </ext>
      </extLst>
    </pivotField>
    <pivotField dataField="1" compact="0" outline="0" showAll="0">
      <extLst>
        <ext xmlns:x14="http://schemas.microsoft.com/office/spreadsheetml/2009/9/main" uri="{2946ED86-A175-432a-8AC1-64E0C546D7DE}">
          <x14:pivotField fillDownLabels="1"/>
        </ext>
      </extLst>
    </pivotField>
    <pivotField dataField="1"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s>
  <rowFields count="1">
    <field x="3"/>
  </rowFields>
  <rowItems count="48">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rowItems>
  <colFields count="1">
    <field x="-2"/>
  </colFields>
  <colItems count="2">
    <i>
      <x/>
    </i>
    <i i="1">
      <x v="1"/>
    </i>
  </colItems>
  <dataFields count="2">
    <dataField name="Sum of NUMERATOR" fld="4" baseField="0" baseItem="0"/>
    <dataField name="Sum of DENOMINATOR" fld="5"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D2D5543-4653-46CA-A7FC-38363CC1762A}" name="Table1" displayName="Table1" ref="A1:X56" totalsRowShown="0">
  <tableColumns count="24">
    <tableColumn id="6" xr3:uid="{31C2F53B-14B0-4F3C-8ADA-921DD9D1508A}" name="measure_code_dec"/>
    <tableColumn id="23" xr3:uid="{14EBEEFF-9C01-4738-92FA-9A26E4E73F08}" name="lz_measure_code1" dataDxfId="7">
      <calculatedColumnFormula>Table1[[#This Row],[lz_measure_code2]]</calculatedColumnFormula>
    </tableColumn>
    <tableColumn id="5" xr3:uid="{79EE5046-D53F-4DC7-9BB6-85E18739CFF1}" name="measure_label" dataDxfId="6"/>
    <tableColumn id="2" xr3:uid="{6A0FD97B-664F-47B1-959A-B9248A4F70D1}" name="measure_type"/>
    <tableColumn id="3" xr3:uid="{6007A135-58FD-4ED7-A503-4AFF14DEB4E0}" name="type_code"/>
    <tableColumn id="15" xr3:uid="{73588716-6D50-4DBC-BD9F-AC5F9C99065D}" name="Assessment?"/>
    <tableColumn id="24" xr3:uid="{AD69BEAE-E766-4E79-9357-48B07921038B}" name="Proposed Validation"/>
    <tableColumn id="21" xr3:uid="{25402C33-612E-45A9-A518-8E6591496B7F}" name="Validation - basic"/>
    <tableColumn id="22" xr3:uid="{D69C0472-570D-4E78-A44C-768F8BC522FB}" name="Proposed Validation - complete"/>
    <tableColumn id="1" xr3:uid="{AFFA7C3D-E465-444A-B63B-EFC2DCB46BC3}" name="dar_measure"/>
    <tableColumn id="12" xr3:uid="{37787628-BDEE-44A3-84D7-8F99F722D1FA}" name="mqe_detection"/>
    <tableColumn id="4" xr3:uid="{445276C4-324A-49DF-8A66-84B253963B47}" name="lz_measure_code2"/>
    <tableColumn id="7" xr3:uid="{FDBA6AAE-F782-4FA3-8EE9-2E1B3F465E45}" name="measure_code"/>
    <tableColumn id="14" xr3:uid="{027B63A4-11C0-4443-BD27-B0D297B4812E}" name="table_id_short" dataDxfId="5">
      <calculatedColumnFormula>SUBSTITUTE(Table1[[#This Row],[measure_code]],".","-")</calculatedColumnFormula>
    </tableColumn>
    <tableColumn id="8" xr3:uid="{B1C07B5C-795D-43BE-8A3D-0C6EC98098B1}" name="table_description"/>
    <tableColumn id="18" xr3:uid="{EF9B81CC-805B-4BE3-B132-5A8907FC6AEA}" name="table_id" dataDxfId="4"/>
    <tableColumn id="9" xr3:uid="{33A90B02-F456-4EB6-8988-99B62CA27135}" name="Type"/>
    <tableColumn id="19" xr3:uid="{11FF9EF4-2CA4-475C-96E7-3A5142D0E01A}" name="Level"/>
    <tableColumn id="10" xr3:uid="{961D6F54-FB0E-4BA9-BC66-70B6F62CA09A}" name="Measure Group"/>
    <tableColumn id="11" xr3:uid="{C2C66622-A6D4-49A9-818E-22C11A0C34F6}" name="Threshold"/>
    <tableColumn id="20" xr3:uid="{38B3A15F-3B00-4E54-85E3-A446A5BB4CBD}" name="short threshold"/>
    <tableColumn id="16" xr3:uid="{EE017871-A73A-4DD5-89F3-ECC81D5C902D}" name="Threshold Type" dataDxfId="3"/>
    <tableColumn id="17" xr3:uid="{7411A269-322C-4553-A4F8-C623594FB3B6}" name="Threshold Value" dataDxfId="2"/>
    <tableColumn id="13" xr3:uid="{27FBF916-D075-44D8-92BD-94060EEC7EFB}" name="Description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ivotTable" Target="../pivotTables/pivotTable5.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ivotTable" Target="../pivotTables/pivotTable6.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4.bin"/></Relationships>
</file>

<file path=xl/worksheets/_rels/sheet1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lucid.app/lucidchart/02c8c2a2-2bf8-436e-9a6a-676a8afb94ea/edit?invitationId=inv_59ba74fc-04d3-4bfa-be71-3bfa706049fe&amp;page=enoyx_.xNvW1" TargetMode="External"/><Relationship Id="rId1" Type="http://schemas.openxmlformats.org/officeDocument/2006/relationships/hyperlink" Target="https://lucid.app/lucidchart/053e0686-6f30-4962-a77f-af1fbb41f72c/edit?beaconFlowId=B31541C8270E8B92&amp;invitationId=inv_5111170d-f62a-4f34-9fb2-59aa90e02449&amp;page=m-5o7ONTd-nK" TargetMode="External"/></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3.bin"/><Relationship Id="rId1" Type="http://schemas.openxmlformats.org/officeDocument/2006/relationships/pivotTable" Target="../pivotTables/pivotTable2.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ivotTable" Target="../pivotTables/pivotTable3.xml"/></Relationships>
</file>

<file path=xl/worksheets/_rels/sheet9.xml.rels><?xml version="1.0" encoding="UTF-8" standalone="yes"?>
<Relationships xmlns="http://schemas.openxmlformats.org/package/2006/relationships"><Relationship Id="rId1" Type="http://schemas.openxmlformats.org/officeDocument/2006/relationships/pivotTable" Target="../pivotTables/pivot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4A77E-5E54-4A4A-B5D7-CCC6AD69B46F}">
  <sheetPr>
    <tabColor theme="1"/>
  </sheetPr>
  <dimension ref="A1:C14"/>
  <sheetViews>
    <sheetView showGridLines="0" tabSelected="1" workbookViewId="0"/>
  </sheetViews>
  <sheetFormatPr defaultRowHeight="15" x14ac:dyDescent="0.25"/>
  <cols>
    <col min="1" max="1" width="24.140625" customWidth="1"/>
    <col min="2" max="2" width="76.5703125" style="32" customWidth="1"/>
    <col min="3" max="3" width="65.140625" style="32" customWidth="1"/>
  </cols>
  <sheetData>
    <row r="1" spans="1:3" x14ac:dyDescent="0.25">
      <c r="A1" s="4" t="s">
        <v>0</v>
      </c>
      <c r="B1" s="31" t="s">
        <v>1</v>
      </c>
      <c r="C1" s="31" t="s">
        <v>2</v>
      </c>
    </row>
    <row r="2" spans="1:3" x14ac:dyDescent="0.25">
      <c r="A2" s="10" t="s">
        <v>3</v>
      </c>
      <c r="B2" s="9" t="s">
        <v>4</v>
      </c>
      <c r="C2" s="9" t="s">
        <v>5</v>
      </c>
    </row>
    <row r="3" spans="1:3" ht="45" x14ac:dyDescent="0.25">
      <c r="A3" s="10" t="s">
        <v>6</v>
      </c>
      <c r="B3" s="9" t="s">
        <v>7</v>
      </c>
      <c r="C3" s="9" t="s">
        <v>8</v>
      </c>
    </row>
    <row r="4" spans="1:3" ht="75" x14ac:dyDescent="0.25">
      <c r="A4" s="10" t="s">
        <v>9</v>
      </c>
      <c r="B4" s="9" t="s">
        <v>10</v>
      </c>
      <c r="C4" s="9" t="s">
        <v>11</v>
      </c>
    </row>
    <row r="5" spans="1:3" x14ac:dyDescent="0.25">
      <c r="A5" s="10" t="s">
        <v>12</v>
      </c>
      <c r="B5" s="9" t="s">
        <v>13</v>
      </c>
      <c r="C5" s="9" t="s">
        <v>14</v>
      </c>
    </row>
    <row r="6" spans="1:3" ht="180" x14ac:dyDescent="0.25">
      <c r="A6" s="10" t="s">
        <v>15</v>
      </c>
      <c r="B6" s="9" t="s">
        <v>16</v>
      </c>
      <c r="C6" s="9" t="s">
        <v>17</v>
      </c>
    </row>
    <row r="7" spans="1:3" ht="30" x14ac:dyDescent="0.25">
      <c r="A7" s="10" t="s">
        <v>18</v>
      </c>
      <c r="B7" s="9" t="s">
        <v>19</v>
      </c>
      <c r="C7" s="9" t="s">
        <v>20</v>
      </c>
    </row>
    <row r="8" spans="1:3" ht="30" x14ac:dyDescent="0.25">
      <c r="A8" s="10" t="s">
        <v>21</v>
      </c>
      <c r="B8" s="9" t="s">
        <v>22</v>
      </c>
      <c r="C8" s="9" t="s">
        <v>23</v>
      </c>
    </row>
    <row r="9" spans="1:3" x14ac:dyDescent="0.25">
      <c r="A9" s="10" t="s">
        <v>0</v>
      </c>
      <c r="B9" s="9" t="s">
        <v>24</v>
      </c>
      <c r="C9" s="9" t="s">
        <v>25</v>
      </c>
    </row>
    <row r="10" spans="1:3" ht="30" x14ac:dyDescent="0.25">
      <c r="A10" s="10" t="s">
        <v>26</v>
      </c>
      <c r="B10" s="9" t="s">
        <v>27</v>
      </c>
      <c r="C10" s="9" t="s">
        <v>28</v>
      </c>
    </row>
    <row r="11" spans="1:3" x14ac:dyDescent="0.25">
      <c r="A11" s="10" t="s">
        <v>29</v>
      </c>
      <c r="B11" s="9" t="s">
        <v>30</v>
      </c>
      <c r="C11" s="9"/>
    </row>
    <row r="12" spans="1:3" ht="30" x14ac:dyDescent="0.25">
      <c r="A12" s="10" t="s">
        <v>31</v>
      </c>
      <c r="B12" s="9" t="s">
        <v>32</v>
      </c>
      <c r="C12" s="9" t="s">
        <v>33</v>
      </c>
    </row>
    <row r="13" spans="1:3" ht="30" x14ac:dyDescent="0.25">
      <c r="A13" s="10" t="s">
        <v>34</v>
      </c>
      <c r="B13" s="9" t="s">
        <v>35</v>
      </c>
      <c r="C13" s="9" t="s">
        <v>36</v>
      </c>
    </row>
    <row r="14" spans="1:3" x14ac:dyDescent="0.25">
      <c r="A14" s="10" t="s">
        <v>37</v>
      </c>
      <c r="B14" s="9" t="s">
        <v>38</v>
      </c>
      <c r="C14" s="9" t="s">
        <v>5</v>
      </c>
    </row>
  </sheetData>
  <hyperlinks>
    <hyperlink ref="A2" location="'Process Diagram'!A1" display="Process Diagram" xr:uid="{5BABDA5F-BCBC-4415-8B97-AB3535A6899D}"/>
    <hyperlink ref="A3" location="'Provider-EHR crosswalk'!A1" display="Provider-EHR crosswalk" xr:uid="{19C13C4E-40E1-4D7F-9B06-23E99EABCC6E}"/>
    <hyperlink ref="A4" location="'DAR Reporting Groups'!A1" display="DAR Reporting Groups" xr:uid="{80C58BCC-06B0-49DA-BF3E-DBD059B520FB}"/>
    <hyperlink ref="A6" location="'Provider Rates'!A1" display="Exported qDAR Data" xr:uid="{651AB82D-BA88-4E07-B72D-3BCD8CB8397B}"/>
    <hyperlink ref="A8" location="'Rate Calculations'!A1" display="Rate Calculations" xr:uid="{39959181-32D8-4DB4-90A5-19A805082985}"/>
    <hyperlink ref="A14" location="Measures!A1" display="Measures" xr:uid="{A062A282-3D0C-4A46-AACA-B17B46EF38CB}"/>
    <hyperlink ref="A9" location="'Rates Long'!A1" display="Rates Long" xr:uid="{3DC1F660-8740-4D63-B47F-3D760A25180C}"/>
    <hyperlink ref="A13" location="'Report Card'!A1" display="Report Card" xr:uid="{3F0B1A24-5CF1-4AFE-BACC-52EC09A4D8FF}"/>
    <hyperlink ref="A11" location="'Point Values'!A1" display="Point Values" xr:uid="{96C80911-115C-425E-85FB-DAE303DF9784}"/>
    <hyperlink ref="A12" location="'IIS Wide Rates'!A1" display="IIS Wide Rates" xr:uid="{9513B4CE-B265-43B8-AA44-6CD487EB6421}"/>
    <hyperlink ref="A5" location="'Unique EHRs'!A1" display="Unique EHRs" xr:uid="{8CEF51FE-165E-4120-A7FB-0C9218BEF97A}"/>
    <hyperlink ref="A10" location="Rank!A1" display="Rank" xr:uid="{E9D1F1E3-A7F2-4418-BF7F-8942D4CAEF72}"/>
    <hyperlink ref="A7" location="'EHR-Patient Count'!A1" display="EHR-Patient Count" xr:uid="{4FF23EA3-23FC-4381-8114-D8206C206525}"/>
  </hyperlinks>
  <pageMargins left="0.7" right="0.7" top="0.75" bottom="0.75" header="0.3" footer="0.3"/>
  <pageSetup orientation="landscape"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AC61F-32F9-4DC8-87AA-A76FB7F15213}">
  <dimension ref="A1:I19"/>
  <sheetViews>
    <sheetView showGridLines="0" workbookViewId="0"/>
  </sheetViews>
  <sheetFormatPr defaultRowHeight="15" x14ac:dyDescent="0.25"/>
  <cols>
    <col min="1" max="1" width="34" bestFit="1" customWidth="1"/>
    <col min="2" max="2" width="22" bestFit="1" customWidth="1"/>
    <col min="3" max="3" width="19.140625" customWidth="1"/>
    <col min="4" max="4" width="12.7109375" style="33" customWidth="1"/>
    <col min="5" max="5" width="9.5703125" style="35" bestFit="1" customWidth="1"/>
    <col min="6" max="6" width="9.5703125" style="35" customWidth="1"/>
    <col min="7" max="7" width="12" style="33" bestFit="1" customWidth="1"/>
    <col min="8" max="8" width="17.7109375" style="33" customWidth="1"/>
    <col min="9" max="9" width="9.42578125" bestFit="1" customWidth="1"/>
    <col min="10" max="10" width="11.140625" bestFit="1" customWidth="1"/>
    <col min="11" max="11" width="9" bestFit="1" customWidth="1"/>
    <col min="12" max="12" width="6.85546875" bestFit="1" customWidth="1"/>
    <col min="13" max="13" width="11" bestFit="1" customWidth="1"/>
    <col min="14" max="14" width="14.42578125" bestFit="1" customWidth="1"/>
    <col min="15" max="15" width="9.85546875" bestFit="1" customWidth="1"/>
    <col min="16" max="16" width="11.7109375" bestFit="1" customWidth="1"/>
    <col min="17" max="49" width="14.7109375" bestFit="1" customWidth="1"/>
    <col min="50" max="50" width="9.85546875" bestFit="1" customWidth="1"/>
  </cols>
  <sheetData>
    <row r="1" spans="1:9" x14ac:dyDescent="0.25">
      <c r="A1" s="33" t="s">
        <v>50</v>
      </c>
      <c r="B1" s="33"/>
      <c r="C1" s="33"/>
    </row>
    <row r="3" spans="1:9" x14ac:dyDescent="0.25">
      <c r="A3" s="2" t="s">
        <v>51</v>
      </c>
      <c r="B3" t="s">
        <v>250</v>
      </c>
      <c r="D3" s="33" t="s">
        <v>251</v>
      </c>
      <c r="E3" s="35" t="s">
        <v>178</v>
      </c>
      <c r="F3" s="35" t="s">
        <v>180</v>
      </c>
      <c r="G3" s="33" t="s">
        <v>252</v>
      </c>
      <c r="H3" s="33" t="s">
        <v>253</v>
      </c>
    </row>
    <row r="4" spans="1:9" x14ac:dyDescent="0.25">
      <c r="A4" s="13" t="s">
        <v>1102</v>
      </c>
      <c r="B4" s="46">
        <v>32.75</v>
      </c>
      <c r="D4" s="33">
        <f t="shared" ref="D4:D16" si="0">RANK(B4,B:B)</f>
        <v>4</v>
      </c>
      <c r="E4" s="35">
        <f>VLOOKUP(A4,'EHR-Patient Count'!K:L,2,FALSE)</f>
        <v>2221</v>
      </c>
      <c r="F4" s="35">
        <f>VLOOKUP(A4,'EHR-Patient Count'!K:M,3,FALSE)</f>
        <v>8</v>
      </c>
      <c r="G4" s="33">
        <f t="shared" ref="G4:G16" si="1">RANK(E4,E:E)</f>
        <v>4</v>
      </c>
      <c r="H4" s="33">
        <f t="shared" ref="H4:H16" si="2">RANK(G4,G:G)</f>
        <v>13</v>
      </c>
    </row>
    <row r="5" spans="1:9" x14ac:dyDescent="0.25">
      <c r="A5" s="13" t="s">
        <v>1096</v>
      </c>
      <c r="B5" s="46">
        <v>32.25</v>
      </c>
      <c r="D5" s="33">
        <f t="shared" si="0"/>
        <v>6</v>
      </c>
      <c r="E5" s="35">
        <f>VLOOKUP(A5,'EHR-Patient Count'!K:L,2,FALSE)</f>
        <v>3619</v>
      </c>
      <c r="F5" s="35">
        <f>VLOOKUP(A5,'EHR-Patient Count'!K:M,3,FALSE)</f>
        <v>8</v>
      </c>
      <c r="G5" s="33">
        <f t="shared" si="1"/>
        <v>2</v>
      </c>
      <c r="H5" s="33">
        <f t="shared" si="2"/>
        <v>15</v>
      </c>
    </row>
    <row r="6" spans="1:9" x14ac:dyDescent="0.25">
      <c r="A6" s="13" t="s">
        <v>1104</v>
      </c>
      <c r="B6" s="46">
        <v>30.5</v>
      </c>
      <c r="D6" s="33">
        <f t="shared" si="0"/>
        <v>13</v>
      </c>
      <c r="E6" s="35">
        <f>VLOOKUP(A6,'EHR-Patient Count'!K:L,2,FALSE)</f>
        <v>18286</v>
      </c>
      <c r="F6" s="35">
        <f>VLOOKUP(A6,'EHR-Patient Count'!K:M,3,FALSE)</f>
        <v>116</v>
      </c>
      <c r="G6" s="33">
        <f t="shared" si="1"/>
        <v>1</v>
      </c>
      <c r="H6" s="33">
        <f t="shared" si="2"/>
        <v>16</v>
      </c>
      <c r="I6" s="11" t="s">
        <v>254</v>
      </c>
    </row>
    <row r="7" spans="1:9" x14ac:dyDescent="0.25">
      <c r="A7" s="13" t="s">
        <v>1105</v>
      </c>
      <c r="B7" s="46">
        <v>31</v>
      </c>
      <c r="D7" s="33">
        <f t="shared" si="0"/>
        <v>10</v>
      </c>
      <c r="E7" s="35">
        <f>VLOOKUP(A7,'EHR-Patient Count'!K:L,2,FALSE)</f>
        <v>2</v>
      </c>
      <c r="F7" s="35">
        <f>VLOOKUP(A7,'EHR-Patient Count'!K:M,3,FALSE)</f>
        <v>1</v>
      </c>
      <c r="G7" s="33">
        <f t="shared" si="1"/>
        <v>16</v>
      </c>
      <c r="H7" s="33">
        <f t="shared" si="2"/>
        <v>1</v>
      </c>
      <c r="I7" s="11" t="s">
        <v>255</v>
      </c>
    </row>
    <row r="8" spans="1:9" x14ac:dyDescent="0.25">
      <c r="A8" s="13" t="s">
        <v>1103</v>
      </c>
      <c r="B8" s="46">
        <v>31.25</v>
      </c>
      <c r="D8" s="33">
        <f t="shared" si="0"/>
        <v>8</v>
      </c>
      <c r="E8" s="35">
        <f>VLOOKUP(A8,'EHR-Patient Count'!K:L,2,FALSE)</f>
        <v>146</v>
      </c>
      <c r="F8" s="35">
        <f>VLOOKUP(A8,'EHR-Patient Count'!K:M,3,FALSE)</f>
        <v>3</v>
      </c>
      <c r="G8" s="33">
        <f t="shared" si="1"/>
        <v>9</v>
      </c>
      <c r="H8" s="33">
        <f t="shared" si="2"/>
        <v>8</v>
      </c>
      <c r="I8" s="11" t="s">
        <v>256</v>
      </c>
    </row>
    <row r="9" spans="1:9" x14ac:dyDescent="0.25">
      <c r="A9" s="13" t="s">
        <v>1097</v>
      </c>
      <c r="B9" s="46">
        <v>31.25</v>
      </c>
      <c r="D9" s="33">
        <f t="shared" si="0"/>
        <v>8</v>
      </c>
      <c r="E9" s="35">
        <f>VLOOKUP(A9,'EHR-Patient Count'!K:L,2,FALSE)</f>
        <v>3490</v>
      </c>
      <c r="F9" s="35">
        <f>VLOOKUP(A9,'EHR-Patient Count'!K:M,3,FALSE)</f>
        <v>13</v>
      </c>
      <c r="G9" s="33">
        <f t="shared" si="1"/>
        <v>3</v>
      </c>
      <c r="H9" s="33">
        <f t="shared" si="2"/>
        <v>14</v>
      </c>
    </row>
    <row r="10" spans="1:9" x14ac:dyDescent="0.25">
      <c r="A10" s="13" t="s">
        <v>1095</v>
      </c>
      <c r="B10" s="46">
        <v>28.75</v>
      </c>
      <c r="D10" s="33">
        <f t="shared" si="0"/>
        <v>16</v>
      </c>
      <c r="E10" s="35">
        <f>VLOOKUP(A10,'EHR-Patient Count'!K:L,2,FALSE)</f>
        <v>14</v>
      </c>
      <c r="F10" s="35">
        <f>VLOOKUP(A10,'EHR-Patient Count'!K:M,3,FALSE)</f>
        <v>1</v>
      </c>
      <c r="G10" s="33">
        <f t="shared" si="1"/>
        <v>13</v>
      </c>
      <c r="H10" s="33">
        <f t="shared" si="2"/>
        <v>4</v>
      </c>
    </row>
    <row r="11" spans="1:9" x14ac:dyDescent="0.25">
      <c r="A11" s="13" t="s">
        <v>1106</v>
      </c>
      <c r="B11" s="46">
        <v>33.5</v>
      </c>
      <c r="D11" s="33">
        <f t="shared" si="0"/>
        <v>2</v>
      </c>
      <c r="E11" s="35">
        <f>VLOOKUP(A11,'EHR-Patient Count'!K:L,2,FALSE)</f>
        <v>552</v>
      </c>
      <c r="F11" s="35">
        <f>VLOOKUP(A11,'EHR-Patient Count'!K:M,3,FALSE)</f>
        <v>5</v>
      </c>
      <c r="G11" s="33">
        <f t="shared" si="1"/>
        <v>6</v>
      </c>
      <c r="H11" s="33">
        <f t="shared" si="2"/>
        <v>11</v>
      </c>
    </row>
    <row r="12" spans="1:9" x14ac:dyDescent="0.25">
      <c r="A12" s="13" t="s">
        <v>1101</v>
      </c>
      <c r="B12" s="46">
        <v>30.25</v>
      </c>
      <c r="D12" s="33">
        <f t="shared" si="0"/>
        <v>14</v>
      </c>
      <c r="E12" s="35">
        <f>VLOOKUP(A12,'EHR-Patient Count'!K:L,2,FALSE)</f>
        <v>9</v>
      </c>
      <c r="F12" s="35">
        <f>VLOOKUP(A12,'EHR-Patient Count'!K:M,3,FALSE)</f>
        <v>1</v>
      </c>
      <c r="G12" s="33">
        <f t="shared" si="1"/>
        <v>14</v>
      </c>
      <c r="H12" s="33">
        <f t="shared" si="2"/>
        <v>3</v>
      </c>
    </row>
    <row r="13" spans="1:9" x14ac:dyDescent="0.25">
      <c r="A13" s="13" t="s">
        <v>1108</v>
      </c>
      <c r="B13" s="46">
        <v>31</v>
      </c>
      <c r="D13" s="33">
        <f t="shared" si="0"/>
        <v>10</v>
      </c>
      <c r="E13" s="35">
        <f>VLOOKUP(A13,'EHR-Patient Count'!K:L,2,FALSE)</f>
        <v>55</v>
      </c>
      <c r="F13" s="35">
        <f>VLOOKUP(A13,'EHR-Patient Count'!K:M,3,FALSE)</f>
        <v>5</v>
      </c>
      <c r="G13" s="33">
        <f t="shared" si="1"/>
        <v>12</v>
      </c>
      <c r="H13" s="33">
        <f t="shared" si="2"/>
        <v>5</v>
      </c>
    </row>
    <row r="14" spans="1:9" x14ac:dyDescent="0.25">
      <c r="A14" s="13" t="s">
        <v>1100</v>
      </c>
      <c r="B14" s="46">
        <v>33</v>
      </c>
      <c r="D14" s="33">
        <f>RANK(B14,B:B)</f>
        <v>3</v>
      </c>
      <c r="E14" s="35">
        <f>VLOOKUP(A14,'EHR-Patient Count'!K:L,2,FALSE)</f>
        <v>104</v>
      </c>
      <c r="F14" s="35">
        <f>VLOOKUP(A14,'EHR-Patient Count'!K:M,3,FALSE)</f>
        <v>3</v>
      </c>
      <c r="G14" s="33">
        <f t="shared" si="1"/>
        <v>10</v>
      </c>
      <c r="H14" s="33">
        <f t="shared" si="2"/>
        <v>7</v>
      </c>
    </row>
    <row r="15" spans="1:9" x14ac:dyDescent="0.25">
      <c r="A15" s="13" t="s">
        <v>1107</v>
      </c>
      <c r="B15" s="46">
        <v>32.5</v>
      </c>
      <c r="D15" s="33">
        <f t="shared" si="0"/>
        <v>5</v>
      </c>
      <c r="E15" s="35">
        <f>VLOOKUP(A15,'EHR-Patient Count'!K:L,2,FALSE)</f>
        <v>1995</v>
      </c>
      <c r="F15" s="35">
        <f>VLOOKUP(A15,'EHR-Patient Count'!K:M,3,FALSE)</f>
        <v>8</v>
      </c>
      <c r="G15" s="33">
        <f t="shared" si="1"/>
        <v>5</v>
      </c>
      <c r="H15" s="33">
        <f t="shared" si="2"/>
        <v>12</v>
      </c>
    </row>
    <row r="16" spans="1:9" x14ac:dyDescent="0.25">
      <c r="A16" s="13" t="s">
        <v>1098</v>
      </c>
      <c r="B16" s="46">
        <v>34.5</v>
      </c>
      <c r="D16" s="33">
        <f t="shared" si="0"/>
        <v>1</v>
      </c>
      <c r="E16" s="35">
        <f>VLOOKUP(A16,'EHR-Patient Count'!K:L,2,FALSE)</f>
        <v>5</v>
      </c>
      <c r="F16" s="35">
        <f>VLOOKUP(A16,'EHR-Patient Count'!K:M,3,FALSE)</f>
        <v>2</v>
      </c>
      <c r="G16" s="33">
        <f t="shared" si="1"/>
        <v>15</v>
      </c>
      <c r="H16" s="33">
        <f t="shared" si="2"/>
        <v>2</v>
      </c>
    </row>
    <row r="17" spans="1:8" x14ac:dyDescent="0.25">
      <c r="A17" s="13" t="s">
        <v>52</v>
      </c>
      <c r="B17" s="46">
        <v>29.5</v>
      </c>
      <c r="D17" s="33">
        <f t="shared" ref="D17:D19" si="3">RANK(B17,B:B)</f>
        <v>15</v>
      </c>
      <c r="E17" s="35">
        <f>VLOOKUP(A17,'EHR-Patient Count'!K:L,2,FALSE)</f>
        <v>537</v>
      </c>
      <c r="F17" s="35">
        <f>VLOOKUP(A17,'EHR-Patient Count'!K:M,3,FALSE)</f>
        <v>20</v>
      </c>
      <c r="G17" s="33">
        <f t="shared" ref="G17:G19" si="4">RANK(E17,E:E)</f>
        <v>7</v>
      </c>
      <c r="H17" s="33">
        <f t="shared" ref="H17:H19" si="5">RANK(G17,G:G)</f>
        <v>10</v>
      </c>
    </row>
    <row r="18" spans="1:8" x14ac:dyDescent="0.25">
      <c r="A18" s="13" t="s">
        <v>1109</v>
      </c>
      <c r="B18" s="46">
        <v>30.75</v>
      </c>
      <c r="D18" s="33">
        <f t="shared" si="3"/>
        <v>12</v>
      </c>
      <c r="E18" s="35">
        <f>VLOOKUP(A18,'EHR-Patient Count'!K:L,2,FALSE)</f>
        <v>85</v>
      </c>
      <c r="F18" s="35">
        <f>VLOOKUP(A18,'EHR-Patient Count'!K:M,3,FALSE)</f>
        <v>4</v>
      </c>
      <c r="G18" s="33">
        <f t="shared" si="4"/>
        <v>11</v>
      </c>
      <c r="H18" s="33">
        <f t="shared" si="5"/>
        <v>6</v>
      </c>
    </row>
    <row r="19" spans="1:8" x14ac:dyDescent="0.25">
      <c r="A19" s="13" t="s">
        <v>1099</v>
      </c>
      <c r="B19" s="46">
        <v>31.75</v>
      </c>
      <c r="D19" s="33">
        <f t="shared" si="3"/>
        <v>7</v>
      </c>
      <c r="E19" s="35">
        <f>VLOOKUP(A19,'EHR-Patient Count'!K:L,2,FALSE)</f>
        <v>369</v>
      </c>
      <c r="F19" s="35">
        <f>VLOOKUP(A19,'EHR-Patient Count'!K:M,3,FALSE)</f>
        <v>13</v>
      </c>
      <c r="G19" s="33">
        <f t="shared" si="4"/>
        <v>8</v>
      </c>
      <c r="H19" s="33">
        <f t="shared" si="5"/>
        <v>9</v>
      </c>
    </row>
  </sheetData>
  <pageMargins left="0.7" right="0.7" top="0.75" bottom="0.75" header="0.3" footer="0.3"/>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B593E2-2C43-4AF2-87C7-79ECCABFE5AB}">
  <dimension ref="A1:B5"/>
  <sheetViews>
    <sheetView showGridLines="0" workbookViewId="0"/>
  </sheetViews>
  <sheetFormatPr defaultRowHeight="15" x14ac:dyDescent="0.25"/>
  <cols>
    <col min="1" max="1" width="28.140625" bestFit="1" customWidth="1"/>
    <col min="2" max="2" width="6.7109375" bestFit="1" customWidth="1"/>
  </cols>
  <sheetData>
    <row r="1" spans="1:2" x14ac:dyDescent="0.25">
      <c r="A1" s="4" t="s">
        <v>257</v>
      </c>
      <c r="B1" s="4" t="s">
        <v>258</v>
      </c>
    </row>
    <row r="2" spans="1:2" x14ac:dyDescent="0.25">
      <c r="A2" s="5" t="s">
        <v>259</v>
      </c>
      <c r="B2" s="5">
        <v>1</v>
      </c>
    </row>
    <row r="3" spans="1:2" x14ac:dyDescent="0.25">
      <c r="A3" s="5" t="s">
        <v>260</v>
      </c>
      <c r="B3" s="5">
        <v>0.75</v>
      </c>
    </row>
    <row r="4" spans="1:2" x14ac:dyDescent="0.25">
      <c r="A4" s="5" t="s">
        <v>261</v>
      </c>
      <c r="B4" s="5">
        <v>0.5</v>
      </c>
    </row>
    <row r="5" spans="1:2" x14ac:dyDescent="0.25">
      <c r="A5" s="5" t="s">
        <v>262</v>
      </c>
      <c r="B5" s="5">
        <v>0.25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CA909D-3947-4F6A-BBF9-D8422C139E1A}">
  <dimension ref="A3:N51"/>
  <sheetViews>
    <sheetView showGridLines="0" workbookViewId="0"/>
  </sheetViews>
  <sheetFormatPr defaultRowHeight="15" x14ac:dyDescent="0.25"/>
  <cols>
    <col min="1" max="1" width="76.85546875" bestFit="1" customWidth="1"/>
    <col min="2" max="2" width="19.5703125" bestFit="1" customWidth="1"/>
    <col min="3" max="4" width="22" bestFit="1" customWidth="1"/>
    <col min="5" max="5" width="27" bestFit="1" customWidth="1"/>
    <col min="6" max="6" width="7" customWidth="1"/>
    <col min="7" max="7" width="11.28515625" customWidth="1"/>
    <col min="8" max="8" width="76.85546875" bestFit="1" customWidth="1"/>
    <col min="10" max="10" width="14.85546875" bestFit="1" customWidth="1"/>
    <col min="11" max="11" width="11.5703125" customWidth="1"/>
    <col min="12" max="12" width="10.28515625" bestFit="1" customWidth="1"/>
  </cols>
  <sheetData>
    <row r="3" spans="1:14" x14ac:dyDescent="0.25">
      <c r="A3" s="2" t="s">
        <v>56</v>
      </c>
      <c r="B3" t="s">
        <v>184</v>
      </c>
      <c r="C3" t="s">
        <v>185</v>
      </c>
      <c r="G3" t="s">
        <v>263</v>
      </c>
      <c r="H3" t="s">
        <v>264</v>
      </c>
      <c r="I3" t="s">
        <v>265</v>
      </c>
      <c r="J3" t="s">
        <v>189</v>
      </c>
      <c r="K3" t="s">
        <v>190</v>
      </c>
      <c r="L3" s="33" t="s">
        <v>194</v>
      </c>
      <c r="N3" s="11" t="s">
        <v>181</v>
      </c>
    </row>
    <row r="4" spans="1:14" x14ac:dyDescent="0.25">
      <c r="A4" t="s">
        <v>136</v>
      </c>
      <c r="B4" s="46">
        <v>0</v>
      </c>
      <c r="C4" s="46">
        <v>196840</v>
      </c>
      <c r="G4" t="str">
        <f>VLOOKUP(LEFT(H4,7),Measures!K:L,2,FALSE)</f>
        <v>2.11</v>
      </c>
      <c r="H4" t="str">
        <f>A4</f>
        <v>MQE0245 - Vaccination admin code is not specific</v>
      </c>
      <c r="I4" s="3">
        <f>B4/C4</f>
        <v>0</v>
      </c>
      <c r="J4" t="str">
        <f>VLOOKUP(LEFT(H4,7),Measures!K:V,12,FALSE)</f>
        <v>LT</v>
      </c>
      <c r="K4" t="str">
        <f>VLOOKUP(LEFT(H4,7),Measures!K:W,13,FALSE)</f>
        <v xml:space="preserve"> 1%</v>
      </c>
      <c r="L4" s="33" t="str">
        <f>IF(K4="NA","NA",IF(AND(J4="GT",I4&gt;1*K4),"PASS",IF(AND(J4="LT",I4&lt;1*K4),"PASS","FAIL")))</f>
        <v>PASS</v>
      </c>
      <c r="N4" s="11" t="s">
        <v>255</v>
      </c>
    </row>
    <row r="5" spans="1:14" x14ac:dyDescent="0.25">
      <c r="A5" t="s">
        <v>124</v>
      </c>
      <c r="B5" s="46">
        <v>65</v>
      </c>
      <c r="C5" s="46">
        <v>196953</v>
      </c>
      <c r="G5" t="str">
        <f>VLOOKUP(LEFT(H5,7),Measures!K:L,2,FALSE)</f>
        <v>2.05</v>
      </c>
      <c r="H5" t="str">
        <f t="shared" ref="H5:H51" si="0">A5</f>
        <v>MQE0251 - Vaccination admin date is after lot expiration date</v>
      </c>
      <c r="I5" s="3">
        <f t="shared" ref="I5:I51" si="1">B5/C5</f>
        <v>3.3002797621767629E-4</v>
      </c>
      <c r="J5" t="str">
        <f>VLOOKUP(LEFT(H5,7),Measures!K:V,12,FALSE)</f>
        <v>LT</v>
      </c>
      <c r="K5" t="str">
        <f>VLOOKUP(LEFT(H5,7),Measures!K:W,13,FALSE)</f>
        <v xml:space="preserve"> 1%</v>
      </c>
      <c r="L5" s="33" t="str">
        <f t="shared" ref="L5:L51" si="2">IF(K5="NA","NA",IF(AND(J5="GT",I5&gt;1*K5),"PASS",IF(AND(J5="LT",I5&lt;1*K5),"PASS","FAIL")))</f>
        <v>PASS</v>
      </c>
      <c r="N5" s="11" t="s">
        <v>256</v>
      </c>
    </row>
    <row r="6" spans="1:14" x14ac:dyDescent="0.25">
      <c r="A6" t="s">
        <v>126</v>
      </c>
      <c r="B6" s="46">
        <v>5</v>
      </c>
      <c r="C6" s="46">
        <v>196964</v>
      </c>
      <c r="G6" t="str">
        <f>VLOOKUP(LEFT(H6,7),Measures!K:L,2,FALSE)</f>
        <v>2.06</v>
      </c>
      <c r="H6" t="str">
        <f t="shared" si="0"/>
        <v>MQE0255 - Vaccination admin date is before birth</v>
      </c>
      <c r="I6" s="3">
        <f t="shared" si="1"/>
        <v>2.5385349607034788E-5</v>
      </c>
      <c r="J6" t="str">
        <f>VLOOKUP(LEFT(H6,7),Measures!K:V,12,FALSE)</f>
        <v>LT</v>
      </c>
      <c r="K6" t="str">
        <f>VLOOKUP(LEFT(H6,7),Measures!K:W,13,FALSE)</f>
        <v xml:space="preserve"> 1%</v>
      </c>
      <c r="L6" s="33" t="str">
        <f t="shared" si="2"/>
        <v>PASS</v>
      </c>
    </row>
    <row r="7" spans="1:14" x14ac:dyDescent="0.25">
      <c r="A7" t="s">
        <v>134</v>
      </c>
      <c r="B7" s="46">
        <v>5507</v>
      </c>
      <c r="C7" s="46">
        <v>196953</v>
      </c>
      <c r="G7" t="str">
        <f>VLOOKUP(LEFT(H7,7),Measures!K:L,2,FALSE)</f>
        <v>2.10</v>
      </c>
      <c r="H7" t="str">
        <f t="shared" si="0"/>
        <v>MQE0258 - Vaccination admin date is before or after when expected for patient age</v>
      </c>
      <c r="I7" s="3">
        <f t="shared" si="1"/>
        <v>2.7960985615857591E-2</v>
      </c>
      <c r="J7" t="str">
        <f>VLOOKUP(LEFT(H7,7),Measures!K:V,12,FALSE)</f>
        <v>LT</v>
      </c>
      <c r="K7" t="str">
        <f>VLOOKUP(LEFT(H7,7),Measures!K:W,13,FALSE)</f>
        <v xml:space="preserve"> 1%</v>
      </c>
      <c r="L7" s="33" t="str">
        <f t="shared" si="2"/>
        <v>FAIL</v>
      </c>
    </row>
    <row r="8" spans="1:14" x14ac:dyDescent="0.25">
      <c r="A8" t="s">
        <v>130</v>
      </c>
      <c r="B8" s="46">
        <v>6380</v>
      </c>
      <c r="C8" s="46">
        <v>196964</v>
      </c>
      <c r="G8" t="str">
        <f>VLOOKUP(LEFT(H8,7),Measures!K:L,2,FALSE)</f>
        <v>2.08</v>
      </c>
      <c r="H8" t="str">
        <f t="shared" si="0"/>
        <v>MQE0262 - Vaccination admin date is on 15th day of month</v>
      </c>
      <c r="I8" s="3">
        <f t="shared" si="1"/>
        <v>3.2391706098576389E-2</v>
      </c>
      <c r="J8" t="str">
        <f>VLOOKUP(LEFT(H8,7),Measures!K:V,12,FALSE)</f>
        <v>LT</v>
      </c>
      <c r="K8" t="str">
        <f>VLOOKUP(LEFT(H8,7),Measures!K:W,13,FALSE)</f>
        <v xml:space="preserve"> 4%</v>
      </c>
      <c r="L8" s="33" t="str">
        <f t="shared" si="2"/>
        <v>PASS</v>
      </c>
    </row>
    <row r="9" spans="1:14" x14ac:dyDescent="0.25">
      <c r="A9" t="s">
        <v>128</v>
      </c>
      <c r="B9" s="46">
        <v>4231</v>
      </c>
      <c r="C9" s="46">
        <v>196964</v>
      </c>
      <c r="G9" t="str">
        <f>VLOOKUP(LEFT(H9,7),Measures!K:L,2,FALSE)</f>
        <v>2.07</v>
      </c>
      <c r="H9" t="str">
        <f t="shared" si="0"/>
        <v>MQE0263 - Vaccination admin date is on first day of month</v>
      </c>
      <c r="I9" s="3">
        <f t="shared" si="1"/>
        <v>2.1481082837472836E-2</v>
      </c>
      <c r="J9" t="str">
        <f>VLOOKUP(LEFT(H9,7),Measures!K:V,12,FALSE)</f>
        <v>LT</v>
      </c>
      <c r="K9" t="str">
        <f>VLOOKUP(LEFT(H9,7),Measures!K:W,13,FALSE)</f>
        <v xml:space="preserve"> 4%</v>
      </c>
      <c r="L9" s="33" t="str">
        <f t="shared" si="2"/>
        <v>PASS</v>
      </c>
    </row>
    <row r="10" spans="1:14" x14ac:dyDescent="0.25">
      <c r="A10" t="s">
        <v>132</v>
      </c>
      <c r="B10" s="46">
        <v>5520</v>
      </c>
      <c r="C10" s="46">
        <v>196964</v>
      </c>
      <c r="G10" t="str">
        <f>VLOOKUP(LEFT(H10,7),Measures!K:L,2,FALSE)</f>
        <v>2.09</v>
      </c>
      <c r="H10" t="str">
        <f t="shared" si="0"/>
        <v>MQE0264 - Vaccination admin date is on last day of month</v>
      </c>
      <c r="I10" s="3">
        <f t="shared" si="1"/>
        <v>2.8025425966166407E-2</v>
      </c>
      <c r="J10" t="str">
        <f>VLOOKUP(LEFT(H10,7),Measures!K:V,12,FALSE)</f>
        <v>LT</v>
      </c>
      <c r="K10" t="str">
        <f>VLOOKUP(LEFT(H10,7),Measures!K:W,13,FALSE)</f>
        <v xml:space="preserve"> 4%</v>
      </c>
      <c r="L10" s="33" t="str">
        <f t="shared" si="2"/>
        <v>PASS</v>
      </c>
    </row>
    <row r="11" spans="1:14" x14ac:dyDescent="0.25">
      <c r="A11" t="s">
        <v>152</v>
      </c>
      <c r="B11" s="46">
        <v>0</v>
      </c>
      <c r="C11" s="46">
        <v>196840</v>
      </c>
      <c r="G11" t="str">
        <f>VLOOKUP(LEFT(H11,7),Measures!K:L,2,FALSE)</f>
        <v>2.19</v>
      </c>
      <c r="H11" t="str">
        <f t="shared" si="0"/>
        <v>MQE0278 - Vaccination body route is unrecognized</v>
      </c>
      <c r="I11" s="3">
        <f t="shared" si="1"/>
        <v>0</v>
      </c>
      <c r="J11" t="str">
        <f>VLOOKUP(LEFT(H11,7),Measures!K:V,12,FALSE)</f>
        <v>LT</v>
      </c>
      <c r="K11" t="str">
        <f>VLOOKUP(LEFT(H11,7),Measures!K:W,13,FALSE)</f>
        <v xml:space="preserve"> 1%</v>
      </c>
      <c r="L11" s="33" t="str">
        <f t="shared" si="2"/>
        <v>PASS</v>
      </c>
    </row>
    <row r="12" spans="1:14" x14ac:dyDescent="0.25">
      <c r="A12" t="s">
        <v>154</v>
      </c>
      <c r="B12" s="46">
        <v>474</v>
      </c>
      <c r="C12" s="46">
        <v>196840</v>
      </c>
      <c r="G12" t="str">
        <f>VLOOKUP(LEFT(H12,7),Measures!K:L,2,FALSE)</f>
        <v>2.20</v>
      </c>
      <c r="H12" t="str">
        <f t="shared" si="0"/>
        <v>MQE0284 - Vaccination body site is unrecognized</v>
      </c>
      <c r="I12" s="3">
        <f t="shared" si="1"/>
        <v>2.4080471448892503E-3</v>
      </c>
      <c r="J12" t="str">
        <f>VLOOKUP(LEFT(H12,7),Measures!K:V,12,FALSE)</f>
        <v>LT</v>
      </c>
      <c r="K12" t="str">
        <f>VLOOKUP(LEFT(H12,7),Measures!K:W,13,FALSE)</f>
        <v xml:space="preserve"> 1%</v>
      </c>
      <c r="L12" s="33" t="str">
        <f t="shared" si="2"/>
        <v>PASS</v>
      </c>
    </row>
    <row r="13" spans="1:14" x14ac:dyDescent="0.25">
      <c r="A13" t="s">
        <v>148</v>
      </c>
      <c r="B13" s="46">
        <v>0</v>
      </c>
      <c r="C13" s="46">
        <v>196964</v>
      </c>
      <c r="G13" t="str">
        <f>VLOOKUP(LEFT(H13,7),Measures!K:L,2,FALSE)</f>
        <v>2.17</v>
      </c>
      <c r="H13" t="str">
        <f t="shared" si="0"/>
        <v>MQE0309 - Vaccination CVX code is unrecognized</v>
      </c>
      <c r="I13" s="3">
        <f t="shared" si="1"/>
        <v>0</v>
      </c>
      <c r="J13" t="str">
        <f>VLOOKUP(LEFT(H13,7),Measures!K:V,12,FALSE)</f>
        <v>LT</v>
      </c>
      <c r="K13" t="str">
        <f>VLOOKUP(LEFT(H13,7),Measures!K:W,13,FALSE)</f>
        <v xml:space="preserve"> 1%</v>
      </c>
      <c r="L13" s="33" t="str">
        <f t="shared" si="2"/>
        <v>PASS</v>
      </c>
    </row>
    <row r="14" spans="1:14" x14ac:dyDescent="0.25">
      <c r="A14" t="s">
        <v>156</v>
      </c>
      <c r="B14" s="46">
        <v>0</v>
      </c>
      <c r="C14" s="46">
        <v>196840</v>
      </c>
      <c r="G14" t="str">
        <f>VLOOKUP(LEFT(H14,7),Measures!K:L,2,FALSE)</f>
        <v>2.21</v>
      </c>
      <c r="H14" t="str">
        <f t="shared" si="0"/>
        <v>MQE0327 - Vaccination information source is administered but appears to historical</v>
      </c>
      <c r="I14" s="3">
        <f t="shared" si="1"/>
        <v>0</v>
      </c>
      <c r="J14" t="str">
        <f>VLOOKUP(LEFT(H14,7),Measures!K:V,12,FALSE)</f>
        <v>LT</v>
      </c>
      <c r="K14" t="str">
        <f>VLOOKUP(LEFT(H14,7),Measures!K:W,13,FALSE)</f>
        <v>NA</v>
      </c>
      <c r="L14" s="33" t="str">
        <f t="shared" si="2"/>
        <v>NA</v>
      </c>
    </row>
    <row r="15" spans="1:14" x14ac:dyDescent="0.25">
      <c r="A15" t="s">
        <v>150</v>
      </c>
      <c r="B15" s="46">
        <v>17</v>
      </c>
      <c r="C15" s="46">
        <v>196964</v>
      </c>
      <c r="G15" t="str">
        <f>VLOOKUP(LEFT(H15,7),Measures!K:L,2,FALSE)</f>
        <v>2.18</v>
      </c>
      <c r="H15" t="str">
        <f t="shared" si="0"/>
        <v>MQE0344 - Vaccination manufacturer code is unrecognized</v>
      </c>
      <c r="I15" s="3">
        <f t="shared" si="1"/>
        <v>8.6310188663918274E-5</v>
      </c>
      <c r="J15" t="str">
        <f>VLOOKUP(LEFT(H15,7),Measures!K:V,12,FALSE)</f>
        <v>LT</v>
      </c>
      <c r="K15" t="str">
        <f>VLOOKUP(LEFT(H15,7),Measures!K:W,13,FALSE)</f>
        <v xml:space="preserve"> 1%</v>
      </c>
      <c r="L15" s="33" t="str">
        <f t="shared" si="2"/>
        <v>PASS</v>
      </c>
    </row>
    <row r="16" spans="1:14" x14ac:dyDescent="0.25">
      <c r="A16" t="s">
        <v>118</v>
      </c>
      <c r="B16" s="46">
        <v>971</v>
      </c>
      <c r="C16" s="46">
        <v>31489</v>
      </c>
      <c r="G16" t="str">
        <f>VLOOKUP(LEFT(H16,7),Measures!K:L,2,FALSE)</f>
        <v>2.02</v>
      </c>
      <c r="H16" t="str">
        <f t="shared" si="0"/>
        <v>MQE0565 - Patient birth date is on 15th day of month</v>
      </c>
      <c r="I16" s="3">
        <f t="shared" si="1"/>
        <v>3.0836165010003493E-2</v>
      </c>
      <c r="J16" t="str">
        <f>VLOOKUP(LEFT(H16,7),Measures!K:V,12,FALSE)</f>
        <v>LT</v>
      </c>
      <c r="K16" t="str">
        <f>VLOOKUP(LEFT(H16,7),Measures!K:W,13,FALSE)</f>
        <v xml:space="preserve"> 4%</v>
      </c>
      <c r="L16" s="33" t="str">
        <f t="shared" si="2"/>
        <v>PASS</v>
      </c>
    </row>
    <row r="17" spans="1:12" x14ac:dyDescent="0.25">
      <c r="A17" t="s">
        <v>115</v>
      </c>
      <c r="B17" s="46">
        <v>998</v>
      </c>
      <c r="C17" s="46">
        <v>31489</v>
      </c>
      <c r="G17" t="str">
        <f>VLOOKUP(LEFT(H17,7),Measures!K:L,2,FALSE)</f>
        <v>2.01</v>
      </c>
      <c r="H17" t="str">
        <f t="shared" si="0"/>
        <v>MQE0566 - Patient birth date is on first day of month</v>
      </c>
      <c r="I17" s="3">
        <f t="shared" si="1"/>
        <v>3.1693607291435104E-2</v>
      </c>
      <c r="J17" t="str">
        <f>VLOOKUP(LEFT(H17,7),Measures!K:V,12,FALSE)</f>
        <v>LT</v>
      </c>
      <c r="K17" t="str">
        <f>VLOOKUP(LEFT(H17,7),Measures!K:W,13,FALSE)</f>
        <v xml:space="preserve"> 4%</v>
      </c>
      <c r="L17" s="33" t="str">
        <f t="shared" si="2"/>
        <v>PASS</v>
      </c>
    </row>
    <row r="18" spans="1:12" x14ac:dyDescent="0.25">
      <c r="A18" t="s">
        <v>120</v>
      </c>
      <c r="B18" s="46">
        <v>997</v>
      </c>
      <c r="C18" s="46">
        <v>31489</v>
      </c>
      <c r="G18" t="str">
        <f>VLOOKUP(LEFT(H18,7),Measures!K:L,2,FALSE)</f>
        <v>2.03</v>
      </c>
      <c r="H18" t="str">
        <f t="shared" si="0"/>
        <v>MQE0567 - Patient birth date is on last day of month</v>
      </c>
      <c r="I18" s="3">
        <f t="shared" si="1"/>
        <v>3.1661850169900599E-2</v>
      </c>
      <c r="J18" t="str">
        <f>VLOOKUP(LEFT(H18,7),Measures!K:V,12,FALSE)</f>
        <v>LT</v>
      </c>
      <c r="K18" t="str">
        <f>VLOOKUP(LEFT(H18,7),Measures!K:W,13,FALSE)</f>
        <v xml:space="preserve"> 4%</v>
      </c>
      <c r="L18" s="33" t="str">
        <f t="shared" si="2"/>
        <v>PASS</v>
      </c>
    </row>
    <row r="19" spans="1:12" x14ac:dyDescent="0.25">
      <c r="A19" t="s">
        <v>122</v>
      </c>
      <c r="B19" s="46">
        <v>0</v>
      </c>
      <c r="C19" s="46">
        <v>31489</v>
      </c>
      <c r="G19" t="str">
        <f>VLOOKUP(LEFT(H19,7),Measures!K:L,2,FALSE)</f>
        <v>2.04</v>
      </c>
      <c r="H19" t="str">
        <f t="shared" si="0"/>
        <v>MQE0568 - Patient patient has more vaccinations than expected</v>
      </c>
      <c r="I19" s="3">
        <f t="shared" si="1"/>
        <v>0</v>
      </c>
      <c r="J19" t="str">
        <f>VLOOKUP(LEFT(H19,7),Measures!K:V,12,FALSE)</f>
        <v>LT</v>
      </c>
      <c r="K19" t="str">
        <f>VLOOKUP(LEFT(H19,7),Measures!K:W,13,FALSE)</f>
        <v xml:space="preserve"> 1%</v>
      </c>
      <c r="L19" s="33" t="str">
        <f t="shared" si="2"/>
        <v>PASS</v>
      </c>
    </row>
    <row r="20" spans="1:12" x14ac:dyDescent="0.25">
      <c r="A20" t="s">
        <v>163</v>
      </c>
      <c r="B20" s="46">
        <v>179370</v>
      </c>
      <c r="C20" s="46">
        <v>196829</v>
      </c>
      <c r="G20" t="str">
        <f>VLOOKUP(LEFT(H20,7),Measures!K:L,2,FALSE)</f>
        <v>3.01</v>
      </c>
      <c r="H20" t="str">
        <f t="shared" si="0"/>
        <v>MQE0569 - Vaccination system entry time is on time</v>
      </c>
      <c r="I20" s="3">
        <f t="shared" si="1"/>
        <v>0.91129863993618831</v>
      </c>
      <c r="J20" t="str">
        <f>VLOOKUP(LEFT(H20,7),Measures!K:V,12,FALSE)</f>
        <v>GT</v>
      </c>
      <c r="K20" t="str">
        <f>VLOOKUP(LEFT(H20,7),Measures!K:W,13,FALSE)</f>
        <v>95%</v>
      </c>
      <c r="L20" s="33" t="str">
        <f t="shared" si="2"/>
        <v>FAIL</v>
      </c>
    </row>
    <row r="21" spans="1:12" x14ac:dyDescent="0.25">
      <c r="A21" t="s">
        <v>173</v>
      </c>
      <c r="B21" s="46">
        <v>5901</v>
      </c>
      <c r="C21" s="46">
        <v>196829</v>
      </c>
      <c r="G21" t="str">
        <f>VLOOKUP(LEFT(H21,7),Measures!K:L,2,FALSE)</f>
        <v>3.06</v>
      </c>
      <c r="H21" t="str">
        <f t="shared" si="0"/>
        <v>MQE0570 - Vaccination system entry time is late</v>
      </c>
      <c r="I21" s="3">
        <f t="shared" si="1"/>
        <v>2.9980338263162442E-2</v>
      </c>
      <c r="J21" t="str">
        <f>VLOOKUP(LEFT(H21,7),Measures!K:V,12,FALSE)</f>
        <v>LT</v>
      </c>
      <c r="K21" t="str">
        <f>VLOOKUP(LEFT(H21,7),Measures!K:W,13,FALSE)</f>
        <v xml:space="preserve"> 5%</v>
      </c>
      <c r="L21" s="33" t="str">
        <f t="shared" si="2"/>
        <v>PASS</v>
      </c>
    </row>
    <row r="22" spans="1:12" x14ac:dyDescent="0.25">
      <c r="A22" t="s">
        <v>175</v>
      </c>
      <c r="B22" s="46">
        <v>4803</v>
      </c>
      <c r="C22" s="46">
        <v>196829</v>
      </c>
      <c r="G22" t="str">
        <f>VLOOKUP(LEFT(H22,7),Measures!K:L,2,FALSE)</f>
        <v>3.07</v>
      </c>
      <c r="H22" t="str">
        <f t="shared" si="0"/>
        <v>MQE0571 - Vaccination system entry time is very late</v>
      </c>
      <c r="I22" s="3">
        <f t="shared" si="1"/>
        <v>2.4401891997622303E-2</v>
      </c>
      <c r="J22" t="str">
        <f>VLOOKUP(LEFT(H22,7),Measures!K:V,12,FALSE)</f>
        <v>LT</v>
      </c>
      <c r="K22" t="str">
        <f>VLOOKUP(LEFT(H22,7),Measures!K:W,13,FALSE)</f>
        <v xml:space="preserve"> 5%</v>
      </c>
      <c r="L22" s="33" t="str">
        <f t="shared" si="2"/>
        <v>PASS</v>
      </c>
    </row>
    <row r="23" spans="1:12" x14ac:dyDescent="0.25">
      <c r="A23" t="s">
        <v>177</v>
      </c>
      <c r="B23" s="46">
        <v>6755</v>
      </c>
      <c r="C23" s="46">
        <v>196829</v>
      </c>
      <c r="G23" t="str">
        <f>VLOOKUP(LEFT(H23,7),Measures!K:L,2,FALSE)</f>
        <v>3.08</v>
      </c>
      <c r="H23" t="str">
        <f t="shared" si="0"/>
        <v>MQE0572 - Vaccination system entry time is too late</v>
      </c>
      <c r="I23" s="3">
        <f t="shared" si="1"/>
        <v>3.4319129803026996E-2</v>
      </c>
      <c r="J23" t="str">
        <f>VLOOKUP(LEFT(H23,7),Measures!K:V,12,FALSE)</f>
        <v>LT</v>
      </c>
      <c r="K23" t="str">
        <f>VLOOKUP(LEFT(H23,7),Measures!K:W,13,FALSE)</f>
        <v xml:space="preserve"> 5%</v>
      </c>
      <c r="L23" s="33" t="str">
        <f t="shared" si="2"/>
        <v>PASS</v>
      </c>
    </row>
    <row r="24" spans="1:12" x14ac:dyDescent="0.25">
      <c r="A24" t="s">
        <v>165</v>
      </c>
      <c r="B24" s="46">
        <v>29401</v>
      </c>
      <c r="C24" s="46">
        <v>31489</v>
      </c>
      <c r="G24" t="str">
        <f>VLOOKUP(LEFT(H24,7),Measures!K:L,2,FALSE)</f>
        <v>3.02</v>
      </c>
      <c r="H24" t="str">
        <f t="shared" si="0"/>
        <v>MQE0575 - Patient system entry time is on time</v>
      </c>
      <c r="I24" s="3">
        <f t="shared" si="1"/>
        <v>0.9336911302359554</v>
      </c>
      <c r="J24" t="str">
        <f>VLOOKUP(LEFT(H24,7),Measures!K:V,12,FALSE)</f>
        <v>GT</v>
      </c>
      <c r="K24" t="str">
        <f>VLOOKUP(LEFT(H24,7),Measures!K:W,13,FALSE)</f>
        <v>95%</v>
      </c>
      <c r="L24" s="33" t="str">
        <f t="shared" si="2"/>
        <v>FAIL</v>
      </c>
    </row>
    <row r="25" spans="1:12" x14ac:dyDescent="0.25">
      <c r="A25" t="s">
        <v>167</v>
      </c>
      <c r="B25" s="46">
        <v>196</v>
      </c>
      <c r="C25" s="46">
        <v>31489</v>
      </c>
      <c r="G25" t="str">
        <f>VLOOKUP(LEFT(H25,7),Measures!K:L,2,FALSE)</f>
        <v>3.03</v>
      </c>
      <c r="H25" t="str">
        <f t="shared" si="0"/>
        <v>MQE0576 - Patient system entry time is late</v>
      </c>
      <c r="I25" s="3">
        <f t="shared" si="1"/>
        <v>6.2243958207628064E-3</v>
      </c>
      <c r="J25" t="str">
        <f>VLOOKUP(LEFT(H25,7),Measures!K:V,12,FALSE)</f>
        <v>LT</v>
      </c>
      <c r="K25" t="str">
        <f>VLOOKUP(LEFT(H25,7),Measures!K:W,13,FALSE)</f>
        <v xml:space="preserve"> 5%</v>
      </c>
      <c r="L25" s="33" t="str">
        <f t="shared" si="2"/>
        <v>PASS</v>
      </c>
    </row>
    <row r="26" spans="1:12" x14ac:dyDescent="0.25">
      <c r="A26" t="s">
        <v>169</v>
      </c>
      <c r="B26" s="46">
        <v>167</v>
      </c>
      <c r="C26" s="46">
        <v>31489</v>
      </c>
      <c r="G26" t="str">
        <f>VLOOKUP(LEFT(H26,7),Measures!K:L,2,FALSE)</f>
        <v>3.04</v>
      </c>
      <c r="H26" t="str">
        <f t="shared" si="0"/>
        <v>MQE0577 - Patient system entry time is very late</v>
      </c>
      <c r="I26" s="3">
        <f t="shared" si="1"/>
        <v>5.3034392962621867E-3</v>
      </c>
      <c r="J26" t="str">
        <f>VLOOKUP(LEFT(H26,7),Measures!K:V,12,FALSE)</f>
        <v>LT</v>
      </c>
      <c r="K26" t="str">
        <f>VLOOKUP(LEFT(H26,7),Measures!K:W,13,FALSE)</f>
        <v xml:space="preserve"> 5%</v>
      </c>
      <c r="L26" s="33" t="str">
        <f t="shared" si="2"/>
        <v>PASS</v>
      </c>
    </row>
    <row r="27" spans="1:12" x14ac:dyDescent="0.25">
      <c r="A27" t="s">
        <v>171</v>
      </c>
      <c r="B27" s="46">
        <v>1725</v>
      </c>
      <c r="C27" s="46">
        <v>31489</v>
      </c>
      <c r="G27" t="str">
        <f>VLOOKUP(LEFT(H27,7),Measures!K:L,2,FALSE)</f>
        <v>3.05</v>
      </c>
      <c r="H27" t="str">
        <f t="shared" si="0"/>
        <v>MQE0578 - Patient system entry time is too late</v>
      </c>
      <c r="I27" s="3">
        <f t="shared" si="1"/>
        <v>5.4781034647019597E-2</v>
      </c>
      <c r="J27" t="str">
        <f>VLOOKUP(LEFT(H27,7),Measures!K:V,12,FALSE)</f>
        <v>LT</v>
      </c>
      <c r="K27" t="str">
        <f>VLOOKUP(LEFT(H27,7),Measures!K:W,13,FALSE)</f>
        <v xml:space="preserve"> 5%</v>
      </c>
      <c r="L27" s="33" t="str">
        <f t="shared" si="2"/>
        <v>FAIL</v>
      </c>
    </row>
    <row r="28" spans="1:12" x14ac:dyDescent="0.25">
      <c r="A28" t="s">
        <v>97</v>
      </c>
      <c r="B28" s="46">
        <v>24233</v>
      </c>
      <c r="C28" s="46">
        <v>31489</v>
      </c>
      <c r="G28" t="str">
        <f>VLOOKUP(LEFT(H28,7),Measures!K:L,2,FALSE)</f>
        <v>1.16</v>
      </c>
      <c r="H28" t="str">
        <f t="shared" si="0"/>
        <v>MQE0633 - Next-of-kin name first is present</v>
      </c>
      <c r="I28" s="3">
        <f t="shared" si="1"/>
        <v>0.76957032614563814</v>
      </c>
      <c r="J28" t="str">
        <f>VLOOKUP(LEFT(H28,7),Measures!K:V,12,FALSE)</f>
        <v>GT</v>
      </c>
      <c r="K28" t="str">
        <f>VLOOKUP(LEFT(H28,7),Measures!K:W,13,FALSE)</f>
        <v>90%</v>
      </c>
      <c r="L28" s="33" t="str">
        <f t="shared" si="2"/>
        <v>FAIL</v>
      </c>
    </row>
    <row r="29" spans="1:12" x14ac:dyDescent="0.25">
      <c r="A29" t="s">
        <v>99</v>
      </c>
      <c r="B29" s="46">
        <v>24245</v>
      </c>
      <c r="C29" s="46">
        <v>31489</v>
      </c>
      <c r="G29" t="str">
        <f>VLOOKUP(LEFT(H29,7),Measures!K:L,2,FALSE)</f>
        <v>1.17</v>
      </c>
      <c r="H29" t="str">
        <f t="shared" si="0"/>
        <v>MQE0635 - Next-of-kin name last is present</v>
      </c>
      <c r="I29" s="3">
        <f t="shared" si="1"/>
        <v>0.76995141160405223</v>
      </c>
      <c r="J29" t="str">
        <f>VLOOKUP(LEFT(H29,7),Measures!K:V,12,FALSE)</f>
        <v>GT</v>
      </c>
      <c r="K29" t="str">
        <f>VLOOKUP(LEFT(H29,7),Measures!K:W,13,FALSE)</f>
        <v>90%</v>
      </c>
      <c r="L29" s="33" t="str">
        <f t="shared" si="2"/>
        <v>FAIL</v>
      </c>
    </row>
    <row r="30" spans="1:12" x14ac:dyDescent="0.25">
      <c r="A30" t="s">
        <v>79</v>
      </c>
      <c r="B30" s="46">
        <v>31486</v>
      </c>
      <c r="C30" s="46">
        <v>31489</v>
      </c>
      <c r="G30" t="str">
        <f>VLOOKUP(LEFT(H30,7),Measures!K:L,2,FALSE)</f>
        <v>1.07</v>
      </c>
      <c r="H30" t="str">
        <f t="shared" si="0"/>
        <v>MQE0644 - Patient address city is present</v>
      </c>
      <c r="I30" s="3">
        <f t="shared" si="1"/>
        <v>0.99990472863539648</v>
      </c>
      <c r="J30" t="str">
        <f>VLOOKUP(LEFT(H30,7),Measures!K:V,12,FALSE)</f>
        <v>GT</v>
      </c>
      <c r="K30" t="str">
        <f>VLOOKUP(LEFT(H30,7),Measures!K:W,13,FALSE)</f>
        <v>85%</v>
      </c>
      <c r="L30" s="33" t="str">
        <f t="shared" si="2"/>
        <v>PASS</v>
      </c>
    </row>
    <row r="31" spans="1:12" x14ac:dyDescent="0.25">
      <c r="A31" t="s">
        <v>85</v>
      </c>
      <c r="B31" s="46">
        <v>31483</v>
      </c>
      <c r="C31" s="46">
        <v>31489</v>
      </c>
      <c r="G31" t="str">
        <f>VLOOKUP(LEFT(H31,7),Measures!K:L,2,FALSE)</f>
        <v>1.10</v>
      </c>
      <c r="H31" t="str">
        <f t="shared" si="0"/>
        <v>MQE0647 - Patient address is present</v>
      </c>
      <c r="I31" s="3">
        <f t="shared" si="1"/>
        <v>0.99980945727079296</v>
      </c>
      <c r="J31" t="str">
        <f>VLOOKUP(LEFT(H31,7),Measures!K:V,12,FALSE)</f>
        <v>GT</v>
      </c>
      <c r="K31" t="str">
        <f>VLOOKUP(LEFT(H31,7),Measures!K:W,13,FALSE)</f>
        <v>85%</v>
      </c>
      <c r="L31" s="33" t="str">
        <f t="shared" si="2"/>
        <v>PASS</v>
      </c>
    </row>
    <row r="32" spans="1:12" x14ac:dyDescent="0.25">
      <c r="A32" t="s">
        <v>81</v>
      </c>
      <c r="B32" s="46">
        <v>31489</v>
      </c>
      <c r="C32" s="46">
        <v>31489</v>
      </c>
      <c r="G32" t="str">
        <f>VLOOKUP(LEFT(H32,7),Measures!K:L,2,FALSE)</f>
        <v>1.08</v>
      </c>
      <c r="H32" t="str">
        <f t="shared" si="0"/>
        <v>MQE0648 - Patient address state is present</v>
      </c>
      <c r="I32" s="3">
        <f t="shared" si="1"/>
        <v>1</v>
      </c>
      <c r="J32" t="str">
        <f>VLOOKUP(LEFT(H32,7),Measures!K:V,12,FALSE)</f>
        <v>GT</v>
      </c>
      <c r="K32" t="str">
        <f>VLOOKUP(LEFT(H32,7),Measures!K:W,13,FALSE)</f>
        <v>85%</v>
      </c>
      <c r="L32" s="33" t="str">
        <f t="shared" si="2"/>
        <v>PASS</v>
      </c>
    </row>
    <row r="33" spans="1:12" x14ac:dyDescent="0.25">
      <c r="A33" t="s">
        <v>77</v>
      </c>
      <c r="B33" s="46">
        <v>31487</v>
      </c>
      <c r="C33" s="46">
        <v>31489</v>
      </c>
      <c r="G33" t="str">
        <f>VLOOKUP(LEFT(H33,7),Measures!K:L,2,FALSE)</f>
        <v>1.06</v>
      </c>
      <c r="H33" t="str">
        <f t="shared" si="0"/>
        <v>MQE0650 - Patient address street is present</v>
      </c>
      <c r="I33" s="3">
        <f t="shared" si="1"/>
        <v>0.99993648575693095</v>
      </c>
      <c r="J33" t="str">
        <f>VLOOKUP(LEFT(H33,7),Measures!K:V,12,FALSE)</f>
        <v>GT</v>
      </c>
      <c r="K33" t="str">
        <f>VLOOKUP(LEFT(H33,7),Measures!K:W,13,FALSE)</f>
        <v>85%</v>
      </c>
      <c r="L33" s="33" t="str">
        <f t="shared" si="2"/>
        <v>PASS</v>
      </c>
    </row>
    <row r="34" spans="1:12" x14ac:dyDescent="0.25">
      <c r="A34" t="s">
        <v>83</v>
      </c>
      <c r="B34" s="46">
        <v>31488</v>
      </c>
      <c r="C34" s="46">
        <v>31489</v>
      </c>
      <c r="G34" t="str">
        <f>VLOOKUP(LEFT(H34,7),Measures!K:L,2,FALSE)</f>
        <v>1.09</v>
      </c>
      <c r="H34" t="str">
        <f t="shared" si="0"/>
        <v>MQE0652 - Patient address zip is present</v>
      </c>
      <c r="I34" s="3">
        <f t="shared" si="1"/>
        <v>0.99996824287846553</v>
      </c>
      <c r="J34" t="str">
        <f>VLOOKUP(LEFT(H34,7),Measures!K:V,12,FALSE)</f>
        <v>GT</v>
      </c>
      <c r="K34" t="str">
        <f>VLOOKUP(LEFT(H34,7),Measures!K:W,13,FALSE)</f>
        <v>85%</v>
      </c>
      <c r="L34" s="33" t="str">
        <f t="shared" si="2"/>
        <v>PASS</v>
      </c>
    </row>
    <row r="35" spans="1:12" x14ac:dyDescent="0.25">
      <c r="A35" t="s">
        <v>73</v>
      </c>
      <c r="B35" s="46">
        <v>31489</v>
      </c>
      <c r="C35" s="46">
        <v>31489</v>
      </c>
      <c r="G35" t="str">
        <f>VLOOKUP(LEFT(H35,7),Measures!K:L,2,FALSE)</f>
        <v>1.04</v>
      </c>
      <c r="H35" t="str">
        <f t="shared" si="0"/>
        <v>MQE0654 - Patient birth date is present</v>
      </c>
      <c r="I35" s="3">
        <f t="shared" si="1"/>
        <v>1</v>
      </c>
      <c r="J35" t="str">
        <f>VLOOKUP(LEFT(H35,7),Measures!K:V,12,FALSE)</f>
        <v>GT</v>
      </c>
      <c r="K35" t="str">
        <f>VLOOKUP(LEFT(H35,7),Measures!K:W,13,FALSE)</f>
        <v>99%</v>
      </c>
      <c r="L35" s="33" t="str">
        <f t="shared" si="2"/>
        <v>PASS</v>
      </c>
    </row>
    <row r="36" spans="1:12" x14ac:dyDescent="0.25">
      <c r="A36" t="s">
        <v>93</v>
      </c>
      <c r="B36" s="46">
        <v>15417</v>
      </c>
      <c r="C36" s="46">
        <v>31489</v>
      </c>
      <c r="G36" t="str">
        <f>VLOOKUP(LEFT(H36,7),Measures!K:L,2,FALSE)</f>
        <v>1.14</v>
      </c>
      <c r="H36" t="str">
        <f t="shared" si="0"/>
        <v>MQE0663 - Patient email is present</v>
      </c>
      <c r="I36" s="3">
        <f t="shared" si="1"/>
        <v>0.48959954269744993</v>
      </c>
      <c r="J36" t="str">
        <f>VLOOKUP(LEFT(H36,7),Measures!K:V,12,FALSE)</f>
        <v>GT</v>
      </c>
      <c r="K36" t="str">
        <f>VLOOKUP(LEFT(H36,7),Measures!K:W,13,FALSE)</f>
        <v>90%</v>
      </c>
      <c r="L36" s="33" t="str">
        <f t="shared" si="2"/>
        <v>FAIL</v>
      </c>
    </row>
    <row r="37" spans="1:12" x14ac:dyDescent="0.25">
      <c r="A37" t="s">
        <v>89</v>
      </c>
      <c r="B37" s="46">
        <v>31489</v>
      </c>
      <c r="C37" s="46">
        <v>31489</v>
      </c>
      <c r="G37" t="str">
        <f>VLOOKUP(LEFT(H37,7),Measures!K:L,2,FALSE)</f>
        <v>1.12</v>
      </c>
      <c r="H37" t="str">
        <f t="shared" si="0"/>
        <v>MQE0664 - Patient ethnicity is present</v>
      </c>
      <c r="I37" s="3">
        <f t="shared" si="1"/>
        <v>1</v>
      </c>
      <c r="J37" t="str">
        <f>VLOOKUP(LEFT(H37,7),Measures!K:V,12,FALSE)</f>
        <v>GT</v>
      </c>
      <c r="K37" t="str">
        <f>VLOOKUP(LEFT(H37,7),Measures!K:W,13,FALSE)</f>
        <v>95%</v>
      </c>
      <c r="L37" s="33" t="str">
        <f t="shared" si="2"/>
        <v>PASS</v>
      </c>
    </row>
    <row r="38" spans="1:12" x14ac:dyDescent="0.25">
      <c r="A38" t="s">
        <v>75</v>
      </c>
      <c r="B38" s="46">
        <v>31489</v>
      </c>
      <c r="C38" s="46">
        <v>31489</v>
      </c>
      <c r="G38" t="str">
        <f>VLOOKUP(LEFT(H38,7),Measures!K:L,2,FALSE)</f>
        <v>1.05</v>
      </c>
      <c r="H38" t="str">
        <f t="shared" si="0"/>
        <v>MQE0665 - Patient gender is present</v>
      </c>
      <c r="I38" s="3">
        <f t="shared" si="1"/>
        <v>1</v>
      </c>
      <c r="J38" t="str">
        <f>VLOOKUP(LEFT(H38,7),Measures!K:V,12,FALSE)</f>
        <v>GT</v>
      </c>
      <c r="K38" t="str">
        <f>VLOOKUP(LEFT(H38,7),Measures!K:W,13,FALSE)</f>
        <v>99%</v>
      </c>
      <c r="L38" s="33" t="str">
        <f t="shared" si="2"/>
        <v>PASS</v>
      </c>
    </row>
    <row r="39" spans="1:12" x14ac:dyDescent="0.25">
      <c r="A39" t="s">
        <v>95</v>
      </c>
      <c r="B39" s="46">
        <v>16842</v>
      </c>
      <c r="C39" s="46">
        <v>31489</v>
      </c>
      <c r="G39" t="str">
        <f>VLOOKUP(LEFT(H39,7),Measures!K:L,2,FALSE)</f>
        <v>1.15</v>
      </c>
      <c r="H39" t="str">
        <f t="shared" si="0"/>
        <v>MQE0682 - Patient mother's maiden name is present</v>
      </c>
      <c r="I39" s="3">
        <f t="shared" si="1"/>
        <v>0.53485344088411824</v>
      </c>
      <c r="J39" t="str">
        <f>VLOOKUP(LEFT(H39,7),Measures!K:V,12,FALSE)</f>
        <v>GT</v>
      </c>
      <c r="K39" t="str">
        <f>VLOOKUP(LEFT(H39,7),Measures!K:W,13,FALSE)</f>
        <v>90%</v>
      </c>
      <c r="L39" s="33" t="str">
        <f t="shared" si="2"/>
        <v>FAIL</v>
      </c>
    </row>
    <row r="40" spans="1:12" x14ac:dyDescent="0.25">
      <c r="A40" t="s">
        <v>64</v>
      </c>
      <c r="B40" s="46">
        <v>31489</v>
      </c>
      <c r="C40" s="46">
        <v>31489</v>
      </c>
      <c r="G40" t="str">
        <f>VLOOKUP(LEFT(H40,7),Measures!K:L,2,FALSE)</f>
        <v>1.01</v>
      </c>
      <c r="H40" t="str">
        <f t="shared" si="0"/>
        <v>MQE0683 - Patient name first is present</v>
      </c>
      <c r="I40" s="3">
        <f t="shared" si="1"/>
        <v>1</v>
      </c>
      <c r="J40" t="str">
        <f>VLOOKUP(LEFT(H40,7),Measures!K:V,12,FALSE)</f>
        <v>GT</v>
      </c>
      <c r="K40" t="str">
        <f>VLOOKUP(LEFT(H40,7),Measures!K:W,13,FALSE)</f>
        <v>99%</v>
      </c>
      <c r="L40" s="33" t="str">
        <f t="shared" si="2"/>
        <v>PASS</v>
      </c>
    </row>
    <row r="41" spans="1:12" x14ac:dyDescent="0.25">
      <c r="A41" t="s">
        <v>71</v>
      </c>
      <c r="B41" s="46">
        <v>31489</v>
      </c>
      <c r="C41" s="46">
        <v>31489</v>
      </c>
      <c r="G41" t="str">
        <f>VLOOKUP(LEFT(H41,7),Measures!K:L,2,FALSE)</f>
        <v>1.03</v>
      </c>
      <c r="H41" t="str">
        <f t="shared" si="0"/>
        <v>MQE0684 - Patient name last is present</v>
      </c>
      <c r="I41" s="3">
        <f t="shared" si="1"/>
        <v>1</v>
      </c>
      <c r="J41" t="str">
        <f>VLOOKUP(LEFT(H41,7),Measures!K:V,12,FALSE)</f>
        <v>GT</v>
      </c>
      <c r="K41" t="str">
        <f>VLOOKUP(LEFT(H41,7),Measures!K:W,13,FALSE)</f>
        <v>99%</v>
      </c>
      <c r="L41" s="33" t="str">
        <f t="shared" si="2"/>
        <v>PASS</v>
      </c>
    </row>
    <row r="42" spans="1:12" x14ac:dyDescent="0.25">
      <c r="A42" t="s">
        <v>68</v>
      </c>
      <c r="B42" s="46">
        <v>27468</v>
      </c>
      <c r="C42" s="46">
        <v>31489</v>
      </c>
      <c r="G42" t="str">
        <f>VLOOKUP(LEFT(H42,7),Measures!K:L,2,FALSE)</f>
        <v>1.02</v>
      </c>
      <c r="H42" t="str">
        <f t="shared" si="0"/>
        <v>MQE0685 - Patient middle name is present</v>
      </c>
      <c r="I42" s="3">
        <f t="shared" si="1"/>
        <v>0.87230461430975892</v>
      </c>
      <c r="J42" t="str">
        <f>VLOOKUP(LEFT(H42,7),Measures!K:V,12,FALSE)</f>
        <v>GT</v>
      </c>
      <c r="K42" t="str">
        <f>VLOOKUP(LEFT(H42,7),Measures!K:W,13,FALSE)</f>
        <v>75%</v>
      </c>
      <c r="L42" s="33" t="str">
        <f t="shared" si="2"/>
        <v>PASS</v>
      </c>
    </row>
    <row r="43" spans="1:12" x14ac:dyDescent="0.25">
      <c r="A43" t="s">
        <v>91</v>
      </c>
      <c r="B43" s="46">
        <v>31058</v>
      </c>
      <c r="C43" s="46">
        <v>31489</v>
      </c>
      <c r="G43" t="str">
        <f>VLOOKUP(LEFT(H43,7),Measures!K:L,2,FALSE)</f>
        <v>1.13</v>
      </c>
      <c r="H43" t="str">
        <f t="shared" si="0"/>
        <v>MQE0688 - Patient phone is present</v>
      </c>
      <c r="I43" s="3">
        <f t="shared" si="1"/>
        <v>0.98631268061862876</v>
      </c>
      <c r="J43" t="str">
        <f>VLOOKUP(LEFT(H43,7),Measures!K:V,12,FALSE)</f>
        <v>GT</v>
      </c>
      <c r="K43" t="str">
        <f>VLOOKUP(LEFT(H43,7),Measures!K:W,13,FALSE)</f>
        <v>90%</v>
      </c>
      <c r="L43" s="33" t="str">
        <f t="shared" si="2"/>
        <v>PASS</v>
      </c>
    </row>
    <row r="44" spans="1:12" x14ac:dyDescent="0.25">
      <c r="A44" t="s">
        <v>87</v>
      </c>
      <c r="B44" s="46">
        <v>31489</v>
      </c>
      <c r="C44" s="46">
        <v>31489</v>
      </c>
      <c r="G44" t="str">
        <f>VLOOKUP(LEFT(H44,7),Measures!K:L,2,FALSE)</f>
        <v>1.11</v>
      </c>
      <c r="H44" t="str">
        <f t="shared" si="0"/>
        <v>MQE0698 - Patient race is present</v>
      </c>
      <c r="I44" s="3">
        <f t="shared" si="1"/>
        <v>1</v>
      </c>
      <c r="J44" t="str">
        <f>VLOOKUP(LEFT(H44,7),Measures!K:V,12,FALSE)</f>
        <v>GT</v>
      </c>
      <c r="K44" t="str">
        <f>VLOOKUP(LEFT(H44,7),Measures!K:W,13,FALSE)</f>
        <v>95%</v>
      </c>
      <c r="L44" s="33" t="str">
        <f t="shared" si="2"/>
        <v>PASS</v>
      </c>
    </row>
    <row r="45" spans="1:12" x14ac:dyDescent="0.25">
      <c r="A45" t="s">
        <v>101</v>
      </c>
      <c r="B45" s="46">
        <v>196964</v>
      </c>
      <c r="C45" s="46">
        <v>196964</v>
      </c>
      <c r="G45" t="str">
        <f>VLOOKUP(LEFT(H45,7),Measures!K:L,2,FALSE)</f>
        <v>1.18</v>
      </c>
      <c r="H45" t="str">
        <f t="shared" si="0"/>
        <v>MQE0710 - Vaccination admin code is present</v>
      </c>
      <c r="I45" s="3">
        <f t="shared" si="1"/>
        <v>1</v>
      </c>
      <c r="J45" t="str">
        <f>VLOOKUP(LEFT(H45,7),Measures!K:V,12,FALSE)</f>
        <v>GT</v>
      </c>
      <c r="K45" t="str">
        <f>VLOOKUP(LEFT(H45,7),Measures!K:W,13,FALSE)</f>
        <v>99%</v>
      </c>
      <c r="L45" s="33" t="str">
        <f t="shared" si="2"/>
        <v>PASS</v>
      </c>
    </row>
    <row r="46" spans="1:12" x14ac:dyDescent="0.25">
      <c r="A46" t="s">
        <v>103</v>
      </c>
      <c r="B46" s="46">
        <v>196964</v>
      </c>
      <c r="C46" s="46">
        <v>196964</v>
      </c>
      <c r="G46" t="str">
        <f>VLOOKUP(LEFT(H46,7),Measures!K:L,2,FALSE)</f>
        <v>1.19</v>
      </c>
      <c r="H46" t="str">
        <f t="shared" si="0"/>
        <v>MQE0713 - Vaccination admin date is present</v>
      </c>
      <c r="I46" s="3">
        <f t="shared" si="1"/>
        <v>1</v>
      </c>
      <c r="J46" t="str">
        <f>VLOOKUP(LEFT(H46,7),Measures!K:V,12,FALSE)</f>
        <v>GT</v>
      </c>
      <c r="K46" t="str">
        <f>VLOOKUP(LEFT(H46,7),Measures!K:W,13,FALSE)</f>
        <v>99%</v>
      </c>
      <c r="L46" s="33" t="str">
        <f t="shared" si="2"/>
        <v>PASS</v>
      </c>
    </row>
    <row r="47" spans="1:12" x14ac:dyDescent="0.25">
      <c r="A47" t="s">
        <v>111</v>
      </c>
      <c r="B47" s="46">
        <v>196840</v>
      </c>
      <c r="C47" s="46">
        <v>196840</v>
      </c>
      <c r="G47" t="str">
        <f>VLOOKUP(LEFT(H47,7),Measures!K:L,2,FALSE)</f>
        <v>1.23</v>
      </c>
      <c r="H47" t="str">
        <f t="shared" si="0"/>
        <v>MQE0725 - Vaccination financial eligibility code is present</v>
      </c>
      <c r="I47" s="3">
        <f t="shared" si="1"/>
        <v>1</v>
      </c>
      <c r="J47" t="str">
        <f>VLOOKUP(LEFT(H47,7),Measures!K:V,12,FALSE)</f>
        <v>GT</v>
      </c>
      <c r="K47" t="str">
        <f>VLOOKUP(LEFT(H47,7),Measures!K:W,13,FALSE)</f>
        <v>99%</v>
      </c>
      <c r="L47" s="33" t="str">
        <f t="shared" si="2"/>
        <v>PASS</v>
      </c>
    </row>
    <row r="48" spans="1:12" x14ac:dyDescent="0.25">
      <c r="A48" t="s">
        <v>113</v>
      </c>
      <c r="B48" s="46">
        <v>196826</v>
      </c>
      <c r="C48" s="46">
        <v>196840</v>
      </c>
      <c r="G48" t="str">
        <f>VLOOKUP(LEFT(H48,7),Measures!K:L,2,FALSE)</f>
        <v>1.24</v>
      </c>
      <c r="H48" t="str">
        <f t="shared" si="0"/>
        <v>MQE0726 - Vaccination funding source code is present</v>
      </c>
      <c r="I48" s="3">
        <f t="shared" si="1"/>
        <v>0.99992887624466575</v>
      </c>
      <c r="J48" t="str">
        <f>VLOOKUP(LEFT(H48,7),Measures!K:V,12,FALSE)</f>
        <v>GT</v>
      </c>
      <c r="K48" t="str">
        <f>VLOOKUP(LEFT(H48,7),Measures!K:W,13,FALSE)</f>
        <v>99%</v>
      </c>
      <c r="L48" s="33" t="str">
        <f t="shared" si="2"/>
        <v>PASS</v>
      </c>
    </row>
    <row r="49" spans="1:12" x14ac:dyDescent="0.25">
      <c r="A49" t="s">
        <v>105</v>
      </c>
      <c r="B49" s="46">
        <v>196964</v>
      </c>
      <c r="C49" s="46">
        <v>196964</v>
      </c>
      <c r="G49" t="str">
        <f>VLOOKUP(LEFT(H49,7),Measures!K:L,2,FALSE)</f>
        <v>1.20</v>
      </c>
      <c r="H49" t="str">
        <f t="shared" si="0"/>
        <v>MQE0731 - Vaccination information source is present</v>
      </c>
      <c r="I49" s="3">
        <f t="shared" si="1"/>
        <v>1</v>
      </c>
      <c r="J49" t="str">
        <f>VLOOKUP(LEFT(H49,7),Measures!K:V,12,FALSE)</f>
        <v>GT</v>
      </c>
      <c r="K49" t="str">
        <f>VLOOKUP(LEFT(H49,7),Measures!K:W,13,FALSE)</f>
        <v>99%</v>
      </c>
      <c r="L49" s="33" t="str">
        <f t="shared" si="2"/>
        <v>PASS</v>
      </c>
    </row>
    <row r="50" spans="1:12" x14ac:dyDescent="0.25">
      <c r="A50" t="s">
        <v>109</v>
      </c>
      <c r="B50" s="46">
        <v>196833</v>
      </c>
      <c r="C50" s="46">
        <v>196840</v>
      </c>
      <c r="G50" t="str">
        <f>VLOOKUP(LEFT(H50,7),Measures!K:L,2,FALSE)</f>
        <v>1.22</v>
      </c>
      <c r="H50" t="str">
        <f t="shared" si="0"/>
        <v>MQE0732 - Vaccination lot expiration date is present</v>
      </c>
      <c r="I50" s="3">
        <f t="shared" si="1"/>
        <v>0.99996443812233282</v>
      </c>
      <c r="J50" t="str">
        <f>VLOOKUP(LEFT(H50,7),Measures!K:V,12,FALSE)</f>
        <v>GT</v>
      </c>
      <c r="K50" t="str">
        <f>VLOOKUP(LEFT(H50,7),Measures!K:W,13,FALSE)</f>
        <v>99%</v>
      </c>
      <c r="L50" s="33" t="str">
        <f t="shared" si="2"/>
        <v>PASS</v>
      </c>
    </row>
    <row r="51" spans="1:12" x14ac:dyDescent="0.25">
      <c r="A51" t="s">
        <v>107</v>
      </c>
      <c r="B51" s="46">
        <v>196840</v>
      </c>
      <c r="C51" s="46">
        <v>196840</v>
      </c>
      <c r="G51" t="str">
        <f>VLOOKUP(LEFT(H51,7),Measures!K:L,2,FALSE)</f>
        <v>1.21</v>
      </c>
      <c r="H51" t="str">
        <f t="shared" si="0"/>
        <v>MQE0733 - Vaccination lot number is present</v>
      </c>
      <c r="I51" s="3">
        <f t="shared" si="1"/>
        <v>1</v>
      </c>
      <c r="J51" t="str">
        <f>VLOOKUP(LEFT(H51,7),Measures!K:V,12,FALSE)</f>
        <v>GT</v>
      </c>
      <c r="K51" t="str">
        <f>VLOOKUP(LEFT(H51,7),Measures!K:W,13,FALSE)</f>
        <v>99%</v>
      </c>
      <c r="L51" s="33" t="str">
        <f t="shared" si="2"/>
        <v>PASS</v>
      </c>
    </row>
  </sheetData>
  <pageMargins left="0.7" right="0.7" top="0.75" bottom="0.75" header="0.3" footer="0.3"/>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EDCB50-E9F7-4ED9-8BC9-A1B9989FCA10}">
  <sheetPr>
    <tabColor theme="6" tint="0.39997558519241921"/>
  </sheetPr>
  <dimension ref="A1:N61"/>
  <sheetViews>
    <sheetView showGridLines="0" workbookViewId="0">
      <selection activeCell="B3" sqref="B3"/>
    </sheetView>
  </sheetViews>
  <sheetFormatPr defaultRowHeight="15" x14ac:dyDescent="0.25"/>
  <cols>
    <col min="1" max="1" width="3.140625" bestFit="1" customWidth="1"/>
    <col min="2" max="2" width="8" customWidth="1"/>
    <col min="3" max="3" width="31.140625" customWidth="1"/>
    <col min="5" max="5" width="3" customWidth="1"/>
    <col min="6" max="6" width="4.42578125" customWidth="1"/>
    <col min="7" max="7" width="13.5703125" customWidth="1"/>
    <col min="8" max="8" width="5.28515625" customWidth="1"/>
    <col min="9" max="9" width="8.85546875" customWidth="1"/>
    <col min="10" max="10" width="9" customWidth="1"/>
    <col min="11" max="11" width="5.42578125" customWidth="1"/>
    <col min="12" max="12" width="7.85546875" style="3" customWidth="1"/>
    <col min="13" max="13" width="10.28515625" customWidth="1"/>
    <col min="14" max="14" width="11.42578125" customWidth="1"/>
  </cols>
  <sheetData>
    <row r="1" spans="1:14" x14ac:dyDescent="0.25">
      <c r="B1" t="s">
        <v>266</v>
      </c>
      <c r="C1" s="18" t="s">
        <v>1102</v>
      </c>
      <c r="F1" s="11" t="s">
        <v>267</v>
      </c>
      <c r="K1" s="3" t="s">
        <v>178</v>
      </c>
      <c r="M1" s="29">
        <f>VLOOKUP(C1,Rank!A:E,5,FALSE)</f>
        <v>2221</v>
      </c>
    </row>
    <row r="2" spans="1:14" x14ac:dyDescent="0.25">
      <c r="K2" s="3" t="s">
        <v>180</v>
      </c>
      <c r="M2" s="29">
        <f>VLOOKUP(C1,Rank!A:F,6,FALSE)</f>
        <v>8</v>
      </c>
    </row>
    <row r="3" spans="1:14" x14ac:dyDescent="0.25">
      <c r="E3" s="28"/>
      <c r="K3" s="3" t="s">
        <v>268</v>
      </c>
      <c r="M3" t="str">
        <f>CONCATENATE(RANK(VLOOKUP($C$1,Rank!A:B,2,FALSE),Rank!B4:B1048576)," of ",COUNTA(Rank!B4:B1048576))</f>
        <v>4 of 16</v>
      </c>
    </row>
    <row r="4" spans="1:14" x14ac:dyDescent="0.25">
      <c r="A4" s="23"/>
      <c r="B4" s="38" t="s">
        <v>186</v>
      </c>
      <c r="C4" s="39"/>
      <c r="D4" s="4" t="s">
        <v>269</v>
      </c>
      <c r="F4" s="25" t="s">
        <v>270</v>
      </c>
      <c r="G4" s="26"/>
      <c r="H4" s="43" t="s">
        <v>271</v>
      </c>
      <c r="I4" s="45"/>
      <c r="J4" s="45"/>
      <c r="K4" s="45"/>
      <c r="L4" s="45"/>
      <c r="M4" s="44"/>
    </row>
    <row r="5" spans="1:14" x14ac:dyDescent="0.25">
      <c r="A5" s="24"/>
      <c r="B5" s="4" t="s">
        <v>272</v>
      </c>
      <c r="C5" s="4" t="s">
        <v>273</v>
      </c>
      <c r="D5" s="4" t="s">
        <v>188</v>
      </c>
      <c r="E5" s="43" t="s">
        <v>274</v>
      </c>
      <c r="F5" s="44"/>
      <c r="G5" s="4" t="s">
        <v>194</v>
      </c>
      <c r="H5" s="4" t="s">
        <v>275</v>
      </c>
      <c r="I5" s="4" t="s">
        <v>276</v>
      </c>
      <c r="J5" s="4" t="s">
        <v>277</v>
      </c>
      <c r="K5" s="4" t="s">
        <v>278</v>
      </c>
      <c r="L5" s="20" t="s">
        <v>279</v>
      </c>
      <c r="M5" s="20" t="s">
        <v>194</v>
      </c>
      <c r="N5" s="22"/>
    </row>
    <row r="6" spans="1:14" ht="15" customHeight="1" x14ac:dyDescent="0.25">
      <c r="A6" s="40" t="s">
        <v>280</v>
      </c>
      <c r="B6" s="4" t="str">
        <f>Measures!L2</f>
        <v>1.01</v>
      </c>
      <c r="C6" s="4" t="str">
        <f>Measures!X2</f>
        <v>First Name</v>
      </c>
      <c r="D6" s="19">
        <f>VLOOKUP($C$1,'Rates Long'!$A:$AW,2,FALSE)</f>
        <v>1</v>
      </c>
      <c r="E6" s="4" t="str">
        <f>Measures!V2</f>
        <v>GT</v>
      </c>
      <c r="F6" s="20" t="str">
        <f>IF(ISNUMBER(Measures!W2),Measures!W2*1,Measures!W2)</f>
        <v>99%</v>
      </c>
      <c r="G6" s="19" t="str">
        <f t="shared" ref="G6:G40" si="0">IF(F6="NA","NA",IF(AND(E6="GT",D6*1&gt;F6*1),"Meets",IF(AND(E6="LT",D6*1&lt;F6*1),"Meets","Does not meet")))</f>
        <v>Meets</v>
      </c>
      <c r="H6" s="21">
        <f>MIN('Rates Long'!B:B)</f>
        <v>1</v>
      </c>
      <c r="I6" s="21">
        <f>AVERAGE('Rates Long'!B:B)</f>
        <v>1</v>
      </c>
      <c r="J6" s="21">
        <f>MEDIAN('Rates Long'!B:B)</f>
        <v>1</v>
      </c>
      <c r="K6" s="21">
        <f>MAX('Rates Long'!B:B)</f>
        <v>1</v>
      </c>
      <c r="L6" s="20">
        <f>VLOOKUP(B6,'IIS Wide Rates'!G:I,3,FALSE)</f>
        <v>1</v>
      </c>
      <c r="M6" s="4" t="str">
        <f t="shared" ref="M6:M13" si="1">IF(F6="NA","NA",IF(AND(E6="GT",D6*1&gt;L6*1),"Better",IF(AND(E6="LT",D6*1&lt;L6*1),"Better",IF(ROUND(D6,2)=ROUND(L6,2),"Same","Worse"))))</f>
        <v>Same</v>
      </c>
    </row>
    <row r="7" spans="1:14" x14ac:dyDescent="0.25">
      <c r="A7" s="41"/>
      <c r="B7" s="5" t="str">
        <f>Measures!L3</f>
        <v>1.02</v>
      </c>
      <c r="C7" s="5" t="str">
        <f>Measures!X3</f>
        <v>Middle Name</v>
      </c>
      <c r="D7" s="14">
        <f>VLOOKUP($C$1,'Rates Long'!$A:$AW,3,FALSE)</f>
        <v>0.86312471859522732</v>
      </c>
      <c r="E7" s="5" t="str">
        <f>Measures!V3</f>
        <v>GT</v>
      </c>
      <c r="F7" s="15" t="str">
        <f>IF(ISNUMBER(Measures!W3),Measures!W3*1,Measures!W3)</f>
        <v>75%</v>
      </c>
      <c r="G7" s="14" t="str">
        <f t="shared" si="0"/>
        <v>Meets</v>
      </c>
      <c r="H7" s="16">
        <f>MIN('Rates Long'!C:C)</f>
        <v>0</v>
      </c>
      <c r="I7" s="16">
        <f>AVERAGE('Rates Long'!C:C)</f>
        <v>0.79500460692314256</v>
      </c>
      <c r="J7" s="16">
        <f>MEDIAN('Rates Long'!C:C)</f>
        <v>0.87373123165898303</v>
      </c>
      <c r="K7" s="16">
        <f>MAX('Rates Long'!C:C)</f>
        <v>1</v>
      </c>
      <c r="L7" s="15">
        <f>VLOOKUP(B7,'IIS Wide Rates'!G:I,3,FALSE)</f>
        <v>0.87230461430975892</v>
      </c>
      <c r="M7" s="5" t="str">
        <f t="shared" si="1"/>
        <v>Worse</v>
      </c>
    </row>
    <row r="8" spans="1:14" x14ac:dyDescent="0.25">
      <c r="A8" s="41"/>
      <c r="B8" s="4" t="str">
        <f>Measures!L4</f>
        <v>1.03</v>
      </c>
      <c r="C8" s="4" t="str">
        <f>Measures!X4</f>
        <v xml:space="preserve">Last Name </v>
      </c>
      <c r="D8" s="19">
        <f>VLOOKUP($C$1,'Rates Long'!$A:$AW,4,FALSE)</f>
        <v>1</v>
      </c>
      <c r="E8" s="4" t="str">
        <f>Measures!V4</f>
        <v>GT</v>
      </c>
      <c r="F8" s="20" t="str">
        <f>IF(ISNUMBER(Measures!W4),Measures!W4*1,Measures!W4)</f>
        <v>99%</v>
      </c>
      <c r="G8" s="19" t="str">
        <f t="shared" si="0"/>
        <v>Meets</v>
      </c>
      <c r="H8" s="21">
        <f>MIN('Rates Long'!D:D)</f>
        <v>1</v>
      </c>
      <c r="I8" s="21">
        <f>AVERAGE('Rates Long'!D:D)</f>
        <v>1</v>
      </c>
      <c r="J8" s="21">
        <f>MEDIAN('Rates Long'!D:D)</f>
        <v>1</v>
      </c>
      <c r="K8" s="21">
        <f>MAX('Rates Long'!D:D)</f>
        <v>1</v>
      </c>
      <c r="L8" s="20">
        <f>VLOOKUP(B8,'IIS Wide Rates'!G:I,3,FALSE)</f>
        <v>1</v>
      </c>
      <c r="M8" s="4" t="str">
        <f t="shared" si="1"/>
        <v>Same</v>
      </c>
    </row>
    <row r="9" spans="1:14" x14ac:dyDescent="0.25">
      <c r="A9" s="41"/>
      <c r="B9" s="4" t="str">
        <f>Measures!L5</f>
        <v>1.04</v>
      </c>
      <c r="C9" s="4" t="str">
        <f>Measures!X5</f>
        <v>Birth Date</v>
      </c>
      <c r="D9" s="19">
        <f>VLOOKUP($C$1,'Rates Long'!$A:$AW,5,FALSE)</f>
        <v>1</v>
      </c>
      <c r="E9" s="4" t="str">
        <f>Measures!V5</f>
        <v>GT</v>
      </c>
      <c r="F9" s="20" t="str">
        <f>IF(ISNUMBER(Measures!W5),Measures!W5*1,Measures!W5)</f>
        <v>99%</v>
      </c>
      <c r="G9" s="19" t="str">
        <f t="shared" si="0"/>
        <v>Meets</v>
      </c>
      <c r="H9" s="21">
        <f>MIN('Rates Long'!E:E)</f>
        <v>1</v>
      </c>
      <c r="I9" s="21">
        <f>AVERAGE('Rates Long'!E:E)</f>
        <v>1</v>
      </c>
      <c r="J9" s="21">
        <f>MEDIAN('Rates Long'!E:E)</f>
        <v>1</v>
      </c>
      <c r="K9" s="21">
        <f>MAX('Rates Long'!E:E)</f>
        <v>1</v>
      </c>
      <c r="L9" s="20">
        <f>VLOOKUP(B9,'IIS Wide Rates'!G:I,3,FALSE)</f>
        <v>1</v>
      </c>
      <c r="M9" s="4" t="str">
        <f t="shared" si="1"/>
        <v>Same</v>
      </c>
    </row>
    <row r="10" spans="1:14" x14ac:dyDescent="0.25">
      <c r="A10" s="41"/>
      <c r="B10" s="4" t="str">
        <f>Measures!L6</f>
        <v>1.05</v>
      </c>
      <c r="C10" s="4" t="str">
        <f>Measures!X6</f>
        <v>Gender</v>
      </c>
      <c r="D10" s="19">
        <f>VLOOKUP($C$1,'Rates Long'!$A:$AW,6,FALSE)</f>
        <v>1</v>
      </c>
      <c r="E10" s="4" t="str">
        <f>Measures!V6</f>
        <v>GT</v>
      </c>
      <c r="F10" s="20" t="str">
        <f>IF(ISNUMBER(Measures!W6),Measures!W6*1,Measures!W6)</f>
        <v>99%</v>
      </c>
      <c r="G10" s="19" t="str">
        <f t="shared" si="0"/>
        <v>Meets</v>
      </c>
      <c r="H10" s="21">
        <f>MIN('Rates Long'!F:F)</f>
        <v>1</v>
      </c>
      <c r="I10" s="21">
        <f>AVERAGE('Rates Long'!F:F)</f>
        <v>1</v>
      </c>
      <c r="J10" s="21">
        <f>MEDIAN('Rates Long'!F:F)</f>
        <v>1</v>
      </c>
      <c r="K10" s="21">
        <f>MAX('Rates Long'!F:F)</f>
        <v>1</v>
      </c>
      <c r="L10" s="20">
        <f>VLOOKUP(B10,'IIS Wide Rates'!G:I,3,FALSE)</f>
        <v>1</v>
      </c>
      <c r="M10" s="4" t="str">
        <f t="shared" si="1"/>
        <v>Same</v>
      </c>
    </row>
    <row r="11" spans="1:14" x14ac:dyDescent="0.25">
      <c r="A11" s="41"/>
      <c r="B11" s="4" t="str">
        <f>Measures!L7</f>
        <v>1.06</v>
      </c>
      <c r="C11" s="4" t="str">
        <f>Measures!X7</f>
        <v>Street Address</v>
      </c>
      <c r="D11" s="19">
        <f>VLOOKUP($C$1,'Rates Long'!$A:$AW,7,FALSE)</f>
        <v>1</v>
      </c>
      <c r="E11" s="4" t="str">
        <f>Measures!V7</f>
        <v>GT</v>
      </c>
      <c r="F11" s="20" t="str">
        <f>IF(ISNUMBER(Measures!W7),Measures!W7*1,Measures!W7)</f>
        <v>85%</v>
      </c>
      <c r="G11" s="19" t="str">
        <f t="shared" si="0"/>
        <v>Meets</v>
      </c>
      <c r="H11" s="21">
        <f>MIN('Rates Long'!G:G)</f>
        <v>0.9981378026070763</v>
      </c>
      <c r="I11" s="21">
        <f>AVERAGE('Rates Long'!G:G)</f>
        <v>0.99988019474759715</v>
      </c>
      <c r="J11" s="21">
        <f>MEDIAN('Rates Long'!G:G)</f>
        <v>1</v>
      </c>
      <c r="K11" s="21">
        <f>MAX('Rates Long'!G:G)</f>
        <v>1</v>
      </c>
      <c r="L11" s="20">
        <f>VLOOKUP(B11,'IIS Wide Rates'!G:I,3,FALSE)</f>
        <v>0.99993648575693095</v>
      </c>
      <c r="M11" s="4" t="str">
        <f t="shared" si="1"/>
        <v>Better</v>
      </c>
    </row>
    <row r="12" spans="1:14" x14ac:dyDescent="0.25">
      <c r="A12" s="41"/>
      <c r="B12" s="4" t="str">
        <f>Measures!L8</f>
        <v>1.07</v>
      </c>
      <c r="C12" s="4" t="str">
        <f>Measures!X8</f>
        <v>City</v>
      </c>
      <c r="D12" s="19">
        <f>VLOOKUP($C$1,'Rates Long'!$A:$AW,8,FALSE)</f>
        <v>1</v>
      </c>
      <c r="E12" s="4" t="str">
        <f>Measures!V8</f>
        <v>GT</v>
      </c>
      <c r="F12" s="20" t="str">
        <f>IF(ISNUMBER(Measures!W8),Measures!W8*1,Measures!W8)</f>
        <v>85%</v>
      </c>
      <c r="G12" s="19" t="str">
        <f t="shared" si="0"/>
        <v>Meets</v>
      </c>
      <c r="H12" s="21">
        <f>MIN('Rates Long'!H:H)</f>
        <v>0.99899749373433588</v>
      </c>
      <c r="I12" s="21">
        <f>AVERAGE('Rates Long'!H:H)</f>
        <v>0.99993392544305093</v>
      </c>
      <c r="J12" s="21">
        <f>MEDIAN('Rates Long'!H:H)</f>
        <v>1</v>
      </c>
      <c r="K12" s="21">
        <f>MAX('Rates Long'!H:H)</f>
        <v>1</v>
      </c>
      <c r="L12" s="20">
        <f>VLOOKUP(B12,'IIS Wide Rates'!G:I,3,FALSE)</f>
        <v>0.99990472863539648</v>
      </c>
      <c r="M12" s="4" t="str">
        <f t="shared" si="1"/>
        <v>Better</v>
      </c>
    </row>
    <row r="13" spans="1:14" x14ac:dyDescent="0.25">
      <c r="A13" s="41"/>
      <c r="B13" s="4" t="str">
        <f>Measures!L9</f>
        <v>1.08</v>
      </c>
      <c r="C13" s="4" t="str">
        <f>Measures!X9</f>
        <v>State</v>
      </c>
      <c r="D13" s="19">
        <f>VLOOKUP($C$1,'Rates Long'!$A:$AW,9,FALSE)</f>
        <v>1</v>
      </c>
      <c r="E13" s="4" t="str">
        <f>Measures!V9</f>
        <v>GT</v>
      </c>
      <c r="F13" s="20" t="str">
        <f>IF(ISNUMBER(Measures!W9),Measures!W9*1,Measures!W9)</f>
        <v>85%</v>
      </c>
      <c r="G13" s="19" t="str">
        <f t="shared" si="0"/>
        <v>Meets</v>
      </c>
      <c r="H13" s="21">
        <f>MIN('Rates Long'!I:I)</f>
        <v>1</v>
      </c>
      <c r="I13" s="21">
        <f>AVERAGE('Rates Long'!I:I)</f>
        <v>1</v>
      </c>
      <c r="J13" s="21">
        <f>MEDIAN('Rates Long'!I:I)</f>
        <v>1</v>
      </c>
      <c r="K13" s="21">
        <f>MAX('Rates Long'!I:I)</f>
        <v>1</v>
      </c>
      <c r="L13" s="20">
        <f>VLOOKUP(B13,'IIS Wide Rates'!G:I,3,FALSE)</f>
        <v>1</v>
      </c>
      <c r="M13" s="4" t="str">
        <f t="shared" si="1"/>
        <v>Same</v>
      </c>
    </row>
    <row r="14" spans="1:14" x14ac:dyDescent="0.25">
      <c r="A14" s="41"/>
      <c r="B14" s="4" t="str">
        <f>Measures!L10</f>
        <v>1.09</v>
      </c>
      <c r="C14" s="4" t="str">
        <f>Measures!X10</f>
        <v>ZIP Code</v>
      </c>
      <c r="D14" s="19">
        <f>VLOOKUP($C$1,'Rates Long'!$A:$AW,10,FALSE)</f>
        <v>1</v>
      </c>
      <c r="E14" s="4" t="str">
        <f>Measures!V10</f>
        <v>GT</v>
      </c>
      <c r="F14" s="20" t="str">
        <f>IF(ISNUMBER(Measures!W10),Measures!W10*1,Measures!W10)</f>
        <v>85%</v>
      </c>
      <c r="G14" s="19" t="str">
        <f t="shared" si="0"/>
        <v>Meets</v>
      </c>
      <c r="H14" s="21">
        <f>MIN('Rates Long'!J:J)</f>
        <v>0.99994531335447878</v>
      </c>
      <c r="I14" s="21">
        <f>AVERAGE('Rates Long'!J:J)</f>
        <v>0.99999658208465492</v>
      </c>
      <c r="J14" s="21">
        <f>MEDIAN('Rates Long'!J:J)</f>
        <v>1</v>
      </c>
      <c r="K14" s="21">
        <f>MAX('Rates Long'!J:J)</f>
        <v>1</v>
      </c>
      <c r="L14" s="20">
        <f>VLOOKUP(B14,'IIS Wide Rates'!G:I,3,FALSE)</f>
        <v>0.99996824287846553</v>
      </c>
      <c r="M14" s="4" t="str">
        <f>IF(F14="NA","NA",IF(AND(E14="GT",D14*1&gt;L14*1),"Better",IF(AND(E14="LT",D14*1&lt;L14*1),"Better",IF(ROUND(D14,2)=ROUND(L14,2),"Same","Worse"))))</f>
        <v>Better</v>
      </c>
    </row>
    <row r="15" spans="1:14" x14ac:dyDescent="0.25">
      <c r="A15" s="41"/>
      <c r="B15" s="4" t="str">
        <f>Measures!L11</f>
        <v>1.10</v>
      </c>
      <c r="C15" s="4" t="str">
        <f>Measures!X11</f>
        <v>Address is present</v>
      </c>
      <c r="D15" s="19">
        <f>VLOOKUP($C$1,'Rates Long'!$A:$AW,11,FALSE)</f>
        <v>1</v>
      </c>
      <c r="E15" s="4" t="str">
        <f>Measures!V11</f>
        <v>GT</v>
      </c>
      <c r="F15" s="20" t="str">
        <f>IF(ISNUMBER(Measures!W11),Measures!W11*1,Measures!W11)</f>
        <v>85%</v>
      </c>
      <c r="G15" s="19" t="str">
        <f t="shared" si="0"/>
        <v>Meets</v>
      </c>
      <c r="H15" s="21">
        <f>MIN('Rates Long'!K:K)</f>
        <v>0.9981378026070763</v>
      </c>
      <c r="I15" s="21">
        <f>AVERAGE('Rates Long'!K:K)</f>
        <v>0.99981070227530311</v>
      </c>
      <c r="J15" s="21">
        <f>MEDIAN('Rates Long'!K:K)</f>
        <v>1</v>
      </c>
      <c r="K15" s="21">
        <f>MAX('Rates Long'!K:K)</f>
        <v>1</v>
      </c>
      <c r="L15" s="20">
        <f>VLOOKUP(B15,'IIS Wide Rates'!G:I,3,FALSE)</f>
        <v>0.99980945727079296</v>
      </c>
      <c r="M15" s="4" t="str">
        <f t="shared" ref="M15:M60" si="2">IF(F15="NA","NA",IF(AND(E15="GT",D15*1&gt;L15*1),"Better",IF(AND(E15="LT",D15*1&lt;L15*1),"Better",IF(ROUND(D15,2)=ROUND(L15,2),"Same","Worse"))))</f>
        <v>Better</v>
      </c>
    </row>
    <row r="16" spans="1:14" x14ac:dyDescent="0.25">
      <c r="A16" s="41"/>
      <c r="B16" s="5" t="str">
        <f>Measures!L12</f>
        <v>1.11</v>
      </c>
      <c r="C16" s="5" t="str">
        <f>Measures!X12</f>
        <v>Race</v>
      </c>
      <c r="D16" s="14">
        <f>VLOOKUP($C$1,'Rates Long'!$A:$AW,12,FALSE)</f>
        <v>1</v>
      </c>
      <c r="E16" s="5" t="str">
        <f>Measures!V12</f>
        <v>GT</v>
      </c>
      <c r="F16" s="15" t="str">
        <f>IF(ISNUMBER(Measures!W12),Measures!W12*1,Measures!W12)</f>
        <v>95%</v>
      </c>
      <c r="G16" s="14" t="str">
        <f t="shared" si="0"/>
        <v>Meets</v>
      </c>
      <c r="H16" s="16">
        <f>MIN('Rates Long'!L:L)</f>
        <v>1</v>
      </c>
      <c r="I16" s="16">
        <f>AVERAGE('Rates Long'!L:L)</f>
        <v>1</v>
      </c>
      <c r="J16" s="16">
        <f>MEDIAN('Rates Long'!L:L)</f>
        <v>1</v>
      </c>
      <c r="K16" s="16">
        <f>MAX('Rates Long'!L:L)</f>
        <v>1</v>
      </c>
      <c r="L16" s="15">
        <f>VLOOKUP(B16,'IIS Wide Rates'!G:I,3,FALSE)</f>
        <v>1</v>
      </c>
      <c r="M16" s="5" t="str">
        <f t="shared" si="2"/>
        <v>Same</v>
      </c>
    </row>
    <row r="17" spans="1:13" x14ac:dyDescent="0.25">
      <c r="A17" s="41"/>
      <c r="B17" s="5" t="str">
        <f>Measures!L13</f>
        <v>1.12</v>
      </c>
      <c r="C17" s="5" t="str">
        <f>Measures!X13</f>
        <v>Ethnicity</v>
      </c>
      <c r="D17" s="14">
        <f>VLOOKUP($C$1,'Rates Long'!$A:$AW,13,FALSE)</f>
        <v>1</v>
      </c>
      <c r="E17" s="5" t="str">
        <f>Measures!V13</f>
        <v>GT</v>
      </c>
      <c r="F17" s="15" t="str">
        <f>IF(ISNUMBER(Measures!W13),Measures!W13*1,Measures!W13)</f>
        <v>95%</v>
      </c>
      <c r="G17" s="14" t="str">
        <f t="shared" si="0"/>
        <v>Meets</v>
      </c>
      <c r="H17" s="16">
        <f>MIN('Rates Long'!M:M)</f>
        <v>1</v>
      </c>
      <c r="I17" s="16">
        <f>AVERAGE('Rates Long'!M:M)</f>
        <v>1</v>
      </c>
      <c r="J17" s="16">
        <f>MEDIAN('Rates Long'!M:M)</f>
        <v>1</v>
      </c>
      <c r="K17" s="16">
        <f>MAX('Rates Long'!M:M)</f>
        <v>1</v>
      </c>
      <c r="L17" s="15">
        <f>VLOOKUP(B17,'IIS Wide Rates'!G:I,3,FALSE)</f>
        <v>1</v>
      </c>
      <c r="M17" s="5" t="str">
        <f t="shared" si="2"/>
        <v>Same</v>
      </c>
    </row>
    <row r="18" spans="1:13" x14ac:dyDescent="0.25">
      <c r="A18" s="41"/>
      <c r="B18" s="5" t="str">
        <f>Measures!L14</f>
        <v>1.13</v>
      </c>
      <c r="C18" s="5" t="str">
        <f>Measures!X14</f>
        <v>Phone</v>
      </c>
      <c r="D18" s="14">
        <f>VLOOKUP($C$1,'Rates Long'!$A:$AW,14,FALSE)</f>
        <v>0.99909950472760023</v>
      </c>
      <c r="E18" s="5" t="str">
        <f>Measures!V14</f>
        <v>GT</v>
      </c>
      <c r="F18" s="15" t="str">
        <f>IF(ISNUMBER(Measures!W14),Measures!W14*1,Measures!W14)</f>
        <v>90%</v>
      </c>
      <c r="G18" s="14" t="str">
        <f t="shared" si="0"/>
        <v>Meets</v>
      </c>
      <c r="H18" s="16">
        <f>MIN('Rates Long'!N:N)</f>
        <v>0.96932854379662892</v>
      </c>
      <c r="I18" s="16">
        <f>AVERAGE('Rates Long'!N:N)</f>
        <v>0.99242757648064495</v>
      </c>
      <c r="J18" s="16">
        <f>MEDIAN('Rates Long'!N:N)</f>
        <v>0.99579035386755943</v>
      </c>
      <c r="K18" s="16">
        <f>MAX('Rates Long'!N:N)</f>
        <v>1</v>
      </c>
      <c r="L18" s="15">
        <f>VLOOKUP(B18,'IIS Wide Rates'!G:I,3,FALSE)</f>
        <v>0.98631268061862876</v>
      </c>
      <c r="M18" s="5" t="str">
        <f t="shared" si="2"/>
        <v>Better</v>
      </c>
    </row>
    <row r="19" spans="1:13" x14ac:dyDescent="0.25">
      <c r="A19" s="41"/>
      <c r="B19" s="5" t="str">
        <f>Measures!L15</f>
        <v>1.14</v>
      </c>
      <c r="C19" s="5" t="str">
        <f>Measures!X15</f>
        <v>Email</v>
      </c>
      <c r="D19" s="14">
        <f>VLOOKUP($C$1,'Rates Long'!$A:$AW,15,FALSE)</f>
        <v>0.63349842413327329</v>
      </c>
      <c r="E19" s="5" t="str">
        <f>Measures!V15</f>
        <v>GT</v>
      </c>
      <c r="F19" s="15" t="str">
        <f>IF(ISNUMBER(Measures!W15),Measures!W15*1,Measures!W15)</f>
        <v>90%</v>
      </c>
      <c r="G19" s="14" t="str">
        <f t="shared" si="0"/>
        <v>Does not meet</v>
      </c>
      <c r="H19" s="16">
        <f>MIN('Rates Long'!O:O)</f>
        <v>0</v>
      </c>
      <c r="I19" s="16">
        <f>AVERAGE('Rates Long'!O:O)</f>
        <v>0.48716026542798851</v>
      </c>
      <c r="J19" s="16">
        <f>MEDIAN('Rates Long'!O:O)</f>
        <v>0.5131332082551594</v>
      </c>
      <c r="K19" s="16">
        <f>MAX('Rates Long'!O:O)</f>
        <v>0.83695652173913049</v>
      </c>
      <c r="L19" s="15">
        <f>VLOOKUP(B19,'IIS Wide Rates'!G:I,3,FALSE)</f>
        <v>0.48959954269744993</v>
      </c>
      <c r="M19" s="5" t="str">
        <f t="shared" si="2"/>
        <v>Better</v>
      </c>
    </row>
    <row r="20" spans="1:13" x14ac:dyDescent="0.25">
      <c r="A20" s="41"/>
      <c r="B20" s="5" t="str">
        <f>Measures!L16</f>
        <v>1.15</v>
      </c>
      <c r="C20" s="5" t="str">
        <f>Measures!X16</f>
        <v>Mother's maiden name</v>
      </c>
      <c r="D20" s="14">
        <f>VLOOKUP($C$1,'Rates Long'!$A:$AW,16,FALSE)</f>
        <v>0.70823953174245835</v>
      </c>
      <c r="E20" s="5" t="str">
        <f>Measures!V16</f>
        <v>GT</v>
      </c>
      <c r="F20" s="15" t="str">
        <f>IF(ISNUMBER(Measures!W16),Measures!W16*1,Measures!W16)</f>
        <v>90%</v>
      </c>
      <c r="G20" s="14" t="str">
        <f t="shared" si="0"/>
        <v>Does not meet</v>
      </c>
      <c r="H20" s="16">
        <f>MIN('Rates Long'!P:P)</f>
        <v>0</v>
      </c>
      <c r="I20" s="16">
        <f>AVERAGE('Rates Long'!P:P)</f>
        <v>0.60119564899951683</v>
      </c>
      <c r="J20" s="16">
        <f>MEDIAN('Rates Long'!P:P)</f>
        <v>0.61126189457383295</v>
      </c>
      <c r="K20" s="16">
        <f>MAX('Rates Long'!P:P)</f>
        <v>0.86538461538461542</v>
      </c>
      <c r="L20" s="15">
        <f>VLOOKUP(B20,'IIS Wide Rates'!G:I,3,FALSE)</f>
        <v>0.53485344088411824</v>
      </c>
      <c r="M20" s="5" t="str">
        <f t="shared" si="2"/>
        <v>Better</v>
      </c>
    </row>
    <row r="21" spans="1:13" x14ac:dyDescent="0.25">
      <c r="A21" s="41"/>
      <c r="B21" s="5" t="str">
        <f>Measures!L17</f>
        <v>1.16</v>
      </c>
      <c r="C21" s="5" t="str">
        <f>Measures!X17</f>
        <v>Responsible First Name</v>
      </c>
      <c r="D21" s="14">
        <f>VLOOKUP($C$1,'Rates Long'!$A:$AW,17,FALSE)</f>
        <v>0.95722647456100851</v>
      </c>
      <c r="E21" s="5" t="str">
        <f>Measures!V17</f>
        <v>GT</v>
      </c>
      <c r="F21" s="15" t="str">
        <f>IF(ISNUMBER(Measures!W17),Measures!W17*1,Measures!W17)</f>
        <v>90%</v>
      </c>
      <c r="G21" s="14" t="str">
        <f t="shared" si="0"/>
        <v>Meets</v>
      </c>
      <c r="H21" s="16">
        <f>MIN('Rates Long'!Q:Q)</f>
        <v>0</v>
      </c>
      <c r="I21" s="16">
        <f>AVERAGE('Rates Long'!Q:Q)</f>
        <v>0.79558378920213113</v>
      </c>
      <c r="J21" s="16">
        <f>MEDIAN('Rates Long'!Q:Q)</f>
        <v>0.87595129375951286</v>
      </c>
      <c r="K21" s="16">
        <f>MAX('Rates Long'!Q:Q)</f>
        <v>1</v>
      </c>
      <c r="L21" s="15">
        <f>VLOOKUP(B21,'IIS Wide Rates'!G:I,3,FALSE)</f>
        <v>0.76957032614563814</v>
      </c>
      <c r="M21" s="5" t="str">
        <f t="shared" si="2"/>
        <v>Better</v>
      </c>
    </row>
    <row r="22" spans="1:13" x14ac:dyDescent="0.25">
      <c r="A22" s="41"/>
      <c r="B22" s="5" t="str">
        <f>Measures!L18</f>
        <v>1.17</v>
      </c>
      <c r="C22" s="5" t="str">
        <f>Measures!X18</f>
        <v>Responsible Last Name</v>
      </c>
      <c r="D22" s="14">
        <f>VLOOKUP($C$1,'Rates Long'!$A:$AW,18,FALSE)</f>
        <v>0.95722647456100851</v>
      </c>
      <c r="E22" s="5" t="str">
        <f>Measures!V18</f>
        <v>GT</v>
      </c>
      <c r="F22" s="15" t="str">
        <f>IF(ISNUMBER(Measures!W18),Measures!W18*1,Measures!W18)</f>
        <v>90%</v>
      </c>
      <c r="G22" s="14" t="str">
        <f t="shared" si="0"/>
        <v>Meets</v>
      </c>
      <c r="H22" s="16">
        <f>MIN('Rates Long'!R:R)</f>
        <v>0</v>
      </c>
      <c r="I22" s="16">
        <f>AVERAGE('Rates Long'!R:R)</f>
        <v>0.79541696557350439</v>
      </c>
      <c r="J22" s="16">
        <f>MEDIAN('Rates Long'!R:R)</f>
        <v>0.87595129375951286</v>
      </c>
      <c r="K22" s="16">
        <f>MAX('Rates Long'!R:R)</f>
        <v>1</v>
      </c>
      <c r="L22" s="15">
        <f>VLOOKUP(B22,'IIS Wide Rates'!G:I,3,FALSE)</f>
        <v>0.76995141160405223</v>
      </c>
      <c r="M22" s="5" t="str">
        <f t="shared" si="2"/>
        <v>Better</v>
      </c>
    </row>
    <row r="23" spans="1:13" x14ac:dyDescent="0.25">
      <c r="A23" s="41"/>
      <c r="B23" s="4" t="str">
        <f>Measures!L19</f>
        <v>1.18</v>
      </c>
      <c r="C23" s="4" t="str">
        <f>Measures!X19</f>
        <v>Admin. code</v>
      </c>
      <c r="D23" s="19">
        <f>VLOOKUP($C$1,'Rates Long'!$A:$AW,19,FALSE)</f>
        <v>1</v>
      </c>
      <c r="E23" s="4" t="str">
        <f>Measures!V19</f>
        <v>GT</v>
      </c>
      <c r="F23" s="20" t="str">
        <f>IF(ISNUMBER(Measures!W19),Measures!W19*1,Measures!W19)</f>
        <v>99%</v>
      </c>
      <c r="G23" s="19" t="str">
        <f t="shared" si="0"/>
        <v>Meets</v>
      </c>
      <c r="H23" s="21">
        <f>MIN('Rates Long'!S:S)</f>
        <v>1</v>
      </c>
      <c r="I23" s="21">
        <f>AVERAGE('Rates Long'!S:S)</f>
        <v>1</v>
      </c>
      <c r="J23" s="21">
        <f>MEDIAN('Rates Long'!S:S)</f>
        <v>1</v>
      </c>
      <c r="K23" s="21">
        <f>MAX('Rates Long'!S:S)</f>
        <v>1</v>
      </c>
      <c r="L23" s="20">
        <f>VLOOKUP(B23,'IIS Wide Rates'!G:I,3,FALSE)</f>
        <v>1</v>
      </c>
      <c r="M23" s="4" t="str">
        <f t="shared" si="2"/>
        <v>Same</v>
      </c>
    </row>
    <row r="24" spans="1:13" x14ac:dyDescent="0.25">
      <c r="A24" s="41"/>
      <c r="B24" s="4" t="str">
        <f>Measures!L20</f>
        <v>1.19</v>
      </c>
      <c r="C24" s="4" t="str">
        <f>Measures!X20</f>
        <v>Admin. date</v>
      </c>
      <c r="D24" s="19">
        <f>VLOOKUP($C$1,'Rates Long'!$A:$AW,20,FALSE)</f>
        <v>1</v>
      </c>
      <c r="E24" s="4" t="str">
        <f>Measures!V20</f>
        <v>GT</v>
      </c>
      <c r="F24" s="20" t="str">
        <f>IF(ISNUMBER(Measures!W20),Measures!W20*1,Measures!W20)</f>
        <v>99%</v>
      </c>
      <c r="G24" s="19" t="str">
        <f t="shared" si="0"/>
        <v>Meets</v>
      </c>
      <c r="H24" s="21">
        <f>MIN('Rates Long'!T:T)</f>
        <v>1</v>
      </c>
      <c r="I24" s="21">
        <f>AVERAGE('Rates Long'!T:T)</f>
        <v>1</v>
      </c>
      <c r="J24" s="21">
        <f>MEDIAN('Rates Long'!T:T)</f>
        <v>1</v>
      </c>
      <c r="K24" s="21">
        <f>MAX('Rates Long'!T:T)</f>
        <v>1</v>
      </c>
      <c r="L24" s="20">
        <f>VLOOKUP(B24,'IIS Wide Rates'!G:I,3,FALSE)</f>
        <v>1</v>
      </c>
      <c r="M24" s="4" t="str">
        <f t="shared" si="2"/>
        <v>Same</v>
      </c>
    </row>
    <row r="25" spans="1:13" x14ac:dyDescent="0.25">
      <c r="A25" s="41"/>
      <c r="B25" s="4" t="str">
        <f>Measures!L21</f>
        <v>1.20</v>
      </c>
      <c r="C25" s="4" t="str">
        <f>Measures!X21</f>
        <v>Information Source</v>
      </c>
      <c r="D25" s="19">
        <f>VLOOKUP($C$1,'Rates Long'!$A:$AW,21,FALSE)</f>
        <v>1</v>
      </c>
      <c r="E25" s="4" t="str">
        <f>Measures!V21</f>
        <v>GT</v>
      </c>
      <c r="F25" s="20" t="str">
        <f>IF(ISNUMBER(Measures!W21),Measures!W21*1,Measures!W21)</f>
        <v>99%</v>
      </c>
      <c r="G25" s="19" t="str">
        <f t="shared" si="0"/>
        <v>Meets</v>
      </c>
      <c r="H25" s="21">
        <f>MIN('Rates Long'!U:U)</f>
        <v>1</v>
      </c>
      <c r="I25" s="21">
        <f>AVERAGE('Rates Long'!U:U)</f>
        <v>1</v>
      </c>
      <c r="J25" s="21">
        <f>MEDIAN('Rates Long'!U:U)</f>
        <v>1</v>
      </c>
      <c r="K25" s="21">
        <f>MAX('Rates Long'!U:U)</f>
        <v>1</v>
      </c>
      <c r="L25" s="20">
        <f>VLOOKUP(B25,'IIS Wide Rates'!G:I,3,FALSE)</f>
        <v>1</v>
      </c>
      <c r="M25" s="4" t="str">
        <f t="shared" si="2"/>
        <v>Same</v>
      </c>
    </row>
    <row r="26" spans="1:13" x14ac:dyDescent="0.25">
      <c r="A26" s="41"/>
      <c r="B26" s="5" t="str">
        <f>Measures!L22</f>
        <v>1.21</v>
      </c>
      <c r="C26" s="5" t="str">
        <f>Measures!X22</f>
        <v>Lot Number</v>
      </c>
      <c r="D26" s="14">
        <f>VLOOKUP($C$1,'Rates Long'!$A:$AW,22,FALSE)</f>
        <v>1</v>
      </c>
      <c r="E26" s="5" t="str">
        <f>Measures!V22</f>
        <v>GT</v>
      </c>
      <c r="F26" s="15" t="str">
        <f>IF(ISNUMBER(Measures!W22),Measures!W22*1,Measures!W22)</f>
        <v>99%</v>
      </c>
      <c r="G26" s="14" t="str">
        <f t="shared" si="0"/>
        <v>Meets</v>
      </c>
      <c r="H26" s="16">
        <f>MIN('Rates Long'!V:V)</f>
        <v>1</v>
      </c>
      <c r="I26" s="16">
        <f>AVERAGE('Rates Long'!V:V)</f>
        <v>1</v>
      </c>
      <c r="J26" s="16">
        <f>MEDIAN('Rates Long'!V:V)</f>
        <v>1</v>
      </c>
      <c r="K26" s="16">
        <f>MAX('Rates Long'!V:V)</f>
        <v>1</v>
      </c>
      <c r="L26" s="15">
        <f>VLOOKUP(B26,'IIS Wide Rates'!G:I,3,FALSE)</f>
        <v>1</v>
      </c>
      <c r="M26" s="5" t="str">
        <f t="shared" si="2"/>
        <v>Same</v>
      </c>
    </row>
    <row r="27" spans="1:13" x14ac:dyDescent="0.25">
      <c r="A27" s="41"/>
      <c r="B27" s="5" t="str">
        <f>Measures!L23</f>
        <v>1.22</v>
      </c>
      <c r="C27" s="5" t="str">
        <f>Measures!X23</f>
        <v>Expiration date</v>
      </c>
      <c r="D27" s="14">
        <f>VLOOKUP($C$1,'Rates Long'!$A:$AW,23,FALSE)</f>
        <v>1</v>
      </c>
      <c r="E27" s="5" t="str">
        <f>Measures!V23</f>
        <v>GT</v>
      </c>
      <c r="F27" s="15" t="str">
        <f>IF(ISNUMBER(Measures!W23),Measures!W23*1,Measures!W23)</f>
        <v>99%</v>
      </c>
      <c r="G27" s="14" t="str">
        <f t="shared" si="0"/>
        <v>Meets</v>
      </c>
      <c r="H27" s="16">
        <f>MIN('Rates Long'!W:W)</f>
        <v>0.99903691813804174</v>
      </c>
      <c r="I27" s="16">
        <f>AVERAGE('Rates Long'!W:W)</f>
        <v>0.99989076762596563</v>
      </c>
      <c r="J27" s="16">
        <f>MEDIAN('Rates Long'!W:W)</f>
        <v>1</v>
      </c>
      <c r="K27" s="16">
        <f>MAX('Rates Long'!W:W)</f>
        <v>1</v>
      </c>
      <c r="L27" s="15">
        <f>VLOOKUP(B27,'IIS Wide Rates'!G:I,3,FALSE)</f>
        <v>0.99996443812233282</v>
      </c>
      <c r="M27" s="5" t="str">
        <f t="shared" si="2"/>
        <v>Better</v>
      </c>
    </row>
    <row r="28" spans="1:13" x14ac:dyDescent="0.25">
      <c r="A28" s="41"/>
      <c r="B28" s="5" t="str">
        <f>Measures!L24</f>
        <v>1.23</v>
      </c>
      <c r="C28" s="5" t="str">
        <f>Measures!X24</f>
        <v>Financial Eligibility</v>
      </c>
      <c r="D28" s="14">
        <f>VLOOKUP($C$1,'Rates Long'!$A:$AW,24,FALSE)</f>
        <v>1</v>
      </c>
      <c r="E28" s="5" t="str">
        <f>Measures!V24</f>
        <v>GT</v>
      </c>
      <c r="F28" s="15" t="str">
        <f>IF(ISNUMBER(Measures!W24),Measures!W24*1,Measures!W24)</f>
        <v>99%</v>
      </c>
      <c r="G28" s="14" t="str">
        <f t="shared" si="0"/>
        <v>Meets</v>
      </c>
      <c r="H28" s="16">
        <f>MIN('Rates Long'!X:X)</f>
        <v>1</v>
      </c>
      <c r="I28" s="16">
        <f>AVERAGE('Rates Long'!X:X)</f>
        <v>1</v>
      </c>
      <c r="J28" s="16">
        <f>MEDIAN('Rates Long'!X:X)</f>
        <v>1</v>
      </c>
      <c r="K28" s="16">
        <f>MAX('Rates Long'!X:X)</f>
        <v>1</v>
      </c>
      <c r="L28" s="15">
        <f>VLOOKUP(B28,'IIS Wide Rates'!G:I,3,FALSE)</f>
        <v>1</v>
      </c>
      <c r="M28" s="5" t="str">
        <f t="shared" si="2"/>
        <v>Same</v>
      </c>
    </row>
    <row r="29" spans="1:13" x14ac:dyDescent="0.25">
      <c r="A29" s="42"/>
      <c r="B29" s="5" t="str">
        <f>Measures!L25</f>
        <v>1.24</v>
      </c>
      <c r="C29" s="5" t="str">
        <f>Measures!X25</f>
        <v>Funding Source</v>
      </c>
      <c r="D29" s="14">
        <f>VLOOKUP($C$1,'Rates Long'!$A:$AW,25,FALSE)</f>
        <v>1</v>
      </c>
      <c r="E29" s="5" t="str">
        <f>Measures!V25</f>
        <v>GT</v>
      </c>
      <c r="F29" s="15" t="str">
        <f>IF(ISNUMBER(Measures!W25),Measures!W25*1,Measures!W25)</f>
        <v>99%</v>
      </c>
      <c r="G29" s="14" t="str">
        <f t="shared" si="0"/>
        <v>Meets</v>
      </c>
      <c r="H29" s="16">
        <f>MIN('Rates Long'!Y:Y)</f>
        <v>0.99550561797752812</v>
      </c>
      <c r="I29" s="16">
        <f>AVERAGE('Rates Long'!Y:Y)</f>
        <v>0.99971910112359552</v>
      </c>
      <c r="J29" s="16">
        <f>MEDIAN('Rates Long'!Y:Y)</f>
        <v>1</v>
      </c>
      <c r="K29" s="16">
        <f>MAX('Rates Long'!Y:Y)</f>
        <v>1</v>
      </c>
      <c r="L29" s="15">
        <f>VLOOKUP(B29,'IIS Wide Rates'!G:I,3,FALSE)</f>
        <v>0.99992887624466575</v>
      </c>
      <c r="M29" s="5" t="str">
        <f t="shared" si="2"/>
        <v>Better</v>
      </c>
    </row>
    <row r="30" spans="1:13" ht="15" customHeight="1" x14ac:dyDescent="0.25">
      <c r="A30" s="40" t="s">
        <v>281</v>
      </c>
      <c r="B30" s="5" t="str">
        <f>Measures!L26</f>
        <v>2.01</v>
      </c>
      <c r="C30" s="5" t="str">
        <f>Measures!X26</f>
        <v>DOB = 1st</v>
      </c>
      <c r="D30" s="14">
        <f>VLOOKUP($C$1,'Rates Long'!$A:$AW,26,FALSE)</f>
        <v>4.2323277802791534E-2</v>
      </c>
      <c r="E30" s="5" t="str">
        <f>Measures!V26</f>
        <v>LT</v>
      </c>
      <c r="F30" s="15" t="str">
        <f>IF(ISNUMBER(Measures!W26),Measures!W26*1,Measures!W26)</f>
        <v xml:space="preserve"> 4%</v>
      </c>
      <c r="G30" s="14" t="str">
        <f t="shared" si="0"/>
        <v>Does not meet</v>
      </c>
      <c r="H30" s="16">
        <f>MIN('Rates Long'!Z:Z)</f>
        <v>0</v>
      </c>
      <c r="I30" s="16">
        <f>AVERAGE('Rates Long'!Z:Z)</f>
        <v>2.3859599121808423E-2</v>
      </c>
      <c r="J30" s="16">
        <f>MEDIAN('Rates Long'!Z:Z)</f>
        <v>2.657396950875212E-2</v>
      </c>
      <c r="K30" s="16">
        <f>MAX('Rates Long'!Z:Z)</f>
        <v>4.7058823529411764E-2</v>
      </c>
      <c r="L30" s="15">
        <f>VLOOKUP(B30,'IIS Wide Rates'!G:I,3,FALSE)</f>
        <v>3.1693607291435104E-2</v>
      </c>
      <c r="M30" s="5" t="str">
        <f t="shared" si="2"/>
        <v>Worse</v>
      </c>
    </row>
    <row r="31" spans="1:13" x14ac:dyDescent="0.25">
      <c r="A31" s="41"/>
      <c r="B31" s="5" t="str">
        <f>Measures!L27</f>
        <v>2.02</v>
      </c>
      <c r="C31" s="5" t="str">
        <f>Measures!X27</f>
        <v>DOB = 15th</v>
      </c>
      <c r="D31" s="14">
        <f>VLOOKUP($C$1,'Rates Long'!$A:$AW,27,FALSE)</f>
        <v>2.9266096352994146E-2</v>
      </c>
      <c r="E31" s="5" t="str">
        <f>Measures!V27</f>
        <v>LT</v>
      </c>
      <c r="F31" s="15" t="str">
        <f>IF(ISNUMBER(Measures!W27),Measures!W27*1,Measures!W27)</f>
        <v xml:space="preserve"> 4%</v>
      </c>
      <c r="G31" s="14" t="str">
        <f t="shared" si="0"/>
        <v>Meets</v>
      </c>
      <c r="H31" s="16">
        <f>MIN('Rates Long'!AA:AA)</f>
        <v>0</v>
      </c>
      <c r="I31" s="16">
        <f>AVERAGE('Rates Long'!AA:AA)</f>
        <v>2.9124655682574718E-2</v>
      </c>
      <c r="J31" s="16">
        <f>MEDIAN('Rates Long'!AA:AA)</f>
        <v>3.1010598251578828E-2</v>
      </c>
      <c r="K31" s="16">
        <f>MAX('Rates Long'!AA:AA)</f>
        <v>7.1428571428571425E-2</v>
      </c>
      <c r="L31" s="15">
        <f>VLOOKUP(B31,'IIS Wide Rates'!G:I,3,FALSE)</f>
        <v>3.0836165010003493E-2</v>
      </c>
      <c r="M31" s="5" t="str">
        <f t="shared" si="2"/>
        <v>Better</v>
      </c>
    </row>
    <row r="32" spans="1:13" x14ac:dyDescent="0.25">
      <c r="A32" s="41"/>
      <c r="B32" s="5" t="str">
        <f>Measures!L28</f>
        <v>2.03</v>
      </c>
      <c r="C32" s="5" t="str">
        <f>Measures!X28</f>
        <v>DOB = Last</v>
      </c>
      <c r="D32" s="14">
        <f>VLOOKUP($C$1,'Rates Long'!$A:$AW,28,FALSE)</f>
        <v>3.1517334533993697E-2</v>
      </c>
      <c r="E32" s="5" t="str">
        <f>Measures!V28</f>
        <v>LT</v>
      </c>
      <c r="F32" s="15" t="str">
        <f>IF(ISNUMBER(Measures!W28),Measures!W28*1,Measures!W28)</f>
        <v xml:space="preserve"> 4%</v>
      </c>
      <c r="G32" s="14" t="str">
        <f t="shared" si="0"/>
        <v>Meets</v>
      </c>
      <c r="H32" s="16">
        <f>MIN('Rates Long'!AB:AB)</f>
        <v>0</v>
      </c>
      <c r="I32" s="16">
        <f>AVERAGE('Rates Long'!AB:AB)</f>
        <v>3.1613088679063955E-2</v>
      </c>
      <c r="J32" s="16">
        <f>MEDIAN('Rates Long'!AB:AB)</f>
        <v>3.0080573927655813E-2</v>
      </c>
      <c r="K32" s="16">
        <f>MAX('Rates Long'!AB:AB)</f>
        <v>0.1111111111111111</v>
      </c>
      <c r="L32" s="15">
        <f>VLOOKUP(B32,'IIS Wide Rates'!G:I,3,FALSE)</f>
        <v>3.1661850169900599E-2</v>
      </c>
      <c r="M32" s="5" t="str">
        <f t="shared" si="2"/>
        <v>Better</v>
      </c>
    </row>
    <row r="33" spans="1:13" x14ac:dyDescent="0.25">
      <c r="A33" s="41"/>
      <c r="B33" s="4" t="str">
        <f>Measures!L29</f>
        <v>2.04</v>
      </c>
      <c r="C33" s="4" t="str">
        <f>Measures!X29</f>
        <v>Too Many Vaccinations</v>
      </c>
      <c r="D33" s="19">
        <f>VLOOKUP($C$1,'Rates Long'!$A:$AW,29,FALSE)</f>
        <v>0</v>
      </c>
      <c r="E33" s="4" t="str">
        <f>Measures!V29</f>
        <v>LT</v>
      </c>
      <c r="F33" s="20" t="str">
        <f>IF(ISNUMBER(Measures!W29),Measures!W29*1,Measures!W29)</f>
        <v xml:space="preserve"> 1%</v>
      </c>
      <c r="G33" s="19" t="str">
        <f t="shared" si="0"/>
        <v>Meets</v>
      </c>
      <c r="H33" s="21">
        <f>MIN('Rates Long'!AC:AC)</f>
        <v>0</v>
      </c>
      <c r="I33" s="21">
        <f>AVERAGE('Rates Long'!AC:AC)</f>
        <v>0</v>
      </c>
      <c r="J33" s="21">
        <f>MEDIAN('Rates Long'!AC:AC)</f>
        <v>0</v>
      </c>
      <c r="K33" s="21">
        <f>MAX('Rates Long'!AC:AC)</f>
        <v>0</v>
      </c>
      <c r="L33" s="20">
        <f>VLOOKUP(B33,'IIS Wide Rates'!G:I,3,FALSE)</f>
        <v>0</v>
      </c>
      <c r="M33" s="4" t="str">
        <f t="shared" si="2"/>
        <v>Same</v>
      </c>
    </row>
    <row r="34" spans="1:13" x14ac:dyDescent="0.25">
      <c r="A34" s="41"/>
      <c r="B34" s="5" t="str">
        <f>Measures!L30</f>
        <v>2.05</v>
      </c>
      <c r="C34" s="5" t="str">
        <f>Measures!X30</f>
        <v>Admin. Date &gt; Expiration Date</v>
      </c>
      <c r="D34" s="14">
        <f>VLOOKUP($C$1,'Rates Long'!$A:$AW,30,FALSE)</f>
        <v>0</v>
      </c>
      <c r="E34" s="5" t="str">
        <f>Measures!V30</f>
        <v>LT</v>
      </c>
      <c r="F34" s="15" t="str">
        <f>IF(ISNUMBER(Measures!W30),Measures!W30*1,Measures!W30)</f>
        <v xml:space="preserve"> 1%</v>
      </c>
      <c r="G34" s="14" t="str">
        <f t="shared" si="0"/>
        <v>Meets</v>
      </c>
      <c r="H34" s="16">
        <f>MIN('Rates Long'!AD:AD)</f>
        <v>0</v>
      </c>
      <c r="I34" s="16">
        <f>AVERAGE('Rates Long'!AD:AD)</f>
        <v>4.9336813461596421E-4</v>
      </c>
      <c r="J34" s="16">
        <f>MEDIAN('Rates Long'!AD:AD)</f>
        <v>0</v>
      </c>
      <c r="K34" s="16">
        <f>MAX('Rates Long'!AD:AD)</f>
        <v>3.486529318541997E-3</v>
      </c>
      <c r="L34" s="15">
        <f>VLOOKUP(B34,'IIS Wide Rates'!G:I,3,FALSE)</f>
        <v>3.3002797621767629E-4</v>
      </c>
      <c r="M34" s="5" t="str">
        <f t="shared" si="2"/>
        <v>Better</v>
      </c>
    </row>
    <row r="35" spans="1:13" x14ac:dyDescent="0.25">
      <c r="A35" s="41"/>
      <c r="B35" s="4" t="str">
        <f>Measures!L31</f>
        <v>2.06</v>
      </c>
      <c r="C35" s="4" t="str">
        <f>Measures!X31</f>
        <v>Admin. Date &lt; DOB</v>
      </c>
      <c r="D35" s="19">
        <f>VLOOKUP($C$1,'Rates Long'!$A:$AW,31,FALSE)</f>
        <v>6.7962484708440944E-5</v>
      </c>
      <c r="E35" s="4" t="str">
        <f>Measures!V31</f>
        <v>LT</v>
      </c>
      <c r="F35" s="20" t="str">
        <f>IF(ISNUMBER(Measures!W31),Measures!W31*1,Measures!W31)</f>
        <v xml:space="preserve"> 1%</v>
      </c>
      <c r="G35" s="19" t="str">
        <f t="shared" si="0"/>
        <v>Meets</v>
      </c>
      <c r="H35" s="21">
        <f>MIN('Rates Long'!AE:AE)</f>
        <v>0</v>
      </c>
      <c r="I35" s="21">
        <f>AVERAGE('Rates Long'!AE:AE)</f>
        <v>6.473494220297022E-5</v>
      </c>
      <c r="J35" s="21">
        <f>MEDIAN('Rates Long'!AE:AE)</f>
        <v>0</v>
      </c>
      <c r="K35" s="21">
        <f>MAX('Rates Long'!AE:AE)</f>
        <v>6.3351282863477985E-4</v>
      </c>
      <c r="L35" s="20">
        <f>VLOOKUP(B35,'IIS Wide Rates'!G:I,3,FALSE)</f>
        <v>2.5385349607034788E-5</v>
      </c>
      <c r="M35" s="4" t="str">
        <f t="shared" si="2"/>
        <v>Same</v>
      </c>
    </row>
    <row r="36" spans="1:13" x14ac:dyDescent="0.25">
      <c r="A36" s="41"/>
      <c r="B36" s="5" t="str">
        <f>Measures!L32</f>
        <v>2.07</v>
      </c>
      <c r="C36" s="5" t="str">
        <f>Measures!X32</f>
        <v>Admin. Date = 1st</v>
      </c>
      <c r="D36" s="14">
        <f>VLOOKUP($C$1,'Rates Long'!$A:$AW,32,FALSE)</f>
        <v>2.7456843822210138E-2</v>
      </c>
      <c r="E36" s="5" t="str">
        <f>Measures!V32</f>
        <v>LT</v>
      </c>
      <c r="F36" s="15" t="str">
        <f>IF(ISNUMBER(Measures!W32),Measures!W32*1,Measures!W32)</f>
        <v xml:space="preserve"> 4%</v>
      </c>
      <c r="G36" s="14" t="str">
        <f t="shared" si="0"/>
        <v>Meets</v>
      </c>
      <c r="H36" s="16">
        <f>MIN('Rates Long'!AF:AF)</f>
        <v>0</v>
      </c>
      <c r="I36" s="16">
        <f>AVERAGE('Rates Long'!AF:AF)</f>
        <v>2.4449012768895446E-2</v>
      </c>
      <c r="J36" s="16">
        <f>MEDIAN('Rates Long'!AF:AF)</f>
        <v>2.2669623576558419E-2</v>
      </c>
      <c r="K36" s="16">
        <f>MAX('Rates Long'!AF:AF)</f>
        <v>7.6923076923076927E-2</v>
      </c>
      <c r="L36" s="15">
        <f>VLOOKUP(B36,'IIS Wide Rates'!G:I,3,FALSE)</f>
        <v>2.1481082837472836E-2</v>
      </c>
      <c r="M36" s="5" t="str">
        <f t="shared" si="2"/>
        <v>Worse</v>
      </c>
    </row>
    <row r="37" spans="1:13" x14ac:dyDescent="0.25">
      <c r="A37" s="41"/>
      <c r="B37" s="5" t="str">
        <f>Measures!L33</f>
        <v>2.08</v>
      </c>
      <c r="C37" s="5" t="str">
        <f>Measures!X33</f>
        <v>Admin. Date = 15th</v>
      </c>
      <c r="D37" s="14">
        <f>VLOOKUP($C$1,'Rates Long'!$A:$AW,33,FALSE)</f>
        <v>3.3913279869512029E-2</v>
      </c>
      <c r="E37" s="5" t="str">
        <f>Measures!V33</f>
        <v>LT</v>
      </c>
      <c r="F37" s="15" t="str">
        <f>IF(ISNUMBER(Measures!W33),Measures!W33*1,Measures!W33)</f>
        <v xml:space="preserve"> 4%</v>
      </c>
      <c r="G37" s="14" t="str">
        <f t="shared" si="0"/>
        <v>Meets</v>
      </c>
      <c r="H37" s="16">
        <f>MIN('Rates Long'!AG:AG)</f>
        <v>0</v>
      </c>
      <c r="I37" s="16">
        <f>AVERAGE('Rates Long'!AG:AG)</f>
        <v>2.6956002689980756E-2</v>
      </c>
      <c r="J37" s="16">
        <f>MEDIAN('Rates Long'!AG:AG)</f>
        <v>3.1220597226996702E-2</v>
      </c>
      <c r="K37" s="16">
        <f>MAX('Rates Long'!AG:AG)</f>
        <v>4.7031158142269255E-2</v>
      </c>
      <c r="L37" s="15">
        <f>VLOOKUP(B37,'IIS Wide Rates'!G:I,3,FALSE)</f>
        <v>3.2391706098576389E-2</v>
      </c>
      <c r="M37" s="5" t="str">
        <f t="shared" si="2"/>
        <v>Same</v>
      </c>
    </row>
    <row r="38" spans="1:13" x14ac:dyDescent="0.25">
      <c r="A38" s="41"/>
      <c r="B38" s="5" t="str">
        <f>Measures!L34</f>
        <v>2.09</v>
      </c>
      <c r="C38" s="5" t="str">
        <f>Measures!X34</f>
        <v>Admin. Date = Last</v>
      </c>
      <c r="D38" s="14">
        <f>VLOOKUP($C$1,'Rates Long'!$A:$AW,34,FALSE)</f>
        <v>2.9835530787005574E-2</v>
      </c>
      <c r="E38" s="5" t="str">
        <f>Measures!V34</f>
        <v>LT</v>
      </c>
      <c r="F38" s="15" t="str">
        <f>IF(ISNUMBER(Measures!W34),Measures!W34*1,Measures!W34)</f>
        <v xml:space="preserve"> 4%</v>
      </c>
      <c r="G38" s="14" t="str">
        <f t="shared" si="0"/>
        <v>Meets</v>
      </c>
      <c r="H38" s="16">
        <f>MIN('Rates Long'!AH:AH)</f>
        <v>0</v>
      </c>
      <c r="I38" s="16">
        <f>AVERAGE('Rates Long'!AH:AH)</f>
        <v>2.1243908786250008E-2</v>
      </c>
      <c r="J38" s="16">
        <f>MEDIAN('Rates Long'!AH:AH)</f>
        <v>2.5015935585041275E-2</v>
      </c>
      <c r="K38" s="16">
        <f>MAX('Rates Long'!AH:AH)</f>
        <v>4.6875E-2</v>
      </c>
      <c r="L38" s="15">
        <f>VLOOKUP(B38,'IIS Wide Rates'!G:I,3,FALSE)</f>
        <v>2.8025425966166407E-2</v>
      </c>
      <c r="M38" s="5" t="str">
        <f t="shared" si="2"/>
        <v>Same</v>
      </c>
    </row>
    <row r="39" spans="1:13" x14ac:dyDescent="0.25">
      <c r="A39" s="41"/>
      <c r="B39" s="5" t="str">
        <f>Measures!L35</f>
        <v>2.10</v>
      </c>
      <c r="C39" s="5" t="str">
        <f>Measures!X35</f>
        <v>Improbable Age</v>
      </c>
      <c r="D39" s="14">
        <f>VLOOKUP($C$1,'Rates Long'!$A:$AW,35,FALSE)</f>
        <v>4.3770814925576024E-2</v>
      </c>
      <c r="E39" s="5" t="str">
        <f>Measures!V35</f>
        <v>LT</v>
      </c>
      <c r="F39" s="15" t="str">
        <f>IF(ISNUMBER(Measures!W35),Measures!W35*1,Measures!W35)</f>
        <v xml:space="preserve"> 1%</v>
      </c>
      <c r="G39" s="14" t="str">
        <f t="shared" si="0"/>
        <v>Does not meet</v>
      </c>
      <c r="H39" s="16">
        <f>MIN('Rates Long'!AI:AI)</f>
        <v>0</v>
      </c>
      <c r="I39" s="16">
        <f>AVERAGE('Rates Long'!AI:AI)</f>
        <v>8.0477364340463237E-2</v>
      </c>
      <c r="J39" s="16">
        <f>MEDIAN('Rates Long'!AI:AI)</f>
        <v>6.8453250616257203E-3</v>
      </c>
      <c r="K39" s="16">
        <f>MAX('Rates Long'!AI:AI)</f>
        <v>1</v>
      </c>
      <c r="L39" s="15">
        <f>VLOOKUP(B39,'IIS Wide Rates'!G:I,3,FALSE)</f>
        <v>2.7960985615857591E-2</v>
      </c>
      <c r="M39" s="5" t="str">
        <f t="shared" si="2"/>
        <v>Worse</v>
      </c>
    </row>
    <row r="40" spans="1:13" x14ac:dyDescent="0.25">
      <c r="A40" s="41"/>
      <c r="B40" s="4" t="str">
        <f>Measures!L36</f>
        <v>2.11</v>
      </c>
      <c r="C40" s="4" t="str">
        <f>Measures!X36</f>
        <v>Admin. code = NOS</v>
      </c>
      <c r="D40" s="19">
        <f>VLOOKUP($C$1,'Rates Long'!$A:$AW,36,FALSE)</f>
        <v>0</v>
      </c>
      <c r="E40" s="4" t="str">
        <f>Measures!V36</f>
        <v>LT</v>
      </c>
      <c r="F40" s="20" t="str">
        <f>IF(ISNUMBER(Measures!W36),Measures!W36*1,Measures!W36)</f>
        <v xml:space="preserve"> 1%</v>
      </c>
      <c r="G40" s="19" t="str">
        <f t="shared" si="0"/>
        <v>Meets</v>
      </c>
      <c r="H40" s="20">
        <f>MIN('Rates Long'!AJ:AJ)</f>
        <v>0</v>
      </c>
      <c r="I40" s="20">
        <f>AVERAGE('Rates Long'!AJ:AJ)</f>
        <v>0</v>
      </c>
      <c r="J40" s="20">
        <f>MEDIAN('Rates Long'!AJ:AJ)</f>
        <v>0</v>
      </c>
      <c r="K40" s="20">
        <f>MAX('Rates Long'!AJ:AJ)</f>
        <v>0</v>
      </c>
      <c r="L40" s="20">
        <f>VLOOKUP(B40,'IIS Wide Rates'!G:I,3,FALSE)</f>
        <v>0</v>
      </c>
      <c r="M40" s="4" t="str">
        <f t="shared" si="2"/>
        <v>Same</v>
      </c>
    </row>
    <row r="41" spans="1:13" hidden="1" x14ac:dyDescent="0.25">
      <c r="A41" s="41"/>
      <c r="B41" s="5" t="str">
        <f>Measures!L37</f>
        <v>2.12</v>
      </c>
      <c r="C41" s="5" t="str">
        <f>Measures!X37</f>
        <v>Lot Number has invalid prefixes</v>
      </c>
      <c r="D41" s="14"/>
      <c r="E41" s="5" t="str">
        <f>Measures!V37</f>
        <v>LT</v>
      </c>
      <c r="F41" s="15" t="str">
        <f>IF(ISNUMBER(Measures!W37),Measures!W37*1,Measures!W37)</f>
        <v xml:space="preserve"> 1%</v>
      </c>
      <c r="G41" s="14"/>
      <c r="H41" s="16"/>
      <c r="I41" s="16"/>
      <c r="J41" s="16"/>
      <c r="K41" s="16"/>
      <c r="L41" s="15"/>
      <c r="M41" s="5" t="str">
        <f t="shared" si="2"/>
        <v>Same</v>
      </c>
    </row>
    <row r="42" spans="1:13" hidden="1" x14ac:dyDescent="0.25">
      <c r="A42" s="41"/>
      <c r="B42" s="5" t="str">
        <f>Measures!L38</f>
        <v>2.13</v>
      </c>
      <c r="C42" s="5" t="str">
        <f>Measures!X38</f>
        <v>Lot Number has invalid infixes</v>
      </c>
      <c r="D42" s="14"/>
      <c r="E42" s="5" t="str">
        <f>Measures!V38</f>
        <v>LT</v>
      </c>
      <c r="F42" s="15" t="str">
        <f>IF(ISNUMBER(Measures!W38),Measures!W38*1,Measures!W38)</f>
        <v xml:space="preserve"> 1%</v>
      </c>
      <c r="G42" s="14"/>
      <c r="H42" s="16"/>
      <c r="I42" s="16"/>
      <c r="J42" s="16"/>
      <c r="K42" s="16"/>
      <c r="L42" s="15"/>
      <c r="M42" s="5" t="str">
        <f t="shared" si="2"/>
        <v>Same</v>
      </c>
    </row>
    <row r="43" spans="1:13" hidden="1" x14ac:dyDescent="0.25">
      <c r="A43" s="41"/>
      <c r="B43" s="5" t="str">
        <f>Measures!L39</f>
        <v>2.14</v>
      </c>
      <c r="C43" s="5" t="str">
        <f>Measures!X39</f>
        <v>Lot Number has invalid suffixes</v>
      </c>
      <c r="D43" s="14"/>
      <c r="E43" s="5" t="str">
        <f>Measures!V39</f>
        <v>LT</v>
      </c>
      <c r="F43" s="15" t="str">
        <f>IF(ISNUMBER(Measures!W39),Measures!W39*1,Measures!W39)</f>
        <v xml:space="preserve"> 1%</v>
      </c>
      <c r="G43" s="14"/>
      <c r="H43" s="16"/>
      <c r="I43" s="16"/>
      <c r="J43" s="16"/>
      <c r="K43" s="16"/>
      <c r="L43" s="15"/>
      <c r="M43" s="5" t="str">
        <f t="shared" si="2"/>
        <v>Same</v>
      </c>
    </row>
    <row r="44" spans="1:13" hidden="1" x14ac:dyDescent="0.25">
      <c r="A44" s="41"/>
      <c r="B44" s="5" t="str">
        <f>Measures!L40</f>
        <v>2.15</v>
      </c>
      <c r="C44" s="5" t="str">
        <f>Measures!X40</f>
        <v>Lot Number has invalid character</v>
      </c>
      <c r="D44" s="14"/>
      <c r="E44" s="5" t="str">
        <f>Measures!V40</f>
        <v>LT</v>
      </c>
      <c r="F44" s="15" t="str">
        <f>IF(ISNUMBER(Measures!W40),Measures!W40*1,Measures!W40)</f>
        <v xml:space="preserve"> 1%</v>
      </c>
      <c r="G44" s="14"/>
      <c r="H44" s="16"/>
      <c r="I44" s="16"/>
      <c r="J44" s="16"/>
      <c r="K44" s="16"/>
      <c r="L44" s="15"/>
      <c r="M44" s="5" t="str">
        <f t="shared" si="2"/>
        <v>Same</v>
      </c>
    </row>
    <row r="45" spans="1:13" hidden="1" x14ac:dyDescent="0.25">
      <c r="A45" s="41"/>
      <c r="B45" s="5" t="str">
        <f>Measures!L41</f>
        <v>2.16</v>
      </c>
      <c r="C45" s="5" t="str">
        <f>Measures!X41</f>
        <v>Lot Number is too short</v>
      </c>
      <c r="D45" s="14"/>
      <c r="E45" s="5" t="str">
        <f>Measures!V41</f>
        <v>LT</v>
      </c>
      <c r="F45" s="15" t="str">
        <f>IF(ISNUMBER(Measures!W41),Measures!W41*1,Measures!W41)</f>
        <v xml:space="preserve"> 1%</v>
      </c>
      <c r="G45" s="14"/>
      <c r="H45" s="16"/>
      <c r="I45" s="16"/>
      <c r="J45" s="16"/>
      <c r="K45" s="16"/>
      <c r="L45" s="15"/>
      <c r="M45" s="5" t="str">
        <f t="shared" si="2"/>
        <v>Same</v>
      </c>
    </row>
    <row r="46" spans="1:13" x14ac:dyDescent="0.25">
      <c r="A46" s="41"/>
      <c r="B46" s="4" t="str">
        <f>Measures!L42</f>
        <v>2.17</v>
      </c>
      <c r="C46" s="4" t="str">
        <f>Measures!X42</f>
        <v>CVX is unrecognized</v>
      </c>
      <c r="D46" s="19">
        <f>VLOOKUP($C$1,'Rates Long'!$A:$AW,37,FALSE)</f>
        <v>0</v>
      </c>
      <c r="E46" s="4" t="str">
        <f>Measures!V42</f>
        <v>LT</v>
      </c>
      <c r="F46" s="20" t="str">
        <f>IF(ISNUMBER(Measures!W42),Measures!W42*1,Measures!W42)</f>
        <v xml:space="preserve"> 1%</v>
      </c>
      <c r="G46" s="19" t="str">
        <f t="shared" ref="G46:G60" si="3">IF(F46="NA","NA",IF(AND(E46="GT",D46*1&gt;F46*1),"Meets",IF(AND(E46="LT",D46*1&lt;F46*1),"Meets","Does not meet")))</f>
        <v>Meets</v>
      </c>
      <c r="H46" s="21">
        <f>MIN('Rates Long'!AK:AK)</f>
        <v>0</v>
      </c>
      <c r="I46" s="21">
        <f>AVERAGE('Rates Long'!AK:AK)</f>
        <v>0</v>
      </c>
      <c r="J46" s="21">
        <f>MEDIAN('Rates Long'!AK:AK)</f>
        <v>0</v>
      </c>
      <c r="K46" s="21">
        <f>MAX('Rates Long'!AK:AK)</f>
        <v>0</v>
      </c>
      <c r="L46" s="20">
        <f>VLOOKUP(B46,'IIS Wide Rates'!G:I,3,FALSE)</f>
        <v>0</v>
      </c>
      <c r="M46" s="4" t="str">
        <f t="shared" si="2"/>
        <v>Same</v>
      </c>
    </row>
    <row r="47" spans="1:13" x14ac:dyDescent="0.25">
      <c r="A47" s="41"/>
      <c r="B47" s="5" t="str">
        <f>Measures!L43</f>
        <v>2.18</v>
      </c>
      <c r="C47" s="5" t="str">
        <f>Measures!X43</f>
        <v>MVX is unrecognized</v>
      </c>
      <c r="D47" s="14">
        <f>VLOOKUP($C$1,'Rates Long'!$A:$AW,38,FALSE)</f>
        <v>0</v>
      </c>
      <c r="E47" s="5" t="str">
        <f>Measures!V43</f>
        <v>LT</v>
      </c>
      <c r="F47" s="15" t="str">
        <f>IF(ISNUMBER(Measures!W43),Measures!W43*1,Measures!W43)</f>
        <v xml:space="preserve"> 1%</v>
      </c>
      <c r="G47" s="14" t="str">
        <f t="shared" si="3"/>
        <v>Meets</v>
      </c>
      <c r="H47" s="16">
        <f>MIN('Rates Long'!AL:AL)</f>
        <v>0</v>
      </c>
      <c r="I47" s="16">
        <f>AVERAGE('Rates Long'!AL:AL)</f>
        <v>6.7382745185066281E-5</v>
      </c>
      <c r="J47" s="16">
        <f>MEDIAN('Rates Long'!AL:AL)</f>
        <v>0</v>
      </c>
      <c r="K47" s="16">
        <f>MAX('Rates Long'!AL:AL)</f>
        <v>6.3351282863477985E-4</v>
      </c>
      <c r="L47" s="15">
        <f>VLOOKUP(B47,'IIS Wide Rates'!G:I,3,FALSE)</f>
        <v>8.6310188663918274E-5</v>
      </c>
      <c r="M47" s="5" t="str">
        <f t="shared" si="2"/>
        <v>Better</v>
      </c>
    </row>
    <row r="48" spans="1:13" x14ac:dyDescent="0.25">
      <c r="A48" s="41"/>
      <c r="B48" s="5" t="str">
        <f>Measures!L44</f>
        <v>2.19</v>
      </c>
      <c r="C48" s="5" t="str">
        <f>Measures!X44</f>
        <v>Body Route is Unrecognized</v>
      </c>
      <c r="D48" s="14">
        <f>VLOOKUP($C$1,'Rates Long'!$A:$AW,39,FALSE)</f>
        <v>0</v>
      </c>
      <c r="E48" s="5" t="str">
        <f>Measures!V44</f>
        <v>LT</v>
      </c>
      <c r="F48" s="15" t="str">
        <f>IF(ISNUMBER(Measures!W44),Measures!W44*1,Measures!W44)</f>
        <v xml:space="preserve"> 1%</v>
      </c>
      <c r="G48" s="14" t="str">
        <f t="shared" si="3"/>
        <v>Meets</v>
      </c>
      <c r="H48" s="16">
        <f>MIN('Rates Long'!AM:AM)</f>
        <v>0</v>
      </c>
      <c r="I48" s="16">
        <f>AVERAGE('Rates Long'!AM:AM)</f>
        <v>0</v>
      </c>
      <c r="J48" s="16">
        <f>MEDIAN('Rates Long'!AM:AM)</f>
        <v>0</v>
      </c>
      <c r="K48" s="16">
        <f>MAX('Rates Long'!AM:AM)</f>
        <v>0</v>
      </c>
      <c r="L48" s="15">
        <f>VLOOKUP(B48,'IIS Wide Rates'!G:I,3,FALSE)</f>
        <v>0</v>
      </c>
      <c r="M48" s="5" t="str">
        <f t="shared" si="2"/>
        <v>Same</v>
      </c>
    </row>
    <row r="49" spans="1:13" x14ac:dyDescent="0.25">
      <c r="A49" s="41"/>
      <c r="B49" s="5" t="str">
        <f>Measures!L45</f>
        <v>2.20</v>
      </c>
      <c r="C49" s="5" t="str">
        <f>Measures!X45</f>
        <v>Body site is Unrecognized</v>
      </c>
      <c r="D49" s="14">
        <f>VLOOKUP($C$1,'Rates Long'!$A:$AW,40,FALSE)</f>
        <v>0</v>
      </c>
      <c r="E49" s="5" t="str">
        <f>Measures!V45</f>
        <v>LT</v>
      </c>
      <c r="F49" s="15" t="str">
        <f>IF(ISNUMBER(Measures!W45),Measures!W45*1,Measures!W45)</f>
        <v xml:space="preserve"> 1%</v>
      </c>
      <c r="G49" s="14" t="str">
        <f t="shared" si="3"/>
        <v>Meets</v>
      </c>
      <c r="H49" s="16">
        <f>MIN('Rates Long'!AN:AN)</f>
        <v>0</v>
      </c>
      <c r="I49" s="16">
        <f>AVERAGE('Rates Long'!AN:AN)</f>
        <v>2.6500660494553348E-4</v>
      </c>
      <c r="J49" s="16">
        <f>MEDIAN('Rates Long'!AN:AN)</f>
        <v>0</v>
      </c>
      <c r="K49" s="16">
        <f>MAX('Rates Long'!AN:AN)</f>
        <v>3.5894473329481993E-3</v>
      </c>
      <c r="L49" s="15">
        <f>VLOOKUP(B49,'IIS Wide Rates'!G:I,3,FALSE)</f>
        <v>2.4080471448892503E-3</v>
      </c>
      <c r="M49" s="5" t="str">
        <f t="shared" si="2"/>
        <v>Better</v>
      </c>
    </row>
    <row r="50" spans="1:13" ht="30" x14ac:dyDescent="0.25">
      <c r="A50" s="41"/>
      <c r="B50" s="5" t="str">
        <f>Measures!L46</f>
        <v>2.21</v>
      </c>
      <c r="C50" s="9" t="str">
        <f>Measures!X46</f>
        <v>Source is admin. but appears to hist.</v>
      </c>
      <c r="D50" s="14">
        <f>VLOOKUP($C$1,'Rates Long'!$A:$AW,41,FALSE)</f>
        <v>0</v>
      </c>
      <c r="E50" s="5" t="str">
        <f>Measures!V46</f>
        <v>LT</v>
      </c>
      <c r="F50" s="15" t="str">
        <f>IF(ISNUMBER(Measures!W46),Measures!W46*1,Measures!W46)</f>
        <v>NA</v>
      </c>
      <c r="G50" s="14" t="str">
        <f t="shared" si="3"/>
        <v>NA</v>
      </c>
      <c r="H50" s="16">
        <f>MIN('Rates Long'!AO:AO)</f>
        <v>0</v>
      </c>
      <c r="I50" s="16">
        <f>AVERAGE('Rates Long'!AO:AO)</f>
        <v>0</v>
      </c>
      <c r="J50" s="16">
        <f>MEDIAN('Rates Long'!AO:AO)</f>
        <v>0</v>
      </c>
      <c r="K50" s="16">
        <f>MAX('Rates Long'!AO:AO)</f>
        <v>0</v>
      </c>
      <c r="L50" s="15">
        <f>VLOOKUP(B50,'IIS Wide Rates'!G:I,3,FALSE)</f>
        <v>0</v>
      </c>
      <c r="M50" s="5" t="str">
        <f t="shared" si="2"/>
        <v>NA</v>
      </c>
    </row>
    <row r="51" spans="1:13" hidden="1" x14ac:dyDescent="0.25">
      <c r="A51" s="41"/>
      <c r="B51" s="5" t="str">
        <f>Measures!L47</f>
        <v>2.22</v>
      </c>
      <c r="C51" s="5" t="str">
        <f>Measures!X47</f>
        <v>Funding source / financial eligibility mismatch</v>
      </c>
      <c r="D51" s="14"/>
      <c r="E51" s="5" t="str">
        <f>Measures!V47</f>
        <v>LT</v>
      </c>
      <c r="F51" s="15" t="str">
        <f>IF(ISNUMBER(Measures!W47),Measures!W47*1,Measures!W47)</f>
        <v>NA</v>
      </c>
      <c r="G51" s="14" t="str">
        <f t="shared" si="3"/>
        <v>NA</v>
      </c>
      <c r="H51" s="16"/>
      <c r="I51" s="16"/>
      <c r="J51" s="16"/>
      <c r="K51" s="16"/>
      <c r="L51" s="15" t="e">
        <f>VLOOKUP(B51,'IIS Wide Rates'!G:I,3,FALSE)</f>
        <v>#N/A</v>
      </c>
      <c r="M51" s="5" t="str">
        <f t="shared" si="2"/>
        <v>NA</v>
      </c>
    </row>
    <row r="52" spans="1:13" hidden="1" x14ac:dyDescent="0.25">
      <c r="A52" s="42"/>
      <c r="B52" s="5" t="str">
        <f>Measures!L48</f>
        <v>2.23</v>
      </c>
      <c r="C52" s="5" t="str">
        <f>Measures!X48</f>
        <v>Patient &gt; 120 years</v>
      </c>
      <c r="D52" s="14"/>
      <c r="E52" s="5" t="str">
        <f>Measures!V48</f>
        <v>LT</v>
      </c>
      <c r="F52" s="15" t="str">
        <f>IF(ISNUMBER(Measures!W48),Measures!W48*1,Measures!W48)</f>
        <v>NA</v>
      </c>
      <c r="G52" s="14" t="str">
        <f t="shared" si="3"/>
        <v>NA</v>
      </c>
      <c r="H52" s="16"/>
      <c r="I52" s="16"/>
      <c r="J52" s="16"/>
      <c r="K52" s="16"/>
      <c r="L52" s="15" t="e">
        <f>VLOOKUP(B52,'IIS Wide Rates'!G:I,3,FALSE)</f>
        <v>#N/A</v>
      </c>
      <c r="M52" s="5" t="str">
        <f t="shared" si="2"/>
        <v>NA</v>
      </c>
    </row>
    <row r="53" spans="1:13" ht="15" customHeight="1" x14ac:dyDescent="0.25">
      <c r="A53" s="40" t="s">
        <v>282</v>
      </c>
      <c r="B53" s="5" t="str">
        <f>Measures!L49</f>
        <v>3.01</v>
      </c>
      <c r="C53" s="5" t="str">
        <f>Measures!X49</f>
        <v>Vaccine Entry within One Day</v>
      </c>
      <c r="D53" s="14">
        <f>VLOOKUP($C$1,'Rates Long'!$A:$AW,42,FALSE)</f>
        <v>0.91662132752992387</v>
      </c>
      <c r="E53" s="5" t="str">
        <f>Measures!V49</f>
        <v>GT</v>
      </c>
      <c r="F53" s="15" t="str">
        <f>IF(ISNUMBER(Measures!W49),Measures!W49*1,Measures!W49)</f>
        <v>95%</v>
      </c>
      <c r="G53" s="14" t="str">
        <f t="shared" si="3"/>
        <v>Does not meet</v>
      </c>
      <c r="H53" s="16">
        <f>MIN('Rates Long'!AP:AP)</f>
        <v>0.43216737495913699</v>
      </c>
      <c r="I53" s="16">
        <f>AVERAGE('Rates Long'!AP:AP)</f>
        <v>0.89580883550218671</v>
      </c>
      <c r="J53" s="16">
        <f>MEDIAN('Rates Long'!AP:AP)</f>
        <v>0.95665114309906851</v>
      </c>
      <c r="K53" s="16">
        <f>MAX('Rates Long'!AP:AP)</f>
        <v>1</v>
      </c>
      <c r="L53" s="15">
        <f>VLOOKUP(B53,'IIS Wide Rates'!G:I,3,FALSE)</f>
        <v>0.91129863993618831</v>
      </c>
      <c r="M53" s="5" t="str">
        <f t="shared" si="2"/>
        <v>Better</v>
      </c>
    </row>
    <row r="54" spans="1:13" ht="30.75" customHeight="1" x14ac:dyDescent="0.25">
      <c r="A54" s="41"/>
      <c r="B54" s="5" t="str">
        <f>Measures!L50</f>
        <v>3.02</v>
      </c>
      <c r="C54" s="9" t="str">
        <f>Measures!X50</f>
        <v>Patient Entry less than 30 Days after Birth</v>
      </c>
      <c r="D54" s="14">
        <f>VLOOKUP($C$1,'Rates Long'!$A:$AW,43,FALSE)</f>
        <v>0.95002251238181001</v>
      </c>
      <c r="E54" s="5" t="str">
        <f>Measures!V50</f>
        <v>GT</v>
      </c>
      <c r="F54" s="15" t="str">
        <f>IF(ISNUMBER(Measures!W50),Measures!W50*1,Measures!W50)</f>
        <v>95%</v>
      </c>
      <c r="G54" s="14" t="str">
        <f t="shared" si="3"/>
        <v>Meets</v>
      </c>
      <c r="H54" s="16">
        <f>MIN('Rates Long'!AQ:AQ)</f>
        <v>0.82427536231884058</v>
      </c>
      <c r="I54" s="16">
        <f>AVERAGE('Rates Long'!AQ:AQ)</f>
        <v>0.92863442753085534</v>
      </c>
      <c r="J54" s="16">
        <f>MEDIAN('Rates Long'!AQ:AQ)</f>
        <v>0.94465123975579379</v>
      </c>
      <c r="K54" s="16">
        <f>MAX('Rates Long'!AQ:AQ)</f>
        <v>1</v>
      </c>
      <c r="L54" s="15">
        <f>VLOOKUP(B54,'IIS Wide Rates'!G:I,3,FALSE)</f>
        <v>0.9336911302359554</v>
      </c>
      <c r="M54" s="5" t="str">
        <f t="shared" si="2"/>
        <v>Better</v>
      </c>
    </row>
    <row r="55" spans="1:13" x14ac:dyDescent="0.25">
      <c r="A55" s="41"/>
      <c r="B55" s="5" t="str">
        <f>Measures!L51</f>
        <v>3.03</v>
      </c>
      <c r="C55" s="5" t="str">
        <f>Measures!X51</f>
        <v>Patient Entry Late (30-45 Days)</v>
      </c>
      <c r="D55" s="14">
        <f>VLOOKUP($C$1,'Rates Long'!$A:$AW,44,FALSE)</f>
        <v>4.5024763619990995E-4</v>
      </c>
      <c r="E55" s="5" t="str">
        <f>Measures!V51</f>
        <v>LT</v>
      </c>
      <c r="F55" s="15" t="str">
        <f>IF(ISNUMBER(Measures!W51),Measures!W51*1,Measures!W51)</f>
        <v xml:space="preserve"> 5%</v>
      </c>
      <c r="G55" s="14" t="str">
        <f t="shared" si="3"/>
        <v>Meets</v>
      </c>
      <c r="H55" s="16">
        <f>MIN('Rates Long'!AR:AR)</f>
        <v>0</v>
      </c>
      <c r="I55" s="16">
        <f>AVERAGE('Rates Long'!AR:AR)</f>
        <v>6.1089005696258677E-3</v>
      </c>
      <c r="J55" s="16">
        <f>MEDIAN('Rates Long'!AR:AR)</f>
        <v>1.4782566501801554E-3</v>
      </c>
      <c r="K55" s="16">
        <f>MAX('Rates Long'!AR:AR)</f>
        <v>2.9795158286778398E-2</v>
      </c>
      <c r="L55" s="15">
        <f>VLOOKUP(B55,'IIS Wide Rates'!G:I,3,FALSE)</f>
        <v>6.2243958207628064E-3</v>
      </c>
      <c r="M55" s="5" t="str">
        <f t="shared" si="2"/>
        <v>Better</v>
      </c>
    </row>
    <row r="56" spans="1:13" x14ac:dyDescent="0.25">
      <c r="A56" s="41"/>
      <c r="B56" s="5" t="str">
        <f>Measures!L52</f>
        <v>3.04</v>
      </c>
      <c r="C56" s="5" t="str">
        <f>Measures!X52</f>
        <v>Patient Entry Very Late (45-60 Days)</v>
      </c>
      <c r="D56" s="14">
        <f>VLOOKUP($C$1,'Rates Long'!$A:$AW,45,FALSE)</f>
        <v>7.6542098153984696E-3</v>
      </c>
      <c r="E56" s="5" t="str">
        <f>Measures!V52</f>
        <v>LT</v>
      </c>
      <c r="F56" s="15" t="str">
        <f>IF(ISNUMBER(Measures!W52),Measures!W52*1,Measures!W52)</f>
        <v xml:space="preserve"> 5%</v>
      </c>
      <c r="G56" s="14" t="str">
        <f t="shared" si="3"/>
        <v>Meets</v>
      </c>
      <c r="H56" s="16">
        <f>MIN('Rates Long'!AS:AS)</f>
        <v>0</v>
      </c>
      <c r="I56" s="16">
        <f>AVERAGE('Rates Long'!AS:AS)</f>
        <v>4.088068243237499E-3</v>
      </c>
      <c r="J56" s="16">
        <f>MEDIAN('Rates Long'!AS:AS)</f>
        <v>3.2947698759793467E-3</v>
      </c>
      <c r="K56" s="16">
        <f>MAX('Rates Long'!AS:AS)</f>
        <v>1.8181818181818181E-2</v>
      </c>
      <c r="L56" s="15">
        <f>VLOOKUP(B56,'IIS Wide Rates'!G:I,3,FALSE)</f>
        <v>5.3034392962621867E-3</v>
      </c>
      <c r="M56" s="5" t="str">
        <f t="shared" si="2"/>
        <v>Same</v>
      </c>
    </row>
    <row r="57" spans="1:13" x14ac:dyDescent="0.25">
      <c r="A57" s="41"/>
      <c r="B57" s="5" t="str">
        <f>Measures!L53</f>
        <v>3.05</v>
      </c>
      <c r="C57" s="5" t="str">
        <f>Measures!X53</f>
        <v>Patient Entry Too Late (&gt; 60 Days)</v>
      </c>
      <c r="D57" s="14">
        <f>VLOOKUP($C$1,'Rates Long'!$A:$AW,46,FALSE)</f>
        <v>4.1873030166591628E-2</v>
      </c>
      <c r="E57" s="5" t="str">
        <f>Measures!V53</f>
        <v>LT</v>
      </c>
      <c r="F57" s="15" t="str">
        <f>IF(ISNUMBER(Measures!W53),Measures!W53*1,Measures!W53)</f>
        <v xml:space="preserve"> 5%</v>
      </c>
      <c r="G57" s="14" t="str">
        <f t="shared" si="3"/>
        <v>Meets</v>
      </c>
      <c r="H57" s="16">
        <f>MIN('Rates Long'!AT:AT)</f>
        <v>0</v>
      </c>
      <c r="I57" s="16">
        <f>AVERAGE('Rates Long'!AT:AT)</f>
        <v>6.1168603656281392E-2</v>
      </c>
      <c r="J57" s="16">
        <f>MEDIAN('Rates Long'!AT:AT)</f>
        <v>4.4974976621757354E-2</v>
      </c>
      <c r="K57" s="16">
        <f>MAX('Rates Long'!AT:AT)</f>
        <v>0.1539855072463768</v>
      </c>
      <c r="L57" s="15">
        <f>VLOOKUP(B57,'IIS Wide Rates'!G:I,3,FALSE)</f>
        <v>5.4781034647019597E-2</v>
      </c>
      <c r="M57" s="5" t="str">
        <f t="shared" si="2"/>
        <v>Better</v>
      </c>
    </row>
    <row r="58" spans="1:13" x14ac:dyDescent="0.25">
      <c r="A58" s="41"/>
      <c r="B58" s="5" t="str">
        <f>Measures!L54</f>
        <v>3.06</v>
      </c>
      <c r="C58" s="5" t="str">
        <f>Measures!X54</f>
        <v>Vaccine Entry Late (2-7 Days)</v>
      </c>
      <c r="D58" s="14">
        <f>VLOOKUP($C$1,'Rates Long'!$A:$AW,47,FALSE)</f>
        <v>1.8498367791077257E-2</v>
      </c>
      <c r="E58" s="5" t="str">
        <f>Measures!V54</f>
        <v>LT</v>
      </c>
      <c r="F58" s="15" t="str">
        <f>IF(ISNUMBER(Measures!W54),Measures!W54*1,Measures!W54)</f>
        <v xml:space="preserve"> 5%</v>
      </c>
      <c r="G58" s="14" t="str">
        <f t="shared" si="3"/>
        <v>Meets</v>
      </c>
      <c r="H58" s="16">
        <f>MIN('Rates Long'!AU:AU)</f>
        <v>0</v>
      </c>
      <c r="I58" s="16">
        <f>AVERAGE('Rates Long'!AU:AU)</f>
        <v>3.7666976706381014E-2</v>
      </c>
      <c r="J58" s="16">
        <f>MEDIAN('Rates Long'!AU:AU)</f>
        <v>1.6597802355268199E-2</v>
      </c>
      <c r="K58" s="16">
        <f>MAX('Rates Long'!AU:AU)</f>
        <v>0.17129780974174566</v>
      </c>
      <c r="L58" s="15">
        <f>VLOOKUP(B58,'IIS Wide Rates'!G:I,3,FALSE)</f>
        <v>2.9980338263162442E-2</v>
      </c>
      <c r="M58" s="5" t="str">
        <f t="shared" si="2"/>
        <v>Better</v>
      </c>
    </row>
    <row r="59" spans="1:13" x14ac:dyDescent="0.25">
      <c r="A59" s="41"/>
      <c r="B59" s="5" t="str">
        <f>Measures!L55</f>
        <v>3.07</v>
      </c>
      <c r="C59" s="5" t="str">
        <f>Measures!X55</f>
        <v>Vaccine Entry Very Late (8-14 Days)</v>
      </c>
      <c r="D59" s="14">
        <f>VLOOKUP($C$1,'Rates Long'!$A:$AW,48,FALSE)</f>
        <v>3.5092491838955388E-2</v>
      </c>
      <c r="E59" s="5" t="str">
        <f>Measures!V55</f>
        <v>LT</v>
      </c>
      <c r="F59" s="15" t="str">
        <f>IF(ISNUMBER(Measures!W55),Measures!W55*1,Measures!W55)</f>
        <v xml:space="preserve"> 5%</v>
      </c>
      <c r="G59" s="14" t="str">
        <f t="shared" si="3"/>
        <v>Meets</v>
      </c>
      <c r="H59" s="16">
        <f>MIN('Rates Long'!AV:AV)</f>
        <v>0</v>
      </c>
      <c r="I59" s="16">
        <f>AVERAGE('Rates Long'!AV:AV)</f>
        <v>2.604707661823432E-2</v>
      </c>
      <c r="J59" s="16">
        <f>MEDIAN('Rates Long'!AV:AV)</f>
        <v>6.2486144978940363E-3</v>
      </c>
      <c r="K59" s="16">
        <f>MAX('Rates Long'!AV:AV)</f>
        <v>0.19581562602157568</v>
      </c>
      <c r="L59" s="15">
        <f>VLOOKUP(B59,'IIS Wide Rates'!G:I,3,FALSE)</f>
        <v>2.4401891997622303E-2</v>
      </c>
      <c r="M59" s="5" t="str">
        <f t="shared" si="2"/>
        <v>Worse</v>
      </c>
    </row>
    <row r="60" spans="1:13" x14ac:dyDescent="0.25">
      <c r="A60" s="42"/>
      <c r="B60" s="5" t="str">
        <f>Measures!L56</f>
        <v>3.08</v>
      </c>
      <c r="C60" s="5" t="str">
        <f>Measures!X56</f>
        <v>Vaccine Entry Too Late (&gt;14 Days)</v>
      </c>
      <c r="D60" s="14">
        <f>VLOOKUP($C$1,'Rates Long'!$A:$AW,49,FALSE)</f>
        <v>2.9787812840043525E-2</v>
      </c>
      <c r="E60" s="5" t="str">
        <f>Measures!V56</f>
        <v>LT</v>
      </c>
      <c r="F60" s="15" t="str">
        <f>IF(ISNUMBER(Measures!W56),Measures!W56*1,Measures!W56)</f>
        <v xml:space="preserve"> 5%</v>
      </c>
      <c r="G60" s="14" t="str">
        <f t="shared" si="3"/>
        <v>Meets</v>
      </c>
      <c r="H60" s="16">
        <f>MIN('Rates Long'!AW:AW)</f>
        <v>0</v>
      </c>
      <c r="I60" s="16">
        <f>AVERAGE('Rates Long'!AW:AW)</f>
        <v>4.047711117319798E-2</v>
      </c>
      <c r="J60" s="16">
        <f>MEDIAN('Rates Long'!AW:AW)</f>
        <v>2.2987990037678499E-2</v>
      </c>
      <c r="K60" s="16">
        <f>MAX('Rates Long'!AW:AW)</f>
        <v>0.20071918927754168</v>
      </c>
      <c r="L60" s="15">
        <f>VLOOKUP(B60,'IIS Wide Rates'!G:I,3,FALSE)</f>
        <v>3.4319129803026996E-2</v>
      </c>
      <c r="M60" s="5" t="str">
        <f t="shared" si="2"/>
        <v>Better</v>
      </c>
    </row>
    <row r="61" spans="1:13" x14ac:dyDescent="0.25">
      <c r="B61" s="11" t="s">
        <v>283</v>
      </c>
      <c r="H61" s="17"/>
      <c r="I61" s="17"/>
      <c r="J61" s="17"/>
      <c r="K61" s="17"/>
    </row>
  </sheetData>
  <mergeCells count="5">
    <mergeCell ref="A53:A60"/>
    <mergeCell ref="A6:A29"/>
    <mergeCell ref="A30:A52"/>
    <mergeCell ref="E5:F5"/>
    <mergeCell ref="H4:M4"/>
  </mergeCells>
  <conditionalFormatting sqref="G6:G60">
    <cfRule type="cellIs" dxfId="1" priority="2" operator="equal">
      <formula>"Does not meet"</formula>
    </cfRule>
  </conditionalFormatting>
  <conditionalFormatting sqref="M6:M60">
    <cfRule type="cellIs" dxfId="0" priority="1" operator="equal">
      <formula>"Worse"</formula>
    </cfRule>
  </conditionalFormatting>
  <pageMargins left="0.7" right="0.7" top="0.75" bottom="0.75" header="0.3" footer="0.3"/>
  <pageSetup orientation="landscape" horizontalDpi="1200" verticalDpi="1200" r:id="rId1"/>
  <rowBreaks count="1" manualBreakCount="1">
    <brk id="29"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A98DA6F-6423-4A1D-A97F-A816B412C63E}">
          <x14:formula1>
            <xm:f>'Unique EHRs'!$A$4:$A$28</xm:f>
          </x14:formula1>
          <xm:sqref>C1</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BF49B2-9953-452A-94CC-1B8A7BF08C72}">
  <sheetPr codeName="Sheet1">
    <tabColor theme="1"/>
  </sheetPr>
  <dimension ref="A1:X56"/>
  <sheetViews>
    <sheetView showGridLines="0" workbookViewId="0"/>
  </sheetViews>
  <sheetFormatPr defaultRowHeight="15" x14ac:dyDescent="0.25"/>
  <cols>
    <col min="1" max="1" width="17.140625" bestFit="1" customWidth="1"/>
    <col min="2" max="2" width="17.140625" customWidth="1"/>
    <col min="3" max="3" width="106.85546875" bestFit="1" customWidth="1"/>
    <col min="4" max="6" width="16.140625" hidden="1" customWidth="1"/>
    <col min="7" max="7" width="16.7109375" customWidth="1"/>
    <col min="8" max="8" width="18.7109375" bestFit="1" customWidth="1"/>
    <col min="9" max="9" width="22.7109375" customWidth="1"/>
    <col min="10" max="10" width="12.5703125" bestFit="1" customWidth="1"/>
    <col min="11" max="11" width="12.28515625" bestFit="1" customWidth="1"/>
    <col min="12" max="12" width="19.28515625" bestFit="1" customWidth="1"/>
    <col min="13" max="13" width="16.42578125" bestFit="1" customWidth="1"/>
    <col min="14" max="14" width="16.42578125" style="6" customWidth="1"/>
    <col min="15" max="15" width="106.85546875" bestFit="1" customWidth="1"/>
    <col min="16" max="16" width="106.85546875" customWidth="1"/>
    <col min="17" max="17" width="13.5703125" bestFit="1" customWidth="1"/>
    <col min="18" max="18" width="13.5703125" customWidth="1"/>
    <col min="19" max="19" width="17.140625" bestFit="1" customWidth="1"/>
    <col min="20" max="20" width="15.28515625" bestFit="1" customWidth="1"/>
    <col min="21" max="23" width="15.28515625" customWidth="1"/>
    <col min="24" max="24" width="48.42578125" customWidth="1"/>
    <col min="25" max="25" width="42.85546875" bestFit="1" customWidth="1"/>
  </cols>
  <sheetData>
    <row r="1" spans="1:24" x14ac:dyDescent="0.25">
      <c r="A1" t="s">
        <v>284</v>
      </c>
      <c r="B1" t="s">
        <v>285</v>
      </c>
      <c r="C1" t="s">
        <v>286</v>
      </c>
      <c r="D1" t="s">
        <v>287</v>
      </c>
      <c r="E1" t="s">
        <v>288</v>
      </c>
      <c r="F1" t="s">
        <v>289</v>
      </c>
      <c r="G1" t="s">
        <v>290</v>
      </c>
      <c r="H1" t="s">
        <v>291</v>
      </c>
      <c r="I1" t="s">
        <v>292</v>
      </c>
      <c r="J1" s="6" t="s">
        <v>293</v>
      </c>
      <c r="K1" t="s">
        <v>294</v>
      </c>
      <c r="L1" t="s">
        <v>295</v>
      </c>
      <c r="M1" t="s">
        <v>296</v>
      </c>
      <c r="N1" s="6" t="s">
        <v>297</v>
      </c>
      <c r="O1" t="s">
        <v>298</v>
      </c>
      <c r="P1" t="s">
        <v>299</v>
      </c>
      <c r="Q1" t="s">
        <v>300</v>
      </c>
      <c r="R1" t="s">
        <v>301</v>
      </c>
      <c r="S1" t="s">
        <v>302</v>
      </c>
      <c r="T1" t="s">
        <v>270</v>
      </c>
      <c r="U1" t="s">
        <v>303</v>
      </c>
      <c r="V1" t="s">
        <v>304</v>
      </c>
      <c r="W1" t="s">
        <v>305</v>
      </c>
      <c r="X1" t="s">
        <v>306</v>
      </c>
    </row>
    <row r="2" spans="1:24" x14ac:dyDescent="0.25">
      <c r="A2">
        <v>1.1000000000000001</v>
      </c>
      <c r="B2" t="str">
        <f>Table1[[#This Row],[lz_measure_code2]]</f>
        <v>1.01</v>
      </c>
      <c r="C2" s="6" t="s">
        <v>307</v>
      </c>
      <c r="D2" s="6" t="s">
        <v>280</v>
      </c>
      <c r="E2">
        <v>1</v>
      </c>
      <c r="F2" t="s">
        <v>308</v>
      </c>
      <c r="G2" t="s">
        <v>308</v>
      </c>
      <c r="H2" t="s">
        <v>308</v>
      </c>
      <c r="J2" t="s">
        <v>309</v>
      </c>
      <c r="K2" t="s">
        <v>310</v>
      </c>
      <c r="L2" t="s">
        <v>202</v>
      </c>
      <c r="M2">
        <v>1.1000000000000001</v>
      </c>
      <c r="N2" t="str">
        <f>SUBSTITUTE(Table1[[#This Row],[measure_code]],".","-")</f>
        <v>1-1</v>
      </c>
      <c r="O2" t="s">
        <v>307</v>
      </c>
      <c r="P2" t="s">
        <v>63</v>
      </c>
      <c r="Q2" t="s">
        <v>280</v>
      </c>
      <c r="R2" t="s">
        <v>311</v>
      </c>
      <c r="S2">
        <v>1</v>
      </c>
      <c r="T2" t="s">
        <v>312</v>
      </c>
      <c r="U2" t="s">
        <v>313</v>
      </c>
      <c r="V2" t="s">
        <v>65</v>
      </c>
      <c r="W2" t="s">
        <v>314</v>
      </c>
      <c r="X2" t="s">
        <v>315</v>
      </c>
    </row>
    <row r="3" spans="1:24" x14ac:dyDescent="0.25">
      <c r="A3">
        <v>1.2</v>
      </c>
      <c r="B3" t="str">
        <f>Table1[[#This Row],[lz_measure_code2]]</f>
        <v>1.02</v>
      </c>
      <c r="C3" s="6" t="s">
        <v>316</v>
      </c>
      <c r="D3" s="6" t="s">
        <v>280</v>
      </c>
      <c r="E3">
        <v>1</v>
      </c>
      <c r="F3" t="s">
        <v>308</v>
      </c>
      <c r="G3" t="s">
        <v>308</v>
      </c>
      <c r="I3" t="s">
        <v>308</v>
      </c>
      <c r="J3" t="s">
        <v>317</v>
      </c>
      <c r="K3" t="s">
        <v>318</v>
      </c>
      <c r="L3" t="s">
        <v>203</v>
      </c>
      <c r="M3">
        <v>1.2</v>
      </c>
      <c r="N3" t="str">
        <f>SUBSTITUTE(Table1[[#This Row],[measure_code]],".","-")</f>
        <v>1-2</v>
      </c>
      <c r="O3" t="s">
        <v>316</v>
      </c>
      <c r="P3" t="s">
        <v>67</v>
      </c>
      <c r="Q3" t="s">
        <v>280</v>
      </c>
      <c r="R3" t="s">
        <v>311</v>
      </c>
      <c r="S3">
        <v>1</v>
      </c>
      <c r="T3" t="s">
        <v>319</v>
      </c>
      <c r="U3" t="s">
        <v>320</v>
      </c>
      <c r="V3" t="s">
        <v>65</v>
      </c>
      <c r="W3" t="s">
        <v>321</v>
      </c>
      <c r="X3" t="s">
        <v>322</v>
      </c>
    </row>
    <row r="4" spans="1:24" x14ac:dyDescent="0.25">
      <c r="A4">
        <v>1.3</v>
      </c>
      <c r="B4" t="str">
        <f>Table1[[#This Row],[lz_measure_code2]]</f>
        <v>1.03</v>
      </c>
      <c r="C4" s="6" t="s">
        <v>323</v>
      </c>
      <c r="D4" s="6" t="s">
        <v>280</v>
      </c>
      <c r="E4">
        <v>1</v>
      </c>
      <c r="F4" t="s">
        <v>308</v>
      </c>
      <c r="G4" t="s">
        <v>308</v>
      </c>
      <c r="H4" t="s">
        <v>308</v>
      </c>
      <c r="J4" t="s">
        <v>324</v>
      </c>
      <c r="K4" t="s">
        <v>325</v>
      </c>
      <c r="L4" t="s">
        <v>204</v>
      </c>
      <c r="M4">
        <v>1.3</v>
      </c>
      <c r="N4" t="str">
        <f>SUBSTITUTE(Table1[[#This Row],[measure_code]],".","-")</f>
        <v>1-3</v>
      </c>
      <c r="O4" t="s">
        <v>323</v>
      </c>
      <c r="P4" t="s">
        <v>326</v>
      </c>
      <c r="Q4" t="s">
        <v>280</v>
      </c>
      <c r="R4" t="s">
        <v>311</v>
      </c>
      <c r="S4">
        <v>1</v>
      </c>
      <c r="T4" t="s">
        <v>312</v>
      </c>
      <c r="U4" t="s">
        <v>313</v>
      </c>
      <c r="V4" t="s">
        <v>65</v>
      </c>
      <c r="W4" t="s">
        <v>314</v>
      </c>
      <c r="X4" t="s">
        <v>327</v>
      </c>
    </row>
    <row r="5" spans="1:24" x14ac:dyDescent="0.25">
      <c r="A5">
        <v>1.4</v>
      </c>
      <c r="B5" t="str">
        <f>Table1[[#This Row],[lz_measure_code2]]</f>
        <v>1.04</v>
      </c>
      <c r="C5" s="6" t="s">
        <v>328</v>
      </c>
      <c r="D5" s="6" t="s">
        <v>280</v>
      </c>
      <c r="E5">
        <v>1</v>
      </c>
      <c r="F5" t="s">
        <v>308</v>
      </c>
      <c r="G5" t="s">
        <v>308</v>
      </c>
      <c r="H5" t="s">
        <v>308</v>
      </c>
      <c r="J5" t="s">
        <v>329</v>
      </c>
      <c r="K5" t="s">
        <v>330</v>
      </c>
      <c r="L5" t="s">
        <v>205</v>
      </c>
      <c r="M5">
        <v>1.4</v>
      </c>
      <c r="N5" t="str">
        <f>SUBSTITUTE(Table1[[#This Row],[measure_code]],".","-")</f>
        <v>1-4</v>
      </c>
      <c r="O5" t="s">
        <v>328</v>
      </c>
      <c r="P5" t="s">
        <v>72</v>
      </c>
      <c r="Q5" t="s">
        <v>280</v>
      </c>
      <c r="R5" t="s">
        <v>311</v>
      </c>
      <c r="S5">
        <v>1</v>
      </c>
      <c r="T5" t="s">
        <v>312</v>
      </c>
      <c r="U5" t="s">
        <v>313</v>
      </c>
      <c r="V5" t="s">
        <v>65</v>
      </c>
      <c r="W5" t="s">
        <v>314</v>
      </c>
      <c r="X5" t="s">
        <v>331</v>
      </c>
    </row>
    <row r="6" spans="1:24" x14ac:dyDescent="0.25">
      <c r="A6">
        <v>1.5</v>
      </c>
      <c r="B6" t="str">
        <f>Table1[[#This Row],[lz_measure_code2]]</f>
        <v>1.05</v>
      </c>
      <c r="C6" s="6" t="s">
        <v>332</v>
      </c>
      <c r="D6" s="6" t="s">
        <v>280</v>
      </c>
      <c r="E6">
        <v>1</v>
      </c>
      <c r="F6" t="s">
        <v>308</v>
      </c>
      <c r="G6" t="s">
        <v>308</v>
      </c>
      <c r="H6" t="s">
        <v>308</v>
      </c>
      <c r="J6" t="s">
        <v>333</v>
      </c>
      <c r="K6" t="s">
        <v>334</v>
      </c>
      <c r="L6" t="s">
        <v>206</v>
      </c>
      <c r="M6">
        <v>1.5</v>
      </c>
      <c r="N6" t="str">
        <f>SUBSTITUTE(Table1[[#This Row],[measure_code]],".","-")</f>
        <v>1-5</v>
      </c>
      <c r="O6" t="s">
        <v>332</v>
      </c>
      <c r="P6" t="s">
        <v>74</v>
      </c>
      <c r="Q6" t="s">
        <v>280</v>
      </c>
      <c r="R6" t="s">
        <v>311</v>
      </c>
      <c r="S6">
        <v>1</v>
      </c>
      <c r="T6" t="s">
        <v>312</v>
      </c>
      <c r="U6" t="s">
        <v>313</v>
      </c>
      <c r="V6" t="s">
        <v>65</v>
      </c>
      <c r="W6" t="s">
        <v>314</v>
      </c>
      <c r="X6" t="s">
        <v>335</v>
      </c>
    </row>
    <row r="7" spans="1:24" x14ac:dyDescent="0.25">
      <c r="A7">
        <v>1.6</v>
      </c>
      <c r="B7" t="str">
        <f>Table1[[#This Row],[lz_measure_code2]]</f>
        <v>1.06</v>
      </c>
      <c r="C7" s="6" t="s">
        <v>336</v>
      </c>
      <c r="D7" s="6" t="s">
        <v>280</v>
      </c>
      <c r="E7">
        <v>1</v>
      </c>
      <c r="F7" t="s">
        <v>308</v>
      </c>
      <c r="G7" t="s">
        <v>308</v>
      </c>
      <c r="H7" t="s">
        <v>308</v>
      </c>
      <c r="J7" t="s">
        <v>337</v>
      </c>
      <c r="K7" t="s">
        <v>338</v>
      </c>
      <c r="L7" t="s">
        <v>207</v>
      </c>
      <c r="M7">
        <v>1.6</v>
      </c>
      <c r="N7" t="str">
        <f>SUBSTITUTE(Table1[[#This Row],[measure_code]],".","-")</f>
        <v>1-6</v>
      </c>
      <c r="O7" t="s">
        <v>336</v>
      </c>
      <c r="P7" t="s">
        <v>76</v>
      </c>
      <c r="Q7" t="s">
        <v>280</v>
      </c>
      <c r="R7" t="s">
        <v>311</v>
      </c>
      <c r="S7">
        <v>1</v>
      </c>
      <c r="T7" t="s">
        <v>339</v>
      </c>
      <c r="U7" t="s">
        <v>340</v>
      </c>
      <c r="V7" t="s">
        <v>65</v>
      </c>
      <c r="W7" t="s">
        <v>341</v>
      </c>
      <c r="X7" t="s">
        <v>342</v>
      </c>
    </row>
    <row r="8" spans="1:24" x14ac:dyDescent="0.25">
      <c r="A8">
        <v>1.7</v>
      </c>
      <c r="B8" t="str">
        <f>Table1[[#This Row],[lz_measure_code2]]</f>
        <v>1.07</v>
      </c>
      <c r="C8" s="6" t="s">
        <v>343</v>
      </c>
      <c r="D8" s="6" t="s">
        <v>280</v>
      </c>
      <c r="E8">
        <v>1</v>
      </c>
      <c r="F8" t="s">
        <v>308</v>
      </c>
      <c r="G8" t="s">
        <v>308</v>
      </c>
      <c r="H8" t="s">
        <v>308</v>
      </c>
      <c r="J8" t="s">
        <v>344</v>
      </c>
      <c r="K8" t="s">
        <v>345</v>
      </c>
      <c r="L8" t="s">
        <v>208</v>
      </c>
      <c r="M8">
        <v>1.7</v>
      </c>
      <c r="N8" t="str">
        <f>SUBSTITUTE(Table1[[#This Row],[measure_code]],".","-")</f>
        <v>1-7</v>
      </c>
      <c r="O8" t="s">
        <v>343</v>
      </c>
      <c r="P8" t="s">
        <v>78</v>
      </c>
      <c r="Q8" t="s">
        <v>280</v>
      </c>
      <c r="R8" t="s">
        <v>311</v>
      </c>
      <c r="S8">
        <v>1</v>
      </c>
      <c r="T8" t="s">
        <v>339</v>
      </c>
      <c r="U8" t="s">
        <v>340</v>
      </c>
      <c r="V8" t="s">
        <v>65</v>
      </c>
      <c r="W8" t="s">
        <v>341</v>
      </c>
      <c r="X8" t="s">
        <v>346</v>
      </c>
    </row>
    <row r="9" spans="1:24" x14ac:dyDescent="0.25">
      <c r="A9">
        <v>1.8</v>
      </c>
      <c r="B9" t="str">
        <f>Table1[[#This Row],[lz_measure_code2]]</f>
        <v>1.08</v>
      </c>
      <c r="C9" s="6" t="s">
        <v>347</v>
      </c>
      <c r="D9" s="6" t="s">
        <v>280</v>
      </c>
      <c r="E9">
        <v>1</v>
      </c>
      <c r="F9" t="s">
        <v>308</v>
      </c>
      <c r="G9" t="s">
        <v>308</v>
      </c>
      <c r="H9" t="s">
        <v>308</v>
      </c>
      <c r="J9" t="s">
        <v>348</v>
      </c>
      <c r="K9" t="s">
        <v>349</v>
      </c>
      <c r="L9" t="s">
        <v>209</v>
      </c>
      <c r="M9">
        <v>1.8</v>
      </c>
      <c r="N9" t="str">
        <f>SUBSTITUTE(Table1[[#This Row],[measure_code]],".","-")</f>
        <v>1-8</v>
      </c>
      <c r="O9" t="s">
        <v>347</v>
      </c>
      <c r="P9" t="s">
        <v>80</v>
      </c>
      <c r="Q9" t="s">
        <v>280</v>
      </c>
      <c r="R9" t="s">
        <v>311</v>
      </c>
      <c r="S9">
        <v>1</v>
      </c>
      <c r="T9" t="s">
        <v>339</v>
      </c>
      <c r="U9" t="s">
        <v>340</v>
      </c>
      <c r="V9" t="s">
        <v>65</v>
      </c>
      <c r="W9" t="s">
        <v>341</v>
      </c>
      <c r="X9" t="s">
        <v>350</v>
      </c>
    </row>
    <row r="10" spans="1:24" x14ac:dyDescent="0.25">
      <c r="A10">
        <v>1.9</v>
      </c>
      <c r="B10" t="str">
        <f>Table1[[#This Row],[lz_measure_code2]]</f>
        <v>1.09</v>
      </c>
      <c r="C10" s="6" t="s">
        <v>351</v>
      </c>
      <c r="D10" s="6" t="s">
        <v>280</v>
      </c>
      <c r="E10">
        <v>1</v>
      </c>
      <c r="F10" t="s">
        <v>308</v>
      </c>
      <c r="G10" t="s">
        <v>308</v>
      </c>
      <c r="H10" t="s">
        <v>308</v>
      </c>
      <c r="J10" t="s">
        <v>352</v>
      </c>
      <c r="K10" t="s">
        <v>353</v>
      </c>
      <c r="L10" t="s">
        <v>210</v>
      </c>
      <c r="M10">
        <v>1.9</v>
      </c>
      <c r="N10" t="str">
        <f>SUBSTITUTE(Table1[[#This Row],[measure_code]],".","-")</f>
        <v>1-9</v>
      </c>
      <c r="O10" t="s">
        <v>351</v>
      </c>
      <c r="P10" t="s">
        <v>82</v>
      </c>
      <c r="Q10" t="s">
        <v>280</v>
      </c>
      <c r="R10" t="s">
        <v>311</v>
      </c>
      <c r="S10">
        <v>1</v>
      </c>
      <c r="T10" t="s">
        <v>339</v>
      </c>
      <c r="U10" t="s">
        <v>340</v>
      </c>
      <c r="V10" t="s">
        <v>65</v>
      </c>
      <c r="W10" t="s">
        <v>341</v>
      </c>
      <c r="X10" t="s">
        <v>354</v>
      </c>
    </row>
    <row r="11" spans="1:24" x14ac:dyDescent="0.25">
      <c r="A11">
        <v>1.1000000000000001</v>
      </c>
      <c r="B11" t="str">
        <f>Table1[[#This Row],[lz_measure_code2]]</f>
        <v>1.10</v>
      </c>
      <c r="C11" s="6" t="s">
        <v>355</v>
      </c>
      <c r="D11" s="6" t="s">
        <v>280</v>
      </c>
      <c r="E11">
        <v>1</v>
      </c>
      <c r="F11" t="s">
        <v>308</v>
      </c>
      <c r="G11" t="s">
        <v>308</v>
      </c>
      <c r="H11" t="s">
        <v>308</v>
      </c>
      <c r="J11" t="s">
        <v>356</v>
      </c>
      <c r="K11" t="s">
        <v>357</v>
      </c>
      <c r="L11" t="s">
        <v>211</v>
      </c>
      <c r="M11">
        <v>1.1000000000000001</v>
      </c>
      <c r="N11" t="str">
        <f>SUBSTITUTE(Table1[[#This Row],[measure_code]],".","-")</f>
        <v>1-1</v>
      </c>
      <c r="O11" t="s">
        <v>355</v>
      </c>
      <c r="P11" t="s">
        <v>84</v>
      </c>
      <c r="Q11" t="s">
        <v>280</v>
      </c>
      <c r="R11" t="s">
        <v>311</v>
      </c>
      <c r="S11">
        <v>1</v>
      </c>
      <c r="T11" t="s">
        <v>339</v>
      </c>
      <c r="U11" t="s">
        <v>340</v>
      </c>
      <c r="V11" t="s">
        <v>65</v>
      </c>
      <c r="W11" t="s">
        <v>341</v>
      </c>
      <c r="X11" t="s">
        <v>358</v>
      </c>
    </row>
    <row r="12" spans="1:24" x14ac:dyDescent="0.25">
      <c r="A12">
        <v>1.1100000000000001</v>
      </c>
      <c r="B12" t="str">
        <f>Table1[[#This Row],[lz_measure_code2]]</f>
        <v>1.11</v>
      </c>
      <c r="C12" s="6" t="s">
        <v>359</v>
      </c>
      <c r="D12" s="6" t="s">
        <v>280</v>
      </c>
      <c r="E12">
        <v>1</v>
      </c>
      <c r="F12" t="s">
        <v>308</v>
      </c>
      <c r="J12" t="s">
        <v>360</v>
      </c>
      <c r="K12" t="s">
        <v>361</v>
      </c>
      <c r="L12" t="s">
        <v>212</v>
      </c>
      <c r="M12">
        <v>1.1100000000000001</v>
      </c>
      <c r="N12" t="str">
        <f>SUBSTITUTE(Table1[[#This Row],[measure_code]],".","-")</f>
        <v>1-11</v>
      </c>
      <c r="O12" t="s">
        <v>359</v>
      </c>
      <c r="P12" t="s">
        <v>86</v>
      </c>
      <c r="Q12" t="s">
        <v>280</v>
      </c>
      <c r="R12" t="s">
        <v>311</v>
      </c>
      <c r="S12">
        <v>1</v>
      </c>
      <c r="T12" t="s">
        <v>362</v>
      </c>
      <c r="U12" t="s">
        <v>363</v>
      </c>
      <c r="V12" t="s">
        <v>65</v>
      </c>
      <c r="W12" t="s">
        <v>364</v>
      </c>
      <c r="X12" t="s">
        <v>365</v>
      </c>
    </row>
    <row r="13" spans="1:24" x14ac:dyDescent="0.25">
      <c r="A13">
        <v>1.1200000000000001</v>
      </c>
      <c r="B13" t="str">
        <f>Table1[[#This Row],[lz_measure_code2]]</f>
        <v>1.12</v>
      </c>
      <c r="C13" s="6" t="s">
        <v>366</v>
      </c>
      <c r="D13" s="6" t="s">
        <v>280</v>
      </c>
      <c r="E13">
        <v>1</v>
      </c>
      <c r="F13" t="s">
        <v>308</v>
      </c>
      <c r="J13" t="s">
        <v>367</v>
      </c>
      <c r="K13" t="s">
        <v>368</v>
      </c>
      <c r="L13" t="s">
        <v>213</v>
      </c>
      <c r="M13">
        <v>1.1200000000000001</v>
      </c>
      <c r="N13" t="str">
        <f>SUBSTITUTE(Table1[[#This Row],[measure_code]],".","-")</f>
        <v>1-12</v>
      </c>
      <c r="O13" t="s">
        <v>366</v>
      </c>
      <c r="P13" t="s">
        <v>88</v>
      </c>
      <c r="Q13" t="s">
        <v>280</v>
      </c>
      <c r="R13" t="s">
        <v>311</v>
      </c>
      <c r="S13">
        <v>1</v>
      </c>
      <c r="T13" t="s">
        <v>362</v>
      </c>
      <c r="U13" t="s">
        <v>363</v>
      </c>
      <c r="V13" t="s">
        <v>65</v>
      </c>
      <c r="W13" t="s">
        <v>364</v>
      </c>
      <c r="X13" s="7" t="s">
        <v>369</v>
      </c>
    </row>
    <row r="14" spans="1:24" x14ac:dyDescent="0.25">
      <c r="A14">
        <v>1.1299999999999999</v>
      </c>
      <c r="B14" t="str">
        <f>Table1[[#This Row],[lz_measure_code2]]</f>
        <v>1.13</v>
      </c>
      <c r="C14" s="6" t="s">
        <v>370</v>
      </c>
      <c r="D14" s="6" t="s">
        <v>280</v>
      </c>
      <c r="E14">
        <v>1</v>
      </c>
      <c r="F14" t="s">
        <v>308</v>
      </c>
      <c r="J14" t="s">
        <v>371</v>
      </c>
      <c r="K14" t="s">
        <v>372</v>
      </c>
      <c r="L14" t="s">
        <v>214</v>
      </c>
      <c r="M14">
        <v>1.1299999999999999</v>
      </c>
      <c r="N14" t="str">
        <f>SUBSTITUTE(Table1[[#This Row],[measure_code]],".","-")</f>
        <v>1-13</v>
      </c>
      <c r="O14" t="s">
        <v>370</v>
      </c>
      <c r="P14" t="s">
        <v>90</v>
      </c>
      <c r="Q14" t="s">
        <v>280</v>
      </c>
      <c r="R14" t="s">
        <v>311</v>
      </c>
      <c r="S14">
        <v>1</v>
      </c>
      <c r="T14" t="s">
        <v>373</v>
      </c>
      <c r="U14" t="s">
        <v>374</v>
      </c>
      <c r="V14" t="s">
        <v>65</v>
      </c>
      <c r="W14" t="s">
        <v>375</v>
      </c>
      <c r="X14" s="8" t="s">
        <v>376</v>
      </c>
    </row>
    <row r="15" spans="1:24" x14ac:dyDescent="0.25">
      <c r="A15">
        <v>1.1399999999999999</v>
      </c>
      <c r="B15" t="str">
        <f>Table1[[#This Row],[lz_measure_code2]]</f>
        <v>1.14</v>
      </c>
      <c r="C15" s="6" t="s">
        <v>377</v>
      </c>
      <c r="D15" s="6" t="s">
        <v>280</v>
      </c>
      <c r="E15">
        <v>1</v>
      </c>
      <c r="F15" t="s">
        <v>308</v>
      </c>
      <c r="J15" t="s">
        <v>378</v>
      </c>
      <c r="K15" t="s">
        <v>379</v>
      </c>
      <c r="L15" t="s">
        <v>215</v>
      </c>
      <c r="M15">
        <v>1.1399999999999999</v>
      </c>
      <c r="N15" t="str">
        <f>SUBSTITUTE(Table1[[#This Row],[measure_code]],".","-")</f>
        <v>1-14</v>
      </c>
      <c r="O15" t="s">
        <v>377</v>
      </c>
      <c r="P15" t="s">
        <v>92</v>
      </c>
      <c r="Q15" t="s">
        <v>280</v>
      </c>
      <c r="R15" t="s">
        <v>311</v>
      </c>
      <c r="S15">
        <v>1</v>
      </c>
      <c r="T15" t="s">
        <v>373</v>
      </c>
      <c r="U15" t="s">
        <v>374</v>
      </c>
      <c r="V15" t="s">
        <v>65</v>
      </c>
      <c r="W15" t="s">
        <v>375</v>
      </c>
      <c r="X15" s="7" t="s">
        <v>380</v>
      </c>
    </row>
    <row r="16" spans="1:24" x14ac:dyDescent="0.25">
      <c r="A16">
        <v>1.1499999999999999</v>
      </c>
      <c r="B16" t="str">
        <f>Table1[[#This Row],[lz_measure_code2]]</f>
        <v>1.15</v>
      </c>
      <c r="C16" s="6" t="s">
        <v>381</v>
      </c>
      <c r="D16" s="6" t="s">
        <v>280</v>
      </c>
      <c r="E16">
        <v>1</v>
      </c>
      <c r="F16" t="s">
        <v>308</v>
      </c>
      <c r="J16" t="s">
        <v>382</v>
      </c>
      <c r="K16" t="s">
        <v>383</v>
      </c>
      <c r="L16" t="s">
        <v>216</v>
      </c>
      <c r="M16">
        <v>1.1499999999999999</v>
      </c>
      <c r="N16" t="str">
        <f>SUBSTITUTE(Table1[[#This Row],[measure_code]],".","-")</f>
        <v>1-15</v>
      </c>
      <c r="O16" t="s">
        <v>381</v>
      </c>
      <c r="P16" t="s">
        <v>94</v>
      </c>
      <c r="Q16" t="s">
        <v>280</v>
      </c>
      <c r="R16" t="s">
        <v>311</v>
      </c>
      <c r="S16">
        <v>1</v>
      </c>
      <c r="T16" t="s">
        <v>373</v>
      </c>
      <c r="U16" t="s">
        <v>374</v>
      </c>
      <c r="V16" t="s">
        <v>65</v>
      </c>
      <c r="W16" t="s">
        <v>375</v>
      </c>
      <c r="X16" s="8" t="s">
        <v>384</v>
      </c>
    </row>
    <row r="17" spans="1:24" x14ac:dyDescent="0.25">
      <c r="A17">
        <v>1.1599999999999999</v>
      </c>
      <c r="B17" t="str">
        <f>Table1[[#This Row],[lz_measure_code2]]</f>
        <v>1.16</v>
      </c>
      <c r="C17" s="6" t="s">
        <v>385</v>
      </c>
      <c r="D17" s="6" t="s">
        <v>280</v>
      </c>
      <c r="E17">
        <v>1</v>
      </c>
      <c r="F17" t="s">
        <v>308</v>
      </c>
      <c r="G17" t="s">
        <v>308</v>
      </c>
      <c r="I17" t="s">
        <v>308</v>
      </c>
      <c r="J17" t="s">
        <v>386</v>
      </c>
      <c r="K17" t="s">
        <v>387</v>
      </c>
      <c r="L17" t="s">
        <v>217</v>
      </c>
      <c r="M17">
        <v>1.1599999999999999</v>
      </c>
      <c r="N17" t="str">
        <f>SUBSTITUTE(Table1[[#This Row],[measure_code]],".","-")</f>
        <v>1-16</v>
      </c>
      <c r="O17" t="s">
        <v>385</v>
      </c>
      <c r="P17" t="s">
        <v>96</v>
      </c>
      <c r="Q17" t="s">
        <v>280</v>
      </c>
      <c r="R17" t="s">
        <v>311</v>
      </c>
      <c r="S17">
        <v>1</v>
      </c>
      <c r="T17" t="s">
        <v>373</v>
      </c>
      <c r="U17" t="s">
        <v>374</v>
      </c>
      <c r="V17" t="s">
        <v>65</v>
      </c>
      <c r="W17" t="s">
        <v>375</v>
      </c>
      <c r="X17" s="7" t="s">
        <v>388</v>
      </c>
    </row>
    <row r="18" spans="1:24" x14ac:dyDescent="0.25">
      <c r="A18">
        <v>1.17</v>
      </c>
      <c r="B18" t="str">
        <f>Table1[[#This Row],[lz_measure_code2]]</f>
        <v>1.17</v>
      </c>
      <c r="C18" s="6" t="s">
        <v>389</v>
      </c>
      <c r="D18" s="6" t="s">
        <v>280</v>
      </c>
      <c r="E18">
        <v>1</v>
      </c>
      <c r="F18" t="s">
        <v>308</v>
      </c>
      <c r="G18" t="s">
        <v>308</v>
      </c>
      <c r="I18" t="s">
        <v>308</v>
      </c>
      <c r="J18" t="s">
        <v>390</v>
      </c>
      <c r="K18" t="s">
        <v>391</v>
      </c>
      <c r="L18" t="s">
        <v>218</v>
      </c>
      <c r="M18">
        <v>1.17</v>
      </c>
      <c r="N18" t="str">
        <f>SUBSTITUTE(Table1[[#This Row],[measure_code]],".","-")</f>
        <v>1-17</v>
      </c>
      <c r="O18" t="s">
        <v>389</v>
      </c>
      <c r="P18" t="s">
        <v>98</v>
      </c>
      <c r="Q18" t="s">
        <v>280</v>
      </c>
      <c r="R18" t="s">
        <v>311</v>
      </c>
      <c r="S18">
        <v>1</v>
      </c>
      <c r="T18" t="s">
        <v>373</v>
      </c>
      <c r="U18" t="s">
        <v>374</v>
      </c>
      <c r="V18" t="s">
        <v>65</v>
      </c>
      <c r="W18" t="s">
        <v>375</v>
      </c>
      <c r="X18" s="8" t="s">
        <v>392</v>
      </c>
    </row>
    <row r="19" spans="1:24" x14ac:dyDescent="0.25">
      <c r="A19">
        <v>1.18</v>
      </c>
      <c r="B19" t="str">
        <f>Table1[[#This Row],[lz_measure_code2]]</f>
        <v>1.18</v>
      </c>
      <c r="C19" s="6" t="s">
        <v>393</v>
      </c>
      <c r="D19" s="6" t="s">
        <v>280</v>
      </c>
      <c r="E19">
        <v>1</v>
      </c>
      <c r="F19" t="s">
        <v>308</v>
      </c>
      <c r="G19" t="s">
        <v>308</v>
      </c>
      <c r="H19" t="s">
        <v>308</v>
      </c>
      <c r="J19" t="s">
        <v>394</v>
      </c>
      <c r="K19" t="s">
        <v>395</v>
      </c>
      <c r="L19" t="s">
        <v>219</v>
      </c>
      <c r="M19">
        <v>1.18</v>
      </c>
      <c r="N19" t="str">
        <f>SUBSTITUTE(Table1[[#This Row],[measure_code]],".","-")</f>
        <v>1-18</v>
      </c>
      <c r="O19" t="s">
        <v>393</v>
      </c>
      <c r="P19" t="s">
        <v>100</v>
      </c>
      <c r="Q19" t="s">
        <v>280</v>
      </c>
      <c r="R19" t="s">
        <v>311</v>
      </c>
      <c r="S19">
        <v>1</v>
      </c>
      <c r="T19" t="s">
        <v>312</v>
      </c>
      <c r="U19" t="s">
        <v>313</v>
      </c>
      <c r="V19" t="s">
        <v>65</v>
      </c>
      <c r="W19" t="s">
        <v>314</v>
      </c>
      <c r="X19" s="7" t="s">
        <v>396</v>
      </c>
    </row>
    <row r="20" spans="1:24" x14ac:dyDescent="0.25">
      <c r="A20">
        <v>1.19</v>
      </c>
      <c r="B20" t="str">
        <f>Table1[[#This Row],[lz_measure_code2]]</f>
        <v>1.19</v>
      </c>
      <c r="C20" s="6" t="s">
        <v>397</v>
      </c>
      <c r="D20" s="6" t="s">
        <v>280</v>
      </c>
      <c r="E20">
        <v>1</v>
      </c>
      <c r="F20" t="s">
        <v>308</v>
      </c>
      <c r="G20" t="s">
        <v>308</v>
      </c>
      <c r="H20" t="s">
        <v>308</v>
      </c>
      <c r="J20" t="s">
        <v>398</v>
      </c>
      <c r="K20" t="s">
        <v>399</v>
      </c>
      <c r="L20" t="s">
        <v>220</v>
      </c>
      <c r="M20">
        <v>1.19</v>
      </c>
      <c r="N20" t="str">
        <f>SUBSTITUTE(Table1[[#This Row],[measure_code]],".","-")</f>
        <v>1-19</v>
      </c>
      <c r="O20" t="s">
        <v>397</v>
      </c>
      <c r="P20" t="s">
        <v>102</v>
      </c>
      <c r="Q20" t="s">
        <v>280</v>
      </c>
      <c r="R20" t="s">
        <v>400</v>
      </c>
      <c r="S20">
        <v>1</v>
      </c>
      <c r="T20" t="s">
        <v>312</v>
      </c>
      <c r="U20" t="s">
        <v>313</v>
      </c>
      <c r="V20" t="s">
        <v>65</v>
      </c>
      <c r="W20" t="s">
        <v>314</v>
      </c>
      <c r="X20" s="8" t="s">
        <v>401</v>
      </c>
    </row>
    <row r="21" spans="1:24" x14ac:dyDescent="0.25">
      <c r="A21">
        <v>1.2</v>
      </c>
      <c r="B21" t="str">
        <f>Table1[[#This Row],[lz_measure_code2]]</f>
        <v>1.20</v>
      </c>
      <c r="C21" s="6" t="s">
        <v>402</v>
      </c>
      <c r="D21" s="6" t="s">
        <v>280</v>
      </c>
      <c r="E21">
        <v>1</v>
      </c>
      <c r="F21" t="s">
        <v>308</v>
      </c>
      <c r="G21" t="s">
        <v>308</v>
      </c>
      <c r="H21" t="s">
        <v>308</v>
      </c>
      <c r="J21" t="s">
        <v>403</v>
      </c>
      <c r="K21" t="s">
        <v>404</v>
      </c>
      <c r="L21" t="s">
        <v>221</v>
      </c>
      <c r="M21">
        <v>1.2</v>
      </c>
      <c r="N21" t="str">
        <f>SUBSTITUTE(Table1[[#This Row],[measure_code]],".","-")</f>
        <v>1-2</v>
      </c>
      <c r="O21" t="s">
        <v>402</v>
      </c>
      <c r="P21" t="s">
        <v>104</v>
      </c>
      <c r="Q21" t="s">
        <v>280</v>
      </c>
      <c r="R21" t="s">
        <v>400</v>
      </c>
      <c r="S21">
        <v>1</v>
      </c>
      <c r="T21" t="s">
        <v>312</v>
      </c>
      <c r="U21" t="s">
        <v>313</v>
      </c>
      <c r="V21" t="s">
        <v>65</v>
      </c>
      <c r="W21" t="s">
        <v>314</v>
      </c>
      <c r="X21" s="7" t="s">
        <v>405</v>
      </c>
    </row>
    <row r="22" spans="1:24" x14ac:dyDescent="0.25">
      <c r="A22">
        <v>1.21</v>
      </c>
      <c r="B22" t="str">
        <f>Table1[[#This Row],[lz_measure_code2]]</f>
        <v>1.21</v>
      </c>
      <c r="C22" s="6" t="s">
        <v>406</v>
      </c>
      <c r="D22" s="6" t="s">
        <v>280</v>
      </c>
      <c r="E22">
        <v>1</v>
      </c>
      <c r="F22" t="s">
        <v>308</v>
      </c>
      <c r="G22" t="s">
        <v>308</v>
      </c>
      <c r="I22" t="s">
        <v>308</v>
      </c>
      <c r="J22" t="s">
        <v>407</v>
      </c>
      <c r="K22" t="s">
        <v>408</v>
      </c>
      <c r="L22" t="s">
        <v>222</v>
      </c>
      <c r="M22">
        <v>1.21</v>
      </c>
      <c r="N22" t="str">
        <f>SUBSTITUTE(Table1[[#This Row],[measure_code]],".","-")</f>
        <v>1-21</v>
      </c>
      <c r="O22" t="s">
        <v>406</v>
      </c>
      <c r="P22" t="s">
        <v>106</v>
      </c>
      <c r="Q22" t="s">
        <v>280</v>
      </c>
      <c r="R22" t="s">
        <v>400</v>
      </c>
      <c r="S22">
        <v>1</v>
      </c>
      <c r="T22" t="s">
        <v>312</v>
      </c>
      <c r="U22" t="s">
        <v>313</v>
      </c>
      <c r="V22" t="s">
        <v>65</v>
      </c>
      <c r="W22" t="s">
        <v>314</v>
      </c>
      <c r="X22" s="8" t="s">
        <v>409</v>
      </c>
    </row>
    <row r="23" spans="1:24" x14ac:dyDescent="0.25">
      <c r="A23">
        <v>1.22</v>
      </c>
      <c r="B23" t="str">
        <f>Table1[[#This Row],[lz_measure_code2]]</f>
        <v>1.22</v>
      </c>
      <c r="C23" s="6" t="s">
        <v>410</v>
      </c>
      <c r="D23" s="6" t="s">
        <v>280</v>
      </c>
      <c r="E23">
        <v>1</v>
      </c>
      <c r="F23" t="s">
        <v>308</v>
      </c>
      <c r="J23" t="s">
        <v>411</v>
      </c>
      <c r="K23" t="s">
        <v>412</v>
      </c>
      <c r="L23" t="s">
        <v>223</v>
      </c>
      <c r="M23">
        <v>1.22</v>
      </c>
      <c r="N23" t="str">
        <f>SUBSTITUTE(Table1[[#This Row],[measure_code]],".","-")</f>
        <v>1-22</v>
      </c>
      <c r="O23" t="s">
        <v>410</v>
      </c>
      <c r="P23" t="s">
        <v>108</v>
      </c>
      <c r="Q23" t="s">
        <v>280</v>
      </c>
      <c r="R23" t="s">
        <v>400</v>
      </c>
      <c r="S23">
        <v>1</v>
      </c>
      <c r="T23" t="s">
        <v>312</v>
      </c>
      <c r="U23" t="s">
        <v>313</v>
      </c>
      <c r="V23" t="s">
        <v>65</v>
      </c>
      <c r="W23" t="s">
        <v>314</v>
      </c>
      <c r="X23" s="7" t="s">
        <v>413</v>
      </c>
    </row>
    <row r="24" spans="1:24" x14ac:dyDescent="0.25">
      <c r="A24">
        <v>1.23</v>
      </c>
      <c r="B24" t="str">
        <f>Table1[[#This Row],[lz_measure_code2]]</f>
        <v>1.23</v>
      </c>
      <c r="C24" s="6" t="s">
        <v>414</v>
      </c>
      <c r="D24" s="6" t="s">
        <v>280</v>
      </c>
      <c r="E24">
        <v>1</v>
      </c>
      <c r="F24" t="s">
        <v>308</v>
      </c>
      <c r="J24" t="s">
        <v>415</v>
      </c>
      <c r="K24" t="s">
        <v>416</v>
      </c>
      <c r="L24" t="s">
        <v>224</v>
      </c>
      <c r="M24">
        <v>1.23</v>
      </c>
      <c r="N24" t="str">
        <f>SUBSTITUTE(Table1[[#This Row],[measure_code]],".","-")</f>
        <v>1-23</v>
      </c>
      <c r="O24" t="s">
        <v>414</v>
      </c>
      <c r="P24" t="s">
        <v>110</v>
      </c>
      <c r="Q24" t="s">
        <v>280</v>
      </c>
      <c r="R24" t="s">
        <v>400</v>
      </c>
      <c r="S24">
        <v>1</v>
      </c>
      <c r="T24" t="s">
        <v>312</v>
      </c>
      <c r="U24" t="s">
        <v>313</v>
      </c>
      <c r="V24" t="s">
        <v>65</v>
      </c>
      <c r="W24" t="s">
        <v>314</v>
      </c>
      <c r="X24" s="8" t="s">
        <v>417</v>
      </c>
    </row>
    <row r="25" spans="1:24" x14ac:dyDescent="0.25">
      <c r="A25">
        <v>1.24</v>
      </c>
      <c r="B25" t="str">
        <f>Table1[[#This Row],[lz_measure_code2]]</f>
        <v>1.24</v>
      </c>
      <c r="C25" s="6" t="s">
        <v>418</v>
      </c>
      <c r="D25" s="6" t="s">
        <v>280</v>
      </c>
      <c r="E25">
        <v>1</v>
      </c>
      <c r="F25" t="s">
        <v>308</v>
      </c>
      <c r="J25" t="s">
        <v>419</v>
      </c>
      <c r="K25" t="s">
        <v>420</v>
      </c>
      <c r="L25" t="s">
        <v>225</v>
      </c>
      <c r="M25">
        <v>1.24</v>
      </c>
      <c r="N25" t="str">
        <f>SUBSTITUTE(Table1[[#This Row],[measure_code]],".","-")</f>
        <v>1-24</v>
      </c>
      <c r="O25" t="s">
        <v>418</v>
      </c>
      <c r="P25" t="s">
        <v>112</v>
      </c>
      <c r="Q25" t="s">
        <v>280</v>
      </c>
      <c r="R25" t="s">
        <v>400</v>
      </c>
      <c r="S25">
        <v>1</v>
      </c>
      <c r="T25" t="s">
        <v>312</v>
      </c>
      <c r="U25" t="s">
        <v>313</v>
      </c>
      <c r="V25" t="s">
        <v>65</v>
      </c>
      <c r="W25" t="s">
        <v>314</v>
      </c>
      <c r="X25" s="7" t="s">
        <v>421</v>
      </c>
    </row>
    <row r="26" spans="1:24" x14ac:dyDescent="0.25">
      <c r="A26">
        <v>2.1</v>
      </c>
      <c r="B26" t="str">
        <f>Table1[[#This Row],[lz_measure_code2]]</f>
        <v>2.01</v>
      </c>
      <c r="C26" s="6" t="s">
        <v>422</v>
      </c>
      <c r="D26" s="6" t="s">
        <v>281</v>
      </c>
      <c r="E26">
        <v>2</v>
      </c>
      <c r="F26" t="s">
        <v>308</v>
      </c>
      <c r="G26" t="s">
        <v>308</v>
      </c>
      <c r="I26" t="s">
        <v>308</v>
      </c>
      <c r="J26" t="s">
        <v>423</v>
      </c>
      <c r="K26" t="s">
        <v>424</v>
      </c>
      <c r="L26" t="s">
        <v>226</v>
      </c>
      <c r="M26">
        <v>2.1</v>
      </c>
      <c r="N26" t="str">
        <f>SUBSTITUTE(Table1[[#This Row],[measure_code]],".","-")</f>
        <v>2-1</v>
      </c>
      <c r="O26" t="s">
        <v>422</v>
      </c>
      <c r="P26" t="s">
        <v>114</v>
      </c>
      <c r="Q26" t="s">
        <v>281</v>
      </c>
      <c r="R26" t="s">
        <v>311</v>
      </c>
      <c r="S26">
        <v>2</v>
      </c>
      <c r="T26" t="s">
        <v>425</v>
      </c>
      <c r="U26" t="s">
        <v>426</v>
      </c>
      <c r="V26" t="s">
        <v>116</v>
      </c>
      <c r="W26" t="s">
        <v>427</v>
      </c>
      <c r="X26" s="8" t="s">
        <v>428</v>
      </c>
    </row>
    <row r="27" spans="1:24" x14ac:dyDescent="0.25">
      <c r="A27">
        <v>2.2000000000000002</v>
      </c>
      <c r="B27" t="str">
        <f>Table1[[#This Row],[lz_measure_code2]]</f>
        <v>2.02</v>
      </c>
      <c r="C27" s="6" t="s">
        <v>429</v>
      </c>
      <c r="D27" s="6" t="s">
        <v>281</v>
      </c>
      <c r="E27">
        <v>2</v>
      </c>
      <c r="F27" t="s">
        <v>308</v>
      </c>
      <c r="G27" t="s">
        <v>308</v>
      </c>
      <c r="I27" t="s">
        <v>308</v>
      </c>
      <c r="J27" t="s">
        <v>430</v>
      </c>
      <c r="K27" t="s">
        <v>431</v>
      </c>
      <c r="L27" t="s">
        <v>227</v>
      </c>
      <c r="M27">
        <v>2.2000000000000002</v>
      </c>
      <c r="N27" t="str">
        <f>SUBSTITUTE(Table1[[#This Row],[measure_code]],".","-")</f>
        <v>2-2</v>
      </c>
      <c r="O27" t="s">
        <v>429</v>
      </c>
      <c r="P27" t="s">
        <v>117</v>
      </c>
      <c r="Q27" t="s">
        <v>281</v>
      </c>
      <c r="R27" t="s">
        <v>311</v>
      </c>
      <c r="S27">
        <v>2</v>
      </c>
      <c r="T27" t="s">
        <v>425</v>
      </c>
      <c r="U27" t="s">
        <v>426</v>
      </c>
      <c r="V27" t="s">
        <v>116</v>
      </c>
      <c r="W27" t="s">
        <v>427</v>
      </c>
      <c r="X27" s="7" t="s">
        <v>432</v>
      </c>
    </row>
    <row r="28" spans="1:24" x14ac:dyDescent="0.25">
      <c r="A28">
        <v>2.2999999999999998</v>
      </c>
      <c r="B28" t="str">
        <f>Table1[[#This Row],[lz_measure_code2]]</f>
        <v>2.03</v>
      </c>
      <c r="C28" s="6" t="s">
        <v>433</v>
      </c>
      <c r="D28" s="6" t="s">
        <v>281</v>
      </c>
      <c r="E28">
        <v>2</v>
      </c>
      <c r="F28" t="s">
        <v>308</v>
      </c>
      <c r="G28" t="s">
        <v>308</v>
      </c>
      <c r="I28" t="s">
        <v>308</v>
      </c>
      <c r="J28" t="s">
        <v>434</v>
      </c>
      <c r="K28" t="s">
        <v>435</v>
      </c>
      <c r="L28" t="s">
        <v>228</v>
      </c>
      <c r="M28">
        <v>2.2999999999999998</v>
      </c>
      <c r="N28" t="str">
        <f>SUBSTITUTE(Table1[[#This Row],[measure_code]],".","-")</f>
        <v>2-3</v>
      </c>
      <c r="O28" t="s">
        <v>433</v>
      </c>
      <c r="P28" t="s">
        <v>119</v>
      </c>
      <c r="Q28" t="s">
        <v>281</v>
      </c>
      <c r="R28" t="s">
        <v>311</v>
      </c>
      <c r="S28">
        <v>2</v>
      </c>
      <c r="T28" t="s">
        <v>425</v>
      </c>
      <c r="U28" t="s">
        <v>426</v>
      </c>
      <c r="V28" t="s">
        <v>116</v>
      </c>
      <c r="W28" t="s">
        <v>427</v>
      </c>
      <c r="X28" s="8" t="s">
        <v>436</v>
      </c>
    </row>
    <row r="29" spans="1:24" x14ac:dyDescent="0.25">
      <c r="A29">
        <v>2.4</v>
      </c>
      <c r="B29" t="str">
        <f>Table1[[#This Row],[lz_measure_code2]]</f>
        <v>2.04</v>
      </c>
      <c r="C29" s="6" t="s">
        <v>437</v>
      </c>
      <c r="D29" s="6" t="s">
        <v>281</v>
      </c>
      <c r="E29">
        <v>2</v>
      </c>
      <c r="F29" t="s">
        <v>308</v>
      </c>
      <c r="G29" t="s">
        <v>308</v>
      </c>
      <c r="H29" t="s">
        <v>308</v>
      </c>
      <c r="J29" t="s">
        <v>438</v>
      </c>
      <c r="K29" t="s">
        <v>439</v>
      </c>
      <c r="L29" t="s">
        <v>229</v>
      </c>
      <c r="M29">
        <v>2.4</v>
      </c>
      <c r="N29" t="str">
        <f>SUBSTITUTE(Table1[[#This Row],[measure_code]],".","-")</f>
        <v>2-4</v>
      </c>
      <c r="O29" t="s">
        <v>437</v>
      </c>
      <c r="P29" t="s">
        <v>121</v>
      </c>
      <c r="Q29" t="s">
        <v>281</v>
      </c>
      <c r="R29" t="s">
        <v>311</v>
      </c>
      <c r="S29">
        <v>2</v>
      </c>
      <c r="T29" t="s">
        <v>440</v>
      </c>
      <c r="U29" t="s">
        <v>441</v>
      </c>
      <c r="V29" t="s">
        <v>116</v>
      </c>
      <c r="W29" t="s">
        <v>442</v>
      </c>
      <c r="X29" s="7" t="s">
        <v>443</v>
      </c>
    </row>
    <row r="30" spans="1:24" x14ac:dyDescent="0.25">
      <c r="A30">
        <v>2.5</v>
      </c>
      <c r="B30" t="str">
        <f>Table1[[#This Row],[lz_measure_code2]]</f>
        <v>2.05</v>
      </c>
      <c r="C30" s="6" t="s">
        <v>444</v>
      </c>
      <c r="D30" s="6" t="s">
        <v>281</v>
      </c>
      <c r="E30">
        <v>2</v>
      </c>
      <c r="F30" t="s">
        <v>308</v>
      </c>
      <c r="J30" t="s">
        <v>445</v>
      </c>
      <c r="K30" t="s">
        <v>446</v>
      </c>
      <c r="L30" t="s">
        <v>230</v>
      </c>
      <c r="M30">
        <v>2.5</v>
      </c>
      <c r="N30" t="str">
        <f>SUBSTITUTE(Table1[[#This Row],[measure_code]],".","-")</f>
        <v>2-5</v>
      </c>
      <c r="O30" t="s">
        <v>444</v>
      </c>
      <c r="P30" t="s">
        <v>123</v>
      </c>
      <c r="Q30" t="s">
        <v>281</v>
      </c>
      <c r="R30" t="s">
        <v>400</v>
      </c>
      <c r="S30">
        <v>2</v>
      </c>
      <c r="T30" t="s">
        <v>440</v>
      </c>
      <c r="U30" t="s">
        <v>441</v>
      </c>
      <c r="V30" t="s">
        <v>116</v>
      </c>
      <c r="W30" t="s">
        <v>442</v>
      </c>
      <c r="X30" s="8" t="s">
        <v>447</v>
      </c>
    </row>
    <row r="31" spans="1:24" x14ac:dyDescent="0.25">
      <c r="A31">
        <v>2.6</v>
      </c>
      <c r="B31" t="str">
        <f>Table1[[#This Row],[lz_measure_code2]]</f>
        <v>2.06</v>
      </c>
      <c r="C31" s="6" t="s">
        <v>448</v>
      </c>
      <c r="D31" s="6" t="s">
        <v>281</v>
      </c>
      <c r="E31">
        <v>2</v>
      </c>
      <c r="F31" t="s">
        <v>308</v>
      </c>
      <c r="G31" t="s">
        <v>308</v>
      </c>
      <c r="H31" t="s">
        <v>308</v>
      </c>
      <c r="J31" t="s">
        <v>449</v>
      </c>
      <c r="K31" t="s">
        <v>450</v>
      </c>
      <c r="L31" t="s">
        <v>231</v>
      </c>
      <c r="M31">
        <v>2.6</v>
      </c>
      <c r="N31" t="str">
        <f>SUBSTITUTE(Table1[[#This Row],[measure_code]],".","-")</f>
        <v>2-6</v>
      </c>
      <c r="O31" t="s">
        <v>448</v>
      </c>
      <c r="P31" t="s">
        <v>125</v>
      </c>
      <c r="Q31" t="s">
        <v>281</v>
      </c>
      <c r="R31" t="s">
        <v>400</v>
      </c>
      <c r="S31">
        <v>2</v>
      </c>
      <c r="T31" t="s">
        <v>440</v>
      </c>
      <c r="U31" t="s">
        <v>441</v>
      </c>
      <c r="V31" t="s">
        <v>116</v>
      </c>
      <c r="W31" t="s">
        <v>442</v>
      </c>
      <c r="X31" s="7" t="s">
        <v>451</v>
      </c>
    </row>
    <row r="32" spans="1:24" x14ac:dyDescent="0.25">
      <c r="A32">
        <v>2.7</v>
      </c>
      <c r="B32" t="str">
        <f>Table1[[#This Row],[lz_measure_code2]]</f>
        <v>2.07</v>
      </c>
      <c r="C32" s="6" t="s">
        <v>452</v>
      </c>
      <c r="D32" s="6" t="s">
        <v>281</v>
      </c>
      <c r="E32">
        <v>2</v>
      </c>
      <c r="F32" t="s">
        <v>308</v>
      </c>
      <c r="G32" t="s">
        <v>308</v>
      </c>
      <c r="I32" t="s">
        <v>308</v>
      </c>
      <c r="J32" t="s">
        <v>453</v>
      </c>
      <c r="K32" t="s">
        <v>454</v>
      </c>
      <c r="L32" t="s">
        <v>232</v>
      </c>
      <c r="M32">
        <v>2.7</v>
      </c>
      <c r="N32" t="str">
        <f>SUBSTITUTE(Table1[[#This Row],[measure_code]],".","-")</f>
        <v>2-7</v>
      </c>
      <c r="O32" t="s">
        <v>452</v>
      </c>
      <c r="P32" t="s">
        <v>127</v>
      </c>
      <c r="Q32" t="s">
        <v>281</v>
      </c>
      <c r="R32" t="s">
        <v>400</v>
      </c>
      <c r="S32">
        <v>2</v>
      </c>
      <c r="T32" t="s">
        <v>425</v>
      </c>
      <c r="U32" t="s">
        <v>426</v>
      </c>
      <c r="V32" t="s">
        <v>116</v>
      </c>
      <c r="W32" t="s">
        <v>427</v>
      </c>
      <c r="X32" s="8" t="s">
        <v>455</v>
      </c>
    </row>
    <row r="33" spans="1:24" x14ac:dyDescent="0.25">
      <c r="A33">
        <v>2.8</v>
      </c>
      <c r="B33" t="str">
        <f>Table1[[#This Row],[lz_measure_code2]]</f>
        <v>2.08</v>
      </c>
      <c r="C33" s="6" t="s">
        <v>456</v>
      </c>
      <c r="D33" s="6" t="s">
        <v>281</v>
      </c>
      <c r="E33">
        <v>2</v>
      </c>
      <c r="F33" t="s">
        <v>308</v>
      </c>
      <c r="G33" t="s">
        <v>308</v>
      </c>
      <c r="I33" t="s">
        <v>308</v>
      </c>
      <c r="J33" t="s">
        <v>457</v>
      </c>
      <c r="K33" t="s">
        <v>458</v>
      </c>
      <c r="L33" t="s">
        <v>233</v>
      </c>
      <c r="M33">
        <v>2.8</v>
      </c>
      <c r="N33" t="str">
        <f>SUBSTITUTE(Table1[[#This Row],[measure_code]],".","-")</f>
        <v>2-8</v>
      </c>
      <c r="O33" t="s">
        <v>456</v>
      </c>
      <c r="P33" t="s">
        <v>129</v>
      </c>
      <c r="Q33" t="s">
        <v>281</v>
      </c>
      <c r="R33" t="s">
        <v>400</v>
      </c>
      <c r="S33">
        <v>2</v>
      </c>
      <c r="T33" t="s">
        <v>425</v>
      </c>
      <c r="U33" t="s">
        <v>426</v>
      </c>
      <c r="V33" t="s">
        <v>116</v>
      </c>
      <c r="W33" t="s">
        <v>427</v>
      </c>
      <c r="X33" s="7" t="s">
        <v>459</v>
      </c>
    </row>
    <row r="34" spans="1:24" x14ac:dyDescent="0.25">
      <c r="A34">
        <v>2.9</v>
      </c>
      <c r="B34" t="str">
        <f>Table1[[#This Row],[lz_measure_code2]]</f>
        <v>2.09</v>
      </c>
      <c r="C34" s="6" t="s">
        <v>460</v>
      </c>
      <c r="D34" s="6" t="s">
        <v>281</v>
      </c>
      <c r="E34">
        <v>2</v>
      </c>
      <c r="F34" t="s">
        <v>308</v>
      </c>
      <c r="G34" t="s">
        <v>308</v>
      </c>
      <c r="I34" t="s">
        <v>308</v>
      </c>
      <c r="J34" t="s">
        <v>461</v>
      </c>
      <c r="K34" t="s">
        <v>462</v>
      </c>
      <c r="L34" t="s">
        <v>234</v>
      </c>
      <c r="M34">
        <v>2.9</v>
      </c>
      <c r="N34" t="str">
        <f>SUBSTITUTE(Table1[[#This Row],[measure_code]],".","-")</f>
        <v>2-9</v>
      </c>
      <c r="O34" t="s">
        <v>460</v>
      </c>
      <c r="P34" t="s">
        <v>131</v>
      </c>
      <c r="Q34" t="s">
        <v>281</v>
      </c>
      <c r="R34" t="s">
        <v>400</v>
      </c>
      <c r="S34">
        <v>2</v>
      </c>
      <c r="T34" t="s">
        <v>425</v>
      </c>
      <c r="U34" t="s">
        <v>426</v>
      </c>
      <c r="V34" t="s">
        <v>116</v>
      </c>
      <c r="W34" t="s">
        <v>427</v>
      </c>
      <c r="X34" s="8" t="s">
        <v>463</v>
      </c>
    </row>
    <row r="35" spans="1:24" x14ac:dyDescent="0.25">
      <c r="A35">
        <v>2.1</v>
      </c>
      <c r="B35" t="str">
        <f>Table1[[#This Row],[lz_measure_code2]]</f>
        <v>2.10</v>
      </c>
      <c r="C35" s="6" t="s">
        <v>464</v>
      </c>
      <c r="D35" s="6" t="s">
        <v>281</v>
      </c>
      <c r="E35">
        <v>2</v>
      </c>
      <c r="F35" t="s">
        <v>308</v>
      </c>
      <c r="G35" t="s">
        <v>308</v>
      </c>
      <c r="I35" t="s">
        <v>308</v>
      </c>
      <c r="J35" t="s">
        <v>465</v>
      </c>
      <c r="K35" t="s">
        <v>466</v>
      </c>
      <c r="L35" t="s">
        <v>235</v>
      </c>
      <c r="M35">
        <v>2.1</v>
      </c>
      <c r="N35" t="str">
        <f>SUBSTITUTE(Table1[[#This Row],[measure_code]],".","-")</f>
        <v>2-1</v>
      </c>
      <c r="O35" t="s">
        <v>464</v>
      </c>
      <c r="P35" t="s">
        <v>133</v>
      </c>
      <c r="Q35" t="s">
        <v>281</v>
      </c>
      <c r="R35" t="s">
        <v>400</v>
      </c>
      <c r="S35">
        <v>2</v>
      </c>
      <c r="T35" t="s">
        <v>440</v>
      </c>
      <c r="U35" t="s">
        <v>441</v>
      </c>
      <c r="V35" t="s">
        <v>116</v>
      </c>
      <c r="W35" t="s">
        <v>442</v>
      </c>
      <c r="X35" s="7" t="s">
        <v>467</v>
      </c>
    </row>
    <row r="36" spans="1:24" x14ac:dyDescent="0.25">
      <c r="A36">
        <v>2.11</v>
      </c>
      <c r="B36" t="str">
        <f>Table1[[#This Row],[lz_measure_code2]]</f>
        <v>2.11</v>
      </c>
      <c r="C36" s="6" t="s">
        <v>468</v>
      </c>
      <c r="D36" s="6" t="s">
        <v>281</v>
      </c>
      <c r="E36">
        <v>2</v>
      </c>
      <c r="F36" t="s">
        <v>308</v>
      </c>
      <c r="G36" t="s">
        <v>308</v>
      </c>
      <c r="H36" t="s">
        <v>308</v>
      </c>
      <c r="J36" t="s">
        <v>469</v>
      </c>
      <c r="K36" t="s">
        <v>470</v>
      </c>
      <c r="L36" t="s">
        <v>236</v>
      </c>
      <c r="M36">
        <v>2.11</v>
      </c>
      <c r="N36" t="str">
        <f>SUBSTITUTE(Table1[[#This Row],[measure_code]],".","-")</f>
        <v>2-11</v>
      </c>
      <c r="O36" t="s">
        <v>468</v>
      </c>
      <c r="P36" t="s">
        <v>135</v>
      </c>
      <c r="Q36" t="s">
        <v>281</v>
      </c>
      <c r="R36" t="s">
        <v>400</v>
      </c>
      <c r="S36">
        <v>2</v>
      </c>
      <c r="T36" t="s">
        <v>440</v>
      </c>
      <c r="U36" t="s">
        <v>441</v>
      </c>
      <c r="V36" t="s">
        <v>116</v>
      </c>
      <c r="W36" t="s">
        <v>442</v>
      </c>
      <c r="X36" s="8" t="s">
        <v>471</v>
      </c>
    </row>
    <row r="37" spans="1:24" x14ac:dyDescent="0.25">
      <c r="A37">
        <v>2.12</v>
      </c>
      <c r="B37" t="str">
        <f>Table1[[#This Row],[lz_measure_code2]]</f>
        <v>2.12</v>
      </c>
      <c r="C37" s="6" t="s">
        <v>472</v>
      </c>
      <c r="D37" s="6" t="s">
        <v>281</v>
      </c>
      <c r="E37">
        <v>2</v>
      </c>
      <c r="F37" t="s">
        <v>308</v>
      </c>
      <c r="G37" t="s">
        <v>308</v>
      </c>
      <c r="I37" t="s">
        <v>308</v>
      </c>
      <c r="J37" t="s">
        <v>473</v>
      </c>
      <c r="K37" t="s">
        <v>474</v>
      </c>
      <c r="L37" t="s">
        <v>475</v>
      </c>
      <c r="M37">
        <v>2.12</v>
      </c>
      <c r="N37" t="str">
        <f>SUBSTITUTE(Table1[[#This Row],[measure_code]],".","-")</f>
        <v>2-12</v>
      </c>
      <c r="O37" t="s">
        <v>472</v>
      </c>
      <c r="P37" t="s">
        <v>137</v>
      </c>
      <c r="Q37" t="s">
        <v>281</v>
      </c>
      <c r="R37" t="s">
        <v>400</v>
      </c>
      <c r="S37">
        <v>2</v>
      </c>
      <c r="T37" t="s">
        <v>440</v>
      </c>
      <c r="U37" t="s">
        <v>441</v>
      </c>
      <c r="V37" t="s">
        <v>116</v>
      </c>
      <c r="W37" t="s">
        <v>442</v>
      </c>
      <c r="X37" s="7" t="s">
        <v>476</v>
      </c>
    </row>
    <row r="38" spans="1:24" x14ac:dyDescent="0.25">
      <c r="A38">
        <v>2.13</v>
      </c>
      <c r="B38" t="str">
        <f>Table1[[#This Row],[lz_measure_code2]]</f>
        <v>2.13</v>
      </c>
      <c r="C38" s="6" t="s">
        <v>477</v>
      </c>
      <c r="D38" s="6" t="s">
        <v>281</v>
      </c>
      <c r="E38">
        <v>2</v>
      </c>
      <c r="F38" t="s">
        <v>308</v>
      </c>
      <c r="G38" t="s">
        <v>308</v>
      </c>
      <c r="I38" t="s">
        <v>308</v>
      </c>
      <c r="J38" t="s">
        <v>478</v>
      </c>
      <c r="K38" t="s">
        <v>479</v>
      </c>
      <c r="L38" t="s">
        <v>480</v>
      </c>
      <c r="M38">
        <v>2.13</v>
      </c>
      <c r="N38" t="str">
        <f>SUBSTITUTE(Table1[[#This Row],[measure_code]],".","-")</f>
        <v>2-13</v>
      </c>
      <c r="O38" t="s">
        <v>477</v>
      </c>
      <c r="P38" t="s">
        <v>139</v>
      </c>
      <c r="Q38" t="s">
        <v>281</v>
      </c>
      <c r="R38" t="s">
        <v>400</v>
      </c>
      <c r="S38">
        <v>2</v>
      </c>
      <c r="T38" t="s">
        <v>440</v>
      </c>
      <c r="U38" t="s">
        <v>441</v>
      </c>
      <c r="V38" t="s">
        <v>116</v>
      </c>
      <c r="W38" t="s">
        <v>442</v>
      </c>
      <c r="X38" s="8" t="s">
        <v>481</v>
      </c>
    </row>
    <row r="39" spans="1:24" x14ac:dyDescent="0.25">
      <c r="A39">
        <v>2.14</v>
      </c>
      <c r="B39" t="str">
        <f>Table1[[#This Row],[lz_measure_code2]]</f>
        <v>2.14</v>
      </c>
      <c r="C39" s="6" t="s">
        <v>482</v>
      </c>
      <c r="D39" s="6" t="s">
        <v>281</v>
      </c>
      <c r="E39">
        <v>2</v>
      </c>
      <c r="F39" t="s">
        <v>308</v>
      </c>
      <c r="G39" t="s">
        <v>308</v>
      </c>
      <c r="I39" t="s">
        <v>308</v>
      </c>
      <c r="J39" t="s">
        <v>483</v>
      </c>
      <c r="K39" t="s">
        <v>484</v>
      </c>
      <c r="L39" t="s">
        <v>485</v>
      </c>
      <c r="M39">
        <v>2.14</v>
      </c>
      <c r="N39" t="str">
        <f>SUBSTITUTE(Table1[[#This Row],[measure_code]],".","-")</f>
        <v>2-14</v>
      </c>
      <c r="O39" t="s">
        <v>482</v>
      </c>
      <c r="P39" t="s">
        <v>141</v>
      </c>
      <c r="Q39" t="s">
        <v>281</v>
      </c>
      <c r="R39" t="s">
        <v>400</v>
      </c>
      <c r="S39">
        <v>2</v>
      </c>
      <c r="T39" t="s">
        <v>440</v>
      </c>
      <c r="U39" t="s">
        <v>441</v>
      </c>
      <c r="V39" t="s">
        <v>116</v>
      </c>
      <c r="W39" t="s">
        <v>442</v>
      </c>
      <c r="X39" s="7" t="s">
        <v>486</v>
      </c>
    </row>
    <row r="40" spans="1:24" x14ac:dyDescent="0.25">
      <c r="A40">
        <v>2.15</v>
      </c>
      <c r="B40" t="str">
        <f>Table1[[#This Row],[lz_measure_code2]]</f>
        <v>2.15</v>
      </c>
      <c r="C40" s="6" t="s">
        <v>487</v>
      </c>
      <c r="D40" s="6" t="s">
        <v>281</v>
      </c>
      <c r="E40">
        <v>2</v>
      </c>
      <c r="F40" t="s">
        <v>308</v>
      </c>
      <c r="G40" t="s">
        <v>308</v>
      </c>
      <c r="I40" t="s">
        <v>308</v>
      </c>
      <c r="J40" t="s">
        <v>488</v>
      </c>
      <c r="K40" t="s">
        <v>489</v>
      </c>
      <c r="L40" t="s">
        <v>490</v>
      </c>
      <c r="M40">
        <v>2.15</v>
      </c>
      <c r="N40" t="str">
        <f>SUBSTITUTE(Table1[[#This Row],[measure_code]],".","-")</f>
        <v>2-15</v>
      </c>
      <c r="O40" t="s">
        <v>487</v>
      </c>
      <c r="P40" t="s">
        <v>143</v>
      </c>
      <c r="Q40" t="s">
        <v>281</v>
      </c>
      <c r="R40" t="s">
        <v>400</v>
      </c>
      <c r="S40">
        <v>2</v>
      </c>
      <c r="T40" t="s">
        <v>440</v>
      </c>
      <c r="U40" t="s">
        <v>441</v>
      </c>
      <c r="V40" t="s">
        <v>116</v>
      </c>
      <c r="W40" t="s">
        <v>442</v>
      </c>
      <c r="X40" s="8" t="s">
        <v>491</v>
      </c>
    </row>
    <row r="41" spans="1:24" x14ac:dyDescent="0.25">
      <c r="A41">
        <v>2.16</v>
      </c>
      <c r="B41" t="str">
        <f>Table1[[#This Row],[lz_measure_code2]]</f>
        <v>2.16</v>
      </c>
      <c r="C41" s="6" t="s">
        <v>492</v>
      </c>
      <c r="D41" s="6" t="s">
        <v>281</v>
      </c>
      <c r="E41">
        <v>2</v>
      </c>
      <c r="F41" t="s">
        <v>308</v>
      </c>
      <c r="G41" t="s">
        <v>308</v>
      </c>
      <c r="I41" t="s">
        <v>308</v>
      </c>
      <c r="J41" t="s">
        <v>493</v>
      </c>
      <c r="K41" t="s">
        <v>494</v>
      </c>
      <c r="L41" t="s">
        <v>495</v>
      </c>
      <c r="M41">
        <v>2.16</v>
      </c>
      <c r="N41" t="str">
        <f>SUBSTITUTE(Table1[[#This Row],[measure_code]],".","-")</f>
        <v>2-16</v>
      </c>
      <c r="O41" t="s">
        <v>492</v>
      </c>
      <c r="P41" t="s">
        <v>145</v>
      </c>
      <c r="Q41" t="s">
        <v>281</v>
      </c>
      <c r="R41" t="s">
        <v>400</v>
      </c>
      <c r="S41">
        <v>2</v>
      </c>
      <c r="T41" t="s">
        <v>440</v>
      </c>
      <c r="U41" t="s">
        <v>441</v>
      </c>
      <c r="V41" t="s">
        <v>116</v>
      </c>
      <c r="W41" t="s">
        <v>442</v>
      </c>
      <c r="X41" s="7" t="s">
        <v>496</v>
      </c>
    </row>
    <row r="42" spans="1:24" x14ac:dyDescent="0.25">
      <c r="A42">
        <v>2.17</v>
      </c>
      <c r="B42" t="str">
        <f>Table1[[#This Row],[lz_measure_code2]]</f>
        <v>2.17</v>
      </c>
      <c r="C42" s="6" t="s">
        <v>497</v>
      </c>
      <c r="D42" s="6" t="s">
        <v>281</v>
      </c>
      <c r="E42">
        <v>2</v>
      </c>
      <c r="F42" t="s">
        <v>308</v>
      </c>
      <c r="G42" t="s">
        <v>308</v>
      </c>
      <c r="H42" t="s">
        <v>308</v>
      </c>
      <c r="J42" t="s">
        <v>498</v>
      </c>
      <c r="K42" t="s">
        <v>499</v>
      </c>
      <c r="L42" t="s">
        <v>237</v>
      </c>
      <c r="M42">
        <v>2.17</v>
      </c>
      <c r="N42" t="str">
        <f>SUBSTITUTE(Table1[[#This Row],[measure_code]],".","-")</f>
        <v>2-17</v>
      </c>
      <c r="O42" t="s">
        <v>497</v>
      </c>
      <c r="P42" t="s">
        <v>147</v>
      </c>
      <c r="Q42" t="s">
        <v>281</v>
      </c>
      <c r="R42" t="s">
        <v>400</v>
      </c>
      <c r="S42">
        <v>2</v>
      </c>
      <c r="T42" t="s">
        <v>440</v>
      </c>
      <c r="U42" t="s">
        <v>441</v>
      </c>
      <c r="V42" t="s">
        <v>116</v>
      </c>
      <c r="W42" t="s">
        <v>442</v>
      </c>
      <c r="X42" s="8" t="s">
        <v>500</v>
      </c>
    </row>
    <row r="43" spans="1:24" x14ac:dyDescent="0.25">
      <c r="A43">
        <v>2.1800000000000002</v>
      </c>
      <c r="B43" t="str">
        <f>Table1[[#This Row],[lz_measure_code2]]</f>
        <v>2.18</v>
      </c>
      <c r="C43" s="6" t="s">
        <v>501</v>
      </c>
      <c r="D43" s="6" t="s">
        <v>281</v>
      </c>
      <c r="E43">
        <v>2</v>
      </c>
      <c r="F43" t="s">
        <v>308</v>
      </c>
      <c r="G43" t="s">
        <v>308</v>
      </c>
      <c r="I43" t="s">
        <v>308</v>
      </c>
      <c r="J43" t="s">
        <v>502</v>
      </c>
      <c r="K43" t="s">
        <v>503</v>
      </c>
      <c r="L43" t="s">
        <v>238</v>
      </c>
      <c r="M43">
        <v>2.1800000000000002</v>
      </c>
      <c r="N43" t="str">
        <f>SUBSTITUTE(Table1[[#This Row],[measure_code]],".","-")</f>
        <v>2-18</v>
      </c>
      <c r="O43" t="s">
        <v>501</v>
      </c>
      <c r="P43" t="s">
        <v>149</v>
      </c>
      <c r="Q43" t="s">
        <v>281</v>
      </c>
      <c r="R43" t="s">
        <v>400</v>
      </c>
      <c r="S43">
        <v>2</v>
      </c>
      <c r="T43" t="s">
        <v>440</v>
      </c>
      <c r="U43" t="s">
        <v>441</v>
      </c>
      <c r="V43" t="s">
        <v>116</v>
      </c>
      <c r="W43" t="s">
        <v>442</v>
      </c>
      <c r="X43" s="7" t="s">
        <v>504</v>
      </c>
    </row>
    <row r="44" spans="1:24" x14ac:dyDescent="0.25">
      <c r="A44">
        <v>2.19</v>
      </c>
      <c r="B44" t="str">
        <f>Table1[[#This Row],[lz_measure_code2]]</f>
        <v>2.19</v>
      </c>
      <c r="C44" s="6" t="s">
        <v>505</v>
      </c>
      <c r="D44" s="6" t="s">
        <v>281</v>
      </c>
      <c r="E44">
        <v>2</v>
      </c>
      <c r="F44" t="s">
        <v>308</v>
      </c>
      <c r="G44" t="s">
        <v>308</v>
      </c>
      <c r="I44" t="s">
        <v>308</v>
      </c>
      <c r="J44" t="s">
        <v>506</v>
      </c>
      <c r="K44" t="s">
        <v>507</v>
      </c>
      <c r="L44" t="s">
        <v>239</v>
      </c>
      <c r="M44">
        <v>2.19</v>
      </c>
      <c r="N44" t="str">
        <f>SUBSTITUTE(Table1[[#This Row],[measure_code]],".","-")</f>
        <v>2-19</v>
      </c>
      <c r="O44" t="s">
        <v>505</v>
      </c>
      <c r="P44" t="s">
        <v>151</v>
      </c>
      <c r="Q44" t="s">
        <v>281</v>
      </c>
      <c r="R44" t="s">
        <v>400</v>
      </c>
      <c r="S44">
        <v>2</v>
      </c>
      <c r="T44" t="s">
        <v>440</v>
      </c>
      <c r="U44" t="s">
        <v>441</v>
      </c>
      <c r="V44" t="s">
        <v>116</v>
      </c>
      <c r="W44" t="s">
        <v>442</v>
      </c>
      <c r="X44" s="8" t="s">
        <v>508</v>
      </c>
    </row>
    <row r="45" spans="1:24" x14ac:dyDescent="0.25">
      <c r="A45">
        <v>2.2000000000000002</v>
      </c>
      <c r="B45" t="str">
        <f>Table1[[#This Row],[lz_measure_code2]]</f>
        <v>2.20</v>
      </c>
      <c r="C45" s="6" t="s">
        <v>509</v>
      </c>
      <c r="D45" s="6" t="s">
        <v>281</v>
      </c>
      <c r="E45">
        <v>2</v>
      </c>
      <c r="F45" t="s">
        <v>308</v>
      </c>
      <c r="G45" t="s">
        <v>308</v>
      </c>
      <c r="I45" t="s">
        <v>308</v>
      </c>
      <c r="J45" t="s">
        <v>510</v>
      </c>
      <c r="K45" t="s">
        <v>511</v>
      </c>
      <c r="L45" t="s">
        <v>240</v>
      </c>
      <c r="M45">
        <v>2.2000000000000002</v>
      </c>
      <c r="N45" t="str">
        <f>SUBSTITUTE(Table1[[#This Row],[measure_code]],".","-")</f>
        <v>2-2</v>
      </c>
      <c r="O45" t="s">
        <v>509</v>
      </c>
      <c r="P45" t="s">
        <v>153</v>
      </c>
      <c r="Q45" t="s">
        <v>281</v>
      </c>
      <c r="R45" t="s">
        <v>400</v>
      </c>
      <c r="S45">
        <v>2</v>
      </c>
      <c r="T45" t="s">
        <v>440</v>
      </c>
      <c r="U45" t="s">
        <v>441</v>
      </c>
      <c r="V45" t="s">
        <v>116</v>
      </c>
      <c r="W45" t="s">
        <v>442</v>
      </c>
      <c r="X45" s="7" t="s">
        <v>512</v>
      </c>
    </row>
    <row r="46" spans="1:24" x14ac:dyDescent="0.25">
      <c r="A46">
        <v>2.21</v>
      </c>
      <c r="B46" t="str">
        <f>Table1[[#This Row],[lz_measure_code2]]</f>
        <v>2.21</v>
      </c>
      <c r="C46" s="6" t="s">
        <v>513</v>
      </c>
      <c r="D46" s="6" t="s">
        <v>281</v>
      </c>
      <c r="E46">
        <v>2</v>
      </c>
      <c r="F46" t="s">
        <v>514</v>
      </c>
      <c r="J46" t="s">
        <v>515</v>
      </c>
      <c r="K46" t="s">
        <v>516</v>
      </c>
      <c r="L46" t="s">
        <v>241</v>
      </c>
      <c r="M46">
        <v>2.21</v>
      </c>
      <c r="N46" t="str">
        <f>SUBSTITUTE(Table1[[#This Row],[measure_code]],".","-")</f>
        <v>2-21</v>
      </c>
      <c r="O46" t="s">
        <v>513</v>
      </c>
      <c r="P46" t="s">
        <v>155</v>
      </c>
      <c r="Q46" t="s">
        <v>281</v>
      </c>
      <c r="R46" t="s">
        <v>400</v>
      </c>
      <c r="S46">
        <v>2</v>
      </c>
      <c r="T46" t="s">
        <v>517</v>
      </c>
      <c r="U46" t="s">
        <v>518</v>
      </c>
      <c r="V46" t="s">
        <v>116</v>
      </c>
      <c r="W46" t="s">
        <v>518</v>
      </c>
      <c r="X46" s="8" t="s">
        <v>519</v>
      </c>
    </row>
    <row r="47" spans="1:24" x14ac:dyDescent="0.25">
      <c r="A47">
        <v>2.2200000000000002</v>
      </c>
      <c r="B47" t="str">
        <f>Table1[[#This Row],[lz_measure_code2]]</f>
        <v>2.22</v>
      </c>
      <c r="C47" s="6" t="s">
        <v>520</v>
      </c>
      <c r="D47" s="6" t="s">
        <v>281</v>
      </c>
      <c r="E47">
        <v>2</v>
      </c>
      <c r="F47" t="s">
        <v>514</v>
      </c>
      <c r="J47" t="s">
        <v>521</v>
      </c>
      <c r="K47" t="s">
        <v>522</v>
      </c>
      <c r="L47" t="s">
        <v>523</v>
      </c>
      <c r="M47">
        <v>2.2200000000000002</v>
      </c>
      <c r="N47" t="str">
        <f>SUBSTITUTE(Table1[[#This Row],[measure_code]],".","-")</f>
        <v>2-22</v>
      </c>
      <c r="O47" t="s">
        <v>520</v>
      </c>
      <c r="P47" t="s">
        <v>524</v>
      </c>
      <c r="Q47" t="s">
        <v>281</v>
      </c>
      <c r="R47" t="s">
        <v>400</v>
      </c>
      <c r="S47">
        <v>2</v>
      </c>
      <c r="T47" t="s">
        <v>517</v>
      </c>
      <c r="U47" t="s">
        <v>518</v>
      </c>
      <c r="V47" t="s">
        <v>116</v>
      </c>
      <c r="W47" t="s">
        <v>518</v>
      </c>
      <c r="X47" s="7" t="s">
        <v>525</v>
      </c>
    </row>
    <row r="48" spans="1:24" x14ac:dyDescent="0.25">
      <c r="A48">
        <v>2.23</v>
      </c>
      <c r="B48" t="str">
        <f>Table1[[#This Row],[lz_measure_code2]]</f>
        <v>2.23</v>
      </c>
      <c r="C48" s="6" t="s">
        <v>526</v>
      </c>
      <c r="D48" s="6" t="s">
        <v>281</v>
      </c>
      <c r="E48">
        <v>2</v>
      </c>
      <c r="F48" t="s">
        <v>514</v>
      </c>
      <c r="J48" t="s">
        <v>527</v>
      </c>
      <c r="K48" t="s">
        <v>528</v>
      </c>
      <c r="L48" t="s">
        <v>529</v>
      </c>
      <c r="M48">
        <v>2.23</v>
      </c>
      <c r="N48" t="str">
        <f>SUBSTITUTE(Table1[[#This Row],[measure_code]],".","-")</f>
        <v>2-23</v>
      </c>
      <c r="O48" t="s">
        <v>526</v>
      </c>
      <c r="P48" t="s">
        <v>160</v>
      </c>
      <c r="Q48" t="s">
        <v>281</v>
      </c>
      <c r="R48" t="s">
        <v>311</v>
      </c>
      <c r="S48">
        <v>2</v>
      </c>
      <c r="T48" t="s">
        <v>517</v>
      </c>
      <c r="U48" t="s">
        <v>518</v>
      </c>
      <c r="V48" t="s">
        <v>116</v>
      </c>
      <c r="W48" t="s">
        <v>518</v>
      </c>
      <c r="X48" s="8" t="s">
        <v>530</v>
      </c>
    </row>
    <row r="49" spans="1:24" x14ac:dyDescent="0.25">
      <c r="A49">
        <v>3.1</v>
      </c>
      <c r="B49" t="str">
        <f>Table1[[#This Row],[lz_measure_code2]]</f>
        <v>3.01</v>
      </c>
      <c r="C49" s="6" t="s">
        <v>531</v>
      </c>
      <c r="D49" s="6" t="s">
        <v>282</v>
      </c>
      <c r="E49">
        <v>3</v>
      </c>
      <c r="F49" t="s">
        <v>308</v>
      </c>
      <c r="J49" t="s">
        <v>532</v>
      </c>
      <c r="K49" t="s">
        <v>533</v>
      </c>
      <c r="L49" t="s">
        <v>242</v>
      </c>
      <c r="M49">
        <v>3.1</v>
      </c>
      <c r="N49" t="str">
        <f>SUBSTITUTE(Table1[[#This Row],[measure_code]],".","-")</f>
        <v>3-1</v>
      </c>
      <c r="O49" t="s">
        <v>531</v>
      </c>
      <c r="P49" t="s">
        <v>162</v>
      </c>
      <c r="Q49" t="s">
        <v>282</v>
      </c>
      <c r="R49" t="s">
        <v>400</v>
      </c>
      <c r="S49">
        <v>3</v>
      </c>
      <c r="T49" t="s">
        <v>362</v>
      </c>
      <c r="U49" t="s">
        <v>363</v>
      </c>
      <c r="V49" t="s">
        <v>65</v>
      </c>
      <c r="W49" t="s">
        <v>364</v>
      </c>
      <c r="X49" s="7" t="s">
        <v>534</v>
      </c>
    </row>
    <row r="50" spans="1:24" x14ac:dyDescent="0.25">
      <c r="A50">
        <v>3.2</v>
      </c>
      <c r="B50" t="str">
        <f>Table1[[#This Row],[lz_measure_code2]]</f>
        <v>3.02</v>
      </c>
      <c r="C50" s="6" t="s">
        <v>535</v>
      </c>
      <c r="D50" s="6" t="s">
        <v>282</v>
      </c>
      <c r="E50">
        <v>3</v>
      </c>
      <c r="F50" t="s">
        <v>514</v>
      </c>
      <c r="J50" t="s">
        <v>536</v>
      </c>
      <c r="K50" t="s">
        <v>537</v>
      </c>
      <c r="L50" t="s">
        <v>243</v>
      </c>
      <c r="M50">
        <v>3.2</v>
      </c>
      <c r="N50" t="str">
        <f>SUBSTITUTE(Table1[[#This Row],[measure_code]],".","-")</f>
        <v>3-2</v>
      </c>
      <c r="O50" t="s">
        <v>535</v>
      </c>
      <c r="P50" t="s">
        <v>164</v>
      </c>
      <c r="Q50" t="s">
        <v>282</v>
      </c>
      <c r="R50" t="s">
        <v>311</v>
      </c>
      <c r="S50">
        <v>3</v>
      </c>
      <c r="T50" t="s">
        <v>362</v>
      </c>
      <c r="U50" t="s">
        <v>363</v>
      </c>
      <c r="V50" t="s">
        <v>65</v>
      </c>
      <c r="W50" t="s">
        <v>364</v>
      </c>
      <c r="X50" s="7" t="s">
        <v>538</v>
      </c>
    </row>
    <row r="51" spans="1:24" x14ac:dyDescent="0.25">
      <c r="A51">
        <v>3.3</v>
      </c>
      <c r="B51" t="str">
        <f>Table1[[#This Row],[lz_measure_code2]]</f>
        <v>3.03</v>
      </c>
      <c r="C51" s="6" t="s">
        <v>539</v>
      </c>
      <c r="D51" s="6" t="s">
        <v>282</v>
      </c>
      <c r="E51">
        <v>3</v>
      </c>
      <c r="F51" t="s">
        <v>514</v>
      </c>
      <c r="J51" t="s">
        <v>540</v>
      </c>
      <c r="K51" t="s">
        <v>541</v>
      </c>
      <c r="L51" t="s">
        <v>244</v>
      </c>
      <c r="M51">
        <v>3.3</v>
      </c>
      <c r="N51" t="str">
        <f>SUBSTITUTE(Table1[[#This Row],[measure_code]],".","-")</f>
        <v>3-3</v>
      </c>
      <c r="O51" t="s">
        <v>539</v>
      </c>
      <c r="P51" t="s">
        <v>166</v>
      </c>
      <c r="Q51" t="s">
        <v>282</v>
      </c>
      <c r="R51" t="s">
        <v>311</v>
      </c>
      <c r="S51">
        <v>3</v>
      </c>
      <c r="T51" t="s">
        <v>542</v>
      </c>
      <c r="U51" t="s">
        <v>543</v>
      </c>
      <c r="V51" t="s">
        <v>116</v>
      </c>
      <c r="W51" t="s">
        <v>544</v>
      </c>
      <c r="X51" s="7" t="s">
        <v>545</v>
      </c>
    </row>
    <row r="52" spans="1:24" x14ac:dyDescent="0.25">
      <c r="A52">
        <v>3.4</v>
      </c>
      <c r="B52" t="str">
        <f>Table1[[#This Row],[lz_measure_code2]]</f>
        <v>3.04</v>
      </c>
      <c r="C52" s="6" t="s">
        <v>546</v>
      </c>
      <c r="D52" s="6" t="s">
        <v>282</v>
      </c>
      <c r="E52">
        <v>3</v>
      </c>
      <c r="F52" t="s">
        <v>514</v>
      </c>
      <c r="J52" t="s">
        <v>547</v>
      </c>
      <c r="K52" t="s">
        <v>548</v>
      </c>
      <c r="L52" t="s">
        <v>245</v>
      </c>
      <c r="M52">
        <v>3.4</v>
      </c>
      <c r="N52" t="str">
        <f>SUBSTITUTE(Table1[[#This Row],[measure_code]],".","-")</f>
        <v>3-4</v>
      </c>
      <c r="O52" t="s">
        <v>546</v>
      </c>
      <c r="P52" t="s">
        <v>168</v>
      </c>
      <c r="Q52" t="s">
        <v>282</v>
      </c>
      <c r="R52" t="s">
        <v>311</v>
      </c>
      <c r="S52">
        <v>3</v>
      </c>
      <c r="T52" t="s">
        <v>542</v>
      </c>
      <c r="U52" t="s">
        <v>543</v>
      </c>
      <c r="V52" t="s">
        <v>116</v>
      </c>
      <c r="W52" t="s">
        <v>544</v>
      </c>
      <c r="X52" s="8" t="s">
        <v>549</v>
      </c>
    </row>
    <row r="53" spans="1:24" x14ac:dyDescent="0.25">
      <c r="A53">
        <v>3.5</v>
      </c>
      <c r="B53" t="str">
        <f>Table1[[#This Row],[lz_measure_code2]]</f>
        <v>3.05</v>
      </c>
      <c r="C53" s="6" t="s">
        <v>550</v>
      </c>
      <c r="D53" s="6" t="s">
        <v>282</v>
      </c>
      <c r="E53">
        <v>3</v>
      </c>
      <c r="F53" t="s">
        <v>514</v>
      </c>
      <c r="J53" t="s">
        <v>551</v>
      </c>
      <c r="K53" t="s">
        <v>552</v>
      </c>
      <c r="L53" t="s">
        <v>246</v>
      </c>
      <c r="M53">
        <v>3.5</v>
      </c>
      <c r="N53" t="str">
        <f>SUBSTITUTE(Table1[[#This Row],[measure_code]],".","-")</f>
        <v>3-5</v>
      </c>
      <c r="O53" t="s">
        <v>550</v>
      </c>
      <c r="P53" t="s">
        <v>170</v>
      </c>
      <c r="Q53" t="s">
        <v>282</v>
      </c>
      <c r="R53" t="s">
        <v>311</v>
      </c>
      <c r="S53">
        <v>3</v>
      </c>
      <c r="T53" t="s">
        <v>542</v>
      </c>
      <c r="U53" t="s">
        <v>543</v>
      </c>
      <c r="V53" t="s">
        <v>116</v>
      </c>
      <c r="W53" t="s">
        <v>544</v>
      </c>
      <c r="X53" s="7" t="s">
        <v>553</v>
      </c>
    </row>
    <row r="54" spans="1:24" x14ac:dyDescent="0.25">
      <c r="A54">
        <v>3.6</v>
      </c>
      <c r="B54" t="str">
        <f>Table1[[#This Row],[lz_measure_code2]]</f>
        <v>3.06</v>
      </c>
      <c r="C54" s="6" t="s">
        <v>554</v>
      </c>
      <c r="D54" s="6" t="s">
        <v>282</v>
      </c>
      <c r="E54">
        <v>3</v>
      </c>
      <c r="F54" t="s">
        <v>514</v>
      </c>
      <c r="J54" t="s">
        <v>555</v>
      </c>
      <c r="K54" t="s">
        <v>556</v>
      </c>
      <c r="L54" t="s">
        <v>247</v>
      </c>
      <c r="M54">
        <v>3.6</v>
      </c>
      <c r="N54" t="str">
        <f>SUBSTITUTE(Table1[[#This Row],[measure_code]],".","-")</f>
        <v>3-6</v>
      </c>
      <c r="O54" t="s">
        <v>554</v>
      </c>
      <c r="P54" t="s">
        <v>172</v>
      </c>
      <c r="Q54" t="s">
        <v>282</v>
      </c>
      <c r="R54" t="s">
        <v>400</v>
      </c>
      <c r="S54">
        <v>3</v>
      </c>
      <c r="T54" t="s">
        <v>542</v>
      </c>
      <c r="U54" t="s">
        <v>543</v>
      </c>
      <c r="V54" t="s">
        <v>116</v>
      </c>
      <c r="W54" t="s">
        <v>544</v>
      </c>
      <c r="X54" s="8" t="s">
        <v>557</v>
      </c>
    </row>
    <row r="55" spans="1:24" x14ac:dyDescent="0.25">
      <c r="A55">
        <v>3.7</v>
      </c>
      <c r="B55" t="str">
        <f>Table1[[#This Row],[lz_measure_code2]]</f>
        <v>3.07</v>
      </c>
      <c r="C55" s="6" t="s">
        <v>558</v>
      </c>
      <c r="D55" s="6" t="s">
        <v>282</v>
      </c>
      <c r="E55">
        <v>3</v>
      </c>
      <c r="F55" t="s">
        <v>514</v>
      </c>
      <c r="J55" t="s">
        <v>559</v>
      </c>
      <c r="K55" t="s">
        <v>560</v>
      </c>
      <c r="L55" t="s">
        <v>248</v>
      </c>
      <c r="M55">
        <v>3.7</v>
      </c>
      <c r="N55" t="str">
        <f>SUBSTITUTE(Table1[[#This Row],[measure_code]],".","-")</f>
        <v>3-7</v>
      </c>
      <c r="O55" t="s">
        <v>558</v>
      </c>
      <c r="P55" t="s">
        <v>174</v>
      </c>
      <c r="Q55" t="s">
        <v>282</v>
      </c>
      <c r="R55" t="s">
        <v>400</v>
      </c>
      <c r="S55">
        <v>3</v>
      </c>
      <c r="T55" t="s">
        <v>542</v>
      </c>
      <c r="U55" t="s">
        <v>543</v>
      </c>
      <c r="V55" t="s">
        <v>116</v>
      </c>
      <c r="W55" t="s">
        <v>544</v>
      </c>
      <c r="X55" s="7" t="s">
        <v>561</v>
      </c>
    </row>
    <row r="56" spans="1:24" x14ac:dyDescent="0.25">
      <c r="A56">
        <v>3.8</v>
      </c>
      <c r="B56" t="str">
        <f>Table1[[#This Row],[lz_measure_code2]]</f>
        <v>3.08</v>
      </c>
      <c r="C56" s="6" t="s">
        <v>562</v>
      </c>
      <c r="D56" s="6" t="s">
        <v>282</v>
      </c>
      <c r="E56">
        <v>3</v>
      </c>
      <c r="F56" t="s">
        <v>514</v>
      </c>
      <c r="J56" t="s">
        <v>563</v>
      </c>
      <c r="K56" t="s">
        <v>564</v>
      </c>
      <c r="L56" t="s">
        <v>249</v>
      </c>
      <c r="M56">
        <v>3.8</v>
      </c>
      <c r="N56" t="str">
        <f>SUBSTITUTE(Table1[[#This Row],[measure_code]],".","-")</f>
        <v>3-8</v>
      </c>
      <c r="O56" t="s">
        <v>562</v>
      </c>
      <c r="P56" t="s">
        <v>176</v>
      </c>
      <c r="Q56" t="s">
        <v>282</v>
      </c>
      <c r="R56" t="s">
        <v>400</v>
      </c>
      <c r="S56">
        <v>3</v>
      </c>
      <c r="T56" t="s">
        <v>542</v>
      </c>
      <c r="U56" t="s">
        <v>543</v>
      </c>
      <c r="V56" t="s">
        <v>116</v>
      </c>
      <c r="W56" t="s">
        <v>544</v>
      </c>
      <c r="X56" s="8" t="s">
        <v>565</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B7A55C-94E5-4865-B354-305ACEE02E31}">
  <sheetPr codeName="Sheet2">
    <tabColor theme="1"/>
  </sheetPr>
  <dimension ref="A34:C34"/>
  <sheetViews>
    <sheetView showGridLines="0" workbookViewId="0">
      <selection activeCell="I28" sqref="I28"/>
    </sheetView>
  </sheetViews>
  <sheetFormatPr defaultRowHeight="15" x14ac:dyDescent="0.25"/>
  <cols>
    <col min="1" max="1" width="18.28515625" customWidth="1"/>
  </cols>
  <sheetData>
    <row r="34" spans="1:3" x14ac:dyDescent="0.25">
      <c r="A34" s="1" t="s">
        <v>39</v>
      </c>
      <c r="B34" s="1"/>
      <c r="C34" s="1"/>
    </row>
  </sheetData>
  <hyperlinks>
    <hyperlink ref="A34" r:id="rId1" display="https://lucid.app/lucidchart/053e0686-6f30-4962-a77f-af1fbb41f72c/edit?beaconFlowId=B31541C8270E8B92&amp;invitationId=inv_5111170d-f62a-4f34-9fb2-59aa90e02449&amp;page=m-5o7ONTd-nK" xr:uid="{9CD0322E-EDAB-4BCA-AB8E-6D0FE74A4DBC}"/>
    <hyperlink ref="A34:C34" r:id="rId2" display="https://lucid.app/lucidchart/02c8c2a2-2bf8-436e-9a6a-676a8afb94ea/edit?invitationId=inv_59ba74fc-04d3-4bfa-be71-3bfa706049fe&amp;page=enoyx_.xNvW1#" xr:uid="{A55AAED6-4B90-495C-8677-C2CAB62E1603}"/>
  </hyperlinks>
  <pageMargins left="0.7" right="0.7" top="0.75" bottom="0.75" header="0.3" footer="0.3"/>
  <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D3D1B9-40E5-4308-93A7-773C6FD7BB62}">
  <sheetPr codeName="Sheet3"/>
  <dimension ref="A1:D193"/>
  <sheetViews>
    <sheetView showGridLines="0" workbookViewId="0"/>
  </sheetViews>
  <sheetFormatPr defaultRowHeight="15" x14ac:dyDescent="0.25"/>
  <cols>
    <col min="1" max="1" width="32.85546875" bestFit="1" customWidth="1"/>
    <col min="2" max="2" width="39.7109375" bestFit="1" customWidth="1"/>
    <col min="3" max="3" width="16.7109375" bestFit="1" customWidth="1"/>
    <col min="4" max="4" width="42.140625" bestFit="1" customWidth="1"/>
  </cols>
  <sheetData>
    <row r="1" spans="1:4" x14ac:dyDescent="0.25">
      <c r="A1" s="11" t="s">
        <v>40</v>
      </c>
      <c r="B1" s="11" t="s">
        <v>41</v>
      </c>
      <c r="C1" s="11" t="s">
        <v>42</v>
      </c>
      <c r="D1" s="11" t="s">
        <v>43</v>
      </c>
    </row>
    <row r="2" spans="1:4" x14ac:dyDescent="0.25">
      <c r="A2" t="s">
        <v>732</v>
      </c>
      <c r="B2" t="s">
        <v>1104</v>
      </c>
    </row>
    <row r="3" spans="1:4" x14ac:dyDescent="0.25">
      <c r="A3" t="s">
        <v>908</v>
      </c>
      <c r="B3" t="s">
        <v>1104</v>
      </c>
    </row>
    <row r="4" spans="1:4" x14ac:dyDescent="0.25">
      <c r="A4" t="s">
        <v>971</v>
      </c>
      <c r="B4" t="s">
        <v>1104</v>
      </c>
    </row>
    <row r="5" spans="1:4" x14ac:dyDescent="0.25">
      <c r="A5" t="s">
        <v>670</v>
      </c>
      <c r="B5" t="s">
        <v>1099</v>
      </c>
    </row>
    <row r="6" spans="1:4" x14ac:dyDescent="0.25">
      <c r="A6" t="s">
        <v>881</v>
      </c>
      <c r="B6" t="s">
        <v>1104</v>
      </c>
    </row>
    <row r="7" spans="1:4" x14ac:dyDescent="0.25">
      <c r="A7" t="s">
        <v>1055</v>
      </c>
      <c r="B7" t="s">
        <v>1107</v>
      </c>
    </row>
    <row r="8" spans="1:4" x14ac:dyDescent="0.25">
      <c r="A8" t="s">
        <v>853</v>
      </c>
      <c r="B8" t="s">
        <v>1104</v>
      </c>
    </row>
    <row r="9" spans="1:4" x14ac:dyDescent="0.25">
      <c r="A9" t="s">
        <v>637</v>
      </c>
      <c r="B9" t="s">
        <v>1097</v>
      </c>
    </row>
    <row r="10" spans="1:4" x14ac:dyDescent="0.25">
      <c r="A10" t="s">
        <v>691</v>
      </c>
      <c r="B10" t="s">
        <v>1102</v>
      </c>
    </row>
    <row r="11" spans="1:4" x14ac:dyDescent="0.25">
      <c r="A11" t="s">
        <v>788</v>
      </c>
      <c r="B11" t="s">
        <v>1104</v>
      </c>
    </row>
    <row r="12" spans="1:4" x14ac:dyDescent="0.25">
      <c r="A12" t="s">
        <v>873</v>
      </c>
      <c r="B12" t="s">
        <v>1104</v>
      </c>
    </row>
    <row r="13" spans="1:4" x14ac:dyDescent="0.25">
      <c r="A13" t="s">
        <v>762</v>
      </c>
      <c r="B13" t="s">
        <v>1104</v>
      </c>
    </row>
    <row r="14" spans="1:4" x14ac:dyDescent="0.25">
      <c r="A14" t="s">
        <v>856</v>
      </c>
      <c r="B14" t="s">
        <v>1104</v>
      </c>
    </row>
    <row r="15" spans="1:4" x14ac:dyDescent="0.25">
      <c r="A15" t="s">
        <v>630</v>
      </c>
      <c r="B15" t="s">
        <v>1097</v>
      </c>
    </row>
    <row r="16" spans="1:4" x14ac:dyDescent="0.25">
      <c r="A16" t="s">
        <v>715</v>
      </c>
      <c r="B16" t="s">
        <v>1104</v>
      </c>
    </row>
    <row r="17" spans="1:2" x14ac:dyDescent="0.25">
      <c r="A17" t="s">
        <v>990</v>
      </c>
      <c r="B17" t="s">
        <v>1104</v>
      </c>
    </row>
    <row r="18" spans="1:2" x14ac:dyDescent="0.25">
      <c r="A18" t="s">
        <v>705</v>
      </c>
      <c r="B18" t="s">
        <v>1103</v>
      </c>
    </row>
    <row r="19" spans="1:2" x14ac:dyDescent="0.25">
      <c r="A19" t="s">
        <v>942</v>
      </c>
      <c r="B19" t="s">
        <v>1104</v>
      </c>
    </row>
    <row r="20" spans="1:2" x14ac:dyDescent="0.25">
      <c r="A20" t="s">
        <v>647</v>
      </c>
      <c r="B20" t="s">
        <v>1099</v>
      </c>
    </row>
    <row r="21" spans="1:2" x14ac:dyDescent="0.25">
      <c r="A21" t="s">
        <v>731</v>
      </c>
      <c r="B21" t="s">
        <v>1104</v>
      </c>
    </row>
    <row r="22" spans="1:2" x14ac:dyDescent="0.25">
      <c r="A22" t="s">
        <v>602</v>
      </c>
      <c r="B22" t="s">
        <v>1096</v>
      </c>
    </row>
    <row r="23" spans="1:2" x14ac:dyDescent="0.25">
      <c r="A23" t="s">
        <v>718</v>
      </c>
      <c r="B23" t="s">
        <v>1104</v>
      </c>
    </row>
    <row r="24" spans="1:2" x14ac:dyDescent="0.25">
      <c r="A24" t="s">
        <v>642</v>
      </c>
      <c r="B24" t="s">
        <v>1098</v>
      </c>
    </row>
    <row r="25" spans="1:2" x14ac:dyDescent="0.25">
      <c r="A25" t="s">
        <v>648</v>
      </c>
      <c r="B25" t="s">
        <v>1099</v>
      </c>
    </row>
    <row r="26" spans="1:2" x14ac:dyDescent="0.25">
      <c r="A26" t="s">
        <v>724</v>
      </c>
      <c r="B26" t="s">
        <v>1104</v>
      </c>
    </row>
    <row r="27" spans="1:2" x14ac:dyDescent="0.25">
      <c r="A27" t="s">
        <v>747</v>
      </c>
      <c r="B27" t="s">
        <v>1104</v>
      </c>
    </row>
    <row r="28" spans="1:2" x14ac:dyDescent="0.25">
      <c r="A28" t="s">
        <v>783</v>
      </c>
      <c r="B28" t="s">
        <v>1104</v>
      </c>
    </row>
    <row r="29" spans="1:2" x14ac:dyDescent="0.25">
      <c r="A29" t="s">
        <v>1032</v>
      </c>
      <c r="B29" t="s">
        <v>1106</v>
      </c>
    </row>
    <row r="30" spans="1:2" x14ac:dyDescent="0.25">
      <c r="A30" t="s">
        <v>621</v>
      </c>
      <c r="B30" t="s">
        <v>1097</v>
      </c>
    </row>
    <row r="31" spans="1:2" x14ac:dyDescent="0.25">
      <c r="A31" t="s">
        <v>716</v>
      </c>
      <c r="B31" t="s">
        <v>1104</v>
      </c>
    </row>
    <row r="32" spans="1:2" x14ac:dyDescent="0.25">
      <c r="A32" t="s">
        <v>760</v>
      </c>
      <c r="B32" t="s">
        <v>1104</v>
      </c>
    </row>
    <row r="33" spans="1:2" x14ac:dyDescent="0.25">
      <c r="A33" t="s">
        <v>947</v>
      </c>
      <c r="B33" t="s">
        <v>1104</v>
      </c>
    </row>
    <row r="34" spans="1:2" x14ac:dyDescent="0.25">
      <c r="A34" t="s">
        <v>1078</v>
      </c>
      <c r="B34" t="s">
        <v>1108</v>
      </c>
    </row>
    <row r="35" spans="1:2" x14ac:dyDescent="0.25">
      <c r="A35" t="s">
        <v>698</v>
      </c>
      <c r="B35" t="s">
        <v>1102</v>
      </c>
    </row>
    <row r="36" spans="1:2" x14ac:dyDescent="0.25">
      <c r="A36" t="s">
        <v>671</v>
      </c>
      <c r="B36" t="s">
        <v>1099</v>
      </c>
    </row>
    <row r="37" spans="1:2" x14ac:dyDescent="0.25">
      <c r="A37" t="s">
        <v>726</v>
      </c>
      <c r="B37" t="s">
        <v>1104</v>
      </c>
    </row>
    <row r="38" spans="1:2" x14ac:dyDescent="0.25">
      <c r="A38" t="s">
        <v>957</v>
      </c>
      <c r="B38" t="s">
        <v>1104</v>
      </c>
    </row>
    <row r="39" spans="1:2" x14ac:dyDescent="0.25">
      <c r="A39" t="s">
        <v>729</v>
      </c>
      <c r="B39" t="s">
        <v>1104</v>
      </c>
    </row>
    <row r="40" spans="1:2" x14ac:dyDescent="0.25">
      <c r="A40" t="s">
        <v>934</v>
      </c>
      <c r="B40" t="s">
        <v>1104</v>
      </c>
    </row>
    <row r="41" spans="1:2" x14ac:dyDescent="0.25">
      <c r="A41" t="s">
        <v>683</v>
      </c>
      <c r="B41" t="s">
        <v>1100</v>
      </c>
    </row>
    <row r="42" spans="1:2" x14ac:dyDescent="0.25">
      <c r="A42" t="s">
        <v>703</v>
      </c>
      <c r="B42" t="s">
        <v>1103</v>
      </c>
    </row>
    <row r="43" spans="1:2" x14ac:dyDescent="0.25">
      <c r="A43" t="s">
        <v>798</v>
      </c>
      <c r="B43" t="s">
        <v>1104</v>
      </c>
    </row>
    <row r="44" spans="1:2" x14ac:dyDescent="0.25">
      <c r="A44" t="s">
        <v>926</v>
      </c>
      <c r="B44" t="s">
        <v>1104</v>
      </c>
    </row>
    <row r="45" spans="1:2" x14ac:dyDescent="0.25">
      <c r="A45" t="s">
        <v>966</v>
      </c>
      <c r="B45" t="s">
        <v>1104</v>
      </c>
    </row>
    <row r="46" spans="1:2" x14ac:dyDescent="0.25">
      <c r="A46" t="s">
        <v>1082</v>
      </c>
      <c r="B46" t="s">
        <v>1108</v>
      </c>
    </row>
    <row r="47" spans="1:2" x14ac:dyDescent="0.25">
      <c r="A47" t="s">
        <v>745</v>
      </c>
      <c r="B47" t="s">
        <v>1104</v>
      </c>
    </row>
    <row r="48" spans="1:2" x14ac:dyDescent="0.25">
      <c r="A48" t="s">
        <v>911</v>
      </c>
      <c r="B48" t="s">
        <v>1104</v>
      </c>
    </row>
    <row r="49" spans="1:2" x14ac:dyDescent="0.25">
      <c r="A49" t="s">
        <v>1037</v>
      </c>
      <c r="B49" t="s">
        <v>1106</v>
      </c>
    </row>
    <row r="50" spans="1:2" x14ac:dyDescent="0.25">
      <c r="A50" t="s">
        <v>566</v>
      </c>
      <c r="B50" t="s">
        <v>1095</v>
      </c>
    </row>
    <row r="51" spans="1:2" x14ac:dyDescent="0.25">
      <c r="A51" t="s">
        <v>757</v>
      </c>
      <c r="B51" t="s">
        <v>1104</v>
      </c>
    </row>
    <row r="52" spans="1:2" x14ac:dyDescent="0.25">
      <c r="A52" t="s">
        <v>797</v>
      </c>
      <c r="B52" t="s">
        <v>1104</v>
      </c>
    </row>
    <row r="53" spans="1:2" x14ac:dyDescent="0.25">
      <c r="A53" t="s">
        <v>743</v>
      </c>
      <c r="B53" t="s">
        <v>1104</v>
      </c>
    </row>
    <row r="54" spans="1:2" x14ac:dyDescent="0.25">
      <c r="A54" t="s">
        <v>1060</v>
      </c>
      <c r="B54" t="s">
        <v>1107</v>
      </c>
    </row>
    <row r="55" spans="1:2" x14ac:dyDescent="0.25">
      <c r="A55" t="s">
        <v>765</v>
      </c>
      <c r="B55" t="s">
        <v>1104</v>
      </c>
    </row>
    <row r="56" spans="1:2" x14ac:dyDescent="0.25">
      <c r="A56" t="s">
        <v>874</v>
      </c>
      <c r="B56" t="s">
        <v>1104</v>
      </c>
    </row>
    <row r="57" spans="1:2" x14ac:dyDescent="0.25">
      <c r="A57" t="s">
        <v>900</v>
      </c>
      <c r="B57" t="s">
        <v>1104</v>
      </c>
    </row>
    <row r="58" spans="1:2" x14ac:dyDescent="0.25">
      <c r="A58" t="s">
        <v>1092</v>
      </c>
      <c r="B58" t="s">
        <v>1109</v>
      </c>
    </row>
    <row r="59" spans="1:2" x14ac:dyDescent="0.25">
      <c r="A59" t="s">
        <v>898</v>
      </c>
      <c r="B59" t="s">
        <v>1104</v>
      </c>
    </row>
    <row r="60" spans="1:2" x14ac:dyDescent="0.25">
      <c r="A60" t="s">
        <v>814</v>
      </c>
      <c r="B60" t="s">
        <v>1104</v>
      </c>
    </row>
    <row r="61" spans="1:2" x14ac:dyDescent="0.25">
      <c r="A61" t="s">
        <v>864</v>
      </c>
      <c r="B61" t="s">
        <v>1104</v>
      </c>
    </row>
    <row r="62" spans="1:2" x14ac:dyDescent="0.25">
      <c r="A62" t="s">
        <v>917</v>
      </c>
      <c r="B62" t="s">
        <v>1104</v>
      </c>
    </row>
    <row r="63" spans="1:2" x14ac:dyDescent="0.25">
      <c r="A63" t="s">
        <v>623</v>
      </c>
      <c r="B63" t="s">
        <v>1097</v>
      </c>
    </row>
    <row r="64" spans="1:2" x14ac:dyDescent="0.25">
      <c r="A64" t="s">
        <v>831</v>
      </c>
      <c r="B64" t="s">
        <v>1104</v>
      </c>
    </row>
    <row r="65" spans="1:2" x14ac:dyDescent="0.25">
      <c r="A65" t="s">
        <v>888</v>
      </c>
      <c r="B65" t="s">
        <v>1104</v>
      </c>
    </row>
    <row r="66" spans="1:2" x14ac:dyDescent="0.25">
      <c r="A66" t="s">
        <v>727</v>
      </c>
      <c r="B66" t="s">
        <v>1104</v>
      </c>
    </row>
    <row r="67" spans="1:2" x14ac:dyDescent="0.25">
      <c r="A67" t="s">
        <v>746</v>
      </c>
      <c r="B67" t="s">
        <v>1104</v>
      </c>
    </row>
    <row r="68" spans="1:2" x14ac:dyDescent="0.25">
      <c r="A68" t="s">
        <v>764</v>
      </c>
      <c r="B68" t="s">
        <v>1104</v>
      </c>
    </row>
    <row r="69" spans="1:2" x14ac:dyDescent="0.25">
      <c r="A69" t="s">
        <v>782</v>
      </c>
      <c r="B69" t="s">
        <v>1104</v>
      </c>
    </row>
    <row r="70" spans="1:2" x14ac:dyDescent="0.25">
      <c r="A70" t="s">
        <v>696</v>
      </c>
      <c r="B70" t="s">
        <v>1102</v>
      </c>
    </row>
    <row r="71" spans="1:2" x14ac:dyDescent="0.25">
      <c r="A71" t="s">
        <v>781</v>
      </c>
      <c r="B71" t="s">
        <v>1104</v>
      </c>
    </row>
    <row r="72" spans="1:2" x14ac:dyDescent="0.25">
      <c r="A72" t="s">
        <v>875</v>
      </c>
      <c r="B72" t="s">
        <v>1104</v>
      </c>
    </row>
    <row r="73" spans="1:2" x14ac:dyDescent="0.25">
      <c r="A73" t="s">
        <v>879</v>
      </c>
      <c r="B73" t="s">
        <v>1104</v>
      </c>
    </row>
    <row r="74" spans="1:2" x14ac:dyDescent="0.25">
      <c r="A74" t="s">
        <v>945</v>
      </c>
      <c r="B74" t="s">
        <v>1104</v>
      </c>
    </row>
    <row r="75" spans="1:2" x14ac:dyDescent="0.25">
      <c r="A75" t="s">
        <v>636</v>
      </c>
      <c r="B75" t="s">
        <v>1097</v>
      </c>
    </row>
    <row r="76" spans="1:2" x14ac:dyDescent="0.25">
      <c r="A76" t="s">
        <v>811</v>
      </c>
      <c r="B76" t="s">
        <v>1104</v>
      </c>
    </row>
    <row r="77" spans="1:2" x14ac:dyDescent="0.25">
      <c r="A77" t="s">
        <v>841</v>
      </c>
      <c r="B77" t="s">
        <v>1104</v>
      </c>
    </row>
    <row r="78" spans="1:2" x14ac:dyDescent="0.25">
      <c r="A78" t="s">
        <v>845</v>
      </c>
      <c r="B78" t="s">
        <v>1104</v>
      </c>
    </row>
    <row r="79" spans="1:2" x14ac:dyDescent="0.25">
      <c r="A79" t="s">
        <v>1030</v>
      </c>
      <c r="B79" t="s">
        <v>1106</v>
      </c>
    </row>
    <row r="80" spans="1:2" x14ac:dyDescent="0.25">
      <c r="A80" t="s">
        <v>880</v>
      </c>
      <c r="B80" t="s">
        <v>1104</v>
      </c>
    </row>
    <row r="81" spans="1:2" x14ac:dyDescent="0.25">
      <c r="A81" t="s">
        <v>1014</v>
      </c>
      <c r="B81" t="s">
        <v>1105</v>
      </c>
    </row>
    <row r="82" spans="1:2" x14ac:dyDescent="0.25">
      <c r="A82" t="s">
        <v>1052</v>
      </c>
      <c r="B82" t="s">
        <v>1107</v>
      </c>
    </row>
    <row r="83" spans="1:2" x14ac:dyDescent="0.25">
      <c r="A83" t="s">
        <v>910</v>
      </c>
      <c r="B83" t="s">
        <v>1104</v>
      </c>
    </row>
    <row r="84" spans="1:2" x14ac:dyDescent="0.25">
      <c r="A84" t="s">
        <v>952</v>
      </c>
      <c r="B84" t="s">
        <v>1104</v>
      </c>
    </row>
    <row r="85" spans="1:2" x14ac:dyDescent="0.25">
      <c r="A85" t="s">
        <v>616</v>
      </c>
      <c r="B85" t="s">
        <v>1097</v>
      </c>
    </row>
    <row r="86" spans="1:2" x14ac:dyDescent="0.25">
      <c r="A86" t="s">
        <v>1079</v>
      </c>
      <c r="B86" t="s">
        <v>1108</v>
      </c>
    </row>
    <row r="87" spans="1:2" x14ac:dyDescent="0.25">
      <c r="A87" t="s">
        <v>693</v>
      </c>
      <c r="B87" t="s">
        <v>1102</v>
      </c>
    </row>
    <row r="88" spans="1:2" x14ac:dyDescent="0.25">
      <c r="A88" t="s">
        <v>755</v>
      </c>
      <c r="B88" t="s">
        <v>1104</v>
      </c>
    </row>
    <row r="89" spans="1:2" x14ac:dyDescent="0.25">
      <c r="A89" t="s">
        <v>851</v>
      </c>
      <c r="B89" t="s">
        <v>1104</v>
      </c>
    </row>
    <row r="90" spans="1:2" x14ac:dyDescent="0.25">
      <c r="A90" t="s">
        <v>925</v>
      </c>
      <c r="B90" t="s">
        <v>1104</v>
      </c>
    </row>
    <row r="91" spans="1:2" x14ac:dyDescent="0.25">
      <c r="A91" t="s">
        <v>979</v>
      </c>
      <c r="B91" t="s">
        <v>1104</v>
      </c>
    </row>
    <row r="92" spans="1:2" x14ac:dyDescent="0.25">
      <c r="A92" t="s">
        <v>878</v>
      </c>
      <c r="B92" t="s">
        <v>1104</v>
      </c>
    </row>
    <row r="93" spans="1:2" x14ac:dyDescent="0.25">
      <c r="A93" t="s">
        <v>677</v>
      </c>
      <c r="B93" t="s">
        <v>1100</v>
      </c>
    </row>
    <row r="94" spans="1:2" x14ac:dyDescent="0.25">
      <c r="A94" t="s">
        <v>588</v>
      </c>
      <c r="B94" t="s">
        <v>1096</v>
      </c>
    </row>
    <row r="95" spans="1:2" x14ac:dyDescent="0.25">
      <c r="A95" t="s">
        <v>799</v>
      </c>
      <c r="B95" t="s">
        <v>1104</v>
      </c>
    </row>
    <row r="96" spans="1:2" x14ac:dyDescent="0.25">
      <c r="A96" t="s">
        <v>592</v>
      </c>
      <c r="B96" t="s">
        <v>1096</v>
      </c>
    </row>
    <row r="97" spans="1:2" x14ac:dyDescent="0.25">
      <c r="A97" t="s">
        <v>1040</v>
      </c>
      <c r="B97" t="s">
        <v>1106</v>
      </c>
    </row>
    <row r="98" spans="1:2" x14ac:dyDescent="0.25">
      <c r="A98" t="s">
        <v>758</v>
      </c>
      <c r="B98" t="s">
        <v>1104</v>
      </c>
    </row>
    <row r="99" spans="1:2" x14ac:dyDescent="0.25">
      <c r="A99" t="s">
        <v>622</v>
      </c>
      <c r="B99" t="s">
        <v>1097</v>
      </c>
    </row>
    <row r="100" spans="1:2" x14ac:dyDescent="0.25">
      <c r="A100" t="s">
        <v>810</v>
      </c>
      <c r="B100" t="s">
        <v>1104</v>
      </c>
    </row>
    <row r="101" spans="1:2" x14ac:dyDescent="0.25">
      <c r="A101" t="s">
        <v>816</v>
      </c>
      <c r="B101" t="s">
        <v>1104</v>
      </c>
    </row>
    <row r="102" spans="1:2" x14ac:dyDescent="0.25">
      <c r="A102" t="s">
        <v>884</v>
      </c>
      <c r="B102" t="s">
        <v>1104</v>
      </c>
    </row>
    <row r="103" spans="1:2" x14ac:dyDescent="0.25">
      <c r="A103" t="s">
        <v>615</v>
      </c>
      <c r="B103" t="s">
        <v>1097</v>
      </c>
    </row>
    <row r="104" spans="1:2" x14ac:dyDescent="0.25">
      <c r="A104" t="s">
        <v>1090</v>
      </c>
      <c r="B104" t="s">
        <v>1109</v>
      </c>
    </row>
    <row r="105" spans="1:2" x14ac:dyDescent="0.25">
      <c r="A105" t="s">
        <v>786</v>
      </c>
      <c r="B105" t="s">
        <v>1104</v>
      </c>
    </row>
    <row r="106" spans="1:2" x14ac:dyDescent="0.25">
      <c r="A106" t="s">
        <v>692</v>
      </c>
      <c r="B106" t="s">
        <v>1102</v>
      </c>
    </row>
    <row r="107" spans="1:2" x14ac:dyDescent="0.25">
      <c r="A107" t="s">
        <v>796</v>
      </c>
      <c r="B107" t="s">
        <v>1104</v>
      </c>
    </row>
    <row r="108" spans="1:2" x14ac:dyDescent="0.25">
      <c r="A108" t="s">
        <v>1056</v>
      </c>
      <c r="B108" t="s">
        <v>1107</v>
      </c>
    </row>
    <row r="109" spans="1:2" x14ac:dyDescent="0.25">
      <c r="A109" t="s">
        <v>822</v>
      </c>
      <c r="B109" t="s">
        <v>1104</v>
      </c>
    </row>
    <row r="110" spans="1:2" x14ac:dyDescent="0.25">
      <c r="A110" t="s">
        <v>872</v>
      </c>
      <c r="B110" t="s">
        <v>1104</v>
      </c>
    </row>
    <row r="111" spans="1:2" x14ac:dyDescent="0.25">
      <c r="A111" t="s">
        <v>889</v>
      </c>
      <c r="B111" t="s">
        <v>1104</v>
      </c>
    </row>
    <row r="112" spans="1:2" x14ac:dyDescent="0.25">
      <c r="A112" t="s">
        <v>1110</v>
      </c>
      <c r="B112" t="s">
        <v>52</v>
      </c>
    </row>
    <row r="113" spans="1:2" x14ac:dyDescent="0.25">
      <c r="A113" t="s">
        <v>736</v>
      </c>
      <c r="B113" t="s">
        <v>1104</v>
      </c>
    </row>
    <row r="114" spans="1:2" x14ac:dyDescent="0.25">
      <c r="A114" t="s">
        <v>674</v>
      </c>
      <c r="B114" t="s">
        <v>1099</v>
      </c>
    </row>
    <row r="115" spans="1:2" x14ac:dyDescent="0.25">
      <c r="A115" t="s">
        <v>1058</v>
      </c>
      <c r="B115" t="s">
        <v>1107</v>
      </c>
    </row>
    <row r="116" spans="1:2" x14ac:dyDescent="0.25">
      <c r="A116" t="s">
        <v>1093</v>
      </c>
      <c r="B116" t="s">
        <v>1109</v>
      </c>
    </row>
    <row r="117" spans="1:2" x14ac:dyDescent="0.25">
      <c r="A117" t="s">
        <v>650</v>
      </c>
      <c r="B117" t="s">
        <v>1099</v>
      </c>
    </row>
    <row r="118" spans="1:2" x14ac:dyDescent="0.25">
      <c r="A118" t="s">
        <v>675</v>
      </c>
      <c r="B118" t="s">
        <v>1099</v>
      </c>
    </row>
    <row r="119" spans="1:2" x14ac:dyDescent="0.25">
      <c r="A119" t="s">
        <v>766</v>
      </c>
      <c r="B119" t="s">
        <v>1104</v>
      </c>
    </row>
    <row r="120" spans="1:2" x14ac:dyDescent="0.25">
      <c r="A120" t="s">
        <v>694</v>
      </c>
      <c r="B120" t="s">
        <v>1102</v>
      </c>
    </row>
    <row r="121" spans="1:2" x14ac:dyDescent="0.25">
      <c r="A121" t="s">
        <v>704</v>
      </c>
      <c r="B121" t="s">
        <v>1103</v>
      </c>
    </row>
    <row r="122" spans="1:2" x14ac:dyDescent="0.25">
      <c r="A122" t="s">
        <v>618</v>
      </c>
      <c r="B122" t="s">
        <v>1097</v>
      </c>
    </row>
    <row r="123" spans="1:2" x14ac:dyDescent="0.25">
      <c r="A123" t="s">
        <v>676</v>
      </c>
      <c r="B123" t="s">
        <v>1099</v>
      </c>
    </row>
    <row r="124" spans="1:2" x14ac:dyDescent="0.25">
      <c r="A124" t="s">
        <v>817</v>
      </c>
      <c r="B124" t="s">
        <v>1104</v>
      </c>
    </row>
    <row r="125" spans="1:2" x14ac:dyDescent="0.25">
      <c r="A125" t="s">
        <v>960</v>
      </c>
      <c r="B125" t="s">
        <v>1104</v>
      </c>
    </row>
    <row r="126" spans="1:2" x14ac:dyDescent="0.25">
      <c r="A126" t="s">
        <v>1061</v>
      </c>
      <c r="B126" t="s">
        <v>1107</v>
      </c>
    </row>
    <row r="127" spans="1:2" x14ac:dyDescent="0.25">
      <c r="A127" t="s">
        <v>891</v>
      </c>
      <c r="B127" t="s">
        <v>1104</v>
      </c>
    </row>
    <row r="128" spans="1:2" x14ac:dyDescent="0.25">
      <c r="A128" t="s">
        <v>958</v>
      </c>
      <c r="B128" t="s">
        <v>1104</v>
      </c>
    </row>
    <row r="129" spans="1:2" x14ac:dyDescent="0.25">
      <c r="A129" t="s">
        <v>1046</v>
      </c>
      <c r="B129" t="s">
        <v>1107</v>
      </c>
    </row>
    <row r="130" spans="1:2" x14ac:dyDescent="0.25">
      <c r="A130" t="s">
        <v>725</v>
      </c>
      <c r="B130" t="s">
        <v>1104</v>
      </c>
    </row>
    <row r="131" spans="1:2" x14ac:dyDescent="0.25">
      <c r="A131" t="s">
        <v>767</v>
      </c>
      <c r="B131" t="s">
        <v>1104</v>
      </c>
    </row>
    <row r="132" spans="1:2" x14ac:dyDescent="0.25">
      <c r="A132" t="s">
        <v>784</v>
      </c>
      <c r="B132" t="s">
        <v>1104</v>
      </c>
    </row>
    <row r="133" spans="1:2" x14ac:dyDescent="0.25">
      <c r="A133" t="s">
        <v>785</v>
      </c>
      <c r="B133" t="s">
        <v>1104</v>
      </c>
    </row>
    <row r="134" spans="1:2" x14ac:dyDescent="0.25">
      <c r="A134" t="s">
        <v>800</v>
      </c>
      <c r="B134" t="s">
        <v>1104</v>
      </c>
    </row>
    <row r="135" spans="1:2" x14ac:dyDescent="0.25">
      <c r="A135" t="s">
        <v>834</v>
      </c>
      <c r="B135" t="s">
        <v>1104</v>
      </c>
    </row>
    <row r="136" spans="1:2" x14ac:dyDescent="0.25">
      <c r="A136" t="s">
        <v>595</v>
      </c>
      <c r="B136" t="s">
        <v>1096</v>
      </c>
    </row>
    <row r="137" spans="1:2" x14ac:dyDescent="0.25">
      <c r="A137" t="s">
        <v>896</v>
      </c>
      <c r="B137" t="s">
        <v>1104</v>
      </c>
    </row>
    <row r="138" spans="1:2" x14ac:dyDescent="0.25">
      <c r="A138" t="s">
        <v>904</v>
      </c>
      <c r="B138" t="s">
        <v>1104</v>
      </c>
    </row>
    <row r="139" spans="1:2" x14ac:dyDescent="0.25">
      <c r="A139" t="s">
        <v>919</v>
      </c>
      <c r="B139" t="s">
        <v>1104</v>
      </c>
    </row>
    <row r="140" spans="1:2" x14ac:dyDescent="0.25">
      <c r="A140" t="s">
        <v>1022</v>
      </c>
      <c r="B140" t="s">
        <v>1106</v>
      </c>
    </row>
    <row r="141" spans="1:2" x14ac:dyDescent="0.25">
      <c r="A141" t="s">
        <v>824</v>
      </c>
      <c r="B141" t="s">
        <v>1104</v>
      </c>
    </row>
    <row r="142" spans="1:2" x14ac:dyDescent="0.25">
      <c r="A142" t="s">
        <v>977</v>
      </c>
      <c r="B142" t="s">
        <v>1104</v>
      </c>
    </row>
    <row r="143" spans="1:2" x14ac:dyDescent="0.25">
      <c r="A143" t="s">
        <v>984</v>
      </c>
      <c r="B143" t="s">
        <v>1104</v>
      </c>
    </row>
    <row r="144" spans="1:2" x14ac:dyDescent="0.25">
      <c r="A144" t="s">
        <v>842</v>
      </c>
      <c r="B144" t="s">
        <v>1104</v>
      </c>
    </row>
    <row r="145" spans="1:2" x14ac:dyDescent="0.25">
      <c r="A145" t="s">
        <v>962</v>
      </c>
      <c r="B145" t="s">
        <v>1104</v>
      </c>
    </row>
    <row r="146" spans="1:2" x14ac:dyDescent="0.25">
      <c r="A146" t="s">
        <v>1091</v>
      </c>
      <c r="B146" t="s">
        <v>1109</v>
      </c>
    </row>
    <row r="147" spans="1:2" x14ac:dyDescent="0.25">
      <c r="A147" t="s">
        <v>660</v>
      </c>
      <c r="B147" t="s">
        <v>1099</v>
      </c>
    </row>
    <row r="148" spans="1:2" x14ac:dyDescent="0.25">
      <c r="A148" t="s">
        <v>586</v>
      </c>
      <c r="B148" t="s">
        <v>1096</v>
      </c>
    </row>
    <row r="149" spans="1:2" x14ac:dyDescent="0.25">
      <c r="A149" t="s">
        <v>909</v>
      </c>
      <c r="B149" t="s">
        <v>1104</v>
      </c>
    </row>
    <row r="150" spans="1:2" x14ac:dyDescent="0.25">
      <c r="A150" t="s">
        <v>645</v>
      </c>
      <c r="B150" t="s">
        <v>1099</v>
      </c>
    </row>
    <row r="151" spans="1:2" x14ac:dyDescent="0.25">
      <c r="A151" t="s">
        <v>646</v>
      </c>
      <c r="B151" t="s">
        <v>1099</v>
      </c>
    </row>
    <row r="152" spans="1:2" x14ac:dyDescent="0.25">
      <c r="A152" t="s">
        <v>695</v>
      </c>
      <c r="B152" t="s">
        <v>1102</v>
      </c>
    </row>
    <row r="153" spans="1:2" x14ac:dyDescent="0.25">
      <c r="A153" t="s">
        <v>768</v>
      </c>
      <c r="B153" t="s">
        <v>1104</v>
      </c>
    </row>
    <row r="154" spans="1:2" x14ac:dyDescent="0.25">
      <c r="A154" t="s">
        <v>978</v>
      </c>
      <c r="B154" t="s">
        <v>1104</v>
      </c>
    </row>
    <row r="155" spans="1:2" x14ac:dyDescent="0.25">
      <c r="A155" t="s">
        <v>756</v>
      </c>
      <c r="B155" t="s">
        <v>1104</v>
      </c>
    </row>
    <row r="156" spans="1:2" x14ac:dyDescent="0.25">
      <c r="A156" t="s">
        <v>982</v>
      </c>
      <c r="B156" t="s">
        <v>1104</v>
      </c>
    </row>
    <row r="157" spans="1:2" x14ac:dyDescent="0.25">
      <c r="A157" t="s">
        <v>649</v>
      </c>
      <c r="B157" t="s">
        <v>1099</v>
      </c>
    </row>
    <row r="158" spans="1:2" x14ac:dyDescent="0.25">
      <c r="A158" t="s">
        <v>849</v>
      </c>
      <c r="B158" t="s">
        <v>1104</v>
      </c>
    </row>
    <row r="159" spans="1:2" x14ac:dyDescent="0.25">
      <c r="A159" t="s">
        <v>897</v>
      </c>
      <c r="B159" t="s">
        <v>1104</v>
      </c>
    </row>
    <row r="160" spans="1:2" x14ac:dyDescent="0.25">
      <c r="A160" t="s">
        <v>965</v>
      </c>
      <c r="B160" t="s">
        <v>1104</v>
      </c>
    </row>
    <row r="161" spans="1:2" x14ac:dyDescent="0.25">
      <c r="A161" t="s">
        <v>981</v>
      </c>
      <c r="B161" t="s">
        <v>1104</v>
      </c>
    </row>
    <row r="162" spans="1:2" x14ac:dyDescent="0.25">
      <c r="A162" t="s">
        <v>989</v>
      </c>
      <c r="B162" t="s">
        <v>1104</v>
      </c>
    </row>
    <row r="163" spans="1:2" x14ac:dyDescent="0.25">
      <c r="A163" t="s">
        <v>687</v>
      </c>
      <c r="B163" t="s">
        <v>1100</v>
      </c>
    </row>
    <row r="164" spans="1:2" x14ac:dyDescent="0.25">
      <c r="A164" t="s">
        <v>688</v>
      </c>
      <c r="B164" t="s">
        <v>1101</v>
      </c>
    </row>
    <row r="165" spans="1:2" x14ac:dyDescent="0.25">
      <c r="A165" t="s">
        <v>855</v>
      </c>
      <c r="B165" t="s">
        <v>1104</v>
      </c>
    </row>
    <row r="166" spans="1:2" x14ac:dyDescent="0.25">
      <c r="A166" t="s">
        <v>733</v>
      </c>
      <c r="B166" t="s">
        <v>1104</v>
      </c>
    </row>
    <row r="167" spans="1:2" x14ac:dyDescent="0.25">
      <c r="A167" t="s">
        <v>852</v>
      </c>
      <c r="B167" t="s">
        <v>1104</v>
      </c>
    </row>
    <row r="168" spans="1:2" x14ac:dyDescent="0.25">
      <c r="A168" t="s">
        <v>840</v>
      </c>
      <c r="B168" t="s">
        <v>1104</v>
      </c>
    </row>
    <row r="169" spans="1:2" x14ac:dyDescent="0.25">
      <c r="A169" t="s">
        <v>976</v>
      </c>
      <c r="B169" t="s">
        <v>1104</v>
      </c>
    </row>
    <row r="170" spans="1:2" x14ac:dyDescent="0.25">
      <c r="A170" t="s">
        <v>987</v>
      </c>
      <c r="B170" t="s">
        <v>1104</v>
      </c>
    </row>
    <row r="171" spans="1:2" x14ac:dyDescent="0.25">
      <c r="A171" t="s">
        <v>1080</v>
      </c>
      <c r="B171" t="s">
        <v>1108</v>
      </c>
    </row>
    <row r="172" spans="1:2" x14ac:dyDescent="0.25">
      <c r="A172" t="s">
        <v>631</v>
      </c>
      <c r="B172" t="s">
        <v>1097</v>
      </c>
    </row>
    <row r="173" spans="1:2" x14ac:dyDescent="0.25">
      <c r="A173" t="s">
        <v>697</v>
      </c>
      <c r="B173" t="s">
        <v>1102</v>
      </c>
    </row>
    <row r="174" spans="1:2" x14ac:dyDescent="0.25">
      <c r="A174" t="s">
        <v>634</v>
      </c>
      <c r="B174" t="s">
        <v>1097</v>
      </c>
    </row>
    <row r="175" spans="1:2" x14ac:dyDescent="0.25">
      <c r="A175" t="s">
        <v>662</v>
      </c>
      <c r="B175" t="s">
        <v>1099</v>
      </c>
    </row>
    <row r="176" spans="1:2" x14ac:dyDescent="0.25">
      <c r="A176" t="s">
        <v>587</v>
      </c>
      <c r="B176" t="s">
        <v>1096</v>
      </c>
    </row>
    <row r="177" spans="1:2" x14ac:dyDescent="0.25">
      <c r="A177" t="s">
        <v>606</v>
      </c>
      <c r="B177" t="s">
        <v>1096</v>
      </c>
    </row>
    <row r="178" spans="1:2" x14ac:dyDescent="0.25">
      <c r="A178" t="s">
        <v>721</v>
      </c>
      <c r="B178" t="s">
        <v>1104</v>
      </c>
    </row>
    <row r="179" spans="1:2" x14ac:dyDescent="0.25">
      <c r="A179" t="s">
        <v>883</v>
      </c>
      <c r="B179" t="s">
        <v>1104</v>
      </c>
    </row>
    <row r="180" spans="1:2" x14ac:dyDescent="0.25">
      <c r="A180" t="s">
        <v>722</v>
      </c>
      <c r="B180" t="s">
        <v>1104</v>
      </c>
    </row>
    <row r="181" spans="1:2" x14ac:dyDescent="0.25">
      <c r="A181" t="s">
        <v>730</v>
      </c>
      <c r="B181" t="s">
        <v>1104</v>
      </c>
    </row>
    <row r="182" spans="1:2" x14ac:dyDescent="0.25">
      <c r="A182" t="s">
        <v>921</v>
      </c>
      <c r="B182" t="s">
        <v>1104</v>
      </c>
    </row>
    <row r="183" spans="1:2" x14ac:dyDescent="0.25">
      <c r="A183" t="s">
        <v>579</v>
      </c>
      <c r="B183" t="s">
        <v>1096</v>
      </c>
    </row>
    <row r="184" spans="1:2" x14ac:dyDescent="0.25">
      <c r="A184" t="s">
        <v>728</v>
      </c>
      <c r="B184" t="s">
        <v>1104</v>
      </c>
    </row>
    <row r="185" spans="1:2" x14ac:dyDescent="0.25">
      <c r="A185" t="s">
        <v>821</v>
      </c>
      <c r="B185" t="s">
        <v>1104</v>
      </c>
    </row>
    <row r="186" spans="1:2" x14ac:dyDescent="0.25">
      <c r="A186" t="s">
        <v>628</v>
      </c>
      <c r="B186" t="s">
        <v>1097</v>
      </c>
    </row>
    <row r="187" spans="1:2" x14ac:dyDescent="0.25">
      <c r="A187" t="s">
        <v>927</v>
      </c>
      <c r="B187" t="s">
        <v>1104</v>
      </c>
    </row>
    <row r="188" spans="1:2" x14ac:dyDescent="0.25">
      <c r="A188" t="s">
        <v>985</v>
      </c>
      <c r="B188" t="s">
        <v>1104</v>
      </c>
    </row>
    <row r="189" spans="1:2" x14ac:dyDescent="0.25">
      <c r="A189" t="s">
        <v>624</v>
      </c>
      <c r="B189" t="s">
        <v>1097</v>
      </c>
    </row>
    <row r="190" spans="1:2" x14ac:dyDescent="0.25">
      <c r="A190" t="s">
        <v>639</v>
      </c>
      <c r="B190" t="s">
        <v>1098</v>
      </c>
    </row>
    <row r="191" spans="1:2" x14ac:dyDescent="0.25">
      <c r="A191" t="s">
        <v>1059</v>
      </c>
      <c r="B191" t="s">
        <v>1107</v>
      </c>
    </row>
    <row r="192" spans="1:2" x14ac:dyDescent="0.25">
      <c r="A192" t="s">
        <v>939</v>
      </c>
      <c r="B192" t="s">
        <v>1104</v>
      </c>
    </row>
    <row r="193" spans="1:2" x14ac:dyDescent="0.25">
      <c r="A193" t="s">
        <v>1081</v>
      </c>
      <c r="B193" t="s">
        <v>1108</v>
      </c>
    </row>
  </sheetData>
  <autoFilter ref="B1:B193" xr:uid="{B6D3D1B9-40E5-4308-93A7-773C6FD7BB62}"/>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0E542-DBA6-4B84-BEB1-E695D850CBF1}">
  <sheetPr codeName="Sheet4"/>
  <dimension ref="A1:F530"/>
  <sheetViews>
    <sheetView showGridLines="0" workbookViewId="0"/>
  </sheetViews>
  <sheetFormatPr defaultRowHeight="15" x14ac:dyDescent="0.25"/>
  <cols>
    <col min="1" max="1" width="18.28515625" bestFit="1" customWidth="1"/>
    <col min="2" max="2" width="35.5703125" bestFit="1" customWidth="1"/>
    <col min="3" max="3" width="22.85546875" style="33" customWidth="1"/>
  </cols>
  <sheetData>
    <row r="1" spans="1:6" x14ac:dyDescent="0.25">
      <c r="A1" s="11" t="s">
        <v>44</v>
      </c>
      <c r="B1" s="11" t="s">
        <v>45</v>
      </c>
      <c r="C1" s="34" t="s">
        <v>46</v>
      </c>
    </row>
    <row r="2" spans="1:6" x14ac:dyDescent="0.25">
      <c r="A2" t="s">
        <v>690</v>
      </c>
      <c r="C2" s="33" t="str">
        <f>IF(ISNA(VLOOKUP(A2,'Provider-EHR crosswalk'!A:B,2,FALSE)),"No EHR Specified",VLOOKUP(A2,'Provider-EHR crosswalk'!A:B,2,FALSE))</f>
        <v>No EHR Specified</v>
      </c>
    </row>
    <row r="3" spans="1:6" x14ac:dyDescent="0.25">
      <c r="A3" t="s">
        <v>691</v>
      </c>
      <c r="C3" s="33" t="str">
        <f>IF(ISNA(VLOOKUP(A3,'Provider-EHR crosswalk'!A:B,2,FALSE)),"No EHR Specified",VLOOKUP(A3,'Provider-EHR crosswalk'!A:B,2,FALSE))</f>
        <v>AdvancedMD EHR</v>
      </c>
    </row>
    <row r="4" spans="1:6" x14ac:dyDescent="0.25">
      <c r="A4" t="s">
        <v>698</v>
      </c>
      <c r="C4" s="33" t="str">
        <f>IF(ISNA(VLOOKUP(A4,'Provider-EHR crosswalk'!A:B,2,FALSE)),"No EHR Specified",VLOOKUP(A4,'Provider-EHR crosswalk'!A:B,2,FALSE))</f>
        <v>AdvancedMD EHR</v>
      </c>
    </row>
    <row r="5" spans="1:6" x14ac:dyDescent="0.25">
      <c r="A5" t="s">
        <v>699</v>
      </c>
      <c r="C5" s="33" t="str">
        <f>IF(ISNA(VLOOKUP(A5,'Provider-EHR crosswalk'!A:B,2,FALSE)),"No EHR Specified",VLOOKUP(A5,'Provider-EHR crosswalk'!A:B,2,FALSE))</f>
        <v>No EHR Specified</v>
      </c>
      <c r="F5" s="12" t="s">
        <v>47</v>
      </c>
    </row>
    <row r="6" spans="1:6" x14ac:dyDescent="0.25">
      <c r="A6" t="s">
        <v>696</v>
      </c>
      <c r="C6" s="33" t="str">
        <f>IF(ISNA(VLOOKUP(A6,'Provider-EHR crosswalk'!A:B,2,FALSE)),"No EHR Specified",VLOOKUP(A6,'Provider-EHR crosswalk'!A:B,2,FALSE))</f>
        <v>AdvancedMD EHR</v>
      </c>
      <c r="F6" s="12" t="s">
        <v>48</v>
      </c>
    </row>
    <row r="7" spans="1:6" x14ac:dyDescent="0.25">
      <c r="A7" t="s">
        <v>693</v>
      </c>
      <c r="C7" s="33" t="str">
        <f>IF(ISNA(VLOOKUP(A7,'Provider-EHR crosswalk'!A:B,2,FALSE)),"No EHR Specified",VLOOKUP(A7,'Provider-EHR crosswalk'!A:B,2,FALSE))</f>
        <v>AdvancedMD EHR</v>
      </c>
      <c r="F7" s="12" t="s">
        <v>49</v>
      </c>
    </row>
    <row r="8" spans="1:6" x14ac:dyDescent="0.25">
      <c r="A8" t="s">
        <v>692</v>
      </c>
      <c r="C8" s="33" t="str">
        <f>IF(ISNA(VLOOKUP(A8,'Provider-EHR crosswalk'!A:B,2,FALSE)),"No EHR Specified",VLOOKUP(A8,'Provider-EHR crosswalk'!A:B,2,FALSE))</f>
        <v>AdvancedMD EHR</v>
      </c>
    </row>
    <row r="9" spans="1:6" x14ac:dyDescent="0.25">
      <c r="A9" t="s">
        <v>694</v>
      </c>
      <c r="C9" s="33" t="str">
        <f>IF(ISNA(VLOOKUP(A9,'Provider-EHR crosswalk'!A:B,2,FALSE)),"No EHR Specified",VLOOKUP(A9,'Provider-EHR crosswalk'!A:B,2,FALSE))</f>
        <v>AdvancedMD EHR</v>
      </c>
    </row>
    <row r="10" spans="1:6" x14ac:dyDescent="0.25">
      <c r="A10" t="s">
        <v>695</v>
      </c>
      <c r="C10" s="33" t="str">
        <f>IF(ISNA(VLOOKUP(A10,'Provider-EHR crosswalk'!A:B,2,FALSE)),"No EHR Specified",VLOOKUP(A10,'Provider-EHR crosswalk'!A:B,2,FALSE))</f>
        <v>AdvancedMD EHR</v>
      </c>
    </row>
    <row r="11" spans="1:6" x14ac:dyDescent="0.25">
      <c r="A11" t="s">
        <v>697</v>
      </c>
      <c r="C11" s="33" t="str">
        <f>IF(ISNA(VLOOKUP(A11,'Provider-EHR crosswalk'!A:B,2,FALSE)),"No EHR Specified",VLOOKUP(A11,'Provider-EHR crosswalk'!A:B,2,FALSE))</f>
        <v>AdvancedMD EHR</v>
      </c>
    </row>
    <row r="12" spans="1:6" x14ac:dyDescent="0.25">
      <c r="A12" t="s">
        <v>577</v>
      </c>
      <c r="C12" s="33" t="str">
        <f>IF(ISNA(VLOOKUP(A12,'Provider-EHR crosswalk'!A:B,2,FALSE)),"No EHR Specified",VLOOKUP(A12,'Provider-EHR crosswalk'!A:B,2,FALSE))</f>
        <v>No EHR Specified</v>
      </c>
    </row>
    <row r="13" spans="1:6" x14ac:dyDescent="0.25">
      <c r="A13" t="s">
        <v>576</v>
      </c>
      <c r="C13" s="33" t="str">
        <f>IF(ISNA(VLOOKUP(A13,'Provider-EHR crosswalk'!A:B,2,FALSE)),"No EHR Specified",VLOOKUP(A13,'Provider-EHR crosswalk'!A:B,2,FALSE))</f>
        <v>No EHR Specified</v>
      </c>
    </row>
    <row r="14" spans="1:6" x14ac:dyDescent="0.25">
      <c r="A14" t="s">
        <v>573</v>
      </c>
      <c r="C14" s="33" t="str">
        <f>IF(ISNA(VLOOKUP(A14,'Provider-EHR crosswalk'!A:B,2,FALSE)),"No EHR Specified",VLOOKUP(A14,'Provider-EHR crosswalk'!A:B,2,FALSE))</f>
        <v>No EHR Specified</v>
      </c>
    </row>
    <row r="15" spans="1:6" x14ac:dyDescent="0.25">
      <c r="A15" t="s">
        <v>575</v>
      </c>
      <c r="C15" s="33" t="str">
        <f>IF(ISNA(VLOOKUP(A15,'Provider-EHR crosswalk'!A:B,2,FALSE)),"No EHR Specified",VLOOKUP(A15,'Provider-EHR crosswalk'!A:B,2,FALSE))</f>
        <v>No EHR Specified</v>
      </c>
    </row>
    <row r="16" spans="1:6" x14ac:dyDescent="0.25">
      <c r="A16" t="s">
        <v>570</v>
      </c>
      <c r="C16" s="33" t="str">
        <f>IF(ISNA(VLOOKUP(A16,'Provider-EHR crosswalk'!A:B,2,FALSE)),"No EHR Specified",VLOOKUP(A16,'Provider-EHR crosswalk'!A:B,2,FALSE))</f>
        <v>No EHR Specified</v>
      </c>
    </row>
    <row r="17" spans="1:3" x14ac:dyDescent="0.25">
      <c r="A17" t="s">
        <v>574</v>
      </c>
      <c r="C17" s="33" t="str">
        <f>IF(ISNA(VLOOKUP(A17,'Provider-EHR crosswalk'!A:B,2,FALSE)),"No EHR Specified",VLOOKUP(A17,'Provider-EHR crosswalk'!A:B,2,FALSE))</f>
        <v>No EHR Specified</v>
      </c>
    </row>
    <row r="18" spans="1:3" x14ac:dyDescent="0.25">
      <c r="A18" t="s">
        <v>571</v>
      </c>
      <c r="C18" s="33" t="str">
        <f>IF(ISNA(VLOOKUP(A18,'Provider-EHR crosswalk'!A:B,2,FALSE)),"No EHR Specified",VLOOKUP(A18,'Provider-EHR crosswalk'!A:B,2,FALSE))</f>
        <v>No EHR Specified</v>
      </c>
    </row>
    <row r="19" spans="1:3" x14ac:dyDescent="0.25">
      <c r="A19" t="s">
        <v>572</v>
      </c>
      <c r="C19" s="33" t="str">
        <f>IF(ISNA(VLOOKUP(A19,'Provider-EHR crosswalk'!A:B,2,FALSE)),"No EHR Specified",VLOOKUP(A19,'Provider-EHR crosswalk'!A:B,2,FALSE))</f>
        <v>No EHR Specified</v>
      </c>
    </row>
    <row r="20" spans="1:3" x14ac:dyDescent="0.25">
      <c r="A20" t="s">
        <v>713</v>
      </c>
      <c r="C20" s="33" t="str">
        <f>IF(ISNA(VLOOKUP(A20,'Provider-EHR crosswalk'!A:B,2,FALSE)),"No EHR Specified",VLOOKUP(A20,'Provider-EHR crosswalk'!A:B,2,FALSE))</f>
        <v>No EHR Specified</v>
      </c>
    </row>
    <row r="21" spans="1:3" x14ac:dyDescent="0.25">
      <c r="A21" t="s">
        <v>591</v>
      </c>
      <c r="C21" s="33" t="str">
        <f>IF(ISNA(VLOOKUP(A21,'Provider-EHR crosswalk'!A:B,2,FALSE)),"No EHR Specified",VLOOKUP(A21,'Provider-EHR crosswalk'!A:B,2,FALSE))</f>
        <v>No EHR Specified</v>
      </c>
    </row>
    <row r="22" spans="1:3" x14ac:dyDescent="0.25">
      <c r="A22" t="s">
        <v>580</v>
      </c>
      <c r="C22" s="33" t="str">
        <f>IF(ISNA(VLOOKUP(A22,'Provider-EHR crosswalk'!A:B,2,FALSE)),"No EHR Specified",VLOOKUP(A22,'Provider-EHR crosswalk'!A:B,2,FALSE))</f>
        <v>No EHR Specified</v>
      </c>
    </row>
    <row r="23" spans="1:3" x14ac:dyDescent="0.25">
      <c r="A23" t="s">
        <v>596</v>
      </c>
      <c r="C23" s="33" t="str">
        <f>IF(ISNA(VLOOKUP(A23,'Provider-EHR crosswalk'!A:B,2,FALSE)),"No EHR Specified",VLOOKUP(A23,'Provider-EHR crosswalk'!A:B,2,FALSE))</f>
        <v>No EHR Specified</v>
      </c>
    </row>
    <row r="24" spans="1:3" x14ac:dyDescent="0.25">
      <c r="A24" t="s">
        <v>604</v>
      </c>
      <c r="C24" s="33" t="str">
        <f>IF(ISNA(VLOOKUP(A24,'Provider-EHR crosswalk'!A:B,2,FALSE)),"No EHR Specified",VLOOKUP(A24,'Provider-EHR crosswalk'!A:B,2,FALSE))</f>
        <v>No EHR Specified</v>
      </c>
    </row>
    <row r="25" spans="1:3" x14ac:dyDescent="0.25">
      <c r="A25" t="s">
        <v>594</v>
      </c>
      <c r="C25" s="33" t="str">
        <f>IF(ISNA(VLOOKUP(A25,'Provider-EHR crosswalk'!A:B,2,FALSE)),"No EHR Specified",VLOOKUP(A25,'Provider-EHR crosswalk'!A:B,2,FALSE))</f>
        <v>No EHR Specified</v>
      </c>
    </row>
    <row r="26" spans="1:3" x14ac:dyDescent="0.25">
      <c r="A26" t="s">
        <v>602</v>
      </c>
      <c r="C26" s="33" t="str">
        <f>IF(ISNA(VLOOKUP(A26,'Provider-EHR crosswalk'!A:B,2,FALSE)),"No EHR Specified",VLOOKUP(A26,'Provider-EHR crosswalk'!A:B,2,FALSE))</f>
        <v>Athems Clinicals</v>
      </c>
    </row>
    <row r="27" spans="1:3" x14ac:dyDescent="0.25">
      <c r="A27" t="s">
        <v>582</v>
      </c>
      <c r="C27" s="33" t="str">
        <f>IF(ISNA(VLOOKUP(A27,'Provider-EHR crosswalk'!A:B,2,FALSE)),"No EHR Specified",VLOOKUP(A27,'Provider-EHR crosswalk'!A:B,2,FALSE))</f>
        <v>No EHR Specified</v>
      </c>
    </row>
    <row r="28" spans="1:3" x14ac:dyDescent="0.25">
      <c r="A28" t="s">
        <v>600</v>
      </c>
      <c r="C28" s="33" t="str">
        <f>IF(ISNA(VLOOKUP(A28,'Provider-EHR crosswalk'!A:B,2,FALSE)),"No EHR Specified",VLOOKUP(A28,'Provider-EHR crosswalk'!A:B,2,FALSE))</f>
        <v>No EHR Specified</v>
      </c>
    </row>
    <row r="29" spans="1:3" x14ac:dyDescent="0.25">
      <c r="A29" t="s">
        <v>608</v>
      </c>
      <c r="C29" s="33" t="str">
        <f>IF(ISNA(VLOOKUP(A29,'Provider-EHR crosswalk'!A:B,2,FALSE)),"No EHR Specified",VLOOKUP(A29,'Provider-EHR crosswalk'!A:B,2,FALSE))</f>
        <v>No EHR Specified</v>
      </c>
    </row>
    <row r="30" spans="1:3" x14ac:dyDescent="0.25">
      <c r="A30" t="s">
        <v>581</v>
      </c>
      <c r="C30" s="33" t="str">
        <f>IF(ISNA(VLOOKUP(A30,'Provider-EHR crosswalk'!A:B,2,FALSE)),"No EHR Specified",VLOOKUP(A30,'Provider-EHR crosswalk'!A:B,2,FALSE))</f>
        <v>No EHR Specified</v>
      </c>
    </row>
    <row r="31" spans="1:3" x14ac:dyDescent="0.25">
      <c r="A31" t="s">
        <v>589</v>
      </c>
      <c r="C31" s="33" t="str">
        <f>IF(ISNA(VLOOKUP(A31,'Provider-EHR crosswalk'!A:B,2,FALSE)),"No EHR Specified",VLOOKUP(A31,'Provider-EHR crosswalk'!A:B,2,FALSE))</f>
        <v>No EHR Specified</v>
      </c>
    </row>
    <row r="32" spans="1:3" x14ac:dyDescent="0.25">
      <c r="A32" t="s">
        <v>605</v>
      </c>
      <c r="C32" s="33" t="str">
        <f>IF(ISNA(VLOOKUP(A32,'Provider-EHR crosswalk'!A:B,2,FALSE)),"No EHR Specified",VLOOKUP(A32,'Provider-EHR crosswalk'!A:B,2,FALSE))</f>
        <v>No EHR Specified</v>
      </c>
    </row>
    <row r="33" spans="1:3" x14ac:dyDescent="0.25">
      <c r="A33" t="s">
        <v>585</v>
      </c>
      <c r="C33" s="33" t="str">
        <f>IF(ISNA(VLOOKUP(A33,'Provider-EHR crosswalk'!A:B,2,FALSE)),"No EHR Specified",VLOOKUP(A33,'Provider-EHR crosswalk'!A:B,2,FALSE))</f>
        <v>No EHR Specified</v>
      </c>
    </row>
    <row r="34" spans="1:3" x14ac:dyDescent="0.25">
      <c r="A34" t="s">
        <v>584</v>
      </c>
      <c r="C34" s="33" t="str">
        <f>IF(ISNA(VLOOKUP(A34,'Provider-EHR crosswalk'!A:B,2,FALSE)),"No EHR Specified",VLOOKUP(A34,'Provider-EHR crosswalk'!A:B,2,FALSE))</f>
        <v>No EHR Specified</v>
      </c>
    </row>
    <row r="35" spans="1:3" x14ac:dyDescent="0.25">
      <c r="A35" t="s">
        <v>583</v>
      </c>
      <c r="C35" s="33" t="str">
        <f>IF(ISNA(VLOOKUP(A35,'Provider-EHR crosswalk'!A:B,2,FALSE)),"No EHR Specified",VLOOKUP(A35,'Provider-EHR crosswalk'!A:B,2,FALSE))</f>
        <v>No EHR Specified</v>
      </c>
    </row>
    <row r="36" spans="1:3" x14ac:dyDescent="0.25">
      <c r="A36" t="s">
        <v>601</v>
      </c>
      <c r="C36" s="33" t="str">
        <f>IF(ISNA(VLOOKUP(A36,'Provider-EHR crosswalk'!A:B,2,FALSE)),"No EHR Specified",VLOOKUP(A36,'Provider-EHR crosswalk'!A:B,2,FALSE))</f>
        <v>No EHR Specified</v>
      </c>
    </row>
    <row r="37" spans="1:3" x14ac:dyDescent="0.25">
      <c r="A37" t="s">
        <v>588</v>
      </c>
      <c r="C37" s="33" t="str">
        <f>IF(ISNA(VLOOKUP(A37,'Provider-EHR crosswalk'!A:B,2,FALSE)),"No EHR Specified",VLOOKUP(A37,'Provider-EHR crosswalk'!A:B,2,FALSE))</f>
        <v>Athems Clinicals</v>
      </c>
    </row>
    <row r="38" spans="1:3" x14ac:dyDescent="0.25">
      <c r="A38" t="s">
        <v>592</v>
      </c>
      <c r="C38" s="33" t="str">
        <f>IF(ISNA(VLOOKUP(A38,'Provider-EHR crosswalk'!A:B,2,FALSE)),"No EHR Specified",VLOOKUP(A38,'Provider-EHR crosswalk'!A:B,2,FALSE))</f>
        <v>Athems Clinicals</v>
      </c>
    </row>
    <row r="39" spans="1:3" x14ac:dyDescent="0.25">
      <c r="A39" t="s">
        <v>597</v>
      </c>
      <c r="C39" s="33" t="str">
        <f>IF(ISNA(VLOOKUP(A39,'Provider-EHR crosswalk'!A:B,2,FALSE)),"No EHR Specified",VLOOKUP(A39,'Provider-EHR crosswalk'!A:B,2,FALSE))</f>
        <v>No EHR Specified</v>
      </c>
    </row>
    <row r="40" spans="1:3" x14ac:dyDescent="0.25">
      <c r="A40" t="s">
        <v>593</v>
      </c>
      <c r="B40" s="27"/>
      <c r="C40" s="33" t="str">
        <f>IF(ISNA(VLOOKUP(A40,'Provider-EHR crosswalk'!A:B,2,FALSE)),"No EHR Specified",VLOOKUP(A40,'Provider-EHR crosswalk'!A:B,2,FALSE))</f>
        <v>No EHR Specified</v>
      </c>
    </row>
    <row r="41" spans="1:3" x14ac:dyDescent="0.25">
      <c r="A41" t="s">
        <v>595</v>
      </c>
      <c r="B41" s="27"/>
      <c r="C41" s="33" t="str">
        <f>IF(ISNA(VLOOKUP(A41,'Provider-EHR crosswalk'!A:B,2,FALSE)),"No EHR Specified",VLOOKUP(A41,'Provider-EHR crosswalk'!A:B,2,FALSE))</f>
        <v>Athems Clinicals</v>
      </c>
    </row>
    <row r="42" spans="1:3" x14ac:dyDescent="0.25">
      <c r="A42" t="s">
        <v>586</v>
      </c>
      <c r="C42" s="33" t="str">
        <f>IF(ISNA(VLOOKUP(A42,'Provider-EHR crosswalk'!A:B,2,FALSE)),"No EHR Specified",VLOOKUP(A42,'Provider-EHR crosswalk'!A:B,2,FALSE))</f>
        <v>Athems Clinicals</v>
      </c>
    </row>
    <row r="43" spans="1:3" x14ac:dyDescent="0.25">
      <c r="A43" t="s">
        <v>578</v>
      </c>
      <c r="C43" s="33" t="str">
        <f>IF(ISNA(VLOOKUP(A43,'Provider-EHR crosswalk'!A:B,2,FALSE)),"No EHR Specified",VLOOKUP(A43,'Provider-EHR crosswalk'!A:B,2,FALSE))</f>
        <v>No EHR Specified</v>
      </c>
    </row>
    <row r="44" spans="1:3" x14ac:dyDescent="0.25">
      <c r="A44" t="s">
        <v>598</v>
      </c>
      <c r="C44" s="33" t="str">
        <f>IF(ISNA(VLOOKUP(A44,'Provider-EHR crosswalk'!A:B,2,FALSE)),"No EHR Specified",VLOOKUP(A44,'Provider-EHR crosswalk'!A:B,2,FALSE))</f>
        <v>No EHR Specified</v>
      </c>
    </row>
    <row r="45" spans="1:3" x14ac:dyDescent="0.25">
      <c r="A45" t="s">
        <v>599</v>
      </c>
      <c r="C45" s="33" t="str">
        <f>IF(ISNA(VLOOKUP(A45,'Provider-EHR crosswalk'!A:B,2,FALSE)),"No EHR Specified",VLOOKUP(A45,'Provider-EHR crosswalk'!A:B,2,FALSE))</f>
        <v>No EHR Specified</v>
      </c>
    </row>
    <row r="46" spans="1:3" x14ac:dyDescent="0.25">
      <c r="A46" t="s">
        <v>587</v>
      </c>
      <c r="C46" s="33" t="str">
        <f>IF(ISNA(VLOOKUP(A46,'Provider-EHR crosswalk'!A:B,2,FALSE)),"No EHR Specified",VLOOKUP(A46,'Provider-EHR crosswalk'!A:B,2,FALSE))</f>
        <v>Athems Clinicals</v>
      </c>
    </row>
    <row r="47" spans="1:3" x14ac:dyDescent="0.25">
      <c r="A47" t="s">
        <v>606</v>
      </c>
      <c r="C47" s="33" t="str">
        <f>IF(ISNA(VLOOKUP(A47,'Provider-EHR crosswalk'!A:B,2,FALSE)),"No EHR Specified",VLOOKUP(A47,'Provider-EHR crosswalk'!A:B,2,FALSE))</f>
        <v>Athems Clinicals</v>
      </c>
    </row>
    <row r="48" spans="1:3" x14ac:dyDescent="0.25">
      <c r="A48" t="s">
        <v>590</v>
      </c>
      <c r="C48" s="33" t="str">
        <f>IF(ISNA(VLOOKUP(A48,'Provider-EHR crosswalk'!A:B,2,FALSE)),"No EHR Specified",VLOOKUP(A48,'Provider-EHR crosswalk'!A:B,2,FALSE))</f>
        <v>No EHR Specified</v>
      </c>
    </row>
    <row r="49" spans="1:3" x14ac:dyDescent="0.25">
      <c r="A49" t="s">
        <v>603</v>
      </c>
      <c r="C49" s="33" t="str">
        <f>IF(ISNA(VLOOKUP(A49,'Provider-EHR crosswalk'!A:B,2,FALSE)),"No EHR Specified",VLOOKUP(A49,'Provider-EHR crosswalk'!A:B,2,FALSE))</f>
        <v>No EHR Specified</v>
      </c>
    </row>
    <row r="50" spans="1:3" x14ac:dyDescent="0.25">
      <c r="A50" t="s">
        <v>579</v>
      </c>
      <c r="C50" s="33" t="str">
        <f>IF(ISNA(VLOOKUP(A50,'Provider-EHR crosswalk'!A:B,2,FALSE)),"No EHR Specified",VLOOKUP(A50,'Provider-EHR crosswalk'!A:B,2,FALSE))</f>
        <v>Athems Clinicals</v>
      </c>
    </row>
    <row r="51" spans="1:3" x14ac:dyDescent="0.25">
      <c r="A51" t="s">
        <v>607</v>
      </c>
      <c r="C51" s="33" t="str">
        <f>IF(ISNA(VLOOKUP(A51,'Provider-EHR crosswalk'!A:B,2,FALSE)),"No EHR Specified",VLOOKUP(A51,'Provider-EHR crosswalk'!A:B,2,FALSE))</f>
        <v>No EHR Specified</v>
      </c>
    </row>
    <row r="52" spans="1:3" x14ac:dyDescent="0.25">
      <c r="A52" t="s">
        <v>732</v>
      </c>
      <c r="C52" s="33" t="str">
        <f>IF(ISNA(VLOOKUP(A52,'Provider-EHR crosswalk'!A:B,2,FALSE)),"No EHR Specified",VLOOKUP(A52,'Provider-EHR crosswalk'!A:B,2,FALSE))</f>
        <v>Azalea Health EHR</v>
      </c>
    </row>
    <row r="53" spans="1:3" x14ac:dyDescent="0.25">
      <c r="A53" t="s">
        <v>908</v>
      </c>
      <c r="C53" s="33" t="str">
        <f>IF(ISNA(VLOOKUP(A53,'Provider-EHR crosswalk'!A:B,2,FALSE)),"No EHR Specified",VLOOKUP(A53,'Provider-EHR crosswalk'!A:B,2,FALSE))</f>
        <v>Azalea Health EHR</v>
      </c>
    </row>
    <row r="54" spans="1:3" x14ac:dyDescent="0.25">
      <c r="A54" t="s">
        <v>771</v>
      </c>
      <c r="C54" s="33" t="str">
        <f>IF(ISNA(VLOOKUP(A54,'Provider-EHR crosswalk'!A:B,2,FALSE)),"No EHR Specified",VLOOKUP(A54,'Provider-EHR crosswalk'!A:B,2,FALSE))</f>
        <v>No EHR Specified</v>
      </c>
    </row>
    <row r="55" spans="1:3" x14ac:dyDescent="0.25">
      <c r="A55" t="s">
        <v>773</v>
      </c>
      <c r="C55" s="33" t="str">
        <f>IF(ISNA(VLOOKUP(A55,'Provider-EHR crosswalk'!A:B,2,FALSE)),"No EHR Specified",VLOOKUP(A55,'Provider-EHR crosswalk'!A:B,2,FALSE))</f>
        <v>No EHR Specified</v>
      </c>
    </row>
    <row r="56" spans="1:3" x14ac:dyDescent="0.25">
      <c r="A56" t="s">
        <v>844</v>
      </c>
      <c r="C56" s="33" t="str">
        <f>IF(ISNA(VLOOKUP(A56,'Provider-EHR crosswalk'!A:B,2,FALSE)),"No EHR Specified",VLOOKUP(A56,'Provider-EHR crosswalk'!A:B,2,FALSE))</f>
        <v>No EHR Specified</v>
      </c>
    </row>
    <row r="57" spans="1:3" x14ac:dyDescent="0.25">
      <c r="A57" t="s">
        <v>944</v>
      </c>
      <c r="C57" s="33" t="str">
        <f>IF(ISNA(VLOOKUP(A57,'Provider-EHR crosswalk'!A:B,2,FALSE)),"No EHR Specified",VLOOKUP(A57,'Provider-EHR crosswalk'!A:B,2,FALSE))</f>
        <v>No EHR Specified</v>
      </c>
    </row>
    <row r="58" spans="1:3" x14ac:dyDescent="0.25">
      <c r="A58" t="s">
        <v>971</v>
      </c>
      <c r="C58" s="33" t="str">
        <f>IF(ISNA(VLOOKUP(A58,'Provider-EHR crosswalk'!A:B,2,FALSE)),"No EHR Specified",VLOOKUP(A58,'Provider-EHR crosswalk'!A:B,2,FALSE))</f>
        <v>Azalea Health EHR</v>
      </c>
    </row>
    <row r="59" spans="1:3" x14ac:dyDescent="0.25">
      <c r="A59" t="s">
        <v>881</v>
      </c>
      <c r="C59" s="33" t="str">
        <f>IF(ISNA(VLOOKUP(A59,'Provider-EHR crosswalk'!A:B,2,FALSE)),"No EHR Specified",VLOOKUP(A59,'Provider-EHR crosswalk'!A:B,2,FALSE))</f>
        <v>Azalea Health EHR</v>
      </c>
    </row>
    <row r="60" spans="1:3" x14ac:dyDescent="0.25">
      <c r="A60" t="s">
        <v>853</v>
      </c>
      <c r="C60" s="33" t="str">
        <f>IF(ISNA(VLOOKUP(A60,'Provider-EHR crosswalk'!A:B,2,FALSE)),"No EHR Specified",VLOOKUP(A60,'Provider-EHR crosswalk'!A:B,2,FALSE))</f>
        <v>Azalea Health EHR</v>
      </c>
    </row>
    <row r="61" spans="1:3" x14ac:dyDescent="0.25">
      <c r="A61" t="s">
        <v>943</v>
      </c>
      <c r="C61" s="33" t="str">
        <f>IF(ISNA(VLOOKUP(A61,'Provider-EHR crosswalk'!A:B,2,FALSE)),"No EHR Specified",VLOOKUP(A61,'Provider-EHR crosswalk'!A:B,2,FALSE))</f>
        <v>No EHR Specified</v>
      </c>
    </row>
    <row r="62" spans="1:3" x14ac:dyDescent="0.25">
      <c r="A62" t="s">
        <v>995</v>
      </c>
      <c r="C62" s="33" t="str">
        <f>IF(ISNA(VLOOKUP(A62,'Provider-EHR crosswalk'!A:B,2,FALSE)),"No EHR Specified",VLOOKUP(A62,'Provider-EHR crosswalk'!A:B,2,FALSE))</f>
        <v>No EHR Specified</v>
      </c>
    </row>
    <row r="63" spans="1:3" x14ac:dyDescent="0.25">
      <c r="A63" t="s">
        <v>734</v>
      </c>
      <c r="C63" s="33" t="str">
        <f>IF(ISNA(VLOOKUP(A63,'Provider-EHR crosswalk'!A:B,2,FALSE)),"No EHR Specified",VLOOKUP(A63,'Provider-EHR crosswalk'!A:B,2,FALSE))</f>
        <v>No EHR Specified</v>
      </c>
    </row>
    <row r="64" spans="1:3" x14ac:dyDescent="0.25">
      <c r="A64" t="s">
        <v>788</v>
      </c>
      <c r="C64" s="33" t="str">
        <f>IF(ISNA(VLOOKUP(A64,'Provider-EHR crosswalk'!A:B,2,FALSE)),"No EHR Specified",VLOOKUP(A64,'Provider-EHR crosswalk'!A:B,2,FALSE))</f>
        <v>Azalea Health EHR</v>
      </c>
    </row>
    <row r="65" spans="1:3" x14ac:dyDescent="0.25">
      <c r="A65" t="s">
        <v>865</v>
      </c>
      <c r="C65" s="33" t="str">
        <f>IF(ISNA(VLOOKUP(A65,'Provider-EHR crosswalk'!A:B,2,FALSE)),"No EHR Specified",VLOOKUP(A65,'Provider-EHR crosswalk'!A:B,2,FALSE))</f>
        <v>No EHR Specified</v>
      </c>
    </row>
    <row r="66" spans="1:3" x14ac:dyDescent="0.25">
      <c r="A66" t="s">
        <v>873</v>
      </c>
      <c r="C66" s="33" t="str">
        <f>IF(ISNA(VLOOKUP(A66,'Provider-EHR crosswalk'!A:B,2,FALSE)),"No EHR Specified",VLOOKUP(A66,'Provider-EHR crosswalk'!A:B,2,FALSE))</f>
        <v>Azalea Health EHR</v>
      </c>
    </row>
    <row r="67" spans="1:3" x14ac:dyDescent="0.25">
      <c r="A67" t="s">
        <v>959</v>
      </c>
      <c r="C67" s="33" t="str">
        <f>IF(ISNA(VLOOKUP(A67,'Provider-EHR crosswalk'!A:B,2,FALSE)),"No EHR Specified",VLOOKUP(A67,'Provider-EHR crosswalk'!A:B,2,FALSE))</f>
        <v>No EHR Specified</v>
      </c>
    </row>
    <row r="68" spans="1:3" x14ac:dyDescent="0.25">
      <c r="A68" t="s">
        <v>750</v>
      </c>
      <c r="C68" s="33" t="str">
        <f>IF(ISNA(VLOOKUP(A68,'Provider-EHR crosswalk'!A:B,2,FALSE)),"No EHR Specified",VLOOKUP(A68,'Provider-EHR crosswalk'!A:B,2,FALSE))</f>
        <v>No EHR Specified</v>
      </c>
    </row>
    <row r="69" spans="1:3" x14ac:dyDescent="0.25">
      <c r="A69" t="s">
        <v>762</v>
      </c>
      <c r="C69" s="33" t="str">
        <f>IF(ISNA(VLOOKUP(A69,'Provider-EHR crosswalk'!A:B,2,FALSE)),"No EHR Specified",VLOOKUP(A69,'Provider-EHR crosswalk'!A:B,2,FALSE))</f>
        <v>Azalea Health EHR</v>
      </c>
    </row>
    <row r="70" spans="1:3" x14ac:dyDescent="0.25">
      <c r="A70" t="s">
        <v>856</v>
      </c>
      <c r="C70" s="33" t="str">
        <f>IF(ISNA(VLOOKUP(A70,'Provider-EHR crosswalk'!A:B,2,FALSE)),"No EHR Specified",VLOOKUP(A70,'Provider-EHR crosswalk'!A:B,2,FALSE))</f>
        <v>Azalea Health EHR</v>
      </c>
    </row>
    <row r="71" spans="1:3" x14ac:dyDescent="0.25">
      <c r="A71" t="s">
        <v>895</v>
      </c>
      <c r="C71" s="33" t="str">
        <f>IF(ISNA(VLOOKUP(A71,'Provider-EHR crosswalk'!A:B,2,FALSE)),"No EHR Specified",VLOOKUP(A71,'Provider-EHR crosswalk'!A:B,2,FALSE))</f>
        <v>No EHR Specified</v>
      </c>
    </row>
    <row r="72" spans="1:3" x14ac:dyDescent="0.25">
      <c r="A72" t="s">
        <v>715</v>
      </c>
      <c r="C72" s="33" t="str">
        <f>IF(ISNA(VLOOKUP(A72,'Provider-EHR crosswalk'!A:B,2,FALSE)),"No EHR Specified",VLOOKUP(A72,'Provider-EHR crosswalk'!A:B,2,FALSE))</f>
        <v>Azalea Health EHR</v>
      </c>
    </row>
    <row r="73" spans="1:3" x14ac:dyDescent="0.25">
      <c r="A73" t="s">
        <v>825</v>
      </c>
      <c r="C73" s="33" t="str">
        <f>IF(ISNA(VLOOKUP(A73,'Provider-EHR crosswalk'!A:B,2,FALSE)),"No EHR Specified",VLOOKUP(A73,'Provider-EHR crosswalk'!A:B,2,FALSE))</f>
        <v>No EHR Specified</v>
      </c>
    </row>
    <row r="74" spans="1:3" x14ac:dyDescent="0.25">
      <c r="A74" t="s">
        <v>990</v>
      </c>
      <c r="C74" s="33" t="str">
        <f>IF(ISNA(VLOOKUP(A74,'Provider-EHR crosswalk'!A:B,2,FALSE)),"No EHR Specified",VLOOKUP(A74,'Provider-EHR crosswalk'!A:B,2,FALSE))</f>
        <v>Azalea Health EHR</v>
      </c>
    </row>
    <row r="75" spans="1:3" x14ac:dyDescent="0.25">
      <c r="A75" t="s">
        <v>857</v>
      </c>
      <c r="C75" s="33" t="str">
        <f>IF(ISNA(VLOOKUP(A75,'Provider-EHR crosswalk'!A:B,2,FALSE)),"No EHR Specified",VLOOKUP(A75,'Provider-EHR crosswalk'!A:B,2,FALSE))</f>
        <v>No EHR Specified</v>
      </c>
    </row>
    <row r="76" spans="1:3" x14ac:dyDescent="0.25">
      <c r="A76" t="s">
        <v>942</v>
      </c>
      <c r="C76" s="33" t="str">
        <f>IF(ISNA(VLOOKUP(A76,'Provider-EHR crosswalk'!A:B,2,FALSE)),"No EHR Specified",VLOOKUP(A76,'Provider-EHR crosswalk'!A:B,2,FALSE))</f>
        <v>Azalea Health EHR</v>
      </c>
    </row>
    <row r="77" spans="1:3" x14ac:dyDescent="0.25">
      <c r="A77" t="s">
        <v>719</v>
      </c>
      <c r="C77" s="33" t="str">
        <f>IF(ISNA(VLOOKUP(A77,'Provider-EHR crosswalk'!A:B,2,FALSE)),"No EHR Specified",VLOOKUP(A77,'Provider-EHR crosswalk'!A:B,2,FALSE))</f>
        <v>No EHR Specified</v>
      </c>
    </row>
    <row r="78" spans="1:3" x14ac:dyDescent="0.25">
      <c r="A78" t="s">
        <v>731</v>
      </c>
      <c r="C78" s="33" t="str">
        <f>IF(ISNA(VLOOKUP(A78,'Provider-EHR crosswalk'!A:B,2,FALSE)),"No EHR Specified",VLOOKUP(A78,'Provider-EHR crosswalk'!A:B,2,FALSE))</f>
        <v>Azalea Health EHR</v>
      </c>
    </row>
    <row r="79" spans="1:3" x14ac:dyDescent="0.25">
      <c r="A79" t="s">
        <v>763</v>
      </c>
      <c r="C79" s="33" t="str">
        <f>IF(ISNA(VLOOKUP(A79,'Provider-EHR crosswalk'!A:B,2,FALSE)),"No EHR Specified",VLOOKUP(A79,'Provider-EHR crosswalk'!A:B,2,FALSE))</f>
        <v>No EHR Specified</v>
      </c>
    </row>
    <row r="80" spans="1:3" x14ac:dyDescent="0.25">
      <c r="A80" t="s">
        <v>828</v>
      </c>
      <c r="C80" s="33" t="str">
        <f>IF(ISNA(VLOOKUP(A80,'Provider-EHR crosswalk'!A:B,2,FALSE)),"No EHR Specified",VLOOKUP(A80,'Provider-EHR crosswalk'!A:B,2,FALSE))</f>
        <v>No EHR Specified</v>
      </c>
    </row>
    <row r="81" spans="1:3" x14ac:dyDescent="0.25">
      <c r="A81" t="s">
        <v>868</v>
      </c>
      <c r="C81" s="33" t="str">
        <f>IF(ISNA(VLOOKUP(A81,'Provider-EHR crosswalk'!A:B,2,FALSE)),"No EHR Specified",VLOOKUP(A81,'Provider-EHR crosswalk'!A:B,2,FALSE))</f>
        <v>No EHR Specified</v>
      </c>
    </row>
    <row r="82" spans="1:3" x14ac:dyDescent="0.25">
      <c r="A82" t="s">
        <v>961</v>
      </c>
      <c r="C82" s="33" t="str">
        <f>IF(ISNA(VLOOKUP(A82,'Provider-EHR crosswalk'!A:B,2,FALSE)),"No EHR Specified",VLOOKUP(A82,'Provider-EHR crosswalk'!A:B,2,FALSE))</f>
        <v>No EHR Specified</v>
      </c>
    </row>
    <row r="83" spans="1:3" x14ac:dyDescent="0.25">
      <c r="A83" t="s">
        <v>973</v>
      </c>
      <c r="C83" s="33" t="str">
        <f>IF(ISNA(VLOOKUP(A83,'Provider-EHR crosswalk'!A:B,2,FALSE)),"No EHR Specified",VLOOKUP(A83,'Provider-EHR crosswalk'!A:B,2,FALSE))</f>
        <v>No EHR Specified</v>
      </c>
    </row>
    <row r="84" spans="1:3" x14ac:dyDescent="0.25">
      <c r="A84" t="s">
        <v>974</v>
      </c>
      <c r="C84" s="33" t="str">
        <f>IF(ISNA(VLOOKUP(A84,'Provider-EHR crosswalk'!A:B,2,FALSE)),"No EHR Specified",VLOOKUP(A84,'Provider-EHR crosswalk'!A:B,2,FALSE))</f>
        <v>No EHR Specified</v>
      </c>
    </row>
    <row r="85" spans="1:3" x14ac:dyDescent="0.25">
      <c r="A85" t="s">
        <v>718</v>
      </c>
      <c r="C85" s="33" t="str">
        <f>IF(ISNA(VLOOKUP(A85,'Provider-EHR crosswalk'!A:B,2,FALSE)),"No EHR Specified",VLOOKUP(A85,'Provider-EHR crosswalk'!A:B,2,FALSE))</f>
        <v>Azalea Health EHR</v>
      </c>
    </row>
    <row r="86" spans="1:3" x14ac:dyDescent="0.25">
      <c r="A86" t="s">
        <v>754</v>
      </c>
      <c r="C86" s="33" t="str">
        <f>IF(ISNA(VLOOKUP(A86,'Provider-EHR crosswalk'!A:B,2,FALSE)),"No EHR Specified",VLOOKUP(A86,'Provider-EHR crosswalk'!A:B,2,FALSE))</f>
        <v>No EHR Specified</v>
      </c>
    </row>
    <row r="87" spans="1:3" x14ac:dyDescent="0.25">
      <c r="A87" t="s">
        <v>892</v>
      </c>
      <c r="C87" s="33" t="str">
        <f>IF(ISNA(VLOOKUP(A87,'Provider-EHR crosswalk'!A:B,2,FALSE)),"No EHR Specified",VLOOKUP(A87,'Provider-EHR crosswalk'!A:B,2,FALSE))</f>
        <v>No EHR Specified</v>
      </c>
    </row>
    <row r="88" spans="1:3" x14ac:dyDescent="0.25">
      <c r="A88" t="s">
        <v>830</v>
      </c>
      <c r="C88" s="33" t="str">
        <f>IF(ISNA(VLOOKUP(A88,'Provider-EHR crosswalk'!A:B,2,FALSE)),"No EHR Specified",VLOOKUP(A88,'Provider-EHR crosswalk'!A:B,2,FALSE))</f>
        <v>No EHR Specified</v>
      </c>
    </row>
    <row r="89" spans="1:3" x14ac:dyDescent="0.25">
      <c r="A89" t="s">
        <v>724</v>
      </c>
      <c r="C89" s="33" t="str">
        <f>IF(ISNA(VLOOKUP(A89,'Provider-EHR crosswalk'!A:B,2,FALSE)),"No EHR Specified",VLOOKUP(A89,'Provider-EHR crosswalk'!A:B,2,FALSE))</f>
        <v>Azalea Health EHR</v>
      </c>
    </row>
    <row r="90" spans="1:3" x14ac:dyDescent="0.25">
      <c r="A90" t="s">
        <v>747</v>
      </c>
      <c r="C90" s="33" t="str">
        <f>IF(ISNA(VLOOKUP(A90,'Provider-EHR crosswalk'!A:B,2,FALSE)),"No EHR Specified",VLOOKUP(A90,'Provider-EHR crosswalk'!A:B,2,FALSE))</f>
        <v>Azalea Health EHR</v>
      </c>
    </row>
    <row r="91" spans="1:3" x14ac:dyDescent="0.25">
      <c r="A91" t="s">
        <v>783</v>
      </c>
      <c r="C91" s="33" t="str">
        <f>IF(ISNA(VLOOKUP(A91,'Provider-EHR crosswalk'!A:B,2,FALSE)),"No EHR Specified",VLOOKUP(A91,'Provider-EHR crosswalk'!A:B,2,FALSE))</f>
        <v>Azalea Health EHR</v>
      </c>
    </row>
    <row r="92" spans="1:3" x14ac:dyDescent="0.25">
      <c r="A92" t="s">
        <v>815</v>
      </c>
      <c r="C92" s="33" t="str">
        <f>IF(ISNA(VLOOKUP(A92,'Provider-EHR crosswalk'!A:B,2,FALSE)),"No EHR Specified",VLOOKUP(A92,'Provider-EHR crosswalk'!A:B,2,FALSE))</f>
        <v>No EHR Specified</v>
      </c>
    </row>
    <row r="93" spans="1:3" x14ac:dyDescent="0.25">
      <c r="A93" t="s">
        <v>907</v>
      </c>
      <c r="C93" s="33" t="str">
        <f>IF(ISNA(VLOOKUP(A93,'Provider-EHR crosswalk'!A:B,2,FALSE)),"No EHR Specified",VLOOKUP(A93,'Provider-EHR crosswalk'!A:B,2,FALSE))</f>
        <v>No EHR Specified</v>
      </c>
    </row>
    <row r="94" spans="1:3" x14ac:dyDescent="0.25">
      <c r="A94" t="s">
        <v>716</v>
      </c>
      <c r="C94" s="33" t="str">
        <f>IF(ISNA(VLOOKUP(A94,'Provider-EHR crosswalk'!A:B,2,FALSE)),"No EHR Specified",VLOOKUP(A94,'Provider-EHR crosswalk'!A:B,2,FALSE))</f>
        <v>Azalea Health EHR</v>
      </c>
    </row>
    <row r="95" spans="1:3" x14ac:dyDescent="0.25">
      <c r="A95" t="s">
        <v>752</v>
      </c>
      <c r="C95" s="33" t="str">
        <f>IF(ISNA(VLOOKUP(A95,'Provider-EHR crosswalk'!A:B,2,FALSE)),"No EHR Specified",VLOOKUP(A95,'Provider-EHR crosswalk'!A:B,2,FALSE))</f>
        <v>No EHR Specified</v>
      </c>
    </row>
    <row r="96" spans="1:3" x14ac:dyDescent="0.25">
      <c r="A96" t="s">
        <v>760</v>
      </c>
      <c r="C96" s="33" t="str">
        <f>IF(ISNA(VLOOKUP(A96,'Provider-EHR crosswalk'!A:B,2,FALSE)),"No EHR Specified",VLOOKUP(A96,'Provider-EHR crosswalk'!A:B,2,FALSE))</f>
        <v>Azalea Health EHR</v>
      </c>
    </row>
    <row r="97" spans="1:3" x14ac:dyDescent="0.25">
      <c r="A97" t="s">
        <v>777</v>
      </c>
      <c r="C97" s="33" t="str">
        <f>IF(ISNA(VLOOKUP(A97,'Provider-EHR crosswalk'!A:B,2,FALSE)),"No EHR Specified",VLOOKUP(A97,'Provider-EHR crosswalk'!A:B,2,FALSE))</f>
        <v>No EHR Specified</v>
      </c>
    </row>
    <row r="98" spans="1:3" x14ac:dyDescent="0.25">
      <c r="A98" t="s">
        <v>838</v>
      </c>
      <c r="C98" s="33" t="str">
        <f>IF(ISNA(VLOOKUP(A98,'Provider-EHR crosswalk'!A:B,2,FALSE)),"No EHR Specified",VLOOKUP(A98,'Provider-EHR crosswalk'!A:B,2,FALSE))</f>
        <v>No EHR Specified</v>
      </c>
    </row>
    <row r="99" spans="1:3" x14ac:dyDescent="0.25">
      <c r="A99" t="s">
        <v>947</v>
      </c>
      <c r="C99" s="33" t="str">
        <f>IF(ISNA(VLOOKUP(A99,'Provider-EHR crosswalk'!A:B,2,FALSE)),"No EHR Specified",VLOOKUP(A99,'Provider-EHR crosswalk'!A:B,2,FALSE))</f>
        <v>Azalea Health EHR</v>
      </c>
    </row>
    <row r="100" spans="1:3" x14ac:dyDescent="0.25">
      <c r="A100" t="s">
        <v>877</v>
      </c>
      <c r="C100" s="33" t="str">
        <f>IF(ISNA(VLOOKUP(A100,'Provider-EHR crosswalk'!A:B,2,FALSE)),"No EHR Specified",VLOOKUP(A100,'Provider-EHR crosswalk'!A:B,2,FALSE))</f>
        <v>No EHR Specified</v>
      </c>
    </row>
    <row r="101" spans="1:3" x14ac:dyDescent="0.25">
      <c r="A101" t="s">
        <v>893</v>
      </c>
      <c r="C101" s="33" t="str">
        <f>IF(ISNA(VLOOKUP(A101,'Provider-EHR crosswalk'!A:B,2,FALSE)),"No EHR Specified",VLOOKUP(A101,'Provider-EHR crosswalk'!A:B,2,FALSE))</f>
        <v>No EHR Specified</v>
      </c>
    </row>
    <row r="102" spans="1:3" x14ac:dyDescent="0.25">
      <c r="A102" t="s">
        <v>969</v>
      </c>
      <c r="C102" s="33" t="str">
        <f>IF(ISNA(VLOOKUP(A102,'Provider-EHR crosswalk'!A:B,2,FALSE)),"No EHR Specified",VLOOKUP(A102,'Provider-EHR crosswalk'!A:B,2,FALSE))</f>
        <v>No EHR Specified</v>
      </c>
    </row>
    <row r="103" spans="1:3" x14ac:dyDescent="0.25">
      <c r="A103" t="s">
        <v>717</v>
      </c>
      <c r="C103" s="33" t="str">
        <f>IF(ISNA(VLOOKUP(A103,'Provider-EHR crosswalk'!A:B,2,FALSE)),"No EHR Specified",VLOOKUP(A103,'Provider-EHR crosswalk'!A:B,2,FALSE))</f>
        <v>No EHR Specified</v>
      </c>
    </row>
    <row r="104" spans="1:3" x14ac:dyDescent="0.25">
      <c r="A104" t="s">
        <v>726</v>
      </c>
      <c r="C104" s="33" t="str">
        <f>IF(ISNA(VLOOKUP(A104,'Provider-EHR crosswalk'!A:B,2,FALSE)),"No EHR Specified",VLOOKUP(A104,'Provider-EHR crosswalk'!A:B,2,FALSE))</f>
        <v>Azalea Health EHR</v>
      </c>
    </row>
    <row r="105" spans="1:3" x14ac:dyDescent="0.25">
      <c r="A105" t="s">
        <v>835</v>
      </c>
      <c r="C105" s="33" t="str">
        <f>IF(ISNA(VLOOKUP(A105,'Provider-EHR crosswalk'!A:B,2,FALSE)),"No EHR Specified",VLOOKUP(A105,'Provider-EHR crosswalk'!A:B,2,FALSE))</f>
        <v>No EHR Specified</v>
      </c>
    </row>
    <row r="106" spans="1:3" x14ac:dyDescent="0.25">
      <c r="A106" t="s">
        <v>804</v>
      </c>
      <c r="C106" s="33" t="str">
        <f>IF(ISNA(VLOOKUP(A106,'Provider-EHR crosswalk'!A:B,2,FALSE)),"No EHR Specified",VLOOKUP(A106,'Provider-EHR crosswalk'!A:B,2,FALSE))</f>
        <v>No EHR Specified</v>
      </c>
    </row>
    <row r="107" spans="1:3" x14ac:dyDescent="0.25">
      <c r="A107" t="s">
        <v>957</v>
      </c>
      <c r="C107" s="33" t="str">
        <f>IF(ISNA(VLOOKUP(A107,'Provider-EHR crosswalk'!A:B,2,FALSE)),"No EHR Specified",VLOOKUP(A107,'Provider-EHR crosswalk'!A:B,2,FALSE))</f>
        <v>Azalea Health EHR</v>
      </c>
    </row>
    <row r="108" spans="1:3" x14ac:dyDescent="0.25">
      <c r="A108" t="s">
        <v>820</v>
      </c>
      <c r="C108" s="33" t="str">
        <f>IF(ISNA(VLOOKUP(A108,'Provider-EHR crosswalk'!A:B,2,FALSE)),"No EHR Specified",VLOOKUP(A108,'Provider-EHR crosswalk'!A:B,2,FALSE))</f>
        <v>No EHR Specified</v>
      </c>
    </row>
    <row r="109" spans="1:3" x14ac:dyDescent="0.25">
      <c r="A109" t="s">
        <v>823</v>
      </c>
      <c r="C109" s="33" t="str">
        <f>IF(ISNA(VLOOKUP(A109,'Provider-EHR crosswalk'!A:B,2,FALSE)),"No EHR Specified",VLOOKUP(A109,'Provider-EHR crosswalk'!A:B,2,FALSE))</f>
        <v>No EHR Specified</v>
      </c>
    </row>
    <row r="110" spans="1:3" x14ac:dyDescent="0.25">
      <c r="A110" t="s">
        <v>922</v>
      </c>
      <c r="C110" s="33" t="str">
        <f>IF(ISNA(VLOOKUP(A110,'Provider-EHR crosswalk'!A:B,2,FALSE)),"No EHR Specified",VLOOKUP(A110,'Provider-EHR crosswalk'!A:B,2,FALSE))</f>
        <v>No EHR Specified</v>
      </c>
    </row>
    <row r="111" spans="1:3" x14ac:dyDescent="0.25">
      <c r="A111" t="s">
        <v>729</v>
      </c>
      <c r="C111" s="33" t="str">
        <f>IF(ISNA(VLOOKUP(A111,'Provider-EHR crosswalk'!A:B,2,FALSE)),"No EHR Specified",VLOOKUP(A111,'Provider-EHR crosswalk'!A:B,2,FALSE))</f>
        <v>Azalea Health EHR</v>
      </c>
    </row>
    <row r="112" spans="1:3" x14ac:dyDescent="0.25">
      <c r="A112" t="s">
        <v>934</v>
      </c>
      <c r="C112" s="33" t="str">
        <f>IF(ISNA(VLOOKUP(A112,'Provider-EHR crosswalk'!A:B,2,FALSE)),"No EHR Specified",VLOOKUP(A112,'Provider-EHR crosswalk'!A:B,2,FALSE))</f>
        <v>Azalea Health EHR</v>
      </c>
    </row>
    <row r="113" spans="1:3" x14ac:dyDescent="0.25">
      <c r="A113" t="s">
        <v>986</v>
      </c>
      <c r="C113" s="33" t="str">
        <f>IF(ISNA(VLOOKUP(A113,'Provider-EHR crosswalk'!A:B,2,FALSE)),"No EHR Specified",VLOOKUP(A113,'Provider-EHR crosswalk'!A:B,2,FALSE))</f>
        <v>No EHR Specified</v>
      </c>
    </row>
    <row r="114" spans="1:3" x14ac:dyDescent="0.25">
      <c r="A114" t="s">
        <v>876</v>
      </c>
      <c r="C114" s="33" t="str">
        <f>IF(ISNA(VLOOKUP(A114,'Provider-EHR crosswalk'!A:B,2,FALSE)),"No EHR Specified",VLOOKUP(A114,'Provider-EHR crosswalk'!A:B,2,FALSE))</f>
        <v>No EHR Specified</v>
      </c>
    </row>
    <row r="115" spans="1:3" x14ac:dyDescent="0.25">
      <c r="A115" t="s">
        <v>798</v>
      </c>
      <c r="C115" s="33" t="str">
        <f>IF(ISNA(VLOOKUP(A115,'Provider-EHR crosswalk'!A:B,2,FALSE)),"No EHR Specified",VLOOKUP(A115,'Provider-EHR crosswalk'!A:B,2,FALSE))</f>
        <v>Azalea Health EHR</v>
      </c>
    </row>
    <row r="116" spans="1:3" x14ac:dyDescent="0.25">
      <c r="A116" t="s">
        <v>886</v>
      </c>
      <c r="C116" s="33" t="str">
        <f>IF(ISNA(VLOOKUP(A116,'Provider-EHR crosswalk'!A:B,2,FALSE)),"No EHR Specified",VLOOKUP(A116,'Provider-EHR crosswalk'!A:B,2,FALSE))</f>
        <v>No EHR Specified</v>
      </c>
    </row>
    <row r="117" spans="1:3" x14ac:dyDescent="0.25">
      <c r="A117" t="s">
        <v>967</v>
      </c>
      <c r="C117" s="33" t="str">
        <f>IF(ISNA(VLOOKUP(A117,'Provider-EHR crosswalk'!A:B,2,FALSE)),"No EHR Specified",VLOOKUP(A117,'Provider-EHR crosswalk'!A:B,2,FALSE))</f>
        <v>No EHR Specified</v>
      </c>
    </row>
    <row r="118" spans="1:3" x14ac:dyDescent="0.25">
      <c r="A118" t="s">
        <v>903</v>
      </c>
      <c r="C118" s="33" t="str">
        <f>IF(ISNA(VLOOKUP(A118,'Provider-EHR crosswalk'!A:B,2,FALSE)),"No EHR Specified",VLOOKUP(A118,'Provider-EHR crosswalk'!A:B,2,FALSE))</f>
        <v>No EHR Specified</v>
      </c>
    </row>
    <row r="119" spans="1:3" x14ac:dyDescent="0.25">
      <c r="A119" t="s">
        <v>926</v>
      </c>
      <c r="C119" s="33" t="str">
        <f>IF(ISNA(VLOOKUP(A119,'Provider-EHR crosswalk'!A:B,2,FALSE)),"No EHR Specified",VLOOKUP(A119,'Provider-EHR crosswalk'!A:B,2,FALSE))</f>
        <v>Azalea Health EHR</v>
      </c>
    </row>
    <row r="120" spans="1:3" x14ac:dyDescent="0.25">
      <c r="A120" t="s">
        <v>966</v>
      </c>
      <c r="C120" s="33" t="str">
        <f>IF(ISNA(VLOOKUP(A120,'Provider-EHR crosswalk'!A:B,2,FALSE)),"No EHR Specified",VLOOKUP(A120,'Provider-EHR crosswalk'!A:B,2,FALSE))</f>
        <v>Azalea Health EHR</v>
      </c>
    </row>
    <row r="121" spans="1:3" x14ac:dyDescent="0.25">
      <c r="A121" t="s">
        <v>745</v>
      </c>
      <c r="C121" s="33" t="str">
        <f>IF(ISNA(VLOOKUP(A121,'Provider-EHR crosswalk'!A:B,2,FALSE)),"No EHR Specified",VLOOKUP(A121,'Provider-EHR crosswalk'!A:B,2,FALSE))</f>
        <v>Azalea Health EHR</v>
      </c>
    </row>
    <row r="122" spans="1:3" x14ac:dyDescent="0.25">
      <c r="A122" t="s">
        <v>885</v>
      </c>
      <c r="C122" s="33" t="str">
        <f>IF(ISNA(VLOOKUP(A122,'Provider-EHR crosswalk'!A:B,2,FALSE)),"No EHR Specified",VLOOKUP(A122,'Provider-EHR crosswalk'!A:B,2,FALSE))</f>
        <v>No EHR Specified</v>
      </c>
    </row>
    <row r="123" spans="1:3" x14ac:dyDescent="0.25">
      <c r="A123" t="s">
        <v>911</v>
      </c>
      <c r="C123" s="33" t="str">
        <f>IF(ISNA(VLOOKUP(A123,'Provider-EHR crosswalk'!A:B,2,FALSE)),"No EHR Specified",VLOOKUP(A123,'Provider-EHR crosswalk'!A:B,2,FALSE))</f>
        <v>Azalea Health EHR</v>
      </c>
    </row>
    <row r="124" spans="1:3" x14ac:dyDescent="0.25">
      <c r="A124" t="s">
        <v>930</v>
      </c>
      <c r="C124" s="33" t="str">
        <f>IF(ISNA(VLOOKUP(A124,'Provider-EHR crosswalk'!A:B,2,FALSE)),"No EHR Specified",VLOOKUP(A124,'Provider-EHR crosswalk'!A:B,2,FALSE))</f>
        <v>No EHR Specified</v>
      </c>
    </row>
    <row r="125" spans="1:3" x14ac:dyDescent="0.25">
      <c r="A125" t="s">
        <v>932</v>
      </c>
      <c r="C125" s="33" t="str">
        <f>IF(ISNA(VLOOKUP(A125,'Provider-EHR crosswalk'!A:B,2,FALSE)),"No EHR Specified",VLOOKUP(A125,'Provider-EHR crosswalk'!A:B,2,FALSE))</f>
        <v>No EHR Specified</v>
      </c>
    </row>
    <row r="126" spans="1:3" x14ac:dyDescent="0.25">
      <c r="A126" t="s">
        <v>992</v>
      </c>
      <c r="C126" s="33" t="str">
        <f>IF(ISNA(VLOOKUP(A126,'Provider-EHR crosswalk'!A:B,2,FALSE)),"No EHR Specified",VLOOKUP(A126,'Provider-EHR crosswalk'!A:B,2,FALSE))</f>
        <v>No EHR Specified</v>
      </c>
    </row>
    <row r="127" spans="1:3" x14ac:dyDescent="0.25">
      <c r="A127" t="s">
        <v>757</v>
      </c>
      <c r="C127" s="33" t="str">
        <f>IF(ISNA(VLOOKUP(A127,'Provider-EHR crosswalk'!A:B,2,FALSE)),"No EHR Specified",VLOOKUP(A127,'Provider-EHR crosswalk'!A:B,2,FALSE))</f>
        <v>Azalea Health EHR</v>
      </c>
    </row>
    <row r="128" spans="1:3" x14ac:dyDescent="0.25">
      <c r="A128" t="s">
        <v>797</v>
      </c>
      <c r="C128" s="33" t="str">
        <f>IF(ISNA(VLOOKUP(A128,'Provider-EHR crosswalk'!A:B,2,FALSE)),"No EHR Specified",VLOOKUP(A128,'Provider-EHR crosswalk'!A:B,2,FALSE))</f>
        <v>Azalea Health EHR</v>
      </c>
    </row>
    <row r="129" spans="1:3" x14ac:dyDescent="0.25">
      <c r="A129" t="s">
        <v>887</v>
      </c>
      <c r="C129" s="33" t="str">
        <f>IF(ISNA(VLOOKUP(A129,'Provider-EHR crosswalk'!A:B,2,FALSE)),"No EHR Specified",VLOOKUP(A129,'Provider-EHR crosswalk'!A:B,2,FALSE))</f>
        <v>No EHR Specified</v>
      </c>
    </row>
    <row r="130" spans="1:3" x14ac:dyDescent="0.25">
      <c r="A130" t="s">
        <v>954</v>
      </c>
      <c r="C130" s="33" t="str">
        <f>IF(ISNA(VLOOKUP(A130,'Provider-EHR crosswalk'!A:B,2,FALSE)),"No EHR Specified",VLOOKUP(A130,'Provider-EHR crosswalk'!A:B,2,FALSE))</f>
        <v>No EHR Specified</v>
      </c>
    </row>
    <row r="131" spans="1:3" x14ac:dyDescent="0.25">
      <c r="A131" t="s">
        <v>743</v>
      </c>
      <c r="C131" s="33" t="str">
        <f>IF(ISNA(VLOOKUP(A131,'Provider-EHR crosswalk'!A:B,2,FALSE)),"No EHR Specified",VLOOKUP(A131,'Provider-EHR crosswalk'!A:B,2,FALSE))</f>
        <v>Azalea Health EHR</v>
      </c>
    </row>
    <row r="132" spans="1:3" x14ac:dyDescent="0.25">
      <c r="A132" t="s">
        <v>832</v>
      </c>
      <c r="C132" s="33" t="str">
        <f>IF(ISNA(VLOOKUP(A132,'Provider-EHR crosswalk'!A:B,2,FALSE)),"No EHR Specified",VLOOKUP(A132,'Provider-EHR crosswalk'!A:B,2,FALSE))</f>
        <v>No EHR Specified</v>
      </c>
    </row>
    <row r="133" spans="1:3" x14ac:dyDescent="0.25">
      <c r="A133" t="s">
        <v>765</v>
      </c>
      <c r="C133" s="33" t="str">
        <f>IF(ISNA(VLOOKUP(A133,'Provider-EHR crosswalk'!A:B,2,FALSE)),"No EHR Specified",VLOOKUP(A133,'Provider-EHR crosswalk'!A:B,2,FALSE))</f>
        <v>Azalea Health EHR</v>
      </c>
    </row>
    <row r="134" spans="1:3" x14ac:dyDescent="0.25">
      <c r="A134" t="s">
        <v>862</v>
      </c>
      <c r="C134" s="33" t="str">
        <f>IF(ISNA(VLOOKUP(A134,'Provider-EHR crosswalk'!A:B,2,FALSE)),"No EHR Specified",VLOOKUP(A134,'Provider-EHR crosswalk'!A:B,2,FALSE))</f>
        <v>No EHR Specified</v>
      </c>
    </row>
    <row r="135" spans="1:3" x14ac:dyDescent="0.25">
      <c r="A135" t="s">
        <v>874</v>
      </c>
      <c r="C135" s="33" t="str">
        <f>IF(ISNA(VLOOKUP(A135,'Provider-EHR crosswalk'!A:B,2,FALSE)),"No EHR Specified",VLOOKUP(A135,'Provider-EHR crosswalk'!A:B,2,FALSE))</f>
        <v>Azalea Health EHR</v>
      </c>
    </row>
    <row r="136" spans="1:3" x14ac:dyDescent="0.25">
      <c r="A136" t="s">
        <v>900</v>
      </c>
      <c r="C136" s="33" t="str">
        <f>IF(ISNA(VLOOKUP(A136,'Provider-EHR crosswalk'!A:B,2,FALSE)),"No EHR Specified",VLOOKUP(A136,'Provider-EHR crosswalk'!A:B,2,FALSE))</f>
        <v>Azalea Health EHR</v>
      </c>
    </row>
    <row r="137" spans="1:3" x14ac:dyDescent="0.25">
      <c r="A137" t="s">
        <v>912</v>
      </c>
      <c r="C137" s="33" t="str">
        <f>IF(ISNA(VLOOKUP(A137,'Provider-EHR crosswalk'!A:B,2,FALSE)),"No EHR Specified",VLOOKUP(A137,'Provider-EHR crosswalk'!A:B,2,FALSE))</f>
        <v>No EHR Specified</v>
      </c>
    </row>
    <row r="138" spans="1:3" x14ac:dyDescent="0.25">
      <c r="A138" t="s">
        <v>949</v>
      </c>
      <c r="C138" s="33" t="str">
        <f>IF(ISNA(VLOOKUP(A138,'Provider-EHR crosswalk'!A:B,2,FALSE)),"No EHR Specified",VLOOKUP(A138,'Provider-EHR crosswalk'!A:B,2,FALSE))</f>
        <v>No EHR Specified</v>
      </c>
    </row>
    <row r="139" spans="1:3" x14ac:dyDescent="0.25">
      <c r="A139" t="s">
        <v>898</v>
      </c>
      <c r="C139" s="33" t="str">
        <f>IF(ISNA(VLOOKUP(A139,'Provider-EHR crosswalk'!A:B,2,FALSE)),"No EHR Specified",VLOOKUP(A139,'Provider-EHR crosswalk'!A:B,2,FALSE))</f>
        <v>Azalea Health EHR</v>
      </c>
    </row>
    <row r="140" spans="1:3" x14ac:dyDescent="0.25">
      <c r="A140" t="s">
        <v>776</v>
      </c>
      <c r="C140" s="33" t="str">
        <f>IF(ISNA(VLOOKUP(A140,'Provider-EHR crosswalk'!A:B,2,FALSE)),"No EHR Specified",VLOOKUP(A140,'Provider-EHR crosswalk'!A:B,2,FALSE))</f>
        <v>No EHR Specified</v>
      </c>
    </row>
    <row r="141" spans="1:3" x14ac:dyDescent="0.25">
      <c r="A141" t="s">
        <v>814</v>
      </c>
      <c r="C141" s="33" t="str">
        <f>IF(ISNA(VLOOKUP(A141,'Provider-EHR crosswalk'!A:B,2,FALSE)),"No EHR Specified",VLOOKUP(A141,'Provider-EHR crosswalk'!A:B,2,FALSE))</f>
        <v>Azalea Health EHR</v>
      </c>
    </row>
    <row r="142" spans="1:3" x14ac:dyDescent="0.25">
      <c r="A142" t="s">
        <v>890</v>
      </c>
      <c r="C142" s="33" t="str">
        <f>IF(ISNA(VLOOKUP(A142,'Provider-EHR crosswalk'!A:B,2,FALSE)),"No EHR Specified",VLOOKUP(A142,'Provider-EHR crosswalk'!A:B,2,FALSE))</f>
        <v>No EHR Specified</v>
      </c>
    </row>
    <row r="143" spans="1:3" x14ac:dyDescent="0.25">
      <c r="A143" t="s">
        <v>787</v>
      </c>
      <c r="C143" s="33" t="str">
        <f>IF(ISNA(VLOOKUP(A143,'Provider-EHR crosswalk'!A:B,2,FALSE)),"No EHR Specified",VLOOKUP(A143,'Provider-EHR crosswalk'!A:B,2,FALSE))</f>
        <v>No EHR Specified</v>
      </c>
    </row>
    <row r="144" spans="1:3" x14ac:dyDescent="0.25">
      <c r="A144" t="s">
        <v>864</v>
      </c>
      <c r="C144" s="33" t="str">
        <f>IF(ISNA(VLOOKUP(A144,'Provider-EHR crosswalk'!A:B,2,FALSE)),"No EHR Specified",VLOOKUP(A144,'Provider-EHR crosswalk'!A:B,2,FALSE))</f>
        <v>Azalea Health EHR</v>
      </c>
    </row>
    <row r="145" spans="1:3" x14ac:dyDescent="0.25">
      <c r="A145" t="s">
        <v>869</v>
      </c>
      <c r="C145" s="33" t="str">
        <f>IF(ISNA(VLOOKUP(A145,'Provider-EHR crosswalk'!A:B,2,FALSE)),"No EHR Specified",VLOOKUP(A145,'Provider-EHR crosswalk'!A:B,2,FALSE))</f>
        <v>No EHR Specified</v>
      </c>
    </row>
    <row r="146" spans="1:3" x14ac:dyDescent="0.25">
      <c r="A146" t="s">
        <v>917</v>
      </c>
      <c r="C146" s="33" t="str">
        <f>IF(ISNA(VLOOKUP(A146,'Provider-EHR crosswalk'!A:B,2,FALSE)),"No EHR Specified",VLOOKUP(A146,'Provider-EHR crosswalk'!A:B,2,FALSE))</f>
        <v>Azalea Health EHR</v>
      </c>
    </row>
    <row r="147" spans="1:3" x14ac:dyDescent="0.25">
      <c r="A147" t="s">
        <v>720</v>
      </c>
      <c r="C147" s="33" t="str">
        <f>IF(ISNA(VLOOKUP(A147,'Provider-EHR crosswalk'!A:B,2,FALSE)),"No EHR Specified",VLOOKUP(A147,'Provider-EHR crosswalk'!A:B,2,FALSE))</f>
        <v>No EHR Specified</v>
      </c>
    </row>
    <row r="148" spans="1:3" x14ac:dyDescent="0.25">
      <c r="A148" t="s">
        <v>972</v>
      </c>
      <c r="C148" s="33" t="str">
        <f>IF(ISNA(VLOOKUP(A148,'Provider-EHR crosswalk'!A:B,2,FALSE)),"No EHR Specified",VLOOKUP(A148,'Provider-EHR crosswalk'!A:B,2,FALSE))</f>
        <v>No EHR Specified</v>
      </c>
    </row>
    <row r="149" spans="1:3" x14ac:dyDescent="0.25">
      <c r="A149" t="s">
        <v>774</v>
      </c>
      <c r="C149" s="33" t="str">
        <f>IF(ISNA(VLOOKUP(A149,'Provider-EHR crosswalk'!A:B,2,FALSE)),"No EHR Specified",VLOOKUP(A149,'Provider-EHR crosswalk'!A:B,2,FALSE))</f>
        <v>No EHR Specified</v>
      </c>
    </row>
    <row r="150" spans="1:3" x14ac:dyDescent="0.25">
      <c r="A150" t="s">
        <v>813</v>
      </c>
      <c r="C150" s="33" t="str">
        <f>IF(ISNA(VLOOKUP(A150,'Provider-EHR crosswalk'!A:B,2,FALSE)),"No EHR Specified",VLOOKUP(A150,'Provider-EHR crosswalk'!A:B,2,FALSE))</f>
        <v>No EHR Specified</v>
      </c>
    </row>
    <row r="151" spans="1:3" x14ac:dyDescent="0.25">
      <c r="A151" t="s">
        <v>831</v>
      </c>
      <c r="C151" s="33" t="str">
        <f>IF(ISNA(VLOOKUP(A151,'Provider-EHR crosswalk'!A:B,2,FALSE)),"No EHR Specified",VLOOKUP(A151,'Provider-EHR crosswalk'!A:B,2,FALSE))</f>
        <v>Azalea Health EHR</v>
      </c>
    </row>
    <row r="152" spans="1:3" x14ac:dyDescent="0.25">
      <c r="A152" t="s">
        <v>888</v>
      </c>
      <c r="C152" s="33" t="str">
        <f>IF(ISNA(VLOOKUP(A152,'Provider-EHR crosswalk'!A:B,2,FALSE)),"No EHR Specified",VLOOKUP(A152,'Provider-EHR crosswalk'!A:B,2,FALSE))</f>
        <v>Azalea Health EHR</v>
      </c>
    </row>
    <row r="153" spans="1:3" x14ac:dyDescent="0.25">
      <c r="A153" t="s">
        <v>940</v>
      </c>
      <c r="C153" s="33" t="str">
        <f>IF(ISNA(VLOOKUP(A153,'Provider-EHR crosswalk'!A:B,2,FALSE)),"No EHR Specified",VLOOKUP(A153,'Provider-EHR crosswalk'!A:B,2,FALSE))</f>
        <v>No EHR Specified</v>
      </c>
    </row>
    <row r="154" spans="1:3" x14ac:dyDescent="0.25">
      <c r="A154" t="s">
        <v>727</v>
      </c>
      <c r="C154" s="33" t="str">
        <f>IF(ISNA(VLOOKUP(A154,'Provider-EHR crosswalk'!A:B,2,FALSE)),"No EHR Specified",VLOOKUP(A154,'Provider-EHR crosswalk'!A:B,2,FALSE))</f>
        <v>Azalea Health EHR</v>
      </c>
    </row>
    <row r="155" spans="1:3" x14ac:dyDescent="0.25">
      <c r="A155" t="s">
        <v>746</v>
      </c>
      <c r="C155" s="33" t="str">
        <f>IF(ISNA(VLOOKUP(A155,'Provider-EHR crosswalk'!A:B,2,FALSE)),"No EHR Specified",VLOOKUP(A155,'Provider-EHR crosswalk'!A:B,2,FALSE))</f>
        <v>Azalea Health EHR</v>
      </c>
    </row>
    <row r="156" spans="1:3" x14ac:dyDescent="0.25">
      <c r="A156" t="s">
        <v>764</v>
      </c>
      <c r="B156" s="27"/>
      <c r="C156" s="33" t="str">
        <f>IF(ISNA(VLOOKUP(A156,'Provider-EHR crosswalk'!A:B,2,FALSE)),"No EHR Specified",VLOOKUP(A156,'Provider-EHR crosswalk'!A:B,2,FALSE))</f>
        <v>Azalea Health EHR</v>
      </c>
    </row>
    <row r="157" spans="1:3" x14ac:dyDescent="0.25">
      <c r="A157" t="s">
        <v>782</v>
      </c>
      <c r="C157" s="33" t="str">
        <f>IF(ISNA(VLOOKUP(A157,'Provider-EHR crosswalk'!A:B,2,FALSE)),"No EHR Specified",VLOOKUP(A157,'Provider-EHR crosswalk'!A:B,2,FALSE))</f>
        <v>Azalea Health EHR</v>
      </c>
    </row>
    <row r="158" spans="1:3" x14ac:dyDescent="0.25">
      <c r="A158" t="s">
        <v>882</v>
      </c>
      <c r="C158" s="33" t="str">
        <f>IF(ISNA(VLOOKUP(A158,'Provider-EHR crosswalk'!A:B,2,FALSE)),"No EHR Specified",VLOOKUP(A158,'Provider-EHR crosswalk'!A:B,2,FALSE))</f>
        <v>No EHR Specified</v>
      </c>
    </row>
    <row r="159" spans="1:3" x14ac:dyDescent="0.25">
      <c r="A159" t="s">
        <v>964</v>
      </c>
      <c r="C159" s="33" t="str">
        <f>IF(ISNA(VLOOKUP(A159,'Provider-EHR crosswalk'!A:B,2,FALSE)),"No EHR Specified",VLOOKUP(A159,'Provider-EHR crosswalk'!A:B,2,FALSE))</f>
        <v>No EHR Specified</v>
      </c>
    </row>
    <row r="160" spans="1:3" x14ac:dyDescent="0.25">
      <c r="A160" t="s">
        <v>975</v>
      </c>
      <c r="C160" s="33" t="str">
        <f>IF(ISNA(VLOOKUP(A160,'Provider-EHR crosswalk'!A:B,2,FALSE)),"No EHR Specified",VLOOKUP(A160,'Provider-EHR crosswalk'!A:B,2,FALSE))</f>
        <v>No EHR Specified</v>
      </c>
    </row>
    <row r="161" spans="1:3" x14ac:dyDescent="0.25">
      <c r="A161" t="s">
        <v>794</v>
      </c>
      <c r="C161" s="33" t="str">
        <f>IF(ISNA(VLOOKUP(A161,'Provider-EHR crosswalk'!A:B,2,FALSE)),"No EHR Specified",VLOOKUP(A161,'Provider-EHR crosswalk'!A:B,2,FALSE))</f>
        <v>No EHR Specified</v>
      </c>
    </row>
    <row r="162" spans="1:3" x14ac:dyDescent="0.25">
      <c r="A162" t="s">
        <v>836</v>
      </c>
      <c r="C162" s="33" t="str">
        <f>IF(ISNA(VLOOKUP(A162,'Provider-EHR crosswalk'!A:B,2,FALSE)),"No EHR Specified",VLOOKUP(A162,'Provider-EHR crosswalk'!A:B,2,FALSE))</f>
        <v>No EHR Specified</v>
      </c>
    </row>
    <row r="163" spans="1:3" x14ac:dyDescent="0.25">
      <c r="A163" t="s">
        <v>915</v>
      </c>
      <c r="C163" s="33" t="str">
        <f>IF(ISNA(VLOOKUP(A163,'Provider-EHR crosswalk'!A:B,2,FALSE)),"No EHR Specified",VLOOKUP(A163,'Provider-EHR crosswalk'!A:B,2,FALSE))</f>
        <v>No EHR Specified</v>
      </c>
    </row>
    <row r="164" spans="1:3" x14ac:dyDescent="0.25">
      <c r="A164" t="s">
        <v>941</v>
      </c>
      <c r="C164" s="33" t="str">
        <f>IF(ISNA(VLOOKUP(A164,'Provider-EHR crosswalk'!A:B,2,FALSE)),"No EHR Specified",VLOOKUP(A164,'Provider-EHR crosswalk'!A:B,2,FALSE))</f>
        <v>No EHR Specified</v>
      </c>
    </row>
    <row r="165" spans="1:3" x14ac:dyDescent="0.25">
      <c r="A165" t="s">
        <v>946</v>
      </c>
      <c r="C165" s="33" t="str">
        <f>IF(ISNA(VLOOKUP(A165,'Provider-EHR crosswalk'!A:B,2,FALSE)),"No EHR Specified",VLOOKUP(A165,'Provider-EHR crosswalk'!A:B,2,FALSE))</f>
        <v>No EHR Specified</v>
      </c>
    </row>
    <row r="166" spans="1:3" x14ac:dyDescent="0.25">
      <c r="A166" t="s">
        <v>781</v>
      </c>
      <c r="C166" s="33" t="str">
        <f>IF(ISNA(VLOOKUP(A166,'Provider-EHR crosswalk'!A:B,2,FALSE)),"No EHR Specified",VLOOKUP(A166,'Provider-EHR crosswalk'!A:B,2,FALSE))</f>
        <v>Azalea Health EHR</v>
      </c>
    </row>
    <row r="167" spans="1:3" x14ac:dyDescent="0.25">
      <c r="A167" t="s">
        <v>792</v>
      </c>
      <c r="C167" s="33" t="str">
        <f>IF(ISNA(VLOOKUP(A167,'Provider-EHR crosswalk'!A:B,2,FALSE)),"No EHR Specified",VLOOKUP(A167,'Provider-EHR crosswalk'!A:B,2,FALSE))</f>
        <v>No EHR Specified</v>
      </c>
    </row>
    <row r="168" spans="1:3" x14ac:dyDescent="0.25">
      <c r="A168" t="s">
        <v>924</v>
      </c>
      <c r="C168" s="33" t="str">
        <f>IF(ISNA(VLOOKUP(A168,'Provider-EHR crosswalk'!A:B,2,FALSE)),"No EHR Specified",VLOOKUP(A168,'Provider-EHR crosswalk'!A:B,2,FALSE))</f>
        <v>No EHR Specified</v>
      </c>
    </row>
    <row r="169" spans="1:3" x14ac:dyDescent="0.25">
      <c r="A169" t="s">
        <v>738</v>
      </c>
      <c r="C169" s="33" t="str">
        <f>IF(ISNA(VLOOKUP(A169,'Provider-EHR crosswalk'!A:B,2,FALSE)),"No EHR Specified",VLOOKUP(A169,'Provider-EHR crosswalk'!A:B,2,FALSE))</f>
        <v>No EHR Specified</v>
      </c>
    </row>
    <row r="170" spans="1:3" x14ac:dyDescent="0.25">
      <c r="A170" t="s">
        <v>861</v>
      </c>
      <c r="C170" s="33" t="str">
        <f>IF(ISNA(VLOOKUP(A170,'Provider-EHR crosswalk'!A:B,2,FALSE)),"No EHR Specified",VLOOKUP(A170,'Provider-EHR crosswalk'!A:B,2,FALSE))</f>
        <v>No EHR Specified</v>
      </c>
    </row>
    <row r="171" spans="1:3" x14ac:dyDescent="0.25">
      <c r="A171" t="s">
        <v>875</v>
      </c>
      <c r="C171" s="33" t="str">
        <f>IF(ISNA(VLOOKUP(A171,'Provider-EHR crosswalk'!A:B,2,FALSE)),"No EHR Specified",VLOOKUP(A171,'Provider-EHR crosswalk'!A:B,2,FALSE))</f>
        <v>Azalea Health EHR</v>
      </c>
    </row>
    <row r="172" spans="1:3" x14ac:dyDescent="0.25">
      <c r="A172" t="s">
        <v>879</v>
      </c>
      <c r="C172" s="33" t="str">
        <f>IF(ISNA(VLOOKUP(A172,'Provider-EHR crosswalk'!A:B,2,FALSE)),"No EHR Specified",VLOOKUP(A172,'Provider-EHR crosswalk'!A:B,2,FALSE))</f>
        <v>Azalea Health EHR</v>
      </c>
    </row>
    <row r="173" spans="1:3" x14ac:dyDescent="0.25">
      <c r="A173" t="s">
        <v>935</v>
      </c>
      <c r="C173" s="33" t="str">
        <f>IF(ISNA(VLOOKUP(A173,'Provider-EHR crosswalk'!A:B,2,FALSE)),"No EHR Specified",VLOOKUP(A173,'Provider-EHR crosswalk'!A:B,2,FALSE))</f>
        <v>No EHR Specified</v>
      </c>
    </row>
    <row r="174" spans="1:3" x14ac:dyDescent="0.25">
      <c r="A174" t="s">
        <v>945</v>
      </c>
      <c r="C174" s="33" t="str">
        <f>IF(ISNA(VLOOKUP(A174,'Provider-EHR crosswalk'!A:B,2,FALSE)),"No EHR Specified",VLOOKUP(A174,'Provider-EHR crosswalk'!A:B,2,FALSE))</f>
        <v>Azalea Health EHR</v>
      </c>
    </row>
    <row r="175" spans="1:3" x14ac:dyDescent="0.25">
      <c r="A175" t="s">
        <v>775</v>
      </c>
      <c r="C175" s="33" t="str">
        <f>IF(ISNA(VLOOKUP(A175,'Provider-EHR crosswalk'!A:B,2,FALSE)),"No EHR Specified",VLOOKUP(A175,'Provider-EHR crosswalk'!A:B,2,FALSE))</f>
        <v>No EHR Specified</v>
      </c>
    </row>
    <row r="176" spans="1:3" x14ac:dyDescent="0.25">
      <c r="A176" t="s">
        <v>811</v>
      </c>
      <c r="C176" s="33" t="str">
        <f>IF(ISNA(VLOOKUP(A176,'Provider-EHR crosswalk'!A:B,2,FALSE)),"No EHR Specified",VLOOKUP(A176,'Provider-EHR crosswalk'!A:B,2,FALSE))</f>
        <v>Azalea Health EHR</v>
      </c>
    </row>
    <row r="177" spans="1:3" x14ac:dyDescent="0.25">
      <c r="A177" t="s">
        <v>841</v>
      </c>
      <c r="C177" s="33" t="str">
        <f>IF(ISNA(VLOOKUP(A177,'Provider-EHR crosswalk'!A:B,2,FALSE)),"No EHR Specified",VLOOKUP(A177,'Provider-EHR crosswalk'!A:B,2,FALSE))</f>
        <v>Azalea Health EHR</v>
      </c>
    </row>
    <row r="178" spans="1:3" x14ac:dyDescent="0.25">
      <c r="A178" t="s">
        <v>845</v>
      </c>
      <c r="C178" s="33" t="str">
        <f>IF(ISNA(VLOOKUP(A178,'Provider-EHR crosswalk'!A:B,2,FALSE)),"No EHR Specified",VLOOKUP(A178,'Provider-EHR crosswalk'!A:B,2,FALSE))</f>
        <v>Azalea Health EHR</v>
      </c>
    </row>
    <row r="179" spans="1:3" x14ac:dyDescent="0.25">
      <c r="A179" t="s">
        <v>759</v>
      </c>
      <c r="C179" s="33" t="str">
        <f>IF(ISNA(VLOOKUP(A179,'Provider-EHR crosswalk'!A:B,2,FALSE)),"No EHR Specified",VLOOKUP(A179,'Provider-EHR crosswalk'!A:B,2,FALSE))</f>
        <v>No EHR Specified</v>
      </c>
    </row>
    <row r="180" spans="1:3" x14ac:dyDescent="0.25">
      <c r="A180" t="s">
        <v>837</v>
      </c>
      <c r="C180" s="33" t="str">
        <f>IF(ISNA(VLOOKUP(A180,'Provider-EHR crosswalk'!A:B,2,FALSE)),"No EHR Specified",VLOOKUP(A180,'Provider-EHR crosswalk'!A:B,2,FALSE))</f>
        <v>No EHR Specified</v>
      </c>
    </row>
    <row r="181" spans="1:3" x14ac:dyDescent="0.25">
      <c r="A181" t="s">
        <v>880</v>
      </c>
      <c r="C181" s="33" t="str">
        <f>IF(ISNA(VLOOKUP(A181,'Provider-EHR crosswalk'!A:B,2,FALSE)),"No EHR Specified",VLOOKUP(A181,'Provider-EHR crosswalk'!A:B,2,FALSE))</f>
        <v>Azalea Health EHR</v>
      </c>
    </row>
    <row r="182" spans="1:3" x14ac:dyDescent="0.25">
      <c r="A182" t="s">
        <v>863</v>
      </c>
      <c r="C182" s="33" t="str">
        <f>IF(ISNA(VLOOKUP(A182,'Provider-EHR crosswalk'!A:B,2,FALSE)),"No EHR Specified",VLOOKUP(A182,'Provider-EHR crosswalk'!A:B,2,FALSE))</f>
        <v>No EHR Specified</v>
      </c>
    </row>
    <row r="183" spans="1:3" x14ac:dyDescent="0.25">
      <c r="A183" t="s">
        <v>923</v>
      </c>
      <c r="C183" s="33" t="str">
        <f>IF(ISNA(VLOOKUP(A183,'Provider-EHR crosswalk'!A:B,2,FALSE)),"No EHR Specified",VLOOKUP(A183,'Provider-EHR crosswalk'!A:B,2,FALSE))</f>
        <v>No EHR Specified</v>
      </c>
    </row>
    <row r="184" spans="1:3" x14ac:dyDescent="0.25">
      <c r="A184" t="s">
        <v>772</v>
      </c>
      <c r="B184" s="27"/>
      <c r="C184" s="33" t="str">
        <f>IF(ISNA(VLOOKUP(A184,'Provider-EHR crosswalk'!A:B,2,FALSE)),"No EHR Specified",VLOOKUP(A184,'Provider-EHR crosswalk'!A:B,2,FALSE))</f>
        <v>No EHR Specified</v>
      </c>
    </row>
    <row r="185" spans="1:3" x14ac:dyDescent="0.25">
      <c r="A185" t="s">
        <v>916</v>
      </c>
      <c r="C185" s="33" t="str">
        <f>IF(ISNA(VLOOKUP(A185,'Provider-EHR crosswalk'!A:B,2,FALSE)),"No EHR Specified",VLOOKUP(A185,'Provider-EHR crosswalk'!A:B,2,FALSE))</f>
        <v>No EHR Specified</v>
      </c>
    </row>
    <row r="186" spans="1:3" x14ac:dyDescent="0.25">
      <c r="A186" t="s">
        <v>951</v>
      </c>
      <c r="C186" s="33" t="str">
        <f>IF(ISNA(VLOOKUP(A186,'Provider-EHR crosswalk'!A:B,2,FALSE)),"No EHR Specified",VLOOKUP(A186,'Provider-EHR crosswalk'!A:B,2,FALSE))</f>
        <v>No EHR Specified</v>
      </c>
    </row>
    <row r="187" spans="1:3" x14ac:dyDescent="0.25">
      <c r="A187" t="s">
        <v>910</v>
      </c>
      <c r="C187" s="33" t="str">
        <f>IF(ISNA(VLOOKUP(A187,'Provider-EHR crosswalk'!A:B,2,FALSE)),"No EHR Specified",VLOOKUP(A187,'Provider-EHR crosswalk'!A:B,2,FALSE))</f>
        <v>Azalea Health EHR</v>
      </c>
    </row>
    <row r="188" spans="1:3" x14ac:dyDescent="0.25">
      <c r="A188" t="s">
        <v>952</v>
      </c>
      <c r="C188" s="33" t="str">
        <f>IF(ISNA(VLOOKUP(A188,'Provider-EHR crosswalk'!A:B,2,FALSE)),"No EHR Specified",VLOOKUP(A188,'Provider-EHR crosswalk'!A:B,2,FALSE))</f>
        <v>Azalea Health EHR</v>
      </c>
    </row>
    <row r="189" spans="1:3" x14ac:dyDescent="0.25">
      <c r="A189" t="s">
        <v>991</v>
      </c>
      <c r="C189" s="33" t="str">
        <f>IF(ISNA(VLOOKUP(A189,'Provider-EHR crosswalk'!A:B,2,FALSE)),"No EHR Specified",VLOOKUP(A189,'Provider-EHR crosswalk'!A:B,2,FALSE))</f>
        <v>No EHR Specified</v>
      </c>
    </row>
    <row r="190" spans="1:3" x14ac:dyDescent="0.25">
      <c r="A190" t="s">
        <v>755</v>
      </c>
      <c r="C190" s="33" t="str">
        <f>IF(ISNA(VLOOKUP(A190,'Provider-EHR crosswalk'!A:B,2,FALSE)),"No EHR Specified",VLOOKUP(A190,'Provider-EHR crosswalk'!A:B,2,FALSE))</f>
        <v>Azalea Health EHR</v>
      </c>
    </row>
    <row r="191" spans="1:3" x14ac:dyDescent="0.25">
      <c r="A191" t="s">
        <v>805</v>
      </c>
      <c r="C191" s="33" t="str">
        <f>IF(ISNA(VLOOKUP(A191,'Provider-EHR crosswalk'!A:B,2,FALSE)),"No EHR Specified",VLOOKUP(A191,'Provider-EHR crosswalk'!A:B,2,FALSE))</f>
        <v>No EHR Specified</v>
      </c>
    </row>
    <row r="192" spans="1:3" x14ac:dyDescent="0.25">
      <c r="A192" t="s">
        <v>851</v>
      </c>
      <c r="C192" s="33" t="str">
        <f>IF(ISNA(VLOOKUP(A192,'Provider-EHR crosswalk'!A:B,2,FALSE)),"No EHR Specified",VLOOKUP(A192,'Provider-EHR crosswalk'!A:B,2,FALSE))</f>
        <v>Azalea Health EHR</v>
      </c>
    </row>
    <row r="193" spans="1:3" x14ac:dyDescent="0.25">
      <c r="A193" t="s">
        <v>925</v>
      </c>
      <c r="C193" s="33" t="str">
        <f>IF(ISNA(VLOOKUP(A193,'Provider-EHR crosswalk'!A:B,2,FALSE)),"No EHR Specified",VLOOKUP(A193,'Provider-EHR crosswalk'!A:B,2,FALSE))</f>
        <v>Azalea Health EHR</v>
      </c>
    </row>
    <row r="194" spans="1:3" x14ac:dyDescent="0.25">
      <c r="A194" t="s">
        <v>979</v>
      </c>
      <c r="C194" s="33" t="str">
        <f>IF(ISNA(VLOOKUP(A194,'Provider-EHR crosswalk'!A:B,2,FALSE)),"No EHR Specified",VLOOKUP(A194,'Provider-EHR crosswalk'!A:B,2,FALSE))</f>
        <v>Azalea Health EHR</v>
      </c>
    </row>
    <row r="195" spans="1:3" x14ac:dyDescent="0.25">
      <c r="A195" t="s">
        <v>929</v>
      </c>
      <c r="C195" s="33" t="str">
        <f>IF(ISNA(VLOOKUP(A195,'Provider-EHR crosswalk'!A:B,2,FALSE)),"No EHR Specified",VLOOKUP(A195,'Provider-EHR crosswalk'!A:B,2,FALSE))</f>
        <v>No EHR Specified</v>
      </c>
    </row>
    <row r="196" spans="1:3" x14ac:dyDescent="0.25">
      <c r="A196" t="s">
        <v>878</v>
      </c>
      <c r="C196" s="33" t="str">
        <f>IF(ISNA(VLOOKUP(A196,'Provider-EHR crosswalk'!A:B,2,FALSE)),"No EHR Specified",VLOOKUP(A196,'Provider-EHR crosswalk'!A:B,2,FALSE))</f>
        <v>Azalea Health EHR</v>
      </c>
    </row>
    <row r="197" spans="1:3" x14ac:dyDescent="0.25">
      <c r="A197" t="s">
        <v>931</v>
      </c>
      <c r="C197" s="33" t="str">
        <f>IF(ISNA(VLOOKUP(A197,'Provider-EHR crosswalk'!A:B,2,FALSE)),"No EHR Specified",VLOOKUP(A197,'Provider-EHR crosswalk'!A:B,2,FALSE))</f>
        <v>No EHR Specified</v>
      </c>
    </row>
    <row r="198" spans="1:3" x14ac:dyDescent="0.25">
      <c r="A198" t="s">
        <v>799</v>
      </c>
      <c r="C198" s="33" t="str">
        <f>IF(ISNA(VLOOKUP(A198,'Provider-EHR crosswalk'!A:B,2,FALSE)),"No EHR Specified",VLOOKUP(A198,'Provider-EHR crosswalk'!A:B,2,FALSE))</f>
        <v>Azalea Health EHR</v>
      </c>
    </row>
    <row r="199" spans="1:3" x14ac:dyDescent="0.25">
      <c r="A199" t="s">
        <v>801</v>
      </c>
      <c r="C199" s="33" t="str">
        <f>IF(ISNA(VLOOKUP(A199,'Provider-EHR crosswalk'!A:B,2,FALSE)),"No EHR Specified",VLOOKUP(A199,'Provider-EHR crosswalk'!A:B,2,FALSE))</f>
        <v>No EHR Specified</v>
      </c>
    </row>
    <row r="200" spans="1:3" x14ac:dyDescent="0.25">
      <c r="A200" t="s">
        <v>758</v>
      </c>
      <c r="C200" s="33" t="str">
        <f>IF(ISNA(VLOOKUP(A200,'Provider-EHR crosswalk'!A:B,2,FALSE)),"No EHR Specified",VLOOKUP(A200,'Provider-EHR crosswalk'!A:B,2,FALSE))</f>
        <v>Azalea Health EHR</v>
      </c>
    </row>
    <row r="201" spans="1:3" x14ac:dyDescent="0.25">
      <c r="A201" t="s">
        <v>810</v>
      </c>
      <c r="C201" s="33" t="str">
        <f>IF(ISNA(VLOOKUP(A201,'Provider-EHR crosswalk'!A:B,2,FALSE)),"No EHR Specified",VLOOKUP(A201,'Provider-EHR crosswalk'!A:B,2,FALSE))</f>
        <v>Azalea Health EHR</v>
      </c>
    </row>
    <row r="202" spans="1:3" x14ac:dyDescent="0.25">
      <c r="A202" t="s">
        <v>816</v>
      </c>
      <c r="C202" s="33" t="str">
        <f>IF(ISNA(VLOOKUP(A202,'Provider-EHR crosswalk'!A:B,2,FALSE)),"No EHR Specified",VLOOKUP(A202,'Provider-EHR crosswalk'!A:B,2,FALSE))</f>
        <v>Azalea Health EHR</v>
      </c>
    </row>
    <row r="203" spans="1:3" x14ac:dyDescent="0.25">
      <c r="A203" t="s">
        <v>884</v>
      </c>
      <c r="C203" s="33" t="str">
        <f>IF(ISNA(VLOOKUP(A203,'Provider-EHR crosswalk'!A:B,2,FALSE)),"No EHR Specified",VLOOKUP(A203,'Provider-EHR crosswalk'!A:B,2,FALSE))</f>
        <v>Azalea Health EHR</v>
      </c>
    </row>
    <row r="204" spans="1:3" x14ac:dyDescent="0.25">
      <c r="A204" t="s">
        <v>780</v>
      </c>
      <c r="C204" s="33" t="str">
        <f>IF(ISNA(VLOOKUP(A204,'Provider-EHR crosswalk'!A:B,2,FALSE)),"No EHR Specified",VLOOKUP(A204,'Provider-EHR crosswalk'!A:B,2,FALSE))</f>
        <v>No EHR Specified</v>
      </c>
    </row>
    <row r="205" spans="1:3" x14ac:dyDescent="0.25">
      <c r="A205" t="s">
        <v>786</v>
      </c>
      <c r="C205" s="33" t="str">
        <f>IF(ISNA(VLOOKUP(A205,'Provider-EHR crosswalk'!A:B,2,FALSE)),"No EHR Specified",VLOOKUP(A205,'Provider-EHR crosswalk'!A:B,2,FALSE))</f>
        <v>Azalea Health EHR</v>
      </c>
    </row>
    <row r="206" spans="1:3" x14ac:dyDescent="0.25">
      <c r="A206" t="s">
        <v>741</v>
      </c>
      <c r="C206" s="33" t="str">
        <f>IF(ISNA(VLOOKUP(A206,'Provider-EHR crosswalk'!A:B,2,FALSE)),"No EHR Specified",VLOOKUP(A206,'Provider-EHR crosswalk'!A:B,2,FALSE))</f>
        <v>No EHR Specified</v>
      </c>
    </row>
    <row r="207" spans="1:3" x14ac:dyDescent="0.25">
      <c r="A207" t="s">
        <v>761</v>
      </c>
      <c r="C207" s="33" t="str">
        <f>IF(ISNA(VLOOKUP(A207,'Provider-EHR crosswalk'!A:B,2,FALSE)),"No EHR Specified",VLOOKUP(A207,'Provider-EHR crosswalk'!A:B,2,FALSE))</f>
        <v>No EHR Specified</v>
      </c>
    </row>
    <row r="208" spans="1:3" x14ac:dyDescent="0.25">
      <c r="A208" t="s">
        <v>770</v>
      </c>
      <c r="C208" s="33" t="str">
        <f>IF(ISNA(VLOOKUP(A208,'Provider-EHR crosswalk'!A:B,2,FALSE)),"No EHR Specified",VLOOKUP(A208,'Provider-EHR crosswalk'!A:B,2,FALSE))</f>
        <v>No EHR Specified</v>
      </c>
    </row>
    <row r="209" spans="1:3" x14ac:dyDescent="0.25">
      <c r="A209" t="s">
        <v>796</v>
      </c>
      <c r="C209" s="33" t="str">
        <f>IF(ISNA(VLOOKUP(A209,'Provider-EHR crosswalk'!A:B,2,FALSE)),"No EHR Specified",VLOOKUP(A209,'Provider-EHR crosswalk'!A:B,2,FALSE))</f>
        <v>Azalea Health EHR</v>
      </c>
    </row>
    <row r="210" spans="1:3" x14ac:dyDescent="0.25">
      <c r="A210" t="s">
        <v>948</v>
      </c>
      <c r="C210" s="33" t="str">
        <f>IF(ISNA(VLOOKUP(A210,'Provider-EHR crosswalk'!A:B,2,FALSE)),"No EHR Specified",VLOOKUP(A210,'Provider-EHR crosswalk'!A:B,2,FALSE))</f>
        <v>No EHR Specified</v>
      </c>
    </row>
    <row r="211" spans="1:3" x14ac:dyDescent="0.25">
      <c r="A211" t="s">
        <v>744</v>
      </c>
      <c r="C211" s="33" t="str">
        <f>IF(ISNA(VLOOKUP(A211,'Provider-EHR crosswalk'!A:B,2,FALSE)),"No EHR Specified",VLOOKUP(A211,'Provider-EHR crosswalk'!A:B,2,FALSE))</f>
        <v>No EHR Specified</v>
      </c>
    </row>
    <row r="212" spans="1:3" x14ac:dyDescent="0.25">
      <c r="A212" t="s">
        <v>790</v>
      </c>
      <c r="C212" s="33" t="str">
        <f>IF(ISNA(VLOOKUP(A212,'Provider-EHR crosswalk'!A:B,2,FALSE)),"No EHR Specified",VLOOKUP(A212,'Provider-EHR crosswalk'!A:B,2,FALSE))</f>
        <v>No EHR Specified</v>
      </c>
    </row>
    <row r="213" spans="1:3" x14ac:dyDescent="0.25">
      <c r="A213" t="s">
        <v>822</v>
      </c>
      <c r="C213" s="33" t="str">
        <f>IF(ISNA(VLOOKUP(A213,'Provider-EHR crosswalk'!A:B,2,FALSE)),"No EHR Specified",VLOOKUP(A213,'Provider-EHR crosswalk'!A:B,2,FALSE))</f>
        <v>Azalea Health EHR</v>
      </c>
    </row>
    <row r="214" spans="1:3" x14ac:dyDescent="0.25">
      <c r="A214" t="s">
        <v>872</v>
      </c>
      <c r="C214" s="33" t="str">
        <f>IF(ISNA(VLOOKUP(A214,'Provider-EHR crosswalk'!A:B,2,FALSE)),"No EHR Specified",VLOOKUP(A214,'Provider-EHR crosswalk'!A:B,2,FALSE))</f>
        <v>Azalea Health EHR</v>
      </c>
    </row>
    <row r="215" spans="1:3" x14ac:dyDescent="0.25">
      <c r="A215" t="s">
        <v>889</v>
      </c>
      <c r="C215" s="33" t="str">
        <f>IF(ISNA(VLOOKUP(A215,'Provider-EHR crosswalk'!A:B,2,FALSE)),"No EHR Specified",VLOOKUP(A215,'Provider-EHR crosswalk'!A:B,2,FALSE))</f>
        <v>Azalea Health EHR</v>
      </c>
    </row>
    <row r="216" spans="1:3" x14ac:dyDescent="0.25">
      <c r="A216" t="s">
        <v>955</v>
      </c>
      <c r="C216" s="33" t="str">
        <f>IF(ISNA(VLOOKUP(A216,'Provider-EHR crosswalk'!A:B,2,FALSE)),"No EHR Specified",VLOOKUP(A216,'Provider-EHR crosswalk'!A:B,2,FALSE))</f>
        <v>No EHR Specified</v>
      </c>
    </row>
    <row r="217" spans="1:3" x14ac:dyDescent="0.25">
      <c r="A217" t="s">
        <v>736</v>
      </c>
      <c r="C217" s="33" t="str">
        <f>IF(ISNA(VLOOKUP(A217,'Provider-EHR crosswalk'!A:B,2,FALSE)),"No EHR Specified",VLOOKUP(A217,'Provider-EHR crosswalk'!A:B,2,FALSE))</f>
        <v>Azalea Health EHR</v>
      </c>
    </row>
    <row r="218" spans="1:3" x14ac:dyDescent="0.25">
      <c r="A218" t="s">
        <v>748</v>
      </c>
      <c r="C218" s="33" t="str">
        <f>IF(ISNA(VLOOKUP(A218,'Provider-EHR crosswalk'!A:B,2,FALSE)),"No EHR Specified",VLOOKUP(A218,'Provider-EHR crosswalk'!A:B,2,FALSE))</f>
        <v>No EHR Specified</v>
      </c>
    </row>
    <row r="219" spans="1:3" x14ac:dyDescent="0.25">
      <c r="A219" t="s">
        <v>902</v>
      </c>
      <c r="C219" s="33" t="str">
        <f>IF(ISNA(VLOOKUP(A219,'Provider-EHR crosswalk'!A:B,2,FALSE)),"No EHR Specified",VLOOKUP(A219,'Provider-EHR crosswalk'!A:B,2,FALSE))</f>
        <v>No EHR Specified</v>
      </c>
    </row>
    <row r="220" spans="1:3" x14ac:dyDescent="0.25">
      <c r="A220" t="s">
        <v>871</v>
      </c>
      <c r="C220" s="33" t="str">
        <f>IF(ISNA(VLOOKUP(A220,'Provider-EHR crosswalk'!A:B,2,FALSE)),"No EHR Specified",VLOOKUP(A220,'Provider-EHR crosswalk'!A:B,2,FALSE))</f>
        <v>No EHR Specified</v>
      </c>
    </row>
    <row r="221" spans="1:3" x14ac:dyDescent="0.25">
      <c r="A221" t="s">
        <v>936</v>
      </c>
      <c r="C221" s="33" t="str">
        <f>IF(ISNA(VLOOKUP(A221,'Provider-EHR crosswalk'!A:B,2,FALSE)),"No EHR Specified",VLOOKUP(A221,'Provider-EHR crosswalk'!A:B,2,FALSE))</f>
        <v>No EHR Specified</v>
      </c>
    </row>
    <row r="222" spans="1:3" x14ac:dyDescent="0.25">
      <c r="A222" t="s">
        <v>807</v>
      </c>
      <c r="C222" s="33" t="str">
        <f>IF(ISNA(VLOOKUP(A222,'Provider-EHR crosswalk'!A:B,2,FALSE)),"No EHR Specified",VLOOKUP(A222,'Provider-EHR crosswalk'!A:B,2,FALSE))</f>
        <v>No EHR Specified</v>
      </c>
    </row>
    <row r="223" spans="1:3" x14ac:dyDescent="0.25">
      <c r="A223" t="s">
        <v>920</v>
      </c>
      <c r="C223" s="33" t="str">
        <f>IF(ISNA(VLOOKUP(A223,'Provider-EHR crosswalk'!A:B,2,FALSE)),"No EHR Specified",VLOOKUP(A223,'Provider-EHR crosswalk'!A:B,2,FALSE))</f>
        <v>No EHR Specified</v>
      </c>
    </row>
    <row r="224" spans="1:3" x14ac:dyDescent="0.25">
      <c r="A224" t="s">
        <v>740</v>
      </c>
      <c r="C224" s="33" t="str">
        <f>IF(ISNA(VLOOKUP(A224,'Provider-EHR crosswalk'!A:B,2,FALSE)),"No EHR Specified",VLOOKUP(A224,'Provider-EHR crosswalk'!A:B,2,FALSE))</f>
        <v>No EHR Specified</v>
      </c>
    </row>
    <row r="225" spans="1:3" x14ac:dyDescent="0.25">
      <c r="A225" t="s">
        <v>980</v>
      </c>
      <c r="C225" s="33" t="str">
        <f>IF(ISNA(VLOOKUP(A225,'Provider-EHR crosswalk'!A:B,2,FALSE)),"No EHR Specified",VLOOKUP(A225,'Provider-EHR crosswalk'!A:B,2,FALSE))</f>
        <v>No EHR Specified</v>
      </c>
    </row>
    <row r="226" spans="1:3" x14ac:dyDescent="0.25">
      <c r="A226" t="s">
        <v>766</v>
      </c>
      <c r="C226" s="33" t="str">
        <f>IF(ISNA(VLOOKUP(A226,'Provider-EHR crosswalk'!A:B,2,FALSE)),"No EHR Specified",VLOOKUP(A226,'Provider-EHR crosswalk'!A:B,2,FALSE))</f>
        <v>Azalea Health EHR</v>
      </c>
    </row>
    <row r="227" spans="1:3" x14ac:dyDescent="0.25">
      <c r="A227" t="s">
        <v>793</v>
      </c>
      <c r="C227" s="33" t="str">
        <f>IF(ISNA(VLOOKUP(A227,'Provider-EHR crosswalk'!A:B,2,FALSE)),"No EHR Specified",VLOOKUP(A227,'Provider-EHR crosswalk'!A:B,2,FALSE))</f>
        <v>No EHR Specified</v>
      </c>
    </row>
    <row r="228" spans="1:3" x14ac:dyDescent="0.25">
      <c r="A228" t="s">
        <v>827</v>
      </c>
      <c r="C228" s="33" t="str">
        <f>IF(ISNA(VLOOKUP(A228,'Provider-EHR crosswalk'!A:B,2,FALSE)),"No EHR Specified",VLOOKUP(A228,'Provider-EHR crosswalk'!A:B,2,FALSE))</f>
        <v>No EHR Specified</v>
      </c>
    </row>
    <row r="229" spans="1:3" x14ac:dyDescent="0.25">
      <c r="A229" t="s">
        <v>918</v>
      </c>
      <c r="C229" s="33" t="str">
        <f>IF(ISNA(VLOOKUP(A229,'Provider-EHR crosswalk'!A:B,2,FALSE)),"No EHR Specified",VLOOKUP(A229,'Provider-EHR crosswalk'!A:B,2,FALSE))</f>
        <v>No EHR Specified</v>
      </c>
    </row>
    <row r="230" spans="1:3" x14ac:dyDescent="0.25">
      <c r="A230" t="s">
        <v>988</v>
      </c>
      <c r="C230" s="33" t="str">
        <f>IF(ISNA(VLOOKUP(A230,'Provider-EHR crosswalk'!A:B,2,FALSE)),"No EHR Specified",VLOOKUP(A230,'Provider-EHR crosswalk'!A:B,2,FALSE))</f>
        <v>No EHR Specified</v>
      </c>
    </row>
    <row r="231" spans="1:3" x14ac:dyDescent="0.25">
      <c r="A231" t="s">
        <v>850</v>
      </c>
      <c r="C231" s="33" t="str">
        <f>IF(ISNA(VLOOKUP(A231,'Provider-EHR crosswalk'!A:B,2,FALSE)),"No EHR Specified",VLOOKUP(A231,'Provider-EHR crosswalk'!A:B,2,FALSE))</f>
        <v>No EHR Specified</v>
      </c>
    </row>
    <row r="232" spans="1:3" x14ac:dyDescent="0.25">
      <c r="A232" t="s">
        <v>742</v>
      </c>
      <c r="C232" s="33" t="str">
        <f>IF(ISNA(VLOOKUP(A232,'Provider-EHR crosswalk'!A:B,2,FALSE)),"No EHR Specified",VLOOKUP(A232,'Provider-EHR crosswalk'!A:B,2,FALSE))</f>
        <v>No EHR Specified</v>
      </c>
    </row>
    <row r="233" spans="1:3" x14ac:dyDescent="0.25">
      <c r="A233" t="s">
        <v>808</v>
      </c>
      <c r="C233" s="33" t="str">
        <f>IF(ISNA(VLOOKUP(A233,'Provider-EHR crosswalk'!A:B,2,FALSE)),"No EHR Specified",VLOOKUP(A233,'Provider-EHR crosswalk'!A:B,2,FALSE))</f>
        <v>No EHR Specified</v>
      </c>
    </row>
    <row r="234" spans="1:3" x14ac:dyDescent="0.25">
      <c r="A234" t="s">
        <v>817</v>
      </c>
      <c r="C234" s="33" t="str">
        <f>IF(ISNA(VLOOKUP(A234,'Provider-EHR crosswalk'!A:B,2,FALSE)),"No EHR Specified",VLOOKUP(A234,'Provider-EHR crosswalk'!A:B,2,FALSE))</f>
        <v>Azalea Health EHR</v>
      </c>
    </row>
    <row r="235" spans="1:3" x14ac:dyDescent="0.25">
      <c r="A235" t="s">
        <v>818</v>
      </c>
      <c r="C235" s="33" t="str">
        <f>IF(ISNA(VLOOKUP(A235,'Provider-EHR crosswalk'!A:B,2,FALSE)),"No EHR Specified",VLOOKUP(A235,'Provider-EHR crosswalk'!A:B,2,FALSE))</f>
        <v>No EHR Specified</v>
      </c>
    </row>
    <row r="236" spans="1:3" x14ac:dyDescent="0.25">
      <c r="A236" t="s">
        <v>847</v>
      </c>
      <c r="C236" s="33" t="str">
        <f>IF(ISNA(VLOOKUP(A236,'Provider-EHR crosswalk'!A:B,2,FALSE)),"No EHR Specified",VLOOKUP(A236,'Provider-EHR crosswalk'!A:B,2,FALSE))</f>
        <v>No EHR Specified</v>
      </c>
    </row>
    <row r="237" spans="1:3" x14ac:dyDescent="0.25">
      <c r="A237" t="s">
        <v>928</v>
      </c>
      <c r="C237" s="33" t="str">
        <f>IF(ISNA(VLOOKUP(A237,'Provider-EHR crosswalk'!A:B,2,FALSE)),"No EHR Specified",VLOOKUP(A237,'Provider-EHR crosswalk'!A:B,2,FALSE))</f>
        <v>No EHR Specified</v>
      </c>
    </row>
    <row r="238" spans="1:3" x14ac:dyDescent="0.25">
      <c r="A238" t="s">
        <v>938</v>
      </c>
      <c r="C238" s="33" t="str">
        <f>IF(ISNA(VLOOKUP(A238,'Provider-EHR crosswalk'!A:B,2,FALSE)),"No EHR Specified",VLOOKUP(A238,'Provider-EHR crosswalk'!A:B,2,FALSE))</f>
        <v>No EHR Specified</v>
      </c>
    </row>
    <row r="239" spans="1:3" x14ac:dyDescent="0.25">
      <c r="A239" t="s">
        <v>960</v>
      </c>
      <c r="C239" s="33" t="str">
        <f>IF(ISNA(VLOOKUP(A239,'Provider-EHR crosswalk'!A:B,2,FALSE)),"No EHR Specified",VLOOKUP(A239,'Provider-EHR crosswalk'!A:B,2,FALSE))</f>
        <v>Azalea Health EHR</v>
      </c>
    </row>
    <row r="240" spans="1:3" x14ac:dyDescent="0.25">
      <c r="A240" t="s">
        <v>894</v>
      </c>
      <c r="C240" s="33" t="str">
        <f>IF(ISNA(VLOOKUP(A240,'Provider-EHR crosswalk'!A:B,2,FALSE)),"No EHR Specified",VLOOKUP(A240,'Provider-EHR crosswalk'!A:B,2,FALSE))</f>
        <v>No EHR Specified</v>
      </c>
    </row>
    <row r="241" spans="1:3" x14ac:dyDescent="0.25">
      <c r="A241" t="s">
        <v>769</v>
      </c>
      <c r="C241" s="33" t="str">
        <f>IF(ISNA(VLOOKUP(A241,'Provider-EHR crosswalk'!A:B,2,FALSE)),"No EHR Specified",VLOOKUP(A241,'Provider-EHR crosswalk'!A:B,2,FALSE))</f>
        <v>No EHR Specified</v>
      </c>
    </row>
    <row r="242" spans="1:3" x14ac:dyDescent="0.25">
      <c r="A242" t="s">
        <v>806</v>
      </c>
      <c r="C242" s="33" t="str">
        <f>IF(ISNA(VLOOKUP(A242,'Provider-EHR crosswalk'!A:B,2,FALSE)),"No EHR Specified",VLOOKUP(A242,'Provider-EHR crosswalk'!A:B,2,FALSE))</f>
        <v>No EHR Specified</v>
      </c>
    </row>
    <row r="243" spans="1:3" x14ac:dyDescent="0.25">
      <c r="A243" t="s">
        <v>843</v>
      </c>
      <c r="C243" s="33" t="str">
        <f>IF(ISNA(VLOOKUP(A243,'Provider-EHR crosswalk'!A:B,2,FALSE)),"No EHR Specified",VLOOKUP(A243,'Provider-EHR crosswalk'!A:B,2,FALSE))</f>
        <v>No EHR Specified</v>
      </c>
    </row>
    <row r="244" spans="1:3" x14ac:dyDescent="0.25">
      <c r="A244" t="s">
        <v>968</v>
      </c>
      <c r="C244" s="33" t="str">
        <f>IF(ISNA(VLOOKUP(A244,'Provider-EHR crosswalk'!A:B,2,FALSE)),"No EHR Specified",VLOOKUP(A244,'Provider-EHR crosswalk'!A:B,2,FALSE))</f>
        <v>No EHR Specified</v>
      </c>
    </row>
    <row r="245" spans="1:3" x14ac:dyDescent="0.25">
      <c r="A245" t="s">
        <v>714</v>
      </c>
      <c r="C245" s="33" t="str">
        <f>IF(ISNA(VLOOKUP(A245,'Provider-EHR crosswalk'!A:B,2,FALSE)),"No EHR Specified",VLOOKUP(A245,'Provider-EHR crosswalk'!A:B,2,FALSE))</f>
        <v>No EHR Specified</v>
      </c>
    </row>
    <row r="246" spans="1:3" x14ac:dyDescent="0.25">
      <c r="A246" t="s">
        <v>901</v>
      </c>
      <c r="C246" s="33" t="str">
        <f>IF(ISNA(VLOOKUP(A246,'Provider-EHR crosswalk'!A:B,2,FALSE)),"No EHR Specified",VLOOKUP(A246,'Provider-EHR crosswalk'!A:B,2,FALSE))</f>
        <v>No EHR Specified</v>
      </c>
    </row>
    <row r="247" spans="1:3" x14ac:dyDescent="0.25">
      <c r="A247" t="s">
        <v>737</v>
      </c>
      <c r="C247" s="33" t="str">
        <f>IF(ISNA(VLOOKUP(A247,'Provider-EHR crosswalk'!A:B,2,FALSE)),"No EHR Specified",VLOOKUP(A247,'Provider-EHR crosswalk'!A:B,2,FALSE))</f>
        <v>No EHR Specified</v>
      </c>
    </row>
    <row r="248" spans="1:3" x14ac:dyDescent="0.25">
      <c r="A248" t="s">
        <v>778</v>
      </c>
      <c r="C248" s="33" t="str">
        <f>IF(ISNA(VLOOKUP(A248,'Provider-EHR crosswalk'!A:B,2,FALSE)),"No EHR Specified",VLOOKUP(A248,'Provider-EHR crosswalk'!A:B,2,FALSE))</f>
        <v>No EHR Specified</v>
      </c>
    </row>
    <row r="249" spans="1:3" x14ac:dyDescent="0.25">
      <c r="A249" t="s">
        <v>891</v>
      </c>
      <c r="C249" s="33" t="str">
        <f>IF(ISNA(VLOOKUP(A249,'Provider-EHR crosswalk'!A:B,2,FALSE)),"No EHR Specified",VLOOKUP(A249,'Provider-EHR crosswalk'!A:B,2,FALSE))</f>
        <v>Azalea Health EHR</v>
      </c>
    </row>
    <row r="250" spans="1:3" x14ac:dyDescent="0.25">
      <c r="A250" t="s">
        <v>958</v>
      </c>
      <c r="C250" s="33" t="str">
        <f>IF(ISNA(VLOOKUP(A250,'Provider-EHR crosswalk'!A:B,2,FALSE)),"No EHR Specified",VLOOKUP(A250,'Provider-EHR crosswalk'!A:B,2,FALSE))</f>
        <v>Azalea Health EHR</v>
      </c>
    </row>
    <row r="251" spans="1:3" x14ac:dyDescent="0.25">
      <c r="A251" t="s">
        <v>725</v>
      </c>
      <c r="C251" s="33" t="str">
        <f>IF(ISNA(VLOOKUP(A251,'Provider-EHR crosswalk'!A:B,2,FALSE)),"No EHR Specified",VLOOKUP(A251,'Provider-EHR crosswalk'!A:B,2,FALSE))</f>
        <v>Azalea Health EHR</v>
      </c>
    </row>
    <row r="252" spans="1:3" x14ac:dyDescent="0.25">
      <c r="A252" t="s">
        <v>751</v>
      </c>
      <c r="C252" s="33" t="str">
        <f>IF(ISNA(VLOOKUP(A252,'Provider-EHR crosswalk'!A:B,2,FALSE)),"No EHR Specified",VLOOKUP(A252,'Provider-EHR crosswalk'!A:B,2,FALSE))</f>
        <v>No EHR Specified</v>
      </c>
    </row>
    <row r="253" spans="1:3" x14ac:dyDescent="0.25">
      <c r="A253" t="s">
        <v>767</v>
      </c>
      <c r="C253" s="33" t="str">
        <f>IF(ISNA(VLOOKUP(A253,'Provider-EHR crosswalk'!A:B,2,FALSE)),"No EHR Specified",VLOOKUP(A253,'Provider-EHR crosswalk'!A:B,2,FALSE))</f>
        <v>Azalea Health EHR</v>
      </c>
    </row>
    <row r="254" spans="1:3" x14ac:dyDescent="0.25">
      <c r="A254" t="s">
        <v>784</v>
      </c>
      <c r="C254" s="33" t="str">
        <f>IF(ISNA(VLOOKUP(A254,'Provider-EHR crosswalk'!A:B,2,FALSE)),"No EHR Specified",VLOOKUP(A254,'Provider-EHR crosswalk'!A:B,2,FALSE))</f>
        <v>Azalea Health EHR</v>
      </c>
    </row>
    <row r="255" spans="1:3" x14ac:dyDescent="0.25">
      <c r="A255" t="s">
        <v>785</v>
      </c>
      <c r="C255" s="33" t="str">
        <f>IF(ISNA(VLOOKUP(A255,'Provider-EHR crosswalk'!A:B,2,FALSE)),"No EHR Specified",VLOOKUP(A255,'Provider-EHR crosswalk'!A:B,2,FALSE))</f>
        <v>Azalea Health EHR</v>
      </c>
    </row>
    <row r="256" spans="1:3" x14ac:dyDescent="0.25">
      <c r="A256" t="s">
        <v>800</v>
      </c>
      <c r="C256" s="33" t="str">
        <f>IF(ISNA(VLOOKUP(A256,'Provider-EHR crosswalk'!A:B,2,FALSE)),"No EHR Specified",VLOOKUP(A256,'Provider-EHR crosswalk'!A:B,2,FALSE))</f>
        <v>Azalea Health EHR</v>
      </c>
    </row>
    <row r="257" spans="1:3" x14ac:dyDescent="0.25">
      <c r="A257" t="s">
        <v>826</v>
      </c>
      <c r="C257" s="33" t="str">
        <f>IF(ISNA(VLOOKUP(A257,'Provider-EHR crosswalk'!A:B,2,FALSE)),"No EHR Specified",VLOOKUP(A257,'Provider-EHR crosswalk'!A:B,2,FALSE))</f>
        <v>No EHR Specified</v>
      </c>
    </row>
    <row r="258" spans="1:3" x14ac:dyDescent="0.25">
      <c r="A258" t="s">
        <v>854</v>
      </c>
      <c r="C258" s="33" t="str">
        <f>IF(ISNA(VLOOKUP(A258,'Provider-EHR crosswalk'!A:B,2,FALSE)),"No EHR Specified",VLOOKUP(A258,'Provider-EHR crosswalk'!A:B,2,FALSE))</f>
        <v>No EHR Specified</v>
      </c>
    </row>
    <row r="259" spans="1:3" x14ac:dyDescent="0.25">
      <c r="A259" t="s">
        <v>933</v>
      </c>
      <c r="C259" s="33" t="str">
        <f>IF(ISNA(VLOOKUP(A259,'Provider-EHR crosswalk'!A:B,2,FALSE)),"No EHR Specified",VLOOKUP(A259,'Provider-EHR crosswalk'!A:B,2,FALSE))</f>
        <v>No EHR Specified</v>
      </c>
    </row>
    <row r="260" spans="1:3" x14ac:dyDescent="0.25">
      <c r="A260" t="s">
        <v>834</v>
      </c>
      <c r="C260" s="33" t="str">
        <f>IF(ISNA(VLOOKUP(A260,'Provider-EHR crosswalk'!A:B,2,FALSE)),"No EHR Specified",VLOOKUP(A260,'Provider-EHR crosswalk'!A:B,2,FALSE))</f>
        <v>Azalea Health EHR</v>
      </c>
    </row>
    <row r="261" spans="1:3" x14ac:dyDescent="0.25">
      <c r="A261" t="s">
        <v>866</v>
      </c>
      <c r="C261" s="33" t="str">
        <f>IF(ISNA(VLOOKUP(A261,'Provider-EHR crosswalk'!A:B,2,FALSE)),"No EHR Specified",VLOOKUP(A261,'Provider-EHR crosswalk'!A:B,2,FALSE))</f>
        <v>No EHR Specified</v>
      </c>
    </row>
    <row r="262" spans="1:3" x14ac:dyDescent="0.25">
      <c r="A262" t="s">
        <v>896</v>
      </c>
      <c r="C262" s="33" t="str">
        <f>IF(ISNA(VLOOKUP(A262,'Provider-EHR crosswalk'!A:B,2,FALSE)),"No EHR Specified",VLOOKUP(A262,'Provider-EHR crosswalk'!A:B,2,FALSE))</f>
        <v>Azalea Health EHR</v>
      </c>
    </row>
    <row r="263" spans="1:3" x14ac:dyDescent="0.25">
      <c r="A263" t="s">
        <v>904</v>
      </c>
      <c r="C263" s="33" t="str">
        <f>IF(ISNA(VLOOKUP(A263,'Provider-EHR crosswalk'!A:B,2,FALSE)),"No EHR Specified",VLOOKUP(A263,'Provider-EHR crosswalk'!A:B,2,FALSE))</f>
        <v>Azalea Health EHR</v>
      </c>
    </row>
    <row r="264" spans="1:3" x14ac:dyDescent="0.25">
      <c r="A264" t="s">
        <v>919</v>
      </c>
      <c r="C264" s="33" t="str">
        <f>IF(ISNA(VLOOKUP(A264,'Provider-EHR crosswalk'!A:B,2,FALSE)),"No EHR Specified",VLOOKUP(A264,'Provider-EHR crosswalk'!A:B,2,FALSE))</f>
        <v>Azalea Health EHR</v>
      </c>
    </row>
    <row r="265" spans="1:3" x14ac:dyDescent="0.25">
      <c r="A265" t="s">
        <v>749</v>
      </c>
      <c r="C265" s="33" t="str">
        <f>IF(ISNA(VLOOKUP(A265,'Provider-EHR crosswalk'!A:B,2,FALSE)),"No EHR Specified",VLOOKUP(A265,'Provider-EHR crosswalk'!A:B,2,FALSE))</f>
        <v>No EHR Specified</v>
      </c>
    </row>
    <row r="266" spans="1:3" x14ac:dyDescent="0.25">
      <c r="A266" t="s">
        <v>824</v>
      </c>
      <c r="C266" s="33" t="str">
        <f>IF(ISNA(VLOOKUP(A266,'Provider-EHR crosswalk'!A:B,2,FALSE)),"No EHR Specified",VLOOKUP(A266,'Provider-EHR crosswalk'!A:B,2,FALSE))</f>
        <v>Azalea Health EHR</v>
      </c>
    </row>
    <row r="267" spans="1:3" x14ac:dyDescent="0.25">
      <c r="A267" t="s">
        <v>977</v>
      </c>
      <c r="C267" s="33" t="str">
        <f>IF(ISNA(VLOOKUP(A267,'Provider-EHR crosswalk'!A:B,2,FALSE)),"No EHR Specified",VLOOKUP(A267,'Provider-EHR crosswalk'!A:B,2,FALSE))</f>
        <v>Azalea Health EHR</v>
      </c>
    </row>
    <row r="268" spans="1:3" x14ac:dyDescent="0.25">
      <c r="A268" t="s">
        <v>984</v>
      </c>
      <c r="C268" s="33" t="str">
        <f>IF(ISNA(VLOOKUP(A268,'Provider-EHR crosswalk'!A:B,2,FALSE)),"No EHR Specified",VLOOKUP(A268,'Provider-EHR crosswalk'!A:B,2,FALSE))</f>
        <v>Azalea Health EHR</v>
      </c>
    </row>
    <row r="269" spans="1:3" x14ac:dyDescent="0.25">
      <c r="A269" t="s">
        <v>809</v>
      </c>
      <c r="C269" s="33" t="str">
        <f>IF(ISNA(VLOOKUP(A269,'Provider-EHR crosswalk'!A:B,2,FALSE)),"No EHR Specified",VLOOKUP(A269,'Provider-EHR crosswalk'!A:B,2,FALSE))</f>
        <v>No EHR Specified</v>
      </c>
    </row>
    <row r="270" spans="1:3" x14ac:dyDescent="0.25">
      <c r="A270" t="s">
        <v>842</v>
      </c>
      <c r="C270" s="33" t="str">
        <f>IF(ISNA(VLOOKUP(A270,'Provider-EHR crosswalk'!A:B,2,FALSE)),"No EHR Specified",VLOOKUP(A270,'Provider-EHR crosswalk'!A:B,2,FALSE))</f>
        <v>Azalea Health EHR</v>
      </c>
    </row>
    <row r="271" spans="1:3" x14ac:dyDescent="0.25">
      <c r="A271" t="s">
        <v>848</v>
      </c>
      <c r="C271" s="33" t="str">
        <f>IF(ISNA(VLOOKUP(A271,'Provider-EHR crosswalk'!A:B,2,FALSE)),"No EHR Specified",VLOOKUP(A271,'Provider-EHR crosswalk'!A:B,2,FALSE))</f>
        <v>No EHR Specified</v>
      </c>
    </row>
    <row r="272" spans="1:3" x14ac:dyDescent="0.25">
      <c r="A272" t="s">
        <v>905</v>
      </c>
      <c r="C272" s="33" t="str">
        <f>IF(ISNA(VLOOKUP(A272,'Provider-EHR crosswalk'!A:B,2,FALSE)),"No EHR Specified",VLOOKUP(A272,'Provider-EHR crosswalk'!A:B,2,FALSE))</f>
        <v>No EHR Specified</v>
      </c>
    </row>
    <row r="273" spans="1:3" x14ac:dyDescent="0.25">
      <c r="A273" t="s">
        <v>962</v>
      </c>
      <c r="C273" s="33" t="str">
        <f>IF(ISNA(VLOOKUP(A273,'Provider-EHR crosswalk'!A:B,2,FALSE)),"No EHR Specified",VLOOKUP(A273,'Provider-EHR crosswalk'!A:B,2,FALSE))</f>
        <v>Azalea Health EHR</v>
      </c>
    </row>
    <row r="274" spans="1:3" x14ac:dyDescent="0.25">
      <c r="A274" t="s">
        <v>789</v>
      </c>
      <c r="C274" s="33" t="str">
        <f>IF(ISNA(VLOOKUP(A274,'Provider-EHR crosswalk'!A:B,2,FALSE)),"No EHR Specified",VLOOKUP(A274,'Provider-EHR crosswalk'!A:B,2,FALSE))</f>
        <v>No EHR Specified</v>
      </c>
    </row>
    <row r="275" spans="1:3" x14ac:dyDescent="0.25">
      <c r="A275" t="s">
        <v>950</v>
      </c>
      <c r="C275" s="33" t="str">
        <f>IF(ISNA(VLOOKUP(A275,'Provider-EHR crosswalk'!A:B,2,FALSE)),"No EHR Specified",VLOOKUP(A275,'Provider-EHR crosswalk'!A:B,2,FALSE))</f>
        <v>No EHR Specified</v>
      </c>
    </row>
    <row r="276" spans="1:3" x14ac:dyDescent="0.25">
      <c r="A276" t="s">
        <v>802</v>
      </c>
      <c r="C276" s="33" t="str">
        <f>IF(ISNA(VLOOKUP(A276,'Provider-EHR crosswalk'!A:B,2,FALSE)),"No EHR Specified",VLOOKUP(A276,'Provider-EHR crosswalk'!A:B,2,FALSE))</f>
        <v>No EHR Specified</v>
      </c>
    </row>
    <row r="277" spans="1:3" x14ac:dyDescent="0.25">
      <c r="A277" t="s">
        <v>859</v>
      </c>
      <c r="C277" s="33" t="str">
        <f>IF(ISNA(VLOOKUP(A277,'Provider-EHR crosswalk'!A:B,2,FALSE)),"No EHR Specified",VLOOKUP(A277,'Provider-EHR crosswalk'!A:B,2,FALSE))</f>
        <v>No EHR Specified</v>
      </c>
    </row>
    <row r="278" spans="1:3" x14ac:dyDescent="0.25">
      <c r="A278" t="s">
        <v>906</v>
      </c>
      <c r="C278" s="33" t="str">
        <f>IF(ISNA(VLOOKUP(A278,'Provider-EHR crosswalk'!A:B,2,FALSE)),"No EHR Specified",VLOOKUP(A278,'Provider-EHR crosswalk'!A:B,2,FALSE))</f>
        <v>No EHR Specified</v>
      </c>
    </row>
    <row r="279" spans="1:3" x14ac:dyDescent="0.25">
      <c r="A279" t="s">
        <v>909</v>
      </c>
      <c r="C279" s="33" t="str">
        <f>IF(ISNA(VLOOKUP(A279,'Provider-EHR crosswalk'!A:B,2,FALSE)),"No EHR Specified",VLOOKUP(A279,'Provider-EHR crosswalk'!A:B,2,FALSE))</f>
        <v>Azalea Health EHR</v>
      </c>
    </row>
    <row r="280" spans="1:3" x14ac:dyDescent="0.25">
      <c r="A280" t="s">
        <v>963</v>
      </c>
      <c r="C280" s="33" t="str">
        <f>IF(ISNA(VLOOKUP(A280,'Provider-EHR crosswalk'!A:B,2,FALSE)),"No EHR Specified",VLOOKUP(A280,'Provider-EHR crosswalk'!A:B,2,FALSE))</f>
        <v>No EHR Specified</v>
      </c>
    </row>
    <row r="281" spans="1:3" x14ac:dyDescent="0.25">
      <c r="A281" t="s">
        <v>768</v>
      </c>
      <c r="C281" s="33" t="str">
        <f>IF(ISNA(VLOOKUP(A281,'Provider-EHR crosswalk'!A:B,2,FALSE)),"No EHR Specified",VLOOKUP(A281,'Provider-EHR crosswalk'!A:B,2,FALSE))</f>
        <v>Azalea Health EHR</v>
      </c>
    </row>
    <row r="282" spans="1:3" x14ac:dyDescent="0.25">
      <c r="A282" t="s">
        <v>812</v>
      </c>
      <c r="C282" s="33" t="str">
        <f>IF(ISNA(VLOOKUP(A282,'Provider-EHR crosswalk'!A:B,2,FALSE)),"No EHR Specified",VLOOKUP(A282,'Provider-EHR crosswalk'!A:B,2,FALSE))</f>
        <v>No EHR Specified</v>
      </c>
    </row>
    <row r="283" spans="1:3" x14ac:dyDescent="0.25">
      <c r="A283" t="s">
        <v>860</v>
      </c>
      <c r="C283" s="33" t="str">
        <f>IF(ISNA(VLOOKUP(A283,'Provider-EHR crosswalk'!A:B,2,FALSE)),"No EHR Specified",VLOOKUP(A283,'Provider-EHR crosswalk'!A:B,2,FALSE))</f>
        <v>No EHR Specified</v>
      </c>
    </row>
    <row r="284" spans="1:3" x14ac:dyDescent="0.25">
      <c r="A284" t="s">
        <v>978</v>
      </c>
      <c r="C284" s="33" t="str">
        <f>IF(ISNA(VLOOKUP(A284,'Provider-EHR crosswalk'!A:B,2,FALSE)),"No EHR Specified",VLOOKUP(A284,'Provider-EHR crosswalk'!A:B,2,FALSE))</f>
        <v>Azalea Health EHR</v>
      </c>
    </row>
    <row r="285" spans="1:3" x14ac:dyDescent="0.25">
      <c r="A285" t="s">
        <v>756</v>
      </c>
      <c r="C285" s="33" t="str">
        <f>IF(ISNA(VLOOKUP(A285,'Provider-EHR crosswalk'!A:B,2,FALSE)),"No EHR Specified",VLOOKUP(A285,'Provider-EHR crosswalk'!A:B,2,FALSE))</f>
        <v>Azalea Health EHR</v>
      </c>
    </row>
    <row r="286" spans="1:3" x14ac:dyDescent="0.25">
      <c r="A286" t="s">
        <v>803</v>
      </c>
      <c r="C286" s="33" t="str">
        <f>IF(ISNA(VLOOKUP(A286,'Provider-EHR crosswalk'!A:B,2,FALSE)),"No EHR Specified",VLOOKUP(A286,'Provider-EHR crosswalk'!A:B,2,FALSE))</f>
        <v>No EHR Specified</v>
      </c>
    </row>
    <row r="287" spans="1:3" x14ac:dyDescent="0.25">
      <c r="A287" t="s">
        <v>899</v>
      </c>
      <c r="C287" s="33" t="str">
        <f>IF(ISNA(VLOOKUP(A287,'Provider-EHR crosswalk'!A:B,2,FALSE)),"No EHR Specified",VLOOKUP(A287,'Provider-EHR crosswalk'!A:B,2,FALSE))</f>
        <v>No EHR Specified</v>
      </c>
    </row>
    <row r="288" spans="1:3" x14ac:dyDescent="0.25">
      <c r="A288" t="s">
        <v>982</v>
      </c>
      <c r="C288" s="33" t="str">
        <f>IF(ISNA(VLOOKUP(A288,'Provider-EHR crosswalk'!A:B,2,FALSE)),"No EHR Specified",VLOOKUP(A288,'Provider-EHR crosswalk'!A:B,2,FALSE))</f>
        <v>Azalea Health EHR</v>
      </c>
    </row>
    <row r="289" spans="1:3" x14ac:dyDescent="0.25">
      <c r="A289" t="s">
        <v>849</v>
      </c>
      <c r="C289" s="33" t="str">
        <f>IF(ISNA(VLOOKUP(A289,'Provider-EHR crosswalk'!A:B,2,FALSE)),"No EHR Specified",VLOOKUP(A289,'Provider-EHR crosswalk'!A:B,2,FALSE))</f>
        <v>Azalea Health EHR</v>
      </c>
    </row>
    <row r="290" spans="1:3" x14ac:dyDescent="0.25">
      <c r="A290" t="s">
        <v>897</v>
      </c>
      <c r="C290" s="33" t="str">
        <f>IF(ISNA(VLOOKUP(A290,'Provider-EHR crosswalk'!A:B,2,FALSE)),"No EHR Specified",VLOOKUP(A290,'Provider-EHR crosswalk'!A:B,2,FALSE))</f>
        <v>Azalea Health EHR</v>
      </c>
    </row>
    <row r="291" spans="1:3" x14ac:dyDescent="0.25">
      <c r="A291" t="s">
        <v>965</v>
      </c>
      <c r="C291" s="33" t="str">
        <f>IF(ISNA(VLOOKUP(A291,'Provider-EHR crosswalk'!A:B,2,FALSE)),"No EHR Specified",VLOOKUP(A291,'Provider-EHR crosswalk'!A:B,2,FALSE))</f>
        <v>Azalea Health EHR</v>
      </c>
    </row>
    <row r="292" spans="1:3" x14ac:dyDescent="0.25">
      <c r="A292" t="s">
        <v>981</v>
      </c>
      <c r="C292" s="33" t="str">
        <f>IF(ISNA(VLOOKUP(A292,'Provider-EHR crosswalk'!A:B,2,FALSE)),"No EHR Specified",VLOOKUP(A292,'Provider-EHR crosswalk'!A:B,2,FALSE))</f>
        <v>Azalea Health EHR</v>
      </c>
    </row>
    <row r="293" spans="1:3" x14ac:dyDescent="0.25">
      <c r="A293" t="s">
        <v>983</v>
      </c>
      <c r="C293" s="33" t="str">
        <f>IF(ISNA(VLOOKUP(A293,'Provider-EHR crosswalk'!A:B,2,FALSE)),"No EHR Specified",VLOOKUP(A293,'Provider-EHR crosswalk'!A:B,2,FALSE))</f>
        <v>No EHR Specified</v>
      </c>
    </row>
    <row r="294" spans="1:3" x14ac:dyDescent="0.25">
      <c r="A294" t="s">
        <v>989</v>
      </c>
      <c r="C294" s="33" t="str">
        <f>IF(ISNA(VLOOKUP(A294,'Provider-EHR crosswalk'!A:B,2,FALSE)),"No EHR Specified",VLOOKUP(A294,'Provider-EHR crosswalk'!A:B,2,FALSE))</f>
        <v>Azalea Health EHR</v>
      </c>
    </row>
    <row r="295" spans="1:3" x14ac:dyDescent="0.25">
      <c r="A295" t="s">
        <v>858</v>
      </c>
      <c r="C295" s="33" t="str">
        <f>IF(ISNA(VLOOKUP(A295,'Provider-EHR crosswalk'!A:B,2,FALSE)),"No EHR Specified",VLOOKUP(A295,'Provider-EHR crosswalk'!A:B,2,FALSE))</f>
        <v>No EHR Specified</v>
      </c>
    </row>
    <row r="296" spans="1:3" x14ac:dyDescent="0.25">
      <c r="A296" t="s">
        <v>994</v>
      </c>
      <c r="C296" s="33" t="str">
        <f>IF(ISNA(VLOOKUP(A296,'Provider-EHR crosswalk'!A:B,2,FALSE)),"No EHR Specified",VLOOKUP(A296,'Provider-EHR crosswalk'!A:B,2,FALSE))</f>
        <v>No EHR Specified</v>
      </c>
    </row>
    <row r="297" spans="1:3" x14ac:dyDescent="0.25">
      <c r="A297" t="s">
        <v>855</v>
      </c>
      <c r="C297" s="33" t="str">
        <f>IF(ISNA(VLOOKUP(A297,'Provider-EHR crosswalk'!A:B,2,FALSE)),"No EHR Specified",VLOOKUP(A297,'Provider-EHR crosswalk'!A:B,2,FALSE))</f>
        <v>Azalea Health EHR</v>
      </c>
    </row>
    <row r="298" spans="1:3" x14ac:dyDescent="0.25">
      <c r="A298" t="s">
        <v>870</v>
      </c>
      <c r="C298" s="33" t="str">
        <f>IF(ISNA(VLOOKUP(A298,'Provider-EHR crosswalk'!A:B,2,FALSE)),"No EHR Specified",VLOOKUP(A298,'Provider-EHR crosswalk'!A:B,2,FALSE))</f>
        <v>No EHR Specified</v>
      </c>
    </row>
    <row r="299" spans="1:3" x14ac:dyDescent="0.25">
      <c r="A299" t="s">
        <v>970</v>
      </c>
      <c r="C299" s="33" t="str">
        <f>IF(ISNA(VLOOKUP(A299,'Provider-EHR crosswalk'!A:B,2,FALSE)),"No EHR Specified",VLOOKUP(A299,'Provider-EHR crosswalk'!A:B,2,FALSE))</f>
        <v>No EHR Specified</v>
      </c>
    </row>
    <row r="300" spans="1:3" x14ac:dyDescent="0.25">
      <c r="A300" t="s">
        <v>733</v>
      </c>
      <c r="C300" s="33" t="str">
        <f>IF(ISNA(VLOOKUP(A300,'Provider-EHR crosswalk'!A:B,2,FALSE)),"No EHR Specified",VLOOKUP(A300,'Provider-EHR crosswalk'!A:B,2,FALSE))</f>
        <v>Azalea Health EHR</v>
      </c>
    </row>
    <row r="301" spans="1:3" x14ac:dyDescent="0.25">
      <c r="A301" t="s">
        <v>753</v>
      </c>
      <c r="C301" s="33" t="str">
        <f>IF(ISNA(VLOOKUP(A301,'Provider-EHR crosswalk'!A:B,2,FALSE)),"No EHR Specified",VLOOKUP(A301,'Provider-EHR crosswalk'!A:B,2,FALSE))</f>
        <v>No EHR Specified</v>
      </c>
    </row>
    <row r="302" spans="1:3" x14ac:dyDescent="0.25">
      <c r="A302" t="s">
        <v>852</v>
      </c>
      <c r="C302" s="33" t="str">
        <f>IF(ISNA(VLOOKUP(A302,'Provider-EHR crosswalk'!A:B,2,FALSE)),"No EHR Specified",VLOOKUP(A302,'Provider-EHR crosswalk'!A:B,2,FALSE))</f>
        <v>Azalea Health EHR</v>
      </c>
    </row>
    <row r="303" spans="1:3" x14ac:dyDescent="0.25">
      <c r="A303" t="s">
        <v>739</v>
      </c>
      <c r="C303" s="33" t="str">
        <f>IF(ISNA(VLOOKUP(A303,'Provider-EHR crosswalk'!A:B,2,FALSE)),"No EHR Specified",VLOOKUP(A303,'Provider-EHR crosswalk'!A:B,2,FALSE))</f>
        <v>No EHR Specified</v>
      </c>
    </row>
    <row r="304" spans="1:3" x14ac:dyDescent="0.25">
      <c r="A304" t="s">
        <v>840</v>
      </c>
      <c r="C304" s="33" t="str">
        <f>IF(ISNA(VLOOKUP(A304,'Provider-EHR crosswalk'!A:B,2,FALSE)),"No EHR Specified",VLOOKUP(A304,'Provider-EHR crosswalk'!A:B,2,FALSE))</f>
        <v>Azalea Health EHR</v>
      </c>
    </row>
    <row r="305" spans="1:3" x14ac:dyDescent="0.25">
      <c r="A305" t="s">
        <v>867</v>
      </c>
      <c r="C305" s="33" t="str">
        <f>IF(ISNA(VLOOKUP(A305,'Provider-EHR crosswalk'!A:B,2,FALSE)),"No EHR Specified",VLOOKUP(A305,'Provider-EHR crosswalk'!A:B,2,FALSE))</f>
        <v>No EHR Specified</v>
      </c>
    </row>
    <row r="306" spans="1:3" x14ac:dyDescent="0.25">
      <c r="A306" t="s">
        <v>795</v>
      </c>
      <c r="C306" s="33" t="str">
        <f>IF(ISNA(VLOOKUP(A306,'Provider-EHR crosswalk'!A:B,2,FALSE)),"No EHR Specified",VLOOKUP(A306,'Provider-EHR crosswalk'!A:B,2,FALSE))</f>
        <v>No EHR Specified</v>
      </c>
    </row>
    <row r="307" spans="1:3" x14ac:dyDescent="0.25">
      <c r="A307" t="s">
        <v>839</v>
      </c>
      <c r="C307" s="33" t="str">
        <f>IF(ISNA(VLOOKUP(A307,'Provider-EHR crosswalk'!A:B,2,FALSE)),"No EHR Specified",VLOOKUP(A307,'Provider-EHR crosswalk'!A:B,2,FALSE))</f>
        <v>No EHR Specified</v>
      </c>
    </row>
    <row r="308" spans="1:3" x14ac:dyDescent="0.25">
      <c r="A308" t="s">
        <v>846</v>
      </c>
      <c r="C308" s="33" t="str">
        <f>IF(ISNA(VLOOKUP(A308,'Provider-EHR crosswalk'!A:B,2,FALSE)),"No EHR Specified",VLOOKUP(A308,'Provider-EHR crosswalk'!A:B,2,FALSE))</f>
        <v>No EHR Specified</v>
      </c>
    </row>
    <row r="309" spans="1:3" x14ac:dyDescent="0.25">
      <c r="A309" t="s">
        <v>976</v>
      </c>
      <c r="C309" s="33" t="str">
        <f>IF(ISNA(VLOOKUP(A309,'Provider-EHR crosswalk'!A:B,2,FALSE)),"No EHR Specified",VLOOKUP(A309,'Provider-EHR crosswalk'!A:B,2,FALSE))</f>
        <v>Azalea Health EHR</v>
      </c>
    </row>
    <row r="310" spans="1:3" x14ac:dyDescent="0.25">
      <c r="A310" t="s">
        <v>987</v>
      </c>
      <c r="C310" s="33" t="str">
        <f>IF(ISNA(VLOOKUP(A310,'Provider-EHR crosswalk'!A:B,2,FALSE)),"No EHR Specified",VLOOKUP(A310,'Provider-EHR crosswalk'!A:B,2,FALSE))</f>
        <v>Azalea Health EHR</v>
      </c>
    </row>
    <row r="311" spans="1:3" x14ac:dyDescent="0.25">
      <c r="A311" t="s">
        <v>779</v>
      </c>
      <c r="C311" s="33" t="str">
        <f>IF(ISNA(VLOOKUP(A311,'Provider-EHR crosswalk'!A:B,2,FALSE)),"No EHR Specified",VLOOKUP(A311,'Provider-EHR crosswalk'!A:B,2,FALSE))</f>
        <v>No EHR Specified</v>
      </c>
    </row>
    <row r="312" spans="1:3" x14ac:dyDescent="0.25">
      <c r="A312" t="s">
        <v>937</v>
      </c>
      <c r="C312" s="33" t="str">
        <f>IF(ISNA(VLOOKUP(A312,'Provider-EHR crosswalk'!A:B,2,FALSE)),"No EHR Specified",VLOOKUP(A312,'Provider-EHR crosswalk'!A:B,2,FALSE))</f>
        <v>No EHR Specified</v>
      </c>
    </row>
    <row r="313" spans="1:3" x14ac:dyDescent="0.25">
      <c r="A313" t="s">
        <v>791</v>
      </c>
      <c r="C313" s="33" t="str">
        <f>IF(ISNA(VLOOKUP(A313,'Provider-EHR crosswalk'!A:B,2,FALSE)),"No EHR Specified",VLOOKUP(A313,'Provider-EHR crosswalk'!A:B,2,FALSE))</f>
        <v>No EHR Specified</v>
      </c>
    </row>
    <row r="314" spans="1:3" x14ac:dyDescent="0.25">
      <c r="A314" t="s">
        <v>914</v>
      </c>
      <c r="C314" s="33" t="str">
        <f>IF(ISNA(VLOOKUP(A314,'Provider-EHR crosswalk'!A:B,2,FALSE)),"No EHR Specified",VLOOKUP(A314,'Provider-EHR crosswalk'!A:B,2,FALSE))</f>
        <v>No EHR Specified</v>
      </c>
    </row>
    <row r="315" spans="1:3" x14ac:dyDescent="0.25">
      <c r="A315" t="s">
        <v>735</v>
      </c>
      <c r="C315" s="33" t="str">
        <f>IF(ISNA(VLOOKUP(A315,'Provider-EHR crosswalk'!A:B,2,FALSE)),"No EHR Specified",VLOOKUP(A315,'Provider-EHR crosswalk'!A:B,2,FALSE))</f>
        <v>No EHR Specified</v>
      </c>
    </row>
    <row r="316" spans="1:3" x14ac:dyDescent="0.25">
      <c r="A316" t="s">
        <v>993</v>
      </c>
      <c r="C316" s="33" t="str">
        <f>IF(ISNA(VLOOKUP(A316,'Provider-EHR crosswalk'!A:B,2,FALSE)),"No EHR Specified",VLOOKUP(A316,'Provider-EHR crosswalk'!A:B,2,FALSE))</f>
        <v>No EHR Specified</v>
      </c>
    </row>
    <row r="317" spans="1:3" x14ac:dyDescent="0.25">
      <c r="A317" t="s">
        <v>721</v>
      </c>
      <c r="C317" s="33" t="str">
        <f>IF(ISNA(VLOOKUP(A317,'Provider-EHR crosswalk'!A:B,2,FALSE)),"No EHR Specified",VLOOKUP(A317,'Provider-EHR crosswalk'!A:B,2,FALSE))</f>
        <v>Azalea Health EHR</v>
      </c>
    </row>
    <row r="318" spans="1:3" x14ac:dyDescent="0.25">
      <c r="A318" t="s">
        <v>883</v>
      </c>
      <c r="C318" s="33" t="str">
        <f>IF(ISNA(VLOOKUP(A318,'Provider-EHR crosswalk'!A:B,2,FALSE)),"No EHR Specified",VLOOKUP(A318,'Provider-EHR crosswalk'!A:B,2,FALSE))</f>
        <v>Azalea Health EHR</v>
      </c>
    </row>
    <row r="319" spans="1:3" x14ac:dyDescent="0.25">
      <c r="A319" t="s">
        <v>913</v>
      </c>
      <c r="C319" s="33" t="str">
        <f>IF(ISNA(VLOOKUP(A319,'Provider-EHR crosswalk'!A:B,2,FALSE)),"No EHR Specified",VLOOKUP(A319,'Provider-EHR crosswalk'!A:B,2,FALSE))</f>
        <v>No EHR Specified</v>
      </c>
    </row>
    <row r="320" spans="1:3" x14ac:dyDescent="0.25">
      <c r="A320" t="s">
        <v>722</v>
      </c>
      <c r="C320" s="33" t="str">
        <f>IF(ISNA(VLOOKUP(A320,'Provider-EHR crosswalk'!A:B,2,FALSE)),"No EHR Specified",VLOOKUP(A320,'Provider-EHR crosswalk'!A:B,2,FALSE))</f>
        <v>Azalea Health EHR</v>
      </c>
    </row>
    <row r="321" spans="1:3" x14ac:dyDescent="0.25">
      <c r="A321" t="s">
        <v>730</v>
      </c>
      <c r="C321" s="33" t="str">
        <f>IF(ISNA(VLOOKUP(A321,'Provider-EHR crosswalk'!A:B,2,FALSE)),"No EHR Specified",VLOOKUP(A321,'Provider-EHR crosswalk'!A:B,2,FALSE))</f>
        <v>Azalea Health EHR</v>
      </c>
    </row>
    <row r="322" spans="1:3" x14ac:dyDescent="0.25">
      <c r="A322" t="s">
        <v>921</v>
      </c>
      <c r="C322" s="33" t="str">
        <f>IF(ISNA(VLOOKUP(A322,'Provider-EHR crosswalk'!A:B,2,FALSE)),"No EHR Specified",VLOOKUP(A322,'Provider-EHR crosswalk'!A:B,2,FALSE))</f>
        <v>Azalea Health EHR</v>
      </c>
    </row>
    <row r="323" spans="1:3" x14ac:dyDescent="0.25">
      <c r="A323" t="s">
        <v>723</v>
      </c>
      <c r="C323" s="33" t="str">
        <f>IF(ISNA(VLOOKUP(A323,'Provider-EHR crosswalk'!A:B,2,FALSE)),"No EHR Specified",VLOOKUP(A323,'Provider-EHR crosswalk'!A:B,2,FALSE))</f>
        <v>No EHR Specified</v>
      </c>
    </row>
    <row r="324" spans="1:3" x14ac:dyDescent="0.25">
      <c r="A324" t="s">
        <v>728</v>
      </c>
      <c r="C324" s="33" t="str">
        <f>IF(ISNA(VLOOKUP(A324,'Provider-EHR crosswalk'!A:B,2,FALSE)),"No EHR Specified",VLOOKUP(A324,'Provider-EHR crosswalk'!A:B,2,FALSE))</f>
        <v>Azalea Health EHR</v>
      </c>
    </row>
    <row r="325" spans="1:3" x14ac:dyDescent="0.25">
      <c r="A325" t="s">
        <v>821</v>
      </c>
      <c r="C325" s="33" t="str">
        <f>IF(ISNA(VLOOKUP(A325,'Provider-EHR crosswalk'!A:B,2,FALSE)),"No EHR Specified",VLOOKUP(A325,'Provider-EHR crosswalk'!A:B,2,FALSE))</f>
        <v>Azalea Health EHR</v>
      </c>
    </row>
    <row r="326" spans="1:3" x14ac:dyDescent="0.25">
      <c r="A326" t="s">
        <v>819</v>
      </c>
      <c r="C326" s="33" t="str">
        <f>IF(ISNA(VLOOKUP(A326,'Provider-EHR crosswalk'!A:B,2,FALSE)),"No EHR Specified",VLOOKUP(A326,'Provider-EHR crosswalk'!A:B,2,FALSE))</f>
        <v>No EHR Specified</v>
      </c>
    </row>
    <row r="327" spans="1:3" x14ac:dyDescent="0.25">
      <c r="A327" t="s">
        <v>829</v>
      </c>
      <c r="C327" s="33" t="str">
        <f>IF(ISNA(VLOOKUP(A327,'Provider-EHR crosswalk'!A:B,2,FALSE)),"No EHR Specified",VLOOKUP(A327,'Provider-EHR crosswalk'!A:B,2,FALSE))</f>
        <v>No EHR Specified</v>
      </c>
    </row>
    <row r="328" spans="1:3" x14ac:dyDescent="0.25">
      <c r="A328" t="s">
        <v>927</v>
      </c>
      <c r="C328" s="33" t="str">
        <f>IF(ISNA(VLOOKUP(A328,'Provider-EHR crosswalk'!A:B,2,FALSE)),"No EHR Specified",VLOOKUP(A328,'Provider-EHR crosswalk'!A:B,2,FALSE))</f>
        <v>Azalea Health EHR</v>
      </c>
    </row>
    <row r="329" spans="1:3" x14ac:dyDescent="0.25">
      <c r="A329" t="s">
        <v>956</v>
      </c>
      <c r="C329" s="33" t="str">
        <f>IF(ISNA(VLOOKUP(A329,'Provider-EHR crosswalk'!A:B,2,FALSE)),"No EHR Specified",VLOOKUP(A329,'Provider-EHR crosswalk'!A:B,2,FALSE))</f>
        <v>No EHR Specified</v>
      </c>
    </row>
    <row r="330" spans="1:3" x14ac:dyDescent="0.25">
      <c r="A330" t="s">
        <v>985</v>
      </c>
      <c r="C330" s="33" t="str">
        <f>IF(ISNA(VLOOKUP(A330,'Provider-EHR crosswalk'!A:B,2,FALSE)),"No EHR Specified",VLOOKUP(A330,'Provider-EHR crosswalk'!A:B,2,FALSE))</f>
        <v>Azalea Health EHR</v>
      </c>
    </row>
    <row r="331" spans="1:3" x14ac:dyDescent="0.25">
      <c r="A331" t="s">
        <v>996</v>
      </c>
      <c r="C331" s="33" t="str">
        <f>IF(ISNA(VLOOKUP(A331,'Provider-EHR crosswalk'!A:B,2,FALSE)),"No EHR Specified",VLOOKUP(A331,'Provider-EHR crosswalk'!A:B,2,FALSE))</f>
        <v>No EHR Specified</v>
      </c>
    </row>
    <row r="332" spans="1:3" x14ac:dyDescent="0.25">
      <c r="A332" t="s">
        <v>833</v>
      </c>
      <c r="C332" s="33" t="str">
        <f>IF(ISNA(VLOOKUP(A332,'Provider-EHR crosswalk'!A:B,2,FALSE)),"No EHR Specified",VLOOKUP(A332,'Provider-EHR crosswalk'!A:B,2,FALSE))</f>
        <v>No EHR Specified</v>
      </c>
    </row>
    <row r="333" spans="1:3" x14ac:dyDescent="0.25">
      <c r="A333" t="s">
        <v>939</v>
      </c>
      <c r="C333" s="33" t="str">
        <f>IF(ISNA(VLOOKUP(A333,'Provider-EHR crosswalk'!A:B,2,FALSE)),"No EHR Specified",VLOOKUP(A333,'Provider-EHR crosswalk'!A:B,2,FALSE))</f>
        <v>Azalea Health EHR</v>
      </c>
    </row>
    <row r="334" spans="1:3" x14ac:dyDescent="0.25">
      <c r="A334" t="s">
        <v>953</v>
      </c>
      <c r="C334" s="33" t="str">
        <f>IF(ISNA(VLOOKUP(A334,'Provider-EHR crosswalk'!A:B,2,FALSE)),"No EHR Specified",VLOOKUP(A334,'Provider-EHR crosswalk'!A:B,2,FALSE))</f>
        <v>No EHR Specified</v>
      </c>
    </row>
    <row r="335" spans="1:3" x14ac:dyDescent="0.25">
      <c r="A335" t="s">
        <v>1003</v>
      </c>
      <c r="C335" s="33" t="str">
        <f>IF(ISNA(VLOOKUP(A335,'Provider-EHR crosswalk'!A:B,2,FALSE)),"No EHR Specified",VLOOKUP(A335,'Provider-EHR crosswalk'!A:B,2,FALSE))</f>
        <v>No EHR Specified</v>
      </c>
    </row>
    <row r="336" spans="1:3" x14ac:dyDescent="0.25">
      <c r="A336" t="s">
        <v>1000</v>
      </c>
      <c r="C336" s="33" t="str">
        <f>IF(ISNA(VLOOKUP(A336,'Provider-EHR crosswalk'!A:B,2,FALSE)),"No EHR Specified",VLOOKUP(A336,'Provider-EHR crosswalk'!A:B,2,FALSE))</f>
        <v>No EHR Specified</v>
      </c>
    </row>
    <row r="337" spans="1:3" x14ac:dyDescent="0.25">
      <c r="A337" t="s">
        <v>998</v>
      </c>
      <c r="C337" s="33" t="str">
        <f>IF(ISNA(VLOOKUP(A337,'Provider-EHR crosswalk'!A:B,2,FALSE)),"No EHR Specified",VLOOKUP(A337,'Provider-EHR crosswalk'!A:B,2,FALSE))</f>
        <v>No EHR Specified</v>
      </c>
    </row>
    <row r="338" spans="1:3" x14ac:dyDescent="0.25">
      <c r="A338" t="s">
        <v>999</v>
      </c>
      <c r="C338" s="33" t="str">
        <f>IF(ISNA(VLOOKUP(A338,'Provider-EHR crosswalk'!A:B,2,FALSE)),"No EHR Specified",VLOOKUP(A338,'Provider-EHR crosswalk'!A:B,2,FALSE))</f>
        <v>No EHR Specified</v>
      </c>
    </row>
    <row r="339" spans="1:3" x14ac:dyDescent="0.25">
      <c r="A339" t="s">
        <v>1001</v>
      </c>
      <c r="C339" s="33" t="str">
        <f>IF(ISNA(VLOOKUP(A339,'Provider-EHR crosswalk'!A:B,2,FALSE)),"No EHR Specified",VLOOKUP(A339,'Provider-EHR crosswalk'!A:B,2,FALSE))</f>
        <v>No EHR Specified</v>
      </c>
    </row>
    <row r="340" spans="1:3" x14ac:dyDescent="0.25">
      <c r="A340" t="s">
        <v>997</v>
      </c>
      <c r="C340" s="33" t="str">
        <f>IF(ISNA(VLOOKUP(A340,'Provider-EHR crosswalk'!A:B,2,FALSE)),"No EHR Specified",VLOOKUP(A340,'Provider-EHR crosswalk'!A:B,2,FALSE))</f>
        <v>No EHR Specified</v>
      </c>
    </row>
    <row r="341" spans="1:3" x14ac:dyDescent="0.25">
      <c r="A341" t="s">
        <v>1002</v>
      </c>
      <c r="C341" s="33" t="str">
        <f>IF(ISNA(VLOOKUP(A341,'Provider-EHR crosswalk'!A:B,2,FALSE)),"No EHR Specified",VLOOKUP(A341,'Provider-EHR crosswalk'!A:B,2,FALSE))</f>
        <v>No EHR Specified</v>
      </c>
    </row>
    <row r="342" spans="1:3" x14ac:dyDescent="0.25">
      <c r="A342" t="s">
        <v>1015</v>
      </c>
      <c r="C342" s="33" t="str">
        <f>IF(ISNA(VLOOKUP(A342,'Provider-EHR crosswalk'!A:B,2,FALSE)),"No EHR Specified",VLOOKUP(A342,'Provider-EHR crosswalk'!A:B,2,FALSE))</f>
        <v>No EHR Specified</v>
      </c>
    </row>
    <row r="343" spans="1:3" x14ac:dyDescent="0.25">
      <c r="A343" t="s">
        <v>1017</v>
      </c>
      <c r="C343" s="33" t="str">
        <f>IF(ISNA(VLOOKUP(A343,'Provider-EHR crosswalk'!A:B,2,FALSE)),"No EHR Specified",VLOOKUP(A343,'Provider-EHR crosswalk'!A:B,2,FALSE))</f>
        <v>No EHR Specified</v>
      </c>
    </row>
    <row r="344" spans="1:3" x14ac:dyDescent="0.25">
      <c r="A344" t="s">
        <v>1014</v>
      </c>
      <c r="C344" s="33" t="str">
        <f>IF(ISNA(VLOOKUP(A344,'Provider-EHR crosswalk'!A:B,2,FALSE)),"No EHR Specified",VLOOKUP(A344,'Provider-EHR crosswalk'!A:B,2,FALSE))</f>
        <v>CompuGroup Medical (CGM APRIMA)</v>
      </c>
    </row>
    <row r="345" spans="1:3" x14ac:dyDescent="0.25">
      <c r="A345" t="s">
        <v>1016</v>
      </c>
      <c r="C345" s="33" t="str">
        <f>IF(ISNA(VLOOKUP(A345,'Provider-EHR crosswalk'!A:B,2,FALSE)),"No EHR Specified",VLOOKUP(A345,'Provider-EHR crosswalk'!A:B,2,FALSE))</f>
        <v>No EHR Specified</v>
      </c>
    </row>
    <row r="346" spans="1:3" x14ac:dyDescent="0.25">
      <c r="A346" t="s">
        <v>1013</v>
      </c>
      <c r="C346" s="33" t="str">
        <f>IF(ISNA(VLOOKUP(A346,'Provider-EHR crosswalk'!A:B,2,FALSE)),"No EHR Specified",VLOOKUP(A346,'Provider-EHR crosswalk'!A:B,2,FALSE))</f>
        <v>No EHR Specified</v>
      </c>
    </row>
    <row r="347" spans="1:3" x14ac:dyDescent="0.25">
      <c r="A347" t="s">
        <v>1018</v>
      </c>
      <c r="C347" s="33" t="str">
        <f>IF(ISNA(VLOOKUP(A347,'Provider-EHR crosswalk'!A:B,2,FALSE)),"No EHR Specified",VLOOKUP(A347,'Provider-EHR crosswalk'!A:B,2,FALSE))</f>
        <v>No EHR Specified</v>
      </c>
    </row>
    <row r="348" spans="1:3" x14ac:dyDescent="0.25">
      <c r="A348" t="s">
        <v>712</v>
      </c>
      <c r="C348" s="33" t="str">
        <f>IF(ISNA(VLOOKUP(A348,'Provider-EHR crosswalk'!A:B,2,FALSE)),"No EHR Specified",VLOOKUP(A348,'Provider-EHR crosswalk'!A:B,2,FALSE))</f>
        <v>No EHR Specified</v>
      </c>
    </row>
    <row r="349" spans="1:3" x14ac:dyDescent="0.25">
      <c r="A349" t="s">
        <v>705</v>
      </c>
      <c r="C349" s="33" t="str">
        <f>IF(ISNA(VLOOKUP(A349,'Provider-EHR crosswalk'!A:B,2,FALSE)),"No EHR Specified",VLOOKUP(A349,'Provider-EHR crosswalk'!A:B,2,FALSE))</f>
        <v>DrChrono EHR</v>
      </c>
    </row>
    <row r="350" spans="1:3" x14ac:dyDescent="0.25">
      <c r="A350" t="s">
        <v>703</v>
      </c>
      <c r="C350" s="33" t="str">
        <f>IF(ISNA(VLOOKUP(A350,'Provider-EHR crosswalk'!A:B,2,FALSE)),"No EHR Specified",VLOOKUP(A350,'Provider-EHR crosswalk'!A:B,2,FALSE))</f>
        <v>DrChrono EHR</v>
      </c>
    </row>
    <row r="351" spans="1:3" x14ac:dyDescent="0.25">
      <c r="A351" t="s">
        <v>701</v>
      </c>
      <c r="C351" s="33" t="str">
        <f>IF(ISNA(VLOOKUP(A351,'Provider-EHR crosswalk'!A:B,2,FALSE)),"No EHR Specified",VLOOKUP(A351,'Provider-EHR crosswalk'!A:B,2,FALSE))</f>
        <v>No EHR Specified</v>
      </c>
    </row>
    <row r="352" spans="1:3" x14ac:dyDescent="0.25">
      <c r="A352" t="s">
        <v>708</v>
      </c>
      <c r="C352" s="33" t="str">
        <f>IF(ISNA(VLOOKUP(A352,'Provider-EHR crosswalk'!A:B,2,FALSE)),"No EHR Specified",VLOOKUP(A352,'Provider-EHR crosswalk'!A:B,2,FALSE))</f>
        <v>No EHR Specified</v>
      </c>
    </row>
    <row r="353" spans="1:3" x14ac:dyDescent="0.25">
      <c r="A353" t="s">
        <v>707</v>
      </c>
      <c r="C353" s="33" t="str">
        <f>IF(ISNA(VLOOKUP(A353,'Provider-EHR crosswalk'!A:B,2,FALSE)),"No EHR Specified",VLOOKUP(A353,'Provider-EHR crosswalk'!A:B,2,FALSE))</f>
        <v>No EHR Specified</v>
      </c>
    </row>
    <row r="354" spans="1:3" x14ac:dyDescent="0.25">
      <c r="A354" t="s">
        <v>702</v>
      </c>
      <c r="C354" s="33" t="str">
        <f>IF(ISNA(VLOOKUP(A354,'Provider-EHR crosswalk'!A:B,2,FALSE)),"No EHR Specified",VLOOKUP(A354,'Provider-EHR crosswalk'!A:B,2,FALSE))</f>
        <v>No EHR Specified</v>
      </c>
    </row>
    <row r="355" spans="1:3" x14ac:dyDescent="0.25">
      <c r="A355" t="s">
        <v>704</v>
      </c>
      <c r="C355" s="33" t="str">
        <f>IF(ISNA(VLOOKUP(A355,'Provider-EHR crosswalk'!A:B,2,FALSE)),"No EHR Specified",VLOOKUP(A355,'Provider-EHR crosswalk'!A:B,2,FALSE))</f>
        <v>DrChrono EHR</v>
      </c>
    </row>
    <row r="356" spans="1:3" x14ac:dyDescent="0.25">
      <c r="A356" t="s">
        <v>706</v>
      </c>
      <c r="C356" s="33" t="str">
        <f>IF(ISNA(VLOOKUP(A356,'Provider-EHR crosswalk'!A:B,2,FALSE)),"No EHR Specified",VLOOKUP(A356,'Provider-EHR crosswalk'!A:B,2,FALSE))</f>
        <v>No EHR Specified</v>
      </c>
    </row>
    <row r="357" spans="1:3" x14ac:dyDescent="0.25">
      <c r="A357" t="s">
        <v>637</v>
      </c>
      <c r="C357" s="33" t="str">
        <f>IF(ISNA(VLOOKUP(A357,'Provider-EHR crosswalk'!A:B,2,FALSE)),"No EHR Specified",VLOOKUP(A357,'Provider-EHR crosswalk'!A:B,2,FALSE))</f>
        <v>eClinicalWorks V12</v>
      </c>
    </row>
    <row r="358" spans="1:3" x14ac:dyDescent="0.25">
      <c r="A358" t="s">
        <v>630</v>
      </c>
      <c r="C358" s="33" t="str">
        <f>IF(ISNA(VLOOKUP(A358,'Provider-EHR crosswalk'!A:B,2,FALSE)),"No EHR Specified",VLOOKUP(A358,'Provider-EHR crosswalk'!A:B,2,FALSE))</f>
        <v>eClinicalWorks V12</v>
      </c>
    </row>
    <row r="359" spans="1:3" x14ac:dyDescent="0.25">
      <c r="A359" t="s">
        <v>617</v>
      </c>
      <c r="C359" s="33" t="str">
        <f>IF(ISNA(VLOOKUP(A359,'Provider-EHR crosswalk'!A:B,2,FALSE)),"No EHR Specified",VLOOKUP(A359,'Provider-EHR crosswalk'!A:B,2,FALSE))</f>
        <v>No EHR Specified</v>
      </c>
    </row>
    <row r="360" spans="1:3" x14ac:dyDescent="0.25">
      <c r="A360" t="s">
        <v>621</v>
      </c>
      <c r="C360" s="33" t="str">
        <f>IF(ISNA(VLOOKUP(A360,'Provider-EHR crosswalk'!A:B,2,FALSE)),"No EHR Specified",VLOOKUP(A360,'Provider-EHR crosswalk'!A:B,2,FALSE))</f>
        <v>eClinicalWorks V12</v>
      </c>
    </row>
    <row r="361" spans="1:3" x14ac:dyDescent="0.25">
      <c r="A361" t="s">
        <v>632</v>
      </c>
      <c r="C361" s="33" t="str">
        <f>IF(ISNA(VLOOKUP(A361,'Provider-EHR crosswalk'!A:B,2,FALSE)),"No EHR Specified",VLOOKUP(A361,'Provider-EHR crosswalk'!A:B,2,FALSE))</f>
        <v>No EHR Specified</v>
      </c>
    </row>
    <row r="362" spans="1:3" x14ac:dyDescent="0.25">
      <c r="A362" t="s">
        <v>629</v>
      </c>
      <c r="C362" s="33" t="str">
        <f>IF(ISNA(VLOOKUP(A362,'Provider-EHR crosswalk'!A:B,2,FALSE)),"No EHR Specified",VLOOKUP(A362,'Provider-EHR crosswalk'!A:B,2,FALSE))</f>
        <v>No EHR Specified</v>
      </c>
    </row>
    <row r="363" spans="1:3" x14ac:dyDescent="0.25">
      <c r="A363" t="s">
        <v>623</v>
      </c>
      <c r="C363" s="33" t="str">
        <f>IF(ISNA(VLOOKUP(A363,'Provider-EHR crosswalk'!A:B,2,FALSE)),"No EHR Specified",VLOOKUP(A363,'Provider-EHR crosswalk'!A:B,2,FALSE))</f>
        <v>eClinicalWorks V12</v>
      </c>
    </row>
    <row r="364" spans="1:3" x14ac:dyDescent="0.25">
      <c r="A364" t="s">
        <v>620</v>
      </c>
      <c r="C364" s="33" t="str">
        <f>IF(ISNA(VLOOKUP(A364,'Provider-EHR crosswalk'!A:B,2,FALSE)),"No EHR Specified",VLOOKUP(A364,'Provider-EHR crosswalk'!A:B,2,FALSE))</f>
        <v>No EHR Specified</v>
      </c>
    </row>
    <row r="365" spans="1:3" x14ac:dyDescent="0.25">
      <c r="A365" t="s">
        <v>626</v>
      </c>
      <c r="C365" s="33" t="str">
        <f>IF(ISNA(VLOOKUP(A365,'Provider-EHR crosswalk'!A:B,2,FALSE)),"No EHR Specified",VLOOKUP(A365,'Provider-EHR crosswalk'!A:B,2,FALSE))</f>
        <v>No EHR Specified</v>
      </c>
    </row>
    <row r="366" spans="1:3" x14ac:dyDescent="0.25">
      <c r="A366" t="s">
        <v>636</v>
      </c>
      <c r="C366" s="33" t="str">
        <f>IF(ISNA(VLOOKUP(A366,'Provider-EHR crosswalk'!A:B,2,FALSE)),"No EHR Specified",VLOOKUP(A366,'Provider-EHR crosswalk'!A:B,2,FALSE))</f>
        <v>eClinicalWorks V12</v>
      </c>
    </row>
    <row r="367" spans="1:3" x14ac:dyDescent="0.25">
      <c r="A367" t="s">
        <v>616</v>
      </c>
      <c r="C367" s="33" t="str">
        <f>IF(ISNA(VLOOKUP(A367,'Provider-EHR crosswalk'!A:B,2,FALSE)),"No EHR Specified",VLOOKUP(A367,'Provider-EHR crosswalk'!A:B,2,FALSE))</f>
        <v>eClinicalWorks V12</v>
      </c>
    </row>
    <row r="368" spans="1:3" x14ac:dyDescent="0.25">
      <c r="A368" t="s">
        <v>610</v>
      </c>
      <c r="C368" s="33" t="str">
        <f>IF(ISNA(VLOOKUP(A368,'Provider-EHR crosswalk'!A:B,2,FALSE)),"No EHR Specified",VLOOKUP(A368,'Provider-EHR crosswalk'!A:B,2,FALSE))</f>
        <v>No EHR Specified</v>
      </c>
    </row>
    <row r="369" spans="1:3" x14ac:dyDescent="0.25">
      <c r="A369" t="s">
        <v>633</v>
      </c>
      <c r="C369" s="33" t="str">
        <f>IF(ISNA(VLOOKUP(A369,'Provider-EHR crosswalk'!A:B,2,FALSE)),"No EHR Specified",VLOOKUP(A369,'Provider-EHR crosswalk'!A:B,2,FALSE))</f>
        <v>No EHR Specified</v>
      </c>
    </row>
    <row r="370" spans="1:3" x14ac:dyDescent="0.25">
      <c r="A370" t="s">
        <v>622</v>
      </c>
      <c r="C370" s="33" t="str">
        <f>IF(ISNA(VLOOKUP(A370,'Provider-EHR crosswalk'!A:B,2,FALSE)),"No EHR Specified",VLOOKUP(A370,'Provider-EHR crosswalk'!A:B,2,FALSE))</f>
        <v>eClinicalWorks V12</v>
      </c>
    </row>
    <row r="371" spans="1:3" x14ac:dyDescent="0.25">
      <c r="A371" t="s">
        <v>615</v>
      </c>
      <c r="C371" s="33" t="str">
        <f>IF(ISNA(VLOOKUP(A371,'Provider-EHR crosswalk'!A:B,2,FALSE)),"No EHR Specified",VLOOKUP(A371,'Provider-EHR crosswalk'!A:B,2,FALSE))</f>
        <v>eClinicalWorks V12</v>
      </c>
    </row>
    <row r="372" spans="1:3" x14ac:dyDescent="0.25">
      <c r="A372" t="s">
        <v>627</v>
      </c>
      <c r="C372" s="33" t="str">
        <f>IF(ISNA(VLOOKUP(A372,'Provider-EHR crosswalk'!A:B,2,FALSE)),"No EHR Specified",VLOOKUP(A372,'Provider-EHR crosswalk'!A:B,2,FALSE))</f>
        <v>No EHR Specified</v>
      </c>
    </row>
    <row r="373" spans="1:3" x14ac:dyDescent="0.25">
      <c r="A373" t="s">
        <v>612</v>
      </c>
      <c r="C373" s="33" t="str">
        <f>IF(ISNA(VLOOKUP(A373,'Provider-EHR crosswalk'!A:B,2,FALSE)),"No EHR Specified",VLOOKUP(A373,'Provider-EHR crosswalk'!A:B,2,FALSE))</f>
        <v>No EHR Specified</v>
      </c>
    </row>
    <row r="374" spans="1:3" x14ac:dyDescent="0.25">
      <c r="A374" t="s">
        <v>618</v>
      </c>
      <c r="C374" s="33" t="str">
        <f>IF(ISNA(VLOOKUP(A374,'Provider-EHR crosswalk'!A:B,2,FALSE)),"No EHR Specified",VLOOKUP(A374,'Provider-EHR crosswalk'!A:B,2,FALSE))</f>
        <v>eClinicalWorks V12</v>
      </c>
    </row>
    <row r="375" spans="1:3" x14ac:dyDescent="0.25">
      <c r="A375" t="s">
        <v>638</v>
      </c>
      <c r="C375" s="33" t="str">
        <f>IF(ISNA(VLOOKUP(A375,'Provider-EHR crosswalk'!A:B,2,FALSE)),"No EHR Specified",VLOOKUP(A375,'Provider-EHR crosswalk'!A:B,2,FALSE))</f>
        <v>No EHR Specified</v>
      </c>
    </row>
    <row r="376" spans="1:3" x14ac:dyDescent="0.25">
      <c r="A376" t="s">
        <v>635</v>
      </c>
      <c r="C376" s="33" t="str">
        <f>IF(ISNA(VLOOKUP(A376,'Provider-EHR crosswalk'!A:B,2,FALSE)),"No EHR Specified",VLOOKUP(A376,'Provider-EHR crosswalk'!A:B,2,FALSE))</f>
        <v>No EHR Specified</v>
      </c>
    </row>
    <row r="377" spans="1:3" x14ac:dyDescent="0.25">
      <c r="A377" t="s">
        <v>611</v>
      </c>
      <c r="C377" s="33" t="str">
        <f>IF(ISNA(VLOOKUP(A377,'Provider-EHR crosswalk'!A:B,2,FALSE)),"No EHR Specified",VLOOKUP(A377,'Provider-EHR crosswalk'!A:B,2,FALSE))</f>
        <v>No EHR Specified</v>
      </c>
    </row>
    <row r="378" spans="1:3" x14ac:dyDescent="0.25">
      <c r="A378" t="s">
        <v>609</v>
      </c>
      <c r="C378" s="33" t="str">
        <f>IF(ISNA(VLOOKUP(A378,'Provider-EHR crosswalk'!A:B,2,FALSE)),"No EHR Specified",VLOOKUP(A378,'Provider-EHR crosswalk'!A:B,2,FALSE))</f>
        <v>No EHR Specified</v>
      </c>
    </row>
    <row r="379" spans="1:3" x14ac:dyDescent="0.25">
      <c r="A379" t="s">
        <v>625</v>
      </c>
      <c r="C379" s="33" t="str">
        <f>IF(ISNA(VLOOKUP(A379,'Provider-EHR crosswalk'!A:B,2,FALSE)),"No EHR Specified",VLOOKUP(A379,'Provider-EHR crosswalk'!A:B,2,FALSE))</f>
        <v>No EHR Specified</v>
      </c>
    </row>
    <row r="380" spans="1:3" x14ac:dyDescent="0.25">
      <c r="A380" t="s">
        <v>614</v>
      </c>
      <c r="C380" s="33" t="str">
        <f>IF(ISNA(VLOOKUP(A380,'Provider-EHR crosswalk'!A:B,2,FALSE)),"No EHR Specified",VLOOKUP(A380,'Provider-EHR crosswalk'!A:B,2,FALSE))</f>
        <v>No EHR Specified</v>
      </c>
    </row>
    <row r="381" spans="1:3" x14ac:dyDescent="0.25">
      <c r="A381" t="s">
        <v>613</v>
      </c>
      <c r="C381" s="33" t="str">
        <f>IF(ISNA(VLOOKUP(A381,'Provider-EHR crosswalk'!A:B,2,FALSE)),"No EHR Specified",VLOOKUP(A381,'Provider-EHR crosswalk'!A:B,2,FALSE))</f>
        <v>No EHR Specified</v>
      </c>
    </row>
    <row r="382" spans="1:3" x14ac:dyDescent="0.25">
      <c r="A382" t="s">
        <v>631</v>
      </c>
      <c r="C382" s="33" t="str">
        <f>IF(ISNA(VLOOKUP(A382,'Provider-EHR crosswalk'!A:B,2,FALSE)),"No EHR Specified",VLOOKUP(A382,'Provider-EHR crosswalk'!A:B,2,FALSE))</f>
        <v>eClinicalWorks V12</v>
      </c>
    </row>
    <row r="383" spans="1:3" x14ac:dyDescent="0.25">
      <c r="A383" t="s">
        <v>634</v>
      </c>
      <c r="C383" s="33" t="str">
        <f>IF(ISNA(VLOOKUP(A383,'Provider-EHR crosswalk'!A:B,2,FALSE)),"No EHR Specified",VLOOKUP(A383,'Provider-EHR crosswalk'!A:B,2,FALSE))</f>
        <v>eClinicalWorks V12</v>
      </c>
    </row>
    <row r="384" spans="1:3" x14ac:dyDescent="0.25">
      <c r="A384" t="s">
        <v>619</v>
      </c>
      <c r="C384" s="33" t="str">
        <f>IF(ISNA(VLOOKUP(A384,'Provider-EHR crosswalk'!A:B,2,FALSE)),"No EHR Specified",VLOOKUP(A384,'Provider-EHR crosswalk'!A:B,2,FALSE))</f>
        <v>No EHR Specified</v>
      </c>
    </row>
    <row r="385" spans="1:3" x14ac:dyDescent="0.25">
      <c r="A385" t="s">
        <v>628</v>
      </c>
      <c r="C385" s="33" t="str">
        <f>IF(ISNA(VLOOKUP(A385,'Provider-EHR crosswalk'!A:B,2,FALSE)),"No EHR Specified",VLOOKUP(A385,'Provider-EHR crosswalk'!A:B,2,FALSE))</f>
        <v>eClinicalWorks V12</v>
      </c>
    </row>
    <row r="386" spans="1:3" x14ac:dyDescent="0.25">
      <c r="A386" t="s">
        <v>624</v>
      </c>
      <c r="C386" s="33" t="str">
        <f>IF(ISNA(VLOOKUP(A386,'Provider-EHR crosswalk'!A:B,2,FALSE)),"No EHR Specified",VLOOKUP(A386,'Provider-EHR crosswalk'!A:B,2,FALSE))</f>
        <v>eClinicalWorks V12</v>
      </c>
    </row>
    <row r="387" spans="1:3" x14ac:dyDescent="0.25">
      <c r="A387" t="s">
        <v>566</v>
      </c>
      <c r="C387" s="33" t="str">
        <f>IF(ISNA(VLOOKUP(A387,'Provider-EHR crosswalk'!A:B,2,FALSE)),"No EHR Specified",VLOOKUP(A387,'Provider-EHR crosswalk'!A:B,2,FALSE))</f>
        <v>Epic Systems (EpicCare)</v>
      </c>
    </row>
    <row r="388" spans="1:3" x14ac:dyDescent="0.25">
      <c r="A388" t="s">
        <v>567</v>
      </c>
      <c r="C388" s="33" t="str">
        <f>IF(ISNA(VLOOKUP(A388,'Provider-EHR crosswalk'!A:B,2,FALSE)),"No EHR Specified",VLOOKUP(A388,'Provider-EHR crosswalk'!A:B,2,FALSE))</f>
        <v>No EHR Specified</v>
      </c>
    </row>
    <row r="389" spans="1:3" x14ac:dyDescent="0.25">
      <c r="A389" t="s">
        <v>568</v>
      </c>
      <c r="C389" s="33" t="str">
        <f>IF(ISNA(VLOOKUP(A389,'Provider-EHR crosswalk'!A:B,2,FALSE)),"No EHR Specified",VLOOKUP(A389,'Provider-EHR crosswalk'!A:B,2,FALSE))</f>
        <v>No EHR Specified</v>
      </c>
    </row>
    <row r="390" spans="1:3" x14ac:dyDescent="0.25">
      <c r="A390" t="s">
        <v>1038</v>
      </c>
      <c r="C390" s="33" t="str">
        <f>IF(ISNA(VLOOKUP(A390,'Provider-EHR crosswalk'!A:B,2,FALSE)),"No EHR Specified",VLOOKUP(A390,'Provider-EHR crosswalk'!A:B,2,FALSE))</f>
        <v>No EHR Specified</v>
      </c>
    </row>
    <row r="391" spans="1:3" x14ac:dyDescent="0.25">
      <c r="A391" t="s">
        <v>1039</v>
      </c>
      <c r="C391" s="33" t="str">
        <f>IF(ISNA(VLOOKUP(A391,'Provider-EHR crosswalk'!A:B,2,FALSE)),"No EHR Specified",VLOOKUP(A391,'Provider-EHR crosswalk'!A:B,2,FALSE))</f>
        <v>No EHR Specified</v>
      </c>
    </row>
    <row r="392" spans="1:3" x14ac:dyDescent="0.25">
      <c r="A392" t="s">
        <v>1032</v>
      </c>
      <c r="C392" s="33" t="str">
        <f>IF(ISNA(VLOOKUP(A392,'Provider-EHR crosswalk'!A:B,2,FALSE)),"No EHR Specified",VLOOKUP(A392,'Provider-EHR crosswalk'!A:B,2,FALSE))</f>
        <v>Experity EHR</v>
      </c>
    </row>
    <row r="393" spans="1:3" x14ac:dyDescent="0.25">
      <c r="A393" t="s">
        <v>1024</v>
      </c>
      <c r="C393" s="33" t="str">
        <f>IF(ISNA(VLOOKUP(A393,'Provider-EHR crosswalk'!A:B,2,FALSE)),"No EHR Specified",VLOOKUP(A393,'Provider-EHR crosswalk'!A:B,2,FALSE))</f>
        <v>No EHR Specified</v>
      </c>
    </row>
    <row r="394" spans="1:3" x14ac:dyDescent="0.25">
      <c r="A394" t="s">
        <v>1035</v>
      </c>
      <c r="C394" s="33" t="str">
        <f>IF(ISNA(VLOOKUP(A394,'Provider-EHR crosswalk'!A:B,2,FALSE)),"No EHR Specified",VLOOKUP(A394,'Provider-EHR crosswalk'!A:B,2,FALSE))</f>
        <v>No EHR Specified</v>
      </c>
    </row>
    <row r="395" spans="1:3" x14ac:dyDescent="0.25">
      <c r="A395" t="s">
        <v>1037</v>
      </c>
      <c r="C395" s="33" t="str">
        <f>IF(ISNA(VLOOKUP(A395,'Provider-EHR crosswalk'!A:B,2,FALSE)),"No EHR Specified",VLOOKUP(A395,'Provider-EHR crosswalk'!A:B,2,FALSE))</f>
        <v>Experity EHR</v>
      </c>
    </row>
    <row r="396" spans="1:3" x14ac:dyDescent="0.25">
      <c r="A396" t="s">
        <v>1028</v>
      </c>
      <c r="C396" s="33" t="str">
        <f>IF(ISNA(VLOOKUP(A396,'Provider-EHR crosswalk'!A:B,2,FALSE)),"No EHR Specified",VLOOKUP(A396,'Provider-EHR crosswalk'!A:B,2,FALSE))</f>
        <v>No EHR Specified</v>
      </c>
    </row>
    <row r="397" spans="1:3" x14ac:dyDescent="0.25">
      <c r="A397" t="s">
        <v>1029</v>
      </c>
      <c r="C397" s="33" t="str">
        <f>IF(ISNA(VLOOKUP(A397,'Provider-EHR crosswalk'!A:B,2,FALSE)),"No EHR Specified",VLOOKUP(A397,'Provider-EHR crosswalk'!A:B,2,FALSE))</f>
        <v>No EHR Specified</v>
      </c>
    </row>
    <row r="398" spans="1:3" x14ac:dyDescent="0.25">
      <c r="A398" t="s">
        <v>1023</v>
      </c>
      <c r="C398" s="33" t="str">
        <f>IF(ISNA(VLOOKUP(A398,'Provider-EHR crosswalk'!A:B,2,FALSE)),"No EHR Specified",VLOOKUP(A398,'Provider-EHR crosswalk'!A:B,2,FALSE))</f>
        <v>No EHR Specified</v>
      </c>
    </row>
    <row r="399" spans="1:3" x14ac:dyDescent="0.25">
      <c r="A399" t="s">
        <v>1034</v>
      </c>
      <c r="C399" s="33" t="str">
        <f>IF(ISNA(VLOOKUP(A399,'Provider-EHR crosswalk'!A:B,2,FALSE)),"No EHR Specified",VLOOKUP(A399,'Provider-EHR crosswalk'!A:B,2,FALSE))</f>
        <v>No EHR Specified</v>
      </c>
    </row>
    <row r="400" spans="1:3" x14ac:dyDescent="0.25">
      <c r="A400" t="s">
        <v>1026</v>
      </c>
      <c r="C400" s="33" t="str">
        <f>IF(ISNA(VLOOKUP(A400,'Provider-EHR crosswalk'!A:B,2,FALSE)),"No EHR Specified",VLOOKUP(A400,'Provider-EHR crosswalk'!A:B,2,FALSE))</f>
        <v>No EHR Specified</v>
      </c>
    </row>
    <row r="401" spans="1:3" x14ac:dyDescent="0.25">
      <c r="A401" t="s">
        <v>1033</v>
      </c>
      <c r="C401" s="33" t="str">
        <f>IF(ISNA(VLOOKUP(A401,'Provider-EHR crosswalk'!A:B,2,FALSE)),"No EHR Specified",VLOOKUP(A401,'Provider-EHR crosswalk'!A:B,2,FALSE))</f>
        <v>No EHR Specified</v>
      </c>
    </row>
    <row r="402" spans="1:3" x14ac:dyDescent="0.25">
      <c r="A402" t="s">
        <v>1030</v>
      </c>
      <c r="C402" s="33" t="str">
        <f>IF(ISNA(VLOOKUP(A402,'Provider-EHR crosswalk'!A:B,2,FALSE)),"No EHR Specified",VLOOKUP(A402,'Provider-EHR crosswalk'!A:B,2,FALSE))</f>
        <v>Experity EHR</v>
      </c>
    </row>
    <row r="403" spans="1:3" x14ac:dyDescent="0.25">
      <c r="A403" t="s">
        <v>1021</v>
      </c>
      <c r="C403" s="33" t="str">
        <f>IF(ISNA(VLOOKUP(A403,'Provider-EHR crosswalk'!A:B,2,FALSE)),"No EHR Specified",VLOOKUP(A403,'Provider-EHR crosswalk'!A:B,2,FALSE))</f>
        <v>No EHR Specified</v>
      </c>
    </row>
    <row r="404" spans="1:3" x14ac:dyDescent="0.25">
      <c r="A404" t="s">
        <v>1040</v>
      </c>
      <c r="C404" s="33" t="str">
        <f>IF(ISNA(VLOOKUP(A404,'Provider-EHR crosswalk'!A:B,2,FALSE)),"No EHR Specified",VLOOKUP(A404,'Provider-EHR crosswalk'!A:B,2,FALSE))</f>
        <v>Experity EHR</v>
      </c>
    </row>
    <row r="405" spans="1:3" x14ac:dyDescent="0.25">
      <c r="A405" t="s">
        <v>1031</v>
      </c>
      <c r="C405" s="33" t="str">
        <f>IF(ISNA(VLOOKUP(A405,'Provider-EHR crosswalk'!A:B,2,FALSE)),"No EHR Specified",VLOOKUP(A405,'Provider-EHR crosswalk'!A:B,2,FALSE))</f>
        <v>No EHR Specified</v>
      </c>
    </row>
    <row r="406" spans="1:3" x14ac:dyDescent="0.25">
      <c r="A406" t="s">
        <v>1025</v>
      </c>
      <c r="C406" s="33" t="str">
        <f>IF(ISNA(VLOOKUP(A406,'Provider-EHR crosswalk'!A:B,2,FALSE)),"No EHR Specified",VLOOKUP(A406,'Provider-EHR crosswalk'!A:B,2,FALSE))</f>
        <v>No EHR Specified</v>
      </c>
    </row>
    <row r="407" spans="1:3" x14ac:dyDescent="0.25">
      <c r="A407" t="s">
        <v>1022</v>
      </c>
      <c r="C407" s="33" t="str">
        <f>IF(ISNA(VLOOKUP(A407,'Provider-EHR crosswalk'!A:B,2,FALSE)),"No EHR Specified",VLOOKUP(A407,'Provider-EHR crosswalk'!A:B,2,FALSE))</f>
        <v>Experity EHR</v>
      </c>
    </row>
    <row r="408" spans="1:3" x14ac:dyDescent="0.25">
      <c r="A408" t="s">
        <v>1027</v>
      </c>
      <c r="C408" s="33" t="str">
        <f>IF(ISNA(VLOOKUP(A408,'Provider-EHR crosswalk'!A:B,2,FALSE)),"No EHR Specified",VLOOKUP(A408,'Provider-EHR crosswalk'!A:B,2,FALSE))</f>
        <v>No EHR Specified</v>
      </c>
    </row>
    <row r="409" spans="1:3" x14ac:dyDescent="0.25">
      <c r="A409" t="s">
        <v>1020</v>
      </c>
      <c r="C409" s="33" t="str">
        <f>IF(ISNA(VLOOKUP(A409,'Provider-EHR crosswalk'!A:B,2,FALSE)),"No EHR Specified",VLOOKUP(A409,'Provider-EHR crosswalk'!A:B,2,FALSE))</f>
        <v>No EHR Specified</v>
      </c>
    </row>
    <row r="410" spans="1:3" x14ac:dyDescent="0.25">
      <c r="A410" t="s">
        <v>1036</v>
      </c>
      <c r="C410" s="33" t="str">
        <f>IF(ISNA(VLOOKUP(A410,'Provider-EHR crosswalk'!A:B,2,FALSE)),"No EHR Specified",VLOOKUP(A410,'Provider-EHR crosswalk'!A:B,2,FALSE))</f>
        <v>No EHR Specified</v>
      </c>
    </row>
    <row r="411" spans="1:3" x14ac:dyDescent="0.25">
      <c r="A411" t="s">
        <v>689</v>
      </c>
      <c r="C411" s="33" t="str">
        <f>IF(ISNA(VLOOKUP(A411,'Provider-EHR crosswalk'!A:B,2,FALSE)),"No EHR Specified",VLOOKUP(A411,'Provider-EHR crosswalk'!A:B,2,FALSE))</f>
        <v>No EHR Specified</v>
      </c>
    </row>
    <row r="412" spans="1:3" x14ac:dyDescent="0.25">
      <c r="A412" t="s">
        <v>688</v>
      </c>
      <c r="C412" s="33" t="str">
        <f>IF(ISNA(VLOOKUP(A412,'Provider-EHR crosswalk'!A:B,2,FALSE)),"No EHR Specified",VLOOKUP(A412,'Provider-EHR crosswalk'!A:B,2,FALSE))</f>
        <v>Greenway Health (Prime Suite)</v>
      </c>
    </row>
    <row r="413" spans="1:3" x14ac:dyDescent="0.25">
      <c r="A413" t="s">
        <v>1019</v>
      </c>
      <c r="C413" s="33" t="str">
        <f>IF(ISNA(VLOOKUP(A413,'Provider-EHR crosswalk'!A:B,2,FALSE)),"No EHR Specified",VLOOKUP(A413,'Provider-EHR crosswalk'!A:B,2,FALSE))</f>
        <v>No EHR Specified</v>
      </c>
    </row>
    <row r="414" spans="1:3" x14ac:dyDescent="0.25">
      <c r="A414" t="s">
        <v>710</v>
      </c>
      <c r="C414" s="33" t="str">
        <f>IF(ISNA(VLOOKUP(A414,'Provider-EHR crosswalk'!A:B,2,FALSE)),"No EHR Specified",VLOOKUP(A414,'Provider-EHR crosswalk'!A:B,2,FALSE))</f>
        <v>No EHR Specified</v>
      </c>
    </row>
    <row r="415" spans="1:3" x14ac:dyDescent="0.25">
      <c r="A415" t="s">
        <v>711</v>
      </c>
      <c r="C415" s="33" t="str">
        <f>IF(ISNA(VLOOKUP(A415,'Provider-EHR crosswalk'!A:B,2,FALSE)),"No EHR Specified",VLOOKUP(A415,'Provider-EHR crosswalk'!A:B,2,FALSE))</f>
        <v>No EHR Specified</v>
      </c>
    </row>
    <row r="416" spans="1:3" x14ac:dyDescent="0.25">
      <c r="A416" t="s">
        <v>709</v>
      </c>
      <c r="C416" s="33" t="str">
        <f>IF(ISNA(VLOOKUP(A416,'Provider-EHR crosswalk'!A:B,2,FALSE)),"No EHR Specified",VLOOKUP(A416,'Provider-EHR crosswalk'!A:B,2,FALSE))</f>
        <v>No EHR Specified</v>
      </c>
    </row>
    <row r="417" spans="1:3" x14ac:dyDescent="0.25">
      <c r="A417" t="s">
        <v>1075</v>
      </c>
      <c r="C417" s="33" t="str">
        <f>IF(ISNA(VLOOKUP(A417,'Provider-EHR crosswalk'!A:B,2,FALSE)),"No EHR Specified",VLOOKUP(A417,'Provider-EHR crosswalk'!A:B,2,FALSE))</f>
        <v>No EHR Specified</v>
      </c>
    </row>
    <row r="418" spans="1:3" x14ac:dyDescent="0.25">
      <c r="A418" t="s">
        <v>1078</v>
      </c>
      <c r="C418" s="33" t="str">
        <f>IF(ISNA(VLOOKUP(A418,'Provider-EHR crosswalk'!A:B,2,FALSE)),"No EHR Specified",VLOOKUP(A418,'Provider-EHR crosswalk'!A:B,2,FALSE))</f>
        <v>MatrixCare EHR</v>
      </c>
    </row>
    <row r="419" spans="1:3" x14ac:dyDescent="0.25">
      <c r="A419" t="s">
        <v>1082</v>
      </c>
      <c r="C419" s="33" t="str">
        <f>IF(ISNA(VLOOKUP(A419,'Provider-EHR crosswalk'!A:B,2,FALSE)),"No EHR Specified",VLOOKUP(A419,'Provider-EHR crosswalk'!A:B,2,FALSE))</f>
        <v>MatrixCare EHR</v>
      </c>
    </row>
    <row r="420" spans="1:3" x14ac:dyDescent="0.25">
      <c r="A420" t="s">
        <v>1074</v>
      </c>
      <c r="C420" s="33" t="str">
        <f>IF(ISNA(VLOOKUP(A420,'Provider-EHR crosswalk'!A:B,2,FALSE)),"No EHR Specified",VLOOKUP(A420,'Provider-EHR crosswalk'!A:B,2,FALSE))</f>
        <v>No EHR Specified</v>
      </c>
    </row>
    <row r="421" spans="1:3" x14ac:dyDescent="0.25">
      <c r="A421" t="s">
        <v>1076</v>
      </c>
      <c r="C421" s="33" t="str">
        <f>IF(ISNA(VLOOKUP(A421,'Provider-EHR crosswalk'!A:B,2,FALSE)),"No EHR Specified",VLOOKUP(A421,'Provider-EHR crosswalk'!A:B,2,FALSE))</f>
        <v>No EHR Specified</v>
      </c>
    </row>
    <row r="422" spans="1:3" x14ac:dyDescent="0.25">
      <c r="A422" t="s">
        <v>1073</v>
      </c>
      <c r="C422" s="33" t="str">
        <f>IF(ISNA(VLOOKUP(A422,'Provider-EHR crosswalk'!A:B,2,FALSE)),"No EHR Specified",VLOOKUP(A422,'Provider-EHR crosswalk'!A:B,2,FALSE))</f>
        <v>No EHR Specified</v>
      </c>
    </row>
    <row r="423" spans="1:3" x14ac:dyDescent="0.25">
      <c r="A423" t="s">
        <v>1077</v>
      </c>
      <c r="C423" s="33" t="str">
        <f>IF(ISNA(VLOOKUP(A423,'Provider-EHR crosswalk'!A:B,2,FALSE)),"No EHR Specified",VLOOKUP(A423,'Provider-EHR crosswalk'!A:B,2,FALSE))</f>
        <v>No EHR Specified</v>
      </c>
    </row>
    <row r="424" spans="1:3" x14ac:dyDescent="0.25">
      <c r="A424" t="s">
        <v>1079</v>
      </c>
      <c r="C424" s="33" t="str">
        <f>IF(ISNA(VLOOKUP(A424,'Provider-EHR crosswalk'!A:B,2,FALSE)),"No EHR Specified",VLOOKUP(A424,'Provider-EHR crosswalk'!A:B,2,FALSE))</f>
        <v>MatrixCare EHR</v>
      </c>
    </row>
    <row r="425" spans="1:3" x14ac:dyDescent="0.25">
      <c r="A425" t="s">
        <v>1080</v>
      </c>
      <c r="C425" s="33" t="str">
        <f>IF(ISNA(VLOOKUP(A425,'Provider-EHR crosswalk'!A:B,2,FALSE)),"No EHR Specified",VLOOKUP(A425,'Provider-EHR crosswalk'!A:B,2,FALSE))</f>
        <v>MatrixCare EHR</v>
      </c>
    </row>
    <row r="426" spans="1:3" x14ac:dyDescent="0.25">
      <c r="A426" t="s">
        <v>1072</v>
      </c>
      <c r="C426" s="33" t="str">
        <f>IF(ISNA(VLOOKUP(A426,'Provider-EHR crosswalk'!A:B,2,FALSE)),"No EHR Specified",VLOOKUP(A426,'Provider-EHR crosswalk'!A:B,2,FALSE))</f>
        <v>No EHR Specified</v>
      </c>
    </row>
    <row r="427" spans="1:3" x14ac:dyDescent="0.25">
      <c r="A427" t="s">
        <v>1081</v>
      </c>
      <c r="C427" s="33" t="str">
        <f>IF(ISNA(VLOOKUP(A427,'Provider-EHR crosswalk'!A:B,2,FALSE)),"No EHR Specified",VLOOKUP(A427,'Provider-EHR crosswalk'!A:B,2,FALSE))</f>
        <v>MatrixCare EHR</v>
      </c>
    </row>
    <row r="428" spans="1:3" x14ac:dyDescent="0.25">
      <c r="A428" t="s">
        <v>679</v>
      </c>
      <c r="B428" s="27"/>
      <c r="C428" s="33" t="str">
        <f>IF(ISNA(VLOOKUP(A428,'Provider-EHR crosswalk'!A:B,2,FALSE)),"No EHR Specified",VLOOKUP(A428,'Provider-EHR crosswalk'!A:B,2,FALSE))</f>
        <v>No EHR Specified</v>
      </c>
    </row>
    <row r="429" spans="1:3" x14ac:dyDescent="0.25">
      <c r="A429" t="s">
        <v>684</v>
      </c>
      <c r="C429" s="33" t="str">
        <f>IF(ISNA(VLOOKUP(A429,'Provider-EHR crosswalk'!A:B,2,FALSE)),"No EHR Specified",VLOOKUP(A429,'Provider-EHR crosswalk'!A:B,2,FALSE))</f>
        <v>No EHR Specified</v>
      </c>
    </row>
    <row r="430" spans="1:3" x14ac:dyDescent="0.25">
      <c r="A430" t="s">
        <v>683</v>
      </c>
      <c r="C430" s="33" t="str">
        <f>IF(ISNA(VLOOKUP(A430,'Provider-EHR crosswalk'!A:B,2,FALSE)),"No EHR Specified",VLOOKUP(A430,'Provider-EHR crosswalk'!A:B,2,FALSE))</f>
        <v>MEDITECH Expanse</v>
      </c>
    </row>
    <row r="431" spans="1:3" x14ac:dyDescent="0.25">
      <c r="A431" t="s">
        <v>685</v>
      </c>
      <c r="C431" s="33" t="str">
        <f>IF(ISNA(VLOOKUP(A431,'Provider-EHR crosswalk'!A:B,2,FALSE)),"No EHR Specified",VLOOKUP(A431,'Provider-EHR crosswalk'!A:B,2,FALSE))</f>
        <v>No EHR Specified</v>
      </c>
    </row>
    <row r="432" spans="1:3" x14ac:dyDescent="0.25">
      <c r="A432" t="s">
        <v>686</v>
      </c>
      <c r="C432" s="33" t="str">
        <f>IF(ISNA(VLOOKUP(A432,'Provider-EHR crosswalk'!A:B,2,FALSE)),"No EHR Specified",VLOOKUP(A432,'Provider-EHR crosswalk'!A:B,2,FALSE))</f>
        <v>No EHR Specified</v>
      </c>
    </row>
    <row r="433" spans="1:3" x14ac:dyDescent="0.25">
      <c r="A433" t="s">
        <v>678</v>
      </c>
      <c r="C433" s="33" t="str">
        <f>IF(ISNA(VLOOKUP(A433,'Provider-EHR crosswalk'!A:B,2,FALSE)),"No EHR Specified",VLOOKUP(A433,'Provider-EHR crosswalk'!A:B,2,FALSE))</f>
        <v>No EHR Specified</v>
      </c>
    </row>
    <row r="434" spans="1:3" x14ac:dyDescent="0.25">
      <c r="A434" t="s">
        <v>677</v>
      </c>
      <c r="C434" s="33" t="str">
        <f>IF(ISNA(VLOOKUP(A434,'Provider-EHR crosswalk'!A:B,2,FALSE)),"No EHR Specified",VLOOKUP(A434,'Provider-EHR crosswalk'!A:B,2,FALSE))</f>
        <v>MEDITECH Expanse</v>
      </c>
    </row>
    <row r="435" spans="1:3" x14ac:dyDescent="0.25">
      <c r="A435" t="s">
        <v>680</v>
      </c>
      <c r="C435" s="33" t="str">
        <f>IF(ISNA(VLOOKUP(A435,'Provider-EHR crosswalk'!A:B,2,FALSE)),"No EHR Specified",VLOOKUP(A435,'Provider-EHR crosswalk'!A:B,2,FALSE))</f>
        <v>No EHR Specified</v>
      </c>
    </row>
    <row r="436" spans="1:3" x14ac:dyDescent="0.25">
      <c r="A436" t="s">
        <v>682</v>
      </c>
      <c r="C436" s="33" t="str">
        <f>IF(ISNA(VLOOKUP(A436,'Provider-EHR crosswalk'!A:B,2,FALSE)),"No EHR Specified",VLOOKUP(A436,'Provider-EHR crosswalk'!A:B,2,FALSE))</f>
        <v>No EHR Specified</v>
      </c>
    </row>
    <row r="437" spans="1:3" x14ac:dyDescent="0.25">
      <c r="A437" t="s">
        <v>687</v>
      </c>
      <c r="C437" s="33" t="str">
        <f>IF(ISNA(VLOOKUP(A437,'Provider-EHR crosswalk'!A:B,2,FALSE)),"No EHR Specified",VLOOKUP(A437,'Provider-EHR crosswalk'!A:B,2,FALSE))</f>
        <v>MEDITECH Expanse</v>
      </c>
    </row>
    <row r="438" spans="1:3" x14ac:dyDescent="0.25">
      <c r="A438" t="s">
        <v>681</v>
      </c>
      <c r="C438" s="33" t="str">
        <f>IF(ISNA(VLOOKUP(A438,'Provider-EHR crosswalk'!A:B,2,FALSE)),"No EHR Specified",VLOOKUP(A438,'Provider-EHR crosswalk'!A:B,2,FALSE))</f>
        <v>No EHR Specified</v>
      </c>
    </row>
    <row r="439" spans="1:3" x14ac:dyDescent="0.25">
      <c r="A439" t="s">
        <v>1004</v>
      </c>
      <c r="C439" s="33" t="str">
        <f>IF(ISNA(VLOOKUP(A439,'Provider-EHR crosswalk'!A:B,2,FALSE)),"No EHR Specified",VLOOKUP(A439,'Provider-EHR crosswalk'!A:B,2,FALSE))</f>
        <v>No EHR Specified</v>
      </c>
    </row>
    <row r="440" spans="1:3" x14ac:dyDescent="0.25">
      <c r="A440" t="s">
        <v>1006</v>
      </c>
      <c r="C440" s="33" t="str">
        <f>IF(ISNA(VLOOKUP(A440,'Provider-EHR crosswalk'!A:B,2,FALSE)),"No EHR Specified",VLOOKUP(A440,'Provider-EHR crosswalk'!A:B,2,FALSE))</f>
        <v>No EHR Specified</v>
      </c>
    </row>
    <row r="441" spans="1:3" x14ac:dyDescent="0.25">
      <c r="A441" t="s">
        <v>1012</v>
      </c>
      <c r="C441" s="33" t="str">
        <f>IF(ISNA(VLOOKUP(A441,'Provider-EHR crosswalk'!A:B,2,FALSE)),"No EHR Specified",VLOOKUP(A441,'Provider-EHR crosswalk'!A:B,2,FALSE))</f>
        <v>No EHR Specified</v>
      </c>
    </row>
    <row r="442" spans="1:3" x14ac:dyDescent="0.25">
      <c r="A442" t="s">
        <v>1009</v>
      </c>
      <c r="C442" s="33" t="str">
        <f>IF(ISNA(VLOOKUP(A442,'Provider-EHR crosswalk'!A:B,2,FALSE)),"No EHR Specified",VLOOKUP(A442,'Provider-EHR crosswalk'!A:B,2,FALSE))</f>
        <v>No EHR Specified</v>
      </c>
    </row>
    <row r="443" spans="1:3" x14ac:dyDescent="0.25">
      <c r="A443" t="s">
        <v>1011</v>
      </c>
      <c r="C443" s="33" t="str">
        <f>IF(ISNA(VLOOKUP(A443,'Provider-EHR crosswalk'!A:B,2,FALSE)),"No EHR Specified",VLOOKUP(A443,'Provider-EHR crosswalk'!A:B,2,FALSE))</f>
        <v>No EHR Specified</v>
      </c>
    </row>
    <row r="444" spans="1:3" x14ac:dyDescent="0.25">
      <c r="A444" t="s">
        <v>1010</v>
      </c>
      <c r="C444" s="33" t="str">
        <f>IF(ISNA(VLOOKUP(A444,'Provider-EHR crosswalk'!A:B,2,FALSE)),"No EHR Specified",VLOOKUP(A444,'Provider-EHR crosswalk'!A:B,2,FALSE))</f>
        <v>No EHR Specified</v>
      </c>
    </row>
    <row r="445" spans="1:3" x14ac:dyDescent="0.25">
      <c r="A445" t="s">
        <v>1005</v>
      </c>
      <c r="C445" s="33" t="str">
        <f>IF(ISNA(VLOOKUP(A445,'Provider-EHR crosswalk'!A:B,2,FALSE)),"No EHR Specified",VLOOKUP(A445,'Provider-EHR crosswalk'!A:B,2,FALSE))</f>
        <v>No EHR Specified</v>
      </c>
    </row>
    <row r="446" spans="1:3" x14ac:dyDescent="0.25">
      <c r="A446" t="s">
        <v>1008</v>
      </c>
      <c r="C446" s="33" t="str">
        <f>IF(ISNA(VLOOKUP(A446,'Provider-EHR crosswalk'!A:B,2,FALSE)),"No EHR Specified",VLOOKUP(A446,'Provider-EHR crosswalk'!A:B,2,FALSE))</f>
        <v>No EHR Specified</v>
      </c>
    </row>
    <row r="447" spans="1:3" x14ac:dyDescent="0.25">
      <c r="A447" t="s">
        <v>1007</v>
      </c>
      <c r="C447" s="33" t="str">
        <f>IF(ISNA(VLOOKUP(A447,'Provider-EHR crosswalk'!A:B,2,FALSE)),"No EHR Specified",VLOOKUP(A447,'Provider-EHR crosswalk'!A:B,2,FALSE))</f>
        <v>No EHR Specified</v>
      </c>
    </row>
    <row r="448" spans="1:3" x14ac:dyDescent="0.25">
      <c r="A448" t="s">
        <v>700</v>
      </c>
      <c r="C448" s="33" t="str">
        <f>IF(ISNA(VLOOKUP(A448,'Provider-EHR crosswalk'!A:B,2,FALSE)),"No EHR Specified",VLOOKUP(A448,'Provider-EHR crosswalk'!A:B,2,FALSE))</f>
        <v>No EHR Specified</v>
      </c>
    </row>
    <row r="449" spans="1:3" x14ac:dyDescent="0.25">
      <c r="A449" t="s">
        <v>1055</v>
      </c>
      <c r="C449" s="33" t="str">
        <f>IF(ISNA(VLOOKUP(A449,'Provider-EHR crosswalk'!A:B,2,FALSE)),"No EHR Specified",VLOOKUP(A449,'Provider-EHR crosswalk'!A:B,2,FALSE))</f>
        <v>NetSmart MyEvolv</v>
      </c>
    </row>
    <row r="450" spans="1:3" x14ac:dyDescent="0.25">
      <c r="A450" t="s">
        <v>1069</v>
      </c>
      <c r="C450" s="33" t="str">
        <f>IF(ISNA(VLOOKUP(A450,'Provider-EHR crosswalk'!A:B,2,FALSE)),"No EHR Specified",VLOOKUP(A450,'Provider-EHR crosswalk'!A:B,2,FALSE))</f>
        <v>No EHR Specified</v>
      </c>
    </row>
    <row r="451" spans="1:3" x14ac:dyDescent="0.25">
      <c r="A451" t="s">
        <v>1048</v>
      </c>
      <c r="C451" s="33" t="str">
        <f>IF(ISNA(VLOOKUP(A451,'Provider-EHR crosswalk'!A:B,2,FALSE)),"No EHR Specified",VLOOKUP(A451,'Provider-EHR crosswalk'!A:B,2,FALSE))</f>
        <v>No EHR Specified</v>
      </c>
    </row>
    <row r="452" spans="1:3" x14ac:dyDescent="0.25">
      <c r="A452" t="s">
        <v>1047</v>
      </c>
      <c r="C452" s="33" t="str">
        <f>IF(ISNA(VLOOKUP(A452,'Provider-EHR crosswalk'!A:B,2,FALSE)),"No EHR Specified",VLOOKUP(A452,'Provider-EHR crosswalk'!A:B,2,FALSE))</f>
        <v>No EHR Specified</v>
      </c>
    </row>
    <row r="453" spans="1:3" x14ac:dyDescent="0.25">
      <c r="A453" t="s">
        <v>1049</v>
      </c>
      <c r="C453" s="33" t="str">
        <f>IF(ISNA(VLOOKUP(A453,'Provider-EHR crosswalk'!A:B,2,FALSE)),"No EHR Specified",VLOOKUP(A453,'Provider-EHR crosswalk'!A:B,2,FALSE))</f>
        <v>No EHR Specified</v>
      </c>
    </row>
    <row r="454" spans="1:3" x14ac:dyDescent="0.25">
      <c r="A454" t="s">
        <v>1045</v>
      </c>
      <c r="C454" s="33" t="str">
        <f>IF(ISNA(VLOOKUP(A454,'Provider-EHR crosswalk'!A:B,2,FALSE)),"No EHR Specified",VLOOKUP(A454,'Provider-EHR crosswalk'!A:B,2,FALSE))</f>
        <v>No EHR Specified</v>
      </c>
    </row>
    <row r="455" spans="1:3" x14ac:dyDescent="0.25">
      <c r="A455" t="s">
        <v>1053</v>
      </c>
      <c r="C455" s="33" t="str">
        <f>IF(ISNA(VLOOKUP(A455,'Provider-EHR crosswalk'!A:B,2,FALSE)),"No EHR Specified",VLOOKUP(A455,'Provider-EHR crosswalk'!A:B,2,FALSE))</f>
        <v>No EHR Specified</v>
      </c>
    </row>
    <row r="456" spans="1:3" x14ac:dyDescent="0.25">
      <c r="A456" t="s">
        <v>1042</v>
      </c>
      <c r="C456" s="33" t="str">
        <f>IF(ISNA(VLOOKUP(A456,'Provider-EHR crosswalk'!A:B,2,FALSE)),"No EHR Specified",VLOOKUP(A456,'Provider-EHR crosswalk'!A:B,2,FALSE))</f>
        <v>No EHR Specified</v>
      </c>
    </row>
    <row r="457" spans="1:3" x14ac:dyDescent="0.25">
      <c r="A457" t="s">
        <v>1060</v>
      </c>
      <c r="C457" s="33" t="str">
        <f>IF(ISNA(VLOOKUP(A457,'Provider-EHR crosswalk'!A:B,2,FALSE)),"No EHR Specified",VLOOKUP(A457,'Provider-EHR crosswalk'!A:B,2,FALSE))</f>
        <v>NetSmart MyEvolv</v>
      </c>
    </row>
    <row r="458" spans="1:3" x14ac:dyDescent="0.25">
      <c r="A458" t="s">
        <v>1044</v>
      </c>
      <c r="C458" s="33" t="str">
        <f>IF(ISNA(VLOOKUP(A458,'Provider-EHR crosswalk'!A:B,2,FALSE)),"No EHR Specified",VLOOKUP(A458,'Provider-EHR crosswalk'!A:B,2,FALSE))</f>
        <v>No EHR Specified</v>
      </c>
    </row>
    <row r="459" spans="1:3" x14ac:dyDescent="0.25">
      <c r="A459" t="s">
        <v>1065</v>
      </c>
      <c r="C459" s="33" t="str">
        <f>IF(ISNA(VLOOKUP(A459,'Provider-EHR crosswalk'!A:B,2,FALSE)),"No EHR Specified",VLOOKUP(A459,'Provider-EHR crosswalk'!A:B,2,FALSE))</f>
        <v>No EHR Specified</v>
      </c>
    </row>
    <row r="460" spans="1:3" x14ac:dyDescent="0.25">
      <c r="A460" t="s">
        <v>1043</v>
      </c>
      <c r="C460" s="33" t="str">
        <f>IF(ISNA(VLOOKUP(A460,'Provider-EHR crosswalk'!A:B,2,FALSE)),"No EHR Specified",VLOOKUP(A460,'Provider-EHR crosswalk'!A:B,2,FALSE))</f>
        <v>No EHR Specified</v>
      </c>
    </row>
    <row r="461" spans="1:3" x14ac:dyDescent="0.25">
      <c r="A461" t="s">
        <v>1052</v>
      </c>
      <c r="C461" s="33" t="str">
        <f>IF(ISNA(VLOOKUP(A461,'Provider-EHR crosswalk'!A:B,2,FALSE)),"No EHR Specified",VLOOKUP(A461,'Provider-EHR crosswalk'!A:B,2,FALSE))</f>
        <v>NetSmart MyEvolv</v>
      </c>
    </row>
    <row r="462" spans="1:3" x14ac:dyDescent="0.25">
      <c r="A462" t="s">
        <v>1051</v>
      </c>
      <c r="C462" s="33" t="str">
        <f>IF(ISNA(VLOOKUP(A462,'Provider-EHR crosswalk'!A:B,2,FALSE)),"No EHR Specified",VLOOKUP(A462,'Provider-EHR crosswalk'!A:B,2,FALSE))</f>
        <v>No EHR Specified</v>
      </c>
    </row>
    <row r="463" spans="1:3" x14ac:dyDescent="0.25">
      <c r="A463" t="s">
        <v>1068</v>
      </c>
      <c r="C463" s="33" t="str">
        <f>IF(ISNA(VLOOKUP(A463,'Provider-EHR crosswalk'!A:B,2,FALSE)),"No EHR Specified",VLOOKUP(A463,'Provider-EHR crosswalk'!A:B,2,FALSE))</f>
        <v>No EHR Specified</v>
      </c>
    </row>
    <row r="464" spans="1:3" x14ac:dyDescent="0.25">
      <c r="A464" t="s">
        <v>1041</v>
      </c>
      <c r="C464" s="33" t="str">
        <f>IF(ISNA(VLOOKUP(A464,'Provider-EHR crosswalk'!A:B,2,FALSE)),"No EHR Specified",VLOOKUP(A464,'Provider-EHR crosswalk'!A:B,2,FALSE))</f>
        <v>No EHR Specified</v>
      </c>
    </row>
    <row r="465" spans="1:3" x14ac:dyDescent="0.25">
      <c r="A465" t="s">
        <v>1070</v>
      </c>
      <c r="C465" s="33" t="str">
        <f>IF(ISNA(VLOOKUP(A465,'Provider-EHR crosswalk'!A:B,2,FALSE)),"No EHR Specified",VLOOKUP(A465,'Provider-EHR crosswalk'!A:B,2,FALSE))</f>
        <v>No EHR Specified</v>
      </c>
    </row>
    <row r="466" spans="1:3" x14ac:dyDescent="0.25">
      <c r="A466" t="s">
        <v>1057</v>
      </c>
      <c r="C466" s="33" t="str">
        <f>IF(ISNA(VLOOKUP(A466,'Provider-EHR crosswalk'!A:B,2,FALSE)),"No EHR Specified",VLOOKUP(A466,'Provider-EHR crosswalk'!A:B,2,FALSE))</f>
        <v>No EHR Specified</v>
      </c>
    </row>
    <row r="467" spans="1:3" x14ac:dyDescent="0.25">
      <c r="A467" t="s">
        <v>1056</v>
      </c>
      <c r="C467" s="33" t="str">
        <f>IF(ISNA(VLOOKUP(A467,'Provider-EHR crosswalk'!A:B,2,FALSE)),"No EHR Specified",VLOOKUP(A467,'Provider-EHR crosswalk'!A:B,2,FALSE))</f>
        <v>NetSmart MyEvolv</v>
      </c>
    </row>
    <row r="468" spans="1:3" x14ac:dyDescent="0.25">
      <c r="A468" t="s">
        <v>1066</v>
      </c>
      <c r="C468" s="33" t="str">
        <f>IF(ISNA(VLOOKUP(A468,'Provider-EHR crosswalk'!A:B,2,FALSE)),"No EHR Specified",VLOOKUP(A468,'Provider-EHR crosswalk'!A:B,2,FALSE))</f>
        <v>No EHR Specified</v>
      </c>
    </row>
    <row r="469" spans="1:3" x14ac:dyDescent="0.25">
      <c r="A469" t="s">
        <v>1050</v>
      </c>
      <c r="C469" s="33" t="str">
        <f>IF(ISNA(VLOOKUP(A469,'Provider-EHR crosswalk'!A:B,2,FALSE)),"No EHR Specified",VLOOKUP(A469,'Provider-EHR crosswalk'!A:B,2,FALSE))</f>
        <v>No EHR Specified</v>
      </c>
    </row>
    <row r="470" spans="1:3" x14ac:dyDescent="0.25">
      <c r="A470" t="s">
        <v>1058</v>
      </c>
      <c r="C470" s="33" t="str">
        <f>IF(ISNA(VLOOKUP(A470,'Provider-EHR crosswalk'!A:B,2,FALSE)),"No EHR Specified",VLOOKUP(A470,'Provider-EHR crosswalk'!A:B,2,FALSE))</f>
        <v>NetSmart MyEvolv</v>
      </c>
    </row>
    <row r="471" spans="1:3" x14ac:dyDescent="0.25">
      <c r="A471" t="s">
        <v>1071</v>
      </c>
      <c r="C471" s="33" t="str">
        <f>IF(ISNA(VLOOKUP(A471,'Provider-EHR crosswalk'!A:B,2,FALSE)),"No EHR Specified",VLOOKUP(A471,'Provider-EHR crosswalk'!A:B,2,FALSE))</f>
        <v>No EHR Specified</v>
      </c>
    </row>
    <row r="472" spans="1:3" x14ac:dyDescent="0.25">
      <c r="A472" t="s">
        <v>1054</v>
      </c>
      <c r="C472" s="33" t="str">
        <f>IF(ISNA(VLOOKUP(A472,'Provider-EHR crosswalk'!A:B,2,FALSE)),"No EHR Specified",VLOOKUP(A472,'Provider-EHR crosswalk'!A:B,2,FALSE))</f>
        <v>No EHR Specified</v>
      </c>
    </row>
    <row r="473" spans="1:3" x14ac:dyDescent="0.25">
      <c r="A473" t="s">
        <v>1064</v>
      </c>
      <c r="C473" s="33" t="str">
        <f>IF(ISNA(VLOOKUP(A473,'Provider-EHR crosswalk'!A:B,2,FALSE)),"No EHR Specified",VLOOKUP(A473,'Provider-EHR crosswalk'!A:B,2,FALSE))</f>
        <v>No EHR Specified</v>
      </c>
    </row>
    <row r="474" spans="1:3" x14ac:dyDescent="0.25">
      <c r="A474" t="s">
        <v>1061</v>
      </c>
      <c r="C474" s="33" t="str">
        <f>IF(ISNA(VLOOKUP(A474,'Provider-EHR crosswalk'!A:B,2,FALSE)),"No EHR Specified",VLOOKUP(A474,'Provider-EHR crosswalk'!A:B,2,FALSE))</f>
        <v>NetSmart MyEvolv</v>
      </c>
    </row>
    <row r="475" spans="1:3" x14ac:dyDescent="0.25">
      <c r="A475" t="s">
        <v>1046</v>
      </c>
      <c r="C475" s="33" t="str">
        <f>IF(ISNA(VLOOKUP(A475,'Provider-EHR crosswalk'!A:B,2,FALSE)),"No EHR Specified",VLOOKUP(A475,'Provider-EHR crosswalk'!A:B,2,FALSE))</f>
        <v>NetSmart MyEvolv</v>
      </c>
    </row>
    <row r="476" spans="1:3" x14ac:dyDescent="0.25">
      <c r="A476" t="s">
        <v>1063</v>
      </c>
      <c r="C476" s="33" t="str">
        <f>IF(ISNA(VLOOKUP(A476,'Provider-EHR crosswalk'!A:B,2,FALSE)),"No EHR Specified",VLOOKUP(A476,'Provider-EHR crosswalk'!A:B,2,FALSE))</f>
        <v>No EHR Specified</v>
      </c>
    </row>
    <row r="477" spans="1:3" x14ac:dyDescent="0.25">
      <c r="A477" t="s">
        <v>1067</v>
      </c>
      <c r="C477" s="33" t="str">
        <f>IF(ISNA(VLOOKUP(A477,'Provider-EHR crosswalk'!A:B,2,FALSE)),"No EHR Specified",VLOOKUP(A477,'Provider-EHR crosswalk'!A:B,2,FALSE))</f>
        <v>No EHR Specified</v>
      </c>
    </row>
    <row r="478" spans="1:3" x14ac:dyDescent="0.25">
      <c r="A478" t="s">
        <v>1059</v>
      </c>
      <c r="C478" s="33" t="str">
        <f>IF(ISNA(VLOOKUP(A478,'Provider-EHR crosswalk'!A:B,2,FALSE)),"No EHR Specified",VLOOKUP(A478,'Provider-EHR crosswalk'!A:B,2,FALSE))</f>
        <v>NetSmart MyEvolv</v>
      </c>
    </row>
    <row r="479" spans="1:3" x14ac:dyDescent="0.25">
      <c r="A479" t="s">
        <v>1062</v>
      </c>
      <c r="C479" s="33" t="str">
        <f>IF(ISNA(VLOOKUP(A479,'Provider-EHR crosswalk'!A:B,2,FALSE)),"No EHR Specified",VLOOKUP(A479,'Provider-EHR crosswalk'!A:B,2,FALSE))</f>
        <v>No EHR Specified</v>
      </c>
    </row>
    <row r="480" spans="1:3" x14ac:dyDescent="0.25">
      <c r="A480" t="s">
        <v>642</v>
      </c>
      <c r="C480" s="33" t="str">
        <f>IF(ISNA(VLOOKUP(A480,'Provider-EHR crosswalk'!A:B,2,FALSE)),"No EHR Specified",VLOOKUP(A480,'Provider-EHR crosswalk'!A:B,2,FALSE))</f>
        <v>NextGen Enterprise EHR</v>
      </c>
    </row>
    <row r="481" spans="1:3" x14ac:dyDescent="0.25">
      <c r="A481" t="s">
        <v>640</v>
      </c>
      <c r="C481" s="33" t="str">
        <f>IF(ISNA(VLOOKUP(A481,'Provider-EHR crosswalk'!A:B,2,FALSE)),"No EHR Specified",VLOOKUP(A481,'Provider-EHR crosswalk'!A:B,2,FALSE))</f>
        <v>No EHR Specified</v>
      </c>
    </row>
    <row r="482" spans="1:3" x14ac:dyDescent="0.25">
      <c r="A482" t="s">
        <v>641</v>
      </c>
      <c r="C482" s="33" t="str">
        <f>IF(ISNA(VLOOKUP(A482,'Provider-EHR crosswalk'!A:B,2,FALSE)),"No EHR Specified",VLOOKUP(A482,'Provider-EHR crosswalk'!A:B,2,FALSE))</f>
        <v>No EHR Specified</v>
      </c>
    </row>
    <row r="483" spans="1:3" x14ac:dyDescent="0.25">
      <c r="A483" t="s">
        <v>639</v>
      </c>
      <c r="C483" s="33" t="str">
        <f>IF(ISNA(VLOOKUP(A483,'Provider-EHR crosswalk'!A:B,2,FALSE)),"No EHR Specified",VLOOKUP(A483,'Provider-EHR crosswalk'!A:B,2,FALSE))</f>
        <v>NextGen Enterprise EHR</v>
      </c>
    </row>
    <row r="484" spans="1:3" x14ac:dyDescent="0.25">
      <c r="A484" t="s">
        <v>1086</v>
      </c>
      <c r="C484" s="33" t="str">
        <f>IF(ISNA(VLOOKUP(A484,'Provider-EHR crosswalk'!A:B,2,FALSE)),"No EHR Specified",VLOOKUP(A484,'Provider-EHR crosswalk'!A:B,2,FALSE))</f>
        <v>No EHR Specified</v>
      </c>
    </row>
    <row r="485" spans="1:3" x14ac:dyDescent="0.25">
      <c r="A485" t="s">
        <v>1084</v>
      </c>
      <c r="C485" s="33" t="str">
        <f>IF(ISNA(VLOOKUP(A485,'Provider-EHR crosswalk'!A:B,2,FALSE)),"No EHR Specified",VLOOKUP(A485,'Provider-EHR crosswalk'!A:B,2,FALSE))</f>
        <v>No EHR Specified</v>
      </c>
    </row>
    <row r="486" spans="1:3" x14ac:dyDescent="0.25">
      <c r="A486" t="s">
        <v>1085</v>
      </c>
      <c r="C486" s="33" t="str">
        <f>IF(ISNA(VLOOKUP(A486,'Provider-EHR crosswalk'!A:B,2,FALSE)),"No EHR Specified",VLOOKUP(A486,'Provider-EHR crosswalk'!A:B,2,FALSE))</f>
        <v>No EHR Specified</v>
      </c>
    </row>
    <row r="487" spans="1:3" x14ac:dyDescent="0.25">
      <c r="A487" t="s">
        <v>1092</v>
      </c>
      <c r="C487" s="33" t="str">
        <f>IF(ISNA(VLOOKUP(A487,'Provider-EHR crosswalk'!A:B,2,FALSE)),"No EHR Specified",VLOOKUP(A487,'Provider-EHR crosswalk'!A:B,2,FALSE))</f>
        <v>OpenEMR (Open Source)</v>
      </c>
    </row>
    <row r="488" spans="1:3" x14ac:dyDescent="0.25">
      <c r="A488" t="s">
        <v>1094</v>
      </c>
      <c r="C488" s="33" t="str">
        <f>IF(ISNA(VLOOKUP(A488,'Provider-EHR crosswalk'!A:B,2,FALSE)),"No EHR Specified",VLOOKUP(A488,'Provider-EHR crosswalk'!A:B,2,FALSE))</f>
        <v>No EHR Specified</v>
      </c>
    </row>
    <row r="489" spans="1:3" x14ac:dyDescent="0.25">
      <c r="A489" t="s">
        <v>1087</v>
      </c>
      <c r="C489" s="33" t="str">
        <f>IF(ISNA(VLOOKUP(A489,'Provider-EHR crosswalk'!A:B,2,FALSE)),"No EHR Specified",VLOOKUP(A489,'Provider-EHR crosswalk'!A:B,2,FALSE))</f>
        <v>No EHR Specified</v>
      </c>
    </row>
    <row r="490" spans="1:3" x14ac:dyDescent="0.25">
      <c r="A490" t="s">
        <v>1090</v>
      </c>
      <c r="C490" s="33" t="str">
        <f>IF(ISNA(VLOOKUP(A490,'Provider-EHR crosswalk'!A:B,2,FALSE)),"No EHR Specified",VLOOKUP(A490,'Provider-EHR crosswalk'!A:B,2,FALSE))</f>
        <v>OpenEMR (Open Source)</v>
      </c>
    </row>
    <row r="491" spans="1:3" x14ac:dyDescent="0.25">
      <c r="A491" t="s">
        <v>1093</v>
      </c>
      <c r="C491" s="33" t="str">
        <f>IF(ISNA(VLOOKUP(A491,'Provider-EHR crosswalk'!A:B,2,FALSE)),"No EHR Specified",VLOOKUP(A491,'Provider-EHR crosswalk'!A:B,2,FALSE))</f>
        <v>OpenEMR (Open Source)</v>
      </c>
    </row>
    <row r="492" spans="1:3" x14ac:dyDescent="0.25">
      <c r="A492" t="s">
        <v>1091</v>
      </c>
      <c r="C492" s="33" t="str">
        <f>IF(ISNA(VLOOKUP(A492,'Provider-EHR crosswalk'!A:B,2,FALSE)),"No EHR Specified",VLOOKUP(A492,'Provider-EHR crosswalk'!A:B,2,FALSE))</f>
        <v>OpenEMR (Open Source)</v>
      </c>
    </row>
    <row r="493" spans="1:3" x14ac:dyDescent="0.25">
      <c r="A493" t="s">
        <v>1088</v>
      </c>
      <c r="C493" s="33" t="str">
        <f>IF(ISNA(VLOOKUP(A493,'Provider-EHR crosswalk'!A:B,2,FALSE)),"No EHR Specified",VLOOKUP(A493,'Provider-EHR crosswalk'!A:B,2,FALSE))</f>
        <v>No EHR Specified</v>
      </c>
    </row>
    <row r="494" spans="1:3" x14ac:dyDescent="0.25">
      <c r="A494" t="s">
        <v>1089</v>
      </c>
      <c r="C494" s="33" t="str">
        <f>IF(ISNA(VLOOKUP(A494,'Provider-EHR crosswalk'!A:B,2,FALSE)),"No EHR Specified",VLOOKUP(A494,'Provider-EHR crosswalk'!A:B,2,FALSE))</f>
        <v>No EHR Specified</v>
      </c>
    </row>
    <row r="495" spans="1:3" x14ac:dyDescent="0.25">
      <c r="A495" t="s">
        <v>569</v>
      </c>
      <c r="C495" s="33" t="str">
        <f>IF(ISNA(VLOOKUP(A495,'Provider-EHR crosswalk'!A:B,2,FALSE)),"No EHR Specified",VLOOKUP(A495,'Provider-EHR crosswalk'!A:B,2,FALSE))</f>
        <v>No EHR Specified</v>
      </c>
    </row>
    <row r="496" spans="1:3" x14ac:dyDescent="0.25">
      <c r="A496" t="s">
        <v>1083</v>
      </c>
      <c r="C496" s="33" t="str">
        <f>IF(ISNA(VLOOKUP(A496,'Provider-EHR crosswalk'!A:B,2,FALSE)),"No EHR Specified",VLOOKUP(A496,'Provider-EHR crosswalk'!A:B,2,FALSE))</f>
        <v>No EHR Specified</v>
      </c>
    </row>
    <row r="497" spans="1:3" x14ac:dyDescent="0.25">
      <c r="A497" t="s">
        <v>670</v>
      </c>
      <c r="C497" s="33" t="str">
        <f>IF(ISNA(VLOOKUP(A497,'Provider-EHR crosswalk'!A:B,2,FALSE)),"No EHR Specified",VLOOKUP(A497,'Provider-EHR crosswalk'!A:B,2,FALSE))</f>
        <v>Veradigm EHR (formerly Allscripts)</v>
      </c>
    </row>
    <row r="498" spans="1:3" x14ac:dyDescent="0.25">
      <c r="A498" t="s">
        <v>643</v>
      </c>
      <c r="C498" s="33" t="str">
        <f>IF(ISNA(VLOOKUP(A498,'Provider-EHR crosswalk'!A:B,2,FALSE)),"No EHR Specified",VLOOKUP(A498,'Provider-EHR crosswalk'!A:B,2,FALSE))</f>
        <v>No EHR Specified</v>
      </c>
    </row>
    <row r="499" spans="1:3" x14ac:dyDescent="0.25">
      <c r="A499" t="s">
        <v>661</v>
      </c>
      <c r="C499" s="33" t="str">
        <f>IF(ISNA(VLOOKUP(A499,'Provider-EHR crosswalk'!A:B,2,FALSE)),"No EHR Specified",VLOOKUP(A499,'Provider-EHR crosswalk'!A:B,2,FALSE))</f>
        <v>No EHR Specified</v>
      </c>
    </row>
    <row r="500" spans="1:3" x14ac:dyDescent="0.25">
      <c r="A500" t="s">
        <v>647</v>
      </c>
      <c r="C500" s="33" t="str">
        <f>IF(ISNA(VLOOKUP(A500,'Provider-EHR crosswalk'!A:B,2,FALSE)),"No EHR Specified",VLOOKUP(A500,'Provider-EHR crosswalk'!A:B,2,FALSE))</f>
        <v>Veradigm EHR (formerly Allscripts)</v>
      </c>
    </row>
    <row r="501" spans="1:3" x14ac:dyDescent="0.25">
      <c r="A501" t="s">
        <v>666</v>
      </c>
      <c r="C501" s="33" t="str">
        <f>IF(ISNA(VLOOKUP(A501,'Provider-EHR crosswalk'!A:B,2,FALSE)),"No EHR Specified",VLOOKUP(A501,'Provider-EHR crosswalk'!A:B,2,FALSE))</f>
        <v>No EHR Specified</v>
      </c>
    </row>
    <row r="502" spans="1:3" x14ac:dyDescent="0.25">
      <c r="A502" t="s">
        <v>648</v>
      </c>
      <c r="C502" s="33" t="str">
        <f>IF(ISNA(VLOOKUP(A502,'Provider-EHR crosswalk'!A:B,2,FALSE)),"No EHR Specified",VLOOKUP(A502,'Provider-EHR crosswalk'!A:B,2,FALSE))</f>
        <v>Veradigm EHR (formerly Allscripts)</v>
      </c>
    </row>
    <row r="503" spans="1:3" x14ac:dyDescent="0.25">
      <c r="A503" t="s">
        <v>652</v>
      </c>
      <c r="C503" s="33" t="str">
        <f>IF(ISNA(VLOOKUP(A503,'Provider-EHR crosswalk'!A:B,2,FALSE)),"No EHR Specified",VLOOKUP(A503,'Provider-EHR crosswalk'!A:B,2,FALSE))</f>
        <v>No EHR Specified</v>
      </c>
    </row>
    <row r="504" spans="1:3" x14ac:dyDescent="0.25">
      <c r="A504" t="s">
        <v>654</v>
      </c>
      <c r="C504" s="33" t="str">
        <f>IF(ISNA(VLOOKUP(A504,'Provider-EHR crosswalk'!A:B,2,FALSE)),"No EHR Specified",VLOOKUP(A504,'Provider-EHR crosswalk'!A:B,2,FALSE))</f>
        <v>No EHR Specified</v>
      </c>
    </row>
    <row r="505" spans="1:3" x14ac:dyDescent="0.25">
      <c r="A505" t="s">
        <v>671</v>
      </c>
      <c r="C505" s="33" t="str">
        <f>IF(ISNA(VLOOKUP(A505,'Provider-EHR crosswalk'!A:B,2,FALSE)),"No EHR Specified",VLOOKUP(A505,'Provider-EHR crosswalk'!A:B,2,FALSE))</f>
        <v>Veradigm EHR (formerly Allscripts)</v>
      </c>
    </row>
    <row r="506" spans="1:3" x14ac:dyDescent="0.25">
      <c r="A506" t="s">
        <v>659</v>
      </c>
      <c r="B506" s="27"/>
      <c r="C506" s="33" t="str">
        <f>IF(ISNA(VLOOKUP(A506,'Provider-EHR crosswalk'!A:B,2,FALSE)),"No EHR Specified",VLOOKUP(A506,'Provider-EHR crosswalk'!A:B,2,FALSE))</f>
        <v>No EHR Specified</v>
      </c>
    </row>
    <row r="507" spans="1:3" x14ac:dyDescent="0.25">
      <c r="A507" t="s">
        <v>669</v>
      </c>
      <c r="C507" s="33" t="str">
        <f>IF(ISNA(VLOOKUP(A507,'Provider-EHR crosswalk'!A:B,2,FALSE)),"No EHR Specified",VLOOKUP(A507,'Provider-EHR crosswalk'!A:B,2,FALSE))</f>
        <v>No EHR Specified</v>
      </c>
    </row>
    <row r="508" spans="1:3" x14ac:dyDescent="0.25">
      <c r="A508" t="s">
        <v>657</v>
      </c>
      <c r="C508" s="33" t="str">
        <f>IF(ISNA(VLOOKUP(A508,'Provider-EHR crosswalk'!A:B,2,FALSE)),"No EHR Specified",VLOOKUP(A508,'Provider-EHR crosswalk'!A:B,2,FALSE))</f>
        <v>No EHR Specified</v>
      </c>
    </row>
    <row r="509" spans="1:3" x14ac:dyDescent="0.25">
      <c r="A509" t="s">
        <v>655</v>
      </c>
      <c r="C509" s="33" t="str">
        <f>IF(ISNA(VLOOKUP(A509,'Provider-EHR crosswalk'!A:B,2,FALSE)),"No EHR Specified",VLOOKUP(A509,'Provider-EHR crosswalk'!A:B,2,FALSE))</f>
        <v>No EHR Specified</v>
      </c>
    </row>
    <row r="510" spans="1:3" x14ac:dyDescent="0.25">
      <c r="A510" t="s">
        <v>672</v>
      </c>
      <c r="C510" s="33" t="str">
        <f>IF(ISNA(VLOOKUP(A510,'Provider-EHR crosswalk'!A:B,2,FALSE)),"No EHR Specified",VLOOKUP(A510,'Provider-EHR crosswalk'!A:B,2,FALSE))</f>
        <v>No EHR Specified</v>
      </c>
    </row>
    <row r="511" spans="1:3" x14ac:dyDescent="0.25">
      <c r="A511" t="s">
        <v>653</v>
      </c>
      <c r="C511" s="33" t="str">
        <f>IF(ISNA(VLOOKUP(A511,'Provider-EHR crosswalk'!A:B,2,FALSE)),"No EHR Specified",VLOOKUP(A511,'Provider-EHR crosswalk'!A:B,2,FALSE))</f>
        <v>No EHR Specified</v>
      </c>
    </row>
    <row r="512" spans="1:3" x14ac:dyDescent="0.25">
      <c r="A512" t="s">
        <v>651</v>
      </c>
      <c r="C512" s="33" t="str">
        <f>IF(ISNA(VLOOKUP(A512,'Provider-EHR crosswalk'!A:B,2,FALSE)),"No EHR Specified",VLOOKUP(A512,'Provider-EHR crosswalk'!A:B,2,FALSE))</f>
        <v>No EHR Specified</v>
      </c>
    </row>
    <row r="513" spans="1:3" x14ac:dyDescent="0.25">
      <c r="A513" t="s">
        <v>656</v>
      </c>
      <c r="C513" s="33" t="str">
        <f>IF(ISNA(VLOOKUP(A513,'Provider-EHR crosswalk'!A:B,2,FALSE)),"No EHR Specified",VLOOKUP(A513,'Provider-EHR crosswalk'!A:B,2,FALSE))</f>
        <v>No EHR Specified</v>
      </c>
    </row>
    <row r="514" spans="1:3" x14ac:dyDescent="0.25">
      <c r="A514" t="s">
        <v>668</v>
      </c>
      <c r="C514" s="33" t="str">
        <f>IF(ISNA(VLOOKUP(A514,'Provider-EHR crosswalk'!A:B,2,FALSE)),"No EHR Specified",VLOOKUP(A514,'Provider-EHR crosswalk'!A:B,2,FALSE))</f>
        <v>No EHR Specified</v>
      </c>
    </row>
    <row r="515" spans="1:3" x14ac:dyDescent="0.25">
      <c r="A515" t="s">
        <v>658</v>
      </c>
      <c r="C515" s="33" t="str">
        <f>IF(ISNA(VLOOKUP(A515,'Provider-EHR crosswalk'!A:B,2,FALSE)),"No EHR Specified",VLOOKUP(A515,'Provider-EHR crosswalk'!A:B,2,FALSE))</f>
        <v>No EHR Specified</v>
      </c>
    </row>
    <row r="516" spans="1:3" x14ac:dyDescent="0.25">
      <c r="A516" t="s">
        <v>673</v>
      </c>
      <c r="C516" s="33" t="str">
        <f>IF(ISNA(VLOOKUP(A516,'Provider-EHR crosswalk'!A:B,2,FALSE)),"No EHR Specified",VLOOKUP(A516,'Provider-EHR crosswalk'!A:B,2,FALSE))</f>
        <v>No EHR Specified</v>
      </c>
    </row>
    <row r="517" spans="1:3" x14ac:dyDescent="0.25">
      <c r="A517" t="s">
        <v>674</v>
      </c>
      <c r="C517" s="33" t="str">
        <f>IF(ISNA(VLOOKUP(A517,'Provider-EHR crosswalk'!A:B,2,FALSE)),"No EHR Specified",VLOOKUP(A517,'Provider-EHR crosswalk'!A:B,2,FALSE))</f>
        <v>Veradigm EHR (formerly Allscripts)</v>
      </c>
    </row>
    <row r="518" spans="1:3" x14ac:dyDescent="0.25">
      <c r="A518" t="s">
        <v>650</v>
      </c>
      <c r="C518" s="33" t="str">
        <f>IF(ISNA(VLOOKUP(A518,'Provider-EHR crosswalk'!A:B,2,FALSE)),"No EHR Specified",VLOOKUP(A518,'Provider-EHR crosswalk'!A:B,2,FALSE))</f>
        <v>Veradigm EHR (formerly Allscripts)</v>
      </c>
    </row>
    <row r="519" spans="1:3" x14ac:dyDescent="0.25">
      <c r="A519" t="s">
        <v>675</v>
      </c>
      <c r="C519" s="33" t="str">
        <f>IF(ISNA(VLOOKUP(A519,'Provider-EHR crosswalk'!A:B,2,FALSE)),"No EHR Specified",VLOOKUP(A519,'Provider-EHR crosswalk'!A:B,2,FALSE))</f>
        <v>Veradigm EHR (formerly Allscripts)</v>
      </c>
    </row>
    <row r="520" spans="1:3" x14ac:dyDescent="0.25">
      <c r="A520" t="s">
        <v>676</v>
      </c>
      <c r="C520" s="33" t="str">
        <f>IF(ISNA(VLOOKUP(A520,'Provider-EHR crosswalk'!A:B,2,FALSE)),"No EHR Specified",VLOOKUP(A520,'Provider-EHR crosswalk'!A:B,2,FALSE))</f>
        <v>Veradigm EHR (formerly Allscripts)</v>
      </c>
    </row>
    <row r="521" spans="1:3" x14ac:dyDescent="0.25">
      <c r="A521" t="s">
        <v>665</v>
      </c>
      <c r="C521" s="33" t="str">
        <f>IF(ISNA(VLOOKUP(A521,'Provider-EHR crosswalk'!A:B,2,FALSE)),"No EHR Specified",VLOOKUP(A521,'Provider-EHR crosswalk'!A:B,2,FALSE))</f>
        <v>No EHR Specified</v>
      </c>
    </row>
    <row r="522" spans="1:3" x14ac:dyDescent="0.25">
      <c r="A522" t="s">
        <v>663</v>
      </c>
      <c r="C522" s="33" t="str">
        <f>IF(ISNA(VLOOKUP(A522,'Provider-EHR crosswalk'!A:B,2,FALSE)),"No EHR Specified",VLOOKUP(A522,'Provider-EHR crosswalk'!A:B,2,FALSE))</f>
        <v>No EHR Specified</v>
      </c>
    </row>
    <row r="523" spans="1:3" x14ac:dyDescent="0.25">
      <c r="A523" t="s">
        <v>644</v>
      </c>
      <c r="C523" s="33" t="str">
        <f>IF(ISNA(VLOOKUP(A523,'Provider-EHR crosswalk'!A:B,2,FALSE)),"No EHR Specified",VLOOKUP(A523,'Provider-EHR crosswalk'!A:B,2,FALSE))</f>
        <v>No EHR Specified</v>
      </c>
    </row>
    <row r="524" spans="1:3" x14ac:dyDescent="0.25">
      <c r="A524" t="s">
        <v>660</v>
      </c>
      <c r="C524" s="33" t="str">
        <f>IF(ISNA(VLOOKUP(A524,'Provider-EHR crosswalk'!A:B,2,FALSE)),"No EHR Specified",VLOOKUP(A524,'Provider-EHR crosswalk'!A:B,2,FALSE))</f>
        <v>Veradigm EHR (formerly Allscripts)</v>
      </c>
    </row>
    <row r="525" spans="1:3" x14ac:dyDescent="0.25">
      <c r="A525" t="s">
        <v>645</v>
      </c>
      <c r="C525" s="33" t="str">
        <f>IF(ISNA(VLOOKUP(A525,'Provider-EHR crosswalk'!A:B,2,FALSE)),"No EHR Specified",VLOOKUP(A525,'Provider-EHR crosswalk'!A:B,2,FALSE))</f>
        <v>Veradigm EHR (formerly Allscripts)</v>
      </c>
    </row>
    <row r="526" spans="1:3" x14ac:dyDescent="0.25">
      <c r="A526" t="s">
        <v>646</v>
      </c>
      <c r="C526" s="33" t="str">
        <f>IF(ISNA(VLOOKUP(A526,'Provider-EHR crosswalk'!A:B,2,FALSE)),"No EHR Specified",VLOOKUP(A526,'Provider-EHR crosswalk'!A:B,2,FALSE))</f>
        <v>Veradigm EHR (formerly Allscripts)</v>
      </c>
    </row>
    <row r="527" spans="1:3" x14ac:dyDescent="0.25">
      <c r="A527" t="s">
        <v>649</v>
      </c>
      <c r="C527" s="33" t="str">
        <f>IF(ISNA(VLOOKUP(A527,'Provider-EHR crosswalk'!A:B,2,FALSE)),"No EHR Specified",VLOOKUP(A527,'Provider-EHR crosswalk'!A:B,2,FALSE))</f>
        <v>Veradigm EHR (formerly Allscripts)</v>
      </c>
    </row>
    <row r="528" spans="1:3" x14ac:dyDescent="0.25">
      <c r="A528" t="s">
        <v>662</v>
      </c>
      <c r="C528" s="33" t="str">
        <f>IF(ISNA(VLOOKUP(A528,'Provider-EHR crosswalk'!A:B,2,FALSE)),"No EHR Specified",VLOOKUP(A528,'Provider-EHR crosswalk'!A:B,2,FALSE))</f>
        <v>Veradigm EHR (formerly Allscripts)</v>
      </c>
    </row>
    <row r="529" spans="1:3" x14ac:dyDescent="0.25">
      <c r="A529" t="s">
        <v>664</v>
      </c>
      <c r="C529" s="33" t="str">
        <f>IF(ISNA(VLOOKUP(A529,'Provider-EHR crosswalk'!A:B,2,FALSE)),"No EHR Specified",VLOOKUP(A529,'Provider-EHR crosswalk'!A:B,2,FALSE))</f>
        <v>No EHR Specified</v>
      </c>
    </row>
    <row r="530" spans="1:3" x14ac:dyDescent="0.25">
      <c r="A530" t="s">
        <v>667</v>
      </c>
      <c r="C530" s="33" t="str">
        <f>IF(ISNA(VLOOKUP(A530,'Provider-EHR crosswalk'!A:B,2,FALSE)),"No EHR Specified",VLOOKUP(A530,'Provider-EHR crosswalk'!A:B,2,FALSE))</f>
        <v>No EHR Specified</v>
      </c>
    </row>
  </sheetData>
  <autoFilter ref="A1:C212" xr:uid="{7060E542-DBA6-4B84-BEB1-E695D850CBF1}">
    <sortState xmlns:xlrd2="http://schemas.microsoft.com/office/spreadsheetml/2017/richdata2" ref="A2:C530">
      <sortCondition ref="C1:C212"/>
    </sortState>
  </autoFilter>
  <pageMargins left="0.7" right="0.7" top="0.75" bottom="0.75" header="0.3" footer="0.3"/>
  <pageSetup orientation="portrait" horizontalDpi="0"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92B60E-B9BF-46FE-B757-43FB5835F033}">
  <dimension ref="A1:F19"/>
  <sheetViews>
    <sheetView showGridLines="0" workbookViewId="0"/>
  </sheetViews>
  <sheetFormatPr defaultRowHeight="15" x14ac:dyDescent="0.25"/>
  <cols>
    <col min="1" max="1" width="34" bestFit="1" customWidth="1"/>
    <col min="9" max="9" width="39.7109375" bestFit="1" customWidth="1"/>
    <col min="10" max="10" width="13.42578125" bestFit="1" customWidth="1"/>
  </cols>
  <sheetData>
    <row r="1" spans="1:6" x14ac:dyDescent="0.25">
      <c r="A1" s="33" t="s">
        <v>50</v>
      </c>
      <c r="B1" s="33"/>
      <c r="C1" s="33"/>
      <c r="D1" s="33"/>
      <c r="E1" s="33"/>
      <c r="F1" s="33"/>
    </row>
    <row r="3" spans="1:6" x14ac:dyDescent="0.25">
      <c r="A3" s="2" t="s">
        <v>51</v>
      </c>
    </row>
    <row r="4" spans="1:6" x14ac:dyDescent="0.25">
      <c r="A4" s="13" t="s">
        <v>1102</v>
      </c>
    </row>
    <row r="5" spans="1:6" x14ac:dyDescent="0.25">
      <c r="A5" s="13" t="s">
        <v>1096</v>
      </c>
    </row>
    <row r="6" spans="1:6" x14ac:dyDescent="0.25">
      <c r="A6" s="13" t="s">
        <v>1104</v>
      </c>
    </row>
    <row r="7" spans="1:6" x14ac:dyDescent="0.25">
      <c r="A7" s="13" t="s">
        <v>1105</v>
      </c>
    </row>
    <row r="8" spans="1:6" x14ac:dyDescent="0.25">
      <c r="A8" s="13" t="s">
        <v>1103</v>
      </c>
    </row>
    <row r="9" spans="1:6" x14ac:dyDescent="0.25">
      <c r="A9" s="13" t="s">
        <v>1097</v>
      </c>
    </row>
    <row r="10" spans="1:6" x14ac:dyDescent="0.25">
      <c r="A10" s="13" t="s">
        <v>1095</v>
      </c>
    </row>
    <row r="11" spans="1:6" x14ac:dyDescent="0.25">
      <c r="A11" s="13" t="s">
        <v>1106</v>
      </c>
    </row>
    <row r="12" spans="1:6" x14ac:dyDescent="0.25">
      <c r="A12" s="13" t="s">
        <v>1101</v>
      </c>
    </row>
    <row r="13" spans="1:6" x14ac:dyDescent="0.25">
      <c r="A13" s="13" t="s">
        <v>1108</v>
      </c>
    </row>
    <row r="14" spans="1:6" x14ac:dyDescent="0.25">
      <c r="A14" s="13" t="s">
        <v>1100</v>
      </c>
    </row>
    <row r="15" spans="1:6" x14ac:dyDescent="0.25">
      <c r="A15" s="13" t="s">
        <v>1107</v>
      </c>
    </row>
    <row r="16" spans="1:6" x14ac:dyDescent="0.25">
      <c r="A16" s="13" t="s">
        <v>1098</v>
      </c>
    </row>
    <row r="17" spans="1:1" x14ac:dyDescent="0.25">
      <c r="A17" s="13" t="s">
        <v>52</v>
      </c>
    </row>
    <row r="18" spans="1:1" x14ac:dyDescent="0.25">
      <c r="A18" s="13" t="s">
        <v>1109</v>
      </c>
    </row>
    <row r="19" spans="1:1" x14ac:dyDescent="0.25">
      <c r="A19" s="13" t="s">
        <v>1099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7736E-0997-4D0D-BF5E-EF47F15DAC56}">
  <sheetPr codeName="Sheet5"/>
  <dimension ref="A1:N11396"/>
  <sheetViews>
    <sheetView showGridLines="0" workbookViewId="0"/>
  </sheetViews>
  <sheetFormatPr defaultRowHeight="15" x14ac:dyDescent="0.25"/>
  <cols>
    <col min="1" max="1" width="35.140625" customWidth="1"/>
    <col min="2" max="2" width="10" bestFit="1" customWidth="1"/>
    <col min="3" max="3" width="22.7109375" bestFit="1" customWidth="1"/>
    <col min="4" max="4" width="39.5703125" customWidth="1"/>
    <col min="8" max="8" width="13.85546875" customWidth="1"/>
    <col min="9" max="9" width="12.28515625" customWidth="1"/>
    <col min="10" max="10" width="23.5703125" bestFit="1" customWidth="1"/>
    <col min="11" max="11" width="17.7109375" style="33" customWidth="1"/>
  </cols>
  <sheetData>
    <row r="1" spans="1:14" x14ac:dyDescent="0.25">
      <c r="A1" t="s">
        <v>53</v>
      </c>
      <c r="B1" t="s">
        <v>54</v>
      </c>
      <c r="C1" t="s">
        <v>55</v>
      </c>
      <c r="D1" t="s">
        <v>56</v>
      </c>
      <c r="E1" t="s">
        <v>57</v>
      </c>
      <c r="F1" t="s">
        <v>58</v>
      </c>
      <c r="G1" t="s">
        <v>59</v>
      </c>
      <c r="H1" t="s">
        <v>60</v>
      </c>
      <c r="I1" t="s">
        <v>61</v>
      </c>
      <c r="J1" t="s">
        <v>62</v>
      </c>
      <c r="K1" s="33" t="s">
        <v>46</v>
      </c>
    </row>
    <row r="2" spans="1:14" x14ac:dyDescent="0.25">
      <c r="A2" t="s">
        <v>63</v>
      </c>
      <c r="B2">
        <v>67</v>
      </c>
      <c r="C2" t="s">
        <v>732</v>
      </c>
      <c r="D2" t="s">
        <v>64</v>
      </c>
      <c r="E2">
        <v>6</v>
      </c>
      <c r="F2">
        <v>6</v>
      </c>
      <c r="G2">
        <v>100</v>
      </c>
      <c r="H2" t="s">
        <v>65</v>
      </c>
      <c r="I2">
        <v>99</v>
      </c>
      <c r="J2" t="s">
        <v>66</v>
      </c>
      <c r="K2" s="33" t="str">
        <f>IF(ISNA(VLOOKUP(C2,'Provider-EHR crosswalk'!A:B,2,FALSE)),"No EHR Specified",VLOOKUP(C2,'Provider-EHR crosswalk'!A:B,2,FALSE))</f>
        <v>Azalea Health EHR</v>
      </c>
    </row>
    <row r="3" spans="1:14" x14ac:dyDescent="0.25">
      <c r="A3" t="s">
        <v>67</v>
      </c>
      <c r="B3">
        <v>67</v>
      </c>
      <c r="C3" t="s">
        <v>732</v>
      </c>
      <c r="D3" t="s">
        <v>68</v>
      </c>
      <c r="E3">
        <v>5</v>
      </c>
      <c r="F3">
        <v>6</v>
      </c>
      <c r="G3">
        <v>83.33</v>
      </c>
      <c r="H3" t="s">
        <v>65</v>
      </c>
      <c r="I3">
        <v>75</v>
      </c>
      <c r="J3" t="s">
        <v>66</v>
      </c>
      <c r="K3" s="33" t="str">
        <f>IF(ISNA(VLOOKUP(C3,'Provider-EHR crosswalk'!A:B,2,FALSE)),"No EHR Specified",VLOOKUP(C3,'Provider-EHR crosswalk'!A:B,2,FALSE))</f>
        <v>Azalea Health EHR</v>
      </c>
    </row>
    <row r="4" spans="1:14" x14ac:dyDescent="0.25">
      <c r="A4" t="s">
        <v>70</v>
      </c>
      <c r="B4">
        <v>67</v>
      </c>
      <c r="C4" t="s">
        <v>732</v>
      </c>
      <c r="D4" t="s">
        <v>71</v>
      </c>
      <c r="E4">
        <v>6</v>
      </c>
      <c r="F4">
        <v>6</v>
      </c>
      <c r="G4">
        <v>100</v>
      </c>
      <c r="H4" t="s">
        <v>65</v>
      </c>
      <c r="I4">
        <v>99</v>
      </c>
      <c r="J4" t="s">
        <v>66</v>
      </c>
      <c r="K4" s="33" t="str">
        <f>IF(ISNA(VLOOKUP(C4,'Provider-EHR crosswalk'!A:B,2,FALSE)),"No EHR Specified",VLOOKUP(C4,'Provider-EHR crosswalk'!A:B,2,FALSE))</f>
        <v>Azalea Health EHR</v>
      </c>
    </row>
    <row r="5" spans="1:14" x14ac:dyDescent="0.25">
      <c r="A5" t="s">
        <v>72</v>
      </c>
      <c r="B5">
        <v>67</v>
      </c>
      <c r="C5" t="s">
        <v>732</v>
      </c>
      <c r="D5" t="s">
        <v>73</v>
      </c>
      <c r="E5">
        <v>6</v>
      </c>
      <c r="F5">
        <v>6</v>
      </c>
      <c r="G5">
        <v>100</v>
      </c>
      <c r="H5" t="s">
        <v>65</v>
      </c>
      <c r="I5">
        <v>99</v>
      </c>
      <c r="J5" t="s">
        <v>66</v>
      </c>
      <c r="K5" s="33" t="str">
        <f>IF(ISNA(VLOOKUP(C5,'Provider-EHR crosswalk'!A:B,2,FALSE)),"No EHR Specified",VLOOKUP(C5,'Provider-EHR crosswalk'!A:B,2,FALSE))</f>
        <v>Azalea Health EHR</v>
      </c>
      <c r="N5" s="12" t="s">
        <v>47</v>
      </c>
    </row>
    <row r="6" spans="1:14" x14ac:dyDescent="0.25">
      <c r="A6" t="s">
        <v>74</v>
      </c>
      <c r="B6">
        <v>67</v>
      </c>
      <c r="C6" t="s">
        <v>732</v>
      </c>
      <c r="D6" t="s">
        <v>75</v>
      </c>
      <c r="E6">
        <v>6</v>
      </c>
      <c r="F6">
        <v>6</v>
      </c>
      <c r="G6">
        <v>100</v>
      </c>
      <c r="H6" t="s">
        <v>65</v>
      </c>
      <c r="I6">
        <v>99</v>
      </c>
      <c r="J6" t="s">
        <v>66</v>
      </c>
      <c r="K6" s="33" t="str">
        <f>IF(ISNA(VLOOKUP(C6,'Provider-EHR crosswalk'!A:B,2,FALSE)),"No EHR Specified",VLOOKUP(C6,'Provider-EHR crosswalk'!A:B,2,FALSE))</f>
        <v>Azalea Health EHR</v>
      </c>
      <c r="N6" s="12" t="s">
        <v>48</v>
      </c>
    </row>
    <row r="7" spans="1:14" x14ac:dyDescent="0.25">
      <c r="A7" t="s">
        <v>76</v>
      </c>
      <c r="B7">
        <v>67</v>
      </c>
      <c r="C7" t="s">
        <v>732</v>
      </c>
      <c r="D7" t="s">
        <v>77</v>
      </c>
      <c r="E7">
        <v>6</v>
      </c>
      <c r="F7">
        <v>6</v>
      </c>
      <c r="G7">
        <v>100</v>
      </c>
      <c r="H7" t="s">
        <v>65</v>
      </c>
      <c r="I7">
        <v>85</v>
      </c>
      <c r="J7" t="s">
        <v>66</v>
      </c>
      <c r="K7" s="33" t="str">
        <f>IF(ISNA(VLOOKUP(C7,'Provider-EHR crosswalk'!A:B,2,FALSE)),"No EHR Specified",VLOOKUP(C7,'Provider-EHR crosswalk'!A:B,2,FALSE))</f>
        <v>Azalea Health EHR</v>
      </c>
      <c r="N7" s="12" t="s">
        <v>49</v>
      </c>
    </row>
    <row r="8" spans="1:14" x14ac:dyDescent="0.25">
      <c r="A8" t="s">
        <v>78</v>
      </c>
      <c r="B8">
        <v>67</v>
      </c>
      <c r="C8" t="s">
        <v>732</v>
      </c>
      <c r="D8" t="s">
        <v>79</v>
      </c>
      <c r="E8">
        <v>6</v>
      </c>
      <c r="F8">
        <v>6</v>
      </c>
      <c r="G8">
        <v>100</v>
      </c>
      <c r="H8" t="s">
        <v>65</v>
      </c>
      <c r="I8">
        <v>85</v>
      </c>
      <c r="J8" t="s">
        <v>66</v>
      </c>
      <c r="K8" s="33" t="str">
        <f>IF(ISNA(VLOOKUP(C8,'Provider-EHR crosswalk'!A:B,2,FALSE)),"No EHR Specified",VLOOKUP(C8,'Provider-EHR crosswalk'!A:B,2,FALSE))</f>
        <v>Azalea Health EHR</v>
      </c>
    </row>
    <row r="9" spans="1:14" x14ac:dyDescent="0.25">
      <c r="A9" t="s">
        <v>80</v>
      </c>
      <c r="B9">
        <v>67</v>
      </c>
      <c r="C9" t="s">
        <v>732</v>
      </c>
      <c r="D9" t="s">
        <v>81</v>
      </c>
      <c r="E9">
        <v>6</v>
      </c>
      <c r="F9">
        <v>6</v>
      </c>
      <c r="G9">
        <v>100</v>
      </c>
      <c r="H9" t="s">
        <v>65</v>
      </c>
      <c r="I9">
        <v>85</v>
      </c>
      <c r="J9" t="s">
        <v>66</v>
      </c>
      <c r="K9" s="33" t="str">
        <f>IF(ISNA(VLOOKUP(C9,'Provider-EHR crosswalk'!A:B,2,FALSE)),"No EHR Specified",VLOOKUP(C9,'Provider-EHR crosswalk'!A:B,2,FALSE))</f>
        <v>Azalea Health EHR</v>
      </c>
    </row>
    <row r="10" spans="1:14" x14ac:dyDescent="0.25">
      <c r="A10" t="s">
        <v>82</v>
      </c>
      <c r="B10">
        <v>67</v>
      </c>
      <c r="C10" t="s">
        <v>732</v>
      </c>
      <c r="D10" t="s">
        <v>83</v>
      </c>
      <c r="E10">
        <v>6</v>
      </c>
      <c r="F10">
        <v>6</v>
      </c>
      <c r="G10">
        <v>100</v>
      </c>
      <c r="H10" t="s">
        <v>65</v>
      </c>
      <c r="I10">
        <v>85</v>
      </c>
      <c r="J10" t="s">
        <v>66</v>
      </c>
      <c r="K10" s="33" t="str">
        <f>IF(ISNA(VLOOKUP(C10,'Provider-EHR crosswalk'!A:B,2,FALSE)),"No EHR Specified",VLOOKUP(C10,'Provider-EHR crosswalk'!A:B,2,FALSE))</f>
        <v>Azalea Health EHR</v>
      </c>
    </row>
    <row r="11" spans="1:14" x14ac:dyDescent="0.25">
      <c r="A11" t="s">
        <v>84</v>
      </c>
      <c r="B11">
        <v>67</v>
      </c>
      <c r="C11" t="s">
        <v>732</v>
      </c>
      <c r="D11" t="s">
        <v>85</v>
      </c>
      <c r="E11">
        <v>6</v>
      </c>
      <c r="F11">
        <v>6</v>
      </c>
      <c r="G11">
        <v>100</v>
      </c>
      <c r="H11" t="s">
        <v>65</v>
      </c>
      <c r="I11">
        <v>85</v>
      </c>
      <c r="J11" t="s">
        <v>66</v>
      </c>
      <c r="K11" s="33" t="str">
        <f>IF(ISNA(VLOOKUP(C11,'Provider-EHR crosswalk'!A:B,2,FALSE)),"No EHR Specified",VLOOKUP(C11,'Provider-EHR crosswalk'!A:B,2,FALSE))</f>
        <v>Azalea Health EHR</v>
      </c>
    </row>
    <row r="12" spans="1:14" x14ac:dyDescent="0.25">
      <c r="A12" t="s">
        <v>86</v>
      </c>
      <c r="B12">
        <v>67</v>
      </c>
      <c r="C12" t="s">
        <v>732</v>
      </c>
      <c r="D12" t="s">
        <v>87</v>
      </c>
      <c r="E12">
        <v>6</v>
      </c>
      <c r="F12">
        <v>6</v>
      </c>
      <c r="G12">
        <v>100</v>
      </c>
      <c r="H12" t="s">
        <v>65</v>
      </c>
      <c r="I12">
        <v>95</v>
      </c>
      <c r="J12" t="s">
        <v>66</v>
      </c>
      <c r="K12" s="33" t="str">
        <f>IF(ISNA(VLOOKUP(C12,'Provider-EHR crosswalk'!A:B,2,FALSE)),"No EHR Specified",VLOOKUP(C12,'Provider-EHR crosswalk'!A:B,2,FALSE))</f>
        <v>Azalea Health EHR</v>
      </c>
    </row>
    <row r="13" spans="1:14" x14ac:dyDescent="0.25">
      <c r="A13" t="s">
        <v>88</v>
      </c>
      <c r="B13">
        <v>67</v>
      </c>
      <c r="C13" t="s">
        <v>732</v>
      </c>
      <c r="D13" t="s">
        <v>89</v>
      </c>
      <c r="E13">
        <v>6</v>
      </c>
      <c r="F13">
        <v>6</v>
      </c>
      <c r="G13">
        <v>100</v>
      </c>
      <c r="H13" t="s">
        <v>65</v>
      </c>
      <c r="I13">
        <v>95</v>
      </c>
      <c r="J13" t="s">
        <v>66</v>
      </c>
      <c r="K13" s="33" t="str">
        <f>IF(ISNA(VLOOKUP(C13,'Provider-EHR crosswalk'!A:B,2,FALSE)),"No EHR Specified",VLOOKUP(C13,'Provider-EHR crosswalk'!A:B,2,FALSE))</f>
        <v>Azalea Health EHR</v>
      </c>
    </row>
    <row r="14" spans="1:14" x14ac:dyDescent="0.25">
      <c r="A14" t="s">
        <v>90</v>
      </c>
      <c r="B14">
        <v>67</v>
      </c>
      <c r="C14" t="s">
        <v>732</v>
      </c>
      <c r="D14" t="s">
        <v>91</v>
      </c>
      <c r="E14">
        <v>6</v>
      </c>
      <c r="F14">
        <v>6</v>
      </c>
      <c r="G14">
        <v>100</v>
      </c>
      <c r="H14" t="s">
        <v>65</v>
      </c>
      <c r="I14">
        <v>90</v>
      </c>
      <c r="J14" t="s">
        <v>66</v>
      </c>
      <c r="K14" s="33" t="str">
        <f>IF(ISNA(VLOOKUP(C14,'Provider-EHR crosswalk'!A:B,2,FALSE)),"No EHR Specified",VLOOKUP(C14,'Provider-EHR crosswalk'!A:B,2,FALSE))</f>
        <v>Azalea Health EHR</v>
      </c>
    </row>
    <row r="15" spans="1:14" x14ac:dyDescent="0.25">
      <c r="A15" t="s">
        <v>92</v>
      </c>
      <c r="B15">
        <v>67</v>
      </c>
      <c r="C15" t="s">
        <v>732</v>
      </c>
      <c r="D15" t="s">
        <v>93</v>
      </c>
      <c r="E15">
        <v>2</v>
      </c>
      <c r="F15">
        <v>6</v>
      </c>
      <c r="G15">
        <v>33.33</v>
      </c>
      <c r="H15" t="s">
        <v>65</v>
      </c>
      <c r="I15">
        <v>90</v>
      </c>
      <c r="J15" t="s">
        <v>69</v>
      </c>
      <c r="K15" s="33" t="str">
        <f>IF(ISNA(VLOOKUP(C15,'Provider-EHR crosswalk'!A:B,2,FALSE)),"No EHR Specified",VLOOKUP(C15,'Provider-EHR crosswalk'!A:B,2,FALSE))</f>
        <v>Azalea Health EHR</v>
      </c>
    </row>
    <row r="16" spans="1:14" x14ac:dyDescent="0.25">
      <c r="A16" t="s">
        <v>94</v>
      </c>
      <c r="B16">
        <v>67</v>
      </c>
      <c r="C16" t="s">
        <v>732</v>
      </c>
      <c r="D16" t="s">
        <v>95</v>
      </c>
      <c r="E16">
        <v>5</v>
      </c>
      <c r="F16">
        <v>6</v>
      </c>
      <c r="G16">
        <v>83.33</v>
      </c>
      <c r="H16" t="s">
        <v>65</v>
      </c>
      <c r="I16">
        <v>90</v>
      </c>
      <c r="J16" t="s">
        <v>69</v>
      </c>
      <c r="K16" s="33" t="str">
        <f>IF(ISNA(VLOOKUP(C16,'Provider-EHR crosswalk'!A:B,2,FALSE)),"No EHR Specified",VLOOKUP(C16,'Provider-EHR crosswalk'!A:B,2,FALSE))</f>
        <v>Azalea Health EHR</v>
      </c>
    </row>
    <row r="17" spans="1:11" x14ac:dyDescent="0.25">
      <c r="A17" t="s">
        <v>96</v>
      </c>
      <c r="B17">
        <v>67</v>
      </c>
      <c r="C17" t="s">
        <v>732</v>
      </c>
      <c r="D17" t="s">
        <v>97</v>
      </c>
      <c r="E17">
        <v>4</v>
      </c>
      <c r="F17">
        <v>6</v>
      </c>
      <c r="G17">
        <v>66.67</v>
      </c>
      <c r="H17" t="s">
        <v>65</v>
      </c>
      <c r="I17">
        <v>90</v>
      </c>
      <c r="J17" t="s">
        <v>69</v>
      </c>
      <c r="K17" s="33" t="str">
        <f>IF(ISNA(VLOOKUP(C17,'Provider-EHR crosswalk'!A:B,2,FALSE)),"No EHR Specified",VLOOKUP(C17,'Provider-EHR crosswalk'!A:B,2,FALSE))</f>
        <v>Azalea Health EHR</v>
      </c>
    </row>
    <row r="18" spans="1:11" x14ac:dyDescent="0.25">
      <c r="A18" t="s">
        <v>98</v>
      </c>
      <c r="B18">
        <v>67</v>
      </c>
      <c r="C18" t="s">
        <v>732</v>
      </c>
      <c r="D18" t="s">
        <v>99</v>
      </c>
      <c r="E18">
        <v>4</v>
      </c>
      <c r="F18">
        <v>6</v>
      </c>
      <c r="G18">
        <v>66.67</v>
      </c>
      <c r="H18" t="s">
        <v>65</v>
      </c>
      <c r="I18">
        <v>90</v>
      </c>
      <c r="J18" t="s">
        <v>69</v>
      </c>
      <c r="K18" s="33" t="str">
        <f>IF(ISNA(VLOOKUP(C18,'Provider-EHR crosswalk'!A:B,2,FALSE)),"No EHR Specified",VLOOKUP(C18,'Provider-EHR crosswalk'!A:B,2,FALSE))</f>
        <v>Azalea Health EHR</v>
      </c>
    </row>
    <row r="19" spans="1:11" x14ac:dyDescent="0.25">
      <c r="A19" t="s">
        <v>100</v>
      </c>
      <c r="B19">
        <v>67</v>
      </c>
      <c r="C19" t="s">
        <v>732</v>
      </c>
      <c r="D19" t="s">
        <v>101</v>
      </c>
      <c r="E19">
        <v>52</v>
      </c>
      <c r="F19">
        <v>52</v>
      </c>
      <c r="G19">
        <v>100</v>
      </c>
      <c r="H19" t="s">
        <v>65</v>
      </c>
      <c r="I19">
        <v>99</v>
      </c>
      <c r="J19" t="s">
        <v>66</v>
      </c>
      <c r="K19" s="33" t="str">
        <f>IF(ISNA(VLOOKUP(C19,'Provider-EHR crosswalk'!A:B,2,FALSE)),"No EHR Specified",VLOOKUP(C19,'Provider-EHR crosswalk'!A:B,2,FALSE))</f>
        <v>Azalea Health EHR</v>
      </c>
    </row>
    <row r="20" spans="1:11" x14ac:dyDescent="0.25">
      <c r="A20" t="s">
        <v>102</v>
      </c>
      <c r="B20">
        <v>67</v>
      </c>
      <c r="C20" t="s">
        <v>732</v>
      </c>
      <c r="D20" t="s">
        <v>103</v>
      </c>
      <c r="E20">
        <v>52</v>
      </c>
      <c r="F20">
        <v>52</v>
      </c>
      <c r="G20">
        <v>100</v>
      </c>
      <c r="H20" t="s">
        <v>65</v>
      </c>
      <c r="I20">
        <v>99</v>
      </c>
      <c r="J20" t="s">
        <v>66</v>
      </c>
      <c r="K20" s="33" t="str">
        <f>IF(ISNA(VLOOKUP(C20,'Provider-EHR crosswalk'!A:B,2,FALSE)),"No EHR Specified",VLOOKUP(C20,'Provider-EHR crosswalk'!A:B,2,FALSE))</f>
        <v>Azalea Health EHR</v>
      </c>
    </row>
    <row r="21" spans="1:11" x14ac:dyDescent="0.25">
      <c r="A21" t="s">
        <v>104</v>
      </c>
      <c r="B21">
        <v>67</v>
      </c>
      <c r="C21" t="s">
        <v>732</v>
      </c>
      <c r="D21" t="s">
        <v>105</v>
      </c>
      <c r="E21">
        <v>52</v>
      </c>
      <c r="F21">
        <v>52</v>
      </c>
      <c r="G21">
        <v>100</v>
      </c>
      <c r="H21" t="s">
        <v>65</v>
      </c>
      <c r="I21">
        <v>99</v>
      </c>
      <c r="J21" t="s">
        <v>66</v>
      </c>
      <c r="K21" s="33" t="str">
        <f>IF(ISNA(VLOOKUP(C21,'Provider-EHR crosswalk'!A:B,2,FALSE)),"No EHR Specified",VLOOKUP(C21,'Provider-EHR crosswalk'!A:B,2,FALSE))</f>
        <v>Azalea Health EHR</v>
      </c>
    </row>
    <row r="22" spans="1:11" x14ac:dyDescent="0.25">
      <c r="A22" t="s">
        <v>106</v>
      </c>
      <c r="B22">
        <v>67</v>
      </c>
      <c r="C22" t="s">
        <v>732</v>
      </c>
      <c r="D22" t="s">
        <v>107</v>
      </c>
      <c r="E22">
        <v>52</v>
      </c>
      <c r="F22">
        <v>52</v>
      </c>
      <c r="G22">
        <v>100</v>
      </c>
      <c r="H22" t="s">
        <v>65</v>
      </c>
      <c r="I22">
        <v>99</v>
      </c>
      <c r="J22" t="s">
        <v>66</v>
      </c>
      <c r="K22" s="33" t="str">
        <f>IF(ISNA(VLOOKUP(C22,'Provider-EHR crosswalk'!A:B,2,FALSE)),"No EHR Specified",VLOOKUP(C22,'Provider-EHR crosswalk'!A:B,2,FALSE))</f>
        <v>Azalea Health EHR</v>
      </c>
    </row>
    <row r="23" spans="1:11" x14ac:dyDescent="0.25">
      <c r="A23" t="s">
        <v>108</v>
      </c>
      <c r="B23">
        <v>67</v>
      </c>
      <c r="C23" t="s">
        <v>732</v>
      </c>
      <c r="D23" t="s">
        <v>109</v>
      </c>
      <c r="E23">
        <v>52</v>
      </c>
      <c r="F23">
        <v>52</v>
      </c>
      <c r="G23">
        <v>100</v>
      </c>
      <c r="H23" t="s">
        <v>65</v>
      </c>
      <c r="I23">
        <v>99</v>
      </c>
      <c r="J23" t="s">
        <v>66</v>
      </c>
      <c r="K23" s="33" t="str">
        <f>IF(ISNA(VLOOKUP(C23,'Provider-EHR crosswalk'!A:B,2,FALSE)),"No EHR Specified",VLOOKUP(C23,'Provider-EHR crosswalk'!A:B,2,FALSE))</f>
        <v>Azalea Health EHR</v>
      </c>
    </row>
    <row r="24" spans="1:11" x14ac:dyDescent="0.25">
      <c r="A24" t="s">
        <v>110</v>
      </c>
      <c r="B24">
        <v>67</v>
      </c>
      <c r="C24" t="s">
        <v>732</v>
      </c>
      <c r="D24" t="s">
        <v>111</v>
      </c>
      <c r="E24">
        <v>52</v>
      </c>
      <c r="F24">
        <v>52</v>
      </c>
      <c r="G24">
        <v>100</v>
      </c>
      <c r="H24" t="s">
        <v>65</v>
      </c>
      <c r="I24">
        <v>99</v>
      </c>
      <c r="J24" t="s">
        <v>66</v>
      </c>
      <c r="K24" s="33" t="str">
        <f>IF(ISNA(VLOOKUP(C24,'Provider-EHR crosswalk'!A:B,2,FALSE)),"No EHR Specified",VLOOKUP(C24,'Provider-EHR crosswalk'!A:B,2,FALSE))</f>
        <v>Azalea Health EHR</v>
      </c>
    </row>
    <row r="25" spans="1:11" x14ac:dyDescent="0.25">
      <c r="A25" t="s">
        <v>112</v>
      </c>
      <c r="B25">
        <v>67</v>
      </c>
      <c r="C25" t="s">
        <v>732</v>
      </c>
      <c r="D25" t="s">
        <v>113</v>
      </c>
      <c r="E25">
        <v>52</v>
      </c>
      <c r="F25">
        <v>52</v>
      </c>
      <c r="G25">
        <v>100</v>
      </c>
      <c r="H25" t="s">
        <v>65</v>
      </c>
      <c r="I25">
        <v>99</v>
      </c>
      <c r="J25" t="s">
        <v>66</v>
      </c>
      <c r="K25" s="33" t="str">
        <f>IF(ISNA(VLOOKUP(C25,'Provider-EHR crosswalk'!A:B,2,FALSE)),"No EHR Specified",VLOOKUP(C25,'Provider-EHR crosswalk'!A:B,2,FALSE))</f>
        <v>Azalea Health EHR</v>
      </c>
    </row>
    <row r="26" spans="1:11" x14ac:dyDescent="0.25">
      <c r="A26" t="s">
        <v>114</v>
      </c>
      <c r="B26">
        <v>67</v>
      </c>
      <c r="C26" t="s">
        <v>732</v>
      </c>
      <c r="D26" t="s">
        <v>115</v>
      </c>
      <c r="E26">
        <v>0</v>
      </c>
      <c r="F26">
        <v>6</v>
      </c>
      <c r="G26">
        <v>0</v>
      </c>
      <c r="H26" t="s">
        <v>116</v>
      </c>
      <c r="I26">
        <v>4</v>
      </c>
      <c r="J26" t="s">
        <v>66</v>
      </c>
      <c r="K26" s="33" t="str">
        <f>IF(ISNA(VLOOKUP(C26,'Provider-EHR crosswalk'!A:B,2,FALSE)),"No EHR Specified",VLOOKUP(C26,'Provider-EHR crosswalk'!A:B,2,FALSE))</f>
        <v>Azalea Health EHR</v>
      </c>
    </row>
    <row r="27" spans="1:11" x14ac:dyDescent="0.25">
      <c r="A27" t="s">
        <v>117</v>
      </c>
      <c r="B27">
        <v>67</v>
      </c>
      <c r="C27" t="s">
        <v>732</v>
      </c>
      <c r="D27" t="s">
        <v>118</v>
      </c>
      <c r="E27">
        <v>0</v>
      </c>
      <c r="F27">
        <v>6</v>
      </c>
      <c r="G27">
        <v>0</v>
      </c>
      <c r="H27" t="s">
        <v>116</v>
      </c>
      <c r="I27">
        <v>4</v>
      </c>
      <c r="J27" t="s">
        <v>66</v>
      </c>
      <c r="K27" s="33" t="str">
        <f>IF(ISNA(VLOOKUP(C27,'Provider-EHR crosswalk'!A:B,2,FALSE)),"No EHR Specified",VLOOKUP(C27,'Provider-EHR crosswalk'!A:B,2,FALSE))</f>
        <v>Azalea Health EHR</v>
      </c>
    </row>
    <row r="28" spans="1:11" x14ac:dyDescent="0.25">
      <c r="A28" t="s">
        <v>119</v>
      </c>
      <c r="B28">
        <v>67</v>
      </c>
      <c r="C28" t="s">
        <v>732</v>
      </c>
      <c r="D28" t="s">
        <v>120</v>
      </c>
      <c r="E28">
        <v>0</v>
      </c>
      <c r="F28">
        <v>6</v>
      </c>
      <c r="G28">
        <v>0</v>
      </c>
      <c r="H28" t="s">
        <v>116</v>
      </c>
      <c r="I28">
        <v>4</v>
      </c>
      <c r="J28" t="s">
        <v>66</v>
      </c>
      <c r="K28" s="33" t="str">
        <f>IF(ISNA(VLOOKUP(C28,'Provider-EHR crosswalk'!A:B,2,FALSE)),"No EHR Specified",VLOOKUP(C28,'Provider-EHR crosswalk'!A:B,2,FALSE))</f>
        <v>Azalea Health EHR</v>
      </c>
    </row>
    <row r="29" spans="1:11" x14ac:dyDescent="0.25">
      <c r="A29" t="s">
        <v>121</v>
      </c>
      <c r="B29">
        <v>67</v>
      </c>
      <c r="C29" t="s">
        <v>732</v>
      </c>
      <c r="D29" t="s">
        <v>122</v>
      </c>
      <c r="E29">
        <v>0</v>
      </c>
      <c r="F29">
        <v>6</v>
      </c>
      <c r="G29">
        <v>0</v>
      </c>
      <c r="H29" t="s">
        <v>116</v>
      </c>
      <c r="I29">
        <v>1</v>
      </c>
      <c r="J29" t="s">
        <v>66</v>
      </c>
      <c r="K29" s="33" t="str">
        <f>IF(ISNA(VLOOKUP(C29,'Provider-EHR crosswalk'!A:B,2,FALSE)),"No EHR Specified",VLOOKUP(C29,'Provider-EHR crosswalk'!A:B,2,FALSE))</f>
        <v>Azalea Health EHR</v>
      </c>
    </row>
    <row r="30" spans="1:11" x14ac:dyDescent="0.25">
      <c r="A30" t="s">
        <v>123</v>
      </c>
      <c r="B30">
        <v>67</v>
      </c>
      <c r="C30" t="s">
        <v>732</v>
      </c>
      <c r="D30" t="s">
        <v>124</v>
      </c>
      <c r="E30">
        <v>0</v>
      </c>
      <c r="F30">
        <v>52</v>
      </c>
      <c r="G30">
        <v>0</v>
      </c>
      <c r="H30" t="s">
        <v>116</v>
      </c>
      <c r="I30">
        <v>1</v>
      </c>
      <c r="J30" t="s">
        <v>66</v>
      </c>
      <c r="K30" s="33" t="str">
        <f>IF(ISNA(VLOOKUP(C30,'Provider-EHR crosswalk'!A:B,2,FALSE)),"No EHR Specified",VLOOKUP(C30,'Provider-EHR crosswalk'!A:B,2,FALSE))</f>
        <v>Azalea Health EHR</v>
      </c>
    </row>
    <row r="31" spans="1:11" x14ac:dyDescent="0.25">
      <c r="A31" t="s">
        <v>125</v>
      </c>
      <c r="B31">
        <v>67</v>
      </c>
      <c r="C31" t="s">
        <v>732</v>
      </c>
      <c r="D31" t="s">
        <v>126</v>
      </c>
      <c r="E31">
        <v>0</v>
      </c>
      <c r="F31">
        <v>52</v>
      </c>
      <c r="G31">
        <v>0</v>
      </c>
      <c r="H31" t="s">
        <v>116</v>
      </c>
      <c r="I31">
        <v>1</v>
      </c>
      <c r="J31" t="s">
        <v>66</v>
      </c>
      <c r="K31" s="33" t="str">
        <f>IF(ISNA(VLOOKUP(C31,'Provider-EHR crosswalk'!A:B,2,FALSE)),"No EHR Specified",VLOOKUP(C31,'Provider-EHR crosswalk'!A:B,2,FALSE))</f>
        <v>Azalea Health EHR</v>
      </c>
    </row>
    <row r="32" spans="1:11" x14ac:dyDescent="0.25">
      <c r="A32" t="s">
        <v>127</v>
      </c>
      <c r="B32">
        <v>67</v>
      </c>
      <c r="C32" t="s">
        <v>732</v>
      </c>
      <c r="D32" t="s">
        <v>128</v>
      </c>
      <c r="E32">
        <v>0</v>
      </c>
      <c r="F32">
        <v>52</v>
      </c>
      <c r="G32">
        <v>0</v>
      </c>
      <c r="H32" t="s">
        <v>116</v>
      </c>
      <c r="I32">
        <v>4</v>
      </c>
      <c r="J32" t="s">
        <v>66</v>
      </c>
      <c r="K32" s="33" t="str">
        <f>IF(ISNA(VLOOKUP(C32,'Provider-EHR crosswalk'!A:B,2,FALSE)),"No EHR Specified",VLOOKUP(C32,'Provider-EHR crosswalk'!A:B,2,FALSE))</f>
        <v>Azalea Health EHR</v>
      </c>
    </row>
    <row r="33" spans="1:11" x14ac:dyDescent="0.25">
      <c r="A33" t="s">
        <v>129</v>
      </c>
      <c r="B33">
        <v>67</v>
      </c>
      <c r="C33" t="s">
        <v>732</v>
      </c>
      <c r="D33" t="s">
        <v>130</v>
      </c>
      <c r="E33">
        <v>0</v>
      </c>
      <c r="F33">
        <v>52</v>
      </c>
      <c r="G33">
        <v>0</v>
      </c>
      <c r="H33" t="s">
        <v>116</v>
      </c>
      <c r="I33">
        <v>4</v>
      </c>
      <c r="J33" t="s">
        <v>66</v>
      </c>
      <c r="K33" s="33" t="str">
        <f>IF(ISNA(VLOOKUP(C33,'Provider-EHR crosswalk'!A:B,2,FALSE)),"No EHR Specified",VLOOKUP(C33,'Provider-EHR crosswalk'!A:B,2,FALSE))</f>
        <v>Azalea Health EHR</v>
      </c>
    </row>
    <row r="34" spans="1:11" x14ac:dyDescent="0.25">
      <c r="A34" t="s">
        <v>131</v>
      </c>
      <c r="B34">
        <v>67</v>
      </c>
      <c r="C34" t="s">
        <v>732</v>
      </c>
      <c r="D34" t="s">
        <v>132</v>
      </c>
      <c r="E34">
        <v>3</v>
      </c>
      <c r="F34">
        <v>52</v>
      </c>
      <c r="G34">
        <v>5.77</v>
      </c>
      <c r="H34" t="s">
        <v>116</v>
      </c>
      <c r="I34">
        <v>4</v>
      </c>
      <c r="J34" t="s">
        <v>69</v>
      </c>
      <c r="K34" s="33" t="str">
        <f>IF(ISNA(VLOOKUP(C34,'Provider-EHR crosswalk'!A:B,2,FALSE)),"No EHR Specified",VLOOKUP(C34,'Provider-EHR crosswalk'!A:B,2,FALSE))</f>
        <v>Azalea Health EHR</v>
      </c>
    </row>
    <row r="35" spans="1:11" x14ac:dyDescent="0.25">
      <c r="A35" t="s">
        <v>133</v>
      </c>
      <c r="B35">
        <v>67</v>
      </c>
      <c r="C35" t="s">
        <v>732</v>
      </c>
      <c r="D35" t="s">
        <v>134</v>
      </c>
      <c r="E35">
        <v>0</v>
      </c>
      <c r="F35">
        <v>52</v>
      </c>
      <c r="G35">
        <v>0</v>
      </c>
      <c r="H35" t="s">
        <v>116</v>
      </c>
      <c r="I35">
        <v>1</v>
      </c>
      <c r="J35" t="s">
        <v>66</v>
      </c>
      <c r="K35" s="33" t="str">
        <f>IF(ISNA(VLOOKUP(C35,'Provider-EHR crosswalk'!A:B,2,FALSE)),"No EHR Specified",VLOOKUP(C35,'Provider-EHR crosswalk'!A:B,2,FALSE))</f>
        <v>Azalea Health EHR</v>
      </c>
    </row>
    <row r="36" spans="1:11" x14ac:dyDescent="0.25">
      <c r="A36" t="s">
        <v>135</v>
      </c>
      <c r="B36">
        <v>67</v>
      </c>
      <c r="C36" t="s">
        <v>732</v>
      </c>
      <c r="D36" t="s">
        <v>136</v>
      </c>
      <c r="E36">
        <v>0</v>
      </c>
      <c r="F36">
        <v>52</v>
      </c>
      <c r="G36">
        <v>0</v>
      </c>
      <c r="H36" t="s">
        <v>116</v>
      </c>
      <c r="I36">
        <v>1</v>
      </c>
      <c r="J36" t="s">
        <v>66</v>
      </c>
      <c r="K36" s="33" t="str">
        <f>IF(ISNA(VLOOKUP(C36,'Provider-EHR crosswalk'!A:B,2,FALSE)),"No EHR Specified",VLOOKUP(C36,'Provider-EHR crosswalk'!A:B,2,FALSE))</f>
        <v>Azalea Health EHR</v>
      </c>
    </row>
    <row r="37" spans="1:11" x14ac:dyDescent="0.25">
      <c r="A37" t="s">
        <v>137</v>
      </c>
      <c r="B37">
        <v>67</v>
      </c>
      <c r="C37" t="s">
        <v>732</v>
      </c>
      <c r="D37" t="s">
        <v>138</v>
      </c>
      <c r="E37">
        <v>0</v>
      </c>
      <c r="F37">
        <v>52</v>
      </c>
      <c r="G37">
        <v>0</v>
      </c>
      <c r="H37" t="s">
        <v>116</v>
      </c>
      <c r="I37">
        <v>1</v>
      </c>
      <c r="J37" t="s">
        <v>66</v>
      </c>
      <c r="K37" s="33" t="str">
        <f>IF(ISNA(VLOOKUP(C37,'Provider-EHR crosswalk'!A:B,2,FALSE)),"No EHR Specified",VLOOKUP(C37,'Provider-EHR crosswalk'!A:B,2,FALSE))</f>
        <v>Azalea Health EHR</v>
      </c>
    </row>
    <row r="38" spans="1:11" x14ac:dyDescent="0.25">
      <c r="A38" t="s">
        <v>139</v>
      </c>
      <c r="B38">
        <v>67</v>
      </c>
      <c r="C38" t="s">
        <v>732</v>
      </c>
      <c r="D38" t="s">
        <v>140</v>
      </c>
      <c r="E38">
        <v>0</v>
      </c>
      <c r="F38">
        <v>52</v>
      </c>
      <c r="G38">
        <v>0</v>
      </c>
      <c r="H38" t="s">
        <v>116</v>
      </c>
      <c r="I38">
        <v>1</v>
      </c>
      <c r="J38" t="s">
        <v>66</v>
      </c>
      <c r="K38" s="33" t="str">
        <f>IF(ISNA(VLOOKUP(C38,'Provider-EHR crosswalk'!A:B,2,FALSE)),"No EHR Specified",VLOOKUP(C38,'Provider-EHR crosswalk'!A:B,2,FALSE))</f>
        <v>Azalea Health EHR</v>
      </c>
    </row>
    <row r="39" spans="1:11" x14ac:dyDescent="0.25">
      <c r="A39" t="s">
        <v>141</v>
      </c>
      <c r="B39">
        <v>67</v>
      </c>
      <c r="C39" t="s">
        <v>732</v>
      </c>
      <c r="D39" t="s">
        <v>142</v>
      </c>
      <c r="E39">
        <v>0</v>
      </c>
      <c r="F39">
        <v>52</v>
      </c>
      <c r="G39">
        <v>0</v>
      </c>
      <c r="H39" t="s">
        <v>116</v>
      </c>
      <c r="I39">
        <v>1</v>
      </c>
      <c r="J39" t="s">
        <v>66</v>
      </c>
      <c r="K39" s="33" t="str">
        <f>IF(ISNA(VLOOKUP(C39,'Provider-EHR crosswalk'!A:B,2,FALSE)),"No EHR Specified",VLOOKUP(C39,'Provider-EHR crosswalk'!A:B,2,FALSE))</f>
        <v>Azalea Health EHR</v>
      </c>
    </row>
    <row r="40" spans="1:11" x14ac:dyDescent="0.25">
      <c r="A40" t="s">
        <v>143</v>
      </c>
      <c r="B40">
        <v>67</v>
      </c>
      <c r="C40" t="s">
        <v>732</v>
      </c>
      <c r="D40" t="s">
        <v>144</v>
      </c>
      <c r="E40">
        <v>0</v>
      </c>
      <c r="F40">
        <v>52</v>
      </c>
      <c r="G40">
        <v>0</v>
      </c>
      <c r="H40" t="s">
        <v>116</v>
      </c>
      <c r="I40">
        <v>1</v>
      </c>
      <c r="J40" t="s">
        <v>66</v>
      </c>
      <c r="K40" s="33" t="str">
        <f>IF(ISNA(VLOOKUP(C40,'Provider-EHR crosswalk'!A:B,2,FALSE)),"No EHR Specified",VLOOKUP(C40,'Provider-EHR crosswalk'!A:B,2,FALSE))</f>
        <v>Azalea Health EHR</v>
      </c>
    </row>
    <row r="41" spans="1:11" x14ac:dyDescent="0.25">
      <c r="A41" t="s">
        <v>145</v>
      </c>
      <c r="B41">
        <v>67</v>
      </c>
      <c r="C41" t="s">
        <v>732</v>
      </c>
      <c r="D41" t="s">
        <v>146</v>
      </c>
      <c r="E41">
        <v>0</v>
      </c>
      <c r="F41">
        <v>52</v>
      </c>
      <c r="G41">
        <v>0</v>
      </c>
      <c r="H41" t="s">
        <v>116</v>
      </c>
      <c r="I41">
        <v>1</v>
      </c>
      <c r="J41" t="s">
        <v>66</v>
      </c>
      <c r="K41" s="33" t="str">
        <f>IF(ISNA(VLOOKUP(C41,'Provider-EHR crosswalk'!A:B,2,FALSE)),"No EHR Specified",VLOOKUP(C41,'Provider-EHR crosswalk'!A:B,2,FALSE))</f>
        <v>Azalea Health EHR</v>
      </c>
    </row>
    <row r="42" spans="1:11" x14ac:dyDescent="0.25">
      <c r="A42" t="s">
        <v>147</v>
      </c>
      <c r="B42">
        <v>67</v>
      </c>
      <c r="C42" t="s">
        <v>732</v>
      </c>
      <c r="D42" t="s">
        <v>148</v>
      </c>
      <c r="E42">
        <v>0</v>
      </c>
      <c r="F42">
        <v>52</v>
      </c>
      <c r="G42">
        <v>0</v>
      </c>
      <c r="H42" t="s">
        <v>116</v>
      </c>
      <c r="I42">
        <v>1</v>
      </c>
      <c r="J42" t="s">
        <v>66</v>
      </c>
      <c r="K42" s="33" t="str">
        <f>IF(ISNA(VLOOKUP(C42,'Provider-EHR crosswalk'!A:B,2,FALSE)),"No EHR Specified",VLOOKUP(C42,'Provider-EHR crosswalk'!A:B,2,FALSE))</f>
        <v>Azalea Health EHR</v>
      </c>
    </row>
    <row r="43" spans="1:11" x14ac:dyDescent="0.25">
      <c r="A43" t="s">
        <v>149</v>
      </c>
      <c r="B43">
        <v>67</v>
      </c>
      <c r="C43" t="s">
        <v>732</v>
      </c>
      <c r="D43" t="s">
        <v>150</v>
      </c>
      <c r="E43">
        <v>0</v>
      </c>
      <c r="F43">
        <v>52</v>
      </c>
      <c r="G43">
        <v>0</v>
      </c>
      <c r="H43" t="s">
        <v>116</v>
      </c>
      <c r="I43">
        <v>1</v>
      </c>
      <c r="J43" t="s">
        <v>66</v>
      </c>
      <c r="K43" s="33" t="str">
        <f>IF(ISNA(VLOOKUP(C43,'Provider-EHR crosswalk'!A:B,2,FALSE)),"No EHR Specified",VLOOKUP(C43,'Provider-EHR crosswalk'!A:B,2,FALSE))</f>
        <v>Azalea Health EHR</v>
      </c>
    </row>
    <row r="44" spans="1:11" x14ac:dyDescent="0.25">
      <c r="A44" t="s">
        <v>151</v>
      </c>
      <c r="B44">
        <v>67</v>
      </c>
      <c r="C44" t="s">
        <v>732</v>
      </c>
      <c r="D44" t="s">
        <v>152</v>
      </c>
      <c r="E44">
        <v>0</v>
      </c>
      <c r="F44">
        <v>52</v>
      </c>
      <c r="G44">
        <v>0</v>
      </c>
      <c r="H44" t="s">
        <v>116</v>
      </c>
      <c r="I44">
        <v>1</v>
      </c>
      <c r="J44" t="s">
        <v>66</v>
      </c>
      <c r="K44" s="33" t="str">
        <f>IF(ISNA(VLOOKUP(C44,'Provider-EHR crosswalk'!A:B,2,FALSE)),"No EHR Specified",VLOOKUP(C44,'Provider-EHR crosswalk'!A:B,2,FALSE))</f>
        <v>Azalea Health EHR</v>
      </c>
    </row>
    <row r="45" spans="1:11" x14ac:dyDescent="0.25">
      <c r="A45" t="s">
        <v>153</v>
      </c>
      <c r="B45">
        <v>67</v>
      </c>
      <c r="C45" t="s">
        <v>732</v>
      </c>
      <c r="D45" t="s">
        <v>154</v>
      </c>
      <c r="E45">
        <v>0</v>
      </c>
      <c r="F45">
        <v>52</v>
      </c>
      <c r="G45">
        <v>0</v>
      </c>
      <c r="H45" t="s">
        <v>116</v>
      </c>
      <c r="I45">
        <v>1</v>
      </c>
      <c r="J45" t="s">
        <v>66</v>
      </c>
      <c r="K45" s="33" t="str">
        <f>IF(ISNA(VLOOKUP(C45,'Provider-EHR crosswalk'!A:B,2,FALSE)),"No EHR Specified",VLOOKUP(C45,'Provider-EHR crosswalk'!A:B,2,FALSE))</f>
        <v>Azalea Health EHR</v>
      </c>
    </row>
    <row r="46" spans="1:11" x14ac:dyDescent="0.25">
      <c r="A46" t="s">
        <v>155</v>
      </c>
      <c r="B46">
        <v>67</v>
      </c>
      <c r="C46" t="s">
        <v>732</v>
      </c>
      <c r="D46" t="s">
        <v>156</v>
      </c>
      <c r="E46">
        <v>0</v>
      </c>
      <c r="F46">
        <v>52</v>
      </c>
      <c r="G46">
        <v>0</v>
      </c>
      <c r="H46" t="s">
        <v>157</v>
      </c>
      <c r="I46" t="s">
        <v>157</v>
      </c>
      <c r="J46" t="s">
        <v>157</v>
      </c>
      <c r="K46" s="33" t="str">
        <f>IF(ISNA(VLOOKUP(C46,'Provider-EHR crosswalk'!A:B,2,FALSE)),"No EHR Specified",VLOOKUP(C46,'Provider-EHR crosswalk'!A:B,2,FALSE))</f>
        <v>Azalea Health EHR</v>
      </c>
    </row>
    <row r="47" spans="1:11" x14ac:dyDescent="0.25">
      <c r="A47" t="s">
        <v>158</v>
      </c>
      <c r="B47">
        <v>67</v>
      </c>
      <c r="C47" t="s">
        <v>732</v>
      </c>
      <c r="D47" t="s">
        <v>159</v>
      </c>
      <c r="E47">
        <v>0</v>
      </c>
      <c r="F47">
        <v>52</v>
      </c>
      <c r="G47">
        <v>0</v>
      </c>
      <c r="H47" t="s">
        <v>157</v>
      </c>
      <c r="I47" t="s">
        <v>157</v>
      </c>
      <c r="J47" t="s">
        <v>157</v>
      </c>
      <c r="K47" s="33" t="str">
        <f>IF(ISNA(VLOOKUP(C47,'Provider-EHR crosswalk'!A:B,2,FALSE)),"No EHR Specified",VLOOKUP(C47,'Provider-EHR crosswalk'!A:B,2,FALSE))</f>
        <v>Azalea Health EHR</v>
      </c>
    </row>
    <row r="48" spans="1:11" x14ac:dyDescent="0.25">
      <c r="A48" t="s">
        <v>162</v>
      </c>
      <c r="B48">
        <v>67</v>
      </c>
      <c r="C48" t="s">
        <v>732</v>
      </c>
      <c r="D48" t="s">
        <v>163</v>
      </c>
      <c r="E48">
        <v>52</v>
      </c>
      <c r="F48">
        <v>52</v>
      </c>
      <c r="G48">
        <v>100</v>
      </c>
      <c r="H48" t="s">
        <v>65</v>
      </c>
      <c r="I48">
        <v>95</v>
      </c>
      <c r="J48" t="s">
        <v>66</v>
      </c>
      <c r="K48" s="33" t="str">
        <f>IF(ISNA(VLOOKUP(C48,'Provider-EHR crosswalk'!A:B,2,FALSE)),"No EHR Specified",VLOOKUP(C48,'Provider-EHR crosswalk'!A:B,2,FALSE))</f>
        <v>Azalea Health EHR</v>
      </c>
    </row>
    <row r="49" spans="1:11" x14ac:dyDescent="0.25">
      <c r="A49" t="s">
        <v>164</v>
      </c>
      <c r="B49">
        <v>67</v>
      </c>
      <c r="C49" t="s">
        <v>732</v>
      </c>
      <c r="D49" t="s">
        <v>165</v>
      </c>
      <c r="E49">
        <v>6</v>
      </c>
      <c r="F49">
        <v>6</v>
      </c>
      <c r="G49">
        <v>100</v>
      </c>
      <c r="H49" t="s">
        <v>65</v>
      </c>
      <c r="I49">
        <v>95</v>
      </c>
      <c r="J49" t="s">
        <v>66</v>
      </c>
      <c r="K49" s="33" t="str">
        <f>IF(ISNA(VLOOKUP(C49,'Provider-EHR crosswalk'!A:B,2,FALSE)),"No EHR Specified",VLOOKUP(C49,'Provider-EHR crosswalk'!A:B,2,FALSE))</f>
        <v>Azalea Health EHR</v>
      </c>
    </row>
    <row r="50" spans="1:11" x14ac:dyDescent="0.25">
      <c r="A50" t="s">
        <v>166</v>
      </c>
      <c r="B50">
        <v>67</v>
      </c>
      <c r="C50" t="s">
        <v>732</v>
      </c>
      <c r="D50" t="s">
        <v>167</v>
      </c>
      <c r="E50">
        <v>0</v>
      </c>
      <c r="F50">
        <v>6</v>
      </c>
      <c r="G50">
        <v>0</v>
      </c>
      <c r="H50" t="s">
        <v>116</v>
      </c>
      <c r="I50">
        <v>5</v>
      </c>
      <c r="J50" t="s">
        <v>66</v>
      </c>
      <c r="K50" s="33" t="str">
        <f>IF(ISNA(VLOOKUP(C50,'Provider-EHR crosswalk'!A:B,2,FALSE)),"No EHR Specified",VLOOKUP(C50,'Provider-EHR crosswalk'!A:B,2,FALSE))</f>
        <v>Azalea Health EHR</v>
      </c>
    </row>
    <row r="51" spans="1:11" x14ac:dyDescent="0.25">
      <c r="A51" t="s">
        <v>168</v>
      </c>
      <c r="B51">
        <v>67</v>
      </c>
      <c r="C51" t="s">
        <v>732</v>
      </c>
      <c r="D51" t="s">
        <v>169</v>
      </c>
      <c r="E51">
        <v>0</v>
      </c>
      <c r="F51">
        <v>6</v>
      </c>
      <c r="G51">
        <v>0</v>
      </c>
      <c r="H51" t="s">
        <v>116</v>
      </c>
      <c r="I51">
        <v>5</v>
      </c>
      <c r="J51" t="s">
        <v>66</v>
      </c>
      <c r="K51" s="33" t="str">
        <f>IF(ISNA(VLOOKUP(C51,'Provider-EHR crosswalk'!A:B,2,FALSE)),"No EHR Specified",VLOOKUP(C51,'Provider-EHR crosswalk'!A:B,2,FALSE))</f>
        <v>Azalea Health EHR</v>
      </c>
    </row>
    <row r="52" spans="1:11" x14ac:dyDescent="0.25">
      <c r="A52" t="s">
        <v>170</v>
      </c>
      <c r="B52">
        <v>67</v>
      </c>
      <c r="C52" t="s">
        <v>732</v>
      </c>
      <c r="D52" t="s">
        <v>171</v>
      </c>
      <c r="E52">
        <v>0</v>
      </c>
      <c r="F52">
        <v>6</v>
      </c>
      <c r="G52">
        <v>0</v>
      </c>
      <c r="H52" t="s">
        <v>116</v>
      </c>
      <c r="I52">
        <v>5</v>
      </c>
      <c r="J52" t="s">
        <v>66</v>
      </c>
      <c r="K52" s="33" t="str">
        <f>IF(ISNA(VLOOKUP(C52,'Provider-EHR crosswalk'!A:B,2,FALSE)),"No EHR Specified",VLOOKUP(C52,'Provider-EHR crosswalk'!A:B,2,FALSE))</f>
        <v>Azalea Health EHR</v>
      </c>
    </row>
    <row r="53" spans="1:11" x14ac:dyDescent="0.25">
      <c r="A53" t="s">
        <v>172</v>
      </c>
      <c r="B53">
        <v>67</v>
      </c>
      <c r="C53" t="s">
        <v>732</v>
      </c>
      <c r="D53" t="s">
        <v>173</v>
      </c>
      <c r="E53">
        <v>0</v>
      </c>
      <c r="F53">
        <v>52</v>
      </c>
      <c r="G53">
        <v>0</v>
      </c>
      <c r="H53" t="s">
        <v>116</v>
      </c>
      <c r="I53">
        <v>5</v>
      </c>
      <c r="J53" t="s">
        <v>66</v>
      </c>
      <c r="K53" s="33" t="str">
        <f>IF(ISNA(VLOOKUP(C53,'Provider-EHR crosswalk'!A:B,2,FALSE)),"No EHR Specified",VLOOKUP(C53,'Provider-EHR crosswalk'!A:B,2,FALSE))</f>
        <v>Azalea Health EHR</v>
      </c>
    </row>
    <row r="54" spans="1:11" x14ac:dyDescent="0.25">
      <c r="A54" t="s">
        <v>174</v>
      </c>
      <c r="B54">
        <v>67</v>
      </c>
      <c r="C54" t="s">
        <v>732</v>
      </c>
      <c r="D54" t="s">
        <v>175</v>
      </c>
      <c r="E54">
        <v>0</v>
      </c>
      <c r="F54">
        <v>52</v>
      </c>
      <c r="G54">
        <v>0</v>
      </c>
      <c r="H54" t="s">
        <v>116</v>
      </c>
      <c r="I54">
        <v>5</v>
      </c>
      <c r="J54" t="s">
        <v>66</v>
      </c>
      <c r="K54" s="33" t="str">
        <f>IF(ISNA(VLOOKUP(C54,'Provider-EHR crosswalk'!A:B,2,FALSE)),"No EHR Specified",VLOOKUP(C54,'Provider-EHR crosswalk'!A:B,2,FALSE))</f>
        <v>Azalea Health EHR</v>
      </c>
    </row>
    <row r="55" spans="1:11" x14ac:dyDescent="0.25">
      <c r="A55" t="s">
        <v>176</v>
      </c>
      <c r="B55">
        <v>67</v>
      </c>
      <c r="C55" t="s">
        <v>732</v>
      </c>
      <c r="D55" t="s">
        <v>177</v>
      </c>
      <c r="E55">
        <v>0</v>
      </c>
      <c r="F55">
        <v>52</v>
      </c>
      <c r="G55">
        <v>0</v>
      </c>
      <c r="H55" t="s">
        <v>116</v>
      </c>
      <c r="I55">
        <v>5</v>
      </c>
      <c r="J55" t="s">
        <v>66</v>
      </c>
      <c r="K55" s="33" t="str">
        <f>IF(ISNA(VLOOKUP(C55,'Provider-EHR crosswalk'!A:B,2,FALSE)),"No EHR Specified",VLOOKUP(C55,'Provider-EHR crosswalk'!A:B,2,FALSE))</f>
        <v>Azalea Health EHR</v>
      </c>
    </row>
    <row r="56" spans="1:11" x14ac:dyDescent="0.25">
      <c r="A56" t="s">
        <v>63</v>
      </c>
      <c r="B56">
        <v>19</v>
      </c>
      <c r="C56" t="s">
        <v>908</v>
      </c>
      <c r="D56" t="s">
        <v>64</v>
      </c>
      <c r="E56">
        <v>2094</v>
      </c>
      <c r="F56">
        <v>2094</v>
      </c>
      <c r="G56">
        <v>100</v>
      </c>
      <c r="H56" t="s">
        <v>65</v>
      </c>
      <c r="I56">
        <v>99</v>
      </c>
      <c r="J56" t="s">
        <v>66</v>
      </c>
      <c r="K56" s="33" t="str">
        <f>IF(ISNA(VLOOKUP(C56,'Provider-EHR crosswalk'!A:B,2,FALSE)),"No EHR Specified",VLOOKUP(C56,'Provider-EHR crosswalk'!A:B,2,FALSE))</f>
        <v>Azalea Health EHR</v>
      </c>
    </row>
    <row r="57" spans="1:11" x14ac:dyDescent="0.25">
      <c r="A57" t="s">
        <v>67</v>
      </c>
      <c r="B57">
        <v>19</v>
      </c>
      <c r="C57" t="s">
        <v>908</v>
      </c>
      <c r="D57" t="s">
        <v>68</v>
      </c>
      <c r="E57">
        <v>1937</v>
      </c>
      <c r="F57">
        <v>2094</v>
      </c>
      <c r="G57">
        <v>92.5</v>
      </c>
      <c r="H57" t="s">
        <v>65</v>
      </c>
      <c r="I57">
        <v>75</v>
      </c>
      <c r="J57" t="s">
        <v>66</v>
      </c>
      <c r="K57" s="33" t="str">
        <f>IF(ISNA(VLOOKUP(C57,'Provider-EHR crosswalk'!A:B,2,FALSE)),"No EHR Specified",VLOOKUP(C57,'Provider-EHR crosswalk'!A:B,2,FALSE))</f>
        <v>Azalea Health EHR</v>
      </c>
    </row>
    <row r="58" spans="1:11" x14ac:dyDescent="0.25">
      <c r="A58" t="s">
        <v>70</v>
      </c>
      <c r="B58">
        <v>19</v>
      </c>
      <c r="C58" t="s">
        <v>908</v>
      </c>
      <c r="D58" t="s">
        <v>71</v>
      </c>
      <c r="E58">
        <v>2094</v>
      </c>
      <c r="F58">
        <v>2094</v>
      </c>
      <c r="G58">
        <v>100</v>
      </c>
      <c r="H58" t="s">
        <v>65</v>
      </c>
      <c r="I58">
        <v>99</v>
      </c>
      <c r="J58" t="s">
        <v>66</v>
      </c>
      <c r="K58" s="33" t="str">
        <f>IF(ISNA(VLOOKUP(C58,'Provider-EHR crosswalk'!A:B,2,FALSE)),"No EHR Specified",VLOOKUP(C58,'Provider-EHR crosswalk'!A:B,2,FALSE))</f>
        <v>Azalea Health EHR</v>
      </c>
    </row>
    <row r="59" spans="1:11" x14ac:dyDescent="0.25">
      <c r="A59" t="s">
        <v>72</v>
      </c>
      <c r="B59">
        <v>19</v>
      </c>
      <c r="C59" t="s">
        <v>908</v>
      </c>
      <c r="D59" t="s">
        <v>73</v>
      </c>
      <c r="E59">
        <v>2094</v>
      </c>
      <c r="F59">
        <v>2094</v>
      </c>
      <c r="G59">
        <v>100</v>
      </c>
      <c r="H59" t="s">
        <v>65</v>
      </c>
      <c r="I59">
        <v>99</v>
      </c>
      <c r="J59" t="s">
        <v>66</v>
      </c>
      <c r="K59" s="33" t="str">
        <f>IF(ISNA(VLOOKUP(C59,'Provider-EHR crosswalk'!A:B,2,FALSE)),"No EHR Specified",VLOOKUP(C59,'Provider-EHR crosswalk'!A:B,2,FALSE))</f>
        <v>Azalea Health EHR</v>
      </c>
    </row>
    <row r="60" spans="1:11" x14ac:dyDescent="0.25">
      <c r="A60" t="s">
        <v>74</v>
      </c>
      <c r="B60">
        <v>19</v>
      </c>
      <c r="C60" t="s">
        <v>908</v>
      </c>
      <c r="D60" t="s">
        <v>75</v>
      </c>
      <c r="E60">
        <v>2094</v>
      </c>
      <c r="F60">
        <v>2094</v>
      </c>
      <c r="G60">
        <v>100</v>
      </c>
      <c r="H60" t="s">
        <v>65</v>
      </c>
      <c r="I60">
        <v>99</v>
      </c>
      <c r="J60" t="s">
        <v>66</v>
      </c>
      <c r="K60" s="33" t="str">
        <f>IF(ISNA(VLOOKUP(C60,'Provider-EHR crosswalk'!A:B,2,FALSE)),"No EHR Specified",VLOOKUP(C60,'Provider-EHR crosswalk'!A:B,2,FALSE))</f>
        <v>Azalea Health EHR</v>
      </c>
    </row>
    <row r="61" spans="1:11" x14ac:dyDescent="0.25">
      <c r="A61" t="s">
        <v>76</v>
      </c>
      <c r="B61">
        <v>19</v>
      </c>
      <c r="C61" t="s">
        <v>908</v>
      </c>
      <c r="D61" t="s">
        <v>77</v>
      </c>
      <c r="E61">
        <v>2093</v>
      </c>
      <c r="F61">
        <v>2094</v>
      </c>
      <c r="G61">
        <v>99.95</v>
      </c>
      <c r="H61" t="s">
        <v>65</v>
      </c>
      <c r="I61">
        <v>85</v>
      </c>
      <c r="J61" t="s">
        <v>66</v>
      </c>
      <c r="K61" s="33" t="str">
        <f>IF(ISNA(VLOOKUP(C61,'Provider-EHR crosswalk'!A:B,2,FALSE)),"No EHR Specified",VLOOKUP(C61,'Provider-EHR crosswalk'!A:B,2,FALSE))</f>
        <v>Azalea Health EHR</v>
      </c>
    </row>
    <row r="62" spans="1:11" x14ac:dyDescent="0.25">
      <c r="A62" t="s">
        <v>78</v>
      </c>
      <c r="B62">
        <v>19</v>
      </c>
      <c r="C62" t="s">
        <v>908</v>
      </c>
      <c r="D62" t="s">
        <v>79</v>
      </c>
      <c r="E62">
        <v>2094</v>
      </c>
      <c r="F62">
        <v>2094</v>
      </c>
      <c r="G62">
        <v>100</v>
      </c>
      <c r="H62" t="s">
        <v>65</v>
      </c>
      <c r="I62">
        <v>85</v>
      </c>
      <c r="J62" t="s">
        <v>66</v>
      </c>
      <c r="K62" s="33" t="str">
        <f>IF(ISNA(VLOOKUP(C62,'Provider-EHR crosswalk'!A:B,2,FALSE)),"No EHR Specified",VLOOKUP(C62,'Provider-EHR crosswalk'!A:B,2,FALSE))</f>
        <v>Azalea Health EHR</v>
      </c>
    </row>
    <row r="63" spans="1:11" x14ac:dyDescent="0.25">
      <c r="A63" t="s">
        <v>80</v>
      </c>
      <c r="B63">
        <v>19</v>
      </c>
      <c r="C63" t="s">
        <v>908</v>
      </c>
      <c r="D63" t="s">
        <v>81</v>
      </c>
      <c r="E63">
        <v>2094</v>
      </c>
      <c r="F63">
        <v>2094</v>
      </c>
      <c r="G63">
        <v>100</v>
      </c>
      <c r="H63" t="s">
        <v>65</v>
      </c>
      <c r="I63">
        <v>85</v>
      </c>
      <c r="J63" t="s">
        <v>66</v>
      </c>
      <c r="K63" s="33" t="str">
        <f>IF(ISNA(VLOOKUP(C63,'Provider-EHR crosswalk'!A:B,2,FALSE)),"No EHR Specified",VLOOKUP(C63,'Provider-EHR crosswalk'!A:B,2,FALSE))</f>
        <v>Azalea Health EHR</v>
      </c>
    </row>
    <row r="64" spans="1:11" x14ac:dyDescent="0.25">
      <c r="A64" t="s">
        <v>82</v>
      </c>
      <c r="B64">
        <v>19</v>
      </c>
      <c r="C64" t="s">
        <v>908</v>
      </c>
      <c r="D64" t="s">
        <v>83</v>
      </c>
      <c r="E64">
        <v>2094</v>
      </c>
      <c r="F64">
        <v>2094</v>
      </c>
      <c r="G64">
        <v>100</v>
      </c>
      <c r="H64" t="s">
        <v>65</v>
      </c>
      <c r="I64">
        <v>85</v>
      </c>
      <c r="J64" t="s">
        <v>66</v>
      </c>
      <c r="K64" s="33" t="str">
        <f>IF(ISNA(VLOOKUP(C64,'Provider-EHR crosswalk'!A:B,2,FALSE)),"No EHR Specified",VLOOKUP(C64,'Provider-EHR crosswalk'!A:B,2,FALSE))</f>
        <v>Azalea Health EHR</v>
      </c>
    </row>
    <row r="65" spans="1:11" x14ac:dyDescent="0.25">
      <c r="A65" t="s">
        <v>84</v>
      </c>
      <c r="B65">
        <v>19</v>
      </c>
      <c r="C65" t="s">
        <v>908</v>
      </c>
      <c r="D65" t="s">
        <v>85</v>
      </c>
      <c r="E65">
        <v>2093</v>
      </c>
      <c r="F65">
        <v>2094</v>
      </c>
      <c r="G65">
        <v>99.95</v>
      </c>
      <c r="H65" t="s">
        <v>65</v>
      </c>
      <c r="I65">
        <v>85</v>
      </c>
      <c r="J65" t="s">
        <v>66</v>
      </c>
      <c r="K65" s="33" t="str">
        <f>IF(ISNA(VLOOKUP(C65,'Provider-EHR crosswalk'!A:B,2,FALSE)),"No EHR Specified",VLOOKUP(C65,'Provider-EHR crosswalk'!A:B,2,FALSE))</f>
        <v>Azalea Health EHR</v>
      </c>
    </row>
    <row r="66" spans="1:11" x14ac:dyDescent="0.25">
      <c r="A66" t="s">
        <v>86</v>
      </c>
      <c r="B66">
        <v>19</v>
      </c>
      <c r="C66" t="s">
        <v>908</v>
      </c>
      <c r="D66" t="s">
        <v>87</v>
      </c>
      <c r="E66">
        <v>2094</v>
      </c>
      <c r="F66">
        <v>2094</v>
      </c>
      <c r="G66">
        <v>100</v>
      </c>
      <c r="H66" t="s">
        <v>65</v>
      </c>
      <c r="I66">
        <v>95</v>
      </c>
      <c r="J66" t="s">
        <v>66</v>
      </c>
      <c r="K66" s="33" t="str">
        <f>IF(ISNA(VLOOKUP(C66,'Provider-EHR crosswalk'!A:B,2,FALSE)),"No EHR Specified",VLOOKUP(C66,'Provider-EHR crosswalk'!A:B,2,FALSE))</f>
        <v>Azalea Health EHR</v>
      </c>
    </row>
    <row r="67" spans="1:11" x14ac:dyDescent="0.25">
      <c r="A67" t="s">
        <v>88</v>
      </c>
      <c r="B67">
        <v>19</v>
      </c>
      <c r="C67" t="s">
        <v>908</v>
      </c>
      <c r="D67" t="s">
        <v>89</v>
      </c>
      <c r="E67">
        <v>2094</v>
      </c>
      <c r="F67">
        <v>2094</v>
      </c>
      <c r="G67">
        <v>100</v>
      </c>
      <c r="H67" t="s">
        <v>65</v>
      </c>
      <c r="I67">
        <v>95</v>
      </c>
      <c r="J67" t="s">
        <v>66</v>
      </c>
      <c r="K67" s="33" t="str">
        <f>IF(ISNA(VLOOKUP(C67,'Provider-EHR crosswalk'!A:B,2,FALSE)),"No EHR Specified",VLOOKUP(C67,'Provider-EHR crosswalk'!A:B,2,FALSE))</f>
        <v>Azalea Health EHR</v>
      </c>
    </row>
    <row r="68" spans="1:11" x14ac:dyDescent="0.25">
      <c r="A68" t="s">
        <v>90</v>
      </c>
      <c r="B68">
        <v>19</v>
      </c>
      <c r="C68" t="s">
        <v>908</v>
      </c>
      <c r="D68" t="s">
        <v>91</v>
      </c>
      <c r="E68">
        <v>2072</v>
      </c>
      <c r="F68">
        <v>2094</v>
      </c>
      <c r="G68">
        <v>98.95</v>
      </c>
      <c r="H68" t="s">
        <v>65</v>
      </c>
      <c r="I68">
        <v>90</v>
      </c>
      <c r="J68" t="s">
        <v>66</v>
      </c>
      <c r="K68" s="33" t="str">
        <f>IF(ISNA(VLOOKUP(C68,'Provider-EHR crosswalk'!A:B,2,FALSE)),"No EHR Specified",VLOOKUP(C68,'Provider-EHR crosswalk'!A:B,2,FALSE))</f>
        <v>Azalea Health EHR</v>
      </c>
    </row>
    <row r="69" spans="1:11" x14ac:dyDescent="0.25">
      <c r="A69" t="s">
        <v>92</v>
      </c>
      <c r="B69">
        <v>19</v>
      </c>
      <c r="C69" t="s">
        <v>908</v>
      </c>
      <c r="D69" t="s">
        <v>93</v>
      </c>
      <c r="E69">
        <v>1038</v>
      </c>
      <c r="F69">
        <v>2094</v>
      </c>
      <c r="G69">
        <v>49.57</v>
      </c>
      <c r="H69" t="s">
        <v>65</v>
      </c>
      <c r="I69">
        <v>90</v>
      </c>
      <c r="J69" t="s">
        <v>69</v>
      </c>
      <c r="K69" s="33" t="str">
        <f>IF(ISNA(VLOOKUP(C69,'Provider-EHR crosswalk'!A:B,2,FALSE)),"No EHR Specified",VLOOKUP(C69,'Provider-EHR crosswalk'!A:B,2,FALSE))</f>
        <v>Azalea Health EHR</v>
      </c>
    </row>
    <row r="70" spans="1:11" x14ac:dyDescent="0.25">
      <c r="A70" t="s">
        <v>94</v>
      </c>
      <c r="B70">
        <v>19</v>
      </c>
      <c r="C70" t="s">
        <v>908</v>
      </c>
      <c r="D70" t="s">
        <v>95</v>
      </c>
      <c r="E70">
        <v>1409</v>
      </c>
      <c r="F70">
        <v>2094</v>
      </c>
      <c r="G70">
        <v>67.290000000000006</v>
      </c>
      <c r="H70" t="s">
        <v>65</v>
      </c>
      <c r="I70">
        <v>90</v>
      </c>
      <c r="J70" t="s">
        <v>69</v>
      </c>
      <c r="K70" s="33" t="str">
        <f>IF(ISNA(VLOOKUP(C70,'Provider-EHR crosswalk'!A:B,2,FALSE)),"No EHR Specified",VLOOKUP(C70,'Provider-EHR crosswalk'!A:B,2,FALSE))</f>
        <v>Azalea Health EHR</v>
      </c>
    </row>
    <row r="71" spans="1:11" x14ac:dyDescent="0.25">
      <c r="A71" t="s">
        <v>96</v>
      </c>
      <c r="B71">
        <v>19</v>
      </c>
      <c r="C71" t="s">
        <v>908</v>
      </c>
      <c r="D71" t="s">
        <v>97</v>
      </c>
      <c r="E71">
        <v>1393</v>
      </c>
      <c r="F71">
        <v>2094</v>
      </c>
      <c r="G71">
        <v>66.52</v>
      </c>
      <c r="H71" t="s">
        <v>65</v>
      </c>
      <c r="I71">
        <v>90</v>
      </c>
      <c r="J71" t="s">
        <v>69</v>
      </c>
      <c r="K71" s="33" t="str">
        <f>IF(ISNA(VLOOKUP(C71,'Provider-EHR crosswalk'!A:B,2,FALSE)),"No EHR Specified",VLOOKUP(C71,'Provider-EHR crosswalk'!A:B,2,FALSE))</f>
        <v>Azalea Health EHR</v>
      </c>
    </row>
    <row r="72" spans="1:11" x14ac:dyDescent="0.25">
      <c r="A72" t="s">
        <v>98</v>
      </c>
      <c r="B72">
        <v>19</v>
      </c>
      <c r="C72" t="s">
        <v>908</v>
      </c>
      <c r="D72" t="s">
        <v>99</v>
      </c>
      <c r="E72">
        <v>1393</v>
      </c>
      <c r="F72">
        <v>2094</v>
      </c>
      <c r="G72">
        <v>66.52</v>
      </c>
      <c r="H72" t="s">
        <v>65</v>
      </c>
      <c r="I72">
        <v>90</v>
      </c>
      <c r="J72" t="s">
        <v>69</v>
      </c>
      <c r="K72" s="33" t="str">
        <f>IF(ISNA(VLOOKUP(C72,'Provider-EHR crosswalk'!A:B,2,FALSE)),"No EHR Specified",VLOOKUP(C72,'Provider-EHR crosswalk'!A:B,2,FALSE))</f>
        <v>Azalea Health EHR</v>
      </c>
    </row>
    <row r="73" spans="1:11" x14ac:dyDescent="0.25">
      <c r="A73" t="s">
        <v>100</v>
      </c>
      <c r="B73">
        <v>19</v>
      </c>
      <c r="C73" t="s">
        <v>908</v>
      </c>
      <c r="D73" t="s">
        <v>101</v>
      </c>
      <c r="E73">
        <v>2107</v>
      </c>
      <c r="F73">
        <v>2107</v>
      </c>
      <c r="G73">
        <v>100</v>
      </c>
      <c r="H73" t="s">
        <v>65</v>
      </c>
      <c r="I73">
        <v>99</v>
      </c>
      <c r="J73" t="s">
        <v>66</v>
      </c>
      <c r="K73" s="33" t="str">
        <f>IF(ISNA(VLOOKUP(C73,'Provider-EHR crosswalk'!A:B,2,FALSE)),"No EHR Specified",VLOOKUP(C73,'Provider-EHR crosswalk'!A:B,2,FALSE))</f>
        <v>Azalea Health EHR</v>
      </c>
    </row>
    <row r="74" spans="1:11" x14ac:dyDescent="0.25">
      <c r="A74" t="s">
        <v>102</v>
      </c>
      <c r="B74">
        <v>19</v>
      </c>
      <c r="C74" t="s">
        <v>908</v>
      </c>
      <c r="D74" t="s">
        <v>103</v>
      </c>
      <c r="E74">
        <v>2107</v>
      </c>
      <c r="F74">
        <v>2107</v>
      </c>
      <c r="G74">
        <v>100</v>
      </c>
      <c r="H74" t="s">
        <v>65</v>
      </c>
      <c r="I74">
        <v>99</v>
      </c>
      <c r="J74" t="s">
        <v>66</v>
      </c>
      <c r="K74" s="33" t="str">
        <f>IF(ISNA(VLOOKUP(C74,'Provider-EHR crosswalk'!A:B,2,FALSE)),"No EHR Specified",VLOOKUP(C74,'Provider-EHR crosswalk'!A:B,2,FALSE))</f>
        <v>Azalea Health EHR</v>
      </c>
    </row>
    <row r="75" spans="1:11" x14ac:dyDescent="0.25">
      <c r="A75" t="s">
        <v>104</v>
      </c>
      <c r="B75">
        <v>19</v>
      </c>
      <c r="C75" t="s">
        <v>908</v>
      </c>
      <c r="D75" t="s">
        <v>105</v>
      </c>
      <c r="E75">
        <v>2107</v>
      </c>
      <c r="F75">
        <v>2107</v>
      </c>
      <c r="G75">
        <v>100</v>
      </c>
      <c r="H75" t="s">
        <v>65</v>
      </c>
      <c r="I75">
        <v>99</v>
      </c>
      <c r="J75" t="s">
        <v>66</v>
      </c>
      <c r="K75" s="33" t="str">
        <f>IF(ISNA(VLOOKUP(C75,'Provider-EHR crosswalk'!A:B,2,FALSE)),"No EHR Specified",VLOOKUP(C75,'Provider-EHR crosswalk'!A:B,2,FALSE))</f>
        <v>Azalea Health EHR</v>
      </c>
    </row>
    <row r="76" spans="1:11" x14ac:dyDescent="0.25">
      <c r="A76" t="s">
        <v>106</v>
      </c>
      <c r="B76">
        <v>19</v>
      </c>
      <c r="C76" t="s">
        <v>908</v>
      </c>
      <c r="D76" t="s">
        <v>107</v>
      </c>
      <c r="E76">
        <v>2102</v>
      </c>
      <c r="F76">
        <v>2102</v>
      </c>
      <c r="G76">
        <v>100</v>
      </c>
      <c r="H76" t="s">
        <v>65</v>
      </c>
      <c r="I76">
        <v>99</v>
      </c>
      <c r="J76" t="s">
        <v>66</v>
      </c>
      <c r="K76" s="33" t="str">
        <f>IF(ISNA(VLOOKUP(C76,'Provider-EHR crosswalk'!A:B,2,FALSE)),"No EHR Specified",VLOOKUP(C76,'Provider-EHR crosswalk'!A:B,2,FALSE))</f>
        <v>Azalea Health EHR</v>
      </c>
    </row>
    <row r="77" spans="1:11" x14ac:dyDescent="0.25">
      <c r="A77" t="s">
        <v>108</v>
      </c>
      <c r="B77">
        <v>19</v>
      </c>
      <c r="C77" t="s">
        <v>908</v>
      </c>
      <c r="D77" t="s">
        <v>109</v>
      </c>
      <c r="E77">
        <v>2102</v>
      </c>
      <c r="F77">
        <v>2102</v>
      </c>
      <c r="G77">
        <v>100</v>
      </c>
      <c r="H77" t="s">
        <v>65</v>
      </c>
      <c r="I77">
        <v>99</v>
      </c>
      <c r="J77" t="s">
        <v>66</v>
      </c>
      <c r="K77" s="33" t="str">
        <f>IF(ISNA(VLOOKUP(C77,'Provider-EHR crosswalk'!A:B,2,FALSE)),"No EHR Specified",VLOOKUP(C77,'Provider-EHR crosswalk'!A:B,2,FALSE))</f>
        <v>Azalea Health EHR</v>
      </c>
    </row>
    <row r="78" spans="1:11" x14ac:dyDescent="0.25">
      <c r="A78" t="s">
        <v>110</v>
      </c>
      <c r="B78">
        <v>19</v>
      </c>
      <c r="C78" t="s">
        <v>908</v>
      </c>
      <c r="D78" t="s">
        <v>111</v>
      </c>
      <c r="E78">
        <v>2102</v>
      </c>
      <c r="F78">
        <v>2102</v>
      </c>
      <c r="G78">
        <v>100</v>
      </c>
      <c r="H78" t="s">
        <v>65</v>
      </c>
      <c r="I78">
        <v>99</v>
      </c>
      <c r="J78" t="s">
        <v>66</v>
      </c>
      <c r="K78" s="33" t="str">
        <f>IF(ISNA(VLOOKUP(C78,'Provider-EHR crosswalk'!A:B,2,FALSE)),"No EHR Specified",VLOOKUP(C78,'Provider-EHR crosswalk'!A:B,2,FALSE))</f>
        <v>Azalea Health EHR</v>
      </c>
    </row>
    <row r="79" spans="1:11" x14ac:dyDescent="0.25">
      <c r="A79" t="s">
        <v>112</v>
      </c>
      <c r="B79">
        <v>19</v>
      </c>
      <c r="C79" t="s">
        <v>908</v>
      </c>
      <c r="D79" t="s">
        <v>113</v>
      </c>
      <c r="E79">
        <v>2102</v>
      </c>
      <c r="F79">
        <v>2102</v>
      </c>
      <c r="G79">
        <v>100</v>
      </c>
      <c r="H79" t="s">
        <v>65</v>
      </c>
      <c r="I79">
        <v>99</v>
      </c>
      <c r="J79" t="s">
        <v>66</v>
      </c>
      <c r="K79" s="33" t="str">
        <f>IF(ISNA(VLOOKUP(C79,'Provider-EHR crosswalk'!A:B,2,FALSE)),"No EHR Specified",VLOOKUP(C79,'Provider-EHR crosswalk'!A:B,2,FALSE))</f>
        <v>Azalea Health EHR</v>
      </c>
    </row>
    <row r="80" spans="1:11" x14ac:dyDescent="0.25">
      <c r="A80" t="s">
        <v>114</v>
      </c>
      <c r="B80">
        <v>19</v>
      </c>
      <c r="C80" t="s">
        <v>908</v>
      </c>
      <c r="D80" t="s">
        <v>115</v>
      </c>
      <c r="E80">
        <v>67</v>
      </c>
      <c r="F80">
        <v>2094</v>
      </c>
      <c r="G80">
        <v>3.2</v>
      </c>
      <c r="H80" t="s">
        <v>116</v>
      </c>
      <c r="I80">
        <v>4</v>
      </c>
      <c r="J80" t="s">
        <v>66</v>
      </c>
      <c r="K80" s="33" t="str">
        <f>IF(ISNA(VLOOKUP(C80,'Provider-EHR crosswalk'!A:B,2,FALSE)),"No EHR Specified",VLOOKUP(C80,'Provider-EHR crosswalk'!A:B,2,FALSE))</f>
        <v>Azalea Health EHR</v>
      </c>
    </row>
    <row r="81" spans="1:11" x14ac:dyDescent="0.25">
      <c r="A81" t="s">
        <v>117</v>
      </c>
      <c r="B81">
        <v>19</v>
      </c>
      <c r="C81" t="s">
        <v>908</v>
      </c>
      <c r="D81" t="s">
        <v>118</v>
      </c>
      <c r="E81">
        <v>53</v>
      </c>
      <c r="F81">
        <v>2094</v>
      </c>
      <c r="G81">
        <v>2.5299999999999998</v>
      </c>
      <c r="H81" t="s">
        <v>116</v>
      </c>
      <c r="I81">
        <v>4</v>
      </c>
      <c r="J81" t="s">
        <v>66</v>
      </c>
      <c r="K81" s="33" t="str">
        <f>IF(ISNA(VLOOKUP(C81,'Provider-EHR crosswalk'!A:B,2,FALSE)),"No EHR Specified",VLOOKUP(C81,'Provider-EHR crosswalk'!A:B,2,FALSE))</f>
        <v>Azalea Health EHR</v>
      </c>
    </row>
    <row r="82" spans="1:11" x14ac:dyDescent="0.25">
      <c r="A82" t="s">
        <v>119</v>
      </c>
      <c r="B82">
        <v>19</v>
      </c>
      <c r="C82" t="s">
        <v>908</v>
      </c>
      <c r="D82" t="s">
        <v>120</v>
      </c>
      <c r="E82">
        <v>63</v>
      </c>
      <c r="F82">
        <v>2094</v>
      </c>
      <c r="G82">
        <v>3.01</v>
      </c>
      <c r="H82" t="s">
        <v>116</v>
      </c>
      <c r="I82">
        <v>4</v>
      </c>
      <c r="J82" t="s">
        <v>66</v>
      </c>
      <c r="K82" s="33" t="str">
        <f>IF(ISNA(VLOOKUP(C82,'Provider-EHR crosswalk'!A:B,2,FALSE)),"No EHR Specified",VLOOKUP(C82,'Provider-EHR crosswalk'!A:B,2,FALSE))</f>
        <v>Azalea Health EHR</v>
      </c>
    </row>
    <row r="83" spans="1:11" x14ac:dyDescent="0.25">
      <c r="A83" t="s">
        <v>121</v>
      </c>
      <c r="B83">
        <v>19</v>
      </c>
      <c r="C83" t="s">
        <v>908</v>
      </c>
      <c r="D83" t="s">
        <v>122</v>
      </c>
      <c r="E83">
        <v>0</v>
      </c>
      <c r="F83">
        <v>2094</v>
      </c>
      <c r="G83">
        <v>0</v>
      </c>
      <c r="H83" t="s">
        <v>116</v>
      </c>
      <c r="I83">
        <v>1</v>
      </c>
      <c r="J83" t="s">
        <v>66</v>
      </c>
      <c r="K83" s="33" t="str">
        <f>IF(ISNA(VLOOKUP(C83,'Provider-EHR crosswalk'!A:B,2,FALSE)),"No EHR Specified",VLOOKUP(C83,'Provider-EHR crosswalk'!A:B,2,FALSE))</f>
        <v>Azalea Health EHR</v>
      </c>
    </row>
    <row r="84" spans="1:11" x14ac:dyDescent="0.25">
      <c r="A84" t="s">
        <v>123</v>
      </c>
      <c r="B84">
        <v>19</v>
      </c>
      <c r="C84" t="s">
        <v>908</v>
      </c>
      <c r="D84" t="s">
        <v>124</v>
      </c>
      <c r="E84">
        <v>3</v>
      </c>
      <c r="F84">
        <v>2106</v>
      </c>
      <c r="G84">
        <v>0.14000000000000001</v>
      </c>
      <c r="H84" t="s">
        <v>116</v>
      </c>
      <c r="I84">
        <v>1</v>
      </c>
      <c r="J84" t="s">
        <v>66</v>
      </c>
      <c r="K84" s="33" t="str">
        <f>IF(ISNA(VLOOKUP(C84,'Provider-EHR crosswalk'!A:B,2,FALSE)),"No EHR Specified",VLOOKUP(C84,'Provider-EHR crosswalk'!A:B,2,FALSE))</f>
        <v>Azalea Health EHR</v>
      </c>
    </row>
    <row r="85" spans="1:11" x14ac:dyDescent="0.25">
      <c r="A85" t="s">
        <v>125</v>
      </c>
      <c r="B85">
        <v>19</v>
      </c>
      <c r="C85" t="s">
        <v>908</v>
      </c>
      <c r="D85" t="s">
        <v>126</v>
      </c>
      <c r="E85">
        <v>0</v>
      </c>
      <c r="F85">
        <v>2107</v>
      </c>
      <c r="G85">
        <v>0</v>
      </c>
      <c r="H85" t="s">
        <v>116</v>
      </c>
      <c r="I85">
        <v>1</v>
      </c>
      <c r="J85" t="s">
        <v>66</v>
      </c>
      <c r="K85" s="33" t="str">
        <f>IF(ISNA(VLOOKUP(C85,'Provider-EHR crosswalk'!A:B,2,FALSE)),"No EHR Specified",VLOOKUP(C85,'Provider-EHR crosswalk'!A:B,2,FALSE))</f>
        <v>Azalea Health EHR</v>
      </c>
    </row>
    <row r="86" spans="1:11" x14ac:dyDescent="0.25">
      <c r="A86" t="s">
        <v>127</v>
      </c>
      <c r="B86">
        <v>19</v>
      </c>
      <c r="C86" t="s">
        <v>908</v>
      </c>
      <c r="D86" t="s">
        <v>128</v>
      </c>
      <c r="E86">
        <v>58</v>
      </c>
      <c r="F86">
        <v>2107</v>
      </c>
      <c r="G86">
        <v>2.75</v>
      </c>
      <c r="H86" t="s">
        <v>116</v>
      </c>
      <c r="I86">
        <v>4</v>
      </c>
      <c r="J86" t="s">
        <v>66</v>
      </c>
      <c r="K86" s="33" t="str">
        <f>IF(ISNA(VLOOKUP(C86,'Provider-EHR crosswalk'!A:B,2,FALSE)),"No EHR Specified",VLOOKUP(C86,'Provider-EHR crosswalk'!A:B,2,FALSE))</f>
        <v>Azalea Health EHR</v>
      </c>
    </row>
    <row r="87" spans="1:11" x14ac:dyDescent="0.25">
      <c r="A87" t="s">
        <v>129</v>
      </c>
      <c r="B87">
        <v>19</v>
      </c>
      <c r="C87" t="s">
        <v>908</v>
      </c>
      <c r="D87" t="s">
        <v>130</v>
      </c>
      <c r="E87">
        <v>62</v>
      </c>
      <c r="F87">
        <v>2107</v>
      </c>
      <c r="G87">
        <v>2.94</v>
      </c>
      <c r="H87" t="s">
        <v>116</v>
      </c>
      <c r="I87">
        <v>4</v>
      </c>
      <c r="J87" t="s">
        <v>66</v>
      </c>
      <c r="K87" s="33" t="str">
        <f>IF(ISNA(VLOOKUP(C87,'Provider-EHR crosswalk'!A:B,2,FALSE)),"No EHR Specified",VLOOKUP(C87,'Provider-EHR crosswalk'!A:B,2,FALSE))</f>
        <v>Azalea Health EHR</v>
      </c>
    </row>
    <row r="88" spans="1:11" x14ac:dyDescent="0.25">
      <c r="A88" t="s">
        <v>131</v>
      </c>
      <c r="B88">
        <v>19</v>
      </c>
      <c r="C88" t="s">
        <v>908</v>
      </c>
      <c r="D88" t="s">
        <v>132</v>
      </c>
      <c r="E88">
        <v>72</v>
      </c>
      <c r="F88">
        <v>2107</v>
      </c>
      <c r="G88">
        <v>3.42</v>
      </c>
      <c r="H88" t="s">
        <v>116</v>
      </c>
      <c r="I88">
        <v>4</v>
      </c>
      <c r="J88" t="s">
        <v>66</v>
      </c>
      <c r="K88" s="33" t="str">
        <f>IF(ISNA(VLOOKUP(C88,'Provider-EHR crosswalk'!A:B,2,FALSE)),"No EHR Specified",VLOOKUP(C88,'Provider-EHR crosswalk'!A:B,2,FALSE))</f>
        <v>Azalea Health EHR</v>
      </c>
    </row>
    <row r="89" spans="1:11" x14ac:dyDescent="0.25">
      <c r="A89" t="s">
        <v>133</v>
      </c>
      <c r="B89">
        <v>19</v>
      </c>
      <c r="C89" t="s">
        <v>908</v>
      </c>
      <c r="D89" t="s">
        <v>134</v>
      </c>
      <c r="E89">
        <v>0</v>
      </c>
      <c r="F89">
        <v>2106</v>
      </c>
      <c r="G89">
        <v>0</v>
      </c>
      <c r="H89" t="s">
        <v>116</v>
      </c>
      <c r="I89">
        <v>1</v>
      </c>
      <c r="J89" t="s">
        <v>66</v>
      </c>
      <c r="K89" s="33" t="str">
        <f>IF(ISNA(VLOOKUP(C89,'Provider-EHR crosswalk'!A:B,2,FALSE)),"No EHR Specified",VLOOKUP(C89,'Provider-EHR crosswalk'!A:B,2,FALSE))</f>
        <v>Azalea Health EHR</v>
      </c>
    </row>
    <row r="90" spans="1:11" x14ac:dyDescent="0.25">
      <c r="A90" t="s">
        <v>135</v>
      </c>
      <c r="B90">
        <v>19</v>
      </c>
      <c r="C90" t="s">
        <v>908</v>
      </c>
      <c r="D90" t="s">
        <v>136</v>
      </c>
      <c r="E90">
        <v>0</v>
      </c>
      <c r="F90">
        <v>2102</v>
      </c>
      <c r="G90">
        <v>0</v>
      </c>
      <c r="H90" t="s">
        <v>116</v>
      </c>
      <c r="I90">
        <v>1</v>
      </c>
      <c r="J90" t="s">
        <v>66</v>
      </c>
      <c r="K90" s="33" t="str">
        <f>IF(ISNA(VLOOKUP(C90,'Provider-EHR crosswalk'!A:B,2,FALSE)),"No EHR Specified",VLOOKUP(C90,'Provider-EHR crosswalk'!A:B,2,FALSE))</f>
        <v>Azalea Health EHR</v>
      </c>
    </row>
    <row r="91" spans="1:11" x14ac:dyDescent="0.25">
      <c r="A91" t="s">
        <v>137</v>
      </c>
      <c r="B91">
        <v>19</v>
      </c>
      <c r="C91" t="s">
        <v>908</v>
      </c>
      <c r="D91" t="s">
        <v>138</v>
      </c>
      <c r="E91">
        <v>0</v>
      </c>
      <c r="F91">
        <v>2102</v>
      </c>
      <c r="G91">
        <v>0</v>
      </c>
      <c r="H91" t="s">
        <v>116</v>
      </c>
      <c r="I91">
        <v>1</v>
      </c>
      <c r="J91" t="s">
        <v>66</v>
      </c>
      <c r="K91" s="33" t="str">
        <f>IF(ISNA(VLOOKUP(C91,'Provider-EHR crosswalk'!A:B,2,FALSE)),"No EHR Specified",VLOOKUP(C91,'Provider-EHR crosswalk'!A:B,2,FALSE))</f>
        <v>Azalea Health EHR</v>
      </c>
    </row>
    <row r="92" spans="1:11" x14ac:dyDescent="0.25">
      <c r="A92" t="s">
        <v>139</v>
      </c>
      <c r="B92">
        <v>19</v>
      </c>
      <c r="C92" t="s">
        <v>908</v>
      </c>
      <c r="D92" t="s">
        <v>140</v>
      </c>
      <c r="E92">
        <v>0</v>
      </c>
      <c r="F92">
        <v>2102</v>
      </c>
      <c r="G92">
        <v>0</v>
      </c>
      <c r="H92" t="s">
        <v>116</v>
      </c>
      <c r="I92">
        <v>1</v>
      </c>
      <c r="J92" t="s">
        <v>66</v>
      </c>
      <c r="K92" s="33" t="str">
        <f>IF(ISNA(VLOOKUP(C92,'Provider-EHR crosswalk'!A:B,2,FALSE)),"No EHR Specified",VLOOKUP(C92,'Provider-EHR crosswalk'!A:B,2,FALSE))</f>
        <v>Azalea Health EHR</v>
      </c>
    </row>
    <row r="93" spans="1:11" x14ac:dyDescent="0.25">
      <c r="A93" t="s">
        <v>141</v>
      </c>
      <c r="B93">
        <v>19</v>
      </c>
      <c r="C93" t="s">
        <v>908</v>
      </c>
      <c r="D93" t="s">
        <v>142</v>
      </c>
      <c r="E93">
        <v>0</v>
      </c>
      <c r="F93">
        <v>2102</v>
      </c>
      <c r="G93">
        <v>0</v>
      </c>
      <c r="H93" t="s">
        <v>116</v>
      </c>
      <c r="I93">
        <v>1</v>
      </c>
      <c r="J93" t="s">
        <v>66</v>
      </c>
      <c r="K93" s="33" t="str">
        <f>IF(ISNA(VLOOKUP(C93,'Provider-EHR crosswalk'!A:B,2,FALSE)),"No EHR Specified",VLOOKUP(C93,'Provider-EHR crosswalk'!A:B,2,FALSE))</f>
        <v>Azalea Health EHR</v>
      </c>
    </row>
    <row r="94" spans="1:11" x14ac:dyDescent="0.25">
      <c r="A94" t="s">
        <v>143</v>
      </c>
      <c r="B94">
        <v>19</v>
      </c>
      <c r="C94" t="s">
        <v>908</v>
      </c>
      <c r="D94" t="s">
        <v>144</v>
      </c>
      <c r="E94">
        <v>0</v>
      </c>
      <c r="F94">
        <v>2102</v>
      </c>
      <c r="G94">
        <v>0</v>
      </c>
      <c r="H94" t="s">
        <v>116</v>
      </c>
      <c r="I94">
        <v>1</v>
      </c>
      <c r="J94" t="s">
        <v>66</v>
      </c>
      <c r="K94" s="33" t="str">
        <f>IF(ISNA(VLOOKUP(C94,'Provider-EHR crosswalk'!A:B,2,FALSE)),"No EHR Specified",VLOOKUP(C94,'Provider-EHR crosswalk'!A:B,2,FALSE))</f>
        <v>Azalea Health EHR</v>
      </c>
    </row>
    <row r="95" spans="1:11" x14ac:dyDescent="0.25">
      <c r="A95" t="s">
        <v>145</v>
      </c>
      <c r="B95">
        <v>19</v>
      </c>
      <c r="C95" t="s">
        <v>908</v>
      </c>
      <c r="D95" t="s">
        <v>146</v>
      </c>
      <c r="E95">
        <v>0</v>
      </c>
      <c r="F95">
        <v>2102</v>
      </c>
      <c r="G95">
        <v>0</v>
      </c>
      <c r="H95" t="s">
        <v>116</v>
      </c>
      <c r="I95">
        <v>1</v>
      </c>
      <c r="J95" t="s">
        <v>66</v>
      </c>
      <c r="K95" s="33" t="str">
        <f>IF(ISNA(VLOOKUP(C95,'Provider-EHR crosswalk'!A:B,2,FALSE)),"No EHR Specified",VLOOKUP(C95,'Provider-EHR crosswalk'!A:B,2,FALSE))</f>
        <v>Azalea Health EHR</v>
      </c>
    </row>
    <row r="96" spans="1:11" x14ac:dyDescent="0.25">
      <c r="A96" t="s">
        <v>147</v>
      </c>
      <c r="B96">
        <v>19</v>
      </c>
      <c r="C96" t="s">
        <v>908</v>
      </c>
      <c r="D96" t="s">
        <v>148</v>
      </c>
      <c r="E96">
        <v>0</v>
      </c>
      <c r="F96">
        <v>2107</v>
      </c>
      <c r="G96">
        <v>0</v>
      </c>
      <c r="H96" t="s">
        <v>116</v>
      </c>
      <c r="I96">
        <v>1</v>
      </c>
      <c r="J96" t="s">
        <v>66</v>
      </c>
      <c r="K96" s="33" t="str">
        <f>IF(ISNA(VLOOKUP(C96,'Provider-EHR crosswalk'!A:B,2,FALSE)),"No EHR Specified",VLOOKUP(C96,'Provider-EHR crosswalk'!A:B,2,FALSE))</f>
        <v>Azalea Health EHR</v>
      </c>
    </row>
    <row r="97" spans="1:11" x14ac:dyDescent="0.25">
      <c r="A97" t="s">
        <v>149</v>
      </c>
      <c r="B97">
        <v>19</v>
      </c>
      <c r="C97" t="s">
        <v>908</v>
      </c>
      <c r="D97" t="s">
        <v>150</v>
      </c>
      <c r="E97">
        <v>0</v>
      </c>
      <c r="F97">
        <v>2107</v>
      </c>
      <c r="G97">
        <v>0</v>
      </c>
      <c r="H97" t="s">
        <v>116</v>
      </c>
      <c r="I97">
        <v>1</v>
      </c>
      <c r="J97" t="s">
        <v>66</v>
      </c>
      <c r="K97" s="33" t="str">
        <f>IF(ISNA(VLOOKUP(C97,'Provider-EHR crosswalk'!A:B,2,FALSE)),"No EHR Specified",VLOOKUP(C97,'Provider-EHR crosswalk'!A:B,2,FALSE))</f>
        <v>Azalea Health EHR</v>
      </c>
    </row>
    <row r="98" spans="1:11" x14ac:dyDescent="0.25">
      <c r="A98" t="s">
        <v>151</v>
      </c>
      <c r="B98">
        <v>19</v>
      </c>
      <c r="C98" t="s">
        <v>908</v>
      </c>
      <c r="D98" t="s">
        <v>152</v>
      </c>
      <c r="E98">
        <v>0</v>
      </c>
      <c r="F98">
        <v>2102</v>
      </c>
      <c r="G98">
        <v>0</v>
      </c>
      <c r="H98" t="s">
        <v>116</v>
      </c>
      <c r="I98">
        <v>1</v>
      </c>
      <c r="J98" t="s">
        <v>66</v>
      </c>
      <c r="K98" s="33" t="str">
        <f>IF(ISNA(VLOOKUP(C98,'Provider-EHR crosswalk'!A:B,2,FALSE)),"No EHR Specified",VLOOKUP(C98,'Provider-EHR crosswalk'!A:B,2,FALSE))</f>
        <v>Azalea Health EHR</v>
      </c>
    </row>
    <row r="99" spans="1:11" x14ac:dyDescent="0.25">
      <c r="A99" t="s">
        <v>153</v>
      </c>
      <c r="B99">
        <v>19</v>
      </c>
      <c r="C99" t="s">
        <v>908</v>
      </c>
      <c r="D99" t="s">
        <v>154</v>
      </c>
      <c r="E99">
        <v>0</v>
      </c>
      <c r="F99">
        <v>2102</v>
      </c>
      <c r="G99">
        <v>0</v>
      </c>
      <c r="H99" t="s">
        <v>116</v>
      </c>
      <c r="I99">
        <v>1</v>
      </c>
      <c r="J99" t="s">
        <v>66</v>
      </c>
      <c r="K99" s="33" t="str">
        <f>IF(ISNA(VLOOKUP(C99,'Provider-EHR crosswalk'!A:B,2,FALSE)),"No EHR Specified",VLOOKUP(C99,'Provider-EHR crosswalk'!A:B,2,FALSE))</f>
        <v>Azalea Health EHR</v>
      </c>
    </row>
    <row r="100" spans="1:11" x14ac:dyDescent="0.25">
      <c r="A100" t="s">
        <v>155</v>
      </c>
      <c r="B100">
        <v>19</v>
      </c>
      <c r="C100" t="s">
        <v>908</v>
      </c>
      <c r="D100" t="s">
        <v>156</v>
      </c>
      <c r="E100">
        <v>0</v>
      </c>
      <c r="F100">
        <v>2102</v>
      </c>
      <c r="G100">
        <v>0</v>
      </c>
      <c r="H100" t="s">
        <v>157</v>
      </c>
      <c r="I100" t="s">
        <v>157</v>
      </c>
      <c r="J100" t="s">
        <v>157</v>
      </c>
      <c r="K100" s="33" t="str">
        <f>IF(ISNA(VLOOKUP(C100,'Provider-EHR crosswalk'!A:B,2,FALSE)),"No EHR Specified",VLOOKUP(C100,'Provider-EHR crosswalk'!A:B,2,FALSE))</f>
        <v>Azalea Health EHR</v>
      </c>
    </row>
    <row r="101" spans="1:11" x14ac:dyDescent="0.25">
      <c r="A101" t="s">
        <v>158</v>
      </c>
      <c r="B101">
        <v>19</v>
      </c>
      <c r="C101" t="s">
        <v>908</v>
      </c>
      <c r="D101" t="s">
        <v>159</v>
      </c>
      <c r="E101">
        <v>36</v>
      </c>
      <c r="F101">
        <v>2102</v>
      </c>
      <c r="G101">
        <v>1.71</v>
      </c>
      <c r="H101" t="s">
        <v>157</v>
      </c>
      <c r="I101" t="s">
        <v>157</v>
      </c>
      <c r="J101" t="s">
        <v>157</v>
      </c>
      <c r="K101" s="33" t="str">
        <f>IF(ISNA(VLOOKUP(C101,'Provider-EHR crosswalk'!A:B,2,FALSE)),"No EHR Specified",VLOOKUP(C101,'Provider-EHR crosswalk'!A:B,2,FALSE))</f>
        <v>Azalea Health EHR</v>
      </c>
    </row>
    <row r="102" spans="1:11" x14ac:dyDescent="0.25">
      <c r="A102" t="s">
        <v>162</v>
      </c>
      <c r="B102">
        <v>19</v>
      </c>
      <c r="C102" t="s">
        <v>908</v>
      </c>
      <c r="D102" t="s">
        <v>163</v>
      </c>
      <c r="E102">
        <v>1</v>
      </c>
      <c r="F102">
        <v>2101</v>
      </c>
      <c r="G102">
        <v>0.05</v>
      </c>
      <c r="H102" t="s">
        <v>65</v>
      </c>
      <c r="I102">
        <v>95</v>
      </c>
      <c r="J102" t="s">
        <v>69</v>
      </c>
      <c r="K102" s="33" t="str">
        <f>IF(ISNA(VLOOKUP(C102,'Provider-EHR crosswalk'!A:B,2,FALSE)),"No EHR Specified",VLOOKUP(C102,'Provider-EHR crosswalk'!A:B,2,FALSE))</f>
        <v>Azalea Health EHR</v>
      </c>
    </row>
    <row r="103" spans="1:11" x14ac:dyDescent="0.25">
      <c r="A103" t="s">
        <v>164</v>
      </c>
      <c r="B103">
        <v>19</v>
      </c>
      <c r="C103" t="s">
        <v>908</v>
      </c>
      <c r="D103" t="s">
        <v>165</v>
      </c>
      <c r="E103">
        <v>2049</v>
      </c>
      <c r="F103">
        <v>2094</v>
      </c>
      <c r="G103">
        <v>97.85</v>
      </c>
      <c r="H103" t="s">
        <v>65</v>
      </c>
      <c r="I103">
        <v>95</v>
      </c>
      <c r="J103" t="s">
        <v>66</v>
      </c>
      <c r="K103" s="33" t="str">
        <f>IF(ISNA(VLOOKUP(C103,'Provider-EHR crosswalk'!A:B,2,FALSE)),"No EHR Specified",VLOOKUP(C103,'Provider-EHR crosswalk'!A:B,2,FALSE))</f>
        <v>Azalea Health EHR</v>
      </c>
    </row>
    <row r="104" spans="1:11" x14ac:dyDescent="0.25">
      <c r="A104" t="s">
        <v>166</v>
      </c>
      <c r="B104">
        <v>19</v>
      </c>
      <c r="C104" t="s">
        <v>908</v>
      </c>
      <c r="D104" t="s">
        <v>167</v>
      </c>
      <c r="E104">
        <v>7</v>
      </c>
      <c r="F104">
        <v>2094</v>
      </c>
      <c r="G104">
        <v>0.33</v>
      </c>
      <c r="H104" t="s">
        <v>116</v>
      </c>
      <c r="I104">
        <v>5</v>
      </c>
      <c r="J104" t="s">
        <v>66</v>
      </c>
      <c r="K104" s="33" t="str">
        <f>IF(ISNA(VLOOKUP(C104,'Provider-EHR crosswalk'!A:B,2,FALSE)),"No EHR Specified",VLOOKUP(C104,'Provider-EHR crosswalk'!A:B,2,FALSE))</f>
        <v>Azalea Health EHR</v>
      </c>
    </row>
    <row r="105" spans="1:11" x14ac:dyDescent="0.25">
      <c r="A105" t="s">
        <v>168</v>
      </c>
      <c r="B105">
        <v>19</v>
      </c>
      <c r="C105" t="s">
        <v>908</v>
      </c>
      <c r="D105" t="s">
        <v>169</v>
      </c>
      <c r="E105">
        <v>3</v>
      </c>
      <c r="F105">
        <v>2094</v>
      </c>
      <c r="G105">
        <v>0.14000000000000001</v>
      </c>
      <c r="H105" t="s">
        <v>116</v>
      </c>
      <c r="I105">
        <v>5</v>
      </c>
      <c r="J105" t="s">
        <v>66</v>
      </c>
      <c r="K105" s="33" t="str">
        <f>IF(ISNA(VLOOKUP(C105,'Provider-EHR crosswalk'!A:B,2,FALSE)),"No EHR Specified",VLOOKUP(C105,'Provider-EHR crosswalk'!A:B,2,FALSE))</f>
        <v>Azalea Health EHR</v>
      </c>
    </row>
    <row r="106" spans="1:11" x14ac:dyDescent="0.25">
      <c r="A106" t="s">
        <v>170</v>
      </c>
      <c r="B106">
        <v>19</v>
      </c>
      <c r="C106" t="s">
        <v>908</v>
      </c>
      <c r="D106" t="s">
        <v>171</v>
      </c>
      <c r="E106">
        <v>35</v>
      </c>
      <c r="F106">
        <v>2094</v>
      </c>
      <c r="G106">
        <v>1.67</v>
      </c>
      <c r="H106" t="s">
        <v>116</v>
      </c>
      <c r="I106">
        <v>5</v>
      </c>
      <c r="J106" t="s">
        <v>66</v>
      </c>
      <c r="K106" s="33" t="str">
        <f>IF(ISNA(VLOOKUP(C106,'Provider-EHR crosswalk'!A:B,2,FALSE)),"No EHR Specified",VLOOKUP(C106,'Provider-EHR crosswalk'!A:B,2,FALSE))</f>
        <v>Azalea Health EHR</v>
      </c>
    </row>
    <row r="107" spans="1:11" x14ac:dyDescent="0.25">
      <c r="A107" t="s">
        <v>172</v>
      </c>
      <c r="B107">
        <v>19</v>
      </c>
      <c r="C107" t="s">
        <v>908</v>
      </c>
      <c r="D107" t="s">
        <v>173</v>
      </c>
      <c r="E107">
        <v>849</v>
      </c>
      <c r="F107">
        <v>2101</v>
      </c>
      <c r="G107">
        <v>40.409999999999997</v>
      </c>
      <c r="H107" t="s">
        <v>116</v>
      </c>
      <c r="I107">
        <v>5</v>
      </c>
      <c r="J107" t="s">
        <v>69</v>
      </c>
      <c r="K107" s="33" t="str">
        <f>IF(ISNA(VLOOKUP(C107,'Provider-EHR crosswalk'!A:B,2,FALSE)),"No EHR Specified",VLOOKUP(C107,'Provider-EHR crosswalk'!A:B,2,FALSE))</f>
        <v>Azalea Health EHR</v>
      </c>
    </row>
    <row r="108" spans="1:11" x14ac:dyDescent="0.25">
      <c r="A108" t="s">
        <v>174</v>
      </c>
      <c r="B108">
        <v>19</v>
      </c>
      <c r="C108" t="s">
        <v>908</v>
      </c>
      <c r="D108" t="s">
        <v>175</v>
      </c>
      <c r="E108">
        <v>530</v>
      </c>
      <c r="F108">
        <v>2101</v>
      </c>
      <c r="G108">
        <v>25.23</v>
      </c>
      <c r="H108" t="s">
        <v>116</v>
      </c>
      <c r="I108">
        <v>5</v>
      </c>
      <c r="J108" t="s">
        <v>69</v>
      </c>
      <c r="K108" s="33" t="str">
        <f>IF(ISNA(VLOOKUP(C108,'Provider-EHR crosswalk'!A:B,2,FALSE)),"No EHR Specified",VLOOKUP(C108,'Provider-EHR crosswalk'!A:B,2,FALSE))</f>
        <v>Azalea Health EHR</v>
      </c>
    </row>
    <row r="109" spans="1:11" x14ac:dyDescent="0.25">
      <c r="A109" t="s">
        <v>176</v>
      </c>
      <c r="B109">
        <v>19</v>
      </c>
      <c r="C109" t="s">
        <v>908</v>
      </c>
      <c r="D109" t="s">
        <v>177</v>
      </c>
      <c r="E109">
        <v>721</v>
      </c>
      <c r="F109">
        <v>2101</v>
      </c>
      <c r="G109">
        <v>34.32</v>
      </c>
      <c r="H109" t="s">
        <v>116</v>
      </c>
      <c r="I109">
        <v>5</v>
      </c>
      <c r="J109" t="s">
        <v>69</v>
      </c>
      <c r="K109" s="33" t="str">
        <f>IF(ISNA(VLOOKUP(C109,'Provider-EHR crosswalk'!A:B,2,FALSE)),"No EHR Specified",VLOOKUP(C109,'Provider-EHR crosswalk'!A:B,2,FALSE))</f>
        <v>Azalea Health EHR</v>
      </c>
    </row>
    <row r="110" spans="1:11" x14ac:dyDescent="0.25">
      <c r="A110" t="s">
        <v>63</v>
      </c>
      <c r="B110">
        <v>209</v>
      </c>
      <c r="C110" t="s">
        <v>971</v>
      </c>
      <c r="D110" t="s">
        <v>64</v>
      </c>
      <c r="E110">
        <v>1</v>
      </c>
      <c r="F110">
        <v>1</v>
      </c>
      <c r="G110">
        <v>100</v>
      </c>
      <c r="H110" t="s">
        <v>65</v>
      </c>
      <c r="I110">
        <v>99</v>
      </c>
      <c r="J110" t="s">
        <v>66</v>
      </c>
      <c r="K110" s="33" t="str">
        <f>IF(ISNA(VLOOKUP(C110,'Provider-EHR crosswalk'!A:B,2,FALSE)),"No EHR Specified",VLOOKUP(C110,'Provider-EHR crosswalk'!A:B,2,FALSE))</f>
        <v>Azalea Health EHR</v>
      </c>
    </row>
    <row r="111" spans="1:11" x14ac:dyDescent="0.25">
      <c r="A111" t="s">
        <v>67</v>
      </c>
      <c r="B111">
        <v>209</v>
      </c>
      <c r="C111" t="s">
        <v>971</v>
      </c>
      <c r="D111" t="s">
        <v>68</v>
      </c>
      <c r="E111">
        <v>0</v>
      </c>
      <c r="F111">
        <v>1</v>
      </c>
      <c r="G111">
        <v>0</v>
      </c>
      <c r="H111" t="s">
        <v>65</v>
      </c>
      <c r="I111">
        <v>75</v>
      </c>
      <c r="J111" t="s">
        <v>69</v>
      </c>
      <c r="K111" s="33" t="str">
        <f>IF(ISNA(VLOOKUP(C111,'Provider-EHR crosswalk'!A:B,2,FALSE)),"No EHR Specified",VLOOKUP(C111,'Provider-EHR crosswalk'!A:B,2,FALSE))</f>
        <v>Azalea Health EHR</v>
      </c>
    </row>
    <row r="112" spans="1:11" x14ac:dyDescent="0.25">
      <c r="A112" t="s">
        <v>70</v>
      </c>
      <c r="B112">
        <v>209</v>
      </c>
      <c r="C112" t="s">
        <v>971</v>
      </c>
      <c r="D112" t="s">
        <v>71</v>
      </c>
      <c r="E112">
        <v>1</v>
      </c>
      <c r="F112">
        <v>1</v>
      </c>
      <c r="G112">
        <v>100</v>
      </c>
      <c r="H112" t="s">
        <v>65</v>
      </c>
      <c r="I112">
        <v>99</v>
      </c>
      <c r="J112" t="s">
        <v>66</v>
      </c>
      <c r="K112" s="33" t="str">
        <f>IF(ISNA(VLOOKUP(C112,'Provider-EHR crosswalk'!A:B,2,FALSE)),"No EHR Specified",VLOOKUP(C112,'Provider-EHR crosswalk'!A:B,2,FALSE))</f>
        <v>Azalea Health EHR</v>
      </c>
    </row>
    <row r="113" spans="1:11" x14ac:dyDescent="0.25">
      <c r="A113" t="s">
        <v>72</v>
      </c>
      <c r="B113">
        <v>209</v>
      </c>
      <c r="C113" t="s">
        <v>971</v>
      </c>
      <c r="D113" t="s">
        <v>73</v>
      </c>
      <c r="E113">
        <v>1</v>
      </c>
      <c r="F113">
        <v>1</v>
      </c>
      <c r="G113">
        <v>100</v>
      </c>
      <c r="H113" t="s">
        <v>65</v>
      </c>
      <c r="I113">
        <v>99</v>
      </c>
      <c r="J113" t="s">
        <v>66</v>
      </c>
      <c r="K113" s="33" t="str">
        <f>IF(ISNA(VLOOKUP(C113,'Provider-EHR crosswalk'!A:B,2,FALSE)),"No EHR Specified",VLOOKUP(C113,'Provider-EHR crosswalk'!A:B,2,FALSE))</f>
        <v>Azalea Health EHR</v>
      </c>
    </row>
    <row r="114" spans="1:11" x14ac:dyDescent="0.25">
      <c r="A114" t="s">
        <v>74</v>
      </c>
      <c r="B114">
        <v>209</v>
      </c>
      <c r="C114" t="s">
        <v>971</v>
      </c>
      <c r="D114" t="s">
        <v>75</v>
      </c>
      <c r="E114">
        <v>1</v>
      </c>
      <c r="F114">
        <v>1</v>
      </c>
      <c r="G114">
        <v>100</v>
      </c>
      <c r="H114" t="s">
        <v>65</v>
      </c>
      <c r="I114">
        <v>99</v>
      </c>
      <c r="J114" t="s">
        <v>66</v>
      </c>
      <c r="K114" s="33" t="str">
        <f>IF(ISNA(VLOOKUP(C114,'Provider-EHR crosswalk'!A:B,2,FALSE)),"No EHR Specified",VLOOKUP(C114,'Provider-EHR crosswalk'!A:B,2,FALSE))</f>
        <v>Azalea Health EHR</v>
      </c>
    </row>
    <row r="115" spans="1:11" x14ac:dyDescent="0.25">
      <c r="A115" t="s">
        <v>76</v>
      </c>
      <c r="B115">
        <v>209</v>
      </c>
      <c r="C115" t="s">
        <v>971</v>
      </c>
      <c r="D115" t="s">
        <v>77</v>
      </c>
      <c r="E115">
        <v>1</v>
      </c>
      <c r="F115">
        <v>1</v>
      </c>
      <c r="G115">
        <v>100</v>
      </c>
      <c r="H115" t="s">
        <v>65</v>
      </c>
      <c r="I115">
        <v>85</v>
      </c>
      <c r="J115" t="s">
        <v>66</v>
      </c>
      <c r="K115" s="33" t="str">
        <f>IF(ISNA(VLOOKUP(C115,'Provider-EHR crosswalk'!A:B,2,FALSE)),"No EHR Specified",VLOOKUP(C115,'Provider-EHR crosswalk'!A:B,2,FALSE))</f>
        <v>Azalea Health EHR</v>
      </c>
    </row>
    <row r="116" spans="1:11" x14ac:dyDescent="0.25">
      <c r="A116" t="s">
        <v>78</v>
      </c>
      <c r="B116">
        <v>209</v>
      </c>
      <c r="C116" t="s">
        <v>971</v>
      </c>
      <c r="D116" t="s">
        <v>79</v>
      </c>
      <c r="E116">
        <v>1</v>
      </c>
      <c r="F116">
        <v>1</v>
      </c>
      <c r="G116">
        <v>100</v>
      </c>
      <c r="H116" t="s">
        <v>65</v>
      </c>
      <c r="I116">
        <v>85</v>
      </c>
      <c r="J116" t="s">
        <v>66</v>
      </c>
      <c r="K116" s="33" t="str">
        <f>IF(ISNA(VLOOKUP(C116,'Provider-EHR crosswalk'!A:B,2,FALSE)),"No EHR Specified",VLOOKUP(C116,'Provider-EHR crosswalk'!A:B,2,FALSE))</f>
        <v>Azalea Health EHR</v>
      </c>
    </row>
    <row r="117" spans="1:11" x14ac:dyDescent="0.25">
      <c r="A117" t="s">
        <v>80</v>
      </c>
      <c r="B117">
        <v>209</v>
      </c>
      <c r="C117" t="s">
        <v>971</v>
      </c>
      <c r="D117" t="s">
        <v>81</v>
      </c>
      <c r="E117">
        <v>1</v>
      </c>
      <c r="F117">
        <v>1</v>
      </c>
      <c r="G117">
        <v>100</v>
      </c>
      <c r="H117" t="s">
        <v>65</v>
      </c>
      <c r="I117">
        <v>85</v>
      </c>
      <c r="J117" t="s">
        <v>66</v>
      </c>
      <c r="K117" s="33" t="str">
        <f>IF(ISNA(VLOOKUP(C117,'Provider-EHR crosswalk'!A:B,2,FALSE)),"No EHR Specified",VLOOKUP(C117,'Provider-EHR crosswalk'!A:B,2,FALSE))</f>
        <v>Azalea Health EHR</v>
      </c>
    </row>
    <row r="118" spans="1:11" x14ac:dyDescent="0.25">
      <c r="A118" t="s">
        <v>82</v>
      </c>
      <c r="B118">
        <v>209</v>
      </c>
      <c r="C118" t="s">
        <v>971</v>
      </c>
      <c r="D118" t="s">
        <v>83</v>
      </c>
      <c r="E118">
        <v>1</v>
      </c>
      <c r="F118">
        <v>1</v>
      </c>
      <c r="G118">
        <v>100</v>
      </c>
      <c r="H118" t="s">
        <v>65</v>
      </c>
      <c r="I118">
        <v>85</v>
      </c>
      <c r="J118" t="s">
        <v>66</v>
      </c>
      <c r="K118" s="33" t="str">
        <f>IF(ISNA(VLOOKUP(C118,'Provider-EHR crosswalk'!A:B,2,FALSE)),"No EHR Specified",VLOOKUP(C118,'Provider-EHR crosswalk'!A:B,2,FALSE))</f>
        <v>Azalea Health EHR</v>
      </c>
    </row>
    <row r="119" spans="1:11" x14ac:dyDescent="0.25">
      <c r="A119" t="s">
        <v>84</v>
      </c>
      <c r="B119">
        <v>209</v>
      </c>
      <c r="C119" t="s">
        <v>971</v>
      </c>
      <c r="D119" t="s">
        <v>85</v>
      </c>
      <c r="E119">
        <v>1</v>
      </c>
      <c r="F119">
        <v>1</v>
      </c>
      <c r="G119">
        <v>100</v>
      </c>
      <c r="H119" t="s">
        <v>65</v>
      </c>
      <c r="I119">
        <v>85</v>
      </c>
      <c r="J119" t="s">
        <v>66</v>
      </c>
      <c r="K119" s="33" t="str">
        <f>IF(ISNA(VLOOKUP(C119,'Provider-EHR crosswalk'!A:B,2,FALSE)),"No EHR Specified",VLOOKUP(C119,'Provider-EHR crosswalk'!A:B,2,FALSE))</f>
        <v>Azalea Health EHR</v>
      </c>
    </row>
    <row r="120" spans="1:11" x14ac:dyDescent="0.25">
      <c r="A120" t="s">
        <v>86</v>
      </c>
      <c r="B120">
        <v>209</v>
      </c>
      <c r="C120" t="s">
        <v>971</v>
      </c>
      <c r="D120" t="s">
        <v>87</v>
      </c>
      <c r="E120">
        <v>1</v>
      </c>
      <c r="F120">
        <v>1</v>
      </c>
      <c r="G120">
        <v>100</v>
      </c>
      <c r="H120" t="s">
        <v>65</v>
      </c>
      <c r="I120">
        <v>95</v>
      </c>
      <c r="J120" t="s">
        <v>66</v>
      </c>
      <c r="K120" s="33" t="str">
        <f>IF(ISNA(VLOOKUP(C120,'Provider-EHR crosswalk'!A:B,2,FALSE)),"No EHR Specified",VLOOKUP(C120,'Provider-EHR crosswalk'!A:B,2,FALSE))</f>
        <v>Azalea Health EHR</v>
      </c>
    </row>
    <row r="121" spans="1:11" x14ac:dyDescent="0.25">
      <c r="A121" t="s">
        <v>88</v>
      </c>
      <c r="B121">
        <v>209</v>
      </c>
      <c r="C121" t="s">
        <v>971</v>
      </c>
      <c r="D121" t="s">
        <v>89</v>
      </c>
      <c r="E121">
        <v>1</v>
      </c>
      <c r="F121">
        <v>1</v>
      </c>
      <c r="G121">
        <v>100</v>
      </c>
      <c r="H121" t="s">
        <v>65</v>
      </c>
      <c r="I121">
        <v>95</v>
      </c>
      <c r="J121" t="s">
        <v>66</v>
      </c>
      <c r="K121" s="33" t="str">
        <f>IF(ISNA(VLOOKUP(C121,'Provider-EHR crosswalk'!A:B,2,FALSE)),"No EHR Specified",VLOOKUP(C121,'Provider-EHR crosswalk'!A:B,2,FALSE))</f>
        <v>Azalea Health EHR</v>
      </c>
    </row>
    <row r="122" spans="1:11" x14ac:dyDescent="0.25">
      <c r="A122" t="s">
        <v>90</v>
      </c>
      <c r="B122">
        <v>209</v>
      </c>
      <c r="C122" t="s">
        <v>971</v>
      </c>
      <c r="D122" t="s">
        <v>91</v>
      </c>
      <c r="E122">
        <v>0</v>
      </c>
      <c r="F122">
        <v>1</v>
      </c>
      <c r="G122">
        <v>0</v>
      </c>
      <c r="H122" t="s">
        <v>65</v>
      </c>
      <c r="I122">
        <v>90</v>
      </c>
      <c r="J122" t="s">
        <v>69</v>
      </c>
      <c r="K122" s="33" t="str">
        <f>IF(ISNA(VLOOKUP(C122,'Provider-EHR crosswalk'!A:B,2,FALSE)),"No EHR Specified",VLOOKUP(C122,'Provider-EHR crosswalk'!A:B,2,FALSE))</f>
        <v>Azalea Health EHR</v>
      </c>
    </row>
    <row r="123" spans="1:11" x14ac:dyDescent="0.25">
      <c r="A123" t="s">
        <v>92</v>
      </c>
      <c r="B123">
        <v>209</v>
      </c>
      <c r="C123" t="s">
        <v>971</v>
      </c>
      <c r="D123" t="s">
        <v>93</v>
      </c>
      <c r="E123">
        <v>0</v>
      </c>
      <c r="F123">
        <v>1</v>
      </c>
      <c r="G123">
        <v>0</v>
      </c>
      <c r="H123" t="s">
        <v>65</v>
      </c>
      <c r="I123">
        <v>90</v>
      </c>
      <c r="J123" t="s">
        <v>69</v>
      </c>
      <c r="K123" s="33" t="str">
        <f>IF(ISNA(VLOOKUP(C123,'Provider-EHR crosswalk'!A:B,2,FALSE)),"No EHR Specified",VLOOKUP(C123,'Provider-EHR crosswalk'!A:B,2,FALSE))</f>
        <v>Azalea Health EHR</v>
      </c>
    </row>
    <row r="124" spans="1:11" x14ac:dyDescent="0.25">
      <c r="A124" t="s">
        <v>94</v>
      </c>
      <c r="B124">
        <v>209</v>
      </c>
      <c r="C124" t="s">
        <v>971</v>
      </c>
      <c r="D124" t="s">
        <v>95</v>
      </c>
      <c r="E124">
        <v>0</v>
      </c>
      <c r="F124">
        <v>1</v>
      </c>
      <c r="G124">
        <v>0</v>
      </c>
      <c r="H124" t="s">
        <v>65</v>
      </c>
      <c r="I124">
        <v>90</v>
      </c>
      <c r="J124" t="s">
        <v>69</v>
      </c>
      <c r="K124" s="33" t="str">
        <f>IF(ISNA(VLOOKUP(C124,'Provider-EHR crosswalk'!A:B,2,FALSE)),"No EHR Specified",VLOOKUP(C124,'Provider-EHR crosswalk'!A:B,2,FALSE))</f>
        <v>Azalea Health EHR</v>
      </c>
    </row>
    <row r="125" spans="1:11" x14ac:dyDescent="0.25">
      <c r="A125" t="s">
        <v>96</v>
      </c>
      <c r="B125">
        <v>209</v>
      </c>
      <c r="C125" t="s">
        <v>971</v>
      </c>
      <c r="D125" t="s">
        <v>97</v>
      </c>
      <c r="E125">
        <v>1</v>
      </c>
      <c r="F125">
        <v>1</v>
      </c>
      <c r="G125">
        <v>100</v>
      </c>
      <c r="H125" t="s">
        <v>65</v>
      </c>
      <c r="I125">
        <v>90</v>
      </c>
      <c r="J125" t="s">
        <v>66</v>
      </c>
      <c r="K125" s="33" t="str">
        <f>IF(ISNA(VLOOKUP(C125,'Provider-EHR crosswalk'!A:B,2,FALSE)),"No EHR Specified",VLOOKUP(C125,'Provider-EHR crosswalk'!A:B,2,FALSE))</f>
        <v>Azalea Health EHR</v>
      </c>
    </row>
    <row r="126" spans="1:11" x14ac:dyDescent="0.25">
      <c r="A126" t="s">
        <v>98</v>
      </c>
      <c r="B126">
        <v>209</v>
      </c>
      <c r="C126" t="s">
        <v>971</v>
      </c>
      <c r="D126" t="s">
        <v>99</v>
      </c>
      <c r="E126">
        <v>1</v>
      </c>
      <c r="F126">
        <v>1</v>
      </c>
      <c r="G126">
        <v>100</v>
      </c>
      <c r="H126" t="s">
        <v>65</v>
      </c>
      <c r="I126">
        <v>90</v>
      </c>
      <c r="J126" t="s">
        <v>66</v>
      </c>
      <c r="K126" s="33" t="str">
        <f>IF(ISNA(VLOOKUP(C126,'Provider-EHR crosswalk'!A:B,2,FALSE)),"No EHR Specified",VLOOKUP(C126,'Provider-EHR crosswalk'!A:B,2,FALSE))</f>
        <v>Azalea Health EHR</v>
      </c>
    </row>
    <row r="127" spans="1:11" x14ac:dyDescent="0.25">
      <c r="A127" t="s">
        <v>100</v>
      </c>
      <c r="B127">
        <v>209</v>
      </c>
      <c r="C127" t="s">
        <v>971</v>
      </c>
      <c r="D127" t="s">
        <v>101</v>
      </c>
      <c r="E127">
        <v>1</v>
      </c>
      <c r="F127">
        <v>1</v>
      </c>
      <c r="G127">
        <v>100</v>
      </c>
      <c r="H127" t="s">
        <v>65</v>
      </c>
      <c r="I127">
        <v>99</v>
      </c>
      <c r="J127" t="s">
        <v>66</v>
      </c>
      <c r="K127" s="33" t="str">
        <f>IF(ISNA(VLOOKUP(C127,'Provider-EHR crosswalk'!A:B,2,FALSE)),"No EHR Specified",VLOOKUP(C127,'Provider-EHR crosswalk'!A:B,2,FALSE))</f>
        <v>Azalea Health EHR</v>
      </c>
    </row>
    <row r="128" spans="1:11" x14ac:dyDescent="0.25">
      <c r="A128" t="s">
        <v>102</v>
      </c>
      <c r="B128">
        <v>209</v>
      </c>
      <c r="C128" t="s">
        <v>971</v>
      </c>
      <c r="D128" t="s">
        <v>103</v>
      </c>
      <c r="E128">
        <v>1</v>
      </c>
      <c r="F128">
        <v>1</v>
      </c>
      <c r="G128">
        <v>100</v>
      </c>
      <c r="H128" t="s">
        <v>65</v>
      </c>
      <c r="I128">
        <v>99</v>
      </c>
      <c r="J128" t="s">
        <v>66</v>
      </c>
      <c r="K128" s="33" t="str">
        <f>IF(ISNA(VLOOKUP(C128,'Provider-EHR crosswalk'!A:B,2,FALSE)),"No EHR Specified",VLOOKUP(C128,'Provider-EHR crosswalk'!A:B,2,FALSE))</f>
        <v>Azalea Health EHR</v>
      </c>
    </row>
    <row r="129" spans="1:11" x14ac:dyDescent="0.25">
      <c r="A129" t="s">
        <v>104</v>
      </c>
      <c r="B129">
        <v>209</v>
      </c>
      <c r="C129" t="s">
        <v>971</v>
      </c>
      <c r="D129" t="s">
        <v>105</v>
      </c>
      <c r="E129">
        <v>1</v>
      </c>
      <c r="F129">
        <v>1</v>
      </c>
      <c r="G129">
        <v>100</v>
      </c>
      <c r="H129" t="s">
        <v>65</v>
      </c>
      <c r="I129">
        <v>99</v>
      </c>
      <c r="J129" t="s">
        <v>66</v>
      </c>
      <c r="K129" s="33" t="str">
        <f>IF(ISNA(VLOOKUP(C129,'Provider-EHR crosswalk'!A:B,2,FALSE)),"No EHR Specified",VLOOKUP(C129,'Provider-EHR crosswalk'!A:B,2,FALSE))</f>
        <v>Azalea Health EHR</v>
      </c>
    </row>
    <row r="130" spans="1:11" x14ac:dyDescent="0.25">
      <c r="A130" t="s">
        <v>106</v>
      </c>
      <c r="B130">
        <v>209</v>
      </c>
      <c r="C130" t="s">
        <v>971</v>
      </c>
      <c r="D130" t="s">
        <v>107</v>
      </c>
      <c r="E130">
        <v>1</v>
      </c>
      <c r="F130">
        <v>1</v>
      </c>
      <c r="G130">
        <v>100</v>
      </c>
      <c r="H130" t="s">
        <v>65</v>
      </c>
      <c r="I130">
        <v>99</v>
      </c>
      <c r="J130" t="s">
        <v>66</v>
      </c>
      <c r="K130" s="33" t="str">
        <f>IF(ISNA(VLOOKUP(C130,'Provider-EHR crosswalk'!A:B,2,FALSE)),"No EHR Specified",VLOOKUP(C130,'Provider-EHR crosswalk'!A:B,2,FALSE))</f>
        <v>Azalea Health EHR</v>
      </c>
    </row>
    <row r="131" spans="1:11" x14ac:dyDescent="0.25">
      <c r="A131" t="s">
        <v>108</v>
      </c>
      <c r="B131">
        <v>209</v>
      </c>
      <c r="C131" t="s">
        <v>971</v>
      </c>
      <c r="D131" t="s">
        <v>109</v>
      </c>
      <c r="E131">
        <v>1</v>
      </c>
      <c r="F131">
        <v>1</v>
      </c>
      <c r="G131">
        <v>100</v>
      </c>
      <c r="H131" t="s">
        <v>65</v>
      </c>
      <c r="I131">
        <v>99</v>
      </c>
      <c r="J131" t="s">
        <v>66</v>
      </c>
      <c r="K131" s="33" t="str">
        <f>IF(ISNA(VLOOKUP(C131,'Provider-EHR crosswalk'!A:B,2,FALSE)),"No EHR Specified",VLOOKUP(C131,'Provider-EHR crosswalk'!A:B,2,FALSE))</f>
        <v>Azalea Health EHR</v>
      </c>
    </row>
    <row r="132" spans="1:11" x14ac:dyDescent="0.25">
      <c r="A132" t="s">
        <v>110</v>
      </c>
      <c r="B132">
        <v>209</v>
      </c>
      <c r="C132" t="s">
        <v>971</v>
      </c>
      <c r="D132" t="s">
        <v>111</v>
      </c>
      <c r="E132">
        <v>1</v>
      </c>
      <c r="F132">
        <v>1</v>
      </c>
      <c r="G132">
        <v>100</v>
      </c>
      <c r="H132" t="s">
        <v>65</v>
      </c>
      <c r="I132">
        <v>99</v>
      </c>
      <c r="J132" t="s">
        <v>66</v>
      </c>
      <c r="K132" s="33" t="str">
        <f>IF(ISNA(VLOOKUP(C132,'Provider-EHR crosswalk'!A:B,2,FALSE)),"No EHR Specified",VLOOKUP(C132,'Provider-EHR crosswalk'!A:B,2,FALSE))</f>
        <v>Azalea Health EHR</v>
      </c>
    </row>
    <row r="133" spans="1:11" x14ac:dyDescent="0.25">
      <c r="A133" t="s">
        <v>112</v>
      </c>
      <c r="B133">
        <v>209</v>
      </c>
      <c r="C133" t="s">
        <v>971</v>
      </c>
      <c r="D133" t="s">
        <v>113</v>
      </c>
      <c r="E133">
        <v>1</v>
      </c>
      <c r="F133">
        <v>1</v>
      </c>
      <c r="G133">
        <v>100</v>
      </c>
      <c r="H133" t="s">
        <v>65</v>
      </c>
      <c r="I133">
        <v>99</v>
      </c>
      <c r="J133" t="s">
        <v>66</v>
      </c>
      <c r="K133" s="33" t="str">
        <f>IF(ISNA(VLOOKUP(C133,'Provider-EHR crosswalk'!A:B,2,FALSE)),"No EHR Specified",VLOOKUP(C133,'Provider-EHR crosswalk'!A:B,2,FALSE))</f>
        <v>Azalea Health EHR</v>
      </c>
    </row>
    <row r="134" spans="1:11" x14ac:dyDescent="0.25">
      <c r="A134" t="s">
        <v>114</v>
      </c>
      <c r="B134">
        <v>209</v>
      </c>
      <c r="C134" t="s">
        <v>971</v>
      </c>
      <c r="D134" t="s">
        <v>115</v>
      </c>
      <c r="E134">
        <v>0</v>
      </c>
      <c r="F134">
        <v>1</v>
      </c>
      <c r="G134">
        <v>0</v>
      </c>
      <c r="H134" t="s">
        <v>116</v>
      </c>
      <c r="I134">
        <v>4</v>
      </c>
      <c r="J134" t="s">
        <v>66</v>
      </c>
      <c r="K134" s="33" t="str">
        <f>IF(ISNA(VLOOKUP(C134,'Provider-EHR crosswalk'!A:B,2,FALSE)),"No EHR Specified",VLOOKUP(C134,'Provider-EHR crosswalk'!A:B,2,FALSE))</f>
        <v>Azalea Health EHR</v>
      </c>
    </row>
    <row r="135" spans="1:11" x14ac:dyDescent="0.25">
      <c r="A135" t="s">
        <v>117</v>
      </c>
      <c r="B135">
        <v>209</v>
      </c>
      <c r="C135" t="s">
        <v>971</v>
      </c>
      <c r="D135" t="s">
        <v>118</v>
      </c>
      <c r="E135">
        <v>0</v>
      </c>
      <c r="F135">
        <v>1</v>
      </c>
      <c r="G135">
        <v>0</v>
      </c>
      <c r="H135" t="s">
        <v>116</v>
      </c>
      <c r="I135">
        <v>4</v>
      </c>
      <c r="J135" t="s">
        <v>66</v>
      </c>
      <c r="K135" s="33" t="str">
        <f>IF(ISNA(VLOOKUP(C135,'Provider-EHR crosswalk'!A:B,2,FALSE)),"No EHR Specified",VLOOKUP(C135,'Provider-EHR crosswalk'!A:B,2,FALSE))</f>
        <v>Azalea Health EHR</v>
      </c>
    </row>
    <row r="136" spans="1:11" x14ac:dyDescent="0.25">
      <c r="A136" t="s">
        <v>119</v>
      </c>
      <c r="B136">
        <v>209</v>
      </c>
      <c r="C136" t="s">
        <v>971</v>
      </c>
      <c r="D136" t="s">
        <v>120</v>
      </c>
      <c r="E136">
        <v>0</v>
      </c>
      <c r="F136">
        <v>1</v>
      </c>
      <c r="G136">
        <v>0</v>
      </c>
      <c r="H136" t="s">
        <v>116</v>
      </c>
      <c r="I136">
        <v>4</v>
      </c>
      <c r="J136" t="s">
        <v>66</v>
      </c>
      <c r="K136" s="33" t="str">
        <f>IF(ISNA(VLOOKUP(C136,'Provider-EHR crosswalk'!A:B,2,FALSE)),"No EHR Specified",VLOOKUP(C136,'Provider-EHR crosswalk'!A:B,2,FALSE))</f>
        <v>Azalea Health EHR</v>
      </c>
    </row>
    <row r="137" spans="1:11" x14ac:dyDescent="0.25">
      <c r="A137" t="s">
        <v>121</v>
      </c>
      <c r="B137">
        <v>209</v>
      </c>
      <c r="C137" t="s">
        <v>971</v>
      </c>
      <c r="D137" t="s">
        <v>122</v>
      </c>
      <c r="E137">
        <v>0</v>
      </c>
      <c r="F137">
        <v>1</v>
      </c>
      <c r="G137">
        <v>0</v>
      </c>
      <c r="H137" t="s">
        <v>116</v>
      </c>
      <c r="I137">
        <v>1</v>
      </c>
      <c r="J137" t="s">
        <v>66</v>
      </c>
      <c r="K137" s="33" t="str">
        <f>IF(ISNA(VLOOKUP(C137,'Provider-EHR crosswalk'!A:B,2,FALSE)),"No EHR Specified",VLOOKUP(C137,'Provider-EHR crosswalk'!A:B,2,FALSE))</f>
        <v>Azalea Health EHR</v>
      </c>
    </row>
    <row r="138" spans="1:11" x14ac:dyDescent="0.25">
      <c r="A138" t="s">
        <v>123</v>
      </c>
      <c r="B138">
        <v>209</v>
      </c>
      <c r="C138" t="s">
        <v>971</v>
      </c>
      <c r="D138" t="s">
        <v>124</v>
      </c>
      <c r="E138">
        <v>0</v>
      </c>
      <c r="F138">
        <v>1</v>
      </c>
      <c r="G138">
        <v>0</v>
      </c>
      <c r="H138" t="s">
        <v>116</v>
      </c>
      <c r="I138">
        <v>1</v>
      </c>
      <c r="J138" t="s">
        <v>66</v>
      </c>
      <c r="K138" s="33" t="str">
        <f>IF(ISNA(VLOOKUP(C138,'Provider-EHR crosswalk'!A:B,2,FALSE)),"No EHR Specified",VLOOKUP(C138,'Provider-EHR crosswalk'!A:B,2,FALSE))</f>
        <v>Azalea Health EHR</v>
      </c>
    </row>
    <row r="139" spans="1:11" x14ac:dyDescent="0.25">
      <c r="A139" t="s">
        <v>125</v>
      </c>
      <c r="B139">
        <v>209</v>
      </c>
      <c r="C139" t="s">
        <v>971</v>
      </c>
      <c r="D139" t="s">
        <v>126</v>
      </c>
      <c r="E139">
        <v>0</v>
      </c>
      <c r="F139">
        <v>1</v>
      </c>
      <c r="G139">
        <v>0</v>
      </c>
      <c r="H139" t="s">
        <v>116</v>
      </c>
      <c r="I139">
        <v>1</v>
      </c>
      <c r="J139" t="s">
        <v>66</v>
      </c>
      <c r="K139" s="33" t="str">
        <f>IF(ISNA(VLOOKUP(C139,'Provider-EHR crosswalk'!A:B,2,FALSE)),"No EHR Specified",VLOOKUP(C139,'Provider-EHR crosswalk'!A:B,2,FALSE))</f>
        <v>Azalea Health EHR</v>
      </c>
    </row>
    <row r="140" spans="1:11" x14ac:dyDescent="0.25">
      <c r="A140" t="s">
        <v>127</v>
      </c>
      <c r="B140">
        <v>209</v>
      </c>
      <c r="C140" t="s">
        <v>971</v>
      </c>
      <c r="D140" t="s">
        <v>128</v>
      </c>
      <c r="E140">
        <v>0</v>
      </c>
      <c r="F140">
        <v>1</v>
      </c>
      <c r="G140">
        <v>0</v>
      </c>
      <c r="H140" t="s">
        <v>116</v>
      </c>
      <c r="I140">
        <v>4</v>
      </c>
      <c r="J140" t="s">
        <v>66</v>
      </c>
      <c r="K140" s="33" t="str">
        <f>IF(ISNA(VLOOKUP(C140,'Provider-EHR crosswalk'!A:B,2,FALSE)),"No EHR Specified",VLOOKUP(C140,'Provider-EHR crosswalk'!A:B,2,FALSE))</f>
        <v>Azalea Health EHR</v>
      </c>
    </row>
    <row r="141" spans="1:11" x14ac:dyDescent="0.25">
      <c r="A141" t="s">
        <v>129</v>
      </c>
      <c r="B141">
        <v>209</v>
      </c>
      <c r="C141" t="s">
        <v>971</v>
      </c>
      <c r="D141" t="s">
        <v>130</v>
      </c>
      <c r="E141">
        <v>0</v>
      </c>
      <c r="F141">
        <v>1</v>
      </c>
      <c r="G141">
        <v>0</v>
      </c>
      <c r="H141" t="s">
        <v>116</v>
      </c>
      <c r="I141">
        <v>4</v>
      </c>
      <c r="J141" t="s">
        <v>66</v>
      </c>
      <c r="K141" s="33" t="str">
        <f>IF(ISNA(VLOOKUP(C141,'Provider-EHR crosswalk'!A:B,2,FALSE)),"No EHR Specified",VLOOKUP(C141,'Provider-EHR crosswalk'!A:B,2,FALSE))</f>
        <v>Azalea Health EHR</v>
      </c>
    </row>
    <row r="142" spans="1:11" x14ac:dyDescent="0.25">
      <c r="A142" t="s">
        <v>131</v>
      </c>
      <c r="B142">
        <v>209</v>
      </c>
      <c r="C142" t="s">
        <v>971</v>
      </c>
      <c r="D142" t="s">
        <v>132</v>
      </c>
      <c r="E142">
        <v>0</v>
      </c>
      <c r="F142">
        <v>1</v>
      </c>
      <c r="G142">
        <v>0</v>
      </c>
      <c r="H142" t="s">
        <v>116</v>
      </c>
      <c r="I142">
        <v>4</v>
      </c>
      <c r="J142" t="s">
        <v>66</v>
      </c>
      <c r="K142" s="33" t="str">
        <f>IF(ISNA(VLOOKUP(C142,'Provider-EHR crosswalk'!A:B,2,FALSE)),"No EHR Specified",VLOOKUP(C142,'Provider-EHR crosswalk'!A:B,2,FALSE))</f>
        <v>Azalea Health EHR</v>
      </c>
    </row>
    <row r="143" spans="1:11" x14ac:dyDescent="0.25">
      <c r="A143" t="s">
        <v>133</v>
      </c>
      <c r="B143">
        <v>209</v>
      </c>
      <c r="C143" t="s">
        <v>971</v>
      </c>
      <c r="D143" t="s">
        <v>134</v>
      </c>
      <c r="E143">
        <v>0</v>
      </c>
      <c r="F143">
        <v>1</v>
      </c>
      <c r="G143">
        <v>0</v>
      </c>
      <c r="H143" t="s">
        <v>116</v>
      </c>
      <c r="I143">
        <v>1</v>
      </c>
      <c r="J143" t="s">
        <v>66</v>
      </c>
      <c r="K143" s="33" t="str">
        <f>IF(ISNA(VLOOKUP(C143,'Provider-EHR crosswalk'!A:B,2,FALSE)),"No EHR Specified",VLOOKUP(C143,'Provider-EHR crosswalk'!A:B,2,FALSE))</f>
        <v>Azalea Health EHR</v>
      </c>
    </row>
    <row r="144" spans="1:11" x14ac:dyDescent="0.25">
      <c r="A144" t="s">
        <v>135</v>
      </c>
      <c r="B144">
        <v>209</v>
      </c>
      <c r="C144" t="s">
        <v>971</v>
      </c>
      <c r="D144" t="s">
        <v>136</v>
      </c>
      <c r="E144">
        <v>0</v>
      </c>
      <c r="F144">
        <v>1</v>
      </c>
      <c r="G144">
        <v>0</v>
      </c>
      <c r="H144" t="s">
        <v>116</v>
      </c>
      <c r="I144">
        <v>1</v>
      </c>
      <c r="J144" t="s">
        <v>66</v>
      </c>
      <c r="K144" s="33" t="str">
        <f>IF(ISNA(VLOOKUP(C144,'Provider-EHR crosswalk'!A:B,2,FALSE)),"No EHR Specified",VLOOKUP(C144,'Provider-EHR crosswalk'!A:B,2,FALSE))</f>
        <v>Azalea Health EHR</v>
      </c>
    </row>
    <row r="145" spans="1:11" x14ac:dyDescent="0.25">
      <c r="A145" t="s">
        <v>137</v>
      </c>
      <c r="B145">
        <v>209</v>
      </c>
      <c r="C145" t="s">
        <v>971</v>
      </c>
      <c r="D145" t="s">
        <v>138</v>
      </c>
      <c r="E145">
        <v>0</v>
      </c>
      <c r="F145">
        <v>1</v>
      </c>
      <c r="G145">
        <v>0</v>
      </c>
      <c r="H145" t="s">
        <v>116</v>
      </c>
      <c r="I145">
        <v>1</v>
      </c>
      <c r="J145" t="s">
        <v>66</v>
      </c>
      <c r="K145" s="33" t="str">
        <f>IF(ISNA(VLOOKUP(C145,'Provider-EHR crosswalk'!A:B,2,FALSE)),"No EHR Specified",VLOOKUP(C145,'Provider-EHR crosswalk'!A:B,2,FALSE))</f>
        <v>Azalea Health EHR</v>
      </c>
    </row>
    <row r="146" spans="1:11" x14ac:dyDescent="0.25">
      <c r="A146" t="s">
        <v>139</v>
      </c>
      <c r="B146">
        <v>209</v>
      </c>
      <c r="C146" t="s">
        <v>971</v>
      </c>
      <c r="D146" t="s">
        <v>140</v>
      </c>
      <c r="E146">
        <v>0</v>
      </c>
      <c r="F146">
        <v>1</v>
      </c>
      <c r="G146">
        <v>0</v>
      </c>
      <c r="H146" t="s">
        <v>116</v>
      </c>
      <c r="I146">
        <v>1</v>
      </c>
      <c r="J146" t="s">
        <v>66</v>
      </c>
      <c r="K146" s="33" t="str">
        <f>IF(ISNA(VLOOKUP(C146,'Provider-EHR crosswalk'!A:B,2,FALSE)),"No EHR Specified",VLOOKUP(C146,'Provider-EHR crosswalk'!A:B,2,FALSE))</f>
        <v>Azalea Health EHR</v>
      </c>
    </row>
    <row r="147" spans="1:11" x14ac:dyDescent="0.25">
      <c r="A147" t="s">
        <v>141</v>
      </c>
      <c r="B147">
        <v>209</v>
      </c>
      <c r="C147" t="s">
        <v>971</v>
      </c>
      <c r="D147" t="s">
        <v>142</v>
      </c>
      <c r="E147">
        <v>0</v>
      </c>
      <c r="F147">
        <v>1</v>
      </c>
      <c r="G147">
        <v>0</v>
      </c>
      <c r="H147" t="s">
        <v>116</v>
      </c>
      <c r="I147">
        <v>1</v>
      </c>
      <c r="J147" t="s">
        <v>66</v>
      </c>
      <c r="K147" s="33" t="str">
        <f>IF(ISNA(VLOOKUP(C147,'Provider-EHR crosswalk'!A:B,2,FALSE)),"No EHR Specified",VLOOKUP(C147,'Provider-EHR crosswalk'!A:B,2,FALSE))</f>
        <v>Azalea Health EHR</v>
      </c>
    </row>
    <row r="148" spans="1:11" x14ac:dyDescent="0.25">
      <c r="A148" t="s">
        <v>143</v>
      </c>
      <c r="B148">
        <v>209</v>
      </c>
      <c r="C148" t="s">
        <v>971</v>
      </c>
      <c r="D148" t="s">
        <v>144</v>
      </c>
      <c r="E148">
        <v>0</v>
      </c>
      <c r="F148">
        <v>1</v>
      </c>
      <c r="G148">
        <v>0</v>
      </c>
      <c r="H148" t="s">
        <v>116</v>
      </c>
      <c r="I148">
        <v>1</v>
      </c>
      <c r="J148" t="s">
        <v>66</v>
      </c>
      <c r="K148" s="33" t="str">
        <f>IF(ISNA(VLOOKUP(C148,'Provider-EHR crosswalk'!A:B,2,FALSE)),"No EHR Specified",VLOOKUP(C148,'Provider-EHR crosswalk'!A:B,2,FALSE))</f>
        <v>Azalea Health EHR</v>
      </c>
    </row>
    <row r="149" spans="1:11" x14ac:dyDescent="0.25">
      <c r="A149" t="s">
        <v>145</v>
      </c>
      <c r="B149">
        <v>209</v>
      </c>
      <c r="C149" t="s">
        <v>971</v>
      </c>
      <c r="D149" t="s">
        <v>146</v>
      </c>
      <c r="E149">
        <v>0</v>
      </c>
      <c r="F149">
        <v>1</v>
      </c>
      <c r="G149">
        <v>0</v>
      </c>
      <c r="H149" t="s">
        <v>116</v>
      </c>
      <c r="I149">
        <v>1</v>
      </c>
      <c r="J149" t="s">
        <v>66</v>
      </c>
      <c r="K149" s="33" t="str">
        <f>IF(ISNA(VLOOKUP(C149,'Provider-EHR crosswalk'!A:B,2,FALSE)),"No EHR Specified",VLOOKUP(C149,'Provider-EHR crosswalk'!A:B,2,FALSE))</f>
        <v>Azalea Health EHR</v>
      </c>
    </row>
    <row r="150" spans="1:11" x14ac:dyDescent="0.25">
      <c r="A150" t="s">
        <v>147</v>
      </c>
      <c r="B150">
        <v>209</v>
      </c>
      <c r="C150" t="s">
        <v>971</v>
      </c>
      <c r="D150" t="s">
        <v>148</v>
      </c>
      <c r="E150">
        <v>0</v>
      </c>
      <c r="F150">
        <v>1</v>
      </c>
      <c r="G150">
        <v>0</v>
      </c>
      <c r="H150" t="s">
        <v>116</v>
      </c>
      <c r="I150">
        <v>1</v>
      </c>
      <c r="J150" t="s">
        <v>66</v>
      </c>
      <c r="K150" s="33" t="str">
        <f>IF(ISNA(VLOOKUP(C150,'Provider-EHR crosswalk'!A:B,2,FALSE)),"No EHR Specified",VLOOKUP(C150,'Provider-EHR crosswalk'!A:B,2,FALSE))</f>
        <v>Azalea Health EHR</v>
      </c>
    </row>
    <row r="151" spans="1:11" x14ac:dyDescent="0.25">
      <c r="A151" t="s">
        <v>149</v>
      </c>
      <c r="B151">
        <v>209</v>
      </c>
      <c r="C151" t="s">
        <v>971</v>
      </c>
      <c r="D151" t="s">
        <v>150</v>
      </c>
      <c r="E151">
        <v>0</v>
      </c>
      <c r="F151">
        <v>1</v>
      </c>
      <c r="G151">
        <v>0</v>
      </c>
      <c r="H151" t="s">
        <v>116</v>
      </c>
      <c r="I151">
        <v>1</v>
      </c>
      <c r="J151" t="s">
        <v>66</v>
      </c>
      <c r="K151" s="33" t="str">
        <f>IF(ISNA(VLOOKUP(C151,'Provider-EHR crosswalk'!A:B,2,FALSE)),"No EHR Specified",VLOOKUP(C151,'Provider-EHR crosswalk'!A:B,2,FALSE))</f>
        <v>Azalea Health EHR</v>
      </c>
    </row>
    <row r="152" spans="1:11" x14ac:dyDescent="0.25">
      <c r="A152" t="s">
        <v>151</v>
      </c>
      <c r="B152">
        <v>209</v>
      </c>
      <c r="C152" t="s">
        <v>971</v>
      </c>
      <c r="D152" t="s">
        <v>152</v>
      </c>
      <c r="E152">
        <v>0</v>
      </c>
      <c r="F152">
        <v>1</v>
      </c>
      <c r="G152">
        <v>0</v>
      </c>
      <c r="H152" t="s">
        <v>116</v>
      </c>
      <c r="I152">
        <v>1</v>
      </c>
      <c r="J152" t="s">
        <v>66</v>
      </c>
      <c r="K152" s="33" t="str">
        <f>IF(ISNA(VLOOKUP(C152,'Provider-EHR crosswalk'!A:B,2,FALSE)),"No EHR Specified",VLOOKUP(C152,'Provider-EHR crosswalk'!A:B,2,FALSE))</f>
        <v>Azalea Health EHR</v>
      </c>
    </row>
    <row r="153" spans="1:11" x14ac:dyDescent="0.25">
      <c r="A153" t="s">
        <v>153</v>
      </c>
      <c r="B153">
        <v>209</v>
      </c>
      <c r="C153" t="s">
        <v>971</v>
      </c>
      <c r="D153" t="s">
        <v>154</v>
      </c>
      <c r="E153">
        <v>0</v>
      </c>
      <c r="F153">
        <v>1</v>
      </c>
      <c r="G153">
        <v>0</v>
      </c>
      <c r="H153" t="s">
        <v>116</v>
      </c>
      <c r="I153">
        <v>1</v>
      </c>
      <c r="J153" t="s">
        <v>66</v>
      </c>
      <c r="K153" s="33" t="str">
        <f>IF(ISNA(VLOOKUP(C153,'Provider-EHR crosswalk'!A:B,2,FALSE)),"No EHR Specified",VLOOKUP(C153,'Provider-EHR crosswalk'!A:B,2,FALSE))</f>
        <v>Azalea Health EHR</v>
      </c>
    </row>
    <row r="154" spans="1:11" x14ac:dyDescent="0.25">
      <c r="A154" t="s">
        <v>155</v>
      </c>
      <c r="B154">
        <v>209</v>
      </c>
      <c r="C154" t="s">
        <v>971</v>
      </c>
      <c r="D154" t="s">
        <v>156</v>
      </c>
      <c r="E154">
        <v>0</v>
      </c>
      <c r="F154">
        <v>1</v>
      </c>
      <c r="G154">
        <v>0</v>
      </c>
      <c r="H154" t="s">
        <v>157</v>
      </c>
      <c r="I154" t="s">
        <v>157</v>
      </c>
      <c r="J154" t="s">
        <v>157</v>
      </c>
      <c r="K154" s="33" t="str">
        <f>IF(ISNA(VLOOKUP(C154,'Provider-EHR crosswalk'!A:B,2,FALSE)),"No EHR Specified",VLOOKUP(C154,'Provider-EHR crosswalk'!A:B,2,FALSE))</f>
        <v>Azalea Health EHR</v>
      </c>
    </row>
    <row r="155" spans="1:11" x14ac:dyDescent="0.25">
      <c r="A155" t="s">
        <v>158</v>
      </c>
      <c r="B155">
        <v>209</v>
      </c>
      <c r="C155" t="s">
        <v>971</v>
      </c>
      <c r="D155" t="s">
        <v>159</v>
      </c>
      <c r="E155">
        <v>0</v>
      </c>
      <c r="F155">
        <v>1</v>
      </c>
      <c r="G155">
        <v>0</v>
      </c>
      <c r="H155" t="s">
        <v>157</v>
      </c>
      <c r="I155" t="s">
        <v>157</v>
      </c>
      <c r="J155" t="s">
        <v>157</v>
      </c>
      <c r="K155" s="33" t="str">
        <f>IF(ISNA(VLOOKUP(C155,'Provider-EHR crosswalk'!A:B,2,FALSE)),"No EHR Specified",VLOOKUP(C155,'Provider-EHR crosswalk'!A:B,2,FALSE))</f>
        <v>Azalea Health EHR</v>
      </c>
    </row>
    <row r="156" spans="1:11" x14ac:dyDescent="0.25">
      <c r="A156" t="s">
        <v>162</v>
      </c>
      <c r="B156">
        <v>209</v>
      </c>
      <c r="C156" t="s">
        <v>971</v>
      </c>
      <c r="D156" t="s">
        <v>163</v>
      </c>
      <c r="E156">
        <v>1</v>
      </c>
      <c r="F156">
        <v>1</v>
      </c>
      <c r="G156">
        <v>100</v>
      </c>
      <c r="H156" t="s">
        <v>65</v>
      </c>
      <c r="I156">
        <v>95</v>
      </c>
      <c r="J156" t="s">
        <v>66</v>
      </c>
      <c r="K156" s="33" t="str">
        <f>IF(ISNA(VLOOKUP(C156,'Provider-EHR crosswalk'!A:B,2,FALSE)),"No EHR Specified",VLOOKUP(C156,'Provider-EHR crosswalk'!A:B,2,FALSE))</f>
        <v>Azalea Health EHR</v>
      </c>
    </row>
    <row r="157" spans="1:11" x14ac:dyDescent="0.25">
      <c r="A157" t="s">
        <v>164</v>
      </c>
      <c r="B157">
        <v>209</v>
      </c>
      <c r="C157" t="s">
        <v>971</v>
      </c>
      <c r="D157" t="s">
        <v>165</v>
      </c>
      <c r="E157">
        <v>0</v>
      </c>
      <c r="F157">
        <v>1</v>
      </c>
      <c r="G157">
        <v>0</v>
      </c>
      <c r="H157" t="s">
        <v>65</v>
      </c>
      <c r="I157">
        <v>95</v>
      </c>
      <c r="J157" t="s">
        <v>69</v>
      </c>
      <c r="K157" s="33" t="str">
        <f>IF(ISNA(VLOOKUP(C157,'Provider-EHR crosswalk'!A:B,2,FALSE)),"No EHR Specified",VLOOKUP(C157,'Provider-EHR crosswalk'!A:B,2,FALSE))</f>
        <v>Azalea Health EHR</v>
      </c>
    </row>
    <row r="158" spans="1:11" x14ac:dyDescent="0.25">
      <c r="A158" t="s">
        <v>166</v>
      </c>
      <c r="B158">
        <v>209</v>
      </c>
      <c r="C158" t="s">
        <v>971</v>
      </c>
      <c r="D158" t="s">
        <v>167</v>
      </c>
      <c r="E158">
        <v>0</v>
      </c>
      <c r="F158">
        <v>1</v>
      </c>
      <c r="G158">
        <v>0</v>
      </c>
      <c r="H158" t="s">
        <v>116</v>
      </c>
      <c r="I158">
        <v>5</v>
      </c>
      <c r="J158" t="s">
        <v>66</v>
      </c>
      <c r="K158" s="33" t="str">
        <f>IF(ISNA(VLOOKUP(C158,'Provider-EHR crosswalk'!A:B,2,FALSE)),"No EHR Specified",VLOOKUP(C158,'Provider-EHR crosswalk'!A:B,2,FALSE))</f>
        <v>Azalea Health EHR</v>
      </c>
    </row>
    <row r="159" spans="1:11" x14ac:dyDescent="0.25">
      <c r="A159" t="s">
        <v>168</v>
      </c>
      <c r="B159">
        <v>209</v>
      </c>
      <c r="C159" t="s">
        <v>971</v>
      </c>
      <c r="D159" t="s">
        <v>169</v>
      </c>
      <c r="E159">
        <v>0</v>
      </c>
      <c r="F159">
        <v>1</v>
      </c>
      <c r="G159">
        <v>0</v>
      </c>
      <c r="H159" t="s">
        <v>116</v>
      </c>
      <c r="I159">
        <v>5</v>
      </c>
      <c r="J159" t="s">
        <v>66</v>
      </c>
      <c r="K159" s="33" t="str">
        <f>IF(ISNA(VLOOKUP(C159,'Provider-EHR crosswalk'!A:B,2,FALSE)),"No EHR Specified",VLOOKUP(C159,'Provider-EHR crosswalk'!A:B,2,FALSE))</f>
        <v>Azalea Health EHR</v>
      </c>
    </row>
    <row r="160" spans="1:11" x14ac:dyDescent="0.25">
      <c r="A160" t="s">
        <v>170</v>
      </c>
      <c r="B160">
        <v>209</v>
      </c>
      <c r="C160" t="s">
        <v>971</v>
      </c>
      <c r="D160" t="s">
        <v>171</v>
      </c>
      <c r="E160">
        <v>1</v>
      </c>
      <c r="F160">
        <v>1</v>
      </c>
      <c r="G160">
        <v>100</v>
      </c>
      <c r="H160" t="s">
        <v>116</v>
      </c>
      <c r="I160">
        <v>5</v>
      </c>
      <c r="J160" t="s">
        <v>69</v>
      </c>
      <c r="K160" s="33" t="str">
        <f>IF(ISNA(VLOOKUP(C160,'Provider-EHR crosswalk'!A:B,2,FALSE)),"No EHR Specified",VLOOKUP(C160,'Provider-EHR crosswalk'!A:B,2,FALSE))</f>
        <v>Azalea Health EHR</v>
      </c>
    </row>
    <row r="161" spans="1:11" x14ac:dyDescent="0.25">
      <c r="A161" t="s">
        <v>172</v>
      </c>
      <c r="B161">
        <v>209</v>
      </c>
      <c r="C161" t="s">
        <v>971</v>
      </c>
      <c r="D161" t="s">
        <v>173</v>
      </c>
      <c r="E161">
        <v>0</v>
      </c>
      <c r="F161">
        <v>1</v>
      </c>
      <c r="G161">
        <v>0</v>
      </c>
      <c r="H161" t="s">
        <v>116</v>
      </c>
      <c r="I161">
        <v>5</v>
      </c>
      <c r="J161" t="s">
        <v>66</v>
      </c>
      <c r="K161" s="33" t="str">
        <f>IF(ISNA(VLOOKUP(C161,'Provider-EHR crosswalk'!A:B,2,FALSE)),"No EHR Specified",VLOOKUP(C161,'Provider-EHR crosswalk'!A:B,2,FALSE))</f>
        <v>Azalea Health EHR</v>
      </c>
    </row>
    <row r="162" spans="1:11" x14ac:dyDescent="0.25">
      <c r="A162" t="s">
        <v>174</v>
      </c>
      <c r="B162">
        <v>209</v>
      </c>
      <c r="C162" t="s">
        <v>971</v>
      </c>
      <c r="D162" t="s">
        <v>175</v>
      </c>
      <c r="E162">
        <v>0</v>
      </c>
      <c r="F162">
        <v>1</v>
      </c>
      <c r="G162">
        <v>0</v>
      </c>
      <c r="H162" t="s">
        <v>116</v>
      </c>
      <c r="I162">
        <v>5</v>
      </c>
      <c r="J162" t="s">
        <v>66</v>
      </c>
      <c r="K162" s="33" t="str">
        <f>IF(ISNA(VLOOKUP(C162,'Provider-EHR crosswalk'!A:B,2,FALSE)),"No EHR Specified",VLOOKUP(C162,'Provider-EHR crosswalk'!A:B,2,FALSE))</f>
        <v>Azalea Health EHR</v>
      </c>
    </row>
    <row r="163" spans="1:11" x14ac:dyDescent="0.25">
      <c r="A163" t="s">
        <v>176</v>
      </c>
      <c r="B163">
        <v>209</v>
      </c>
      <c r="C163" t="s">
        <v>971</v>
      </c>
      <c r="D163" t="s">
        <v>177</v>
      </c>
      <c r="E163">
        <v>0</v>
      </c>
      <c r="F163">
        <v>1</v>
      </c>
      <c r="G163">
        <v>0</v>
      </c>
      <c r="H163" t="s">
        <v>116</v>
      </c>
      <c r="I163">
        <v>5</v>
      </c>
      <c r="J163" t="s">
        <v>66</v>
      </c>
      <c r="K163" s="33" t="str">
        <f>IF(ISNA(VLOOKUP(C163,'Provider-EHR crosswalk'!A:B,2,FALSE)),"No EHR Specified",VLOOKUP(C163,'Provider-EHR crosswalk'!A:B,2,FALSE))</f>
        <v>Azalea Health EHR</v>
      </c>
    </row>
    <row r="164" spans="1:11" x14ac:dyDescent="0.25">
      <c r="A164" t="s">
        <v>63</v>
      </c>
      <c r="B164">
        <v>57</v>
      </c>
      <c r="C164" t="s">
        <v>670</v>
      </c>
      <c r="D164" t="s">
        <v>64</v>
      </c>
      <c r="E164">
        <v>90</v>
      </c>
      <c r="F164">
        <v>90</v>
      </c>
      <c r="G164">
        <v>100</v>
      </c>
      <c r="H164" t="s">
        <v>65</v>
      </c>
      <c r="I164">
        <v>99</v>
      </c>
      <c r="J164" t="s">
        <v>66</v>
      </c>
      <c r="K164" s="33" t="str">
        <f>IF(ISNA(VLOOKUP(C164,'Provider-EHR crosswalk'!A:B,2,FALSE)),"No EHR Specified",VLOOKUP(C164,'Provider-EHR crosswalk'!A:B,2,FALSE))</f>
        <v>Veradigm EHR (formerly Allscripts)</v>
      </c>
    </row>
    <row r="165" spans="1:11" x14ac:dyDescent="0.25">
      <c r="A165" t="s">
        <v>67</v>
      </c>
      <c r="B165">
        <v>57</v>
      </c>
      <c r="C165" t="s">
        <v>670</v>
      </c>
      <c r="D165" t="s">
        <v>68</v>
      </c>
      <c r="E165">
        <v>81</v>
      </c>
      <c r="F165">
        <v>90</v>
      </c>
      <c r="G165">
        <v>90</v>
      </c>
      <c r="H165" t="s">
        <v>65</v>
      </c>
      <c r="I165">
        <v>75</v>
      </c>
      <c r="J165" t="s">
        <v>66</v>
      </c>
      <c r="K165" s="33" t="str">
        <f>IF(ISNA(VLOOKUP(C165,'Provider-EHR crosswalk'!A:B,2,FALSE)),"No EHR Specified",VLOOKUP(C165,'Provider-EHR crosswalk'!A:B,2,FALSE))</f>
        <v>Veradigm EHR (formerly Allscripts)</v>
      </c>
    </row>
    <row r="166" spans="1:11" x14ac:dyDescent="0.25">
      <c r="A166" t="s">
        <v>70</v>
      </c>
      <c r="B166">
        <v>57</v>
      </c>
      <c r="C166" t="s">
        <v>670</v>
      </c>
      <c r="D166" t="s">
        <v>71</v>
      </c>
      <c r="E166">
        <v>90</v>
      </c>
      <c r="F166">
        <v>90</v>
      </c>
      <c r="G166">
        <v>100</v>
      </c>
      <c r="H166" t="s">
        <v>65</v>
      </c>
      <c r="I166">
        <v>99</v>
      </c>
      <c r="J166" t="s">
        <v>66</v>
      </c>
      <c r="K166" s="33" t="str">
        <f>IF(ISNA(VLOOKUP(C166,'Provider-EHR crosswalk'!A:B,2,FALSE)),"No EHR Specified",VLOOKUP(C166,'Provider-EHR crosswalk'!A:B,2,FALSE))</f>
        <v>Veradigm EHR (formerly Allscripts)</v>
      </c>
    </row>
    <row r="167" spans="1:11" x14ac:dyDescent="0.25">
      <c r="A167" t="s">
        <v>72</v>
      </c>
      <c r="B167">
        <v>57</v>
      </c>
      <c r="C167" t="s">
        <v>670</v>
      </c>
      <c r="D167" t="s">
        <v>73</v>
      </c>
      <c r="E167">
        <v>90</v>
      </c>
      <c r="F167">
        <v>90</v>
      </c>
      <c r="G167">
        <v>100</v>
      </c>
      <c r="H167" t="s">
        <v>65</v>
      </c>
      <c r="I167">
        <v>99</v>
      </c>
      <c r="J167" t="s">
        <v>66</v>
      </c>
      <c r="K167" s="33" t="str">
        <f>IF(ISNA(VLOOKUP(C167,'Provider-EHR crosswalk'!A:B,2,FALSE)),"No EHR Specified",VLOOKUP(C167,'Provider-EHR crosswalk'!A:B,2,FALSE))</f>
        <v>Veradigm EHR (formerly Allscripts)</v>
      </c>
    </row>
    <row r="168" spans="1:11" x14ac:dyDescent="0.25">
      <c r="A168" t="s">
        <v>74</v>
      </c>
      <c r="B168">
        <v>57</v>
      </c>
      <c r="C168" t="s">
        <v>670</v>
      </c>
      <c r="D168" t="s">
        <v>75</v>
      </c>
      <c r="E168">
        <v>90</v>
      </c>
      <c r="F168">
        <v>90</v>
      </c>
      <c r="G168">
        <v>100</v>
      </c>
      <c r="H168" t="s">
        <v>65</v>
      </c>
      <c r="I168">
        <v>99</v>
      </c>
      <c r="J168" t="s">
        <v>66</v>
      </c>
      <c r="K168" s="33" t="str">
        <f>IF(ISNA(VLOOKUP(C168,'Provider-EHR crosswalk'!A:B,2,FALSE)),"No EHR Specified",VLOOKUP(C168,'Provider-EHR crosswalk'!A:B,2,FALSE))</f>
        <v>Veradigm EHR (formerly Allscripts)</v>
      </c>
    </row>
    <row r="169" spans="1:11" x14ac:dyDescent="0.25">
      <c r="A169" t="s">
        <v>76</v>
      </c>
      <c r="B169">
        <v>57</v>
      </c>
      <c r="C169" t="s">
        <v>670</v>
      </c>
      <c r="D169" t="s">
        <v>77</v>
      </c>
      <c r="E169">
        <v>90</v>
      </c>
      <c r="F169">
        <v>90</v>
      </c>
      <c r="G169">
        <v>100</v>
      </c>
      <c r="H169" t="s">
        <v>65</v>
      </c>
      <c r="I169">
        <v>85</v>
      </c>
      <c r="J169" t="s">
        <v>66</v>
      </c>
      <c r="K169" s="33" t="str">
        <f>IF(ISNA(VLOOKUP(C169,'Provider-EHR crosswalk'!A:B,2,FALSE)),"No EHR Specified",VLOOKUP(C169,'Provider-EHR crosswalk'!A:B,2,FALSE))</f>
        <v>Veradigm EHR (formerly Allscripts)</v>
      </c>
    </row>
    <row r="170" spans="1:11" x14ac:dyDescent="0.25">
      <c r="A170" t="s">
        <v>78</v>
      </c>
      <c r="B170">
        <v>57</v>
      </c>
      <c r="C170" t="s">
        <v>670</v>
      </c>
      <c r="D170" t="s">
        <v>79</v>
      </c>
      <c r="E170">
        <v>90</v>
      </c>
      <c r="F170">
        <v>90</v>
      </c>
      <c r="G170">
        <v>100</v>
      </c>
      <c r="H170" t="s">
        <v>65</v>
      </c>
      <c r="I170">
        <v>85</v>
      </c>
      <c r="J170" t="s">
        <v>66</v>
      </c>
      <c r="K170" s="33" t="str">
        <f>IF(ISNA(VLOOKUP(C170,'Provider-EHR crosswalk'!A:B,2,FALSE)),"No EHR Specified",VLOOKUP(C170,'Provider-EHR crosswalk'!A:B,2,FALSE))</f>
        <v>Veradigm EHR (formerly Allscripts)</v>
      </c>
    </row>
    <row r="171" spans="1:11" x14ac:dyDescent="0.25">
      <c r="A171" t="s">
        <v>80</v>
      </c>
      <c r="B171">
        <v>57</v>
      </c>
      <c r="C171" t="s">
        <v>670</v>
      </c>
      <c r="D171" t="s">
        <v>81</v>
      </c>
      <c r="E171">
        <v>90</v>
      </c>
      <c r="F171">
        <v>90</v>
      </c>
      <c r="G171">
        <v>100</v>
      </c>
      <c r="H171" t="s">
        <v>65</v>
      </c>
      <c r="I171">
        <v>85</v>
      </c>
      <c r="J171" t="s">
        <v>66</v>
      </c>
      <c r="K171" s="33" t="str">
        <f>IF(ISNA(VLOOKUP(C171,'Provider-EHR crosswalk'!A:B,2,FALSE)),"No EHR Specified",VLOOKUP(C171,'Provider-EHR crosswalk'!A:B,2,FALSE))</f>
        <v>Veradigm EHR (formerly Allscripts)</v>
      </c>
    </row>
    <row r="172" spans="1:11" x14ac:dyDescent="0.25">
      <c r="A172" t="s">
        <v>82</v>
      </c>
      <c r="B172">
        <v>57</v>
      </c>
      <c r="C172" t="s">
        <v>670</v>
      </c>
      <c r="D172" t="s">
        <v>83</v>
      </c>
      <c r="E172">
        <v>90</v>
      </c>
      <c r="F172">
        <v>90</v>
      </c>
      <c r="G172">
        <v>100</v>
      </c>
      <c r="H172" t="s">
        <v>65</v>
      </c>
      <c r="I172">
        <v>85</v>
      </c>
      <c r="J172" t="s">
        <v>66</v>
      </c>
      <c r="K172" s="33" t="str">
        <f>IF(ISNA(VLOOKUP(C172,'Provider-EHR crosswalk'!A:B,2,FALSE)),"No EHR Specified",VLOOKUP(C172,'Provider-EHR crosswalk'!A:B,2,FALSE))</f>
        <v>Veradigm EHR (formerly Allscripts)</v>
      </c>
    </row>
    <row r="173" spans="1:11" x14ac:dyDescent="0.25">
      <c r="A173" t="s">
        <v>84</v>
      </c>
      <c r="B173">
        <v>57</v>
      </c>
      <c r="C173" t="s">
        <v>670</v>
      </c>
      <c r="D173" t="s">
        <v>85</v>
      </c>
      <c r="E173">
        <v>90</v>
      </c>
      <c r="F173">
        <v>90</v>
      </c>
      <c r="G173">
        <v>100</v>
      </c>
      <c r="H173" t="s">
        <v>65</v>
      </c>
      <c r="I173">
        <v>85</v>
      </c>
      <c r="J173" t="s">
        <v>66</v>
      </c>
      <c r="K173" s="33" t="str">
        <f>IF(ISNA(VLOOKUP(C173,'Provider-EHR crosswalk'!A:B,2,FALSE)),"No EHR Specified",VLOOKUP(C173,'Provider-EHR crosswalk'!A:B,2,FALSE))</f>
        <v>Veradigm EHR (formerly Allscripts)</v>
      </c>
    </row>
    <row r="174" spans="1:11" x14ac:dyDescent="0.25">
      <c r="A174" t="s">
        <v>86</v>
      </c>
      <c r="B174">
        <v>57</v>
      </c>
      <c r="C174" t="s">
        <v>670</v>
      </c>
      <c r="D174" t="s">
        <v>87</v>
      </c>
      <c r="E174">
        <v>90</v>
      </c>
      <c r="F174">
        <v>90</v>
      </c>
      <c r="G174">
        <v>100</v>
      </c>
      <c r="H174" t="s">
        <v>65</v>
      </c>
      <c r="I174">
        <v>95</v>
      </c>
      <c r="J174" t="s">
        <v>66</v>
      </c>
      <c r="K174" s="33" t="str">
        <f>IF(ISNA(VLOOKUP(C174,'Provider-EHR crosswalk'!A:B,2,FALSE)),"No EHR Specified",VLOOKUP(C174,'Provider-EHR crosswalk'!A:B,2,FALSE))</f>
        <v>Veradigm EHR (formerly Allscripts)</v>
      </c>
    </row>
    <row r="175" spans="1:11" x14ac:dyDescent="0.25">
      <c r="A175" t="s">
        <v>88</v>
      </c>
      <c r="B175">
        <v>57</v>
      </c>
      <c r="C175" t="s">
        <v>670</v>
      </c>
      <c r="D175" t="s">
        <v>89</v>
      </c>
      <c r="E175">
        <v>90</v>
      </c>
      <c r="F175">
        <v>90</v>
      </c>
      <c r="G175">
        <v>100</v>
      </c>
      <c r="H175" t="s">
        <v>65</v>
      </c>
      <c r="I175">
        <v>95</v>
      </c>
      <c r="J175" t="s">
        <v>66</v>
      </c>
      <c r="K175" s="33" t="str">
        <f>IF(ISNA(VLOOKUP(C175,'Provider-EHR crosswalk'!A:B,2,FALSE)),"No EHR Specified",VLOOKUP(C175,'Provider-EHR crosswalk'!A:B,2,FALSE))</f>
        <v>Veradigm EHR (formerly Allscripts)</v>
      </c>
    </row>
    <row r="176" spans="1:11" x14ac:dyDescent="0.25">
      <c r="A176" t="s">
        <v>90</v>
      </c>
      <c r="B176">
        <v>57</v>
      </c>
      <c r="C176" t="s">
        <v>670</v>
      </c>
      <c r="D176" t="s">
        <v>91</v>
      </c>
      <c r="E176">
        <v>90</v>
      </c>
      <c r="F176">
        <v>90</v>
      </c>
      <c r="G176">
        <v>100</v>
      </c>
      <c r="H176" t="s">
        <v>65</v>
      </c>
      <c r="I176">
        <v>90</v>
      </c>
      <c r="J176" t="s">
        <v>66</v>
      </c>
      <c r="K176" s="33" t="str">
        <f>IF(ISNA(VLOOKUP(C176,'Provider-EHR crosswalk'!A:B,2,FALSE)),"No EHR Specified",VLOOKUP(C176,'Provider-EHR crosswalk'!A:B,2,FALSE))</f>
        <v>Veradigm EHR (formerly Allscripts)</v>
      </c>
    </row>
    <row r="177" spans="1:11" x14ac:dyDescent="0.25">
      <c r="A177" t="s">
        <v>92</v>
      </c>
      <c r="B177">
        <v>57</v>
      </c>
      <c r="C177" t="s">
        <v>670</v>
      </c>
      <c r="D177" t="s">
        <v>93</v>
      </c>
      <c r="E177">
        <v>56</v>
      </c>
      <c r="F177">
        <v>90</v>
      </c>
      <c r="G177">
        <v>62.22</v>
      </c>
      <c r="H177" t="s">
        <v>65</v>
      </c>
      <c r="I177">
        <v>90</v>
      </c>
      <c r="J177" t="s">
        <v>69</v>
      </c>
      <c r="K177" s="33" t="str">
        <f>IF(ISNA(VLOOKUP(C177,'Provider-EHR crosswalk'!A:B,2,FALSE)),"No EHR Specified",VLOOKUP(C177,'Provider-EHR crosswalk'!A:B,2,FALSE))</f>
        <v>Veradigm EHR (formerly Allscripts)</v>
      </c>
    </row>
    <row r="178" spans="1:11" x14ac:dyDescent="0.25">
      <c r="A178" t="s">
        <v>94</v>
      </c>
      <c r="B178">
        <v>57</v>
      </c>
      <c r="C178" t="s">
        <v>670</v>
      </c>
      <c r="D178" t="s">
        <v>95</v>
      </c>
      <c r="E178">
        <v>82</v>
      </c>
      <c r="F178">
        <v>90</v>
      </c>
      <c r="G178">
        <v>91.11</v>
      </c>
      <c r="H178" t="s">
        <v>65</v>
      </c>
      <c r="I178">
        <v>90</v>
      </c>
      <c r="J178" t="s">
        <v>66</v>
      </c>
      <c r="K178" s="33" t="str">
        <f>IF(ISNA(VLOOKUP(C178,'Provider-EHR crosswalk'!A:B,2,FALSE)),"No EHR Specified",VLOOKUP(C178,'Provider-EHR crosswalk'!A:B,2,FALSE))</f>
        <v>Veradigm EHR (formerly Allscripts)</v>
      </c>
    </row>
    <row r="179" spans="1:11" x14ac:dyDescent="0.25">
      <c r="A179" t="s">
        <v>96</v>
      </c>
      <c r="B179">
        <v>57</v>
      </c>
      <c r="C179" t="s">
        <v>670</v>
      </c>
      <c r="D179" t="s">
        <v>97</v>
      </c>
      <c r="E179">
        <v>80</v>
      </c>
      <c r="F179">
        <v>90</v>
      </c>
      <c r="G179">
        <v>88.89</v>
      </c>
      <c r="H179" t="s">
        <v>65</v>
      </c>
      <c r="I179">
        <v>90</v>
      </c>
      <c r="J179" t="s">
        <v>69</v>
      </c>
      <c r="K179" s="33" t="str">
        <f>IF(ISNA(VLOOKUP(C179,'Provider-EHR crosswalk'!A:B,2,FALSE)),"No EHR Specified",VLOOKUP(C179,'Provider-EHR crosswalk'!A:B,2,FALSE))</f>
        <v>Veradigm EHR (formerly Allscripts)</v>
      </c>
    </row>
    <row r="180" spans="1:11" x14ac:dyDescent="0.25">
      <c r="A180" t="s">
        <v>98</v>
      </c>
      <c r="B180">
        <v>57</v>
      </c>
      <c r="C180" t="s">
        <v>670</v>
      </c>
      <c r="D180" t="s">
        <v>99</v>
      </c>
      <c r="E180">
        <v>81</v>
      </c>
      <c r="F180">
        <v>90</v>
      </c>
      <c r="G180">
        <v>90</v>
      </c>
      <c r="H180" t="s">
        <v>65</v>
      </c>
      <c r="I180">
        <v>90</v>
      </c>
      <c r="J180" t="s">
        <v>69</v>
      </c>
      <c r="K180" s="33" t="str">
        <f>IF(ISNA(VLOOKUP(C180,'Provider-EHR crosswalk'!A:B,2,FALSE)),"No EHR Specified",VLOOKUP(C180,'Provider-EHR crosswalk'!A:B,2,FALSE))</f>
        <v>Veradigm EHR (formerly Allscripts)</v>
      </c>
    </row>
    <row r="181" spans="1:11" x14ac:dyDescent="0.25">
      <c r="A181" t="s">
        <v>100</v>
      </c>
      <c r="B181">
        <v>57</v>
      </c>
      <c r="C181" t="s">
        <v>670</v>
      </c>
      <c r="D181" t="s">
        <v>101</v>
      </c>
      <c r="E181">
        <v>580</v>
      </c>
      <c r="F181">
        <v>580</v>
      </c>
      <c r="G181">
        <v>100</v>
      </c>
      <c r="H181" t="s">
        <v>65</v>
      </c>
      <c r="I181">
        <v>99</v>
      </c>
      <c r="J181" t="s">
        <v>66</v>
      </c>
      <c r="K181" s="33" t="str">
        <f>IF(ISNA(VLOOKUP(C181,'Provider-EHR crosswalk'!A:B,2,FALSE)),"No EHR Specified",VLOOKUP(C181,'Provider-EHR crosswalk'!A:B,2,FALSE))</f>
        <v>Veradigm EHR (formerly Allscripts)</v>
      </c>
    </row>
    <row r="182" spans="1:11" x14ac:dyDescent="0.25">
      <c r="A182" t="s">
        <v>102</v>
      </c>
      <c r="B182">
        <v>57</v>
      </c>
      <c r="C182" t="s">
        <v>670</v>
      </c>
      <c r="D182" t="s">
        <v>103</v>
      </c>
      <c r="E182">
        <v>580</v>
      </c>
      <c r="F182">
        <v>580</v>
      </c>
      <c r="G182">
        <v>100</v>
      </c>
      <c r="H182" t="s">
        <v>65</v>
      </c>
      <c r="I182">
        <v>99</v>
      </c>
      <c r="J182" t="s">
        <v>66</v>
      </c>
      <c r="K182" s="33" t="str">
        <f>IF(ISNA(VLOOKUP(C182,'Provider-EHR crosswalk'!A:B,2,FALSE)),"No EHR Specified",VLOOKUP(C182,'Provider-EHR crosswalk'!A:B,2,FALSE))</f>
        <v>Veradigm EHR (formerly Allscripts)</v>
      </c>
    </row>
    <row r="183" spans="1:11" x14ac:dyDescent="0.25">
      <c r="A183" t="s">
        <v>104</v>
      </c>
      <c r="B183">
        <v>57</v>
      </c>
      <c r="C183" t="s">
        <v>670</v>
      </c>
      <c r="D183" t="s">
        <v>105</v>
      </c>
      <c r="E183">
        <v>580</v>
      </c>
      <c r="F183">
        <v>580</v>
      </c>
      <c r="G183">
        <v>100</v>
      </c>
      <c r="H183" t="s">
        <v>65</v>
      </c>
      <c r="I183">
        <v>99</v>
      </c>
      <c r="J183" t="s">
        <v>66</v>
      </c>
      <c r="K183" s="33" t="str">
        <f>IF(ISNA(VLOOKUP(C183,'Provider-EHR crosswalk'!A:B,2,FALSE)),"No EHR Specified",VLOOKUP(C183,'Provider-EHR crosswalk'!A:B,2,FALSE))</f>
        <v>Veradigm EHR (formerly Allscripts)</v>
      </c>
    </row>
    <row r="184" spans="1:11" x14ac:dyDescent="0.25">
      <c r="A184" t="s">
        <v>106</v>
      </c>
      <c r="B184">
        <v>57</v>
      </c>
      <c r="C184" t="s">
        <v>670</v>
      </c>
      <c r="D184" t="s">
        <v>107</v>
      </c>
      <c r="E184">
        <v>566</v>
      </c>
      <c r="F184">
        <v>566</v>
      </c>
      <c r="G184">
        <v>100</v>
      </c>
      <c r="H184" t="s">
        <v>65</v>
      </c>
      <c r="I184">
        <v>99</v>
      </c>
      <c r="J184" t="s">
        <v>66</v>
      </c>
      <c r="K184" s="33" t="str">
        <f>IF(ISNA(VLOOKUP(C184,'Provider-EHR crosswalk'!A:B,2,FALSE)),"No EHR Specified",VLOOKUP(C184,'Provider-EHR crosswalk'!A:B,2,FALSE))</f>
        <v>Veradigm EHR (formerly Allscripts)</v>
      </c>
    </row>
    <row r="185" spans="1:11" x14ac:dyDescent="0.25">
      <c r="A185" t="s">
        <v>108</v>
      </c>
      <c r="B185">
        <v>57</v>
      </c>
      <c r="C185" t="s">
        <v>670</v>
      </c>
      <c r="D185" t="s">
        <v>109</v>
      </c>
      <c r="E185">
        <v>564</v>
      </c>
      <c r="F185">
        <v>566</v>
      </c>
      <c r="G185">
        <v>99.65</v>
      </c>
      <c r="H185" t="s">
        <v>65</v>
      </c>
      <c r="I185">
        <v>99</v>
      </c>
      <c r="J185" t="s">
        <v>66</v>
      </c>
      <c r="K185" s="33" t="str">
        <f>IF(ISNA(VLOOKUP(C185,'Provider-EHR crosswalk'!A:B,2,FALSE)),"No EHR Specified",VLOOKUP(C185,'Provider-EHR crosswalk'!A:B,2,FALSE))</f>
        <v>Veradigm EHR (formerly Allscripts)</v>
      </c>
    </row>
    <row r="186" spans="1:11" x14ac:dyDescent="0.25">
      <c r="A186" t="s">
        <v>110</v>
      </c>
      <c r="B186">
        <v>57</v>
      </c>
      <c r="C186" t="s">
        <v>670</v>
      </c>
      <c r="D186" t="s">
        <v>111</v>
      </c>
      <c r="E186">
        <v>566</v>
      </c>
      <c r="F186">
        <v>566</v>
      </c>
      <c r="G186">
        <v>100</v>
      </c>
      <c r="H186" t="s">
        <v>65</v>
      </c>
      <c r="I186">
        <v>99</v>
      </c>
      <c r="J186" t="s">
        <v>66</v>
      </c>
      <c r="K186" s="33" t="str">
        <f>IF(ISNA(VLOOKUP(C186,'Provider-EHR crosswalk'!A:B,2,FALSE)),"No EHR Specified",VLOOKUP(C186,'Provider-EHR crosswalk'!A:B,2,FALSE))</f>
        <v>Veradigm EHR (formerly Allscripts)</v>
      </c>
    </row>
    <row r="187" spans="1:11" x14ac:dyDescent="0.25">
      <c r="A187" t="s">
        <v>112</v>
      </c>
      <c r="B187">
        <v>57</v>
      </c>
      <c r="C187" t="s">
        <v>670</v>
      </c>
      <c r="D187" t="s">
        <v>113</v>
      </c>
      <c r="E187">
        <v>566</v>
      </c>
      <c r="F187">
        <v>566</v>
      </c>
      <c r="G187">
        <v>100</v>
      </c>
      <c r="H187" t="s">
        <v>65</v>
      </c>
      <c r="I187">
        <v>99</v>
      </c>
      <c r="J187" t="s">
        <v>66</v>
      </c>
      <c r="K187" s="33" t="str">
        <f>IF(ISNA(VLOOKUP(C187,'Provider-EHR crosswalk'!A:B,2,FALSE)),"No EHR Specified",VLOOKUP(C187,'Provider-EHR crosswalk'!A:B,2,FALSE))</f>
        <v>Veradigm EHR (formerly Allscripts)</v>
      </c>
    </row>
    <row r="188" spans="1:11" x14ac:dyDescent="0.25">
      <c r="A188" t="s">
        <v>114</v>
      </c>
      <c r="B188">
        <v>57</v>
      </c>
      <c r="C188" t="s">
        <v>670</v>
      </c>
      <c r="D188" t="s">
        <v>115</v>
      </c>
      <c r="E188">
        <v>3</v>
      </c>
      <c r="F188">
        <v>90</v>
      </c>
      <c r="G188">
        <v>3.33</v>
      </c>
      <c r="H188" t="s">
        <v>116</v>
      </c>
      <c r="I188">
        <v>4</v>
      </c>
      <c r="J188" t="s">
        <v>66</v>
      </c>
      <c r="K188" s="33" t="str">
        <f>IF(ISNA(VLOOKUP(C188,'Provider-EHR crosswalk'!A:B,2,FALSE)),"No EHR Specified",VLOOKUP(C188,'Provider-EHR crosswalk'!A:B,2,FALSE))</f>
        <v>Veradigm EHR (formerly Allscripts)</v>
      </c>
    </row>
    <row r="189" spans="1:11" x14ac:dyDescent="0.25">
      <c r="A189" t="s">
        <v>117</v>
      </c>
      <c r="B189">
        <v>57</v>
      </c>
      <c r="C189" t="s">
        <v>670</v>
      </c>
      <c r="D189" t="s">
        <v>118</v>
      </c>
      <c r="E189">
        <v>0</v>
      </c>
      <c r="F189">
        <v>90</v>
      </c>
      <c r="G189">
        <v>0</v>
      </c>
      <c r="H189" t="s">
        <v>116</v>
      </c>
      <c r="I189">
        <v>4</v>
      </c>
      <c r="J189" t="s">
        <v>66</v>
      </c>
      <c r="K189" s="33" t="str">
        <f>IF(ISNA(VLOOKUP(C189,'Provider-EHR crosswalk'!A:B,2,FALSE)),"No EHR Specified",VLOOKUP(C189,'Provider-EHR crosswalk'!A:B,2,FALSE))</f>
        <v>Veradigm EHR (formerly Allscripts)</v>
      </c>
    </row>
    <row r="190" spans="1:11" x14ac:dyDescent="0.25">
      <c r="A190" t="s">
        <v>119</v>
      </c>
      <c r="B190">
        <v>57</v>
      </c>
      <c r="C190" t="s">
        <v>670</v>
      </c>
      <c r="D190" t="s">
        <v>120</v>
      </c>
      <c r="E190">
        <v>1</v>
      </c>
      <c r="F190">
        <v>90</v>
      </c>
      <c r="G190">
        <v>1.1100000000000001</v>
      </c>
      <c r="H190" t="s">
        <v>116</v>
      </c>
      <c r="I190">
        <v>4</v>
      </c>
      <c r="J190" t="s">
        <v>66</v>
      </c>
      <c r="K190" s="33" t="str">
        <f>IF(ISNA(VLOOKUP(C190,'Provider-EHR crosswalk'!A:B,2,FALSE)),"No EHR Specified",VLOOKUP(C190,'Provider-EHR crosswalk'!A:B,2,FALSE))</f>
        <v>Veradigm EHR (formerly Allscripts)</v>
      </c>
    </row>
    <row r="191" spans="1:11" x14ac:dyDescent="0.25">
      <c r="A191" t="s">
        <v>121</v>
      </c>
      <c r="B191">
        <v>57</v>
      </c>
      <c r="C191" t="s">
        <v>670</v>
      </c>
      <c r="D191" t="s">
        <v>122</v>
      </c>
      <c r="E191">
        <v>0</v>
      </c>
      <c r="F191">
        <v>90</v>
      </c>
      <c r="G191">
        <v>0</v>
      </c>
      <c r="H191" t="s">
        <v>116</v>
      </c>
      <c r="I191">
        <v>1</v>
      </c>
      <c r="J191" t="s">
        <v>66</v>
      </c>
      <c r="K191" s="33" t="str">
        <f>IF(ISNA(VLOOKUP(C191,'Provider-EHR crosswalk'!A:B,2,FALSE)),"No EHR Specified",VLOOKUP(C191,'Provider-EHR crosswalk'!A:B,2,FALSE))</f>
        <v>Veradigm EHR (formerly Allscripts)</v>
      </c>
    </row>
    <row r="192" spans="1:11" x14ac:dyDescent="0.25">
      <c r="A192" t="s">
        <v>123</v>
      </c>
      <c r="B192">
        <v>57</v>
      </c>
      <c r="C192" t="s">
        <v>670</v>
      </c>
      <c r="D192" t="s">
        <v>124</v>
      </c>
      <c r="E192">
        <v>2</v>
      </c>
      <c r="F192">
        <v>580</v>
      </c>
      <c r="G192">
        <v>0.34</v>
      </c>
      <c r="H192" t="s">
        <v>116</v>
      </c>
      <c r="I192">
        <v>1</v>
      </c>
      <c r="J192" t="s">
        <v>66</v>
      </c>
      <c r="K192" s="33" t="str">
        <f>IF(ISNA(VLOOKUP(C192,'Provider-EHR crosswalk'!A:B,2,FALSE)),"No EHR Specified",VLOOKUP(C192,'Provider-EHR crosswalk'!A:B,2,FALSE))</f>
        <v>Veradigm EHR (formerly Allscripts)</v>
      </c>
    </row>
    <row r="193" spans="1:11" x14ac:dyDescent="0.25">
      <c r="A193" t="s">
        <v>125</v>
      </c>
      <c r="B193">
        <v>57</v>
      </c>
      <c r="C193" t="s">
        <v>670</v>
      </c>
      <c r="D193" t="s">
        <v>126</v>
      </c>
      <c r="E193">
        <v>0</v>
      </c>
      <c r="F193">
        <v>580</v>
      </c>
      <c r="G193">
        <v>0</v>
      </c>
      <c r="H193" t="s">
        <v>116</v>
      </c>
      <c r="I193">
        <v>1</v>
      </c>
      <c r="J193" t="s">
        <v>66</v>
      </c>
      <c r="K193" s="33" t="str">
        <f>IF(ISNA(VLOOKUP(C193,'Provider-EHR crosswalk'!A:B,2,FALSE)),"No EHR Specified",VLOOKUP(C193,'Provider-EHR crosswalk'!A:B,2,FALSE))</f>
        <v>Veradigm EHR (formerly Allscripts)</v>
      </c>
    </row>
    <row r="194" spans="1:11" x14ac:dyDescent="0.25">
      <c r="A194" t="s">
        <v>127</v>
      </c>
      <c r="B194">
        <v>57</v>
      </c>
      <c r="C194" t="s">
        <v>670</v>
      </c>
      <c r="D194" t="s">
        <v>128</v>
      </c>
      <c r="E194">
        <v>11</v>
      </c>
      <c r="F194">
        <v>580</v>
      </c>
      <c r="G194">
        <v>1.9</v>
      </c>
      <c r="H194" t="s">
        <v>116</v>
      </c>
      <c r="I194">
        <v>4</v>
      </c>
      <c r="J194" t="s">
        <v>66</v>
      </c>
      <c r="K194" s="33" t="str">
        <f>IF(ISNA(VLOOKUP(C194,'Provider-EHR crosswalk'!A:B,2,FALSE)),"No EHR Specified",VLOOKUP(C194,'Provider-EHR crosswalk'!A:B,2,FALSE))</f>
        <v>Veradigm EHR (formerly Allscripts)</v>
      </c>
    </row>
    <row r="195" spans="1:11" x14ac:dyDescent="0.25">
      <c r="A195" t="s">
        <v>129</v>
      </c>
      <c r="B195">
        <v>57</v>
      </c>
      <c r="C195" t="s">
        <v>670</v>
      </c>
      <c r="D195" t="s">
        <v>130</v>
      </c>
      <c r="E195">
        <v>15</v>
      </c>
      <c r="F195">
        <v>580</v>
      </c>
      <c r="G195">
        <v>2.59</v>
      </c>
      <c r="H195" t="s">
        <v>116</v>
      </c>
      <c r="I195">
        <v>4</v>
      </c>
      <c r="J195" t="s">
        <v>66</v>
      </c>
      <c r="K195" s="33" t="str">
        <f>IF(ISNA(VLOOKUP(C195,'Provider-EHR crosswalk'!A:B,2,FALSE)),"No EHR Specified",VLOOKUP(C195,'Provider-EHR crosswalk'!A:B,2,FALSE))</f>
        <v>Veradigm EHR (formerly Allscripts)</v>
      </c>
    </row>
    <row r="196" spans="1:11" x14ac:dyDescent="0.25">
      <c r="A196" t="s">
        <v>131</v>
      </c>
      <c r="B196">
        <v>57</v>
      </c>
      <c r="C196" t="s">
        <v>670</v>
      </c>
      <c r="D196" t="s">
        <v>132</v>
      </c>
      <c r="E196">
        <v>1</v>
      </c>
      <c r="F196">
        <v>580</v>
      </c>
      <c r="G196">
        <v>0.17</v>
      </c>
      <c r="H196" t="s">
        <v>116</v>
      </c>
      <c r="I196">
        <v>4</v>
      </c>
      <c r="J196" t="s">
        <v>66</v>
      </c>
      <c r="K196" s="33" t="str">
        <f>IF(ISNA(VLOOKUP(C196,'Provider-EHR crosswalk'!A:B,2,FALSE)),"No EHR Specified",VLOOKUP(C196,'Provider-EHR crosswalk'!A:B,2,FALSE))</f>
        <v>Veradigm EHR (formerly Allscripts)</v>
      </c>
    </row>
    <row r="197" spans="1:11" x14ac:dyDescent="0.25">
      <c r="A197" t="s">
        <v>133</v>
      </c>
      <c r="B197">
        <v>57</v>
      </c>
      <c r="C197" t="s">
        <v>670</v>
      </c>
      <c r="D197" t="s">
        <v>134</v>
      </c>
      <c r="E197">
        <v>9</v>
      </c>
      <c r="F197">
        <v>580</v>
      </c>
      <c r="G197">
        <v>1.55</v>
      </c>
      <c r="H197" t="s">
        <v>116</v>
      </c>
      <c r="I197">
        <v>1</v>
      </c>
      <c r="J197" t="s">
        <v>69</v>
      </c>
      <c r="K197" s="33" t="str">
        <f>IF(ISNA(VLOOKUP(C197,'Provider-EHR crosswalk'!A:B,2,FALSE)),"No EHR Specified",VLOOKUP(C197,'Provider-EHR crosswalk'!A:B,2,FALSE))</f>
        <v>Veradigm EHR (formerly Allscripts)</v>
      </c>
    </row>
    <row r="198" spans="1:11" x14ac:dyDescent="0.25">
      <c r="A198" t="s">
        <v>135</v>
      </c>
      <c r="B198">
        <v>57</v>
      </c>
      <c r="C198" t="s">
        <v>670</v>
      </c>
      <c r="D198" t="s">
        <v>136</v>
      </c>
      <c r="E198">
        <v>0</v>
      </c>
      <c r="F198">
        <v>566</v>
      </c>
      <c r="G198">
        <v>0</v>
      </c>
      <c r="H198" t="s">
        <v>116</v>
      </c>
      <c r="I198">
        <v>1</v>
      </c>
      <c r="J198" t="s">
        <v>66</v>
      </c>
      <c r="K198" s="33" t="str">
        <f>IF(ISNA(VLOOKUP(C198,'Provider-EHR crosswalk'!A:B,2,FALSE)),"No EHR Specified",VLOOKUP(C198,'Provider-EHR crosswalk'!A:B,2,FALSE))</f>
        <v>Veradigm EHR (formerly Allscripts)</v>
      </c>
    </row>
    <row r="199" spans="1:11" x14ac:dyDescent="0.25">
      <c r="A199" t="s">
        <v>137</v>
      </c>
      <c r="B199">
        <v>57</v>
      </c>
      <c r="C199" t="s">
        <v>670</v>
      </c>
      <c r="D199" t="s">
        <v>138</v>
      </c>
      <c r="E199">
        <v>0</v>
      </c>
      <c r="F199">
        <v>566</v>
      </c>
      <c r="G199">
        <v>0</v>
      </c>
      <c r="H199" t="s">
        <v>116</v>
      </c>
      <c r="I199">
        <v>1</v>
      </c>
      <c r="J199" t="s">
        <v>66</v>
      </c>
      <c r="K199" s="33" t="str">
        <f>IF(ISNA(VLOOKUP(C199,'Provider-EHR crosswalk'!A:B,2,FALSE)),"No EHR Specified",VLOOKUP(C199,'Provider-EHR crosswalk'!A:B,2,FALSE))</f>
        <v>Veradigm EHR (formerly Allscripts)</v>
      </c>
    </row>
    <row r="200" spans="1:11" x14ac:dyDescent="0.25">
      <c r="A200" t="s">
        <v>139</v>
      </c>
      <c r="B200">
        <v>57</v>
      </c>
      <c r="C200" t="s">
        <v>670</v>
      </c>
      <c r="D200" t="s">
        <v>140</v>
      </c>
      <c r="E200">
        <v>0</v>
      </c>
      <c r="F200">
        <v>566</v>
      </c>
      <c r="G200">
        <v>0</v>
      </c>
      <c r="H200" t="s">
        <v>116</v>
      </c>
      <c r="I200">
        <v>1</v>
      </c>
      <c r="J200" t="s">
        <v>66</v>
      </c>
      <c r="K200" s="33" t="str">
        <f>IF(ISNA(VLOOKUP(C200,'Provider-EHR crosswalk'!A:B,2,FALSE)),"No EHR Specified",VLOOKUP(C200,'Provider-EHR crosswalk'!A:B,2,FALSE))</f>
        <v>Veradigm EHR (formerly Allscripts)</v>
      </c>
    </row>
    <row r="201" spans="1:11" x14ac:dyDescent="0.25">
      <c r="A201" t="s">
        <v>141</v>
      </c>
      <c r="B201">
        <v>57</v>
      </c>
      <c r="C201" t="s">
        <v>670</v>
      </c>
      <c r="D201" t="s">
        <v>142</v>
      </c>
      <c r="E201">
        <v>0</v>
      </c>
      <c r="F201">
        <v>566</v>
      </c>
      <c r="G201">
        <v>0</v>
      </c>
      <c r="H201" t="s">
        <v>116</v>
      </c>
      <c r="I201">
        <v>1</v>
      </c>
      <c r="J201" t="s">
        <v>66</v>
      </c>
      <c r="K201" s="33" t="str">
        <f>IF(ISNA(VLOOKUP(C201,'Provider-EHR crosswalk'!A:B,2,FALSE)),"No EHR Specified",VLOOKUP(C201,'Provider-EHR crosswalk'!A:B,2,FALSE))</f>
        <v>Veradigm EHR (formerly Allscripts)</v>
      </c>
    </row>
    <row r="202" spans="1:11" x14ac:dyDescent="0.25">
      <c r="A202" t="s">
        <v>143</v>
      </c>
      <c r="B202">
        <v>57</v>
      </c>
      <c r="C202" t="s">
        <v>670</v>
      </c>
      <c r="D202" t="s">
        <v>144</v>
      </c>
      <c r="E202">
        <v>0</v>
      </c>
      <c r="F202">
        <v>566</v>
      </c>
      <c r="G202">
        <v>0</v>
      </c>
      <c r="H202" t="s">
        <v>116</v>
      </c>
      <c r="I202">
        <v>1</v>
      </c>
      <c r="J202" t="s">
        <v>66</v>
      </c>
      <c r="K202" s="33" t="str">
        <f>IF(ISNA(VLOOKUP(C202,'Provider-EHR crosswalk'!A:B,2,FALSE)),"No EHR Specified",VLOOKUP(C202,'Provider-EHR crosswalk'!A:B,2,FALSE))</f>
        <v>Veradigm EHR (formerly Allscripts)</v>
      </c>
    </row>
    <row r="203" spans="1:11" x14ac:dyDescent="0.25">
      <c r="A203" t="s">
        <v>145</v>
      </c>
      <c r="B203">
        <v>57</v>
      </c>
      <c r="C203" t="s">
        <v>670</v>
      </c>
      <c r="D203" t="s">
        <v>146</v>
      </c>
      <c r="E203">
        <v>0</v>
      </c>
      <c r="F203">
        <v>566</v>
      </c>
      <c r="G203">
        <v>0</v>
      </c>
      <c r="H203" t="s">
        <v>116</v>
      </c>
      <c r="I203">
        <v>1</v>
      </c>
      <c r="J203" t="s">
        <v>66</v>
      </c>
      <c r="K203" s="33" t="str">
        <f>IF(ISNA(VLOOKUP(C203,'Provider-EHR crosswalk'!A:B,2,FALSE)),"No EHR Specified",VLOOKUP(C203,'Provider-EHR crosswalk'!A:B,2,FALSE))</f>
        <v>Veradigm EHR (formerly Allscripts)</v>
      </c>
    </row>
    <row r="204" spans="1:11" x14ac:dyDescent="0.25">
      <c r="A204" t="s">
        <v>147</v>
      </c>
      <c r="B204">
        <v>57</v>
      </c>
      <c r="C204" t="s">
        <v>670</v>
      </c>
      <c r="D204" t="s">
        <v>148</v>
      </c>
      <c r="E204">
        <v>0</v>
      </c>
      <c r="F204">
        <v>580</v>
      </c>
      <c r="G204">
        <v>0</v>
      </c>
      <c r="H204" t="s">
        <v>116</v>
      </c>
      <c r="I204">
        <v>1</v>
      </c>
      <c r="J204" t="s">
        <v>66</v>
      </c>
      <c r="K204" s="33" t="str">
        <f>IF(ISNA(VLOOKUP(C204,'Provider-EHR crosswalk'!A:B,2,FALSE)),"No EHR Specified",VLOOKUP(C204,'Provider-EHR crosswalk'!A:B,2,FALSE))</f>
        <v>Veradigm EHR (formerly Allscripts)</v>
      </c>
    </row>
    <row r="205" spans="1:11" x14ac:dyDescent="0.25">
      <c r="A205" t="s">
        <v>149</v>
      </c>
      <c r="B205">
        <v>57</v>
      </c>
      <c r="C205" t="s">
        <v>670</v>
      </c>
      <c r="D205" t="s">
        <v>150</v>
      </c>
      <c r="E205">
        <v>0</v>
      </c>
      <c r="F205">
        <v>580</v>
      </c>
      <c r="G205">
        <v>0</v>
      </c>
      <c r="H205" t="s">
        <v>116</v>
      </c>
      <c r="I205">
        <v>1</v>
      </c>
      <c r="J205" t="s">
        <v>66</v>
      </c>
      <c r="K205" s="33" t="str">
        <f>IF(ISNA(VLOOKUP(C205,'Provider-EHR crosswalk'!A:B,2,FALSE)),"No EHR Specified",VLOOKUP(C205,'Provider-EHR crosswalk'!A:B,2,FALSE))</f>
        <v>Veradigm EHR (formerly Allscripts)</v>
      </c>
    </row>
    <row r="206" spans="1:11" x14ac:dyDescent="0.25">
      <c r="A206" t="s">
        <v>151</v>
      </c>
      <c r="B206">
        <v>57</v>
      </c>
      <c r="C206" t="s">
        <v>670</v>
      </c>
      <c r="D206" t="s">
        <v>152</v>
      </c>
      <c r="E206">
        <v>0</v>
      </c>
      <c r="F206">
        <v>566</v>
      </c>
      <c r="G206">
        <v>0</v>
      </c>
      <c r="H206" t="s">
        <v>116</v>
      </c>
      <c r="I206">
        <v>1</v>
      </c>
      <c r="J206" t="s">
        <v>66</v>
      </c>
      <c r="K206" s="33" t="str">
        <f>IF(ISNA(VLOOKUP(C206,'Provider-EHR crosswalk'!A:B,2,FALSE)),"No EHR Specified",VLOOKUP(C206,'Provider-EHR crosswalk'!A:B,2,FALSE))</f>
        <v>Veradigm EHR (formerly Allscripts)</v>
      </c>
    </row>
    <row r="207" spans="1:11" x14ac:dyDescent="0.25">
      <c r="A207" t="s">
        <v>153</v>
      </c>
      <c r="B207">
        <v>57</v>
      </c>
      <c r="C207" t="s">
        <v>670</v>
      </c>
      <c r="D207" t="s">
        <v>154</v>
      </c>
      <c r="E207">
        <v>0</v>
      </c>
      <c r="F207">
        <v>566</v>
      </c>
      <c r="G207">
        <v>0</v>
      </c>
      <c r="H207" t="s">
        <v>116</v>
      </c>
      <c r="I207">
        <v>1</v>
      </c>
      <c r="J207" t="s">
        <v>66</v>
      </c>
      <c r="K207" s="33" t="str">
        <f>IF(ISNA(VLOOKUP(C207,'Provider-EHR crosswalk'!A:B,2,FALSE)),"No EHR Specified",VLOOKUP(C207,'Provider-EHR crosswalk'!A:B,2,FALSE))</f>
        <v>Veradigm EHR (formerly Allscripts)</v>
      </c>
    </row>
    <row r="208" spans="1:11" x14ac:dyDescent="0.25">
      <c r="A208" t="s">
        <v>155</v>
      </c>
      <c r="B208">
        <v>57</v>
      </c>
      <c r="C208" t="s">
        <v>670</v>
      </c>
      <c r="D208" t="s">
        <v>156</v>
      </c>
      <c r="E208">
        <v>0</v>
      </c>
      <c r="F208">
        <v>566</v>
      </c>
      <c r="G208">
        <v>0</v>
      </c>
      <c r="H208" t="s">
        <v>157</v>
      </c>
      <c r="I208" t="s">
        <v>157</v>
      </c>
      <c r="J208" t="s">
        <v>157</v>
      </c>
      <c r="K208" s="33" t="str">
        <f>IF(ISNA(VLOOKUP(C208,'Provider-EHR crosswalk'!A:B,2,FALSE)),"No EHR Specified",VLOOKUP(C208,'Provider-EHR crosswalk'!A:B,2,FALSE))</f>
        <v>Veradigm EHR (formerly Allscripts)</v>
      </c>
    </row>
    <row r="209" spans="1:11" x14ac:dyDescent="0.25">
      <c r="A209" t="s">
        <v>158</v>
      </c>
      <c r="B209">
        <v>57</v>
      </c>
      <c r="C209" t="s">
        <v>670</v>
      </c>
      <c r="D209" t="s">
        <v>159</v>
      </c>
      <c r="E209">
        <v>59</v>
      </c>
      <c r="F209">
        <v>566</v>
      </c>
      <c r="G209">
        <v>10.42</v>
      </c>
      <c r="H209" t="s">
        <v>157</v>
      </c>
      <c r="I209" t="s">
        <v>157</v>
      </c>
      <c r="J209" t="s">
        <v>157</v>
      </c>
      <c r="K209" s="33" t="str">
        <f>IF(ISNA(VLOOKUP(C209,'Provider-EHR crosswalk'!A:B,2,FALSE)),"No EHR Specified",VLOOKUP(C209,'Provider-EHR crosswalk'!A:B,2,FALSE))</f>
        <v>Veradigm EHR (formerly Allscripts)</v>
      </c>
    </row>
    <row r="210" spans="1:11" x14ac:dyDescent="0.25">
      <c r="A210" t="s">
        <v>162</v>
      </c>
      <c r="B210">
        <v>57</v>
      </c>
      <c r="C210" t="s">
        <v>670</v>
      </c>
      <c r="D210" t="s">
        <v>163</v>
      </c>
      <c r="E210">
        <v>412</v>
      </c>
      <c r="F210">
        <v>566</v>
      </c>
      <c r="G210">
        <v>72.790000000000006</v>
      </c>
      <c r="H210" t="s">
        <v>65</v>
      </c>
      <c r="I210">
        <v>95</v>
      </c>
      <c r="J210" t="s">
        <v>69</v>
      </c>
      <c r="K210" s="33" t="str">
        <f>IF(ISNA(VLOOKUP(C210,'Provider-EHR crosswalk'!A:B,2,FALSE)),"No EHR Specified",VLOOKUP(C210,'Provider-EHR crosswalk'!A:B,2,FALSE))</f>
        <v>Veradigm EHR (formerly Allscripts)</v>
      </c>
    </row>
    <row r="211" spans="1:11" x14ac:dyDescent="0.25">
      <c r="A211" t="s">
        <v>164</v>
      </c>
      <c r="B211">
        <v>57</v>
      </c>
      <c r="C211" t="s">
        <v>670</v>
      </c>
      <c r="D211" t="s">
        <v>165</v>
      </c>
      <c r="E211">
        <v>73</v>
      </c>
      <c r="F211">
        <v>90</v>
      </c>
      <c r="G211">
        <v>81.11</v>
      </c>
      <c r="H211" t="s">
        <v>65</v>
      </c>
      <c r="I211">
        <v>95</v>
      </c>
      <c r="J211" t="s">
        <v>69</v>
      </c>
      <c r="K211" s="33" t="str">
        <f>IF(ISNA(VLOOKUP(C211,'Provider-EHR crosswalk'!A:B,2,FALSE)),"No EHR Specified",VLOOKUP(C211,'Provider-EHR crosswalk'!A:B,2,FALSE))</f>
        <v>Veradigm EHR (formerly Allscripts)</v>
      </c>
    </row>
    <row r="212" spans="1:11" x14ac:dyDescent="0.25">
      <c r="A212" t="s">
        <v>166</v>
      </c>
      <c r="B212">
        <v>57</v>
      </c>
      <c r="C212" t="s">
        <v>670</v>
      </c>
      <c r="D212" t="s">
        <v>167</v>
      </c>
      <c r="E212">
        <v>3</v>
      </c>
      <c r="F212">
        <v>90</v>
      </c>
      <c r="G212">
        <v>3.33</v>
      </c>
      <c r="H212" t="s">
        <v>116</v>
      </c>
      <c r="I212">
        <v>5</v>
      </c>
      <c r="J212" t="s">
        <v>66</v>
      </c>
      <c r="K212" s="33" t="str">
        <f>IF(ISNA(VLOOKUP(C212,'Provider-EHR crosswalk'!A:B,2,FALSE)),"No EHR Specified",VLOOKUP(C212,'Provider-EHR crosswalk'!A:B,2,FALSE))</f>
        <v>Veradigm EHR (formerly Allscripts)</v>
      </c>
    </row>
    <row r="213" spans="1:11" x14ac:dyDescent="0.25">
      <c r="A213" t="s">
        <v>168</v>
      </c>
      <c r="B213">
        <v>57</v>
      </c>
      <c r="C213" t="s">
        <v>670</v>
      </c>
      <c r="D213" t="s">
        <v>169</v>
      </c>
      <c r="E213">
        <v>1</v>
      </c>
      <c r="F213">
        <v>90</v>
      </c>
      <c r="G213">
        <v>1.1100000000000001</v>
      </c>
      <c r="H213" t="s">
        <v>116</v>
      </c>
      <c r="I213">
        <v>5</v>
      </c>
      <c r="J213" t="s">
        <v>66</v>
      </c>
      <c r="K213" s="33" t="str">
        <f>IF(ISNA(VLOOKUP(C213,'Provider-EHR crosswalk'!A:B,2,FALSE)),"No EHR Specified",VLOOKUP(C213,'Provider-EHR crosswalk'!A:B,2,FALSE))</f>
        <v>Veradigm EHR (formerly Allscripts)</v>
      </c>
    </row>
    <row r="214" spans="1:11" x14ac:dyDescent="0.25">
      <c r="A214" t="s">
        <v>170</v>
      </c>
      <c r="B214">
        <v>57</v>
      </c>
      <c r="C214" t="s">
        <v>670</v>
      </c>
      <c r="D214" t="s">
        <v>171</v>
      </c>
      <c r="E214">
        <v>13</v>
      </c>
      <c r="F214">
        <v>90</v>
      </c>
      <c r="G214">
        <v>14.44</v>
      </c>
      <c r="H214" t="s">
        <v>116</v>
      </c>
      <c r="I214">
        <v>5</v>
      </c>
      <c r="J214" t="s">
        <v>69</v>
      </c>
      <c r="K214" s="33" t="str">
        <f>IF(ISNA(VLOOKUP(C214,'Provider-EHR crosswalk'!A:B,2,FALSE)),"No EHR Specified",VLOOKUP(C214,'Provider-EHR crosswalk'!A:B,2,FALSE))</f>
        <v>Veradigm EHR (formerly Allscripts)</v>
      </c>
    </row>
    <row r="215" spans="1:11" x14ac:dyDescent="0.25">
      <c r="A215" t="s">
        <v>172</v>
      </c>
      <c r="B215">
        <v>57</v>
      </c>
      <c r="C215" t="s">
        <v>670</v>
      </c>
      <c r="D215" t="s">
        <v>173</v>
      </c>
      <c r="E215">
        <v>57</v>
      </c>
      <c r="F215">
        <v>566</v>
      </c>
      <c r="G215">
        <v>10.07</v>
      </c>
      <c r="H215" t="s">
        <v>116</v>
      </c>
      <c r="I215">
        <v>5</v>
      </c>
      <c r="J215" t="s">
        <v>69</v>
      </c>
      <c r="K215" s="33" t="str">
        <f>IF(ISNA(VLOOKUP(C215,'Provider-EHR crosswalk'!A:B,2,FALSE)),"No EHR Specified",VLOOKUP(C215,'Provider-EHR crosswalk'!A:B,2,FALSE))</f>
        <v>Veradigm EHR (formerly Allscripts)</v>
      </c>
    </row>
    <row r="216" spans="1:11" x14ac:dyDescent="0.25">
      <c r="A216" t="s">
        <v>174</v>
      </c>
      <c r="B216">
        <v>57</v>
      </c>
      <c r="C216" t="s">
        <v>670</v>
      </c>
      <c r="D216" t="s">
        <v>175</v>
      </c>
      <c r="E216">
        <v>18</v>
      </c>
      <c r="F216">
        <v>566</v>
      </c>
      <c r="G216">
        <v>3.18</v>
      </c>
      <c r="H216" t="s">
        <v>116</v>
      </c>
      <c r="I216">
        <v>5</v>
      </c>
      <c r="J216" t="s">
        <v>66</v>
      </c>
      <c r="K216" s="33" t="str">
        <f>IF(ISNA(VLOOKUP(C216,'Provider-EHR crosswalk'!A:B,2,FALSE)),"No EHR Specified",VLOOKUP(C216,'Provider-EHR crosswalk'!A:B,2,FALSE))</f>
        <v>Veradigm EHR (formerly Allscripts)</v>
      </c>
    </row>
    <row r="217" spans="1:11" x14ac:dyDescent="0.25">
      <c r="A217" t="s">
        <v>176</v>
      </c>
      <c r="B217">
        <v>57</v>
      </c>
      <c r="C217" t="s">
        <v>670</v>
      </c>
      <c r="D217" t="s">
        <v>177</v>
      </c>
      <c r="E217">
        <v>79</v>
      </c>
      <c r="F217">
        <v>566</v>
      </c>
      <c r="G217">
        <v>13.96</v>
      </c>
      <c r="H217" t="s">
        <v>116</v>
      </c>
      <c r="I217">
        <v>5</v>
      </c>
      <c r="J217" t="s">
        <v>69</v>
      </c>
      <c r="K217" s="33" t="str">
        <f>IF(ISNA(VLOOKUP(C217,'Provider-EHR crosswalk'!A:B,2,FALSE)),"No EHR Specified",VLOOKUP(C217,'Provider-EHR crosswalk'!A:B,2,FALSE))</f>
        <v>Veradigm EHR (formerly Allscripts)</v>
      </c>
    </row>
    <row r="218" spans="1:11" x14ac:dyDescent="0.25">
      <c r="A218" t="s">
        <v>63</v>
      </c>
      <c r="B218">
        <v>97</v>
      </c>
      <c r="C218" t="s">
        <v>881</v>
      </c>
      <c r="D218" t="s">
        <v>64</v>
      </c>
      <c r="E218">
        <v>124</v>
      </c>
      <c r="F218">
        <v>124</v>
      </c>
      <c r="G218">
        <v>100</v>
      </c>
      <c r="H218" t="s">
        <v>65</v>
      </c>
      <c r="I218">
        <v>99</v>
      </c>
      <c r="J218" t="s">
        <v>66</v>
      </c>
      <c r="K218" s="33" t="str">
        <f>IF(ISNA(VLOOKUP(C218,'Provider-EHR crosswalk'!A:B,2,FALSE)),"No EHR Specified",VLOOKUP(C218,'Provider-EHR crosswalk'!A:B,2,FALSE))</f>
        <v>Azalea Health EHR</v>
      </c>
    </row>
    <row r="219" spans="1:11" x14ac:dyDescent="0.25">
      <c r="A219" t="s">
        <v>67</v>
      </c>
      <c r="B219">
        <v>97</v>
      </c>
      <c r="C219" t="s">
        <v>881</v>
      </c>
      <c r="D219" t="s">
        <v>68</v>
      </c>
      <c r="E219">
        <v>118</v>
      </c>
      <c r="F219">
        <v>124</v>
      </c>
      <c r="G219">
        <v>95.16</v>
      </c>
      <c r="H219" t="s">
        <v>65</v>
      </c>
      <c r="I219">
        <v>75</v>
      </c>
      <c r="J219" t="s">
        <v>66</v>
      </c>
      <c r="K219" s="33" t="str">
        <f>IF(ISNA(VLOOKUP(C219,'Provider-EHR crosswalk'!A:B,2,FALSE)),"No EHR Specified",VLOOKUP(C219,'Provider-EHR crosswalk'!A:B,2,FALSE))</f>
        <v>Azalea Health EHR</v>
      </c>
    </row>
    <row r="220" spans="1:11" x14ac:dyDescent="0.25">
      <c r="A220" t="s">
        <v>70</v>
      </c>
      <c r="B220">
        <v>97</v>
      </c>
      <c r="C220" t="s">
        <v>881</v>
      </c>
      <c r="D220" t="s">
        <v>71</v>
      </c>
      <c r="E220">
        <v>124</v>
      </c>
      <c r="F220">
        <v>124</v>
      </c>
      <c r="G220">
        <v>100</v>
      </c>
      <c r="H220" t="s">
        <v>65</v>
      </c>
      <c r="I220">
        <v>99</v>
      </c>
      <c r="J220" t="s">
        <v>66</v>
      </c>
      <c r="K220" s="33" t="str">
        <f>IF(ISNA(VLOOKUP(C220,'Provider-EHR crosswalk'!A:B,2,FALSE)),"No EHR Specified",VLOOKUP(C220,'Provider-EHR crosswalk'!A:B,2,FALSE))</f>
        <v>Azalea Health EHR</v>
      </c>
    </row>
    <row r="221" spans="1:11" x14ac:dyDescent="0.25">
      <c r="A221" t="s">
        <v>72</v>
      </c>
      <c r="B221">
        <v>97</v>
      </c>
      <c r="C221" t="s">
        <v>881</v>
      </c>
      <c r="D221" t="s">
        <v>73</v>
      </c>
      <c r="E221">
        <v>124</v>
      </c>
      <c r="F221">
        <v>124</v>
      </c>
      <c r="G221">
        <v>100</v>
      </c>
      <c r="H221" t="s">
        <v>65</v>
      </c>
      <c r="I221">
        <v>99</v>
      </c>
      <c r="J221" t="s">
        <v>66</v>
      </c>
      <c r="K221" s="33" t="str">
        <f>IF(ISNA(VLOOKUP(C221,'Provider-EHR crosswalk'!A:B,2,FALSE)),"No EHR Specified",VLOOKUP(C221,'Provider-EHR crosswalk'!A:B,2,FALSE))</f>
        <v>Azalea Health EHR</v>
      </c>
    </row>
    <row r="222" spans="1:11" x14ac:dyDescent="0.25">
      <c r="A222" t="s">
        <v>74</v>
      </c>
      <c r="B222">
        <v>97</v>
      </c>
      <c r="C222" t="s">
        <v>881</v>
      </c>
      <c r="D222" t="s">
        <v>75</v>
      </c>
      <c r="E222">
        <v>124</v>
      </c>
      <c r="F222">
        <v>124</v>
      </c>
      <c r="G222">
        <v>100</v>
      </c>
      <c r="H222" t="s">
        <v>65</v>
      </c>
      <c r="I222">
        <v>99</v>
      </c>
      <c r="J222" t="s">
        <v>66</v>
      </c>
      <c r="K222" s="33" t="str">
        <f>IF(ISNA(VLOOKUP(C222,'Provider-EHR crosswalk'!A:B,2,FALSE)),"No EHR Specified",VLOOKUP(C222,'Provider-EHR crosswalk'!A:B,2,FALSE))</f>
        <v>Azalea Health EHR</v>
      </c>
    </row>
    <row r="223" spans="1:11" x14ac:dyDescent="0.25">
      <c r="A223" t="s">
        <v>76</v>
      </c>
      <c r="B223">
        <v>97</v>
      </c>
      <c r="C223" t="s">
        <v>881</v>
      </c>
      <c r="D223" t="s">
        <v>77</v>
      </c>
      <c r="E223">
        <v>124</v>
      </c>
      <c r="F223">
        <v>124</v>
      </c>
      <c r="G223">
        <v>100</v>
      </c>
      <c r="H223" t="s">
        <v>65</v>
      </c>
      <c r="I223">
        <v>85</v>
      </c>
      <c r="J223" t="s">
        <v>66</v>
      </c>
      <c r="K223" s="33" t="str">
        <f>IF(ISNA(VLOOKUP(C223,'Provider-EHR crosswalk'!A:B,2,FALSE)),"No EHR Specified",VLOOKUP(C223,'Provider-EHR crosswalk'!A:B,2,FALSE))</f>
        <v>Azalea Health EHR</v>
      </c>
    </row>
    <row r="224" spans="1:11" x14ac:dyDescent="0.25">
      <c r="A224" t="s">
        <v>78</v>
      </c>
      <c r="B224">
        <v>97</v>
      </c>
      <c r="C224" t="s">
        <v>881</v>
      </c>
      <c r="D224" t="s">
        <v>79</v>
      </c>
      <c r="E224">
        <v>124</v>
      </c>
      <c r="F224">
        <v>124</v>
      </c>
      <c r="G224">
        <v>100</v>
      </c>
      <c r="H224" t="s">
        <v>65</v>
      </c>
      <c r="I224">
        <v>85</v>
      </c>
      <c r="J224" t="s">
        <v>66</v>
      </c>
      <c r="K224" s="33" t="str">
        <f>IF(ISNA(VLOOKUP(C224,'Provider-EHR crosswalk'!A:B,2,FALSE)),"No EHR Specified",VLOOKUP(C224,'Provider-EHR crosswalk'!A:B,2,FALSE))</f>
        <v>Azalea Health EHR</v>
      </c>
    </row>
    <row r="225" spans="1:11" x14ac:dyDescent="0.25">
      <c r="A225" t="s">
        <v>80</v>
      </c>
      <c r="B225">
        <v>97</v>
      </c>
      <c r="C225" t="s">
        <v>881</v>
      </c>
      <c r="D225" t="s">
        <v>81</v>
      </c>
      <c r="E225">
        <v>124</v>
      </c>
      <c r="F225">
        <v>124</v>
      </c>
      <c r="G225">
        <v>100</v>
      </c>
      <c r="H225" t="s">
        <v>65</v>
      </c>
      <c r="I225">
        <v>85</v>
      </c>
      <c r="J225" t="s">
        <v>66</v>
      </c>
      <c r="K225" s="33" t="str">
        <f>IF(ISNA(VLOOKUP(C225,'Provider-EHR crosswalk'!A:B,2,FALSE)),"No EHR Specified",VLOOKUP(C225,'Provider-EHR crosswalk'!A:B,2,FALSE))</f>
        <v>Azalea Health EHR</v>
      </c>
    </row>
    <row r="226" spans="1:11" x14ac:dyDescent="0.25">
      <c r="A226" t="s">
        <v>82</v>
      </c>
      <c r="B226">
        <v>97</v>
      </c>
      <c r="C226" t="s">
        <v>881</v>
      </c>
      <c r="D226" t="s">
        <v>83</v>
      </c>
      <c r="E226">
        <v>124</v>
      </c>
      <c r="F226">
        <v>124</v>
      </c>
      <c r="G226">
        <v>100</v>
      </c>
      <c r="H226" t="s">
        <v>65</v>
      </c>
      <c r="I226">
        <v>85</v>
      </c>
      <c r="J226" t="s">
        <v>66</v>
      </c>
      <c r="K226" s="33" t="str">
        <f>IF(ISNA(VLOOKUP(C226,'Provider-EHR crosswalk'!A:B,2,FALSE)),"No EHR Specified",VLOOKUP(C226,'Provider-EHR crosswalk'!A:B,2,FALSE))</f>
        <v>Azalea Health EHR</v>
      </c>
    </row>
    <row r="227" spans="1:11" x14ac:dyDescent="0.25">
      <c r="A227" t="s">
        <v>84</v>
      </c>
      <c r="B227">
        <v>97</v>
      </c>
      <c r="C227" t="s">
        <v>881</v>
      </c>
      <c r="D227" t="s">
        <v>85</v>
      </c>
      <c r="E227">
        <v>124</v>
      </c>
      <c r="F227">
        <v>124</v>
      </c>
      <c r="G227">
        <v>100</v>
      </c>
      <c r="H227" t="s">
        <v>65</v>
      </c>
      <c r="I227">
        <v>85</v>
      </c>
      <c r="J227" t="s">
        <v>66</v>
      </c>
      <c r="K227" s="33" t="str">
        <f>IF(ISNA(VLOOKUP(C227,'Provider-EHR crosswalk'!A:B,2,FALSE)),"No EHR Specified",VLOOKUP(C227,'Provider-EHR crosswalk'!A:B,2,FALSE))</f>
        <v>Azalea Health EHR</v>
      </c>
    </row>
    <row r="228" spans="1:11" x14ac:dyDescent="0.25">
      <c r="A228" t="s">
        <v>86</v>
      </c>
      <c r="B228">
        <v>97</v>
      </c>
      <c r="C228" t="s">
        <v>881</v>
      </c>
      <c r="D228" t="s">
        <v>87</v>
      </c>
      <c r="E228">
        <v>124</v>
      </c>
      <c r="F228">
        <v>124</v>
      </c>
      <c r="G228">
        <v>100</v>
      </c>
      <c r="H228" t="s">
        <v>65</v>
      </c>
      <c r="I228">
        <v>95</v>
      </c>
      <c r="J228" t="s">
        <v>66</v>
      </c>
      <c r="K228" s="33" t="str">
        <f>IF(ISNA(VLOOKUP(C228,'Provider-EHR crosswalk'!A:B,2,FALSE)),"No EHR Specified",VLOOKUP(C228,'Provider-EHR crosswalk'!A:B,2,FALSE))</f>
        <v>Azalea Health EHR</v>
      </c>
    </row>
    <row r="229" spans="1:11" x14ac:dyDescent="0.25">
      <c r="A229" t="s">
        <v>88</v>
      </c>
      <c r="B229">
        <v>97</v>
      </c>
      <c r="C229" t="s">
        <v>881</v>
      </c>
      <c r="D229" t="s">
        <v>89</v>
      </c>
      <c r="E229">
        <v>124</v>
      </c>
      <c r="F229">
        <v>124</v>
      </c>
      <c r="G229">
        <v>100</v>
      </c>
      <c r="H229" t="s">
        <v>65</v>
      </c>
      <c r="I229">
        <v>95</v>
      </c>
      <c r="J229" t="s">
        <v>66</v>
      </c>
      <c r="K229" s="33" t="str">
        <f>IF(ISNA(VLOOKUP(C229,'Provider-EHR crosswalk'!A:B,2,FALSE)),"No EHR Specified",VLOOKUP(C229,'Provider-EHR crosswalk'!A:B,2,FALSE))</f>
        <v>Azalea Health EHR</v>
      </c>
    </row>
    <row r="230" spans="1:11" x14ac:dyDescent="0.25">
      <c r="A230" t="s">
        <v>90</v>
      </c>
      <c r="B230">
        <v>97</v>
      </c>
      <c r="C230" t="s">
        <v>881</v>
      </c>
      <c r="D230" t="s">
        <v>91</v>
      </c>
      <c r="E230">
        <v>121</v>
      </c>
      <c r="F230">
        <v>124</v>
      </c>
      <c r="G230">
        <v>97.58</v>
      </c>
      <c r="H230" t="s">
        <v>65</v>
      </c>
      <c r="I230">
        <v>90</v>
      </c>
      <c r="J230" t="s">
        <v>66</v>
      </c>
      <c r="K230" s="33" t="str">
        <f>IF(ISNA(VLOOKUP(C230,'Provider-EHR crosswalk'!A:B,2,FALSE)),"No EHR Specified",VLOOKUP(C230,'Provider-EHR crosswalk'!A:B,2,FALSE))</f>
        <v>Azalea Health EHR</v>
      </c>
    </row>
    <row r="231" spans="1:11" x14ac:dyDescent="0.25">
      <c r="A231" t="s">
        <v>92</v>
      </c>
      <c r="B231">
        <v>97</v>
      </c>
      <c r="C231" t="s">
        <v>881</v>
      </c>
      <c r="D231" t="s">
        <v>93</v>
      </c>
      <c r="E231">
        <v>58</v>
      </c>
      <c r="F231">
        <v>124</v>
      </c>
      <c r="G231">
        <v>46.77</v>
      </c>
      <c r="H231" t="s">
        <v>65</v>
      </c>
      <c r="I231">
        <v>90</v>
      </c>
      <c r="J231" t="s">
        <v>69</v>
      </c>
      <c r="K231" s="33" t="str">
        <f>IF(ISNA(VLOOKUP(C231,'Provider-EHR crosswalk'!A:B,2,FALSE)),"No EHR Specified",VLOOKUP(C231,'Provider-EHR crosswalk'!A:B,2,FALSE))</f>
        <v>Azalea Health EHR</v>
      </c>
    </row>
    <row r="232" spans="1:11" x14ac:dyDescent="0.25">
      <c r="A232" t="s">
        <v>94</v>
      </c>
      <c r="B232">
        <v>97</v>
      </c>
      <c r="C232" t="s">
        <v>881</v>
      </c>
      <c r="D232" t="s">
        <v>95</v>
      </c>
      <c r="E232">
        <v>77</v>
      </c>
      <c r="F232">
        <v>124</v>
      </c>
      <c r="G232">
        <v>62.1</v>
      </c>
      <c r="H232" t="s">
        <v>65</v>
      </c>
      <c r="I232">
        <v>90</v>
      </c>
      <c r="J232" t="s">
        <v>69</v>
      </c>
      <c r="K232" s="33" t="str">
        <f>IF(ISNA(VLOOKUP(C232,'Provider-EHR crosswalk'!A:B,2,FALSE)),"No EHR Specified",VLOOKUP(C232,'Provider-EHR crosswalk'!A:B,2,FALSE))</f>
        <v>Azalea Health EHR</v>
      </c>
    </row>
    <row r="233" spans="1:11" x14ac:dyDescent="0.25">
      <c r="A233" t="s">
        <v>96</v>
      </c>
      <c r="B233">
        <v>97</v>
      </c>
      <c r="C233" t="s">
        <v>881</v>
      </c>
      <c r="D233" t="s">
        <v>97</v>
      </c>
      <c r="E233">
        <v>78</v>
      </c>
      <c r="F233">
        <v>124</v>
      </c>
      <c r="G233">
        <v>62.9</v>
      </c>
      <c r="H233" t="s">
        <v>65</v>
      </c>
      <c r="I233">
        <v>90</v>
      </c>
      <c r="J233" t="s">
        <v>69</v>
      </c>
      <c r="K233" s="33" t="str">
        <f>IF(ISNA(VLOOKUP(C233,'Provider-EHR crosswalk'!A:B,2,FALSE)),"No EHR Specified",VLOOKUP(C233,'Provider-EHR crosswalk'!A:B,2,FALSE))</f>
        <v>Azalea Health EHR</v>
      </c>
    </row>
    <row r="234" spans="1:11" x14ac:dyDescent="0.25">
      <c r="A234" t="s">
        <v>98</v>
      </c>
      <c r="B234">
        <v>97</v>
      </c>
      <c r="C234" t="s">
        <v>881</v>
      </c>
      <c r="D234" t="s">
        <v>99</v>
      </c>
      <c r="E234">
        <v>78</v>
      </c>
      <c r="F234">
        <v>124</v>
      </c>
      <c r="G234">
        <v>62.9</v>
      </c>
      <c r="H234" t="s">
        <v>65</v>
      </c>
      <c r="I234">
        <v>90</v>
      </c>
      <c r="J234" t="s">
        <v>69</v>
      </c>
      <c r="K234" s="33" t="str">
        <f>IF(ISNA(VLOOKUP(C234,'Provider-EHR crosswalk'!A:B,2,FALSE)),"No EHR Specified",VLOOKUP(C234,'Provider-EHR crosswalk'!A:B,2,FALSE))</f>
        <v>Azalea Health EHR</v>
      </c>
    </row>
    <row r="235" spans="1:11" x14ac:dyDescent="0.25">
      <c r="A235" t="s">
        <v>100</v>
      </c>
      <c r="B235">
        <v>97</v>
      </c>
      <c r="C235" t="s">
        <v>881</v>
      </c>
      <c r="D235" t="s">
        <v>101</v>
      </c>
      <c r="E235">
        <v>1417</v>
      </c>
      <c r="F235">
        <v>1417</v>
      </c>
      <c r="G235">
        <v>100</v>
      </c>
      <c r="H235" t="s">
        <v>65</v>
      </c>
      <c r="I235">
        <v>99</v>
      </c>
      <c r="J235" t="s">
        <v>66</v>
      </c>
      <c r="K235" s="33" t="str">
        <f>IF(ISNA(VLOOKUP(C235,'Provider-EHR crosswalk'!A:B,2,FALSE)),"No EHR Specified",VLOOKUP(C235,'Provider-EHR crosswalk'!A:B,2,FALSE))</f>
        <v>Azalea Health EHR</v>
      </c>
    </row>
    <row r="236" spans="1:11" x14ac:dyDescent="0.25">
      <c r="A236" t="s">
        <v>102</v>
      </c>
      <c r="B236">
        <v>97</v>
      </c>
      <c r="C236" t="s">
        <v>881</v>
      </c>
      <c r="D236" t="s">
        <v>103</v>
      </c>
      <c r="E236">
        <v>1417</v>
      </c>
      <c r="F236">
        <v>1417</v>
      </c>
      <c r="G236">
        <v>100</v>
      </c>
      <c r="H236" t="s">
        <v>65</v>
      </c>
      <c r="I236">
        <v>99</v>
      </c>
      <c r="J236" t="s">
        <v>66</v>
      </c>
      <c r="K236" s="33" t="str">
        <f>IF(ISNA(VLOOKUP(C236,'Provider-EHR crosswalk'!A:B,2,FALSE)),"No EHR Specified",VLOOKUP(C236,'Provider-EHR crosswalk'!A:B,2,FALSE))</f>
        <v>Azalea Health EHR</v>
      </c>
    </row>
    <row r="237" spans="1:11" x14ac:dyDescent="0.25">
      <c r="A237" t="s">
        <v>104</v>
      </c>
      <c r="B237">
        <v>97</v>
      </c>
      <c r="C237" t="s">
        <v>881</v>
      </c>
      <c r="D237" t="s">
        <v>105</v>
      </c>
      <c r="E237">
        <v>1417</v>
      </c>
      <c r="F237">
        <v>1417</v>
      </c>
      <c r="G237">
        <v>100</v>
      </c>
      <c r="H237" t="s">
        <v>65</v>
      </c>
      <c r="I237">
        <v>99</v>
      </c>
      <c r="J237" t="s">
        <v>66</v>
      </c>
      <c r="K237" s="33" t="str">
        <f>IF(ISNA(VLOOKUP(C237,'Provider-EHR crosswalk'!A:B,2,FALSE)),"No EHR Specified",VLOOKUP(C237,'Provider-EHR crosswalk'!A:B,2,FALSE))</f>
        <v>Azalea Health EHR</v>
      </c>
    </row>
    <row r="238" spans="1:11" x14ac:dyDescent="0.25">
      <c r="A238" t="s">
        <v>106</v>
      </c>
      <c r="B238">
        <v>97</v>
      </c>
      <c r="C238" t="s">
        <v>881</v>
      </c>
      <c r="D238" t="s">
        <v>107</v>
      </c>
      <c r="E238">
        <v>1417</v>
      </c>
      <c r="F238">
        <v>1417</v>
      </c>
      <c r="G238">
        <v>100</v>
      </c>
      <c r="H238" t="s">
        <v>65</v>
      </c>
      <c r="I238">
        <v>99</v>
      </c>
      <c r="J238" t="s">
        <v>66</v>
      </c>
      <c r="K238" s="33" t="str">
        <f>IF(ISNA(VLOOKUP(C238,'Provider-EHR crosswalk'!A:B,2,FALSE)),"No EHR Specified",VLOOKUP(C238,'Provider-EHR crosswalk'!A:B,2,FALSE))</f>
        <v>Azalea Health EHR</v>
      </c>
    </row>
    <row r="239" spans="1:11" x14ac:dyDescent="0.25">
      <c r="A239" t="s">
        <v>108</v>
      </c>
      <c r="B239">
        <v>97</v>
      </c>
      <c r="C239" t="s">
        <v>881</v>
      </c>
      <c r="D239" t="s">
        <v>109</v>
      </c>
      <c r="E239">
        <v>1417</v>
      </c>
      <c r="F239">
        <v>1417</v>
      </c>
      <c r="G239">
        <v>100</v>
      </c>
      <c r="H239" t="s">
        <v>65</v>
      </c>
      <c r="I239">
        <v>99</v>
      </c>
      <c r="J239" t="s">
        <v>66</v>
      </c>
      <c r="K239" s="33" t="str">
        <f>IF(ISNA(VLOOKUP(C239,'Provider-EHR crosswalk'!A:B,2,FALSE)),"No EHR Specified",VLOOKUP(C239,'Provider-EHR crosswalk'!A:B,2,FALSE))</f>
        <v>Azalea Health EHR</v>
      </c>
    </row>
    <row r="240" spans="1:11" x14ac:dyDescent="0.25">
      <c r="A240" t="s">
        <v>110</v>
      </c>
      <c r="B240">
        <v>97</v>
      </c>
      <c r="C240" t="s">
        <v>881</v>
      </c>
      <c r="D240" t="s">
        <v>111</v>
      </c>
      <c r="E240">
        <v>1417</v>
      </c>
      <c r="F240">
        <v>1417</v>
      </c>
      <c r="G240">
        <v>100</v>
      </c>
      <c r="H240" t="s">
        <v>65</v>
      </c>
      <c r="I240">
        <v>99</v>
      </c>
      <c r="J240" t="s">
        <v>66</v>
      </c>
      <c r="K240" s="33" t="str">
        <f>IF(ISNA(VLOOKUP(C240,'Provider-EHR crosswalk'!A:B,2,FALSE)),"No EHR Specified",VLOOKUP(C240,'Provider-EHR crosswalk'!A:B,2,FALSE))</f>
        <v>Azalea Health EHR</v>
      </c>
    </row>
    <row r="241" spans="1:11" x14ac:dyDescent="0.25">
      <c r="A241" t="s">
        <v>112</v>
      </c>
      <c r="B241">
        <v>97</v>
      </c>
      <c r="C241" t="s">
        <v>881</v>
      </c>
      <c r="D241" t="s">
        <v>113</v>
      </c>
      <c r="E241">
        <v>1417</v>
      </c>
      <c r="F241">
        <v>1417</v>
      </c>
      <c r="G241">
        <v>100</v>
      </c>
      <c r="H241" t="s">
        <v>65</v>
      </c>
      <c r="I241">
        <v>99</v>
      </c>
      <c r="J241" t="s">
        <v>66</v>
      </c>
      <c r="K241" s="33" t="str">
        <f>IF(ISNA(VLOOKUP(C241,'Provider-EHR crosswalk'!A:B,2,FALSE)),"No EHR Specified",VLOOKUP(C241,'Provider-EHR crosswalk'!A:B,2,FALSE))</f>
        <v>Azalea Health EHR</v>
      </c>
    </row>
    <row r="242" spans="1:11" x14ac:dyDescent="0.25">
      <c r="A242" t="s">
        <v>114</v>
      </c>
      <c r="B242">
        <v>97</v>
      </c>
      <c r="C242" t="s">
        <v>881</v>
      </c>
      <c r="D242" t="s">
        <v>115</v>
      </c>
      <c r="E242">
        <v>1</v>
      </c>
      <c r="F242">
        <v>124</v>
      </c>
      <c r="G242">
        <v>0.81</v>
      </c>
      <c r="H242" t="s">
        <v>116</v>
      </c>
      <c r="I242">
        <v>4</v>
      </c>
      <c r="J242" t="s">
        <v>66</v>
      </c>
      <c r="K242" s="33" t="str">
        <f>IF(ISNA(VLOOKUP(C242,'Provider-EHR crosswalk'!A:B,2,FALSE)),"No EHR Specified",VLOOKUP(C242,'Provider-EHR crosswalk'!A:B,2,FALSE))</f>
        <v>Azalea Health EHR</v>
      </c>
    </row>
    <row r="243" spans="1:11" x14ac:dyDescent="0.25">
      <c r="A243" t="s">
        <v>117</v>
      </c>
      <c r="B243">
        <v>97</v>
      </c>
      <c r="C243" t="s">
        <v>881</v>
      </c>
      <c r="D243" t="s">
        <v>118</v>
      </c>
      <c r="E243">
        <v>1</v>
      </c>
      <c r="F243">
        <v>124</v>
      </c>
      <c r="G243">
        <v>0.81</v>
      </c>
      <c r="H243" t="s">
        <v>116</v>
      </c>
      <c r="I243">
        <v>4</v>
      </c>
      <c r="J243" t="s">
        <v>66</v>
      </c>
      <c r="K243" s="33" t="str">
        <f>IF(ISNA(VLOOKUP(C243,'Provider-EHR crosswalk'!A:B,2,FALSE)),"No EHR Specified",VLOOKUP(C243,'Provider-EHR crosswalk'!A:B,2,FALSE))</f>
        <v>Azalea Health EHR</v>
      </c>
    </row>
    <row r="244" spans="1:11" x14ac:dyDescent="0.25">
      <c r="A244" t="s">
        <v>119</v>
      </c>
      <c r="B244">
        <v>97</v>
      </c>
      <c r="C244" t="s">
        <v>881</v>
      </c>
      <c r="D244" t="s">
        <v>120</v>
      </c>
      <c r="E244">
        <v>2</v>
      </c>
      <c r="F244">
        <v>124</v>
      </c>
      <c r="G244">
        <v>1.61</v>
      </c>
      <c r="H244" t="s">
        <v>116</v>
      </c>
      <c r="I244">
        <v>4</v>
      </c>
      <c r="J244" t="s">
        <v>66</v>
      </c>
      <c r="K244" s="33" t="str">
        <f>IF(ISNA(VLOOKUP(C244,'Provider-EHR crosswalk'!A:B,2,FALSE)),"No EHR Specified",VLOOKUP(C244,'Provider-EHR crosswalk'!A:B,2,FALSE))</f>
        <v>Azalea Health EHR</v>
      </c>
    </row>
    <row r="245" spans="1:11" x14ac:dyDescent="0.25">
      <c r="A245" t="s">
        <v>121</v>
      </c>
      <c r="B245">
        <v>97</v>
      </c>
      <c r="C245" t="s">
        <v>881</v>
      </c>
      <c r="D245" t="s">
        <v>122</v>
      </c>
      <c r="E245">
        <v>0</v>
      </c>
      <c r="F245">
        <v>124</v>
      </c>
      <c r="G245">
        <v>0</v>
      </c>
      <c r="H245" t="s">
        <v>116</v>
      </c>
      <c r="I245">
        <v>1</v>
      </c>
      <c r="J245" t="s">
        <v>66</v>
      </c>
      <c r="K245" s="33" t="str">
        <f>IF(ISNA(VLOOKUP(C245,'Provider-EHR crosswalk'!A:B,2,FALSE)),"No EHR Specified",VLOOKUP(C245,'Provider-EHR crosswalk'!A:B,2,FALSE))</f>
        <v>Azalea Health EHR</v>
      </c>
    </row>
    <row r="246" spans="1:11" x14ac:dyDescent="0.25">
      <c r="A246" t="s">
        <v>123</v>
      </c>
      <c r="B246">
        <v>97</v>
      </c>
      <c r="C246" t="s">
        <v>881</v>
      </c>
      <c r="D246" t="s">
        <v>124</v>
      </c>
      <c r="E246">
        <v>2</v>
      </c>
      <c r="F246">
        <v>1417</v>
      </c>
      <c r="G246">
        <v>0.14000000000000001</v>
      </c>
      <c r="H246" t="s">
        <v>116</v>
      </c>
      <c r="I246">
        <v>1</v>
      </c>
      <c r="J246" t="s">
        <v>66</v>
      </c>
      <c r="K246" s="33" t="str">
        <f>IF(ISNA(VLOOKUP(C246,'Provider-EHR crosswalk'!A:B,2,FALSE)),"No EHR Specified",VLOOKUP(C246,'Provider-EHR crosswalk'!A:B,2,FALSE))</f>
        <v>Azalea Health EHR</v>
      </c>
    </row>
    <row r="247" spans="1:11" x14ac:dyDescent="0.25">
      <c r="A247" t="s">
        <v>125</v>
      </c>
      <c r="B247">
        <v>97</v>
      </c>
      <c r="C247" t="s">
        <v>881</v>
      </c>
      <c r="D247" t="s">
        <v>126</v>
      </c>
      <c r="E247">
        <v>0</v>
      </c>
      <c r="F247">
        <v>1417</v>
      </c>
      <c r="G247">
        <v>0</v>
      </c>
      <c r="H247" t="s">
        <v>116</v>
      </c>
      <c r="I247">
        <v>1</v>
      </c>
      <c r="J247" t="s">
        <v>66</v>
      </c>
      <c r="K247" s="33" t="str">
        <f>IF(ISNA(VLOOKUP(C247,'Provider-EHR crosswalk'!A:B,2,FALSE)),"No EHR Specified",VLOOKUP(C247,'Provider-EHR crosswalk'!A:B,2,FALSE))</f>
        <v>Azalea Health EHR</v>
      </c>
    </row>
    <row r="248" spans="1:11" x14ac:dyDescent="0.25">
      <c r="A248" t="s">
        <v>127</v>
      </c>
      <c r="B248">
        <v>97</v>
      </c>
      <c r="C248" t="s">
        <v>881</v>
      </c>
      <c r="D248" t="s">
        <v>128</v>
      </c>
      <c r="E248">
        <v>39</v>
      </c>
      <c r="F248">
        <v>1417</v>
      </c>
      <c r="G248">
        <v>2.75</v>
      </c>
      <c r="H248" t="s">
        <v>116</v>
      </c>
      <c r="I248">
        <v>4</v>
      </c>
      <c r="J248" t="s">
        <v>66</v>
      </c>
      <c r="K248" s="33" t="str">
        <f>IF(ISNA(VLOOKUP(C248,'Provider-EHR crosswalk'!A:B,2,FALSE)),"No EHR Specified",VLOOKUP(C248,'Provider-EHR crosswalk'!A:B,2,FALSE))</f>
        <v>Azalea Health EHR</v>
      </c>
    </row>
    <row r="249" spans="1:11" x14ac:dyDescent="0.25">
      <c r="A249" t="s">
        <v>129</v>
      </c>
      <c r="B249">
        <v>97</v>
      </c>
      <c r="C249" t="s">
        <v>881</v>
      </c>
      <c r="D249" t="s">
        <v>130</v>
      </c>
      <c r="E249">
        <v>64</v>
      </c>
      <c r="F249">
        <v>1417</v>
      </c>
      <c r="G249">
        <v>4.5199999999999996</v>
      </c>
      <c r="H249" t="s">
        <v>116</v>
      </c>
      <c r="I249">
        <v>4</v>
      </c>
      <c r="J249" t="s">
        <v>69</v>
      </c>
      <c r="K249" s="33" t="str">
        <f>IF(ISNA(VLOOKUP(C249,'Provider-EHR crosswalk'!A:B,2,FALSE)),"No EHR Specified",VLOOKUP(C249,'Provider-EHR crosswalk'!A:B,2,FALSE))</f>
        <v>Azalea Health EHR</v>
      </c>
    </row>
    <row r="250" spans="1:11" x14ac:dyDescent="0.25">
      <c r="A250" t="s">
        <v>131</v>
      </c>
      <c r="B250">
        <v>97</v>
      </c>
      <c r="C250" t="s">
        <v>881</v>
      </c>
      <c r="D250" t="s">
        <v>132</v>
      </c>
      <c r="E250">
        <v>44</v>
      </c>
      <c r="F250">
        <v>1417</v>
      </c>
      <c r="G250">
        <v>3.11</v>
      </c>
      <c r="H250" t="s">
        <v>116</v>
      </c>
      <c r="I250">
        <v>4</v>
      </c>
      <c r="J250" t="s">
        <v>66</v>
      </c>
      <c r="K250" s="33" t="str">
        <f>IF(ISNA(VLOOKUP(C250,'Provider-EHR crosswalk'!A:B,2,FALSE)),"No EHR Specified",VLOOKUP(C250,'Provider-EHR crosswalk'!A:B,2,FALSE))</f>
        <v>Azalea Health EHR</v>
      </c>
    </row>
    <row r="251" spans="1:11" x14ac:dyDescent="0.25">
      <c r="A251" t="s">
        <v>133</v>
      </c>
      <c r="B251">
        <v>97</v>
      </c>
      <c r="C251" t="s">
        <v>881</v>
      </c>
      <c r="D251" t="s">
        <v>134</v>
      </c>
      <c r="E251">
        <v>37</v>
      </c>
      <c r="F251">
        <v>1417</v>
      </c>
      <c r="G251">
        <v>2.61</v>
      </c>
      <c r="H251" t="s">
        <v>116</v>
      </c>
      <c r="I251">
        <v>1</v>
      </c>
      <c r="J251" t="s">
        <v>69</v>
      </c>
      <c r="K251" s="33" t="str">
        <f>IF(ISNA(VLOOKUP(C251,'Provider-EHR crosswalk'!A:B,2,FALSE)),"No EHR Specified",VLOOKUP(C251,'Provider-EHR crosswalk'!A:B,2,FALSE))</f>
        <v>Azalea Health EHR</v>
      </c>
    </row>
    <row r="252" spans="1:11" x14ac:dyDescent="0.25">
      <c r="A252" t="s">
        <v>135</v>
      </c>
      <c r="B252">
        <v>97</v>
      </c>
      <c r="C252" t="s">
        <v>881</v>
      </c>
      <c r="D252" t="s">
        <v>136</v>
      </c>
      <c r="E252">
        <v>0</v>
      </c>
      <c r="F252">
        <v>1417</v>
      </c>
      <c r="G252">
        <v>0</v>
      </c>
      <c r="H252" t="s">
        <v>116</v>
      </c>
      <c r="I252">
        <v>1</v>
      </c>
      <c r="J252" t="s">
        <v>66</v>
      </c>
      <c r="K252" s="33" t="str">
        <f>IF(ISNA(VLOOKUP(C252,'Provider-EHR crosswalk'!A:B,2,FALSE)),"No EHR Specified",VLOOKUP(C252,'Provider-EHR crosswalk'!A:B,2,FALSE))</f>
        <v>Azalea Health EHR</v>
      </c>
    </row>
    <row r="253" spans="1:11" x14ac:dyDescent="0.25">
      <c r="A253" t="s">
        <v>137</v>
      </c>
      <c r="B253">
        <v>97</v>
      </c>
      <c r="C253" t="s">
        <v>881</v>
      </c>
      <c r="D253" t="s">
        <v>138</v>
      </c>
      <c r="E253">
        <v>0</v>
      </c>
      <c r="F253">
        <v>1417</v>
      </c>
      <c r="G253">
        <v>0</v>
      </c>
      <c r="H253" t="s">
        <v>116</v>
      </c>
      <c r="I253">
        <v>1</v>
      </c>
      <c r="J253" t="s">
        <v>66</v>
      </c>
      <c r="K253" s="33" t="str">
        <f>IF(ISNA(VLOOKUP(C253,'Provider-EHR crosswalk'!A:B,2,FALSE)),"No EHR Specified",VLOOKUP(C253,'Provider-EHR crosswalk'!A:B,2,FALSE))</f>
        <v>Azalea Health EHR</v>
      </c>
    </row>
    <row r="254" spans="1:11" x14ac:dyDescent="0.25">
      <c r="A254" t="s">
        <v>139</v>
      </c>
      <c r="B254">
        <v>97</v>
      </c>
      <c r="C254" t="s">
        <v>881</v>
      </c>
      <c r="D254" t="s">
        <v>140</v>
      </c>
      <c r="E254">
        <v>0</v>
      </c>
      <c r="F254">
        <v>1417</v>
      </c>
      <c r="G254">
        <v>0</v>
      </c>
      <c r="H254" t="s">
        <v>116</v>
      </c>
      <c r="I254">
        <v>1</v>
      </c>
      <c r="J254" t="s">
        <v>66</v>
      </c>
      <c r="K254" s="33" t="str">
        <f>IF(ISNA(VLOOKUP(C254,'Provider-EHR crosswalk'!A:B,2,FALSE)),"No EHR Specified",VLOOKUP(C254,'Provider-EHR crosswalk'!A:B,2,FALSE))</f>
        <v>Azalea Health EHR</v>
      </c>
    </row>
    <row r="255" spans="1:11" x14ac:dyDescent="0.25">
      <c r="A255" t="s">
        <v>141</v>
      </c>
      <c r="B255">
        <v>97</v>
      </c>
      <c r="C255" t="s">
        <v>881</v>
      </c>
      <c r="D255" t="s">
        <v>142</v>
      </c>
      <c r="E255">
        <v>0</v>
      </c>
      <c r="F255">
        <v>1417</v>
      </c>
      <c r="G255">
        <v>0</v>
      </c>
      <c r="H255" t="s">
        <v>116</v>
      </c>
      <c r="I255">
        <v>1</v>
      </c>
      <c r="J255" t="s">
        <v>66</v>
      </c>
      <c r="K255" s="33" t="str">
        <f>IF(ISNA(VLOOKUP(C255,'Provider-EHR crosswalk'!A:B,2,FALSE)),"No EHR Specified",VLOOKUP(C255,'Provider-EHR crosswalk'!A:B,2,FALSE))</f>
        <v>Azalea Health EHR</v>
      </c>
    </row>
    <row r="256" spans="1:11" x14ac:dyDescent="0.25">
      <c r="A256" t="s">
        <v>143</v>
      </c>
      <c r="B256">
        <v>97</v>
      </c>
      <c r="C256" t="s">
        <v>881</v>
      </c>
      <c r="D256" t="s">
        <v>144</v>
      </c>
      <c r="E256">
        <v>0</v>
      </c>
      <c r="F256">
        <v>1417</v>
      </c>
      <c r="G256">
        <v>0</v>
      </c>
      <c r="H256" t="s">
        <v>116</v>
      </c>
      <c r="I256">
        <v>1</v>
      </c>
      <c r="J256" t="s">
        <v>66</v>
      </c>
      <c r="K256" s="33" t="str">
        <f>IF(ISNA(VLOOKUP(C256,'Provider-EHR crosswalk'!A:B,2,FALSE)),"No EHR Specified",VLOOKUP(C256,'Provider-EHR crosswalk'!A:B,2,FALSE))</f>
        <v>Azalea Health EHR</v>
      </c>
    </row>
    <row r="257" spans="1:11" x14ac:dyDescent="0.25">
      <c r="A257" t="s">
        <v>145</v>
      </c>
      <c r="B257">
        <v>97</v>
      </c>
      <c r="C257" t="s">
        <v>881</v>
      </c>
      <c r="D257" t="s">
        <v>146</v>
      </c>
      <c r="E257">
        <v>0</v>
      </c>
      <c r="F257">
        <v>1417</v>
      </c>
      <c r="G257">
        <v>0</v>
      </c>
      <c r="H257" t="s">
        <v>116</v>
      </c>
      <c r="I257">
        <v>1</v>
      </c>
      <c r="J257" t="s">
        <v>66</v>
      </c>
      <c r="K257" s="33" t="str">
        <f>IF(ISNA(VLOOKUP(C257,'Provider-EHR crosswalk'!A:B,2,FALSE)),"No EHR Specified",VLOOKUP(C257,'Provider-EHR crosswalk'!A:B,2,FALSE))</f>
        <v>Azalea Health EHR</v>
      </c>
    </row>
    <row r="258" spans="1:11" x14ac:dyDescent="0.25">
      <c r="A258" t="s">
        <v>147</v>
      </c>
      <c r="B258">
        <v>97</v>
      </c>
      <c r="C258" t="s">
        <v>881</v>
      </c>
      <c r="D258" t="s">
        <v>148</v>
      </c>
      <c r="E258">
        <v>0</v>
      </c>
      <c r="F258">
        <v>1417</v>
      </c>
      <c r="G258">
        <v>0</v>
      </c>
      <c r="H258" t="s">
        <v>116</v>
      </c>
      <c r="I258">
        <v>1</v>
      </c>
      <c r="J258" t="s">
        <v>66</v>
      </c>
      <c r="K258" s="33" t="str">
        <f>IF(ISNA(VLOOKUP(C258,'Provider-EHR crosswalk'!A:B,2,FALSE)),"No EHR Specified",VLOOKUP(C258,'Provider-EHR crosswalk'!A:B,2,FALSE))</f>
        <v>Azalea Health EHR</v>
      </c>
    </row>
    <row r="259" spans="1:11" x14ac:dyDescent="0.25">
      <c r="A259" t="s">
        <v>149</v>
      </c>
      <c r="B259">
        <v>97</v>
      </c>
      <c r="C259" t="s">
        <v>881</v>
      </c>
      <c r="D259" t="s">
        <v>150</v>
      </c>
      <c r="E259">
        <v>0</v>
      </c>
      <c r="F259">
        <v>1417</v>
      </c>
      <c r="G259">
        <v>0</v>
      </c>
      <c r="H259" t="s">
        <v>116</v>
      </c>
      <c r="I259">
        <v>1</v>
      </c>
      <c r="J259" t="s">
        <v>66</v>
      </c>
      <c r="K259" s="33" t="str">
        <f>IF(ISNA(VLOOKUP(C259,'Provider-EHR crosswalk'!A:B,2,FALSE)),"No EHR Specified",VLOOKUP(C259,'Provider-EHR crosswalk'!A:B,2,FALSE))</f>
        <v>Azalea Health EHR</v>
      </c>
    </row>
    <row r="260" spans="1:11" x14ac:dyDescent="0.25">
      <c r="A260" t="s">
        <v>151</v>
      </c>
      <c r="B260">
        <v>97</v>
      </c>
      <c r="C260" t="s">
        <v>881</v>
      </c>
      <c r="D260" t="s">
        <v>152</v>
      </c>
      <c r="E260">
        <v>0</v>
      </c>
      <c r="F260">
        <v>1417</v>
      </c>
      <c r="G260">
        <v>0</v>
      </c>
      <c r="H260" t="s">
        <v>116</v>
      </c>
      <c r="I260">
        <v>1</v>
      </c>
      <c r="J260" t="s">
        <v>66</v>
      </c>
      <c r="K260" s="33" t="str">
        <f>IF(ISNA(VLOOKUP(C260,'Provider-EHR crosswalk'!A:B,2,FALSE)),"No EHR Specified",VLOOKUP(C260,'Provider-EHR crosswalk'!A:B,2,FALSE))</f>
        <v>Azalea Health EHR</v>
      </c>
    </row>
    <row r="261" spans="1:11" x14ac:dyDescent="0.25">
      <c r="A261" t="s">
        <v>153</v>
      </c>
      <c r="B261">
        <v>97</v>
      </c>
      <c r="C261" t="s">
        <v>881</v>
      </c>
      <c r="D261" t="s">
        <v>154</v>
      </c>
      <c r="E261">
        <v>4</v>
      </c>
      <c r="F261">
        <v>1417</v>
      </c>
      <c r="G261">
        <v>0.28000000000000003</v>
      </c>
      <c r="H261" t="s">
        <v>116</v>
      </c>
      <c r="I261">
        <v>1</v>
      </c>
      <c r="J261" t="s">
        <v>66</v>
      </c>
      <c r="K261" s="33" t="str">
        <f>IF(ISNA(VLOOKUP(C261,'Provider-EHR crosswalk'!A:B,2,FALSE)),"No EHR Specified",VLOOKUP(C261,'Provider-EHR crosswalk'!A:B,2,FALSE))</f>
        <v>Azalea Health EHR</v>
      </c>
    </row>
    <row r="262" spans="1:11" x14ac:dyDescent="0.25">
      <c r="A262" t="s">
        <v>155</v>
      </c>
      <c r="B262">
        <v>97</v>
      </c>
      <c r="C262" t="s">
        <v>881</v>
      </c>
      <c r="D262" t="s">
        <v>156</v>
      </c>
      <c r="E262">
        <v>0</v>
      </c>
      <c r="F262">
        <v>1417</v>
      </c>
      <c r="G262">
        <v>0</v>
      </c>
      <c r="H262" t="s">
        <v>157</v>
      </c>
      <c r="I262" t="s">
        <v>157</v>
      </c>
      <c r="J262" t="s">
        <v>157</v>
      </c>
      <c r="K262" s="33" t="str">
        <f>IF(ISNA(VLOOKUP(C262,'Provider-EHR crosswalk'!A:B,2,FALSE)),"No EHR Specified",VLOOKUP(C262,'Provider-EHR crosswalk'!A:B,2,FALSE))</f>
        <v>Azalea Health EHR</v>
      </c>
    </row>
    <row r="263" spans="1:11" x14ac:dyDescent="0.25">
      <c r="A263" t="s">
        <v>158</v>
      </c>
      <c r="B263">
        <v>97</v>
      </c>
      <c r="C263" t="s">
        <v>881</v>
      </c>
      <c r="D263" t="s">
        <v>159</v>
      </c>
      <c r="E263">
        <v>27</v>
      </c>
      <c r="F263">
        <v>1417</v>
      </c>
      <c r="G263">
        <v>1.91</v>
      </c>
      <c r="H263" t="s">
        <v>157</v>
      </c>
      <c r="I263" t="s">
        <v>157</v>
      </c>
      <c r="J263" t="s">
        <v>157</v>
      </c>
      <c r="K263" s="33" t="str">
        <f>IF(ISNA(VLOOKUP(C263,'Provider-EHR crosswalk'!A:B,2,FALSE)),"No EHR Specified",VLOOKUP(C263,'Provider-EHR crosswalk'!A:B,2,FALSE))</f>
        <v>Azalea Health EHR</v>
      </c>
    </row>
    <row r="264" spans="1:11" x14ac:dyDescent="0.25">
      <c r="A264" t="s">
        <v>162</v>
      </c>
      <c r="B264">
        <v>97</v>
      </c>
      <c r="C264" t="s">
        <v>881</v>
      </c>
      <c r="D264" t="s">
        <v>163</v>
      </c>
      <c r="E264">
        <v>1394</v>
      </c>
      <c r="F264">
        <v>1417</v>
      </c>
      <c r="G264">
        <v>98.38</v>
      </c>
      <c r="H264" t="s">
        <v>65</v>
      </c>
      <c r="I264">
        <v>95</v>
      </c>
      <c r="J264" t="s">
        <v>66</v>
      </c>
      <c r="K264" s="33" t="str">
        <f>IF(ISNA(VLOOKUP(C264,'Provider-EHR crosswalk'!A:B,2,FALSE)),"No EHR Specified",VLOOKUP(C264,'Provider-EHR crosswalk'!A:B,2,FALSE))</f>
        <v>Azalea Health EHR</v>
      </c>
    </row>
    <row r="265" spans="1:11" x14ac:dyDescent="0.25">
      <c r="A265" t="s">
        <v>164</v>
      </c>
      <c r="B265">
        <v>97</v>
      </c>
      <c r="C265" t="s">
        <v>881</v>
      </c>
      <c r="D265" t="s">
        <v>165</v>
      </c>
      <c r="E265">
        <v>113</v>
      </c>
      <c r="F265">
        <v>124</v>
      </c>
      <c r="G265">
        <v>91.13</v>
      </c>
      <c r="H265" t="s">
        <v>65</v>
      </c>
      <c r="I265">
        <v>95</v>
      </c>
      <c r="J265" t="s">
        <v>69</v>
      </c>
      <c r="K265" s="33" t="str">
        <f>IF(ISNA(VLOOKUP(C265,'Provider-EHR crosswalk'!A:B,2,FALSE)),"No EHR Specified",VLOOKUP(C265,'Provider-EHR crosswalk'!A:B,2,FALSE))</f>
        <v>Azalea Health EHR</v>
      </c>
    </row>
    <row r="266" spans="1:11" x14ac:dyDescent="0.25">
      <c r="A266" t="s">
        <v>166</v>
      </c>
      <c r="B266">
        <v>97</v>
      </c>
      <c r="C266" t="s">
        <v>881</v>
      </c>
      <c r="D266" t="s">
        <v>167</v>
      </c>
      <c r="E266">
        <v>1</v>
      </c>
      <c r="F266">
        <v>124</v>
      </c>
      <c r="G266">
        <v>0.81</v>
      </c>
      <c r="H266" t="s">
        <v>116</v>
      </c>
      <c r="I266">
        <v>5</v>
      </c>
      <c r="J266" t="s">
        <v>66</v>
      </c>
      <c r="K266" s="33" t="str">
        <f>IF(ISNA(VLOOKUP(C266,'Provider-EHR crosswalk'!A:B,2,FALSE)),"No EHR Specified",VLOOKUP(C266,'Provider-EHR crosswalk'!A:B,2,FALSE))</f>
        <v>Azalea Health EHR</v>
      </c>
    </row>
    <row r="267" spans="1:11" x14ac:dyDescent="0.25">
      <c r="A267" t="s">
        <v>168</v>
      </c>
      <c r="B267">
        <v>97</v>
      </c>
      <c r="C267" t="s">
        <v>881</v>
      </c>
      <c r="D267" t="s">
        <v>169</v>
      </c>
      <c r="E267">
        <v>1</v>
      </c>
      <c r="F267">
        <v>124</v>
      </c>
      <c r="G267">
        <v>0.81</v>
      </c>
      <c r="H267" t="s">
        <v>116</v>
      </c>
      <c r="I267">
        <v>5</v>
      </c>
      <c r="J267" t="s">
        <v>66</v>
      </c>
      <c r="K267" s="33" t="str">
        <f>IF(ISNA(VLOOKUP(C267,'Provider-EHR crosswalk'!A:B,2,FALSE)),"No EHR Specified",VLOOKUP(C267,'Provider-EHR crosswalk'!A:B,2,FALSE))</f>
        <v>Azalea Health EHR</v>
      </c>
    </row>
    <row r="268" spans="1:11" x14ac:dyDescent="0.25">
      <c r="A268" t="s">
        <v>170</v>
      </c>
      <c r="B268">
        <v>97</v>
      </c>
      <c r="C268" t="s">
        <v>881</v>
      </c>
      <c r="D268" t="s">
        <v>171</v>
      </c>
      <c r="E268">
        <v>9</v>
      </c>
      <c r="F268">
        <v>124</v>
      </c>
      <c r="G268">
        <v>7.26</v>
      </c>
      <c r="H268" t="s">
        <v>116</v>
      </c>
      <c r="I268">
        <v>5</v>
      </c>
      <c r="J268" t="s">
        <v>69</v>
      </c>
      <c r="K268" s="33" t="str">
        <f>IF(ISNA(VLOOKUP(C268,'Provider-EHR crosswalk'!A:B,2,FALSE)),"No EHR Specified",VLOOKUP(C268,'Provider-EHR crosswalk'!A:B,2,FALSE))</f>
        <v>Azalea Health EHR</v>
      </c>
    </row>
    <row r="269" spans="1:11" x14ac:dyDescent="0.25">
      <c r="A269" t="s">
        <v>172</v>
      </c>
      <c r="B269">
        <v>97</v>
      </c>
      <c r="C269" t="s">
        <v>881</v>
      </c>
      <c r="D269" t="s">
        <v>173</v>
      </c>
      <c r="E269">
        <v>10</v>
      </c>
      <c r="F269">
        <v>1417</v>
      </c>
      <c r="G269">
        <v>0.71</v>
      </c>
      <c r="H269" t="s">
        <v>116</v>
      </c>
      <c r="I269">
        <v>5</v>
      </c>
      <c r="J269" t="s">
        <v>66</v>
      </c>
      <c r="K269" s="33" t="str">
        <f>IF(ISNA(VLOOKUP(C269,'Provider-EHR crosswalk'!A:B,2,FALSE)),"No EHR Specified",VLOOKUP(C269,'Provider-EHR crosswalk'!A:B,2,FALSE))</f>
        <v>Azalea Health EHR</v>
      </c>
    </row>
    <row r="270" spans="1:11" x14ac:dyDescent="0.25">
      <c r="A270" t="s">
        <v>174</v>
      </c>
      <c r="B270">
        <v>97</v>
      </c>
      <c r="C270" t="s">
        <v>881</v>
      </c>
      <c r="D270" t="s">
        <v>175</v>
      </c>
      <c r="E270">
        <v>5</v>
      </c>
      <c r="F270">
        <v>1417</v>
      </c>
      <c r="G270">
        <v>0.35</v>
      </c>
      <c r="H270" t="s">
        <v>116</v>
      </c>
      <c r="I270">
        <v>5</v>
      </c>
      <c r="J270" t="s">
        <v>66</v>
      </c>
      <c r="K270" s="33" t="str">
        <f>IF(ISNA(VLOOKUP(C270,'Provider-EHR crosswalk'!A:B,2,FALSE)),"No EHR Specified",VLOOKUP(C270,'Provider-EHR crosswalk'!A:B,2,FALSE))</f>
        <v>Azalea Health EHR</v>
      </c>
    </row>
    <row r="271" spans="1:11" x14ac:dyDescent="0.25">
      <c r="A271" t="s">
        <v>176</v>
      </c>
      <c r="B271">
        <v>97</v>
      </c>
      <c r="C271" t="s">
        <v>881</v>
      </c>
      <c r="D271" t="s">
        <v>177</v>
      </c>
      <c r="E271">
        <v>8</v>
      </c>
      <c r="F271">
        <v>1417</v>
      </c>
      <c r="G271">
        <v>0.56000000000000005</v>
      </c>
      <c r="H271" t="s">
        <v>116</v>
      </c>
      <c r="I271">
        <v>5</v>
      </c>
      <c r="J271" t="s">
        <v>66</v>
      </c>
      <c r="K271" s="33" t="str">
        <f>IF(ISNA(VLOOKUP(C271,'Provider-EHR crosswalk'!A:B,2,FALSE)),"No EHR Specified",VLOOKUP(C271,'Provider-EHR crosswalk'!A:B,2,FALSE))</f>
        <v>Azalea Health EHR</v>
      </c>
    </row>
    <row r="272" spans="1:11" x14ac:dyDescent="0.25">
      <c r="A272" t="s">
        <v>63</v>
      </c>
      <c r="B272">
        <v>194</v>
      </c>
      <c r="C272" t="s">
        <v>1055</v>
      </c>
      <c r="D272" t="s">
        <v>64</v>
      </c>
      <c r="E272">
        <v>1</v>
      </c>
      <c r="F272">
        <v>1</v>
      </c>
      <c r="G272">
        <v>100</v>
      </c>
      <c r="H272" t="s">
        <v>65</v>
      </c>
      <c r="I272">
        <v>99</v>
      </c>
      <c r="J272" t="s">
        <v>66</v>
      </c>
      <c r="K272" s="33" t="str">
        <f>IF(ISNA(VLOOKUP(C272,'Provider-EHR crosswalk'!A:B,2,FALSE)),"No EHR Specified",VLOOKUP(C272,'Provider-EHR crosswalk'!A:B,2,FALSE))</f>
        <v>NetSmart MyEvolv</v>
      </c>
    </row>
    <row r="273" spans="1:11" x14ac:dyDescent="0.25">
      <c r="A273" t="s">
        <v>67</v>
      </c>
      <c r="B273">
        <v>194</v>
      </c>
      <c r="C273" t="s">
        <v>1055</v>
      </c>
      <c r="D273" t="s">
        <v>68</v>
      </c>
      <c r="E273">
        <v>1</v>
      </c>
      <c r="F273">
        <v>1</v>
      </c>
      <c r="G273">
        <v>100</v>
      </c>
      <c r="H273" t="s">
        <v>65</v>
      </c>
      <c r="I273">
        <v>75</v>
      </c>
      <c r="J273" t="s">
        <v>66</v>
      </c>
      <c r="K273" s="33" t="str">
        <f>IF(ISNA(VLOOKUP(C273,'Provider-EHR crosswalk'!A:B,2,FALSE)),"No EHR Specified",VLOOKUP(C273,'Provider-EHR crosswalk'!A:B,2,FALSE))</f>
        <v>NetSmart MyEvolv</v>
      </c>
    </row>
    <row r="274" spans="1:11" x14ac:dyDescent="0.25">
      <c r="A274" t="s">
        <v>70</v>
      </c>
      <c r="B274">
        <v>194</v>
      </c>
      <c r="C274" t="s">
        <v>1055</v>
      </c>
      <c r="D274" t="s">
        <v>71</v>
      </c>
      <c r="E274">
        <v>1</v>
      </c>
      <c r="F274">
        <v>1</v>
      </c>
      <c r="G274">
        <v>100</v>
      </c>
      <c r="H274" t="s">
        <v>65</v>
      </c>
      <c r="I274">
        <v>99</v>
      </c>
      <c r="J274" t="s">
        <v>66</v>
      </c>
      <c r="K274" s="33" t="str">
        <f>IF(ISNA(VLOOKUP(C274,'Provider-EHR crosswalk'!A:B,2,FALSE)),"No EHR Specified",VLOOKUP(C274,'Provider-EHR crosswalk'!A:B,2,FALSE))</f>
        <v>NetSmart MyEvolv</v>
      </c>
    </row>
    <row r="275" spans="1:11" x14ac:dyDescent="0.25">
      <c r="A275" t="s">
        <v>72</v>
      </c>
      <c r="B275">
        <v>194</v>
      </c>
      <c r="C275" t="s">
        <v>1055</v>
      </c>
      <c r="D275" t="s">
        <v>73</v>
      </c>
      <c r="E275">
        <v>1</v>
      </c>
      <c r="F275">
        <v>1</v>
      </c>
      <c r="G275">
        <v>100</v>
      </c>
      <c r="H275" t="s">
        <v>65</v>
      </c>
      <c r="I275">
        <v>99</v>
      </c>
      <c r="J275" t="s">
        <v>66</v>
      </c>
      <c r="K275" s="33" t="str">
        <f>IF(ISNA(VLOOKUP(C275,'Provider-EHR crosswalk'!A:B,2,FALSE)),"No EHR Specified",VLOOKUP(C275,'Provider-EHR crosswalk'!A:B,2,FALSE))</f>
        <v>NetSmart MyEvolv</v>
      </c>
    </row>
    <row r="276" spans="1:11" x14ac:dyDescent="0.25">
      <c r="A276" t="s">
        <v>74</v>
      </c>
      <c r="B276">
        <v>194</v>
      </c>
      <c r="C276" t="s">
        <v>1055</v>
      </c>
      <c r="D276" t="s">
        <v>75</v>
      </c>
      <c r="E276">
        <v>1</v>
      </c>
      <c r="F276">
        <v>1</v>
      </c>
      <c r="G276">
        <v>100</v>
      </c>
      <c r="H276" t="s">
        <v>65</v>
      </c>
      <c r="I276">
        <v>99</v>
      </c>
      <c r="J276" t="s">
        <v>66</v>
      </c>
      <c r="K276" s="33" t="str">
        <f>IF(ISNA(VLOOKUP(C276,'Provider-EHR crosswalk'!A:B,2,FALSE)),"No EHR Specified",VLOOKUP(C276,'Provider-EHR crosswalk'!A:B,2,FALSE))</f>
        <v>NetSmart MyEvolv</v>
      </c>
    </row>
    <row r="277" spans="1:11" x14ac:dyDescent="0.25">
      <c r="A277" t="s">
        <v>76</v>
      </c>
      <c r="B277">
        <v>194</v>
      </c>
      <c r="C277" t="s">
        <v>1055</v>
      </c>
      <c r="D277" t="s">
        <v>77</v>
      </c>
      <c r="E277">
        <v>1</v>
      </c>
      <c r="F277">
        <v>1</v>
      </c>
      <c r="G277">
        <v>100</v>
      </c>
      <c r="H277" t="s">
        <v>65</v>
      </c>
      <c r="I277">
        <v>85</v>
      </c>
      <c r="J277" t="s">
        <v>66</v>
      </c>
      <c r="K277" s="33" t="str">
        <f>IF(ISNA(VLOOKUP(C277,'Provider-EHR crosswalk'!A:B,2,FALSE)),"No EHR Specified",VLOOKUP(C277,'Provider-EHR crosswalk'!A:B,2,FALSE))</f>
        <v>NetSmart MyEvolv</v>
      </c>
    </row>
    <row r="278" spans="1:11" x14ac:dyDescent="0.25">
      <c r="A278" t="s">
        <v>78</v>
      </c>
      <c r="B278">
        <v>194</v>
      </c>
      <c r="C278" t="s">
        <v>1055</v>
      </c>
      <c r="D278" t="s">
        <v>79</v>
      </c>
      <c r="E278">
        <v>1</v>
      </c>
      <c r="F278">
        <v>1</v>
      </c>
      <c r="G278">
        <v>100</v>
      </c>
      <c r="H278" t="s">
        <v>65</v>
      </c>
      <c r="I278">
        <v>85</v>
      </c>
      <c r="J278" t="s">
        <v>66</v>
      </c>
      <c r="K278" s="33" t="str">
        <f>IF(ISNA(VLOOKUP(C278,'Provider-EHR crosswalk'!A:B,2,FALSE)),"No EHR Specified",VLOOKUP(C278,'Provider-EHR crosswalk'!A:B,2,FALSE))</f>
        <v>NetSmart MyEvolv</v>
      </c>
    </row>
    <row r="279" spans="1:11" x14ac:dyDescent="0.25">
      <c r="A279" t="s">
        <v>80</v>
      </c>
      <c r="B279">
        <v>194</v>
      </c>
      <c r="C279" t="s">
        <v>1055</v>
      </c>
      <c r="D279" t="s">
        <v>81</v>
      </c>
      <c r="E279">
        <v>1</v>
      </c>
      <c r="F279">
        <v>1</v>
      </c>
      <c r="G279">
        <v>100</v>
      </c>
      <c r="H279" t="s">
        <v>65</v>
      </c>
      <c r="I279">
        <v>85</v>
      </c>
      <c r="J279" t="s">
        <v>66</v>
      </c>
      <c r="K279" s="33" t="str">
        <f>IF(ISNA(VLOOKUP(C279,'Provider-EHR crosswalk'!A:B,2,FALSE)),"No EHR Specified",VLOOKUP(C279,'Provider-EHR crosswalk'!A:B,2,FALSE))</f>
        <v>NetSmart MyEvolv</v>
      </c>
    </row>
    <row r="280" spans="1:11" x14ac:dyDescent="0.25">
      <c r="A280" t="s">
        <v>82</v>
      </c>
      <c r="B280">
        <v>194</v>
      </c>
      <c r="C280" t="s">
        <v>1055</v>
      </c>
      <c r="D280" t="s">
        <v>83</v>
      </c>
      <c r="E280">
        <v>1</v>
      </c>
      <c r="F280">
        <v>1</v>
      </c>
      <c r="G280">
        <v>100</v>
      </c>
      <c r="H280" t="s">
        <v>65</v>
      </c>
      <c r="I280">
        <v>85</v>
      </c>
      <c r="J280" t="s">
        <v>66</v>
      </c>
      <c r="K280" s="33" t="str">
        <f>IF(ISNA(VLOOKUP(C280,'Provider-EHR crosswalk'!A:B,2,FALSE)),"No EHR Specified",VLOOKUP(C280,'Provider-EHR crosswalk'!A:B,2,FALSE))</f>
        <v>NetSmart MyEvolv</v>
      </c>
    </row>
    <row r="281" spans="1:11" x14ac:dyDescent="0.25">
      <c r="A281" t="s">
        <v>84</v>
      </c>
      <c r="B281">
        <v>194</v>
      </c>
      <c r="C281" t="s">
        <v>1055</v>
      </c>
      <c r="D281" t="s">
        <v>85</v>
      </c>
      <c r="E281">
        <v>1</v>
      </c>
      <c r="F281">
        <v>1</v>
      </c>
      <c r="G281">
        <v>100</v>
      </c>
      <c r="H281" t="s">
        <v>65</v>
      </c>
      <c r="I281">
        <v>85</v>
      </c>
      <c r="J281" t="s">
        <v>66</v>
      </c>
      <c r="K281" s="33" t="str">
        <f>IF(ISNA(VLOOKUP(C281,'Provider-EHR crosswalk'!A:B,2,FALSE)),"No EHR Specified",VLOOKUP(C281,'Provider-EHR crosswalk'!A:B,2,FALSE))</f>
        <v>NetSmart MyEvolv</v>
      </c>
    </row>
    <row r="282" spans="1:11" x14ac:dyDescent="0.25">
      <c r="A282" t="s">
        <v>86</v>
      </c>
      <c r="B282">
        <v>194</v>
      </c>
      <c r="C282" t="s">
        <v>1055</v>
      </c>
      <c r="D282" t="s">
        <v>87</v>
      </c>
      <c r="E282">
        <v>1</v>
      </c>
      <c r="F282">
        <v>1</v>
      </c>
      <c r="G282">
        <v>100</v>
      </c>
      <c r="H282" t="s">
        <v>65</v>
      </c>
      <c r="I282">
        <v>95</v>
      </c>
      <c r="J282" t="s">
        <v>66</v>
      </c>
      <c r="K282" s="33" t="str">
        <f>IF(ISNA(VLOOKUP(C282,'Provider-EHR crosswalk'!A:B,2,FALSE)),"No EHR Specified",VLOOKUP(C282,'Provider-EHR crosswalk'!A:B,2,FALSE))</f>
        <v>NetSmart MyEvolv</v>
      </c>
    </row>
    <row r="283" spans="1:11" x14ac:dyDescent="0.25">
      <c r="A283" t="s">
        <v>88</v>
      </c>
      <c r="B283">
        <v>194</v>
      </c>
      <c r="C283" t="s">
        <v>1055</v>
      </c>
      <c r="D283" t="s">
        <v>89</v>
      </c>
      <c r="E283">
        <v>1</v>
      </c>
      <c r="F283">
        <v>1</v>
      </c>
      <c r="G283">
        <v>100</v>
      </c>
      <c r="H283" t="s">
        <v>65</v>
      </c>
      <c r="I283">
        <v>95</v>
      </c>
      <c r="J283" t="s">
        <v>66</v>
      </c>
      <c r="K283" s="33" t="str">
        <f>IF(ISNA(VLOOKUP(C283,'Provider-EHR crosswalk'!A:B,2,FALSE)),"No EHR Specified",VLOOKUP(C283,'Provider-EHR crosswalk'!A:B,2,FALSE))</f>
        <v>NetSmart MyEvolv</v>
      </c>
    </row>
    <row r="284" spans="1:11" x14ac:dyDescent="0.25">
      <c r="A284" t="s">
        <v>90</v>
      </c>
      <c r="B284">
        <v>194</v>
      </c>
      <c r="C284" t="s">
        <v>1055</v>
      </c>
      <c r="D284" t="s">
        <v>91</v>
      </c>
      <c r="E284">
        <v>1</v>
      </c>
      <c r="F284">
        <v>1</v>
      </c>
      <c r="G284">
        <v>100</v>
      </c>
      <c r="H284" t="s">
        <v>65</v>
      </c>
      <c r="I284">
        <v>90</v>
      </c>
      <c r="J284" t="s">
        <v>66</v>
      </c>
      <c r="K284" s="33" t="str">
        <f>IF(ISNA(VLOOKUP(C284,'Provider-EHR crosswalk'!A:B,2,FALSE)),"No EHR Specified",VLOOKUP(C284,'Provider-EHR crosswalk'!A:B,2,FALSE))</f>
        <v>NetSmart MyEvolv</v>
      </c>
    </row>
    <row r="285" spans="1:11" x14ac:dyDescent="0.25">
      <c r="A285" t="s">
        <v>92</v>
      </c>
      <c r="B285">
        <v>194</v>
      </c>
      <c r="C285" t="s">
        <v>1055</v>
      </c>
      <c r="D285" t="s">
        <v>93</v>
      </c>
      <c r="E285">
        <v>0</v>
      </c>
      <c r="F285">
        <v>1</v>
      </c>
      <c r="G285">
        <v>0</v>
      </c>
      <c r="H285" t="s">
        <v>65</v>
      </c>
      <c r="I285">
        <v>90</v>
      </c>
      <c r="J285" t="s">
        <v>69</v>
      </c>
      <c r="K285" s="33" t="str">
        <f>IF(ISNA(VLOOKUP(C285,'Provider-EHR crosswalk'!A:B,2,FALSE)),"No EHR Specified",VLOOKUP(C285,'Provider-EHR crosswalk'!A:B,2,FALSE))</f>
        <v>NetSmart MyEvolv</v>
      </c>
    </row>
    <row r="286" spans="1:11" x14ac:dyDescent="0.25">
      <c r="A286" t="s">
        <v>94</v>
      </c>
      <c r="B286">
        <v>194</v>
      </c>
      <c r="C286" t="s">
        <v>1055</v>
      </c>
      <c r="D286" t="s">
        <v>95</v>
      </c>
      <c r="E286">
        <v>1</v>
      </c>
      <c r="F286">
        <v>1</v>
      </c>
      <c r="G286">
        <v>100</v>
      </c>
      <c r="H286" t="s">
        <v>65</v>
      </c>
      <c r="I286">
        <v>90</v>
      </c>
      <c r="J286" t="s">
        <v>66</v>
      </c>
      <c r="K286" s="33" t="str">
        <f>IF(ISNA(VLOOKUP(C286,'Provider-EHR crosswalk'!A:B,2,FALSE)),"No EHR Specified",VLOOKUP(C286,'Provider-EHR crosswalk'!A:B,2,FALSE))</f>
        <v>NetSmart MyEvolv</v>
      </c>
    </row>
    <row r="287" spans="1:11" x14ac:dyDescent="0.25">
      <c r="A287" t="s">
        <v>96</v>
      </c>
      <c r="B287">
        <v>194</v>
      </c>
      <c r="C287" t="s">
        <v>1055</v>
      </c>
      <c r="D287" t="s">
        <v>97</v>
      </c>
      <c r="E287">
        <v>0</v>
      </c>
      <c r="F287">
        <v>1</v>
      </c>
      <c r="G287">
        <v>0</v>
      </c>
      <c r="H287" t="s">
        <v>65</v>
      </c>
      <c r="I287">
        <v>90</v>
      </c>
      <c r="J287" t="s">
        <v>69</v>
      </c>
      <c r="K287" s="33" t="str">
        <f>IF(ISNA(VLOOKUP(C287,'Provider-EHR crosswalk'!A:B,2,FALSE)),"No EHR Specified",VLOOKUP(C287,'Provider-EHR crosswalk'!A:B,2,FALSE))</f>
        <v>NetSmart MyEvolv</v>
      </c>
    </row>
    <row r="288" spans="1:11" x14ac:dyDescent="0.25">
      <c r="A288" t="s">
        <v>98</v>
      </c>
      <c r="B288">
        <v>194</v>
      </c>
      <c r="C288" t="s">
        <v>1055</v>
      </c>
      <c r="D288" t="s">
        <v>99</v>
      </c>
      <c r="E288">
        <v>0</v>
      </c>
      <c r="F288">
        <v>1</v>
      </c>
      <c r="G288">
        <v>0</v>
      </c>
      <c r="H288" t="s">
        <v>65</v>
      </c>
      <c r="I288">
        <v>90</v>
      </c>
      <c r="J288" t="s">
        <v>69</v>
      </c>
      <c r="K288" s="33" t="str">
        <f>IF(ISNA(VLOOKUP(C288,'Provider-EHR crosswalk'!A:B,2,FALSE)),"No EHR Specified",VLOOKUP(C288,'Provider-EHR crosswalk'!A:B,2,FALSE))</f>
        <v>NetSmart MyEvolv</v>
      </c>
    </row>
    <row r="289" spans="1:11" x14ac:dyDescent="0.25">
      <c r="A289" t="s">
        <v>100</v>
      </c>
      <c r="B289">
        <v>194</v>
      </c>
      <c r="C289" t="s">
        <v>1055</v>
      </c>
      <c r="D289" t="s">
        <v>101</v>
      </c>
      <c r="E289">
        <v>1</v>
      </c>
      <c r="F289">
        <v>1</v>
      </c>
      <c r="G289">
        <v>100</v>
      </c>
      <c r="H289" t="s">
        <v>65</v>
      </c>
      <c r="I289">
        <v>99</v>
      </c>
      <c r="J289" t="s">
        <v>66</v>
      </c>
      <c r="K289" s="33" t="str">
        <f>IF(ISNA(VLOOKUP(C289,'Provider-EHR crosswalk'!A:B,2,FALSE)),"No EHR Specified",VLOOKUP(C289,'Provider-EHR crosswalk'!A:B,2,FALSE))</f>
        <v>NetSmart MyEvolv</v>
      </c>
    </row>
    <row r="290" spans="1:11" x14ac:dyDescent="0.25">
      <c r="A290" t="s">
        <v>102</v>
      </c>
      <c r="B290">
        <v>194</v>
      </c>
      <c r="C290" t="s">
        <v>1055</v>
      </c>
      <c r="D290" t="s">
        <v>103</v>
      </c>
      <c r="E290">
        <v>1</v>
      </c>
      <c r="F290">
        <v>1</v>
      </c>
      <c r="G290">
        <v>100</v>
      </c>
      <c r="H290" t="s">
        <v>65</v>
      </c>
      <c r="I290">
        <v>99</v>
      </c>
      <c r="J290" t="s">
        <v>66</v>
      </c>
      <c r="K290" s="33" t="str">
        <f>IF(ISNA(VLOOKUP(C290,'Provider-EHR crosswalk'!A:B,2,FALSE)),"No EHR Specified",VLOOKUP(C290,'Provider-EHR crosswalk'!A:B,2,FALSE))</f>
        <v>NetSmart MyEvolv</v>
      </c>
    </row>
    <row r="291" spans="1:11" x14ac:dyDescent="0.25">
      <c r="A291" t="s">
        <v>104</v>
      </c>
      <c r="B291">
        <v>194</v>
      </c>
      <c r="C291" t="s">
        <v>1055</v>
      </c>
      <c r="D291" t="s">
        <v>105</v>
      </c>
      <c r="E291">
        <v>1</v>
      </c>
      <c r="F291">
        <v>1</v>
      </c>
      <c r="G291">
        <v>100</v>
      </c>
      <c r="H291" t="s">
        <v>65</v>
      </c>
      <c r="I291">
        <v>99</v>
      </c>
      <c r="J291" t="s">
        <v>66</v>
      </c>
      <c r="K291" s="33" t="str">
        <f>IF(ISNA(VLOOKUP(C291,'Provider-EHR crosswalk'!A:B,2,FALSE)),"No EHR Specified",VLOOKUP(C291,'Provider-EHR crosswalk'!A:B,2,FALSE))</f>
        <v>NetSmart MyEvolv</v>
      </c>
    </row>
    <row r="292" spans="1:11" x14ac:dyDescent="0.25">
      <c r="A292" t="s">
        <v>106</v>
      </c>
      <c r="B292">
        <v>194</v>
      </c>
      <c r="C292" t="s">
        <v>1055</v>
      </c>
      <c r="D292" t="s">
        <v>107</v>
      </c>
      <c r="E292">
        <v>1</v>
      </c>
      <c r="F292">
        <v>1</v>
      </c>
      <c r="G292">
        <v>100</v>
      </c>
      <c r="H292" t="s">
        <v>65</v>
      </c>
      <c r="I292">
        <v>99</v>
      </c>
      <c r="J292" t="s">
        <v>66</v>
      </c>
      <c r="K292" s="33" t="str">
        <f>IF(ISNA(VLOOKUP(C292,'Provider-EHR crosswalk'!A:B,2,FALSE)),"No EHR Specified",VLOOKUP(C292,'Provider-EHR crosswalk'!A:B,2,FALSE))</f>
        <v>NetSmart MyEvolv</v>
      </c>
    </row>
    <row r="293" spans="1:11" x14ac:dyDescent="0.25">
      <c r="A293" t="s">
        <v>108</v>
      </c>
      <c r="B293">
        <v>194</v>
      </c>
      <c r="C293" t="s">
        <v>1055</v>
      </c>
      <c r="D293" t="s">
        <v>109</v>
      </c>
      <c r="E293">
        <v>1</v>
      </c>
      <c r="F293">
        <v>1</v>
      </c>
      <c r="G293">
        <v>100</v>
      </c>
      <c r="H293" t="s">
        <v>65</v>
      </c>
      <c r="I293">
        <v>99</v>
      </c>
      <c r="J293" t="s">
        <v>66</v>
      </c>
      <c r="K293" s="33" t="str">
        <f>IF(ISNA(VLOOKUP(C293,'Provider-EHR crosswalk'!A:B,2,FALSE)),"No EHR Specified",VLOOKUP(C293,'Provider-EHR crosswalk'!A:B,2,FALSE))</f>
        <v>NetSmart MyEvolv</v>
      </c>
    </row>
    <row r="294" spans="1:11" x14ac:dyDescent="0.25">
      <c r="A294" t="s">
        <v>110</v>
      </c>
      <c r="B294">
        <v>194</v>
      </c>
      <c r="C294" t="s">
        <v>1055</v>
      </c>
      <c r="D294" t="s">
        <v>111</v>
      </c>
      <c r="E294">
        <v>1</v>
      </c>
      <c r="F294">
        <v>1</v>
      </c>
      <c r="G294">
        <v>100</v>
      </c>
      <c r="H294" t="s">
        <v>65</v>
      </c>
      <c r="I294">
        <v>99</v>
      </c>
      <c r="J294" t="s">
        <v>66</v>
      </c>
      <c r="K294" s="33" t="str">
        <f>IF(ISNA(VLOOKUP(C294,'Provider-EHR crosswalk'!A:B,2,FALSE)),"No EHR Specified",VLOOKUP(C294,'Provider-EHR crosswalk'!A:B,2,FALSE))</f>
        <v>NetSmart MyEvolv</v>
      </c>
    </row>
    <row r="295" spans="1:11" x14ac:dyDescent="0.25">
      <c r="A295" t="s">
        <v>112</v>
      </c>
      <c r="B295">
        <v>194</v>
      </c>
      <c r="C295" t="s">
        <v>1055</v>
      </c>
      <c r="D295" t="s">
        <v>113</v>
      </c>
      <c r="E295">
        <v>1</v>
      </c>
      <c r="F295">
        <v>1</v>
      </c>
      <c r="G295">
        <v>100</v>
      </c>
      <c r="H295" t="s">
        <v>65</v>
      </c>
      <c r="I295">
        <v>99</v>
      </c>
      <c r="J295" t="s">
        <v>66</v>
      </c>
      <c r="K295" s="33" t="str">
        <f>IF(ISNA(VLOOKUP(C295,'Provider-EHR crosswalk'!A:B,2,FALSE)),"No EHR Specified",VLOOKUP(C295,'Provider-EHR crosswalk'!A:B,2,FALSE))</f>
        <v>NetSmart MyEvolv</v>
      </c>
    </row>
    <row r="296" spans="1:11" x14ac:dyDescent="0.25">
      <c r="A296" t="s">
        <v>114</v>
      </c>
      <c r="B296">
        <v>194</v>
      </c>
      <c r="C296" t="s">
        <v>1055</v>
      </c>
      <c r="D296" t="s">
        <v>115</v>
      </c>
      <c r="E296">
        <v>0</v>
      </c>
      <c r="F296">
        <v>1</v>
      </c>
      <c r="G296">
        <v>0</v>
      </c>
      <c r="H296" t="s">
        <v>116</v>
      </c>
      <c r="I296">
        <v>4</v>
      </c>
      <c r="J296" t="s">
        <v>66</v>
      </c>
      <c r="K296" s="33" t="str">
        <f>IF(ISNA(VLOOKUP(C296,'Provider-EHR crosswalk'!A:B,2,FALSE)),"No EHR Specified",VLOOKUP(C296,'Provider-EHR crosswalk'!A:B,2,FALSE))</f>
        <v>NetSmart MyEvolv</v>
      </c>
    </row>
    <row r="297" spans="1:11" x14ac:dyDescent="0.25">
      <c r="A297" t="s">
        <v>117</v>
      </c>
      <c r="B297">
        <v>194</v>
      </c>
      <c r="C297" t="s">
        <v>1055</v>
      </c>
      <c r="D297" t="s">
        <v>118</v>
      </c>
      <c r="E297">
        <v>0</v>
      </c>
      <c r="F297">
        <v>1</v>
      </c>
      <c r="G297">
        <v>0</v>
      </c>
      <c r="H297" t="s">
        <v>116</v>
      </c>
      <c r="I297">
        <v>4</v>
      </c>
      <c r="J297" t="s">
        <v>66</v>
      </c>
      <c r="K297" s="33" t="str">
        <f>IF(ISNA(VLOOKUP(C297,'Provider-EHR crosswalk'!A:B,2,FALSE)),"No EHR Specified",VLOOKUP(C297,'Provider-EHR crosswalk'!A:B,2,FALSE))</f>
        <v>NetSmart MyEvolv</v>
      </c>
    </row>
    <row r="298" spans="1:11" x14ac:dyDescent="0.25">
      <c r="A298" t="s">
        <v>119</v>
      </c>
      <c r="B298">
        <v>194</v>
      </c>
      <c r="C298" t="s">
        <v>1055</v>
      </c>
      <c r="D298" t="s">
        <v>120</v>
      </c>
      <c r="E298">
        <v>0</v>
      </c>
      <c r="F298">
        <v>1</v>
      </c>
      <c r="G298">
        <v>0</v>
      </c>
      <c r="H298" t="s">
        <v>116</v>
      </c>
      <c r="I298">
        <v>4</v>
      </c>
      <c r="J298" t="s">
        <v>66</v>
      </c>
      <c r="K298" s="33" t="str">
        <f>IF(ISNA(VLOOKUP(C298,'Provider-EHR crosswalk'!A:B,2,FALSE)),"No EHR Specified",VLOOKUP(C298,'Provider-EHR crosswalk'!A:B,2,FALSE))</f>
        <v>NetSmart MyEvolv</v>
      </c>
    </row>
    <row r="299" spans="1:11" x14ac:dyDescent="0.25">
      <c r="A299" t="s">
        <v>121</v>
      </c>
      <c r="B299">
        <v>194</v>
      </c>
      <c r="C299" t="s">
        <v>1055</v>
      </c>
      <c r="D299" t="s">
        <v>122</v>
      </c>
      <c r="E299">
        <v>0</v>
      </c>
      <c r="F299">
        <v>1</v>
      </c>
      <c r="G299">
        <v>0</v>
      </c>
      <c r="H299" t="s">
        <v>116</v>
      </c>
      <c r="I299">
        <v>1</v>
      </c>
      <c r="J299" t="s">
        <v>66</v>
      </c>
      <c r="K299" s="33" t="str">
        <f>IF(ISNA(VLOOKUP(C299,'Provider-EHR crosswalk'!A:B,2,FALSE)),"No EHR Specified",VLOOKUP(C299,'Provider-EHR crosswalk'!A:B,2,FALSE))</f>
        <v>NetSmart MyEvolv</v>
      </c>
    </row>
    <row r="300" spans="1:11" x14ac:dyDescent="0.25">
      <c r="A300" t="s">
        <v>123</v>
      </c>
      <c r="B300">
        <v>194</v>
      </c>
      <c r="C300" t="s">
        <v>1055</v>
      </c>
      <c r="D300" t="s">
        <v>124</v>
      </c>
      <c r="E300">
        <v>0</v>
      </c>
      <c r="F300">
        <v>1</v>
      </c>
      <c r="G300">
        <v>0</v>
      </c>
      <c r="H300" t="s">
        <v>116</v>
      </c>
      <c r="I300">
        <v>1</v>
      </c>
      <c r="J300" t="s">
        <v>66</v>
      </c>
      <c r="K300" s="33" t="str">
        <f>IF(ISNA(VLOOKUP(C300,'Provider-EHR crosswalk'!A:B,2,FALSE)),"No EHR Specified",VLOOKUP(C300,'Provider-EHR crosswalk'!A:B,2,FALSE))</f>
        <v>NetSmart MyEvolv</v>
      </c>
    </row>
    <row r="301" spans="1:11" x14ac:dyDescent="0.25">
      <c r="A301" t="s">
        <v>125</v>
      </c>
      <c r="B301">
        <v>194</v>
      </c>
      <c r="C301" t="s">
        <v>1055</v>
      </c>
      <c r="D301" t="s">
        <v>126</v>
      </c>
      <c r="E301">
        <v>0</v>
      </c>
      <c r="F301">
        <v>1</v>
      </c>
      <c r="G301">
        <v>0</v>
      </c>
      <c r="H301" t="s">
        <v>116</v>
      </c>
      <c r="I301">
        <v>1</v>
      </c>
      <c r="J301" t="s">
        <v>66</v>
      </c>
      <c r="K301" s="33" t="str">
        <f>IF(ISNA(VLOOKUP(C301,'Provider-EHR crosswalk'!A:B,2,FALSE)),"No EHR Specified",VLOOKUP(C301,'Provider-EHR crosswalk'!A:B,2,FALSE))</f>
        <v>NetSmart MyEvolv</v>
      </c>
    </row>
    <row r="302" spans="1:11" x14ac:dyDescent="0.25">
      <c r="A302" t="s">
        <v>127</v>
      </c>
      <c r="B302">
        <v>194</v>
      </c>
      <c r="C302" t="s">
        <v>1055</v>
      </c>
      <c r="D302" t="s">
        <v>128</v>
      </c>
      <c r="E302">
        <v>0</v>
      </c>
      <c r="F302">
        <v>1</v>
      </c>
      <c r="G302">
        <v>0</v>
      </c>
      <c r="H302" t="s">
        <v>116</v>
      </c>
      <c r="I302">
        <v>4</v>
      </c>
      <c r="J302" t="s">
        <v>66</v>
      </c>
      <c r="K302" s="33" t="str">
        <f>IF(ISNA(VLOOKUP(C302,'Provider-EHR crosswalk'!A:B,2,FALSE)),"No EHR Specified",VLOOKUP(C302,'Provider-EHR crosswalk'!A:B,2,FALSE))</f>
        <v>NetSmart MyEvolv</v>
      </c>
    </row>
    <row r="303" spans="1:11" x14ac:dyDescent="0.25">
      <c r="A303" t="s">
        <v>129</v>
      </c>
      <c r="B303">
        <v>194</v>
      </c>
      <c r="C303" t="s">
        <v>1055</v>
      </c>
      <c r="D303" t="s">
        <v>130</v>
      </c>
      <c r="E303">
        <v>0</v>
      </c>
      <c r="F303">
        <v>1</v>
      </c>
      <c r="G303">
        <v>0</v>
      </c>
      <c r="H303" t="s">
        <v>116</v>
      </c>
      <c r="I303">
        <v>4</v>
      </c>
      <c r="J303" t="s">
        <v>66</v>
      </c>
      <c r="K303" s="33" t="str">
        <f>IF(ISNA(VLOOKUP(C303,'Provider-EHR crosswalk'!A:B,2,FALSE)),"No EHR Specified",VLOOKUP(C303,'Provider-EHR crosswalk'!A:B,2,FALSE))</f>
        <v>NetSmart MyEvolv</v>
      </c>
    </row>
    <row r="304" spans="1:11" x14ac:dyDescent="0.25">
      <c r="A304" t="s">
        <v>131</v>
      </c>
      <c r="B304">
        <v>194</v>
      </c>
      <c r="C304" t="s">
        <v>1055</v>
      </c>
      <c r="D304" t="s">
        <v>132</v>
      </c>
      <c r="E304">
        <v>0</v>
      </c>
      <c r="F304">
        <v>1</v>
      </c>
      <c r="G304">
        <v>0</v>
      </c>
      <c r="H304" t="s">
        <v>116</v>
      </c>
      <c r="I304">
        <v>4</v>
      </c>
      <c r="J304" t="s">
        <v>66</v>
      </c>
      <c r="K304" s="33" t="str">
        <f>IF(ISNA(VLOOKUP(C304,'Provider-EHR crosswalk'!A:B,2,FALSE)),"No EHR Specified",VLOOKUP(C304,'Provider-EHR crosswalk'!A:B,2,FALSE))</f>
        <v>NetSmart MyEvolv</v>
      </c>
    </row>
    <row r="305" spans="1:11" x14ac:dyDescent="0.25">
      <c r="A305" t="s">
        <v>133</v>
      </c>
      <c r="B305">
        <v>194</v>
      </c>
      <c r="C305" t="s">
        <v>1055</v>
      </c>
      <c r="D305" t="s">
        <v>134</v>
      </c>
      <c r="E305">
        <v>0</v>
      </c>
      <c r="F305">
        <v>1</v>
      </c>
      <c r="G305">
        <v>0</v>
      </c>
      <c r="H305" t="s">
        <v>116</v>
      </c>
      <c r="I305">
        <v>1</v>
      </c>
      <c r="J305" t="s">
        <v>66</v>
      </c>
      <c r="K305" s="33" t="str">
        <f>IF(ISNA(VLOOKUP(C305,'Provider-EHR crosswalk'!A:B,2,FALSE)),"No EHR Specified",VLOOKUP(C305,'Provider-EHR crosswalk'!A:B,2,FALSE))</f>
        <v>NetSmart MyEvolv</v>
      </c>
    </row>
    <row r="306" spans="1:11" x14ac:dyDescent="0.25">
      <c r="A306" t="s">
        <v>135</v>
      </c>
      <c r="B306">
        <v>194</v>
      </c>
      <c r="C306" t="s">
        <v>1055</v>
      </c>
      <c r="D306" t="s">
        <v>136</v>
      </c>
      <c r="E306">
        <v>0</v>
      </c>
      <c r="F306">
        <v>1</v>
      </c>
      <c r="G306">
        <v>0</v>
      </c>
      <c r="H306" t="s">
        <v>116</v>
      </c>
      <c r="I306">
        <v>1</v>
      </c>
      <c r="J306" t="s">
        <v>66</v>
      </c>
      <c r="K306" s="33" t="str">
        <f>IF(ISNA(VLOOKUP(C306,'Provider-EHR crosswalk'!A:B,2,FALSE)),"No EHR Specified",VLOOKUP(C306,'Provider-EHR crosswalk'!A:B,2,FALSE))</f>
        <v>NetSmart MyEvolv</v>
      </c>
    </row>
    <row r="307" spans="1:11" x14ac:dyDescent="0.25">
      <c r="A307" t="s">
        <v>137</v>
      </c>
      <c r="B307">
        <v>194</v>
      </c>
      <c r="C307" t="s">
        <v>1055</v>
      </c>
      <c r="D307" t="s">
        <v>138</v>
      </c>
      <c r="E307">
        <v>0</v>
      </c>
      <c r="F307">
        <v>1</v>
      </c>
      <c r="G307">
        <v>0</v>
      </c>
      <c r="H307" t="s">
        <v>116</v>
      </c>
      <c r="I307">
        <v>1</v>
      </c>
      <c r="J307" t="s">
        <v>66</v>
      </c>
      <c r="K307" s="33" t="str">
        <f>IF(ISNA(VLOOKUP(C307,'Provider-EHR crosswalk'!A:B,2,FALSE)),"No EHR Specified",VLOOKUP(C307,'Provider-EHR crosswalk'!A:B,2,FALSE))</f>
        <v>NetSmart MyEvolv</v>
      </c>
    </row>
    <row r="308" spans="1:11" x14ac:dyDescent="0.25">
      <c r="A308" t="s">
        <v>139</v>
      </c>
      <c r="B308">
        <v>194</v>
      </c>
      <c r="C308" t="s">
        <v>1055</v>
      </c>
      <c r="D308" t="s">
        <v>140</v>
      </c>
      <c r="E308">
        <v>0</v>
      </c>
      <c r="F308">
        <v>1</v>
      </c>
      <c r="G308">
        <v>0</v>
      </c>
      <c r="H308" t="s">
        <v>116</v>
      </c>
      <c r="I308">
        <v>1</v>
      </c>
      <c r="J308" t="s">
        <v>66</v>
      </c>
      <c r="K308" s="33" t="str">
        <f>IF(ISNA(VLOOKUP(C308,'Provider-EHR crosswalk'!A:B,2,FALSE)),"No EHR Specified",VLOOKUP(C308,'Provider-EHR crosswalk'!A:B,2,FALSE))</f>
        <v>NetSmart MyEvolv</v>
      </c>
    </row>
    <row r="309" spans="1:11" x14ac:dyDescent="0.25">
      <c r="A309" t="s">
        <v>141</v>
      </c>
      <c r="B309">
        <v>194</v>
      </c>
      <c r="C309" t="s">
        <v>1055</v>
      </c>
      <c r="D309" t="s">
        <v>142</v>
      </c>
      <c r="E309">
        <v>0</v>
      </c>
      <c r="F309">
        <v>1</v>
      </c>
      <c r="G309">
        <v>0</v>
      </c>
      <c r="H309" t="s">
        <v>116</v>
      </c>
      <c r="I309">
        <v>1</v>
      </c>
      <c r="J309" t="s">
        <v>66</v>
      </c>
      <c r="K309" s="33" t="str">
        <f>IF(ISNA(VLOOKUP(C309,'Provider-EHR crosswalk'!A:B,2,FALSE)),"No EHR Specified",VLOOKUP(C309,'Provider-EHR crosswalk'!A:B,2,FALSE))</f>
        <v>NetSmart MyEvolv</v>
      </c>
    </row>
    <row r="310" spans="1:11" x14ac:dyDescent="0.25">
      <c r="A310" t="s">
        <v>143</v>
      </c>
      <c r="B310">
        <v>194</v>
      </c>
      <c r="C310" t="s">
        <v>1055</v>
      </c>
      <c r="D310" t="s">
        <v>144</v>
      </c>
      <c r="E310">
        <v>0</v>
      </c>
      <c r="F310">
        <v>1</v>
      </c>
      <c r="G310">
        <v>0</v>
      </c>
      <c r="H310" t="s">
        <v>116</v>
      </c>
      <c r="I310">
        <v>1</v>
      </c>
      <c r="J310" t="s">
        <v>66</v>
      </c>
      <c r="K310" s="33" t="str">
        <f>IF(ISNA(VLOOKUP(C310,'Provider-EHR crosswalk'!A:B,2,FALSE)),"No EHR Specified",VLOOKUP(C310,'Provider-EHR crosswalk'!A:B,2,FALSE))</f>
        <v>NetSmart MyEvolv</v>
      </c>
    </row>
    <row r="311" spans="1:11" x14ac:dyDescent="0.25">
      <c r="A311" t="s">
        <v>145</v>
      </c>
      <c r="B311">
        <v>194</v>
      </c>
      <c r="C311" t="s">
        <v>1055</v>
      </c>
      <c r="D311" t="s">
        <v>146</v>
      </c>
      <c r="E311">
        <v>0</v>
      </c>
      <c r="F311">
        <v>1</v>
      </c>
      <c r="G311">
        <v>0</v>
      </c>
      <c r="H311" t="s">
        <v>116</v>
      </c>
      <c r="I311">
        <v>1</v>
      </c>
      <c r="J311" t="s">
        <v>66</v>
      </c>
      <c r="K311" s="33" t="str">
        <f>IF(ISNA(VLOOKUP(C311,'Provider-EHR crosswalk'!A:B,2,FALSE)),"No EHR Specified",VLOOKUP(C311,'Provider-EHR crosswalk'!A:B,2,FALSE))</f>
        <v>NetSmart MyEvolv</v>
      </c>
    </row>
    <row r="312" spans="1:11" x14ac:dyDescent="0.25">
      <c r="A312" t="s">
        <v>147</v>
      </c>
      <c r="B312">
        <v>194</v>
      </c>
      <c r="C312" t="s">
        <v>1055</v>
      </c>
      <c r="D312" t="s">
        <v>148</v>
      </c>
      <c r="E312">
        <v>0</v>
      </c>
      <c r="F312">
        <v>1</v>
      </c>
      <c r="G312">
        <v>0</v>
      </c>
      <c r="H312" t="s">
        <v>116</v>
      </c>
      <c r="I312">
        <v>1</v>
      </c>
      <c r="J312" t="s">
        <v>66</v>
      </c>
      <c r="K312" s="33" t="str">
        <f>IF(ISNA(VLOOKUP(C312,'Provider-EHR crosswalk'!A:B,2,FALSE)),"No EHR Specified",VLOOKUP(C312,'Provider-EHR crosswalk'!A:B,2,FALSE))</f>
        <v>NetSmart MyEvolv</v>
      </c>
    </row>
    <row r="313" spans="1:11" x14ac:dyDescent="0.25">
      <c r="A313" t="s">
        <v>149</v>
      </c>
      <c r="B313">
        <v>194</v>
      </c>
      <c r="C313" t="s">
        <v>1055</v>
      </c>
      <c r="D313" t="s">
        <v>150</v>
      </c>
      <c r="E313">
        <v>0</v>
      </c>
      <c r="F313">
        <v>1</v>
      </c>
      <c r="G313">
        <v>0</v>
      </c>
      <c r="H313" t="s">
        <v>116</v>
      </c>
      <c r="I313">
        <v>1</v>
      </c>
      <c r="J313" t="s">
        <v>66</v>
      </c>
      <c r="K313" s="33" t="str">
        <f>IF(ISNA(VLOOKUP(C313,'Provider-EHR crosswalk'!A:B,2,FALSE)),"No EHR Specified",VLOOKUP(C313,'Provider-EHR crosswalk'!A:B,2,FALSE))</f>
        <v>NetSmart MyEvolv</v>
      </c>
    </row>
    <row r="314" spans="1:11" x14ac:dyDescent="0.25">
      <c r="A314" t="s">
        <v>151</v>
      </c>
      <c r="B314">
        <v>194</v>
      </c>
      <c r="C314" t="s">
        <v>1055</v>
      </c>
      <c r="D314" t="s">
        <v>152</v>
      </c>
      <c r="E314">
        <v>0</v>
      </c>
      <c r="F314">
        <v>1</v>
      </c>
      <c r="G314">
        <v>0</v>
      </c>
      <c r="H314" t="s">
        <v>116</v>
      </c>
      <c r="I314">
        <v>1</v>
      </c>
      <c r="J314" t="s">
        <v>66</v>
      </c>
      <c r="K314" s="33" t="str">
        <f>IF(ISNA(VLOOKUP(C314,'Provider-EHR crosswalk'!A:B,2,FALSE)),"No EHR Specified",VLOOKUP(C314,'Provider-EHR crosswalk'!A:B,2,FALSE))</f>
        <v>NetSmart MyEvolv</v>
      </c>
    </row>
    <row r="315" spans="1:11" x14ac:dyDescent="0.25">
      <c r="A315" t="s">
        <v>153</v>
      </c>
      <c r="B315">
        <v>194</v>
      </c>
      <c r="C315" t="s">
        <v>1055</v>
      </c>
      <c r="D315" t="s">
        <v>154</v>
      </c>
      <c r="E315">
        <v>0</v>
      </c>
      <c r="F315">
        <v>1</v>
      </c>
      <c r="G315">
        <v>0</v>
      </c>
      <c r="H315" t="s">
        <v>116</v>
      </c>
      <c r="I315">
        <v>1</v>
      </c>
      <c r="J315" t="s">
        <v>66</v>
      </c>
      <c r="K315" s="33" t="str">
        <f>IF(ISNA(VLOOKUP(C315,'Provider-EHR crosswalk'!A:B,2,FALSE)),"No EHR Specified",VLOOKUP(C315,'Provider-EHR crosswalk'!A:B,2,FALSE))</f>
        <v>NetSmart MyEvolv</v>
      </c>
    </row>
    <row r="316" spans="1:11" x14ac:dyDescent="0.25">
      <c r="A316" t="s">
        <v>155</v>
      </c>
      <c r="B316">
        <v>194</v>
      </c>
      <c r="C316" t="s">
        <v>1055</v>
      </c>
      <c r="D316" t="s">
        <v>156</v>
      </c>
      <c r="E316">
        <v>0</v>
      </c>
      <c r="F316">
        <v>1</v>
      </c>
      <c r="G316">
        <v>0</v>
      </c>
      <c r="H316" t="s">
        <v>157</v>
      </c>
      <c r="I316" t="s">
        <v>157</v>
      </c>
      <c r="J316" t="s">
        <v>157</v>
      </c>
      <c r="K316" s="33" t="str">
        <f>IF(ISNA(VLOOKUP(C316,'Provider-EHR crosswalk'!A:B,2,FALSE)),"No EHR Specified",VLOOKUP(C316,'Provider-EHR crosswalk'!A:B,2,FALSE))</f>
        <v>NetSmart MyEvolv</v>
      </c>
    </row>
    <row r="317" spans="1:11" x14ac:dyDescent="0.25">
      <c r="A317" t="s">
        <v>158</v>
      </c>
      <c r="B317">
        <v>194</v>
      </c>
      <c r="C317" t="s">
        <v>1055</v>
      </c>
      <c r="D317" t="s">
        <v>159</v>
      </c>
      <c r="E317">
        <v>0</v>
      </c>
      <c r="F317">
        <v>1</v>
      </c>
      <c r="G317">
        <v>0</v>
      </c>
      <c r="H317" t="s">
        <v>157</v>
      </c>
      <c r="I317" t="s">
        <v>157</v>
      </c>
      <c r="J317" t="s">
        <v>157</v>
      </c>
      <c r="K317" s="33" t="str">
        <f>IF(ISNA(VLOOKUP(C317,'Provider-EHR crosswalk'!A:B,2,FALSE)),"No EHR Specified",VLOOKUP(C317,'Provider-EHR crosswalk'!A:B,2,FALSE))</f>
        <v>NetSmart MyEvolv</v>
      </c>
    </row>
    <row r="318" spans="1:11" x14ac:dyDescent="0.25">
      <c r="A318" t="s">
        <v>162</v>
      </c>
      <c r="B318">
        <v>194</v>
      </c>
      <c r="C318" t="s">
        <v>1055</v>
      </c>
      <c r="D318" t="s">
        <v>163</v>
      </c>
      <c r="E318">
        <v>0</v>
      </c>
      <c r="F318">
        <v>1</v>
      </c>
      <c r="G318">
        <v>0</v>
      </c>
      <c r="H318" t="s">
        <v>65</v>
      </c>
      <c r="I318">
        <v>95</v>
      </c>
      <c r="J318" t="s">
        <v>69</v>
      </c>
      <c r="K318" s="33" t="str">
        <f>IF(ISNA(VLOOKUP(C318,'Provider-EHR crosswalk'!A:B,2,FALSE)),"No EHR Specified",VLOOKUP(C318,'Provider-EHR crosswalk'!A:B,2,FALSE))</f>
        <v>NetSmart MyEvolv</v>
      </c>
    </row>
    <row r="319" spans="1:11" x14ac:dyDescent="0.25">
      <c r="A319" t="s">
        <v>164</v>
      </c>
      <c r="B319">
        <v>194</v>
      </c>
      <c r="C319" t="s">
        <v>1055</v>
      </c>
      <c r="D319" t="s">
        <v>165</v>
      </c>
      <c r="E319">
        <v>1</v>
      </c>
      <c r="F319">
        <v>1</v>
      </c>
      <c r="G319">
        <v>100</v>
      </c>
      <c r="H319" t="s">
        <v>65</v>
      </c>
      <c r="I319">
        <v>95</v>
      </c>
      <c r="J319" t="s">
        <v>66</v>
      </c>
      <c r="K319" s="33" t="str">
        <f>IF(ISNA(VLOOKUP(C319,'Provider-EHR crosswalk'!A:B,2,FALSE)),"No EHR Specified",VLOOKUP(C319,'Provider-EHR crosswalk'!A:B,2,FALSE))</f>
        <v>NetSmart MyEvolv</v>
      </c>
    </row>
    <row r="320" spans="1:11" x14ac:dyDescent="0.25">
      <c r="A320" t="s">
        <v>166</v>
      </c>
      <c r="B320">
        <v>194</v>
      </c>
      <c r="C320" t="s">
        <v>1055</v>
      </c>
      <c r="D320" t="s">
        <v>167</v>
      </c>
      <c r="E320">
        <v>0</v>
      </c>
      <c r="F320">
        <v>1</v>
      </c>
      <c r="G320">
        <v>0</v>
      </c>
      <c r="H320" t="s">
        <v>116</v>
      </c>
      <c r="I320">
        <v>5</v>
      </c>
      <c r="J320" t="s">
        <v>66</v>
      </c>
      <c r="K320" s="33" t="str">
        <f>IF(ISNA(VLOOKUP(C320,'Provider-EHR crosswalk'!A:B,2,FALSE)),"No EHR Specified",VLOOKUP(C320,'Provider-EHR crosswalk'!A:B,2,FALSE))</f>
        <v>NetSmart MyEvolv</v>
      </c>
    </row>
    <row r="321" spans="1:11" x14ac:dyDescent="0.25">
      <c r="A321" t="s">
        <v>168</v>
      </c>
      <c r="B321">
        <v>194</v>
      </c>
      <c r="C321" t="s">
        <v>1055</v>
      </c>
      <c r="D321" t="s">
        <v>169</v>
      </c>
      <c r="E321">
        <v>0</v>
      </c>
      <c r="F321">
        <v>1</v>
      </c>
      <c r="G321">
        <v>0</v>
      </c>
      <c r="H321" t="s">
        <v>116</v>
      </c>
      <c r="I321">
        <v>5</v>
      </c>
      <c r="J321" t="s">
        <v>66</v>
      </c>
      <c r="K321" s="33" t="str">
        <f>IF(ISNA(VLOOKUP(C321,'Provider-EHR crosswalk'!A:B,2,FALSE)),"No EHR Specified",VLOOKUP(C321,'Provider-EHR crosswalk'!A:B,2,FALSE))</f>
        <v>NetSmart MyEvolv</v>
      </c>
    </row>
    <row r="322" spans="1:11" x14ac:dyDescent="0.25">
      <c r="A322" t="s">
        <v>170</v>
      </c>
      <c r="B322">
        <v>194</v>
      </c>
      <c r="C322" t="s">
        <v>1055</v>
      </c>
      <c r="D322" t="s">
        <v>171</v>
      </c>
      <c r="E322">
        <v>0</v>
      </c>
      <c r="F322">
        <v>1</v>
      </c>
      <c r="G322">
        <v>0</v>
      </c>
      <c r="H322" t="s">
        <v>116</v>
      </c>
      <c r="I322">
        <v>5</v>
      </c>
      <c r="J322" t="s">
        <v>66</v>
      </c>
      <c r="K322" s="33" t="str">
        <f>IF(ISNA(VLOOKUP(C322,'Provider-EHR crosswalk'!A:B,2,FALSE)),"No EHR Specified",VLOOKUP(C322,'Provider-EHR crosswalk'!A:B,2,FALSE))</f>
        <v>NetSmart MyEvolv</v>
      </c>
    </row>
    <row r="323" spans="1:11" x14ac:dyDescent="0.25">
      <c r="A323" t="s">
        <v>172</v>
      </c>
      <c r="B323">
        <v>194</v>
      </c>
      <c r="C323" t="s">
        <v>1055</v>
      </c>
      <c r="D323" t="s">
        <v>173</v>
      </c>
      <c r="E323">
        <v>0</v>
      </c>
      <c r="F323">
        <v>1</v>
      </c>
      <c r="G323">
        <v>0</v>
      </c>
      <c r="H323" t="s">
        <v>116</v>
      </c>
      <c r="I323">
        <v>5</v>
      </c>
      <c r="J323" t="s">
        <v>66</v>
      </c>
      <c r="K323" s="33" t="str">
        <f>IF(ISNA(VLOOKUP(C323,'Provider-EHR crosswalk'!A:B,2,FALSE)),"No EHR Specified",VLOOKUP(C323,'Provider-EHR crosswalk'!A:B,2,FALSE))</f>
        <v>NetSmart MyEvolv</v>
      </c>
    </row>
    <row r="324" spans="1:11" x14ac:dyDescent="0.25">
      <c r="A324" t="s">
        <v>174</v>
      </c>
      <c r="B324">
        <v>194</v>
      </c>
      <c r="C324" t="s">
        <v>1055</v>
      </c>
      <c r="D324" t="s">
        <v>175</v>
      </c>
      <c r="E324">
        <v>0</v>
      </c>
      <c r="F324">
        <v>1</v>
      </c>
      <c r="G324">
        <v>0</v>
      </c>
      <c r="H324" t="s">
        <v>116</v>
      </c>
      <c r="I324">
        <v>5</v>
      </c>
      <c r="J324" t="s">
        <v>66</v>
      </c>
      <c r="K324" s="33" t="str">
        <f>IF(ISNA(VLOOKUP(C324,'Provider-EHR crosswalk'!A:B,2,FALSE)),"No EHR Specified",VLOOKUP(C324,'Provider-EHR crosswalk'!A:B,2,FALSE))</f>
        <v>NetSmart MyEvolv</v>
      </c>
    </row>
    <row r="325" spans="1:11" x14ac:dyDescent="0.25">
      <c r="A325" t="s">
        <v>176</v>
      </c>
      <c r="B325">
        <v>194</v>
      </c>
      <c r="C325" t="s">
        <v>1055</v>
      </c>
      <c r="D325" t="s">
        <v>177</v>
      </c>
      <c r="E325">
        <v>1</v>
      </c>
      <c r="F325">
        <v>1</v>
      </c>
      <c r="G325">
        <v>100</v>
      </c>
      <c r="H325" t="s">
        <v>116</v>
      </c>
      <c r="I325">
        <v>5</v>
      </c>
      <c r="J325" t="s">
        <v>69</v>
      </c>
      <c r="K325" s="33" t="str">
        <f>IF(ISNA(VLOOKUP(C325,'Provider-EHR crosswalk'!A:B,2,FALSE)),"No EHR Specified",VLOOKUP(C325,'Provider-EHR crosswalk'!A:B,2,FALSE))</f>
        <v>NetSmart MyEvolv</v>
      </c>
    </row>
    <row r="326" spans="1:11" x14ac:dyDescent="0.25">
      <c r="A326" t="s">
        <v>63</v>
      </c>
      <c r="B326">
        <v>156</v>
      </c>
      <c r="C326" t="s">
        <v>853</v>
      </c>
      <c r="D326" t="s">
        <v>64</v>
      </c>
      <c r="E326">
        <v>7</v>
      </c>
      <c r="F326">
        <v>7</v>
      </c>
      <c r="G326">
        <v>100</v>
      </c>
      <c r="H326" t="s">
        <v>65</v>
      </c>
      <c r="I326">
        <v>99</v>
      </c>
      <c r="J326" t="s">
        <v>66</v>
      </c>
      <c r="K326" s="33" t="str">
        <f>IF(ISNA(VLOOKUP(C326,'Provider-EHR crosswalk'!A:B,2,FALSE)),"No EHR Specified",VLOOKUP(C326,'Provider-EHR crosswalk'!A:B,2,FALSE))</f>
        <v>Azalea Health EHR</v>
      </c>
    </row>
    <row r="327" spans="1:11" x14ac:dyDescent="0.25">
      <c r="A327" t="s">
        <v>67</v>
      </c>
      <c r="B327">
        <v>156</v>
      </c>
      <c r="C327" t="s">
        <v>853</v>
      </c>
      <c r="D327" t="s">
        <v>68</v>
      </c>
      <c r="E327">
        <v>6</v>
      </c>
      <c r="F327">
        <v>7</v>
      </c>
      <c r="G327">
        <v>85.71</v>
      </c>
      <c r="H327" t="s">
        <v>65</v>
      </c>
      <c r="I327">
        <v>75</v>
      </c>
      <c r="J327" t="s">
        <v>66</v>
      </c>
      <c r="K327" s="33" t="str">
        <f>IF(ISNA(VLOOKUP(C327,'Provider-EHR crosswalk'!A:B,2,FALSE)),"No EHR Specified",VLOOKUP(C327,'Provider-EHR crosswalk'!A:B,2,FALSE))</f>
        <v>Azalea Health EHR</v>
      </c>
    </row>
    <row r="328" spans="1:11" x14ac:dyDescent="0.25">
      <c r="A328" t="s">
        <v>70</v>
      </c>
      <c r="B328">
        <v>156</v>
      </c>
      <c r="C328" t="s">
        <v>853</v>
      </c>
      <c r="D328" t="s">
        <v>71</v>
      </c>
      <c r="E328">
        <v>7</v>
      </c>
      <c r="F328">
        <v>7</v>
      </c>
      <c r="G328">
        <v>100</v>
      </c>
      <c r="H328" t="s">
        <v>65</v>
      </c>
      <c r="I328">
        <v>99</v>
      </c>
      <c r="J328" t="s">
        <v>66</v>
      </c>
      <c r="K328" s="33" t="str">
        <f>IF(ISNA(VLOOKUP(C328,'Provider-EHR crosswalk'!A:B,2,FALSE)),"No EHR Specified",VLOOKUP(C328,'Provider-EHR crosswalk'!A:B,2,FALSE))</f>
        <v>Azalea Health EHR</v>
      </c>
    </row>
    <row r="329" spans="1:11" x14ac:dyDescent="0.25">
      <c r="A329" t="s">
        <v>72</v>
      </c>
      <c r="B329">
        <v>156</v>
      </c>
      <c r="C329" t="s">
        <v>853</v>
      </c>
      <c r="D329" t="s">
        <v>73</v>
      </c>
      <c r="E329">
        <v>7</v>
      </c>
      <c r="F329">
        <v>7</v>
      </c>
      <c r="G329">
        <v>100</v>
      </c>
      <c r="H329" t="s">
        <v>65</v>
      </c>
      <c r="I329">
        <v>99</v>
      </c>
      <c r="J329" t="s">
        <v>66</v>
      </c>
      <c r="K329" s="33" t="str">
        <f>IF(ISNA(VLOOKUP(C329,'Provider-EHR crosswalk'!A:B,2,FALSE)),"No EHR Specified",VLOOKUP(C329,'Provider-EHR crosswalk'!A:B,2,FALSE))</f>
        <v>Azalea Health EHR</v>
      </c>
    </row>
    <row r="330" spans="1:11" x14ac:dyDescent="0.25">
      <c r="A330" t="s">
        <v>74</v>
      </c>
      <c r="B330">
        <v>156</v>
      </c>
      <c r="C330" t="s">
        <v>853</v>
      </c>
      <c r="D330" t="s">
        <v>75</v>
      </c>
      <c r="E330">
        <v>7</v>
      </c>
      <c r="F330">
        <v>7</v>
      </c>
      <c r="G330">
        <v>100</v>
      </c>
      <c r="H330" t="s">
        <v>65</v>
      </c>
      <c r="I330">
        <v>99</v>
      </c>
      <c r="J330" t="s">
        <v>66</v>
      </c>
      <c r="K330" s="33" t="str">
        <f>IF(ISNA(VLOOKUP(C330,'Provider-EHR crosswalk'!A:B,2,FALSE)),"No EHR Specified",VLOOKUP(C330,'Provider-EHR crosswalk'!A:B,2,FALSE))</f>
        <v>Azalea Health EHR</v>
      </c>
    </row>
    <row r="331" spans="1:11" x14ac:dyDescent="0.25">
      <c r="A331" t="s">
        <v>76</v>
      </c>
      <c r="B331">
        <v>156</v>
      </c>
      <c r="C331" t="s">
        <v>853</v>
      </c>
      <c r="D331" t="s">
        <v>77</v>
      </c>
      <c r="E331">
        <v>7</v>
      </c>
      <c r="F331">
        <v>7</v>
      </c>
      <c r="G331">
        <v>100</v>
      </c>
      <c r="H331" t="s">
        <v>65</v>
      </c>
      <c r="I331">
        <v>85</v>
      </c>
      <c r="J331" t="s">
        <v>66</v>
      </c>
      <c r="K331" s="33" t="str">
        <f>IF(ISNA(VLOOKUP(C331,'Provider-EHR crosswalk'!A:B,2,FALSE)),"No EHR Specified",VLOOKUP(C331,'Provider-EHR crosswalk'!A:B,2,FALSE))</f>
        <v>Azalea Health EHR</v>
      </c>
    </row>
    <row r="332" spans="1:11" x14ac:dyDescent="0.25">
      <c r="A332" t="s">
        <v>78</v>
      </c>
      <c r="B332">
        <v>156</v>
      </c>
      <c r="C332" t="s">
        <v>853</v>
      </c>
      <c r="D332" t="s">
        <v>79</v>
      </c>
      <c r="E332">
        <v>7</v>
      </c>
      <c r="F332">
        <v>7</v>
      </c>
      <c r="G332">
        <v>100</v>
      </c>
      <c r="H332" t="s">
        <v>65</v>
      </c>
      <c r="I332">
        <v>85</v>
      </c>
      <c r="J332" t="s">
        <v>66</v>
      </c>
      <c r="K332" s="33" t="str">
        <f>IF(ISNA(VLOOKUP(C332,'Provider-EHR crosswalk'!A:B,2,FALSE)),"No EHR Specified",VLOOKUP(C332,'Provider-EHR crosswalk'!A:B,2,FALSE))</f>
        <v>Azalea Health EHR</v>
      </c>
    </row>
    <row r="333" spans="1:11" x14ac:dyDescent="0.25">
      <c r="A333" t="s">
        <v>80</v>
      </c>
      <c r="B333">
        <v>156</v>
      </c>
      <c r="C333" t="s">
        <v>853</v>
      </c>
      <c r="D333" t="s">
        <v>81</v>
      </c>
      <c r="E333">
        <v>7</v>
      </c>
      <c r="F333">
        <v>7</v>
      </c>
      <c r="G333">
        <v>100</v>
      </c>
      <c r="H333" t="s">
        <v>65</v>
      </c>
      <c r="I333">
        <v>85</v>
      </c>
      <c r="J333" t="s">
        <v>66</v>
      </c>
      <c r="K333" s="33" t="str">
        <f>IF(ISNA(VLOOKUP(C333,'Provider-EHR crosswalk'!A:B,2,FALSE)),"No EHR Specified",VLOOKUP(C333,'Provider-EHR crosswalk'!A:B,2,FALSE))</f>
        <v>Azalea Health EHR</v>
      </c>
    </row>
    <row r="334" spans="1:11" x14ac:dyDescent="0.25">
      <c r="A334" t="s">
        <v>82</v>
      </c>
      <c r="B334">
        <v>156</v>
      </c>
      <c r="C334" t="s">
        <v>853</v>
      </c>
      <c r="D334" t="s">
        <v>83</v>
      </c>
      <c r="E334">
        <v>7</v>
      </c>
      <c r="F334">
        <v>7</v>
      </c>
      <c r="G334">
        <v>100</v>
      </c>
      <c r="H334" t="s">
        <v>65</v>
      </c>
      <c r="I334">
        <v>85</v>
      </c>
      <c r="J334" t="s">
        <v>66</v>
      </c>
      <c r="K334" s="33" t="str">
        <f>IF(ISNA(VLOOKUP(C334,'Provider-EHR crosswalk'!A:B,2,FALSE)),"No EHR Specified",VLOOKUP(C334,'Provider-EHR crosswalk'!A:B,2,FALSE))</f>
        <v>Azalea Health EHR</v>
      </c>
    </row>
    <row r="335" spans="1:11" x14ac:dyDescent="0.25">
      <c r="A335" t="s">
        <v>84</v>
      </c>
      <c r="B335">
        <v>156</v>
      </c>
      <c r="C335" t="s">
        <v>853</v>
      </c>
      <c r="D335" t="s">
        <v>85</v>
      </c>
      <c r="E335">
        <v>7</v>
      </c>
      <c r="F335">
        <v>7</v>
      </c>
      <c r="G335">
        <v>100</v>
      </c>
      <c r="H335" t="s">
        <v>65</v>
      </c>
      <c r="I335">
        <v>85</v>
      </c>
      <c r="J335" t="s">
        <v>66</v>
      </c>
      <c r="K335" s="33" t="str">
        <f>IF(ISNA(VLOOKUP(C335,'Provider-EHR crosswalk'!A:B,2,FALSE)),"No EHR Specified",VLOOKUP(C335,'Provider-EHR crosswalk'!A:B,2,FALSE))</f>
        <v>Azalea Health EHR</v>
      </c>
    </row>
    <row r="336" spans="1:11" x14ac:dyDescent="0.25">
      <c r="A336" t="s">
        <v>86</v>
      </c>
      <c r="B336">
        <v>156</v>
      </c>
      <c r="C336" t="s">
        <v>853</v>
      </c>
      <c r="D336" t="s">
        <v>87</v>
      </c>
      <c r="E336">
        <v>7</v>
      </c>
      <c r="F336">
        <v>7</v>
      </c>
      <c r="G336">
        <v>100</v>
      </c>
      <c r="H336" t="s">
        <v>65</v>
      </c>
      <c r="I336">
        <v>95</v>
      </c>
      <c r="J336" t="s">
        <v>66</v>
      </c>
      <c r="K336" s="33" t="str">
        <f>IF(ISNA(VLOOKUP(C336,'Provider-EHR crosswalk'!A:B,2,FALSE)),"No EHR Specified",VLOOKUP(C336,'Provider-EHR crosswalk'!A:B,2,FALSE))</f>
        <v>Azalea Health EHR</v>
      </c>
    </row>
    <row r="337" spans="1:11" x14ac:dyDescent="0.25">
      <c r="A337" t="s">
        <v>88</v>
      </c>
      <c r="B337">
        <v>156</v>
      </c>
      <c r="C337" t="s">
        <v>853</v>
      </c>
      <c r="D337" t="s">
        <v>89</v>
      </c>
      <c r="E337">
        <v>7</v>
      </c>
      <c r="F337">
        <v>7</v>
      </c>
      <c r="G337">
        <v>100</v>
      </c>
      <c r="H337" t="s">
        <v>65</v>
      </c>
      <c r="I337">
        <v>95</v>
      </c>
      <c r="J337" t="s">
        <v>66</v>
      </c>
      <c r="K337" s="33" t="str">
        <f>IF(ISNA(VLOOKUP(C337,'Provider-EHR crosswalk'!A:B,2,FALSE)),"No EHR Specified",VLOOKUP(C337,'Provider-EHR crosswalk'!A:B,2,FALSE))</f>
        <v>Azalea Health EHR</v>
      </c>
    </row>
    <row r="338" spans="1:11" x14ac:dyDescent="0.25">
      <c r="A338" t="s">
        <v>90</v>
      </c>
      <c r="B338">
        <v>156</v>
      </c>
      <c r="C338" t="s">
        <v>853</v>
      </c>
      <c r="D338" t="s">
        <v>91</v>
      </c>
      <c r="E338">
        <v>7</v>
      </c>
      <c r="F338">
        <v>7</v>
      </c>
      <c r="G338">
        <v>100</v>
      </c>
      <c r="H338" t="s">
        <v>65</v>
      </c>
      <c r="I338">
        <v>90</v>
      </c>
      <c r="J338" t="s">
        <v>66</v>
      </c>
      <c r="K338" s="33" t="str">
        <f>IF(ISNA(VLOOKUP(C338,'Provider-EHR crosswalk'!A:B,2,FALSE)),"No EHR Specified",VLOOKUP(C338,'Provider-EHR crosswalk'!A:B,2,FALSE))</f>
        <v>Azalea Health EHR</v>
      </c>
    </row>
    <row r="339" spans="1:11" x14ac:dyDescent="0.25">
      <c r="A339" t="s">
        <v>92</v>
      </c>
      <c r="B339">
        <v>156</v>
      </c>
      <c r="C339" t="s">
        <v>853</v>
      </c>
      <c r="D339" t="s">
        <v>93</v>
      </c>
      <c r="E339">
        <v>3</v>
      </c>
      <c r="F339">
        <v>7</v>
      </c>
      <c r="G339">
        <v>42.86</v>
      </c>
      <c r="H339" t="s">
        <v>65</v>
      </c>
      <c r="I339">
        <v>90</v>
      </c>
      <c r="J339" t="s">
        <v>69</v>
      </c>
      <c r="K339" s="33" t="str">
        <f>IF(ISNA(VLOOKUP(C339,'Provider-EHR crosswalk'!A:B,2,FALSE)),"No EHR Specified",VLOOKUP(C339,'Provider-EHR crosswalk'!A:B,2,FALSE))</f>
        <v>Azalea Health EHR</v>
      </c>
    </row>
    <row r="340" spans="1:11" x14ac:dyDescent="0.25">
      <c r="A340" t="s">
        <v>94</v>
      </c>
      <c r="B340">
        <v>156</v>
      </c>
      <c r="C340" t="s">
        <v>853</v>
      </c>
      <c r="D340" t="s">
        <v>95</v>
      </c>
      <c r="E340">
        <v>2</v>
      </c>
      <c r="F340">
        <v>7</v>
      </c>
      <c r="G340">
        <v>28.57</v>
      </c>
      <c r="H340" t="s">
        <v>65</v>
      </c>
      <c r="I340">
        <v>90</v>
      </c>
      <c r="J340" t="s">
        <v>69</v>
      </c>
      <c r="K340" s="33" t="str">
        <f>IF(ISNA(VLOOKUP(C340,'Provider-EHR crosswalk'!A:B,2,FALSE)),"No EHR Specified",VLOOKUP(C340,'Provider-EHR crosswalk'!A:B,2,FALSE))</f>
        <v>Azalea Health EHR</v>
      </c>
    </row>
    <row r="341" spans="1:11" x14ac:dyDescent="0.25">
      <c r="A341" t="s">
        <v>96</v>
      </c>
      <c r="B341">
        <v>156</v>
      </c>
      <c r="C341" t="s">
        <v>853</v>
      </c>
      <c r="D341" t="s">
        <v>97</v>
      </c>
      <c r="E341">
        <v>5</v>
      </c>
      <c r="F341">
        <v>7</v>
      </c>
      <c r="G341">
        <v>71.430000000000007</v>
      </c>
      <c r="H341" t="s">
        <v>65</v>
      </c>
      <c r="I341">
        <v>90</v>
      </c>
      <c r="J341" t="s">
        <v>69</v>
      </c>
      <c r="K341" s="33" t="str">
        <f>IF(ISNA(VLOOKUP(C341,'Provider-EHR crosswalk'!A:B,2,FALSE)),"No EHR Specified",VLOOKUP(C341,'Provider-EHR crosswalk'!A:B,2,FALSE))</f>
        <v>Azalea Health EHR</v>
      </c>
    </row>
    <row r="342" spans="1:11" x14ac:dyDescent="0.25">
      <c r="A342" t="s">
        <v>98</v>
      </c>
      <c r="B342">
        <v>156</v>
      </c>
      <c r="C342" t="s">
        <v>853</v>
      </c>
      <c r="D342" t="s">
        <v>99</v>
      </c>
      <c r="E342">
        <v>5</v>
      </c>
      <c r="F342">
        <v>7</v>
      </c>
      <c r="G342">
        <v>71.430000000000007</v>
      </c>
      <c r="H342" t="s">
        <v>65</v>
      </c>
      <c r="I342">
        <v>90</v>
      </c>
      <c r="J342" t="s">
        <v>69</v>
      </c>
      <c r="K342" s="33" t="str">
        <f>IF(ISNA(VLOOKUP(C342,'Provider-EHR crosswalk'!A:B,2,FALSE)),"No EHR Specified",VLOOKUP(C342,'Provider-EHR crosswalk'!A:B,2,FALSE))</f>
        <v>Azalea Health EHR</v>
      </c>
    </row>
    <row r="343" spans="1:11" x14ac:dyDescent="0.25">
      <c r="A343" t="s">
        <v>100</v>
      </c>
      <c r="B343">
        <v>156</v>
      </c>
      <c r="C343" t="s">
        <v>853</v>
      </c>
      <c r="D343" t="s">
        <v>101</v>
      </c>
      <c r="E343">
        <v>45</v>
      </c>
      <c r="F343">
        <v>45</v>
      </c>
      <c r="G343">
        <v>100</v>
      </c>
      <c r="H343" t="s">
        <v>65</v>
      </c>
      <c r="I343">
        <v>99</v>
      </c>
      <c r="J343" t="s">
        <v>66</v>
      </c>
      <c r="K343" s="33" t="str">
        <f>IF(ISNA(VLOOKUP(C343,'Provider-EHR crosswalk'!A:B,2,FALSE)),"No EHR Specified",VLOOKUP(C343,'Provider-EHR crosswalk'!A:B,2,FALSE))</f>
        <v>Azalea Health EHR</v>
      </c>
    </row>
    <row r="344" spans="1:11" x14ac:dyDescent="0.25">
      <c r="A344" t="s">
        <v>102</v>
      </c>
      <c r="B344">
        <v>156</v>
      </c>
      <c r="C344" t="s">
        <v>853</v>
      </c>
      <c r="D344" t="s">
        <v>103</v>
      </c>
      <c r="E344">
        <v>45</v>
      </c>
      <c r="F344">
        <v>45</v>
      </c>
      <c r="G344">
        <v>100</v>
      </c>
      <c r="H344" t="s">
        <v>65</v>
      </c>
      <c r="I344">
        <v>99</v>
      </c>
      <c r="J344" t="s">
        <v>66</v>
      </c>
      <c r="K344" s="33" t="str">
        <f>IF(ISNA(VLOOKUP(C344,'Provider-EHR crosswalk'!A:B,2,FALSE)),"No EHR Specified",VLOOKUP(C344,'Provider-EHR crosswalk'!A:B,2,FALSE))</f>
        <v>Azalea Health EHR</v>
      </c>
    </row>
    <row r="345" spans="1:11" x14ac:dyDescent="0.25">
      <c r="A345" t="s">
        <v>104</v>
      </c>
      <c r="B345">
        <v>156</v>
      </c>
      <c r="C345" t="s">
        <v>853</v>
      </c>
      <c r="D345" t="s">
        <v>105</v>
      </c>
      <c r="E345">
        <v>45</v>
      </c>
      <c r="F345">
        <v>45</v>
      </c>
      <c r="G345">
        <v>100</v>
      </c>
      <c r="H345" t="s">
        <v>65</v>
      </c>
      <c r="I345">
        <v>99</v>
      </c>
      <c r="J345" t="s">
        <v>66</v>
      </c>
      <c r="K345" s="33" t="str">
        <f>IF(ISNA(VLOOKUP(C345,'Provider-EHR crosswalk'!A:B,2,FALSE)),"No EHR Specified",VLOOKUP(C345,'Provider-EHR crosswalk'!A:B,2,FALSE))</f>
        <v>Azalea Health EHR</v>
      </c>
    </row>
    <row r="346" spans="1:11" x14ac:dyDescent="0.25">
      <c r="A346" t="s">
        <v>106</v>
      </c>
      <c r="B346">
        <v>156</v>
      </c>
      <c r="C346" t="s">
        <v>853</v>
      </c>
      <c r="D346" t="s">
        <v>107</v>
      </c>
      <c r="E346">
        <v>45</v>
      </c>
      <c r="F346">
        <v>45</v>
      </c>
      <c r="G346">
        <v>100</v>
      </c>
      <c r="H346" t="s">
        <v>65</v>
      </c>
      <c r="I346">
        <v>99</v>
      </c>
      <c r="J346" t="s">
        <v>66</v>
      </c>
      <c r="K346" s="33" t="str">
        <f>IF(ISNA(VLOOKUP(C346,'Provider-EHR crosswalk'!A:B,2,FALSE)),"No EHR Specified",VLOOKUP(C346,'Provider-EHR crosswalk'!A:B,2,FALSE))</f>
        <v>Azalea Health EHR</v>
      </c>
    </row>
    <row r="347" spans="1:11" x14ac:dyDescent="0.25">
      <c r="A347" t="s">
        <v>108</v>
      </c>
      <c r="B347">
        <v>156</v>
      </c>
      <c r="C347" t="s">
        <v>853</v>
      </c>
      <c r="D347" t="s">
        <v>109</v>
      </c>
      <c r="E347">
        <v>45</v>
      </c>
      <c r="F347">
        <v>45</v>
      </c>
      <c r="G347">
        <v>100</v>
      </c>
      <c r="H347" t="s">
        <v>65</v>
      </c>
      <c r="I347">
        <v>99</v>
      </c>
      <c r="J347" t="s">
        <v>66</v>
      </c>
      <c r="K347" s="33" t="str">
        <f>IF(ISNA(VLOOKUP(C347,'Provider-EHR crosswalk'!A:B,2,FALSE)),"No EHR Specified",VLOOKUP(C347,'Provider-EHR crosswalk'!A:B,2,FALSE))</f>
        <v>Azalea Health EHR</v>
      </c>
    </row>
    <row r="348" spans="1:11" x14ac:dyDescent="0.25">
      <c r="A348" t="s">
        <v>110</v>
      </c>
      <c r="B348">
        <v>156</v>
      </c>
      <c r="C348" t="s">
        <v>853</v>
      </c>
      <c r="D348" t="s">
        <v>111</v>
      </c>
      <c r="E348">
        <v>45</v>
      </c>
      <c r="F348">
        <v>45</v>
      </c>
      <c r="G348">
        <v>100</v>
      </c>
      <c r="H348" t="s">
        <v>65</v>
      </c>
      <c r="I348">
        <v>99</v>
      </c>
      <c r="J348" t="s">
        <v>66</v>
      </c>
      <c r="K348" s="33" t="str">
        <f>IF(ISNA(VLOOKUP(C348,'Provider-EHR crosswalk'!A:B,2,FALSE)),"No EHR Specified",VLOOKUP(C348,'Provider-EHR crosswalk'!A:B,2,FALSE))</f>
        <v>Azalea Health EHR</v>
      </c>
    </row>
    <row r="349" spans="1:11" x14ac:dyDescent="0.25">
      <c r="A349" t="s">
        <v>112</v>
      </c>
      <c r="B349">
        <v>156</v>
      </c>
      <c r="C349" t="s">
        <v>853</v>
      </c>
      <c r="D349" t="s">
        <v>113</v>
      </c>
      <c r="E349">
        <v>45</v>
      </c>
      <c r="F349">
        <v>45</v>
      </c>
      <c r="G349">
        <v>100</v>
      </c>
      <c r="H349" t="s">
        <v>65</v>
      </c>
      <c r="I349">
        <v>99</v>
      </c>
      <c r="J349" t="s">
        <v>66</v>
      </c>
      <c r="K349" s="33" t="str">
        <f>IF(ISNA(VLOOKUP(C349,'Provider-EHR crosswalk'!A:B,2,FALSE)),"No EHR Specified",VLOOKUP(C349,'Provider-EHR crosswalk'!A:B,2,FALSE))</f>
        <v>Azalea Health EHR</v>
      </c>
    </row>
    <row r="350" spans="1:11" x14ac:dyDescent="0.25">
      <c r="A350" t="s">
        <v>114</v>
      </c>
      <c r="B350">
        <v>156</v>
      </c>
      <c r="C350" t="s">
        <v>853</v>
      </c>
      <c r="D350" t="s">
        <v>115</v>
      </c>
      <c r="E350">
        <v>2</v>
      </c>
      <c r="F350">
        <v>7</v>
      </c>
      <c r="G350">
        <v>28.57</v>
      </c>
      <c r="H350" t="s">
        <v>116</v>
      </c>
      <c r="I350">
        <v>4</v>
      </c>
      <c r="J350" t="s">
        <v>69</v>
      </c>
      <c r="K350" s="33" t="str">
        <f>IF(ISNA(VLOOKUP(C350,'Provider-EHR crosswalk'!A:B,2,FALSE)),"No EHR Specified",VLOOKUP(C350,'Provider-EHR crosswalk'!A:B,2,FALSE))</f>
        <v>Azalea Health EHR</v>
      </c>
    </row>
    <row r="351" spans="1:11" x14ac:dyDescent="0.25">
      <c r="A351" t="s">
        <v>117</v>
      </c>
      <c r="B351">
        <v>156</v>
      </c>
      <c r="C351" t="s">
        <v>853</v>
      </c>
      <c r="D351" t="s">
        <v>118</v>
      </c>
      <c r="E351">
        <v>0</v>
      </c>
      <c r="F351">
        <v>7</v>
      </c>
      <c r="G351">
        <v>0</v>
      </c>
      <c r="H351" t="s">
        <v>116</v>
      </c>
      <c r="I351">
        <v>4</v>
      </c>
      <c r="J351" t="s">
        <v>66</v>
      </c>
      <c r="K351" s="33" t="str">
        <f>IF(ISNA(VLOOKUP(C351,'Provider-EHR crosswalk'!A:B,2,FALSE)),"No EHR Specified",VLOOKUP(C351,'Provider-EHR crosswalk'!A:B,2,FALSE))</f>
        <v>Azalea Health EHR</v>
      </c>
    </row>
    <row r="352" spans="1:11" x14ac:dyDescent="0.25">
      <c r="A352" t="s">
        <v>119</v>
      </c>
      <c r="B352">
        <v>156</v>
      </c>
      <c r="C352" t="s">
        <v>853</v>
      </c>
      <c r="D352" t="s">
        <v>120</v>
      </c>
      <c r="E352">
        <v>0</v>
      </c>
      <c r="F352">
        <v>7</v>
      </c>
      <c r="G352">
        <v>0</v>
      </c>
      <c r="H352" t="s">
        <v>116</v>
      </c>
      <c r="I352">
        <v>4</v>
      </c>
      <c r="J352" t="s">
        <v>66</v>
      </c>
      <c r="K352" s="33" t="str">
        <f>IF(ISNA(VLOOKUP(C352,'Provider-EHR crosswalk'!A:B,2,FALSE)),"No EHR Specified",VLOOKUP(C352,'Provider-EHR crosswalk'!A:B,2,FALSE))</f>
        <v>Azalea Health EHR</v>
      </c>
    </row>
    <row r="353" spans="1:11" x14ac:dyDescent="0.25">
      <c r="A353" t="s">
        <v>121</v>
      </c>
      <c r="B353">
        <v>156</v>
      </c>
      <c r="C353" t="s">
        <v>853</v>
      </c>
      <c r="D353" t="s">
        <v>122</v>
      </c>
      <c r="E353">
        <v>0</v>
      </c>
      <c r="F353">
        <v>7</v>
      </c>
      <c r="G353">
        <v>0</v>
      </c>
      <c r="H353" t="s">
        <v>116</v>
      </c>
      <c r="I353">
        <v>1</v>
      </c>
      <c r="J353" t="s">
        <v>66</v>
      </c>
      <c r="K353" s="33" t="str">
        <f>IF(ISNA(VLOOKUP(C353,'Provider-EHR crosswalk'!A:B,2,FALSE)),"No EHR Specified",VLOOKUP(C353,'Provider-EHR crosswalk'!A:B,2,FALSE))</f>
        <v>Azalea Health EHR</v>
      </c>
    </row>
    <row r="354" spans="1:11" x14ac:dyDescent="0.25">
      <c r="A354" t="s">
        <v>123</v>
      </c>
      <c r="B354">
        <v>156</v>
      </c>
      <c r="C354" t="s">
        <v>853</v>
      </c>
      <c r="D354" t="s">
        <v>124</v>
      </c>
      <c r="E354">
        <v>0</v>
      </c>
      <c r="F354">
        <v>45</v>
      </c>
      <c r="G354">
        <v>0</v>
      </c>
      <c r="H354" t="s">
        <v>116</v>
      </c>
      <c r="I354">
        <v>1</v>
      </c>
      <c r="J354" t="s">
        <v>66</v>
      </c>
      <c r="K354" s="33" t="str">
        <f>IF(ISNA(VLOOKUP(C354,'Provider-EHR crosswalk'!A:B,2,FALSE)),"No EHR Specified",VLOOKUP(C354,'Provider-EHR crosswalk'!A:B,2,FALSE))</f>
        <v>Azalea Health EHR</v>
      </c>
    </row>
    <row r="355" spans="1:11" x14ac:dyDescent="0.25">
      <c r="A355" t="s">
        <v>125</v>
      </c>
      <c r="B355">
        <v>156</v>
      </c>
      <c r="C355" t="s">
        <v>853</v>
      </c>
      <c r="D355" t="s">
        <v>126</v>
      </c>
      <c r="E355">
        <v>0</v>
      </c>
      <c r="F355">
        <v>45</v>
      </c>
      <c r="G355">
        <v>0</v>
      </c>
      <c r="H355" t="s">
        <v>116</v>
      </c>
      <c r="I355">
        <v>1</v>
      </c>
      <c r="J355" t="s">
        <v>66</v>
      </c>
      <c r="K355" s="33" t="str">
        <f>IF(ISNA(VLOOKUP(C355,'Provider-EHR crosswalk'!A:B,2,FALSE)),"No EHR Specified",VLOOKUP(C355,'Provider-EHR crosswalk'!A:B,2,FALSE))</f>
        <v>Azalea Health EHR</v>
      </c>
    </row>
    <row r="356" spans="1:11" x14ac:dyDescent="0.25">
      <c r="A356" t="s">
        <v>127</v>
      </c>
      <c r="B356">
        <v>156</v>
      </c>
      <c r="C356" t="s">
        <v>853</v>
      </c>
      <c r="D356" t="s">
        <v>128</v>
      </c>
      <c r="E356">
        <v>8</v>
      </c>
      <c r="F356">
        <v>45</v>
      </c>
      <c r="G356">
        <v>17.78</v>
      </c>
      <c r="H356" t="s">
        <v>116</v>
      </c>
      <c r="I356">
        <v>4</v>
      </c>
      <c r="J356" t="s">
        <v>69</v>
      </c>
      <c r="K356" s="33" t="str">
        <f>IF(ISNA(VLOOKUP(C356,'Provider-EHR crosswalk'!A:B,2,FALSE)),"No EHR Specified",VLOOKUP(C356,'Provider-EHR crosswalk'!A:B,2,FALSE))</f>
        <v>Azalea Health EHR</v>
      </c>
    </row>
    <row r="357" spans="1:11" x14ac:dyDescent="0.25">
      <c r="A357" t="s">
        <v>129</v>
      </c>
      <c r="B357">
        <v>156</v>
      </c>
      <c r="C357" t="s">
        <v>853</v>
      </c>
      <c r="D357" t="s">
        <v>130</v>
      </c>
      <c r="E357">
        <v>0</v>
      </c>
      <c r="F357">
        <v>45</v>
      </c>
      <c r="G357">
        <v>0</v>
      </c>
      <c r="H357" t="s">
        <v>116</v>
      </c>
      <c r="I357">
        <v>4</v>
      </c>
      <c r="J357" t="s">
        <v>66</v>
      </c>
      <c r="K357" s="33" t="str">
        <f>IF(ISNA(VLOOKUP(C357,'Provider-EHR crosswalk'!A:B,2,FALSE)),"No EHR Specified",VLOOKUP(C357,'Provider-EHR crosswalk'!A:B,2,FALSE))</f>
        <v>Azalea Health EHR</v>
      </c>
    </row>
    <row r="358" spans="1:11" x14ac:dyDescent="0.25">
      <c r="A358" t="s">
        <v>131</v>
      </c>
      <c r="B358">
        <v>156</v>
      </c>
      <c r="C358" t="s">
        <v>853</v>
      </c>
      <c r="D358" t="s">
        <v>132</v>
      </c>
      <c r="E358">
        <v>0</v>
      </c>
      <c r="F358">
        <v>45</v>
      </c>
      <c r="G358">
        <v>0</v>
      </c>
      <c r="H358" t="s">
        <v>116</v>
      </c>
      <c r="I358">
        <v>4</v>
      </c>
      <c r="J358" t="s">
        <v>66</v>
      </c>
      <c r="K358" s="33" t="str">
        <f>IF(ISNA(VLOOKUP(C358,'Provider-EHR crosswalk'!A:B,2,FALSE)),"No EHR Specified",VLOOKUP(C358,'Provider-EHR crosswalk'!A:B,2,FALSE))</f>
        <v>Azalea Health EHR</v>
      </c>
    </row>
    <row r="359" spans="1:11" x14ac:dyDescent="0.25">
      <c r="A359" t="s">
        <v>133</v>
      </c>
      <c r="B359">
        <v>156</v>
      </c>
      <c r="C359" t="s">
        <v>853</v>
      </c>
      <c r="D359" t="s">
        <v>134</v>
      </c>
      <c r="E359">
        <v>0</v>
      </c>
      <c r="F359">
        <v>45</v>
      </c>
      <c r="G359">
        <v>0</v>
      </c>
      <c r="H359" t="s">
        <v>116</v>
      </c>
      <c r="I359">
        <v>1</v>
      </c>
      <c r="J359" t="s">
        <v>66</v>
      </c>
      <c r="K359" s="33" t="str">
        <f>IF(ISNA(VLOOKUP(C359,'Provider-EHR crosswalk'!A:B,2,FALSE)),"No EHR Specified",VLOOKUP(C359,'Provider-EHR crosswalk'!A:B,2,FALSE))</f>
        <v>Azalea Health EHR</v>
      </c>
    </row>
    <row r="360" spans="1:11" x14ac:dyDescent="0.25">
      <c r="A360" t="s">
        <v>135</v>
      </c>
      <c r="B360">
        <v>156</v>
      </c>
      <c r="C360" t="s">
        <v>853</v>
      </c>
      <c r="D360" t="s">
        <v>136</v>
      </c>
      <c r="E360">
        <v>0</v>
      </c>
      <c r="F360">
        <v>45</v>
      </c>
      <c r="G360">
        <v>0</v>
      </c>
      <c r="H360" t="s">
        <v>116</v>
      </c>
      <c r="I360">
        <v>1</v>
      </c>
      <c r="J360" t="s">
        <v>66</v>
      </c>
      <c r="K360" s="33" t="str">
        <f>IF(ISNA(VLOOKUP(C360,'Provider-EHR crosswalk'!A:B,2,FALSE)),"No EHR Specified",VLOOKUP(C360,'Provider-EHR crosswalk'!A:B,2,FALSE))</f>
        <v>Azalea Health EHR</v>
      </c>
    </row>
    <row r="361" spans="1:11" x14ac:dyDescent="0.25">
      <c r="A361" t="s">
        <v>137</v>
      </c>
      <c r="B361">
        <v>156</v>
      </c>
      <c r="C361" t="s">
        <v>853</v>
      </c>
      <c r="D361" t="s">
        <v>138</v>
      </c>
      <c r="E361">
        <v>0</v>
      </c>
      <c r="F361">
        <v>45</v>
      </c>
      <c r="G361">
        <v>0</v>
      </c>
      <c r="H361" t="s">
        <v>116</v>
      </c>
      <c r="I361">
        <v>1</v>
      </c>
      <c r="J361" t="s">
        <v>66</v>
      </c>
      <c r="K361" s="33" t="str">
        <f>IF(ISNA(VLOOKUP(C361,'Provider-EHR crosswalk'!A:B,2,FALSE)),"No EHR Specified",VLOOKUP(C361,'Provider-EHR crosswalk'!A:B,2,FALSE))</f>
        <v>Azalea Health EHR</v>
      </c>
    </row>
    <row r="362" spans="1:11" x14ac:dyDescent="0.25">
      <c r="A362" t="s">
        <v>139</v>
      </c>
      <c r="B362">
        <v>156</v>
      </c>
      <c r="C362" t="s">
        <v>853</v>
      </c>
      <c r="D362" t="s">
        <v>140</v>
      </c>
      <c r="E362">
        <v>0</v>
      </c>
      <c r="F362">
        <v>45</v>
      </c>
      <c r="G362">
        <v>0</v>
      </c>
      <c r="H362" t="s">
        <v>116</v>
      </c>
      <c r="I362">
        <v>1</v>
      </c>
      <c r="J362" t="s">
        <v>66</v>
      </c>
      <c r="K362" s="33" t="str">
        <f>IF(ISNA(VLOOKUP(C362,'Provider-EHR crosswalk'!A:B,2,FALSE)),"No EHR Specified",VLOOKUP(C362,'Provider-EHR crosswalk'!A:B,2,FALSE))</f>
        <v>Azalea Health EHR</v>
      </c>
    </row>
    <row r="363" spans="1:11" x14ac:dyDescent="0.25">
      <c r="A363" t="s">
        <v>141</v>
      </c>
      <c r="B363">
        <v>156</v>
      </c>
      <c r="C363" t="s">
        <v>853</v>
      </c>
      <c r="D363" t="s">
        <v>142</v>
      </c>
      <c r="E363">
        <v>0</v>
      </c>
      <c r="F363">
        <v>45</v>
      </c>
      <c r="G363">
        <v>0</v>
      </c>
      <c r="H363" t="s">
        <v>116</v>
      </c>
      <c r="I363">
        <v>1</v>
      </c>
      <c r="J363" t="s">
        <v>66</v>
      </c>
      <c r="K363" s="33" t="str">
        <f>IF(ISNA(VLOOKUP(C363,'Provider-EHR crosswalk'!A:B,2,FALSE)),"No EHR Specified",VLOOKUP(C363,'Provider-EHR crosswalk'!A:B,2,FALSE))</f>
        <v>Azalea Health EHR</v>
      </c>
    </row>
    <row r="364" spans="1:11" x14ac:dyDescent="0.25">
      <c r="A364" t="s">
        <v>143</v>
      </c>
      <c r="B364">
        <v>156</v>
      </c>
      <c r="C364" t="s">
        <v>853</v>
      </c>
      <c r="D364" t="s">
        <v>144</v>
      </c>
      <c r="E364">
        <v>0</v>
      </c>
      <c r="F364">
        <v>45</v>
      </c>
      <c r="G364">
        <v>0</v>
      </c>
      <c r="H364" t="s">
        <v>116</v>
      </c>
      <c r="I364">
        <v>1</v>
      </c>
      <c r="J364" t="s">
        <v>66</v>
      </c>
      <c r="K364" s="33" t="str">
        <f>IF(ISNA(VLOOKUP(C364,'Provider-EHR crosswalk'!A:B,2,FALSE)),"No EHR Specified",VLOOKUP(C364,'Provider-EHR crosswalk'!A:B,2,FALSE))</f>
        <v>Azalea Health EHR</v>
      </c>
    </row>
    <row r="365" spans="1:11" x14ac:dyDescent="0.25">
      <c r="A365" t="s">
        <v>145</v>
      </c>
      <c r="B365">
        <v>156</v>
      </c>
      <c r="C365" t="s">
        <v>853</v>
      </c>
      <c r="D365" t="s">
        <v>146</v>
      </c>
      <c r="E365">
        <v>0</v>
      </c>
      <c r="F365">
        <v>45</v>
      </c>
      <c r="G365">
        <v>0</v>
      </c>
      <c r="H365" t="s">
        <v>116</v>
      </c>
      <c r="I365">
        <v>1</v>
      </c>
      <c r="J365" t="s">
        <v>66</v>
      </c>
      <c r="K365" s="33" t="str">
        <f>IF(ISNA(VLOOKUP(C365,'Provider-EHR crosswalk'!A:B,2,FALSE)),"No EHR Specified",VLOOKUP(C365,'Provider-EHR crosswalk'!A:B,2,FALSE))</f>
        <v>Azalea Health EHR</v>
      </c>
    </row>
    <row r="366" spans="1:11" x14ac:dyDescent="0.25">
      <c r="A366" t="s">
        <v>147</v>
      </c>
      <c r="B366">
        <v>156</v>
      </c>
      <c r="C366" t="s">
        <v>853</v>
      </c>
      <c r="D366" t="s">
        <v>148</v>
      </c>
      <c r="E366">
        <v>0</v>
      </c>
      <c r="F366">
        <v>45</v>
      </c>
      <c r="G366">
        <v>0</v>
      </c>
      <c r="H366" t="s">
        <v>116</v>
      </c>
      <c r="I366">
        <v>1</v>
      </c>
      <c r="J366" t="s">
        <v>66</v>
      </c>
      <c r="K366" s="33" t="str">
        <f>IF(ISNA(VLOOKUP(C366,'Provider-EHR crosswalk'!A:B,2,FALSE)),"No EHR Specified",VLOOKUP(C366,'Provider-EHR crosswalk'!A:B,2,FALSE))</f>
        <v>Azalea Health EHR</v>
      </c>
    </row>
    <row r="367" spans="1:11" x14ac:dyDescent="0.25">
      <c r="A367" t="s">
        <v>149</v>
      </c>
      <c r="B367">
        <v>156</v>
      </c>
      <c r="C367" t="s">
        <v>853</v>
      </c>
      <c r="D367" t="s">
        <v>150</v>
      </c>
      <c r="E367">
        <v>0</v>
      </c>
      <c r="F367">
        <v>45</v>
      </c>
      <c r="G367">
        <v>0</v>
      </c>
      <c r="H367" t="s">
        <v>116</v>
      </c>
      <c r="I367">
        <v>1</v>
      </c>
      <c r="J367" t="s">
        <v>66</v>
      </c>
      <c r="K367" s="33" t="str">
        <f>IF(ISNA(VLOOKUP(C367,'Provider-EHR crosswalk'!A:B,2,FALSE)),"No EHR Specified",VLOOKUP(C367,'Provider-EHR crosswalk'!A:B,2,FALSE))</f>
        <v>Azalea Health EHR</v>
      </c>
    </row>
    <row r="368" spans="1:11" x14ac:dyDescent="0.25">
      <c r="A368" t="s">
        <v>151</v>
      </c>
      <c r="B368">
        <v>156</v>
      </c>
      <c r="C368" t="s">
        <v>853</v>
      </c>
      <c r="D368" t="s">
        <v>152</v>
      </c>
      <c r="E368">
        <v>0</v>
      </c>
      <c r="F368">
        <v>45</v>
      </c>
      <c r="G368">
        <v>0</v>
      </c>
      <c r="H368" t="s">
        <v>116</v>
      </c>
      <c r="I368">
        <v>1</v>
      </c>
      <c r="J368" t="s">
        <v>66</v>
      </c>
      <c r="K368" s="33" t="str">
        <f>IF(ISNA(VLOOKUP(C368,'Provider-EHR crosswalk'!A:B,2,FALSE)),"No EHR Specified",VLOOKUP(C368,'Provider-EHR crosswalk'!A:B,2,FALSE))</f>
        <v>Azalea Health EHR</v>
      </c>
    </row>
    <row r="369" spans="1:11" x14ac:dyDescent="0.25">
      <c r="A369" t="s">
        <v>153</v>
      </c>
      <c r="B369">
        <v>156</v>
      </c>
      <c r="C369" t="s">
        <v>853</v>
      </c>
      <c r="D369" t="s">
        <v>154</v>
      </c>
      <c r="E369">
        <v>0</v>
      </c>
      <c r="F369">
        <v>45</v>
      </c>
      <c r="G369">
        <v>0</v>
      </c>
      <c r="H369" t="s">
        <v>116</v>
      </c>
      <c r="I369">
        <v>1</v>
      </c>
      <c r="J369" t="s">
        <v>66</v>
      </c>
      <c r="K369" s="33" t="str">
        <f>IF(ISNA(VLOOKUP(C369,'Provider-EHR crosswalk'!A:B,2,FALSE)),"No EHR Specified",VLOOKUP(C369,'Provider-EHR crosswalk'!A:B,2,FALSE))</f>
        <v>Azalea Health EHR</v>
      </c>
    </row>
    <row r="370" spans="1:11" x14ac:dyDescent="0.25">
      <c r="A370" t="s">
        <v>155</v>
      </c>
      <c r="B370">
        <v>156</v>
      </c>
      <c r="C370" t="s">
        <v>853</v>
      </c>
      <c r="D370" t="s">
        <v>156</v>
      </c>
      <c r="E370">
        <v>0</v>
      </c>
      <c r="F370">
        <v>45</v>
      </c>
      <c r="G370">
        <v>0</v>
      </c>
      <c r="H370" t="s">
        <v>157</v>
      </c>
      <c r="I370" t="s">
        <v>157</v>
      </c>
      <c r="J370" t="s">
        <v>157</v>
      </c>
      <c r="K370" s="33" t="str">
        <f>IF(ISNA(VLOOKUP(C370,'Provider-EHR crosswalk'!A:B,2,FALSE)),"No EHR Specified",VLOOKUP(C370,'Provider-EHR crosswalk'!A:B,2,FALSE))</f>
        <v>Azalea Health EHR</v>
      </c>
    </row>
    <row r="371" spans="1:11" x14ac:dyDescent="0.25">
      <c r="A371" t="s">
        <v>158</v>
      </c>
      <c r="B371">
        <v>156</v>
      </c>
      <c r="C371" t="s">
        <v>853</v>
      </c>
      <c r="D371" t="s">
        <v>159</v>
      </c>
      <c r="E371">
        <v>0</v>
      </c>
      <c r="F371">
        <v>45</v>
      </c>
      <c r="G371">
        <v>0</v>
      </c>
      <c r="H371" t="s">
        <v>157</v>
      </c>
      <c r="I371" t="s">
        <v>157</v>
      </c>
      <c r="J371" t="s">
        <v>157</v>
      </c>
      <c r="K371" s="33" t="str">
        <f>IF(ISNA(VLOOKUP(C371,'Provider-EHR crosswalk'!A:B,2,FALSE)),"No EHR Specified",VLOOKUP(C371,'Provider-EHR crosswalk'!A:B,2,FALSE))</f>
        <v>Azalea Health EHR</v>
      </c>
    </row>
    <row r="372" spans="1:11" x14ac:dyDescent="0.25">
      <c r="A372" t="s">
        <v>162</v>
      </c>
      <c r="B372">
        <v>156</v>
      </c>
      <c r="C372" t="s">
        <v>853</v>
      </c>
      <c r="D372" t="s">
        <v>163</v>
      </c>
      <c r="E372">
        <v>45</v>
      </c>
      <c r="F372">
        <v>45</v>
      </c>
      <c r="G372">
        <v>100</v>
      </c>
      <c r="H372" t="s">
        <v>65</v>
      </c>
      <c r="I372">
        <v>95</v>
      </c>
      <c r="J372" t="s">
        <v>66</v>
      </c>
      <c r="K372" s="33" t="str">
        <f>IF(ISNA(VLOOKUP(C372,'Provider-EHR crosswalk'!A:B,2,FALSE)),"No EHR Specified",VLOOKUP(C372,'Provider-EHR crosswalk'!A:B,2,FALSE))</f>
        <v>Azalea Health EHR</v>
      </c>
    </row>
    <row r="373" spans="1:11" x14ac:dyDescent="0.25">
      <c r="A373" t="s">
        <v>164</v>
      </c>
      <c r="B373">
        <v>156</v>
      </c>
      <c r="C373" t="s">
        <v>853</v>
      </c>
      <c r="D373" t="s">
        <v>165</v>
      </c>
      <c r="E373">
        <v>6</v>
      </c>
      <c r="F373">
        <v>7</v>
      </c>
      <c r="G373">
        <v>85.71</v>
      </c>
      <c r="H373" t="s">
        <v>65</v>
      </c>
      <c r="I373">
        <v>95</v>
      </c>
      <c r="J373" t="s">
        <v>69</v>
      </c>
      <c r="K373" s="33" t="str">
        <f>IF(ISNA(VLOOKUP(C373,'Provider-EHR crosswalk'!A:B,2,FALSE)),"No EHR Specified",VLOOKUP(C373,'Provider-EHR crosswalk'!A:B,2,FALSE))</f>
        <v>Azalea Health EHR</v>
      </c>
    </row>
    <row r="374" spans="1:11" x14ac:dyDescent="0.25">
      <c r="A374" t="s">
        <v>166</v>
      </c>
      <c r="B374">
        <v>156</v>
      </c>
      <c r="C374" t="s">
        <v>853</v>
      </c>
      <c r="D374" t="s">
        <v>167</v>
      </c>
      <c r="E374">
        <v>0</v>
      </c>
      <c r="F374">
        <v>7</v>
      </c>
      <c r="G374">
        <v>0</v>
      </c>
      <c r="H374" t="s">
        <v>116</v>
      </c>
      <c r="I374">
        <v>5</v>
      </c>
      <c r="J374" t="s">
        <v>66</v>
      </c>
      <c r="K374" s="33" t="str">
        <f>IF(ISNA(VLOOKUP(C374,'Provider-EHR crosswalk'!A:B,2,FALSE)),"No EHR Specified",VLOOKUP(C374,'Provider-EHR crosswalk'!A:B,2,FALSE))</f>
        <v>Azalea Health EHR</v>
      </c>
    </row>
    <row r="375" spans="1:11" x14ac:dyDescent="0.25">
      <c r="A375" t="s">
        <v>168</v>
      </c>
      <c r="B375">
        <v>156</v>
      </c>
      <c r="C375" t="s">
        <v>853</v>
      </c>
      <c r="D375" t="s">
        <v>169</v>
      </c>
      <c r="E375">
        <v>0</v>
      </c>
      <c r="F375">
        <v>7</v>
      </c>
      <c r="G375">
        <v>0</v>
      </c>
      <c r="H375" t="s">
        <v>116</v>
      </c>
      <c r="I375">
        <v>5</v>
      </c>
      <c r="J375" t="s">
        <v>66</v>
      </c>
      <c r="K375" s="33" t="str">
        <f>IF(ISNA(VLOOKUP(C375,'Provider-EHR crosswalk'!A:B,2,FALSE)),"No EHR Specified",VLOOKUP(C375,'Provider-EHR crosswalk'!A:B,2,FALSE))</f>
        <v>Azalea Health EHR</v>
      </c>
    </row>
    <row r="376" spans="1:11" x14ac:dyDescent="0.25">
      <c r="A376" t="s">
        <v>170</v>
      </c>
      <c r="B376">
        <v>156</v>
      </c>
      <c r="C376" t="s">
        <v>853</v>
      </c>
      <c r="D376" t="s">
        <v>171</v>
      </c>
      <c r="E376">
        <v>1</v>
      </c>
      <c r="F376">
        <v>7</v>
      </c>
      <c r="G376">
        <v>14.29</v>
      </c>
      <c r="H376" t="s">
        <v>116</v>
      </c>
      <c r="I376">
        <v>5</v>
      </c>
      <c r="J376" t="s">
        <v>69</v>
      </c>
      <c r="K376" s="33" t="str">
        <f>IF(ISNA(VLOOKUP(C376,'Provider-EHR crosswalk'!A:B,2,FALSE)),"No EHR Specified",VLOOKUP(C376,'Provider-EHR crosswalk'!A:B,2,FALSE))</f>
        <v>Azalea Health EHR</v>
      </c>
    </row>
    <row r="377" spans="1:11" x14ac:dyDescent="0.25">
      <c r="A377" t="s">
        <v>172</v>
      </c>
      <c r="B377">
        <v>156</v>
      </c>
      <c r="C377" t="s">
        <v>853</v>
      </c>
      <c r="D377" t="s">
        <v>173</v>
      </c>
      <c r="E377">
        <v>0</v>
      </c>
      <c r="F377">
        <v>45</v>
      </c>
      <c r="G377">
        <v>0</v>
      </c>
      <c r="H377" t="s">
        <v>116</v>
      </c>
      <c r="I377">
        <v>5</v>
      </c>
      <c r="J377" t="s">
        <v>66</v>
      </c>
      <c r="K377" s="33" t="str">
        <f>IF(ISNA(VLOOKUP(C377,'Provider-EHR crosswalk'!A:B,2,FALSE)),"No EHR Specified",VLOOKUP(C377,'Provider-EHR crosswalk'!A:B,2,FALSE))</f>
        <v>Azalea Health EHR</v>
      </c>
    </row>
    <row r="378" spans="1:11" x14ac:dyDescent="0.25">
      <c r="A378" t="s">
        <v>174</v>
      </c>
      <c r="B378">
        <v>156</v>
      </c>
      <c r="C378" t="s">
        <v>853</v>
      </c>
      <c r="D378" t="s">
        <v>175</v>
      </c>
      <c r="E378">
        <v>0</v>
      </c>
      <c r="F378">
        <v>45</v>
      </c>
      <c r="G378">
        <v>0</v>
      </c>
      <c r="H378" t="s">
        <v>116</v>
      </c>
      <c r="I378">
        <v>5</v>
      </c>
      <c r="J378" t="s">
        <v>66</v>
      </c>
      <c r="K378" s="33" t="str">
        <f>IF(ISNA(VLOOKUP(C378,'Provider-EHR crosswalk'!A:B,2,FALSE)),"No EHR Specified",VLOOKUP(C378,'Provider-EHR crosswalk'!A:B,2,FALSE))</f>
        <v>Azalea Health EHR</v>
      </c>
    </row>
    <row r="379" spans="1:11" x14ac:dyDescent="0.25">
      <c r="A379" t="s">
        <v>176</v>
      </c>
      <c r="B379">
        <v>156</v>
      </c>
      <c r="C379" t="s">
        <v>853</v>
      </c>
      <c r="D379" t="s">
        <v>177</v>
      </c>
      <c r="E379">
        <v>0</v>
      </c>
      <c r="F379">
        <v>45</v>
      </c>
      <c r="G379">
        <v>0</v>
      </c>
      <c r="H379" t="s">
        <v>116</v>
      </c>
      <c r="I379">
        <v>5</v>
      </c>
      <c r="J379" t="s">
        <v>66</v>
      </c>
      <c r="K379" s="33" t="str">
        <f>IF(ISNA(VLOOKUP(C379,'Provider-EHR crosswalk'!A:B,2,FALSE)),"No EHR Specified",VLOOKUP(C379,'Provider-EHR crosswalk'!A:B,2,FALSE))</f>
        <v>Azalea Health EHR</v>
      </c>
    </row>
    <row r="380" spans="1:11" x14ac:dyDescent="0.25">
      <c r="A380" t="s">
        <v>63</v>
      </c>
      <c r="B380">
        <v>71</v>
      </c>
      <c r="C380" t="s">
        <v>637</v>
      </c>
      <c r="D380" t="s">
        <v>64</v>
      </c>
      <c r="E380">
        <v>202</v>
      </c>
      <c r="F380">
        <v>202</v>
      </c>
      <c r="G380">
        <v>100</v>
      </c>
      <c r="H380" t="s">
        <v>65</v>
      </c>
      <c r="I380">
        <v>99</v>
      </c>
      <c r="J380" t="s">
        <v>66</v>
      </c>
      <c r="K380" s="33" t="str">
        <f>IF(ISNA(VLOOKUP(C380,'Provider-EHR crosswalk'!A:B,2,FALSE)),"No EHR Specified",VLOOKUP(C380,'Provider-EHR crosswalk'!A:B,2,FALSE))</f>
        <v>eClinicalWorks V12</v>
      </c>
    </row>
    <row r="381" spans="1:11" x14ac:dyDescent="0.25">
      <c r="A381" t="s">
        <v>67</v>
      </c>
      <c r="B381">
        <v>71</v>
      </c>
      <c r="C381" t="s">
        <v>637</v>
      </c>
      <c r="D381" t="s">
        <v>68</v>
      </c>
      <c r="E381">
        <v>181</v>
      </c>
      <c r="F381">
        <v>202</v>
      </c>
      <c r="G381">
        <v>89.6</v>
      </c>
      <c r="H381" t="s">
        <v>65</v>
      </c>
      <c r="I381">
        <v>75</v>
      </c>
      <c r="J381" t="s">
        <v>66</v>
      </c>
      <c r="K381" s="33" t="str">
        <f>IF(ISNA(VLOOKUP(C381,'Provider-EHR crosswalk'!A:B,2,FALSE)),"No EHR Specified",VLOOKUP(C381,'Provider-EHR crosswalk'!A:B,2,FALSE))</f>
        <v>eClinicalWorks V12</v>
      </c>
    </row>
    <row r="382" spans="1:11" x14ac:dyDescent="0.25">
      <c r="A382" t="s">
        <v>70</v>
      </c>
      <c r="B382">
        <v>71</v>
      </c>
      <c r="C382" t="s">
        <v>637</v>
      </c>
      <c r="D382" t="s">
        <v>71</v>
      </c>
      <c r="E382">
        <v>202</v>
      </c>
      <c r="F382">
        <v>202</v>
      </c>
      <c r="G382">
        <v>100</v>
      </c>
      <c r="H382" t="s">
        <v>65</v>
      </c>
      <c r="I382">
        <v>99</v>
      </c>
      <c r="J382" t="s">
        <v>66</v>
      </c>
      <c r="K382" s="33" t="str">
        <f>IF(ISNA(VLOOKUP(C382,'Provider-EHR crosswalk'!A:B,2,FALSE)),"No EHR Specified",VLOOKUP(C382,'Provider-EHR crosswalk'!A:B,2,FALSE))</f>
        <v>eClinicalWorks V12</v>
      </c>
    </row>
    <row r="383" spans="1:11" x14ac:dyDescent="0.25">
      <c r="A383" t="s">
        <v>72</v>
      </c>
      <c r="B383">
        <v>71</v>
      </c>
      <c r="C383" t="s">
        <v>637</v>
      </c>
      <c r="D383" t="s">
        <v>73</v>
      </c>
      <c r="E383">
        <v>202</v>
      </c>
      <c r="F383">
        <v>202</v>
      </c>
      <c r="G383">
        <v>100</v>
      </c>
      <c r="H383" t="s">
        <v>65</v>
      </c>
      <c r="I383">
        <v>99</v>
      </c>
      <c r="J383" t="s">
        <v>66</v>
      </c>
      <c r="K383" s="33" t="str">
        <f>IF(ISNA(VLOOKUP(C383,'Provider-EHR crosswalk'!A:B,2,FALSE)),"No EHR Specified",VLOOKUP(C383,'Provider-EHR crosswalk'!A:B,2,FALSE))</f>
        <v>eClinicalWorks V12</v>
      </c>
    </row>
    <row r="384" spans="1:11" x14ac:dyDescent="0.25">
      <c r="A384" t="s">
        <v>74</v>
      </c>
      <c r="B384">
        <v>71</v>
      </c>
      <c r="C384" t="s">
        <v>637</v>
      </c>
      <c r="D384" t="s">
        <v>75</v>
      </c>
      <c r="E384">
        <v>202</v>
      </c>
      <c r="F384">
        <v>202</v>
      </c>
      <c r="G384">
        <v>100</v>
      </c>
      <c r="H384" t="s">
        <v>65</v>
      </c>
      <c r="I384">
        <v>99</v>
      </c>
      <c r="J384" t="s">
        <v>66</v>
      </c>
      <c r="K384" s="33" t="str">
        <f>IF(ISNA(VLOOKUP(C384,'Provider-EHR crosswalk'!A:B,2,FALSE)),"No EHR Specified",VLOOKUP(C384,'Provider-EHR crosswalk'!A:B,2,FALSE))</f>
        <v>eClinicalWorks V12</v>
      </c>
    </row>
    <row r="385" spans="1:11" x14ac:dyDescent="0.25">
      <c r="A385" t="s">
        <v>76</v>
      </c>
      <c r="B385">
        <v>71</v>
      </c>
      <c r="C385" t="s">
        <v>637</v>
      </c>
      <c r="D385" t="s">
        <v>77</v>
      </c>
      <c r="E385">
        <v>202</v>
      </c>
      <c r="F385">
        <v>202</v>
      </c>
      <c r="G385">
        <v>100</v>
      </c>
      <c r="H385" t="s">
        <v>65</v>
      </c>
      <c r="I385">
        <v>85</v>
      </c>
      <c r="J385" t="s">
        <v>66</v>
      </c>
      <c r="K385" s="33" t="str">
        <f>IF(ISNA(VLOOKUP(C385,'Provider-EHR crosswalk'!A:B,2,FALSE)),"No EHR Specified",VLOOKUP(C385,'Provider-EHR crosswalk'!A:B,2,FALSE))</f>
        <v>eClinicalWorks V12</v>
      </c>
    </row>
    <row r="386" spans="1:11" x14ac:dyDescent="0.25">
      <c r="A386" t="s">
        <v>78</v>
      </c>
      <c r="B386">
        <v>71</v>
      </c>
      <c r="C386" t="s">
        <v>637</v>
      </c>
      <c r="D386" t="s">
        <v>79</v>
      </c>
      <c r="E386">
        <v>202</v>
      </c>
      <c r="F386">
        <v>202</v>
      </c>
      <c r="G386">
        <v>100</v>
      </c>
      <c r="H386" t="s">
        <v>65</v>
      </c>
      <c r="I386">
        <v>85</v>
      </c>
      <c r="J386" t="s">
        <v>66</v>
      </c>
      <c r="K386" s="33" t="str">
        <f>IF(ISNA(VLOOKUP(C386,'Provider-EHR crosswalk'!A:B,2,FALSE)),"No EHR Specified",VLOOKUP(C386,'Provider-EHR crosswalk'!A:B,2,FALSE))</f>
        <v>eClinicalWorks V12</v>
      </c>
    </row>
    <row r="387" spans="1:11" x14ac:dyDescent="0.25">
      <c r="A387" t="s">
        <v>80</v>
      </c>
      <c r="B387">
        <v>71</v>
      </c>
      <c r="C387" t="s">
        <v>637</v>
      </c>
      <c r="D387" t="s">
        <v>81</v>
      </c>
      <c r="E387">
        <v>202</v>
      </c>
      <c r="F387">
        <v>202</v>
      </c>
      <c r="G387">
        <v>100</v>
      </c>
      <c r="H387" t="s">
        <v>65</v>
      </c>
      <c r="I387">
        <v>85</v>
      </c>
      <c r="J387" t="s">
        <v>66</v>
      </c>
      <c r="K387" s="33" t="str">
        <f>IF(ISNA(VLOOKUP(C387,'Provider-EHR crosswalk'!A:B,2,FALSE)),"No EHR Specified",VLOOKUP(C387,'Provider-EHR crosswalk'!A:B,2,FALSE))</f>
        <v>eClinicalWorks V12</v>
      </c>
    </row>
    <row r="388" spans="1:11" x14ac:dyDescent="0.25">
      <c r="A388" t="s">
        <v>82</v>
      </c>
      <c r="B388">
        <v>71</v>
      </c>
      <c r="C388" t="s">
        <v>637</v>
      </c>
      <c r="D388" t="s">
        <v>83</v>
      </c>
      <c r="E388">
        <v>202</v>
      </c>
      <c r="F388">
        <v>202</v>
      </c>
      <c r="G388">
        <v>100</v>
      </c>
      <c r="H388" t="s">
        <v>65</v>
      </c>
      <c r="I388">
        <v>85</v>
      </c>
      <c r="J388" t="s">
        <v>66</v>
      </c>
      <c r="K388" s="33" t="str">
        <f>IF(ISNA(VLOOKUP(C388,'Provider-EHR crosswalk'!A:B,2,FALSE)),"No EHR Specified",VLOOKUP(C388,'Provider-EHR crosswalk'!A:B,2,FALSE))</f>
        <v>eClinicalWorks V12</v>
      </c>
    </row>
    <row r="389" spans="1:11" x14ac:dyDescent="0.25">
      <c r="A389" t="s">
        <v>84</v>
      </c>
      <c r="B389">
        <v>71</v>
      </c>
      <c r="C389" t="s">
        <v>637</v>
      </c>
      <c r="D389" t="s">
        <v>85</v>
      </c>
      <c r="E389">
        <v>202</v>
      </c>
      <c r="F389">
        <v>202</v>
      </c>
      <c r="G389">
        <v>100</v>
      </c>
      <c r="H389" t="s">
        <v>65</v>
      </c>
      <c r="I389">
        <v>85</v>
      </c>
      <c r="J389" t="s">
        <v>66</v>
      </c>
      <c r="K389" s="33" t="str">
        <f>IF(ISNA(VLOOKUP(C389,'Provider-EHR crosswalk'!A:B,2,FALSE)),"No EHR Specified",VLOOKUP(C389,'Provider-EHR crosswalk'!A:B,2,FALSE))</f>
        <v>eClinicalWorks V12</v>
      </c>
    </row>
    <row r="390" spans="1:11" x14ac:dyDescent="0.25">
      <c r="A390" t="s">
        <v>86</v>
      </c>
      <c r="B390">
        <v>71</v>
      </c>
      <c r="C390" t="s">
        <v>637</v>
      </c>
      <c r="D390" t="s">
        <v>87</v>
      </c>
      <c r="E390">
        <v>202</v>
      </c>
      <c r="F390">
        <v>202</v>
      </c>
      <c r="G390">
        <v>100</v>
      </c>
      <c r="H390" t="s">
        <v>65</v>
      </c>
      <c r="I390">
        <v>95</v>
      </c>
      <c r="J390" t="s">
        <v>66</v>
      </c>
      <c r="K390" s="33" t="str">
        <f>IF(ISNA(VLOOKUP(C390,'Provider-EHR crosswalk'!A:B,2,FALSE)),"No EHR Specified",VLOOKUP(C390,'Provider-EHR crosswalk'!A:B,2,FALSE))</f>
        <v>eClinicalWorks V12</v>
      </c>
    </row>
    <row r="391" spans="1:11" x14ac:dyDescent="0.25">
      <c r="A391" t="s">
        <v>88</v>
      </c>
      <c r="B391">
        <v>71</v>
      </c>
      <c r="C391" t="s">
        <v>637</v>
      </c>
      <c r="D391" t="s">
        <v>89</v>
      </c>
      <c r="E391">
        <v>202</v>
      </c>
      <c r="F391">
        <v>202</v>
      </c>
      <c r="G391">
        <v>100</v>
      </c>
      <c r="H391" t="s">
        <v>65</v>
      </c>
      <c r="I391">
        <v>95</v>
      </c>
      <c r="J391" t="s">
        <v>66</v>
      </c>
      <c r="K391" s="33" t="str">
        <f>IF(ISNA(VLOOKUP(C391,'Provider-EHR crosswalk'!A:B,2,FALSE)),"No EHR Specified",VLOOKUP(C391,'Provider-EHR crosswalk'!A:B,2,FALSE))</f>
        <v>eClinicalWorks V12</v>
      </c>
    </row>
    <row r="392" spans="1:11" x14ac:dyDescent="0.25">
      <c r="A392" t="s">
        <v>90</v>
      </c>
      <c r="B392">
        <v>71</v>
      </c>
      <c r="C392" t="s">
        <v>637</v>
      </c>
      <c r="D392" t="s">
        <v>91</v>
      </c>
      <c r="E392">
        <v>202</v>
      </c>
      <c r="F392">
        <v>202</v>
      </c>
      <c r="G392">
        <v>100</v>
      </c>
      <c r="H392" t="s">
        <v>65</v>
      </c>
      <c r="I392">
        <v>90</v>
      </c>
      <c r="J392" t="s">
        <v>66</v>
      </c>
      <c r="K392" s="33" t="str">
        <f>IF(ISNA(VLOOKUP(C392,'Provider-EHR crosswalk'!A:B,2,FALSE)),"No EHR Specified",VLOOKUP(C392,'Provider-EHR crosswalk'!A:B,2,FALSE))</f>
        <v>eClinicalWorks V12</v>
      </c>
    </row>
    <row r="393" spans="1:11" x14ac:dyDescent="0.25">
      <c r="A393" t="s">
        <v>92</v>
      </c>
      <c r="B393">
        <v>71</v>
      </c>
      <c r="C393" t="s">
        <v>637</v>
      </c>
      <c r="D393" t="s">
        <v>93</v>
      </c>
      <c r="E393">
        <v>182</v>
      </c>
      <c r="F393">
        <v>202</v>
      </c>
      <c r="G393">
        <v>90.1</v>
      </c>
      <c r="H393" t="s">
        <v>65</v>
      </c>
      <c r="I393">
        <v>90</v>
      </c>
      <c r="J393" t="s">
        <v>66</v>
      </c>
      <c r="K393" s="33" t="str">
        <f>IF(ISNA(VLOOKUP(C393,'Provider-EHR crosswalk'!A:B,2,FALSE)),"No EHR Specified",VLOOKUP(C393,'Provider-EHR crosswalk'!A:B,2,FALSE))</f>
        <v>eClinicalWorks V12</v>
      </c>
    </row>
    <row r="394" spans="1:11" x14ac:dyDescent="0.25">
      <c r="A394" t="s">
        <v>94</v>
      </c>
      <c r="B394">
        <v>71</v>
      </c>
      <c r="C394" t="s">
        <v>637</v>
      </c>
      <c r="D394" t="s">
        <v>95</v>
      </c>
      <c r="E394">
        <v>102</v>
      </c>
      <c r="F394">
        <v>202</v>
      </c>
      <c r="G394">
        <v>50.5</v>
      </c>
      <c r="H394" t="s">
        <v>65</v>
      </c>
      <c r="I394">
        <v>90</v>
      </c>
      <c r="J394" t="s">
        <v>69</v>
      </c>
      <c r="K394" s="33" t="str">
        <f>IF(ISNA(VLOOKUP(C394,'Provider-EHR crosswalk'!A:B,2,FALSE)),"No EHR Specified",VLOOKUP(C394,'Provider-EHR crosswalk'!A:B,2,FALSE))</f>
        <v>eClinicalWorks V12</v>
      </c>
    </row>
    <row r="395" spans="1:11" x14ac:dyDescent="0.25">
      <c r="A395" t="s">
        <v>96</v>
      </c>
      <c r="B395">
        <v>71</v>
      </c>
      <c r="C395" t="s">
        <v>637</v>
      </c>
      <c r="D395" t="s">
        <v>97</v>
      </c>
      <c r="E395">
        <v>153</v>
      </c>
      <c r="F395">
        <v>202</v>
      </c>
      <c r="G395">
        <v>75.739999999999995</v>
      </c>
      <c r="H395" t="s">
        <v>65</v>
      </c>
      <c r="I395">
        <v>90</v>
      </c>
      <c r="J395" t="s">
        <v>69</v>
      </c>
      <c r="K395" s="33" t="str">
        <f>IF(ISNA(VLOOKUP(C395,'Provider-EHR crosswalk'!A:B,2,FALSE)),"No EHR Specified",VLOOKUP(C395,'Provider-EHR crosswalk'!A:B,2,FALSE))</f>
        <v>eClinicalWorks V12</v>
      </c>
    </row>
    <row r="396" spans="1:11" x14ac:dyDescent="0.25">
      <c r="A396" t="s">
        <v>98</v>
      </c>
      <c r="B396">
        <v>71</v>
      </c>
      <c r="C396" t="s">
        <v>637</v>
      </c>
      <c r="D396" t="s">
        <v>99</v>
      </c>
      <c r="E396">
        <v>153</v>
      </c>
      <c r="F396">
        <v>202</v>
      </c>
      <c r="G396">
        <v>75.739999999999995</v>
      </c>
      <c r="H396" t="s">
        <v>65</v>
      </c>
      <c r="I396">
        <v>90</v>
      </c>
      <c r="J396" t="s">
        <v>69</v>
      </c>
      <c r="K396" s="33" t="str">
        <f>IF(ISNA(VLOOKUP(C396,'Provider-EHR crosswalk'!A:B,2,FALSE)),"No EHR Specified",VLOOKUP(C396,'Provider-EHR crosswalk'!A:B,2,FALSE))</f>
        <v>eClinicalWorks V12</v>
      </c>
    </row>
    <row r="397" spans="1:11" x14ac:dyDescent="0.25">
      <c r="A397" t="s">
        <v>100</v>
      </c>
      <c r="B397">
        <v>71</v>
      </c>
      <c r="C397" t="s">
        <v>637</v>
      </c>
      <c r="D397" t="s">
        <v>101</v>
      </c>
      <c r="E397">
        <v>1858</v>
      </c>
      <c r="F397">
        <v>1858</v>
      </c>
      <c r="G397">
        <v>100</v>
      </c>
      <c r="H397" t="s">
        <v>65</v>
      </c>
      <c r="I397">
        <v>99</v>
      </c>
      <c r="J397" t="s">
        <v>66</v>
      </c>
      <c r="K397" s="33" t="str">
        <f>IF(ISNA(VLOOKUP(C397,'Provider-EHR crosswalk'!A:B,2,FALSE)),"No EHR Specified",VLOOKUP(C397,'Provider-EHR crosswalk'!A:B,2,FALSE))</f>
        <v>eClinicalWorks V12</v>
      </c>
    </row>
    <row r="398" spans="1:11" x14ac:dyDescent="0.25">
      <c r="A398" t="s">
        <v>102</v>
      </c>
      <c r="B398">
        <v>71</v>
      </c>
      <c r="C398" t="s">
        <v>637</v>
      </c>
      <c r="D398" t="s">
        <v>103</v>
      </c>
      <c r="E398">
        <v>1858</v>
      </c>
      <c r="F398">
        <v>1858</v>
      </c>
      <c r="G398">
        <v>100</v>
      </c>
      <c r="H398" t="s">
        <v>65</v>
      </c>
      <c r="I398">
        <v>99</v>
      </c>
      <c r="J398" t="s">
        <v>66</v>
      </c>
      <c r="K398" s="33" t="str">
        <f>IF(ISNA(VLOOKUP(C398,'Provider-EHR crosswalk'!A:B,2,FALSE)),"No EHR Specified",VLOOKUP(C398,'Provider-EHR crosswalk'!A:B,2,FALSE))</f>
        <v>eClinicalWorks V12</v>
      </c>
    </row>
    <row r="399" spans="1:11" x14ac:dyDescent="0.25">
      <c r="A399" t="s">
        <v>104</v>
      </c>
      <c r="B399">
        <v>71</v>
      </c>
      <c r="C399" t="s">
        <v>637</v>
      </c>
      <c r="D399" t="s">
        <v>105</v>
      </c>
      <c r="E399">
        <v>1858</v>
      </c>
      <c r="F399">
        <v>1858</v>
      </c>
      <c r="G399">
        <v>100</v>
      </c>
      <c r="H399" t="s">
        <v>65</v>
      </c>
      <c r="I399">
        <v>99</v>
      </c>
      <c r="J399" t="s">
        <v>66</v>
      </c>
      <c r="K399" s="33" t="str">
        <f>IF(ISNA(VLOOKUP(C399,'Provider-EHR crosswalk'!A:B,2,FALSE)),"No EHR Specified",VLOOKUP(C399,'Provider-EHR crosswalk'!A:B,2,FALSE))</f>
        <v>eClinicalWorks V12</v>
      </c>
    </row>
    <row r="400" spans="1:11" x14ac:dyDescent="0.25">
      <c r="A400" t="s">
        <v>106</v>
      </c>
      <c r="B400">
        <v>71</v>
      </c>
      <c r="C400" t="s">
        <v>637</v>
      </c>
      <c r="D400" t="s">
        <v>107</v>
      </c>
      <c r="E400">
        <v>1858</v>
      </c>
      <c r="F400">
        <v>1858</v>
      </c>
      <c r="G400">
        <v>100</v>
      </c>
      <c r="H400" t="s">
        <v>65</v>
      </c>
      <c r="I400">
        <v>99</v>
      </c>
      <c r="J400" t="s">
        <v>66</v>
      </c>
      <c r="K400" s="33" t="str">
        <f>IF(ISNA(VLOOKUP(C400,'Provider-EHR crosswalk'!A:B,2,FALSE)),"No EHR Specified",VLOOKUP(C400,'Provider-EHR crosswalk'!A:B,2,FALSE))</f>
        <v>eClinicalWorks V12</v>
      </c>
    </row>
    <row r="401" spans="1:11" x14ac:dyDescent="0.25">
      <c r="A401" t="s">
        <v>108</v>
      </c>
      <c r="B401">
        <v>71</v>
      </c>
      <c r="C401" t="s">
        <v>637</v>
      </c>
      <c r="D401" t="s">
        <v>109</v>
      </c>
      <c r="E401">
        <v>1858</v>
      </c>
      <c r="F401">
        <v>1858</v>
      </c>
      <c r="G401">
        <v>100</v>
      </c>
      <c r="H401" t="s">
        <v>65</v>
      </c>
      <c r="I401">
        <v>99</v>
      </c>
      <c r="J401" t="s">
        <v>66</v>
      </c>
      <c r="K401" s="33" t="str">
        <f>IF(ISNA(VLOOKUP(C401,'Provider-EHR crosswalk'!A:B,2,FALSE)),"No EHR Specified",VLOOKUP(C401,'Provider-EHR crosswalk'!A:B,2,FALSE))</f>
        <v>eClinicalWorks V12</v>
      </c>
    </row>
    <row r="402" spans="1:11" x14ac:dyDescent="0.25">
      <c r="A402" t="s">
        <v>110</v>
      </c>
      <c r="B402">
        <v>71</v>
      </c>
      <c r="C402" t="s">
        <v>637</v>
      </c>
      <c r="D402" t="s">
        <v>111</v>
      </c>
      <c r="E402">
        <v>1858</v>
      </c>
      <c r="F402">
        <v>1858</v>
      </c>
      <c r="G402">
        <v>100</v>
      </c>
      <c r="H402" t="s">
        <v>65</v>
      </c>
      <c r="I402">
        <v>99</v>
      </c>
      <c r="J402" t="s">
        <v>66</v>
      </c>
      <c r="K402" s="33" t="str">
        <f>IF(ISNA(VLOOKUP(C402,'Provider-EHR crosswalk'!A:B,2,FALSE)),"No EHR Specified",VLOOKUP(C402,'Provider-EHR crosswalk'!A:B,2,FALSE))</f>
        <v>eClinicalWorks V12</v>
      </c>
    </row>
    <row r="403" spans="1:11" x14ac:dyDescent="0.25">
      <c r="A403" t="s">
        <v>112</v>
      </c>
      <c r="B403">
        <v>71</v>
      </c>
      <c r="C403" t="s">
        <v>637</v>
      </c>
      <c r="D403" t="s">
        <v>113</v>
      </c>
      <c r="E403">
        <v>1858</v>
      </c>
      <c r="F403">
        <v>1858</v>
      </c>
      <c r="G403">
        <v>100</v>
      </c>
      <c r="H403" t="s">
        <v>65</v>
      </c>
      <c r="I403">
        <v>99</v>
      </c>
      <c r="J403" t="s">
        <v>66</v>
      </c>
      <c r="K403" s="33" t="str">
        <f>IF(ISNA(VLOOKUP(C403,'Provider-EHR crosswalk'!A:B,2,FALSE)),"No EHR Specified",VLOOKUP(C403,'Provider-EHR crosswalk'!A:B,2,FALSE))</f>
        <v>eClinicalWorks V12</v>
      </c>
    </row>
    <row r="404" spans="1:11" x14ac:dyDescent="0.25">
      <c r="A404" t="s">
        <v>114</v>
      </c>
      <c r="B404">
        <v>71</v>
      </c>
      <c r="C404" t="s">
        <v>637</v>
      </c>
      <c r="D404" t="s">
        <v>115</v>
      </c>
      <c r="E404">
        <v>3</v>
      </c>
      <c r="F404">
        <v>202</v>
      </c>
      <c r="G404">
        <v>1.49</v>
      </c>
      <c r="H404" t="s">
        <v>116</v>
      </c>
      <c r="I404">
        <v>4</v>
      </c>
      <c r="J404" t="s">
        <v>66</v>
      </c>
      <c r="K404" s="33" t="str">
        <f>IF(ISNA(VLOOKUP(C404,'Provider-EHR crosswalk'!A:B,2,FALSE)),"No EHR Specified",VLOOKUP(C404,'Provider-EHR crosswalk'!A:B,2,FALSE))</f>
        <v>eClinicalWorks V12</v>
      </c>
    </row>
    <row r="405" spans="1:11" x14ac:dyDescent="0.25">
      <c r="A405" t="s">
        <v>117</v>
      </c>
      <c r="B405">
        <v>71</v>
      </c>
      <c r="C405" t="s">
        <v>637</v>
      </c>
      <c r="D405" t="s">
        <v>118</v>
      </c>
      <c r="E405">
        <v>8</v>
      </c>
      <c r="F405">
        <v>202</v>
      </c>
      <c r="G405">
        <v>3.96</v>
      </c>
      <c r="H405" t="s">
        <v>116</v>
      </c>
      <c r="I405">
        <v>4</v>
      </c>
      <c r="J405" t="s">
        <v>66</v>
      </c>
      <c r="K405" s="33" t="str">
        <f>IF(ISNA(VLOOKUP(C405,'Provider-EHR crosswalk'!A:B,2,FALSE)),"No EHR Specified",VLOOKUP(C405,'Provider-EHR crosswalk'!A:B,2,FALSE))</f>
        <v>eClinicalWorks V12</v>
      </c>
    </row>
    <row r="406" spans="1:11" x14ac:dyDescent="0.25">
      <c r="A406" t="s">
        <v>119</v>
      </c>
      <c r="B406">
        <v>71</v>
      </c>
      <c r="C406" t="s">
        <v>637</v>
      </c>
      <c r="D406" t="s">
        <v>120</v>
      </c>
      <c r="E406">
        <v>7</v>
      </c>
      <c r="F406">
        <v>202</v>
      </c>
      <c r="G406">
        <v>3.47</v>
      </c>
      <c r="H406" t="s">
        <v>116</v>
      </c>
      <c r="I406">
        <v>4</v>
      </c>
      <c r="J406" t="s">
        <v>66</v>
      </c>
      <c r="K406" s="33" t="str">
        <f>IF(ISNA(VLOOKUP(C406,'Provider-EHR crosswalk'!A:B,2,FALSE)),"No EHR Specified",VLOOKUP(C406,'Provider-EHR crosswalk'!A:B,2,FALSE))</f>
        <v>eClinicalWorks V12</v>
      </c>
    </row>
    <row r="407" spans="1:11" x14ac:dyDescent="0.25">
      <c r="A407" t="s">
        <v>121</v>
      </c>
      <c r="B407">
        <v>71</v>
      </c>
      <c r="C407" t="s">
        <v>637</v>
      </c>
      <c r="D407" t="s">
        <v>122</v>
      </c>
      <c r="E407">
        <v>0</v>
      </c>
      <c r="F407">
        <v>202</v>
      </c>
      <c r="G407">
        <v>0</v>
      </c>
      <c r="H407" t="s">
        <v>116</v>
      </c>
      <c r="I407">
        <v>1</v>
      </c>
      <c r="J407" t="s">
        <v>66</v>
      </c>
      <c r="K407" s="33" t="str">
        <f>IF(ISNA(VLOOKUP(C407,'Provider-EHR crosswalk'!A:B,2,FALSE)),"No EHR Specified",VLOOKUP(C407,'Provider-EHR crosswalk'!A:B,2,FALSE))</f>
        <v>eClinicalWorks V12</v>
      </c>
    </row>
    <row r="408" spans="1:11" x14ac:dyDescent="0.25">
      <c r="A408" t="s">
        <v>123</v>
      </c>
      <c r="B408">
        <v>71</v>
      </c>
      <c r="C408" t="s">
        <v>637</v>
      </c>
      <c r="D408" t="s">
        <v>124</v>
      </c>
      <c r="E408">
        <v>2</v>
      </c>
      <c r="F408">
        <v>1858</v>
      </c>
      <c r="G408">
        <v>0.11</v>
      </c>
      <c r="H408" t="s">
        <v>116</v>
      </c>
      <c r="I408">
        <v>1</v>
      </c>
      <c r="J408" t="s">
        <v>66</v>
      </c>
      <c r="K408" s="33" t="str">
        <f>IF(ISNA(VLOOKUP(C408,'Provider-EHR crosswalk'!A:B,2,FALSE)),"No EHR Specified",VLOOKUP(C408,'Provider-EHR crosswalk'!A:B,2,FALSE))</f>
        <v>eClinicalWorks V12</v>
      </c>
    </row>
    <row r="409" spans="1:11" x14ac:dyDescent="0.25">
      <c r="A409" t="s">
        <v>125</v>
      </c>
      <c r="B409">
        <v>71</v>
      </c>
      <c r="C409" t="s">
        <v>637</v>
      </c>
      <c r="D409" t="s">
        <v>126</v>
      </c>
      <c r="E409">
        <v>0</v>
      </c>
      <c r="F409">
        <v>1858</v>
      </c>
      <c r="G409">
        <v>0</v>
      </c>
      <c r="H409" t="s">
        <v>116</v>
      </c>
      <c r="I409">
        <v>1</v>
      </c>
      <c r="J409" t="s">
        <v>66</v>
      </c>
      <c r="K409" s="33" t="str">
        <f>IF(ISNA(VLOOKUP(C409,'Provider-EHR crosswalk'!A:B,2,FALSE)),"No EHR Specified",VLOOKUP(C409,'Provider-EHR crosswalk'!A:B,2,FALSE))</f>
        <v>eClinicalWorks V12</v>
      </c>
    </row>
    <row r="410" spans="1:11" x14ac:dyDescent="0.25">
      <c r="A410" t="s">
        <v>127</v>
      </c>
      <c r="B410">
        <v>71</v>
      </c>
      <c r="C410" t="s">
        <v>637</v>
      </c>
      <c r="D410" t="s">
        <v>128</v>
      </c>
      <c r="E410">
        <v>38</v>
      </c>
      <c r="F410">
        <v>1858</v>
      </c>
      <c r="G410">
        <v>2.0499999999999998</v>
      </c>
      <c r="H410" t="s">
        <v>116</v>
      </c>
      <c r="I410">
        <v>4</v>
      </c>
      <c r="J410" t="s">
        <v>66</v>
      </c>
      <c r="K410" s="33" t="str">
        <f>IF(ISNA(VLOOKUP(C410,'Provider-EHR crosswalk'!A:B,2,FALSE)),"No EHR Specified",VLOOKUP(C410,'Provider-EHR crosswalk'!A:B,2,FALSE))</f>
        <v>eClinicalWorks V12</v>
      </c>
    </row>
    <row r="411" spans="1:11" x14ac:dyDescent="0.25">
      <c r="A411" t="s">
        <v>129</v>
      </c>
      <c r="B411">
        <v>71</v>
      </c>
      <c r="C411" t="s">
        <v>637</v>
      </c>
      <c r="D411" t="s">
        <v>130</v>
      </c>
      <c r="E411">
        <v>69</v>
      </c>
      <c r="F411">
        <v>1858</v>
      </c>
      <c r="G411">
        <v>3.71</v>
      </c>
      <c r="H411" t="s">
        <v>116</v>
      </c>
      <c r="I411">
        <v>4</v>
      </c>
      <c r="J411" t="s">
        <v>66</v>
      </c>
      <c r="K411" s="33" t="str">
        <f>IF(ISNA(VLOOKUP(C411,'Provider-EHR crosswalk'!A:B,2,FALSE)),"No EHR Specified",VLOOKUP(C411,'Provider-EHR crosswalk'!A:B,2,FALSE))</f>
        <v>eClinicalWorks V12</v>
      </c>
    </row>
    <row r="412" spans="1:11" x14ac:dyDescent="0.25">
      <c r="A412" t="s">
        <v>131</v>
      </c>
      <c r="B412">
        <v>71</v>
      </c>
      <c r="C412" t="s">
        <v>637</v>
      </c>
      <c r="D412" t="s">
        <v>132</v>
      </c>
      <c r="E412">
        <v>55</v>
      </c>
      <c r="F412">
        <v>1858</v>
      </c>
      <c r="G412">
        <v>2.96</v>
      </c>
      <c r="H412" t="s">
        <v>116</v>
      </c>
      <c r="I412">
        <v>4</v>
      </c>
      <c r="J412" t="s">
        <v>66</v>
      </c>
      <c r="K412" s="33" t="str">
        <f>IF(ISNA(VLOOKUP(C412,'Provider-EHR crosswalk'!A:B,2,FALSE)),"No EHR Specified",VLOOKUP(C412,'Provider-EHR crosswalk'!A:B,2,FALSE))</f>
        <v>eClinicalWorks V12</v>
      </c>
    </row>
    <row r="413" spans="1:11" x14ac:dyDescent="0.25">
      <c r="A413" t="s">
        <v>133</v>
      </c>
      <c r="B413">
        <v>71</v>
      </c>
      <c r="C413" t="s">
        <v>637</v>
      </c>
      <c r="D413" t="s">
        <v>134</v>
      </c>
      <c r="E413">
        <v>2</v>
      </c>
      <c r="F413">
        <v>1858</v>
      </c>
      <c r="G413">
        <v>0.11</v>
      </c>
      <c r="H413" t="s">
        <v>116</v>
      </c>
      <c r="I413">
        <v>1</v>
      </c>
      <c r="J413" t="s">
        <v>66</v>
      </c>
      <c r="K413" s="33" t="str">
        <f>IF(ISNA(VLOOKUP(C413,'Provider-EHR crosswalk'!A:B,2,FALSE)),"No EHR Specified",VLOOKUP(C413,'Provider-EHR crosswalk'!A:B,2,FALSE))</f>
        <v>eClinicalWorks V12</v>
      </c>
    </row>
    <row r="414" spans="1:11" x14ac:dyDescent="0.25">
      <c r="A414" t="s">
        <v>135</v>
      </c>
      <c r="B414">
        <v>71</v>
      </c>
      <c r="C414" t="s">
        <v>637</v>
      </c>
      <c r="D414" t="s">
        <v>136</v>
      </c>
      <c r="E414">
        <v>0</v>
      </c>
      <c r="F414">
        <v>1858</v>
      </c>
      <c r="G414">
        <v>0</v>
      </c>
      <c r="H414" t="s">
        <v>116</v>
      </c>
      <c r="I414">
        <v>1</v>
      </c>
      <c r="J414" t="s">
        <v>66</v>
      </c>
      <c r="K414" s="33" t="str">
        <f>IF(ISNA(VLOOKUP(C414,'Provider-EHR crosswalk'!A:B,2,FALSE)),"No EHR Specified",VLOOKUP(C414,'Provider-EHR crosswalk'!A:B,2,FALSE))</f>
        <v>eClinicalWorks V12</v>
      </c>
    </row>
    <row r="415" spans="1:11" x14ac:dyDescent="0.25">
      <c r="A415" t="s">
        <v>137</v>
      </c>
      <c r="B415">
        <v>71</v>
      </c>
      <c r="C415" t="s">
        <v>637</v>
      </c>
      <c r="D415" t="s">
        <v>138</v>
      </c>
      <c r="E415">
        <v>0</v>
      </c>
      <c r="F415">
        <v>1858</v>
      </c>
      <c r="G415">
        <v>0</v>
      </c>
      <c r="H415" t="s">
        <v>116</v>
      </c>
      <c r="I415">
        <v>1</v>
      </c>
      <c r="J415" t="s">
        <v>66</v>
      </c>
      <c r="K415" s="33" t="str">
        <f>IF(ISNA(VLOOKUP(C415,'Provider-EHR crosswalk'!A:B,2,FALSE)),"No EHR Specified",VLOOKUP(C415,'Provider-EHR crosswalk'!A:B,2,FALSE))</f>
        <v>eClinicalWorks V12</v>
      </c>
    </row>
    <row r="416" spans="1:11" x14ac:dyDescent="0.25">
      <c r="A416" t="s">
        <v>139</v>
      </c>
      <c r="B416">
        <v>71</v>
      </c>
      <c r="C416" t="s">
        <v>637</v>
      </c>
      <c r="D416" t="s">
        <v>140</v>
      </c>
      <c r="E416">
        <v>0</v>
      </c>
      <c r="F416">
        <v>1858</v>
      </c>
      <c r="G416">
        <v>0</v>
      </c>
      <c r="H416" t="s">
        <v>116</v>
      </c>
      <c r="I416">
        <v>1</v>
      </c>
      <c r="J416" t="s">
        <v>66</v>
      </c>
      <c r="K416" s="33" t="str">
        <f>IF(ISNA(VLOOKUP(C416,'Provider-EHR crosswalk'!A:B,2,FALSE)),"No EHR Specified",VLOOKUP(C416,'Provider-EHR crosswalk'!A:B,2,FALSE))</f>
        <v>eClinicalWorks V12</v>
      </c>
    </row>
    <row r="417" spans="1:11" x14ac:dyDescent="0.25">
      <c r="A417" t="s">
        <v>141</v>
      </c>
      <c r="B417">
        <v>71</v>
      </c>
      <c r="C417" t="s">
        <v>637</v>
      </c>
      <c r="D417" t="s">
        <v>142</v>
      </c>
      <c r="E417">
        <v>0</v>
      </c>
      <c r="F417">
        <v>1858</v>
      </c>
      <c r="G417">
        <v>0</v>
      </c>
      <c r="H417" t="s">
        <v>116</v>
      </c>
      <c r="I417">
        <v>1</v>
      </c>
      <c r="J417" t="s">
        <v>66</v>
      </c>
      <c r="K417" s="33" t="str">
        <f>IF(ISNA(VLOOKUP(C417,'Provider-EHR crosswalk'!A:B,2,FALSE)),"No EHR Specified",VLOOKUP(C417,'Provider-EHR crosswalk'!A:B,2,FALSE))</f>
        <v>eClinicalWorks V12</v>
      </c>
    </row>
    <row r="418" spans="1:11" x14ac:dyDescent="0.25">
      <c r="A418" t="s">
        <v>143</v>
      </c>
      <c r="B418">
        <v>71</v>
      </c>
      <c r="C418" t="s">
        <v>637</v>
      </c>
      <c r="D418" t="s">
        <v>144</v>
      </c>
      <c r="E418">
        <v>0</v>
      </c>
      <c r="F418">
        <v>1858</v>
      </c>
      <c r="G418">
        <v>0</v>
      </c>
      <c r="H418" t="s">
        <v>116</v>
      </c>
      <c r="I418">
        <v>1</v>
      </c>
      <c r="J418" t="s">
        <v>66</v>
      </c>
      <c r="K418" s="33" t="str">
        <f>IF(ISNA(VLOOKUP(C418,'Provider-EHR crosswalk'!A:B,2,FALSE)),"No EHR Specified",VLOOKUP(C418,'Provider-EHR crosswalk'!A:B,2,FALSE))</f>
        <v>eClinicalWorks V12</v>
      </c>
    </row>
    <row r="419" spans="1:11" x14ac:dyDescent="0.25">
      <c r="A419" t="s">
        <v>145</v>
      </c>
      <c r="B419">
        <v>71</v>
      </c>
      <c r="C419" t="s">
        <v>637</v>
      </c>
      <c r="D419" t="s">
        <v>146</v>
      </c>
      <c r="E419">
        <v>0</v>
      </c>
      <c r="F419">
        <v>1858</v>
      </c>
      <c r="G419">
        <v>0</v>
      </c>
      <c r="H419" t="s">
        <v>116</v>
      </c>
      <c r="I419">
        <v>1</v>
      </c>
      <c r="J419" t="s">
        <v>66</v>
      </c>
      <c r="K419" s="33" t="str">
        <f>IF(ISNA(VLOOKUP(C419,'Provider-EHR crosswalk'!A:B,2,FALSE)),"No EHR Specified",VLOOKUP(C419,'Provider-EHR crosswalk'!A:B,2,FALSE))</f>
        <v>eClinicalWorks V12</v>
      </c>
    </row>
    <row r="420" spans="1:11" x14ac:dyDescent="0.25">
      <c r="A420" t="s">
        <v>147</v>
      </c>
      <c r="B420">
        <v>71</v>
      </c>
      <c r="C420" t="s">
        <v>637</v>
      </c>
      <c r="D420" t="s">
        <v>148</v>
      </c>
      <c r="E420">
        <v>0</v>
      </c>
      <c r="F420">
        <v>1858</v>
      </c>
      <c r="G420">
        <v>0</v>
      </c>
      <c r="H420" t="s">
        <v>116</v>
      </c>
      <c r="I420">
        <v>1</v>
      </c>
      <c r="J420" t="s">
        <v>66</v>
      </c>
      <c r="K420" s="33" t="str">
        <f>IF(ISNA(VLOOKUP(C420,'Provider-EHR crosswalk'!A:B,2,FALSE)),"No EHR Specified",VLOOKUP(C420,'Provider-EHR crosswalk'!A:B,2,FALSE))</f>
        <v>eClinicalWorks V12</v>
      </c>
    </row>
    <row r="421" spans="1:11" x14ac:dyDescent="0.25">
      <c r="A421" t="s">
        <v>149</v>
      </c>
      <c r="B421">
        <v>71</v>
      </c>
      <c r="C421" t="s">
        <v>637</v>
      </c>
      <c r="D421" t="s">
        <v>150</v>
      </c>
      <c r="E421">
        <v>0</v>
      </c>
      <c r="F421">
        <v>1858</v>
      </c>
      <c r="G421">
        <v>0</v>
      </c>
      <c r="H421" t="s">
        <v>116</v>
      </c>
      <c r="I421">
        <v>1</v>
      </c>
      <c r="J421" t="s">
        <v>66</v>
      </c>
      <c r="K421" s="33" t="str">
        <f>IF(ISNA(VLOOKUP(C421,'Provider-EHR crosswalk'!A:B,2,FALSE)),"No EHR Specified",VLOOKUP(C421,'Provider-EHR crosswalk'!A:B,2,FALSE))</f>
        <v>eClinicalWorks V12</v>
      </c>
    </row>
    <row r="422" spans="1:11" x14ac:dyDescent="0.25">
      <c r="A422" t="s">
        <v>151</v>
      </c>
      <c r="B422">
        <v>71</v>
      </c>
      <c r="C422" t="s">
        <v>637</v>
      </c>
      <c r="D422" t="s">
        <v>152</v>
      </c>
      <c r="E422">
        <v>0</v>
      </c>
      <c r="F422">
        <v>1858</v>
      </c>
      <c r="G422">
        <v>0</v>
      </c>
      <c r="H422" t="s">
        <v>116</v>
      </c>
      <c r="I422">
        <v>1</v>
      </c>
      <c r="J422" t="s">
        <v>66</v>
      </c>
      <c r="K422" s="33" t="str">
        <f>IF(ISNA(VLOOKUP(C422,'Provider-EHR crosswalk'!A:B,2,FALSE)),"No EHR Specified",VLOOKUP(C422,'Provider-EHR crosswalk'!A:B,2,FALSE))</f>
        <v>eClinicalWorks V12</v>
      </c>
    </row>
    <row r="423" spans="1:11" x14ac:dyDescent="0.25">
      <c r="A423" t="s">
        <v>153</v>
      </c>
      <c r="B423">
        <v>71</v>
      </c>
      <c r="C423" t="s">
        <v>637</v>
      </c>
      <c r="D423" t="s">
        <v>154</v>
      </c>
      <c r="E423">
        <v>0</v>
      </c>
      <c r="F423">
        <v>1858</v>
      </c>
      <c r="G423">
        <v>0</v>
      </c>
      <c r="H423" t="s">
        <v>116</v>
      </c>
      <c r="I423">
        <v>1</v>
      </c>
      <c r="J423" t="s">
        <v>66</v>
      </c>
      <c r="K423" s="33" t="str">
        <f>IF(ISNA(VLOOKUP(C423,'Provider-EHR crosswalk'!A:B,2,FALSE)),"No EHR Specified",VLOOKUP(C423,'Provider-EHR crosswalk'!A:B,2,FALSE))</f>
        <v>eClinicalWorks V12</v>
      </c>
    </row>
    <row r="424" spans="1:11" x14ac:dyDescent="0.25">
      <c r="A424" t="s">
        <v>155</v>
      </c>
      <c r="B424">
        <v>71</v>
      </c>
      <c r="C424" t="s">
        <v>637</v>
      </c>
      <c r="D424" t="s">
        <v>156</v>
      </c>
      <c r="E424">
        <v>0</v>
      </c>
      <c r="F424">
        <v>1858</v>
      </c>
      <c r="G424">
        <v>0</v>
      </c>
      <c r="H424" t="s">
        <v>157</v>
      </c>
      <c r="I424" t="s">
        <v>157</v>
      </c>
      <c r="J424" t="s">
        <v>157</v>
      </c>
      <c r="K424" s="33" t="str">
        <f>IF(ISNA(VLOOKUP(C424,'Provider-EHR crosswalk'!A:B,2,FALSE)),"No EHR Specified",VLOOKUP(C424,'Provider-EHR crosswalk'!A:B,2,FALSE))</f>
        <v>eClinicalWorks V12</v>
      </c>
    </row>
    <row r="425" spans="1:11" x14ac:dyDescent="0.25">
      <c r="A425" t="s">
        <v>158</v>
      </c>
      <c r="B425">
        <v>71</v>
      </c>
      <c r="C425" t="s">
        <v>637</v>
      </c>
      <c r="D425" t="s">
        <v>159</v>
      </c>
      <c r="E425">
        <v>48</v>
      </c>
      <c r="F425">
        <v>1858</v>
      </c>
      <c r="G425">
        <v>2.58</v>
      </c>
      <c r="H425" t="s">
        <v>157</v>
      </c>
      <c r="I425" t="s">
        <v>157</v>
      </c>
      <c r="J425" t="s">
        <v>157</v>
      </c>
      <c r="K425" s="33" t="str">
        <f>IF(ISNA(VLOOKUP(C425,'Provider-EHR crosswalk'!A:B,2,FALSE)),"No EHR Specified",VLOOKUP(C425,'Provider-EHR crosswalk'!A:B,2,FALSE))</f>
        <v>eClinicalWorks V12</v>
      </c>
    </row>
    <row r="426" spans="1:11" x14ac:dyDescent="0.25">
      <c r="A426" t="s">
        <v>162</v>
      </c>
      <c r="B426">
        <v>71</v>
      </c>
      <c r="C426" t="s">
        <v>637</v>
      </c>
      <c r="D426" t="s">
        <v>163</v>
      </c>
      <c r="E426">
        <v>1437</v>
      </c>
      <c r="F426">
        <v>1858</v>
      </c>
      <c r="G426">
        <v>77.34</v>
      </c>
      <c r="H426" t="s">
        <v>65</v>
      </c>
      <c r="I426">
        <v>95</v>
      </c>
      <c r="J426" t="s">
        <v>69</v>
      </c>
      <c r="K426" s="33" t="str">
        <f>IF(ISNA(VLOOKUP(C426,'Provider-EHR crosswalk'!A:B,2,FALSE)),"No EHR Specified",VLOOKUP(C426,'Provider-EHR crosswalk'!A:B,2,FALSE))</f>
        <v>eClinicalWorks V12</v>
      </c>
    </row>
    <row r="427" spans="1:11" x14ac:dyDescent="0.25">
      <c r="A427" t="s">
        <v>164</v>
      </c>
      <c r="B427">
        <v>71</v>
      </c>
      <c r="C427" t="s">
        <v>637</v>
      </c>
      <c r="D427" t="s">
        <v>165</v>
      </c>
      <c r="E427">
        <v>180</v>
      </c>
      <c r="F427">
        <v>202</v>
      </c>
      <c r="G427">
        <v>89.11</v>
      </c>
      <c r="H427" t="s">
        <v>65</v>
      </c>
      <c r="I427">
        <v>95</v>
      </c>
      <c r="J427" t="s">
        <v>69</v>
      </c>
      <c r="K427" s="33" t="str">
        <f>IF(ISNA(VLOOKUP(C427,'Provider-EHR crosswalk'!A:B,2,FALSE)),"No EHR Specified",VLOOKUP(C427,'Provider-EHR crosswalk'!A:B,2,FALSE))</f>
        <v>eClinicalWorks V12</v>
      </c>
    </row>
    <row r="428" spans="1:11" x14ac:dyDescent="0.25">
      <c r="A428" t="s">
        <v>166</v>
      </c>
      <c r="B428">
        <v>71</v>
      </c>
      <c r="C428" t="s">
        <v>637</v>
      </c>
      <c r="D428" t="s">
        <v>167</v>
      </c>
      <c r="E428">
        <v>1</v>
      </c>
      <c r="F428">
        <v>202</v>
      </c>
      <c r="G428">
        <v>0.5</v>
      </c>
      <c r="H428" t="s">
        <v>116</v>
      </c>
      <c r="I428">
        <v>5</v>
      </c>
      <c r="J428" t="s">
        <v>66</v>
      </c>
      <c r="K428" s="33" t="str">
        <f>IF(ISNA(VLOOKUP(C428,'Provider-EHR crosswalk'!A:B,2,FALSE)),"No EHR Specified",VLOOKUP(C428,'Provider-EHR crosswalk'!A:B,2,FALSE))</f>
        <v>eClinicalWorks V12</v>
      </c>
    </row>
    <row r="429" spans="1:11" x14ac:dyDescent="0.25">
      <c r="A429" t="s">
        <v>168</v>
      </c>
      <c r="B429">
        <v>71</v>
      </c>
      <c r="C429" t="s">
        <v>637</v>
      </c>
      <c r="D429" t="s">
        <v>169</v>
      </c>
      <c r="E429">
        <v>2</v>
      </c>
      <c r="F429">
        <v>202</v>
      </c>
      <c r="G429">
        <v>0.99</v>
      </c>
      <c r="H429" t="s">
        <v>116</v>
      </c>
      <c r="I429">
        <v>5</v>
      </c>
      <c r="J429" t="s">
        <v>66</v>
      </c>
      <c r="K429" s="33" t="str">
        <f>IF(ISNA(VLOOKUP(C429,'Provider-EHR crosswalk'!A:B,2,FALSE)),"No EHR Specified",VLOOKUP(C429,'Provider-EHR crosswalk'!A:B,2,FALSE))</f>
        <v>eClinicalWorks V12</v>
      </c>
    </row>
    <row r="430" spans="1:11" x14ac:dyDescent="0.25">
      <c r="A430" t="s">
        <v>170</v>
      </c>
      <c r="B430">
        <v>71</v>
      </c>
      <c r="C430" t="s">
        <v>637</v>
      </c>
      <c r="D430" t="s">
        <v>171</v>
      </c>
      <c r="E430">
        <v>19</v>
      </c>
      <c r="F430">
        <v>202</v>
      </c>
      <c r="G430">
        <v>9.41</v>
      </c>
      <c r="H430" t="s">
        <v>116</v>
      </c>
      <c r="I430">
        <v>5</v>
      </c>
      <c r="J430" t="s">
        <v>69</v>
      </c>
      <c r="K430" s="33" t="str">
        <f>IF(ISNA(VLOOKUP(C430,'Provider-EHR crosswalk'!A:B,2,FALSE)),"No EHR Specified",VLOOKUP(C430,'Provider-EHR crosswalk'!A:B,2,FALSE))</f>
        <v>eClinicalWorks V12</v>
      </c>
    </row>
    <row r="431" spans="1:11" x14ac:dyDescent="0.25">
      <c r="A431" t="s">
        <v>172</v>
      </c>
      <c r="B431">
        <v>71</v>
      </c>
      <c r="C431" t="s">
        <v>637</v>
      </c>
      <c r="D431" t="s">
        <v>173</v>
      </c>
      <c r="E431">
        <v>132</v>
      </c>
      <c r="F431">
        <v>1858</v>
      </c>
      <c r="G431">
        <v>7.1</v>
      </c>
      <c r="H431" t="s">
        <v>116</v>
      </c>
      <c r="I431">
        <v>5</v>
      </c>
      <c r="J431" t="s">
        <v>69</v>
      </c>
      <c r="K431" s="33" t="str">
        <f>IF(ISNA(VLOOKUP(C431,'Provider-EHR crosswalk'!A:B,2,FALSE)),"No EHR Specified",VLOOKUP(C431,'Provider-EHR crosswalk'!A:B,2,FALSE))</f>
        <v>eClinicalWorks V12</v>
      </c>
    </row>
    <row r="432" spans="1:11" x14ac:dyDescent="0.25">
      <c r="A432" t="s">
        <v>174</v>
      </c>
      <c r="B432">
        <v>71</v>
      </c>
      <c r="C432" t="s">
        <v>637</v>
      </c>
      <c r="D432" t="s">
        <v>175</v>
      </c>
      <c r="E432">
        <v>89</v>
      </c>
      <c r="F432">
        <v>1858</v>
      </c>
      <c r="G432">
        <v>4.79</v>
      </c>
      <c r="H432" t="s">
        <v>116</v>
      </c>
      <c r="I432">
        <v>5</v>
      </c>
      <c r="J432" t="s">
        <v>66</v>
      </c>
      <c r="K432" s="33" t="str">
        <f>IF(ISNA(VLOOKUP(C432,'Provider-EHR crosswalk'!A:B,2,FALSE)),"No EHR Specified",VLOOKUP(C432,'Provider-EHR crosswalk'!A:B,2,FALSE))</f>
        <v>eClinicalWorks V12</v>
      </c>
    </row>
    <row r="433" spans="1:11" x14ac:dyDescent="0.25">
      <c r="A433" t="s">
        <v>176</v>
      </c>
      <c r="B433">
        <v>71</v>
      </c>
      <c r="C433" t="s">
        <v>637</v>
      </c>
      <c r="D433" t="s">
        <v>177</v>
      </c>
      <c r="E433">
        <v>200</v>
      </c>
      <c r="F433">
        <v>1858</v>
      </c>
      <c r="G433">
        <v>10.76</v>
      </c>
      <c r="H433" t="s">
        <v>116</v>
      </c>
      <c r="I433">
        <v>5</v>
      </c>
      <c r="J433" t="s">
        <v>69</v>
      </c>
      <c r="K433" s="33" t="str">
        <f>IF(ISNA(VLOOKUP(C433,'Provider-EHR crosswalk'!A:B,2,FALSE)),"No EHR Specified",VLOOKUP(C433,'Provider-EHR crosswalk'!A:B,2,FALSE))</f>
        <v>eClinicalWorks V12</v>
      </c>
    </row>
    <row r="434" spans="1:11" x14ac:dyDescent="0.25">
      <c r="A434" t="s">
        <v>63</v>
      </c>
      <c r="B434">
        <v>37</v>
      </c>
      <c r="C434" t="s">
        <v>691</v>
      </c>
      <c r="D434" t="s">
        <v>64</v>
      </c>
      <c r="E434">
        <v>440</v>
      </c>
      <c r="F434">
        <v>440</v>
      </c>
      <c r="G434">
        <v>100</v>
      </c>
      <c r="H434" t="s">
        <v>65</v>
      </c>
      <c r="I434">
        <v>99</v>
      </c>
      <c r="J434" t="s">
        <v>66</v>
      </c>
      <c r="K434" s="33" t="str">
        <f>IF(ISNA(VLOOKUP(C434,'Provider-EHR crosswalk'!A:B,2,FALSE)),"No EHR Specified",VLOOKUP(C434,'Provider-EHR crosswalk'!A:B,2,FALSE))</f>
        <v>AdvancedMD EHR</v>
      </c>
    </row>
    <row r="435" spans="1:11" x14ac:dyDescent="0.25">
      <c r="A435" t="s">
        <v>67</v>
      </c>
      <c r="B435">
        <v>37</v>
      </c>
      <c r="C435" t="s">
        <v>691</v>
      </c>
      <c r="D435" t="s">
        <v>68</v>
      </c>
      <c r="E435">
        <v>325</v>
      </c>
      <c r="F435">
        <v>440</v>
      </c>
      <c r="G435">
        <v>73.86</v>
      </c>
      <c r="H435" t="s">
        <v>65</v>
      </c>
      <c r="I435">
        <v>75</v>
      </c>
      <c r="J435" t="s">
        <v>69</v>
      </c>
      <c r="K435" s="33" t="str">
        <f>IF(ISNA(VLOOKUP(C435,'Provider-EHR crosswalk'!A:B,2,FALSE)),"No EHR Specified",VLOOKUP(C435,'Provider-EHR crosswalk'!A:B,2,FALSE))</f>
        <v>AdvancedMD EHR</v>
      </c>
    </row>
    <row r="436" spans="1:11" x14ac:dyDescent="0.25">
      <c r="A436" t="s">
        <v>70</v>
      </c>
      <c r="B436">
        <v>37</v>
      </c>
      <c r="C436" t="s">
        <v>691</v>
      </c>
      <c r="D436" t="s">
        <v>71</v>
      </c>
      <c r="E436">
        <v>440</v>
      </c>
      <c r="F436">
        <v>440</v>
      </c>
      <c r="G436">
        <v>100</v>
      </c>
      <c r="H436" t="s">
        <v>65</v>
      </c>
      <c r="I436">
        <v>99</v>
      </c>
      <c r="J436" t="s">
        <v>66</v>
      </c>
      <c r="K436" s="33" t="str">
        <f>IF(ISNA(VLOOKUP(C436,'Provider-EHR crosswalk'!A:B,2,FALSE)),"No EHR Specified",VLOOKUP(C436,'Provider-EHR crosswalk'!A:B,2,FALSE))</f>
        <v>AdvancedMD EHR</v>
      </c>
    </row>
    <row r="437" spans="1:11" x14ac:dyDescent="0.25">
      <c r="A437" t="s">
        <v>72</v>
      </c>
      <c r="B437">
        <v>37</v>
      </c>
      <c r="C437" t="s">
        <v>691</v>
      </c>
      <c r="D437" t="s">
        <v>73</v>
      </c>
      <c r="E437">
        <v>440</v>
      </c>
      <c r="F437">
        <v>440</v>
      </c>
      <c r="G437">
        <v>100</v>
      </c>
      <c r="H437" t="s">
        <v>65</v>
      </c>
      <c r="I437">
        <v>99</v>
      </c>
      <c r="J437" t="s">
        <v>66</v>
      </c>
      <c r="K437" s="33" t="str">
        <f>IF(ISNA(VLOOKUP(C437,'Provider-EHR crosswalk'!A:B,2,FALSE)),"No EHR Specified",VLOOKUP(C437,'Provider-EHR crosswalk'!A:B,2,FALSE))</f>
        <v>AdvancedMD EHR</v>
      </c>
    </row>
    <row r="438" spans="1:11" x14ac:dyDescent="0.25">
      <c r="A438" t="s">
        <v>74</v>
      </c>
      <c r="B438">
        <v>37</v>
      </c>
      <c r="C438" t="s">
        <v>691</v>
      </c>
      <c r="D438" t="s">
        <v>75</v>
      </c>
      <c r="E438">
        <v>440</v>
      </c>
      <c r="F438">
        <v>440</v>
      </c>
      <c r="G438">
        <v>100</v>
      </c>
      <c r="H438" t="s">
        <v>65</v>
      </c>
      <c r="I438">
        <v>99</v>
      </c>
      <c r="J438" t="s">
        <v>66</v>
      </c>
      <c r="K438" s="33" t="str">
        <f>IF(ISNA(VLOOKUP(C438,'Provider-EHR crosswalk'!A:B,2,FALSE)),"No EHR Specified",VLOOKUP(C438,'Provider-EHR crosswalk'!A:B,2,FALSE))</f>
        <v>AdvancedMD EHR</v>
      </c>
    </row>
    <row r="439" spans="1:11" x14ac:dyDescent="0.25">
      <c r="A439" t="s">
        <v>76</v>
      </c>
      <c r="B439">
        <v>37</v>
      </c>
      <c r="C439" t="s">
        <v>691</v>
      </c>
      <c r="D439" t="s">
        <v>77</v>
      </c>
      <c r="E439">
        <v>440</v>
      </c>
      <c r="F439">
        <v>440</v>
      </c>
      <c r="G439">
        <v>100</v>
      </c>
      <c r="H439" t="s">
        <v>65</v>
      </c>
      <c r="I439">
        <v>85</v>
      </c>
      <c r="J439" t="s">
        <v>66</v>
      </c>
      <c r="K439" s="33" t="str">
        <f>IF(ISNA(VLOOKUP(C439,'Provider-EHR crosswalk'!A:B,2,FALSE)),"No EHR Specified",VLOOKUP(C439,'Provider-EHR crosswalk'!A:B,2,FALSE))</f>
        <v>AdvancedMD EHR</v>
      </c>
    </row>
    <row r="440" spans="1:11" x14ac:dyDescent="0.25">
      <c r="A440" t="s">
        <v>78</v>
      </c>
      <c r="B440">
        <v>37</v>
      </c>
      <c r="C440" t="s">
        <v>691</v>
      </c>
      <c r="D440" t="s">
        <v>79</v>
      </c>
      <c r="E440">
        <v>440</v>
      </c>
      <c r="F440">
        <v>440</v>
      </c>
      <c r="G440">
        <v>100</v>
      </c>
      <c r="H440" t="s">
        <v>65</v>
      </c>
      <c r="I440">
        <v>85</v>
      </c>
      <c r="J440" t="s">
        <v>66</v>
      </c>
      <c r="K440" s="33" t="str">
        <f>IF(ISNA(VLOOKUP(C440,'Provider-EHR crosswalk'!A:B,2,FALSE)),"No EHR Specified",VLOOKUP(C440,'Provider-EHR crosswalk'!A:B,2,FALSE))</f>
        <v>AdvancedMD EHR</v>
      </c>
    </row>
    <row r="441" spans="1:11" x14ac:dyDescent="0.25">
      <c r="A441" t="s">
        <v>80</v>
      </c>
      <c r="B441">
        <v>37</v>
      </c>
      <c r="C441" t="s">
        <v>691</v>
      </c>
      <c r="D441" t="s">
        <v>81</v>
      </c>
      <c r="E441">
        <v>440</v>
      </c>
      <c r="F441">
        <v>440</v>
      </c>
      <c r="G441">
        <v>100</v>
      </c>
      <c r="H441" t="s">
        <v>65</v>
      </c>
      <c r="I441">
        <v>85</v>
      </c>
      <c r="J441" t="s">
        <v>66</v>
      </c>
      <c r="K441" s="33" t="str">
        <f>IF(ISNA(VLOOKUP(C441,'Provider-EHR crosswalk'!A:B,2,FALSE)),"No EHR Specified",VLOOKUP(C441,'Provider-EHR crosswalk'!A:B,2,FALSE))</f>
        <v>AdvancedMD EHR</v>
      </c>
    </row>
    <row r="442" spans="1:11" x14ac:dyDescent="0.25">
      <c r="A442" t="s">
        <v>82</v>
      </c>
      <c r="B442">
        <v>37</v>
      </c>
      <c r="C442" t="s">
        <v>691</v>
      </c>
      <c r="D442" t="s">
        <v>83</v>
      </c>
      <c r="E442">
        <v>440</v>
      </c>
      <c r="F442">
        <v>440</v>
      </c>
      <c r="G442">
        <v>100</v>
      </c>
      <c r="H442" t="s">
        <v>65</v>
      </c>
      <c r="I442">
        <v>85</v>
      </c>
      <c r="J442" t="s">
        <v>66</v>
      </c>
      <c r="K442" s="33" t="str">
        <f>IF(ISNA(VLOOKUP(C442,'Provider-EHR crosswalk'!A:B,2,FALSE)),"No EHR Specified",VLOOKUP(C442,'Provider-EHR crosswalk'!A:B,2,FALSE))</f>
        <v>AdvancedMD EHR</v>
      </c>
    </row>
    <row r="443" spans="1:11" x14ac:dyDescent="0.25">
      <c r="A443" t="s">
        <v>84</v>
      </c>
      <c r="B443">
        <v>37</v>
      </c>
      <c r="C443" t="s">
        <v>691</v>
      </c>
      <c r="D443" t="s">
        <v>85</v>
      </c>
      <c r="E443">
        <v>440</v>
      </c>
      <c r="F443">
        <v>440</v>
      </c>
      <c r="G443">
        <v>100</v>
      </c>
      <c r="H443" t="s">
        <v>65</v>
      </c>
      <c r="I443">
        <v>85</v>
      </c>
      <c r="J443" t="s">
        <v>66</v>
      </c>
      <c r="K443" s="33" t="str">
        <f>IF(ISNA(VLOOKUP(C443,'Provider-EHR crosswalk'!A:B,2,FALSE)),"No EHR Specified",VLOOKUP(C443,'Provider-EHR crosswalk'!A:B,2,FALSE))</f>
        <v>AdvancedMD EHR</v>
      </c>
    </row>
    <row r="444" spans="1:11" x14ac:dyDescent="0.25">
      <c r="A444" t="s">
        <v>86</v>
      </c>
      <c r="B444">
        <v>37</v>
      </c>
      <c r="C444" t="s">
        <v>691</v>
      </c>
      <c r="D444" t="s">
        <v>87</v>
      </c>
      <c r="E444">
        <v>440</v>
      </c>
      <c r="F444">
        <v>440</v>
      </c>
      <c r="G444">
        <v>100</v>
      </c>
      <c r="H444" t="s">
        <v>65</v>
      </c>
      <c r="I444">
        <v>95</v>
      </c>
      <c r="J444" t="s">
        <v>66</v>
      </c>
      <c r="K444" s="33" t="str">
        <f>IF(ISNA(VLOOKUP(C444,'Provider-EHR crosswalk'!A:B,2,FALSE)),"No EHR Specified",VLOOKUP(C444,'Provider-EHR crosswalk'!A:B,2,FALSE))</f>
        <v>AdvancedMD EHR</v>
      </c>
    </row>
    <row r="445" spans="1:11" x14ac:dyDescent="0.25">
      <c r="A445" t="s">
        <v>88</v>
      </c>
      <c r="B445">
        <v>37</v>
      </c>
      <c r="C445" t="s">
        <v>691</v>
      </c>
      <c r="D445" t="s">
        <v>89</v>
      </c>
      <c r="E445">
        <v>440</v>
      </c>
      <c r="F445">
        <v>440</v>
      </c>
      <c r="G445">
        <v>100</v>
      </c>
      <c r="H445" t="s">
        <v>65</v>
      </c>
      <c r="I445">
        <v>95</v>
      </c>
      <c r="J445" t="s">
        <v>66</v>
      </c>
      <c r="K445" s="33" t="str">
        <f>IF(ISNA(VLOOKUP(C445,'Provider-EHR crosswalk'!A:B,2,FALSE)),"No EHR Specified",VLOOKUP(C445,'Provider-EHR crosswalk'!A:B,2,FALSE))</f>
        <v>AdvancedMD EHR</v>
      </c>
    </row>
    <row r="446" spans="1:11" x14ac:dyDescent="0.25">
      <c r="A446" t="s">
        <v>90</v>
      </c>
      <c r="B446">
        <v>37</v>
      </c>
      <c r="C446" t="s">
        <v>691</v>
      </c>
      <c r="D446" t="s">
        <v>91</v>
      </c>
      <c r="E446">
        <v>440</v>
      </c>
      <c r="F446">
        <v>440</v>
      </c>
      <c r="G446">
        <v>100</v>
      </c>
      <c r="H446" t="s">
        <v>65</v>
      </c>
      <c r="I446">
        <v>90</v>
      </c>
      <c r="J446" t="s">
        <v>66</v>
      </c>
      <c r="K446" s="33" t="str">
        <f>IF(ISNA(VLOOKUP(C446,'Provider-EHR crosswalk'!A:B,2,FALSE)),"No EHR Specified",VLOOKUP(C446,'Provider-EHR crosswalk'!A:B,2,FALSE))</f>
        <v>AdvancedMD EHR</v>
      </c>
    </row>
    <row r="447" spans="1:11" x14ac:dyDescent="0.25">
      <c r="A447" t="s">
        <v>92</v>
      </c>
      <c r="B447">
        <v>37</v>
      </c>
      <c r="C447" t="s">
        <v>691</v>
      </c>
      <c r="D447" t="s">
        <v>93</v>
      </c>
      <c r="E447">
        <v>315</v>
      </c>
      <c r="F447">
        <v>440</v>
      </c>
      <c r="G447">
        <v>71.59</v>
      </c>
      <c r="H447" t="s">
        <v>65</v>
      </c>
      <c r="I447">
        <v>90</v>
      </c>
      <c r="J447" t="s">
        <v>69</v>
      </c>
      <c r="K447" s="33" t="str">
        <f>IF(ISNA(VLOOKUP(C447,'Provider-EHR crosswalk'!A:B,2,FALSE)),"No EHR Specified",VLOOKUP(C447,'Provider-EHR crosswalk'!A:B,2,FALSE))</f>
        <v>AdvancedMD EHR</v>
      </c>
    </row>
    <row r="448" spans="1:11" x14ac:dyDescent="0.25">
      <c r="A448" t="s">
        <v>94</v>
      </c>
      <c r="B448">
        <v>37</v>
      </c>
      <c r="C448" t="s">
        <v>691</v>
      </c>
      <c r="D448" t="s">
        <v>95</v>
      </c>
      <c r="E448">
        <v>252</v>
      </c>
      <c r="F448">
        <v>440</v>
      </c>
      <c r="G448">
        <v>57.27</v>
      </c>
      <c r="H448" t="s">
        <v>65</v>
      </c>
      <c r="I448">
        <v>90</v>
      </c>
      <c r="J448" t="s">
        <v>69</v>
      </c>
      <c r="K448" s="33" t="str">
        <f>IF(ISNA(VLOOKUP(C448,'Provider-EHR crosswalk'!A:B,2,FALSE)),"No EHR Specified",VLOOKUP(C448,'Provider-EHR crosswalk'!A:B,2,FALSE))</f>
        <v>AdvancedMD EHR</v>
      </c>
    </row>
    <row r="449" spans="1:11" x14ac:dyDescent="0.25">
      <c r="A449" t="s">
        <v>96</v>
      </c>
      <c r="B449">
        <v>37</v>
      </c>
      <c r="C449" t="s">
        <v>691</v>
      </c>
      <c r="D449" t="s">
        <v>97</v>
      </c>
      <c r="E449">
        <v>410</v>
      </c>
      <c r="F449">
        <v>440</v>
      </c>
      <c r="G449">
        <v>93.18</v>
      </c>
      <c r="H449" t="s">
        <v>65</v>
      </c>
      <c r="I449">
        <v>90</v>
      </c>
      <c r="J449" t="s">
        <v>66</v>
      </c>
      <c r="K449" s="33" t="str">
        <f>IF(ISNA(VLOOKUP(C449,'Provider-EHR crosswalk'!A:B,2,FALSE)),"No EHR Specified",VLOOKUP(C449,'Provider-EHR crosswalk'!A:B,2,FALSE))</f>
        <v>AdvancedMD EHR</v>
      </c>
    </row>
    <row r="450" spans="1:11" x14ac:dyDescent="0.25">
      <c r="A450" t="s">
        <v>98</v>
      </c>
      <c r="B450">
        <v>37</v>
      </c>
      <c r="C450" t="s">
        <v>691</v>
      </c>
      <c r="D450" t="s">
        <v>99</v>
      </c>
      <c r="E450">
        <v>410</v>
      </c>
      <c r="F450">
        <v>440</v>
      </c>
      <c r="G450">
        <v>93.18</v>
      </c>
      <c r="H450" t="s">
        <v>65</v>
      </c>
      <c r="I450">
        <v>90</v>
      </c>
      <c r="J450" t="s">
        <v>66</v>
      </c>
      <c r="K450" s="33" t="str">
        <f>IF(ISNA(VLOOKUP(C450,'Provider-EHR crosswalk'!A:B,2,FALSE)),"No EHR Specified",VLOOKUP(C450,'Provider-EHR crosswalk'!A:B,2,FALSE))</f>
        <v>AdvancedMD EHR</v>
      </c>
    </row>
    <row r="451" spans="1:11" x14ac:dyDescent="0.25">
      <c r="A451" t="s">
        <v>100</v>
      </c>
      <c r="B451">
        <v>37</v>
      </c>
      <c r="C451" t="s">
        <v>691</v>
      </c>
      <c r="D451" t="s">
        <v>101</v>
      </c>
      <c r="E451">
        <v>5233</v>
      </c>
      <c r="F451">
        <v>5233</v>
      </c>
      <c r="G451">
        <v>100</v>
      </c>
      <c r="H451" t="s">
        <v>65</v>
      </c>
      <c r="I451">
        <v>99</v>
      </c>
      <c r="J451" t="s">
        <v>66</v>
      </c>
      <c r="K451" s="33" t="str">
        <f>IF(ISNA(VLOOKUP(C451,'Provider-EHR crosswalk'!A:B,2,FALSE)),"No EHR Specified",VLOOKUP(C451,'Provider-EHR crosswalk'!A:B,2,FALSE))</f>
        <v>AdvancedMD EHR</v>
      </c>
    </row>
    <row r="452" spans="1:11" x14ac:dyDescent="0.25">
      <c r="A452" t="s">
        <v>102</v>
      </c>
      <c r="B452">
        <v>37</v>
      </c>
      <c r="C452" t="s">
        <v>691</v>
      </c>
      <c r="D452" t="s">
        <v>103</v>
      </c>
      <c r="E452">
        <v>5233</v>
      </c>
      <c r="F452">
        <v>5233</v>
      </c>
      <c r="G452">
        <v>100</v>
      </c>
      <c r="H452" t="s">
        <v>65</v>
      </c>
      <c r="I452">
        <v>99</v>
      </c>
      <c r="J452" t="s">
        <v>66</v>
      </c>
      <c r="K452" s="33" t="str">
        <f>IF(ISNA(VLOOKUP(C452,'Provider-EHR crosswalk'!A:B,2,FALSE)),"No EHR Specified",VLOOKUP(C452,'Provider-EHR crosswalk'!A:B,2,FALSE))</f>
        <v>AdvancedMD EHR</v>
      </c>
    </row>
    <row r="453" spans="1:11" x14ac:dyDescent="0.25">
      <c r="A453" t="s">
        <v>104</v>
      </c>
      <c r="B453">
        <v>37</v>
      </c>
      <c r="C453" t="s">
        <v>691</v>
      </c>
      <c r="D453" t="s">
        <v>105</v>
      </c>
      <c r="E453">
        <v>5233</v>
      </c>
      <c r="F453">
        <v>5233</v>
      </c>
      <c r="G453">
        <v>100</v>
      </c>
      <c r="H453" t="s">
        <v>65</v>
      </c>
      <c r="I453">
        <v>99</v>
      </c>
      <c r="J453" t="s">
        <v>66</v>
      </c>
      <c r="K453" s="33" t="str">
        <f>IF(ISNA(VLOOKUP(C453,'Provider-EHR crosswalk'!A:B,2,FALSE)),"No EHR Specified",VLOOKUP(C453,'Provider-EHR crosswalk'!A:B,2,FALSE))</f>
        <v>AdvancedMD EHR</v>
      </c>
    </row>
    <row r="454" spans="1:11" x14ac:dyDescent="0.25">
      <c r="A454" t="s">
        <v>106</v>
      </c>
      <c r="B454">
        <v>37</v>
      </c>
      <c r="C454" t="s">
        <v>691</v>
      </c>
      <c r="D454" t="s">
        <v>107</v>
      </c>
      <c r="E454">
        <v>5230</v>
      </c>
      <c r="F454">
        <v>5230</v>
      </c>
      <c r="G454">
        <v>100</v>
      </c>
      <c r="H454" t="s">
        <v>65</v>
      </c>
      <c r="I454">
        <v>99</v>
      </c>
      <c r="J454" t="s">
        <v>66</v>
      </c>
      <c r="K454" s="33" t="str">
        <f>IF(ISNA(VLOOKUP(C454,'Provider-EHR crosswalk'!A:B,2,FALSE)),"No EHR Specified",VLOOKUP(C454,'Provider-EHR crosswalk'!A:B,2,FALSE))</f>
        <v>AdvancedMD EHR</v>
      </c>
    </row>
    <row r="455" spans="1:11" x14ac:dyDescent="0.25">
      <c r="A455" t="s">
        <v>108</v>
      </c>
      <c r="B455">
        <v>37</v>
      </c>
      <c r="C455" t="s">
        <v>691</v>
      </c>
      <c r="D455" t="s">
        <v>109</v>
      </c>
      <c r="E455">
        <v>5230</v>
      </c>
      <c r="F455">
        <v>5230</v>
      </c>
      <c r="G455">
        <v>100</v>
      </c>
      <c r="H455" t="s">
        <v>65</v>
      </c>
      <c r="I455">
        <v>99</v>
      </c>
      <c r="J455" t="s">
        <v>66</v>
      </c>
      <c r="K455" s="33" t="str">
        <f>IF(ISNA(VLOOKUP(C455,'Provider-EHR crosswalk'!A:B,2,FALSE)),"No EHR Specified",VLOOKUP(C455,'Provider-EHR crosswalk'!A:B,2,FALSE))</f>
        <v>AdvancedMD EHR</v>
      </c>
    </row>
    <row r="456" spans="1:11" x14ac:dyDescent="0.25">
      <c r="A456" t="s">
        <v>110</v>
      </c>
      <c r="B456">
        <v>37</v>
      </c>
      <c r="C456" t="s">
        <v>691</v>
      </c>
      <c r="D456" t="s">
        <v>111</v>
      </c>
      <c r="E456">
        <v>5230</v>
      </c>
      <c r="F456">
        <v>5230</v>
      </c>
      <c r="G456">
        <v>100</v>
      </c>
      <c r="H456" t="s">
        <v>65</v>
      </c>
      <c r="I456">
        <v>99</v>
      </c>
      <c r="J456" t="s">
        <v>66</v>
      </c>
      <c r="K456" s="33" t="str">
        <f>IF(ISNA(VLOOKUP(C456,'Provider-EHR crosswalk'!A:B,2,FALSE)),"No EHR Specified",VLOOKUP(C456,'Provider-EHR crosswalk'!A:B,2,FALSE))</f>
        <v>AdvancedMD EHR</v>
      </c>
    </row>
    <row r="457" spans="1:11" x14ac:dyDescent="0.25">
      <c r="A457" t="s">
        <v>112</v>
      </c>
      <c r="B457">
        <v>37</v>
      </c>
      <c r="C457" t="s">
        <v>691</v>
      </c>
      <c r="D457" t="s">
        <v>113</v>
      </c>
      <c r="E457">
        <v>5230</v>
      </c>
      <c r="F457">
        <v>5230</v>
      </c>
      <c r="G457">
        <v>100</v>
      </c>
      <c r="H457" t="s">
        <v>65</v>
      </c>
      <c r="I457">
        <v>99</v>
      </c>
      <c r="J457" t="s">
        <v>66</v>
      </c>
      <c r="K457" s="33" t="str">
        <f>IF(ISNA(VLOOKUP(C457,'Provider-EHR crosswalk'!A:B,2,FALSE)),"No EHR Specified",VLOOKUP(C457,'Provider-EHR crosswalk'!A:B,2,FALSE))</f>
        <v>AdvancedMD EHR</v>
      </c>
    </row>
    <row r="458" spans="1:11" x14ac:dyDescent="0.25">
      <c r="A458" t="s">
        <v>114</v>
      </c>
      <c r="B458">
        <v>37</v>
      </c>
      <c r="C458" t="s">
        <v>691</v>
      </c>
      <c r="D458" t="s">
        <v>115</v>
      </c>
      <c r="E458">
        <v>15</v>
      </c>
      <c r="F458">
        <v>440</v>
      </c>
      <c r="G458">
        <v>3.41</v>
      </c>
      <c r="H458" t="s">
        <v>116</v>
      </c>
      <c r="I458">
        <v>4</v>
      </c>
      <c r="J458" t="s">
        <v>66</v>
      </c>
      <c r="K458" s="33" t="str">
        <f>IF(ISNA(VLOOKUP(C458,'Provider-EHR crosswalk'!A:B,2,FALSE)),"No EHR Specified",VLOOKUP(C458,'Provider-EHR crosswalk'!A:B,2,FALSE))</f>
        <v>AdvancedMD EHR</v>
      </c>
    </row>
    <row r="459" spans="1:11" x14ac:dyDescent="0.25">
      <c r="A459" t="s">
        <v>117</v>
      </c>
      <c r="B459">
        <v>37</v>
      </c>
      <c r="C459" t="s">
        <v>691</v>
      </c>
      <c r="D459" t="s">
        <v>118</v>
      </c>
      <c r="E459">
        <v>17</v>
      </c>
      <c r="F459">
        <v>440</v>
      </c>
      <c r="G459">
        <v>3.86</v>
      </c>
      <c r="H459" t="s">
        <v>116</v>
      </c>
      <c r="I459">
        <v>4</v>
      </c>
      <c r="J459" t="s">
        <v>66</v>
      </c>
      <c r="K459" s="33" t="str">
        <f>IF(ISNA(VLOOKUP(C459,'Provider-EHR crosswalk'!A:B,2,FALSE)),"No EHR Specified",VLOOKUP(C459,'Provider-EHR crosswalk'!A:B,2,FALSE))</f>
        <v>AdvancedMD EHR</v>
      </c>
    </row>
    <row r="460" spans="1:11" x14ac:dyDescent="0.25">
      <c r="A460" t="s">
        <v>119</v>
      </c>
      <c r="B460">
        <v>37</v>
      </c>
      <c r="C460" t="s">
        <v>691</v>
      </c>
      <c r="D460" t="s">
        <v>120</v>
      </c>
      <c r="E460">
        <v>14</v>
      </c>
      <c r="F460">
        <v>440</v>
      </c>
      <c r="G460">
        <v>3.18</v>
      </c>
      <c r="H460" t="s">
        <v>116</v>
      </c>
      <c r="I460">
        <v>4</v>
      </c>
      <c r="J460" t="s">
        <v>66</v>
      </c>
      <c r="K460" s="33" t="str">
        <f>IF(ISNA(VLOOKUP(C460,'Provider-EHR crosswalk'!A:B,2,FALSE)),"No EHR Specified",VLOOKUP(C460,'Provider-EHR crosswalk'!A:B,2,FALSE))</f>
        <v>AdvancedMD EHR</v>
      </c>
    </row>
    <row r="461" spans="1:11" x14ac:dyDescent="0.25">
      <c r="A461" t="s">
        <v>121</v>
      </c>
      <c r="B461">
        <v>37</v>
      </c>
      <c r="C461" t="s">
        <v>691</v>
      </c>
      <c r="D461" t="s">
        <v>122</v>
      </c>
      <c r="E461">
        <v>0</v>
      </c>
      <c r="F461">
        <v>440</v>
      </c>
      <c r="G461">
        <v>0</v>
      </c>
      <c r="H461" t="s">
        <v>116</v>
      </c>
      <c r="I461">
        <v>1</v>
      </c>
      <c r="J461" t="s">
        <v>66</v>
      </c>
      <c r="K461" s="33" t="str">
        <f>IF(ISNA(VLOOKUP(C461,'Provider-EHR crosswalk'!A:B,2,FALSE)),"No EHR Specified",VLOOKUP(C461,'Provider-EHR crosswalk'!A:B,2,FALSE))</f>
        <v>AdvancedMD EHR</v>
      </c>
    </row>
    <row r="462" spans="1:11" x14ac:dyDescent="0.25">
      <c r="A462" t="s">
        <v>123</v>
      </c>
      <c r="B462">
        <v>37</v>
      </c>
      <c r="C462" t="s">
        <v>691</v>
      </c>
      <c r="D462" t="s">
        <v>124</v>
      </c>
      <c r="E462">
        <v>0</v>
      </c>
      <c r="F462">
        <v>5233</v>
      </c>
      <c r="G462">
        <v>0</v>
      </c>
      <c r="H462" t="s">
        <v>116</v>
      </c>
      <c r="I462">
        <v>1</v>
      </c>
      <c r="J462" t="s">
        <v>66</v>
      </c>
      <c r="K462" s="33" t="str">
        <f>IF(ISNA(VLOOKUP(C462,'Provider-EHR crosswalk'!A:B,2,FALSE)),"No EHR Specified",VLOOKUP(C462,'Provider-EHR crosswalk'!A:B,2,FALSE))</f>
        <v>AdvancedMD EHR</v>
      </c>
    </row>
    <row r="463" spans="1:11" x14ac:dyDescent="0.25">
      <c r="A463" t="s">
        <v>125</v>
      </c>
      <c r="B463">
        <v>37</v>
      </c>
      <c r="C463" t="s">
        <v>691</v>
      </c>
      <c r="D463" t="s">
        <v>126</v>
      </c>
      <c r="E463">
        <v>0</v>
      </c>
      <c r="F463">
        <v>5233</v>
      </c>
      <c r="G463">
        <v>0</v>
      </c>
      <c r="H463" t="s">
        <v>116</v>
      </c>
      <c r="I463">
        <v>1</v>
      </c>
      <c r="J463" t="s">
        <v>66</v>
      </c>
      <c r="K463" s="33" t="str">
        <f>IF(ISNA(VLOOKUP(C463,'Provider-EHR crosswalk'!A:B,2,FALSE)),"No EHR Specified",VLOOKUP(C463,'Provider-EHR crosswalk'!A:B,2,FALSE))</f>
        <v>AdvancedMD EHR</v>
      </c>
    </row>
    <row r="464" spans="1:11" x14ac:dyDescent="0.25">
      <c r="A464" t="s">
        <v>127</v>
      </c>
      <c r="B464">
        <v>37</v>
      </c>
      <c r="C464" t="s">
        <v>691</v>
      </c>
      <c r="D464" t="s">
        <v>128</v>
      </c>
      <c r="E464">
        <v>167</v>
      </c>
      <c r="F464">
        <v>5233</v>
      </c>
      <c r="G464">
        <v>3.19</v>
      </c>
      <c r="H464" t="s">
        <v>116</v>
      </c>
      <c r="I464">
        <v>4</v>
      </c>
      <c r="J464" t="s">
        <v>66</v>
      </c>
      <c r="K464" s="33" t="str">
        <f>IF(ISNA(VLOOKUP(C464,'Provider-EHR crosswalk'!A:B,2,FALSE)),"No EHR Specified",VLOOKUP(C464,'Provider-EHR crosswalk'!A:B,2,FALSE))</f>
        <v>AdvancedMD EHR</v>
      </c>
    </row>
    <row r="465" spans="1:11" x14ac:dyDescent="0.25">
      <c r="A465" t="s">
        <v>129</v>
      </c>
      <c r="B465">
        <v>37</v>
      </c>
      <c r="C465" t="s">
        <v>691</v>
      </c>
      <c r="D465" t="s">
        <v>130</v>
      </c>
      <c r="E465">
        <v>191</v>
      </c>
      <c r="F465">
        <v>5233</v>
      </c>
      <c r="G465">
        <v>3.65</v>
      </c>
      <c r="H465" t="s">
        <v>116</v>
      </c>
      <c r="I465">
        <v>4</v>
      </c>
      <c r="J465" t="s">
        <v>66</v>
      </c>
      <c r="K465" s="33" t="str">
        <f>IF(ISNA(VLOOKUP(C465,'Provider-EHR crosswalk'!A:B,2,FALSE)),"No EHR Specified",VLOOKUP(C465,'Provider-EHR crosswalk'!A:B,2,FALSE))</f>
        <v>AdvancedMD EHR</v>
      </c>
    </row>
    <row r="466" spans="1:11" x14ac:dyDescent="0.25">
      <c r="A466" t="s">
        <v>131</v>
      </c>
      <c r="B466">
        <v>37</v>
      </c>
      <c r="C466" t="s">
        <v>691</v>
      </c>
      <c r="D466" t="s">
        <v>132</v>
      </c>
      <c r="E466">
        <v>138</v>
      </c>
      <c r="F466">
        <v>5233</v>
      </c>
      <c r="G466">
        <v>2.64</v>
      </c>
      <c r="H466" t="s">
        <v>116</v>
      </c>
      <c r="I466">
        <v>4</v>
      </c>
      <c r="J466" t="s">
        <v>66</v>
      </c>
      <c r="K466" s="33" t="str">
        <f>IF(ISNA(VLOOKUP(C466,'Provider-EHR crosswalk'!A:B,2,FALSE)),"No EHR Specified",VLOOKUP(C466,'Provider-EHR crosswalk'!A:B,2,FALSE))</f>
        <v>AdvancedMD EHR</v>
      </c>
    </row>
    <row r="467" spans="1:11" x14ac:dyDescent="0.25">
      <c r="A467" t="s">
        <v>133</v>
      </c>
      <c r="B467">
        <v>37</v>
      </c>
      <c r="C467" t="s">
        <v>691</v>
      </c>
      <c r="D467" t="s">
        <v>134</v>
      </c>
      <c r="E467">
        <v>253</v>
      </c>
      <c r="F467">
        <v>5233</v>
      </c>
      <c r="G467">
        <v>4.83</v>
      </c>
      <c r="H467" t="s">
        <v>116</v>
      </c>
      <c r="I467">
        <v>1</v>
      </c>
      <c r="J467" t="s">
        <v>69</v>
      </c>
      <c r="K467" s="33" t="str">
        <f>IF(ISNA(VLOOKUP(C467,'Provider-EHR crosswalk'!A:B,2,FALSE)),"No EHR Specified",VLOOKUP(C467,'Provider-EHR crosswalk'!A:B,2,FALSE))</f>
        <v>AdvancedMD EHR</v>
      </c>
    </row>
    <row r="468" spans="1:11" x14ac:dyDescent="0.25">
      <c r="A468" t="s">
        <v>135</v>
      </c>
      <c r="B468">
        <v>37</v>
      </c>
      <c r="C468" t="s">
        <v>691</v>
      </c>
      <c r="D468" t="s">
        <v>136</v>
      </c>
      <c r="E468">
        <v>0</v>
      </c>
      <c r="F468">
        <v>5230</v>
      </c>
      <c r="G468">
        <v>0</v>
      </c>
      <c r="H468" t="s">
        <v>116</v>
      </c>
      <c r="I468">
        <v>1</v>
      </c>
      <c r="J468" t="s">
        <v>66</v>
      </c>
      <c r="K468" s="33" t="str">
        <f>IF(ISNA(VLOOKUP(C468,'Provider-EHR crosswalk'!A:B,2,FALSE)),"No EHR Specified",VLOOKUP(C468,'Provider-EHR crosswalk'!A:B,2,FALSE))</f>
        <v>AdvancedMD EHR</v>
      </c>
    </row>
    <row r="469" spans="1:11" x14ac:dyDescent="0.25">
      <c r="A469" t="s">
        <v>137</v>
      </c>
      <c r="B469">
        <v>37</v>
      </c>
      <c r="C469" t="s">
        <v>691</v>
      </c>
      <c r="D469" t="s">
        <v>138</v>
      </c>
      <c r="E469">
        <v>0</v>
      </c>
      <c r="F469">
        <v>5230</v>
      </c>
      <c r="G469">
        <v>0</v>
      </c>
      <c r="H469" t="s">
        <v>116</v>
      </c>
      <c r="I469">
        <v>1</v>
      </c>
      <c r="J469" t="s">
        <v>66</v>
      </c>
      <c r="K469" s="33" t="str">
        <f>IF(ISNA(VLOOKUP(C469,'Provider-EHR crosswalk'!A:B,2,FALSE)),"No EHR Specified",VLOOKUP(C469,'Provider-EHR crosswalk'!A:B,2,FALSE))</f>
        <v>AdvancedMD EHR</v>
      </c>
    </row>
    <row r="470" spans="1:11" x14ac:dyDescent="0.25">
      <c r="A470" t="s">
        <v>139</v>
      </c>
      <c r="B470">
        <v>37</v>
      </c>
      <c r="C470" t="s">
        <v>691</v>
      </c>
      <c r="D470" t="s">
        <v>140</v>
      </c>
      <c r="E470">
        <v>0</v>
      </c>
      <c r="F470">
        <v>5230</v>
      </c>
      <c r="G470">
        <v>0</v>
      </c>
      <c r="H470" t="s">
        <v>116</v>
      </c>
      <c r="I470">
        <v>1</v>
      </c>
      <c r="J470" t="s">
        <v>66</v>
      </c>
      <c r="K470" s="33" t="str">
        <f>IF(ISNA(VLOOKUP(C470,'Provider-EHR crosswalk'!A:B,2,FALSE)),"No EHR Specified",VLOOKUP(C470,'Provider-EHR crosswalk'!A:B,2,FALSE))</f>
        <v>AdvancedMD EHR</v>
      </c>
    </row>
    <row r="471" spans="1:11" x14ac:dyDescent="0.25">
      <c r="A471" t="s">
        <v>141</v>
      </c>
      <c r="B471">
        <v>37</v>
      </c>
      <c r="C471" t="s">
        <v>691</v>
      </c>
      <c r="D471" t="s">
        <v>142</v>
      </c>
      <c r="E471">
        <v>0</v>
      </c>
      <c r="F471">
        <v>5230</v>
      </c>
      <c r="G471">
        <v>0</v>
      </c>
      <c r="H471" t="s">
        <v>116</v>
      </c>
      <c r="I471">
        <v>1</v>
      </c>
      <c r="J471" t="s">
        <v>66</v>
      </c>
      <c r="K471" s="33" t="str">
        <f>IF(ISNA(VLOOKUP(C471,'Provider-EHR crosswalk'!A:B,2,FALSE)),"No EHR Specified",VLOOKUP(C471,'Provider-EHR crosswalk'!A:B,2,FALSE))</f>
        <v>AdvancedMD EHR</v>
      </c>
    </row>
    <row r="472" spans="1:11" x14ac:dyDescent="0.25">
      <c r="A472" t="s">
        <v>143</v>
      </c>
      <c r="B472">
        <v>37</v>
      </c>
      <c r="C472" t="s">
        <v>691</v>
      </c>
      <c r="D472" t="s">
        <v>144</v>
      </c>
      <c r="E472">
        <v>0</v>
      </c>
      <c r="F472">
        <v>5230</v>
      </c>
      <c r="G472">
        <v>0</v>
      </c>
      <c r="H472" t="s">
        <v>116</v>
      </c>
      <c r="I472">
        <v>1</v>
      </c>
      <c r="J472" t="s">
        <v>66</v>
      </c>
      <c r="K472" s="33" t="str">
        <f>IF(ISNA(VLOOKUP(C472,'Provider-EHR crosswalk'!A:B,2,FALSE)),"No EHR Specified",VLOOKUP(C472,'Provider-EHR crosswalk'!A:B,2,FALSE))</f>
        <v>AdvancedMD EHR</v>
      </c>
    </row>
    <row r="473" spans="1:11" x14ac:dyDescent="0.25">
      <c r="A473" t="s">
        <v>145</v>
      </c>
      <c r="B473">
        <v>37</v>
      </c>
      <c r="C473" t="s">
        <v>691</v>
      </c>
      <c r="D473" t="s">
        <v>146</v>
      </c>
      <c r="E473">
        <v>0</v>
      </c>
      <c r="F473">
        <v>5230</v>
      </c>
      <c r="G473">
        <v>0</v>
      </c>
      <c r="H473" t="s">
        <v>116</v>
      </c>
      <c r="I473">
        <v>1</v>
      </c>
      <c r="J473" t="s">
        <v>66</v>
      </c>
      <c r="K473" s="33" t="str">
        <f>IF(ISNA(VLOOKUP(C473,'Provider-EHR crosswalk'!A:B,2,FALSE)),"No EHR Specified",VLOOKUP(C473,'Provider-EHR crosswalk'!A:B,2,FALSE))</f>
        <v>AdvancedMD EHR</v>
      </c>
    </row>
    <row r="474" spans="1:11" x14ac:dyDescent="0.25">
      <c r="A474" t="s">
        <v>147</v>
      </c>
      <c r="B474">
        <v>37</v>
      </c>
      <c r="C474" t="s">
        <v>691</v>
      </c>
      <c r="D474" t="s">
        <v>148</v>
      </c>
      <c r="E474">
        <v>0</v>
      </c>
      <c r="F474">
        <v>5233</v>
      </c>
      <c r="G474">
        <v>0</v>
      </c>
      <c r="H474" t="s">
        <v>116</v>
      </c>
      <c r="I474">
        <v>1</v>
      </c>
      <c r="J474" t="s">
        <v>66</v>
      </c>
      <c r="K474" s="33" t="str">
        <f>IF(ISNA(VLOOKUP(C474,'Provider-EHR crosswalk'!A:B,2,FALSE)),"No EHR Specified",VLOOKUP(C474,'Provider-EHR crosswalk'!A:B,2,FALSE))</f>
        <v>AdvancedMD EHR</v>
      </c>
    </row>
    <row r="475" spans="1:11" x14ac:dyDescent="0.25">
      <c r="A475" t="s">
        <v>149</v>
      </c>
      <c r="B475">
        <v>37</v>
      </c>
      <c r="C475" t="s">
        <v>691</v>
      </c>
      <c r="D475" t="s">
        <v>150</v>
      </c>
      <c r="E475">
        <v>0</v>
      </c>
      <c r="F475">
        <v>5233</v>
      </c>
      <c r="G475">
        <v>0</v>
      </c>
      <c r="H475" t="s">
        <v>116</v>
      </c>
      <c r="I475">
        <v>1</v>
      </c>
      <c r="J475" t="s">
        <v>66</v>
      </c>
      <c r="K475" s="33" t="str">
        <f>IF(ISNA(VLOOKUP(C475,'Provider-EHR crosswalk'!A:B,2,FALSE)),"No EHR Specified",VLOOKUP(C475,'Provider-EHR crosswalk'!A:B,2,FALSE))</f>
        <v>AdvancedMD EHR</v>
      </c>
    </row>
    <row r="476" spans="1:11" x14ac:dyDescent="0.25">
      <c r="A476" t="s">
        <v>151</v>
      </c>
      <c r="B476">
        <v>37</v>
      </c>
      <c r="C476" t="s">
        <v>691</v>
      </c>
      <c r="D476" t="s">
        <v>152</v>
      </c>
      <c r="E476">
        <v>0</v>
      </c>
      <c r="F476">
        <v>5230</v>
      </c>
      <c r="G476">
        <v>0</v>
      </c>
      <c r="H476" t="s">
        <v>116</v>
      </c>
      <c r="I476">
        <v>1</v>
      </c>
      <c r="J476" t="s">
        <v>66</v>
      </c>
      <c r="K476" s="33" t="str">
        <f>IF(ISNA(VLOOKUP(C476,'Provider-EHR crosswalk'!A:B,2,FALSE)),"No EHR Specified",VLOOKUP(C476,'Provider-EHR crosswalk'!A:B,2,FALSE))</f>
        <v>AdvancedMD EHR</v>
      </c>
    </row>
    <row r="477" spans="1:11" x14ac:dyDescent="0.25">
      <c r="A477" t="s">
        <v>153</v>
      </c>
      <c r="B477">
        <v>37</v>
      </c>
      <c r="C477" t="s">
        <v>691</v>
      </c>
      <c r="D477" t="s">
        <v>154</v>
      </c>
      <c r="E477">
        <v>0</v>
      </c>
      <c r="F477">
        <v>5230</v>
      </c>
      <c r="G477">
        <v>0</v>
      </c>
      <c r="H477" t="s">
        <v>116</v>
      </c>
      <c r="I477">
        <v>1</v>
      </c>
      <c r="J477" t="s">
        <v>66</v>
      </c>
      <c r="K477" s="33" t="str">
        <f>IF(ISNA(VLOOKUP(C477,'Provider-EHR crosswalk'!A:B,2,FALSE)),"No EHR Specified",VLOOKUP(C477,'Provider-EHR crosswalk'!A:B,2,FALSE))</f>
        <v>AdvancedMD EHR</v>
      </c>
    </row>
    <row r="478" spans="1:11" x14ac:dyDescent="0.25">
      <c r="A478" t="s">
        <v>155</v>
      </c>
      <c r="B478">
        <v>37</v>
      </c>
      <c r="C478" t="s">
        <v>691</v>
      </c>
      <c r="D478" t="s">
        <v>156</v>
      </c>
      <c r="E478">
        <v>0</v>
      </c>
      <c r="F478">
        <v>5230</v>
      </c>
      <c r="G478">
        <v>0</v>
      </c>
      <c r="H478" t="s">
        <v>157</v>
      </c>
      <c r="I478" t="s">
        <v>157</v>
      </c>
      <c r="J478" t="s">
        <v>157</v>
      </c>
      <c r="K478" s="33" t="str">
        <f>IF(ISNA(VLOOKUP(C478,'Provider-EHR crosswalk'!A:B,2,FALSE)),"No EHR Specified",VLOOKUP(C478,'Provider-EHR crosswalk'!A:B,2,FALSE))</f>
        <v>AdvancedMD EHR</v>
      </c>
    </row>
    <row r="479" spans="1:11" x14ac:dyDescent="0.25">
      <c r="A479" t="s">
        <v>158</v>
      </c>
      <c r="B479">
        <v>37</v>
      </c>
      <c r="C479" t="s">
        <v>691</v>
      </c>
      <c r="D479" t="s">
        <v>159</v>
      </c>
      <c r="E479">
        <v>9</v>
      </c>
      <c r="F479">
        <v>5230</v>
      </c>
      <c r="G479">
        <v>0.17</v>
      </c>
      <c r="H479" t="s">
        <v>157</v>
      </c>
      <c r="I479" t="s">
        <v>157</v>
      </c>
      <c r="J479" t="s">
        <v>157</v>
      </c>
      <c r="K479" s="33" t="str">
        <f>IF(ISNA(VLOOKUP(C479,'Provider-EHR crosswalk'!A:B,2,FALSE)),"No EHR Specified",VLOOKUP(C479,'Provider-EHR crosswalk'!A:B,2,FALSE))</f>
        <v>AdvancedMD EHR</v>
      </c>
    </row>
    <row r="480" spans="1:11" x14ac:dyDescent="0.25">
      <c r="A480" t="s">
        <v>162</v>
      </c>
      <c r="B480">
        <v>37</v>
      </c>
      <c r="C480" t="s">
        <v>691</v>
      </c>
      <c r="D480" t="s">
        <v>163</v>
      </c>
      <c r="E480">
        <v>5158</v>
      </c>
      <c r="F480">
        <v>5230</v>
      </c>
      <c r="G480">
        <v>98.62</v>
      </c>
      <c r="H480" t="s">
        <v>65</v>
      </c>
      <c r="I480">
        <v>95</v>
      </c>
      <c r="J480" t="s">
        <v>66</v>
      </c>
      <c r="K480" s="33" t="str">
        <f>IF(ISNA(VLOOKUP(C480,'Provider-EHR crosswalk'!A:B,2,FALSE)),"No EHR Specified",VLOOKUP(C480,'Provider-EHR crosswalk'!A:B,2,FALSE))</f>
        <v>AdvancedMD EHR</v>
      </c>
    </row>
    <row r="481" spans="1:11" x14ac:dyDescent="0.25">
      <c r="A481" t="s">
        <v>164</v>
      </c>
      <c r="B481">
        <v>37</v>
      </c>
      <c r="C481" t="s">
        <v>691</v>
      </c>
      <c r="D481" t="s">
        <v>165</v>
      </c>
      <c r="E481">
        <v>406</v>
      </c>
      <c r="F481">
        <v>440</v>
      </c>
      <c r="G481">
        <v>92.27</v>
      </c>
      <c r="H481" t="s">
        <v>65</v>
      </c>
      <c r="I481">
        <v>95</v>
      </c>
      <c r="J481" t="s">
        <v>69</v>
      </c>
      <c r="K481" s="33" t="str">
        <f>IF(ISNA(VLOOKUP(C481,'Provider-EHR crosswalk'!A:B,2,FALSE)),"No EHR Specified",VLOOKUP(C481,'Provider-EHR crosswalk'!A:B,2,FALSE))</f>
        <v>AdvancedMD EHR</v>
      </c>
    </row>
    <row r="482" spans="1:11" x14ac:dyDescent="0.25">
      <c r="A482" t="s">
        <v>166</v>
      </c>
      <c r="B482">
        <v>37</v>
      </c>
      <c r="C482" t="s">
        <v>691</v>
      </c>
      <c r="D482" t="s">
        <v>167</v>
      </c>
      <c r="E482">
        <v>0</v>
      </c>
      <c r="F482">
        <v>440</v>
      </c>
      <c r="G482">
        <v>0</v>
      </c>
      <c r="H482" t="s">
        <v>116</v>
      </c>
      <c r="I482">
        <v>5</v>
      </c>
      <c r="J482" t="s">
        <v>66</v>
      </c>
      <c r="K482" s="33" t="str">
        <f>IF(ISNA(VLOOKUP(C482,'Provider-EHR crosswalk'!A:B,2,FALSE)),"No EHR Specified",VLOOKUP(C482,'Provider-EHR crosswalk'!A:B,2,FALSE))</f>
        <v>AdvancedMD EHR</v>
      </c>
    </row>
    <row r="483" spans="1:11" x14ac:dyDescent="0.25">
      <c r="A483" t="s">
        <v>168</v>
      </c>
      <c r="B483">
        <v>37</v>
      </c>
      <c r="C483" t="s">
        <v>691</v>
      </c>
      <c r="D483" t="s">
        <v>169</v>
      </c>
      <c r="E483">
        <v>3</v>
      </c>
      <c r="F483">
        <v>440</v>
      </c>
      <c r="G483">
        <v>0.68</v>
      </c>
      <c r="H483" t="s">
        <v>116</v>
      </c>
      <c r="I483">
        <v>5</v>
      </c>
      <c r="J483" t="s">
        <v>66</v>
      </c>
      <c r="K483" s="33" t="str">
        <f>IF(ISNA(VLOOKUP(C483,'Provider-EHR crosswalk'!A:B,2,FALSE)),"No EHR Specified",VLOOKUP(C483,'Provider-EHR crosswalk'!A:B,2,FALSE))</f>
        <v>AdvancedMD EHR</v>
      </c>
    </row>
    <row r="484" spans="1:11" x14ac:dyDescent="0.25">
      <c r="A484" t="s">
        <v>170</v>
      </c>
      <c r="B484">
        <v>37</v>
      </c>
      <c r="C484" t="s">
        <v>691</v>
      </c>
      <c r="D484" t="s">
        <v>171</v>
      </c>
      <c r="E484">
        <v>31</v>
      </c>
      <c r="F484">
        <v>440</v>
      </c>
      <c r="G484">
        <v>7.05</v>
      </c>
      <c r="H484" t="s">
        <v>116</v>
      </c>
      <c r="I484">
        <v>5</v>
      </c>
      <c r="J484" t="s">
        <v>69</v>
      </c>
      <c r="K484" s="33" t="str">
        <f>IF(ISNA(VLOOKUP(C484,'Provider-EHR crosswalk'!A:B,2,FALSE)),"No EHR Specified",VLOOKUP(C484,'Provider-EHR crosswalk'!A:B,2,FALSE))</f>
        <v>AdvancedMD EHR</v>
      </c>
    </row>
    <row r="485" spans="1:11" x14ac:dyDescent="0.25">
      <c r="A485" t="s">
        <v>172</v>
      </c>
      <c r="B485">
        <v>37</v>
      </c>
      <c r="C485" t="s">
        <v>691</v>
      </c>
      <c r="D485" t="s">
        <v>173</v>
      </c>
      <c r="E485">
        <v>26</v>
      </c>
      <c r="F485">
        <v>5230</v>
      </c>
      <c r="G485">
        <v>0.5</v>
      </c>
      <c r="H485" t="s">
        <v>116</v>
      </c>
      <c r="I485">
        <v>5</v>
      </c>
      <c r="J485" t="s">
        <v>66</v>
      </c>
      <c r="K485" s="33" t="str">
        <f>IF(ISNA(VLOOKUP(C485,'Provider-EHR crosswalk'!A:B,2,FALSE)),"No EHR Specified",VLOOKUP(C485,'Provider-EHR crosswalk'!A:B,2,FALSE))</f>
        <v>AdvancedMD EHR</v>
      </c>
    </row>
    <row r="486" spans="1:11" x14ac:dyDescent="0.25">
      <c r="A486" t="s">
        <v>174</v>
      </c>
      <c r="B486">
        <v>37</v>
      </c>
      <c r="C486" t="s">
        <v>691</v>
      </c>
      <c r="D486" t="s">
        <v>175</v>
      </c>
      <c r="E486">
        <v>1</v>
      </c>
      <c r="F486">
        <v>5230</v>
      </c>
      <c r="G486">
        <v>0.02</v>
      </c>
      <c r="H486" t="s">
        <v>116</v>
      </c>
      <c r="I486">
        <v>5</v>
      </c>
      <c r="J486" t="s">
        <v>66</v>
      </c>
      <c r="K486" s="33" t="str">
        <f>IF(ISNA(VLOOKUP(C486,'Provider-EHR crosswalk'!A:B,2,FALSE)),"No EHR Specified",VLOOKUP(C486,'Provider-EHR crosswalk'!A:B,2,FALSE))</f>
        <v>AdvancedMD EHR</v>
      </c>
    </row>
    <row r="487" spans="1:11" x14ac:dyDescent="0.25">
      <c r="A487" t="s">
        <v>176</v>
      </c>
      <c r="B487">
        <v>37</v>
      </c>
      <c r="C487" t="s">
        <v>691</v>
      </c>
      <c r="D487" t="s">
        <v>177</v>
      </c>
      <c r="E487">
        <v>45</v>
      </c>
      <c r="F487">
        <v>5230</v>
      </c>
      <c r="G487">
        <v>0.86</v>
      </c>
      <c r="H487" t="s">
        <v>116</v>
      </c>
      <c r="I487">
        <v>5</v>
      </c>
      <c r="J487" t="s">
        <v>66</v>
      </c>
      <c r="K487" s="33" t="str">
        <f>IF(ISNA(VLOOKUP(C487,'Provider-EHR crosswalk'!A:B,2,FALSE)),"No EHR Specified",VLOOKUP(C487,'Provider-EHR crosswalk'!A:B,2,FALSE))</f>
        <v>AdvancedMD EHR</v>
      </c>
    </row>
    <row r="488" spans="1:11" x14ac:dyDescent="0.25">
      <c r="A488" t="s">
        <v>63</v>
      </c>
      <c r="B488">
        <v>2</v>
      </c>
      <c r="C488" t="s">
        <v>788</v>
      </c>
      <c r="D488" t="s">
        <v>64</v>
      </c>
      <c r="E488">
        <v>1900</v>
      </c>
      <c r="F488">
        <v>1900</v>
      </c>
      <c r="G488">
        <v>100</v>
      </c>
      <c r="H488" t="s">
        <v>65</v>
      </c>
      <c r="I488">
        <v>99</v>
      </c>
      <c r="J488" t="s">
        <v>66</v>
      </c>
      <c r="K488" s="33" t="str">
        <f>IF(ISNA(VLOOKUP(C488,'Provider-EHR crosswalk'!A:B,2,FALSE)),"No EHR Specified",VLOOKUP(C488,'Provider-EHR crosswalk'!A:B,2,FALSE))</f>
        <v>Azalea Health EHR</v>
      </c>
    </row>
    <row r="489" spans="1:11" x14ac:dyDescent="0.25">
      <c r="A489" t="s">
        <v>67</v>
      </c>
      <c r="B489">
        <v>2</v>
      </c>
      <c r="C489" t="s">
        <v>788</v>
      </c>
      <c r="D489" t="s">
        <v>68</v>
      </c>
      <c r="E489">
        <v>1758</v>
      </c>
      <c r="F489">
        <v>1900</v>
      </c>
      <c r="G489">
        <v>92.53</v>
      </c>
      <c r="H489" t="s">
        <v>65</v>
      </c>
      <c r="I489">
        <v>75</v>
      </c>
      <c r="J489" t="s">
        <v>66</v>
      </c>
      <c r="K489" s="33" t="str">
        <f>IF(ISNA(VLOOKUP(C489,'Provider-EHR crosswalk'!A:B,2,FALSE)),"No EHR Specified",VLOOKUP(C489,'Provider-EHR crosswalk'!A:B,2,FALSE))</f>
        <v>Azalea Health EHR</v>
      </c>
    </row>
    <row r="490" spans="1:11" x14ac:dyDescent="0.25">
      <c r="A490" t="s">
        <v>70</v>
      </c>
      <c r="B490">
        <v>2</v>
      </c>
      <c r="C490" t="s">
        <v>788</v>
      </c>
      <c r="D490" t="s">
        <v>71</v>
      </c>
      <c r="E490">
        <v>1900</v>
      </c>
      <c r="F490">
        <v>1900</v>
      </c>
      <c r="G490">
        <v>100</v>
      </c>
      <c r="H490" t="s">
        <v>65</v>
      </c>
      <c r="I490">
        <v>99</v>
      </c>
      <c r="J490" t="s">
        <v>66</v>
      </c>
      <c r="K490" s="33" t="str">
        <f>IF(ISNA(VLOOKUP(C490,'Provider-EHR crosswalk'!A:B,2,FALSE)),"No EHR Specified",VLOOKUP(C490,'Provider-EHR crosswalk'!A:B,2,FALSE))</f>
        <v>Azalea Health EHR</v>
      </c>
    </row>
    <row r="491" spans="1:11" x14ac:dyDescent="0.25">
      <c r="A491" t="s">
        <v>72</v>
      </c>
      <c r="B491">
        <v>2</v>
      </c>
      <c r="C491" t="s">
        <v>788</v>
      </c>
      <c r="D491" t="s">
        <v>73</v>
      </c>
      <c r="E491">
        <v>1900</v>
      </c>
      <c r="F491">
        <v>1900</v>
      </c>
      <c r="G491">
        <v>100</v>
      </c>
      <c r="H491" t="s">
        <v>65</v>
      </c>
      <c r="I491">
        <v>99</v>
      </c>
      <c r="J491" t="s">
        <v>66</v>
      </c>
      <c r="K491" s="33" t="str">
        <f>IF(ISNA(VLOOKUP(C491,'Provider-EHR crosswalk'!A:B,2,FALSE)),"No EHR Specified",VLOOKUP(C491,'Provider-EHR crosswalk'!A:B,2,FALSE))</f>
        <v>Azalea Health EHR</v>
      </c>
    </row>
    <row r="492" spans="1:11" x14ac:dyDescent="0.25">
      <c r="A492" t="s">
        <v>74</v>
      </c>
      <c r="B492">
        <v>2</v>
      </c>
      <c r="C492" t="s">
        <v>788</v>
      </c>
      <c r="D492" t="s">
        <v>75</v>
      </c>
      <c r="E492">
        <v>1900</v>
      </c>
      <c r="F492">
        <v>1900</v>
      </c>
      <c r="G492">
        <v>100</v>
      </c>
      <c r="H492" t="s">
        <v>65</v>
      </c>
      <c r="I492">
        <v>99</v>
      </c>
      <c r="J492" t="s">
        <v>66</v>
      </c>
      <c r="K492" s="33" t="str">
        <f>IF(ISNA(VLOOKUP(C492,'Provider-EHR crosswalk'!A:B,2,FALSE)),"No EHR Specified",VLOOKUP(C492,'Provider-EHR crosswalk'!A:B,2,FALSE))</f>
        <v>Azalea Health EHR</v>
      </c>
    </row>
    <row r="493" spans="1:11" x14ac:dyDescent="0.25">
      <c r="A493" t="s">
        <v>76</v>
      </c>
      <c r="B493">
        <v>2</v>
      </c>
      <c r="C493" t="s">
        <v>788</v>
      </c>
      <c r="D493" t="s">
        <v>77</v>
      </c>
      <c r="E493">
        <v>1900</v>
      </c>
      <c r="F493">
        <v>1900</v>
      </c>
      <c r="G493">
        <v>100</v>
      </c>
      <c r="H493" t="s">
        <v>65</v>
      </c>
      <c r="I493">
        <v>85</v>
      </c>
      <c r="J493" t="s">
        <v>66</v>
      </c>
      <c r="K493" s="33" t="str">
        <f>IF(ISNA(VLOOKUP(C493,'Provider-EHR crosswalk'!A:B,2,FALSE)),"No EHR Specified",VLOOKUP(C493,'Provider-EHR crosswalk'!A:B,2,FALSE))</f>
        <v>Azalea Health EHR</v>
      </c>
    </row>
    <row r="494" spans="1:11" x14ac:dyDescent="0.25">
      <c r="A494" t="s">
        <v>78</v>
      </c>
      <c r="B494">
        <v>2</v>
      </c>
      <c r="C494" t="s">
        <v>788</v>
      </c>
      <c r="D494" t="s">
        <v>79</v>
      </c>
      <c r="E494">
        <v>1899</v>
      </c>
      <c r="F494">
        <v>1900</v>
      </c>
      <c r="G494">
        <v>99.95</v>
      </c>
      <c r="H494" t="s">
        <v>65</v>
      </c>
      <c r="I494">
        <v>85</v>
      </c>
      <c r="J494" t="s">
        <v>66</v>
      </c>
      <c r="K494" s="33" t="str">
        <f>IF(ISNA(VLOOKUP(C494,'Provider-EHR crosswalk'!A:B,2,FALSE)),"No EHR Specified",VLOOKUP(C494,'Provider-EHR crosswalk'!A:B,2,FALSE))</f>
        <v>Azalea Health EHR</v>
      </c>
    </row>
    <row r="495" spans="1:11" x14ac:dyDescent="0.25">
      <c r="A495" t="s">
        <v>80</v>
      </c>
      <c r="B495">
        <v>2</v>
      </c>
      <c r="C495" t="s">
        <v>788</v>
      </c>
      <c r="D495" t="s">
        <v>81</v>
      </c>
      <c r="E495">
        <v>1900</v>
      </c>
      <c r="F495">
        <v>1900</v>
      </c>
      <c r="G495">
        <v>100</v>
      </c>
      <c r="H495" t="s">
        <v>65</v>
      </c>
      <c r="I495">
        <v>85</v>
      </c>
      <c r="J495" t="s">
        <v>66</v>
      </c>
      <c r="K495" s="33" t="str">
        <f>IF(ISNA(VLOOKUP(C495,'Provider-EHR crosswalk'!A:B,2,FALSE)),"No EHR Specified",VLOOKUP(C495,'Provider-EHR crosswalk'!A:B,2,FALSE))</f>
        <v>Azalea Health EHR</v>
      </c>
    </row>
    <row r="496" spans="1:11" x14ac:dyDescent="0.25">
      <c r="A496" t="s">
        <v>82</v>
      </c>
      <c r="B496">
        <v>2</v>
      </c>
      <c r="C496" t="s">
        <v>788</v>
      </c>
      <c r="D496" t="s">
        <v>83</v>
      </c>
      <c r="E496">
        <v>1900</v>
      </c>
      <c r="F496">
        <v>1900</v>
      </c>
      <c r="G496">
        <v>100</v>
      </c>
      <c r="H496" t="s">
        <v>65</v>
      </c>
      <c r="I496">
        <v>85</v>
      </c>
      <c r="J496" t="s">
        <v>66</v>
      </c>
      <c r="K496" s="33" t="str">
        <f>IF(ISNA(VLOOKUP(C496,'Provider-EHR crosswalk'!A:B,2,FALSE)),"No EHR Specified",VLOOKUP(C496,'Provider-EHR crosswalk'!A:B,2,FALSE))</f>
        <v>Azalea Health EHR</v>
      </c>
    </row>
    <row r="497" spans="1:11" x14ac:dyDescent="0.25">
      <c r="A497" t="s">
        <v>84</v>
      </c>
      <c r="B497">
        <v>2</v>
      </c>
      <c r="C497" t="s">
        <v>788</v>
      </c>
      <c r="D497" t="s">
        <v>85</v>
      </c>
      <c r="E497">
        <v>1899</v>
      </c>
      <c r="F497">
        <v>1900</v>
      </c>
      <c r="G497">
        <v>99.95</v>
      </c>
      <c r="H497" t="s">
        <v>65</v>
      </c>
      <c r="I497">
        <v>85</v>
      </c>
      <c r="J497" t="s">
        <v>66</v>
      </c>
      <c r="K497" s="33" t="str">
        <f>IF(ISNA(VLOOKUP(C497,'Provider-EHR crosswalk'!A:B,2,FALSE)),"No EHR Specified",VLOOKUP(C497,'Provider-EHR crosswalk'!A:B,2,FALSE))</f>
        <v>Azalea Health EHR</v>
      </c>
    </row>
    <row r="498" spans="1:11" x14ac:dyDescent="0.25">
      <c r="A498" t="s">
        <v>86</v>
      </c>
      <c r="B498">
        <v>2</v>
      </c>
      <c r="C498" t="s">
        <v>788</v>
      </c>
      <c r="D498" t="s">
        <v>87</v>
      </c>
      <c r="E498">
        <v>1900</v>
      </c>
      <c r="F498">
        <v>1900</v>
      </c>
      <c r="G498">
        <v>100</v>
      </c>
      <c r="H498" t="s">
        <v>65</v>
      </c>
      <c r="I498">
        <v>95</v>
      </c>
      <c r="J498" t="s">
        <v>66</v>
      </c>
      <c r="K498" s="33" t="str">
        <f>IF(ISNA(VLOOKUP(C498,'Provider-EHR crosswalk'!A:B,2,FALSE)),"No EHR Specified",VLOOKUP(C498,'Provider-EHR crosswalk'!A:B,2,FALSE))</f>
        <v>Azalea Health EHR</v>
      </c>
    </row>
    <row r="499" spans="1:11" x14ac:dyDescent="0.25">
      <c r="A499" t="s">
        <v>88</v>
      </c>
      <c r="B499">
        <v>2</v>
      </c>
      <c r="C499" t="s">
        <v>788</v>
      </c>
      <c r="D499" t="s">
        <v>89</v>
      </c>
      <c r="E499">
        <v>1900</v>
      </c>
      <c r="F499">
        <v>1900</v>
      </c>
      <c r="G499">
        <v>100</v>
      </c>
      <c r="H499" t="s">
        <v>65</v>
      </c>
      <c r="I499">
        <v>95</v>
      </c>
      <c r="J499" t="s">
        <v>66</v>
      </c>
      <c r="K499" s="33" t="str">
        <f>IF(ISNA(VLOOKUP(C499,'Provider-EHR crosswalk'!A:B,2,FALSE)),"No EHR Specified",VLOOKUP(C499,'Provider-EHR crosswalk'!A:B,2,FALSE))</f>
        <v>Azalea Health EHR</v>
      </c>
    </row>
    <row r="500" spans="1:11" x14ac:dyDescent="0.25">
      <c r="A500" t="s">
        <v>90</v>
      </c>
      <c r="B500">
        <v>2</v>
      </c>
      <c r="C500" t="s">
        <v>788</v>
      </c>
      <c r="D500" t="s">
        <v>91</v>
      </c>
      <c r="E500">
        <v>1894</v>
      </c>
      <c r="F500">
        <v>1900</v>
      </c>
      <c r="G500">
        <v>99.68</v>
      </c>
      <c r="H500" t="s">
        <v>65</v>
      </c>
      <c r="I500">
        <v>90</v>
      </c>
      <c r="J500" t="s">
        <v>66</v>
      </c>
      <c r="K500" s="33" t="str">
        <f>IF(ISNA(VLOOKUP(C500,'Provider-EHR crosswalk'!A:B,2,FALSE)),"No EHR Specified",VLOOKUP(C500,'Provider-EHR crosswalk'!A:B,2,FALSE))</f>
        <v>Azalea Health EHR</v>
      </c>
    </row>
    <row r="501" spans="1:11" x14ac:dyDescent="0.25">
      <c r="A501" t="s">
        <v>92</v>
      </c>
      <c r="B501">
        <v>2</v>
      </c>
      <c r="C501" t="s">
        <v>788</v>
      </c>
      <c r="D501" t="s">
        <v>93</v>
      </c>
      <c r="E501">
        <v>903</v>
      </c>
      <c r="F501">
        <v>1900</v>
      </c>
      <c r="G501">
        <v>47.53</v>
      </c>
      <c r="H501" t="s">
        <v>65</v>
      </c>
      <c r="I501">
        <v>90</v>
      </c>
      <c r="J501" t="s">
        <v>69</v>
      </c>
      <c r="K501" s="33" t="str">
        <f>IF(ISNA(VLOOKUP(C501,'Provider-EHR crosswalk'!A:B,2,FALSE)),"No EHR Specified",VLOOKUP(C501,'Provider-EHR crosswalk'!A:B,2,FALSE))</f>
        <v>Azalea Health EHR</v>
      </c>
    </row>
    <row r="502" spans="1:11" x14ac:dyDescent="0.25">
      <c r="A502" t="s">
        <v>94</v>
      </c>
      <c r="B502">
        <v>2</v>
      </c>
      <c r="C502" t="s">
        <v>788</v>
      </c>
      <c r="D502" t="s">
        <v>95</v>
      </c>
      <c r="E502">
        <v>880</v>
      </c>
      <c r="F502">
        <v>1900</v>
      </c>
      <c r="G502">
        <v>46.32</v>
      </c>
      <c r="H502" t="s">
        <v>65</v>
      </c>
      <c r="I502">
        <v>90</v>
      </c>
      <c r="J502" t="s">
        <v>69</v>
      </c>
      <c r="K502" s="33" t="str">
        <f>IF(ISNA(VLOOKUP(C502,'Provider-EHR crosswalk'!A:B,2,FALSE)),"No EHR Specified",VLOOKUP(C502,'Provider-EHR crosswalk'!A:B,2,FALSE))</f>
        <v>Azalea Health EHR</v>
      </c>
    </row>
    <row r="503" spans="1:11" x14ac:dyDescent="0.25">
      <c r="A503" t="s">
        <v>96</v>
      </c>
      <c r="B503">
        <v>2</v>
      </c>
      <c r="C503" t="s">
        <v>788</v>
      </c>
      <c r="D503" t="s">
        <v>97</v>
      </c>
      <c r="E503">
        <v>1819</v>
      </c>
      <c r="F503">
        <v>1900</v>
      </c>
      <c r="G503">
        <v>95.74</v>
      </c>
      <c r="H503" t="s">
        <v>65</v>
      </c>
      <c r="I503">
        <v>90</v>
      </c>
      <c r="J503" t="s">
        <v>66</v>
      </c>
      <c r="K503" s="33" t="str">
        <f>IF(ISNA(VLOOKUP(C503,'Provider-EHR crosswalk'!A:B,2,FALSE)),"No EHR Specified",VLOOKUP(C503,'Provider-EHR crosswalk'!A:B,2,FALSE))</f>
        <v>Azalea Health EHR</v>
      </c>
    </row>
    <row r="504" spans="1:11" x14ac:dyDescent="0.25">
      <c r="A504" t="s">
        <v>98</v>
      </c>
      <c r="B504">
        <v>2</v>
      </c>
      <c r="C504" t="s">
        <v>788</v>
      </c>
      <c r="D504" t="s">
        <v>99</v>
      </c>
      <c r="E504">
        <v>1819</v>
      </c>
      <c r="F504">
        <v>1900</v>
      </c>
      <c r="G504">
        <v>95.74</v>
      </c>
      <c r="H504" t="s">
        <v>65</v>
      </c>
      <c r="I504">
        <v>90</v>
      </c>
      <c r="J504" t="s">
        <v>66</v>
      </c>
      <c r="K504" s="33" t="str">
        <f>IF(ISNA(VLOOKUP(C504,'Provider-EHR crosswalk'!A:B,2,FALSE)),"No EHR Specified",VLOOKUP(C504,'Provider-EHR crosswalk'!A:B,2,FALSE))</f>
        <v>Azalea Health EHR</v>
      </c>
    </row>
    <row r="505" spans="1:11" x14ac:dyDescent="0.25">
      <c r="A505" t="s">
        <v>100</v>
      </c>
      <c r="B505">
        <v>2</v>
      </c>
      <c r="C505" t="s">
        <v>788</v>
      </c>
      <c r="D505" t="s">
        <v>101</v>
      </c>
      <c r="E505">
        <v>18636</v>
      </c>
      <c r="F505">
        <v>18636</v>
      </c>
      <c r="G505">
        <v>100</v>
      </c>
      <c r="H505" t="s">
        <v>65</v>
      </c>
      <c r="I505">
        <v>99</v>
      </c>
      <c r="J505" t="s">
        <v>66</v>
      </c>
      <c r="K505" s="33" t="str">
        <f>IF(ISNA(VLOOKUP(C505,'Provider-EHR crosswalk'!A:B,2,FALSE)),"No EHR Specified",VLOOKUP(C505,'Provider-EHR crosswalk'!A:B,2,FALSE))</f>
        <v>Azalea Health EHR</v>
      </c>
    </row>
    <row r="506" spans="1:11" x14ac:dyDescent="0.25">
      <c r="A506" t="s">
        <v>102</v>
      </c>
      <c r="B506">
        <v>2</v>
      </c>
      <c r="C506" t="s">
        <v>788</v>
      </c>
      <c r="D506" t="s">
        <v>103</v>
      </c>
      <c r="E506">
        <v>18636</v>
      </c>
      <c r="F506">
        <v>18636</v>
      </c>
      <c r="G506">
        <v>100</v>
      </c>
      <c r="H506" t="s">
        <v>65</v>
      </c>
      <c r="I506">
        <v>99</v>
      </c>
      <c r="J506" t="s">
        <v>66</v>
      </c>
      <c r="K506" s="33" t="str">
        <f>IF(ISNA(VLOOKUP(C506,'Provider-EHR crosswalk'!A:B,2,FALSE)),"No EHR Specified",VLOOKUP(C506,'Provider-EHR crosswalk'!A:B,2,FALSE))</f>
        <v>Azalea Health EHR</v>
      </c>
    </row>
    <row r="507" spans="1:11" x14ac:dyDescent="0.25">
      <c r="A507" t="s">
        <v>104</v>
      </c>
      <c r="B507">
        <v>2</v>
      </c>
      <c r="C507" t="s">
        <v>788</v>
      </c>
      <c r="D507" t="s">
        <v>105</v>
      </c>
      <c r="E507">
        <v>18636</v>
      </c>
      <c r="F507">
        <v>18636</v>
      </c>
      <c r="G507">
        <v>100</v>
      </c>
      <c r="H507" t="s">
        <v>65</v>
      </c>
      <c r="I507">
        <v>99</v>
      </c>
      <c r="J507" t="s">
        <v>66</v>
      </c>
      <c r="K507" s="33" t="str">
        <f>IF(ISNA(VLOOKUP(C507,'Provider-EHR crosswalk'!A:B,2,FALSE)),"No EHR Specified",VLOOKUP(C507,'Provider-EHR crosswalk'!A:B,2,FALSE))</f>
        <v>Azalea Health EHR</v>
      </c>
    </row>
    <row r="508" spans="1:11" x14ac:dyDescent="0.25">
      <c r="A508" t="s">
        <v>106</v>
      </c>
      <c r="B508">
        <v>2</v>
      </c>
      <c r="C508" t="s">
        <v>788</v>
      </c>
      <c r="D508" t="s">
        <v>107</v>
      </c>
      <c r="E508">
        <v>18630</v>
      </c>
      <c r="F508">
        <v>18630</v>
      </c>
      <c r="G508">
        <v>100</v>
      </c>
      <c r="H508" t="s">
        <v>65</v>
      </c>
      <c r="I508">
        <v>99</v>
      </c>
      <c r="J508" t="s">
        <v>66</v>
      </c>
      <c r="K508" s="33" t="str">
        <f>IF(ISNA(VLOOKUP(C508,'Provider-EHR crosswalk'!A:B,2,FALSE)),"No EHR Specified",VLOOKUP(C508,'Provider-EHR crosswalk'!A:B,2,FALSE))</f>
        <v>Azalea Health EHR</v>
      </c>
    </row>
    <row r="509" spans="1:11" x14ac:dyDescent="0.25">
      <c r="A509" t="s">
        <v>108</v>
      </c>
      <c r="B509">
        <v>2</v>
      </c>
      <c r="C509" t="s">
        <v>788</v>
      </c>
      <c r="D509" t="s">
        <v>109</v>
      </c>
      <c r="E509">
        <v>18630</v>
      </c>
      <c r="F509">
        <v>18630</v>
      </c>
      <c r="G509">
        <v>100</v>
      </c>
      <c r="H509" t="s">
        <v>65</v>
      </c>
      <c r="I509">
        <v>99</v>
      </c>
      <c r="J509" t="s">
        <v>66</v>
      </c>
      <c r="K509" s="33" t="str">
        <f>IF(ISNA(VLOOKUP(C509,'Provider-EHR crosswalk'!A:B,2,FALSE)),"No EHR Specified",VLOOKUP(C509,'Provider-EHR crosswalk'!A:B,2,FALSE))</f>
        <v>Azalea Health EHR</v>
      </c>
    </row>
    <row r="510" spans="1:11" x14ac:dyDescent="0.25">
      <c r="A510" t="s">
        <v>110</v>
      </c>
      <c r="B510">
        <v>2</v>
      </c>
      <c r="C510" t="s">
        <v>788</v>
      </c>
      <c r="D510" t="s">
        <v>111</v>
      </c>
      <c r="E510">
        <v>18630</v>
      </c>
      <c r="F510">
        <v>18630</v>
      </c>
      <c r="G510">
        <v>100</v>
      </c>
      <c r="H510" t="s">
        <v>65</v>
      </c>
      <c r="I510">
        <v>99</v>
      </c>
      <c r="J510" t="s">
        <v>66</v>
      </c>
      <c r="K510" s="33" t="str">
        <f>IF(ISNA(VLOOKUP(C510,'Provider-EHR crosswalk'!A:B,2,FALSE)),"No EHR Specified",VLOOKUP(C510,'Provider-EHR crosswalk'!A:B,2,FALSE))</f>
        <v>Azalea Health EHR</v>
      </c>
    </row>
    <row r="511" spans="1:11" x14ac:dyDescent="0.25">
      <c r="A511" t="s">
        <v>112</v>
      </c>
      <c r="B511">
        <v>2</v>
      </c>
      <c r="C511" t="s">
        <v>788</v>
      </c>
      <c r="D511" t="s">
        <v>113</v>
      </c>
      <c r="E511">
        <v>18630</v>
      </c>
      <c r="F511">
        <v>18630</v>
      </c>
      <c r="G511">
        <v>100</v>
      </c>
      <c r="H511" t="s">
        <v>65</v>
      </c>
      <c r="I511">
        <v>99</v>
      </c>
      <c r="J511" t="s">
        <v>66</v>
      </c>
      <c r="K511" s="33" t="str">
        <f>IF(ISNA(VLOOKUP(C511,'Provider-EHR crosswalk'!A:B,2,FALSE)),"No EHR Specified",VLOOKUP(C511,'Provider-EHR crosswalk'!A:B,2,FALSE))</f>
        <v>Azalea Health EHR</v>
      </c>
    </row>
    <row r="512" spans="1:11" x14ac:dyDescent="0.25">
      <c r="A512" t="s">
        <v>114</v>
      </c>
      <c r="B512">
        <v>2</v>
      </c>
      <c r="C512" t="s">
        <v>788</v>
      </c>
      <c r="D512" t="s">
        <v>115</v>
      </c>
      <c r="E512">
        <v>57</v>
      </c>
      <c r="F512">
        <v>1900</v>
      </c>
      <c r="G512">
        <v>3</v>
      </c>
      <c r="H512" t="s">
        <v>116</v>
      </c>
      <c r="I512">
        <v>4</v>
      </c>
      <c r="J512" t="s">
        <v>66</v>
      </c>
      <c r="K512" s="33" t="str">
        <f>IF(ISNA(VLOOKUP(C512,'Provider-EHR crosswalk'!A:B,2,FALSE)),"No EHR Specified",VLOOKUP(C512,'Provider-EHR crosswalk'!A:B,2,FALSE))</f>
        <v>Azalea Health EHR</v>
      </c>
    </row>
    <row r="513" spans="1:11" x14ac:dyDescent="0.25">
      <c r="A513" t="s">
        <v>117</v>
      </c>
      <c r="B513">
        <v>2</v>
      </c>
      <c r="C513" t="s">
        <v>788</v>
      </c>
      <c r="D513" t="s">
        <v>118</v>
      </c>
      <c r="E513">
        <v>55</v>
      </c>
      <c r="F513">
        <v>1900</v>
      </c>
      <c r="G513">
        <v>2.89</v>
      </c>
      <c r="H513" t="s">
        <v>116</v>
      </c>
      <c r="I513">
        <v>4</v>
      </c>
      <c r="J513" t="s">
        <v>66</v>
      </c>
      <c r="K513" s="33" t="str">
        <f>IF(ISNA(VLOOKUP(C513,'Provider-EHR crosswalk'!A:B,2,FALSE)),"No EHR Specified",VLOOKUP(C513,'Provider-EHR crosswalk'!A:B,2,FALSE))</f>
        <v>Azalea Health EHR</v>
      </c>
    </row>
    <row r="514" spans="1:11" x14ac:dyDescent="0.25">
      <c r="A514" t="s">
        <v>119</v>
      </c>
      <c r="B514">
        <v>2</v>
      </c>
      <c r="C514" t="s">
        <v>788</v>
      </c>
      <c r="D514" t="s">
        <v>120</v>
      </c>
      <c r="E514">
        <v>66</v>
      </c>
      <c r="F514">
        <v>1900</v>
      </c>
      <c r="G514">
        <v>3.47</v>
      </c>
      <c r="H514" t="s">
        <v>116</v>
      </c>
      <c r="I514">
        <v>4</v>
      </c>
      <c r="J514" t="s">
        <v>66</v>
      </c>
      <c r="K514" s="33" t="str">
        <f>IF(ISNA(VLOOKUP(C514,'Provider-EHR crosswalk'!A:B,2,FALSE)),"No EHR Specified",VLOOKUP(C514,'Provider-EHR crosswalk'!A:B,2,FALSE))</f>
        <v>Azalea Health EHR</v>
      </c>
    </row>
    <row r="515" spans="1:11" x14ac:dyDescent="0.25">
      <c r="A515" t="s">
        <v>121</v>
      </c>
      <c r="B515">
        <v>2</v>
      </c>
      <c r="C515" t="s">
        <v>788</v>
      </c>
      <c r="D515" t="s">
        <v>122</v>
      </c>
      <c r="E515">
        <v>0</v>
      </c>
      <c r="F515">
        <v>1900</v>
      </c>
      <c r="G515">
        <v>0</v>
      </c>
      <c r="H515" t="s">
        <v>116</v>
      </c>
      <c r="I515">
        <v>1</v>
      </c>
      <c r="J515" t="s">
        <v>66</v>
      </c>
      <c r="K515" s="33" t="str">
        <f>IF(ISNA(VLOOKUP(C515,'Provider-EHR crosswalk'!A:B,2,FALSE)),"No EHR Specified",VLOOKUP(C515,'Provider-EHR crosswalk'!A:B,2,FALSE))</f>
        <v>Azalea Health EHR</v>
      </c>
    </row>
    <row r="516" spans="1:11" x14ac:dyDescent="0.25">
      <c r="A516" t="s">
        <v>123</v>
      </c>
      <c r="B516">
        <v>2</v>
      </c>
      <c r="C516" t="s">
        <v>788</v>
      </c>
      <c r="D516" t="s">
        <v>124</v>
      </c>
      <c r="E516">
        <v>1</v>
      </c>
      <c r="F516">
        <v>18636</v>
      </c>
      <c r="G516">
        <v>0.01</v>
      </c>
      <c r="H516" t="s">
        <v>116</v>
      </c>
      <c r="I516">
        <v>1</v>
      </c>
      <c r="J516" t="s">
        <v>66</v>
      </c>
      <c r="K516" s="33" t="str">
        <f>IF(ISNA(VLOOKUP(C516,'Provider-EHR crosswalk'!A:B,2,FALSE)),"No EHR Specified",VLOOKUP(C516,'Provider-EHR crosswalk'!A:B,2,FALSE))</f>
        <v>Azalea Health EHR</v>
      </c>
    </row>
    <row r="517" spans="1:11" x14ac:dyDescent="0.25">
      <c r="A517" t="s">
        <v>125</v>
      </c>
      <c r="B517">
        <v>2</v>
      </c>
      <c r="C517" t="s">
        <v>788</v>
      </c>
      <c r="D517" t="s">
        <v>126</v>
      </c>
      <c r="E517">
        <v>0</v>
      </c>
      <c r="F517">
        <v>18636</v>
      </c>
      <c r="G517">
        <v>0</v>
      </c>
      <c r="H517" t="s">
        <v>116</v>
      </c>
      <c r="I517">
        <v>1</v>
      </c>
      <c r="J517" t="s">
        <v>66</v>
      </c>
      <c r="K517" s="33" t="str">
        <f>IF(ISNA(VLOOKUP(C517,'Provider-EHR crosswalk'!A:B,2,FALSE)),"No EHR Specified",VLOOKUP(C517,'Provider-EHR crosswalk'!A:B,2,FALSE))</f>
        <v>Azalea Health EHR</v>
      </c>
    </row>
    <row r="518" spans="1:11" x14ac:dyDescent="0.25">
      <c r="A518" t="s">
        <v>127</v>
      </c>
      <c r="B518">
        <v>2</v>
      </c>
      <c r="C518" t="s">
        <v>788</v>
      </c>
      <c r="D518" t="s">
        <v>128</v>
      </c>
      <c r="E518">
        <v>407</v>
      </c>
      <c r="F518">
        <v>18636</v>
      </c>
      <c r="G518">
        <v>2.1800000000000002</v>
      </c>
      <c r="H518" t="s">
        <v>116</v>
      </c>
      <c r="I518">
        <v>4</v>
      </c>
      <c r="J518" t="s">
        <v>66</v>
      </c>
      <c r="K518" s="33" t="str">
        <f>IF(ISNA(VLOOKUP(C518,'Provider-EHR crosswalk'!A:B,2,FALSE)),"No EHR Specified",VLOOKUP(C518,'Provider-EHR crosswalk'!A:B,2,FALSE))</f>
        <v>Azalea Health EHR</v>
      </c>
    </row>
    <row r="519" spans="1:11" x14ac:dyDescent="0.25">
      <c r="A519" t="s">
        <v>129</v>
      </c>
      <c r="B519">
        <v>2</v>
      </c>
      <c r="C519" t="s">
        <v>788</v>
      </c>
      <c r="D519" t="s">
        <v>130</v>
      </c>
      <c r="E519">
        <v>612</v>
      </c>
      <c r="F519">
        <v>18636</v>
      </c>
      <c r="G519">
        <v>3.28</v>
      </c>
      <c r="H519" t="s">
        <v>116</v>
      </c>
      <c r="I519">
        <v>4</v>
      </c>
      <c r="J519" t="s">
        <v>66</v>
      </c>
      <c r="K519" s="33" t="str">
        <f>IF(ISNA(VLOOKUP(C519,'Provider-EHR crosswalk'!A:B,2,FALSE)),"No EHR Specified",VLOOKUP(C519,'Provider-EHR crosswalk'!A:B,2,FALSE))</f>
        <v>Azalea Health EHR</v>
      </c>
    </row>
    <row r="520" spans="1:11" x14ac:dyDescent="0.25">
      <c r="A520" t="s">
        <v>131</v>
      </c>
      <c r="B520">
        <v>2</v>
      </c>
      <c r="C520" t="s">
        <v>788</v>
      </c>
      <c r="D520" t="s">
        <v>132</v>
      </c>
      <c r="E520">
        <v>490</v>
      </c>
      <c r="F520">
        <v>18636</v>
      </c>
      <c r="G520">
        <v>2.63</v>
      </c>
      <c r="H520" t="s">
        <v>116</v>
      </c>
      <c r="I520">
        <v>4</v>
      </c>
      <c r="J520" t="s">
        <v>66</v>
      </c>
      <c r="K520" s="33" t="str">
        <f>IF(ISNA(VLOOKUP(C520,'Provider-EHR crosswalk'!A:B,2,FALSE)),"No EHR Specified",VLOOKUP(C520,'Provider-EHR crosswalk'!A:B,2,FALSE))</f>
        <v>Azalea Health EHR</v>
      </c>
    </row>
    <row r="521" spans="1:11" x14ac:dyDescent="0.25">
      <c r="A521" t="s">
        <v>133</v>
      </c>
      <c r="B521">
        <v>2</v>
      </c>
      <c r="C521" t="s">
        <v>788</v>
      </c>
      <c r="D521" t="s">
        <v>134</v>
      </c>
      <c r="E521">
        <v>7</v>
      </c>
      <c r="F521">
        <v>18636</v>
      </c>
      <c r="G521">
        <v>0.04</v>
      </c>
      <c r="H521" t="s">
        <v>116</v>
      </c>
      <c r="I521">
        <v>1</v>
      </c>
      <c r="J521" t="s">
        <v>66</v>
      </c>
      <c r="K521" s="33" t="str">
        <f>IF(ISNA(VLOOKUP(C521,'Provider-EHR crosswalk'!A:B,2,FALSE)),"No EHR Specified",VLOOKUP(C521,'Provider-EHR crosswalk'!A:B,2,FALSE))</f>
        <v>Azalea Health EHR</v>
      </c>
    </row>
    <row r="522" spans="1:11" x14ac:dyDescent="0.25">
      <c r="A522" t="s">
        <v>135</v>
      </c>
      <c r="B522">
        <v>2</v>
      </c>
      <c r="C522" t="s">
        <v>788</v>
      </c>
      <c r="D522" t="s">
        <v>136</v>
      </c>
      <c r="E522">
        <v>0</v>
      </c>
      <c r="F522">
        <v>18630</v>
      </c>
      <c r="G522">
        <v>0</v>
      </c>
      <c r="H522" t="s">
        <v>116</v>
      </c>
      <c r="I522">
        <v>1</v>
      </c>
      <c r="J522" t="s">
        <v>66</v>
      </c>
      <c r="K522" s="33" t="str">
        <f>IF(ISNA(VLOOKUP(C522,'Provider-EHR crosswalk'!A:B,2,FALSE)),"No EHR Specified",VLOOKUP(C522,'Provider-EHR crosswalk'!A:B,2,FALSE))</f>
        <v>Azalea Health EHR</v>
      </c>
    </row>
    <row r="523" spans="1:11" x14ac:dyDescent="0.25">
      <c r="A523" t="s">
        <v>137</v>
      </c>
      <c r="B523">
        <v>2</v>
      </c>
      <c r="C523" t="s">
        <v>788</v>
      </c>
      <c r="D523" t="s">
        <v>138</v>
      </c>
      <c r="E523">
        <v>0</v>
      </c>
      <c r="F523">
        <v>18630</v>
      </c>
      <c r="G523">
        <v>0</v>
      </c>
      <c r="H523" t="s">
        <v>116</v>
      </c>
      <c r="I523">
        <v>1</v>
      </c>
      <c r="J523" t="s">
        <v>66</v>
      </c>
      <c r="K523" s="33" t="str">
        <f>IF(ISNA(VLOOKUP(C523,'Provider-EHR crosswalk'!A:B,2,FALSE)),"No EHR Specified",VLOOKUP(C523,'Provider-EHR crosswalk'!A:B,2,FALSE))</f>
        <v>Azalea Health EHR</v>
      </c>
    </row>
    <row r="524" spans="1:11" x14ac:dyDescent="0.25">
      <c r="A524" t="s">
        <v>139</v>
      </c>
      <c r="B524">
        <v>2</v>
      </c>
      <c r="C524" t="s">
        <v>788</v>
      </c>
      <c r="D524" t="s">
        <v>140</v>
      </c>
      <c r="E524">
        <v>0</v>
      </c>
      <c r="F524">
        <v>18630</v>
      </c>
      <c r="G524">
        <v>0</v>
      </c>
      <c r="H524" t="s">
        <v>116</v>
      </c>
      <c r="I524">
        <v>1</v>
      </c>
      <c r="J524" t="s">
        <v>66</v>
      </c>
      <c r="K524" s="33" t="str">
        <f>IF(ISNA(VLOOKUP(C524,'Provider-EHR crosswalk'!A:B,2,FALSE)),"No EHR Specified",VLOOKUP(C524,'Provider-EHR crosswalk'!A:B,2,FALSE))</f>
        <v>Azalea Health EHR</v>
      </c>
    </row>
    <row r="525" spans="1:11" x14ac:dyDescent="0.25">
      <c r="A525" t="s">
        <v>141</v>
      </c>
      <c r="B525">
        <v>2</v>
      </c>
      <c r="C525" t="s">
        <v>788</v>
      </c>
      <c r="D525" t="s">
        <v>142</v>
      </c>
      <c r="E525">
        <v>0</v>
      </c>
      <c r="F525">
        <v>18630</v>
      </c>
      <c r="G525">
        <v>0</v>
      </c>
      <c r="H525" t="s">
        <v>116</v>
      </c>
      <c r="I525">
        <v>1</v>
      </c>
      <c r="J525" t="s">
        <v>66</v>
      </c>
      <c r="K525" s="33" t="str">
        <f>IF(ISNA(VLOOKUP(C525,'Provider-EHR crosswalk'!A:B,2,FALSE)),"No EHR Specified",VLOOKUP(C525,'Provider-EHR crosswalk'!A:B,2,FALSE))</f>
        <v>Azalea Health EHR</v>
      </c>
    </row>
    <row r="526" spans="1:11" x14ac:dyDescent="0.25">
      <c r="A526" t="s">
        <v>143</v>
      </c>
      <c r="B526">
        <v>2</v>
      </c>
      <c r="C526" t="s">
        <v>788</v>
      </c>
      <c r="D526" t="s">
        <v>144</v>
      </c>
      <c r="E526">
        <v>0</v>
      </c>
      <c r="F526">
        <v>18630</v>
      </c>
      <c r="G526">
        <v>0</v>
      </c>
      <c r="H526" t="s">
        <v>116</v>
      </c>
      <c r="I526">
        <v>1</v>
      </c>
      <c r="J526" t="s">
        <v>66</v>
      </c>
      <c r="K526" s="33" t="str">
        <f>IF(ISNA(VLOOKUP(C526,'Provider-EHR crosswalk'!A:B,2,FALSE)),"No EHR Specified",VLOOKUP(C526,'Provider-EHR crosswalk'!A:B,2,FALSE))</f>
        <v>Azalea Health EHR</v>
      </c>
    </row>
    <row r="527" spans="1:11" x14ac:dyDescent="0.25">
      <c r="A527" t="s">
        <v>145</v>
      </c>
      <c r="B527">
        <v>2</v>
      </c>
      <c r="C527" t="s">
        <v>788</v>
      </c>
      <c r="D527" t="s">
        <v>146</v>
      </c>
      <c r="E527">
        <v>0</v>
      </c>
      <c r="F527">
        <v>18630</v>
      </c>
      <c r="G527">
        <v>0</v>
      </c>
      <c r="H527" t="s">
        <v>116</v>
      </c>
      <c r="I527">
        <v>1</v>
      </c>
      <c r="J527" t="s">
        <v>66</v>
      </c>
      <c r="K527" s="33" t="str">
        <f>IF(ISNA(VLOOKUP(C527,'Provider-EHR crosswalk'!A:B,2,FALSE)),"No EHR Specified",VLOOKUP(C527,'Provider-EHR crosswalk'!A:B,2,FALSE))</f>
        <v>Azalea Health EHR</v>
      </c>
    </row>
    <row r="528" spans="1:11" x14ac:dyDescent="0.25">
      <c r="A528" t="s">
        <v>147</v>
      </c>
      <c r="B528">
        <v>2</v>
      </c>
      <c r="C528" t="s">
        <v>788</v>
      </c>
      <c r="D528" t="s">
        <v>148</v>
      </c>
      <c r="E528">
        <v>0</v>
      </c>
      <c r="F528">
        <v>18636</v>
      </c>
      <c r="G528">
        <v>0</v>
      </c>
      <c r="H528" t="s">
        <v>116</v>
      </c>
      <c r="I528">
        <v>1</v>
      </c>
      <c r="J528" t="s">
        <v>66</v>
      </c>
      <c r="K528" s="33" t="str">
        <f>IF(ISNA(VLOOKUP(C528,'Provider-EHR crosswalk'!A:B,2,FALSE)),"No EHR Specified",VLOOKUP(C528,'Provider-EHR crosswalk'!A:B,2,FALSE))</f>
        <v>Azalea Health EHR</v>
      </c>
    </row>
    <row r="529" spans="1:11" x14ac:dyDescent="0.25">
      <c r="A529" t="s">
        <v>149</v>
      </c>
      <c r="B529">
        <v>2</v>
      </c>
      <c r="C529" t="s">
        <v>788</v>
      </c>
      <c r="D529" t="s">
        <v>150</v>
      </c>
      <c r="E529">
        <v>0</v>
      </c>
      <c r="F529">
        <v>18636</v>
      </c>
      <c r="G529">
        <v>0</v>
      </c>
      <c r="H529" t="s">
        <v>116</v>
      </c>
      <c r="I529">
        <v>1</v>
      </c>
      <c r="J529" t="s">
        <v>66</v>
      </c>
      <c r="K529" s="33" t="str">
        <f>IF(ISNA(VLOOKUP(C529,'Provider-EHR crosswalk'!A:B,2,FALSE)),"No EHR Specified",VLOOKUP(C529,'Provider-EHR crosswalk'!A:B,2,FALSE))</f>
        <v>Azalea Health EHR</v>
      </c>
    </row>
    <row r="530" spans="1:11" x14ac:dyDescent="0.25">
      <c r="A530" t="s">
        <v>151</v>
      </c>
      <c r="B530">
        <v>2</v>
      </c>
      <c r="C530" t="s">
        <v>788</v>
      </c>
      <c r="D530" t="s">
        <v>152</v>
      </c>
      <c r="E530">
        <v>0</v>
      </c>
      <c r="F530">
        <v>18630</v>
      </c>
      <c r="G530">
        <v>0</v>
      </c>
      <c r="H530" t="s">
        <v>116</v>
      </c>
      <c r="I530">
        <v>1</v>
      </c>
      <c r="J530" t="s">
        <v>66</v>
      </c>
      <c r="K530" s="33" t="str">
        <f>IF(ISNA(VLOOKUP(C530,'Provider-EHR crosswalk'!A:B,2,FALSE)),"No EHR Specified",VLOOKUP(C530,'Provider-EHR crosswalk'!A:B,2,FALSE))</f>
        <v>Azalea Health EHR</v>
      </c>
    </row>
    <row r="531" spans="1:11" x14ac:dyDescent="0.25">
      <c r="A531" t="s">
        <v>153</v>
      </c>
      <c r="B531">
        <v>2</v>
      </c>
      <c r="C531" t="s">
        <v>788</v>
      </c>
      <c r="D531" t="s">
        <v>154</v>
      </c>
      <c r="E531">
        <v>0</v>
      </c>
      <c r="F531">
        <v>18630</v>
      </c>
      <c r="G531">
        <v>0</v>
      </c>
      <c r="H531" t="s">
        <v>116</v>
      </c>
      <c r="I531">
        <v>1</v>
      </c>
      <c r="J531" t="s">
        <v>66</v>
      </c>
      <c r="K531" s="33" t="str">
        <f>IF(ISNA(VLOOKUP(C531,'Provider-EHR crosswalk'!A:B,2,FALSE)),"No EHR Specified",VLOOKUP(C531,'Provider-EHR crosswalk'!A:B,2,FALSE))</f>
        <v>Azalea Health EHR</v>
      </c>
    </row>
    <row r="532" spans="1:11" x14ac:dyDescent="0.25">
      <c r="A532" t="s">
        <v>155</v>
      </c>
      <c r="B532">
        <v>2</v>
      </c>
      <c r="C532" t="s">
        <v>788</v>
      </c>
      <c r="D532" t="s">
        <v>156</v>
      </c>
      <c r="E532">
        <v>0</v>
      </c>
      <c r="F532">
        <v>18630</v>
      </c>
      <c r="G532">
        <v>0</v>
      </c>
      <c r="H532" t="s">
        <v>157</v>
      </c>
      <c r="I532" t="s">
        <v>157</v>
      </c>
      <c r="J532" t="s">
        <v>157</v>
      </c>
      <c r="K532" s="33" t="str">
        <f>IF(ISNA(VLOOKUP(C532,'Provider-EHR crosswalk'!A:B,2,FALSE)),"No EHR Specified",VLOOKUP(C532,'Provider-EHR crosswalk'!A:B,2,FALSE))</f>
        <v>Azalea Health EHR</v>
      </c>
    </row>
    <row r="533" spans="1:11" x14ac:dyDescent="0.25">
      <c r="A533" t="s">
        <v>158</v>
      </c>
      <c r="B533">
        <v>2</v>
      </c>
      <c r="C533" t="s">
        <v>788</v>
      </c>
      <c r="D533" t="s">
        <v>159</v>
      </c>
      <c r="E533">
        <v>208</v>
      </c>
      <c r="F533">
        <v>18630</v>
      </c>
      <c r="G533">
        <v>1.1200000000000001</v>
      </c>
      <c r="H533" t="s">
        <v>157</v>
      </c>
      <c r="I533" t="s">
        <v>157</v>
      </c>
      <c r="J533" t="s">
        <v>157</v>
      </c>
      <c r="K533" s="33" t="str">
        <f>IF(ISNA(VLOOKUP(C533,'Provider-EHR crosswalk'!A:B,2,FALSE)),"No EHR Specified",VLOOKUP(C533,'Provider-EHR crosswalk'!A:B,2,FALSE))</f>
        <v>Azalea Health EHR</v>
      </c>
    </row>
    <row r="534" spans="1:11" x14ac:dyDescent="0.25">
      <c r="A534" t="s">
        <v>162</v>
      </c>
      <c r="B534">
        <v>2</v>
      </c>
      <c r="C534" t="s">
        <v>788</v>
      </c>
      <c r="D534" t="s">
        <v>163</v>
      </c>
      <c r="E534">
        <v>18010</v>
      </c>
      <c r="F534">
        <v>18630</v>
      </c>
      <c r="G534">
        <v>96.67</v>
      </c>
      <c r="H534" t="s">
        <v>65</v>
      </c>
      <c r="I534">
        <v>95</v>
      </c>
      <c r="J534" t="s">
        <v>66</v>
      </c>
      <c r="K534" s="33" t="str">
        <f>IF(ISNA(VLOOKUP(C534,'Provider-EHR crosswalk'!A:B,2,FALSE)),"No EHR Specified",VLOOKUP(C534,'Provider-EHR crosswalk'!A:B,2,FALSE))</f>
        <v>Azalea Health EHR</v>
      </c>
    </row>
    <row r="535" spans="1:11" x14ac:dyDescent="0.25">
      <c r="A535" t="s">
        <v>164</v>
      </c>
      <c r="B535">
        <v>2</v>
      </c>
      <c r="C535" t="s">
        <v>788</v>
      </c>
      <c r="D535" t="s">
        <v>165</v>
      </c>
      <c r="E535">
        <v>1731</v>
      </c>
      <c r="F535">
        <v>1900</v>
      </c>
      <c r="G535">
        <v>91.11</v>
      </c>
      <c r="H535" t="s">
        <v>65</v>
      </c>
      <c r="I535">
        <v>95</v>
      </c>
      <c r="J535" t="s">
        <v>69</v>
      </c>
      <c r="K535" s="33" t="str">
        <f>IF(ISNA(VLOOKUP(C535,'Provider-EHR crosswalk'!A:B,2,FALSE)),"No EHR Specified",VLOOKUP(C535,'Provider-EHR crosswalk'!A:B,2,FALSE))</f>
        <v>Azalea Health EHR</v>
      </c>
    </row>
    <row r="536" spans="1:11" x14ac:dyDescent="0.25">
      <c r="A536" t="s">
        <v>166</v>
      </c>
      <c r="B536">
        <v>2</v>
      </c>
      <c r="C536" t="s">
        <v>788</v>
      </c>
      <c r="D536" t="s">
        <v>167</v>
      </c>
      <c r="E536">
        <v>13</v>
      </c>
      <c r="F536">
        <v>1900</v>
      </c>
      <c r="G536">
        <v>0.68</v>
      </c>
      <c r="H536" t="s">
        <v>116</v>
      </c>
      <c r="I536">
        <v>5</v>
      </c>
      <c r="J536" t="s">
        <v>66</v>
      </c>
      <c r="K536" s="33" t="str">
        <f>IF(ISNA(VLOOKUP(C536,'Provider-EHR crosswalk'!A:B,2,FALSE)),"No EHR Specified",VLOOKUP(C536,'Provider-EHR crosswalk'!A:B,2,FALSE))</f>
        <v>Azalea Health EHR</v>
      </c>
    </row>
    <row r="537" spans="1:11" x14ac:dyDescent="0.25">
      <c r="A537" t="s">
        <v>168</v>
      </c>
      <c r="B537">
        <v>2</v>
      </c>
      <c r="C537" t="s">
        <v>788</v>
      </c>
      <c r="D537" t="s">
        <v>169</v>
      </c>
      <c r="E537">
        <v>15</v>
      </c>
      <c r="F537">
        <v>1900</v>
      </c>
      <c r="G537">
        <v>0.79</v>
      </c>
      <c r="H537" t="s">
        <v>116</v>
      </c>
      <c r="I537">
        <v>5</v>
      </c>
      <c r="J537" t="s">
        <v>66</v>
      </c>
      <c r="K537" s="33" t="str">
        <f>IF(ISNA(VLOOKUP(C537,'Provider-EHR crosswalk'!A:B,2,FALSE)),"No EHR Specified",VLOOKUP(C537,'Provider-EHR crosswalk'!A:B,2,FALSE))</f>
        <v>Azalea Health EHR</v>
      </c>
    </row>
    <row r="538" spans="1:11" x14ac:dyDescent="0.25">
      <c r="A538" t="s">
        <v>170</v>
      </c>
      <c r="B538">
        <v>2</v>
      </c>
      <c r="C538" t="s">
        <v>788</v>
      </c>
      <c r="D538" t="s">
        <v>171</v>
      </c>
      <c r="E538">
        <v>141</v>
      </c>
      <c r="F538">
        <v>1900</v>
      </c>
      <c r="G538">
        <v>7.42</v>
      </c>
      <c r="H538" t="s">
        <v>116</v>
      </c>
      <c r="I538">
        <v>5</v>
      </c>
      <c r="J538" t="s">
        <v>69</v>
      </c>
      <c r="K538" s="33" t="str">
        <f>IF(ISNA(VLOOKUP(C538,'Provider-EHR crosswalk'!A:B,2,FALSE)),"No EHR Specified",VLOOKUP(C538,'Provider-EHR crosswalk'!A:B,2,FALSE))</f>
        <v>Azalea Health EHR</v>
      </c>
    </row>
    <row r="539" spans="1:11" x14ac:dyDescent="0.25">
      <c r="A539" t="s">
        <v>172</v>
      </c>
      <c r="B539">
        <v>2</v>
      </c>
      <c r="C539" t="s">
        <v>788</v>
      </c>
      <c r="D539" t="s">
        <v>173</v>
      </c>
      <c r="E539">
        <v>155</v>
      </c>
      <c r="F539">
        <v>18630</v>
      </c>
      <c r="G539">
        <v>0.83</v>
      </c>
      <c r="H539" t="s">
        <v>116</v>
      </c>
      <c r="I539">
        <v>5</v>
      </c>
      <c r="J539" t="s">
        <v>66</v>
      </c>
      <c r="K539" s="33" t="str">
        <f>IF(ISNA(VLOOKUP(C539,'Provider-EHR crosswalk'!A:B,2,FALSE)),"No EHR Specified",VLOOKUP(C539,'Provider-EHR crosswalk'!A:B,2,FALSE))</f>
        <v>Azalea Health EHR</v>
      </c>
    </row>
    <row r="540" spans="1:11" x14ac:dyDescent="0.25">
      <c r="A540" t="s">
        <v>174</v>
      </c>
      <c r="B540">
        <v>2</v>
      </c>
      <c r="C540" t="s">
        <v>788</v>
      </c>
      <c r="D540" t="s">
        <v>175</v>
      </c>
      <c r="E540">
        <v>51</v>
      </c>
      <c r="F540">
        <v>18630</v>
      </c>
      <c r="G540">
        <v>0.27</v>
      </c>
      <c r="H540" t="s">
        <v>116</v>
      </c>
      <c r="I540">
        <v>5</v>
      </c>
      <c r="J540" t="s">
        <v>66</v>
      </c>
      <c r="K540" s="33" t="str">
        <f>IF(ISNA(VLOOKUP(C540,'Provider-EHR crosswalk'!A:B,2,FALSE)),"No EHR Specified",VLOOKUP(C540,'Provider-EHR crosswalk'!A:B,2,FALSE))</f>
        <v>Azalea Health EHR</v>
      </c>
    </row>
    <row r="541" spans="1:11" x14ac:dyDescent="0.25">
      <c r="A541" t="s">
        <v>176</v>
      </c>
      <c r="B541">
        <v>2</v>
      </c>
      <c r="C541" t="s">
        <v>788</v>
      </c>
      <c r="D541" t="s">
        <v>177</v>
      </c>
      <c r="E541">
        <v>414</v>
      </c>
      <c r="F541">
        <v>18630</v>
      </c>
      <c r="G541">
        <v>2.2200000000000002</v>
      </c>
      <c r="H541" t="s">
        <v>116</v>
      </c>
      <c r="I541">
        <v>5</v>
      </c>
      <c r="J541" t="s">
        <v>66</v>
      </c>
      <c r="K541" s="33" t="str">
        <f>IF(ISNA(VLOOKUP(C541,'Provider-EHR crosswalk'!A:B,2,FALSE)),"No EHR Specified",VLOOKUP(C541,'Provider-EHR crosswalk'!A:B,2,FALSE))</f>
        <v>Azalea Health EHR</v>
      </c>
    </row>
    <row r="542" spans="1:11" x14ac:dyDescent="0.25">
      <c r="A542" t="s">
        <v>63</v>
      </c>
      <c r="B542">
        <v>27</v>
      </c>
      <c r="C542" t="s">
        <v>873</v>
      </c>
      <c r="D542" t="s">
        <v>64</v>
      </c>
      <c r="E542">
        <v>868</v>
      </c>
      <c r="F542">
        <v>868</v>
      </c>
      <c r="G542">
        <v>100</v>
      </c>
      <c r="H542" t="s">
        <v>65</v>
      </c>
      <c r="I542">
        <v>99</v>
      </c>
      <c r="J542" t="s">
        <v>66</v>
      </c>
      <c r="K542" s="33" t="str">
        <f>IF(ISNA(VLOOKUP(C542,'Provider-EHR crosswalk'!A:B,2,FALSE)),"No EHR Specified",VLOOKUP(C542,'Provider-EHR crosswalk'!A:B,2,FALSE))</f>
        <v>Azalea Health EHR</v>
      </c>
    </row>
    <row r="543" spans="1:11" x14ac:dyDescent="0.25">
      <c r="A543" t="s">
        <v>67</v>
      </c>
      <c r="B543">
        <v>27</v>
      </c>
      <c r="C543" t="s">
        <v>873</v>
      </c>
      <c r="D543" t="s">
        <v>68</v>
      </c>
      <c r="E543">
        <v>797</v>
      </c>
      <c r="F543">
        <v>868</v>
      </c>
      <c r="G543">
        <v>91.82</v>
      </c>
      <c r="H543" t="s">
        <v>65</v>
      </c>
      <c r="I543">
        <v>75</v>
      </c>
      <c r="J543" t="s">
        <v>66</v>
      </c>
      <c r="K543" s="33" t="str">
        <f>IF(ISNA(VLOOKUP(C543,'Provider-EHR crosswalk'!A:B,2,FALSE)),"No EHR Specified",VLOOKUP(C543,'Provider-EHR crosswalk'!A:B,2,FALSE))</f>
        <v>Azalea Health EHR</v>
      </c>
    </row>
    <row r="544" spans="1:11" x14ac:dyDescent="0.25">
      <c r="A544" t="s">
        <v>70</v>
      </c>
      <c r="B544">
        <v>27</v>
      </c>
      <c r="C544" t="s">
        <v>873</v>
      </c>
      <c r="D544" t="s">
        <v>71</v>
      </c>
      <c r="E544">
        <v>868</v>
      </c>
      <c r="F544">
        <v>868</v>
      </c>
      <c r="G544">
        <v>100</v>
      </c>
      <c r="H544" t="s">
        <v>65</v>
      </c>
      <c r="I544">
        <v>99</v>
      </c>
      <c r="J544" t="s">
        <v>66</v>
      </c>
      <c r="K544" s="33" t="str">
        <f>IF(ISNA(VLOOKUP(C544,'Provider-EHR crosswalk'!A:B,2,FALSE)),"No EHR Specified",VLOOKUP(C544,'Provider-EHR crosswalk'!A:B,2,FALSE))</f>
        <v>Azalea Health EHR</v>
      </c>
    </row>
    <row r="545" spans="1:11" x14ac:dyDescent="0.25">
      <c r="A545" t="s">
        <v>72</v>
      </c>
      <c r="B545">
        <v>27</v>
      </c>
      <c r="C545" t="s">
        <v>873</v>
      </c>
      <c r="D545" t="s">
        <v>73</v>
      </c>
      <c r="E545">
        <v>868</v>
      </c>
      <c r="F545">
        <v>868</v>
      </c>
      <c r="G545">
        <v>100</v>
      </c>
      <c r="H545" t="s">
        <v>65</v>
      </c>
      <c r="I545">
        <v>99</v>
      </c>
      <c r="J545" t="s">
        <v>66</v>
      </c>
      <c r="K545" s="33" t="str">
        <f>IF(ISNA(VLOOKUP(C545,'Provider-EHR crosswalk'!A:B,2,FALSE)),"No EHR Specified",VLOOKUP(C545,'Provider-EHR crosswalk'!A:B,2,FALSE))</f>
        <v>Azalea Health EHR</v>
      </c>
    </row>
    <row r="546" spans="1:11" x14ac:dyDescent="0.25">
      <c r="A546" t="s">
        <v>74</v>
      </c>
      <c r="B546">
        <v>27</v>
      </c>
      <c r="C546" t="s">
        <v>873</v>
      </c>
      <c r="D546" t="s">
        <v>75</v>
      </c>
      <c r="E546">
        <v>868</v>
      </c>
      <c r="F546">
        <v>868</v>
      </c>
      <c r="G546">
        <v>100</v>
      </c>
      <c r="H546" t="s">
        <v>65</v>
      </c>
      <c r="I546">
        <v>99</v>
      </c>
      <c r="J546" t="s">
        <v>66</v>
      </c>
      <c r="K546" s="33" t="str">
        <f>IF(ISNA(VLOOKUP(C546,'Provider-EHR crosswalk'!A:B,2,FALSE)),"No EHR Specified",VLOOKUP(C546,'Provider-EHR crosswalk'!A:B,2,FALSE))</f>
        <v>Azalea Health EHR</v>
      </c>
    </row>
    <row r="547" spans="1:11" x14ac:dyDescent="0.25">
      <c r="A547" t="s">
        <v>76</v>
      </c>
      <c r="B547">
        <v>27</v>
      </c>
      <c r="C547" t="s">
        <v>873</v>
      </c>
      <c r="D547" t="s">
        <v>77</v>
      </c>
      <c r="E547">
        <v>868</v>
      </c>
      <c r="F547">
        <v>868</v>
      </c>
      <c r="G547">
        <v>100</v>
      </c>
      <c r="H547" t="s">
        <v>65</v>
      </c>
      <c r="I547">
        <v>85</v>
      </c>
      <c r="J547" t="s">
        <v>66</v>
      </c>
      <c r="K547" s="33" t="str">
        <f>IF(ISNA(VLOOKUP(C547,'Provider-EHR crosswalk'!A:B,2,FALSE)),"No EHR Specified",VLOOKUP(C547,'Provider-EHR crosswalk'!A:B,2,FALSE))</f>
        <v>Azalea Health EHR</v>
      </c>
    </row>
    <row r="548" spans="1:11" x14ac:dyDescent="0.25">
      <c r="A548" t="s">
        <v>78</v>
      </c>
      <c r="B548">
        <v>27</v>
      </c>
      <c r="C548" t="s">
        <v>873</v>
      </c>
      <c r="D548" t="s">
        <v>79</v>
      </c>
      <c r="E548">
        <v>868</v>
      </c>
      <c r="F548">
        <v>868</v>
      </c>
      <c r="G548">
        <v>100</v>
      </c>
      <c r="H548" t="s">
        <v>65</v>
      </c>
      <c r="I548">
        <v>85</v>
      </c>
      <c r="J548" t="s">
        <v>66</v>
      </c>
      <c r="K548" s="33" t="str">
        <f>IF(ISNA(VLOOKUP(C548,'Provider-EHR crosswalk'!A:B,2,FALSE)),"No EHR Specified",VLOOKUP(C548,'Provider-EHR crosswalk'!A:B,2,FALSE))</f>
        <v>Azalea Health EHR</v>
      </c>
    </row>
    <row r="549" spans="1:11" x14ac:dyDescent="0.25">
      <c r="A549" t="s">
        <v>80</v>
      </c>
      <c r="B549">
        <v>27</v>
      </c>
      <c r="C549" t="s">
        <v>873</v>
      </c>
      <c r="D549" t="s">
        <v>81</v>
      </c>
      <c r="E549">
        <v>868</v>
      </c>
      <c r="F549">
        <v>868</v>
      </c>
      <c r="G549">
        <v>100</v>
      </c>
      <c r="H549" t="s">
        <v>65</v>
      </c>
      <c r="I549">
        <v>85</v>
      </c>
      <c r="J549" t="s">
        <v>66</v>
      </c>
      <c r="K549" s="33" t="str">
        <f>IF(ISNA(VLOOKUP(C549,'Provider-EHR crosswalk'!A:B,2,FALSE)),"No EHR Specified",VLOOKUP(C549,'Provider-EHR crosswalk'!A:B,2,FALSE))</f>
        <v>Azalea Health EHR</v>
      </c>
    </row>
    <row r="550" spans="1:11" x14ac:dyDescent="0.25">
      <c r="A550" t="s">
        <v>82</v>
      </c>
      <c r="B550">
        <v>27</v>
      </c>
      <c r="C550" t="s">
        <v>873</v>
      </c>
      <c r="D550" t="s">
        <v>83</v>
      </c>
      <c r="E550">
        <v>868</v>
      </c>
      <c r="F550">
        <v>868</v>
      </c>
      <c r="G550">
        <v>100</v>
      </c>
      <c r="H550" t="s">
        <v>65</v>
      </c>
      <c r="I550">
        <v>85</v>
      </c>
      <c r="J550" t="s">
        <v>66</v>
      </c>
      <c r="K550" s="33" t="str">
        <f>IF(ISNA(VLOOKUP(C550,'Provider-EHR crosswalk'!A:B,2,FALSE)),"No EHR Specified",VLOOKUP(C550,'Provider-EHR crosswalk'!A:B,2,FALSE))</f>
        <v>Azalea Health EHR</v>
      </c>
    </row>
    <row r="551" spans="1:11" x14ac:dyDescent="0.25">
      <c r="A551" t="s">
        <v>84</v>
      </c>
      <c r="B551">
        <v>27</v>
      </c>
      <c r="C551" t="s">
        <v>873</v>
      </c>
      <c r="D551" t="s">
        <v>85</v>
      </c>
      <c r="E551">
        <v>868</v>
      </c>
      <c r="F551">
        <v>868</v>
      </c>
      <c r="G551">
        <v>100</v>
      </c>
      <c r="H551" t="s">
        <v>65</v>
      </c>
      <c r="I551">
        <v>85</v>
      </c>
      <c r="J551" t="s">
        <v>66</v>
      </c>
      <c r="K551" s="33" t="str">
        <f>IF(ISNA(VLOOKUP(C551,'Provider-EHR crosswalk'!A:B,2,FALSE)),"No EHR Specified",VLOOKUP(C551,'Provider-EHR crosswalk'!A:B,2,FALSE))</f>
        <v>Azalea Health EHR</v>
      </c>
    </row>
    <row r="552" spans="1:11" x14ac:dyDescent="0.25">
      <c r="A552" t="s">
        <v>86</v>
      </c>
      <c r="B552">
        <v>27</v>
      </c>
      <c r="C552" t="s">
        <v>873</v>
      </c>
      <c r="D552" t="s">
        <v>87</v>
      </c>
      <c r="E552">
        <v>868</v>
      </c>
      <c r="F552">
        <v>868</v>
      </c>
      <c r="G552">
        <v>100</v>
      </c>
      <c r="H552" t="s">
        <v>65</v>
      </c>
      <c r="I552">
        <v>95</v>
      </c>
      <c r="J552" t="s">
        <v>66</v>
      </c>
      <c r="K552" s="33" t="str">
        <f>IF(ISNA(VLOOKUP(C552,'Provider-EHR crosswalk'!A:B,2,FALSE)),"No EHR Specified",VLOOKUP(C552,'Provider-EHR crosswalk'!A:B,2,FALSE))</f>
        <v>Azalea Health EHR</v>
      </c>
    </row>
    <row r="553" spans="1:11" x14ac:dyDescent="0.25">
      <c r="A553" t="s">
        <v>88</v>
      </c>
      <c r="B553">
        <v>27</v>
      </c>
      <c r="C553" t="s">
        <v>873</v>
      </c>
      <c r="D553" t="s">
        <v>89</v>
      </c>
      <c r="E553">
        <v>868</v>
      </c>
      <c r="F553">
        <v>868</v>
      </c>
      <c r="G553">
        <v>100</v>
      </c>
      <c r="H553" t="s">
        <v>65</v>
      </c>
      <c r="I553">
        <v>95</v>
      </c>
      <c r="J553" t="s">
        <v>66</v>
      </c>
      <c r="K553" s="33" t="str">
        <f>IF(ISNA(VLOOKUP(C553,'Provider-EHR crosswalk'!A:B,2,FALSE)),"No EHR Specified",VLOOKUP(C553,'Provider-EHR crosswalk'!A:B,2,FALSE))</f>
        <v>Azalea Health EHR</v>
      </c>
    </row>
    <row r="554" spans="1:11" x14ac:dyDescent="0.25">
      <c r="A554" t="s">
        <v>90</v>
      </c>
      <c r="B554">
        <v>27</v>
      </c>
      <c r="C554" t="s">
        <v>873</v>
      </c>
      <c r="D554" t="s">
        <v>91</v>
      </c>
      <c r="E554">
        <v>859</v>
      </c>
      <c r="F554">
        <v>868</v>
      </c>
      <c r="G554">
        <v>98.96</v>
      </c>
      <c r="H554" t="s">
        <v>65</v>
      </c>
      <c r="I554">
        <v>90</v>
      </c>
      <c r="J554" t="s">
        <v>66</v>
      </c>
      <c r="K554" s="33" t="str">
        <f>IF(ISNA(VLOOKUP(C554,'Provider-EHR crosswalk'!A:B,2,FALSE)),"No EHR Specified",VLOOKUP(C554,'Provider-EHR crosswalk'!A:B,2,FALSE))</f>
        <v>Azalea Health EHR</v>
      </c>
    </row>
    <row r="555" spans="1:11" x14ac:dyDescent="0.25">
      <c r="A555" t="s">
        <v>92</v>
      </c>
      <c r="B555">
        <v>27</v>
      </c>
      <c r="C555" t="s">
        <v>873</v>
      </c>
      <c r="D555" t="s">
        <v>93</v>
      </c>
      <c r="E555">
        <v>353</v>
      </c>
      <c r="F555">
        <v>868</v>
      </c>
      <c r="G555">
        <v>40.67</v>
      </c>
      <c r="H555" t="s">
        <v>65</v>
      </c>
      <c r="I555">
        <v>90</v>
      </c>
      <c r="J555" t="s">
        <v>69</v>
      </c>
      <c r="K555" s="33" t="str">
        <f>IF(ISNA(VLOOKUP(C555,'Provider-EHR crosswalk'!A:B,2,FALSE)),"No EHR Specified",VLOOKUP(C555,'Provider-EHR crosswalk'!A:B,2,FALSE))</f>
        <v>Azalea Health EHR</v>
      </c>
    </row>
    <row r="556" spans="1:11" x14ac:dyDescent="0.25">
      <c r="A556" t="s">
        <v>94</v>
      </c>
      <c r="B556">
        <v>27</v>
      </c>
      <c r="C556" t="s">
        <v>873</v>
      </c>
      <c r="D556" t="s">
        <v>95</v>
      </c>
      <c r="E556">
        <v>456</v>
      </c>
      <c r="F556">
        <v>868</v>
      </c>
      <c r="G556">
        <v>52.53</v>
      </c>
      <c r="H556" t="s">
        <v>65</v>
      </c>
      <c r="I556">
        <v>90</v>
      </c>
      <c r="J556" t="s">
        <v>69</v>
      </c>
      <c r="K556" s="33" t="str">
        <f>IF(ISNA(VLOOKUP(C556,'Provider-EHR crosswalk'!A:B,2,FALSE)),"No EHR Specified",VLOOKUP(C556,'Provider-EHR crosswalk'!A:B,2,FALSE))</f>
        <v>Azalea Health EHR</v>
      </c>
    </row>
    <row r="557" spans="1:11" x14ac:dyDescent="0.25">
      <c r="A557" t="s">
        <v>96</v>
      </c>
      <c r="B557">
        <v>27</v>
      </c>
      <c r="C557" t="s">
        <v>873</v>
      </c>
      <c r="D557" t="s">
        <v>97</v>
      </c>
      <c r="E557">
        <v>520</v>
      </c>
      <c r="F557">
        <v>868</v>
      </c>
      <c r="G557">
        <v>59.91</v>
      </c>
      <c r="H557" t="s">
        <v>65</v>
      </c>
      <c r="I557">
        <v>90</v>
      </c>
      <c r="J557" t="s">
        <v>69</v>
      </c>
      <c r="K557" s="33" t="str">
        <f>IF(ISNA(VLOOKUP(C557,'Provider-EHR crosswalk'!A:B,2,FALSE)),"No EHR Specified",VLOOKUP(C557,'Provider-EHR crosswalk'!A:B,2,FALSE))</f>
        <v>Azalea Health EHR</v>
      </c>
    </row>
    <row r="558" spans="1:11" x14ac:dyDescent="0.25">
      <c r="A558" t="s">
        <v>98</v>
      </c>
      <c r="B558">
        <v>27</v>
      </c>
      <c r="C558" t="s">
        <v>873</v>
      </c>
      <c r="D558" t="s">
        <v>99</v>
      </c>
      <c r="E558">
        <v>520</v>
      </c>
      <c r="F558">
        <v>868</v>
      </c>
      <c r="G558">
        <v>59.91</v>
      </c>
      <c r="H558" t="s">
        <v>65</v>
      </c>
      <c r="I558">
        <v>90</v>
      </c>
      <c r="J558" t="s">
        <v>69</v>
      </c>
      <c r="K558" s="33" t="str">
        <f>IF(ISNA(VLOOKUP(C558,'Provider-EHR crosswalk'!A:B,2,FALSE)),"No EHR Specified",VLOOKUP(C558,'Provider-EHR crosswalk'!A:B,2,FALSE))</f>
        <v>Azalea Health EHR</v>
      </c>
    </row>
    <row r="559" spans="1:11" x14ac:dyDescent="0.25">
      <c r="A559" t="s">
        <v>100</v>
      </c>
      <c r="B559">
        <v>27</v>
      </c>
      <c r="C559" t="s">
        <v>873</v>
      </c>
      <c r="D559" t="s">
        <v>101</v>
      </c>
      <c r="E559">
        <v>9450</v>
      </c>
      <c r="F559">
        <v>9450</v>
      </c>
      <c r="G559">
        <v>100</v>
      </c>
      <c r="H559" t="s">
        <v>65</v>
      </c>
      <c r="I559">
        <v>99</v>
      </c>
      <c r="J559" t="s">
        <v>66</v>
      </c>
      <c r="K559" s="33" t="str">
        <f>IF(ISNA(VLOOKUP(C559,'Provider-EHR crosswalk'!A:B,2,FALSE)),"No EHR Specified",VLOOKUP(C559,'Provider-EHR crosswalk'!A:B,2,FALSE))</f>
        <v>Azalea Health EHR</v>
      </c>
    </row>
    <row r="560" spans="1:11" x14ac:dyDescent="0.25">
      <c r="A560" t="s">
        <v>102</v>
      </c>
      <c r="B560">
        <v>27</v>
      </c>
      <c r="C560" t="s">
        <v>873</v>
      </c>
      <c r="D560" t="s">
        <v>103</v>
      </c>
      <c r="E560">
        <v>9450</v>
      </c>
      <c r="F560">
        <v>9450</v>
      </c>
      <c r="G560">
        <v>100</v>
      </c>
      <c r="H560" t="s">
        <v>65</v>
      </c>
      <c r="I560">
        <v>99</v>
      </c>
      <c r="J560" t="s">
        <v>66</v>
      </c>
      <c r="K560" s="33" t="str">
        <f>IF(ISNA(VLOOKUP(C560,'Provider-EHR crosswalk'!A:B,2,FALSE)),"No EHR Specified",VLOOKUP(C560,'Provider-EHR crosswalk'!A:B,2,FALSE))</f>
        <v>Azalea Health EHR</v>
      </c>
    </row>
    <row r="561" spans="1:11" x14ac:dyDescent="0.25">
      <c r="A561" t="s">
        <v>104</v>
      </c>
      <c r="B561">
        <v>27</v>
      </c>
      <c r="C561" t="s">
        <v>873</v>
      </c>
      <c r="D561" t="s">
        <v>105</v>
      </c>
      <c r="E561">
        <v>9450</v>
      </c>
      <c r="F561">
        <v>9450</v>
      </c>
      <c r="G561">
        <v>100</v>
      </c>
      <c r="H561" t="s">
        <v>65</v>
      </c>
      <c r="I561">
        <v>99</v>
      </c>
      <c r="J561" t="s">
        <v>66</v>
      </c>
      <c r="K561" s="33" t="str">
        <f>IF(ISNA(VLOOKUP(C561,'Provider-EHR crosswalk'!A:B,2,FALSE)),"No EHR Specified",VLOOKUP(C561,'Provider-EHR crosswalk'!A:B,2,FALSE))</f>
        <v>Azalea Health EHR</v>
      </c>
    </row>
    <row r="562" spans="1:11" x14ac:dyDescent="0.25">
      <c r="A562" t="s">
        <v>106</v>
      </c>
      <c r="B562">
        <v>27</v>
      </c>
      <c r="C562" t="s">
        <v>873</v>
      </c>
      <c r="D562" t="s">
        <v>107</v>
      </c>
      <c r="E562">
        <v>9450</v>
      </c>
      <c r="F562">
        <v>9450</v>
      </c>
      <c r="G562">
        <v>100</v>
      </c>
      <c r="H562" t="s">
        <v>65</v>
      </c>
      <c r="I562">
        <v>99</v>
      </c>
      <c r="J562" t="s">
        <v>66</v>
      </c>
      <c r="K562" s="33" t="str">
        <f>IF(ISNA(VLOOKUP(C562,'Provider-EHR crosswalk'!A:B,2,FALSE)),"No EHR Specified",VLOOKUP(C562,'Provider-EHR crosswalk'!A:B,2,FALSE))</f>
        <v>Azalea Health EHR</v>
      </c>
    </row>
    <row r="563" spans="1:11" x14ac:dyDescent="0.25">
      <c r="A563" t="s">
        <v>108</v>
      </c>
      <c r="B563">
        <v>27</v>
      </c>
      <c r="C563" t="s">
        <v>873</v>
      </c>
      <c r="D563" t="s">
        <v>109</v>
      </c>
      <c r="E563">
        <v>9450</v>
      </c>
      <c r="F563">
        <v>9450</v>
      </c>
      <c r="G563">
        <v>100</v>
      </c>
      <c r="H563" t="s">
        <v>65</v>
      </c>
      <c r="I563">
        <v>99</v>
      </c>
      <c r="J563" t="s">
        <v>66</v>
      </c>
      <c r="K563" s="33" t="str">
        <f>IF(ISNA(VLOOKUP(C563,'Provider-EHR crosswalk'!A:B,2,FALSE)),"No EHR Specified",VLOOKUP(C563,'Provider-EHR crosswalk'!A:B,2,FALSE))</f>
        <v>Azalea Health EHR</v>
      </c>
    </row>
    <row r="564" spans="1:11" x14ac:dyDescent="0.25">
      <c r="A564" t="s">
        <v>110</v>
      </c>
      <c r="B564">
        <v>27</v>
      </c>
      <c r="C564" t="s">
        <v>873</v>
      </c>
      <c r="D564" t="s">
        <v>111</v>
      </c>
      <c r="E564">
        <v>9450</v>
      </c>
      <c r="F564">
        <v>9450</v>
      </c>
      <c r="G564">
        <v>100</v>
      </c>
      <c r="H564" t="s">
        <v>65</v>
      </c>
      <c r="I564">
        <v>99</v>
      </c>
      <c r="J564" t="s">
        <v>66</v>
      </c>
      <c r="K564" s="33" t="str">
        <f>IF(ISNA(VLOOKUP(C564,'Provider-EHR crosswalk'!A:B,2,FALSE)),"No EHR Specified",VLOOKUP(C564,'Provider-EHR crosswalk'!A:B,2,FALSE))</f>
        <v>Azalea Health EHR</v>
      </c>
    </row>
    <row r="565" spans="1:11" x14ac:dyDescent="0.25">
      <c r="A565" t="s">
        <v>112</v>
      </c>
      <c r="B565">
        <v>27</v>
      </c>
      <c r="C565" t="s">
        <v>873</v>
      </c>
      <c r="D565" t="s">
        <v>113</v>
      </c>
      <c r="E565">
        <v>9450</v>
      </c>
      <c r="F565">
        <v>9450</v>
      </c>
      <c r="G565">
        <v>100</v>
      </c>
      <c r="H565" t="s">
        <v>65</v>
      </c>
      <c r="I565">
        <v>99</v>
      </c>
      <c r="J565" t="s">
        <v>66</v>
      </c>
      <c r="K565" s="33" t="str">
        <f>IF(ISNA(VLOOKUP(C565,'Provider-EHR crosswalk'!A:B,2,FALSE)),"No EHR Specified",VLOOKUP(C565,'Provider-EHR crosswalk'!A:B,2,FALSE))</f>
        <v>Azalea Health EHR</v>
      </c>
    </row>
    <row r="566" spans="1:11" x14ac:dyDescent="0.25">
      <c r="A566" t="s">
        <v>114</v>
      </c>
      <c r="B566">
        <v>27</v>
      </c>
      <c r="C566" t="s">
        <v>873</v>
      </c>
      <c r="D566" t="s">
        <v>115</v>
      </c>
      <c r="E566">
        <v>27</v>
      </c>
      <c r="F566">
        <v>868</v>
      </c>
      <c r="G566">
        <v>3.11</v>
      </c>
      <c r="H566" t="s">
        <v>116</v>
      </c>
      <c r="I566">
        <v>4</v>
      </c>
      <c r="J566" t="s">
        <v>66</v>
      </c>
      <c r="K566" s="33" t="str">
        <f>IF(ISNA(VLOOKUP(C566,'Provider-EHR crosswalk'!A:B,2,FALSE)),"No EHR Specified",VLOOKUP(C566,'Provider-EHR crosswalk'!A:B,2,FALSE))</f>
        <v>Azalea Health EHR</v>
      </c>
    </row>
    <row r="567" spans="1:11" x14ac:dyDescent="0.25">
      <c r="A567" t="s">
        <v>117</v>
      </c>
      <c r="B567">
        <v>27</v>
      </c>
      <c r="C567" t="s">
        <v>873</v>
      </c>
      <c r="D567" t="s">
        <v>118</v>
      </c>
      <c r="E567">
        <v>36</v>
      </c>
      <c r="F567">
        <v>868</v>
      </c>
      <c r="G567">
        <v>4.1500000000000004</v>
      </c>
      <c r="H567" t="s">
        <v>116</v>
      </c>
      <c r="I567">
        <v>4</v>
      </c>
      <c r="J567" t="s">
        <v>69</v>
      </c>
      <c r="K567" s="33" t="str">
        <f>IF(ISNA(VLOOKUP(C567,'Provider-EHR crosswalk'!A:B,2,FALSE)),"No EHR Specified",VLOOKUP(C567,'Provider-EHR crosswalk'!A:B,2,FALSE))</f>
        <v>Azalea Health EHR</v>
      </c>
    </row>
    <row r="568" spans="1:11" x14ac:dyDescent="0.25">
      <c r="A568" t="s">
        <v>119</v>
      </c>
      <c r="B568">
        <v>27</v>
      </c>
      <c r="C568" t="s">
        <v>873</v>
      </c>
      <c r="D568" t="s">
        <v>120</v>
      </c>
      <c r="E568">
        <v>24</v>
      </c>
      <c r="F568">
        <v>868</v>
      </c>
      <c r="G568">
        <v>2.76</v>
      </c>
      <c r="H568" t="s">
        <v>116</v>
      </c>
      <c r="I568">
        <v>4</v>
      </c>
      <c r="J568" t="s">
        <v>66</v>
      </c>
      <c r="K568" s="33" t="str">
        <f>IF(ISNA(VLOOKUP(C568,'Provider-EHR crosswalk'!A:B,2,FALSE)),"No EHR Specified",VLOOKUP(C568,'Provider-EHR crosswalk'!A:B,2,FALSE))</f>
        <v>Azalea Health EHR</v>
      </c>
    </row>
    <row r="569" spans="1:11" x14ac:dyDescent="0.25">
      <c r="A569" t="s">
        <v>121</v>
      </c>
      <c r="B569">
        <v>27</v>
      </c>
      <c r="C569" t="s">
        <v>873</v>
      </c>
      <c r="D569" t="s">
        <v>122</v>
      </c>
      <c r="E569">
        <v>0</v>
      </c>
      <c r="F569">
        <v>868</v>
      </c>
      <c r="G569">
        <v>0</v>
      </c>
      <c r="H569" t="s">
        <v>116</v>
      </c>
      <c r="I569">
        <v>1</v>
      </c>
      <c r="J569" t="s">
        <v>66</v>
      </c>
      <c r="K569" s="33" t="str">
        <f>IF(ISNA(VLOOKUP(C569,'Provider-EHR crosswalk'!A:B,2,FALSE)),"No EHR Specified",VLOOKUP(C569,'Provider-EHR crosswalk'!A:B,2,FALSE))</f>
        <v>Azalea Health EHR</v>
      </c>
    </row>
    <row r="570" spans="1:11" x14ac:dyDescent="0.25">
      <c r="A570" t="s">
        <v>123</v>
      </c>
      <c r="B570">
        <v>27</v>
      </c>
      <c r="C570" t="s">
        <v>873</v>
      </c>
      <c r="D570" t="s">
        <v>124</v>
      </c>
      <c r="E570">
        <v>0</v>
      </c>
      <c r="F570">
        <v>9450</v>
      </c>
      <c r="G570">
        <v>0</v>
      </c>
      <c r="H570" t="s">
        <v>116</v>
      </c>
      <c r="I570">
        <v>1</v>
      </c>
      <c r="J570" t="s">
        <v>66</v>
      </c>
      <c r="K570" s="33" t="str">
        <f>IF(ISNA(VLOOKUP(C570,'Provider-EHR crosswalk'!A:B,2,FALSE)),"No EHR Specified",VLOOKUP(C570,'Provider-EHR crosswalk'!A:B,2,FALSE))</f>
        <v>Azalea Health EHR</v>
      </c>
    </row>
    <row r="571" spans="1:11" x14ac:dyDescent="0.25">
      <c r="A571" t="s">
        <v>125</v>
      </c>
      <c r="B571">
        <v>27</v>
      </c>
      <c r="C571" t="s">
        <v>873</v>
      </c>
      <c r="D571" t="s">
        <v>126</v>
      </c>
      <c r="E571">
        <v>0</v>
      </c>
      <c r="F571">
        <v>9450</v>
      </c>
      <c r="G571">
        <v>0</v>
      </c>
      <c r="H571" t="s">
        <v>116</v>
      </c>
      <c r="I571">
        <v>1</v>
      </c>
      <c r="J571" t="s">
        <v>66</v>
      </c>
      <c r="K571" s="33" t="str">
        <f>IF(ISNA(VLOOKUP(C571,'Provider-EHR crosswalk'!A:B,2,FALSE)),"No EHR Specified",VLOOKUP(C571,'Provider-EHR crosswalk'!A:B,2,FALSE))</f>
        <v>Azalea Health EHR</v>
      </c>
    </row>
    <row r="572" spans="1:11" x14ac:dyDescent="0.25">
      <c r="A572" t="s">
        <v>127</v>
      </c>
      <c r="B572">
        <v>27</v>
      </c>
      <c r="C572" t="s">
        <v>873</v>
      </c>
      <c r="D572" t="s">
        <v>128</v>
      </c>
      <c r="E572">
        <v>240</v>
      </c>
      <c r="F572">
        <v>9450</v>
      </c>
      <c r="G572">
        <v>2.54</v>
      </c>
      <c r="H572" t="s">
        <v>116</v>
      </c>
      <c r="I572">
        <v>4</v>
      </c>
      <c r="J572" t="s">
        <v>66</v>
      </c>
      <c r="K572" s="33" t="str">
        <f>IF(ISNA(VLOOKUP(C572,'Provider-EHR crosswalk'!A:B,2,FALSE)),"No EHR Specified",VLOOKUP(C572,'Provider-EHR crosswalk'!A:B,2,FALSE))</f>
        <v>Azalea Health EHR</v>
      </c>
    </row>
    <row r="573" spans="1:11" x14ac:dyDescent="0.25">
      <c r="A573" t="s">
        <v>129</v>
      </c>
      <c r="B573">
        <v>27</v>
      </c>
      <c r="C573" t="s">
        <v>873</v>
      </c>
      <c r="D573" t="s">
        <v>130</v>
      </c>
      <c r="E573">
        <v>258</v>
      </c>
      <c r="F573">
        <v>9450</v>
      </c>
      <c r="G573">
        <v>2.73</v>
      </c>
      <c r="H573" t="s">
        <v>116</v>
      </c>
      <c r="I573">
        <v>4</v>
      </c>
      <c r="J573" t="s">
        <v>66</v>
      </c>
      <c r="K573" s="33" t="str">
        <f>IF(ISNA(VLOOKUP(C573,'Provider-EHR crosswalk'!A:B,2,FALSE)),"No EHR Specified",VLOOKUP(C573,'Provider-EHR crosswalk'!A:B,2,FALSE))</f>
        <v>Azalea Health EHR</v>
      </c>
    </row>
    <row r="574" spans="1:11" x14ac:dyDescent="0.25">
      <c r="A574" t="s">
        <v>131</v>
      </c>
      <c r="B574">
        <v>27</v>
      </c>
      <c r="C574" t="s">
        <v>873</v>
      </c>
      <c r="D574" t="s">
        <v>132</v>
      </c>
      <c r="E574">
        <v>305</v>
      </c>
      <c r="F574">
        <v>9450</v>
      </c>
      <c r="G574">
        <v>3.23</v>
      </c>
      <c r="H574" t="s">
        <v>116</v>
      </c>
      <c r="I574">
        <v>4</v>
      </c>
      <c r="J574" t="s">
        <v>66</v>
      </c>
      <c r="K574" s="33" t="str">
        <f>IF(ISNA(VLOOKUP(C574,'Provider-EHR crosswalk'!A:B,2,FALSE)),"No EHR Specified",VLOOKUP(C574,'Provider-EHR crosswalk'!A:B,2,FALSE))</f>
        <v>Azalea Health EHR</v>
      </c>
    </row>
    <row r="575" spans="1:11" x14ac:dyDescent="0.25">
      <c r="A575" t="s">
        <v>133</v>
      </c>
      <c r="B575">
        <v>27</v>
      </c>
      <c r="C575" t="s">
        <v>873</v>
      </c>
      <c r="D575" t="s">
        <v>134</v>
      </c>
      <c r="E575">
        <v>499</v>
      </c>
      <c r="F575">
        <v>9450</v>
      </c>
      <c r="G575">
        <v>5.28</v>
      </c>
      <c r="H575" t="s">
        <v>116</v>
      </c>
      <c r="I575">
        <v>1</v>
      </c>
      <c r="J575" t="s">
        <v>69</v>
      </c>
      <c r="K575" s="33" t="str">
        <f>IF(ISNA(VLOOKUP(C575,'Provider-EHR crosswalk'!A:B,2,FALSE)),"No EHR Specified",VLOOKUP(C575,'Provider-EHR crosswalk'!A:B,2,FALSE))</f>
        <v>Azalea Health EHR</v>
      </c>
    </row>
    <row r="576" spans="1:11" x14ac:dyDescent="0.25">
      <c r="A576" t="s">
        <v>135</v>
      </c>
      <c r="B576">
        <v>27</v>
      </c>
      <c r="C576" t="s">
        <v>873</v>
      </c>
      <c r="D576" t="s">
        <v>136</v>
      </c>
      <c r="E576">
        <v>0</v>
      </c>
      <c r="F576">
        <v>9450</v>
      </c>
      <c r="G576">
        <v>0</v>
      </c>
      <c r="H576" t="s">
        <v>116</v>
      </c>
      <c r="I576">
        <v>1</v>
      </c>
      <c r="J576" t="s">
        <v>66</v>
      </c>
      <c r="K576" s="33" t="str">
        <f>IF(ISNA(VLOOKUP(C576,'Provider-EHR crosswalk'!A:B,2,FALSE)),"No EHR Specified",VLOOKUP(C576,'Provider-EHR crosswalk'!A:B,2,FALSE))</f>
        <v>Azalea Health EHR</v>
      </c>
    </row>
    <row r="577" spans="1:11" x14ac:dyDescent="0.25">
      <c r="A577" t="s">
        <v>137</v>
      </c>
      <c r="B577">
        <v>27</v>
      </c>
      <c r="C577" t="s">
        <v>873</v>
      </c>
      <c r="D577" t="s">
        <v>138</v>
      </c>
      <c r="E577">
        <v>0</v>
      </c>
      <c r="F577">
        <v>9450</v>
      </c>
      <c r="G577">
        <v>0</v>
      </c>
      <c r="H577" t="s">
        <v>116</v>
      </c>
      <c r="I577">
        <v>1</v>
      </c>
      <c r="J577" t="s">
        <v>66</v>
      </c>
      <c r="K577" s="33" t="str">
        <f>IF(ISNA(VLOOKUP(C577,'Provider-EHR crosswalk'!A:B,2,FALSE)),"No EHR Specified",VLOOKUP(C577,'Provider-EHR crosswalk'!A:B,2,FALSE))</f>
        <v>Azalea Health EHR</v>
      </c>
    </row>
    <row r="578" spans="1:11" x14ac:dyDescent="0.25">
      <c r="A578" t="s">
        <v>139</v>
      </c>
      <c r="B578">
        <v>27</v>
      </c>
      <c r="C578" t="s">
        <v>873</v>
      </c>
      <c r="D578" t="s">
        <v>140</v>
      </c>
      <c r="E578">
        <v>0</v>
      </c>
      <c r="F578">
        <v>9450</v>
      </c>
      <c r="G578">
        <v>0</v>
      </c>
      <c r="H578" t="s">
        <v>116</v>
      </c>
      <c r="I578">
        <v>1</v>
      </c>
      <c r="J578" t="s">
        <v>66</v>
      </c>
      <c r="K578" s="33" t="str">
        <f>IF(ISNA(VLOOKUP(C578,'Provider-EHR crosswalk'!A:B,2,FALSE)),"No EHR Specified",VLOOKUP(C578,'Provider-EHR crosswalk'!A:B,2,FALSE))</f>
        <v>Azalea Health EHR</v>
      </c>
    </row>
    <row r="579" spans="1:11" x14ac:dyDescent="0.25">
      <c r="A579" t="s">
        <v>141</v>
      </c>
      <c r="B579">
        <v>27</v>
      </c>
      <c r="C579" t="s">
        <v>873</v>
      </c>
      <c r="D579" t="s">
        <v>142</v>
      </c>
      <c r="E579">
        <v>0</v>
      </c>
      <c r="F579">
        <v>9450</v>
      </c>
      <c r="G579">
        <v>0</v>
      </c>
      <c r="H579" t="s">
        <v>116</v>
      </c>
      <c r="I579">
        <v>1</v>
      </c>
      <c r="J579" t="s">
        <v>66</v>
      </c>
      <c r="K579" s="33" t="str">
        <f>IF(ISNA(VLOOKUP(C579,'Provider-EHR crosswalk'!A:B,2,FALSE)),"No EHR Specified",VLOOKUP(C579,'Provider-EHR crosswalk'!A:B,2,FALSE))</f>
        <v>Azalea Health EHR</v>
      </c>
    </row>
    <row r="580" spans="1:11" x14ac:dyDescent="0.25">
      <c r="A580" t="s">
        <v>143</v>
      </c>
      <c r="B580">
        <v>27</v>
      </c>
      <c r="C580" t="s">
        <v>873</v>
      </c>
      <c r="D580" t="s">
        <v>144</v>
      </c>
      <c r="E580">
        <v>0</v>
      </c>
      <c r="F580">
        <v>9450</v>
      </c>
      <c r="G580">
        <v>0</v>
      </c>
      <c r="H580" t="s">
        <v>116</v>
      </c>
      <c r="I580">
        <v>1</v>
      </c>
      <c r="J580" t="s">
        <v>66</v>
      </c>
      <c r="K580" s="33" t="str">
        <f>IF(ISNA(VLOOKUP(C580,'Provider-EHR crosswalk'!A:B,2,FALSE)),"No EHR Specified",VLOOKUP(C580,'Provider-EHR crosswalk'!A:B,2,FALSE))</f>
        <v>Azalea Health EHR</v>
      </c>
    </row>
    <row r="581" spans="1:11" x14ac:dyDescent="0.25">
      <c r="A581" t="s">
        <v>145</v>
      </c>
      <c r="B581">
        <v>27</v>
      </c>
      <c r="C581" t="s">
        <v>873</v>
      </c>
      <c r="D581" t="s">
        <v>146</v>
      </c>
      <c r="E581">
        <v>0</v>
      </c>
      <c r="F581">
        <v>9450</v>
      </c>
      <c r="G581">
        <v>0</v>
      </c>
      <c r="H581" t="s">
        <v>116</v>
      </c>
      <c r="I581">
        <v>1</v>
      </c>
      <c r="J581" t="s">
        <v>66</v>
      </c>
      <c r="K581" s="33" t="str">
        <f>IF(ISNA(VLOOKUP(C581,'Provider-EHR crosswalk'!A:B,2,FALSE)),"No EHR Specified",VLOOKUP(C581,'Provider-EHR crosswalk'!A:B,2,FALSE))</f>
        <v>Azalea Health EHR</v>
      </c>
    </row>
    <row r="582" spans="1:11" x14ac:dyDescent="0.25">
      <c r="A582" t="s">
        <v>147</v>
      </c>
      <c r="B582">
        <v>27</v>
      </c>
      <c r="C582" t="s">
        <v>873</v>
      </c>
      <c r="D582" t="s">
        <v>148</v>
      </c>
      <c r="E582">
        <v>0</v>
      </c>
      <c r="F582">
        <v>9450</v>
      </c>
      <c r="G582">
        <v>0</v>
      </c>
      <c r="H582" t="s">
        <v>116</v>
      </c>
      <c r="I582">
        <v>1</v>
      </c>
      <c r="J582" t="s">
        <v>66</v>
      </c>
      <c r="K582" s="33" t="str">
        <f>IF(ISNA(VLOOKUP(C582,'Provider-EHR crosswalk'!A:B,2,FALSE)),"No EHR Specified",VLOOKUP(C582,'Provider-EHR crosswalk'!A:B,2,FALSE))</f>
        <v>Azalea Health EHR</v>
      </c>
    </row>
    <row r="583" spans="1:11" x14ac:dyDescent="0.25">
      <c r="A583" t="s">
        <v>149</v>
      </c>
      <c r="B583">
        <v>27</v>
      </c>
      <c r="C583" t="s">
        <v>873</v>
      </c>
      <c r="D583" t="s">
        <v>150</v>
      </c>
      <c r="E583">
        <v>0</v>
      </c>
      <c r="F583">
        <v>9450</v>
      </c>
      <c r="G583">
        <v>0</v>
      </c>
      <c r="H583" t="s">
        <v>116</v>
      </c>
      <c r="I583">
        <v>1</v>
      </c>
      <c r="J583" t="s">
        <v>66</v>
      </c>
      <c r="K583" s="33" t="str">
        <f>IF(ISNA(VLOOKUP(C583,'Provider-EHR crosswalk'!A:B,2,FALSE)),"No EHR Specified",VLOOKUP(C583,'Provider-EHR crosswalk'!A:B,2,FALSE))</f>
        <v>Azalea Health EHR</v>
      </c>
    </row>
    <row r="584" spans="1:11" x14ac:dyDescent="0.25">
      <c r="A584" t="s">
        <v>151</v>
      </c>
      <c r="B584">
        <v>27</v>
      </c>
      <c r="C584" t="s">
        <v>873</v>
      </c>
      <c r="D584" t="s">
        <v>152</v>
      </c>
      <c r="E584">
        <v>0</v>
      </c>
      <c r="F584">
        <v>9450</v>
      </c>
      <c r="G584">
        <v>0</v>
      </c>
      <c r="H584" t="s">
        <v>116</v>
      </c>
      <c r="I584">
        <v>1</v>
      </c>
      <c r="J584" t="s">
        <v>66</v>
      </c>
      <c r="K584" s="33" t="str">
        <f>IF(ISNA(VLOOKUP(C584,'Provider-EHR crosswalk'!A:B,2,FALSE)),"No EHR Specified",VLOOKUP(C584,'Provider-EHR crosswalk'!A:B,2,FALSE))</f>
        <v>Azalea Health EHR</v>
      </c>
    </row>
    <row r="585" spans="1:11" x14ac:dyDescent="0.25">
      <c r="A585" t="s">
        <v>153</v>
      </c>
      <c r="B585">
        <v>27</v>
      </c>
      <c r="C585" t="s">
        <v>873</v>
      </c>
      <c r="D585" t="s">
        <v>154</v>
      </c>
      <c r="E585">
        <v>42</v>
      </c>
      <c r="F585">
        <v>9450</v>
      </c>
      <c r="G585">
        <v>0.44</v>
      </c>
      <c r="H585" t="s">
        <v>116</v>
      </c>
      <c r="I585">
        <v>1</v>
      </c>
      <c r="J585" t="s">
        <v>66</v>
      </c>
      <c r="K585" s="33" t="str">
        <f>IF(ISNA(VLOOKUP(C585,'Provider-EHR crosswalk'!A:B,2,FALSE)),"No EHR Specified",VLOOKUP(C585,'Provider-EHR crosswalk'!A:B,2,FALSE))</f>
        <v>Azalea Health EHR</v>
      </c>
    </row>
    <row r="586" spans="1:11" x14ac:dyDescent="0.25">
      <c r="A586" t="s">
        <v>155</v>
      </c>
      <c r="B586">
        <v>27</v>
      </c>
      <c r="C586" t="s">
        <v>873</v>
      </c>
      <c r="D586" t="s">
        <v>156</v>
      </c>
      <c r="E586">
        <v>0</v>
      </c>
      <c r="F586">
        <v>9450</v>
      </c>
      <c r="G586">
        <v>0</v>
      </c>
      <c r="H586" t="s">
        <v>157</v>
      </c>
      <c r="I586" t="s">
        <v>157</v>
      </c>
      <c r="J586" t="s">
        <v>157</v>
      </c>
      <c r="K586" s="33" t="str">
        <f>IF(ISNA(VLOOKUP(C586,'Provider-EHR crosswalk'!A:B,2,FALSE)),"No EHR Specified",VLOOKUP(C586,'Provider-EHR crosswalk'!A:B,2,FALSE))</f>
        <v>Azalea Health EHR</v>
      </c>
    </row>
    <row r="587" spans="1:11" x14ac:dyDescent="0.25">
      <c r="A587" t="s">
        <v>158</v>
      </c>
      <c r="B587">
        <v>27</v>
      </c>
      <c r="C587" t="s">
        <v>873</v>
      </c>
      <c r="D587" t="s">
        <v>159</v>
      </c>
      <c r="E587">
        <v>31</v>
      </c>
      <c r="F587">
        <v>9450</v>
      </c>
      <c r="G587">
        <v>0.33</v>
      </c>
      <c r="H587" t="s">
        <v>157</v>
      </c>
      <c r="I587" t="s">
        <v>157</v>
      </c>
      <c r="J587" t="s">
        <v>157</v>
      </c>
      <c r="K587" s="33" t="str">
        <f>IF(ISNA(VLOOKUP(C587,'Provider-EHR crosswalk'!A:B,2,FALSE)),"No EHR Specified",VLOOKUP(C587,'Provider-EHR crosswalk'!A:B,2,FALSE))</f>
        <v>Azalea Health EHR</v>
      </c>
    </row>
    <row r="588" spans="1:11" x14ac:dyDescent="0.25">
      <c r="A588" t="s">
        <v>162</v>
      </c>
      <c r="B588">
        <v>27</v>
      </c>
      <c r="C588" t="s">
        <v>873</v>
      </c>
      <c r="D588" t="s">
        <v>163</v>
      </c>
      <c r="E588">
        <v>9325</v>
      </c>
      <c r="F588">
        <v>9450</v>
      </c>
      <c r="G588">
        <v>98.68</v>
      </c>
      <c r="H588" t="s">
        <v>65</v>
      </c>
      <c r="I588">
        <v>95</v>
      </c>
      <c r="J588" t="s">
        <v>66</v>
      </c>
      <c r="K588" s="33" t="str">
        <f>IF(ISNA(VLOOKUP(C588,'Provider-EHR crosswalk'!A:B,2,FALSE)),"No EHR Specified",VLOOKUP(C588,'Provider-EHR crosswalk'!A:B,2,FALSE))</f>
        <v>Azalea Health EHR</v>
      </c>
    </row>
    <row r="589" spans="1:11" x14ac:dyDescent="0.25">
      <c r="A589" t="s">
        <v>164</v>
      </c>
      <c r="B589">
        <v>27</v>
      </c>
      <c r="C589" t="s">
        <v>873</v>
      </c>
      <c r="D589" t="s">
        <v>165</v>
      </c>
      <c r="E589">
        <v>808</v>
      </c>
      <c r="F589">
        <v>868</v>
      </c>
      <c r="G589">
        <v>93.09</v>
      </c>
      <c r="H589" t="s">
        <v>65</v>
      </c>
      <c r="I589">
        <v>95</v>
      </c>
      <c r="J589" t="s">
        <v>69</v>
      </c>
      <c r="K589" s="33" t="str">
        <f>IF(ISNA(VLOOKUP(C589,'Provider-EHR crosswalk'!A:B,2,FALSE)),"No EHR Specified",VLOOKUP(C589,'Provider-EHR crosswalk'!A:B,2,FALSE))</f>
        <v>Azalea Health EHR</v>
      </c>
    </row>
    <row r="590" spans="1:11" x14ac:dyDescent="0.25">
      <c r="A590" t="s">
        <v>166</v>
      </c>
      <c r="B590">
        <v>27</v>
      </c>
      <c r="C590" t="s">
        <v>873</v>
      </c>
      <c r="D590" t="s">
        <v>167</v>
      </c>
      <c r="E590">
        <v>2</v>
      </c>
      <c r="F590">
        <v>868</v>
      </c>
      <c r="G590">
        <v>0.23</v>
      </c>
      <c r="H590" t="s">
        <v>116</v>
      </c>
      <c r="I590">
        <v>5</v>
      </c>
      <c r="J590" t="s">
        <v>66</v>
      </c>
      <c r="K590" s="33" t="str">
        <f>IF(ISNA(VLOOKUP(C590,'Provider-EHR crosswalk'!A:B,2,FALSE)),"No EHR Specified",VLOOKUP(C590,'Provider-EHR crosswalk'!A:B,2,FALSE))</f>
        <v>Azalea Health EHR</v>
      </c>
    </row>
    <row r="591" spans="1:11" x14ac:dyDescent="0.25">
      <c r="A591" t="s">
        <v>168</v>
      </c>
      <c r="B591">
        <v>27</v>
      </c>
      <c r="C591" t="s">
        <v>873</v>
      </c>
      <c r="D591" t="s">
        <v>169</v>
      </c>
      <c r="E591">
        <v>4</v>
      </c>
      <c r="F591">
        <v>868</v>
      </c>
      <c r="G591">
        <v>0.46</v>
      </c>
      <c r="H591" t="s">
        <v>116</v>
      </c>
      <c r="I591">
        <v>5</v>
      </c>
      <c r="J591" t="s">
        <v>66</v>
      </c>
      <c r="K591" s="33" t="str">
        <f>IF(ISNA(VLOOKUP(C591,'Provider-EHR crosswalk'!A:B,2,FALSE)),"No EHR Specified",VLOOKUP(C591,'Provider-EHR crosswalk'!A:B,2,FALSE))</f>
        <v>Azalea Health EHR</v>
      </c>
    </row>
    <row r="592" spans="1:11" x14ac:dyDescent="0.25">
      <c r="A592" t="s">
        <v>170</v>
      </c>
      <c r="B592">
        <v>27</v>
      </c>
      <c r="C592" t="s">
        <v>873</v>
      </c>
      <c r="D592" t="s">
        <v>171</v>
      </c>
      <c r="E592">
        <v>54</v>
      </c>
      <c r="F592">
        <v>868</v>
      </c>
      <c r="G592">
        <v>6.22</v>
      </c>
      <c r="H592" t="s">
        <v>116</v>
      </c>
      <c r="I592">
        <v>5</v>
      </c>
      <c r="J592" t="s">
        <v>69</v>
      </c>
      <c r="K592" s="33" t="str">
        <f>IF(ISNA(VLOOKUP(C592,'Provider-EHR crosswalk'!A:B,2,FALSE)),"No EHR Specified",VLOOKUP(C592,'Provider-EHR crosswalk'!A:B,2,FALSE))</f>
        <v>Azalea Health EHR</v>
      </c>
    </row>
    <row r="593" spans="1:11" x14ac:dyDescent="0.25">
      <c r="A593" t="s">
        <v>172</v>
      </c>
      <c r="B593">
        <v>27</v>
      </c>
      <c r="C593" t="s">
        <v>873</v>
      </c>
      <c r="D593" t="s">
        <v>173</v>
      </c>
      <c r="E593">
        <v>35</v>
      </c>
      <c r="F593">
        <v>9450</v>
      </c>
      <c r="G593">
        <v>0.37</v>
      </c>
      <c r="H593" t="s">
        <v>116</v>
      </c>
      <c r="I593">
        <v>5</v>
      </c>
      <c r="J593" t="s">
        <v>66</v>
      </c>
      <c r="K593" s="33" t="str">
        <f>IF(ISNA(VLOOKUP(C593,'Provider-EHR crosswalk'!A:B,2,FALSE)),"No EHR Specified",VLOOKUP(C593,'Provider-EHR crosswalk'!A:B,2,FALSE))</f>
        <v>Azalea Health EHR</v>
      </c>
    </row>
    <row r="594" spans="1:11" x14ac:dyDescent="0.25">
      <c r="A594" t="s">
        <v>174</v>
      </c>
      <c r="B594">
        <v>27</v>
      </c>
      <c r="C594" t="s">
        <v>873</v>
      </c>
      <c r="D594" t="s">
        <v>175</v>
      </c>
      <c r="E594">
        <v>55</v>
      </c>
      <c r="F594">
        <v>9450</v>
      </c>
      <c r="G594">
        <v>0.57999999999999996</v>
      </c>
      <c r="H594" t="s">
        <v>116</v>
      </c>
      <c r="I594">
        <v>5</v>
      </c>
      <c r="J594" t="s">
        <v>66</v>
      </c>
      <c r="K594" s="33" t="str">
        <f>IF(ISNA(VLOOKUP(C594,'Provider-EHR crosswalk'!A:B,2,FALSE)),"No EHR Specified",VLOOKUP(C594,'Provider-EHR crosswalk'!A:B,2,FALSE))</f>
        <v>Azalea Health EHR</v>
      </c>
    </row>
    <row r="595" spans="1:11" x14ac:dyDescent="0.25">
      <c r="A595" t="s">
        <v>176</v>
      </c>
      <c r="B595">
        <v>27</v>
      </c>
      <c r="C595" t="s">
        <v>873</v>
      </c>
      <c r="D595" t="s">
        <v>177</v>
      </c>
      <c r="E595">
        <v>35</v>
      </c>
      <c r="F595">
        <v>9450</v>
      </c>
      <c r="G595">
        <v>0.37</v>
      </c>
      <c r="H595" t="s">
        <v>116</v>
      </c>
      <c r="I595">
        <v>5</v>
      </c>
      <c r="J595" t="s">
        <v>66</v>
      </c>
      <c r="K595" s="33" t="str">
        <f>IF(ISNA(VLOOKUP(C595,'Provider-EHR crosswalk'!A:B,2,FALSE)),"No EHR Specified",VLOOKUP(C595,'Provider-EHR crosswalk'!A:B,2,FALSE))</f>
        <v>Azalea Health EHR</v>
      </c>
    </row>
    <row r="596" spans="1:11" x14ac:dyDescent="0.25">
      <c r="A596" t="s">
        <v>63</v>
      </c>
      <c r="B596">
        <v>181</v>
      </c>
      <c r="C596" t="s">
        <v>762</v>
      </c>
      <c r="D596" t="s">
        <v>64</v>
      </c>
      <c r="E596">
        <v>4</v>
      </c>
      <c r="F596">
        <v>4</v>
      </c>
      <c r="G596">
        <v>100</v>
      </c>
      <c r="H596" t="s">
        <v>65</v>
      </c>
      <c r="I596">
        <v>99</v>
      </c>
      <c r="J596" t="s">
        <v>66</v>
      </c>
      <c r="K596" s="33" t="str">
        <f>IF(ISNA(VLOOKUP(C596,'Provider-EHR crosswalk'!A:B,2,FALSE)),"No EHR Specified",VLOOKUP(C596,'Provider-EHR crosswalk'!A:B,2,FALSE))</f>
        <v>Azalea Health EHR</v>
      </c>
    </row>
    <row r="597" spans="1:11" x14ac:dyDescent="0.25">
      <c r="A597" t="s">
        <v>67</v>
      </c>
      <c r="B597">
        <v>181</v>
      </c>
      <c r="C597" t="s">
        <v>762</v>
      </c>
      <c r="D597" t="s">
        <v>68</v>
      </c>
      <c r="E597">
        <v>4</v>
      </c>
      <c r="F597">
        <v>4</v>
      </c>
      <c r="G597">
        <v>100</v>
      </c>
      <c r="H597" t="s">
        <v>65</v>
      </c>
      <c r="I597">
        <v>75</v>
      </c>
      <c r="J597" t="s">
        <v>66</v>
      </c>
      <c r="K597" s="33" t="str">
        <f>IF(ISNA(VLOOKUP(C597,'Provider-EHR crosswalk'!A:B,2,FALSE)),"No EHR Specified",VLOOKUP(C597,'Provider-EHR crosswalk'!A:B,2,FALSE))</f>
        <v>Azalea Health EHR</v>
      </c>
    </row>
    <row r="598" spans="1:11" x14ac:dyDescent="0.25">
      <c r="A598" t="s">
        <v>70</v>
      </c>
      <c r="B598">
        <v>181</v>
      </c>
      <c r="C598" t="s">
        <v>762</v>
      </c>
      <c r="D598" t="s">
        <v>71</v>
      </c>
      <c r="E598">
        <v>4</v>
      </c>
      <c r="F598">
        <v>4</v>
      </c>
      <c r="G598">
        <v>100</v>
      </c>
      <c r="H598" t="s">
        <v>65</v>
      </c>
      <c r="I598">
        <v>99</v>
      </c>
      <c r="J598" t="s">
        <v>66</v>
      </c>
      <c r="K598" s="33" t="str">
        <f>IF(ISNA(VLOOKUP(C598,'Provider-EHR crosswalk'!A:B,2,FALSE)),"No EHR Specified",VLOOKUP(C598,'Provider-EHR crosswalk'!A:B,2,FALSE))</f>
        <v>Azalea Health EHR</v>
      </c>
    </row>
    <row r="599" spans="1:11" x14ac:dyDescent="0.25">
      <c r="A599" t="s">
        <v>72</v>
      </c>
      <c r="B599">
        <v>181</v>
      </c>
      <c r="C599" t="s">
        <v>762</v>
      </c>
      <c r="D599" t="s">
        <v>73</v>
      </c>
      <c r="E599">
        <v>4</v>
      </c>
      <c r="F599">
        <v>4</v>
      </c>
      <c r="G599">
        <v>100</v>
      </c>
      <c r="H599" t="s">
        <v>65</v>
      </c>
      <c r="I599">
        <v>99</v>
      </c>
      <c r="J599" t="s">
        <v>66</v>
      </c>
      <c r="K599" s="33" t="str">
        <f>IF(ISNA(VLOOKUP(C599,'Provider-EHR crosswalk'!A:B,2,FALSE)),"No EHR Specified",VLOOKUP(C599,'Provider-EHR crosswalk'!A:B,2,FALSE))</f>
        <v>Azalea Health EHR</v>
      </c>
    </row>
    <row r="600" spans="1:11" x14ac:dyDescent="0.25">
      <c r="A600" t="s">
        <v>74</v>
      </c>
      <c r="B600">
        <v>181</v>
      </c>
      <c r="C600" t="s">
        <v>762</v>
      </c>
      <c r="D600" t="s">
        <v>75</v>
      </c>
      <c r="E600">
        <v>4</v>
      </c>
      <c r="F600">
        <v>4</v>
      </c>
      <c r="G600">
        <v>100</v>
      </c>
      <c r="H600" t="s">
        <v>65</v>
      </c>
      <c r="I600">
        <v>99</v>
      </c>
      <c r="J600" t="s">
        <v>66</v>
      </c>
      <c r="K600" s="33" t="str">
        <f>IF(ISNA(VLOOKUP(C600,'Provider-EHR crosswalk'!A:B,2,FALSE)),"No EHR Specified",VLOOKUP(C600,'Provider-EHR crosswalk'!A:B,2,FALSE))</f>
        <v>Azalea Health EHR</v>
      </c>
    </row>
    <row r="601" spans="1:11" x14ac:dyDescent="0.25">
      <c r="A601" t="s">
        <v>76</v>
      </c>
      <c r="B601">
        <v>181</v>
      </c>
      <c r="C601" t="s">
        <v>762</v>
      </c>
      <c r="D601" t="s">
        <v>77</v>
      </c>
      <c r="E601">
        <v>4</v>
      </c>
      <c r="F601">
        <v>4</v>
      </c>
      <c r="G601">
        <v>100</v>
      </c>
      <c r="H601" t="s">
        <v>65</v>
      </c>
      <c r="I601">
        <v>85</v>
      </c>
      <c r="J601" t="s">
        <v>66</v>
      </c>
      <c r="K601" s="33" t="str">
        <f>IF(ISNA(VLOOKUP(C601,'Provider-EHR crosswalk'!A:B,2,FALSE)),"No EHR Specified",VLOOKUP(C601,'Provider-EHR crosswalk'!A:B,2,FALSE))</f>
        <v>Azalea Health EHR</v>
      </c>
    </row>
    <row r="602" spans="1:11" x14ac:dyDescent="0.25">
      <c r="A602" t="s">
        <v>78</v>
      </c>
      <c r="B602">
        <v>181</v>
      </c>
      <c r="C602" t="s">
        <v>762</v>
      </c>
      <c r="D602" t="s">
        <v>79</v>
      </c>
      <c r="E602">
        <v>4</v>
      </c>
      <c r="F602">
        <v>4</v>
      </c>
      <c r="G602">
        <v>100</v>
      </c>
      <c r="H602" t="s">
        <v>65</v>
      </c>
      <c r="I602">
        <v>85</v>
      </c>
      <c r="J602" t="s">
        <v>66</v>
      </c>
      <c r="K602" s="33" t="str">
        <f>IF(ISNA(VLOOKUP(C602,'Provider-EHR crosswalk'!A:B,2,FALSE)),"No EHR Specified",VLOOKUP(C602,'Provider-EHR crosswalk'!A:B,2,FALSE))</f>
        <v>Azalea Health EHR</v>
      </c>
    </row>
    <row r="603" spans="1:11" x14ac:dyDescent="0.25">
      <c r="A603" t="s">
        <v>80</v>
      </c>
      <c r="B603">
        <v>181</v>
      </c>
      <c r="C603" t="s">
        <v>762</v>
      </c>
      <c r="D603" t="s">
        <v>81</v>
      </c>
      <c r="E603">
        <v>4</v>
      </c>
      <c r="F603">
        <v>4</v>
      </c>
      <c r="G603">
        <v>100</v>
      </c>
      <c r="H603" t="s">
        <v>65</v>
      </c>
      <c r="I603">
        <v>85</v>
      </c>
      <c r="J603" t="s">
        <v>66</v>
      </c>
      <c r="K603" s="33" t="str">
        <f>IF(ISNA(VLOOKUP(C603,'Provider-EHR crosswalk'!A:B,2,FALSE)),"No EHR Specified",VLOOKUP(C603,'Provider-EHR crosswalk'!A:B,2,FALSE))</f>
        <v>Azalea Health EHR</v>
      </c>
    </row>
    <row r="604" spans="1:11" x14ac:dyDescent="0.25">
      <c r="A604" t="s">
        <v>82</v>
      </c>
      <c r="B604">
        <v>181</v>
      </c>
      <c r="C604" t="s">
        <v>762</v>
      </c>
      <c r="D604" t="s">
        <v>83</v>
      </c>
      <c r="E604">
        <v>4</v>
      </c>
      <c r="F604">
        <v>4</v>
      </c>
      <c r="G604">
        <v>100</v>
      </c>
      <c r="H604" t="s">
        <v>65</v>
      </c>
      <c r="I604">
        <v>85</v>
      </c>
      <c r="J604" t="s">
        <v>66</v>
      </c>
      <c r="K604" s="33" t="str">
        <f>IF(ISNA(VLOOKUP(C604,'Provider-EHR crosswalk'!A:B,2,FALSE)),"No EHR Specified",VLOOKUP(C604,'Provider-EHR crosswalk'!A:B,2,FALSE))</f>
        <v>Azalea Health EHR</v>
      </c>
    </row>
    <row r="605" spans="1:11" x14ac:dyDescent="0.25">
      <c r="A605" t="s">
        <v>84</v>
      </c>
      <c r="B605">
        <v>181</v>
      </c>
      <c r="C605" t="s">
        <v>762</v>
      </c>
      <c r="D605" t="s">
        <v>85</v>
      </c>
      <c r="E605">
        <v>4</v>
      </c>
      <c r="F605">
        <v>4</v>
      </c>
      <c r="G605">
        <v>100</v>
      </c>
      <c r="H605" t="s">
        <v>65</v>
      </c>
      <c r="I605">
        <v>85</v>
      </c>
      <c r="J605" t="s">
        <v>66</v>
      </c>
      <c r="K605" s="33" t="str">
        <f>IF(ISNA(VLOOKUP(C605,'Provider-EHR crosswalk'!A:B,2,FALSE)),"No EHR Specified",VLOOKUP(C605,'Provider-EHR crosswalk'!A:B,2,FALSE))</f>
        <v>Azalea Health EHR</v>
      </c>
    </row>
    <row r="606" spans="1:11" x14ac:dyDescent="0.25">
      <c r="A606" t="s">
        <v>86</v>
      </c>
      <c r="B606">
        <v>181</v>
      </c>
      <c r="C606" t="s">
        <v>762</v>
      </c>
      <c r="D606" t="s">
        <v>87</v>
      </c>
      <c r="E606">
        <v>4</v>
      </c>
      <c r="F606">
        <v>4</v>
      </c>
      <c r="G606">
        <v>100</v>
      </c>
      <c r="H606" t="s">
        <v>65</v>
      </c>
      <c r="I606">
        <v>95</v>
      </c>
      <c r="J606" t="s">
        <v>66</v>
      </c>
      <c r="K606" s="33" t="str">
        <f>IF(ISNA(VLOOKUP(C606,'Provider-EHR crosswalk'!A:B,2,FALSE)),"No EHR Specified",VLOOKUP(C606,'Provider-EHR crosswalk'!A:B,2,FALSE))</f>
        <v>Azalea Health EHR</v>
      </c>
    </row>
    <row r="607" spans="1:11" x14ac:dyDescent="0.25">
      <c r="A607" t="s">
        <v>88</v>
      </c>
      <c r="B607">
        <v>181</v>
      </c>
      <c r="C607" t="s">
        <v>762</v>
      </c>
      <c r="D607" t="s">
        <v>89</v>
      </c>
      <c r="E607">
        <v>4</v>
      </c>
      <c r="F607">
        <v>4</v>
      </c>
      <c r="G607">
        <v>100</v>
      </c>
      <c r="H607" t="s">
        <v>65</v>
      </c>
      <c r="I607">
        <v>95</v>
      </c>
      <c r="J607" t="s">
        <v>66</v>
      </c>
      <c r="K607" s="33" t="str">
        <f>IF(ISNA(VLOOKUP(C607,'Provider-EHR crosswalk'!A:B,2,FALSE)),"No EHR Specified",VLOOKUP(C607,'Provider-EHR crosswalk'!A:B,2,FALSE))</f>
        <v>Azalea Health EHR</v>
      </c>
    </row>
    <row r="608" spans="1:11" x14ac:dyDescent="0.25">
      <c r="A608" t="s">
        <v>90</v>
      </c>
      <c r="B608">
        <v>181</v>
      </c>
      <c r="C608" t="s">
        <v>762</v>
      </c>
      <c r="D608" t="s">
        <v>91</v>
      </c>
      <c r="E608">
        <v>4</v>
      </c>
      <c r="F608">
        <v>4</v>
      </c>
      <c r="G608">
        <v>100</v>
      </c>
      <c r="H608" t="s">
        <v>65</v>
      </c>
      <c r="I608">
        <v>90</v>
      </c>
      <c r="J608" t="s">
        <v>66</v>
      </c>
      <c r="K608" s="33" t="str">
        <f>IF(ISNA(VLOOKUP(C608,'Provider-EHR crosswalk'!A:B,2,FALSE)),"No EHR Specified",VLOOKUP(C608,'Provider-EHR crosswalk'!A:B,2,FALSE))</f>
        <v>Azalea Health EHR</v>
      </c>
    </row>
    <row r="609" spans="1:11" x14ac:dyDescent="0.25">
      <c r="A609" t="s">
        <v>92</v>
      </c>
      <c r="B609">
        <v>181</v>
      </c>
      <c r="C609" t="s">
        <v>762</v>
      </c>
      <c r="D609" t="s">
        <v>93</v>
      </c>
      <c r="E609">
        <v>2</v>
      </c>
      <c r="F609">
        <v>4</v>
      </c>
      <c r="G609">
        <v>50</v>
      </c>
      <c r="H609" t="s">
        <v>65</v>
      </c>
      <c r="I609">
        <v>90</v>
      </c>
      <c r="J609" t="s">
        <v>69</v>
      </c>
      <c r="K609" s="33" t="str">
        <f>IF(ISNA(VLOOKUP(C609,'Provider-EHR crosswalk'!A:B,2,FALSE)),"No EHR Specified",VLOOKUP(C609,'Provider-EHR crosswalk'!A:B,2,FALSE))</f>
        <v>Azalea Health EHR</v>
      </c>
    </row>
    <row r="610" spans="1:11" x14ac:dyDescent="0.25">
      <c r="A610" t="s">
        <v>94</v>
      </c>
      <c r="B610">
        <v>181</v>
      </c>
      <c r="C610" t="s">
        <v>762</v>
      </c>
      <c r="D610" t="s">
        <v>95</v>
      </c>
      <c r="E610">
        <v>2</v>
      </c>
      <c r="F610">
        <v>4</v>
      </c>
      <c r="G610">
        <v>50</v>
      </c>
      <c r="H610" t="s">
        <v>65</v>
      </c>
      <c r="I610">
        <v>90</v>
      </c>
      <c r="J610" t="s">
        <v>69</v>
      </c>
      <c r="K610" s="33" t="str">
        <f>IF(ISNA(VLOOKUP(C610,'Provider-EHR crosswalk'!A:B,2,FALSE)),"No EHR Specified",VLOOKUP(C610,'Provider-EHR crosswalk'!A:B,2,FALSE))</f>
        <v>Azalea Health EHR</v>
      </c>
    </row>
    <row r="611" spans="1:11" x14ac:dyDescent="0.25">
      <c r="A611" t="s">
        <v>96</v>
      </c>
      <c r="B611">
        <v>181</v>
      </c>
      <c r="C611" t="s">
        <v>762</v>
      </c>
      <c r="D611" t="s">
        <v>97</v>
      </c>
      <c r="E611">
        <v>4</v>
      </c>
      <c r="F611">
        <v>4</v>
      </c>
      <c r="G611">
        <v>100</v>
      </c>
      <c r="H611" t="s">
        <v>65</v>
      </c>
      <c r="I611">
        <v>90</v>
      </c>
      <c r="J611" t="s">
        <v>66</v>
      </c>
      <c r="K611" s="33" t="str">
        <f>IF(ISNA(VLOOKUP(C611,'Provider-EHR crosswalk'!A:B,2,FALSE)),"No EHR Specified",VLOOKUP(C611,'Provider-EHR crosswalk'!A:B,2,FALSE))</f>
        <v>Azalea Health EHR</v>
      </c>
    </row>
    <row r="612" spans="1:11" x14ac:dyDescent="0.25">
      <c r="A612" t="s">
        <v>98</v>
      </c>
      <c r="B612">
        <v>181</v>
      </c>
      <c r="C612" t="s">
        <v>762</v>
      </c>
      <c r="D612" t="s">
        <v>99</v>
      </c>
      <c r="E612">
        <v>4</v>
      </c>
      <c r="F612">
        <v>4</v>
      </c>
      <c r="G612">
        <v>100</v>
      </c>
      <c r="H612" t="s">
        <v>65</v>
      </c>
      <c r="I612">
        <v>90</v>
      </c>
      <c r="J612" t="s">
        <v>66</v>
      </c>
      <c r="K612" s="33" t="str">
        <f>IF(ISNA(VLOOKUP(C612,'Provider-EHR crosswalk'!A:B,2,FALSE)),"No EHR Specified",VLOOKUP(C612,'Provider-EHR crosswalk'!A:B,2,FALSE))</f>
        <v>Azalea Health EHR</v>
      </c>
    </row>
    <row r="613" spans="1:11" x14ac:dyDescent="0.25">
      <c r="A613" t="s">
        <v>100</v>
      </c>
      <c r="B613">
        <v>181</v>
      </c>
      <c r="C613" t="s">
        <v>762</v>
      </c>
      <c r="D613" t="s">
        <v>101</v>
      </c>
      <c r="E613">
        <v>14</v>
      </c>
      <c r="F613">
        <v>14</v>
      </c>
      <c r="G613">
        <v>100</v>
      </c>
      <c r="H613" t="s">
        <v>65</v>
      </c>
      <c r="I613">
        <v>99</v>
      </c>
      <c r="J613" t="s">
        <v>66</v>
      </c>
      <c r="K613" s="33" t="str">
        <f>IF(ISNA(VLOOKUP(C613,'Provider-EHR crosswalk'!A:B,2,FALSE)),"No EHR Specified",VLOOKUP(C613,'Provider-EHR crosswalk'!A:B,2,FALSE))</f>
        <v>Azalea Health EHR</v>
      </c>
    </row>
    <row r="614" spans="1:11" x14ac:dyDescent="0.25">
      <c r="A614" t="s">
        <v>102</v>
      </c>
      <c r="B614">
        <v>181</v>
      </c>
      <c r="C614" t="s">
        <v>762</v>
      </c>
      <c r="D614" t="s">
        <v>103</v>
      </c>
      <c r="E614">
        <v>14</v>
      </c>
      <c r="F614">
        <v>14</v>
      </c>
      <c r="G614">
        <v>100</v>
      </c>
      <c r="H614" t="s">
        <v>65</v>
      </c>
      <c r="I614">
        <v>99</v>
      </c>
      <c r="J614" t="s">
        <v>66</v>
      </c>
      <c r="K614" s="33" t="str">
        <f>IF(ISNA(VLOOKUP(C614,'Provider-EHR crosswalk'!A:B,2,FALSE)),"No EHR Specified",VLOOKUP(C614,'Provider-EHR crosswalk'!A:B,2,FALSE))</f>
        <v>Azalea Health EHR</v>
      </c>
    </row>
    <row r="615" spans="1:11" x14ac:dyDescent="0.25">
      <c r="A615" t="s">
        <v>104</v>
      </c>
      <c r="B615">
        <v>181</v>
      </c>
      <c r="C615" t="s">
        <v>762</v>
      </c>
      <c r="D615" t="s">
        <v>105</v>
      </c>
      <c r="E615">
        <v>14</v>
      </c>
      <c r="F615">
        <v>14</v>
      </c>
      <c r="G615">
        <v>100</v>
      </c>
      <c r="H615" t="s">
        <v>65</v>
      </c>
      <c r="I615">
        <v>99</v>
      </c>
      <c r="J615" t="s">
        <v>66</v>
      </c>
      <c r="K615" s="33" t="str">
        <f>IF(ISNA(VLOOKUP(C615,'Provider-EHR crosswalk'!A:B,2,FALSE)),"No EHR Specified",VLOOKUP(C615,'Provider-EHR crosswalk'!A:B,2,FALSE))</f>
        <v>Azalea Health EHR</v>
      </c>
    </row>
    <row r="616" spans="1:11" x14ac:dyDescent="0.25">
      <c r="A616" t="s">
        <v>106</v>
      </c>
      <c r="B616">
        <v>181</v>
      </c>
      <c r="C616" t="s">
        <v>762</v>
      </c>
      <c r="D616" t="s">
        <v>107</v>
      </c>
      <c r="E616">
        <v>14</v>
      </c>
      <c r="F616">
        <v>14</v>
      </c>
      <c r="G616">
        <v>100</v>
      </c>
      <c r="H616" t="s">
        <v>65</v>
      </c>
      <c r="I616">
        <v>99</v>
      </c>
      <c r="J616" t="s">
        <v>66</v>
      </c>
      <c r="K616" s="33" t="str">
        <f>IF(ISNA(VLOOKUP(C616,'Provider-EHR crosswalk'!A:B,2,FALSE)),"No EHR Specified",VLOOKUP(C616,'Provider-EHR crosswalk'!A:B,2,FALSE))</f>
        <v>Azalea Health EHR</v>
      </c>
    </row>
    <row r="617" spans="1:11" x14ac:dyDescent="0.25">
      <c r="A617" t="s">
        <v>108</v>
      </c>
      <c r="B617">
        <v>181</v>
      </c>
      <c r="C617" t="s">
        <v>762</v>
      </c>
      <c r="D617" t="s">
        <v>109</v>
      </c>
      <c r="E617">
        <v>14</v>
      </c>
      <c r="F617">
        <v>14</v>
      </c>
      <c r="G617">
        <v>100</v>
      </c>
      <c r="H617" t="s">
        <v>65</v>
      </c>
      <c r="I617">
        <v>99</v>
      </c>
      <c r="J617" t="s">
        <v>66</v>
      </c>
      <c r="K617" s="33" t="str">
        <f>IF(ISNA(VLOOKUP(C617,'Provider-EHR crosswalk'!A:B,2,FALSE)),"No EHR Specified",VLOOKUP(C617,'Provider-EHR crosswalk'!A:B,2,FALSE))</f>
        <v>Azalea Health EHR</v>
      </c>
    </row>
    <row r="618" spans="1:11" x14ac:dyDescent="0.25">
      <c r="A618" t="s">
        <v>110</v>
      </c>
      <c r="B618">
        <v>181</v>
      </c>
      <c r="C618" t="s">
        <v>762</v>
      </c>
      <c r="D618" t="s">
        <v>111</v>
      </c>
      <c r="E618">
        <v>14</v>
      </c>
      <c r="F618">
        <v>14</v>
      </c>
      <c r="G618">
        <v>100</v>
      </c>
      <c r="H618" t="s">
        <v>65</v>
      </c>
      <c r="I618">
        <v>99</v>
      </c>
      <c r="J618" t="s">
        <v>66</v>
      </c>
      <c r="K618" s="33" t="str">
        <f>IF(ISNA(VLOOKUP(C618,'Provider-EHR crosswalk'!A:B,2,FALSE)),"No EHR Specified",VLOOKUP(C618,'Provider-EHR crosswalk'!A:B,2,FALSE))</f>
        <v>Azalea Health EHR</v>
      </c>
    </row>
    <row r="619" spans="1:11" x14ac:dyDescent="0.25">
      <c r="A619" t="s">
        <v>112</v>
      </c>
      <c r="B619">
        <v>181</v>
      </c>
      <c r="C619" t="s">
        <v>762</v>
      </c>
      <c r="D619" t="s">
        <v>113</v>
      </c>
      <c r="E619">
        <v>14</v>
      </c>
      <c r="F619">
        <v>14</v>
      </c>
      <c r="G619">
        <v>100</v>
      </c>
      <c r="H619" t="s">
        <v>65</v>
      </c>
      <c r="I619">
        <v>99</v>
      </c>
      <c r="J619" t="s">
        <v>66</v>
      </c>
      <c r="K619" s="33" t="str">
        <f>IF(ISNA(VLOOKUP(C619,'Provider-EHR crosswalk'!A:B,2,FALSE)),"No EHR Specified",VLOOKUP(C619,'Provider-EHR crosswalk'!A:B,2,FALSE))</f>
        <v>Azalea Health EHR</v>
      </c>
    </row>
    <row r="620" spans="1:11" x14ac:dyDescent="0.25">
      <c r="A620" t="s">
        <v>114</v>
      </c>
      <c r="B620">
        <v>181</v>
      </c>
      <c r="C620" t="s">
        <v>762</v>
      </c>
      <c r="D620" t="s">
        <v>115</v>
      </c>
      <c r="E620">
        <v>0</v>
      </c>
      <c r="F620">
        <v>4</v>
      </c>
      <c r="G620">
        <v>0</v>
      </c>
      <c r="H620" t="s">
        <v>116</v>
      </c>
      <c r="I620">
        <v>4</v>
      </c>
      <c r="J620" t="s">
        <v>66</v>
      </c>
      <c r="K620" s="33" t="str">
        <f>IF(ISNA(VLOOKUP(C620,'Provider-EHR crosswalk'!A:B,2,FALSE)),"No EHR Specified",VLOOKUP(C620,'Provider-EHR crosswalk'!A:B,2,FALSE))</f>
        <v>Azalea Health EHR</v>
      </c>
    </row>
    <row r="621" spans="1:11" x14ac:dyDescent="0.25">
      <c r="A621" t="s">
        <v>117</v>
      </c>
      <c r="B621">
        <v>181</v>
      </c>
      <c r="C621" t="s">
        <v>762</v>
      </c>
      <c r="D621" t="s">
        <v>118</v>
      </c>
      <c r="E621">
        <v>0</v>
      </c>
      <c r="F621">
        <v>4</v>
      </c>
      <c r="G621">
        <v>0</v>
      </c>
      <c r="H621" t="s">
        <v>116</v>
      </c>
      <c r="I621">
        <v>4</v>
      </c>
      <c r="J621" t="s">
        <v>66</v>
      </c>
      <c r="K621" s="33" t="str">
        <f>IF(ISNA(VLOOKUP(C621,'Provider-EHR crosswalk'!A:B,2,FALSE)),"No EHR Specified",VLOOKUP(C621,'Provider-EHR crosswalk'!A:B,2,FALSE))</f>
        <v>Azalea Health EHR</v>
      </c>
    </row>
    <row r="622" spans="1:11" x14ac:dyDescent="0.25">
      <c r="A622" t="s">
        <v>119</v>
      </c>
      <c r="B622">
        <v>181</v>
      </c>
      <c r="C622" t="s">
        <v>762</v>
      </c>
      <c r="D622" t="s">
        <v>120</v>
      </c>
      <c r="E622">
        <v>0</v>
      </c>
      <c r="F622">
        <v>4</v>
      </c>
      <c r="G622">
        <v>0</v>
      </c>
      <c r="H622" t="s">
        <v>116</v>
      </c>
      <c r="I622">
        <v>4</v>
      </c>
      <c r="J622" t="s">
        <v>66</v>
      </c>
      <c r="K622" s="33" t="str">
        <f>IF(ISNA(VLOOKUP(C622,'Provider-EHR crosswalk'!A:B,2,FALSE)),"No EHR Specified",VLOOKUP(C622,'Provider-EHR crosswalk'!A:B,2,FALSE))</f>
        <v>Azalea Health EHR</v>
      </c>
    </row>
    <row r="623" spans="1:11" x14ac:dyDescent="0.25">
      <c r="A623" t="s">
        <v>121</v>
      </c>
      <c r="B623">
        <v>181</v>
      </c>
      <c r="C623" t="s">
        <v>762</v>
      </c>
      <c r="D623" t="s">
        <v>122</v>
      </c>
      <c r="E623">
        <v>0</v>
      </c>
      <c r="F623">
        <v>4</v>
      </c>
      <c r="G623">
        <v>0</v>
      </c>
      <c r="H623" t="s">
        <v>116</v>
      </c>
      <c r="I623">
        <v>1</v>
      </c>
      <c r="J623" t="s">
        <v>66</v>
      </c>
      <c r="K623" s="33" t="str">
        <f>IF(ISNA(VLOOKUP(C623,'Provider-EHR crosswalk'!A:B,2,FALSE)),"No EHR Specified",VLOOKUP(C623,'Provider-EHR crosswalk'!A:B,2,FALSE))</f>
        <v>Azalea Health EHR</v>
      </c>
    </row>
    <row r="624" spans="1:11" x14ac:dyDescent="0.25">
      <c r="A624" t="s">
        <v>123</v>
      </c>
      <c r="B624">
        <v>181</v>
      </c>
      <c r="C624" t="s">
        <v>762</v>
      </c>
      <c r="D624" t="s">
        <v>124</v>
      </c>
      <c r="E624">
        <v>0</v>
      </c>
      <c r="F624">
        <v>14</v>
      </c>
      <c r="G624">
        <v>0</v>
      </c>
      <c r="H624" t="s">
        <v>116</v>
      </c>
      <c r="I624">
        <v>1</v>
      </c>
      <c r="J624" t="s">
        <v>66</v>
      </c>
      <c r="K624" s="33" t="str">
        <f>IF(ISNA(VLOOKUP(C624,'Provider-EHR crosswalk'!A:B,2,FALSE)),"No EHR Specified",VLOOKUP(C624,'Provider-EHR crosswalk'!A:B,2,FALSE))</f>
        <v>Azalea Health EHR</v>
      </c>
    </row>
    <row r="625" spans="1:11" x14ac:dyDescent="0.25">
      <c r="A625" t="s">
        <v>125</v>
      </c>
      <c r="B625">
        <v>181</v>
      </c>
      <c r="C625" t="s">
        <v>762</v>
      </c>
      <c r="D625" t="s">
        <v>126</v>
      </c>
      <c r="E625">
        <v>0</v>
      </c>
      <c r="F625">
        <v>14</v>
      </c>
      <c r="G625">
        <v>0</v>
      </c>
      <c r="H625" t="s">
        <v>116</v>
      </c>
      <c r="I625">
        <v>1</v>
      </c>
      <c r="J625" t="s">
        <v>66</v>
      </c>
      <c r="K625" s="33" t="str">
        <f>IF(ISNA(VLOOKUP(C625,'Provider-EHR crosswalk'!A:B,2,FALSE)),"No EHR Specified",VLOOKUP(C625,'Provider-EHR crosswalk'!A:B,2,FALSE))</f>
        <v>Azalea Health EHR</v>
      </c>
    </row>
    <row r="626" spans="1:11" x14ac:dyDescent="0.25">
      <c r="A626" t="s">
        <v>127</v>
      </c>
      <c r="B626">
        <v>181</v>
      </c>
      <c r="C626" t="s">
        <v>762</v>
      </c>
      <c r="D626" t="s">
        <v>128</v>
      </c>
      <c r="E626">
        <v>0</v>
      </c>
      <c r="F626">
        <v>14</v>
      </c>
      <c r="G626">
        <v>0</v>
      </c>
      <c r="H626" t="s">
        <v>116</v>
      </c>
      <c r="I626">
        <v>4</v>
      </c>
      <c r="J626" t="s">
        <v>66</v>
      </c>
      <c r="K626" s="33" t="str">
        <f>IF(ISNA(VLOOKUP(C626,'Provider-EHR crosswalk'!A:B,2,FALSE)),"No EHR Specified",VLOOKUP(C626,'Provider-EHR crosswalk'!A:B,2,FALSE))</f>
        <v>Azalea Health EHR</v>
      </c>
    </row>
    <row r="627" spans="1:11" x14ac:dyDescent="0.25">
      <c r="A627" t="s">
        <v>129</v>
      </c>
      <c r="B627">
        <v>181</v>
      </c>
      <c r="C627" t="s">
        <v>762</v>
      </c>
      <c r="D627" t="s">
        <v>130</v>
      </c>
      <c r="E627">
        <v>0</v>
      </c>
      <c r="F627">
        <v>14</v>
      </c>
      <c r="G627">
        <v>0</v>
      </c>
      <c r="H627" t="s">
        <v>116</v>
      </c>
      <c r="I627">
        <v>4</v>
      </c>
      <c r="J627" t="s">
        <v>66</v>
      </c>
      <c r="K627" s="33" t="str">
        <f>IF(ISNA(VLOOKUP(C627,'Provider-EHR crosswalk'!A:B,2,FALSE)),"No EHR Specified",VLOOKUP(C627,'Provider-EHR crosswalk'!A:B,2,FALSE))</f>
        <v>Azalea Health EHR</v>
      </c>
    </row>
    <row r="628" spans="1:11" x14ac:dyDescent="0.25">
      <c r="A628" t="s">
        <v>131</v>
      </c>
      <c r="B628">
        <v>181</v>
      </c>
      <c r="C628" t="s">
        <v>762</v>
      </c>
      <c r="D628" t="s">
        <v>132</v>
      </c>
      <c r="E628">
        <v>2</v>
      </c>
      <c r="F628">
        <v>14</v>
      </c>
      <c r="G628">
        <v>14.29</v>
      </c>
      <c r="H628" t="s">
        <v>116</v>
      </c>
      <c r="I628">
        <v>4</v>
      </c>
      <c r="J628" t="s">
        <v>69</v>
      </c>
      <c r="K628" s="33" t="str">
        <f>IF(ISNA(VLOOKUP(C628,'Provider-EHR crosswalk'!A:B,2,FALSE)),"No EHR Specified",VLOOKUP(C628,'Provider-EHR crosswalk'!A:B,2,FALSE))</f>
        <v>Azalea Health EHR</v>
      </c>
    </row>
    <row r="629" spans="1:11" x14ac:dyDescent="0.25">
      <c r="A629" t="s">
        <v>133</v>
      </c>
      <c r="B629">
        <v>181</v>
      </c>
      <c r="C629" t="s">
        <v>762</v>
      </c>
      <c r="D629" t="s">
        <v>134</v>
      </c>
      <c r="E629">
        <v>0</v>
      </c>
      <c r="F629">
        <v>14</v>
      </c>
      <c r="G629">
        <v>0</v>
      </c>
      <c r="H629" t="s">
        <v>116</v>
      </c>
      <c r="I629">
        <v>1</v>
      </c>
      <c r="J629" t="s">
        <v>66</v>
      </c>
      <c r="K629" s="33" t="str">
        <f>IF(ISNA(VLOOKUP(C629,'Provider-EHR crosswalk'!A:B,2,FALSE)),"No EHR Specified",VLOOKUP(C629,'Provider-EHR crosswalk'!A:B,2,FALSE))</f>
        <v>Azalea Health EHR</v>
      </c>
    </row>
    <row r="630" spans="1:11" x14ac:dyDescent="0.25">
      <c r="A630" t="s">
        <v>135</v>
      </c>
      <c r="B630">
        <v>181</v>
      </c>
      <c r="C630" t="s">
        <v>762</v>
      </c>
      <c r="D630" t="s">
        <v>136</v>
      </c>
      <c r="E630">
        <v>0</v>
      </c>
      <c r="F630">
        <v>14</v>
      </c>
      <c r="G630">
        <v>0</v>
      </c>
      <c r="H630" t="s">
        <v>116</v>
      </c>
      <c r="I630">
        <v>1</v>
      </c>
      <c r="J630" t="s">
        <v>66</v>
      </c>
      <c r="K630" s="33" t="str">
        <f>IF(ISNA(VLOOKUP(C630,'Provider-EHR crosswalk'!A:B,2,FALSE)),"No EHR Specified",VLOOKUP(C630,'Provider-EHR crosswalk'!A:B,2,FALSE))</f>
        <v>Azalea Health EHR</v>
      </c>
    </row>
    <row r="631" spans="1:11" x14ac:dyDescent="0.25">
      <c r="A631" t="s">
        <v>137</v>
      </c>
      <c r="B631">
        <v>181</v>
      </c>
      <c r="C631" t="s">
        <v>762</v>
      </c>
      <c r="D631" t="s">
        <v>138</v>
      </c>
      <c r="E631">
        <v>0</v>
      </c>
      <c r="F631">
        <v>14</v>
      </c>
      <c r="G631">
        <v>0</v>
      </c>
      <c r="H631" t="s">
        <v>116</v>
      </c>
      <c r="I631">
        <v>1</v>
      </c>
      <c r="J631" t="s">
        <v>66</v>
      </c>
      <c r="K631" s="33" t="str">
        <f>IF(ISNA(VLOOKUP(C631,'Provider-EHR crosswalk'!A:B,2,FALSE)),"No EHR Specified",VLOOKUP(C631,'Provider-EHR crosswalk'!A:B,2,FALSE))</f>
        <v>Azalea Health EHR</v>
      </c>
    </row>
    <row r="632" spans="1:11" x14ac:dyDescent="0.25">
      <c r="A632" t="s">
        <v>139</v>
      </c>
      <c r="B632">
        <v>181</v>
      </c>
      <c r="C632" t="s">
        <v>762</v>
      </c>
      <c r="D632" t="s">
        <v>140</v>
      </c>
      <c r="E632">
        <v>0</v>
      </c>
      <c r="F632">
        <v>14</v>
      </c>
      <c r="G632">
        <v>0</v>
      </c>
      <c r="H632" t="s">
        <v>116</v>
      </c>
      <c r="I632">
        <v>1</v>
      </c>
      <c r="J632" t="s">
        <v>66</v>
      </c>
      <c r="K632" s="33" t="str">
        <f>IF(ISNA(VLOOKUP(C632,'Provider-EHR crosswalk'!A:B,2,FALSE)),"No EHR Specified",VLOOKUP(C632,'Provider-EHR crosswalk'!A:B,2,FALSE))</f>
        <v>Azalea Health EHR</v>
      </c>
    </row>
    <row r="633" spans="1:11" x14ac:dyDescent="0.25">
      <c r="A633" t="s">
        <v>141</v>
      </c>
      <c r="B633">
        <v>181</v>
      </c>
      <c r="C633" t="s">
        <v>762</v>
      </c>
      <c r="D633" t="s">
        <v>142</v>
      </c>
      <c r="E633">
        <v>0</v>
      </c>
      <c r="F633">
        <v>14</v>
      </c>
      <c r="G633">
        <v>0</v>
      </c>
      <c r="H633" t="s">
        <v>116</v>
      </c>
      <c r="I633">
        <v>1</v>
      </c>
      <c r="J633" t="s">
        <v>66</v>
      </c>
      <c r="K633" s="33" t="str">
        <f>IF(ISNA(VLOOKUP(C633,'Provider-EHR crosswalk'!A:B,2,FALSE)),"No EHR Specified",VLOOKUP(C633,'Provider-EHR crosswalk'!A:B,2,FALSE))</f>
        <v>Azalea Health EHR</v>
      </c>
    </row>
    <row r="634" spans="1:11" x14ac:dyDescent="0.25">
      <c r="A634" t="s">
        <v>143</v>
      </c>
      <c r="B634">
        <v>181</v>
      </c>
      <c r="C634" t="s">
        <v>762</v>
      </c>
      <c r="D634" t="s">
        <v>144</v>
      </c>
      <c r="E634">
        <v>0</v>
      </c>
      <c r="F634">
        <v>14</v>
      </c>
      <c r="G634">
        <v>0</v>
      </c>
      <c r="H634" t="s">
        <v>116</v>
      </c>
      <c r="I634">
        <v>1</v>
      </c>
      <c r="J634" t="s">
        <v>66</v>
      </c>
      <c r="K634" s="33" t="str">
        <f>IF(ISNA(VLOOKUP(C634,'Provider-EHR crosswalk'!A:B,2,FALSE)),"No EHR Specified",VLOOKUP(C634,'Provider-EHR crosswalk'!A:B,2,FALSE))</f>
        <v>Azalea Health EHR</v>
      </c>
    </row>
    <row r="635" spans="1:11" x14ac:dyDescent="0.25">
      <c r="A635" t="s">
        <v>145</v>
      </c>
      <c r="B635">
        <v>181</v>
      </c>
      <c r="C635" t="s">
        <v>762</v>
      </c>
      <c r="D635" t="s">
        <v>146</v>
      </c>
      <c r="E635">
        <v>0</v>
      </c>
      <c r="F635">
        <v>14</v>
      </c>
      <c r="G635">
        <v>0</v>
      </c>
      <c r="H635" t="s">
        <v>116</v>
      </c>
      <c r="I635">
        <v>1</v>
      </c>
      <c r="J635" t="s">
        <v>66</v>
      </c>
      <c r="K635" s="33" t="str">
        <f>IF(ISNA(VLOOKUP(C635,'Provider-EHR crosswalk'!A:B,2,FALSE)),"No EHR Specified",VLOOKUP(C635,'Provider-EHR crosswalk'!A:B,2,FALSE))</f>
        <v>Azalea Health EHR</v>
      </c>
    </row>
    <row r="636" spans="1:11" x14ac:dyDescent="0.25">
      <c r="A636" t="s">
        <v>147</v>
      </c>
      <c r="B636">
        <v>181</v>
      </c>
      <c r="C636" t="s">
        <v>762</v>
      </c>
      <c r="D636" t="s">
        <v>148</v>
      </c>
      <c r="E636">
        <v>0</v>
      </c>
      <c r="F636">
        <v>14</v>
      </c>
      <c r="G636">
        <v>0</v>
      </c>
      <c r="H636" t="s">
        <v>116</v>
      </c>
      <c r="I636">
        <v>1</v>
      </c>
      <c r="J636" t="s">
        <v>66</v>
      </c>
      <c r="K636" s="33" t="str">
        <f>IF(ISNA(VLOOKUP(C636,'Provider-EHR crosswalk'!A:B,2,FALSE)),"No EHR Specified",VLOOKUP(C636,'Provider-EHR crosswalk'!A:B,2,FALSE))</f>
        <v>Azalea Health EHR</v>
      </c>
    </row>
    <row r="637" spans="1:11" x14ac:dyDescent="0.25">
      <c r="A637" t="s">
        <v>149</v>
      </c>
      <c r="B637">
        <v>181</v>
      </c>
      <c r="C637" t="s">
        <v>762</v>
      </c>
      <c r="D637" t="s">
        <v>150</v>
      </c>
      <c r="E637">
        <v>0</v>
      </c>
      <c r="F637">
        <v>14</v>
      </c>
      <c r="G637">
        <v>0</v>
      </c>
      <c r="H637" t="s">
        <v>116</v>
      </c>
      <c r="I637">
        <v>1</v>
      </c>
      <c r="J637" t="s">
        <v>66</v>
      </c>
      <c r="K637" s="33" t="str">
        <f>IF(ISNA(VLOOKUP(C637,'Provider-EHR crosswalk'!A:B,2,FALSE)),"No EHR Specified",VLOOKUP(C637,'Provider-EHR crosswalk'!A:B,2,FALSE))</f>
        <v>Azalea Health EHR</v>
      </c>
    </row>
    <row r="638" spans="1:11" x14ac:dyDescent="0.25">
      <c r="A638" t="s">
        <v>151</v>
      </c>
      <c r="B638">
        <v>181</v>
      </c>
      <c r="C638" t="s">
        <v>762</v>
      </c>
      <c r="D638" t="s">
        <v>152</v>
      </c>
      <c r="E638">
        <v>0</v>
      </c>
      <c r="F638">
        <v>14</v>
      </c>
      <c r="G638">
        <v>0</v>
      </c>
      <c r="H638" t="s">
        <v>116</v>
      </c>
      <c r="I638">
        <v>1</v>
      </c>
      <c r="J638" t="s">
        <v>66</v>
      </c>
      <c r="K638" s="33" t="str">
        <f>IF(ISNA(VLOOKUP(C638,'Provider-EHR crosswalk'!A:B,2,FALSE)),"No EHR Specified",VLOOKUP(C638,'Provider-EHR crosswalk'!A:B,2,FALSE))</f>
        <v>Azalea Health EHR</v>
      </c>
    </row>
    <row r="639" spans="1:11" x14ac:dyDescent="0.25">
      <c r="A639" t="s">
        <v>153</v>
      </c>
      <c r="B639">
        <v>181</v>
      </c>
      <c r="C639" t="s">
        <v>762</v>
      </c>
      <c r="D639" t="s">
        <v>154</v>
      </c>
      <c r="E639">
        <v>0</v>
      </c>
      <c r="F639">
        <v>14</v>
      </c>
      <c r="G639">
        <v>0</v>
      </c>
      <c r="H639" t="s">
        <v>116</v>
      </c>
      <c r="I639">
        <v>1</v>
      </c>
      <c r="J639" t="s">
        <v>66</v>
      </c>
      <c r="K639" s="33" t="str">
        <f>IF(ISNA(VLOOKUP(C639,'Provider-EHR crosswalk'!A:B,2,FALSE)),"No EHR Specified",VLOOKUP(C639,'Provider-EHR crosswalk'!A:B,2,FALSE))</f>
        <v>Azalea Health EHR</v>
      </c>
    </row>
    <row r="640" spans="1:11" x14ac:dyDescent="0.25">
      <c r="A640" t="s">
        <v>155</v>
      </c>
      <c r="B640">
        <v>181</v>
      </c>
      <c r="C640" t="s">
        <v>762</v>
      </c>
      <c r="D640" t="s">
        <v>156</v>
      </c>
      <c r="E640">
        <v>0</v>
      </c>
      <c r="F640">
        <v>14</v>
      </c>
      <c r="G640">
        <v>0</v>
      </c>
      <c r="H640" t="s">
        <v>157</v>
      </c>
      <c r="I640" t="s">
        <v>157</v>
      </c>
      <c r="J640" t="s">
        <v>157</v>
      </c>
      <c r="K640" s="33" t="str">
        <f>IF(ISNA(VLOOKUP(C640,'Provider-EHR crosswalk'!A:B,2,FALSE)),"No EHR Specified",VLOOKUP(C640,'Provider-EHR crosswalk'!A:B,2,FALSE))</f>
        <v>Azalea Health EHR</v>
      </c>
    </row>
    <row r="641" spans="1:11" x14ac:dyDescent="0.25">
      <c r="A641" t="s">
        <v>158</v>
      </c>
      <c r="B641">
        <v>181</v>
      </c>
      <c r="C641" t="s">
        <v>762</v>
      </c>
      <c r="D641" t="s">
        <v>159</v>
      </c>
      <c r="E641">
        <v>0</v>
      </c>
      <c r="F641">
        <v>14</v>
      </c>
      <c r="G641">
        <v>0</v>
      </c>
      <c r="H641" t="s">
        <v>157</v>
      </c>
      <c r="I641" t="s">
        <v>157</v>
      </c>
      <c r="J641" t="s">
        <v>157</v>
      </c>
      <c r="K641" s="33" t="str">
        <f>IF(ISNA(VLOOKUP(C641,'Provider-EHR crosswalk'!A:B,2,FALSE)),"No EHR Specified",VLOOKUP(C641,'Provider-EHR crosswalk'!A:B,2,FALSE))</f>
        <v>Azalea Health EHR</v>
      </c>
    </row>
    <row r="642" spans="1:11" x14ac:dyDescent="0.25">
      <c r="A642" t="s">
        <v>162</v>
      </c>
      <c r="B642">
        <v>181</v>
      </c>
      <c r="C642" t="s">
        <v>762</v>
      </c>
      <c r="D642" t="s">
        <v>163</v>
      </c>
      <c r="E642">
        <v>13</v>
      </c>
      <c r="F642">
        <v>14</v>
      </c>
      <c r="G642">
        <v>92.86</v>
      </c>
      <c r="H642" t="s">
        <v>65</v>
      </c>
      <c r="I642">
        <v>95</v>
      </c>
      <c r="J642" t="s">
        <v>69</v>
      </c>
      <c r="K642" s="33" t="str">
        <f>IF(ISNA(VLOOKUP(C642,'Provider-EHR crosswalk'!A:B,2,FALSE)),"No EHR Specified",VLOOKUP(C642,'Provider-EHR crosswalk'!A:B,2,FALSE))</f>
        <v>Azalea Health EHR</v>
      </c>
    </row>
    <row r="643" spans="1:11" x14ac:dyDescent="0.25">
      <c r="A643" t="s">
        <v>164</v>
      </c>
      <c r="B643">
        <v>181</v>
      </c>
      <c r="C643" t="s">
        <v>762</v>
      </c>
      <c r="D643" t="s">
        <v>165</v>
      </c>
      <c r="E643">
        <v>4</v>
      </c>
      <c r="F643">
        <v>4</v>
      </c>
      <c r="G643">
        <v>100</v>
      </c>
      <c r="H643" t="s">
        <v>65</v>
      </c>
      <c r="I643">
        <v>95</v>
      </c>
      <c r="J643" t="s">
        <v>66</v>
      </c>
      <c r="K643" s="33" t="str">
        <f>IF(ISNA(VLOOKUP(C643,'Provider-EHR crosswalk'!A:B,2,FALSE)),"No EHR Specified",VLOOKUP(C643,'Provider-EHR crosswalk'!A:B,2,FALSE))</f>
        <v>Azalea Health EHR</v>
      </c>
    </row>
    <row r="644" spans="1:11" x14ac:dyDescent="0.25">
      <c r="A644" t="s">
        <v>166</v>
      </c>
      <c r="B644">
        <v>181</v>
      </c>
      <c r="C644" t="s">
        <v>762</v>
      </c>
      <c r="D644" t="s">
        <v>167</v>
      </c>
      <c r="E644">
        <v>0</v>
      </c>
      <c r="F644">
        <v>4</v>
      </c>
      <c r="G644">
        <v>0</v>
      </c>
      <c r="H644" t="s">
        <v>116</v>
      </c>
      <c r="I644">
        <v>5</v>
      </c>
      <c r="J644" t="s">
        <v>66</v>
      </c>
      <c r="K644" s="33" t="str">
        <f>IF(ISNA(VLOOKUP(C644,'Provider-EHR crosswalk'!A:B,2,FALSE)),"No EHR Specified",VLOOKUP(C644,'Provider-EHR crosswalk'!A:B,2,FALSE))</f>
        <v>Azalea Health EHR</v>
      </c>
    </row>
    <row r="645" spans="1:11" x14ac:dyDescent="0.25">
      <c r="A645" t="s">
        <v>168</v>
      </c>
      <c r="B645">
        <v>181</v>
      </c>
      <c r="C645" t="s">
        <v>762</v>
      </c>
      <c r="D645" t="s">
        <v>169</v>
      </c>
      <c r="E645">
        <v>0</v>
      </c>
      <c r="F645">
        <v>4</v>
      </c>
      <c r="G645">
        <v>0</v>
      </c>
      <c r="H645" t="s">
        <v>116</v>
      </c>
      <c r="I645">
        <v>5</v>
      </c>
      <c r="J645" t="s">
        <v>66</v>
      </c>
      <c r="K645" s="33" t="str">
        <f>IF(ISNA(VLOOKUP(C645,'Provider-EHR crosswalk'!A:B,2,FALSE)),"No EHR Specified",VLOOKUP(C645,'Provider-EHR crosswalk'!A:B,2,FALSE))</f>
        <v>Azalea Health EHR</v>
      </c>
    </row>
    <row r="646" spans="1:11" x14ac:dyDescent="0.25">
      <c r="A646" t="s">
        <v>170</v>
      </c>
      <c r="B646">
        <v>181</v>
      </c>
      <c r="C646" t="s">
        <v>762</v>
      </c>
      <c r="D646" t="s">
        <v>171</v>
      </c>
      <c r="E646">
        <v>0</v>
      </c>
      <c r="F646">
        <v>4</v>
      </c>
      <c r="G646">
        <v>0</v>
      </c>
      <c r="H646" t="s">
        <v>116</v>
      </c>
      <c r="I646">
        <v>5</v>
      </c>
      <c r="J646" t="s">
        <v>66</v>
      </c>
      <c r="K646" s="33" t="str">
        <f>IF(ISNA(VLOOKUP(C646,'Provider-EHR crosswalk'!A:B,2,FALSE)),"No EHR Specified",VLOOKUP(C646,'Provider-EHR crosswalk'!A:B,2,FALSE))</f>
        <v>Azalea Health EHR</v>
      </c>
    </row>
    <row r="647" spans="1:11" x14ac:dyDescent="0.25">
      <c r="A647" t="s">
        <v>172</v>
      </c>
      <c r="B647">
        <v>181</v>
      </c>
      <c r="C647" t="s">
        <v>762</v>
      </c>
      <c r="D647" t="s">
        <v>173</v>
      </c>
      <c r="E647">
        <v>0</v>
      </c>
      <c r="F647">
        <v>14</v>
      </c>
      <c r="G647">
        <v>0</v>
      </c>
      <c r="H647" t="s">
        <v>116</v>
      </c>
      <c r="I647">
        <v>5</v>
      </c>
      <c r="J647" t="s">
        <v>66</v>
      </c>
      <c r="K647" s="33" t="str">
        <f>IF(ISNA(VLOOKUP(C647,'Provider-EHR crosswalk'!A:B,2,FALSE)),"No EHR Specified",VLOOKUP(C647,'Provider-EHR crosswalk'!A:B,2,FALSE))</f>
        <v>Azalea Health EHR</v>
      </c>
    </row>
    <row r="648" spans="1:11" x14ac:dyDescent="0.25">
      <c r="A648" t="s">
        <v>174</v>
      </c>
      <c r="B648">
        <v>181</v>
      </c>
      <c r="C648" t="s">
        <v>762</v>
      </c>
      <c r="D648" t="s">
        <v>175</v>
      </c>
      <c r="E648">
        <v>1</v>
      </c>
      <c r="F648">
        <v>14</v>
      </c>
      <c r="G648">
        <v>7.14</v>
      </c>
      <c r="H648" t="s">
        <v>116</v>
      </c>
      <c r="I648">
        <v>5</v>
      </c>
      <c r="J648" t="s">
        <v>69</v>
      </c>
      <c r="K648" s="33" t="str">
        <f>IF(ISNA(VLOOKUP(C648,'Provider-EHR crosswalk'!A:B,2,FALSE)),"No EHR Specified",VLOOKUP(C648,'Provider-EHR crosswalk'!A:B,2,FALSE))</f>
        <v>Azalea Health EHR</v>
      </c>
    </row>
    <row r="649" spans="1:11" x14ac:dyDescent="0.25">
      <c r="A649" t="s">
        <v>176</v>
      </c>
      <c r="B649">
        <v>181</v>
      </c>
      <c r="C649" t="s">
        <v>762</v>
      </c>
      <c r="D649" t="s">
        <v>177</v>
      </c>
      <c r="E649">
        <v>0</v>
      </c>
      <c r="F649">
        <v>14</v>
      </c>
      <c r="G649">
        <v>0</v>
      </c>
      <c r="H649" t="s">
        <v>116</v>
      </c>
      <c r="I649">
        <v>5</v>
      </c>
      <c r="J649" t="s">
        <v>66</v>
      </c>
      <c r="K649" s="33" t="str">
        <f>IF(ISNA(VLOOKUP(C649,'Provider-EHR crosswalk'!A:B,2,FALSE)),"No EHR Specified",VLOOKUP(C649,'Provider-EHR crosswalk'!A:B,2,FALSE))</f>
        <v>Azalea Health EHR</v>
      </c>
    </row>
    <row r="650" spans="1:11" x14ac:dyDescent="0.25">
      <c r="A650" t="s">
        <v>63</v>
      </c>
      <c r="B650">
        <v>189</v>
      </c>
      <c r="C650" t="s">
        <v>856</v>
      </c>
      <c r="D650" t="s">
        <v>64</v>
      </c>
      <c r="E650">
        <v>1</v>
      </c>
      <c r="F650">
        <v>1</v>
      </c>
      <c r="G650">
        <v>100</v>
      </c>
      <c r="H650" t="s">
        <v>65</v>
      </c>
      <c r="I650">
        <v>99</v>
      </c>
      <c r="J650" t="s">
        <v>66</v>
      </c>
      <c r="K650" s="33" t="str">
        <f>IF(ISNA(VLOOKUP(C650,'Provider-EHR crosswalk'!A:B,2,FALSE)),"No EHR Specified",VLOOKUP(C650,'Provider-EHR crosswalk'!A:B,2,FALSE))</f>
        <v>Azalea Health EHR</v>
      </c>
    </row>
    <row r="651" spans="1:11" x14ac:dyDescent="0.25">
      <c r="A651" t="s">
        <v>67</v>
      </c>
      <c r="B651">
        <v>189</v>
      </c>
      <c r="C651" t="s">
        <v>856</v>
      </c>
      <c r="D651" t="s">
        <v>68</v>
      </c>
      <c r="E651">
        <v>1</v>
      </c>
      <c r="F651">
        <v>1</v>
      </c>
      <c r="G651">
        <v>100</v>
      </c>
      <c r="H651" t="s">
        <v>65</v>
      </c>
      <c r="I651">
        <v>75</v>
      </c>
      <c r="J651" t="s">
        <v>66</v>
      </c>
      <c r="K651" s="33" t="str">
        <f>IF(ISNA(VLOOKUP(C651,'Provider-EHR crosswalk'!A:B,2,FALSE)),"No EHR Specified",VLOOKUP(C651,'Provider-EHR crosswalk'!A:B,2,FALSE))</f>
        <v>Azalea Health EHR</v>
      </c>
    </row>
    <row r="652" spans="1:11" x14ac:dyDescent="0.25">
      <c r="A652" t="s">
        <v>70</v>
      </c>
      <c r="B652">
        <v>189</v>
      </c>
      <c r="C652" t="s">
        <v>856</v>
      </c>
      <c r="D652" t="s">
        <v>71</v>
      </c>
      <c r="E652">
        <v>1</v>
      </c>
      <c r="F652">
        <v>1</v>
      </c>
      <c r="G652">
        <v>100</v>
      </c>
      <c r="H652" t="s">
        <v>65</v>
      </c>
      <c r="I652">
        <v>99</v>
      </c>
      <c r="J652" t="s">
        <v>66</v>
      </c>
      <c r="K652" s="33" t="str">
        <f>IF(ISNA(VLOOKUP(C652,'Provider-EHR crosswalk'!A:B,2,FALSE)),"No EHR Specified",VLOOKUP(C652,'Provider-EHR crosswalk'!A:B,2,FALSE))</f>
        <v>Azalea Health EHR</v>
      </c>
    </row>
    <row r="653" spans="1:11" x14ac:dyDescent="0.25">
      <c r="A653" t="s">
        <v>72</v>
      </c>
      <c r="B653">
        <v>189</v>
      </c>
      <c r="C653" t="s">
        <v>856</v>
      </c>
      <c r="D653" t="s">
        <v>73</v>
      </c>
      <c r="E653">
        <v>1</v>
      </c>
      <c r="F653">
        <v>1</v>
      </c>
      <c r="G653">
        <v>100</v>
      </c>
      <c r="H653" t="s">
        <v>65</v>
      </c>
      <c r="I653">
        <v>99</v>
      </c>
      <c r="J653" t="s">
        <v>66</v>
      </c>
      <c r="K653" s="33" t="str">
        <f>IF(ISNA(VLOOKUP(C653,'Provider-EHR crosswalk'!A:B,2,FALSE)),"No EHR Specified",VLOOKUP(C653,'Provider-EHR crosswalk'!A:B,2,FALSE))</f>
        <v>Azalea Health EHR</v>
      </c>
    </row>
    <row r="654" spans="1:11" x14ac:dyDescent="0.25">
      <c r="A654" t="s">
        <v>74</v>
      </c>
      <c r="B654">
        <v>189</v>
      </c>
      <c r="C654" t="s">
        <v>856</v>
      </c>
      <c r="D654" t="s">
        <v>75</v>
      </c>
      <c r="E654">
        <v>1</v>
      </c>
      <c r="F654">
        <v>1</v>
      </c>
      <c r="G654">
        <v>100</v>
      </c>
      <c r="H654" t="s">
        <v>65</v>
      </c>
      <c r="I654">
        <v>99</v>
      </c>
      <c r="J654" t="s">
        <v>66</v>
      </c>
      <c r="K654" s="33" t="str">
        <f>IF(ISNA(VLOOKUP(C654,'Provider-EHR crosswalk'!A:B,2,FALSE)),"No EHR Specified",VLOOKUP(C654,'Provider-EHR crosswalk'!A:B,2,FALSE))</f>
        <v>Azalea Health EHR</v>
      </c>
    </row>
    <row r="655" spans="1:11" x14ac:dyDescent="0.25">
      <c r="A655" t="s">
        <v>76</v>
      </c>
      <c r="B655">
        <v>189</v>
      </c>
      <c r="C655" t="s">
        <v>856</v>
      </c>
      <c r="D655" t="s">
        <v>77</v>
      </c>
      <c r="E655">
        <v>1</v>
      </c>
      <c r="F655">
        <v>1</v>
      </c>
      <c r="G655">
        <v>100</v>
      </c>
      <c r="H655" t="s">
        <v>65</v>
      </c>
      <c r="I655">
        <v>85</v>
      </c>
      <c r="J655" t="s">
        <v>66</v>
      </c>
      <c r="K655" s="33" t="str">
        <f>IF(ISNA(VLOOKUP(C655,'Provider-EHR crosswalk'!A:B,2,FALSE)),"No EHR Specified",VLOOKUP(C655,'Provider-EHR crosswalk'!A:B,2,FALSE))</f>
        <v>Azalea Health EHR</v>
      </c>
    </row>
    <row r="656" spans="1:11" x14ac:dyDescent="0.25">
      <c r="A656" t="s">
        <v>78</v>
      </c>
      <c r="B656">
        <v>189</v>
      </c>
      <c r="C656" t="s">
        <v>856</v>
      </c>
      <c r="D656" t="s">
        <v>79</v>
      </c>
      <c r="E656">
        <v>1</v>
      </c>
      <c r="F656">
        <v>1</v>
      </c>
      <c r="G656">
        <v>100</v>
      </c>
      <c r="H656" t="s">
        <v>65</v>
      </c>
      <c r="I656">
        <v>85</v>
      </c>
      <c r="J656" t="s">
        <v>66</v>
      </c>
      <c r="K656" s="33" t="str">
        <f>IF(ISNA(VLOOKUP(C656,'Provider-EHR crosswalk'!A:B,2,FALSE)),"No EHR Specified",VLOOKUP(C656,'Provider-EHR crosswalk'!A:B,2,FALSE))</f>
        <v>Azalea Health EHR</v>
      </c>
    </row>
    <row r="657" spans="1:11" x14ac:dyDescent="0.25">
      <c r="A657" t="s">
        <v>80</v>
      </c>
      <c r="B657">
        <v>189</v>
      </c>
      <c r="C657" t="s">
        <v>856</v>
      </c>
      <c r="D657" t="s">
        <v>81</v>
      </c>
      <c r="E657">
        <v>1</v>
      </c>
      <c r="F657">
        <v>1</v>
      </c>
      <c r="G657">
        <v>100</v>
      </c>
      <c r="H657" t="s">
        <v>65</v>
      </c>
      <c r="I657">
        <v>85</v>
      </c>
      <c r="J657" t="s">
        <v>66</v>
      </c>
      <c r="K657" s="33" t="str">
        <f>IF(ISNA(VLOOKUP(C657,'Provider-EHR crosswalk'!A:B,2,FALSE)),"No EHR Specified",VLOOKUP(C657,'Provider-EHR crosswalk'!A:B,2,FALSE))</f>
        <v>Azalea Health EHR</v>
      </c>
    </row>
    <row r="658" spans="1:11" x14ac:dyDescent="0.25">
      <c r="A658" t="s">
        <v>82</v>
      </c>
      <c r="B658">
        <v>189</v>
      </c>
      <c r="C658" t="s">
        <v>856</v>
      </c>
      <c r="D658" t="s">
        <v>83</v>
      </c>
      <c r="E658">
        <v>1</v>
      </c>
      <c r="F658">
        <v>1</v>
      </c>
      <c r="G658">
        <v>100</v>
      </c>
      <c r="H658" t="s">
        <v>65</v>
      </c>
      <c r="I658">
        <v>85</v>
      </c>
      <c r="J658" t="s">
        <v>66</v>
      </c>
      <c r="K658" s="33" t="str">
        <f>IF(ISNA(VLOOKUP(C658,'Provider-EHR crosswalk'!A:B,2,FALSE)),"No EHR Specified",VLOOKUP(C658,'Provider-EHR crosswalk'!A:B,2,FALSE))</f>
        <v>Azalea Health EHR</v>
      </c>
    </row>
    <row r="659" spans="1:11" x14ac:dyDescent="0.25">
      <c r="A659" t="s">
        <v>84</v>
      </c>
      <c r="B659">
        <v>189</v>
      </c>
      <c r="C659" t="s">
        <v>856</v>
      </c>
      <c r="D659" t="s">
        <v>85</v>
      </c>
      <c r="E659">
        <v>1</v>
      </c>
      <c r="F659">
        <v>1</v>
      </c>
      <c r="G659">
        <v>100</v>
      </c>
      <c r="H659" t="s">
        <v>65</v>
      </c>
      <c r="I659">
        <v>85</v>
      </c>
      <c r="J659" t="s">
        <v>66</v>
      </c>
      <c r="K659" s="33" t="str">
        <f>IF(ISNA(VLOOKUP(C659,'Provider-EHR crosswalk'!A:B,2,FALSE)),"No EHR Specified",VLOOKUP(C659,'Provider-EHR crosswalk'!A:B,2,FALSE))</f>
        <v>Azalea Health EHR</v>
      </c>
    </row>
    <row r="660" spans="1:11" x14ac:dyDescent="0.25">
      <c r="A660" t="s">
        <v>86</v>
      </c>
      <c r="B660">
        <v>189</v>
      </c>
      <c r="C660" t="s">
        <v>856</v>
      </c>
      <c r="D660" t="s">
        <v>87</v>
      </c>
      <c r="E660">
        <v>1</v>
      </c>
      <c r="F660">
        <v>1</v>
      </c>
      <c r="G660">
        <v>100</v>
      </c>
      <c r="H660" t="s">
        <v>65</v>
      </c>
      <c r="I660">
        <v>95</v>
      </c>
      <c r="J660" t="s">
        <v>66</v>
      </c>
      <c r="K660" s="33" t="str">
        <f>IF(ISNA(VLOOKUP(C660,'Provider-EHR crosswalk'!A:B,2,FALSE)),"No EHR Specified",VLOOKUP(C660,'Provider-EHR crosswalk'!A:B,2,FALSE))</f>
        <v>Azalea Health EHR</v>
      </c>
    </row>
    <row r="661" spans="1:11" x14ac:dyDescent="0.25">
      <c r="A661" t="s">
        <v>88</v>
      </c>
      <c r="B661">
        <v>189</v>
      </c>
      <c r="C661" t="s">
        <v>856</v>
      </c>
      <c r="D661" t="s">
        <v>89</v>
      </c>
      <c r="E661">
        <v>1</v>
      </c>
      <c r="F661">
        <v>1</v>
      </c>
      <c r="G661">
        <v>100</v>
      </c>
      <c r="H661" t="s">
        <v>65</v>
      </c>
      <c r="I661">
        <v>95</v>
      </c>
      <c r="J661" t="s">
        <v>66</v>
      </c>
      <c r="K661" s="33" t="str">
        <f>IF(ISNA(VLOOKUP(C661,'Provider-EHR crosswalk'!A:B,2,FALSE)),"No EHR Specified",VLOOKUP(C661,'Provider-EHR crosswalk'!A:B,2,FALSE))</f>
        <v>Azalea Health EHR</v>
      </c>
    </row>
    <row r="662" spans="1:11" x14ac:dyDescent="0.25">
      <c r="A662" t="s">
        <v>90</v>
      </c>
      <c r="B662">
        <v>189</v>
      </c>
      <c r="C662" t="s">
        <v>856</v>
      </c>
      <c r="D662" t="s">
        <v>91</v>
      </c>
      <c r="E662">
        <v>1</v>
      </c>
      <c r="F662">
        <v>1</v>
      </c>
      <c r="G662">
        <v>100</v>
      </c>
      <c r="H662" t="s">
        <v>65</v>
      </c>
      <c r="I662">
        <v>90</v>
      </c>
      <c r="J662" t="s">
        <v>66</v>
      </c>
      <c r="K662" s="33" t="str">
        <f>IF(ISNA(VLOOKUP(C662,'Provider-EHR crosswalk'!A:B,2,FALSE)),"No EHR Specified",VLOOKUP(C662,'Provider-EHR crosswalk'!A:B,2,FALSE))</f>
        <v>Azalea Health EHR</v>
      </c>
    </row>
    <row r="663" spans="1:11" x14ac:dyDescent="0.25">
      <c r="A663" t="s">
        <v>92</v>
      </c>
      <c r="B663">
        <v>189</v>
      </c>
      <c r="C663" t="s">
        <v>856</v>
      </c>
      <c r="D663" t="s">
        <v>93</v>
      </c>
      <c r="E663">
        <v>0</v>
      </c>
      <c r="F663">
        <v>1</v>
      </c>
      <c r="G663">
        <v>0</v>
      </c>
      <c r="H663" t="s">
        <v>65</v>
      </c>
      <c r="I663">
        <v>90</v>
      </c>
      <c r="J663" t="s">
        <v>69</v>
      </c>
      <c r="K663" s="33" t="str">
        <f>IF(ISNA(VLOOKUP(C663,'Provider-EHR crosswalk'!A:B,2,FALSE)),"No EHR Specified",VLOOKUP(C663,'Provider-EHR crosswalk'!A:B,2,FALSE))</f>
        <v>Azalea Health EHR</v>
      </c>
    </row>
    <row r="664" spans="1:11" x14ac:dyDescent="0.25">
      <c r="A664" t="s">
        <v>94</v>
      </c>
      <c r="B664">
        <v>189</v>
      </c>
      <c r="C664" t="s">
        <v>856</v>
      </c>
      <c r="D664" t="s">
        <v>95</v>
      </c>
      <c r="E664">
        <v>1</v>
      </c>
      <c r="F664">
        <v>1</v>
      </c>
      <c r="G664">
        <v>100</v>
      </c>
      <c r="H664" t="s">
        <v>65</v>
      </c>
      <c r="I664">
        <v>90</v>
      </c>
      <c r="J664" t="s">
        <v>66</v>
      </c>
      <c r="K664" s="33" t="str">
        <f>IF(ISNA(VLOOKUP(C664,'Provider-EHR crosswalk'!A:B,2,FALSE)),"No EHR Specified",VLOOKUP(C664,'Provider-EHR crosswalk'!A:B,2,FALSE))</f>
        <v>Azalea Health EHR</v>
      </c>
    </row>
    <row r="665" spans="1:11" x14ac:dyDescent="0.25">
      <c r="A665" t="s">
        <v>96</v>
      </c>
      <c r="B665">
        <v>189</v>
      </c>
      <c r="C665" t="s">
        <v>856</v>
      </c>
      <c r="D665" t="s">
        <v>97</v>
      </c>
      <c r="E665">
        <v>0</v>
      </c>
      <c r="F665">
        <v>1</v>
      </c>
      <c r="G665">
        <v>0</v>
      </c>
      <c r="H665" t="s">
        <v>65</v>
      </c>
      <c r="I665">
        <v>90</v>
      </c>
      <c r="J665" t="s">
        <v>69</v>
      </c>
      <c r="K665" s="33" t="str">
        <f>IF(ISNA(VLOOKUP(C665,'Provider-EHR crosswalk'!A:B,2,FALSE)),"No EHR Specified",VLOOKUP(C665,'Provider-EHR crosswalk'!A:B,2,FALSE))</f>
        <v>Azalea Health EHR</v>
      </c>
    </row>
    <row r="666" spans="1:11" x14ac:dyDescent="0.25">
      <c r="A666" t="s">
        <v>98</v>
      </c>
      <c r="B666">
        <v>189</v>
      </c>
      <c r="C666" t="s">
        <v>856</v>
      </c>
      <c r="D666" t="s">
        <v>99</v>
      </c>
      <c r="E666">
        <v>0</v>
      </c>
      <c r="F666">
        <v>1</v>
      </c>
      <c r="G666">
        <v>0</v>
      </c>
      <c r="H666" t="s">
        <v>65</v>
      </c>
      <c r="I666">
        <v>90</v>
      </c>
      <c r="J666" t="s">
        <v>69</v>
      </c>
      <c r="K666" s="33" t="str">
        <f>IF(ISNA(VLOOKUP(C666,'Provider-EHR crosswalk'!A:B,2,FALSE)),"No EHR Specified",VLOOKUP(C666,'Provider-EHR crosswalk'!A:B,2,FALSE))</f>
        <v>Azalea Health EHR</v>
      </c>
    </row>
    <row r="667" spans="1:11" x14ac:dyDescent="0.25">
      <c r="A667" t="s">
        <v>100</v>
      </c>
      <c r="B667">
        <v>189</v>
      </c>
      <c r="C667" t="s">
        <v>856</v>
      </c>
      <c r="D667" t="s">
        <v>101</v>
      </c>
      <c r="E667">
        <v>1</v>
      </c>
      <c r="F667">
        <v>1</v>
      </c>
      <c r="G667">
        <v>100</v>
      </c>
      <c r="H667" t="s">
        <v>65</v>
      </c>
      <c r="I667">
        <v>99</v>
      </c>
      <c r="J667" t="s">
        <v>66</v>
      </c>
      <c r="K667" s="33" t="str">
        <f>IF(ISNA(VLOOKUP(C667,'Provider-EHR crosswalk'!A:B,2,FALSE)),"No EHR Specified",VLOOKUP(C667,'Provider-EHR crosswalk'!A:B,2,FALSE))</f>
        <v>Azalea Health EHR</v>
      </c>
    </row>
    <row r="668" spans="1:11" x14ac:dyDescent="0.25">
      <c r="A668" t="s">
        <v>102</v>
      </c>
      <c r="B668">
        <v>189</v>
      </c>
      <c r="C668" t="s">
        <v>856</v>
      </c>
      <c r="D668" t="s">
        <v>103</v>
      </c>
      <c r="E668">
        <v>1</v>
      </c>
      <c r="F668">
        <v>1</v>
      </c>
      <c r="G668">
        <v>100</v>
      </c>
      <c r="H668" t="s">
        <v>65</v>
      </c>
      <c r="I668">
        <v>99</v>
      </c>
      <c r="J668" t="s">
        <v>66</v>
      </c>
      <c r="K668" s="33" t="str">
        <f>IF(ISNA(VLOOKUP(C668,'Provider-EHR crosswalk'!A:B,2,FALSE)),"No EHR Specified",VLOOKUP(C668,'Provider-EHR crosswalk'!A:B,2,FALSE))</f>
        <v>Azalea Health EHR</v>
      </c>
    </row>
    <row r="669" spans="1:11" x14ac:dyDescent="0.25">
      <c r="A669" t="s">
        <v>104</v>
      </c>
      <c r="B669">
        <v>189</v>
      </c>
      <c r="C669" t="s">
        <v>856</v>
      </c>
      <c r="D669" t="s">
        <v>105</v>
      </c>
      <c r="E669">
        <v>1</v>
      </c>
      <c r="F669">
        <v>1</v>
      </c>
      <c r="G669">
        <v>100</v>
      </c>
      <c r="H669" t="s">
        <v>65</v>
      </c>
      <c r="I669">
        <v>99</v>
      </c>
      <c r="J669" t="s">
        <v>66</v>
      </c>
      <c r="K669" s="33" t="str">
        <f>IF(ISNA(VLOOKUP(C669,'Provider-EHR crosswalk'!A:B,2,FALSE)),"No EHR Specified",VLOOKUP(C669,'Provider-EHR crosswalk'!A:B,2,FALSE))</f>
        <v>Azalea Health EHR</v>
      </c>
    </row>
    <row r="670" spans="1:11" x14ac:dyDescent="0.25">
      <c r="A670" t="s">
        <v>106</v>
      </c>
      <c r="B670">
        <v>189</v>
      </c>
      <c r="C670" t="s">
        <v>856</v>
      </c>
      <c r="D670" t="s">
        <v>107</v>
      </c>
      <c r="E670">
        <v>1</v>
      </c>
      <c r="F670">
        <v>1</v>
      </c>
      <c r="G670">
        <v>100</v>
      </c>
      <c r="H670" t="s">
        <v>65</v>
      </c>
      <c r="I670">
        <v>99</v>
      </c>
      <c r="J670" t="s">
        <v>66</v>
      </c>
      <c r="K670" s="33" t="str">
        <f>IF(ISNA(VLOOKUP(C670,'Provider-EHR crosswalk'!A:B,2,FALSE)),"No EHR Specified",VLOOKUP(C670,'Provider-EHR crosswalk'!A:B,2,FALSE))</f>
        <v>Azalea Health EHR</v>
      </c>
    </row>
    <row r="671" spans="1:11" x14ac:dyDescent="0.25">
      <c r="A671" t="s">
        <v>108</v>
      </c>
      <c r="B671">
        <v>189</v>
      </c>
      <c r="C671" t="s">
        <v>856</v>
      </c>
      <c r="D671" t="s">
        <v>109</v>
      </c>
      <c r="E671">
        <v>1</v>
      </c>
      <c r="F671">
        <v>1</v>
      </c>
      <c r="G671">
        <v>100</v>
      </c>
      <c r="H671" t="s">
        <v>65</v>
      </c>
      <c r="I671">
        <v>99</v>
      </c>
      <c r="J671" t="s">
        <v>66</v>
      </c>
      <c r="K671" s="33" t="str">
        <f>IF(ISNA(VLOOKUP(C671,'Provider-EHR crosswalk'!A:B,2,FALSE)),"No EHR Specified",VLOOKUP(C671,'Provider-EHR crosswalk'!A:B,2,FALSE))</f>
        <v>Azalea Health EHR</v>
      </c>
    </row>
    <row r="672" spans="1:11" x14ac:dyDescent="0.25">
      <c r="A672" t="s">
        <v>110</v>
      </c>
      <c r="B672">
        <v>189</v>
      </c>
      <c r="C672" t="s">
        <v>856</v>
      </c>
      <c r="D672" t="s">
        <v>111</v>
      </c>
      <c r="E672">
        <v>1</v>
      </c>
      <c r="F672">
        <v>1</v>
      </c>
      <c r="G672">
        <v>100</v>
      </c>
      <c r="H672" t="s">
        <v>65</v>
      </c>
      <c r="I672">
        <v>99</v>
      </c>
      <c r="J672" t="s">
        <v>66</v>
      </c>
      <c r="K672" s="33" t="str">
        <f>IF(ISNA(VLOOKUP(C672,'Provider-EHR crosswalk'!A:B,2,FALSE)),"No EHR Specified",VLOOKUP(C672,'Provider-EHR crosswalk'!A:B,2,FALSE))</f>
        <v>Azalea Health EHR</v>
      </c>
    </row>
    <row r="673" spans="1:11" x14ac:dyDescent="0.25">
      <c r="A673" t="s">
        <v>112</v>
      </c>
      <c r="B673">
        <v>189</v>
      </c>
      <c r="C673" t="s">
        <v>856</v>
      </c>
      <c r="D673" t="s">
        <v>113</v>
      </c>
      <c r="E673">
        <v>1</v>
      </c>
      <c r="F673">
        <v>1</v>
      </c>
      <c r="G673">
        <v>100</v>
      </c>
      <c r="H673" t="s">
        <v>65</v>
      </c>
      <c r="I673">
        <v>99</v>
      </c>
      <c r="J673" t="s">
        <v>66</v>
      </c>
      <c r="K673" s="33" t="str">
        <f>IF(ISNA(VLOOKUP(C673,'Provider-EHR crosswalk'!A:B,2,FALSE)),"No EHR Specified",VLOOKUP(C673,'Provider-EHR crosswalk'!A:B,2,FALSE))</f>
        <v>Azalea Health EHR</v>
      </c>
    </row>
    <row r="674" spans="1:11" x14ac:dyDescent="0.25">
      <c r="A674" t="s">
        <v>114</v>
      </c>
      <c r="B674">
        <v>189</v>
      </c>
      <c r="C674" t="s">
        <v>856</v>
      </c>
      <c r="D674" t="s">
        <v>115</v>
      </c>
      <c r="E674">
        <v>0</v>
      </c>
      <c r="F674">
        <v>1</v>
      </c>
      <c r="G674">
        <v>0</v>
      </c>
      <c r="H674" t="s">
        <v>116</v>
      </c>
      <c r="I674">
        <v>4</v>
      </c>
      <c r="J674" t="s">
        <v>66</v>
      </c>
      <c r="K674" s="33" t="str">
        <f>IF(ISNA(VLOOKUP(C674,'Provider-EHR crosswalk'!A:B,2,FALSE)),"No EHR Specified",VLOOKUP(C674,'Provider-EHR crosswalk'!A:B,2,FALSE))</f>
        <v>Azalea Health EHR</v>
      </c>
    </row>
    <row r="675" spans="1:11" x14ac:dyDescent="0.25">
      <c r="A675" t="s">
        <v>117</v>
      </c>
      <c r="B675">
        <v>189</v>
      </c>
      <c r="C675" t="s">
        <v>856</v>
      </c>
      <c r="D675" t="s">
        <v>118</v>
      </c>
      <c r="E675">
        <v>0</v>
      </c>
      <c r="F675">
        <v>1</v>
      </c>
      <c r="G675">
        <v>0</v>
      </c>
      <c r="H675" t="s">
        <v>116</v>
      </c>
      <c r="I675">
        <v>4</v>
      </c>
      <c r="J675" t="s">
        <v>66</v>
      </c>
      <c r="K675" s="33" t="str">
        <f>IF(ISNA(VLOOKUP(C675,'Provider-EHR crosswalk'!A:B,2,FALSE)),"No EHR Specified",VLOOKUP(C675,'Provider-EHR crosswalk'!A:B,2,FALSE))</f>
        <v>Azalea Health EHR</v>
      </c>
    </row>
    <row r="676" spans="1:11" x14ac:dyDescent="0.25">
      <c r="A676" t="s">
        <v>119</v>
      </c>
      <c r="B676">
        <v>189</v>
      </c>
      <c r="C676" t="s">
        <v>856</v>
      </c>
      <c r="D676" t="s">
        <v>120</v>
      </c>
      <c r="E676">
        <v>0</v>
      </c>
      <c r="F676">
        <v>1</v>
      </c>
      <c r="G676">
        <v>0</v>
      </c>
      <c r="H676" t="s">
        <v>116</v>
      </c>
      <c r="I676">
        <v>4</v>
      </c>
      <c r="J676" t="s">
        <v>66</v>
      </c>
      <c r="K676" s="33" t="str">
        <f>IF(ISNA(VLOOKUP(C676,'Provider-EHR crosswalk'!A:B,2,FALSE)),"No EHR Specified",VLOOKUP(C676,'Provider-EHR crosswalk'!A:B,2,FALSE))</f>
        <v>Azalea Health EHR</v>
      </c>
    </row>
    <row r="677" spans="1:11" x14ac:dyDescent="0.25">
      <c r="A677" t="s">
        <v>121</v>
      </c>
      <c r="B677">
        <v>189</v>
      </c>
      <c r="C677" t="s">
        <v>856</v>
      </c>
      <c r="D677" t="s">
        <v>122</v>
      </c>
      <c r="E677">
        <v>0</v>
      </c>
      <c r="F677">
        <v>1</v>
      </c>
      <c r="G677">
        <v>0</v>
      </c>
      <c r="H677" t="s">
        <v>116</v>
      </c>
      <c r="I677">
        <v>1</v>
      </c>
      <c r="J677" t="s">
        <v>66</v>
      </c>
      <c r="K677" s="33" t="str">
        <f>IF(ISNA(VLOOKUP(C677,'Provider-EHR crosswalk'!A:B,2,FALSE)),"No EHR Specified",VLOOKUP(C677,'Provider-EHR crosswalk'!A:B,2,FALSE))</f>
        <v>Azalea Health EHR</v>
      </c>
    </row>
    <row r="678" spans="1:11" x14ac:dyDescent="0.25">
      <c r="A678" t="s">
        <v>123</v>
      </c>
      <c r="B678">
        <v>189</v>
      </c>
      <c r="C678" t="s">
        <v>856</v>
      </c>
      <c r="D678" t="s">
        <v>124</v>
      </c>
      <c r="E678">
        <v>0</v>
      </c>
      <c r="F678">
        <v>1</v>
      </c>
      <c r="G678">
        <v>0</v>
      </c>
      <c r="H678" t="s">
        <v>116</v>
      </c>
      <c r="I678">
        <v>1</v>
      </c>
      <c r="J678" t="s">
        <v>66</v>
      </c>
      <c r="K678" s="33" t="str">
        <f>IF(ISNA(VLOOKUP(C678,'Provider-EHR crosswalk'!A:B,2,FALSE)),"No EHR Specified",VLOOKUP(C678,'Provider-EHR crosswalk'!A:B,2,FALSE))</f>
        <v>Azalea Health EHR</v>
      </c>
    </row>
    <row r="679" spans="1:11" x14ac:dyDescent="0.25">
      <c r="A679" t="s">
        <v>125</v>
      </c>
      <c r="B679">
        <v>189</v>
      </c>
      <c r="C679" t="s">
        <v>856</v>
      </c>
      <c r="D679" t="s">
        <v>126</v>
      </c>
      <c r="E679">
        <v>0</v>
      </c>
      <c r="F679">
        <v>1</v>
      </c>
      <c r="G679">
        <v>0</v>
      </c>
      <c r="H679" t="s">
        <v>116</v>
      </c>
      <c r="I679">
        <v>1</v>
      </c>
      <c r="J679" t="s">
        <v>66</v>
      </c>
      <c r="K679" s="33" t="str">
        <f>IF(ISNA(VLOOKUP(C679,'Provider-EHR crosswalk'!A:B,2,FALSE)),"No EHR Specified",VLOOKUP(C679,'Provider-EHR crosswalk'!A:B,2,FALSE))</f>
        <v>Azalea Health EHR</v>
      </c>
    </row>
    <row r="680" spans="1:11" x14ac:dyDescent="0.25">
      <c r="A680" t="s">
        <v>127</v>
      </c>
      <c r="B680">
        <v>189</v>
      </c>
      <c r="C680" t="s">
        <v>856</v>
      </c>
      <c r="D680" t="s">
        <v>128</v>
      </c>
      <c r="E680">
        <v>0</v>
      </c>
      <c r="F680">
        <v>1</v>
      </c>
      <c r="G680">
        <v>0</v>
      </c>
      <c r="H680" t="s">
        <v>116</v>
      </c>
      <c r="I680">
        <v>4</v>
      </c>
      <c r="J680" t="s">
        <v>66</v>
      </c>
      <c r="K680" s="33" t="str">
        <f>IF(ISNA(VLOOKUP(C680,'Provider-EHR crosswalk'!A:B,2,FALSE)),"No EHR Specified",VLOOKUP(C680,'Provider-EHR crosswalk'!A:B,2,FALSE))</f>
        <v>Azalea Health EHR</v>
      </c>
    </row>
    <row r="681" spans="1:11" x14ac:dyDescent="0.25">
      <c r="A681" t="s">
        <v>129</v>
      </c>
      <c r="B681">
        <v>189</v>
      </c>
      <c r="C681" t="s">
        <v>856</v>
      </c>
      <c r="D681" t="s">
        <v>130</v>
      </c>
      <c r="E681">
        <v>1</v>
      </c>
      <c r="F681">
        <v>1</v>
      </c>
      <c r="G681">
        <v>100</v>
      </c>
      <c r="H681" t="s">
        <v>116</v>
      </c>
      <c r="I681">
        <v>4</v>
      </c>
      <c r="J681" t="s">
        <v>69</v>
      </c>
      <c r="K681" s="33" t="str">
        <f>IF(ISNA(VLOOKUP(C681,'Provider-EHR crosswalk'!A:B,2,FALSE)),"No EHR Specified",VLOOKUP(C681,'Provider-EHR crosswalk'!A:B,2,FALSE))</f>
        <v>Azalea Health EHR</v>
      </c>
    </row>
    <row r="682" spans="1:11" x14ac:dyDescent="0.25">
      <c r="A682" t="s">
        <v>131</v>
      </c>
      <c r="B682">
        <v>189</v>
      </c>
      <c r="C682" t="s">
        <v>856</v>
      </c>
      <c r="D682" t="s">
        <v>132</v>
      </c>
      <c r="E682">
        <v>0</v>
      </c>
      <c r="F682">
        <v>1</v>
      </c>
      <c r="G682">
        <v>0</v>
      </c>
      <c r="H682" t="s">
        <v>116</v>
      </c>
      <c r="I682">
        <v>4</v>
      </c>
      <c r="J682" t="s">
        <v>66</v>
      </c>
      <c r="K682" s="33" t="str">
        <f>IF(ISNA(VLOOKUP(C682,'Provider-EHR crosswalk'!A:B,2,FALSE)),"No EHR Specified",VLOOKUP(C682,'Provider-EHR crosswalk'!A:B,2,FALSE))</f>
        <v>Azalea Health EHR</v>
      </c>
    </row>
    <row r="683" spans="1:11" x14ac:dyDescent="0.25">
      <c r="A683" t="s">
        <v>133</v>
      </c>
      <c r="B683">
        <v>189</v>
      </c>
      <c r="C683" t="s">
        <v>856</v>
      </c>
      <c r="D683" t="s">
        <v>134</v>
      </c>
      <c r="E683">
        <v>0</v>
      </c>
      <c r="F683">
        <v>1</v>
      </c>
      <c r="G683">
        <v>0</v>
      </c>
      <c r="H683" t="s">
        <v>116</v>
      </c>
      <c r="I683">
        <v>1</v>
      </c>
      <c r="J683" t="s">
        <v>66</v>
      </c>
      <c r="K683" s="33" t="str">
        <f>IF(ISNA(VLOOKUP(C683,'Provider-EHR crosswalk'!A:B,2,FALSE)),"No EHR Specified",VLOOKUP(C683,'Provider-EHR crosswalk'!A:B,2,FALSE))</f>
        <v>Azalea Health EHR</v>
      </c>
    </row>
    <row r="684" spans="1:11" x14ac:dyDescent="0.25">
      <c r="A684" t="s">
        <v>135</v>
      </c>
      <c r="B684">
        <v>189</v>
      </c>
      <c r="C684" t="s">
        <v>856</v>
      </c>
      <c r="D684" t="s">
        <v>136</v>
      </c>
      <c r="E684">
        <v>0</v>
      </c>
      <c r="F684">
        <v>1</v>
      </c>
      <c r="G684">
        <v>0</v>
      </c>
      <c r="H684" t="s">
        <v>116</v>
      </c>
      <c r="I684">
        <v>1</v>
      </c>
      <c r="J684" t="s">
        <v>66</v>
      </c>
      <c r="K684" s="33" t="str">
        <f>IF(ISNA(VLOOKUP(C684,'Provider-EHR crosswalk'!A:B,2,FALSE)),"No EHR Specified",VLOOKUP(C684,'Provider-EHR crosswalk'!A:B,2,FALSE))</f>
        <v>Azalea Health EHR</v>
      </c>
    </row>
    <row r="685" spans="1:11" x14ac:dyDescent="0.25">
      <c r="A685" t="s">
        <v>137</v>
      </c>
      <c r="B685">
        <v>189</v>
      </c>
      <c r="C685" t="s">
        <v>856</v>
      </c>
      <c r="D685" t="s">
        <v>138</v>
      </c>
      <c r="E685">
        <v>0</v>
      </c>
      <c r="F685">
        <v>1</v>
      </c>
      <c r="G685">
        <v>0</v>
      </c>
      <c r="H685" t="s">
        <v>116</v>
      </c>
      <c r="I685">
        <v>1</v>
      </c>
      <c r="J685" t="s">
        <v>66</v>
      </c>
      <c r="K685" s="33" t="str">
        <f>IF(ISNA(VLOOKUP(C685,'Provider-EHR crosswalk'!A:B,2,FALSE)),"No EHR Specified",VLOOKUP(C685,'Provider-EHR crosswalk'!A:B,2,FALSE))</f>
        <v>Azalea Health EHR</v>
      </c>
    </row>
    <row r="686" spans="1:11" x14ac:dyDescent="0.25">
      <c r="A686" t="s">
        <v>139</v>
      </c>
      <c r="B686">
        <v>189</v>
      </c>
      <c r="C686" t="s">
        <v>856</v>
      </c>
      <c r="D686" t="s">
        <v>140</v>
      </c>
      <c r="E686">
        <v>0</v>
      </c>
      <c r="F686">
        <v>1</v>
      </c>
      <c r="G686">
        <v>0</v>
      </c>
      <c r="H686" t="s">
        <v>116</v>
      </c>
      <c r="I686">
        <v>1</v>
      </c>
      <c r="J686" t="s">
        <v>66</v>
      </c>
      <c r="K686" s="33" t="str">
        <f>IF(ISNA(VLOOKUP(C686,'Provider-EHR crosswalk'!A:B,2,FALSE)),"No EHR Specified",VLOOKUP(C686,'Provider-EHR crosswalk'!A:B,2,FALSE))</f>
        <v>Azalea Health EHR</v>
      </c>
    </row>
    <row r="687" spans="1:11" x14ac:dyDescent="0.25">
      <c r="A687" t="s">
        <v>141</v>
      </c>
      <c r="B687">
        <v>189</v>
      </c>
      <c r="C687" t="s">
        <v>856</v>
      </c>
      <c r="D687" t="s">
        <v>142</v>
      </c>
      <c r="E687">
        <v>0</v>
      </c>
      <c r="F687">
        <v>1</v>
      </c>
      <c r="G687">
        <v>0</v>
      </c>
      <c r="H687" t="s">
        <v>116</v>
      </c>
      <c r="I687">
        <v>1</v>
      </c>
      <c r="J687" t="s">
        <v>66</v>
      </c>
      <c r="K687" s="33" t="str">
        <f>IF(ISNA(VLOOKUP(C687,'Provider-EHR crosswalk'!A:B,2,FALSE)),"No EHR Specified",VLOOKUP(C687,'Provider-EHR crosswalk'!A:B,2,FALSE))</f>
        <v>Azalea Health EHR</v>
      </c>
    </row>
    <row r="688" spans="1:11" x14ac:dyDescent="0.25">
      <c r="A688" t="s">
        <v>143</v>
      </c>
      <c r="B688">
        <v>189</v>
      </c>
      <c r="C688" t="s">
        <v>856</v>
      </c>
      <c r="D688" t="s">
        <v>144</v>
      </c>
      <c r="E688">
        <v>0</v>
      </c>
      <c r="F688">
        <v>1</v>
      </c>
      <c r="G688">
        <v>0</v>
      </c>
      <c r="H688" t="s">
        <v>116</v>
      </c>
      <c r="I688">
        <v>1</v>
      </c>
      <c r="J688" t="s">
        <v>66</v>
      </c>
      <c r="K688" s="33" t="str">
        <f>IF(ISNA(VLOOKUP(C688,'Provider-EHR crosswalk'!A:B,2,FALSE)),"No EHR Specified",VLOOKUP(C688,'Provider-EHR crosswalk'!A:B,2,FALSE))</f>
        <v>Azalea Health EHR</v>
      </c>
    </row>
    <row r="689" spans="1:11" x14ac:dyDescent="0.25">
      <c r="A689" t="s">
        <v>145</v>
      </c>
      <c r="B689">
        <v>189</v>
      </c>
      <c r="C689" t="s">
        <v>856</v>
      </c>
      <c r="D689" t="s">
        <v>146</v>
      </c>
      <c r="E689">
        <v>0</v>
      </c>
      <c r="F689">
        <v>1</v>
      </c>
      <c r="G689">
        <v>0</v>
      </c>
      <c r="H689" t="s">
        <v>116</v>
      </c>
      <c r="I689">
        <v>1</v>
      </c>
      <c r="J689" t="s">
        <v>66</v>
      </c>
      <c r="K689" s="33" t="str">
        <f>IF(ISNA(VLOOKUP(C689,'Provider-EHR crosswalk'!A:B,2,FALSE)),"No EHR Specified",VLOOKUP(C689,'Provider-EHR crosswalk'!A:B,2,FALSE))</f>
        <v>Azalea Health EHR</v>
      </c>
    </row>
    <row r="690" spans="1:11" x14ac:dyDescent="0.25">
      <c r="A690" t="s">
        <v>147</v>
      </c>
      <c r="B690">
        <v>189</v>
      </c>
      <c r="C690" t="s">
        <v>856</v>
      </c>
      <c r="D690" t="s">
        <v>148</v>
      </c>
      <c r="E690">
        <v>0</v>
      </c>
      <c r="F690">
        <v>1</v>
      </c>
      <c r="G690">
        <v>0</v>
      </c>
      <c r="H690" t="s">
        <v>116</v>
      </c>
      <c r="I690">
        <v>1</v>
      </c>
      <c r="J690" t="s">
        <v>66</v>
      </c>
      <c r="K690" s="33" t="str">
        <f>IF(ISNA(VLOOKUP(C690,'Provider-EHR crosswalk'!A:B,2,FALSE)),"No EHR Specified",VLOOKUP(C690,'Provider-EHR crosswalk'!A:B,2,FALSE))</f>
        <v>Azalea Health EHR</v>
      </c>
    </row>
    <row r="691" spans="1:11" x14ac:dyDescent="0.25">
      <c r="A691" t="s">
        <v>149</v>
      </c>
      <c r="B691">
        <v>189</v>
      </c>
      <c r="C691" t="s">
        <v>856</v>
      </c>
      <c r="D691" t="s">
        <v>150</v>
      </c>
      <c r="E691">
        <v>0</v>
      </c>
      <c r="F691">
        <v>1</v>
      </c>
      <c r="G691">
        <v>0</v>
      </c>
      <c r="H691" t="s">
        <v>116</v>
      </c>
      <c r="I691">
        <v>1</v>
      </c>
      <c r="J691" t="s">
        <v>66</v>
      </c>
      <c r="K691" s="33" t="str">
        <f>IF(ISNA(VLOOKUP(C691,'Provider-EHR crosswalk'!A:B,2,FALSE)),"No EHR Specified",VLOOKUP(C691,'Provider-EHR crosswalk'!A:B,2,FALSE))</f>
        <v>Azalea Health EHR</v>
      </c>
    </row>
    <row r="692" spans="1:11" x14ac:dyDescent="0.25">
      <c r="A692" t="s">
        <v>151</v>
      </c>
      <c r="B692">
        <v>189</v>
      </c>
      <c r="C692" t="s">
        <v>856</v>
      </c>
      <c r="D692" t="s">
        <v>152</v>
      </c>
      <c r="E692">
        <v>0</v>
      </c>
      <c r="F692">
        <v>1</v>
      </c>
      <c r="G692">
        <v>0</v>
      </c>
      <c r="H692" t="s">
        <v>116</v>
      </c>
      <c r="I692">
        <v>1</v>
      </c>
      <c r="J692" t="s">
        <v>66</v>
      </c>
      <c r="K692" s="33" t="str">
        <f>IF(ISNA(VLOOKUP(C692,'Provider-EHR crosswalk'!A:B,2,FALSE)),"No EHR Specified",VLOOKUP(C692,'Provider-EHR crosswalk'!A:B,2,FALSE))</f>
        <v>Azalea Health EHR</v>
      </c>
    </row>
    <row r="693" spans="1:11" x14ac:dyDescent="0.25">
      <c r="A693" t="s">
        <v>153</v>
      </c>
      <c r="B693">
        <v>189</v>
      </c>
      <c r="C693" t="s">
        <v>856</v>
      </c>
      <c r="D693" t="s">
        <v>154</v>
      </c>
      <c r="E693">
        <v>0</v>
      </c>
      <c r="F693">
        <v>1</v>
      </c>
      <c r="G693">
        <v>0</v>
      </c>
      <c r="H693" t="s">
        <v>116</v>
      </c>
      <c r="I693">
        <v>1</v>
      </c>
      <c r="J693" t="s">
        <v>66</v>
      </c>
      <c r="K693" s="33" t="str">
        <f>IF(ISNA(VLOOKUP(C693,'Provider-EHR crosswalk'!A:B,2,FALSE)),"No EHR Specified",VLOOKUP(C693,'Provider-EHR crosswalk'!A:B,2,FALSE))</f>
        <v>Azalea Health EHR</v>
      </c>
    </row>
    <row r="694" spans="1:11" x14ac:dyDescent="0.25">
      <c r="A694" t="s">
        <v>155</v>
      </c>
      <c r="B694">
        <v>189</v>
      </c>
      <c r="C694" t="s">
        <v>856</v>
      </c>
      <c r="D694" t="s">
        <v>156</v>
      </c>
      <c r="E694">
        <v>0</v>
      </c>
      <c r="F694">
        <v>1</v>
      </c>
      <c r="G694">
        <v>0</v>
      </c>
      <c r="H694" t="s">
        <v>157</v>
      </c>
      <c r="I694" t="s">
        <v>157</v>
      </c>
      <c r="J694" t="s">
        <v>157</v>
      </c>
      <c r="K694" s="33" t="str">
        <f>IF(ISNA(VLOOKUP(C694,'Provider-EHR crosswalk'!A:B,2,FALSE)),"No EHR Specified",VLOOKUP(C694,'Provider-EHR crosswalk'!A:B,2,FALSE))</f>
        <v>Azalea Health EHR</v>
      </c>
    </row>
    <row r="695" spans="1:11" x14ac:dyDescent="0.25">
      <c r="A695" t="s">
        <v>158</v>
      </c>
      <c r="B695">
        <v>189</v>
      </c>
      <c r="C695" t="s">
        <v>856</v>
      </c>
      <c r="D695" t="s">
        <v>159</v>
      </c>
      <c r="E695">
        <v>0</v>
      </c>
      <c r="F695">
        <v>1</v>
      </c>
      <c r="G695">
        <v>0</v>
      </c>
      <c r="H695" t="s">
        <v>157</v>
      </c>
      <c r="I695" t="s">
        <v>157</v>
      </c>
      <c r="J695" t="s">
        <v>157</v>
      </c>
      <c r="K695" s="33" t="str">
        <f>IF(ISNA(VLOOKUP(C695,'Provider-EHR crosswalk'!A:B,2,FALSE)),"No EHR Specified",VLOOKUP(C695,'Provider-EHR crosswalk'!A:B,2,FALSE))</f>
        <v>Azalea Health EHR</v>
      </c>
    </row>
    <row r="696" spans="1:11" x14ac:dyDescent="0.25">
      <c r="A696" t="s">
        <v>162</v>
      </c>
      <c r="B696">
        <v>189</v>
      </c>
      <c r="C696" t="s">
        <v>856</v>
      </c>
      <c r="D696" t="s">
        <v>163</v>
      </c>
      <c r="E696">
        <v>1</v>
      </c>
      <c r="F696">
        <v>1</v>
      </c>
      <c r="G696">
        <v>100</v>
      </c>
      <c r="H696" t="s">
        <v>65</v>
      </c>
      <c r="I696">
        <v>95</v>
      </c>
      <c r="J696" t="s">
        <v>66</v>
      </c>
      <c r="K696" s="33" t="str">
        <f>IF(ISNA(VLOOKUP(C696,'Provider-EHR crosswalk'!A:B,2,FALSE)),"No EHR Specified",VLOOKUP(C696,'Provider-EHR crosswalk'!A:B,2,FALSE))</f>
        <v>Azalea Health EHR</v>
      </c>
    </row>
    <row r="697" spans="1:11" x14ac:dyDescent="0.25">
      <c r="A697" t="s">
        <v>164</v>
      </c>
      <c r="B697">
        <v>189</v>
      </c>
      <c r="C697" t="s">
        <v>856</v>
      </c>
      <c r="D697" t="s">
        <v>165</v>
      </c>
      <c r="E697">
        <v>1</v>
      </c>
      <c r="F697">
        <v>1</v>
      </c>
      <c r="G697">
        <v>100</v>
      </c>
      <c r="H697" t="s">
        <v>65</v>
      </c>
      <c r="I697">
        <v>95</v>
      </c>
      <c r="J697" t="s">
        <v>66</v>
      </c>
      <c r="K697" s="33" t="str">
        <f>IF(ISNA(VLOOKUP(C697,'Provider-EHR crosswalk'!A:B,2,FALSE)),"No EHR Specified",VLOOKUP(C697,'Provider-EHR crosswalk'!A:B,2,FALSE))</f>
        <v>Azalea Health EHR</v>
      </c>
    </row>
    <row r="698" spans="1:11" x14ac:dyDescent="0.25">
      <c r="A698" t="s">
        <v>166</v>
      </c>
      <c r="B698">
        <v>189</v>
      </c>
      <c r="C698" t="s">
        <v>856</v>
      </c>
      <c r="D698" t="s">
        <v>167</v>
      </c>
      <c r="E698">
        <v>0</v>
      </c>
      <c r="F698">
        <v>1</v>
      </c>
      <c r="G698">
        <v>0</v>
      </c>
      <c r="H698" t="s">
        <v>116</v>
      </c>
      <c r="I698">
        <v>5</v>
      </c>
      <c r="J698" t="s">
        <v>66</v>
      </c>
      <c r="K698" s="33" t="str">
        <f>IF(ISNA(VLOOKUP(C698,'Provider-EHR crosswalk'!A:B,2,FALSE)),"No EHR Specified",VLOOKUP(C698,'Provider-EHR crosswalk'!A:B,2,FALSE))</f>
        <v>Azalea Health EHR</v>
      </c>
    </row>
    <row r="699" spans="1:11" x14ac:dyDescent="0.25">
      <c r="A699" t="s">
        <v>168</v>
      </c>
      <c r="B699">
        <v>189</v>
      </c>
      <c r="C699" t="s">
        <v>856</v>
      </c>
      <c r="D699" t="s">
        <v>169</v>
      </c>
      <c r="E699">
        <v>0</v>
      </c>
      <c r="F699">
        <v>1</v>
      </c>
      <c r="G699">
        <v>0</v>
      </c>
      <c r="H699" t="s">
        <v>116</v>
      </c>
      <c r="I699">
        <v>5</v>
      </c>
      <c r="J699" t="s">
        <v>66</v>
      </c>
      <c r="K699" s="33" t="str">
        <f>IF(ISNA(VLOOKUP(C699,'Provider-EHR crosswalk'!A:B,2,FALSE)),"No EHR Specified",VLOOKUP(C699,'Provider-EHR crosswalk'!A:B,2,FALSE))</f>
        <v>Azalea Health EHR</v>
      </c>
    </row>
    <row r="700" spans="1:11" x14ac:dyDescent="0.25">
      <c r="A700" t="s">
        <v>170</v>
      </c>
      <c r="B700">
        <v>189</v>
      </c>
      <c r="C700" t="s">
        <v>856</v>
      </c>
      <c r="D700" t="s">
        <v>171</v>
      </c>
      <c r="E700">
        <v>0</v>
      </c>
      <c r="F700">
        <v>1</v>
      </c>
      <c r="G700">
        <v>0</v>
      </c>
      <c r="H700" t="s">
        <v>116</v>
      </c>
      <c r="I700">
        <v>5</v>
      </c>
      <c r="J700" t="s">
        <v>66</v>
      </c>
      <c r="K700" s="33" t="str">
        <f>IF(ISNA(VLOOKUP(C700,'Provider-EHR crosswalk'!A:B,2,FALSE)),"No EHR Specified",VLOOKUP(C700,'Provider-EHR crosswalk'!A:B,2,FALSE))</f>
        <v>Azalea Health EHR</v>
      </c>
    </row>
    <row r="701" spans="1:11" x14ac:dyDescent="0.25">
      <c r="A701" t="s">
        <v>172</v>
      </c>
      <c r="B701">
        <v>189</v>
      </c>
      <c r="C701" t="s">
        <v>856</v>
      </c>
      <c r="D701" t="s">
        <v>173</v>
      </c>
      <c r="E701">
        <v>0</v>
      </c>
      <c r="F701">
        <v>1</v>
      </c>
      <c r="G701">
        <v>0</v>
      </c>
      <c r="H701" t="s">
        <v>116</v>
      </c>
      <c r="I701">
        <v>5</v>
      </c>
      <c r="J701" t="s">
        <v>66</v>
      </c>
      <c r="K701" s="33" t="str">
        <f>IF(ISNA(VLOOKUP(C701,'Provider-EHR crosswalk'!A:B,2,FALSE)),"No EHR Specified",VLOOKUP(C701,'Provider-EHR crosswalk'!A:B,2,FALSE))</f>
        <v>Azalea Health EHR</v>
      </c>
    </row>
    <row r="702" spans="1:11" x14ac:dyDescent="0.25">
      <c r="A702" t="s">
        <v>174</v>
      </c>
      <c r="B702">
        <v>189</v>
      </c>
      <c r="C702" t="s">
        <v>856</v>
      </c>
      <c r="D702" t="s">
        <v>175</v>
      </c>
      <c r="E702">
        <v>0</v>
      </c>
      <c r="F702">
        <v>1</v>
      </c>
      <c r="G702">
        <v>0</v>
      </c>
      <c r="H702" t="s">
        <v>116</v>
      </c>
      <c r="I702">
        <v>5</v>
      </c>
      <c r="J702" t="s">
        <v>66</v>
      </c>
      <c r="K702" s="33" t="str">
        <f>IF(ISNA(VLOOKUP(C702,'Provider-EHR crosswalk'!A:B,2,FALSE)),"No EHR Specified",VLOOKUP(C702,'Provider-EHR crosswalk'!A:B,2,FALSE))</f>
        <v>Azalea Health EHR</v>
      </c>
    </row>
    <row r="703" spans="1:11" x14ac:dyDescent="0.25">
      <c r="A703" t="s">
        <v>176</v>
      </c>
      <c r="B703">
        <v>189</v>
      </c>
      <c r="C703" t="s">
        <v>856</v>
      </c>
      <c r="D703" t="s">
        <v>177</v>
      </c>
      <c r="E703">
        <v>0</v>
      </c>
      <c r="F703">
        <v>1</v>
      </c>
      <c r="G703">
        <v>0</v>
      </c>
      <c r="H703" t="s">
        <v>116</v>
      </c>
      <c r="I703">
        <v>5</v>
      </c>
      <c r="J703" t="s">
        <v>66</v>
      </c>
      <c r="K703" s="33" t="str">
        <f>IF(ISNA(VLOOKUP(C703,'Provider-EHR crosswalk'!A:B,2,FALSE)),"No EHR Specified",VLOOKUP(C703,'Provider-EHR crosswalk'!A:B,2,FALSE))</f>
        <v>Azalea Health EHR</v>
      </c>
    </row>
    <row r="704" spans="1:11" x14ac:dyDescent="0.25">
      <c r="A704" t="s">
        <v>63</v>
      </c>
      <c r="B704">
        <v>127</v>
      </c>
      <c r="C704" t="s">
        <v>630</v>
      </c>
      <c r="D704" t="s">
        <v>64</v>
      </c>
      <c r="E704">
        <v>62</v>
      </c>
      <c r="F704">
        <v>62</v>
      </c>
      <c r="G704">
        <v>100</v>
      </c>
      <c r="H704" t="s">
        <v>65</v>
      </c>
      <c r="I704">
        <v>99</v>
      </c>
      <c r="J704" t="s">
        <v>66</v>
      </c>
      <c r="K704" s="33" t="str">
        <f>IF(ISNA(VLOOKUP(C704,'Provider-EHR crosswalk'!A:B,2,FALSE)),"No EHR Specified",VLOOKUP(C704,'Provider-EHR crosswalk'!A:B,2,FALSE))</f>
        <v>eClinicalWorks V12</v>
      </c>
    </row>
    <row r="705" spans="1:11" x14ac:dyDescent="0.25">
      <c r="A705" t="s">
        <v>67</v>
      </c>
      <c r="B705">
        <v>127</v>
      </c>
      <c r="C705" t="s">
        <v>630</v>
      </c>
      <c r="D705" t="s">
        <v>68</v>
      </c>
      <c r="E705">
        <v>44</v>
      </c>
      <c r="F705">
        <v>62</v>
      </c>
      <c r="G705">
        <v>70.97</v>
      </c>
      <c r="H705" t="s">
        <v>65</v>
      </c>
      <c r="I705">
        <v>75</v>
      </c>
      <c r="J705" t="s">
        <v>69</v>
      </c>
      <c r="K705" s="33" t="str">
        <f>IF(ISNA(VLOOKUP(C705,'Provider-EHR crosswalk'!A:B,2,FALSE)),"No EHR Specified",VLOOKUP(C705,'Provider-EHR crosswalk'!A:B,2,FALSE))</f>
        <v>eClinicalWorks V12</v>
      </c>
    </row>
    <row r="706" spans="1:11" x14ac:dyDescent="0.25">
      <c r="A706" t="s">
        <v>70</v>
      </c>
      <c r="B706">
        <v>127</v>
      </c>
      <c r="C706" t="s">
        <v>630</v>
      </c>
      <c r="D706" t="s">
        <v>71</v>
      </c>
      <c r="E706">
        <v>62</v>
      </c>
      <c r="F706">
        <v>62</v>
      </c>
      <c r="G706">
        <v>100</v>
      </c>
      <c r="H706" t="s">
        <v>65</v>
      </c>
      <c r="I706">
        <v>99</v>
      </c>
      <c r="J706" t="s">
        <v>66</v>
      </c>
      <c r="K706" s="33" t="str">
        <f>IF(ISNA(VLOOKUP(C706,'Provider-EHR crosswalk'!A:B,2,FALSE)),"No EHR Specified",VLOOKUP(C706,'Provider-EHR crosswalk'!A:B,2,FALSE))</f>
        <v>eClinicalWorks V12</v>
      </c>
    </row>
    <row r="707" spans="1:11" x14ac:dyDescent="0.25">
      <c r="A707" t="s">
        <v>72</v>
      </c>
      <c r="B707">
        <v>127</v>
      </c>
      <c r="C707" t="s">
        <v>630</v>
      </c>
      <c r="D707" t="s">
        <v>73</v>
      </c>
      <c r="E707">
        <v>62</v>
      </c>
      <c r="F707">
        <v>62</v>
      </c>
      <c r="G707">
        <v>100</v>
      </c>
      <c r="H707" t="s">
        <v>65</v>
      </c>
      <c r="I707">
        <v>99</v>
      </c>
      <c r="J707" t="s">
        <v>66</v>
      </c>
      <c r="K707" s="33" t="str">
        <f>IF(ISNA(VLOOKUP(C707,'Provider-EHR crosswalk'!A:B,2,FALSE)),"No EHR Specified",VLOOKUP(C707,'Provider-EHR crosswalk'!A:B,2,FALSE))</f>
        <v>eClinicalWorks V12</v>
      </c>
    </row>
    <row r="708" spans="1:11" x14ac:dyDescent="0.25">
      <c r="A708" t="s">
        <v>74</v>
      </c>
      <c r="B708">
        <v>127</v>
      </c>
      <c r="C708" t="s">
        <v>630</v>
      </c>
      <c r="D708" t="s">
        <v>75</v>
      </c>
      <c r="E708">
        <v>62</v>
      </c>
      <c r="F708">
        <v>62</v>
      </c>
      <c r="G708">
        <v>100</v>
      </c>
      <c r="H708" t="s">
        <v>65</v>
      </c>
      <c r="I708">
        <v>99</v>
      </c>
      <c r="J708" t="s">
        <v>66</v>
      </c>
      <c r="K708" s="33" t="str">
        <f>IF(ISNA(VLOOKUP(C708,'Provider-EHR crosswalk'!A:B,2,FALSE)),"No EHR Specified",VLOOKUP(C708,'Provider-EHR crosswalk'!A:B,2,FALSE))</f>
        <v>eClinicalWorks V12</v>
      </c>
    </row>
    <row r="709" spans="1:11" x14ac:dyDescent="0.25">
      <c r="A709" t="s">
        <v>76</v>
      </c>
      <c r="B709">
        <v>127</v>
      </c>
      <c r="C709" t="s">
        <v>630</v>
      </c>
      <c r="D709" t="s">
        <v>77</v>
      </c>
      <c r="E709">
        <v>62</v>
      </c>
      <c r="F709">
        <v>62</v>
      </c>
      <c r="G709">
        <v>100</v>
      </c>
      <c r="H709" t="s">
        <v>65</v>
      </c>
      <c r="I709">
        <v>85</v>
      </c>
      <c r="J709" t="s">
        <v>66</v>
      </c>
      <c r="K709" s="33" t="str">
        <f>IF(ISNA(VLOOKUP(C709,'Provider-EHR crosswalk'!A:B,2,FALSE)),"No EHR Specified",VLOOKUP(C709,'Provider-EHR crosswalk'!A:B,2,FALSE))</f>
        <v>eClinicalWorks V12</v>
      </c>
    </row>
    <row r="710" spans="1:11" x14ac:dyDescent="0.25">
      <c r="A710" t="s">
        <v>78</v>
      </c>
      <c r="B710">
        <v>127</v>
      </c>
      <c r="C710" t="s">
        <v>630</v>
      </c>
      <c r="D710" t="s">
        <v>79</v>
      </c>
      <c r="E710">
        <v>62</v>
      </c>
      <c r="F710">
        <v>62</v>
      </c>
      <c r="G710">
        <v>100</v>
      </c>
      <c r="H710" t="s">
        <v>65</v>
      </c>
      <c r="I710">
        <v>85</v>
      </c>
      <c r="J710" t="s">
        <v>66</v>
      </c>
      <c r="K710" s="33" t="str">
        <f>IF(ISNA(VLOOKUP(C710,'Provider-EHR crosswalk'!A:B,2,FALSE)),"No EHR Specified",VLOOKUP(C710,'Provider-EHR crosswalk'!A:B,2,FALSE))</f>
        <v>eClinicalWorks V12</v>
      </c>
    </row>
    <row r="711" spans="1:11" x14ac:dyDescent="0.25">
      <c r="A711" t="s">
        <v>80</v>
      </c>
      <c r="B711">
        <v>127</v>
      </c>
      <c r="C711" t="s">
        <v>630</v>
      </c>
      <c r="D711" t="s">
        <v>81</v>
      </c>
      <c r="E711">
        <v>62</v>
      </c>
      <c r="F711">
        <v>62</v>
      </c>
      <c r="G711">
        <v>100</v>
      </c>
      <c r="H711" t="s">
        <v>65</v>
      </c>
      <c r="I711">
        <v>85</v>
      </c>
      <c r="J711" t="s">
        <v>66</v>
      </c>
      <c r="K711" s="33" t="str">
        <f>IF(ISNA(VLOOKUP(C711,'Provider-EHR crosswalk'!A:B,2,FALSE)),"No EHR Specified",VLOOKUP(C711,'Provider-EHR crosswalk'!A:B,2,FALSE))</f>
        <v>eClinicalWorks V12</v>
      </c>
    </row>
    <row r="712" spans="1:11" x14ac:dyDescent="0.25">
      <c r="A712" t="s">
        <v>82</v>
      </c>
      <c r="B712">
        <v>127</v>
      </c>
      <c r="C712" t="s">
        <v>630</v>
      </c>
      <c r="D712" t="s">
        <v>83</v>
      </c>
      <c r="E712">
        <v>62</v>
      </c>
      <c r="F712">
        <v>62</v>
      </c>
      <c r="G712">
        <v>100</v>
      </c>
      <c r="H712" t="s">
        <v>65</v>
      </c>
      <c r="I712">
        <v>85</v>
      </c>
      <c r="J712" t="s">
        <v>66</v>
      </c>
      <c r="K712" s="33" t="str">
        <f>IF(ISNA(VLOOKUP(C712,'Provider-EHR crosswalk'!A:B,2,FALSE)),"No EHR Specified",VLOOKUP(C712,'Provider-EHR crosswalk'!A:B,2,FALSE))</f>
        <v>eClinicalWorks V12</v>
      </c>
    </row>
    <row r="713" spans="1:11" x14ac:dyDescent="0.25">
      <c r="A713" t="s">
        <v>84</v>
      </c>
      <c r="B713">
        <v>127</v>
      </c>
      <c r="C713" t="s">
        <v>630</v>
      </c>
      <c r="D713" t="s">
        <v>85</v>
      </c>
      <c r="E713">
        <v>62</v>
      </c>
      <c r="F713">
        <v>62</v>
      </c>
      <c r="G713">
        <v>100</v>
      </c>
      <c r="H713" t="s">
        <v>65</v>
      </c>
      <c r="I713">
        <v>85</v>
      </c>
      <c r="J713" t="s">
        <v>66</v>
      </c>
      <c r="K713" s="33" t="str">
        <f>IF(ISNA(VLOOKUP(C713,'Provider-EHR crosswalk'!A:B,2,FALSE)),"No EHR Specified",VLOOKUP(C713,'Provider-EHR crosswalk'!A:B,2,FALSE))</f>
        <v>eClinicalWorks V12</v>
      </c>
    </row>
    <row r="714" spans="1:11" x14ac:dyDescent="0.25">
      <c r="A714" t="s">
        <v>86</v>
      </c>
      <c r="B714">
        <v>127</v>
      </c>
      <c r="C714" t="s">
        <v>630</v>
      </c>
      <c r="D714" t="s">
        <v>87</v>
      </c>
      <c r="E714">
        <v>62</v>
      </c>
      <c r="F714">
        <v>62</v>
      </c>
      <c r="G714">
        <v>100</v>
      </c>
      <c r="H714" t="s">
        <v>65</v>
      </c>
      <c r="I714">
        <v>95</v>
      </c>
      <c r="J714" t="s">
        <v>66</v>
      </c>
      <c r="K714" s="33" t="str">
        <f>IF(ISNA(VLOOKUP(C714,'Provider-EHR crosswalk'!A:B,2,FALSE)),"No EHR Specified",VLOOKUP(C714,'Provider-EHR crosswalk'!A:B,2,FALSE))</f>
        <v>eClinicalWorks V12</v>
      </c>
    </row>
    <row r="715" spans="1:11" x14ac:dyDescent="0.25">
      <c r="A715" t="s">
        <v>88</v>
      </c>
      <c r="B715">
        <v>127</v>
      </c>
      <c r="C715" t="s">
        <v>630</v>
      </c>
      <c r="D715" t="s">
        <v>89</v>
      </c>
      <c r="E715">
        <v>62</v>
      </c>
      <c r="F715">
        <v>62</v>
      </c>
      <c r="G715">
        <v>100</v>
      </c>
      <c r="H715" t="s">
        <v>65</v>
      </c>
      <c r="I715">
        <v>95</v>
      </c>
      <c r="J715" t="s">
        <v>66</v>
      </c>
      <c r="K715" s="33" t="str">
        <f>IF(ISNA(VLOOKUP(C715,'Provider-EHR crosswalk'!A:B,2,FALSE)),"No EHR Specified",VLOOKUP(C715,'Provider-EHR crosswalk'!A:B,2,FALSE))</f>
        <v>eClinicalWorks V12</v>
      </c>
    </row>
    <row r="716" spans="1:11" x14ac:dyDescent="0.25">
      <c r="A716" t="s">
        <v>90</v>
      </c>
      <c r="B716">
        <v>127</v>
      </c>
      <c r="C716" t="s">
        <v>630</v>
      </c>
      <c r="D716" t="s">
        <v>91</v>
      </c>
      <c r="E716">
        <v>62</v>
      </c>
      <c r="F716">
        <v>62</v>
      </c>
      <c r="G716">
        <v>100</v>
      </c>
      <c r="H716" t="s">
        <v>65</v>
      </c>
      <c r="I716">
        <v>90</v>
      </c>
      <c r="J716" t="s">
        <v>66</v>
      </c>
      <c r="K716" s="33" t="str">
        <f>IF(ISNA(VLOOKUP(C716,'Provider-EHR crosswalk'!A:B,2,FALSE)),"No EHR Specified",VLOOKUP(C716,'Provider-EHR crosswalk'!A:B,2,FALSE))</f>
        <v>eClinicalWorks V12</v>
      </c>
    </row>
    <row r="717" spans="1:11" x14ac:dyDescent="0.25">
      <c r="A717" t="s">
        <v>92</v>
      </c>
      <c r="B717">
        <v>127</v>
      </c>
      <c r="C717" t="s">
        <v>630</v>
      </c>
      <c r="D717" t="s">
        <v>93</v>
      </c>
      <c r="E717">
        <v>48</v>
      </c>
      <c r="F717">
        <v>62</v>
      </c>
      <c r="G717">
        <v>77.42</v>
      </c>
      <c r="H717" t="s">
        <v>65</v>
      </c>
      <c r="I717">
        <v>90</v>
      </c>
      <c r="J717" t="s">
        <v>69</v>
      </c>
      <c r="K717" s="33" t="str">
        <f>IF(ISNA(VLOOKUP(C717,'Provider-EHR crosswalk'!A:B,2,FALSE)),"No EHR Specified",VLOOKUP(C717,'Provider-EHR crosswalk'!A:B,2,FALSE))</f>
        <v>eClinicalWorks V12</v>
      </c>
    </row>
    <row r="718" spans="1:11" x14ac:dyDescent="0.25">
      <c r="A718" t="s">
        <v>94</v>
      </c>
      <c r="B718">
        <v>127</v>
      </c>
      <c r="C718" t="s">
        <v>630</v>
      </c>
      <c r="D718" t="s">
        <v>95</v>
      </c>
      <c r="E718">
        <v>30</v>
      </c>
      <c r="F718">
        <v>62</v>
      </c>
      <c r="G718">
        <v>48.39</v>
      </c>
      <c r="H718" t="s">
        <v>65</v>
      </c>
      <c r="I718">
        <v>90</v>
      </c>
      <c r="J718" t="s">
        <v>69</v>
      </c>
      <c r="K718" s="33" t="str">
        <f>IF(ISNA(VLOOKUP(C718,'Provider-EHR crosswalk'!A:B,2,FALSE)),"No EHR Specified",VLOOKUP(C718,'Provider-EHR crosswalk'!A:B,2,FALSE))</f>
        <v>eClinicalWorks V12</v>
      </c>
    </row>
    <row r="719" spans="1:11" x14ac:dyDescent="0.25">
      <c r="A719" t="s">
        <v>96</v>
      </c>
      <c r="B719">
        <v>127</v>
      </c>
      <c r="C719" t="s">
        <v>630</v>
      </c>
      <c r="D719" t="s">
        <v>97</v>
      </c>
      <c r="E719">
        <v>56</v>
      </c>
      <c r="F719">
        <v>62</v>
      </c>
      <c r="G719">
        <v>90.32</v>
      </c>
      <c r="H719" t="s">
        <v>65</v>
      </c>
      <c r="I719">
        <v>90</v>
      </c>
      <c r="J719" t="s">
        <v>66</v>
      </c>
      <c r="K719" s="33" t="str">
        <f>IF(ISNA(VLOOKUP(C719,'Provider-EHR crosswalk'!A:B,2,FALSE)),"No EHR Specified",VLOOKUP(C719,'Provider-EHR crosswalk'!A:B,2,FALSE))</f>
        <v>eClinicalWorks V12</v>
      </c>
    </row>
    <row r="720" spans="1:11" x14ac:dyDescent="0.25">
      <c r="A720" t="s">
        <v>98</v>
      </c>
      <c r="B720">
        <v>127</v>
      </c>
      <c r="C720" t="s">
        <v>630</v>
      </c>
      <c r="D720" t="s">
        <v>99</v>
      </c>
      <c r="E720">
        <v>56</v>
      </c>
      <c r="F720">
        <v>62</v>
      </c>
      <c r="G720">
        <v>90.32</v>
      </c>
      <c r="H720" t="s">
        <v>65</v>
      </c>
      <c r="I720">
        <v>90</v>
      </c>
      <c r="J720" t="s">
        <v>66</v>
      </c>
      <c r="K720" s="33" t="str">
        <f>IF(ISNA(VLOOKUP(C720,'Provider-EHR crosswalk'!A:B,2,FALSE)),"No EHR Specified",VLOOKUP(C720,'Provider-EHR crosswalk'!A:B,2,FALSE))</f>
        <v>eClinicalWorks V12</v>
      </c>
    </row>
    <row r="721" spans="1:11" x14ac:dyDescent="0.25">
      <c r="A721" t="s">
        <v>100</v>
      </c>
      <c r="B721">
        <v>127</v>
      </c>
      <c r="C721" t="s">
        <v>630</v>
      </c>
      <c r="D721" t="s">
        <v>101</v>
      </c>
      <c r="E721">
        <v>463</v>
      </c>
      <c r="F721">
        <v>463</v>
      </c>
      <c r="G721">
        <v>100</v>
      </c>
      <c r="H721" t="s">
        <v>65</v>
      </c>
      <c r="I721">
        <v>99</v>
      </c>
      <c r="J721" t="s">
        <v>66</v>
      </c>
      <c r="K721" s="33" t="str">
        <f>IF(ISNA(VLOOKUP(C721,'Provider-EHR crosswalk'!A:B,2,FALSE)),"No EHR Specified",VLOOKUP(C721,'Provider-EHR crosswalk'!A:B,2,FALSE))</f>
        <v>eClinicalWorks V12</v>
      </c>
    </row>
    <row r="722" spans="1:11" x14ac:dyDescent="0.25">
      <c r="A722" t="s">
        <v>102</v>
      </c>
      <c r="B722">
        <v>127</v>
      </c>
      <c r="C722" t="s">
        <v>630</v>
      </c>
      <c r="D722" t="s">
        <v>103</v>
      </c>
      <c r="E722">
        <v>463</v>
      </c>
      <c r="F722">
        <v>463</v>
      </c>
      <c r="G722">
        <v>100</v>
      </c>
      <c r="H722" t="s">
        <v>65</v>
      </c>
      <c r="I722">
        <v>99</v>
      </c>
      <c r="J722" t="s">
        <v>66</v>
      </c>
      <c r="K722" s="33" t="str">
        <f>IF(ISNA(VLOOKUP(C722,'Provider-EHR crosswalk'!A:B,2,FALSE)),"No EHR Specified",VLOOKUP(C722,'Provider-EHR crosswalk'!A:B,2,FALSE))</f>
        <v>eClinicalWorks V12</v>
      </c>
    </row>
    <row r="723" spans="1:11" x14ac:dyDescent="0.25">
      <c r="A723" t="s">
        <v>104</v>
      </c>
      <c r="B723">
        <v>127</v>
      </c>
      <c r="C723" t="s">
        <v>630</v>
      </c>
      <c r="D723" t="s">
        <v>105</v>
      </c>
      <c r="E723">
        <v>463</v>
      </c>
      <c r="F723">
        <v>463</v>
      </c>
      <c r="G723">
        <v>100</v>
      </c>
      <c r="H723" t="s">
        <v>65</v>
      </c>
      <c r="I723">
        <v>99</v>
      </c>
      <c r="J723" t="s">
        <v>66</v>
      </c>
      <c r="K723" s="33" t="str">
        <f>IF(ISNA(VLOOKUP(C723,'Provider-EHR crosswalk'!A:B,2,FALSE)),"No EHR Specified",VLOOKUP(C723,'Provider-EHR crosswalk'!A:B,2,FALSE))</f>
        <v>eClinicalWorks V12</v>
      </c>
    </row>
    <row r="724" spans="1:11" x14ac:dyDescent="0.25">
      <c r="A724" t="s">
        <v>106</v>
      </c>
      <c r="B724">
        <v>127</v>
      </c>
      <c r="C724" t="s">
        <v>630</v>
      </c>
      <c r="D724" t="s">
        <v>107</v>
      </c>
      <c r="E724">
        <v>463</v>
      </c>
      <c r="F724">
        <v>463</v>
      </c>
      <c r="G724">
        <v>100</v>
      </c>
      <c r="H724" t="s">
        <v>65</v>
      </c>
      <c r="I724">
        <v>99</v>
      </c>
      <c r="J724" t="s">
        <v>66</v>
      </c>
      <c r="K724" s="33" t="str">
        <f>IF(ISNA(VLOOKUP(C724,'Provider-EHR crosswalk'!A:B,2,FALSE)),"No EHR Specified",VLOOKUP(C724,'Provider-EHR crosswalk'!A:B,2,FALSE))</f>
        <v>eClinicalWorks V12</v>
      </c>
    </row>
    <row r="725" spans="1:11" x14ac:dyDescent="0.25">
      <c r="A725" t="s">
        <v>108</v>
      </c>
      <c r="B725">
        <v>127</v>
      </c>
      <c r="C725" t="s">
        <v>630</v>
      </c>
      <c r="D725" t="s">
        <v>109</v>
      </c>
      <c r="E725">
        <v>463</v>
      </c>
      <c r="F725">
        <v>463</v>
      </c>
      <c r="G725">
        <v>100</v>
      </c>
      <c r="H725" t="s">
        <v>65</v>
      </c>
      <c r="I725">
        <v>99</v>
      </c>
      <c r="J725" t="s">
        <v>66</v>
      </c>
      <c r="K725" s="33" t="str">
        <f>IF(ISNA(VLOOKUP(C725,'Provider-EHR crosswalk'!A:B,2,FALSE)),"No EHR Specified",VLOOKUP(C725,'Provider-EHR crosswalk'!A:B,2,FALSE))</f>
        <v>eClinicalWorks V12</v>
      </c>
    </row>
    <row r="726" spans="1:11" x14ac:dyDescent="0.25">
      <c r="A726" t="s">
        <v>110</v>
      </c>
      <c r="B726">
        <v>127</v>
      </c>
      <c r="C726" t="s">
        <v>630</v>
      </c>
      <c r="D726" t="s">
        <v>111</v>
      </c>
      <c r="E726">
        <v>463</v>
      </c>
      <c r="F726">
        <v>463</v>
      </c>
      <c r="G726">
        <v>100</v>
      </c>
      <c r="H726" t="s">
        <v>65</v>
      </c>
      <c r="I726">
        <v>99</v>
      </c>
      <c r="J726" t="s">
        <v>66</v>
      </c>
      <c r="K726" s="33" t="str">
        <f>IF(ISNA(VLOOKUP(C726,'Provider-EHR crosswalk'!A:B,2,FALSE)),"No EHR Specified",VLOOKUP(C726,'Provider-EHR crosswalk'!A:B,2,FALSE))</f>
        <v>eClinicalWorks V12</v>
      </c>
    </row>
    <row r="727" spans="1:11" x14ac:dyDescent="0.25">
      <c r="A727" t="s">
        <v>112</v>
      </c>
      <c r="B727">
        <v>127</v>
      </c>
      <c r="C727" t="s">
        <v>630</v>
      </c>
      <c r="D727" t="s">
        <v>113</v>
      </c>
      <c r="E727">
        <v>463</v>
      </c>
      <c r="F727">
        <v>463</v>
      </c>
      <c r="G727">
        <v>100</v>
      </c>
      <c r="H727" t="s">
        <v>65</v>
      </c>
      <c r="I727">
        <v>99</v>
      </c>
      <c r="J727" t="s">
        <v>66</v>
      </c>
      <c r="K727" s="33" t="str">
        <f>IF(ISNA(VLOOKUP(C727,'Provider-EHR crosswalk'!A:B,2,FALSE)),"No EHR Specified",VLOOKUP(C727,'Provider-EHR crosswalk'!A:B,2,FALSE))</f>
        <v>eClinicalWorks V12</v>
      </c>
    </row>
    <row r="728" spans="1:11" x14ac:dyDescent="0.25">
      <c r="A728" t="s">
        <v>114</v>
      </c>
      <c r="B728">
        <v>127</v>
      </c>
      <c r="C728" t="s">
        <v>630</v>
      </c>
      <c r="D728" t="s">
        <v>115</v>
      </c>
      <c r="E728">
        <v>3</v>
      </c>
      <c r="F728">
        <v>62</v>
      </c>
      <c r="G728">
        <v>4.84</v>
      </c>
      <c r="H728" t="s">
        <v>116</v>
      </c>
      <c r="I728">
        <v>4</v>
      </c>
      <c r="J728" t="s">
        <v>69</v>
      </c>
      <c r="K728" s="33" t="str">
        <f>IF(ISNA(VLOOKUP(C728,'Provider-EHR crosswalk'!A:B,2,FALSE)),"No EHR Specified",VLOOKUP(C728,'Provider-EHR crosswalk'!A:B,2,FALSE))</f>
        <v>eClinicalWorks V12</v>
      </c>
    </row>
    <row r="729" spans="1:11" x14ac:dyDescent="0.25">
      <c r="A729" t="s">
        <v>117</v>
      </c>
      <c r="B729">
        <v>127</v>
      </c>
      <c r="C729" t="s">
        <v>630</v>
      </c>
      <c r="D729" t="s">
        <v>118</v>
      </c>
      <c r="E729">
        <v>3</v>
      </c>
      <c r="F729">
        <v>62</v>
      </c>
      <c r="G729">
        <v>4.84</v>
      </c>
      <c r="H729" t="s">
        <v>116</v>
      </c>
      <c r="I729">
        <v>4</v>
      </c>
      <c r="J729" t="s">
        <v>69</v>
      </c>
      <c r="K729" s="33" t="str">
        <f>IF(ISNA(VLOOKUP(C729,'Provider-EHR crosswalk'!A:B,2,FALSE)),"No EHR Specified",VLOOKUP(C729,'Provider-EHR crosswalk'!A:B,2,FALSE))</f>
        <v>eClinicalWorks V12</v>
      </c>
    </row>
    <row r="730" spans="1:11" x14ac:dyDescent="0.25">
      <c r="A730" t="s">
        <v>119</v>
      </c>
      <c r="B730">
        <v>127</v>
      </c>
      <c r="C730" t="s">
        <v>630</v>
      </c>
      <c r="D730" t="s">
        <v>120</v>
      </c>
      <c r="E730">
        <v>2</v>
      </c>
      <c r="F730">
        <v>62</v>
      </c>
      <c r="G730">
        <v>3.23</v>
      </c>
      <c r="H730" t="s">
        <v>116</v>
      </c>
      <c r="I730">
        <v>4</v>
      </c>
      <c r="J730" t="s">
        <v>66</v>
      </c>
      <c r="K730" s="33" t="str">
        <f>IF(ISNA(VLOOKUP(C730,'Provider-EHR crosswalk'!A:B,2,FALSE)),"No EHR Specified",VLOOKUP(C730,'Provider-EHR crosswalk'!A:B,2,FALSE))</f>
        <v>eClinicalWorks V12</v>
      </c>
    </row>
    <row r="731" spans="1:11" x14ac:dyDescent="0.25">
      <c r="A731" t="s">
        <v>121</v>
      </c>
      <c r="B731">
        <v>127</v>
      </c>
      <c r="C731" t="s">
        <v>630</v>
      </c>
      <c r="D731" t="s">
        <v>122</v>
      </c>
      <c r="E731">
        <v>0</v>
      </c>
      <c r="F731">
        <v>62</v>
      </c>
      <c r="G731">
        <v>0</v>
      </c>
      <c r="H731" t="s">
        <v>116</v>
      </c>
      <c r="I731">
        <v>1</v>
      </c>
      <c r="J731" t="s">
        <v>66</v>
      </c>
      <c r="K731" s="33" t="str">
        <f>IF(ISNA(VLOOKUP(C731,'Provider-EHR crosswalk'!A:B,2,FALSE)),"No EHR Specified",VLOOKUP(C731,'Provider-EHR crosswalk'!A:B,2,FALSE))</f>
        <v>eClinicalWorks V12</v>
      </c>
    </row>
    <row r="732" spans="1:11" x14ac:dyDescent="0.25">
      <c r="A732" t="s">
        <v>123</v>
      </c>
      <c r="B732">
        <v>127</v>
      </c>
      <c r="C732" t="s">
        <v>630</v>
      </c>
      <c r="D732" t="s">
        <v>124</v>
      </c>
      <c r="E732">
        <v>0</v>
      </c>
      <c r="F732">
        <v>463</v>
      </c>
      <c r="G732">
        <v>0</v>
      </c>
      <c r="H732" t="s">
        <v>116</v>
      </c>
      <c r="I732">
        <v>1</v>
      </c>
      <c r="J732" t="s">
        <v>66</v>
      </c>
      <c r="K732" s="33" t="str">
        <f>IF(ISNA(VLOOKUP(C732,'Provider-EHR crosswalk'!A:B,2,FALSE)),"No EHR Specified",VLOOKUP(C732,'Provider-EHR crosswalk'!A:B,2,FALSE))</f>
        <v>eClinicalWorks V12</v>
      </c>
    </row>
    <row r="733" spans="1:11" x14ac:dyDescent="0.25">
      <c r="A733" t="s">
        <v>125</v>
      </c>
      <c r="B733">
        <v>127</v>
      </c>
      <c r="C733" t="s">
        <v>630</v>
      </c>
      <c r="D733" t="s">
        <v>126</v>
      </c>
      <c r="E733">
        <v>0</v>
      </c>
      <c r="F733">
        <v>463</v>
      </c>
      <c r="G733">
        <v>0</v>
      </c>
      <c r="H733" t="s">
        <v>116</v>
      </c>
      <c r="I733">
        <v>1</v>
      </c>
      <c r="J733" t="s">
        <v>66</v>
      </c>
      <c r="K733" s="33" t="str">
        <f>IF(ISNA(VLOOKUP(C733,'Provider-EHR crosswalk'!A:B,2,FALSE)),"No EHR Specified",VLOOKUP(C733,'Provider-EHR crosswalk'!A:B,2,FALSE))</f>
        <v>eClinicalWorks V12</v>
      </c>
    </row>
    <row r="734" spans="1:11" x14ac:dyDescent="0.25">
      <c r="A734" t="s">
        <v>127</v>
      </c>
      <c r="B734">
        <v>127</v>
      </c>
      <c r="C734" t="s">
        <v>630</v>
      </c>
      <c r="D734" t="s">
        <v>128</v>
      </c>
      <c r="E734">
        <v>1</v>
      </c>
      <c r="F734">
        <v>463</v>
      </c>
      <c r="G734">
        <v>0.22</v>
      </c>
      <c r="H734" t="s">
        <v>116</v>
      </c>
      <c r="I734">
        <v>4</v>
      </c>
      <c r="J734" t="s">
        <v>66</v>
      </c>
      <c r="K734" s="33" t="str">
        <f>IF(ISNA(VLOOKUP(C734,'Provider-EHR crosswalk'!A:B,2,FALSE)),"No EHR Specified",VLOOKUP(C734,'Provider-EHR crosswalk'!A:B,2,FALSE))</f>
        <v>eClinicalWorks V12</v>
      </c>
    </row>
    <row r="735" spans="1:11" x14ac:dyDescent="0.25">
      <c r="A735" t="s">
        <v>129</v>
      </c>
      <c r="B735">
        <v>127</v>
      </c>
      <c r="C735" t="s">
        <v>630</v>
      </c>
      <c r="D735" t="s">
        <v>130</v>
      </c>
      <c r="E735">
        <v>14</v>
      </c>
      <c r="F735">
        <v>463</v>
      </c>
      <c r="G735">
        <v>3.02</v>
      </c>
      <c r="H735" t="s">
        <v>116</v>
      </c>
      <c r="I735">
        <v>4</v>
      </c>
      <c r="J735" t="s">
        <v>66</v>
      </c>
      <c r="K735" s="33" t="str">
        <f>IF(ISNA(VLOOKUP(C735,'Provider-EHR crosswalk'!A:B,2,FALSE)),"No EHR Specified",VLOOKUP(C735,'Provider-EHR crosswalk'!A:B,2,FALSE))</f>
        <v>eClinicalWorks V12</v>
      </c>
    </row>
    <row r="736" spans="1:11" x14ac:dyDescent="0.25">
      <c r="A736" t="s">
        <v>131</v>
      </c>
      <c r="B736">
        <v>127</v>
      </c>
      <c r="C736" t="s">
        <v>630</v>
      </c>
      <c r="D736" t="s">
        <v>132</v>
      </c>
      <c r="E736">
        <v>9</v>
      </c>
      <c r="F736">
        <v>463</v>
      </c>
      <c r="G736">
        <v>1.94</v>
      </c>
      <c r="H736" t="s">
        <v>116</v>
      </c>
      <c r="I736">
        <v>4</v>
      </c>
      <c r="J736" t="s">
        <v>66</v>
      </c>
      <c r="K736" s="33" t="str">
        <f>IF(ISNA(VLOOKUP(C736,'Provider-EHR crosswalk'!A:B,2,FALSE)),"No EHR Specified",VLOOKUP(C736,'Provider-EHR crosswalk'!A:B,2,FALSE))</f>
        <v>eClinicalWorks V12</v>
      </c>
    </row>
    <row r="737" spans="1:11" x14ac:dyDescent="0.25">
      <c r="A737" t="s">
        <v>133</v>
      </c>
      <c r="B737">
        <v>127</v>
      </c>
      <c r="C737" t="s">
        <v>630</v>
      </c>
      <c r="D737" t="s">
        <v>134</v>
      </c>
      <c r="E737">
        <v>2</v>
      </c>
      <c r="F737">
        <v>463</v>
      </c>
      <c r="G737">
        <v>0.43</v>
      </c>
      <c r="H737" t="s">
        <v>116</v>
      </c>
      <c r="I737">
        <v>1</v>
      </c>
      <c r="J737" t="s">
        <v>66</v>
      </c>
      <c r="K737" s="33" t="str">
        <f>IF(ISNA(VLOOKUP(C737,'Provider-EHR crosswalk'!A:B,2,FALSE)),"No EHR Specified",VLOOKUP(C737,'Provider-EHR crosswalk'!A:B,2,FALSE))</f>
        <v>eClinicalWorks V12</v>
      </c>
    </row>
    <row r="738" spans="1:11" x14ac:dyDescent="0.25">
      <c r="A738" t="s">
        <v>135</v>
      </c>
      <c r="B738">
        <v>127</v>
      </c>
      <c r="C738" t="s">
        <v>630</v>
      </c>
      <c r="D738" t="s">
        <v>136</v>
      </c>
      <c r="E738">
        <v>0</v>
      </c>
      <c r="F738">
        <v>463</v>
      </c>
      <c r="G738">
        <v>0</v>
      </c>
      <c r="H738" t="s">
        <v>116</v>
      </c>
      <c r="I738">
        <v>1</v>
      </c>
      <c r="J738" t="s">
        <v>66</v>
      </c>
      <c r="K738" s="33" t="str">
        <f>IF(ISNA(VLOOKUP(C738,'Provider-EHR crosswalk'!A:B,2,FALSE)),"No EHR Specified",VLOOKUP(C738,'Provider-EHR crosswalk'!A:B,2,FALSE))</f>
        <v>eClinicalWorks V12</v>
      </c>
    </row>
    <row r="739" spans="1:11" x14ac:dyDescent="0.25">
      <c r="A739" t="s">
        <v>137</v>
      </c>
      <c r="B739">
        <v>127</v>
      </c>
      <c r="C739" t="s">
        <v>630</v>
      </c>
      <c r="D739" t="s">
        <v>138</v>
      </c>
      <c r="E739">
        <v>0</v>
      </c>
      <c r="F739">
        <v>463</v>
      </c>
      <c r="G739">
        <v>0</v>
      </c>
      <c r="H739" t="s">
        <v>116</v>
      </c>
      <c r="I739">
        <v>1</v>
      </c>
      <c r="J739" t="s">
        <v>66</v>
      </c>
      <c r="K739" s="33" t="str">
        <f>IF(ISNA(VLOOKUP(C739,'Provider-EHR crosswalk'!A:B,2,FALSE)),"No EHR Specified",VLOOKUP(C739,'Provider-EHR crosswalk'!A:B,2,FALSE))</f>
        <v>eClinicalWorks V12</v>
      </c>
    </row>
    <row r="740" spans="1:11" x14ac:dyDescent="0.25">
      <c r="A740" t="s">
        <v>139</v>
      </c>
      <c r="B740">
        <v>127</v>
      </c>
      <c r="C740" t="s">
        <v>630</v>
      </c>
      <c r="D740" t="s">
        <v>140</v>
      </c>
      <c r="E740">
        <v>0</v>
      </c>
      <c r="F740">
        <v>463</v>
      </c>
      <c r="G740">
        <v>0</v>
      </c>
      <c r="H740" t="s">
        <v>116</v>
      </c>
      <c r="I740">
        <v>1</v>
      </c>
      <c r="J740" t="s">
        <v>66</v>
      </c>
      <c r="K740" s="33" t="str">
        <f>IF(ISNA(VLOOKUP(C740,'Provider-EHR crosswalk'!A:B,2,FALSE)),"No EHR Specified",VLOOKUP(C740,'Provider-EHR crosswalk'!A:B,2,FALSE))</f>
        <v>eClinicalWorks V12</v>
      </c>
    </row>
    <row r="741" spans="1:11" x14ac:dyDescent="0.25">
      <c r="A741" t="s">
        <v>141</v>
      </c>
      <c r="B741">
        <v>127</v>
      </c>
      <c r="C741" t="s">
        <v>630</v>
      </c>
      <c r="D741" t="s">
        <v>142</v>
      </c>
      <c r="E741">
        <v>0</v>
      </c>
      <c r="F741">
        <v>463</v>
      </c>
      <c r="G741">
        <v>0</v>
      </c>
      <c r="H741" t="s">
        <v>116</v>
      </c>
      <c r="I741">
        <v>1</v>
      </c>
      <c r="J741" t="s">
        <v>66</v>
      </c>
      <c r="K741" s="33" t="str">
        <f>IF(ISNA(VLOOKUP(C741,'Provider-EHR crosswalk'!A:B,2,FALSE)),"No EHR Specified",VLOOKUP(C741,'Provider-EHR crosswalk'!A:B,2,FALSE))</f>
        <v>eClinicalWorks V12</v>
      </c>
    </row>
    <row r="742" spans="1:11" x14ac:dyDescent="0.25">
      <c r="A742" t="s">
        <v>143</v>
      </c>
      <c r="B742">
        <v>127</v>
      </c>
      <c r="C742" t="s">
        <v>630</v>
      </c>
      <c r="D742" t="s">
        <v>144</v>
      </c>
      <c r="E742">
        <v>0</v>
      </c>
      <c r="F742">
        <v>463</v>
      </c>
      <c r="G742">
        <v>0</v>
      </c>
      <c r="H742" t="s">
        <v>116</v>
      </c>
      <c r="I742">
        <v>1</v>
      </c>
      <c r="J742" t="s">
        <v>66</v>
      </c>
      <c r="K742" s="33" t="str">
        <f>IF(ISNA(VLOOKUP(C742,'Provider-EHR crosswalk'!A:B,2,FALSE)),"No EHR Specified",VLOOKUP(C742,'Provider-EHR crosswalk'!A:B,2,FALSE))</f>
        <v>eClinicalWorks V12</v>
      </c>
    </row>
    <row r="743" spans="1:11" x14ac:dyDescent="0.25">
      <c r="A743" t="s">
        <v>145</v>
      </c>
      <c r="B743">
        <v>127</v>
      </c>
      <c r="C743" t="s">
        <v>630</v>
      </c>
      <c r="D743" t="s">
        <v>146</v>
      </c>
      <c r="E743">
        <v>0</v>
      </c>
      <c r="F743">
        <v>463</v>
      </c>
      <c r="G743">
        <v>0</v>
      </c>
      <c r="H743" t="s">
        <v>116</v>
      </c>
      <c r="I743">
        <v>1</v>
      </c>
      <c r="J743" t="s">
        <v>66</v>
      </c>
      <c r="K743" s="33" t="str">
        <f>IF(ISNA(VLOOKUP(C743,'Provider-EHR crosswalk'!A:B,2,FALSE)),"No EHR Specified",VLOOKUP(C743,'Provider-EHR crosswalk'!A:B,2,FALSE))</f>
        <v>eClinicalWorks V12</v>
      </c>
    </row>
    <row r="744" spans="1:11" x14ac:dyDescent="0.25">
      <c r="A744" t="s">
        <v>147</v>
      </c>
      <c r="B744">
        <v>127</v>
      </c>
      <c r="C744" t="s">
        <v>630</v>
      </c>
      <c r="D744" t="s">
        <v>148</v>
      </c>
      <c r="E744">
        <v>0</v>
      </c>
      <c r="F744">
        <v>463</v>
      </c>
      <c r="G744">
        <v>0</v>
      </c>
      <c r="H744" t="s">
        <v>116</v>
      </c>
      <c r="I744">
        <v>1</v>
      </c>
      <c r="J744" t="s">
        <v>66</v>
      </c>
      <c r="K744" s="33" t="str">
        <f>IF(ISNA(VLOOKUP(C744,'Provider-EHR crosswalk'!A:B,2,FALSE)),"No EHR Specified",VLOOKUP(C744,'Provider-EHR crosswalk'!A:B,2,FALSE))</f>
        <v>eClinicalWorks V12</v>
      </c>
    </row>
    <row r="745" spans="1:11" x14ac:dyDescent="0.25">
      <c r="A745" t="s">
        <v>149</v>
      </c>
      <c r="B745">
        <v>127</v>
      </c>
      <c r="C745" t="s">
        <v>630</v>
      </c>
      <c r="D745" t="s">
        <v>150</v>
      </c>
      <c r="E745">
        <v>0</v>
      </c>
      <c r="F745">
        <v>463</v>
      </c>
      <c r="G745">
        <v>0</v>
      </c>
      <c r="H745" t="s">
        <v>116</v>
      </c>
      <c r="I745">
        <v>1</v>
      </c>
      <c r="J745" t="s">
        <v>66</v>
      </c>
      <c r="K745" s="33" t="str">
        <f>IF(ISNA(VLOOKUP(C745,'Provider-EHR crosswalk'!A:B,2,FALSE)),"No EHR Specified",VLOOKUP(C745,'Provider-EHR crosswalk'!A:B,2,FALSE))</f>
        <v>eClinicalWorks V12</v>
      </c>
    </row>
    <row r="746" spans="1:11" x14ac:dyDescent="0.25">
      <c r="A746" t="s">
        <v>151</v>
      </c>
      <c r="B746">
        <v>127</v>
      </c>
      <c r="C746" t="s">
        <v>630</v>
      </c>
      <c r="D746" t="s">
        <v>152</v>
      </c>
      <c r="E746">
        <v>0</v>
      </c>
      <c r="F746">
        <v>463</v>
      </c>
      <c r="G746">
        <v>0</v>
      </c>
      <c r="H746" t="s">
        <v>116</v>
      </c>
      <c r="I746">
        <v>1</v>
      </c>
      <c r="J746" t="s">
        <v>66</v>
      </c>
      <c r="K746" s="33" t="str">
        <f>IF(ISNA(VLOOKUP(C746,'Provider-EHR crosswalk'!A:B,2,FALSE)),"No EHR Specified",VLOOKUP(C746,'Provider-EHR crosswalk'!A:B,2,FALSE))</f>
        <v>eClinicalWorks V12</v>
      </c>
    </row>
    <row r="747" spans="1:11" x14ac:dyDescent="0.25">
      <c r="A747" t="s">
        <v>153</v>
      </c>
      <c r="B747">
        <v>127</v>
      </c>
      <c r="C747" t="s">
        <v>630</v>
      </c>
      <c r="D747" t="s">
        <v>154</v>
      </c>
      <c r="E747">
        <v>0</v>
      </c>
      <c r="F747">
        <v>463</v>
      </c>
      <c r="G747">
        <v>0</v>
      </c>
      <c r="H747" t="s">
        <v>116</v>
      </c>
      <c r="I747">
        <v>1</v>
      </c>
      <c r="J747" t="s">
        <v>66</v>
      </c>
      <c r="K747" s="33" t="str">
        <f>IF(ISNA(VLOOKUP(C747,'Provider-EHR crosswalk'!A:B,2,FALSE)),"No EHR Specified",VLOOKUP(C747,'Provider-EHR crosswalk'!A:B,2,FALSE))</f>
        <v>eClinicalWorks V12</v>
      </c>
    </row>
    <row r="748" spans="1:11" x14ac:dyDescent="0.25">
      <c r="A748" t="s">
        <v>155</v>
      </c>
      <c r="B748">
        <v>127</v>
      </c>
      <c r="C748" t="s">
        <v>630</v>
      </c>
      <c r="D748" t="s">
        <v>156</v>
      </c>
      <c r="E748">
        <v>0</v>
      </c>
      <c r="F748">
        <v>463</v>
      </c>
      <c r="G748">
        <v>0</v>
      </c>
      <c r="H748" t="s">
        <v>157</v>
      </c>
      <c r="I748" t="s">
        <v>157</v>
      </c>
      <c r="J748" t="s">
        <v>157</v>
      </c>
      <c r="K748" s="33" t="str">
        <f>IF(ISNA(VLOOKUP(C748,'Provider-EHR crosswalk'!A:B,2,FALSE)),"No EHR Specified",VLOOKUP(C748,'Provider-EHR crosswalk'!A:B,2,FALSE))</f>
        <v>eClinicalWorks V12</v>
      </c>
    </row>
    <row r="749" spans="1:11" x14ac:dyDescent="0.25">
      <c r="A749" t="s">
        <v>158</v>
      </c>
      <c r="B749">
        <v>127</v>
      </c>
      <c r="C749" t="s">
        <v>630</v>
      </c>
      <c r="D749" t="s">
        <v>159</v>
      </c>
      <c r="E749">
        <v>13</v>
      </c>
      <c r="F749">
        <v>463</v>
      </c>
      <c r="G749">
        <v>2.81</v>
      </c>
      <c r="H749" t="s">
        <v>157</v>
      </c>
      <c r="I749" t="s">
        <v>157</v>
      </c>
      <c r="J749" t="s">
        <v>157</v>
      </c>
      <c r="K749" s="33" t="str">
        <f>IF(ISNA(VLOOKUP(C749,'Provider-EHR crosswalk'!A:B,2,FALSE)),"No EHR Specified",VLOOKUP(C749,'Provider-EHR crosswalk'!A:B,2,FALSE))</f>
        <v>eClinicalWorks V12</v>
      </c>
    </row>
    <row r="750" spans="1:11" x14ac:dyDescent="0.25">
      <c r="A750" t="s">
        <v>162</v>
      </c>
      <c r="B750">
        <v>127</v>
      </c>
      <c r="C750" t="s">
        <v>630</v>
      </c>
      <c r="D750" t="s">
        <v>163</v>
      </c>
      <c r="E750">
        <v>455</v>
      </c>
      <c r="F750">
        <v>463</v>
      </c>
      <c r="G750">
        <v>98.27</v>
      </c>
      <c r="H750" t="s">
        <v>65</v>
      </c>
      <c r="I750">
        <v>95</v>
      </c>
      <c r="J750" t="s">
        <v>66</v>
      </c>
      <c r="K750" s="33" t="str">
        <f>IF(ISNA(VLOOKUP(C750,'Provider-EHR crosswalk'!A:B,2,FALSE)),"No EHR Specified",VLOOKUP(C750,'Provider-EHR crosswalk'!A:B,2,FALSE))</f>
        <v>eClinicalWorks V12</v>
      </c>
    </row>
    <row r="751" spans="1:11" x14ac:dyDescent="0.25">
      <c r="A751" t="s">
        <v>164</v>
      </c>
      <c r="B751">
        <v>127</v>
      </c>
      <c r="C751" t="s">
        <v>630</v>
      </c>
      <c r="D751" t="s">
        <v>165</v>
      </c>
      <c r="E751">
        <v>55</v>
      </c>
      <c r="F751">
        <v>62</v>
      </c>
      <c r="G751">
        <v>88.71</v>
      </c>
      <c r="H751" t="s">
        <v>65</v>
      </c>
      <c r="I751">
        <v>95</v>
      </c>
      <c r="J751" t="s">
        <v>69</v>
      </c>
      <c r="K751" s="33" t="str">
        <f>IF(ISNA(VLOOKUP(C751,'Provider-EHR crosswalk'!A:B,2,FALSE)),"No EHR Specified",VLOOKUP(C751,'Provider-EHR crosswalk'!A:B,2,FALSE))</f>
        <v>eClinicalWorks V12</v>
      </c>
    </row>
    <row r="752" spans="1:11" x14ac:dyDescent="0.25">
      <c r="A752" t="s">
        <v>166</v>
      </c>
      <c r="B752">
        <v>127</v>
      </c>
      <c r="C752" t="s">
        <v>630</v>
      </c>
      <c r="D752" t="s">
        <v>167</v>
      </c>
      <c r="E752">
        <v>1</v>
      </c>
      <c r="F752">
        <v>62</v>
      </c>
      <c r="G752">
        <v>1.61</v>
      </c>
      <c r="H752" t="s">
        <v>116</v>
      </c>
      <c r="I752">
        <v>5</v>
      </c>
      <c r="J752" t="s">
        <v>66</v>
      </c>
      <c r="K752" s="33" t="str">
        <f>IF(ISNA(VLOOKUP(C752,'Provider-EHR crosswalk'!A:B,2,FALSE)),"No EHR Specified",VLOOKUP(C752,'Provider-EHR crosswalk'!A:B,2,FALSE))</f>
        <v>eClinicalWorks V12</v>
      </c>
    </row>
    <row r="753" spans="1:11" x14ac:dyDescent="0.25">
      <c r="A753" t="s">
        <v>168</v>
      </c>
      <c r="B753">
        <v>127</v>
      </c>
      <c r="C753" t="s">
        <v>630</v>
      </c>
      <c r="D753" t="s">
        <v>169</v>
      </c>
      <c r="E753">
        <v>1</v>
      </c>
      <c r="F753">
        <v>62</v>
      </c>
      <c r="G753">
        <v>1.61</v>
      </c>
      <c r="H753" t="s">
        <v>116</v>
      </c>
      <c r="I753">
        <v>5</v>
      </c>
      <c r="J753" t="s">
        <v>66</v>
      </c>
      <c r="K753" s="33" t="str">
        <f>IF(ISNA(VLOOKUP(C753,'Provider-EHR crosswalk'!A:B,2,FALSE)),"No EHR Specified",VLOOKUP(C753,'Provider-EHR crosswalk'!A:B,2,FALSE))</f>
        <v>eClinicalWorks V12</v>
      </c>
    </row>
    <row r="754" spans="1:11" x14ac:dyDescent="0.25">
      <c r="A754" t="s">
        <v>170</v>
      </c>
      <c r="B754">
        <v>127</v>
      </c>
      <c r="C754" t="s">
        <v>630</v>
      </c>
      <c r="D754" t="s">
        <v>171</v>
      </c>
      <c r="E754">
        <v>5</v>
      </c>
      <c r="F754">
        <v>62</v>
      </c>
      <c r="G754">
        <v>8.06</v>
      </c>
      <c r="H754" t="s">
        <v>116</v>
      </c>
      <c r="I754">
        <v>5</v>
      </c>
      <c r="J754" t="s">
        <v>69</v>
      </c>
      <c r="K754" s="33" t="str">
        <f>IF(ISNA(VLOOKUP(C754,'Provider-EHR crosswalk'!A:B,2,FALSE)),"No EHR Specified",VLOOKUP(C754,'Provider-EHR crosswalk'!A:B,2,FALSE))</f>
        <v>eClinicalWorks V12</v>
      </c>
    </row>
    <row r="755" spans="1:11" x14ac:dyDescent="0.25">
      <c r="A755" t="s">
        <v>172</v>
      </c>
      <c r="B755">
        <v>127</v>
      </c>
      <c r="C755" t="s">
        <v>630</v>
      </c>
      <c r="D755" t="s">
        <v>173</v>
      </c>
      <c r="E755">
        <v>1</v>
      </c>
      <c r="F755">
        <v>463</v>
      </c>
      <c r="G755">
        <v>0.22</v>
      </c>
      <c r="H755" t="s">
        <v>116</v>
      </c>
      <c r="I755">
        <v>5</v>
      </c>
      <c r="J755" t="s">
        <v>66</v>
      </c>
      <c r="K755" s="33" t="str">
        <f>IF(ISNA(VLOOKUP(C755,'Provider-EHR crosswalk'!A:B,2,FALSE)),"No EHR Specified",VLOOKUP(C755,'Provider-EHR crosswalk'!A:B,2,FALSE))</f>
        <v>eClinicalWorks V12</v>
      </c>
    </row>
    <row r="756" spans="1:11" x14ac:dyDescent="0.25">
      <c r="A756" t="s">
        <v>174</v>
      </c>
      <c r="B756">
        <v>127</v>
      </c>
      <c r="C756" t="s">
        <v>630</v>
      </c>
      <c r="D756" t="s">
        <v>175</v>
      </c>
      <c r="E756">
        <v>0</v>
      </c>
      <c r="F756">
        <v>463</v>
      </c>
      <c r="G756">
        <v>0</v>
      </c>
      <c r="H756" t="s">
        <v>116</v>
      </c>
      <c r="I756">
        <v>5</v>
      </c>
      <c r="J756" t="s">
        <v>66</v>
      </c>
      <c r="K756" s="33" t="str">
        <f>IF(ISNA(VLOOKUP(C756,'Provider-EHR crosswalk'!A:B,2,FALSE)),"No EHR Specified",VLOOKUP(C756,'Provider-EHR crosswalk'!A:B,2,FALSE))</f>
        <v>eClinicalWorks V12</v>
      </c>
    </row>
    <row r="757" spans="1:11" x14ac:dyDescent="0.25">
      <c r="A757" t="s">
        <v>176</v>
      </c>
      <c r="B757">
        <v>127</v>
      </c>
      <c r="C757" t="s">
        <v>630</v>
      </c>
      <c r="D757" t="s">
        <v>177</v>
      </c>
      <c r="E757">
        <v>7</v>
      </c>
      <c r="F757">
        <v>463</v>
      </c>
      <c r="G757">
        <v>1.51</v>
      </c>
      <c r="H757" t="s">
        <v>116</v>
      </c>
      <c r="I757">
        <v>5</v>
      </c>
      <c r="J757" t="s">
        <v>66</v>
      </c>
      <c r="K757" s="33" t="str">
        <f>IF(ISNA(VLOOKUP(C757,'Provider-EHR crosswalk'!A:B,2,FALSE)),"No EHR Specified",VLOOKUP(C757,'Provider-EHR crosswalk'!A:B,2,FALSE))</f>
        <v>eClinicalWorks V12</v>
      </c>
    </row>
    <row r="758" spans="1:11" x14ac:dyDescent="0.25">
      <c r="A758" t="s">
        <v>63</v>
      </c>
      <c r="B758">
        <v>23</v>
      </c>
      <c r="C758" t="s">
        <v>715</v>
      </c>
      <c r="D758" t="s">
        <v>64</v>
      </c>
      <c r="E758">
        <v>759</v>
      </c>
      <c r="F758">
        <v>759</v>
      </c>
      <c r="G758">
        <v>100</v>
      </c>
      <c r="H758" t="s">
        <v>65</v>
      </c>
      <c r="I758">
        <v>99</v>
      </c>
      <c r="J758" t="s">
        <v>66</v>
      </c>
      <c r="K758" s="33" t="str">
        <f>IF(ISNA(VLOOKUP(C758,'Provider-EHR crosswalk'!A:B,2,FALSE)),"No EHR Specified",VLOOKUP(C758,'Provider-EHR crosswalk'!A:B,2,FALSE))</f>
        <v>Azalea Health EHR</v>
      </c>
    </row>
    <row r="759" spans="1:11" x14ac:dyDescent="0.25">
      <c r="A759" t="s">
        <v>67</v>
      </c>
      <c r="B759">
        <v>23</v>
      </c>
      <c r="C759" t="s">
        <v>715</v>
      </c>
      <c r="D759" t="s">
        <v>68</v>
      </c>
      <c r="E759">
        <v>714</v>
      </c>
      <c r="F759">
        <v>759</v>
      </c>
      <c r="G759">
        <v>94.07</v>
      </c>
      <c r="H759" t="s">
        <v>65</v>
      </c>
      <c r="I759">
        <v>75</v>
      </c>
      <c r="J759" t="s">
        <v>66</v>
      </c>
      <c r="K759" s="33" t="str">
        <f>IF(ISNA(VLOOKUP(C759,'Provider-EHR crosswalk'!A:B,2,FALSE)),"No EHR Specified",VLOOKUP(C759,'Provider-EHR crosswalk'!A:B,2,FALSE))</f>
        <v>Azalea Health EHR</v>
      </c>
    </row>
    <row r="760" spans="1:11" x14ac:dyDescent="0.25">
      <c r="A760" t="s">
        <v>70</v>
      </c>
      <c r="B760">
        <v>23</v>
      </c>
      <c r="C760" t="s">
        <v>715</v>
      </c>
      <c r="D760" t="s">
        <v>71</v>
      </c>
      <c r="E760">
        <v>759</v>
      </c>
      <c r="F760">
        <v>759</v>
      </c>
      <c r="G760">
        <v>100</v>
      </c>
      <c r="H760" t="s">
        <v>65</v>
      </c>
      <c r="I760">
        <v>99</v>
      </c>
      <c r="J760" t="s">
        <v>66</v>
      </c>
      <c r="K760" s="33" t="str">
        <f>IF(ISNA(VLOOKUP(C760,'Provider-EHR crosswalk'!A:B,2,FALSE)),"No EHR Specified",VLOOKUP(C760,'Provider-EHR crosswalk'!A:B,2,FALSE))</f>
        <v>Azalea Health EHR</v>
      </c>
    </row>
    <row r="761" spans="1:11" x14ac:dyDescent="0.25">
      <c r="A761" t="s">
        <v>72</v>
      </c>
      <c r="B761">
        <v>23</v>
      </c>
      <c r="C761" t="s">
        <v>715</v>
      </c>
      <c r="D761" t="s">
        <v>73</v>
      </c>
      <c r="E761">
        <v>759</v>
      </c>
      <c r="F761">
        <v>759</v>
      </c>
      <c r="G761">
        <v>100</v>
      </c>
      <c r="H761" t="s">
        <v>65</v>
      </c>
      <c r="I761">
        <v>99</v>
      </c>
      <c r="J761" t="s">
        <v>66</v>
      </c>
      <c r="K761" s="33" t="str">
        <f>IF(ISNA(VLOOKUP(C761,'Provider-EHR crosswalk'!A:B,2,FALSE)),"No EHR Specified",VLOOKUP(C761,'Provider-EHR crosswalk'!A:B,2,FALSE))</f>
        <v>Azalea Health EHR</v>
      </c>
    </row>
    <row r="762" spans="1:11" x14ac:dyDescent="0.25">
      <c r="A762" t="s">
        <v>74</v>
      </c>
      <c r="B762">
        <v>23</v>
      </c>
      <c r="C762" t="s">
        <v>715</v>
      </c>
      <c r="D762" t="s">
        <v>75</v>
      </c>
      <c r="E762">
        <v>759</v>
      </c>
      <c r="F762">
        <v>759</v>
      </c>
      <c r="G762">
        <v>100</v>
      </c>
      <c r="H762" t="s">
        <v>65</v>
      </c>
      <c r="I762">
        <v>99</v>
      </c>
      <c r="J762" t="s">
        <v>66</v>
      </c>
      <c r="K762" s="33" t="str">
        <f>IF(ISNA(VLOOKUP(C762,'Provider-EHR crosswalk'!A:B,2,FALSE)),"No EHR Specified",VLOOKUP(C762,'Provider-EHR crosswalk'!A:B,2,FALSE))</f>
        <v>Azalea Health EHR</v>
      </c>
    </row>
    <row r="763" spans="1:11" x14ac:dyDescent="0.25">
      <c r="A763" t="s">
        <v>76</v>
      </c>
      <c r="B763">
        <v>23</v>
      </c>
      <c r="C763" t="s">
        <v>715</v>
      </c>
      <c r="D763" t="s">
        <v>77</v>
      </c>
      <c r="E763">
        <v>759</v>
      </c>
      <c r="F763">
        <v>759</v>
      </c>
      <c r="G763">
        <v>100</v>
      </c>
      <c r="H763" t="s">
        <v>65</v>
      </c>
      <c r="I763">
        <v>85</v>
      </c>
      <c r="J763" t="s">
        <v>66</v>
      </c>
      <c r="K763" s="33" t="str">
        <f>IF(ISNA(VLOOKUP(C763,'Provider-EHR crosswalk'!A:B,2,FALSE)),"No EHR Specified",VLOOKUP(C763,'Provider-EHR crosswalk'!A:B,2,FALSE))</f>
        <v>Azalea Health EHR</v>
      </c>
    </row>
    <row r="764" spans="1:11" x14ac:dyDescent="0.25">
      <c r="A764" t="s">
        <v>78</v>
      </c>
      <c r="B764">
        <v>23</v>
      </c>
      <c r="C764" t="s">
        <v>715</v>
      </c>
      <c r="D764" t="s">
        <v>79</v>
      </c>
      <c r="E764">
        <v>759</v>
      </c>
      <c r="F764">
        <v>759</v>
      </c>
      <c r="G764">
        <v>100</v>
      </c>
      <c r="H764" t="s">
        <v>65</v>
      </c>
      <c r="I764">
        <v>85</v>
      </c>
      <c r="J764" t="s">
        <v>66</v>
      </c>
      <c r="K764" s="33" t="str">
        <f>IF(ISNA(VLOOKUP(C764,'Provider-EHR crosswalk'!A:B,2,FALSE)),"No EHR Specified",VLOOKUP(C764,'Provider-EHR crosswalk'!A:B,2,FALSE))</f>
        <v>Azalea Health EHR</v>
      </c>
    </row>
    <row r="765" spans="1:11" x14ac:dyDescent="0.25">
      <c r="A765" t="s">
        <v>80</v>
      </c>
      <c r="B765">
        <v>23</v>
      </c>
      <c r="C765" t="s">
        <v>715</v>
      </c>
      <c r="D765" t="s">
        <v>81</v>
      </c>
      <c r="E765">
        <v>759</v>
      </c>
      <c r="F765">
        <v>759</v>
      </c>
      <c r="G765">
        <v>100</v>
      </c>
      <c r="H765" t="s">
        <v>65</v>
      </c>
      <c r="I765">
        <v>85</v>
      </c>
      <c r="J765" t="s">
        <v>66</v>
      </c>
      <c r="K765" s="33" t="str">
        <f>IF(ISNA(VLOOKUP(C765,'Provider-EHR crosswalk'!A:B,2,FALSE)),"No EHR Specified",VLOOKUP(C765,'Provider-EHR crosswalk'!A:B,2,FALSE))</f>
        <v>Azalea Health EHR</v>
      </c>
    </row>
    <row r="766" spans="1:11" x14ac:dyDescent="0.25">
      <c r="A766" t="s">
        <v>82</v>
      </c>
      <c r="B766">
        <v>23</v>
      </c>
      <c r="C766" t="s">
        <v>715</v>
      </c>
      <c r="D766" t="s">
        <v>83</v>
      </c>
      <c r="E766">
        <v>759</v>
      </c>
      <c r="F766">
        <v>759</v>
      </c>
      <c r="G766">
        <v>100</v>
      </c>
      <c r="H766" t="s">
        <v>65</v>
      </c>
      <c r="I766">
        <v>85</v>
      </c>
      <c r="J766" t="s">
        <v>66</v>
      </c>
      <c r="K766" s="33" t="str">
        <f>IF(ISNA(VLOOKUP(C766,'Provider-EHR crosswalk'!A:B,2,FALSE)),"No EHR Specified",VLOOKUP(C766,'Provider-EHR crosswalk'!A:B,2,FALSE))</f>
        <v>Azalea Health EHR</v>
      </c>
    </row>
    <row r="767" spans="1:11" x14ac:dyDescent="0.25">
      <c r="A767" t="s">
        <v>84</v>
      </c>
      <c r="B767">
        <v>23</v>
      </c>
      <c r="C767" t="s">
        <v>715</v>
      </c>
      <c r="D767" t="s">
        <v>85</v>
      </c>
      <c r="E767">
        <v>759</v>
      </c>
      <c r="F767">
        <v>759</v>
      </c>
      <c r="G767">
        <v>100</v>
      </c>
      <c r="H767" t="s">
        <v>65</v>
      </c>
      <c r="I767">
        <v>85</v>
      </c>
      <c r="J767" t="s">
        <v>66</v>
      </c>
      <c r="K767" s="33" t="str">
        <f>IF(ISNA(VLOOKUP(C767,'Provider-EHR crosswalk'!A:B,2,FALSE)),"No EHR Specified",VLOOKUP(C767,'Provider-EHR crosswalk'!A:B,2,FALSE))</f>
        <v>Azalea Health EHR</v>
      </c>
    </row>
    <row r="768" spans="1:11" x14ac:dyDescent="0.25">
      <c r="A768" t="s">
        <v>86</v>
      </c>
      <c r="B768">
        <v>23</v>
      </c>
      <c r="C768" t="s">
        <v>715</v>
      </c>
      <c r="D768" t="s">
        <v>87</v>
      </c>
      <c r="E768">
        <v>759</v>
      </c>
      <c r="F768">
        <v>759</v>
      </c>
      <c r="G768">
        <v>100</v>
      </c>
      <c r="H768" t="s">
        <v>65</v>
      </c>
      <c r="I768">
        <v>95</v>
      </c>
      <c r="J768" t="s">
        <v>66</v>
      </c>
      <c r="K768" s="33" t="str">
        <f>IF(ISNA(VLOOKUP(C768,'Provider-EHR crosswalk'!A:B,2,FALSE)),"No EHR Specified",VLOOKUP(C768,'Provider-EHR crosswalk'!A:B,2,FALSE))</f>
        <v>Azalea Health EHR</v>
      </c>
    </row>
    <row r="769" spans="1:11" x14ac:dyDescent="0.25">
      <c r="A769" t="s">
        <v>88</v>
      </c>
      <c r="B769">
        <v>23</v>
      </c>
      <c r="C769" t="s">
        <v>715</v>
      </c>
      <c r="D769" t="s">
        <v>89</v>
      </c>
      <c r="E769">
        <v>759</v>
      </c>
      <c r="F769">
        <v>759</v>
      </c>
      <c r="G769">
        <v>100</v>
      </c>
      <c r="H769" t="s">
        <v>65</v>
      </c>
      <c r="I769">
        <v>95</v>
      </c>
      <c r="J769" t="s">
        <v>66</v>
      </c>
      <c r="K769" s="33" t="str">
        <f>IF(ISNA(VLOOKUP(C769,'Provider-EHR crosswalk'!A:B,2,FALSE)),"No EHR Specified",VLOOKUP(C769,'Provider-EHR crosswalk'!A:B,2,FALSE))</f>
        <v>Azalea Health EHR</v>
      </c>
    </row>
    <row r="770" spans="1:11" x14ac:dyDescent="0.25">
      <c r="A770" t="s">
        <v>90</v>
      </c>
      <c r="B770">
        <v>23</v>
      </c>
      <c r="C770" t="s">
        <v>715</v>
      </c>
      <c r="D770" t="s">
        <v>91</v>
      </c>
      <c r="E770">
        <v>758</v>
      </c>
      <c r="F770">
        <v>759</v>
      </c>
      <c r="G770">
        <v>99.87</v>
      </c>
      <c r="H770" t="s">
        <v>65</v>
      </c>
      <c r="I770">
        <v>90</v>
      </c>
      <c r="J770" t="s">
        <v>66</v>
      </c>
      <c r="K770" s="33" t="str">
        <f>IF(ISNA(VLOOKUP(C770,'Provider-EHR crosswalk'!A:B,2,FALSE)),"No EHR Specified",VLOOKUP(C770,'Provider-EHR crosswalk'!A:B,2,FALSE))</f>
        <v>Azalea Health EHR</v>
      </c>
    </row>
    <row r="771" spans="1:11" x14ac:dyDescent="0.25">
      <c r="A771" t="s">
        <v>92</v>
      </c>
      <c r="B771">
        <v>23</v>
      </c>
      <c r="C771" t="s">
        <v>715</v>
      </c>
      <c r="D771" t="s">
        <v>93</v>
      </c>
      <c r="E771">
        <v>433</v>
      </c>
      <c r="F771">
        <v>759</v>
      </c>
      <c r="G771">
        <v>57.05</v>
      </c>
      <c r="H771" t="s">
        <v>65</v>
      </c>
      <c r="I771">
        <v>90</v>
      </c>
      <c r="J771" t="s">
        <v>69</v>
      </c>
      <c r="K771" s="33" t="str">
        <f>IF(ISNA(VLOOKUP(C771,'Provider-EHR crosswalk'!A:B,2,FALSE)),"No EHR Specified",VLOOKUP(C771,'Provider-EHR crosswalk'!A:B,2,FALSE))</f>
        <v>Azalea Health EHR</v>
      </c>
    </row>
    <row r="772" spans="1:11" x14ac:dyDescent="0.25">
      <c r="A772" t="s">
        <v>94</v>
      </c>
      <c r="B772">
        <v>23</v>
      </c>
      <c r="C772" t="s">
        <v>715</v>
      </c>
      <c r="D772" t="s">
        <v>95</v>
      </c>
      <c r="E772">
        <v>608</v>
      </c>
      <c r="F772">
        <v>759</v>
      </c>
      <c r="G772">
        <v>80.11</v>
      </c>
      <c r="H772" t="s">
        <v>65</v>
      </c>
      <c r="I772">
        <v>90</v>
      </c>
      <c r="J772" t="s">
        <v>69</v>
      </c>
      <c r="K772" s="33" t="str">
        <f>IF(ISNA(VLOOKUP(C772,'Provider-EHR crosswalk'!A:B,2,FALSE)),"No EHR Specified",VLOOKUP(C772,'Provider-EHR crosswalk'!A:B,2,FALSE))</f>
        <v>Azalea Health EHR</v>
      </c>
    </row>
    <row r="773" spans="1:11" x14ac:dyDescent="0.25">
      <c r="A773" t="s">
        <v>96</v>
      </c>
      <c r="B773">
        <v>23</v>
      </c>
      <c r="C773" t="s">
        <v>715</v>
      </c>
      <c r="D773" t="s">
        <v>97</v>
      </c>
      <c r="E773">
        <v>728</v>
      </c>
      <c r="F773">
        <v>759</v>
      </c>
      <c r="G773">
        <v>95.92</v>
      </c>
      <c r="H773" t="s">
        <v>65</v>
      </c>
      <c r="I773">
        <v>90</v>
      </c>
      <c r="J773" t="s">
        <v>66</v>
      </c>
      <c r="K773" s="33" t="str">
        <f>IF(ISNA(VLOOKUP(C773,'Provider-EHR crosswalk'!A:B,2,FALSE)),"No EHR Specified",VLOOKUP(C773,'Provider-EHR crosswalk'!A:B,2,FALSE))</f>
        <v>Azalea Health EHR</v>
      </c>
    </row>
    <row r="774" spans="1:11" x14ac:dyDescent="0.25">
      <c r="A774" t="s">
        <v>98</v>
      </c>
      <c r="B774">
        <v>23</v>
      </c>
      <c r="C774" t="s">
        <v>715</v>
      </c>
      <c r="D774" t="s">
        <v>99</v>
      </c>
      <c r="E774">
        <v>728</v>
      </c>
      <c r="F774">
        <v>759</v>
      </c>
      <c r="G774">
        <v>95.92</v>
      </c>
      <c r="H774" t="s">
        <v>65</v>
      </c>
      <c r="I774">
        <v>90</v>
      </c>
      <c r="J774" t="s">
        <v>66</v>
      </c>
      <c r="K774" s="33" t="str">
        <f>IF(ISNA(VLOOKUP(C774,'Provider-EHR crosswalk'!A:B,2,FALSE)),"No EHR Specified",VLOOKUP(C774,'Provider-EHR crosswalk'!A:B,2,FALSE))</f>
        <v>Azalea Health EHR</v>
      </c>
    </row>
    <row r="775" spans="1:11" x14ac:dyDescent="0.25">
      <c r="A775" t="s">
        <v>100</v>
      </c>
      <c r="B775">
        <v>23</v>
      </c>
      <c r="C775" t="s">
        <v>715</v>
      </c>
      <c r="D775" t="s">
        <v>101</v>
      </c>
      <c r="E775">
        <v>9097</v>
      </c>
      <c r="F775">
        <v>9097</v>
      </c>
      <c r="G775">
        <v>100</v>
      </c>
      <c r="H775" t="s">
        <v>65</v>
      </c>
      <c r="I775">
        <v>99</v>
      </c>
      <c r="J775" t="s">
        <v>66</v>
      </c>
      <c r="K775" s="33" t="str">
        <f>IF(ISNA(VLOOKUP(C775,'Provider-EHR crosswalk'!A:B,2,FALSE)),"No EHR Specified",VLOOKUP(C775,'Provider-EHR crosswalk'!A:B,2,FALSE))</f>
        <v>Azalea Health EHR</v>
      </c>
    </row>
    <row r="776" spans="1:11" x14ac:dyDescent="0.25">
      <c r="A776" t="s">
        <v>102</v>
      </c>
      <c r="B776">
        <v>23</v>
      </c>
      <c r="C776" t="s">
        <v>715</v>
      </c>
      <c r="D776" t="s">
        <v>103</v>
      </c>
      <c r="E776">
        <v>9097</v>
      </c>
      <c r="F776">
        <v>9097</v>
      </c>
      <c r="G776">
        <v>100</v>
      </c>
      <c r="H776" t="s">
        <v>65</v>
      </c>
      <c r="I776">
        <v>99</v>
      </c>
      <c r="J776" t="s">
        <v>66</v>
      </c>
      <c r="K776" s="33" t="str">
        <f>IF(ISNA(VLOOKUP(C776,'Provider-EHR crosswalk'!A:B,2,FALSE)),"No EHR Specified",VLOOKUP(C776,'Provider-EHR crosswalk'!A:B,2,FALSE))</f>
        <v>Azalea Health EHR</v>
      </c>
    </row>
    <row r="777" spans="1:11" x14ac:dyDescent="0.25">
      <c r="A777" t="s">
        <v>104</v>
      </c>
      <c r="B777">
        <v>23</v>
      </c>
      <c r="C777" t="s">
        <v>715</v>
      </c>
      <c r="D777" t="s">
        <v>105</v>
      </c>
      <c r="E777">
        <v>9097</v>
      </c>
      <c r="F777">
        <v>9097</v>
      </c>
      <c r="G777">
        <v>100</v>
      </c>
      <c r="H777" t="s">
        <v>65</v>
      </c>
      <c r="I777">
        <v>99</v>
      </c>
      <c r="J777" t="s">
        <v>66</v>
      </c>
      <c r="K777" s="33" t="str">
        <f>IF(ISNA(VLOOKUP(C777,'Provider-EHR crosswalk'!A:B,2,FALSE)),"No EHR Specified",VLOOKUP(C777,'Provider-EHR crosswalk'!A:B,2,FALSE))</f>
        <v>Azalea Health EHR</v>
      </c>
    </row>
    <row r="778" spans="1:11" x14ac:dyDescent="0.25">
      <c r="A778" t="s">
        <v>106</v>
      </c>
      <c r="B778">
        <v>23</v>
      </c>
      <c r="C778" t="s">
        <v>715</v>
      </c>
      <c r="D778" t="s">
        <v>107</v>
      </c>
      <c r="E778">
        <v>9097</v>
      </c>
      <c r="F778">
        <v>9097</v>
      </c>
      <c r="G778">
        <v>100</v>
      </c>
      <c r="H778" t="s">
        <v>65</v>
      </c>
      <c r="I778">
        <v>99</v>
      </c>
      <c r="J778" t="s">
        <v>66</v>
      </c>
      <c r="K778" s="33" t="str">
        <f>IF(ISNA(VLOOKUP(C778,'Provider-EHR crosswalk'!A:B,2,FALSE)),"No EHR Specified",VLOOKUP(C778,'Provider-EHR crosswalk'!A:B,2,FALSE))</f>
        <v>Azalea Health EHR</v>
      </c>
    </row>
    <row r="779" spans="1:11" x14ac:dyDescent="0.25">
      <c r="A779" t="s">
        <v>108</v>
      </c>
      <c r="B779">
        <v>23</v>
      </c>
      <c r="C779" t="s">
        <v>715</v>
      </c>
      <c r="D779" t="s">
        <v>109</v>
      </c>
      <c r="E779">
        <v>9097</v>
      </c>
      <c r="F779">
        <v>9097</v>
      </c>
      <c r="G779">
        <v>100</v>
      </c>
      <c r="H779" t="s">
        <v>65</v>
      </c>
      <c r="I779">
        <v>99</v>
      </c>
      <c r="J779" t="s">
        <v>66</v>
      </c>
      <c r="K779" s="33" t="str">
        <f>IF(ISNA(VLOOKUP(C779,'Provider-EHR crosswalk'!A:B,2,FALSE)),"No EHR Specified",VLOOKUP(C779,'Provider-EHR crosswalk'!A:B,2,FALSE))</f>
        <v>Azalea Health EHR</v>
      </c>
    </row>
    <row r="780" spans="1:11" x14ac:dyDescent="0.25">
      <c r="A780" t="s">
        <v>110</v>
      </c>
      <c r="B780">
        <v>23</v>
      </c>
      <c r="C780" t="s">
        <v>715</v>
      </c>
      <c r="D780" t="s">
        <v>111</v>
      </c>
      <c r="E780">
        <v>9097</v>
      </c>
      <c r="F780">
        <v>9097</v>
      </c>
      <c r="G780">
        <v>100</v>
      </c>
      <c r="H780" t="s">
        <v>65</v>
      </c>
      <c r="I780">
        <v>99</v>
      </c>
      <c r="J780" t="s">
        <v>66</v>
      </c>
      <c r="K780" s="33" t="str">
        <f>IF(ISNA(VLOOKUP(C780,'Provider-EHR crosswalk'!A:B,2,FALSE)),"No EHR Specified",VLOOKUP(C780,'Provider-EHR crosswalk'!A:B,2,FALSE))</f>
        <v>Azalea Health EHR</v>
      </c>
    </row>
    <row r="781" spans="1:11" x14ac:dyDescent="0.25">
      <c r="A781" t="s">
        <v>112</v>
      </c>
      <c r="B781">
        <v>23</v>
      </c>
      <c r="C781" t="s">
        <v>715</v>
      </c>
      <c r="D781" t="s">
        <v>113</v>
      </c>
      <c r="E781">
        <v>9097</v>
      </c>
      <c r="F781">
        <v>9097</v>
      </c>
      <c r="G781">
        <v>100</v>
      </c>
      <c r="H781" t="s">
        <v>65</v>
      </c>
      <c r="I781">
        <v>99</v>
      </c>
      <c r="J781" t="s">
        <v>66</v>
      </c>
      <c r="K781" s="33" t="str">
        <f>IF(ISNA(VLOOKUP(C781,'Provider-EHR crosswalk'!A:B,2,FALSE)),"No EHR Specified",VLOOKUP(C781,'Provider-EHR crosswalk'!A:B,2,FALSE))</f>
        <v>Azalea Health EHR</v>
      </c>
    </row>
    <row r="782" spans="1:11" x14ac:dyDescent="0.25">
      <c r="A782" t="s">
        <v>114</v>
      </c>
      <c r="B782">
        <v>23</v>
      </c>
      <c r="C782" t="s">
        <v>715</v>
      </c>
      <c r="D782" t="s">
        <v>115</v>
      </c>
      <c r="E782">
        <v>30</v>
      </c>
      <c r="F782">
        <v>759</v>
      </c>
      <c r="G782">
        <v>3.95</v>
      </c>
      <c r="H782" t="s">
        <v>116</v>
      </c>
      <c r="I782">
        <v>4</v>
      </c>
      <c r="J782" t="s">
        <v>66</v>
      </c>
      <c r="K782" s="33" t="str">
        <f>IF(ISNA(VLOOKUP(C782,'Provider-EHR crosswalk'!A:B,2,FALSE)),"No EHR Specified",VLOOKUP(C782,'Provider-EHR crosswalk'!A:B,2,FALSE))</f>
        <v>Azalea Health EHR</v>
      </c>
    </row>
    <row r="783" spans="1:11" x14ac:dyDescent="0.25">
      <c r="A783" t="s">
        <v>117</v>
      </c>
      <c r="B783">
        <v>23</v>
      </c>
      <c r="C783" t="s">
        <v>715</v>
      </c>
      <c r="D783" t="s">
        <v>118</v>
      </c>
      <c r="E783">
        <v>21</v>
      </c>
      <c r="F783">
        <v>759</v>
      </c>
      <c r="G783">
        <v>2.77</v>
      </c>
      <c r="H783" t="s">
        <v>116</v>
      </c>
      <c r="I783">
        <v>4</v>
      </c>
      <c r="J783" t="s">
        <v>66</v>
      </c>
      <c r="K783" s="33" t="str">
        <f>IF(ISNA(VLOOKUP(C783,'Provider-EHR crosswalk'!A:B,2,FALSE)),"No EHR Specified",VLOOKUP(C783,'Provider-EHR crosswalk'!A:B,2,FALSE))</f>
        <v>Azalea Health EHR</v>
      </c>
    </row>
    <row r="784" spans="1:11" x14ac:dyDescent="0.25">
      <c r="A784" t="s">
        <v>119</v>
      </c>
      <c r="B784">
        <v>23</v>
      </c>
      <c r="C784" t="s">
        <v>715</v>
      </c>
      <c r="D784" t="s">
        <v>120</v>
      </c>
      <c r="E784">
        <v>24</v>
      </c>
      <c r="F784">
        <v>759</v>
      </c>
      <c r="G784">
        <v>3.16</v>
      </c>
      <c r="H784" t="s">
        <v>116</v>
      </c>
      <c r="I784">
        <v>4</v>
      </c>
      <c r="J784" t="s">
        <v>66</v>
      </c>
      <c r="K784" s="33" t="str">
        <f>IF(ISNA(VLOOKUP(C784,'Provider-EHR crosswalk'!A:B,2,FALSE)),"No EHR Specified",VLOOKUP(C784,'Provider-EHR crosswalk'!A:B,2,FALSE))</f>
        <v>Azalea Health EHR</v>
      </c>
    </row>
    <row r="785" spans="1:11" x14ac:dyDescent="0.25">
      <c r="A785" t="s">
        <v>121</v>
      </c>
      <c r="B785">
        <v>23</v>
      </c>
      <c r="C785" t="s">
        <v>715</v>
      </c>
      <c r="D785" t="s">
        <v>122</v>
      </c>
      <c r="E785">
        <v>0</v>
      </c>
      <c r="F785">
        <v>759</v>
      </c>
      <c r="G785">
        <v>0</v>
      </c>
      <c r="H785" t="s">
        <v>116</v>
      </c>
      <c r="I785">
        <v>1</v>
      </c>
      <c r="J785" t="s">
        <v>66</v>
      </c>
      <c r="K785" s="33" t="str">
        <f>IF(ISNA(VLOOKUP(C785,'Provider-EHR crosswalk'!A:B,2,FALSE)),"No EHR Specified",VLOOKUP(C785,'Provider-EHR crosswalk'!A:B,2,FALSE))</f>
        <v>Azalea Health EHR</v>
      </c>
    </row>
    <row r="786" spans="1:11" x14ac:dyDescent="0.25">
      <c r="A786" t="s">
        <v>123</v>
      </c>
      <c r="B786">
        <v>23</v>
      </c>
      <c r="C786" t="s">
        <v>715</v>
      </c>
      <c r="D786" t="s">
        <v>124</v>
      </c>
      <c r="E786">
        <v>0</v>
      </c>
      <c r="F786">
        <v>9097</v>
      </c>
      <c r="G786">
        <v>0</v>
      </c>
      <c r="H786" t="s">
        <v>116</v>
      </c>
      <c r="I786">
        <v>1</v>
      </c>
      <c r="J786" t="s">
        <v>66</v>
      </c>
      <c r="K786" s="33" t="str">
        <f>IF(ISNA(VLOOKUP(C786,'Provider-EHR crosswalk'!A:B,2,FALSE)),"No EHR Specified",VLOOKUP(C786,'Provider-EHR crosswalk'!A:B,2,FALSE))</f>
        <v>Azalea Health EHR</v>
      </c>
    </row>
    <row r="787" spans="1:11" x14ac:dyDescent="0.25">
      <c r="A787" t="s">
        <v>125</v>
      </c>
      <c r="B787">
        <v>23</v>
      </c>
      <c r="C787" t="s">
        <v>715</v>
      </c>
      <c r="D787" t="s">
        <v>126</v>
      </c>
      <c r="E787">
        <v>0</v>
      </c>
      <c r="F787">
        <v>9097</v>
      </c>
      <c r="G787">
        <v>0</v>
      </c>
      <c r="H787" t="s">
        <v>116</v>
      </c>
      <c r="I787">
        <v>1</v>
      </c>
      <c r="J787" t="s">
        <v>66</v>
      </c>
      <c r="K787" s="33" t="str">
        <f>IF(ISNA(VLOOKUP(C787,'Provider-EHR crosswalk'!A:B,2,FALSE)),"No EHR Specified",VLOOKUP(C787,'Provider-EHR crosswalk'!A:B,2,FALSE))</f>
        <v>Azalea Health EHR</v>
      </c>
    </row>
    <row r="788" spans="1:11" x14ac:dyDescent="0.25">
      <c r="A788" t="s">
        <v>127</v>
      </c>
      <c r="B788">
        <v>23</v>
      </c>
      <c r="C788" t="s">
        <v>715</v>
      </c>
      <c r="D788" t="s">
        <v>128</v>
      </c>
      <c r="E788">
        <v>167</v>
      </c>
      <c r="F788">
        <v>9097</v>
      </c>
      <c r="G788">
        <v>1.84</v>
      </c>
      <c r="H788" t="s">
        <v>116</v>
      </c>
      <c r="I788">
        <v>4</v>
      </c>
      <c r="J788" t="s">
        <v>66</v>
      </c>
      <c r="K788" s="33" t="str">
        <f>IF(ISNA(VLOOKUP(C788,'Provider-EHR crosswalk'!A:B,2,FALSE)),"No EHR Specified",VLOOKUP(C788,'Provider-EHR crosswalk'!A:B,2,FALSE))</f>
        <v>Azalea Health EHR</v>
      </c>
    </row>
    <row r="789" spans="1:11" x14ac:dyDescent="0.25">
      <c r="A789" t="s">
        <v>129</v>
      </c>
      <c r="B789">
        <v>23</v>
      </c>
      <c r="C789" t="s">
        <v>715</v>
      </c>
      <c r="D789" t="s">
        <v>130</v>
      </c>
      <c r="E789">
        <v>263</v>
      </c>
      <c r="F789">
        <v>9097</v>
      </c>
      <c r="G789">
        <v>2.89</v>
      </c>
      <c r="H789" t="s">
        <v>116</v>
      </c>
      <c r="I789">
        <v>4</v>
      </c>
      <c r="J789" t="s">
        <v>66</v>
      </c>
      <c r="K789" s="33" t="str">
        <f>IF(ISNA(VLOOKUP(C789,'Provider-EHR crosswalk'!A:B,2,FALSE)),"No EHR Specified",VLOOKUP(C789,'Provider-EHR crosswalk'!A:B,2,FALSE))</f>
        <v>Azalea Health EHR</v>
      </c>
    </row>
    <row r="790" spans="1:11" x14ac:dyDescent="0.25">
      <c r="A790" t="s">
        <v>131</v>
      </c>
      <c r="B790">
        <v>23</v>
      </c>
      <c r="C790" t="s">
        <v>715</v>
      </c>
      <c r="D790" t="s">
        <v>132</v>
      </c>
      <c r="E790">
        <v>250</v>
      </c>
      <c r="F790">
        <v>9097</v>
      </c>
      <c r="G790">
        <v>2.75</v>
      </c>
      <c r="H790" t="s">
        <v>116</v>
      </c>
      <c r="I790">
        <v>4</v>
      </c>
      <c r="J790" t="s">
        <v>66</v>
      </c>
      <c r="K790" s="33" t="str">
        <f>IF(ISNA(VLOOKUP(C790,'Provider-EHR crosswalk'!A:B,2,FALSE)),"No EHR Specified",VLOOKUP(C790,'Provider-EHR crosswalk'!A:B,2,FALSE))</f>
        <v>Azalea Health EHR</v>
      </c>
    </row>
    <row r="791" spans="1:11" x14ac:dyDescent="0.25">
      <c r="A791" t="s">
        <v>133</v>
      </c>
      <c r="B791">
        <v>23</v>
      </c>
      <c r="C791" t="s">
        <v>715</v>
      </c>
      <c r="D791" t="s">
        <v>134</v>
      </c>
      <c r="E791">
        <v>495</v>
      </c>
      <c r="F791">
        <v>9097</v>
      </c>
      <c r="G791">
        <v>5.44</v>
      </c>
      <c r="H791" t="s">
        <v>116</v>
      </c>
      <c r="I791">
        <v>1</v>
      </c>
      <c r="J791" t="s">
        <v>69</v>
      </c>
      <c r="K791" s="33" t="str">
        <f>IF(ISNA(VLOOKUP(C791,'Provider-EHR crosswalk'!A:B,2,FALSE)),"No EHR Specified",VLOOKUP(C791,'Provider-EHR crosswalk'!A:B,2,FALSE))</f>
        <v>Azalea Health EHR</v>
      </c>
    </row>
    <row r="792" spans="1:11" x14ac:dyDescent="0.25">
      <c r="A792" t="s">
        <v>135</v>
      </c>
      <c r="B792">
        <v>23</v>
      </c>
      <c r="C792" t="s">
        <v>715</v>
      </c>
      <c r="D792" t="s">
        <v>136</v>
      </c>
      <c r="E792">
        <v>0</v>
      </c>
      <c r="F792">
        <v>9097</v>
      </c>
      <c r="G792">
        <v>0</v>
      </c>
      <c r="H792" t="s">
        <v>116</v>
      </c>
      <c r="I792">
        <v>1</v>
      </c>
      <c r="J792" t="s">
        <v>66</v>
      </c>
      <c r="K792" s="33" t="str">
        <f>IF(ISNA(VLOOKUP(C792,'Provider-EHR crosswalk'!A:B,2,FALSE)),"No EHR Specified",VLOOKUP(C792,'Provider-EHR crosswalk'!A:B,2,FALSE))</f>
        <v>Azalea Health EHR</v>
      </c>
    </row>
    <row r="793" spans="1:11" x14ac:dyDescent="0.25">
      <c r="A793" t="s">
        <v>137</v>
      </c>
      <c r="B793">
        <v>23</v>
      </c>
      <c r="C793" t="s">
        <v>715</v>
      </c>
      <c r="D793" t="s">
        <v>138</v>
      </c>
      <c r="E793">
        <v>0</v>
      </c>
      <c r="F793">
        <v>9097</v>
      </c>
      <c r="G793">
        <v>0</v>
      </c>
      <c r="H793" t="s">
        <v>116</v>
      </c>
      <c r="I793">
        <v>1</v>
      </c>
      <c r="J793" t="s">
        <v>66</v>
      </c>
      <c r="K793" s="33" t="str">
        <f>IF(ISNA(VLOOKUP(C793,'Provider-EHR crosswalk'!A:B,2,FALSE)),"No EHR Specified",VLOOKUP(C793,'Provider-EHR crosswalk'!A:B,2,FALSE))</f>
        <v>Azalea Health EHR</v>
      </c>
    </row>
    <row r="794" spans="1:11" x14ac:dyDescent="0.25">
      <c r="A794" t="s">
        <v>139</v>
      </c>
      <c r="B794">
        <v>23</v>
      </c>
      <c r="C794" t="s">
        <v>715</v>
      </c>
      <c r="D794" t="s">
        <v>140</v>
      </c>
      <c r="E794">
        <v>0</v>
      </c>
      <c r="F794">
        <v>9097</v>
      </c>
      <c r="G794">
        <v>0</v>
      </c>
      <c r="H794" t="s">
        <v>116</v>
      </c>
      <c r="I794">
        <v>1</v>
      </c>
      <c r="J794" t="s">
        <v>66</v>
      </c>
      <c r="K794" s="33" t="str">
        <f>IF(ISNA(VLOOKUP(C794,'Provider-EHR crosswalk'!A:B,2,FALSE)),"No EHR Specified",VLOOKUP(C794,'Provider-EHR crosswalk'!A:B,2,FALSE))</f>
        <v>Azalea Health EHR</v>
      </c>
    </row>
    <row r="795" spans="1:11" x14ac:dyDescent="0.25">
      <c r="A795" t="s">
        <v>141</v>
      </c>
      <c r="B795">
        <v>23</v>
      </c>
      <c r="C795" t="s">
        <v>715</v>
      </c>
      <c r="D795" t="s">
        <v>142</v>
      </c>
      <c r="E795">
        <v>0</v>
      </c>
      <c r="F795">
        <v>9097</v>
      </c>
      <c r="G795">
        <v>0</v>
      </c>
      <c r="H795" t="s">
        <v>116</v>
      </c>
      <c r="I795">
        <v>1</v>
      </c>
      <c r="J795" t="s">
        <v>66</v>
      </c>
      <c r="K795" s="33" t="str">
        <f>IF(ISNA(VLOOKUP(C795,'Provider-EHR crosswalk'!A:B,2,FALSE)),"No EHR Specified",VLOOKUP(C795,'Provider-EHR crosswalk'!A:B,2,FALSE))</f>
        <v>Azalea Health EHR</v>
      </c>
    </row>
    <row r="796" spans="1:11" x14ac:dyDescent="0.25">
      <c r="A796" t="s">
        <v>143</v>
      </c>
      <c r="B796">
        <v>23</v>
      </c>
      <c r="C796" t="s">
        <v>715</v>
      </c>
      <c r="D796" t="s">
        <v>144</v>
      </c>
      <c r="E796">
        <v>0</v>
      </c>
      <c r="F796">
        <v>9097</v>
      </c>
      <c r="G796">
        <v>0</v>
      </c>
      <c r="H796" t="s">
        <v>116</v>
      </c>
      <c r="I796">
        <v>1</v>
      </c>
      <c r="J796" t="s">
        <v>66</v>
      </c>
      <c r="K796" s="33" t="str">
        <f>IF(ISNA(VLOOKUP(C796,'Provider-EHR crosswalk'!A:B,2,FALSE)),"No EHR Specified",VLOOKUP(C796,'Provider-EHR crosswalk'!A:B,2,FALSE))</f>
        <v>Azalea Health EHR</v>
      </c>
    </row>
    <row r="797" spans="1:11" x14ac:dyDescent="0.25">
      <c r="A797" t="s">
        <v>145</v>
      </c>
      <c r="B797">
        <v>23</v>
      </c>
      <c r="C797" t="s">
        <v>715</v>
      </c>
      <c r="D797" t="s">
        <v>146</v>
      </c>
      <c r="E797">
        <v>0</v>
      </c>
      <c r="F797">
        <v>9097</v>
      </c>
      <c r="G797">
        <v>0</v>
      </c>
      <c r="H797" t="s">
        <v>116</v>
      </c>
      <c r="I797">
        <v>1</v>
      </c>
      <c r="J797" t="s">
        <v>66</v>
      </c>
      <c r="K797" s="33" t="str">
        <f>IF(ISNA(VLOOKUP(C797,'Provider-EHR crosswalk'!A:B,2,FALSE)),"No EHR Specified",VLOOKUP(C797,'Provider-EHR crosswalk'!A:B,2,FALSE))</f>
        <v>Azalea Health EHR</v>
      </c>
    </row>
    <row r="798" spans="1:11" x14ac:dyDescent="0.25">
      <c r="A798" t="s">
        <v>147</v>
      </c>
      <c r="B798">
        <v>23</v>
      </c>
      <c r="C798" t="s">
        <v>715</v>
      </c>
      <c r="D798" t="s">
        <v>148</v>
      </c>
      <c r="E798">
        <v>0</v>
      </c>
      <c r="F798">
        <v>9097</v>
      </c>
      <c r="G798">
        <v>0</v>
      </c>
      <c r="H798" t="s">
        <v>116</v>
      </c>
      <c r="I798">
        <v>1</v>
      </c>
      <c r="J798" t="s">
        <v>66</v>
      </c>
      <c r="K798" s="33" t="str">
        <f>IF(ISNA(VLOOKUP(C798,'Provider-EHR crosswalk'!A:B,2,FALSE)),"No EHR Specified",VLOOKUP(C798,'Provider-EHR crosswalk'!A:B,2,FALSE))</f>
        <v>Azalea Health EHR</v>
      </c>
    </row>
    <row r="799" spans="1:11" x14ac:dyDescent="0.25">
      <c r="A799" t="s">
        <v>149</v>
      </c>
      <c r="B799">
        <v>23</v>
      </c>
      <c r="C799" t="s">
        <v>715</v>
      </c>
      <c r="D799" t="s">
        <v>150</v>
      </c>
      <c r="E799">
        <v>0</v>
      </c>
      <c r="F799">
        <v>9097</v>
      </c>
      <c r="G799">
        <v>0</v>
      </c>
      <c r="H799" t="s">
        <v>116</v>
      </c>
      <c r="I799">
        <v>1</v>
      </c>
      <c r="J799" t="s">
        <v>66</v>
      </c>
      <c r="K799" s="33" t="str">
        <f>IF(ISNA(VLOOKUP(C799,'Provider-EHR crosswalk'!A:B,2,FALSE)),"No EHR Specified",VLOOKUP(C799,'Provider-EHR crosswalk'!A:B,2,FALSE))</f>
        <v>Azalea Health EHR</v>
      </c>
    </row>
    <row r="800" spans="1:11" x14ac:dyDescent="0.25">
      <c r="A800" t="s">
        <v>151</v>
      </c>
      <c r="B800">
        <v>23</v>
      </c>
      <c r="C800" t="s">
        <v>715</v>
      </c>
      <c r="D800" t="s">
        <v>152</v>
      </c>
      <c r="E800">
        <v>0</v>
      </c>
      <c r="F800">
        <v>9097</v>
      </c>
      <c r="G800">
        <v>0</v>
      </c>
      <c r="H800" t="s">
        <v>116</v>
      </c>
      <c r="I800">
        <v>1</v>
      </c>
      <c r="J800" t="s">
        <v>66</v>
      </c>
      <c r="K800" s="33" t="str">
        <f>IF(ISNA(VLOOKUP(C800,'Provider-EHR crosswalk'!A:B,2,FALSE)),"No EHR Specified",VLOOKUP(C800,'Provider-EHR crosswalk'!A:B,2,FALSE))</f>
        <v>Azalea Health EHR</v>
      </c>
    </row>
    <row r="801" spans="1:11" x14ac:dyDescent="0.25">
      <c r="A801" t="s">
        <v>153</v>
      </c>
      <c r="B801">
        <v>23</v>
      </c>
      <c r="C801" t="s">
        <v>715</v>
      </c>
      <c r="D801" t="s">
        <v>154</v>
      </c>
      <c r="E801">
        <v>0</v>
      </c>
      <c r="F801">
        <v>9097</v>
      </c>
      <c r="G801">
        <v>0</v>
      </c>
      <c r="H801" t="s">
        <v>116</v>
      </c>
      <c r="I801">
        <v>1</v>
      </c>
      <c r="J801" t="s">
        <v>66</v>
      </c>
      <c r="K801" s="33" t="str">
        <f>IF(ISNA(VLOOKUP(C801,'Provider-EHR crosswalk'!A:B,2,FALSE)),"No EHR Specified",VLOOKUP(C801,'Provider-EHR crosswalk'!A:B,2,FALSE))</f>
        <v>Azalea Health EHR</v>
      </c>
    </row>
    <row r="802" spans="1:11" x14ac:dyDescent="0.25">
      <c r="A802" t="s">
        <v>155</v>
      </c>
      <c r="B802">
        <v>23</v>
      </c>
      <c r="C802" t="s">
        <v>715</v>
      </c>
      <c r="D802" t="s">
        <v>156</v>
      </c>
      <c r="E802">
        <v>0</v>
      </c>
      <c r="F802">
        <v>9097</v>
      </c>
      <c r="G802">
        <v>0</v>
      </c>
      <c r="H802" t="s">
        <v>157</v>
      </c>
      <c r="I802" t="s">
        <v>157</v>
      </c>
      <c r="J802" t="s">
        <v>157</v>
      </c>
      <c r="K802" s="33" t="str">
        <f>IF(ISNA(VLOOKUP(C802,'Provider-EHR crosswalk'!A:B,2,FALSE)),"No EHR Specified",VLOOKUP(C802,'Provider-EHR crosswalk'!A:B,2,FALSE))</f>
        <v>Azalea Health EHR</v>
      </c>
    </row>
    <row r="803" spans="1:11" x14ac:dyDescent="0.25">
      <c r="A803" t="s">
        <v>158</v>
      </c>
      <c r="B803">
        <v>23</v>
      </c>
      <c r="C803" t="s">
        <v>715</v>
      </c>
      <c r="D803" t="s">
        <v>159</v>
      </c>
      <c r="E803">
        <v>43</v>
      </c>
      <c r="F803">
        <v>9097</v>
      </c>
      <c r="G803">
        <v>0.47</v>
      </c>
      <c r="H803" t="s">
        <v>157</v>
      </c>
      <c r="I803" t="s">
        <v>157</v>
      </c>
      <c r="J803" t="s">
        <v>157</v>
      </c>
      <c r="K803" s="33" t="str">
        <f>IF(ISNA(VLOOKUP(C803,'Provider-EHR crosswalk'!A:B,2,FALSE)),"No EHR Specified",VLOOKUP(C803,'Provider-EHR crosswalk'!A:B,2,FALSE))</f>
        <v>Azalea Health EHR</v>
      </c>
    </row>
    <row r="804" spans="1:11" x14ac:dyDescent="0.25">
      <c r="A804" t="s">
        <v>162</v>
      </c>
      <c r="B804">
        <v>23</v>
      </c>
      <c r="C804" t="s">
        <v>715</v>
      </c>
      <c r="D804" t="s">
        <v>163</v>
      </c>
      <c r="E804">
        <v>8877</v>
      </c>
      <c r="F804">
        <v>9097</v>
      </c>
      <c r="G804">
        <v>97.58</v>
      </c>
      <c r="H804" t="s">
        <v>65</v>
      </c>
      <c r="I804">
        <v>95</v>
      </c>
      <c r="J804" t="s">
        <v>66</v>
      </c>
      <c r="K804" s="33" t="str">
        <f>IF(ISNA(VLOOKUP(C804,'Provider-EHR crosswalk'!A:B,2,FALSE)),"No EHR Specified",VLOOKUP(C804,'Provider-EHR crosswalk'!A:B,2,FALSE))</f>
        <v>Azalea Health EHR</v>
      </c>
    </row>
    <row r="805" spans="1:11" x14ac:dyDescent="0.25">
      <c r="A805" t="s">
        <v>164</v>
      </c>
      <c r="B805">
        <v>23</v>
      </c>
      <c r="C805" t="s">
        <v>715</v>
      </c>
      <c r="D805" t="s">
        <v>165</v>
      </c>
      <c r="E805">
        <v>705</v>
      </c>
      <c r="F805">
        <v>759</v>
      </c>
      <c r="G805">
        <v>92.89</v>
      </c>
      <c r="H805" t="s">
        <v>65</v>
      </c>
      <c r="I805">
        <v>95</v>
      </c>
      <c r="J805" t="s">
        <v>69</v>
      </c>
      <c r="K805" s="33" t="str">
        <f>IF(ISNA(VLOOKUP(C805,'Provider-EHR crosswalk'!A:B,2,FALSE)),"No EHR Specified",VLOOKUP(C805,'Provider-EHR crosswalk'!A:B,2,FALSE))</f>
        <v>Azalea Health EHR</v>
      </c>
    </row>
    <row r="806" spans="1:11" x14ac:dyDescent="0.25">
      <c r="A806" t="s">
        <v>166</v>
      </c>
      <c r="B806">
        <v>23</v>
      </c>
      <c r="C806" t="s">
        <v>715</v>
      </c>
      <c r="D806" t="s">
        <v>167</v>
      </c>
      <c r="E806">
        <v>6</v>
      </c>
      <c r="F806">
        <v>759</v>
      </c>
      <c r="G806">
        <v>0.79</v>
      </c>
      <c r="H806" t="s">
        <v>116</v>
      </c>
      <c r="I806">
        <v>5</v>
      </c>
      <c r="J806" t="s">
        <v>66</v>
      </c>
      <c r="K806" s="33" t="str">
        <f>IF(ISNA(VLOOKUP(C806,'Provider-EHR crosswalk'!A:B,2,FALSE)),"No EHR Specified",VLOOKUP(C806,'Provider-EHR crosswalk'!A:B,2,FALSE))</f>
        <v>Azalea Health EHR</v>
      </c>
    </row>
    <row r="807" spans="1:11" x14ac:dyDescent="0.25">
      <c r="A807" t="s">
        <v>168</v>
      </c>
      <c r="B807">
        <v>23</v>
      </c>
      <c r="C807" t="s">
        <v>715</v>
      </c>
      <c r="D807" t="s">
        <v>169</v>
      </c>
      <c r="E807">
        <v>10</v>
      </c>
      <c r="F807">
        <v>759</v>
      </c>
      <c r="G807">
        <v>1.32</v>
      </c>
      <c r="H807" t="s">
        <v>116</v>
      </c>
      <c r="I807">
        <v>5</v>
      </c>
      <c r="J807" t="s">
        <v>66</v>
      </c>
      <c r="K807" s="33" t="str">
        <f>IF(ISNA(VLOOKUP(C807,'Provider-EHR crosswalk'!A:B,2,FALSE)),"No EHR Specified",VLOOKUP(C807,'Provider-EHR crosswalk'!A:B,2,FALSE))</f>
        <v>Azalea Health EHR</v>
      </c>
    </row>
    <row r="808" spans="1:11" x14ac:dyDescent="0.25">
      <c r="A808" t="s">
        <v>170</v>
      </c>
      <c r="B808">
        <v>23</v>
      </c>
      <c r="C808" t="s">
        <v>715</v>
      </c>
      <c r="D808" t="s">
        <v>171</v>
      </c>
      <c r="E808">
        <v>38</v>
      </c>
      <c r="F808">
        <v>759</v>
      </c>
      <c r="G808">
        <v>5.01</v>
      </c>
      <c r="H808" t="s">
        <v>116</v>
      </c>
      <c r="I808">
        <v>5</v>
      </c>
      <c r="J808" t="s">
        <v>69</v>
      </c>
      <c r="K808" s="33" t="str">
        <f>IF(ISNA(VLOOKUP(C808,'Provider-EHR crosswalk'!A:B,2,FALSE)),"No EHR Specified",VLOOKUP(C808,'Provider-EHR crosswalk'!A:B,2,FALSE))</f>
        <v>Azalea Health EHR</v>
      </c>
    </row>
    <row r="809" spans="1:11" x14ac:dyDescent="0.25">
      <c r="A809" t="s">
        <v>172</v>
      </c>
      <c r="B809">
        <v>23</v>
      </c>
      <c r="C809" t="s">
        <v>715</v>
      </c>
      <c r="D809" t="s">
        <v>173</v>
      </c>
      <c r="E809">
        <v>66</v>
      </c>
      <c r="F809">
        <v>9097</v>
      </c>
      <c r="G809">
        <v>0.73</v>
      </c>
      <c r="H809" t="s">
        <v>116</v>
      </c>
      <c r="I809">
        <v>5</v>
      </c>
      <c r="J809" t="s">
        <v>66</v>
      </c>
      <c r="K809" s="33" t="str">
        <f>IF(ISNA(VLOOKUP(C809,'Provider-EHR crosswalk'!A:B,2,FALSE)),"No EHR Specified",VLOOKUP(C809,'Provider-EHR crosswalk'!A:B,2,FALSE))</f>
        <v>Azalea Health EHR</v>
      </c>
    </row>
    <row r="810" spans="1:11" x14ac:dyDescent="0.25">
      <c r="A810" t="s">
        <v>174</v>
      </c>
      <c r="B810">
        <v>23</v>
      </c>
      <c r="C810" t="s">
        <v>715</v>
      </c>
      <c r="D810" t="s">
        <v>175</v>
      </c>
      <c r="E810">
        <v>21</v>
      </c>
      <c r="F810">
        <v>9097</v>
      </c>
      <c r="G810">
        <v>0.23</v>
      </c>
      <c r="H810" t="s">
        <v>116</v>
      </c>
      <c r="I810">
        <v>5</v>
      </c>
      <c r="J810" t="s">
        <v>66</v>
      </c>
      <c r="K810" s="33" t="str">
        <f>IF(ISNA(VLOOKUP(C810,'Provider-EHR crosswalk'!A:B,2,FALSE)),"No EHR Specified",VLOOKUP(C810,'Provider-EHR crosswalk'!A:B,2,FALSE))</f>
        <v>Azalea Health EHR</v>
      </c>
    </row>
    <row r="811" spans="1:11" x14ac:dyDescent="0.25">
      <c r="A811" t="s">
        <v>176</v>
      </c>
      <c r="B811">
        <v>23</v>
      </c>
      <c r="C811" t="s">
        <v>715</v>
      </c>
      <c r="D811" t="s">
        <v>177</v>
      </c>
      <c r="E811">
        <v>133</v>
      </c>
      <c r="F811">
        <v>9097</v>
      </c>
      <c r="G811">
        <v>1.46</v>
      </c>
      <c r="H811" t="s">
        <v>116</v>
      </c>
      <c r="I811">
        <v>5</v>
      </c>
      <c r="J811" t="s">
        <v>66</v>
      </c>
      <c r="K811" s="33" t="str">
        <f>IF(ISNA(VLOOKUP(C811,'Provider-EHR crosswalk'!A:B,2,FALSE)),"No EHR Specified",VLOOKUP(C811,'Provider-EHR crosswalk'!A:B,2,FALSE))</f>
        <v>Azalea Health EHR</v>
      </c>
    </row>
    <row r="812" spans="1:11" x14ac:dyDescent="0.25">
      <c r="A812" t="s">
        <v>63</v>
      </c>
      <c r="B812">
        <v>142</v>
      </c>
      <c r="C812" t="s">
        <v>990</v>
      </c>
      <c r="D812" t="s">
        <v>64</v>
      </c>
      <c r="E812">
        <v>6</v>
      </c>
      <c r="F812">
        <v>6</v>
      </c>
      <c r="G812">
        <v>100</v>
      </c>
      <c r="H812" t="s">
        <v>65</v>
      </c>
      <c r="I812">
        <v>99</v>
      </c>
      <c r="J812" t="s">
        <v>66</v>
      </c>
      <c r="K812" s="33" t="str">
        <f>IF(ISNA(VLOOKUP(C812,'Provider-EHR crosswalk'!A:B,2,FALSE)),"No EHR Specified",VLOOKUP(C812,'Provider-EHR crosswalk'!A:B,2,FALSE))</f>
        <v>Azalea Health EHR</v>
      </c>
    </row>
    <row r="813" spans="1:11" x14ac:dyDescent="0.25">
      <c r="A813" t="s">
        <v>67</v>
      </c>
      <c r="B813">
        <v>142</v>
      </c>
      <c r="C813" t="s">
        <v>990</v>
      </c>
      <c r="D813" t="s">
        <v>68</v>
      </c>
      <c r="E813">
        <v>4</v>
      </c>
      <c r="F813">
        <v>6</v>
      </c>
      <c r="G813">
        <v>66.67</v>
      </c>
      <c r="H813" t="s">
        <v>65</v>
      </c>
      <c r="I813">
        <v>75</v>
      </c>
      <c r="J813" t="s">
        <v>69</v>
      </c>
      <c r="K813" s="33" t="str">
        <f>IF(ISNA(VLOOKUP(C813,'Provider-EHR crosswalk'!A:B,2,FALSE)),"No EHR Specified",VLOOKUP(C813,'Provider-EHR crosswalk'!A:B,2,FALSE))</f>
        <v>Azalea Health EHR</v>
      </c>
    </row>
    <row r="814" spans="1:11" x14ac:dyDescent="0.25">
      <c r="A814" t="s">
        <v>70</v>
      </c>
      <c r="B814">
        <v>142</v>
      </c>
      <c r="C814" t="s">
        <v>990</v>
      </c>
      <c r="D814" t="s">
        <v>71</v>
      </c>
      <c r="E814">
        <v>6</v>
      </c>
      <c r="F814">
        <v>6</v>
      </c>
      <c r="G814">
        <v>100</v>
      </c>
      <c r="H814" t="s">
        <v>65</v>
      </c>
      <c r="I814">
        <v>99</v>
      </c>
      <c r="J814" t="s">
        <v>66</v>
      </c>
      <c r="K814" s="33" t="str">
        <f>IF(ISNA(VLOOKUP(C814,'Provider-EHR crosswalk'!A:B,2,FALSE)),"No EHR Specified",VLOOKUP(C814,'Provider-EHR crosswalk'!A:B,2,FALSE))</f>
        <v>Azalea Health EHR</v>
      </c>
    </row>
    <row r="815" spans="1:11" x14ac:dyDescent="0.25">
      <c r="A815" t="s">
        <v>72</v>
      </c>
      <c r="B815">
        <v>142</v>
      </c>
      <c r="C815" t="s">
        <v>990</v>
      </c>
      <c r="D815" t="s">
        <v>73</v>
      </c>
      <c r="E815">
        <v>6</v>
      </c>
      <c r="F815">
        <v>6</v>
      </c>
      <c r="G815">
        <v>100</v>
      </c>
      <c r="H815" t="s">
        <v>65</v>
      </c>
      <c r="I815">
        <v>99</v>
      </c>
      <c r="J815" t="s">
        <v>66</v>
      </c>
      <c r="K815" s="33" t="str">
        <f>IF(ISNA(VLOOKUP(C815,'Provider-EHR crosswalk'!A:B,2,FALSE)),"No EHR Specified",VLOOKUP(C815,'Provider-EHR crosswalk'!A:B,2,FALSE))</f>
        <v>Azalea Health EHR</v>
      </c>
    </row>
    <row r="816" spans="1:11" x14ac:dyDescent="0.25">
      <c r="A816" t="s">
        <v>74</v>
      </c>
      <c r="B816">
        <v>142</v>
      </c>
      <c r="C816" t="s">
        <v>990</v>
      </c>
      <c r="D816" t="s">
        <v>75</v>
      </c>
      <c r="E816">
        <v>6</v>
      </c>
      <c r="F816">
        <v>6</v>
      </c>
      <c r="G816">
        <v>100</v>
      </c>
      <c r="H816" t="s">
        <v>65</v>
      </c>
      <c r="I816">
        <v>99</v>
      </c>
      <c r="J816" t="s">
        <v>66</v>
      </c>
      <c r="K816" s="33" t="str">
        <f>IF(ISNA(VLOOKUP(C816,'Provider-EHR crosswalk'!A:B,2,FALSE)),"No EHR Specified",VLOOKUP(C816,'Provider-EHR crosswalk'!A:B,2,FALSE))</f>
        <v>Azalea Health EHR</v>
      </c>
    </row>
    <row r="817" spans="1:11" x14ac:dyDescent="0.25">
      <c r="A817" t="s">
        <v>76</v>
      </c>
      <c r="B817">
        <v>142</v>
      </c>
      <c r="C817" t="s">
        <v>990</v>
      </c>
      <c r="D817" t="s">
        <v>77</v>
      </c>
      <c r="E817">
        <v>6</v>
      </c>
      <c r="F817">
        <v>6</v>
      </c>
      <c r="G817">
        <v>100</v>
      </c>
      <c r="H817" t="s">
        <v>65</v>
      </c>
      <c r="I817">
        <v>85</v>
      </c>
      <c r="J817" t="s">
        <v>66</v>
      </c>
      <c r="K817" s="33" t="str">
        <f>IF(ISNA(VLOOKUP(C817,'Provider-EHR crosswalk'!A:B,2,FALSE)),"No EHR Specified",VLOOKUP(C817,'Provider-EHR crosswalk'!A:B,2,FALSE))</f>
        <v>Azalea Health EHR</v>
      </c>
    </row>
    <row r="818" spans="1:11" x14ac:dyDescent="0.25">
      <c r="A818" t="s">
        <v>78</v>
      </c>
      <c r="B818">
        <v>142</v>
      </c>
      <c r="C818" t="s">
        <v>990</v>
      </c>
      <c r="D818" t="s">
        <v>79</v>
      </c>
      <c r="E818">
        <v>6</v>
      </c>
      <c r="F818">
        <v>6</v>
      </c>
      <c r="G818">
        <v>100</v>
      </c>
      <c r="H818" t="s">
        <v>65</v>
      </c>
      <c r="I818">
        <v>85</v>
      </c>
      <c r="J818" t="s">
        <v>66</v>
      </c>
      <c r="K818" s="33" t="str">
        <f>IF(ISNA(VLOOKUP(C818,'Provider-EHR crosswalk'!A:B,2,FALSE)),"No EHR Specified",VLOOKUP(C818,'Provider-EHR crosswalk'!A:B,2,FALSE))</f>
        <v>Azalea Health EHR</v>
      </c>
    </row>
    <row r="819" spans="1:11" x14ac:dyDescent="0.25">
      <c r="A819" t="s">
        <v>80</v>
      </c>
      <c r="B819">
        <v>142</v>
      </c>
      <c r="C819" t="s">
        <v>990</v>
      </c>
      <c r="D819" t="s">
        <v>81</v>
      </c>
      <c r="E819">
        <v>6</v>
      </c>
      <c r="F819">
        <v>6</v>
      </c>
      <c r="G819">
        <v>100</v>
      </c>
      <c r="H819" t="s">
        <v>65</v>
      </c>
      <c r="I819">
        <v>85</v>
      </c>
      <c r="J819" t="s">
        <v>66</v>
      </c>
      <c r="K819" s="33" t="str">
        <f>IF(ISNA(VLOOKUP(C819,'Provider-EHR crosswalk'!A:B,2,FALSE)),"No EHR Specified",VLOOKUP(C819,'Provider-EHR crosswalk'!A:B,2,FALSE))</f>
        <v>Azalea Health EHR</v>
      </c>
    </row>
    <row r="820" spans="1:11" x14ac:dyDescent="0.25">
      <c r="A820" t="s">
        <v>82</v>
      </c>
      <c r="B820">
        <v>142</v>
      </c>
      <c r="C820" t="s">
        <v>990</v>
      </c>
      <c r="D820" t="s">
        <v>83</v>
      </c>
      <c r="E820">
        <v>6</v>
      </c>
      <c r="F820">
        <v>6</v>
      </c>
      <c r="G820">
        <v>100</v>
      </c>
      <c r="H820" t="s">
        <v>65</v>
      </c>
      <c r="I820">
        <v>85</v>
      </c>
      <c r="J820" t="s">
        <v>66</v>
      </c>
      <c r="K820" s="33" t="str">
        <f>IF(ISNA(VLOOKUP(C820,'Provider-EHR crosswalk'!A:B,2,FALSE)),"No EHR Specified",VLOOKUP(C820,'Provider-EHR crosswalk'!A:B,2,FALSE))</f>
        <v>Azalea Health EHR</v>
      </c>
    </row>
    <row r="821" spans="1:11" x14ac:dyDescent="0.25">
      <c r="A821" t="s">
        <v>84</v>
      </c>
      <c r="B821">
        <v>142</v>
      </c>
      <c r="C821" t="s">
        <v>990</v>
      </c>
      <c r="D821" t="s">
        <v>85</v>
      </c>
      <c r="E821">
        <v>6</v>
      </c>
      <c r="F821">
        <v>6</v>
      </c>
      <c r="G821">
        <v>100</v>
      </c>
      <c r="H821" t="s">
        <v>65</v>
      </c>
      <c r="I821">
        <v>85</v>
      </c>
      <c r="J821" t="s">
        <v>66</v>
      </c>
      <c r="K821" s="33" t="str">
        <f>IF(ISNA(VLOOKUP(C821,'Provider-EHR crosswalk'!A:B,2,FALSE)),"No EHR Specified",VLOOKUP(C821,'Provider-EHR crosswalk'!A:B,2,FALSE))</f>
        <v>Azalea Health EHR</v>
      </c>
    </row>
    <row r="822" spans="1:11" x14ac:dyDescent="0.25">
      <c r="A822" t="s">
        <v>86</v>
      </c>
      <c r="B822">
        <v>142</v>
      </c>
      <c r="C822" t="s">
        <v>990</v>
      </c>
      <c r="D822" t="s">
        <v>87</v>
      </c>
      <c r="E822">
        <v>6</v>
      </c>
      <c r="F822">
        <v>6</v>
      </c>
      <c r="G822">
        <v>100</v>
      </c>
      <c r="H822" t="s">
        <v>65</v>
      </c>
      <c r="I822">
        <v>95</v>
      </c>
      <c r="J822" t="s">
        <v>66</v>
      </c>
      <c r="K822" s="33" t="str">
        <f>IF(ISNA(VLOOKUP(C822,'Provider-EHR crosswalk'!A:B,2,FALSE)),"No EHR Specified",VLOOKUP(C822,'Provider-EHR crosswalk'!A:B,2,FALSE))</f>
        <v>Azalea Health EHR</v>
      </c>
    </row>
    <row r="823" spans="1:11" x14ac:dyDescent="0.25">
      <c r="A823" t="s">
        <v>88</v>
      </c>
      <c r="B823">
        <v>142</v>
      </c>
      <c r="C823" t="s">
        <v>990</v>
      </c>
      <c r="D823" t="s">
        <v>89</v>
      </c>
      <c r="E823">
        <v>6</v>
      </c>
      <c r="F823">
        <v>6</v>
      </c>
      <c r="G823">
        <v>100</v>
      </c>
      <c r="H823" t="s">
        <v>65</v>
      </c>
      <c r="I823">
        <v>95</v>
      </c>
      <c r="J823" t="s">
        <v>66</v>
      </c>
      <c r="K823" s="33" t="str">
        <f>IF(ISNA(VLOOKUP(C823,'Provider-EHR crosswalk'!A:B,2,FALSE)),"No EHR Specified",VLOOKUP(C823,'Provider-EHR crosswalk'!A:B,2,FALSE))</f>
        <v>Azalea Health EHR</v>
      </c>
    </row>
    <row r="824" spans="1:11" x14ac:dyDescent="0.25">
      <c r="A824" t="s">
        <v>90</v>
      </c>
      <c r="B824">
        <v>142</v>
      </c>
      <c r="C824" t="s">
        <v>990</v>
      </c>
      <c r="D824" t="s">
        <v>91</v>
      </c>
      <c r="E824">
        <v>5</v>
      </c>
      <c r="F824">
        <v>6</v>
      </c>
      <c r="G824">
        <v>83.33</v>
      </c>
      <c r="H824" t="s">
        <v>65</v>
      </c>
      <c r="I824">
        <v>90</v>
      </c>
      <c r="J824" t="s">
        <v>69</v>
      </c>
      <c r="K824" s="33" t="str">
        <f>IF(ISNA(VLOOKUP(C824,'Provider-EHR crosswalk'!A:B,2,FALSE)),"No EHR Specified",VLOOKUP(C824,'Provider-EHR crosswalk'!A:B,2,FALSE))</f>
        <v>Azalea Health EHR</v>
      </c>
    </row>
    <row r="825" spans="1:11" x14ac:dyDescent="0.25">
      <c r="A825" t="s">
        <v>92</v>
      </c>
      <c r="B825">
        <v>142</v>
      </c>
      <c r="C825" t="s">
        <v>990</v>
      </c>
      <c r="D825" t="s">
        <v>93</v>
      </c>
      <c r="E825">
        <v>2</v>
      </c>
      <c r="F825">
        <v>6</v>
      </c>
      <c r="G825">
        <v>33.33</v>
      </c>
      <c r="H825" t="s">
        <v>65</v>
      </c>
      <c r="I825">
        <v>90</v>
      </c>
      <c r="J825" t="s">
        <v>69</v>
      </c>
      <c r="K825" s="33" t="str">
        <f>IF(ISNA(VLOOKUP(C825,'Provider-EHR crosswalk'!A:B,2,FALSE)),"No EHR Specified",VLOOKUP(C825,'Provider-EHR crosswalk'!A:B,2,FALSE))</f>
        <v>Azalea Health EHR</v>
      </c>
    </row>
    <row r="826" spans="1:11" x14ac:dyDescent="0.25">
      <c r="A826" t="s">
        <v>94</v>
      </c>
      <c r="B826">
        <v>142</v>
      </c>
      <c r="C826" t="s">
        <v>990</v>
      </c>
      <c r="D826" t="s">
        <v>95</v>
      </c>
      <c r="E826">
        <v>2</v>
      </c>
      <c r="F826">
        <v>6</v>
      </c>
      <c r="G826">
        <v>33.33</v>
      </c>
      <c r="H826" t="s">
        <v>65</v>
      </c>
      <c r="I826">
        <v>90</v>
      </c>
      <c r="J826" t="s">
        <v>69</v>
      </c>
      <c r="K826" s="33" t="str">
        <f>IF(ISNA(VLOOKUP(C826,'Provider-EHR crosswalk'!A:B,2,FALSE)),"No EHR Specified",VLOOKUP(C826,'Provider-EHR crosswalk'!A:B,2,FALSE))</f>
        <v>Azalea Health EHR</v>
      </c>
    </row>
    <row r="827" spans="1:11" x14ac:dyDescent="0.25">
      <c r="A827" t="s">
        <v>96</v>
      </c>
      <c r="B827">
        <v>142</v>
      </c>
      <c r="C827" t="s">
        <v>990</v>
      </c>
      <c r="D827" t="s">
        <v>97</v>
      </c>
      <c r="E827">
        <v>4</v>
      </c>
      <c r="F827">
        <v>6</v>
      </c>
      <c r="G827">
        <v>66.67</v>
      </c>
      <c r="H827" t="s">
        <v>65</v>
      </c>
      <c r="I827">
        <v>90</v>
      </c>
      <c r="J827" t="s">
        <v>69</v>
      </c>
      <c r="K827" s="33" t="str">
        <f>IF(ISNA(VLOOKUP(C827,'Provider-EHR crosswalk'!A:B,2,FALSE)),"No EHR Specified",VLOOKUP(C827,'Provider-EHR crosswalk'!A:B,2,FALSE))</f>
        <v>Azalea Health EHR</v>
      </c>
    </row>
    <row r="828" spans="1:11" x14ac:dyDescent="0.25">
      <c r="A828" t="s">
        <v>98</v>
      </c>
      <c r="B828">
        <v>142</v>
      </c>
      <c r="C828" t="s">
        <v>990</v>
      </c>
      <c r="D828" t="s">
        <v>99</v>
      </c>
      <c r="E828">
        <v>4</v>
      </c>
      <c r="F828">
        <v>6</v>
      </c>
      <c r="G828">
        <v>66.67</v>
      </c>
      <c r="H828" t="s">
        <v>65</v>
      </c>
      <c r="I828">
        <v>90</v>
      </c>
      <c r="J828" t="s">
        <v>69</v>
      </c>
      <c r="K828" s="33" t="str">
        <f>IF(ISNA(VLOOKUP(C828,'Provider-EHR crosswalk'!A:B,2,FALSE)),"No EHR Specified",VLOOKUP(C828,'Provider-EHR crosswalk'!A:B,2,FALSE))</f>
        <v>Azalea Health EHR</v>
      </c>
    </row>
    <row r="829" spans="1:11" x14ac:dyDescent="0.25">
      <c r="A829" t="s">
        <v>100</v>
      </c>
      <c r="B829">
        <v>142</v>
      </c>
      <c r="C829" t="s">
        <v>990</v>
      </c>
      <c r="D829" t="s">
        <v>101</v>
      </c>
      <c r="E829">
        <v>16</v>
      </c>
      <c r="F829">
        <v>16</v>
      </c>
      <c r="G829">
        <v>100</v>
      </c>
      <c r="H829" t="s">
        <v>65</v>
      </c>
      <c r="I829">
        <v>99</v>
      </c>
      <c r="J829" t="s">
        <v>66</v>
      </c>
      <c r="K829" s="33" t="str">
        <f>IF(ISNA(VLOOKUP(C829,'Provider-EHR crosswalk'!A:B,2,FALSE)),"No EHR Specified",VLOOKUP(C829,'Provider-EHR crosswalk'!A:B,2,FALSE))</f>
        <v>Azalea Health EHR</v>
      </c>
    </row>
    <row r="830" spans="1:11" x14ac:dyDescent="0.25">
      <c r="A830" t="s">
        <v>102</v>
      </c>
      <c r="B830">
        <v>142</v>
      </c>
      <c r="C830" t="s">
        <v>990</v>
      </c>
      <c r="D830" t="s">
        <v>103</v>
      </c>
      <c r="E830">
        <v>16</v>
      </c>
      <c r="F830">
        <v>16</v>
      </c>
      <c r="G830">
        <v>100</v>
      </c>
      <c r="H830" t="s">
        <v>65</v>
      </c>
      <c r="I830">
        <v>99</v>
      </c>
      <c r="J830" t="s">
        <v>66</v>
      </c>
      <c r="K830" s="33" t="str">
        <f>IF(ISNA(VLOOKUP(C830,'Provider-EHR crosswalk'!A:B,2,FALSE)),"No EHR Specified",VLOOKUP(C830,'Provider-EHR crosswalk'!A:B,2,FALSE))</f>
        <v>Azalea Health EHR</v>
      </c>
    </row>
    <row r="831" spans="1:11" x14ac:dyDescent="0.25">
      <c r="A831" t="s">
        <v>104</v>
      </c>
      <c r="B831">
        <v>142</v>
      </c>
      <c r="C831" t="s">
        <v>990</v>
      </c>
      <c r="D831" t="s">
        <v>105</v>
      </c>
      <c r="E831">
        <v>16</v>
      </c>
      <c r="F831">
        <v>16</v>
      </c>
      <c r="G831">
        <v>100</v>
      </c>
      <c r="H831" t="s">
        <v>65</v>
      </c>
      <c r="I831">
        <v>99</v>
      </c>
      <c r="J831" t="s">
        <v>66</v>
      </c>
      <c r="K831" s="33" t="str">
        <f>IF(ISNA(VLOOKUP(C831,'Provider-EHR crosswalk'!A:B,2,FALSE)),"No EHR Specified",VLOOKUP(C831,'Provider-EHR crosswalk'!A:B,2,FALSE))</f>
        <v>Azalea Health EHR</v>
      </c>
    </row>
    <row r="832" spans="1:11" x14ac:dyDescent="0.25">
      <c r="A832" t="s">
        <v>106</v>
      </c>
      <c r="B832">
        <v>142</v>
      </c>
      <c r="C832" t="s">
        <v>990</v>
      </c>
      <c r="D832" t="s">
        <v>107</v>
      </c>
      <c r="E832">
        <v>16</v>
      </c>
      <c r="F832">
        <v>16</v>
      </c>
      <c r="G832">
        <v>100</v>
      </c>
      <c r="H832" t="s">
        <v>65</v>
      </c>
      <c r="I832">
        <v>99</v>
      </c>
      <c r="J832" t="s">
        <v>66</v>
      </c>
      <c r="K832" s="33" t="str">
        <f>IF(ISNA(VLOOKUP(C832,'Provider-EHR crosswalk'!A:B,2,FALSE)),"No EHR Specified",VLOOKUP(C832,'Provider-EHR crosswalk'!A:B,2,FALSE))</f>
        <v>Azalea Health EHR</v>
      </c>
    </row>
    <row r="833" spans="1:11" x14ac:dyDescent="0.25">
      <c r="A833" t="s">
        <v>108</v>
      </c>
      <c r="B833">
        <v>142</v>
      </c>
      <c r="C833" t="s">
        <v>990</v>
      </c>
      <c r="D833" t="s">
        <v>109</v>
      </c>
      <c r="E833">
        <v>16</v>
      </c>
      <c r="F833">
        <v>16</v>
      </c>
      <c r="G833">
        <v>100</v>
      </c>
      <c r="H833" t="s">
        <v>65</v>
      </c>
      <c r="I833">
        <v>99</v>
      </c>
      <c r="J833" t="s">
        <v>66</v>
      </c>
      <c r="K833" s="33" t="str">
        <f>IF(ISNA(VLOOKUP(C833,'Provider-EHR crosswalk'!A:B,2,FALSE)),"No EHR Specified",VLOOKUP(C833,'Provider-EHR crosswalk'!A:B,2,FALSE))</f>
        <v>Azalea Health EHR</v>
      </c>
    </row>
    <row r="834" spans="1:11" x14ac:dyDescent="0.25">
      <c r="A834" t="s">
        <v>110</v>
      </c>
      <c r="B834">
        <v>142</v>
      </c>
      <c r="C834" t="s">
        <v>990</v>
      </c>
      <c r="D834" t="s">
        <v>111</v>
      </c>
      <c r="E834">
        <v>16</v>
      </c>
      <c r="F834">
        <v>16</v>
      </c>
      <c r="G834">
        <v>100</v>
      </c>
      <c r="H834" t="s">
        <v>65</v>
      </c>
      <c r="I834">
        <v>99</v>
      </c>
      <c r="J834" t="s">
        <v>66</v>
      </c>
      <c r="K834" s="33" t="str">
        <f>IF(ISNA(VLOOKUP(C834,'Provider-EHR crosswalk'!A:B,2,FALSE)),"No EHR Specified",VLOOKUP(C834,'Provider-EHR crosswalk'!A:B,2,FALSE))</f>
        <v>Azalea Health EHR</v>
      </c>
    </row>
    <row r="835" spans="1:11" x14ac:dyDescent="0.25">
      <c r="A835" t="s">
        <v>112</v>
      </c>
      <c r="B835">
        <v>142</v>
      </c>
      <c r="C835" t="s">
        <v>990</v>
      </c>
      <c r="D835" t="s">
        <v>113</v>
      </c>
      <c r="E835">
        <v>16</v>
      </c>
      <c r="F835">
        <v>16</v>
      </c>
      <c r="G835">
        <v>100</v>
      </c>
      <c r="H835" t="s">
        <v>65</v>
      </c>
      <c r="I835">
        <v>99</v>
      </c>
      <c r="J835" t="s">
        <v>66</v>
      </c>
      <c r="K835" s="33" t="str">
        <f>IF(ISNA(VLOOKUP(C835,'Provider-EHR crosswalk'!A:B,2,FALSE)),"No EHR Specified",VLOOKUP(C835,'Provider-EHR crosswalk'!A:B,2,FALSE))</f>
        <v>Azalea Health EHR</v>
      </c>
    </row>
    <row r="836" spans="1:11" x14ac:dyDescent="0.25">
      <c r="A836" t="s">
        <v>114</v>
      </c>
      <c r="B836">
        <v>142</v>
      </c>
      <c r="C836" t="s">
        <v>990</v>
      </c>
      <c r="D836" t="s">
        <v>115</v>
      </c>
      <c r="E836">
        <v>1</v>
      </c>
      <c r="F836">
        <v>6</v>
      </c>
      <c r="G836">
        <v>16.670000000000002</v>
      </c>
      <c r="H836" t="s">
        <v>116</v>
      </c>
      <c r="I836">
        <v>4</v>
      </c>
      <c r="J836" t="s">
        <v>69</v>
      </c>
      <c r="K836" s="33" t="str">
        <f>IF(ISNA(VLOOKUP(C836,'Provider-EHR crosswalk'!A:B,2,FALSE)),"No EHR Specified",VLOOKUP(C836,'Provider-EHR crosswalk'!A:B,2,FALSE))</f>
        <v>Azalea Health EHR</v>
      </c>
    </row>
    <row r="837" spans="1:11" x14ac:dyDescent="0.25">
      <c r="A837" t="s">
        <v>117</v>
      </c>
      <c r="B837">
        <v>142</v>
      </c>
      <c r="C837" t="s">
        <v>990</v>
      </c>
      <c r="D837" t="s">
        <v>118</v>
      </c>
      <c r="E837">
        <v>1</v>
      </c>
      <c r="F837">
        <v>6</v>
      </c>
      <c r="G837">
        <v>16.670000000000002</v>
      </c>
      <c r="H837" t="s">
        <v>116</v>
      </c>
      <c r="I837">
        <v>4</v>
      </c>
      <c r="J837" t="s">
        <v>69</v>
      </c>
      <c r="K837" s="33" t="str">
        <f>IF(ISNA(VLOOKUP(C837,'Provider-EHR crosswalk'!A:B,2,FALSE)),"No EHR Specified",VLOOKUP(C837,'Provider-EHR crosswalk'!A:B,2,FALSE))</f>
        <v>Azalea Health EHR</v>
      </c>
    </row>
    <row r="838" spans="1:11" x14ac:dyDescent="0.25">
      <c r="A838" t="s">
        <v>119</v>
      </c>
      <c r="B838">
        <v>142</v>
      </c>
      <c r="C838" t="s">
        <v>990</v>
      </c>
      <c r="D838" t="s">
        <v>120</v>
      </c>
      <c r="E838">
        <v>1</v>
      </c>
      <c r="F838">
        <v>6</v>
      </c>
      <c r="G838">
        <v>16.670000000000002</v>
      </c>
      <c r="H838" t="s">
        <v>116</v>
      </c>
      <c r="I838">
        <v>4</v>
      </c>
      <c r="J838" t="s">
        <v>69</v>
      </c>
      <c r="K838" s="33" t="str">
        <f>IF(ISNA(VLOOKUP(C838,'Provider-EHR crosswalk'!A:B,2,FALSE)),"No EHR Specified",VLOOKUP(C838,'Provider-EHR crosswalk'!A:B,2,FALSE))</f>
        <v>Azalea Health EHR</v>
      </c>
    </row>
    <row r="839" spans="1:11" x14ac:dyDescent="0.25">
      <c r="A839" t="s">
        <v>121</v>
      </c>
      <c r="B839">
        <v>142</v>
      </c>
      <c r="C839" t="s">
        <v>990</v>
      </c>
      <c r="D839" t="s">
        <v>122</v>
      </c>
      <c r="E839">
        <v>0</v>
      </c>
      <c r="F839">
        <v>6</v>
      </c>
      <c r="G839">
        <v>0</v>
      </c>
      <c r="H839" t="s">
        <v>116</v>
      </c>
      <c r="I839">
        <v>1</v>
      </c>
      <c r="J839" t="s">
        <v>66</v>
      </c>
      <c r="K839" s="33" t="str">
        <f>IF(ISNA(VLOOKUP(C839,'Provider-EHR crosswalk'!A:B,2,FALSE)),"No EHR Specified",VLOOKUP(C839,'Provider-EHR crosswalk'!A:B,2,FALSE))</f>
        <v>Azalea Health EHR</v>
      </c>
    </row>
    <row r="840" spans="1:11" x14ac:dyDescent="0.25">
      <c r="A840" t="s">
        <v>123</v>
      </c>
      <c r="B840">
        <v>142</v>
      </c>
      <c r="C840" t="s">
        <v>990</v>
      </c>
      <c r="D840" t="s">
        <v>124</v>
      </c>
      <c r="E840">
        <v>0</v>
      </c>
      <c r="F840">
        <v>16</v>
      </c>
      <c r="G840">
        <v>0</v>
      </c>
      <c r="H840" t="s">
        <v>116</v>
      </c>
      <c r="I840">
        <v>1</v>
      </c>
      <c r="J840" t="s">
        <v>66</v>
      </c>
      <c r="K840" s="33" t="str">
        <f>IF(ISNA(VLOOKUP(C840,'Provider-EHR crosswalk'!A:B,2,FALSE)),"No EHR Specified",VLOOKUP(C840,'Provider-EHR crosswalk'!A:B,2,FALSE))</f>
        <v>Azalea Health EHR</v>
      </c>
    </row>
    <row r="841" spans="1:11" x14ac:dyDescent="0.25">
      <c r="A841" t="s">
        <v>125</v>
      </c>
      <c r="B841">
        <v>142</v>
      </c>
      <c r="C841" t="s">
        <v>990</v>
      </c>
      <c r="D841" t="s">
        <v>126</v>
      </c>
      <c r="E841">
        <v>0</v>
      </c>
      <c r="F841">
        <v>16</v>
      </c>
      <c r="G841">
        <v>0</v>
      </c>
      <c r="H841" t="s">
        <v>116</v>
      </c>
      <c r="I841">
        <v>1</v>
      </c>
      <c r="J841" t="s">
        <v>66</v>
      </c>
      <c r="K841" s="33" t="str">
        <f>IF(ISNA(VLOOKUP(C841,'Provider-EHR crosswalk'!A:B,2,FALSE)),"No EHR Specified",VLOOKUP(C841,'Provider-EHR crosswalk'!A:B,2,FALSE))</f>
        <v>Azalea Health EHR</v>
      </c>
    </row>
    <row r="842" spans="1:11" x14ac:dyDescent="0.25">
      <c r="A842" t="s">
        <v>127</v>
      </c>
      <c r="B842">
        <v>142</v>
      </c>
      <c r="C842" t="s">
        <v>990</v>
      </c>
      <c r="D842" t="s">
        <v>128</v>
      </c>
      <c r="E842">
        <v>1</v>
      </c>
      <c r="F842">
        <v>16</v>
      </c>
      <c r="G842">
        <v>6.25</v>
      </c>
      <c r="H842" t="s">
        <v>116</v>
      </c>
      <c r="I842">
        <v>4</v>
      </c>
      <c r="J842" t="s">
        <v>69</v>
      </c>
      <c r="K842" s="33" t="str">
        <f>IF(ISNA(VLOOKUP(C842,'Provider-EHR crosswalk'!A:B,2,FALSE)),"No EHR Specified",VLOOKUP(C842,'Provider-EHR crosswalk'!A:B,2,FALSE))</f>
        <v>Azalea Health EHR</v>
      </c>
    </row>
    <row r="843" spans="1:11" x14ac:dyDescent="0.25">
      <c r="A843" t="s">
        <v>129</v>
      </c>
      <c r="B843">
        <v>142</v>
      </c>
      <c r="C843" t="s">
        <v>990</v>
      </c>
      <c r="D843" t="s">
        <v>130</v>
      </c>
      <c r="E843">
        <v>0</v>
      </c>
      <c r="F843">
        <v>16</v>
      </c>
      <c r="G843">
        <v>0</v>
      </c>
      <c r="H843" t="s">
        <v>116</v>
      </c>
      <c r="I843">
        <v>4</v>
      </c>
      <c r="J843" t="s">
        <v>66</v>
      </c>
      <c r="K843" s="33" t="str">
        <f>IF(ISNA(VLOOKUP(C843,'Provider-EHR crosswalk'!A:B,2,FALSE)),"No EHR Specified",VLOOKUP(C843,'Provider-EHR crosswalk'!A:B,2,FALSE))</f>
        <v>Azalea Health EHR</v>
      </c>
    </row>
    <row r="844" spans="1:11" x14ac:dyDescent="0.25">
      <c r="A844" t="s">
        <v>131</v>
      </c>
      <c r="B844">
        <v>142</v>
      </c>
      <c r="C844" t="s">
        <v>990</v>
      </c>
      <c r="D844" t="s">
        <v>132</v>
      </c>
      <c r="E844">
        <v>0</v>
      </c>
      <c r="F844">
        <v>16</v>
      </c>
      <c r="G844">
        <v>0</v>
      </c>
      <c r="H844" t="s">
        <v>116</v>
      </c>
      <c r="I844">
        <v>4</v>
      </c>
      <c r="J844" t="s">
        <v>66</v>
      </c>
      <c r="K844" s="33" t="str">
        <f>IF(ISNA(VLOOKUP(C844,'Provider-EHR crosswalk'!A:B,2,FALSE)),"No EHR Specified",VLOOKUP(C844,'Provider-EHR crosswalk'!A:B,2,FALSE))</f>
        <v>Azalea Health EHR</v>
      </c>
    </row>
    <row r="845" spans="1:11" x14ac:dyDescent="0.25">
      <c r="A845" t="s">
        <v>133</v>
      </c>
      <c r="B845">
        <v>142</v>
      </c>
      <c r="C845" t="s">
        <v>990</v>
      </c>
      <c r="D845" t="s">
        <v>134</v>
      </c>
      <c r="E845">
        <v>0</v>
      </c>
      <c r="F845">
        <v>16</v>
      </c>
      <c r="G845">
        <v>0</v>
      </c>
      <c r="H845" t="s">
        <v>116</v>
      </c>
      <c r="I845">
        <v>1</v>
      </c>
      <c r="J845" t="s">
        <v>66</v>
      </c>
      <c r="K845" s="33" t="str">
        <f>IF(ISNA(VLOOKUP(C845,'Provider-EHR crosswalk'!A:B,2,FALSE)),"No EHR Specified",VLOOKUP(C845,'Provider-EHR crosswalk'!A:B,2,FALSE))</f>
        <v>Azalea Health EHR</v>
      </c>
    </row>
    <row r="846" spans="1:11" x14ac:dyDescent="0.25">
      <c r="A846" t="s">
        <v>135</v>
      </c>
      <c r="B846">
        <v>142</v>
      </c>
      <c r="C846" t="s">
        <v>990</v>
      </c>
      <c r="D846" t="s">
        <v>136</v>
      </c>
      <c r="E846">
        <v>0</v>
      </c>
      <c r="F846">
        <v>16</v>
      </c>
      <c r="G846">
        <v>0</v>
      </c>
      <c r="H846" t="s">
        <v>116</v>
      </c>
      <c r="I846">
        <v>1</v>
      </c>
      <c r="J846" t="s">
        <v>66</v>
      </c>
      <c r="K846" s="33" t="str">
        <f>IF(ISNA(VLOOKUP(C846,'Provider-EHR crosswalk'!A:B,2,FALSE)),"No EHR Specified",VLOOKUP(C846,'Provider-EHR crosswalk'!A:B,2,FALSE))</f>
        <v>Azalea Health EHR</v>
      </c>
    </row>
    <row r="847" spans="1:11" x14ac:dyDescent="0.25">
      <c r="A847" t="s">
        <v>137</v>
      </c>
      <c r="B847">
        <v>142</v>
      </c>
      <c r="C847" t="s">
        <v>990</v>
      </c>
      <c r="D847" t="s">
        <v>138</v>
      </c>
      <c r="E847">
        <v>0</v>
      </c>
      <c r="F847">
        <v>16</v>
      </c>
      <c r="G847">
        <v>0</v>
      </c>
      <c r="H847" t="s">
        <v>116</v>
      </c>
      <c r="I847">
        <v>1</v>
      </c>
      <c r="J847" t="s">
        <v>66</v>
      </c>
      <c r="K847" s="33" t="str">
        <f>IF(ISNA(VLOOKUP(C847,'Provider-EHR crosswalk'!A:B,2,FALSE)),"No EHR Specified",VLOOKUP(C847,'Provider-EHR crosswalk'!A:B,2,FALSE))</f>
        <v>Azalea Health EHR</v>
      </c>
    </row>
    <row r="848" spans="1:11" x14ac:dyDescent="0.25">
      <c r="A848" t="s">
        <v>139</v>
      </c>
      <c r="B848">
        <v>142</v>
      </c>
      <c r="C848" t="s">
        <v>990</v>
      </c>
      <c r="D848" t="s">
        <v>140</v>
      </c>
      <c r="E848">
        <v>0</v>
      </c>
      <c r="F848">
        <v>16</v>
      </c>
      <c r="G848">
        <v>0</v>
      </c>
      <c r="H848" t="s">
        <v>116</v>
      </c>
      <c r="I848">
        <v>1</v>
      </c>
      <c r="J848" t="s">
        <v>66</v>
      </c>
      <c r="K848" s="33" t="str">
        <f>IF(ISNA(VLOOKUP(C848,'Provider-EHR crosswalk'!A:B,2,FALSE)),"No EHR Specified",VLOOKUP(C848,'Provider-EHR crosswalk'!A:B,2,FALSE))</f>
        <v>Azalea Health EHR</v>
      </c>
    </row>
    <row r="849" spans="1:11" x14ac:dyDescent="0.25">
      <c r="A849" t="s">
        <v>141</v>
      </c>
      <c r="B849">
        <v>142</v>
      </c>
      <c r="C849" t="s">
        <v>990</v>
      </c>
      <c r="D849" t="s">
        <v>142</v>
      </c>
      <c r="E849">
        <v>0</v>
      </c>
      <c r="F849">
        <v>16</v>
      </c>
      <c r="G849">
        <v>0</v>
      </c>
      <c r="H849" t="s">
        <v>116</v>
      </c>
      <c r="I849">
        <v>1</v>
      </c>
      <c r="J849" t="s">
        <v>66</v>
      </c>
      <c r="K849" s="33" t="str">
        <f>IF(ISNA(VLOOKUP(C849,'Provider-EHR crosswalk'!A:B,2,FALSE)),"No EHR Specified",VLOOKUP(C849,'Provider-EHR crosswalk'!A:B,2,FALSE))</f>
        <v>Azalea Health EHR</v>
      </c>
    </row>
    <row r="850" spans="1:11" x14ac:dyDescent="0.25">
      <c r="A850" t="s">
        <v>143</v>
      </c>
      <c r="B850">
        <v>142</v>
      </c>
      <c r="C850" t="s">
        <v>990</v>
      </c>
      <c r="D850" t="s">
        <v>144</v>
      </c>
      <c r="E850">
        <v>0</v>
      </c>
      <c r="F850">
        <v>16</v>
      </c>
      <c r="G850">
        <v>0</v>
      </c>
      <c r="H850" t="s">
        <v>116</v>
      </c>
      <c r="I850">
        <v>1</v>
      </c>
      <c r="J850" t="s">
        <v>66</v>
      </c>
      <c r="K850" s="33" t="str">
        <f>IF(ISNA(VLOOKUP(C850,'Provider-EHR crosswalk'!A:B,2,FALSE)),"No EHR Specified",VLOOKUP(C850,'Provider-EHR crosswalk'!A:B,2,FALSE))</f>
        <v>Azalea Health EHR</v>
      </c>
    </row>
    <row r="851" spans="1:11" x14ac:dyDescent="0.25">
      <c r="A851" t="s">
        <v>145</v>
      </c>
      <c r="B851">
        <v>142</v>
      </c>
      <c r="C851" t="s">
        <v>990</v>
      </c>
      <c r="D851" t="s">
        <v>146</v>
      </c>
      <c r="E851">
        <v>0</v>
      </c>
      <c r="F851">
        <v>16</v>
      </c>
      <c r="G851">
        <v>0</v>
      </c>
      <c r="H851" t="s">
        <v>116</v>
      </c>
      <c r="I851">
        <v>1</v>
      </c>
      <c r="J851" t="s">
        <v>66</v>
      </c>
      <c r="K851" s="33" t="str">
        <f>IF(ISNA(VLOOKUP(C851,'Provider-EHR crosswalk'!A:B,2,FALSE)),"No EHR Specified",VLOOKUP(C851,'Provider-EHR crosswalk'!A:B,2,FALSE))</f>
        <v>Azalea Health EHR</v>
      </c>
    </row>
    <row r="852" spans="1:11" x14ac:dyDescent="0.25">
      <c r="A852" t="s">
        <v>147</v>
      </c>
      <c r="B852">
        <v>142</v>
      </c>
      <c r="C852" t="s">
        <v>990</v>
      </c>
      <c r="D852" t="s">
        <v>148</v>
      </c>
      <c r="E852">
        <v>0</v>
      </c>
      <c r="F852">
        <v>16</v>
      </c>
      <c r="G852">
        <v>0</v>
      </c>
      <c r="H852" t="s">
        <v>116</v>
      </c>
      <c r="I852">
        <v>1</v>
      </c>
      <c r="J852" t="s">
        <v>66</v>
      </c>
      <c r="K852" s="33" t="str">
        <f>IF(ISNA(VLOOKUP(C852,'Provider-EHR crosswalk'!A:B,2,FALSE)),"No EHR Specified",VLOOKUP(C852,'Provider-EHR crosswalk'!A:B,2,FALSE))</f>
        <v>Azalea Health EHR</v>
      </c>
    </row>
    <row r="853" spans="1:11" x14ac:dyDescent="0.25">
      <c r="A853" t="s">
        <v>149</v>
      </c>
      <c r="B853">
        <v>142</v>
      </c>
      <c r="C853" t="s">
        <v>990</v>
      </c>
      <c r="D853" t="s">
        <v>150</v>
      </c>
      <c r="E853">
        <v>0</v>
      </c>
      <c r="F853">
        <v>16</v>
      </c>
      <c r="G853">
        <v>0</v>
      </c>
      <c r="H853" t="s">
        <v>116</v>
      </c>
      <c r="I853">
        <v>1</v>
      </c>
      <c r="J853" t="s">
        <v>66</v>
      </c>
      <c r="K853" s="33" t="str">
        <f>IF(ISNA(VLOOKUP(C853,'Provider-EHR crosswalk'!A:B,2,FALSE)),"No EHR Specified",VLOOKUP(C853,'Provider-EHR crosswalk'!A:B,2,FALSE))</f>
        <v>Azalea Health EHR</v>
      </c>
    </row>
    <row r="854" spans="1:11" x14ac:dyDescent="0.25">
      <c r="A854" t="s">
        <v>151</v>
      </c>
      <c r="B854">
        <v>142</v>
      </c>
      <c r="C854" t="s">
        <v>990</v>
      </c>
      <c r="D854" t="s">
        <v>152</v>
      </c>
      <c r="E854">
        <v>0</v>
      </c>
      <c r="F854">
        <v>16</v>
      </c>
      <c r="G854">
        <v>0</v>
      </c>
      <c r="H854" t="s">
        <v>116</v>
      </c>
      <c r="I854">
        <v>1</v>
      </c>
      <c r="J854" t="s">
        <v>66</v>
      </c>
      <c r="K854" s="33" t="str">
        <f>IF(ISNA(VLOOKUP(C854,'Provider-EHR crosswalk'!A:B,2,FALSE)),"No EHR Specified",VLOOKUP(C854,'Provider-EHR crosswalk'!A:B,2,FALSE))</f>
        <v>Azalea Health EHR</v>
      </c>
    </row>
    <row r="855" spans="1:11" x14ac:dyDescent="0.25">
      <c r="A855" t="s">
        <v>153</v>
      </c>
      <c r="B855">
        <v>142</v>
      </c>
      <c r="C855" t="s">
        <v>990</v>
      </c>
      <c r="D855" t="s">
        <v>154</v>
      </c>
      <c r="E855">
        <v>0</v>
      </c>
      <c r="F855">
        <v>16</v>
      </c>
      <c r="G855">
        <v>0</v>
      </c>
      <c r="H855" t="s">
        <v>116</v>
      </c>
      <c r="I855">
        <v>1</v>
      </c>
      <c r="J855" t="s">
        <v>66</v>
      </c>
      <c r="K855" s="33" t="str">
        <f>IF(ISNA(VLOOKUP(C855,'Provider-EHR crosswalk'!A:B,2,FALSE)),"No EHR Specified",VLOOKUP(C855,'Provider-EHR crosswalk'!A:B,2,FALSE))</f>
        <v>Azalea Health EHR</v>
      </c>
    </row>
    <row r="856" spans="1:11" x14ac:dyDescent="0.25">
      <c r="A856" t="s">
        <v>155</v>
      </c>
      <c r="B856">
        <v>142</v>
      </c>
      <c r="C856" t="s">
        <v>990</v>
      </c>
      <c r="D856" t="s">
        <v>156</v>
      </c>
      <c r="E856">
        <v>0</v>
      </c>
      <c r="F856">
        <v>16</v>
      </c>
      <c r="G856">
        <v>0</v>
      </c>
      <c r="H856" t="s">
        <v>157</v>
      </c>
      <c r="I856" t="s">
        <v>157</v>
      </c>
      <c r="J856" t="s">
        <v>157</v>
      </c>
      <c r="K856" s="33" t="str">
        <f>IF(ISNA(VLOOKUP(C856,'Provider-EHR crosswalk'!A:B,2,FALSE)),"No EHR Specified",VLOOKUP(C856,'Provider-EHR crosswalk'!A:B,2,FALSE))</f>
        <v>Azalea Health EHR</v>
      </c>
    </row>
    <row r="857" spans="1:11" x14ac:dyDescent="0.25">
      <c r="A857" t="s">
        <v>158</v>
      </c>
      <c r="B857">
        <v>142</v>
      </c>
      <c r="C857" t="s">
        <v>990</v>
      </c>
      <c r="D857" t="s">
        <v>159</v>
      </c>
      <c r="E857">
        <v>0</v>
      </c>
      <c r="F857">
        <v>16</v>
      </c>
      <c r="G857">
        <v>0</v>
      </c>
      <c r="H857" t="s">
        <v>157</v>
      </c>
      <c r="I857" t="s">
        <v>157</v>
      </c>
      <c r="J857" t="s">
        <v>157</v>
      </c>
      <c r="K857" s="33" t="str">
        <f>IF(ISNA(VLOOKUP(C857,'Provider-EHR crosswalk'!A:B,2,FALSE)),"No EHR Specified",VLOOKUP(C857,'Provider-EHR crosswalk'!A:B,2,FALSE))</f>
        <v>Azalea Health EHR</v>
      </c>
    </row>
    <row r="858" spans="1:11" x14ac:dyDescent="0.25">
      <c r="A858" t="s">
        <v>162</v>
      </c>
      <c r="B858">
        <v>142</v>
      </c>
      <c r="C858" t="s">
        <v>990</v>
      </c>
      <c r="D858" t="s">
        <v>163</v>
      </c>
      <c r="E858">
        <v>14</v>
      </c>
      <c r="F858">
        <v>16</v>
      </c>
      <c r="G858">
        <v>87.5</v>
      </c>
      <c r="H858" t="s">
        <v>65</v>
      </c>
      <c r="I858">
        <v>95</v>
      </c>
      <c r="J858" t="s">
        <v>69</v>
      </c>
      <c r="K858" s="33" t="str">
        <f>IF(ISNA(VLOOKUP(C858,'Provider-EHR crosswalk'!A:B,2,FALSE)),"No EHR Specified",VLOOKUP(C858,'Provider-EHR crosswalk'!A:B,2,FALSE))</f>
        <v>Azalea Health EHR</v>
      </c>
    </row>
    <row r="859" spans="1:11" x14ac:dyDescent="0.25">
      <c r="A859" t="s">
        <v>164</v>
      </c>
      <c r="B859">
        <v>142</v>
      </c>
      <c r="C859" t="s">
        <v>990</v>
      </c>
      <c r="D859" t="s">
        <v>165</v>
      </c>
      <c r="E859">
        <v>4</v>
      </c>
      <c r="F859">
        <v>6</v>
      </c>
      <c r="G859">
        <v>66.67</v>
      </c>
      <c r="H859" t="s">
        <v>65</v>
      </c>
      <c r="I859">
        <v>95</v>
      </c>
      <c r="J859" t="s">
        <v>69</v>
      </c>
      <c r="K859" s="33" t="str">
        <f>IF(ISNA(VLOOKUP(C859,'Provider-EHR crosswalk'!A:B,2,FALSE)),"No EHR Specified",VLOOKUP(C859,'Provider-EHR crosswalk'!A:B,2,FALSE))</f>
        <v>Azalea Health EHR</v>
      </c>
    </row>
    <row r="860" spans="1:11" x14ac:dyDescent="0.25">
      <c r="A860" t="s">
        <v>166</v>
      </c>
      <c r="B860">
        <v>142</v>
      </c>
      <c r="C860" t="s">
        <v>990</v>
      </c>
      <c r="D860" t="s">
        <v>167</v>
      </c>
      <c r="E860">
        <v>0</v>
      </c>
      <c r="F860">
        <v>6</v>
      </c>
      <c r="G860">
        <v>0</v>
      </c>
      <c r="H860" t="s">
        <v>116</v>
      </c>
      <c r="I860">
        <v>5</v>
      </c>
      <c r="J860" t="s">
        <v>66</v>
      </c>
      <c r="K860" s="33" t="str">
        <f>IF(ISNA(VLOOKUP(C860,'Provider-EHR crosswalk'!A:B,2,FALSE)),"No EHR Specified",VLOOKUP(C860,'Provider-EHR crosswalk'!A:B,2,FALSE))</f>
        <v>Azalea Health EHR</v>
      </c>
    </row>
    <row r="861" spans="1:11" x14ac:dyDescent="0.25">
      <c r="A861" t="s">
        <v>168</v>
      </c>
      <c r="B861">
        <v>142</v>
      </c>
      <c r="C861" t="s">
        <v>990</v>
      </c>
      <c r="D861" t="s">
        <v>169</v>
      </c>
      <c r="E861">
        <v>0</v>
      </c>
      <c r="F861">
        <v>6</v>
      </c>
      <c r="G861">
        <v>0</v>
      </c>
      <c r="H861" t="s">
        <v>116</v>
      </c>
      <c r="I861">
        <v>5</v>
      </c>
      <c r="J861" t="s">
        <v>66</v>
      </c>
      <c r="K861" s="33" t="str">
        <f>IF(ISNA(VLOOKUP(C861,'Provider-EHR crosswalk'!A:B,2,FALSE)),"No EHR Specified",VLOOKUP(C861,'Provider-EHR crosswalk'!A:B,2,FALSE))</f>
        <v>Azalea Health EHR</v>
      </c>
    </row>
    <row r="862" spans="1:11" x14ac:dyDescent="0.25">
      <c r="A862" t="s">
        <v>170</v>
      </c>
      <c r="B862">
        <v>142</v>
      </c>
      <c r="C862" t="s">
        <v>990</v>
      </c>
      <c r="D862" t="s">
        <v>171</v>
      </c>
      <c r="E862">
        <v>2</v>
      </c>
      <c r="F862">
        <v>6</v>
      </c>
      <c r="G862">
        <v>33.33</v>
      </c>
      <c r="H862" t="s">
        <v>116</v>
      </c>
      <c r="I862">
        <v>5</v>
      </c>
      <c r="J862" t="s">
        <v>69</v>
      </c>
      <c r="K862" s="33" t="str">
        <f>IF(ISNA(VLOOKUP(C862,'Provider-EHR crosswalk'!A:B,2,FALSE)),"No EHR Specified",VLOOKUP(C862,'Provider-EHR crosswalk'!A:B,2,FALSE))</f>
        <v>Azalea Health EHR</v>
      </c>
    </row>
    <row r="863" spans="1:11" x14ac:dyDescent="0.25">
      <c r="A863" t="s">
        <v>172</v>
      </c>
      <c r="B863">
        <v>142</v>
      </c>
      <c r="C863" t="s">
        <v>990</v>
      </c>
      <c r="D863" t="s">
        <v>173</v>
      </c>
      <c r="E863">
        <v>1</v>
      </c>
      <c r="F863">
        <v>16</v>
      </c>
      <c r="G863">
        <v>6.25</v>
      </c>
      <c r="H863" t="s">
        <v>116</v>
      </c>
      <c r="I863">
        <v>5</v>
      </c>
      <c r="J863" t="s">
        <v>69</v>
      </c>
      <c r="K863" s="33" t="str">
        <f>IF(ISNA(VLOOKUP(C863,'Provider-EHR crosswalk'!A:B,2,FALSE)),"No EHR Specified",VLOOKUP(C863,'Provider-EHR crosswalk'!A:B,2,FALSE))</f>
        <v>Azalea Health EHR</v>
      </c>
    </row>
    <row r="864" spans="1:11" x14ac:dyDescent="0.25">
      <c r="A864" t="s">
        <v>174</v>
      </c>
      <c r="B864">
        <v>142</v>
      </c>
      <c r="C864" t="s">
        <v>990</v>
      </c>
      <c r="D864" t="s">
        <v>175</v>
      </c>
      <c r="E864">
        <v>1</v>
      </c>
      <c r="F864">
        <v>16</v>
      </c>
      <c r="G864">
        <v>6.25</v>
      </c>
      <c r="H864" t="s">
        <v>116</v>
      </c>
      <c r="I864">
        <v>5</v>
      </c>
      <c r="J864" t="s">
        <v>69</v>
      </c>
      <c r="K864" s="33" t="str">
        <f>IF(ISNA(VLOOKUP(C864,'Provider-EHR crosswalk'!A:B,2,FALSE)),"No EHR Specified",VLOOKUP(C864,'Provider-EHR crosswalk'!A:B,2,FALSE))</f>
        <v>Azalea Health EHR</v>
      </c>
    </row>
    <row r="865" spans="1:11" x14ac:dyDescent="0.25">
      <c r="A865" t="s">
        <v>176</v>
      </c>
      <c r="B865">
        <v>142</v>
      </c>
      <c r="C865" t="s">
        <v>990</v>
      </c>
      <c r="D865" t="s">
        <v>177</v>
      </c>
      <c r="E865">
        <v>0</v>
      </c>
      <c r="F865">
        <v>16</v>
      </c>
      <c r="G865">
        <v>0</v>
      </c>
      <c r="H865" t="s">
        <v>116</v>
      </c>
      <c r="I865">
        <v>5</v>
      </c>
      <c r="J865" t="s">
        <v>66</v>
      </c>
      <c r="K865" s="33" t="str">
        <f>IF(ISNA(VLOOKUP(C865,'Provider-EHR crosswalk'!A:B,2,FALSE)),"No EHR Specified",VLOOKUP(C865,'Provider-EHR crosswalk'!A:B,2,FALSE))</f>
        <v>Azalea Health EHR</v>
      </c>
    </row>
    <row r="866" spans="1:11" x14ac:dyDescent="0.25">
      <c r="A866" t="s">
        <v>63</v>
      </c>
      <c r="B866">
        <v>32</v>
      </c>
      <c r="C866" t="s">
        <v>705</v>
      </c>
      <c r="D866" t="s">
        <v>64</v>
      </c>
      <c r="E866">
        <v>57</v>
      </c>
      <c r="F866">
        <v>57</v>
      </c>
      <c r="G866">
        <v>100</v>
      </c>
      <c r="H866" t="s">
        <v>65</v>
      </c>
      <c r="I866">
        <v>99</v>
      </c>
      <c r="J866" t="s">
        <v>66</v>
      </c>
      <c r="K866" s="33" t="str">
        <f>IF(ISNA(VLOOKUP(C866,'Provider-EHR crosswalk'!A:B,2,FALSE)),"No EHR Specified",VLOOKUP(C866,'Provider-EHR crosswalk'!A:B,2,FALSE))</f>
        <v>DrChrono EHR</v>
      </c>
    </row>
    <row r="867" spans="1:11" x14ac:dyDescent="0.25">
      <c r="A867" t="s">
        <v>67</v>
      </c>
      <c r="B867">
        <v>32</v>
      </c>
      <c r="C867" t="s">
        <v>705</v>
      </c>
      <c r="D867" t="s">
        <v>68</v>
      </c>
      <c r="E867">
        <v>25</v>
      </c>
      <c r="F867">
        <v>57</v>
      </c>
      <c r="G867">
        <v>43.86</v>
      </c>
      <c r="H867" t="s">
        <v>65</v>
      </c>
      <c r="I867">
        <v>75</v>
      </c>
      <c r="J867" t="s">
        <v>69</v>
      </c>
      <c r="K867" s="33" t="str">
        <f>IF(ISNA(VLOOKUP(C867,'Provider-EHR crosswalk'!A:B,2,FALSE)),"No EHR Specified",VLOOKUP(C867,'Provider-EHR crosswalk'!A:B,2,FALSE))</f>
        <v>DrChrono EHR</v>
      </c>
    </row>
    <row r="868" spans="1:11" x14ac:dyDescent="0.25">
      <c r="A868" t="s">
        <v>70</v>
      </c>
      <c r="B868">
        <v>32</v>
      </c>
      <c r="C868" t="s">
        <v>705</v>
      </c>
      <c r="D868" t="s">
        <v>71</v>
      </c>
      <c r="E868">
        <v>57</v>
      </c>
      <c r="F868">
        <v>57</v>
      </c>
      <c r="G868">
        <v>100</v>
      </c>
      <c r="H868" t="s">
        <v>65</v>
      </c>
      <c r="I868">
        <v>99</v>
      </c>
      <c r="J868" t="s">
        <v>66</v>
      </c>
      <c r="K868" s="33" t="str">
        <f>IF(ISNA(VLOOKUP(C868,'Provider-EHR crosswalk'!A:B,2,FALSE)),"No EHR Specified",VLOOKUP(C868,'Provider-EHR crosswalk'!A:B,2,FALSE))</f>
        <v>DrChrono EHR</v>
      </c>
    </row>
    <row r="869" spans="1:11" x14ac:dyDescent="0.25">
      <c r="A869" t="s">
        <v>72</v>
      </c>
      <c r="B869">
        <v>32</v>
      </c>
      <c r="C869" t="s">
        <v>705</v>
      </c>
      <c r="D869" t="s">
        <v>73</v>
      </c>
      <c r="E869">
        <v>57</v>
      </c>
      <c r="F869">
        <v>57</v>
      </c>
      <c r="G869">
        <v>100</v>
      </c>
      <c r="H869" t="s">
        <v>65</v>
      </c>
      <c r="I869">
        <v>99</v>
      </c>
      <c r="J869" t="s">
        <v>66</v>
      </c>
      <c r="K869" s="33" t="str">
        <f>IF(ISNA(VLOOKUP(C869,'Provider-EHR crosswalk'!A:B,2,FALSE)),"No EHR Specified",VLOOKUP(C869,'Provider-EHR crosswalk'!A:B,2,FALSE))</f>
        <v>DrChrono EHR</v>
      </c>
    </row>
    <row r="870" spans="1:11" x14ac:dyDescent="0.25">
      <c r="A870" t="s">
        <v>74</v>
      </c>
      <c r="B870">
        <v>32</v>
      </c>
      <c r="C870" t="s">
        <v>705</v>
      </c>
      <c r="D870" t="s">
        <v>75</v>
      </c>
      <c r="E870">
        <v>57</v>
      </c>
      <c r="F870">
        <v>57</v>
      </c>
      <c r="G870">
        <v>100</v>
      </c>
      <c r="H870" t="s">
        <v>65</v>
      </c>
      <c r="I870">
        <v>99</v>
      </c>
      <c r="J870" t="s">
        <v>66</v>
      </c>
      <c r="K870" s="33" t="str">
        <f>IF(ISNA(VLOOKUP(C870,'Provider-EHR crosswalk'!A:B,2,FALSE)),"No EHR Specified",VLOOKUP(C870,'Provider-EHR crosswalk'!A:B,2,FALSE))</f>
        <v>DrChrono EHR</v>
      </c>
    </row>
    <row r="871" spans="1:11" x14ac:dyDescent="0.25">
      <c r="A871" t="s">
        <v>76</v>
      </c>
      <c r="B871">
        <v>32</v>
      </c>
      <c r="C871" t="s">
        <v>705</v>
      </c>
      <c r="D871" t="s">
        <v>77</v>
      </c>
      <c r="E871">
        <v>57</v>
      </c>
      <c r="F871">
        <v>57</v>
      </c>
      <c r="G871">
        <v>100</v>
      </c>
      <c r="H871" t="s">
        <v>65</v>
      </c>
      <c r="I871">
        <v>85</v>
      </c>
      <c r="J871" t="s">
        <v>66</v>
      </c>
      <c r="K871" s="33" t="str">
        <f>IF(ISNA(VLOOKUP(C871,'Provider-EHR crosswalk'!A:B,2,FALSE)),"No EHR Specified",VLOOKUP(C871,'Provider-EHR crosswalk'!A:B,2,FALSE))</f>
        <v>DrChrono EHR</v>
      </c>
    </row>
    <row r="872" spans="1:11" x14ac:dyDescent="0.25">
      <c r="A872" t="s">
        <v>78</v>
      </c>
      <c r="B872">
        <v>32</v>
      </c>
      <c r="C872" t="s">
        <v>705</v>
      </c>
      <c r="D872" t="s">
        <v>79</v>
      </c>
      <c r="E872">
        <v>57</v>
      </c>
      <c r="F872">
        <v>57</v>
      </c>
      <c r="G872">
        <v>100</v>
      </c>
      <c r="H872" t="s">
        <v>65</v>
      </c>
      <c r="I872">
        <v>85</v>
      </c>
      <c r="J872" t="s">
        <v>66</v>
      </c>
      <c r="K872" s="33" t="str">
        <f>IF(ISNA(VLOOKUP(C872,'Provider-EHR crosswalk'!A:B,2,FALSE)),"No EHR Specified",VLOOKUP(C872,'Provider-EHR crosswalk'!A:B,2,FALSE))</f>
        <v>DrChrono EHR</v>
      </c>
    </row>
    <row r="873" spans="1:11" x14ac:dyDescent="0.25">
      <c r="A873" t="s">
        <v>80</v>
      </c>
      <c r="B873">
        <v>32</v>
      </c>
      <c r="C873" t="s">
        <v>705</v>
      </c>
      <c r="D873" t="s">
        <v>81</v>
      </c>
      <c r="E873">
        <v>57</v>
      </c>
      <c r="F873">
        <v>57</v>
      </c>
      <c r="G873">
        <v>100</v>
      </c>
      <c r="H873" t="s">
        <v>65</v>
      </c>
      <c r="I873">
        <v>85</v>
      </c>
      <c r="J873" t="s">
        <v>66</v>
      </c>
      <c r="K873" s="33" t="str">
        <f>IF(ISNA(VLOOKUP(C873,'Provider-EHR crosswalk'!A:B,2,FALSE)),"No EHR Specified",VLOOKUP(C873,'Provider-EHR crosswalk'!A:B,2,FALSE))</f>
        <v>DrChrono EHR</v>
      </c>
    </row>
    <row r="874" spans="1:11" x14ac:dyDescent="0.25">
      <c r="A874" t="s">
        <v>82</v>
      </c>
      <c r="B874">
        <v>32</v>
      </c>
      <c r="C874" t="s">
        <v>705</v>
      </c>
      <c r="D874" t="s">
        <v>83</v>
      </c>
      <c r="E874">
        <v>57</v>
      </c>
      <c r="F874">
        <v>57</v>
      </c>
      <c r="G874">
        <v>100</v>
      </c>
      <c r="H874" t="s">
        <v>65</v>
      </c>
      <c r="I874">
        <v>85</v>
      </c>
      <c r="J874" t="s">
        <v>66</v>
      </c>
      <c r="K874" s="33" t="str">
        <f>IF(ISNA(VLOOKUP(C874,'Provider-EHR crosswalk'!A:B,2,FALSE)),"No EHR Specified",VLOOKUP(C874,'Provider-EHR crosswalk'!A:B,2,FALSE))</f>
        <v>DrChrono EHR</v>
      </c>
    </row>
    <row r="875" spans="1:11" x14ac:dyDescent="0.25">
      <c r="A875" t="s">
        <v>84</v>
      </c>
      <c r="B875">
        <v>32</v>
      </c>
      <c r="C875" t="s">
        <v>705</v>
      </c>
      <c r="D875" t="s">
        <v>85</v>
      </c>
      <c r="E875">
        <v>57</v>
      </c>
      <c r="F875">
        <v>57</v>
      </c>
      <c r="G875">
        <v>100</v>
      </c>
      <c r="H875" t="s">
        <v>65</v>
      </c>
      <c r="I875">
        <v>85</v>
      </c>
      <c r="J875" t="s">
        <v>66</v>
      </c>
      <c r="K875" s="33" t="str">
        <f>IF(ISNA(VLOOKUP(C875,'Provider-EHR crosswalk'!A:B,2,FALSE)),"No EHR Specified",VLOOKUP(C875,'Provider-EHR crosswalk'!A:B,2,FALSE))</f>
        <v>DrChrono EHR</v>
      </c>
    </row>
    <row r="876" spans="1:11" x14ac:dyDescent="0.25">
      <c r="A876" t="s">
        <v>86</v>
      </c>
      <c r="B876">
        <v>32</v>
      </c>
      <c r="C876" t="s">
        <v>705</v>
      </c>
      <c r="D876" t="s">
        <v>87</v>
      </c>
      <c r="E876">
        <v>57</v>
      </c>
      <c r="F876">
        <v>57</v>
      </c>
      <c r="G876">
        <v>100</v>
      </c>
      <c r="H876" t="s">
        <v>65</v>
      </c>
      <c r="I876">
        <v>95</v>
      </c>
      <c r="J876" t="s">
        <v>66</v>
      </c>
      <c r="K876" s="33" t="str">
        <f>IF(ISNA(VLOOKUP(C876,'Provider-EHR crosswalk'!A:B,2,FALSE)),"No EHR Specified",VLOOKUP(C876,'Provider-EHR crosswalk'!A:B,2,FALSE))</f>
        <v>DrChrono EHR</v>
      </c>
    </row>
    <row r="877" spans="1:11" x14ac:dyDescent="0.25">
      <c r="A877" t="s">
        <v>88</v>
      </c>
      <c r="B877">
        <v>32</v>
      </c>
      <c r="C877" t="s">
        <v>705</v>
      </c>
      <c r="D877" t="s">
        <v>89</v>
      </c>
      <c r="E877">
        <v>57</v>
      </c>
      <c r="F877">
        <v>57</v>
      </c>
      <c r="G877">
        <v>100</v>
      </c>
      <c r="H877" t="s">
        <v>65</v>
      </c>
      <c r="I877">
        <v>95</v>
      </c>
      <c r="J877" t="s">
        <v>66</v>
      </c>
      <c r="K877" s="33" t="str">
        <f>IF(ISNA(VLOOKUP(C877,'Provider-EHR crosswalk'!A:B,2,FALSE)),"No EHR Specified",VLOOKUP(C877,'Provider-EHR crosswalk'!A:B,2,FALSE))</f>
        <v>DrChrono EHR</v>
      </c>
    </row>
    <row r="878" spans="1:11" x14ac:dyDescent="0.25">
      <c r="A878" t="s">
        <v>90</v>
      </c>
      <c r="B878">
        <v>32</v>
      </c>
      <c r="C878" t="s">
        <v>705</v>
      </c>
      <c r="D878" t="s">
        <v>91</v>
      </c>
      <c r="E878">
        <v>57</v>
      </c>
      <c r="F878">
        <v>57</v>
      </c>
      <c r="G878">
        <v>100</v>
      </c>
      <c r="H878" t="s">
        <v>65</v>
      </c>
      <c r="I878">
        <v>90</v>
      </c>
      <c r="J878" t="s">
        <v>66</v>
      </c>
      <c r="K878" s="33" t="str">
        <f>IF(ISNA(VLOOKUP(C878,'Provider-EHR crosswalk'!A:B,2,FALSE)),"No EHR Specified",VLOOKUP(C878,'Provider-EHR crosswalk'!A:B,2,FALSE))</f>
        <v>DrChrono EHR</v>
      </c>
    </row>
    <row r="879" spans="1:11" x14ac:dyDescent="0.25">
      <c r="A879" t="s">
        <v>92</v>
      </c>
      <c r="B879">
        <v>32</v>
      </c>
      <c r="C879" t="s">
        <v>705</v>
      </c>
      <c r="D879" t="s">
        <v>93</v>
      </c>
      <c r="E879">
        <v>36</v>
      </c>
      <c r="F879">
        <v>57</v>
      </c>
      <c r="G879">
        <v>63.16</v>
      </c>
      <c r="H879" t="s">
        <v>65</v>
      </c>
      <c r="I879">
        <v>90</v>
      </c>
      <c r="J879" t="s">
        <v>69</v>
      </c>
      <c r="K879" s="33" t="str">
        <f>IF(ISNA(VLOOKUP(C879,'Provider-EHR crosswalk'!A:B,2,FALSE)),"No EHR Specified",VLOOKUP(C879,'Provider-EHR crosswalk'!A:B,2,FALSE))</f>
        <v>DrChrono EHR</v>
      </c>
    </row>
    <row r="880" spans="1:11" x14ac:dyDescent="0.25">
      <c r="A880" t="s">
        <v>94</v>
      </c>
      <c r="B880">
        <v>32</v>
      </c>
      <c r="C880" t="s">
        <v>705</v>
      </c>
      <c r="D880" t="s">
        <v>95</v>
      </c>
      <c r="E880">
        <v>45</v>
      </c>
      <c r="F880">
        <v>57</v>
      </c>
      <c r="G880">
        <v>78.95</v>
      </c>
      <c r="H880" t="s">
        <v>65</v>
      </c>
      <c r="I880">
        <v>90</v>
      </c>
      <c r="J880" t="s">
        <v>69</v>
      </c>
      <c r="K880" s="33" t="str">
        <f>IF(ISNA(VLOOKUP(C880,'Provider-EHR crosswalk'!A:B,2,FALSE)),"No EHR Specified",VLOOKUP(C880,'Provider-EHR crosswalk'!A:B,2,FALSE))</f>
        <v>DrChrono EHR</v>
      </c>
    </row>
    <row r="881" spans="1:11" x14ac:dyDescent="0.25">
      <c r="A881" t="s">
        <v>96</v>
      </c>
      <c r="B881">
        <v>32</v>
      </c>
      <c r="C881" t="s">
        <v>705</v>
      </c>
      <c r="D881" t="s">
        <v>97</v>
      </c>
      <c r="E881">
        <v>48</v>
      </c>
      <c r="F881">
        <v>57</v>
      </c>
      <c r="G881">
        <v>84.21</v>
      </c>
      <c r="H881" t="s">
        <v>65</v>
      </c>
      <c r="I881">
        <v>90</v>
      </c>
      <c r="J881" t="s">
        <v>69</v>
      </c>
      <c r="K881" s="33" t="str">
        <f>IF(ISNA(VLOOKUP(C881,'Provider-EHR crosswalk'!A:B,2,FALSE)),"No EHR Specified",VLOOKUP(C881,'Provider-EHR crosswalk'!A:B,2,FALSE))</f>
        <v>DrChrono EHR</v>
      </c>
    </row>
    <row r="882" spans="1:11" x14ac:dyDescent="0.25">
      <c r="A882" t="s">
        <v>98</v>
      </c>
      <c r="B882">
        <v>32</v>
      </c>
      <c r="C882" t="s">
        <v>705</v>
      </c>
      <c r="D882" t="s">
        <v>99</v>
      </c>
      <c r="E882">
        <v>48</v>
      </c>
      <c r="F882">
        <v>57</v>
      </c>
      <c r="G882">
        <v>84.21</v>
      </c>
      <c r="H882" t="s">
        <v>65</v>
      </c>
      <c r="I882">
        <v>90</v>
      </c>
      <c r="J882" t="s">
        <v>69</v>
      </c>
      <c r="K882" s="33" t="str">
        <f>IF(ISNA(VLOOKUP(C882,'Provider-EHR crosswalk'!A:B,2,FALSE)),"No EHR Specified",VLOOKUP(C882,'Provider-EHR crosswalk'!A:B,2,FALSE))</f>
        <v>DrChrono EHR</v>
      </c>
    </row>
    <row r="883" spans="1:11" x14ac:dyDescent="0.25">
      <c r="A883" t="s">
        <v>100</v>
      </c>
      <c r="B883">
        <v>32</v>
      </c>
      <c r="C883" t="s">
        <v>705</v>
      </c>
      <c r="D883" t="s">
        <v>101</v>
      </c>
      <c r="E883">
        <v>678</v>
      </c>
      <c r="F883">
        <v>678</v>
      </c>
      <c r="G883">
        <v>100</v>
      </c>
      <c r="H883" t="s">
        <v>65</v>
      </c>
      <c r="I883">
        <v>99</v>
      </c>
      <c r="J883" t="s">
        <v>66</v>
      </c>
      <c r="K883" s="33" t="str">
        <f>IF(ISNA(VLOOKUP(C883,'Provider-EHR crosswalk'!A:B,2,FALSE)),"No EHR Specified",VLOOKUP(C883,'Provider-EHR crosswalk'!A:B,2,FALSE))</f>
        <v>DrChrono EHR</v>
      </c>
    </row>
    <row r="884" spans="1:11" x14ac:dyDescent="0.25">
      <c r="A884" t="s">
        <v>102</v>
      </c>
      <c r="B884">
        <v>32</v>
      </c>
      <c r="C884" t="s">
        <v>705</v>
      </c>
      <c r="D884" t="s">
        <v>103</v>
      </c>
      <c r="E884">
        <v>678</v>
      </c>
      <c r="F884">
        <v>678</v>
      </c>
      <c r="G884">
        <v>100</v>
      </c>
      <c r="H884" t="s">
        <v>65</v>
      </c>
      <c r="I884">
        <v>99</v>
      </c>
      <c r="J884" t="s">
        <v>66</v>
      </c>
      <c r="K884" s="33" t="str">
        <f>IF(ISNA(VLOOKUP(C884,'Provider-EHR crosswalk'!A:B,2,FALSE)),"No EHR Specified",VLOOKUP(C884,'Provider-EHR crosswalk'!A:B,2,FALSE))</f>
        <v>DrChrono EHR</v>
      </c>
    </row>
    <row r="885" spans="1:11" x14ac:dyDescent="0.25">
      <c r="A885" t="s">
        <v>104</v>
      </c>
      <c r="B885">
        <v>32</v>
      </c>
      <c r="C885" t="s">
        <v>705</v>
      </c>
      <c r="D885" t="s">
        <v>105</v>
      </c>
      <c r="E885">
        <v>678</v>
      </c>
      <c r="F885">
        <v>678</v>
      </c>
      <c r="G885">
        <v>100</v>
      </c>
      <c r="H885" t="s">
        <v>65</v>
      </c>
      <c r="I885">
        <v>99</v>
      </c>
      <c r="J885" t="s">
        <v>66</v>
      </c>
      <c r="K885" s="33" t="str">
        <f>IF(ISNA(VLOOKUP(C885,'Provider-EHR crosswalk'!A:B,2,FALSE)),"No EHR Specified",VLOOKUP(C885,'Provider-EHR crosswalk'!A:B,2,FALSE))</f>
        <v>DrChrono EHR</v>
      </c>
    </row>
    <row r="886" spans="1:11" x14ac:dyDescent="0.25">
      <c r="A886" t="s">
        <v>106</v>
      </c>
      <c r="B886">
        <v>32</v>
      </c>
      <c r="C886" t="s">
        <v>705</v>
      </c>
      <c r="D886" t="s">
        <v>107</v>
      </c>
      <c r="E886">
        <v>678</v>
      </c>
      <c r="F886">
        <v>678</v>
      </c>
      <c r="G886">
        <v>100</v>
      </c>
      <c r="H886" t="s">
        <v>65</v>
      </c>
      <c r="I886">
        <v>99</v>
      </c>
      <c r="J886" t="s">
        <v>66</v>
      </c>
      <c r="K886" s="33" t="str">
        <f>IF(ISNA(VLOOKUP(C886,'Provider-EHR crosswalk'!A:B,2,FALSE)),"No EHR Specified",VLOOKUP(C886,'Provider-EHR crosswalk'!A:B,2,FALSE))</f>
        <v>DrChrono EHR</v>
      </c>
    </row>
    <row r="887" spans="1:11" x14ac:dyDescent="0.25">
      <c r="A887" t="s">
        <v>108</v>
      </c>
      <c r="B887">
        <v>32</v>
      </c>
      <c r="C887" t="s">
        <v>705</v>
      </c>
      <c r="D887" t="s">
        <v>109</v>
      </c>
      <c r="E887">
        <v>678</v>
      </c>
      <c r="F887">
        <v>678</v>
      </c>
      <c r="G887">
        <v>100</v>
      </c>
      <c r="H887" t="s">
        <v>65</v>
      </c>
      <c r="I887">
        <v>99</v>
      </c>
      <c r="J887" t="s">
        <v>66</v>
      </c>
      <c r="K887" s="33" t="str">
        <f>IF(ISNA(VLOOKUP(C887,'Provider-EHR crosswalk'!A:B,2,FALSE)),"No EHR Specified",VLOOKUP(C887,'Provider-EHR crosswalk'!A:B,2,FALSE))</f>
        <v>DrChrono EHR</v>
      </c>
    </row>
    <row r="888" spans="1:11" x14ac:dyDescent="0.25">
      <c r="A888" t="s">
        <v>110</v>
      </c>
      <c r="B888">
        <v>32</v>
      </c>
      <c r="C888" t="s">
        <v>705</v>
      </c>
      <c r="D888" t="s">
        <v>111</v>
      </c>
      <c r="E888">
        <v>678</v>
      </c>
      <c r="F888">
        <v>678</v>
      </c>
      <c r="G888">
        <v>100</v>
      </c>
      <c r="H888" t="s">
        <v>65</v>
      </c>
      <c r="I888">
        <v>99</v>
      </c>
      <c r="J888" t="s">
        <v>66</v>
      </c>
      <c r="K888" s="33" t="str">
        <f>IF(ISNA(VLOOKUP(C888,'Provider-EHR crosswalk'!A:B,2,FALSE)),"No EHR Specified",VLOOKUP(C888,'Provider-EHR crosswalk'!A:B,2,FALSE))</f>
        <v>DrChrono EHR</v>
      </c>
    </row>
    <row r="889" spans="1:11" x14ac:dyDescent="0.25">
      <c r="A889" t="s">
        <v>112</v>
      </c>
      <c r="B889">
        <v>32</v>
      </c>
      <c r="C889" t="s">
        <v>705</v>
      </c>
      <c r="D889" t="s">
        <v>113</v>
      </c>
      <c r="E889">
        <v>678</v>
      </c>
      <c r="F889">
        <v>678</v>
      </c>
      <c r="G889">
        <v>100</v>
      </c>
      <c r="H889" t="s">
        <v>65</v>
      </c>
      <c r="I889">
        <v>99</v>
      </c>
      <c r="J889" t="s">
        <v>66</v>
      </c>
      <c r="K889" s="33" t="str">
        <f>IF(ISNA(VLOOKUP(C889,'Provider-EHR crosswalk'!A:B,2,FALSE)),"No EHR Specified",VLOOKUP(C889,'Provider-EHR crosswalk'!A:B,2,FALSE))</f>
        <v>DrChrono EHR</v>
      </c>
    </row>
    <row r="890" spans="1:11" x14ac:dyDescent="0.25">
      <c r="A890" t="s">
        <v>114</v>
      </c>
      <c r="B890">
        <v>32</v>
      </c>
      <c r="C890" t="s">
        <v>705</v>
      </c>
      <c r="D890" t="s">
        <v>115</v>
      </c>
      <c r="E890">
        <v>2</v>
      </c>
      <c r="F890">
        <v>57</v>
      </c>
      <c r="G890">
        <v>3.51</v>
      </c>
      <c r="H890" t="s">
        <v>116</v>
      </c>
      <c r="I890">
        <v>4</v>
      </c>
      <c r="J890" t="s">
        <v>66</v>
      </c>
      <c r="K890" s="33" t="str">
        <f>IF(ISNA(VLOOKUP(C890,'Provider-EHR crosswalk'!A:B,2,FALSE)),"No EHR Specified",VLOOKUP(C890,'Provider-EHR crosswalk'!A:B,2,FALSE))</f>
        <v>DrChrono EHR</v>
      </c>
    </row>
    <row r="891" spans="1:11" x14ac:dyDescent="0.25">
      <c r="A891" t="s">
        <v>117</v>
      </c>
      <c r="B891">
        <v>32</v>
      </c>
      <c r="C891" t="s">
        <v>705</v>
      </c>
      <c r="D891" t="s">
        <v>118</v>
      </c>
      <c r="E891">
        <v>2</v>
      </c>
      <c r="F891">
        <v>57</v>
      </c>
      <c r="G891">
        <v>3.51</v>
      </c>
      <c r="H891" t="s">
        <v>116</v>
      </c>
      <c r="I891">
        <v>4</v>
      </c>
      <c r="J891" t="s">
        <v>66</v>
      </c>
      <c r="K891" s="33" t="str">
        <f>IF(ISNA(VLOOKUP(C891,'Provider-EHR crosswalk'!A:B,2,FALSE)),"No EHR Specified",VLOOKUP(C891,'Provider-EHR crosswalk'!A:B,2,FALSE))</f>
        <v>DrChrono EHR</v>
      </c>
    </row>
    <row r="892" spans="1:11" x14ac:dyDescent="0.25">
      <c r="A892" t="s">
        <v>119</v>
      </c>
      <c r="B892">
        <v>32</v>
      </c>
      <c r="C892" t="s">
        <v>705</v>
      </c>
      <c r="D892" t="s">
        <v>120</v>
      </c>
      <c r="E892">
        <v>2</v>
      </c>
      <c r="F892">
        <v>57</v>
      </c>
      <c r="G892">
        <v>3.51</v>
      </c>
      <c r="H892" t="s">
        <v>116</v>
      </c>
      <c r="I892">
        <v>4</v>
      </c>
      <c r="J892" t="s">
        <v>66</v>
      </c>
      <c r="K892" s="33" t="str">
        <f>IF(ISNA(VLOOKUP(C892,'Provider-EHR crosswalk'!A:B,2,FALSE)),"No EHR Specified",VLOOKUP(C892,'Provider-EHR crosswalk'!A:B,2,FALSE))</f>
        <v>DrChrono EHR</v>
      </c>
    </row>
    <row r="893" spans="1:11" x14ac:dyDescent="0.25">
      <c r="A893" t="s">
        <v>121</v>
      </c>
      <c r="B893">
        <v>32</v>
      </c>
      <c r="C893" t="s">
        <v>705</v>
      </c>
      <c r="D893" t="s">
        <v>122</v>
      </c>
      <c r="E893">
        <v>0</v>
      </c>
      <c r="F893">
        <v>57</v>
      </c>
      <c r="G893">
        <v>0</v>
      </c>
      <c r="H893" t="s">
        <v>116</v>
      </c>
      <c r="I893">
        <v>1</v>
      </c>
      <c r="J893" t="s">
        <v>66</v>
      </c>
      <c r="K893" s="33" t="str">
        <f>IF(ISNA(VLOOKUP(C893,'Provider-EHR crosswalk'!A:B,2,FALSE)),"No EHR Specified",VLOOKUP(C893,'Provider-EHR crosswalk'!A:B,2,FALSE))</f>
        <v>DrChrono EHR</v>
      </c>
    </row>
    <row r="894" spans="1:11" x14ac:dyDescent="0.25">
      <c r="A894" t="s">
        <v>123</v>
      </c>
      <c r="B894">
        <v>32</v>
      </c>
      <c r="C894" t="s">
        <v>705</v>
      </c>
      <c r="D894" t="s">
        <v>124</v>
      </c>
      <c r="E894">
        <v>0</v>
      </c>
      <c r="F894">
        <v>678</v>
      </c>
      <c r="G894">
        <v>0</v>
      </c>
      <c r="H894" t="s">
        <v>116</v>
      </c>
      <c r="I894">
        <v>1</v>
      </c>
      <c r="J894" t="s">
        <v>66</v>
      </c>
      <c r="K894" s="33" t="str">
        <f>IF(ISNA(VLOOKUP(C894,'Provider-EHR crosswalk'!A:B,2,FALSE)),"No EHR Specified",VLOOKUP(C894,'Provider-EHR crosswalk'!A:B,2,FALSE))</f>
        <v>DrChrono EHR</v>
      </c>
    </row>
    <row r="895" spans="1:11" x14ac:dyDescent="0.25">
      <c r="A895" t="s">
        <v>125</v>
      </c>
      <c r="B895">
        <v>32</v>
      </c>
      <c r="C895" t="s">
        <v>705</v>
      </c>
      <c r="D895" t="s">
        <v>126</v>
      </c>
      <c r="E895">
        <v>0</v>
      </c>
      <c r="F895">
        <v>678</v>
      </c>
      <c r="G895">
        <v>0</v>
      </c>
      <c r="H895" t="s">
        <v>116</v>
      </c>
      <c r="I895">
        <v>1</v>
      </c>
      <c r="J895" t="s">
        <v>66</v>
      </c>
      <c r="K895" s="33" t="str">
        <f>IF(ISNA(VLOOKUP(C895,'Provider-EHR crosswalk'!A:B,2,FALSE)),"No EHR Specified",VLOOKUP(C895,'Provider-EHR crosswalk'!A:B,2,FALSE))</f>
        <v>DrChrono EHR</v>
      </c>
    </row>
    <row r="896" spans="1:11" x14ac:dyDescent="0.25">
      <c r="A896" t="s">
        <v>127</v>
      </c>
      <c r="B896">
        <v>32</v>
      </c>
      <c r="C896" t="s">
        <v>705</v>
      </c>
      <c r="D896" t="s">
        <v>128</v>
      </c>
      <c r="E896">
        <v>17</v>
      </c>
      <c r="F896">
        <v>678</v>
      </c>
      <c r="G896">
        <v>2.5099999999999998</v>
      </c>
      <c r="H896" t="s">
        <v>116</v>
      </c>
      <c r="I896">
        <v>4</v>
      </c>
      <c r="J896" t="s">
        <v>66</v>
      </c>
      <c r="K896" s="33" t="str">
        <f>IF(ISNA(VLOOKUP(C896,'Provider-EHR crosswalk'!A:B,2,FALSE)),"No EHR Specified",VLOOKUP(C896,'Provider-EHR crosswalk'!A:B,2,FALSE))</f>
        <v>DrChrono EHR</v>
      </c>
    </row>
    <row r="897" spans="1:11" x14ac:dyDescent="0.25">
      <c r="A897" t="s">
        <v>129</v>
      </c>
      <c r="B897">
        <v>32</v>
      </c>
      <c r="C897" t="s">
        <v>705</v>
      </c>
      <c r="D897" t="s">
        <v>130</v>
      </c>
      <c r="E897">
        <v>43</v>
      </c>
      <c r="F897">
        <v>678</v>
      </c>
      <c r="G897">
        <v>6.34</v>
      </c>
      <c r="H897" t="s">
        <v>116</v>
      </c>
      <c r="I897">
        <v>4</v>
      </c>
      <c r="J897" t="s">
        <v>69</v>
      </c>
      <c r="K897" s="33" t="str">
        <f>IF(ISNA(VLOOKUP(C897,'Provider-EHR crosswalk'!A:B,2,FALSE)),"No EHR Specified",VLOOKUP(C897,'Provider-EHR crosswalk'!A:B,2,FALSE))</f>
        <v>DrChrono EHR</v>
      </c>
    </row>
    <row r="898" spans="1:11" x14ac:dyDescent="0.25">
      <c r="A898" t="s">
        <v>131</v>
      </c>
      <c r="B898">
        <v>32</v>
      </c>
      <c r="C898" t="s">
        <v>705</v>
      </c>
      <c r="D898" t="s">
        <v>132</v>
      </c>
      <c r="E898">
        <v>17</v>
      </c>
      <c r="F898">
        <v>678</v>
      </c>
      <c r="G898">
        <v>2.5099999999999998</v>
      </c>
      <c r="H898" t="s">
        <v>116</v>
      </c>
      <c r="I898">
        <v>4</v>
      </c>
      <c r="J898" t="s">
        <v>66</v>
      </c>
      <c r="K898" s="33" t="str">
        <f>IF(ISNA(VLOOKUP(C898,'Provider-EHR crosswalk'!A:B,2,FALSE)),"No EHR Specified",VLOOKUP(C898,'Provider-EHR crosswalk'!A:B,2,FALSE))</f>
        <v>DrChrono EHR</v>
      </c>
    </row>
    <row r="899" spans="1:11" x14ac:dyDescent="0.25">
      <c r="A899" t="s">
        <v>133</v>
      </c>
      <c r="B899">
        <v>32</v>
      </c>
      <c r="C899" t="s">
        <v>705</v>
      </c>
      <c r="D899" t="s">
        <v>134</v>
      </c>
      <c r="E899">
        <v>17</v>
      </c>
      <c r="F899">
        <v>678</v>
      </c>
      <c r="G899">
        <v>2.5099999999999998</v>
      </c>
      <c r="H899" t="s">
        <v>116</v>
      </c>
      <c r="I899">
        <v>1</v>
      </c>
      <c r="J899" t="s">
        <v>69</v>
      </c>
      <c r="K899" s="33" t="str">
        <f>IF(ISNA(VLOOKUP(C899,'Provider-EHR crosswalk'!A:B,2,FALSE)),"No EHR Specified",VLOOKUP(C899,'Provider-EHR crosswalk'!A:B,2,FALSE))</f>
        <v>DrChrono EHR</v>
      </c>
    </row>
    <row r="900" spans="1:11" x14ac:dyDescent="0.25">
      <c r="A900" t="s">
        <v>135</v>
      </c>
      <c r="B900">
        <v>32</v>
      </c>
      <c r="C900" t="s">
        <v>705</v>
      </c>
      <c r="D900" t="s">
        <v>136</v>
      </c>
      <c r="E900">
        <v>0</v>
      </c>
      <c r="F900">
        <v>678</v>
      </c>
      <c r="G900">
        <v>0</v>
      </c>
      <c r="H900" t="s">
        <v>116</v>
      </c>
      <c r="I900">
        <v>1</v>
      </c>
      <c r="J900" t="s">
        <v>66</v>
      </c>
      <c r="K900" s="33" t="str">
        <f>IF(ISNA(VLOOKUP(C900,'Provider-EHR crosswalk'!A:B,2,FALSE)),"No EHR Specified",VLOOKUP(C900,'Provider-EHR crosswalk'!A:B,2,FALSE))</f>
        <v>DrChrono EHR</v>
      </c>
    </row>
    <row r="901" spans="1:11" x14ac:dyDescent="0.25">
      <c r="A901" t="s">
        <v>137</v>
      </c>
      <c r="B901">
        <v>32</v>
      </c>
      <c r="C901" t="s">
        <v>705</v>
      </c>
      <c r="D901" t="s">
        <v>138</v>
      </c>
      <c r="E901">
        <v>0</v>
      </c>
      <c r="F901">
        <v>678</v>
      </c>
      <c r="G901">
        <v>0</v>
      </c>
      <c r="H901" t="s">
        <v>116</v>
      </c>
      <c r="I901">
        <v>1</v>
      </c>
      <c r="J901" t="s">
        <v>66</v>
      </c>
      <c r="K901" s="33" t="str">
        <f>IF(ISNA(VLOOKUP(C901,'Provider-EHR crosswalk'!A:B,2,FALSE)),"No EHR Specified",VLOOKUP(C901,'Provider-EHR crosswalk'!A:B,2,FALSE))</f>
        <v>DrChrono EHR</v>
      </c>
    </row>
    <row r="902" spans="1:11" x14ac:dyDescent="0.25">
      <c r="A902" t="s">
        <v>139</v>
      </c>
      <c r="B902">
        <v>32</v>
      </c>
      <c r="C902" t="s">
        <v>705</v>
      </c>
      <c r="D902" t="s">
        <v>140</v>
      </c>
      <c r="E902">
        <v>0</v>
      </c>
      <c r="F902">
        <v>678</v>
      </c>
      <c r="G902">
        <v>0</v>
      </c>
      <c r="H902" t="s">
        <v>116</v>
      </c>
      <c r="I902">
        <v>1</v>
      </c>
      <c r="J902" t="s">
        <v>66</v>
      </c>
      <c r="K902" s="33" t="str">
        <f>IF(ISNA(VLOOKUP(C902,'Provider-EHR crosswalk'!A:B,2,FALSE)),"No EHR Specified",VLOOKUP(C902,'Provider-EHR crosswalk'!A:B,2,FALSE))</f>
        <v>DrChrono EHR</v>
      </c>
    </row>
    <row r="903" spans="1:11" x14ac:dyDescent="0.25">
      <c r="A903" t="s">
        <v>141</v>
      </c>
      <c r="B903">
        <v>32</v>
      </c>
      <c r="C903" t="s">
        <v>705</v>
      </c>
      <c r="D903" t="s">
        <v>142</v>
      </c>
      <c r="E903">
        <v>0</v>
      </c>
      <c r="F903">
        <v>678</v>
      </c>
      <c r="G903">
        <v>0</v>
      </c>
      <c r="H903" t="s">
        <v>116</v>
      </c>
      <c r="I903">
        <v>1</v>
      </c>
      <c r="J903" t="s">
        <v>66</v>
      </c>
      <c r="K903" s="33" t="str">
        <f>IF(ISNA(VLOOKUP(C903,'Provider-EHR crosswalk'!A:B,2,FALSE)),"No EHR Specified",VLOOKUP(C903,'Provider-EHR crosswalk'!A:B,2,FALSE))</f>
        <v>DrChrono EHR</v>
      </c>
    </row>
    <row r="904" spans="1:11" x14ac:dyDescent="0.25">
      <c r="A904" t="s">
        <v>143</v>
      </c>
      <c r="B904">
        <v>32</v>
      </c>
      <c r="C904" t="s">
        <v>705</v>
      </c>
      <c r="D904" t="s">
        <v>144</v>
      </c>
      <c r="E904">
        <v>0</v>
      </c>
      <c r="F904">
        <v>678</v>
      </c>
      <c r="G904">
        <v>0</v>
      </c>
      <c r="H904" t="s">
        <v>116</v>
      </c>
      <c r="I904">
        <v>1</v>
      </c>
      <c r="J904" t="s">
        <v>66</v>
      </c>
      <c r="K904" s="33" t="str">
        <f>IF(ISNA(VLOOKUP(C904,'Provider-EHR crosswalk'!A:B,2,FALSE)),"No EHR Specified",VLOOKUP(C904,'Provider-EHR crosswalk'!A:B,2,FALSE))</f>
        <v>DrChrono EHR</v>
      </c>
    </row>
    <row r="905" spans="1:11" x14ac:dyDescent="0.25">
      <c r="A905" t="s">
        <v>145</v>
      </c>
      <c r="B905">
        <v>32</v>
      </c>
      <c r="C905" t="s">
        <v>705</v>
      </c>
      <c r="D905" t="s">
        <v>146</v>
      </c>
      <c r="E905">
        <v>0</v>
      </c>
      <c r="F905">
        <v>678</v>
      </c>
      <c r="G905">
        <v>0</v>
      </c>
      <c r="H905" t="s">
        <v>116</v>
      </c>
      <c r="I905">
        <v>1</v>
      </c>
      <c r="J905" t="s">
        <v>66</v>
      </c>
      <c r="K905" s="33" t="str">
        <f>IF(ISNA(VLOOKUP(C905,'Provider-EHR crosswalk'!A:B,2,FALSE)),"No EHR Specified",VLOOKUP(C905,'Provider-EHR crosswalk'!A:B,2,FALSE))</f>
        <v>DrChrono EHR</v>
      </c>
    </row>
    <row r="906" spans="1:11" x14ac:dyDescent="0.25">
      <c r="A906" t="s">
        <v>147</v>
      </c>
      <c r="B906">
        <v>32</v>
      </c>
      <c r="C906" t="s">
        <v>705</v>
      </c>
      <c r="D906" t="s">
        <v>148</v>
      </c>
      <c r="E906">
        <v>0</v>
      </c>
      <c r="F906">
        <v>678</v>
      </c>
      <c r="G906">
        <v>0</v>
      </c>
      <c r="H906" t="s">
        <v>116</v>
      </c>
      <c r="I906">
        <v>1</v>
      </c>
      <c r="J906" t="s">
        <v>66</v>
      </c>
      <c r="K906" s="33" t="str">
        <f>IF(ISNA(VLOOKUP(C906,'Provider-EHR crosswalk'!A:B,2,FALSE)),"No EHR Specified",VLOOKUP(C906,'Provider-EHR crosswalk'!A:B,2,FALSE))</f>
        <v>DrChrono EHR</v>
      </c>
    </row>
    <row r="907" spans="1:11" x14ac:dyDescent="0.25">
      <c r="A907" t="s">
        <v>149</v>
      </c>
      <c r="B907">
        <v>32</v>
      </c>
      <c r="C907" t="s">
        <v>705</v>
      </c>
      <c r="D907" t="s">
        <v>150</v>
      </c>
      <c r="E907">
        <v>0</v>
      </c>
      <c r="F907">
        <v>678</v>
      </c>
      <c r="G907">
        <v>0</v>
      </c>
      <c r="H907" t="s">
        <v>116</v>
      </c>
      <c r="I907">
        <v>1</v>
      </c>
      <c r="J907" t="s">
        <v>66</v>
      </c>
      <c r="K907" s="33" t="str">
        <f>IF(ISNA(VLOOKUP(C907,'Provider-EHR crosswalk'!A:B,2,FALSE)),"No EHR Specified",VLOOKUP(C907,'Provider-EHR crosswalk'!A:B,2,FALSE))</f>
        <v>DrChrono EHR</v>
      </c>
    </row>
    <row r="908" spans="1:11" x14ac:dyDescent="0.25">
      <c r="A908" t="s">
        <v>151</v>
      </c>
      <c r="B908">
        <v>32</v>
      </c>
      <c r="C908" t="s">
        <v>705</v>
      </c>
      <c r="D908" t="s">
        <v>152</v>
      </c>
      <c r="E908">
        <v>0</v>
      </c>
      <c r="F908">
        <v>678</v>
      </c>
      <c r="G908">
        <v>0</v>
      </c>
      <c r="H908" t="s">
        <v>116</v>
      </c>
      <c r="I908">
        <v>1</v>
      </c>
      <c r="J908" t="s">
        <v>66</v>
      </c>
      <c r="K908" s="33" t="str">
        <f>IF(ISNA(VLOOKUP(C908,'Provider-EHR crosswalk'!A:B,2,FALSE)),"No EHR Specified",VLOOKUP(C908,'Provider-EHR crosswalk'!A:B,2,FALSE))</f>
        <v>DrChrono EHR</v>
      </c>
    </row>
    <row r="909" spans="1:11" x14ac:dyDescent="0.25">
      <c r="A909" t="s">
        <v>153</v>
      </c>
      <c r="B909">
        <v>32</v>
      </c>
      <c r="C909" t="s">
        <v>705</v>
      </c>
      <c r="D909" t="s">
        <v>154</v>
      </c>
      <c r="E909">
        <v>0</v>
      </c>
      <c r="F909">
        <v>678</v>
      </c>
      <c r="G909">
        <v>0</v>
      </c>
      <c r="H909" t="s">
        <v>116</v>
      </c>
      <c r="I909">
        <v>1</v>
      </c>
      <c r="J909" t="s">
        <v>66</v>
      </c>
      <c r="K909" s="33" t="str">
        <f>IF(ISNA(VLOOKUP(C909,'Provider-EHR crosswalk'!A:B,2,FALSE)),"No EHR Specified",VLOOKUP(C909,'Provider-EHR crosswalk'!A:B,2,FALSE))</f>
        <v>DrChrono EHR</v>
      </c>
    </row>
    <row r="910" spans="1:11" x14ac:dyDescent="0.25">
      <c r="A910" t="s">
        <v>155</v>
      </c>
      <c r="B910">
        <v>32</v>
      </c>
      <c r="C910" t="s">
        <v>705</v>
      </c>
      <c r="D910" t="s">
        <v>156</v>
      </c>
      <c r="E910">
        <v>0</v>
      </c>
      <c r="F910">
        <v>678</v>
      </c>
      <c r="G910">
        <v>0</v>
      </c>
      <c r="H910" t="s">
        <v>157</v>
      </c>
      <c r="I910" t="s">
        <v>157</v>
      </c>
      <c r="J910" t="s">
        <v>157</v>
      </c>
      <c r="K910" s="33" t="str">
        <f>IF(ISNA(VLOOKUP(C910,'Provider-EHR crosswalk'!A:B,2,FALSE)),"No EHR Specified",VLOOKUP(C910,'Provider-EHR crosswalk'!A:B,2,FALSE))</f>
        <v>DrChrono EHR</v>
      </c>
    </row>
    <row r="911" spans="1:11" x14ac:dyDescent="0.25">
      <c r="A911" t="s">
        <v>158</v>
      </c>
      <c r="B911">
        <v>32</v>
      </c>
      <c r="C911" t="s">
        <v>705</v>
      </c>
      <c r="D911" t="s">
        <v>159</v>
      </c>
      <c r="E911">
        <v>6</v>
      </c>
      <c r="F911">
        <v>678</v>
      </c>
      <c r="G911">
        <v>0.88</v>
      </c>
      <c r="H911" t="s">
        <v>157</v>
      </c>
      <c r="I911" t="s">
        <v>157</v>
      </c>
      <c r="J911" t="s">
        <v>157</v>
      </c>
      <c r="K911" s="33" t="str">
        <f>IF(ISNA(VLOOKUP(C911,'Provider-EHR crosswalk'!A:B,2,FALSE)),"No EHR Specified",VLOOKUP(C911,'Provider-EHR crosswalk'!A:B,2,FALSE))</f>
        <v>DrChrono EHR</v>
      </c>
    </row>
    <row r="912" spans="1:11" x14ac:dyDescent="0.25">
      <c r="A912" t="s">
        <v>162</v>
      </c>
      <c r="B912">
        <v>32</v>
      </c>
      <c r="C912" t="s">
        <v>705</v>
      </c>
      <c r="D912" t="s">
        <v>163</v>
      </c>
      <c r="E912">
        <v>656</v>
      </c>
      <c r="F912">
        <v>678</v>
      </c>
      <c r="G912">
        <v>96.76</v>
      </c>
      <c r="H912" t="s">
        <v>65</v>
      </c>
      <c r="I912">
        <v>95</v>
      </c>
      <c r="J912" t="s">
        <v>66</v>
      </c>
      <c r="K912" s="33" t="str">
        <f>IF(ISNA(VLOOKUP(C912,'Provider-EHR crosswalk'!A:B,2,FALSE)),"No EHR Specified",VLOOKUP(C912,'Provider-EHR crosswalk'!A:B,2,FALSE))</f>
        <v>DrChrono EHR</v>
      </c>
    </row>
    <row r="913" spans="1:11" x14ac:dyDescent="0.25">
      <c r="A913" t="s">
        <v>164</v>
      </c>
      <c r="B913">
        <v>32</v>
      </c>
      <c r="C913" t="s">
        <v>705</v>
      </c>
      <c r="D913" t="s">
        <v>165</v>
      </c>
      <c r="E913">
        <v>54</v>
      </c>
      <c r="F913">
        <v>57</v>
      </c>
      <c r="G913">
        <v>94.74</v>
      </c>
      <c r="H913" t="s">
        <v>65</v>
      </c>
      <c r="I913">
        <v>95</v>
      </c>
      <c r="J913" t="s">
        <v>69</v>
      </c>
      <c r="K913" s="33" t="str">
        <f>IF(ISNA(VLOOKUP(C913,'Provider-EHR crosswalk'!A:B,2,FALSE)),"No EHR Specified",VLOOKUP(C913,'Provider-EHR crosswalk'!A:B,2,FALSE))</f>
        <v>DrChrono EHR</v>
      </c>
    </row>
    <row r="914" spans="1:11" x14ac:dyDescent="0.25">
      <c r="A914" t="s">
        <v>166</v>
      </c>
      <c r="B914">
        <v>32</v>
      </c>
      <c r="C914" t="s">
        <v>705</v>
      </c>
      <c r="D914" t="s">
        <v>167</v>
      </c>
      <c r="E914">
        <v>0</v>
      </c>
      <c r="F914">
        <v>57</v>
      </c>
      <c r="G914">
        <v>0</v>
      </c>
      <c r="H914" t="s">
        <v>116</v>
      </c>
      <c r="I914">
        <v>5</v>
      </c>
      <c r="J914" t="s">
        <v>66</v>
      </c>
      <c r="K914" s="33" t="str">
        <f>IF(ISNA(VLOOKUP(C914,'Provider-EHR crosswalk'!A:B,2,FALSE)),"No EHR Specified",VLOOKUP(C914,'Provider-EHR crosswalk'!A:B,2,FALSE))</f>
        <v>DrChrono EHR</v>
      </c>
    </row>
    <row r="915" spans="1:11" x14ac:dyDescent="0.25">
      <c r="A915" t="s">
        <v>168</v>
      </c>
      <c r="B915">
        <v>32</v>
      </c>
      <c r="C915" t="s">
        <v>705</v>
      </c>
      <c r="D915" t="s">
        <v>169</v>
      </c>
      <c r="E915">
        <v>0</v>
      </c>
      <c r="F915">
        <v>57</v>
      </c>
      <c r="G915">
        <v>0</v>
      </c>
      <c r="H915" t="s">
        <v>116</v>
      </c>
      <c r="I915">
        <v>5</v>
      </c>
      <c r="J915" t="s">
        <v>66</v>
      </c>
      <c r="K915" s="33" t="str">
        <f>IF(ISNA(VLOOKUP(C915,'Provider-EHR crosswalk'!A:B,2,FALSE)),"No EHR Specified",VLOOKUP(C915,'Provider-EHR crosswalk'!A:B,2,FALSE))</f>
        <v>DrChrono EHR</v>
      </c>
    </row>
    <row r="916" spans="1:11" x14ac:dyDescent="0.25">
      <c r="A916" t="s">
        <v>170</v>
      </c>
      <c r="B916">
        <v>32</v>
      </c>
      <c r="C916" t="s">
        <v>705</v>
      </c>
      <c r="D916" t="s">
        <v>171</v>
      </c>
      <c r="E916">
        <v>3</v>
      </c>
      <c r="F916">
        <v>57</v>
      </c>
      <c r="G916">
        <v>5.26</v>
      </c>
      <c r="H916" t="s">
        <v>116</v>
      </c>
      <c r="I916">
        <v>5</v>
      </c>
      <c r="J916" t="s">
        <v>69</v>
      </c>
      <c r="K916" s="33" t="str">
        <f>IF(ISNA(VLOOKUP(C916,'Provider-EHR crosswalk'!A:B,2,FALSE)),"No EHR Specified",VLOOKUP(C916,'Provider-EHR crosswalk'!A:B,2,FALSE))</f>
        <v>DrChrono EHR</v>
      </c>
    </row>
    <row r="917" spans="1:11" x14ac:dyDescent="0.25">
      <c r="A917" t="s">
        <v>172</v>
      </c>
      <c r="B917">
        <v>32</v>
      </c>
      <c r="C917" t="s">
        <v>705</v>
      </c>
      <c r="D917" t="s">
        <v>173</v>
      </c>
      <c r="E917">
        <v>12</v>
      </c>
      <c r="F917">
        <v>678</v>
      </c>
      <c r="G917">
        <v>1.77</v>
      </c>
      <c r="H917" t="s">
        <v>116</v>
      </c>
      <c r="I917">
        <v>5</v>
      </c>
      <c r="J917" t="s">
        <v>66</v>
      </c>
      <c r="K917" s="33" t="str">
        <f>IF(ISNA(VLOOKUP(C917,'Provider-EHR crosswalk'!A:B,2,FALSE)),"No EHR Specified",VLOOKUP(C917,'Provider-EHR crosswalk'!A:B,2,FALSE))</f>
        <v>DrChrono EHR</v>
      </c>
    </row>
    <row r="918" spans="1:11" x14ac:dyDescent="0.25">
      <c r="A918" t="s">
        <v>174</v>
      </c>
      <c r="B918">
        <v>32</v>
      </c>
      <c r="C918" t="s">
        <v>705</v>
      </c>
      <c r="D918" t="s">
        <v>175</v>
      </c>
      <c r="E918">
        <v>4</v>
      </c>
      <c r="F918">
        <v>678</v>
      </c>
      <c r="G918">
        <v>0.59</v>
      </c>
      <c r="H918" t="s">
        <v>116</v>
      </c>
      <c r="I918">
        <v>5</v>
      </c>
      <c r="J918" t="s">
        <v>66</v>
      </c>
      <c r="K918" s="33" t="str">
        <f>IF(ISNA(VLOOKUP(C918,'Provider-EHR crosswalk'!A:B,2,FALSE)),"No EHR Specified",VLOOKUP(C918,'Provider-EHR crosswalk'!A:B,2,FALSE))</f>
        <v>DrChrono EHR</v>
      </c>
    </row>
    <row r="919" spans="1:11" x14ac:dyDescent="0.25">
      <c r="A919" t="s">
        <v>176</v>
      </c>
      <c r="B919">
        <v>32</v>
      </c>
      <c r="C919" t="s">
        <v>705</v>
      </c>
      <c r="D919" t="s">
        <v>177</v>
      </c>
      <c r="E919">
        <v>6</v>
      </c>
      <c r="F919">
        <v>678</v>
      </c>
      <c r="G919">
        <v>0.88</v>
      </c>
      <c r="H919" t="s">
        <v>116</v>
      </c>
      <c r="I919">
        <v>5</v>
      </c>
      <c r="J919" t="s">
        <v>66</v>
      </c>
      <c r="K919" s="33" t="str">
        <f>IF(ISNA(VLOOKUP(C919,'Provider-EHR crosswalk'!A:B,2,FALSE)),"No EHR Specified",VLOOKUP(C919,'Provider-EHR crosswalk'!A:B,2,FALSE))</f>
        <v>DrChrono EHR</v>
      </c>
    </row>
    <row r="920" spans="1:11" x14ac:dyDescent="0.25">
      <c r="A920" t="s">
        <v>63</v>
      </c>
      <c r="B920">
        <v>42</v>
      </c>
      <c r="C920" t="s">
        <v>942</v>
      </c>
      <c r="D920" t="s">
        <v>64</v>
      </c>
      <c r="E920">
        <v>119</v>
      </c>
      <c r="F920">
        <v>119</v>
      </c>
      <c r="G920">
        <v>100</v>
      </c>
      <c r="H920" t="s">
        <v>65</v>
      </c>
      <c r="I920">
        <v>99</v>
      </c>
      <c r="J920" t="s">
        <v>66</v>
      </c>
      <c r="K920" s="33" t="str">
        <f>IF(ISNA(VLOOKUP(C920,'Provider-EHR crosswalk'!A:B,2,FALSE)),"No EHR Specified",VLOOKUP(C920,'Provider-EHR crosswalk'!A:B,2,FALSE))</f>
        <v>Azalea Health EHR</v>
      </c>
    </row>
    <row r="921" spans="1:11" x14ac:dyDescent="0.25">
      <c r="A921" t="s">
        <v>67</v>
      </c>
      <c r="B921">
        <v>42</v>
      </c>
      <c r="C921" t="s">
        <v>942</v>
      </c>
      <c r="D921" t="s">
        <v>68</v>
      </c>
      <c r="E921">
        <v>108</v>
      </c>
      <c r="F921">
        <v>119</v>
      </c>
      <c r="G921">
        <v>90.76</v>
      </c>
      <c r="H921" t="s">
        <v>65</v>
      </c>
      <c r="I921">
        <v>75</v>
      </c>
      <c r="J921" t="s">
        <v>66</v>
      </c>
      <c r="K921" s="33" t="str">
        <f>IF(ISNA(VLOOKUP(C921,'Provider-EHR crosswalk'!A:B,2,FALSE)),"No EHR Specified",VLOOKUP(C921,'Provider-EHR crosswalk'!A:B,2,FALSE))</f>
        <v>Azalea Health EHR</v>
      </c>
    </row>
    <row r="922" spans="1:11" x14ac:dyDescent="0.25">
      <c r="A922" t="s">
        <v>70</v>
      </c>
      <c r="B922">
        <v>42</v>
      </c>
      <c r="C922" t="s">
        <v>942</v>
      </c>
      <c r="D922" t="s">
        <v>71</v>
      </c>
      <c r="E922">
        <v>119</v>
      </c>
      <c r="F922">
        <v>119</v>
      </c>
      <c r="G922">
        <v>100</v>
      </c>
      <c r="H922" t="s">
        <v>65</v>
      </c>
      <c r="I922">
        <v>99</v>
      </c>
      <c r="J922" t="s">
        <v>66</v>
      </c>
      <c r="K922" s="33" t="str">
        <f>IF(ISNA(VLOOKUP(C922,'Provider-EHR crosswalk'!A:B,2,FALSE)),"No EHR Specified",VLOOKUP(C922,'Provider-EHR crosswalk'!A:B,2,FALSE))</f>
        <v>Azalea Health EHR</v>
      </c>
    </row>
    <row r="923" spans="1:11" x14ac:dyDescent="0.25">
      <c r="A923" t="s">
        <v>72</v>
      </c>
      <c r="B923">
        <v>42</v>
      </c>
      <c r="C923" t="s">
        <v>942</v>
      </c>
      <c r="D923" t="s">
        <v>73</v>
      </c>
      <c r="E923">
        <v>119</v>
      </c>
      <c r="F923">
        <v>119</v>
      </c>
      <c r="G923">
        <v>100</v>
      </c>
      <c r="H923" t="s">
        <v>65</v>
      </c>
      <c r="I923">
        <v>99</v>
      </c>
      <c r="J923" t="s">
        <v>66</v>
      </c>
      <c r="K923" s="33" t="str">
        <f>IF(ISNA(VLOOKUP(C923,'Provider-EHR crosswalk'!A:B,2,FALSE)),"No EHR Specified",VLOOKUP(C923,'Provider-EHR crosswalk'!A:B,2,FALSE))</f>
        <v>Azalea Health EHR</v>
      </c>
    </row>
    <row r="924" spans="1:11" x14ac:dyDescent="0.25">
      <c r="A924" t="s">
        <v>74</v>
      </c>
      <c r="B924">
        <v>42</v>
      </c>
      <c r="C924" t="s">
        <v>942</v>
      </c>
      <c r="D924" t="s">
        <v>75</v>
      </c>
      <c r="E924">
        <v>119</v>
      </c>
      <c r="F924">
        <v>119</v>
      </c>
      <c r="G924">
        <v>100</v>
      </c>
      <c r="H924" t="s">
        <v>65</v>
      </c>
      <c r="I924">
        <v>99</v>
      </c>
      <c r="J924" t="s">
        <v>66</v>
      </c>
      <c r="K924" s="33" t="str">
        <f>IF(ISNA(VLOOKUP(C924,'Provider-EHR crosswalk'!A:B,2,FALSE)),"No EHR Specified",VLOOKUP(C924,'Provider-EHR crosswalk'!A:B,2,FALSE))</f>
        <v>Azalea Health EHR</v>
      </c>
    </row>
    <row r="925" spans="1:11" x14ac:dyDescent="0.25">
      <c r="A925" t="s">
        <v>76</v>
      </c>
      <c r="B925">
        <v>42</v>
      </c>
      <c r="C925" t="s">
        <v>942</v>
      </c>
      <c r="D925" t="s">
        <v>77</v>
      </c>
      <c r="E925">
        <v>119</v>
      </c>
      <c r="F925">
        <v>119</v>
      </c>
      <c r="G925">
        <v>100</v>
      </c>
      <c r="H925" t="s">
        <v>65</v>
      </c>
      <c r="I925">
        <v>85</v>
      </c>
      <c r="J925" t="s">
        <v>66</v>
      </c>
      <c r="K925" s="33" t="str">
        <f>IF(ISNA(VLOOKUP(C925,'Provider-EHR crosswalk'!A:B,2,FALSE)),"No EHR Specified",VLOOKUP(C925,'Provider-EHR crosswalk'!A:B,2,FALSE))</f>
        <v>Azalea Health EHR</v>
      </c>
    </row>
    <row r="926" spans="1:11" x14ac:dyDescent="0.25">
      <c r="A926" t="s">
        <v>78</v>
      </c>
      <c r="B926">
        <v>42</v>
      </c>
      <c r="C926" t="s">
        <v>942</v>
      </c>
      <c r="D926" t="s">
        <v>79</v>
      </c>
      <c r="E926">
        <v>119</v>
      </c>
      <c r="F926">
        <v>119</v>
      </c>
      <c r="G926">
        <v>100</v>
      </c>
      <c r="H926" t="s">
        <v>65</v>
      </c>
      <c r="I926">
        <v>85</v>
      </c>
      <c r="J926" t="s">
        <v>66</v>
      </c>
      <c r="K926" s="33" t="str">
        <f>IF(ISNA(VLOOKUP(C926,'Provider-EHR crosswalk'!A:B,2,FALSE)),"No EHR Specified",VLOOKUP(C926,'Provider-EHR crosswalk'!A:B,2,FALSE))</f>
        <v>Azalea Health EHR</v>
      </c>
    </row>
    <row r="927" spans="1:11" x14ac:dyDescent="0.25">
      <c r="A927" t="s">
        <v>80</v>
      </c>
      <c r="B927">
        <v>42</v>
      </c>
      <c r="C927" t="s">
        <v>942</v>
      </c>
      <c r="D927" t="s">
        <v>81</v>
      </c>
      <c r="E927">
        <v>119</v>
      </c>
      <c r="F927">
        <v>119</v>
      </c>
      <c r="G927">
        <v>100</v>
      </c>
      <c r="H927" t="s">
        <v>65</v>
      </c>
      <c r="I927">
        <v>85</v>
      </c>
      <c r="J927" t="s">
        <v>66</v>
      </c>
      <c r="K927" s="33" t="str">
        <f>IF(ISNA(VLOOKUP(C927,'Provider-EHR crosswalk'!A:B,2,FALSE)),"No EHR Specified",VLOOKUP(C927,'Provider-EHR crosswalk'!A:B,2,FALSE))</f>
        <v>Azalea Health EHR</v>
      </c>
    </row>
    <row r="928" spans="1:11" x14ac:dyDescent="0.25">
      <c r="A928" t="s">
        <v>82</v>
      </c>
      <c r="B928">
        <v>42</v>
      </c>
      <c r="C928" t="s">
        <v>942</v>
      </c>
      <c r="D928" t="s">
        <v>83</v>
      </c>
      <c r="E928">
        <v>119</v>
      </c>
      <c r="F928">
        <v>119</v>
      </c>
      <c r="G928">
        <v>100</v>
      </c>
      <c r="H928" t="s">
        <v>65</v>
      </c>
      <c r="I928">
        <v>85</v>
      </c>
      <c r="J928" t="s">
        <v>66</v>
      </c>
      <c r="K928" s="33" t="str">
        <f>IF(ISNA(VLOOKUP(C928,'Provider-EHR crosswalk'!A:B,2,FALSE)),"No EHR Specified",VLOOKUP(C928,'Provider-EHR crosswalk'!A:B,2,FALSE))</f>
        <v>Azalea Health EHR</v>
      </c>
    </row>
    <row r="929" spans="1:11" x14ac:dyDescent="0.25">
      <c r="A929" t="s">
        <v>84</v>
      </c>
      <c r="B929">
        <v>42</v>
      </c>
      <c r="C929" t="s">
        <v>942</v>
      </c>
      <c r="D929" t="s">
        <v>85</v>
      </c>
      <c r="E929">
        <v>119</v>
      </c>
      <c r="F929">
        <v>119</v>
      </c>
      <c r="G929">
        <v>100</v>
      </c>
      <c r="H929" t="s">
        <v>65</v>
      </c>
      <c r="I929">
        <v>85</v>
      </c>
      <c r="J929" t="s">
        <v>66</v>
      </c>
      <c r="K929" s="33" t="str">
        <f>IF(ISNA(VLOOKUP(C929,'Provider-EHR crosswalk'!A:B,2,FALSE)),"No EHR Specified",VLOOKUP(C929,'Provider-EHR crosswalk'!A:B,2,FALSE))</f>
        <v>Azalea Health EHR</v>
      </c>
    </row>
    <row r="930" spans="1:11" x14ac:dyDescent="0.25">
      <c r="A930" t="s">
        <v>86</v>
      </c>
      <c r="B930">
        <v>42</v>
      </c>
      <c r="C930" t="s">
        <v>942</v>
      </c>
      <c r="D930" t="s">
        <v>87</v>
      </c>
      <c r="E930">
        <v>119</v>
      </c>
      <c r="F930">
        <v>119</v>
      </c>
      <c r="G930">
        <v>100</v>
      </c>
      <c r="H930" t="s">
        <v>65</v>
      </c>
      <c r="I930">
        <v>95</v>
      </c>
      <c r="J930" t="s">
        <v>66</v>
      </c>
      <c r="K930" s="33" t="str">
        <f>IF(ISNA(VLOOKUP(C930,'Provider-EHR crosswalk'!A:B,2,FALSE)),"No EHR Specified",VLOOKUP(C930,'Provider-EHR crosswalk'!A:B,2,FALSE))</f>
        <v>Azalea Health EHR</v>
      </c>
    </row>
    <row r="931" spans="1:11" x14ac:dyDescent="0.25">
      <c r="A931" t="s">
        <v>88</v>
      </c>
      <c r="B931">
        <v>42</v>
      </c>
      <c r="C931" t="s">
        <v>942</v>
      </c>
      <c r="D931" t="s">
        <v>89</v>
      </c>
      <c r="E931">
        <v>119</v>
      </c>
      <c r="F931">
        <v>119</v>
      </c>
      <c r="G931">
        <v>100</v>
      </c>
      <c r="H931" t="s">
        <v>65</v>
      </c>
      <c r="I931">
        <v>95</v>
      </c>
      <c r="J931" t="s">
        <v>66</v>
      </c>
      <c r="K931" s="33" t="str">
        <f>IF(ISNA(VLOOKUP(C931,'Provider-EHR crosswalk'!A:B,2,FALSE)),"No EHR Specified",VLOOKUP(C931,'Provider-EHR crosswalk'!A:B,2,FALSE))</f>
        <v>Azalea Health EHR</v>
      </c>
    </row>
    <row r="932" spans="1:11" x14ac:dyDescent="0.25">
      <c r="A932" t="s">
        <v>90</v>
      </c>
      <c r="B932">
        <v>42</v>
      </c>
      <c r="C932" t="s">
        <v>942</v>
      </c>
      <c r="D932" t="s">
        <v>91</v>
      </c>
      <c r="E932">
        <v>116</v>
      </c>
      <c r="F932">
        <v>119</v>
      </c>
      <c r="G932">
        <v>97.48</v>
      </c>
      <c r="H932" t="s">
        <v>65</v>
      </c>
      <c r="I932">
        <v>90</v>
      </c>
      <c r="J932" t="s">
        <v>66</v>
      </c>
      <c r="K932" s="33" t="str">
        <f>IF(ISNA(VLOOKUP(C932,'Provider-EHR crosswalk'!A:B,2,FALSE)),"No EHR Specified",VLOOKUP(C932,'Provider-EHR crosswalk'!A:B,2,FALSE))</f>
        <v>Azalea Health EHR</v>
      </c>
    </row>
    <row r="933" spans="1:11" x14ac:dyDescent="0.25">
      <c r="A933" t="s">
        <v>92</v>
      </c>
      <c r="B933">
        <v>42</v>
      </c>
      <c r="C933" t="s">
        <v>942</v>
      </c>
      <c r="D933" t="s">
        <v>93</v>
      </c>
      <c r="E933">
        <v>36</v>
      </c>
      <c r="F933">
        <v>119</v>
      </c>
      <c r="G933">
        <v>30.25</v>
      </c>
      <c r="H933" t="s">
        <v>65</v>
      </c>
      <c r="I933">
        <v>90</v>
      </c>
      <c r="J933" t="s">
        <v>69</v>
      </c>
      <c r="K933" s="33" t="str">
        <f>IF(ISNA(VLOOKUP(C933,'Provider-EHR crosswalk'!A:B,2,FALSE)),"No EHR Specified",VLOOKUP(C933,'Provider-EHR crosswalk'!A:B,2,FALSE))</f>
        <v>Azalea Health EHR</v>
      </c>
    </row>
    <row r="934" spans="1:11" x14ac:dyDescent="0.25">
      <c r="A934" t="s">
        <v>94</v>
      </c>
      <c r="B934">
        <v>42</v>
      </c>
      <c r="C934" t="s">
        <v>942</v>
      </c>
      <c r="D934" t="s">
        <v>95</v>
      </c>
      <c r="E934">
        <v>25</v>
      </c>
      <c r="F934">
        <v>119</v>
      </c>
      <c r="G934">
        <v>21.01</v>
      </c>
      <c r="H934" t="s">
        <v>65</v>
      </c>
      <c r="I934">
        <v>90</v>
      </c>
      <c r="J934" t="s">
        <v>69</v>
      </c>
      <c r="K934" s="33" t="str">
        <f>IF(ISNA(VLOOKUP(C934,'Provider-EHR crosswalk'!A:B,2,FALSE)),"No EHR Specified",VLOOKUP(C934,'Provider-EHR crosswalk'!A:B,2,FALSE))</f>
        <v>Azalea Health EHR</v>
      </c>
    </row>
    <row r="935" spans="1:11" x14ac:dyDescent="0.25">
      <c r="A935" t="s">
        <v>96</v>
      </c>
      <c r="B935">
        <v>42</v>
      </c>
      <c r="C935" t="s">
        <v>942</v>
      </c>
      <c r="D935" t="s">
        <v>97</v>
      </c>
      <c r="E935">
        <v>64</v>
      </c>
      <c r="F935">
        <v>119</v>
      </c>
      <c r="G935">
        <v>53.78</v>
      </c>
      <c r="H935" t="s">
        <v>65</v>
      </c>
      <c r="I935">
        <v>90</v>
      </c>
      <c r="J935" t="s">
        <v>69</v>
      </c>
      <c r="K935" s="33" t="str">
        <f>IF(ISNA(VLOOKUP(C935,'Provider-EHR crosswalk'!A:B,2,FALSE)),"No EHR Specified",VLOOKUP(C935,'Provider-EHR crosswalk'!A:B,2,FALSE))</f>
        <v>Azalea Health EHR</v>
      </c>
    </row>
    <row r="936" spans="1:11" x14ac:dyDescent="0.25">
      <c r="A936" t="s">
        <v>98</v>
      </c>
      <c r="B936">
        <v>42</v>
      </c>
      <c r="C936" t="s">
        <v>942</v>
      </c>
      <c r="D936" t="s">
        <v>99</v>
      </c>
      <c r="E936">
        <v>64</v>
      </c>
      <c r="F936">
        <v>119</v>
      </c>
      <c r="G936">
        <v>53.78</v>
      </c>
      <c r="H936" t="s">
        <v>65</v>
      </c>
      <c r="I936">
        <v>90</v>
      </c>
      <c r="J936" t="s">
        <v>69</v>
      </c>
      <c r="K936" s="33" t="str">
        <f>IF(ISNA(VLOOKUP(C936,'Provider-EHR crosswalk'!A:B,2,FALSE)),"No EHR Specified",VLOOKUP(C936,'Provider-EHR crosswalk'!A:B,2,FALSE))</f>
        <v>Azalea Health EHR</v>
      </c>
    </row>
    <row r="937" spans="1:11" x14ac:dyDescent="0.25">
      <c r="A937" t="s">
        <v>100</v>
      </c>
      <c r="B937">
        <v>42</v>
      </c>
      <c r="C937" t="s">
        <v>942</v>
      </c>
      <c r="D937" t="s">
        <v>101</v>
      </c>
      <c r="E937">
        <v>1045</v>
      </c>
      <c r="F937">
        <v>1045</v>
      </c>
      <c r="G937">
        <v>100</v>
      </c>
      <c r="H937" t="s">
        <v>65</v>
      </c>
      <c r="I937">
        <v>99</v>
      </c>
      <c r="J937" t="s">
        <v>66</v>
      </c>
      <c r="K937" s="33" t="str">
        <f>IF(ISNA(VLOOKUP(C937,'Provider-EHR crosswalk'!A:B,2,FALSE)),"No EHR Specified",VLOOKUP(C937,'Provider-EHR crosswalk'!A:B,2,FALSE))</f>
        <v>Azalea Health EHR</v>
      </c>
    </row>
    <row r="938" spans="1:11" x14ac:dyDescent="0.25">
      <c r="A938" t="s">
        <v>102</v>
      </c>
      <c r="B938">
        <v>42</v>
      </c>
      <c r="C938" t="s">
        <v>942</v>
      </c>
      <c r="D938" t="s">
        <v>103</v>
      </c>
      <c r="E938">
        <v>1045</v>
      </c>
      <c r="F938">
        <v>1045</v>
      </c>
      <c r="G938">
        <v>100</v>
      </c>
      <c r="H938" t="s">
        <v>65</v>
      </c>
      <c r="I938">
        <v>99</v>
      </c>
      <c r="J938" t="s">
        <v>66</v>
      </c>
      <c r="K938" s="33" t="str">
        <f>IF(ISNA(VLOOKUP(C938,'Provider-EHR crosswalk'!A:B,2,FALSE)),"No EHR Specified",VLOOKUP(C938,'Provider-EHR crosswalk'!A:B,2,FALSE))</f>
        <v>Azalea Health EHR</v>
      </c>
    </row>
    <row r="939" spans="1:11" x14ac:dyDescent="0.25">
      <c r="A939" t="s">
        <v>104</v>
      </c>
      <c r="B939">
        <v>42</v>
      </c>
      <c r="C939" t="s">
        <v>942</v>
      </c>
      <c r="D939" t="s">
        <v>105</v>
      </c>
      <c r="E939">
        <v>1045</v>
      </c>
      <c r="F939">
        <v>1045</v>
      </c>
      <c r="G939">
        <v>100</v>
      </c>
      <c r="H939" t="s">
        <v>65</v>
      </c>
      <c r="I939">
        <v>99</v>
      </c>
      <c r="J939" t="s">
        <v>66</v>
      </c>
      <c r="K939" s="33" t="str">
        <f>IF(ISNA(VLOOKUP(C939,'Provider-EHR crosswalk'!A:B,2,FALSE)),"No EHR Specified",VLOOKUP(C939,'Provider-EHR crosswalk'!A:B,2,FALSE))</f>
        <v>Azalea Health EHR</v>
      </c>
    </row>
    <row r="940" spans="1:11" x14ac:dyDescent="0.25">
      <c r="A940" t="s">
        <v>106</v>
      </c>
      <c r="B940">
        <v>42</v>
      </c>
      <c r="C940" t="s">
        <v>942</v>
      </c>
      <c r="D940" t="s">
        <v>107</v>
      </c>
      <c r="E940">
        <v>1045</v>
      </c>
      <c r="F940">
        <v>1045</v>
      </c>
      <c r="G940">
        <v>100</v>
      </c>
      <c r="H940" t="s">
        <v>65</v>
      </c>
      <c r="I940">
        <v>99</v>
      </c>
      <c r="J940" t="s">
        <v>66</v>
      </c>
      <c r="K940" s="33" t="str">
        <f>IF(ISNA(VLOOKUP(C940,'Provider-EHR crosswalk'!A:B,2,FALSE)),"No EHR Specified",VLOOKUP(C940,'Provider-EHR crosswalk'!A:B,2,FALSE))</f>
        <v>Azalea Health EHR</v>
      </c>
    </row>
    <row r="941" spans="1:11" x14ac:dyDescent="0.25">
      <c r="A941" t="s">
        <v>108</v>
      </c>
      <c r="B941">
        <v>42</v>
      </c>
      <c r="C941" t="s">
        <v>942</v>
      </c>
      <c r="D941" t="s">
        <v>109</v>
      </c>
      <c r="E941">
        <v>1045</v>
      </c>
      <c r="F941">
        <v>1045</v>
      </c>
      <c r="G941">
        <v>100</v>
      </c>
      <c r="H941" t="s">
        <v>65</v>
      </c>
      <c r="I941">
        <v>99</v>
      </c>
      <c r="J941" t="s">
        <v>66</v>
      </c>
      <c r="K941" s="33" t="str">
        <f>IF(ISNA(VLOOKUP(C941,'Provider-EHR crosswalk'!A:B,2,FALSE)),"No EHR Specified",VLOOKUP(C941,'Provider-EHR crosswalk'!A:B,2,FALSE))</f>
        <v>Azalea Health EHR</v>
      </c>
    </row>
    <row r="942" spans="1:11" x14ac:dyDescent="0.25">
      <c r="A942" t="s">
        <v>110</v>
      </c>
      <c r="B942">
        <v>42</v>
      </c>
      <c r="C942" t="s">
        <v>942</v>
      </c>
      <c r="D942" t="s">
        <v>111</v>
      </c>
      <c r="E942">
        <v>1045</v>
      </c>
      <c r="F942">
        <v>1045</v>
      </c>
      <c r="G942">
        <v>100</v>
      </c>
      <c r="H942" t="s">
        <v>65</v>
      </c>
      <c r="I942">
        <v>99</v>
      </c>
      <c r="J942" t="s">
        <v>66</v>
      </c>
      <c r="K942" s="33" t="str">
        <f>IF(ISNA(VLOOKUP(C942,'Provider-EHR crosswalk'!A:B,2,FALSE)),"No EHR Specified",VLOOKUP(C942,'Provider-EHR crosswalk'!A:B,2,FALSE))</f>
        <v>Azalea Health EHR</v>
      </c>
    </row>
    <row r="943" spans="1:11" x14ac:dyDescent="0.25">
      <c r="A943" t="s">
        <v>112</v>
      </c>
      <c r="B943">
        <v>42</v>
      </c>
      <c r="C943" t="s">
        <v>942</v>
      </c>
      <c r="D943" t="s">
        <v>113</v>
      </c>
      <c r="E943">
        <v>1045</v>
      </c>
      <c r="F943">
        <v>1045</v>
      </c>
      <c r="G943">
        <v>100</v>
      </c>
      <c r="H943" t="s">
        <v>65</v>
      </c>
      <c r="I943">
        <v>99</v>
      </c>
      <c r="J943" t="s">
        <v>66</v>
      </c>
      <c r="K943" s="33" t="str">
        <f>IF(ISNA(VLOOKUP(C943,'Provider-EHR crosswalk'!A:B,2,FALSE)),"No EHR Specified",VLOOKUP(C943,'Provider-EHR crosswalk'!A:B,2,FALSE))</f>
        <v>Azalea Health EHR</v>
      </c>
    </row>
    <row r="944" spans="1:11" x14ac:dyDescent="0.25">
      <c r="A944" t="s">
        <v>114</v>
      </c>
      <c r="B944">
        <v>42</v>
      </c>
      <c r="C944" t="s">
        <v>942</v>
      </c>
      <c r="D944" t="s">
        <v>115</v>
      </c>
      <c r="E944">
        <v>2</v>
      </c>
      <c r="F944">
        <v>119</v>
      </c>
      <c r="G944">
        <v>1.68</v>
      </c>
      <c r="H944" t="s">
        <v>116</v>
      </c>
      <c r="I944">
        <v>4</v>
      </c>
      <c r="J944" t="s">
        <v>66</v>
      </c>
      <c r="K944" s="33" t="str">
        <f>IF(ISNA(VLOOKUP(C944,'Provider-EHR crosswalk'!A:B,2,FALSE)),"No EHR Specified",VLOOKUP(C944,'Provider-EHR crosswalk'!A:B,2,FALSE))</f>
        <v>Azalea Health EHR</v>
      </c>
    </row>
    <row r="945" spans="1:11" x14ac:dyDescent="0.25">
      <c r="A945" t="s">
        <v>117</v>
      </c>
      <c r="B945">
        <v>42</v>
      </c>
      <c r="C945" t="s">
        <v>942</v>
      </c>
      <c r="D945" t="s">
        <v>118</v>
      </c>
      <c r="E945">
        <v>5</v>
      </c>
      <c r="F945">
        <v>119</v>
      </c>
      <c r="G945">
        <v>4.2</v>
      </c>
      <c r="H945" t="s">
        <v>116</v>
      </c>
      <c r="I945">
        <v>4</v>
      </c>
      <c r="J945" t="s">
        <v>69</v>
      </c>
      <c r="K945" s="33" t="str">
        <f>IF(ISNA(VLOOKUP(C945,'Provider-EHR crosswalk'!A:B,2,FALSE)),"No EHR Specified",VLOOKUP(C945,'Provider-EHR crosswalk'!A:B,2,FALSE))</f>
        <v>Azalea Health EHR</v>
      </c>
    </row>
    <row r="946" spans="1:11" x14ac:dyDescent="0.25">
      <c r="A946" t="s">
        <v>119</v>
      </c>
      <c r="B946">
        <v>42</v>
      </c>
      <c r="C946" t="s">
        <v>942</v>
      </c>
      <c r="D946" t="s">
        <v>120</v>
      </c>
      <c r="E946">
        <v>6</v>
      </c>
      <c r="F946">
        <v>119</v>
      </c>
      <c r="G946">
        <v>5.04</v>
      </c>
      <c r="H946" t="s">
        <v>116</v>
      </c>
      <c r="I946">
        <v>4</v>
      </c>
      <c r="J946" t="s">
        <v>69</v>
      </c>
      <c r="K946" s="33" t="str">
        <f>IF(ISNA(VLOOKUP(C946,'Provider-EHR crosswalk'!A:B,2,FALSE)),"No EHR Specified",VLOOKUP(C946,'Provider-EHR crosswalk'!A:B,2,FALSE))</f>
        <v>Azalea Health EHR</v>
      </c>
    </row>
    <row r="947" spans="1:11" x14ac:dyDescent="0.25">
      <c r="A947" t="s">
        <v>121</v>
      </c>
      <c r="B947">
        <v>42</v>
      </c>
      <c r="C947" t="s">
        <v>942</v>
      </c>
      <c r="D947" t="s">
        <v>122</v>
      </c>
      <c r="E947">
        <v>0</v>
      </c>
      <c r="F947">
        <v>119</v>
      </c>
      <c r="G947">
        <v>0</v>
      </c>
      <c r="H947" t="s">
        <v>116</v>
      </c>
      <c r="I947">
        <v>1</v>
      </c>
      <c r="J947" t="s">
        <v>66</v>
      </c>
      <c r="K947" s="33" t="str">
        <f>IF(ISNA(VLOOKUP(C947,'Provider-EHR crosswalk'!A:B,2,FALSE)),"No EHR Specified",VLOOKUP(C947,'Provider-EHR crosswalk'!A:B,2,FALSE))</f>
        <v>Azalea Health EHR</v>
      </c>
    </row>
    <row r="948" spans="1:11" x14ac:dyDescent="0.25">
      <c r="A948" t="s">
        <v>123</v>
      </c>
      <c r="B948">
        <v>42</v>
      </c>
      <c r="C948" t="s">
        <v>942</v>
      </c>
      <c r="D948" t="s">
        <v>124</v>
      </c>
      <c r="E948">
        <v>0</v>
      </c>
      <c r="F948">
        <v>1045</v>
      </c>
      <c r="G948">
        <v>0</v>
      </c>
      <c r="H948" t="s">
        <v>116</v>
      </c>
      <c r="I948">
        <v>1</v>
      </c>
      <c r="J948" t="s">
        <v>66</v>
      </c>
      <c r="K948" s="33" t="str">
        <f>IF(ISNA(VLOOKUP(C948,'Provider-EHR crosswalk'!A:B,2,FALSE)),"No EHR Specified",VLOOKUP(C948,'Provider-EHR crosswalk'!A:B,2,FALSE))</f>
        <v>Azalea Health EHR</v>
      </c>
    </row>
    <row r="949" spans="1:11" x14ac:dyDescent="0.25">
      <c r="A949" t="s">
        <v>125</v>
      </c>
      <c r="B949">
        <v>42</v>
      </c>
      <c r="C949" t="s">
        <v>942</v>
      </c>
      <c r="D949" t="s">
        <v>126</v>
      </c>
      <c r="E949">
        <v>0</v>
      </c>
      <c r="F949">
        <v>1045</v>
      </c>
      <c r="G949">
        <v>0</v>
      </c>
      <c r="H949" t="s">
        <v>116</v>
      </c>
      <c r="I949">
        <v>1</v>
      </c>
      <c r="J949" t="s">
        <v>66</v>
      </c>
      <c r="K949" s="33" t="str">
        <f>IF(ISNA(VLOOKUP(C949,'Provider-EHR crosswalk'!A:B,2,FALSE)),"No EHR Specified",VLOOKUP(C949,'Provider-EHR crosswalk'!A:B,2,FALSE))</f>
        <v>Azalea Health EHR</v>
      </c>
    </row>
    <row r="950" spans="1:11" x14ac:dyDescent="0.25">
      <c r="A950" t="s">
        <v>127</v>
      </c>
      <c r="B950">
        <v>42</v>
      </c>
      <c r="C950" t="s">
        <v>942</v>
      </c>
      <c r="D950" t="s">
        <v>128</v>
      </c>
      <c r="E950">
        <v>32</v>
      </c>
      <c r="F950">
        <v>1045</v>
      </c>
      <c r="G950">
        <v>3.06</v>
      </c>
      <c r="H950" t="s">
        <v>116</v>
      </c>
      <c r="I950">
        <v>4</v>
      </c>
      <c r="J950" t="s">
        <v>66</v>
      </c>
      <c r="K950" s="33" t="str">
        <f>IF(ISNA(VLOOKUP(C950,'Provider-EHR crosswalk'!A:B,2,FALSE)),"No EHR Specified",VLOOKUP(C950,'Provider-EHR crosswalk'!A:B,2,FALSE))</f>
        <v>Azalea Health EHR</v>
      </c>
    </row>
    <row r="951" spans="1:11" x14ac:dyDescent="0.25">
      <c r="A951" t="s">
        <v>129</v>
      </c>
      <c r="B951">
        <v>42</v>
      </c>
      <c r="C951" t="s">
        <v>942</v>
      </c>
      <c r="D951" t="s">
        <v>130</v>
      </c>
      <c r="E951">
        <v>37</v>
      </c>
      <c r="F951">
        <v>1045</v>
      </c>
      <c r="G951">
        <v>3.54</v>
      </c>
      <c r="H951" t="s">
        <v>116</v>
      </c>
      <c r="I951">
        <v>4</v>
      </c>
      <c r="J951" t="s">
        <v>66</v>
      </c>
      <c r="K951" s="33" t="str">
        <f>IF(ISNA(VLOOKUP(C951,'Provider-EHR crosswalk'!A:B,2,FALSE)),"No EHR Specified",VLOOKUP(C951,'Provider-EHR crosswalk'!A:B,2,FALSE))</f>
        <v>Azalea Health EHR</v>
      </c>
    </row>
    <row r="952" spans="1:11" x14ac:dyDescent="0.25">
      <c r="A952" t="s">
        <v>131</v>
      </c>
      <c r="B952">
        <v>42</v>
      </c>
      <c r="C952" t="s">
        <v>942</v>
      </c>
      <c r="D952" t="s">
        <v>132</v>
      </c>
      <c r="E952">
        <v>21</v>
      </c>
      <c r="F952">
        <v>1045</v>
      </c>
      <c r="G952">
        <v>2.0099999999999998</v>
      </c>
      <c r="H952" t="s">
        <v>116</v>
      </c>
      <c r="I952">
        <v>4</v>
      </c>
      <c r="J952" t="s">
        <v>66</v>
      </c>
      <c r="K952" s="33" t="str">
        <f>IF(ISNA(VLOOKUP(C952,'Provider-EHR crosswalk'!A:B,2,FALSE)),"No EHR Specified",VLOOKUP(C952,'Provider-EHR crosswalk'!A:B,2,FALSE))</f>
        <v>Azalea Health EHR</v>
      </c>
    </row>
    <row r="953" spans="1:11" x14ac:dyDescent="0.25">
      <c r="A953" t="s">
        <v>133</v>
      </c>
      <c r="B953">
        <v>42</v>
      </c>
      <c r="C953" t="s">
        <v>942</v>
      </c>
      <c r="D953" t="s">
        <v>134</v>
      </c>
      <c r="E953">
        <v>2</v>
      </c>
      <c r="F953">
        <v>1045</v>
      </c>
      <c r="G953">
        <v>0.19</v>
      </c>
      <c r="H953" t="s">
        <v>116</v>
      </c>
      <c r="I953">
        <v>1</v>
      </c>
      <c r="J953" t="s">
        <v>66</v>
      </c>
      <c r="K953" s="33" t="str">
        <f>IF(ISNA(VLOOKUP(C953,'Provider-EHR crosswalk'!A:B,2,FALSE)),"No EHR Specified",VLOOKUP(C953,'Provider-EHR crosswalk'!A:B,2,FALSE))</f>
        <v>Azalea Health EHR</v>
      </c>
    </row>
    <row r="954" spans="1:11" x14ac:dyDescent="0.25">
      <c r="A954" t="s">
        <v>135</v>
      </c>
      <c r="B954">
        <v>42</v>
      </c>
      <c r="C954" t="s">
        <v>942</v>
      </c>
      <c r="D954" t="s">
        <v>136</v>
      </c>
      <c r="E954">
        <v>0</v>
      </c>
      <c r="F954">
        <v>1045</v>
      </c>
      <c r="G954">
        <v>0</v>
      </c>
      <c r="H954" t="s">
        <v>116</v>
      </c>
      <c r="I954">
        <v>1</v>
      </c>
      <c r="J954" t="s">
        <v>66</v>
      </c>
      <c r="K954" s="33" t="str">
        <f>IF(ISNA(VLOOKUP(C954,'Provider-EHR crosswalk'!A:B,2,FALSE)),"No EHR Specified",VLOOKUP(C954,'Provider-EHR crosswalk'!A:B,2,FALSE))</f>
        <v>Azalea Health EHR</v>
      </c>
    </row>
    <row r="955" spans="1:11" x14ac:dyDescent="0.25">
      <c r="A955" t="s">
        <v>137</v>
      </c>
      <c r="B955">
        <v>42</v>
      </c>
      <c r="C955" t="s">
        <v>942</v>
      </c>
      <c r="D955" t="s">
        <v>138</v>
      </c>
      <c r="E955">
        <v>0</v>
      </c>
      <c r="F955">
        <v>1045</v>
      </c>
      <c r="G955">
        <v>0</v>
      </c>
      <c r="H955" t="s">
        <v>116</v>
      </c>
      <c r="I955">
        <v>1</v>
      </c>
      <c r="J955" t="s">
        <v>66</v>
      </c>
      <c r="K955" s="33" t="str">
        <f>IF(ISNA(VLOOKUP(C955,'Provider-EHR crosswalk'!A:B,2,FALSE)),"No EHR Specified",VLOOKUP(C955,'Provider-EHR crosswalk'!A:B,2,FALSE))</f>
        <v>Azalea Health EHR</v>
      </c>
    </row>
    <row r="956" spans="1:11" x14ac:dyDescent="0.25">
      <c r="A956" t="s">
        <v>139</v>
      </c>
      <c r="B956">
        <v>42</v>
      </c>
      <c r="C956" t="s">
        <v>942</v>
      </c>
      <c r="D956" t="s">
        <v>140</v>
      </c>
      <c r="E956">
        <v>0</v>
      </c>
      <c r="F956">
        <v>1045</v>
      </c>
      <c r="G956">
        <v>0</v>
      </c>
      <c r="H956" t="s">
        <v>116</v>
      </c>
      <c r="I956">
        <v>1</v>
      </c>
      <c r="J956" t="s">
        <v>66</v>
      </c>
      <c r="K956" s="33" t="str">
        <f>IF(ISNA(VLOOKUP(C956,'Provider-EHR crosswalk'!A:B,2,FALSE)),"No EHR Specified",VLOOKUP(C956,'Provider-EHR crosswalk'!A:B,2,FALSE))</f>
        <v>Azalea Health EHR</v>
      </c>
    </row>
    <row r="957" spans="1:11" x14ac:dyDescent="0.25">
      <c r="A957" t="s">
        <v>141</v>
      </c>
      <c r="B957">
        <v>42</v>
      </c>
      <c r="C957" t="s">
        <v>942</v>
      </c>
      <c r="D957" t="s">
        <v>142</v>
      </c>
      <c r="E957">
        <v>0</v>
      </c>
      <c r="F957">
        <v>1045</v>
      </c>
      <c r="G957">
        <v>0</v>
      </c>
      <c r="H957" t="s">
        <v>116</v>
      </c>
      <c r="I957">
        <v>1</v>
      </c>
      <c r="J957" t="s">
        <v>66</v>
      </c>
      <c r="K957" s="33" t="str">
        <f>IF(ISNA(VLOOKUP(C957,'Provider-EHR crosswalk'!A:B,2,FALSE)),"No EHR Specified",VLOOKUP(C957,'Provider-EHR crosswalk'!A:B,2,FALSE))</f>
        <v>Azalea Health EHR</v>
      </c>
    </row>
    <row r="958" spans="1:11" x14ac:dyDescent="0.25">
      <c r="A958" t="s">
        <v>143</v>
      </c>
      <c r="B958">
        <v>42</v>
      </c>
      <c r="C958" t="s">
        <v>942</v>
      </c>
      <c r="D958" t="s">
        <v>144</v>
      </c>
      <c r="E958">
        <v>0</v>
      </c>
      <c r="F958">
        <v>1045</v>
      </c>
      <c r="G958">
        <v>0</v>
      </c>
      <c r="H958" t="s">
        <v>116</v>
      </c>
      <c r="I958">
        <v>1</v>
      </c>
      <c r="J958" t="s">
        <v>66</v>
      </c>
      <c r="K958" s="33" t="str">
        <f>IF(ISNA(VLOOKUP(C958,'Provider-EHR crosswalk'!A:B,2,FALSE)),"No EHR Specified",VLOOKUP(C958,'Provider-EHR crosswalk'!A:B,2,FALSE))</f>
        <v>Azalea Health EHR</v>
      </c>
    </row>
    <row r="959" spans="1:11" x14ac:dyDescent="0.25">
      <c r="A959" t="s">
        <v>145</v>
      </c>
      <c r="B959">
        <v>42</v>
      </c>
      <c r="C959" t="s">
        <v>942</v>
      </c>
      <c r="D959" t="s">
        <v>146</v>
      </c>
      <c r="E959">
        <v>0</v>
      </c>
      <c r="F959">
        <v>1045</v>
      </c>
      <c r="G959">
        <v>0</v>
      </c>
      <c r="H959" t="s">
        <v>116</v>
      </c>
      <c r="I959">
        <v>1</v>
      </c>
      <c r="J959" t="s">
        <v>66</v>
      </c>
      <c r="K959" s="33" t="str">
        <f>IF(ISNA(VLOOKUP(C959,'Provider-EHR crosswalk'!A:B,2,FALSE)),"No EHR Specified",VLOOKUP(C959,'Provider-EHR crosswalk'!A:B,2,FALSE))</f>
        <v>Azalea Health EHR</v>
      </c>
    </row>
    <row r="960" spans="1:11" x14ac:dyDescent="0.25">
      <c r="A960" t="s">
        <v>147</v>
      </c>
      <c r="B960">
        <v>42</v>
      </c>
      <c r="C960" t="s">
        <v>942</v>
      </c>
      <c r="D960" t="s">
        <v>148</v>
      </c>
      <c r="E960">
        <v>0</v>
      </c>
      <c r="F960">
        <v>1045</v>
      </c>
      <c r="G960">
        <v>0</v>
      </c>
      <c r="H960" t="s">
        <v>116</v>
      </c>
      <c r="I960">
        <v>1</v>
      </c>
      <c r="J960" t="s">
        <v>66</v>
      </c>
      <c r="K960" s="33" t="str">
        <f>IF(ISNA(VLOOKUP(C960,'Provider-EHR crosswalk'!A:B,2,FALSE)),"No EHR Specified",VLOOKUP(C960,'Provider-EHR crosswalk'!A:B,2,FALSE))</f>
        <v>Azalea Health EHR</v>
      </c>
    </row>
    <row r="961" spans="1:11" x14ac:dyDescent="0.25">
      <c r="A961" t="s">
        <v>149</v>
      </c>
      <c r="B961">
        <v>42</v>
      </c>
      <c r="C961" t="s">
        <v>942</v>
      </c>
      <c r="D961" t="s">
        <v>150</v>
      </c>
      <c r="E961">
        <v>0</v>
      </c>
      <c r="F961">
        <v>1045</v>
      </c>
      <c r="G961">
        <v>0</v>
      </c>
      <c r="H961" t="s">
        <v>116</v>
      </c>
      <c r="I961">
        <v>1</v>
      </c>
      <c r="J961" t="s">
        <v>66</v>
      </c>
      <c r="K961" s="33" t="str">
        <f>IF(ISNA(VLOOKUP(C961,'Provider-EHR crosswalk'!A:B,2,FALSE)),"No EHR Specified",VLOOKUP(C961,'Provider-EHR crosswalk'!A:B,2,FALSE))</f>
        <v>Azalea Health EHR</v>
      </c>
    </row>
    <row r="962" spans="1:11" x14ac:dyDescent="0.25">
      <c r="A962" t="s">
        <v>151</v>
      </c>
      <c r="B962">
        <v>42</v>
      </c>
      <c r="C962" t="s">
        <v>942</v>
      </c>
      <c r="D962" t="s">
        <v>152</v>
      </c>
      <c r="E962">
        <v>0</v>
      </c>
      <c r="F962">
        <v>1045</v>
      </c>
      <c r="G962">
        <v>0</v>
      </c>
      <c r="H962" t="s">
        <v>116</v>
      </c>
      <c r="I962">
        <v>1</v>
      </c>
      <c r="J962" t="s">
        <v>66</v>
      </c>
      <c r="K962" s="33" t="str">
        <f>IF(ISNA(VLOOKUP(C962,'Provider-EHR crosswalk'!A:B,2,FALSE)),"No EHR Specified",VLOOKUP(C962,'Provider-EHR crosswalk'!A:B,2,FALSE))</f>
        <v>Azalea Health EHR</v>
      </c>
    </row>
    <row r="963" spans="1:11" x14ac:dyDescent="0.25">
      <c r="A963" t="s">
        <v>153</v>
      </c>
      <c r="B963">
        <v>42</v>
      </c>
      <c r="C963" t="s">
        <v>942</v>
      </c>
      <c r="D963" t="s">
        <v>154</v>
      </c>
      <c r="E963">
        <v>0</v>
      </c>
      <c r="F963">
        <v>1045</v>
      </c>
      <c r="G963">
        <v>0</v>
      </c>
      <c r="H963" t="s">
        <v>116</v>
      </c>
      <c r="I963">
        <v>1</v>
      </c>
      <c r="J963" t="s">
        <v>66</v>
      </c>
      <c r="K963" s="33" t="str">
        <f>IF(ISNA(VLOOKUP(C963,'Provider-EHR crosswalk'!A:B,2,FALSE)),"No EHR Specified",VLOOKUP(C963,'Provider-EHR crosswalk'!A:B,2,FALSE))</f>
        <v>Azalea Health EHR</v>
      </c>
    </row>
    <row r="964" spans="1:11" x14ac:dyDescent="0.25">
      <c r="A964" t="s">
        <v>155</v>
      </c>
      <c r="B964">
        <v>42</v>
      </c>
      <c r="C964" t="s">
        <v>942</v>
      </c>
      <c r="D964" t="s">
        <v>156</v>
      </c>
      <c r="E964">
        <v>0</v>
      </c>
      <c r="F964">
        <v>1045</v>
      </c>
      <c r="G964">
        <v>0</v>
      </c>
      <c r="H964" t="s">
        <v>157</v>
      </c>
      <c r="I964" t="s">
        <v>157</v>
      </c>
      <c r="J964" t="s">
        <v>157</v>
      </c>
      <c r="K964" s="33" t="str">
        <f>IF(ISNA(VLOOKUP(C964,'Provider-EHR crosswalk'!A:B,2,FALSE)),"No EHR Specified",VLOOKUP(C964,'Provider-EHR crosswalk'!A:B,2,FALSE))</f>
        <v>Azalea Health EHR</v>
      </c>
    </row>
    <row r="965" spans="1:11" x14ac:dyDescent="0.25">
      <c r="A965" t="s">
        <v>158</v>
      </c>
      <c r="B965">
        <v>42</v>
      </c>
      <c r="C965" t="s">
        <v>942</v>
      </c>
      <c r="D965" t="s">
        <v>159</v>
      </c>
      <c r="E965">
        <v>20</v>
      </c>
      <c r="F965">
        <v>1045</v>
      </c>
      <c r="G965">
        <v>1.91</v>
      </c>
      <c r="H965" t="s">
        <v>157</v>
      </c>
      <c r="I965" t="s">
        <v>157</v>
      </c>
      <c r="J965" t="s">
        <v>157</v>
      </c>
      <c r="K965" s="33" t="str">
        <f>IF(ISNA(VLOOKUP(C965,'Provider-EHR crosswalk'!A:B,2,FALSE)),"No EHR Specified",VLOOKUP(C965,'Provider-EHR crosswalk'!A:B,2,FALSE))</f>
        <v>Azalea Health EHR</v>
      </c>
    </row>
    <row r="966" spans="1:11" x14ac:dyDescent="0.25">
      <c r="A966" t="s">
        <v>162</v>
      </c>
      <c r="B966">
        <v>42</v>
      </c>
      <c r="C966" t="s">
        <v>942</v>
      </c>
      <c r="D966" t="s">
        <v>163</v>
      </c>
      <c r="E966">
        <v>1020</v>
      </c>
      <c r="F966">
        <v>1045</v>
      </c>
      <c r="G966">
        <v>97.61</v>
      </c>
      <c r="H966" t="s">
        <v>65</v>
      </c>
      <c r="I966">
        <v>95</v>
      </c>
      <c r="J966" t="s">
        <v>66</v>
      </c>
      <c r="K966" s="33" t="str">
        <f>IF(ISNA(VLOOKUP(C966,'Provider-EHR crosswalk'!A:B,2,FALSE)),"No EHR Specified",VLOOKUP(C966,'Provider-EHR crosswalk'!A:B,2,FALSE))</f>
        <v>Azalea Health EHR</v>
      </c>
    </row>
    <row r="967" spans="1:11" x14ac:dyDescent="0.25">
      <c r="A967" t="s">
        <v>164</v>
      </c>
      <c r="B967">
        <v>42</v>
      </c>
      <c r="C967" t="s">
        <v>942</v>
      </c>
      <c r="D967" t="s">
        <v>165</v>
      </c>
      <c r="E967">
        <v>116</v>
      </c>
      <c r="F967">
        <v>119</v>
      </c>
      <c r="G967">
        <v>97.48</v>
      </c>
      <c r="H967" t="s">
        <v>65</v>
      </c>
      <c r="I967">
        <v>95</v>
      </c>
      <c r="J967" t="s">
        <v>66</v>
      </c>
      <c r="K967" s="33" t="str">
        <f>IF(ISNA(VLOOKUP(C967,'Provider-EHR crosswalk'!A:B,2,FALSE)),"No EHR Specified",VLOOKUP(C967,'Provider-EHR crosswalk'!A:B,2,FALSE))</f>
        <v>Azalea Health EHR</v>
      </c>
    </row>
    <row r="968" spans="1:11" x14ac:dyDescent="0.25">
      <c r="A968" t="s">
        <v>166</v>
      </c>
      <c r="B968">
        <v>42</v>
      </c>
      <c r="C968" t="s">
        <v>942</v>
      </c>
      <c r="D968" t="s">
        <v>167</v>
      </c>
      <c r="E968">
        <v>0</v>
      </c>
      <c r="F968">
        <v>119</v>
      </c>
      <c r="G968">
        <v>0</v>
      </c>
      <c r="H968" t="s">
        <v>116</v>
      </c>
      <c r="I968">
        <v>5</v>
      </c>
      <c r="J968" t="s">
        <v>66</v>
      </c>
      <c r="K968" s="33" t="str">
        <f>IF(ISNA(VLOOKUP(C968,'Provider-EHR crosswalk'!A:B,2,FALSE)),"No EHR Specified",VLOOKUP(C968,'Provider-EHR crosswalk'!A:B,2,FALSE))</f>
        <v>Azalea Health EHR</v>
      </c>
    </row>
    <row r="969" spans="1:11" x14ac:dyDescent="0.25">
      <c r="A969" t="s">
        <v>168</v>
      </c>
      <c r="B969">
        <v>42</v>
      </c>
      <c r="C969" t="s">
        <v>942</v>
      </c>
      <c r="D969" t="s">
        <v>169</v>
      </c>
      <c r="E969">
        <v>0</v>
      </c>
      <c r="F969">
        <v>119</v>
      </c>
      <c r="G969">
        <v>0</v>
      </c>
      <c r="H969" t="s">
        <v>116</v>
      </c>
      <c r="I969">
        <v>5</v>
      </c>
      <c r="J969" t="s">
        <v>66</v>
      </c>
      <c r="K969" s="33" t="str">
        <f>IF(ISNA(VLOOKUP(C969,'Provider-EHR crosswalk'!A:B,2,FALSE)),"No EHR Specified",VLOOKUP(C969,'Provider-EHR crosswalk'!A:B,2,FALSE))</f>
        <v>Azalea Health EHR</v>
      </c>
    </row>
    <row r="970" spans="1:11" x14ac:dyDescent="0.25">
      <c r="A970" t="s">
        <v>170</v>
      </c>
      <c r="B970">
        <v>42</v>
      </c>
      <c r="C970" t="s">
        <v>942</v>
      </c>
      <c r="D970" t="s">
        <v>171</v>
      </c>
      <c r="E970">
        <v>3</v>
      </c>
      <c r="F970">
        <v>119</v>
      </c>
      <c r="G970">
        <v>2.52</v>
      </c>
      <c r="H970" t="s">
        <v>116</v>
      </c>
      <c r="I970">
        <v>5</v>
      </c>
      <c r="J970" t="s">
        <v>66</v>
      </c>
      <c r="K970" s="33" t="str">
        <f>IF(ISNA(VLOOKUP(C970,'Provider-EHR crosswalk'!A:B,2,FALSE)),"No EHR Specified",VLOOKUP(C970,'Provider-EHR crosswalk'!A:B,2,FALSE))</f>
        <v>Azalea Health EHR</v>
      </c>
    </row>
    <row r="971" spans="1:11" x14ac:dyDescent="0.25">
      <c r="A971" t="s">
        <v>172</v>
      </c>
      <c r="B971">
        <v>42</v>
      </c>
      <c r="C971" t="s">
        <v>942</v>
      </c>
      <c r="D971" t="s">
        <v>173</v>
      </c>
      <c r="E971">
        <v>11</v>
      </c>
      <c r="F971">
        <v>1045</v>
      </c>
      <c r="G971">
        <v>1.05</v>
      </c>
      <c r="H971" t="s">
        <v>116</v>
      </c>
      <c r="I971">
        <v>5</v>
      </c>
      <c r="J971" t="s">
        <v>66</v>
      </c>
      <c r="K971" s="33" t="str">
        <f>IF(ISNA(VLOOKUP(C971,'Provider-EHR crosswalk'!A:B,2,FALSE)),"No EHR Specified",VLOOKUP(C971,'Provider-EHR crosswalk'!A:B,2,FALSE))</f>
        <v>Azalea Health EHR</v>
      </c>
    </row>
    <row r="972" spans="1:11" x14ac:dyDescent="0.25">
      <c r="A972" t="s">
        <v>174</v>
      </c>
      <c r="B972">
        <v>42</v>
      </c>
      <c r="C972" t="s">
        <v>942</v>
      </c>
      <c r="D972" t="s">
        <v>175</v>
      </c>
      <c r="E972">
        <v>9</v>
      </c>
      <c r="F972">
        <v>1045</v>
      </c>
      <c r="G972">
        <v>0.86</v>
      </c>
      <c r="H972" t="s">
        <v>116</v>
      </c>
      <c r="I972">
        <v>5</v>
      </c>
      <c r="J972" t="s">
        <v>66</v>
      </c>
      <c r="K972" s="33" t="str">
        <f>IF(ISNA(VLOOKUP(C972,'Provider-EHR crosswalk'!A:B,2,FALSE)),"No EHR Specified",VLOOKUP(C972,'Provider-EHR crosswalk'!A:B,2,FALSE))</f>
        <v>Azalea Health EHR</v>
      </c>
    </row>
    <row r="973" spans="1:11" x14ac:dyDescent="0.25">
      <c r="A973" t="s">
        <v>176</v>
      </c>
      <c r="B973">
        <v>42</v>
      </c>
      <c r="C973" t="s">
        <v>942</v>
      </c>
      <c r="D973" t="s">
        <v>177</v>
      </c>
      <c r="E973">
        <v>5</v>
      </c>
      <c r="F973">
        <v>1045</v>
      </c>
      <c r="G973">
        <v>0.48</v>
      </c>
      <c r="H973" t="s">
        <v>116</v>
      </c>
      <c r="I973">
        <v>5</v>
      </c>
      <c r="J973" t="s">
        <v>66</v>
      </c>
      <c r="K973" s="33" t="str">
        <f>IF(ISNA(VLOOKUP(C973,'Provider-EHR crosswalk'!A:B,2,FALSE)),"No EHR Specified",VLOOKUP(C973,'Provider-EHR crosswalk'!A:B,2,FALSE))</f>
        <v>Azalea Health EHR</v>
      </c>
    </row>
    <row r="974" spans="1:11" x14ac:dyDescent="0.25">
      <c r="A974" t="s">
        <v>63</v>
      </c>
      <c r="B974">
        <v>161</v>
      </c>
      <c r="C974" t="s">
        <v>647</v>
      </c>
      <c r="D974" t="s">
        <v>64</v>
      </c>
      <c r="E974">
        <v>13</v>
      </c>
      <c r="F974">
        <v>13</v>
      </c>
      <c r="G974">
        <v>100</v>
      </c>
      <c r="H974" t="s">
        <v>65</v>
      </c>
      <c r="I974">
        <v>99</v>
      </c>
      <c r="J974" t="s">
        <v>66</v>
      </c>
      <c r="K974" s="33" t="str">
        <f>IF(ISNA(VLOOKUP(C974,'Provider-EHR crosswalk'!A:B,2,FALSE)),"No EHR Specified",VLOOKUP(C974,'Provider-EHR crosswalk'!A:B,2,FALSE))</f>
        <v>Veradigm EHR (formerly Allscripts)</v>
      </c>
    </row>
    <row r="975" spans="1:11" x14ac:dyDescent="0.25">
      <c r="A975" t="s">
        <v>67</v>
      </c>
      <c r="B975">
        <v>161</v>
      </c>
      <c r="C975" t="s">
        <v>647</v>
      </c>
      <c r="D975" t="s">
        <v>68</v>
      </c>
      <c r="E975">
        <v>5</v>
      </c>
      <c r="F975">
        <v>13</v>
      </c>
      <c r="G975">
        <v>38.46</v>
      </c>
      <c r="H975" t="s">
        <v>65</v>
      </c>
      <c r="I975">
        <v>75</v>
      </c>
      <c r="J975" t="s">
        <v>69</v>
      </c>
      <c r="K975" s="33" t="str">
        <f>IF(ISNA(VLOOKUP(C975,'Provider-EHR crosswalk'!A:B,2,FALSE)),"No EHR Specified",VLOOKUP(C975,'Provider-EHR crosswalk'!A:B,2,FALSE))</f>
        <v>Veradigm EHR (formerly Allscripts)</v>
      </c>
    </row>
    <row r="976" spans="1:11" x14ac:dyDescent="0.25">
      <c r="A976" t="s">
        <v>70</v>
      </c>
      <c r="B976">
        <v>161</v>
      </c>
      <c r="C976" t="s">
        <v>647</v>
      </c>
      <c r="D976" t="s">
        <v>71</v>
      </c>
      <c r="E976">
        <v>13</v>
      </c>
      <c r="F976">
        <v>13</v>
      </c>
      <c r="G976">
        <v>100</v>
      </c>
      <c r="H976" t="s">
        <v>65</v>
      </c>
      <c r="I976">
        <v>99</v>
      </c>
      <c r="J976" t="s">
        <v>66</v>
      </c>
      <c r="K976" s="33" t="str">
        <f>IF(ISNA(VLOOKUP(C976,'Provider-EHR crosswalk'!A:B,2,FALSE)),"No EHR Specified",VLOOKUP(C976,'Provider-EHR crosswalk'!A:B,2,FALSE))</f>
        <v>Veradigm EHR (formerly Allscripts)</v>
      </c>
    </row>
    <row r="977" spans="1:11" x14ac:dyDescent="0.25">
      <c r="A977" t="s">
        <v>72</v>
      </c>
      <c r="B977">
        <v>161</v>
      </c>
      <c r="C977" t="s">
        <v>647</v>
      </c>
      <c r="D977" t="s">
        <v>73</v>
      </c>
      <c r="E977">
        <v>13</v>
      </c>
      <c r="F977">
        <v>13</v>
      </c>
      <c r="G977">
        <v>100</v>
      </c>
      <c r="H977" t="s">
        <v>65</v>
      </c>
      <c r="I977">
        <v>99</v>
      </c>
      <c r="J977" t="s">
        <v>66</v>
      </c>
      <c r="K977" s="33" t="str">
        <f>IF(ISNA(VLOOKUP(C977,'Provider-EHR crosswalk'!A:B,2,FALSE)),"No EHR Specified",VLOOKUP(C977,'Provider-EHR crosswalk'!A:B,2,FALSE))</f>
        <v>Veradigm EHR (formerly Allscripts)</v>
      </c>
    </row>
    <row r="978" spans="1:11" x14ac:dyDescent="0.25">
      <c r="A978" t="s">
        <v>74</v>
      </c>
      <c r="B978">
        <v>161</v>
      </c>
      <c r="C978" t="s">
        <v>647</v>
      </c>
      <c r="D978" t="s">
        <v>75</v>
      </c>
      <c r="E978">
        <v>13</v>
      </c>
      <c r="F978">
        <v>13</v>
      </c>
      <c r="G978">
        <v>100</v>
      </c>
      <c r="H978" t="s">
        <v>65</v>
      </c>
      <c r="I978">
        <v>99</v>
      </c>
      <c r="J978" t="s">
        <v>66</v>
      </c>
      <c r="K978" s="33" t="str">
        <f>IF(ISNA(VLOOKUP(C978,'Provider-EHR crosswalk'!A:B,2,FALSE)),"No EHR Specified",VLOOKUP(C978,'Provider-EHR crosswalk'!A:B,2,FALSE))</f>
        <v>Veradigm EHR (formerly Allscripts)</v>
      </c>
    </row>
    <row r="979" spans="1:11" x14ac:dyDescent="0.25">
      <c r="A979" t="s">
        <v>76</v>
      </c>
      <c r="B979">
        <v>161</v>
      </c>
      <c r="C979" t="s">
        <v>647</v>
      </c>
      <c r="D979" t="s">
        <v>77</v>
      </c>
      <c r="E979">
        <v>13</v>
      </c>
      <c r="F979">
        <v>13</v>
      </c>
      <c r="G979">
        <v>100</v>
      </c>
      <c r="H979" t="s">
        <v>65</v>
      </c>
      <c r="I979">
        <v>85</v>
      </c>
      <c r="J979" t="s">
        <v>66</v>
      </c>
      <c r="K979" s="33" t="str">
        <f>IF(ISNA(VLOOKUP(C979,'Provider-EHR crosswalk'!A:B,2,FALSE)),"No EHR Specified",VLOOKUP(C979,'Provider-EHR crosswalk'!A:B,2,FALSE))</f>
        <v>Veradigm EHR (formerly Allscripts)</v>
      </c>
    </row>
    <row r="980" spans="1:11" x14ac:dyDescent="0.25">
      <c r="A980" t="s">
        <v>78</v>
      </c>
      <c r="B980">
        <v>161</v>
      </c>
      <c r="C980" t="s">
        <v>647</v>
      </c>
      <c r="D980" t="s">
        <v>79</v>
      </c>
      <c r="E980">
        <v>13</v>
      </c>
      <c r="F980">
        <v>13</v>
      </c>
      <c r="G980">
        <v>100</v>
      </c>
      <c r="H980" t="s">
        <v>65</v>
      </c>
      <c r="I980">
        <v>85</v>
      </c>
      <c r="J980" t="s">
        <v>66</v>
      </c>
      <c r="K980" s="33" t="str">
        <f>IF(ISNA(VLOOKUP(C980,'Provider-EHR crosswalk'!A:B,2,FALSE)),"No EHR Specified",VLOOKUP(C980,'Provider-EHR crosswalk'!A:B,2,FALSE))</f>
        <v>Veradigm EHR (formerly Allscripts)</v>
      </c>
    </row>
    <row r="981" spans="1:11" x14ac:dyDescent="0.25">
      <c r="A981" t="s">
        <v>80</v>
      </c>
      <c r="B981">
        <v>161</v>
      </c>
      <c r="C981" t="s">
        <v>647</v>
      </c>
      <c r="D981" t="s">
        <v>81</v>
      </c>
      <c r="E981">
        <v>13</v>
      </c>
      <c r="F981">
        <v>13</v>
      </c>
      <c r="G981">
        <v>100</v>
      </c>
      <c r="H981" t="s">
        <v>65</v>
      </c>
      <c r="I981">
        <v>85</v>
      </c>
      <c r="J981" t="s">
        <v>66</v>
      </c>
      <c r="K981" s="33" t="str">
        <f>IF(ISNA(VLOOKUP(C981,'Provider-EHR crosswalk'!A:B,2,FALSE)),"No EHR Specified",VLOOKUP(C981,'Provider-EHR crosswalk'!A:B,2,FALSE))</f>
        <v>Veradigm EHR (formerly Allscripts)</v>
      </c>
    </row>
    <row r="982" spans="1:11" x14ac:dyDescent="0.25">
      <c r="A982" t="s">
        <v>82</v>
      </c>
      <c r="B982">
        <v>161</v>
      </c>
      <c r="C982" t="s">
        <v>647</v>
      </c>
      <c r="D982" t="s">
        <v>83</v>
      </c>
      <c r="E982">
        <v>13</v>
      </c>
      <c r="F982">
        <v>13</v>
      </c>
      <c r="G982">
        <v>100</v>
      </c>
      <c r="H982" t="s">
        <v>65</v>
      </c>
      <c r="I982">
        <v>85</v>
      </c>
      <c r="J982" t="s">
        <v>66</v>
      </c>
      <c r="K982" s="33" t="str">
        <f>IF(ISNA(VLOOKUP(C982,'Provider-EHR crosswalk'!A:B,2,FALSE)),"No EHR Specified",VLOOKUP(C982,'Provider-EHR crosswalk'!A:B,2,FALSE))</f>
        <v>Veradigm EHR (formerly Allscripts)</v>
      </c>
    </row>
    <row r="983" spans="1:11" x14ac:dyDescent="0.25">
      <c r="A983" t="s">
        <v>84</v>
      </c>
      <c r="B983">
        <v>161</v>
      </c>
      <c r="C983" t="s">
        <v>647</v>
      </c>
      <c r="D983" t="s">
        <v>85</v>
      </c>
      <c r="E983">
        <v>13</v>
      </c>
      <c r="F983">
        <v>13</v>
      </c>
      <c r="G983">
        <v>100</v>
      </c>
      <c r="H983" t="s">
        <v>65</v>
      </c>
      <c r="I983">
        <v>85</v>
      </c>
      <c r="J983" t="s">
        <v>66</v>
      </c>
      <c r="K983" s="33" t="str">
        <f>IF(ISNA(VLOOKUP(C983,'Provider-EHR crosswalk'!A:B,2,FALSE)),"No EHR Specified",VLOOKUP(C983,'Provider-EHR crosswalk'!A:B,2,FALSE))</f>
        <v>Veradigm EHR (formerly Allscripts)</v>
      </c>
    </row>
    <row r="984" spans="1:11" x14ac:dyDescent="0.25">
      <c r="A984" t="s">
        <v>86</v>
      </c>
      <c r="B984">
        <v>161</v>
      </c>
      <c r="C984" t="s">
        <v>647</v>
      </c>
      <c r="D984" t="s">
        <v>87</v>
      </c>
      <c r="E984">
        <v>13</v>
      </c>
      <c r="F984">
        <v>13</v>
      </c>
      <c r="G984">
        <v>100</v>
      </c>
      <c r="H984" t="s">
        <v>65</v>
      </c>
      <c r="I984">
        <v>95</v>
      </c>
      <c r="J984" t="s">
        <v>66</v>
      </c>
      <c r="K984" s="33" t="str">
        <f>IF(ISNA(VLOOKUP(C984,'Provider-EHR crosswalk'!A:B,2,FALSE)),"No EHR Specified",VLOOKUP(C984,'Provider-EHR crosswalk'!A:B,2,FALSE))</f>
        <v>Veradigm EHR (formerly Allscripts)</v>
      </c>
    </row>
    <row r="985" spans="1:11" x14ac:dyDescent="0.25">
      <c r="A985" t="s">
        <v>88</v>
      </c>
      <c r="B985">
        <v>161</v>
      </c>
      <c r="C985" t="s">
        <v>647</v>
      </c>
      <c r="D985" t="s">
        <v>89</v>
      </c>
      <c r="E985">
        <v>13</v>
      </c>
      <c r="F985">
        <v>13</v>
      </c>
      <c r="G985">
        <v>100</v>
      </c>
      <c r="H985" t="s">
        <v>65</v>
      </c>
      <c r="I985">
        <v>95</v>
      </c>
      <c r="J985" t="s">
        <v>66</v>
      </c>
      <c r="K985" s="33" t="str">
        <f>IF(ISNA(VLOOKUP(C985,'Provider-EHR crosswalk'!A:B,2,FALSE)),"No EHR Specified",VLOOKUP(C985,'Provider-EHR crosswalk'!A:B,2,FALSE))</f>
        <v>Veradigm EHR (formerly Allscripts)</v>
      </c>
    </row>
    <row r="986" spans="1:11" x14ac:dyDescent="0.25">
      <c r="A986" t="s">
        <v>90</v>
      </c>
      <c r="B986">
        <v>161</v>
      </c>
      <c r="C986" t="s">
        <v>647</v>
      </c>
      <c r="D986" t="s">
        <v>91</v>
      </c>
      <c r="E986">
        <v>13</v>
      </c>
      <c r="F986">
        <v>13</v>
      </c>
      <c r="G986">
        <v>100</v>
      </c>
      <c r="H986" t="s">
        <v>65</v>
      </c>
      <c r="I986">
        <v>90</v>
      </c>
      <c r="J986" t="s">
        <v>66</v>
      </c>
      <c r="K986" s="33" t="str">
        <f>IF(ISNA(VLOOKUP(C986,'Provider-EHR crosswalk'!A:B,2,FALSE)),"No EHR Specified",VLOOKUP(C986,'Provider-EHR crosswalk'!A:B,2,FALSE))</f>
        <v>Veradigm EHR (formerly Allscripts)</v>
      </c>
    </row>
    <row r="987" spans="1:11" x14ac:dyDescent="0.25">
      <c r="A987" t="s">
        <v>92</v>
      </c>
      <c r="B987">
        <v>161</v>
      </c>
      <c r="C987" t="s">
        <v>647</v>
      </c>
      <c r="D987" t="s">
        <v>93</v>
      </c>
      <c r="E987">
        <v>3</v>
      </c>
      <c r="F987">
        <v>13</v>
      </c>
      <c r="G987">
        <v>23.08</v>
      </c>
      <c r="H987" t="s">
        <v>65</v>
      </c>
      <c r="I987">
        <v>90</v>
      </c>
      <c r="J987" t="s">
        <v>69</v>
      </c>
      <c r="K987" s="33" t="str">
        <f>IF(ISNA(VLOOKUP(C987,'Provider-EHR crosswalk'!A:B,2,FALSE)),"No EHR Specified",VLOOKUP(C987,'Provider-EHR crosswalk'!A:B,2,FALSE))</f>
        <v>Veradigm EHR (formerly Allscripts)</v>
      </c>
    </row>
    <row r="988" spans="1:11" x14ac:dyDescent="0.25">
      <c r="A988" t="s">
        <v>94</v>
      </c>
      <c r="B988">
        <v>161</v>
      </c>
      <c r="C988" t="s">
        <v>647</v>
      </c>
      <c r="D988" t="s">
        <v>95</v>
      </c>
      <c r="E988">
        <v>5</v>
      </c>
      <c r="F988">
        <v>13</v>
      </c>
      <c r="G988">
        <v>38.46</v>
      </c>
      <c r="H988" t="s">
        <v>65</v>
      </c>
      <c r="I988">
        <v>90</v>
      </c>
      <c r="J988" t="s">
        <v>69</v>
      </c>
      <c r="K988" s="33" t="str">
        <f>IF(ISNA(VLOOKUP(C988,'Provider-EHR crosswalk'!A:B,2,FALSE)),"No EHR Specified",VLOOKUP(C988,'Provider-EHR crosswalk'!A:B,2,FALSE))</f>
        <v>Veradigm EHR (formerly Allscripts)</v>
      </c>
    </row>
    <row r="989" spans="1:11" x14ac:dyDescent="0.25">
      <c r="A989" t="s">
        <v>96</v>
      </c>
      <c r="B989">
        <v>161</v>
      </c>
      <c r="C989" t="s">
        <v>647</v>
      </c>
      <c r="D989" t="s">
        <v>97</v>
      </c>
      <c r="E989">
        <v>13</v>
      </c>
      <c r="F989">
        <v>13</v>
      </c>
      <c r="G989">
        <v>100</v>
      </c>
      <c r="H989" t="s">
        <v>65</v>
      </c>
      <c r="I989">
        <v>90</v>
      </c>
      <c r="J989" t="s">
        <v>66</v>
      </c>
      <c r="K989" s="33" t="str">
        <f>IF(ISNA(VLOOKUP(C989,'Provider-EHR crosswalk'!A:B,2,FALSE)),"No EHR Specified",VLOOKUP(C989,'Provider-EHR crosswalk'!A:B,2,FALSE))</f>
        <v>Veradigm EHR (formerly Allscripts)</v>
      </c>
    </row>
    <row r="990" spans="1:11" x14ac:dyDescent="0.25">
      <c r="A990" t="s">
        <v>98</v>
      </c>
      <c r="B990">
        <v>161</v>
      </c>
      <c r="C990" t="s">
        <v>647</v>
      </c>
      <c r="D990" t="s">
        <v>99</v>
      </c>
      <c r="E990">
        <v>13</v>
      </c>
      <c r="F990">
        <v>13</v>
      </c>
      <c r="G990">
        <v>100</v>
      </c>
      <c r="H990" t="s">
        <v>65</v>
      </c>
      <c r="I990">
        <v>90</v>
      </c>
      <c r="J990" t="s">
        <v>66</v>
      </c>
      <c r="K990" s="33" t="str">
        <f>IF(ISNA(VLOOKUP(C990,'Provider-EHR crosswalk'!A:B,2,FALSE)),"No EHR Specified",VLOOKUP(C990,'Provider-EHR crosswalk'!A:B,2,FALSE))</f>
        <v>Veradigm EHR (formerly Allscripts)</v>
      </c>
    </row>
    <row r="991" spans="1:11" x14ac:dyDescent="0.25">
      <c r="A991" t="s">
        <v>100</v>
      </c>
      <c r="B991">
        <v>161</v>
      </c>
      <c r="C991" t="s">
        <v>647</v>
      </c>
      <c r="D991" t="s">
        <v>101</v>
      </c>
      <c r="E991">
        <v>64</v>
      </c>
      <c r="F991">
        <v>64</v>
      </c>
      <c r="G991">
        <v>100</v>
      </c>
      <c r="H991" t="s">
        <v>65</v>
      </c>
      <c r="I991">
        <v>99</v>
      </c>
      <c r="J991" t="s">
        <v>66</v>
      </c>
      <c r="K991" s="33" t="str">
        <f>IF(ISNA(VLOOKUP(C991,'Provider-EHR crosswalk'!A:B,2,FALSE)),"No EHR Specified",VLOOKUP(C991,'Provider-EHR crosswalk'!A:B,2,FALSE))</f>
        <v>Veradigm EHR (formerly Allscripts)</v>
      </c>
    </row>
    <row r="992" spans="1:11" x14ac:dyDescent="0.25">
      <c r="A992" t="s">
        <v>102</v>
      </c>
      <c r="B992">
        <v>161</v>
      </c>
      <c r="C992" t="s">
        <v>647</v>
      </c>
      <c r="D992" t="s">
        <v>103</v>
      </c>
      <c r="E992">
        <v>64</v>
      </c>
      <c r="F992">
        <v>64</v>
      </c>
      <c r="G992">
        <v>100</v>
      </c>
      <c r="H992" t="s">
        <v>65</v>
      </c>
      <c r="I992">
        <v>99</v>
      </c>
      <c r="J992" t="s">
        <v>66</v>
      </c>
      <c r="K992" s="33" t="str">
        <f>IF(ISNA(VLOOKUP(C992,'Provider-EHR crosswalk'!A:B,2,FALSE)),"No EHR Specified",VLOOKUP(C992,'Provider-EHR crosswalk'!A:B,2,FALSE))</f>
        <v>Veradigm EHR (formerly Allscripts)</v>
      </c>
    </row>
    <row r="993" spans="1:11" x14ac:dyDescent="0.25">
      <c r="A993" t="s">
        <v>104</v>
      </c>
      <c r="B993">
        <v>161</v>
      </c>
      <c r="C993" t="s">
        <v>647</v>
      </c>
      <c r="D993" t="s">
        <v>105</v>
      </c>
      <c r="E993">
        <v>64</v>
      </c>
      <c r="F993">
        <v>64</v>
      </c>
      <c r="G993">
        <v>100</v>
      </c>
      <c r="H993" t="s">
        <v>65</v>
      </c>
      <c r="I993">
        <v>99</v>
      </c>
      <c r="J993" t="s">
        <v>66</v>
      </c>
      <c r="K993" s="33" t="str">
        <f>IF(ISNA(VLOOKUP(C993,'Provider-EHR crosswalk'!A:B,2,FALSE)),"No EHR Specified",VLOOKUP(C993,'Provider-EHR crosswalk'!A:B,2,FALSE))</f>
        <v>Veradigm EHR (formerly Allscripts)</v>
      </c>
    </row>
    <row r="994" spans="1:11" x14ac:dyDescent="0.25">
      <c r="A994" t="s">
        <v>106</v>
      </c>
      <c r="B994">
        <v>161</v>
      </c>
      <c r="C994" t="s">
        <v>647</v>
      </c>
      <c r="D994" t="s">
        <v>107</v>
      </c>
      <c r="E994">
        <v>64</v>
      </c>
      <c r="F994">
        <v>64</v>
      </c>
      <c r="G994">
        <v>100</v>
      </c>
      <c r="H994" t="s">
        <v>65</v>
      </c>
      <c r="I994">
        <v>99</v>
      </c>
      <c r="J994" t="s">
        <v>66</v>
      </c>
      <c r="K994" s="33" t="str">
        <f>IF(ISNA(VLOOKUP(C994,'Provider-EHR crosswalk'!A:B,2,FALSE)),"No EHR Specified",VLOOKUP(C994,'Provider-EHR crosswalk'!A:B,2,FALSE))</f>
        <v>Veradigm EHR (formerly Allscripts)</v>
      </c>
    </row>
    <row r="995" spans="1:11" x14ac:dyDescent="0.25">
      <c r="A995" t="s">
        <v>108</v>
      </c>
      <c r="B995">
        <v>161</v>
      </c>
      <c r="C995" t="s">
        <v>647</v>
      </c>
      <c r="D995" t="s">
        <v>109</v>
      </c>
      <c r="E995">
        <v>64</v>
      </c>
      <c r="F995">
        <v>64</v>
      </c>
      <c r="G995">
        <v>100</v>
      </c>
      <c r="H995" t="s">
        <v>65</v>
      </c>
      <c r="I995">
        <v>99</v>
      </c>
      <c r="J995" t="s">
        <v>66</v>
      </c>
      <c r="K995" s="33" t="str">
        <f>IF(ISNA(VLOOKUP(C995,'Provider-EHR crosswalk'!A:B,2,FALSE)),"No EHR Specified",VLOOKUP(C995,'Provider-EHR crosswalk'!A:B,2,FALSE))</f>
        <v>Veradigm EHR (formerly Allscripts)</v>
      </c>
    </row>
    <row r="996" spans="1:11" x14ac:dyDescent="0.25">
      <c r="A996" t="s">
        <v>110</v>
      </c>
      <c r="B996">
        <v>161</v>
      </c>
      <c r="C996" t="s">
        <v>647</v>
      </c>
      <c r="D996" t="s">
        <v>111</v>
      </c>
      <c r="E996">
        <v>64</v>
      </c>
      <c r="F996">
        <v>64</v>
      </c>
      <c r="G996">
        <v>100</v>
      </c>
      <c r="H996" t="s">
        <v>65</v>
      </c>
      <c r="I996">
        <v>99</v>
      </c>
      <c r="J996" t="s">
        <v>66</v>
      </c>
      <c r="K996" s="33" t="str">
        <f>IF(ISNA(VLOOKUP(C996,'Provider-EHR crosswalk'!A:B,2,FALSE)),"No EHR Specified",VLOOKUP(C996,'Provider-EHR crosswalk'!A:B,2,FALSE))</f>
        <v>Veradigm EHR (formerly Allscripts)</v>
      </c>
    </row>
    <row r="997" spans="1:11" x14ac:dyDescent="0.25">
      <c r="A997" t="s">
        <v>112</v>
      </c>
      <c r="B997">
        <v>161</v>
      </c>
      <c r="C997" t="s">
        <v>647</v>
      </c>
      <c r="D997" t="s">
        <v>113</v>
      </c>
      <c r="E997">
        <v>64</v>
      </c>
      <c r="F997">
        <v>64</v>
      </c>
      <c r="G997">
        <v>100</v>
      </c>
      <c r="H997" t="s">
        <v>65</v>
      </c>
      <c r="I997">
        <v>99</v>
      </c>
      <c r="J997" t="s">
        <v>66</v>
      </c>
      <c r="K997" s="33" t="str">
        <f>IF(ISNA(VLOOKUP(C997,'Provider-EHR crosswalk'!A:B,2,FALSE)),"No EHR Specified",VLOOKUP(C997,'Provider-EHR crosswalk'!A:B,2,FALSE))</f>
        <v>Veradigm EHR (formerly Allscripts)</v>
      </c>
    </row>
    <row r="998" spans="1:11" x14ac:dyDescent="0.25">
      <c r="A998" t="s">
        <v>114</v>
      </c>
      <c r="B998">
        <v>161</v>
      </c>
      <c r="C998" t="s">
        <v>647</v>
      </c>
      <c r="D998" t="s">
        <v>115</v>
      </c>
      <c r="E998">
        <v>1</v>
      </c>
      <c r="F998">
        <v>13</v>
      </c>
      <c r="G998">
        <v>7.69</v>
      </c>
      <c r="H998" t="s">
        <v>116</v>
      </c>
      <c r="I998">
        <v>4</v>
      </c>
      <c r="J998" t="s">
        <v>69</v>
      </c>
      <c r="K998" s="33" t="str">
        <f>IF(ISNA(VLOOKUP(C998,'Provider-EHR crosswalk'!A:B,2,FALSE)),"No EHR Specified",VLOOKUP(C998,'Provider-EHR crosswalk'!A:B,2,FALSE))</f>
        <v>Veradigm EHR (formerly Allscripts)</v>
      </c>
    </row>
    <row r="999" spans="1:11" x14ac:dyDescent="0.25">
      <c r="A999" t="s">
        <v>117</v>
      </c>
      <c r="B999">
        <v>161</v>
      </c>
      <c r="C999" t="s">
        <v>647</v>
      </c>
      <c r="D999" t="s">
        <v>118</v>
      </c>
      <c r="E999">
        <v>0</v>
      </c>
      <c r="F999">
        <v>13</v>
      </c>
      <c r="G999">
        <v>0</v>
      </c>
      <c r="H999" t="s">
        <v>116</v>
      </c>
      <c r="I999">
        <v>4</v>
      </c>
      <c r="J999" t="s">
        <v>66</v>
      </c>
      <c r="K999" s="33" t="str">
        <f>IF(ISNA(VLOOKUP(C999,'Provider-EHR crosswalk'!A:B,2,FALSE)),"No EHR Specified",VLOOKUP(C999,'Provider-EHR crosswalk'!A:B,2,FALSE))</f>
        <v>Veradigm EHR (formerly Allscripts)</v>
      </c>
    </row>
    <row r="1000" spans="1:11" x14ac:dyDescent="0.25">
      <c r="A1000" t="s">
        <v>119</v>
      </c>
      <c r="B1000">
        <v>161</v>
      </c>
      <c r="C1000" t="s">
        <v>647</v>
      </c>
      <c r="D1000" t="s">
        <v>120</v>
      </c>
      <c r="E1000">
        <v>0</v>
      </c>
      <c r="F1000">
        <v>13</v>
      </c>
      <c r="G1000">
        <v>0</v>
      </c>
      <c r="H1000" t="s">
        <v>116</v>
      </c>
      <c r="I1000">
        <v>4</v>
      </c>
      <c r="J1000" t="s">
        <v>66</v>
      </c>
      <c r="K1000" s="33" t="str">
        <f>IF(ISNA(VLOOKUP(C1000,'Provider-EHR crosswalk'!A:B,2,FALSE)),"No EHR Specified",VLOOKUP(C1000,'Provider-EHR crosswalk'!A:B,2,FALSE))</f>
        <v>Veradigm EHR (formerly Allscripts)</v>
      </c>
    </row>
    <row r="1001" spans="1:11" x14ac:dyDescent="0.25">
      <c r="A1001" t="s">
        <v>121</v>
      </c>
      <c r="B1001">
        <v>161</v>
      </c>
      <c r="C1001" t="s">
        <v>647</v>
      </c>
      <c r="D1001" t="s">
        <v>122</v>
      </c>
      <c r="E1001">
        <v>0</v>
      </c>
      <c r="F1001">
        <v>13</v>
      </c>
      <c r="G1001">
        <v>0</v>
      </c>
      <c r="H1001" t="s">
        <v>116</v>
      </c>
      <c r="I1001">
        <v>1</v>
      </c>
      <c r="J1001" t="s">
        <v>66</v>
      </c>
      <c r="K1001" s="33" t="str">
        <f>IF(ISNA(VLOOKUP(C1001,'Provider-EHR crosswalk'!A:B,2,FALSE)),"No EHR Specified",VLOOKUP(C1001,'Provider-EHR crosswalk'!A:B,2,FALSE))</f>
        <v>Veradigm EHR (formerly Allscripts)</v>
      </c>
    </row>
    <row r="1002" spans="1:11" x14ac:dyDescent="0.25">
      <c r="A1002" t="s">
        <v>123</v>
      </c>
      <c r="B1002">
        <v>161</v>
      </c>
      <c r="C1002" t="s">
        <v>647</v>
      </c>
      <c r="D1002" t="s">
        <v>124</v>
      </c>
      <c r="E1002">
        <v>0</v>
      </c>
      <c r="F1002">
        <v>64</v>
      </c>
      <c r="G1002">
        <v>0</v>
      </c>
      <c r="H1002" t="s">
        <v>116</v>
      </c>
      <c r="I1002">
        <v>1</v>
      </c>
      <c r="J1002" t="s">
        <v>66</v>
      </c>
      <c r="K1002" s="33" t="str">
        <f>IF(ISNA(VLOOKUP(C1002,'Provider-EHR crosswalk'!A:B,2,FALSE)),"No EHR Specified",VLOOKUP(C1002,'Provider-EHR crosswalk'!A:B,2,FALSE))</f>
        <v>Veradigm EHR (formerly Allscripts)</v>
      </c>
    </row>
    <row r="1003" spans="1:11" x14ac:dyDescent="0.25">
      <c r="A1003" t="s">
        <v>125</v>
      </c>
      <c r="B1003">
        <v>161</v>
      </c>
      <c r="C1003" t="s">
        <v>647</v>
      </c>
      <c r="D1003" t="s">
        <v>126</v>
      </c>
      <c r="E1003">
        <v>0</v>
      </c>
      <c r="F1003">
        <v>64</v>
      </c>
      <c r="G1003">
        <v>0</v>
      </c>
      <c r="H1003" t="s">
        <v>116</v>
      </c>
      <c r="I1003">
        <v>1</v>
      </c>
      <c r="J1003" t="s">
        <v>66</v>
      </c>
      <c r="K1003" s="33" t="str">
        <f>IF(ISNA(VLOOKUP(C1003,'Provider-EHR crosswalk'!A:B,2,FALSE)),"No EHR Specified",VLOOKUP(C1003,'Provider-EHR crosswalk'!A:B,2,FALSE))</f>
        <v>Veradigm EHR (formerly Allscripts)</v>
      </c>
    </row>
    <row r="1004" spans="1:11" x14ac:dyDescent="0.25">
      <c r="A1004" t="s">
        <v>127</v>
      </c>
      <c r="B1004">
        <v>161</v>
      </c>
      <c r="C1004" t="s">
        <v>647</v>
      </c>
      <c r="D1004" t="s">
        <v>128</v>
      </c>
      <c r="E1004">
        <v>3</v>
      </c>
      <c r="F1004">
        <v>64</v>
      </c>
      <c r="G1004">
        <v>4.6900000000000004</v>
      </c>
      <c r="H1004" t="s">
        <v>116</v>
      </c>
      <c r="I1004">
        <v>4</v>
      </c>
      <c r="J1004" t="s">
        <v>69</v>
      </c>
      <c r="K1004" s="33" t="str">
        <f>IF(ISNA(VLOOKUP(C1004,'Provider-EHR crosswalk'!A:B,2,FALSE)),"No EHR Specified",VLOOKUP(C1004,'Provider-EHR crosswalk'!A:B,2,FALSE))</f>
        <v>Veradigm EHR (formerly Allscripts)</v>
      </c>
    </row>
    <row r="1005" spans="1:11" x14ac:dyDescent="0.25">
      <c r="A1005" t="s">
        <v>129</v>
      </c>
      <c r="B1005">
        <v>161</v>
      </c>
      <c r="C1005" t="s">
        <v>647</v>
      </c>
      <c r="D1005" t="s">
        <v>130</v>
      </c>
      <c r="E1005">
        <v>0</v>
      </c>
      <c r="F1005">
        <v>64</v>
      </c>
      <c r="G1005">
        <v>0</v>
      </c>
      <c r="H1005" t="s">
        <v>116</v>
      </c>
      <c r="I1005">
        <v>4</v>
      </c>
      <c r="J1005" t="s">
        <v>66</v>
      </c>
      <c r="K1005" s="33" t="str">
        <f>IF(ISNA(VLOOKUP(C1005,'Provider-EHR crosswalk'!A:B,2,FALSE)),"No EHR Specified",VLOOKUP(C1005,'Provider-EHR crosswalk'!A:B,2,FALSE))</f>
        <v>Veradigm EHR (formerly Allscripts)</v>
      </c>
    </row>
    <row r="1006" spans="1:11" x14ac:dyDescent="0.25">
      <c r="A1006" t="s">
        <v>131</v>
      </c>
      <c r="B1006">
        <v>161</v>
      </c>
      <c r="C1006" t="s">
        <v>647</v>
      </c>
      <c r="D1006" t="s">
        <v>132</v>
      </c>
      <c r="E1006">
        <v>4</v>
      </c>
      <c r="F1006">
        <v>64</v>
      </c>
      <c r="G1006">
        <v>6.25</v>
      </c>
      <c r="H1006" t="s">
        <v>116</v>
      </c>
      <c r="I1006">
        <v>4</v>
      </c>
      <c r="J1006" t="s">
        <v>69</v>
      </c>
      <c r="K1006" s="33" t="str">
        <f>IF(ISNA(VLOOKUP(C1006,'Provider-EHR crosswalk'!A:B,2,FALSE)),"No EHR Specified",VLOOKUP(C1006,'Provider-EHR crosswalk'!A:B,2,FALSE))</f>
        <v>Veradigm EHR (formerly Allscripts)</v>
      </c>
    </row>
    <row r="1007" spans="1:11" x14ac:dyDescent="0.25">
      <c r="A1007" t="s">
        <v>133</v>
      </c>
      <c r="B1007">
        <v>161</v>
      </c>
      <c r="C1007" t="s">
        <v>647</v>
      </c>
      <c r="D1007" t="s">
        <v>134</v>
      </c>
      <c r="E1007">
        <v>0</v>
      </c>
      <c r="F1007">
        <v>64</v>
      </c>
      <c r="G1007">
        <v>0</v>
      </c>
      <c r="H1007" t="s">
        <v>116</v>
      </c>
      <c r="I1007">
        <v>1</v>
      </c>
      <c r="J1007" t="s">
        <v>66</v>
      </c>
      <c r="K1007" s="33" t="str">
        <f>IF(ISNA(VLOOKUP(C1007,'Provider-EHR crosswalk'!A:B,2,FALSE)),"No EHR Specified",VLOOKUP(C1007,'Provider-EHR crosswalk'!A:B,2,FALSE))</f>
        <v>Veradigm EHR (formerly Allscripts)</v>
      </c>
    </row>
    <row r="1008" spans="1:11" x14ac:dyDescent="0.25">
      <c r="A1008" t="s">
        <v>135</v>
      </c>
      <c r="B1008">
        <v>161</v>
      </c>
      <c r="C1008" t="s">
        <v>647</v>
      </c>
      <c r="D1008" t="s">
        <v>136</v>
      </c>
      <c r="E1008">
        <v>0</v>
      </c>
      <c r="F1008">
        <v>64</v>
      </c>
      <c r="G1008">
        <v>0</v>
      </c>
      <c r="H1008" t="s">
        <v>116</v>
      </c>
      <c r="I1008">
        <v>1</v>
      </c>
      <c r="J1008" t="s">
        <v>66</v>
      </c>
      <c r="K1008" s="33" t="str">
        <f>IF(ISNA(VLOOKUP(C1008,'Provider-EHR crosswalk'!A:B,2,FALSE)),"No EHR Specified",VLOOKUP(C1008,'Provider-EHR crosswalk'!A:B,2,FALSE))</f>
        <v>Veradigm EHR (formerly Allscripts)</v>
      </c>
    </row>
    <row r="1009" spans="1:11" x14ac:dyDescent="0.25">
      <c r="A1009" t="s">
        <v>137</v>
      </c>
      <c r="B1009">
        <v>161</v>
      </c>
      <c r="C1009" t="s">
        <v>647</v>
      </c>
      <c r="D1009" t="s">
        <v>138</v>
      </c>
      <c r="E1009">
        <v>0</v>
      </c>
      <c r="F1009">
        <v>64</v>
      </c>
      <c r="G1009">
        <v>0</v>
      </c>
      <c r="H1009" t="s">
        <v>116</v>
      </c>
      <c r="I1009">
        <v>1</v>
      </c>
      <c r="J1009" t="s">
        <v>66</v>
      </c>
      <c r="K1009" s="33" t="str">
        <f>IF(ISNA(VLOOKUP(C1009,'Provider-EHR crosswalk'!A:B,2,FALSE)),"No EHR Specified",VLOOKUP(C1009,'Provider-EHR crosswalk'!A:B,2,FALSE))</f>
        <v>Veradigm EHR (formerly Allscripts)</v>
      </c>
    </row>
    <row r="1010" spans="1:11" x14ac:dyDescent="0.25">
      <c r="A1010" t="s">
        <v>139</v>
      </c>
      <c r="B1010">
        <v>161</v>
      </c>
      <c r="C1010" t="s">
        <v>647</v>
      </c>
      <c r="D1010" t="s">
        <v>140</v>
      </c>
      <c r="E1010">
        <v>0</v>
      </c>
      <c r="F1010">
        <v>64</v>
      </c>
      <c r="G1010">
        <v>0</v>
      </c>
      <c r="H1010" t="s">
        <v>116</v>
      </c>
      <c r="I1010">
        <v>1</v>
      </c>
      <c r="J1010" t="s">
        <v>66</v>
      </c>
      <c r="K1010" s="33" t="str">
        <f>IF(ISNA(VLOOKUP(C1010,'Provider-EHR crosswalk'!A:B,2,FALSE)),"No EHR Specified",VLOOKUP(C1010,'Provider-EHR crosswalk'!A:B,2,FALSE))</f>
        <v>Veradigm EHR (formerly Allscripts)</v>
      </c>
    </row>
    <row r="1011" spans="1:11" x14ac:dyDescent="0.25">
      <c r="A1011" t="s">
        <v>141</v>
      </c>
      <c r="B1011">
        <v>161</v>
      </c>
      <c r="C1011" t="s">
        <v>647</v>
      </c>
      <c r="D1011" t="s">
        <v>142</v>
      </c>
      <c r="E1011">
        <v>0</v>
      </c>
      <c r="F1011">
        <v>64</v>
      </c>
      <c r="G1011">
        <v>0</v>
      </c>
      <c r="H1011" t="s">
        <v>116</v>
      </c>
      <c r="I1011">
        <v>1</v>
      </c>
      <c r="J1011" t="s">
        <v>66</v>
      </c>
      <c r="K1011" s="33" t="str">
        <f>IF(ISNA(VLOOKUP(C1011,'Provider-EHR crosswalk'!A:B,2,FALSE)),"No EHR Specified",VLOOKUP(C1011,'Provider-EHR crosswalk'!A:B,2,FALSE))</f>
        <v>Veradigm EHR (formerly Allscripts)</v>
      </c>
    </row>
    <row r="1012" spans="1:11" x14ac:dyDescent="0.25">
      <c r="A1012" t="s">
        <v>143</v>
      </c>
      <c r="B1012">
        <v>161</v>
      </c>
      <c r="C1012" t="s">
        <v>647</v>
      </c>
      <c r="D1012" t="s">
        <v>144</v>
      </c>
      <c r="E1012">
        <v>0</v>
      </c>
      <c r="F1012">
        <v>64</v>
      </c>
      <c r="G1012">
        <v>0</v>
      </c>
      <c r="H1012" t="s">
        <v>116</v>
      </c>
      <c r="I1012">
        <v>1</v>
      </c>
      <c r="J1012" t="s">
        <v>66</v>
      </c>
      <c r="K1012" s="33" t="str">
        <f>IF(ISNA(VLOOKUP(C1012,'Provider-EHR crosswalk'!A:B,2,FALSE)),"No EHR Specified",VLOOKUP(C1012,'Provider-EHR crosswalk'!A:B,2,FALSE))</f>
        <v>Veradigm EHR (formerly Allscripts)</v>
      </c>
    </row>
    <row r="1013" spans="1:11" x14ac:dyDescent="0.25">
      <c r="A1013" t="s">
        <v>145</v>
      </c>
      <c r="B1013">
        <v>161</v>
      </c>
      <c r="C1013" t="s">
        <v>647</v>
      </c>
      <c r="D1013" t="s">
        <v>146</v>
      </c>
      <c r="E1013">
        <v>0</v>
      </c>
      <c r="F1013">
        <v>64</v>
      </c>
      <c r="G1013">
        <v>0</v>
      </c>
      <c r="H1013" t="s">
        <v>116</v>
      </c>
      <c r="I1013">
        <v>1</v>
      </c>
      <c r="J1013" t="s">
        <v>66</v>
      </c>
      <c r="K1013" s="33" t="str">
        <f>IF(ISNA(VLOOKUP(C1013,'Provider-EHR crosswalk'!A:B,2,FALSE)),"No EHR Specified",VLOOKUP(C1013,'Provider-EHR crosswalk'!A:B,2,FALSE))</f>
        <v>Veradigm EHR (formerly Allscripts)</v>
      </c>
    </row>
    <row r="1014" spans="1:11" x14ac:dyDescent="0.25">
      <c r="A1014" t="s">
        <v>147</v>
      </c>
      <c r="B1014">
        <v>161</v>
      </c>
      <c r="C1014" t="s">
        <v>647</v>
      </c>
      <c r="D1014" t="s">
        <v>148</v>
      </c>
      <c r="E1014">
        <v>0</v>
      </c>
      <c r="F1014">
        <v>64</v>
      </c>
      <c r="G1014">
        <v>0</v>
      </c>
      <c r="H1014" t="s">
        <v>116</v>
      </c>
      <c r="I1014">
        <v>1</v>
      </c>
      <c r="J1014" t="s">
        <v>66</v>
      </c>
      <c r="K1014" s="33" t="str">
        <f>IF(ISNA(VLOOKUP(C1014,'Provider-EHR crosswalk'!A:B,2,FALSE)),"No EHR Specified",VLOOKUP(C1014,'Provider-EHR crosswalk'!A:B,2,FALSE))</f>
        <v>Veradigm EHR (formerly Allscripts)</v>
      </c>
    </row>
    <row r="1015" spans="1:11" x14ac:dyDescent="0.25">
      <c r="A1015" t="s">
        <v>149</v>
      </c>
      <c r="B1015">
        <v>161</v>
      </c>
      <c r="C1015" t="s">
        <v>647</v>
      </c>
      <c r="D1015" t="s">
        <v>150</v>
      </c>
      <c r="E1015">
        <v>0</v>
      </c>
      <c r="F1015">
        <v>64</v>
      </c>
      <c r="G1015">
        <v>0</v>
      </c>
      <c r="H1015" t="s">
        <v>116</v>
      </c>
      <c r="I1015">
        <v>1</v>
      </c>
      <c r="J1015" t="s">
        <v>66</v>
      </c>
      <c r="K1015" s="33" t="str">
        <f>IF(ISNA(VLOOKUP(C1015,'Provider-EHR crosswalk'!A:B,2,FALSE)),"No EHR Specified",VLOOKUP(C1015,'Provider-EHR crosswalk'!A:B,2,FALSE))</f>
        <v>Veradigm EHR (formerly Allscripts)</v>
      </c>
    </row>
    <row r="1016" spans="1:11" x14ac:dyDescent="0.25">
      <c r="A1016" t="s">
        <v>151</v>
      </c>
      <c r="B1016">
        <v>161</v>
      </c>
      <c r="C1016" t="s">
        <v>647</v>
      </c>
      <c r="D1016" t="s">
        <v>152</v>
      </c>
      <c r="E1016">
        <v>0</v>
      </c>
      <c r="F1016">
        <v>64</v>
      </c>
      <c r="G1016">
        <v>0</v>
      </c>
      <c r="H1016" t="s">
        <v>116</v>
      </c>
      <c r="I1016">
        <v>1</v>
      </c>
      <c r="J1016" t="s">
        <v>66</v>
      </c>
      <c r="K1016" s="33" t="str">
        <f>IF(ISNA(VLOOKUP(C1016,'Provider-EHR crosswalk'!A:B,2,FALSE)),"No EHR Specified",VLOOKUP(C1016,'Provider-EHR crosswalk'!A:B,2,FALSE))</f>
        <v>Veradigm EHR (formerly Allscripts)</v>
      </c>
    </row>
    <row r="1017" spans="1:11" x14ac:dyDescent="0.25">
      <c r="A1017" t="s">
        <v>153</v>
      </c>
      <c r="B1017">
        <v>161</v>
      </c>
      <c r="C1017" t="s">
        <v>647</v>
      </c>
      <c r="D1017" t="s">
        <v>154</v>
      </c>
      <c r="E1017">
        <v>0</v>
      </c>
      <c r="F1017">
        <v>64</v>
      </c>
      <c r="G1017">
        <v>0</v>
      </c>
      <c r="H1017" t="s">
        <v>116</v>
      </c>
      <c r="I1017">
        <v>1</v>
      </c>
      <c r="J1017" t="s">
        <v>66</v>
      </c>
      <c r="K1017" s="33" t="str">
        <f>IF(ISNA(VLOOKUP(C1017,'Provider-EHR crosswalk'!A:B,2,FALSE)),"No EHR Specified",VLOOKUP(C1017,'Provider-EHR crosswalk'!A:B,2,FALSE))</f>
        <v>Veradigm EHR (formerly Allscripts)</v>
      </c>
    </row>
    <row r="1018" spans="1:11" x14ac:dyDescent="0.25">
      <c r="A1018" t="s">
        <v>155</v>
      </c>
      <c r="B1018">
        <v>161</v>
      </c>
      <c r="C1018" t="s">
        <v>647</v>
      </c>
      <c r="D1018" t="s">
        <v>156</v>
      </c>
      <c r="E1018">
        <v>0</v>
      </c>
      <c r="F1018">
        <v>64</v>
      </c>
      <c r="G1018">
        <v>0</v>
      </c>
      <c r="H1018" t="s">
        <v>157</v>
      </c>
      <c r="I1018" t="s">
        <v>157</v>
      </c>
      <c r="J1018" t="s">
        <v>157</v>
      </c>
      <c r="K1018" s="33" t="str">
        <f>IF(ISNA(VLOOKUP(C1018,'Provider-EHR crosswalk'!A:B,2,FALSE)),"No EHR Specified",VLOOKUP(C1018,'Provider-EHR crosswalk'!A:B,2,FALSE))</f>
        <v>Veradigm EHR (formerly Allscripts)</v>
      </c>
    </row>
    <row r="1019" spans="1:11" x14ac:dyDescent="0.25">
      <c r="A1019" t="s">
        <v>158</v>
      </c>
      <c r="B1019">
        <v>161</v>
      </c>
      <c r="C1019" t="s">
        <v>647</v>
      </c>
      <c r="D1019" t="s">
        <v>159</v>
      </c>
      <c r="E1019">
        <v>0</v>
      </c>
      <c r="F1019">
        <v>64</v>
      </c>
      <c r="G1019">
        <v>0</v>
      </c>
      <c r="H1019" t="s">
        <v>157</v>
      </c>
      <c r="I1019" t="s">
        <v>157</v>
      </c>
      <c r="J1019" t="s">
        <v>157</v>
      </c>
      <c r="K1019" s="33" t="str">
        <f>IF(ISNA(VLOOKUP(C1019,'Provider-EHR crosswalk'!A:B,2,FALSE)),"No EHR Specified",VLOOKUP(C1019,'Provider-EHR crosswalk'!A:B,2,FALSE))</f>
        <v>Veradigm EHR (formerly Allscripts)</v>
      </c>
    </row>
    <row r="1020" spans="1:11" x14ac:dyDescent="0.25">
      <c r="A1020" t="s">
        <v>162</v>
      </c>
      <c r="B1020">
        <v>161</v>
      </c>
      <c r="C1020" t="s">
        <v>647</v>
      </c>
      <c r="D1020" t="s">
        <v>163</v>
      </c>
      <c r="E1020">
        <v>64</v>
      </c>
      <c r="F1020">
        <v>64</v>
      </c>
      <c r="G1020">
        <v>100</v>
      </c>
      <c r="H1020" t="s">
        <v>65</v>
      </c>
      <c r="I1020">
        <v>95</v>
      </c>
      <c r="J1020" t="s">
        <v>66</v>
      </c>
      <c r="K1020" s="33" t="str">
        <f>IF(ISNA(VLOOKUP(C1020,'Provider-EHR crosswalk'!A:B,2,FALSE)),"No EHR Specified",VLOOKUP(C1020,'Provider-EHR crosswalk'!A:B,2,FALSE))</f>
        <v>Veradigm EHR (formerly Allscripts)</v>
      </c>
    </row>
    <row r="1021" spans="1:11" x14ac:dyDescent="0.25">
      <c r="A1021" t="s">
        <v>164</v>
      </c>
      <c r="B1021">
        <v>161</v>
      </c>
      <c r="C1021" t="s">
        <v>647</v>
      </c>
      <c r="D1021" t="s">
        <v>165</v>
      </c>
      <c r="E1021">
        <v>10</v>
      </c>
      <c r="F1021">
        <v>13</v>
      </c>
      <c r="G1021">
        <v>76.92</v>
      </c>
      <c r="H1021" t="s">
        <v>65</v>
      </c>
      <c r="I1021">
        <v>95</v>
      </c>
      <c r="J1021" t="s">
        <v>69</v>
      </c>
      <c r="K1021" s="33" t="str">
        <f>IF(ISNA(VLOOKUP(C1021,'Provider-EHR crosswalk'!A:B,2,FALSE)),"No EHR Specified",VLOOKUP(C1021,'Provider-EHR crosswalk'!A:B,2,FALSE))</f>
        <v>Veradigm EHR (formerly Allscripts)</v>
      </c>
    </row>
    <row r="1022" spans="1:11" x14ac:dyDescent="0.25">
      <c r="A1022" t="s">
        <v>166</v>
      </c>
      <c r="B1022">
        <v>161</v>
      </c>
      <c r="C1022" t="s">
        <v>647</v>
      </c>
      <c r="D1022" t="s">
        <v>167</v>
      </c>
      <c r="E1022">
        <v>0</v>
      </c>
      <c r="F1022">
        <v>13</v>
      </c>
      <c r="G1022">
        <v>0</v>
      </c>
      <c r="H1022" t="s">
        <v>116</v>
      </c>
      <c r="I1022">
        <v>5</v>
      </c>
      <c r="J1022" t="s">
        <v>66</v>
      </c>
      <c r="K1022" s="33" t="str">
        <f>IF(ISNA(VLOOKUP(C1022,'Provider-EHR crosswalk'!A:B,2,FALSE)),"No EHR Specified",VLOOKUP(C1022,'Provider-EHR crosswalk'!A:B,2,FALSE))</f>
        <v>Veradigm EHR (formerly Allscripts)</v>
      </c>
    </row>
    <row r="1023" spans="1:11" x14ac:dyDescent="0.25">
      <c r="A1023" t="s">
        <v>168</v>
      </c>
      <c r="B1023">
        <v>161</v>
      </c>
      <c r="C1023" t="s">
        <v>647</v>
      </c>
      <c r="D1023" t="s">
        <v>169</v>
      </c>
      <c r="E1023">
        <v>0</v>
      </c>
      <c r="F1023">
        <v>13</v>
      </c>
      <c r="G1023">
        <v>0</v>
      </c>
      <c r="H1023" t="s">
        <v>116</v>
      </c>
      <c r="I1023">
        <v>5</v>
      </c>
      <c r="J1023" t="s">
        <v>66</v>
      </c>
      <c r="K1023" s="33" t="str">
        <f>IF(ISNA(VLOOKUP(C1023,'Provider-EHR crosswalk'!A:B,2,FALSE)),"No EHR Specified",VLOOKUP(C1023,'Provider-EHR crosswalk'!A:B,2,FALSE))</f>
        <v>Veradigm EHR (formerly Allscripts)</v>
      </c>
    </row>
    <row r="1024" spans="1:11" x14ac:dyDescent="0.25">
      <c r="A1024" t="s">
        <v>170</v>
      </c>
      <c r="B1024">
        <v>161</v>
      </c>
      <c r="C1024" t="s">
        <v>647</v>
      </c>
      <c r="D1024" t="s">
        <v>171</v>
      </c>
      <c r="E1024">
        <v>3</v>
      </c>
      <c r="F1024">
        <v>13</v>
      </c>
      <c r="G1024">
        <v>23.08</v>
      </c>
      <c r="H1024" t="s">
        <v>116</v>
      </c>
      <c r="I1024">
        <v>5</v>
      </c>
      <c r="J1024" t="s">
        <v>69</v>
      </c>
      <c r="K1024" s="33" t="str">
        <f>IF(ISNA(VLOOKUP(C1024,'Provider-EHR crosswalk'!A:B,2,FALSE)),"No EHR Specified",VLOOKUP(C1024,'Provider-EHR crosswalk'!A:B,2,FALSE))</f>
        <v>Veradigm EHR (formerly Allscripts)</v>
      </c>
    </row>
    <row r="1025" spans="1:11" x14ac:dyDescent="0.25">
      <c r="A1025" t="s">
        <v>172</v>
      </c>
      <c r="B1025">
        <v>161</v>
      </c>
      <c r="C1025" t="s">
        <v>647</v>
      </c>
      <c r="D1025" t="s">
        <v>173</v>
      </c>
      <c r="E1025">
        <v>0</v>
      </c>
      <c r="F1025">
        <v>64</v>
      </c>
      <c r="G1025">
        <v>0</v>
      </c>
      <c r="H1025" t="s">
        <v>116</v>
      </c>
      <c r="I1025">
        <v>5</v>
      </c>
      <c r="J1025" t="s">
        <v>66</v>
      </c>
      <c r="K1025" s="33" t="str">
        <f>IF(ISNA(VLOOKUP(C1025,'Provider-EHR crosswalk'!A:B,2,FALSE)),"No EHR Specified",VLOOKUP(C1025,'Provider-EHR crosswalk'!A:B,2,FALSE))</f>
        <v>Veradigm EHR (formerly Allscripts)</v>
      </c>
    </row>
    <row r="1026" spans="1:11" x14ac:dyDescent="0.25">
      <c r="A1026" t="s">
        <v>174</v>
      </c>
      <c r="B1026">
        <v>161</v>
      </c>
      <c r="C1026" t="s">
        <v>647</v>
      </c>
      <c r="D1026" t="s">
        <v>175</v>
      </c>
      <c r="E1026">
        <v>0</v>
      </c>
      <c r="F1026">
        <v>64</v>
      </c>
      <c r="G1026">
        <v>0</v>
      </c>
      <c r="H1026" t="s">
        <v>116</v>
      </c>
      <c r="I1026">
        <v>5</v>
      </c>
      <c r="J1026" t="s">
        <v>66</v>
      </c>
      <c r="K1026" s="33" t="str">
        <f>IF(ISNA(VLOOKUP(C1026,'Provider-EHR crosswalk'!A:B,2,FALSE)),"No EHR Specified",VLOOKUP(C1026,'Provider-EHR crosswalk'!A:B,2,FALSE))</f>
        <v>Veradigm EHR (formerly Allscripts)</v>
      </c>
    </row>
    <row r="1027" spans="1:11" x14ac:dyDescent="0.25">
      <c r="A1027" t="s">
        <v>176</v>
      </c>
      <c r="B1027">
        <v>161</v>
      </c>
      <c r="C1027" t="s">
        <v>647</v>
      </c>
      <c r="D1027" t="s">
        <v>177</v>
      </c>
      <c r="E1027">
        <v>0</v>
      </c>
      <c r="F1027">
        <v>64</v>
      </c>
      <c r="G1027">
        <v>0</v>
      </c>
      <c r="H1027" t="s">
        <v>116</v>
      </c>
      <c r="I1027">
        <v>5</v>
      </c>
      <c r="J1027" t="s">
        <v>66</v>
      </c>
      <c r="K1027" s="33" t="str">
        <f>IF(ISNA(VLOOKUP(C1027,'Provider-EHR crosswalk'!A:B,2,FALSE)),"No EHR Specified",VLOOKUP(C1027,'Provider-EHR crosswalk'!A:B,2,FALSE))</f>
        <v>Veradigm EHR (formerly Allscripts)</v>
      </c>
    </row>
    <row r="1028" spans="1:11" x14ac:dyDescent="0.25">
      <c r="A1028" t="s">
        <v>63</v>
      </c>
      <c r="B1028">
        <v>200</v>
      </c>
      <c r="C1028" t="s">
        <v>731</v>
      </c>
      <c r="D1028" t="s">
        <v>64</v>
      </c>
      <c r="E1028">
        <v>1</v>
      </c>
      <c r="F1028">
        <v>1</v>
      </c>
      <c r="G1028">
        <v>100</v>
      </c>
      <c r="H1028" t="s">
        <v>65</v>
      </c>
      <c r="I1028">
        <v>99</v>
      </c>
      <c r="J1028" t="s">
        <v>66</v>
      </c>
      <c r="K1028" s="33" t="str">
        <f>IF(ISNA(VLOOKUP(C1028,'Provider-EHR crosswalk'!A:B,2,FALSE)),"No EHR Specified",VLOOKUP(C1028,'Provider-EHR crosswalk'!A:B,2,FALSE))</f>
        <v>Azalea Health EHR</v>
      </c>
    </row>
    <row r="1029" spans="1:11" x14ac:dyDescent="0.25">
      <c r="A1029" t="s">
        <v>67</v>
      </c>
      <c r="B1029">
        <v>200</v>
      </c>
      <c r="C1029" t="s">
        <v>731</v>
      </c>
      <c r="D1029" t="s">
        <v>68</v>
      </c>
      <c r="E1029">
        <v>1</v>
      </c>
      <c r="F1029">
        <v>1</v>
      </c>
      <c r="G1029">
        <v>100</v>
      </c>
      <c r="H1029" t="s">
        <v>65</v>
      </c>
      <c r="I1029">
        <v>75</v>
      </c>
      <c r="J1029" t="s">
        <v>66</v>
      </c>
      <c r="K1029" s="33" t="str">
        <f>IF(ISNA(VLOOKUP(C1029,'Provider-EHR crosswalk'!A:B,2,FALSE)),"No EHR Specified",VLOOKUP(C1029,'Provider-EHR crosswalk'!A:B,2,FALSE))</f>
        <v>Azalea Health EHR</v>
      </c>
    </row>
    <row r="1030" spans="1:11" x14ac:dyDescent="0.25">
      <c r="A1030" t="s">
        <v>70</v>
      </c>
      <c r="B1030">
        <v>200</v>
      </c>
      <c r="C1030" t="s">
        <v>731</v>
      </c>
      <c r="D1030" t="s">
        <v>71</v>
      </c>
      <c r="E1030">
        <v>1</v>
      </c>
      <c r="F1030">
        <v>1</v>
      </c>
      <c r="G1030">
        <v>100</v>
      </c>
      <c r="H1030" t="s">
        <v>65</v>
      </c>
      <c r="I1030">
        <v>99</v>
      </c>
      <c r="J1030" t="s">
        <v>66</v>
      </c>
      <c r="K1030" s="33" t="str">
        <f>IF(ISNA(VLOOKUP(C1030,'Provider-EHR crosswalk'!A:B,2,FALSE)),"No EHR Specified",VLOOKUP(C1030,'Provider-EHR crosswalk'!A:B,2,FALSE))</f>
        <v>Azalea Health EHR</v>
      </c>
    </row>
    <row r="1031" spans="1:11" x14ac:dyDescent="0.25">
      <c r="A1031" t="s">
        <v>72</v>
      </c>
      <c r="B1031">
        <v>200</v>
      </c>
      <c r="C1031" t="s">
        <v>731</v>
      </c>
      <c r="D1031" t="s">
        <v>73</v>
      </c>
      <c r="E1031">
        <v>1</v>
      </c>
      <c r="F1031">
        <v>1</v>
      </c>
      <c r="G1031">
        <v>100</v>
      </c>
      <c r="H1031" t="s">
        <v>65</v>
      </c>
      <c r="I1031">
        <v>99</v>
      </c>
      <c r="J1031" t="s">
        <v>66</v>
      </c>
      <c r="K1031" s="33" t="str">
        <f>IF(ISNA(VLOOKUP(C1031,'Provider-EHR crosswalk'!A:B,2,FALSE)),"No EHR Specified",VLOOKUP(C1031,'Provider-EHR crosswalk'!A:B,2,FALSE))</f>
        <v>Azalea Health EHR</v>
      </c>
    </row>
    <row r="1032" spans="1:11" x14ac:dyDescent="0.25">
      <c r="A1032" t="s">
        <v>74</v>
      </c>
      <c r="B1032">
        <v>200</v>
      </c>
      <c r="C1032" t="s">
        <v>731</v>
      </c>
      <c r="D1032" t="s">
        <v>75</v>
      </c>
      <c r="E1032">
        <v>1</v>
      </c>
      <c r="F1032">
        <v>1</v>
      </c>
      <c r="G1032">
        <v>100</v>
      </c>
      <c r="H1032" t="s">
        <v>65</v>
      </c>
      <c r="I1032">
        <v>99</v>
      </c>
      <c r="J1032" t="s">
        <v>66</v>
      </c>
      <c r="K1032" s="33" t="str">
        <f>IF(ISNA(VLOOKUP(C1032,'Provider-EHR crosswalk'!A:B,2,FALSE)),"No EHR Specified",VLOOKUP(C1032,'Provider-EHR crosswalk'!A:B,2,FALSE))</f>
        <v>Azalea Health EHR</v>
      </c>
    </row>
    <row r="1033" spans="1:11" x14ac:dyDescent="0.25">
      <c r="A1033" t="s">
        <v>76</v>
      </c>
      <c r="B1033">
        <v>200</v>
      </c>
      <c r="C1033" t="s">
        <v>731</v>
      </c>
      <c r="D1033" t="s">
        <v>77</v>
      </c>
      <c r="E1033">
        <v>1</v>
      </c>
      <c r="F1033">
        <v>1</v>
      </c>
      <c r="G1033">
        <v>100</v>
      </c>
      <c r="H1033" t="s">
        <v>65</v>
      </c>
      <c r="I1033">
        <v>85</v>
      </c>
      <c r="J1033" t="s">
        <v>66</v>
      </c>
      <c r="K1033" s="33" t="str">
        <f>IF(ISNA(VLOOKUP(C1033,'Provider-EHR crosswalk'!A:B,2,FALSE)),"No EHR Specified",VLOOKUP(C1033,'Provider-EHR crosswalk'!A:B,2,FALSE))</f>
        <v>Azalea Health EHR</v>
      </c>
    </row>
    <row r="1034" spans="1:11" x14ac:dyDescent="0.25">
      <c r="A1034" t="s">
        <v>78</v>
      </c>
      <c r="B1034">
        <v>200</v>
      </c>
      <c r="C1034" t="s">
        <v>731</v>
      </c>
      <c r="D1034" t="s">
        <v>79</v>
      </c>
      <c r="E1034">
        <v>1</v>
      </c>
      <c r="F1034">
        <v>1</v>
      </c>
      <c r="G1034">
        <v>100</v>
      </c>
      <c r="H1034" t="s">
        <v>65</v>
      </c>
      <c r="I1034">
        <v>85</v>
      </c>
      <c r="J1034" t="s">
        <v>66</v>
      </c>
      <c r="K1034" s="33" t="str">
        <f>IF(ISNA(VLOOKUP(C1034,'Provider-EHR crosswalk'!A:B,2,FALSE)),"No EHR Specified",VLOOKUP(C1034,'Provider-EHR crosswalk'!A:B,2,FALSE))</f>
        <v>Azalea Health EHR</v>
      </c>
    </row>
    <row r="1035" spans="1:11" x14ac:dyDescent="0.25">
      <c r="A1035" t="s">
        <v>80</v>
      </c>
      <c r="B1035">
        <v>200</v>
      </c>
      <c r="C1035" t="s">
        <v>731</v>
      </c>
      <c r="D1035" t="s">
        <v>81</v>
      </c>
      <c r="E1035">
        <v>1</v>
      </c>
      <c r="F1035">
        <v>1</v>
      </c>
      <c r="G1035">
        <v>100</v>
      </c>
      <c r="H1035" t="s">
        <v>65</v>
      </c>
      <c r="I1035">
        <v>85</v>
      </c>
      <c r="J1035" t="s">
        <v>66</v>
      </c>
      <c r="K1035" s="33" t="str">
        <f>IF(ISNA(VLOOKUP(C1035,'Provider-EHR crosswalk'!A:B,2,FALSE)),"No EHR Specified",VLOOKUP(C1035,'Provider-EHR crosswalk'!A:B,2,FALSE))</f>
        <v>Azalea Health EHR</v>
      </c>
    </row>
    <row r="1036" spans="1:11" x14ac:dyDescent="0.25">
      <c r="A1036" t="s">
        <v>82</v>
      </c>
      <c r="B1036">
        <v>200</v>
      </c>
      <c r="C1036" t="s">
        <v>731</v>
      </c>
      <c r="D1036" t="s">
        <v>83</v>
      </c>
      <c r="E1036">
        <v>1</v>
      </c>
      <c r="F1036">
        <v>1</v>
      </c>
      <c r="G1036">
        <v>100</v>
      </c>
      <c r="H1036" t="s">
        <v>65</v>
      </c>
      <c r="I1036">
        <v>85</v>
      </c>
      <c r="J1036" t="s">
        <v>66</v>
      </c>
      <c r="K1036" s="33" t="str">
        <f>IF(ISNA(VLOOKUP(C1036,'Provider-EHR crosswalk'!A:B,2,FALSE)),"No EHR Specified",VLOOKUP(C1036,'Provider-EHR crosswalk'!A:B,2,FALSE))</f>
        <v>Azalea Health EHR</v>
      </c>
    </row>
    <row r="1037" spans="1:11" x14ac:dyDescent="0.25">
      <c r="A1037" t="s">
        <v>84</v>
      </c>
      <c r="B1037">
        <v>200</v>
      </c>
      <c r="C1037" t="s">
        <v>731</v>
      </c>
      <c r="D1037" t="s">
        <v>85</v>
      </c>
      <c r="E1037">
        <v>1</v>
      </c>
      <c r="F1037">
        <v>1</v>
      </c>
      <c r="G1037">
        <v>100</v>
      </c>
      <c r="H1037" t="s">
        <v>65</v>
      </c>
      <c r="I1037">
        <v>85</v>
      </c>
      <c r="J1037" t="s">
        <v>66</v>
      </c>
      <c r="K1037" s="33" t="str">
        <f>IF(ISNA(VLOOKUP(C1037,'Provider-EHR crosswalk'!A:B,2,FALSE)),"No EHR Specified",VLOOKUP(C1037,'Provider-EHR crosswalk'!A:B,2,FALSE))</f>
        <v>Azalea Health EHR</v>
      </c>
    </row>
    <row r="1038" spans="1:11" x14ac:dyDescent="0.25">
      <c r="A1038" t="s">
        <v>86</v>
      </c>
      <c r="B1038">
        <v>200</v>
      </c>
      <c r="C1038" t="s">
        <v>731</v>
      </c>
      <c r="D1038" t="s">
        <v>87</v>
      </c>
      <c r="E1038">
        <v>1</v>
      </c>
      <c r="F1038">
        <v>1</v>
      </c>
      <c r="G1038">
        <v>100</v>
      </c>
      <c r="H1038" t="s">
        <v>65</v>
      </c>
      <c r="I1038">
        <v>95</v>
      </c>
      <c r="J1038" t="s">
        <v>66</v>
      </c>
      <c r="K1038" s="33" t="str">
        <f>IF(ISNA(VLOOKUP(C1038,'Provider-EHR crosswalk'!A:B,2,FALSE)),"No EHR Specified",VLOOKUP(C1038,'Provider-EHR crosswalk'!A:B,2,FALSE))</f>
        <v>Azalea Health EHR</v>
      </c>
    </row>
    <row r="1039" spans="1:11" x14ac:dyDescent="0.25">
      <c r="A1039" t="s">
        <v>88</v>
      </c>
      <c r="B1039">
        <v>200</v>
      </c>
      <c r="C1039" t="s">
        <v>731</v>
      </c>
      <c r="D1039" t="s">
        <v>89</v>
      </c>
      <c r="E1039">
        <v>1</v>
      </c>
      <c r="F1039">
        <v>1</v>
      </c>
      <c r="G1039">
        <v>100</v>
      </c>
      <c r="H1039" t="s">
        <v>65</v>
      </c>
      <c r="I1039">
        <v>95</v>
      </c>
      <c r="J1039" t="s">
        <v>66</v>
      </c>
      <c r="K1039" s="33" t="str">
        <f>IF(ISNA(VLOOKUP(C1039,'Provider-EHR crosswalk'!A:B,2,FALSE)),"No EHR Specified",VLOOKUP(C1039,'Provider-EHR crosswalk'!A:B,2,FALSE))</f>
        <v>Azalea Health EHR</v>
      </c>
    </row>
    <row r="1040" spans="1:11" x14ac:dyDescent="0.25">
      <c r="A1040" t="s">
        <v>90</v>
      </c>
      <c r="B1040">
        <v>200</v>
      </c>
      <c r="C1040" t="s">
        <v>731</v>
      </c>
      <c r="D1040" t="s">
        <v>91</v>
      </c>
      <c r="E1040">
        <v>1</v>
      </c>
      <c r="F1040">
        <v>1</v>
      </c>
      <c r="G1040">
        <v>100</v>
      </c>
      <c r="H1040" t="s">
        <v>65</v>
      </c>
      <c r="I1040">
        <v>90</v>
      </c>
      <c r="J1040" t="s">
        <v>66</v>
      </c>
      <c r="K1040" s="33" t="str">
        <f>IF(ISNA(VLOOKUP(C1040,'Provider-EHR crosswalk'!A:B,2,FALSE)),"No EHR Specified",VLOOKUP(C1040,'Provider-EHR crosswalk'!A:B,2,FALSE))</f>
        <v>Azalea Health EHR</v>
      </c>
    </row>
    <row r="1041" spans="1:11" x14ac:dyDescent="0.25">
      <c r="A1041" t="s">
        <v>92</v>
      </c>
      <c r="B1041">
        <v>200</v>
      </c>
      <c r="C1041" t="s">
        <v>731</v>
      </c>
      <c r="D1041" t="s">
        <v>93</v>
      </c>
      <c r="E1041">
        <v>0</v>
      </c>
      <c r="F1041">
        <v>1</v>
      </c>
      <c r="G1041">
        <v>0</v>
      </c>
      <c r="H1041" t="s">
        <v>65</v>
      </c>
      <c r="I1041">
        <v>90</v>
      </c>
      <c r="J1041" t="s">
        <v>69</v>
      </c>
      <c r="K1041" s="33" t="str">
        <f>IF(ISNA(VLOOKUP(C1041,'Provider-EHR crosswalk'!A:B,2,FALSE)),"No EHR Specified",VLOOKUP(C1041,'Provider-EHR crosswalk'!A:B,2,FALSE))</f>
        <v>Azalea Health EHR</v>
      </c>
    </row>
    <row r="1042" spans="1:11" x14ac:dyDescent="0.25">
      <c r="A1042" t="s">
        <v>94</v>
      </c>
      <c r="B1042">
        <v>200</v>
      </c>
      <c r="C1042" t="s">
        <v>731</v>
      </c>
      <c r="D1042" t="s">
        <v>95</v>
      </c>
      <c r="E1042">
        <v>1</v>
      </c>
      <c r="F1042">
        <v>1</v>
      </c>
      <c r="G1042">
        <v>100</v>
      </c>
      <c r="H1042" t="s">
        <v>65</v>
      </c>
      <c r="I1042">
        <v>90</v>
      </c>
      <c r="J1042" t="s">
        <v>66</v>
      </c>
      <c r="K1042" s="33" t="str">
        <f>IF(ISNA(VLOOKUP(C1042,'Provider-EHR crosswalk'!A:B,2,FALSE)),"No EHR Specified",VLOOKUP(C1042,'Provider-EHR crosswalk'!A:B,2,FALSE))</f>
        <v>Azalea Health EHR</v>
      </c>
    </row>
    <row r="1043" spans="1:11" x14ac:dyDescent="0.25">
      <c r="A1043" t="s">
        <v>96</v>
      </c>
      <c r="B1043">
        <v>200</v>
      </c>
      <c r="C1043" t="s">
        <v>731</v>
      </c>
      <c r="D1043" t="s">
        <v>97</v>
      </c>
      <c r="E1043">
        <v>1</v>
      </c>
      <c r="F1043">
        <v>1</v>
      </c>
      <c r="G1043">
        <v>100</v>
      </c>
      <c r="H1043" t="s">
        <v>65</v>
      </c>
      <c r="I1043">
        <v>90</v>
      </c>
      <c r="J1043" t="s">
        <v>66</v>
      </c>
      <c r="K1043" s="33" t="str">
        <f>IF(ISNA(VLOOKUP(C1043,'Provider-EHR crosswalk'!A:B,2,FALSE)),"No EHR Specified",VLOOKUP(C1043,'Provider-EHR crosswalk'!A:B,2,FALSE))</f>
        <v>Azalea Health EHR</v>
      </c>
    </row>
    <row r="1044" spans="1:11" x14ac:dyDescent="0.25">
      <c r="A1044" t="s">
        <v>98</v>
      </c>
      <c r="B1044">
        <v>200</v>
      </c>
      <c r="C1044" t="s">
        <v>731</v>
      </c>
      <c r="D1044" t="s">
        <v>99</v>
      </c>
      <c r="E1044">
        <v>1</v>
      </c>
      <c r="F1044">
        <v>1</v>
      </c>
      <c r="G1044">
        <v>100</v>
      </c>
      <c r="H1044" t="s">
        <v>65</v>
      </c>
      <c r="I1044">
        <v>90</v>
      </c>
      <c r="J1044" t="s">
        <v>66</v>
      </c>
      <c r="K1044" s="33" t="str">
        <f>IF(ISNA(VLOOKUP(C1044,'Provider-EHR crosswalk'!A:B,2,FALSE)),"No EHR Specified",VLOOKUP(C1044,'Provider-EHR crosswalk'!A:B,2,FALSE))</f>
        <v>Azalea Health EHR</v>
      </c>
    </row>
    <row r="1045" spans="1:11" x14ac:dyDescent="0.25">
      <c r="A1045" t="s">
        <v>100</v>
      </c>
      <c r="B1045">
        <v>200</v>
      </c>
      <c r="C1045" t="s">
        <v>731</v>
      </c>
      <c r="D1045" t="s">
        <v>101</v>
      </c>
      <c r="E1045">
        <v>9</v>
      </c>
      <c r="F1045">
        <v>9</v>
      </c>
      <c r="G1045">
        <v>100</v>
      </c>
      <c r="H1045" t="s">
        <v>65</v>
      </c>
      <c r="I1045">
        <v>99</v>
      </c>
      <c r="J1045" t="s">
        <v>66</v>
      </c>
      <c r="K1045" s="33" t="str">
        <f>IF(ISNA(VLOOKUP(C1045,'Provider-EHR crosswalk'!A:B,2,FALSE)),"No EHR Specified",VLOOKUP(C1045,'Provider-EHR crosswalk'!A:B,2,FALSE))</f>
        <v>Azalea Health EHR</v>
      </c>
    </row>
    <row r="1046" spans="1:11" x14ac:dyDescent="0.25">
      <c r="A1046" t="s">
        <v>102</v>
      </c>
      <c r="B1046">
        <v>200</v>
      </c>
      <c r="C1046" t="s">
        <v>731</v>
      </c>
      <c r="D1046" t="s">
        <v>103</v>
      </c>
      <c r="E1046">
        <v>9</v>
      </c>
      <c r="F1046">
        <v>9</v>
      </c>
      <c r="G1046">
        <v>100</v>
      </c>
      <c r="H1046" t="s">
        <v>65</v>
      </c>
      <c r="I1046">
        <v>99</v>
      </c>
      <c r="J1046" t="s">
        <v>66</v>
      </c>
      <c r="K1046" s="33" t="str">
        <f>IF(ISNA(VLOOKUP(C1046,'Provider-EHR crosswalk'!A:B,2,FALSE)),"No EHR Specified",VLOOKUP(C1046,'Provider-EHR crosswalk'!A:B,2,FALSE))</f>
        <v>Azalea Health EHR</v>
      </c>
    </row>
    <row r="1047" spans="1:11" x14ac:dyDescent="0.25">
      <c r="A1047" t="s">
        <v>104</v>
      </c>
      <c r="B1047">
        <v>200</v>
      </c>
      <c r="C1047" t="s">
        <v>731</v>
      </c>
      <c r="D1047" t="s">
        <v>105</v>
      </c>
      <c r="E1047">
        <v>9</v>
      </c>
      <c r="F1047">
        <v>9</v>
      </c>
      <c r="G1047">
        <v>100</v>
      </c>
      <c r="H1047" t="s">
        <v>65</v>
      </c>
      <c r="I1047">
        <v>99</v>
      </c>
      <c r="J1047" t="s">
        <v>66</v>
      </c>
      <c r="K1047" s="33" t="str">
        <f>IF(ISNA(VLOOKUP(C1047,'Provider-EHR crosswalk'!A:B,2,FALSE)),"No EHR Specified",VLOOKUP(C1047,'Provider-EHR crosswalk'!A:B,2,FALSE))</f>
        <v>Azalea Health EHR</v>
      </c>
    </row>
    <row r="1048" spans="1:11" x14ac:dyDescent="0.25">
      <c r="A1048" t="s">
        <v>106</v>
      </c>
      <c r="B1048">
        <v>200</v>
      </c>
      <c r="C1048" t="s">
        <v>731</v>
      </c>
      <c r="D1048" t="s">
        <v>107</v>
      </c>
      <c r="E1048">
        <v>9</v>
      </c>
      <c r="F1048">
        <v>9</v>
      </c>
      <c r="G1048">
        <v>100</v>
      </c>
      <c r="H1048" t="s">
        <v>65</v>
      </c>
      <c r="I1048">
        <v>99</v>
      </c>
      <c r="J1048" t="s">
        <v>66</v>
      </c>
      <c r="K1048" s="33" t="str">
        <f>IF(ISNA(VLOOKUP(C1048,'Provider-EHR crosswalk'!A:B,2,FALSE)),"No EHR Specified",VLOOKUP(C1048,'Provider-EHR crosswalk'!A:B,2,FALSE))</f>
        <v>Azalea Health EHR</v>
      </c>
    </row>
    <row r="1049" spans="1:11" x14ac:dyDescent="0.25">
      <c r="A1049" t="s">
        <v>108</v>
      </c>
      <c r="B1049">
        <v>200</v>
      </c>
      <c r="C1049" t="s">
        <v>731</v>
      </c>
      <c r="D1049" t="s">
        <v>109</v>
      </c>
      <c r="E1049">
        <v>9</v>
      </c>
      <c r="F1049">
        <v>9</v>
      </c>
      <c r="G1049">
        <v>100</v>
      </c>
      <c r="H1049" t="s">
        <v>65</v>
      </c>
      <c r="I1049">
        <v>99</v>
      </c>
      <c r="J1049" t="s">
        <v>66</v>
      </c>
      <c r="K1049" s="33" t="str">
        <f>IF(ISNA(VLOOKUP(C1049,'Provider-EHR crosswalk'!A:B,2,FALSE)),"No EHR Specified",VLOOKUP(C1049,'Provider-EHR crosswalk'!A:B,2,FALSE))</f>
        <v>Azalea Health EHR</v>
      </c>
    </row>
    <row r="1050" spans="1:11" x14ac:dyDescent="0.25">
      <c r="A1050" t="s">
        <v>110</v>
      </c>
      <c r="B1050">
        <v>200</v>
      </c>
      <c r="C1050" t="s">
        <v>731</v>
      </c>
      <c r="D1050" t="s">
        <v>111</v>
      </c>
      <c r="E1050">
        <v>9</v>
      </c>
      <c r="F1050">
        <v>9</v>
      </c>
      <c r="G1050">
        <v>100</v>
      </c>
      <c r="H1050" t="s">
        <v>65</v>
      </c>
      <c r="I1050">
        <v>99</v>
      </c>
      <c r="J1050" t="s">
        <v>66</v>
      </c>
      <c r="K1050" s="33" t="str">
        <f>IF(ISNA(VLOOKUP(C1050,'Provider-EHR crosswalk'!A:B,2,FALSE)),"No EHR Specified",VLOOKUP(C1050,'Provider-EHR crosswalk'!A:B,2,FALSE))</f>
        <v>Azalea Health EHR</v>
      </c>
    </row>
    <row r="1051" spans="1:11" x14ac:dyDescent="0.25">
      <c r="A1051" t="s">
        <v>112</v>
      </c>
      <c r="B1051">
        <v>200</v>
      </c>
      <c r="C1051" t="s">
        <v>731</v>
      </c>
      <c r="D1051" t="s">
        <v>113</v>
      </c>
      <c r="E1051">
        <v>9</v>
      </c>
      <c r="F1051">
        <v>9</v>
      </c>
      <c r="G1051">
        <v>100</v>
      </c>
      <c r="H1051" t="s">
        <v>65</v>
      </c>
      <c r="I1051">
        <v>99</v>
      </c>
      <c r="J1051" t="s">
        <v>66</v>
      </c>
      <c r="K1051" s="33" t="str">
        <f>IF(ISNA(VLOOKUP(C1051,'Provider-EHR crosswalk'!A:B,2,FALSE)),"No EHR Specified",VLOOKUP(C1051,'Provider-EHR crosswalk'!A:B,2,FALSE))</f>
        <v>Azalea Health EHR</v>
      </c>
    </row>
    <row r="1052" spans="1:11" x14ac:dyDescent="0.25">
      <c r="A1052" t="s">
        <v>114</v>
      </c>
      <c r="B1052">
        <v>200</v>
      </c>
      <c r="C1052" t="s">
        <v>731</v>
      </c>
      <c r="D1052" t="s">
        <v>115</v>
      </c>
      <c r="E1052">
        <v>0</v>
      </c>
      <c r="F1052">
        <v>1</v>
      </c>
      <c r="G1052">
        <v>0</v>
      </c>
      <c r="H1052" t="s">
        <v>116</v>
      </c>
      <c r="I1052">
        <v>4</v>
      </c>
      <c r="J1052" t="s">
        <v>66</v>
      </c>
      <c r="K1052" s="33" t="str">
        <f>IF(ISNA(VLOOKUP(C1052,'Provider-EHR crosswalk'!A:B,2,FALSE)),"No EHR Specified",VLOOKUP(C1052,'Provider-EHR crosswalk'!A:B,2,FALSE))</f>
        <v>Azalea Health EHR</v>
      </c>
    </row>
    <row r="1053" spans="1:11" x14ac:dyDescent="0.25">
      <c r="A1053" t="s">
        <v>117</v>
      </c>
      <c r="B1053">
        <v>200</v>
      </c>
      <c r="C1053" t="s">
        <v>731</v>
      </c>
      <c r="D1053" t="s">
        <v>118</v>
      </c>
      <c r="E1053">
        <v>0</v>
      </c>
      <c r="F1053">
        <v>1</v>
      </c>
      <c r="G1053">
        <v>0</v>
      </c>
      <c r="H1053" t="s">
        <v>116</v>
      </c>
      <c r="I1053">
        <v>4</v>
      </c>
      <c r="J1053" t="s">
        <v>66</v>
      </c>
      <c r="K1053" s="33" t="str">
        <f>IF(ISNA(VLOOKUP(C1053,'Provider-EHR crosswalk'!A:B,2,FALSE)),"No EHR Specified",VLOOKUP(C1053,'Provider-EHR crosswalk'!A:B,2,FALSE))</f>
        <v>Azalea Health EHR</v>
      </c>
    </row>
    <row r="1054" spans="1:11" x14ac:dyDescent="0.25">
      <c r="A1054" t="s">
        <v>119</v>
      </c>
      <c r="B1054">
        <v>200</v>
      </c>
      <c r="C1054" t="s">
        <v>731</v>
      </c>
      <c r="D1054" t="s">
        <v>120</v>
      </c>
      <c r="E1054">
        <v>0</v>
      </c>
      <c r="F1054">
        <v>1</v>
      </c>
      <c r="G1054">
        <v>0</v>
      </c>
      <c r="H1054" t="s">
        <v>116</v>
      </c>
      <c r="I1054">
        <v>4</v>
      </c>
      <c r="J1054" t="s">
        <v>66</v>
      </c>
      <c r="K1054" s="33" t="str">
        <f>IF(ISNA(VLOOKUP(C1054,'Provider-EHR crosswalk'!A:B,2,FALSE)),"No EHR Specified",VLOOKUP(C1054,'Provider-EHR crosswalk'!A:B,2,FALSE))</f>
        <v>Azalea Health EHR</v>
      </c>
    </row>
    <row r="1055" spans="1:11" x14ac:dyDescent="0.25">
      <c r="A1055" t="s">
        <v>121</v>
      </c>
      <c r="B1055">
        <v>200</v>
      </c>
      <c r="C1055" t="s">
        <v>731</v>
      </c>
      <c r="D1055" t="s">
        <v>122</v>
      </c>
      <c r="E1055">
        <v>0</v>
      </c>
      <c r="F1055">
        <v>1</v>
      </c>
      <c r="G1055">
        <v>0</v>
      </c>
      <c r="H1055" t="s">
        <v>116</v>
      </c>
      <c r="I1055">
        <v>1</v>
      </c>
      <c r="J1055" t="s">
        <v>66</v>
      </c>
      <c r="K1055" s="33" t="str">
        <f>IF(ISNA(VLOOKUP(C1055,'Provider-EHR crosswalk'!A:B,2,FALSE)),"No EHR Specified",VLOOKUP(C1055,'Provider-EHR crosswalk'!A:B,2,FALSE))</f>
        <v>Azalea Health EHR</v>
      </c>
    </row>
    <row r="1056" spans="1:11" x14ac:dyDescent="0.25">
      <c r="A1056" t="s">
        <v>123</v>
      </c>
      <c r="B1056">
        <v>200</v>
      </c>
      <c r="C1056" t="s">
        <v>731</v>
      </c>
      <c r="D1056" t="s">
        <v>124</v>
      </c>
      <c r="E1056">
        <v>0</v>
      </c>
      <c r="F1056">
        <v>9</v>
      </c>
      <c r="G1056">
        <v>0</v>
      </c>
      <c r="H1056" t="s">
        <v>116</v>
      </c>
      <c r="I1056">
        <v>1</v>
      </c>
      <c r="J1056" t="s">
        <v>66</v>
      </c>
      <c r="K1056" s="33" t="str">
        <f>IF(ISNA(VLOOKUP(C1056,'Provider-EHR crosswalk'!A:B,2,FALSE)),"No EHR Specified",VLOOKUP(C1056,'Provider-EHR crosswalk'!A:B,2,FALSE))</f>
        <v>Azalea Health EHR</v>
      </c>
    </row>
    <row r="1057" spans="1:11" x14ac:dyDescent="0.25">
      <c r="A1057" t="s">
        <v>125</v>
      </c>
      <c r="B1057">
        <v>200</v>
      </c>
      <c r="C1057" t="s">
        <v>731</v>
      </c>
      <c r="D1057" t="s">
        <v>126</v>
      </c>
      <c r="E1057">
        <v>0</v>
      </c>
      <c r="F1057">
        <v>9</v>
      </c>
      <c r="G1057">
        <v>0</v>
      </c>
      <c r="H1057" t="s">
        <v>116</v>
      </c>
      <c r="I1057">
        <v>1</v>
      </c>
      <c r="J1057" t="s">
        <v>66</v>
      </c>
      <c r="K1057" s="33" t="str">
        <f>IF(ISNA(VLOOKUP(C1057,'Provider-EHR crosswalk'!A:B,2,FALSE)),"No EHR Specified",VLOOKUP(C1057,'Provider-EHR crosswalk'!A:B,2,FALSE))</f>
        <v>Azalea Health EHR</v>
      </c>
    </row>
    <row r="1058" spans="1:11" x14ac:dyDescent="0.25">
      <c r="A1058" t="s">
        <v>127</v>
      </c>
      <c r="B1058">
        <v>200</v>
      </c>
      <c r="C1058" t="s">
        <v>731</v>
      </c>
      <c r="D1058" t="s">
        <v>128</v>
      </c>
      <c r="E1058">
        <v>0</v>
      </c>
      <c r="F1058">
        <v>9</v>
      </c>
      <c r="G1058">
        <v>0</v>
      </c>
      <c r="H1058" t="s">
        <v>116</v>
      </c>
      <c r="I1058">
        <v>4</v>
      </c>
      <c r="J1058" t="s">
        <v>66</v>
      </c>
      <c r="K1058" s="33" t="str">
        <f>IF(ISNA(VLOOKUP(C1058,'Provider-EHR crosswalk'!A:B,2,FALSE)),"No EHR Specified",VLOOKUP(C1058,'Provider-EHR crosswalk'!A:B,2,FALSE))</f>
        <v>Azalea Health EHR</v>
      </c>
    </row>
    <row r="1059" spans="1:11" x14ac:dyDescent="0.25">
      <c r="A1059" t="s">
        <v>129</v>
      </c>
      <c r="B1059">
        <v>200</v>
      </c>
      <c r="C1059" t="s">
        <v>731</v>
      </c>
      <c r="D1059" t="s">
        <v>130</v>
      </c>
      <c r="E1059">
        <v>0</v>
      </c>
      <c r="F1059">
        <v>9</v>
      </c>
      <c r="G1059">
        <v>0</v>
      </c>
      <c r="H1059" t="s">
        <v>116</v>
      </c>
      <c r="I1059">
        <v>4</v>
      </c>
      <c r="J1059" t="s">
        <v>66</v>
      </c>
      <c r="K1059" s="33" t="str">
        <f>IF(ISNA(VLOOKUP(C1059,'Provider-EHR crosswalk'!A:B,2,FALSE)),"No EHR Specified",VLOOKUP(C1059,'Provider-EHR crosswalk'!A:B,2,FALSE))</f>
        <v>Azalea Health EHR</v>
      </c>
    </row>
    <row r="1060" spans="1:11" x14ac:dyDescent="0.25">
      <c r="A1060" t="s">
        <v>131</v>
      </c>
      <c r="B1060">
        <v>200</v>
      </c>
      <c r="C1060" t="s">
        <v>731</v>
      </c>
      <c r="D1060" t="s">
        <v>132</v>
      </c>
      <c r="E1060">
        <v>2</v>
      </c>
      <c r="F1060">
        <v>9</v>
      </c>
      <c r="G1060">
        <v>22.22</v>
      </c>
      <c r="H1060" t="s">
        <v>116</v>
      </c>
      <c r="I1060">
        <v>4</v>
      </c>
      <c r="J1060" t="s">
        <v>69</v>
      </c>
      <c r="K1060" s="33" t="str">
        <f>IF(ISNA(VLOOKUP(C1060,'Provider-EHR crosswalk'!A:B,2,FALSE)),"No EHR Specified",VLOOKUP(C1060,'Provider-EHR crosswalk'!A:B,2,FALSE))</f>
        <v>Azalea Health EHR</v>
      </c>
    </row>
    <row r="1061" spans="1:11" x14ac:dyDescent="0.25">
      <c r="A1061" t="s">
        <v>133</v>
      </c>
      <c r="B1061">
        <v>200</v>
      </c>
      <c r="C1061" t="s">
        <v>731</v>
      </c>
      <c r="D1061" t="s">
        <v>134</v>
      </c>
      <c r="E1061">
        <v>0</v>
      </c>
      <c r="F1061">
        <v>9</v>
      </c>
      <c r="G1061">
        <v>0</v>
      </c>
      <c r="H1061" t="s">
        <v>116</v>
      </c>
      <c r="I1061">
        <v>1</v>
      </c>
      <c r="J1061" t="s">
        <v>66</v>
      </c>
      <c r="K1061" s="33" t="str">
        <f>IF(ISNA(VLOOKUP(C1061,'Provider-EHR crosswalk'!A:B,2,FALSE)),"No EHR Specified",VLOOKUP(C1061,'Provider-EHR crosswalk'!A:B,2,FALSE))</f>
        <v>Azalea Health EHR</v>
      </c>
    </row>
    <row r="1062" spans="1:11" x14ac:dyDescent="0.25">
      <c r="A1062" t="s">
        <v>135</v>
      </c>
      <c r="B1062">
        <v>200</v>
      </c>
      <c r="C1062" t="s">
        <v>731</v>
      </c>
      <c r="D1062" t="s">
        <v>136</v>
      </c>
      <c r="E1062">
        <v>0</v>
      </c>
      <c r="F1062">
        <v>9</v>
      </c>
      <c r="G1062">
        <v>0</v>
      </c>
      <c r="H1062" t="s">
        <v>116</v>
      </c>
      <c r="I1062">
        <v>1</v>
      </c>
      <c r="J1062" t="s">
        <v>66</v>
      </c>
      <c r="K1062" s="33" t="str">
        <f>IF(ISNA(VLOOKUP(C1062,'Provider-EHR crosswalk'!A:B,2,FALSE)),"No EHR Specified",VLOOKUP(C1062,'Provider-EHR crosswalk'!A:B,2,FALSE))</f>
        <v>Azalea Health EHR</v>
      </c>
    </row>
    <row r="1063" spans="1:11" x14ac:dyDescent="0.25">
      <c r="A1063" t="s">
        <v>137</v>
      </c>
      <c r="B1063">
        <v>200</v>
      </c>
      <c r="C1063" t="s">
        <v>731</v>
      </c>
      <c r="D1063" t="s">
        <v>138</v>
      </c>
      <c r="E1063">
        <v>0</v>
      </c>
      <c r="F1063">
        <v>9</v>
      </c>
      <c r="G1063">
        <v>0</v>
      </c>
      <c r="H1063" t="s">
        <v>116</v>
      </c>
      <c r="I1063">
        <v>1</v>
      </c>
      <c r="J1063" t="s">
        <v>66</v>
      </c>
      <c r="K1063" s="33" t="str">
        <f>IF(ISNA(VLOOKUP(C1063,'Provider-EHR crosswalk'!A:B,2,FALSE)),"No EHR Specified",VLOOKUP(C1063,'Provider-EHR crosswalk'!A:B,2,FALSE))</f>
        <v>Azalea Health EHR</v>
      </c>
    </row>
    <row r="1064" spans="1:11" x14ac:dyDescent="0.25">
      <c r="A1064" t="s">
        <v>139</v>
      </c>
      <c r="B1064">
        <v>200</v>
      </c>
      <c r="C1064" t="s">
        <v>731</v>
      </c>
      <c r="D1064" t="s">
        <v>140</v>
      </c>
      <c r="E1064">
        <v>0</v>
      </c>
      <c r="F1064">
        <v>9</v>
      </c>
      <c r="G1064">
        <v>0</v>
      </c>
      <c r="H1064" t="s">
        <v>116</v>
      </c>
      <c r="I1064">
        <v>1</v>
      </c>
      <c r="J1064" t="s">
        <v>66</v>
      </c>
      <c r="K1064" s="33" t="str">
        <f>IF(ISNA(VLOOKUP(C1064,'Provider-EHR crosswalk'!A:B,2,FALSE)),"No EHR Specified",VLOOKUP(C1064,'Provider-EHR crosswalk'!A:B,2,FALSE))</f>
        <v>Azalea Health EHR</v>
      </c>
    </row>
    <row r="1065" spans="1:11" x14ac:dyDescent="0.25">
      <c r="A1065" t="s">
        <v>141</v>
      </c>
      <c r="B1065">
        <v>200</v>
      </c>
      <c r="C1065" t="s">
        <v>731</v>
      </c>
      <c r="D1065" t="s">
        <v>142</v>
      </c>
      <c r="E1065">
        <v>0</v>
      </c>
      <c r="F1065">
        <v>9</v>
      </c>
      <c r="G1065">
        <v>0</v>
      </c>
      <c r="H1065" t="s">
        <v>116</v>
      </c>
      <c r="I1065">
        <v>1</v>
      </c>
      <c r="J1065" t="s">
        <v>66</v>
      </c>
      <c r="K1065" s="33" t="str">
        <f>IF(ISNA(VLOOKUP(C1065,'Provider-EHR crosswalk'!A:B,2,FALSE)),"No EHR Specified",VLOOKUP(C1065,'Provider-EHR crosswalk'!A:B,2,FALSE))</f>
        <v>Azalea Health EHR</v>
      </c>
    </row>
    <row r="1066" spans="1:11" x14ac:dyDescent="0.25">
      <c r="A1066" t="s">
        <v>143</v>
      </c>
      <c r="B1066">
        <v>200</v>
      </c>
      <c r="C1066" t="s">
        <v>731</v>
      </c>
      <c r="D1066" t="s">
        <v>144</v>
      </c>
      <c r="E1066">
        <v>0</v>
      </c>
      <c r="F1066">
        <v>9</v>
      </c>
      <c r="G1066">
        <v>0</v>
      </c>
      <c r="H1066" t="s">
        <v>116</v>
      </c>
      <c r="I1066">
        <v>1</v>
      </c>
      <c r="J1066" t="s">
        <v>66</v>
      </c>
      <c r="K1066" s="33" t="str">
        <f>IF(ISNA(VLOOKUP(C1066,'Provider-EHR crosswalk'!A:B,2,FALSE)),"No EHR Specified",VLOOKUP(C1066,'Provider-EHR crosswalk'!A:B,2,FALSE))</f>
        <v>Azalea Health EHR</v>
      </c>
    </row>
    <row r="1067" spans="1:11" x14ac:dyDescent="0.25">
      <c r="A1067" t="s">
        <v>145</v>
      </c>
      <c r="B1067">
        <v>200</v>
      </c>
      <c r="C1067" t="s">
        <v>731</v>
      </c>
      <c r="D1067" t="s">
        <v>146</v>
      </c>
      <c r="E1067">
        <v>0</v>
      </c>
      <c r="F1067">
        <v>9</v>
      </c>
      <c r="G1067">
        <v>0</v>
      </c>
      <c r="H1067" t="s">
        <v>116</v>
      </c>
      <c r="I1067">
        <v>1</v>
      </c>
      <c r="J1067" t="s">
        <v>66</v>
      </c>
      <c r="K1067" s="33" t="str">
        <f>IF(ISNA(VLOOKUP(C1067,'Provider-EHR crosswalk'!A:B,2,FALSE)),"No EHR Specified",VLOOKUP(C1067,'Provider-EHR crosswalk'!A:B,2,FALSE))</f>
        <v>Azalea Health EHR</v>
      </c>
    </row>
    <row r="1068" spans="1:11" x14ac:dyDescent="0.25">
      <c r="A1068" t="s">
        <v>147</v>
      </c>
      <c r="B1068">
        <v>200</v>
      </c>
      <c r="C1068" t="s">
        <v>731</v>
      </c>
      <c r="D1068" t="s">
        <v>148</v>
      </c>
      <c r="E1068">
        <v>0</v>
      </c>
      <c r="F1068">
        <v>9</v>
      </c>
      <c r="G1068">
        <v>0</v>
      </c>
      <c r="H1068" t="s">
        <v>116</v>
      </c>
      <c r="I1068">
        <v>1</v>
      </c>
      <c r="J1068" t="s">
        <v>66</v>
      </c>
      <c r="K1068" s="33" t="str">
        <f>IF(ISNA(VLOOKUP(C1068,'Provider-EHR crosswalk'!A:B,2,FALSE)),"No EHR Specified",VLOOKUP(C1068,'Provider-EHR crosswalk'!A:B,2,FALSE))</f>
        <v>Azalea Health EHR</v>
      </c>
    </row>
    <row r="1069" spans="1:11" x14ac:dyDescent="0.25">
      <c r="A1069" t="s">
        <v>149</v>
      </c>
      <c r="B1069">
        <v>200</v>
      </c>
      <c r="C1069" t="s">
        <v>731</v>
      </c>
      <c r="D1069" t="s">
        <v>150</v>
      </c>
      <c r="E1069">
        <v>0</v>
      </c>
      <c r="F1069">
        <v>9</v>
      </c>
      <c r="G1069">
        <v>0</v>
      </c>
      <c r="H1069" t="s">
        <v>116</v>
      </c>
      <c r="I1069">
        <v>1</v>
      </c>
      <c r="J1069" t="s">
        <v>66</v>
      </c>
      <c r="K1069" s="33" t="str">
        <f>IF(ISNA(VLOOKUP(C1069,'Provider-EHR crosswalk'!A:B,2,FALSE)),"No EHR Specified",VLOOKUP(C1069,'Provider-EHR crosswalk'!A:B,2,FALSE))</f>
        <v>Azalea Health EHR</v>
      </c>
    </row>
    <row r="1070" spans="1:11" x14ac:dyDescent="0.25">
      <c r="A1070" t="s">
        <v>151</v>
      </c>
      <c r="B1070">
        <v>200</v>
      </c>
      <c r="C1070" t="s">
        <v>731</v>
      </c>
      <c r="D1070" t="s">
        <v>152</v>
      </c>
      <c r="E1070">
        <v>0</v>
      </c>
      <c r="F1070">
        <v>9</v>
      </c>
      <c r="G1070">
        <v>0</v>
      </c>
      <c r="H1070" t="s">
        <v>116</v>
      </c>
      <c r="I1070">
        <v>1</v>
      </c>
      <c r="J1070" t="s">
        <v>66</v>
      </c>
      <c r="K1070" s="33" t="str">
        <f>IF(ISNA(VLOOKUP(C1070,'Provider-EHR crosswalk'!A:B,2,FALSE)),"No EHR Specified",VLOOKUP(C1070,'Provider-EHR crosswalk'!A:B,2,FALSE))</f>
        <v>Azalea Health EHR</v>
      </c>
    </row>
    <row r="1071" spans="1:11" x14ac:dyDescent="0.25">
      <c r="A1071" t="s">
        <v>153</v>
      </c>
      <c r="B1071">
        <v>200</v>
      </c>
      <c r="C1071" t="s">
        <v>731</v>
      </c>
      <c r="D1071" t="s">
        <v>154</v>
      </c>
      <c r="E1071">
        <v>0</v>
      </c>
      <c r="F1071">
        <v>9</v>
      </c>
      <c r="G1071">
        <v>0</v>
      </c>
      <c r="H1071" t="s">
        <v>116</v>
      </c>
      <c r="I1071">
        <v>1</v>
      </c>
      <c r="J1071" t="s">
        <v>66</v>
      </c>
      <c r="K1071" s="33" t="str">
        <f>IF(ISNA(VLOOKUP(C1071,'Provider-EHR crosswalk'!A:B,2,FALSE)),"No EHR Specified",VLOOKUP(C1071,'Provider-EHR crosswalk'!A:B,2,FALSE))</f>
        <v>Azalea Health EHR</v>
      </c>
    </row>
    <row r="1072" spans="1:11" x14ac:dyDescent="0.25">
      <c r="A1072" t="s">
        <v>155</v>
      </c>
      <c r="B1072">
        <v>200</v>
      </c>
      <c r="C1072" t="s">
        <v>731</v>
      </c>
      <c r="D1072" t="s">
        <v>156</v>
      </c>
      <c r="E1072">
        <v>0</v>
      </c>
      <c r="F1072">
        <v>9</v>
      </c>
      <c r="G1072">
        <v>0</v>
      </c>
      <c r="H1072" t="s">
        <v>157</v>
      </c>
      <c r="I1072" t="s">
        <v>157</v>
      </c>
      <c r="J1072" t="s">
        <v>157</v>
      </c>
      <c r="K1072" s="33" t="str">
        <f>IF(ISNA(VLOOKUP(C1072,'Provider-EHR crosswalk'!A:B,2,FALSE)),"No EHR Specified",VLOOKUP(C1072,'Provider-EHR crosswalk'!A:B,2,FALSE))</f>
        <v>Azalea Health EHR</v>
      </c>
    </row>
    <row r="1073" spans="1:11" x14ac:dyDescent="0.25">
      <c r="A1073" t="s">
        <v>158</v>
      </c>
      <c r="B1073">
        <v>200</v>
      </c>
      <c r="C1073" t="s">
        <v>731</v>
      </c>
      <c r="D1073" t="s">
        <v>159</v>
      </c>
      <c r="E1073">
        <v>0</v>
      </c>
      <c r="F1073">
        <v>9</v>
      </c>
      <c r="G1073">
        <v>0</v>
      </c>
      <c r="H1073" t="s">
        <v>157</v>
      </c>
      <c r="I1073" t="s">
        <v>157</v>
      </c>
      <c r="J1073" t="s">
        <v>157</v>
      </c>
      <c r="K1073" s="33" t="str">
        <f>IF(ISNA(VLOOKUP(C1073,'Provider-EHR crosswalk'!A:B,2,FALSE)),"No EHR Specified",VLOOKUP(C1073,'Provider-EHR crosswalk'!A:B,2,FALSE))</f>
        <v>Azalea Health EHR</v>
      </c>
    </row>
    <row r="1074" spans="1:11" x14ac:dyDescent="0.25">
      <c r="A1074" t="s">
        <v>162</v>
      </c>
      <c r="B1074">
        <v>200</v>
      </c>
      <c r="C1074" t="s">
        <v>731</v>
      </c>
      <c r="D1074" t="s">
        <v>163</v>
      </c>
      <c r="E1074">
        <v>9</v>
      </c>
      <c r="F1074">
        <v>9</v>
      </c>
      <c r="G1074">
        <v>100</v>
      </c>
      <c r="H1074" t="s">
        <v>65</v>
      </c>
      <c r="I1074">
        <v>95</v>
      </c>
      <c r="J1074" t="s">
        <v>66</v>
      </c>
      <c r="K1074" s="33" t="str">
        <f>IF(ISNA(VLOOKUP(C1074,'Provider-EHR crosswalk'!A:B,2,FALSE)),"No EHR Specified",VLOOKUP(C1074,'Provider-EHR crosswalk'!A:B,2,FALSE))</f>
        <v>Azalea Health EHR</v>
      </c>
    </row>
    <row r="1075" spans="1:11" x14ac:dyDescent="0.25">
      <c r="A1075" t="s">
        <v>164</v>
      </c>
      <c r="B1075">
        <v>200</v>
      </c>
      <c r="C1075" t="s">
        <v>731</v>
      </c>
      <c r="D1075" t="s">
        <v>165</v>
      </c>
      <c r="E1075">
        <v>1</v>
      </c>
      <c r="F1075">
        <v>1</v>
      </c>
      <c r="G1075">
        <v>100</v>
      </c>
      <c r="H1075" t="s">
        <v>65</v>
      </c>
      <c r="I1075">
        <v>95</v>
      </c>
      <c r="J1075" t="s">
        <v>66</v>
      </c>
      <c r="K1075" s="33" t="str">
        <f>IF(ISNA(VLOOKUP(C1075,'Provider-EHR crosswalk'!A:B,2,FALSE)),"No EHR Specified",VLOOKUP(C1075,'Provider-EHR crosswalk'!A:B,2,FALSE))</f>
        <v>Azalea Health EHR</v>
      </c>
    </row>
    <row r="1076" spans="1:11" x14ac:dyDescent="0.25">
      <c r="A1076" t="s">
        <v>166</v>
      </c>
      <c r="B1076">
        <v>200</v>
      </c>
      <c r="C1076" t="s">
        <v>731</v>
      </c>
      <c r="D1076" t="s">
        <v>167</v>
      </c>
      <c r="E1076">
        <v>0</v>
      </c>
      <c r="F1076">
        <v>1</v>
      </c>
      <c r="G1076">
        <v>0</v>
      </c>
      <c r="H1076" t="s">
        <v>116</v>
      </c>
      <c r="I1076">
        <v>5</v>
      </c>
      <c r="J1076" t="s">
        <v>66</v>
      </c>
      <c r="K1076" s="33" t="str">
        <f>IF(ISNA(VLOOKUP(C1076,'Provider-EHR crosswalk'!A:B,2,FALSE)),"No EHR Specified",VLOOKUP(C1076,'Provider-EHR crosswalk'!A:B,2,FALSE))</f>
        <v>Azalea Health EHR</v>
      </c>
    </row>
    <row r="1077" spans="1:11" x14ac:dyDescent="0.25">
      <c r="A1077" t="s">
        <v>168</v>
      </c>
      <c r="B1077">
        <v>200</v>
      </c>
      <c r="C1077" t="s">
        <v>731</v>
      </c>
      <c r="D1077" t="s">
        <v>169</v>
      </c>
      <c r="E1077">
        <v>0</v>
      </c>
      <c r="F1077">
        <v>1</v>
      </c>
      <c r="G1077">
        <v>0</v>
      </c>
      <c r="H1077" t="s">
        <v>116</v>
      </c>
      <c r="I1077">
        <v>5</v>
      </c>
      <c r="J1077" t="s">
        <v>66</v>
      </c>
      <c r="K1077" s="33" t="str">
        <f>IF(ISNA(VLOOKUP(C1077,'Provider-EHR crosswalk'!A:B,2,FALSE)),"No EHR Specified",VLOOKUP(C1077,'Provider-EHR crosswalk'!A:B,2,FALSE))</f>
        <v>Azalea Health EHR</v>
      </c>
    </row>
    <row r="1078" spans="1:11" x14ac:dyDescent="0.25">
      <c r="A1078" t="s">
        <v>170</v>
      </c>
      <c r="B1078">
        <v>200</v>
      </c>
      <c r="C1078" t="s">
        <v>731</v>
      </c>
      <c r="D1078" t="s">
        <v>171</v>
      </c>
      <c r="E1078">
        <v>0</v>
      </c>
      <c r="F1078">
        <v>1</v>
      </c>
      <c r="G1078">
        <v>0</v>
      </c>
      <c r="H1078" t="s">
        <v>116</v>
      </c>
      <c r="I1078">
        <v>5</v>
      </c>
      <c r="J1078" t="s">
        <v>66</v>
      </c>
      <c r="K1078" s="33" t="str">
        <f>IF(ISNA(VLOOKUP(C1078,'Provider-EHR crosswalk'!A:B,2,FALSE)),"No EHR Specified",VLOOKUP(C1078,'Provider-EHR crosswalk'!A:B,2,FALSE))</f>
        <v>Azalea Health EHR</v>
      </c>
    </row>
    <row r="1079" spans="1:11" x14ac:dyDescent="0.25">
      <c r="A1079" t="s">
        <v>172</v>
      </c>
      <c r="B1079">
        <v>200</v>
      </c>
      <c r="C1079" t="s">
        <v>731</v>
      </c>
      <c r="D1079" t="s">
        <v>173</v>
      </c>
      <c r="E1079">
        <v>0</v>
      </c>
      <c r="F1079">
        <v>9</v>
      </c>
      <c r="G1079">
        <v>0</v>
      </c>
      <c r="H1079" t="s">
        <v>116</v>
      </c>
      <c r="I1079">
        <v>5</v>
      </c>
      <c r="J1079" t="s">
        <v>66</v>
      </c>
      <c r="K1079" s="33" t="str">
        <f>IF(ISNA(VLOOKUP(C1079,'Provider-EHR crosswalk'!A:B,2,FALSE)),"No EHR Specified",VLOOKUP(C1079,'Provider-EHR crosswalk'!A:B,2,FALSE))</f>
        <v>Azalea Health EHR</v>
      </c>
    </row>
    <row r="1080" spans="1:11" x14ac:dyDescent="0.25">
      <c r="A1080" t="s">
        <v>174</v>
      </c>
      <c r="B1080">
        <v>200</v>
      </c>
      <c r="C1080" t="s">
        <v>731</v>
      </c>
      <c r="D1080" t="s">
        <v>175</v>
      </c>
      <c r="E1080">
        <v>0</v>
      </c>
      <c r="F1080">
        <v>9</v>
      </c>
      <c r="G1080">
        <v>0</v>
      </c>
      <c r="H1080" t="s">
        <v>116</v>
      </c>
      <c r="I1080">
        <v>5</v>
      </c>
      <c r="J1080" t="s">
        <v>66</v>
      </c>
      <c r="K1080" s="33" t="str">
        <f>IF(ISNA(VLOOKUP(C1080,'Provider-EHR crosswalk'!A:B,2,FALSE)),"No EHR Specified",VLOOKUP(C1080,'Provider-EHR crosswalk'!A:B,2,FALSE))</f>
        <v>Azalea Health EHR</v>
      </c>
    </row>
    <row r="1081" spans="1:11" x14ac:dyDescent="0.25">
      <c r="A1081" t="s">
        <v>176</v>
      </c>
      <c r="B1081">
        <v>200</v>
      </c>
      <c r="C1081" t="s">
        <v>731</v>
      </c>
      <c r="D1081" t="s">
        <v>177</v>
      </c>
      <c r="E1081">
        <v>0</v>
      </c>
      <c r="F1081">
        <v>9</v>
      </c>
      <c r="G1081">
        <v>0</v>
      </c>
      <c r="H1081" t="s">
        <v>116</v>
      </c>
      <c r="I1081">
        <v>5</v>
      </c>
      <c r="J1081" t="s">
        <v>66</v>
      </c>
      <c r="K1081" s="33" t="str">
        <f>IF(ISNA(VLOOKUP(C1081,'Provider-EHR crosswalk'!A:B,2,FALSE)),"No EHR Specified",VLOOKUP(C1081,'Provider-EHR crosswalk'!A:B,2,FALSE))</f>
        <v>Azalea Health EHR</v>
      </c>
    </row>
    <row r="1082" spans="1:11" x14ac:dyDescent="0.25">
      <c r="A1082" t="s">
        <v>63</v>
      </c>
      <c r="B1082">
        <v>107</v>
      </c>
      <c r="C1082" t="s">
        <v>602</v>
      </c>
      <c r="D1082" t="s">
        <v>64</v>
      </c>
      <c r="E1082">
        <v>5</v>
      </c>
      <c r="F1082">
        <v>5</v>
      </c>
      <c r="G1082">
        <v>100</v>
      </c>
      <c r="H1082" t="s">
        <v>65</v>
      </c>
      <c r="I1082">
        <v>99</v>
      </c>
      <c r="J1082" t="s">
        <v>66</v>
      </c>
      <c r="K1082" s="33" t="str">
        <f>IF(ISNA(VLOOKUP(C1082,'Provider-EHR crosswalk'!A:B,2,FALSE)),"No EHR Specified",VLOOKUP(C1082,'Provider-EHR crosswalk'!A:B,2,FALSE))</f>
        <v>Athems Clinicals</v>
      </c>
    </row>
    <row r="1083" spans="1:11" x14ac:dyDescent="0.25">
      <c r="A1083" t="s">
        <v>67</v>
      </c>
      <c r="B1083">
        <v>107</v>
      </c>
      <c r="C1083" t="s">
        <v>602</v>
      </c>
      <c r="D1083" t="s">
        <v>68</v>
      </c>
      <c r="E1083">
        <v>5</v>
      </c>
      <c r="F1083">
        <v>5</v>
      </c>
      <c r="G1083">
        <v>100</v>
      </c>
      <c r="H1083" t="s">
        <v>65</v>
      </c>
      <c r="I1083">
        <v>75</v>
      </c>
      <c r="J1083" t="s">
        <v>66</v>
      </c>
      <c r="K1083" s="33" t="str">
        <f>IF(ISNA(VLOOKUP(C1083,'Provider-EHR crosswalk'!A:B,2,FALSE)),"No EHR Specified",VLOOKUP(C1083,'Provider-EHR crosswalk'!A:B,2,FALSE))</f>
        <v>Athems Clinicals</v>
      </c>
    </row>
    <row r="1084" spans="1:11" x14ac:dyDescent="0.25">
      <c r="A1084" t="s">
        <v>70</v>
      </c>
      <c r="B1084">
        <v>107</v>
      </c>
      <c r="C1084" t="s">
        <v>602</v>
      </c>
      <c r="D1084" t="s">
        <v>71</v>
      </c>
      <c r="E1084">
        <v>5</v>
      </c>
      <c r="F1084">
        <v>5</v>
      </c>
      <c r="G1084">
        <v>100</v>
      </c>
      <c r="H1084" t="s">
        <v>65</v>
      </c>
      <c r="I1084">
        <v>99</v>
      </c>
      <c r="J1084" t="s">
        <v>66</v>
      </c>
      <c r="K1084" s="33" t="str">
        <f>IF(ISNA(VLOOKUP(C1084,'Provider-EHR crosswalk'!A:B,2,FALSE)),"No EHR Specified",VLOOKUP(C1084,'Provider-EHR crosswalk'!A:B,2,FALSE))</f>
        <v>Athems Clinicals</v>
      </c>
    </row>
    <row r="1085" spans="1:11" x14ac:dyDescent="0.25">
      <c r="A1085" t="s">
        <v>72</v>
      </c>
      <c r="B1085">
        <v>107</v>
      </c>
      <c r="C1085" t="s">
        <v>602</v>
      </c>
      <c r="D1085" t="s">
        <v>73</v>
      </c>
      <c r="E1085">
        <v>5</v>
      </c>
      <c r="F1085">
        <v>5</v>
      </c>
      <c r="G1085">
        <v>100</v>
      </c>
      <c r="H1085" t="s">
        <v>65</v>
      </c>
      <c r="I1085">
        <v>99</v>
      </c>
      <c r="J1085" t="s">
        <v>66</v>
      </c>
      <c r="K1085" s="33" t="str">
        <f>IF(ISNA(VLOOKUP(C1085,'Provider-EHR crosswalk'!A:B,2,FALSE)),"No EHR Specified",VLOOKUP(C1085,'Provider-EHR crosswalk'!A:B,2,FALSE))</f>
        <v>Athems Clinicals</v>
      </c>
    </row>
    <row r="1086" spans="1:11" x14ac:dyDescent="0.25">
      <c r="A1086" t="s">
        <v>74</v>
      </c>
      <c r="B1086">
        <v>107</v>
      </c>
      <c r="C1086" t="s">
        <v>602</v>
      </c>
      <c r="D1086" t="s">
        <v>75</v>
      </c>
      <c r="E1086">
        <v>5</v>
      </c>
      <c r="F1086">
        <v>5</v>
      </c>
      <c r="G1086">
        <v>100</v>
      </c>
      <c r="H1086" t="s">
        <v>65</v>
      </c>
      <c r="I1086">
        <v>99</v>
      </c>
      <c r="J1086" t="s">
        <v>66</v>
      </c>
      <c r="K1086" s="33" t="str">
        <f>IF(ISNA(VLOOKUP(C1086,'Provider-EHR crosswalk'!A:B,2,FALSE)),"No EHR Specified",VLOOKUP(C1086,'Provider-EHR crosswalk'!A:B,2,FALSE))</f>
        <v>Athems Clinicals</v>
      </c>
    </row>
    <row r="1087" spans="1:11" x14ac:dyDescent="0.25">
      <c r="A1087" t="s">
        <v>76</v>
      </c>
      <c r="B1087">
        <v>107</v>
      </c>
      <c r="C1087" t="s">
        <v>602</v>
      </c>
      <c r="D1087" t="s">
        <v>77</v>
      </c>
      <c r="E1087">
        <v>5</v>
      </c>
      <c r="F1087">
        <v>5</v>
      </c>
      <c r="G1087">
        <v>100</v>
      </c>
      <c r="H1087" t="s">
        <v>65</v>
      </c>
      <c r="I1087">
        <v>85</v>
      </c>
      <c r="J1087" t="s">
        <v>66</v>
      </c>
      <c r="K1087" s="33" t="str">
        <f>IF(ISNA(VLOOKUP(C1087,'Provider-EHR crosswalk'!A:B,2,FALSE)),"No EHR Specified",VLOOKUP(C1087,'Provider-EHR crosswalk'!A:B,2,FALSE))</f>
        <v>Athems Clinicals</v>
      </c>
    </row>
    <row r="1088" spans="1:11" x14ac:dyDescent="0.25">
      <c r="A1088" t="s">
        <v>78</v>
      </c>
      <c r="B1088">
        <v>107</v>
      </c>
      <c r="C1088" t="s">
        <v>602</v>
      </c>
      <c r="D1088" t="s">
        <v>79</v>
      </c>
      <c r="E1088">
        <v>5</v>
      </c>
      <c r="F1088">
        <v>5</v>
      </c>
      <c r="G1088">
        <v>100</v>
      </c>
      <c r="H1088" t="s">
        <v>65</v>
      </c>
      <c r="I1088">
        <v>85</v>
      </c>
      <c r="J1088" t="s">
        <v>66</v>
      </c>
      <c r="K1088" s="33" t="str">
        <f>IF(ISNA(VLOOKUP(C1088,'Provider-EHR crosswalk'!A:B,2,FALSE)),"No EHR Specified",VLOOKUP(C1088,'Provider-EHR crosswalk'!A:B,2,FALSE))</f>
        <v>Athems Clinicals</v>
      </c>
    </row>
    <row r="1089" spans="1:11" x14ac:dyDescent="0.25">
      <c r="A1089" t="s">
        <v>80</v>
      </c>
      <c r="B1089">
        <v>107</v>
      </c>
      <c r="C1089" t="s">
        <v>602</v>
      </c>
      <c r="D1089" t="s">
        <v>81</v>
      </c>
      <c r="E1089">
        <v>5</v>
      </c>
      <c r="F1089">
        <v>5</v>
      </c>
      <c r="G1089">
        <v>100</v>
      </c>
      <c r="H1089" t="s">
        <v>65</v>
      </c>
      <c r="I1089">
        <v>85</v>
      </c>
      <c r="J1089" t="s">
        <v>66</v>
      </c>
      <c r="K1089" s="33" t="str">
        <f>IF(ISNA(VLOOKUP(C1089,'Provider-EHR crosswalk'!A:B,2,FALSE)),"No EHR Specified",VLOOKUP(C1089,'Provider-EHR crosswalk'!A:B,2,FALSE))</f>
        <v>Athems Clinicals</v>
      </c>
    </row>
    <row r="1090" spans="1:11" x14ac:dyDescent="0.25">
      <c r="A1090" t="s">
        <v>82</v>
      </c>
      <c r="B1090">
        <v>107</v>
      </c>
      <c r="C1090" t="s">
        <v>602</v>
      </c>
      <c r="D1090" t="s">
        <v>83</v>
      </c>
      <c r="E1090">
        <v>5</v>
      </c>
      <c r="F1090">
        <v>5</v>
      </c>
      <c r="G1090">
        <v>100</v>
      </c>
      <c r="H1090" t="s">
        <v>65</v>
      </c>
      <c r="I1090">
        <v>85</v>
      </c>
      <c r="J1090" t="s">
        <v>66</v>
      </c>
      <c r="K1090" s="33" t="str">
        <f>IF(ISNA(VLOOKUP(C1090,'Provider-EHR crosswalk'!A:B,2,FALSE)),"No EHR Specified",VLOOKUP(C1090,'Provider-EHR crosswalk'!A:B,2,FALSE))</f>
        <v>Athems Clinicals</v>
      </c>
    </row>
    <row r="1091" spans="1:11" x14ac:dyDescent="0.25">
      <c r="A1091" t="s">
        <v>84</v>
      </c>
      <c r="B1091">
        <v>107</v>
      </c>
      <c r="C1091" t="s">
        <v>602</v>
      </c>
      <c r="D1091" t="s">
        <v>85</v>
      </c>
      <c r="E1091">
        <v>5</v>
      </c>
      <c r="F1091">
        <v>5</v>
      </c>
      <c r="G1091">
        <v>100</v>
      </c>
      <c r="H1091" t="s">
        <v>65</v>
      </c>
      <c r="I1091">
        <v>85</v>
      </c>
      <c r="J1091" t="s">
        <v>66</v>
      </c>
      <c r="K1091" s="33" t="str">
        <f>IF(ISNA(VLOOKUP(C1091,'Provider-EHR crosswalk'!A:B,2,FALSE)),"No EHR Specified",VLOOKUP(C1091,'Provider-EHR crosswalk'!A:B,2,FALSE))</f>
        <v>Athems Clinicals</v>
      </c>
    </row>
    <row r="1092" spans="1:11" x14ac:dyDescent="0.25">
      <c r="A1092" t="s">
        <v>86</v>
      </c>
      <c r="B1092">
        <v>107</v>
      </c>
      <c r="C1092" t="s">
        <v>602</v>
      </c>
      <c r="D1092" t="s">
        <v>87</v>
      </c>
      <c r="E1092">
        <v>5</v>
      </c>
      <c r="F1092">
        <v>5</v>
      </c>
      <c r="G1092">
        <v>100</v>
      </c>
      <c r="H1092" t="s">
        <v>65</v>
      </c>
      <c r="I1092">
        <v>95</v>
      </c>
      <c r="J1092" t="s">
        <v>66</v>
      </c>
      <c r="K1092" s="33" t="str">
        <f>IF(ISNA(VLOOKUP(C1092,'Provider-EHR crosswalk'!A:B,2,FALSE)),"No EHR Specified",VLOOKUP(C1092,'Provider-EHR crosswalk'!A:B,2,FALSE))</f>
        <v>Athems Clinicals</v>
      </c>
    </row>
    <row r="1093" spans="1:11" x14ac:dyDescent="0.25">
      <c r="A1093" t="s">
        <v>88</v>
      </c>
      <c r="B1093">
        <v>107</v>
      </c>
      <c r="C1093" t="s">
        <v>602</v>
      </c>
      <c r="D1093" t="s">
        <v>89</v>
      </c>
      <c r="E1093">
        <v>5</v>
      </c>
      <c r="F1093">
        <v>5</v>
      </c>
      <c r="G1093">
        <v>100</v>
      </c>
      <c r="H1093" t="s">
        <v>65</v>
      </c>
      <c r="I1093">
        <v>95</v>
      </c>
      <c r="J1093" t="s">
        <v>66</v>
      </c>
      <c r="K1093" s="33" t="str">
        <f>IF(ISNA(VLOOKUP(C1093,'Provider-EHR crosswalk'!A:B,2,FALSE)),"No EHR Specified",VLOOKUP(C1093,'Provider-EHR crosswalk'!A:B,2,FALSE))</f>
        <v>Athems Clinicals</v>
      </c>
    </row>
    <row r="1094" spans="1:11" x14ac:dyDescent="0.25">
      <c r="A1094" t="s">
        <v>90</v>
      </c>
      <c r="B1094">
        <v>107</v>
      </c>
      <c r="C1094" t="s">
        <v>602</v>
      </c>
      <c r="D1094" t="s">
        <v>91</v>
      </c>
      <c r="E1094">
        <v>5</v>
      </c>
      <c r="F1094">
        <v>5</v>
      </c>
      <c r="G1094">
        <v>100</v>
      </c>
      <c r="H1094" t="s">
        <v>65</v>
      </c>
      <c r="I1094">
        <v>90</v>
      </c>
      <c r="J1094" t="s">
        <v>66</v>
      </c>
      <c r="K1094" s="33" t="str">
        <f>IF(ISNA(VLOOKUP(C1094,'Provider-EHR crosswalk'!A:B,2,FALSE)),"No EHR Specified",VLOOKUP(C1094,'Provider-EHR crosswalk'!A:B,2,FALSE))</f>
        <v>Athems Clinicals</v>
      </c>
    </row>
    <row r="1095" spans="1:11" x14ac:dyDescent="0.25">
      <c r="A1095" t="s">
        <v>92</v>
      </c>
      <c r="B1095">
        <v>107</v>
      </c>
      <c r="C1095" t="s">
        <v>602</v>
      </c>
      <c r="D1095" t="s">
        <v>93</v>
      </c>
      <c r="E1095">
        <v>1</v>
      </c>
      <c r="F1095">
        <v>5</v>
      </c>
      <c r="G1095">
        <v>20</v>
      </c>
      <c r="H1095" t="s">
        <v>65</v>
      </c>
      <c r="I1095">
        <v>90</v>
      </c>
      <c r="J1095" t="s">
        <v>69</v>
      </c>
      <c r="K1095" s="33" t="str">
        <f>IF(ISNA(VLOOKUP(C1095,'Provider-EHR crosswalk'!A:B,2,FALSE)),"No EHR Specified",VLOOKUP(C1095,'Provider-EHR crosswalk'!A:B,2,FALSE))</f>
        <v>Athems Clinicals</v>
      </c>
    </row>
    <row r="1096" spans="1:11" x14ac:dyDescent="0.25">
      <c r="A1096" t="s">
        <v>94</v>
      </c>
      <c r="B1096">
        <v>107</v>
      </c>
      <c r="C1096" t="s">
        <v>602</v>
      </c>
      <c r="D1096" t="s">
        <v>95</v>
      </c>
      <c r="E1096">
        <v>1</v>
      </c>
      <c r="F1096">
        <v>5</v>
      </c>
      <c r="G1096">
        <v>20</v>
      </c>
      <c r="H1096" t="s">
        <v>65</v>
      </c>
      <c r="I1096">
        <v>90</v>
      </c>
      <c r="J1096" t="s">
        <v>69</v>
      </c>
      <c r="K1096" s="33" t="str">
        <f>IF(ISNA(VLOOKUP(C1096,'Provider-EHR crosswalk'!A:B,2,FALSE)),"No EHR Specified",VLOOKUP(C1096,'Provider-EHR crosswalk'!A:B,2,FALSE))</f>
        <v>Athems Clinicals</v>
      </c>
    </row>
    <row r="1097" spans="1:11" x14ac:dyDescent="0.25">
      <c r="A1097" t="s">
        <v>96</v>
      </c>
      <c r="B1097">
        <v>107</v>
      </c>
      <c r="C1097" t="s">
        <v>602</v>
      </c>
      <c r="D1097" t="s">
        <v>97</v>
      </c>
      <c r="E1097">
        <v>3</v>
      </c>
      <c r="F1097">
        <v>5</v>
      </c>
      <c r="G1097">
        <v>60</v>
      </c>
      <c r="H1097" t="s">
        <v>65</v>
      </c>
      <c r="I1097">
        <v>90</v>
      </c>
      <c r="J1097" t="s">
        <v>69</v>
      </c>
      <c r="K1097" s="33" t="str">
        <f>IF(ISNA(VLOOKUP(C1097,'Provider-EHR crosswalk'!A:B,2,FALSE)),"No EHR Specified",VLOOKUP(C1097,'Provider-EHR crosswalk'!A:B,2,FALSE))</f>
        <v>Athems Clinicals</v>
      </c>
    </row>
    <row r="1098" spans="1:11" x14ac:dyDescent="0.25">
      <c r="A1098" t="s">
        <v>98</v>
      </c>
      <c r="B1098">
        <v>107</v>
      </c>
      <c r="C1098" t="s">
        <v>602</v>
      </c>
      <c r="D1098" t="s">
        <v>99</v>
      </c>
      <c r="E1098">
        <v>3</v>
      </c>
      <c r="F1098">
        <v>5</v>
      </c>
      <c r="G1098">
        <v>60</v>
      </c>
      <c r="H1098" t="s">
        <v>65</v>
      </c>
      <c r="I1098">
        <v>90</v>
      </c>
      <c r="J1098" t="s">
        <v>69</v>
      </c>
      <c r="K1098" s="33" t="str">
        <f>IF(ISNA(VLOOKUP(C1098,'Provider-EHR crosswalk'!A:B,2,FALSE)),"No EHR Specified",VLOOKUP(C1098,'Provider-EHR crosswalk'!A:B,2,FALSE))</f>
        <v>Athems Clinicals</v>
      </c>
    </row>
    <row r="1099" spans="1:11" x14ac:dyDescent="0.25">
      <c r="A1099" t="s">
        <v>100</v>
      </c>
      <c r="B1099">
        <v>107</v>
      </c>
      <c r="C1099" t="s">
        <v>602</v>
      </c>
      <c r="D1099" t="s">
        <v>101</v>
      </c>
      <c r="E1099">
        <v>38</v>
      </c>
      <c r="F1099">
        <v>38</v>
      </c>
      <c r="G1099">
        <v>100</v>
      </c>
      <c r="H1099" t="s">
        <v>65</v>
      </c>
      <c r="I1099">
        <v>99</v>
      </c>
      <c r="J1099" t="s">
        <v>66</v>
      </c>
      <c r="K1099" s="33" t="str">
        <f>IF(ISNA(VLOOKUP(C1099,'Provider-EHR crosswalk'!A:B,2,FALSE)),"No EHR Specified",VLOOKUP(C1099,'Provider-EHR crosswalk'!A:B,2,FALSE))</f>
        <v>Athems Clinicals</v>
      </c>
    </row>
    <row r="1100" spans="1:11" x14ac:dyDescent="0.25">
      <c r="A1100" t="s">
        <v>102</v>
      </c>
      <c r="B1100">
        <v>107</v>
      </c>
      <c r="C1100" t="s">
        <v>602</v>
      </c>
      <c r="D1100" t="s">
        <v>103</v>
      </c>
      <c r="E1100">
        <v>38</v>
      </c>
      <c r="F1100">
        <v>38</v>
      </c>
      <c r="G1100">
        <v>100</v>
      </c>
      <c r="H1100" t="s">
        <v>65</v>
      </c>
      <c r="I1100">
        <v>99</v>
      </c>
      <c r="J1100" t="s">
        <v>66</v>
      </c>
      <c r="K1100" s="33" t="str">
        <f>IF(ISNA(VLOOKUP(C1100,'Provider-EHR crosswalk'!A:B,2,FALSE)),"No EHR Specified",VLOOKUP(C1100,'Provider-EHR crosswalk'!A:B,2,FALSE))</f>
        <v>Athems Clinicals</v>
      </c>
    </row>
    <row r="1101" spans="1:11" x14ac:dyDescent="0.25">
      <c r="A1101" t="s">
        <v>104</v>
      </c>
      <c r="B1101">
        <v>107</v>
      </c>
      <c r="C1101" t="s">
        <v>602</v>
      </c>
      <c r="D1101" t="s">
        <v>105</v>
      </c>
      <c r="E1101">
        <v>38</v>
      </c>
      <c r="F1101">
        <v>38</v>
      </c>
      <c r="G1101">
        <v>100</v>
      </c>
      <c r="H1101" t="s">
        <v>65</v>
      </c>
      <c r="I1101">
        <v>99</v>
      </c>
      <c r="J1101" t="s">
        <v>66</v>
      </c>
      <c r="K1101" s="33" t="str">
        <f>IF(ISNA(VLOOKUP(C1101,'Provider-EHR crosswalk'!A:B,2,FALSE)),"No EHR Specified",VLOOKUP(C1101,'Provider-EHR crosswalk'!A:B,2,FALSE))</f>
        <v>Athems Clinicals</v>
      </c>
    </row>
    <row r="1102" spans="1:11" x14ac:dyDescent="0.25">
      <c r="A1102" t="s">
        <v>106</v>
      </c>
      <c r="B1102">
        <v>107</v>
      </c>
      <c r="C1102" t="s">
        <v>602</v>
      </c>
      <c r="D1102" t="s">
        <v>107</v>
      </c>
      <c r="E1102">
        <v>38</v>
      </c>
      <c r="F1102">
        <v>38</v>
      </c>
      <c r="G1102">
        <v>100</v>
      </c>
      <c r="H1102" t="s">
        <v>65</v>
      </c>
      <c r="I1102">
        <v>99</v>
      </c>
      <c r="J1102" t="s">
        <v>66</v>
      </c>
      <c r="K1102" s="33" t="str">
        <f>IF(ISNA(VLOOKUP(C1102,'Provider-EHR crosswalk'!A:B,2,FALSE)),"No EHR Specified",VLOOKUP(C1102,'Provider-EHR crosswalk'!A:B,2,FALSE))</f>
        <v>Athems Clinicals</v>
      </c>
    </row>
    <row r="1103" spans="1:11" x14ac:dyDescent="0.25">
      <c r="A1103" t="s">
        <v>108</v>
      </c>
      <c r="B1103">
        <v>107</v>
      </c>
      <c r="C1103" t="s">
        <v>602</v>
      </c>
      <c r="D1103" t="s">
        <v>109</v>
      </c>
      <c r="E1103">
        <v>38</v>
      </c>
      <c r="F1103">
        <v>38</v>
      </c>
      <c r="G1103">
        <v>100</v>
      </c>
      <c r="H1103" t="s">
        <v>65</v>
      </c>
      <c r="I1103">
        <v>99</v>
      </c>
      <c r="J1103" t="s">
        <v>66</v>
      </c>
      <c r="K1103" s="33" t="str">
        <f>IF(ISNA(VLOOKUP(C1103,'Provider-EHR crosswalk'!A:B,2,FALSE)),"No EHR Specified",VLOOKUP(C1103,'Provider-EHR crosswalk'!A:B,2,FALSE))</f>
        <v>Athems Clinicals</v>
      </c>
    </row>
    <row r="1104" spans="1:11" x14ac:dyDescent="0.25">
      <c r="A1104" t="s">
        <v>110</v>
      </c>
      <c r="B1104">
        <v>107</v>
      </c>
      <c r="C1104" t="s">
        <v>602</v>
      </c>
      <c r="D1104" t="s">
        <v>111</v>
      </c>
      <c r="E1104">
        <v>38</v>
      </c>
      <c r="F1104">
        <v>38</v>
      </c>
      <c r="G1104">
        <v>100</v>
      </c>
      <c r="H1104" t="s">
        <v>65</v>
      </c>
      <c r="I1104">
        <v>99</v>
      </c>
      <c r="J1104" t="s">
        <v>66</v>
      </c>
      <c r="K1104" s="33" t="str">
        <f>IF(ISNA(VLOOKUP(C1104,'Provider-EHR crosswalk'!A:B,2,FALSE)),"No EHR Specified",VLOOKUP(C1104,'Provider-EHR crosswalk'!A:B,2,FALSE))</f>
        <v>Athems Clinicals</v>
      </c>
    </row>
    <row r="1105" spans="1:11" x14ac:dyDescent="0.25">
      <c r="A1105" t="s">
        <v>112</v>
      </c>
      <c r="B1105">
        <v>107</v>
      </c>
      <c r="C1105" t="s">
        <v>602</v>
      </c>
      <c r="D1105" t="s">
        <v>113</v>
      </c>
      <c r="E1105">
        <v>38</v>
      </c>
      <c r="F1105">
        <v>38</v>
      </c>
      <c r="G1105">
        <v>100</v>
      </c>
      <c r="H1105" t="s">
        <v>65</v>
      </c>
      <c r="I1105">
        <v>99</v>
      </c>
      <c r="J1105" t="s">
        <v>66</v>
      </c>
      <c r="K1105" s="33" t="str">
        <f>IF(ISNA(VLOOKUP(C1105,'Provider-EHR crosswalk'!A:B,2,FALSE)),"No EHR Specified",VLOOKUP(C1105,'Provider-EHR crosswalk'!A:B,2,FALSE))</f>
        <v>Athems Clinicals</v>
      </c>
    </row>
    <row r="1106" spans="1:11" x14ac:dyDescent="0.25">
      <c r="A1106" t="s">
        <v>114</v>
      </c>
      <c r="B1106">
        <v>107</v>
      </c>
      <c r="C1106" t="s">
        <v>602</v>
      </c>
      <c r="D1106" t="s">
        <v>115</v>
      </c>
      <c r="E1106">
        <v>0</v>
      </c>
      <c r="F1106">
        <v>5</v>
      </c>
      <c r="G1106">
        <v>0</v>
      </c>
      <c r="H1106" t="s">
        <v>116</v>
      </c>
      <c r="I1106">
        <v>4</v>
      </c>
      <c r="J1106" t="s">
        <v>66</v>
      </c>
      <c r="K1106" s="33" t="str">
        <f>IF(ISNA(VLOOKUP(C1106,'Provider-EHR crosswalk'!A:B,2,FALSE)),"No EHR Specified",VLOOKUP(C1106,'Provider-EHR crosswalk'!A:B,2,FALSE))</f>
        <v>Athems Clinicals</v>
      </c>
    </row>
    <row r="1107" spans="1:11" x14ac:dyDescent="0.25">
      <c r="A1107" t="s">
        <v>117</v>
      </c>
      <c r="B1107">
        <v>107</v>
      </c>
      <c r="C1107" t="s">
        <v>602</v>
      </c>
      <c r="D1107" t="s">
        <v>118</v>
      </c>
      <c r="E1107">
        <v>0</v>
      </c>
      <c r="F1107">
        <v>5</v>
      </c>
      <c r="G1107">
        <v>0</v>
      </c>
      <c r="H1107" t="s">
        <v>116</v>
      </c>
      <c r="I1107">
        <v>4</v>
      </c>
      <c r="J1107" t="s">
        <v>66</v>
      </c>
      <c r="K1107" s="33" t="str">
        <f>IF(ISNA(VLOOKUP(C1107,'Provider-EHR crosswalk'!A:B,2,FALSE)),"No EHR Specified",VLOOKUP(C1107,'Provider-EHR crosswalk'!A:B,2,FALSE))</f>
        <v>Athems Clinicals</v>
      </c>
    </row>
    <row r="1108" spans="1:11" x14ac:dyDescent="0.25">
      <c r="A1108" t="s">
        <v>119</v>
      </c>
      <c r="B1108">
        <v>107</v>
      </c>
      <c r="C1108" t="s">
        <v>602</v>
      </c>
      <c r="D1108" t="s">
        <v>120</v>
      </c>
      <c r="E1108">
        <v>0</v>
      </c>
      <c r="F1108">
        <v>5</v>
      </c>
      <c r="G1108">
        <v>0</v>
      </c>
      <c r="H1108" t="s">
        <v>116</v>
      </c>
      <c r="I1108">
        <v>4</v>
      </c>
      <c r="J1108" t="s">
        <v>66</v>
      </c>
      <c r="K1108" s="33" t="str">
        <f>IF(ISNA(VLOOKUP(C1108,'Provider-EHR crosswalk'!A:B,2,FALSE)),"No EHR Specified",VLOOKUP(C1108,'Provider-EHR crosswalk'!A:B,2,FALSE))</f>
        <v>Athems Clinicals</v>
      </c>
    </row>
    <row r="1109" spans="1:11" x14ac:dyDescent="0.25">
      <c r="A1109" t="s">
        <v>121</v>
      </c>
      <c r="B1109">
        <v>107</v>
      </c>
      <c r="C1109" t="s">
        <v>602</v>
      </c>
      <c r="D1109" t="s">
        <v>122</v>
      </c>
      <c r="E1109">
        <v>0</v>
      </c>
      <c r="F1109">
        <v>5</v>
      </c>
      <c r="G1109">
        <v>0</v>
      </c>
      <c r="H1109" t="s">
        <v>116</v>
      </c>
      <c r="I1109">
        <v>1</v>
      </c>
      <c r="J1109" t="s">
        <v>66</v>
      </c>
      <c r="K1109" s="33" t="str">
        <f>IF(ISNA(VLOOKUP(C1109,'Provider-EHR crosswalk'!A:B,2,FALSE)),"No EHR Specified",VLOOKUP(C1109,'Provider-EHR crosswalk'!A:B,2,FALSE))</f>
        <v>Athems Clinicals</v>
      </c>
    </row>
    <row r="1110" spans="1:11" x14ac:dyDescent="0.25">
      <c r="A1110" t="s">
        <v>123</v>
      </c>
      <c r="B1110">
        <v>107</v>
      </c>
      <c r="C1110" t="s">
        <v>602</v>
      </c>
      <c r="D1110" t="s">
        <v>124</v>
      </c>
      <c r="E1110">
        <v>1</v>
      </c>
      <c r="F1110">
        <v>38</v>
      </c>
      <c r="G1110">
        <v>2.63</v>
      </c>
      <c r="H1110" t="s">
        <v>116</v>
      </c>
      <c r="I1110">
        <v>1</v>
      </c>
      <c r="J1110" t="s">
        <v>69</v>
      </c>
      <c r="K1110" s="33" t="str">
        <f>IF(ISNA(VLOOKUP(C1110,'Provider-EHR crosswalk'!A:B,2,FALSE)),"No EHR Specified",VLOOKUP(C1110,'Provider-EHR crosswalk'!A:B,2,FALSE))</f>
        <v>Athems Clinicals</v>
      </c>
    </row>
    <row r="1111" spans="1:11" x14ac:dyDescent="0.25">
      <c r="A1111" t="s">
        <v>125</v>
      </c>
      <c r="B1111">
        <v>107</v>
      </c>
      <c r="C1111" t="s">
        <v>602</v>
      </c>
      <c r="D1111" t="s">
        <v>126</v>
      </c>
      <c r="E1111">
        <v>0</v>
      </c>
      <c r="F1111">
        <v>38</v>
      </c>
      <c r="G1111">
        <v>0</v>
      </c>
      <c r="H1111" t="s">
        <v>116</v>
      </c>
      <c r="I1111">
        <v>1</v>
      </c>
      <c r="J1111" t="s">
        <v>66</v>
      </c>
      <c r="K1111" s="33" t="str">
        <f>IF(ISNA(VLOOKUP(C1111,'Provider-EHR crosswalk'!A:B,2,FALSE)),"No EHR Specified",VLOOKUP(C1111,'Provider-EHR crosswalk'!A:B,2,FALSE))</f>
        <v>Athems Clinicals</v>
      </c>
    </row>
    <row r="1112" spans="1:11" x14ac:dyDescent="0.25">
      <c r="A1112" t="s">
        <v>127</v>
      </c>
      <c r="B1112">
        <v>107</v>
      </c>
      <c r="C1112" t="s">
        <v>602</v>
      </c>
      <c r="D1112" t="s">
        <v>128</v>
      </c>
      <c r="E1112">
        <v>1</v>
      </c>
      <c r="F1112">
        <v>38</v>
      </c>
      <c r="G1112">
        <v>2.63</v>
      </c>
      <c r="H1112" t="s">
        <v>116</v>
      </c>
      <c r="I1112">
        <v>4</v>
      </c>
      <c r="J1112" t="s">
        <v>66</v>
      </c>
      <c r="K1112" s="33" t="str">
        <f>IF(ISNA(VLOOKUP(C1112,'Provider-EHR crosswalk'!A:B,2,FALSE)),"No EHR Specified",VLOOKUP(C1112,'Provider-EHR crosswalk'!A:B,2,FALSE))</f>
        <v>Athems Clinicals</v>
      </c>
    </row>
    <row r="1113" spans="1:11" x14ac:dyDescent="0.25">
      <c r="A1113" t="s">
        <v>129</v>
      </c>
      <c r="B1113">
        <v>107</v>
      </c>
      <c r="C1113" t="s">
        <v>602</v>
      </c>
      <c r="D1113" t="s">
        <v>130</v>
      </c>
      <c r="E1113">
        <v>0</v>
      </c>
      <c r="F1113">
        <v>38</v>
      </c>
      <c r="G1113">
        <v>0</v>
      </c>
      <c r="H1113" t="s">
        <v>116</v>
      </c>
      <c r="I1113">
        <v>4</v>
      </c>
      <c r="J1113" t="s">
        <v>66</v>
      </c>
      <c r="K1113" s="33" t="str">
        <f>IF(ISNA(VLOOKUP(C1113,'Provider-EHR crosswalk'!A:B,2,FALSE)),"No EHR Specified",VLOOKUP(C1113,'Provider-EHR crosswalk'!A:B,2,FALSE))</f>
        <v>Athems Clinicals</v>
      </c>
    </row>
    <row r="1114" spans="1:11" x14ac:dyDescent="0.25">
      <c r="A1114" t="s">
        <v>131</v>
      </c>
      <c r="B1114">
        <v>107</v>
      </c>
      <c r="C1114" t="s">
        <v>602</v>
      </c>
      <c r="D1114" t="s">
        <v>132</v>
      </c>
      <c r="E1114">
        <v>0</v>
      </c>
      <c r="F1114">
        <v>38</v>
      </c>
      <c r="G1114">
        <v>0</v>
      </c>
      <c r="H1114" t="s">
        <v>116</v>
      </c>
      <c r="I1114">
        <v>4</v>
      </c>
      <c r="J1114" t="s">
        <v>66</v>
      </c>
      <c r="K1114" s="33" t="str">
        <f>IF(ISNA(VLOOKUP(C1114,'Provider-EHR crosswalk'!A:B,2,FALSE)),"No EHR Specified",VLOOKUP(C1114,'Provider-EHR crosswalk'!A:B,2,FALSE))</f>
        <v>Athems Clinicals</v>
      </c>
    </row>
    <row r="1115" spans="1:11" x14ac:dyDescent="0.25">
      <c r="A1115" t="s">
        <v>133</v>
      </c>
      <c r="B1115">
        <v>107</v>
      </c>
      <c r="C1115" t="s">
        <v>602</v>
      </c>
      <c r="D1115" t="s">
        <v>134</v>
      </c>
      <c r="E1115">
        <v>0</v>
      </c>
      <c r="F1115">
        <v>38</v>
      </c>
      <c r="G1115">
        <v>0</v>
      </c>
      <c r="H1115" t="s">
        <v>116</v>
      </c>
      <c r="I1115">
        <v>1</v>
      </c>
      <c r="J1115" t="s">
        <v>66</v>
      </c>
      <c r="K1115" s="33" t="str">
        <f>IF(ISNA(VLOOKUP(C1115,'Provider-EHR crosswalk'!A:B,2,FALSE)),"No EHR Specified",VLOOKUP(C1115,'Provider-EHR crosswalk'!A:B,2,FALSE))</f>
        <v>Athems Clinicals</v>
      </c>
    </row>
    <row r="1116" spans="1:11" x14ac:dyDescent="0.25">
      <c r="A1116" t="s">
        <v>135</v>
      </c>
      <c r="B1116">
        <v>107</v>
      </c>
      <c r="C1116" t="s">
        <v>602</v>
      </c>
      <c r="D1116" t="s">
        <v>136</v>
      </c>
      <c r="E1116">
        <v>0</v>
      </c>
      <c r="F1116">
        <v>38</v>
      </c>
      <c r="G1116">
        <v>0</v>
      </c>
      <c r="H1116" t="s">
        <v>116</v>
      </c>
      <c r="I1116">
        <v>1</v>
      </c>
      <c r="J1116" t="s">
        <v>66</v>
      </c>
      <c r="K1116" s="33" t="str">
        <f>IF(ISNA(VLOOKUP(C1116,'Provider-EHR crosswalk'!A:B,2,FALSE)),"No EHR Specified",VLOOKUP(C1116,'Provider-EHR crosswalk'!A:B,2,FALSE))</f>
        <v>Athems Clinicals</v>
      </c>
    </row>
    <row r="1117" spans="1:11" x14ac:dyDescent="0.25">
      <c r="A1117" t="s">
        <v>137</v>
      </c>
      <c r="B1117">
        <v>107</v>
      </c>
      <c r="C1117" t="s">
        <v>602</v>
      </c>
      <c r="D1117" t="s">
        <v>138</v>
      </c>
      <c r="E1117">
        <v>0</v>
      </c>
      <c r="F1117">
        <v>38</v>
      </c>
      <c r="G1117">
        <v>0</v>
      </c>
      <c r="H1117" t="s">
        <v>116</v>
      </c>
      <c r="I1117">
        <v>1</v>
      </c>
      <c r="J1117" t="s">
        <v>66</v>
      </c>
      <c r="K1117" s="33" t="str">
        <f>IF(ISNA(VLOOKUP(C1117,'Provider-EHR crosswalk'!A:B,2,FALSE)),"No EHR Specified",VLOOKUP(C1117,'Provider-EHR crosswalk'!A:B,2,FALSE))</f>
        <v>Athems Clinicals</v>
      </c>
    </row>
    <row r="1118" spans="1:11" x14ac:dyDescent="0.25">
      <c r="A1118" t="s">
        <v>139</v>
      </c>
      <c r="B1118">
        <v>107</v>
      </c>
      <c r="C1118" t="s">
        <v>602</v>
      </c>
      <c r="D1118" t="s">
        <v>140</v>
      </c>
      <c r="E1118">
        <v>0</v>
      </c>
      <c r="F1118">
        <v>38</v>
      </c>
      <c r="G1118">
        <v>0</v>
      </c>
      <c r="H1118" t="s">
        <v>116</v>
      </c>
      <c r="I1118">
        <v>1</v>
      </c>
      <c r="J1118" t="s">
        <v>66</v>
      </c>
      <c r="K1118" s="33" t="str">
        <f>IF(ISNA(VLOOKUP(C1118,'Provider-EHR crosswalk'!A:B,2,FALSE)),"No EHR Specified",VLOOKUP(C1118,'Provider-EHR crosswalk'!A:B,2,FALSE))</f>
        <v>Athems Clinicals</v>
      </c>
    </row>
    <row r="1119" spans="1:11" x14ac:dyDescent="0.25">
      <c r="A1119" t="s">
        <v>141</v>
      </c>
      <c r="B1119">
        <v>107</v>
      </c>
      <c r="C1119" t="s">
        <v>602</v>
      </c>
      <c r="D1119" t="s">
        <v>142</v>
      </c>
      <c r="E1119">
        <v>0</v>
      </c>
      <c r="F1119">
        <v>38</v>
      </c>
      <c r="G1119">
        <v>0</v>
      </c>
      <c r="H1119" t="s">
        <v>116</v>
      </c>
      <c r="I1119">
        <v>1</v>
      </c>
      <c r="J1119" t="s">
        <v>66</v>
      </c>
      <c r="K1119" s="33" t="str">
        <f>IF(ISNA(VLOOKUP(C1119,'Provider-EHR crosswalk'!A:B,2,FALSE)),"No EHR Specified",VLOOKUP(C1119,'Provider-EHR crosswalk'!A:B,2,FALSE))</f>
        <v>Athems Clinicals</v>
      </c>
    </row>
    <row r="1120" spans="1:11" x14ac:dyDescent="0.25">
      <c r="A1120" t="s">
        <v>143</v>
      </c>
      <c r="B1120">
        <v>107</v>
      </c>
      <c r="C1120" t="s">
        <v>602</v>
      </c>
      <c r="D1120" t="s">
        <v>144</v>
      </c>
      <c r="E1120">
        <v>0</v>
      </c>
      <c r="F1120">
        <v>38</v>
      </c>
      <c r="G1120">
        <v>0</v>
      </c>
      <c r="H1120" t="s">
        <v>116</v>
      </c>
      <c r="I1120">
        <v>1</v>
      </c>
      <c r="J1120" t="s">
        <v>66</v>
      </c>
      <c r="K1120" s="33" t="str">
        <f>IF(ISNA(VLOOKUP(C1120,'Provider-EHR crosswalk'!A:B,2,FALSE)),"No EHR Specified",VLOOKUP(C1120,'Provider-EHR crosswalk'!A:B,2,FALSE))</f>
        <v>Athems Clinicals</v>
      </c>
    </row>
    <row r="1121" spans="1:11" x14ac:dyDescent="0.25">
      <c r="A1121" t="s">
        <v>145</v>
      </c>
      <c r="B1121">
        <v>107</v>
      </c>
      <c r="C1121" t="s">
        <v>602</v>
      </c>
      <c r="D1121" t="s">
        <v>146</v>
      </c>
      <c r="E1121">
        <v>0</v>
      </c>
      <c r="F1121">
        <v>38</v>
      </c>
      <c r="G1121">
        <v>0</v>
      </c>
      <c r="H1121" t="s">
        <v>116</v>
      </c>
      <c r="I1121">
        <v>1</v>
      </c>
      <c r="J1121" t="s">
        <v>66</v>
      </c>
      <c r="K1121" s="33" t="str">
        <f>IF(ISNA(VLOOKUP(C1121,'Provider-EHR crosswalk'!A:B,2,FALSE)),"No EHR Specified",VLOOKUP(C1121,'Provider-EHR crosswalk'!A:B,2,FALSE))</f>
        <v>Athems Clinicals</v>
      </c>
    </row>
    <row r="1122" spans="1:11" x14ac:dyDescent="0.25">
      <c r="A1122" t="s">
        <v>147</v>
      </c>
      <c r="B1122">
        <v>107</v>
      </c>
      <c r="C1122" t="s">
        <v>602</v>
      </c>
      <c r="D1122" t="s">
        <v>148</v>
      </c>
      <c r="E1122">
        <v>0</v>
      </c>
      <c r="F1122">
        <v>38</v>
      </c>
      <c r="G1122">
        <v>0</v>
      </c>
      <c r="H1122" t="s">
        <v>116</v>
      </c>
      <c r="I1122">
        <v>1</v>
      </c>
      <c r="J1122" t="s">
        <v>66</v>
      </c>
      <c r="K1122" s="33" t="str">
        <f>IF(ISNA(VLOOKUP(C1122,'Provider-EHR crosswalk'!A:B,2,FALSE)),"No EHR Specified",VLOOKUP(C1122,'Provider-EHR crosswalk'!A:B,2,FALSE))</f>
        <v>Athems Clinicals</v>
      </c>
    </row>
    <row r="1123" spans="1:11" x14ac:dyDescent="0.25">
      <c r="A1123" t="s">
        <v>149</v>
      </c>
      <c r="B1123">
        <v>107</v>
      </c>
      <c r="C1123" t="s">
        <v>602</v>
      </c>
      <c r="D1123" t="s">
        <v>150</v>
      </c>
      <c r="E1123">
        <v>0</v>
      </c>
      <c r="F1123">
        <v>38</v>
      </c>
      <c r="G1123">
        <v>0</v>
      </c>
      <c r="H1123" t="s">
        <v>116</v>
      </c>
      <c r="I1123">
        <v>1</v>
      </c>
      <c r="J1123" t="s">
        <v>66</v>
      </c>
      <c r="K1123" s="33" t="str">
        <f>IF(ISNA(VLOOKUP(C1123,'Provider-EHR crosswalk'!A:B,2,FALSE)),"No EHR Specified",VLOOKUP(C1123,'Provider-EHR crosswalk'!A:B,2,FALSE))</f>
        <v>Athems Clinicals</v>
      </c>
    </row>
    <row r="1124" spans="1:11" x14ac:dyDescent="0.25">
      <c r="A1124" t="s">
        <v>151</v>
      </c>
      <c r="B1124">
        <v>107</v>
      </c>
      <c r="C1124" t="s">
        <v>602</v>
      </c>
      <c r="D1124" t="s">
        <v>152</v>
      </c>
      <c r="E1124">
        <v>0</v>
      </c>
      <c r="F1124">
        <v>38</v>
      </c>
      <c r="G1124">
        <v>0</v>
      </c>
      <c r="H1124" t="s">
        <v>116</v>
      </c>
      <c r="I1124">
        <v>1</v>
      </c>
      <c r="J1124" t="s">
        <v>66</v>
      </c>
      <c r="K1124" s="33" t="str">
        <f>IF(ISNA(VLOOKUP(C1124,'Provider-EHR crosswalk'!A:B,2,FALSE)),"No EHR Specified",VLOOKUP(C1124,'Provider-EHR crosswalk'!A:B,2,FALSE))</f>
        <v>Athems Clinicals</v>
      </c>
    </row>
    <row r="1125" spans="1:11" x14ac:dyDescent="0.25">
      <c r="A1125" t="s">
        <v>153</v>
      </c>
      <c r="B1125">
        <v>107</v>
      </c>
      <c r="C1125" t="s">
        <v>602</v>
      </c>
      <c r="D1125" t="s">
        <v>154</v>
      </c>
      <c r="E1125">
        <v>2</v>
      </c>
      <c r="F1125">
        <v>38</v>
      </c>
      <c r="G1125">
        <v>5.26</v>
      </c>
      <c r="H1125" t="s">
        <v>116</v>
      </c>
      <c r="I1125">
        <v>1</v>
      </c>
      <c r="J1125" t="s">
        <v>69</v>
      </c>
      <c r="K1125" s="33" t="str">
        <f>IF(ISNA(VLOOKUP(C1125,'Provider-EHR crosswalk'!A:B,2,FALSE)),"No EHR Specified",VLOOKUP(C1125,'Provider-EHR crosswalk'!A:B,2,FALSE))</f>
        <v>Athems Clinicals</v>
      </c>
    </row>
    <row r="1126" spans="1:11" x14ac:dyDescent="0.25">
      <c r="A1126" t="s">
        <v>155</v>
      </c>
      <c r="B1126">
        <v>107</v>
      </c>
      <c r="C1126" t="s">
        <v>602</v>
      </c>
      <c r="D1126" t="s">
        <v>156</v>
      </c>
      <c r="E1126">
        <v>0</v>
      </c>
      <c r="F1126">
        <v>38</v>
      </c>
      <c r="G1126">
        <v>0</v>
      </c>
      <c r="H1126" t="s">
        <v>157</v>
      </c>
      <c r="I1126" t="s">
        <v>157</v>
      </c>
      <c r="J1126" t="s">
        <v>157</v>
      </c>
      <c r="K1126" s="33" t="str">
        <f>IF(ISNA(VLOOKUP(C1126,'Provider-EHR crosswalk'!A:B,2,FALSE)),"No EHR Specified",VLOOKUP(C1126,'Provider-EHR crosswalk'!A:B,2,FALSE))</f>
        <v>Athems Clinicals</v>
      </c>
    </row>
    <row r="1127" spans="1:11" x14ac:dyDescent="0.25">
      <c r="A1127" t="s">
        <v>158</v>
      </c>
      <c r="B1127">
        <v>107</v>
      </c>
      <c r="C1127" t="s">
        <v>602</v>
      </c>
      <c r="D1127" t="s">
        <v>159</v>
      </c>
      <c r="E1127">
        <v>3</v>
      </c>
      <c r="F1127">
        <v>38</v>
      </c>
      <c r="G1127">
        <v>7.89</v>
      </c>
      <c r="H1127" t="s">
        <v>157</v>
      </c>
      <c r="I1127" t="s">
        <v>157</v>
      </c>
      <c r="J1127" t="s">
        <v>157</v>
      </c>
      <c r="K1127" s="33" t="str">
        <f>IF(ISNA(VLOOKUP(C1127,'Provider-EHR crosswalk'!A:B,2,FALSE)),"No EHR Specified",VLOOKUP(C1127,'Provider-EHR crosswalk'!A:B,2,FALSE))</f>
        <v>Athems Clinicals</v>
      </c>
    </row>
    <row r="1128" spans="1:11" x14ac:dyDescent="0.25">
      <c r="A1128" t="s">
        <v>162</v>
      </c>
      <c r="B1128">
        <v>107</v>
      </c>
      <c r="C1128" t="s">
        <v>602</v>
      </c>
      <c r="D1128" t="s">
        <v>163</v>
      </c>
      <c r="E1128">
        <v>28</v>
      </c>
      <c r="F1128">
        <v>38</v>
      </c>
      <c r="G1128">
        <v>73.680000000000007</v>
      </c>
      <c r="H1128" t="s">
        <v>65</v>
      </c>
      <c r="I1128">
        <v>95</v>
      </c>
      <c r="J1128" t="s">
        <v>69</v>
      </c>
      <c r="K1128" s="33" t="str">
        <f>IF(ISNA(VLOOKUP(C1128,'Provider-EHR crosswalk'!A:B,2,FALSE)),"No EHR Specified",VLOOKUP(C1128,'Provider-EHR crosswalk'!A:B,2,FALSE))</f>
        <v>Athems Clinicals</v>
      </c>
    </row>
    <row r="1129" spans="1:11" x14ac:dyDescent="0.25">
      <c r="A1129" t="s">
        <v>164</v>
      </c>
      <c r="B1129">
        <v>107</v>
      </c>
      <c r="C1129" t="s">
        <v>602</v>
      </c>
      <c r="D1129" t="s">
        <v>165</v>
      </c>
      <c r="E1129">
        <v>1</v>
      </c>
      <c r="F1129">
        <v>5</v>
      </c>
      <c r="G1129">
        <v>20</v>
      </c>
      <c r="H1129" t="s">
        <v>65</v>
      </c>
      <c r="I1129">
        <v>95</v>
      </c>
      <c r="J1129" t="s">
        <v>69</v>
      </c>
      <c r="K1129" s="33" t="str">
        <f>IF(ISNA(VLOOKUP(C1129,'Provider-EHR crosswalk'!A:B,2,FALSE)),"No EHR Specified",VLOOKUP(C1129,'Provider-EHR crosswalk'!A:B,2,FALSE))</f>
        <v>Athems Clinicals</v>
      </c>
    </row>
    <row r="1130" spans="1:11" x14ac:dyDescent="0.25">
      <c r="A1130" t="s">
        <v>166</v>
      </c>
      <c r="B1130">
        <v>107</v>
      </c>
      <c r="C1130" t="s">
        <v>602</v>
      </c>
      <c r="D1130" t="s">
        <v>167</v>
      </c>
      <c r="E1130">
        <v>0</v>
      </c>
      <c r="F1130">
        <v>5</v>
      </c>
      <c r="G1130">
        <v>0</v>
      </c>
      <c r="H1130" t="s">
        <v>116</v>
      </c>
      <c r="I1130">
        <v>5</v>
      </c>
      <c r="J1130" t="s">
        <v>66</v>
      </c>
      <c r="K1130" s="33" t="str">
        <f>IF(ISNA(VLOOKUP(C1130,'Provider-EHR crosswalk'!A:B,2,FALSE)),"No EHR Specified",VLOOKUP(C1130,'Provider-EHR crosswalk'!A:B,2,FALSE))</f>
        <v>Athems Clinicals</v>
      </c>
    </row>
    <row r="1131" spans="1:11" x14ac:dyDescent="0.25">
      <c r="A1131" t="s">
        <v>168</v>
      </c>
      <c r="B1131">
        <v>107</v>
      </c>
      <c r="C1131" t="s">
        <v>602</v>
      </c>
      <c r="D1131" t="s">
        <v>169</v>
      </c>
      <c r="E1131">
        <v>0</v>
      </c>
      <c r="F1131">
        <v>5</v>
      </c>
      <c r="G1131">
        <v>0</v>
      </c>
      <c r="H1131" t="s">
        <v>116</v>
      </c>
      <c r="I1131">
        <v>5</v>
      </c>
      <c r="J1131" t="s">
        <v>66</v>
      </c>
      <c r="K1131" s="33" t="str">
        <f>IF(ISNA(VLOOKUP(C1131,'Provider-EHR crosswalk'!A:B,2,FALSE)),"No EHR Specified",VLOOKUP(C1131,'Provider-EHR crosswalk'!A:B,2,FALSE))</f>
        <v>Athems Clinicals</v>
      </c>
    </row>
    <row r="1132" spans="1:11" x14ac:dyDescent="0.25">
      <c r="A1132" t="s">
        <v>170</v>
      </c>
      <c r="B1132">
        <v>107</v>
      </c>
      <c r="C1132" t="s">
        <v>602</v>
      </c>
      <c r="D1132" t="s">
        <v>171</v>
      </c>
      <c r="E1132">
        <v>4</v>
      </c>
      <c r="F1132">
        <v>5</v>
      </c>
      <c r="G1132">
        <v>80</v>
      </c>
      <c r="H1132" t="s">
        <v>116</v>
      </c>
      <c r="I1132">
        <v>5</v>
      </c>
      <c r="J1132" t="s">
        <v>69</v>
      </c>
      <c r="K1132" s="33" t="str">
        <f>IF(ISNA(VLOOKUP(C1132,'Provider-EHR crosswalk'!A:B,2,FALSE)),"No EHR Specified",VLOOKUP(C1132,'Provider-EHR crosswalk'!A:B,2,FALSE))</f>
        <v>Athems Clinicals</v>
      </c>
    </row>
    <row r="1133" spans="1:11" x14ac:dyDescent="0.25">
      <c r="A1133" t="s">
        <v>172</v>
      </c>
      <c r="B1133">
        <v>107</v>
      </c>
      <c r="C1133" t="s">
        <v>602</v>
      </c>
      <c r="D1133" t="s">
        <v>173</v>
      </c>
      <c r="E1133">
        <v>4</v>
      </c>
      <c r="F1133">
        <v>38</v>
      </c>
      <c r="G1133">
        <v>10.53</v>
      </c>
      <c r="H1133" t="s">
        <v>116</v>
      </c>
      <c r="I1133">
        <v>5</v>
      </c>
      <c r="J1133" t="s">
        <v>69</v>
      </c>
      <c r="K1133" s="33" t="str">
        <f>IF(ISNA(VLOOKUP(C1133,'Provider-EHR crosswalk'!A:B,2,FALSE)),"No EHR Specified",VLOOKUP(C1133,'Provider-EHR crosswalk'!A:B,2,FALSE))</f>
        <v>Athems Clinicals</v>
      </c>
    </row>
    <row r="1134" spans="1:11" x14ac:dyDescent="0.25">
      <c r="A1134" t="s">
        <v>174</v>
      </c>
      <c r="B1134">
        <v>107</v>
      </c>
      <c r="C1134" t="s">
        <v>602</v>
      </c>
      <c r="D1134" t="s">
        <v>175</v>
      </c>
      <c r="E1134">
        <v>5</v>
      </c>
      <c r="F1134">
        <v>38</v>
      </c>
      <c r="G1134">
        <v>13.16</v>
      </c>
      <c r="H1134" t="s">
        <v>116</v>
      </c>
      <c r="I1134">
        <v>5</v>
      </c>
      <c r="J1134" t="s">
        <v>69</v>
      </c>
      <c r="K1134" s="33" t="str">
        <f>IF(ISNA(VLOOKUP(C1134,'Provider-EHR crosswalk'!A:B,2,FALSE)),"No EHR Specified",VLOOKUP(C1134,'Provider-EHR crosswalk'!A:B,2,FALSE))</f>
        <v>Athems Clinicals</v>
      </c>
    </row>
    <row r="1135" spans="1:11" x14ac:dyDescent="0.25">
      <c r="A1135" t="s">
        <v>176</v>
      </c>
      <c r="B1135">
        <v>107</v>
      </c>
      <c r="C1135" t="s">
        <v>602</v>
      </c>
      <c r="D1135" t="s">
        <v>177</v>
      </c>
      <c r="E1135">
        <v>1</v>
      </c>
      <c r="F1135">
        <v>38</v>
      </c>
      <c r="G1135">
        <v>2.63</v>
      </c>
      <c r="H1135" t="s">
        <v>116</v>
      </c>
      <c r="I1135">
        <v>5</v>
      </c>
      <c r="J1135" t="s">
        <v>66</v>
      </c>
      <c r="K1135" s="33" t="str">
        <f>IF(ISNA(VLOOKUP(C1135,'Provider-EHR crosswalk'!A:B,2,FALSE)),"No EHR Specified",VLOOKUP(C1135,'Provider-EHR crosswalk'!A:B,2,FALSE))</f>
        <v>Athems Clinicals</v>
      </c>
    </row>
    <row r="1136" spans="1:11" x14ac:dyDescent="0.25">
      <c r="A1136" t="s">
        <v>63</v>
      </c>
      <c r="B1136">
        <v>30</v>
      </c>
      <c r="C1136" t="s">
        <v>718</v>
      </c>
      <c r="D1136" t="s">
        <v>64</v>
      </c>
      <c r="E1136">
        <v>41</v>
      </c>
      <c r="F1136">
        <v>41</v>
      </c>
      <c r="G1136">
        <v>100</v>
      </c>
      <c r="H1136" t="s">
        <v>65</v>
      </c>
      <c r="I1136">
        <v>99</v>
      </c>
      <c r="J1136" t="s">
        <v>66</v>
      </c>
      <c r="K1136" s="33" t="str">
        <f>IF(ISNA(VLOOKUP(C1136,'Provider-EHR crosswalk'!A:B,2,FALSE)),"No EHR Specified",VLOOKUP(C1136,'Provider-EHR crosswalk'!A:B,2,FALSE))</f>
        <v>Azalea Health EHR</v>
      </c>
    </row>
    <row r="1137" spans="1:11" x14ac:dyDescent="0.25">
      <c r="A1137" t="s">
        <v>67</v>
      </c>
      <c r="B1137">
        <v>30</v>
      </c>
      <c r="C1137" t="s">
        <v>718</v>
      </c>
      <c r="D1137" t="s">
        <v>68</v>
      </c>
      <c r="E1137">
        <v>27</v>
      </c>
      <c r="F1137">
        <v>41</v>
      </c>
      <c r="G1137">
        <v>65.849999999999994</v>
      </c>
      <c r="H1137" t="s">
        <v>65</v>
      </c>
      <c r="I1137">
        <v>75</v>
      </c>
      <c r="J1137" t="s">
        <v>69</v>
      </c>
      <c r="K1137" s="33" t="str">
        <f>IF(ISNA(VLOOKUP(C1137,'Provider-EHR crosswalk'!A:B,2,FALSE)),"No EHR Specified",VLOOKUP(C1137,'Provider-EHR crosswalk'!A:B,2,FALSE))</f>
        <v>Azalea Health EHR</v>
      </c>
    </row>
    <row r="1138" spans="1:11" x14ac:dyDescent="0.25">
      <c r="A1138" t="s">
        <v>70</v>
      </c>
      <c r="B1138">
        <v>30</v>
      </c>
      <c r="C1138" t="s">
        <v>718</v>
      </c>
      <c r="D1138" t="s">
        <v>71</v>
      </c>
      <c r="E1138">
        <v>41</v>
      </c>
      <c r="F1138">
        <v>41</v>
      </c>
      <c r="G1138">
        <v>100</v>
      </c>
      <c r="H1138" t="s">
        <v>65</v>
      </c>
      <c r="I1138">
        <v>99</v>
      </c>
      <c r="J1138" t="s">
        <v>66</v>
      </c>
      <c r="K1138" s="33" t="str">
        <f>IF(ISNA(VLOOKUP(C1138,'Provider-EHR crosswalk'!A:B,2,FALSE)),"No EHR Specified",VLOOKUP(C1138,'Provider-EHR crosswalk'!A:B,2,FALSE))</f>
        <v>Azalea Health EHR</v>
      </c>
    </row>
    <row r="1139" spans="1:11" x14ac:dyDescent="0.25">
      <c r="A1139" t="s">
        <v>72</v>
      </c>
      <c r="B1139">
        <v>30</v>
      </c>
      <c r="C1139" t="s">
        <v>718</v>
      </c>
      <c r="D1139" t="s">
        <v>73</v>
      </c>
      <c r="E1139">
        <v>41</v>
      </c>
      <c r="F1139">
        <v>41</v>
      </c>
      <c r="G1139">
        <v>100</v>
      </c>
      <c r="H1139" t="s">
        <v>65</v>
      </c>
      <c r="I1139">
        <v>99</v>
      </c>
      <c r="J1139" t="s">
        <v>66</v>
      </c>
      <c r="K1139" s="33" t="str">
        <f>IF(ISNA(VLOOKUP(C1139,'Provider-EHR crosswalk'!A:B,2,FALSE)),"No EHR Specified",VLOOKUP(C1139,'Provider-EHR crosswalk'!A:B,2,FALSE))</f>
        <v>Azalea Health EHR</v>
      </c>
    </row>
    <row r="1140" spans="1:11" x14ac:dyDescent="0.25">
      <c r="A1140" t="s">
        <v>74</v>
      </c>
      <c r="B1140">
        <v>30</v>
      </c>
      <c r="C1140" t="s">
        <v>718</v>
      </c>
      <c r="D1140" t="s">
        <v>75</v>
      </c>
      <c r="E1140">
        <v>41</v>
      </c>
      <c r="F1140">
        <v>41</v>
      </c>
      <c r="G1140">
        <v>100</v>
      </c>
      <c r="H1140" t="s">
        <v>65</v>
      </c>
      <c r="I1140">
        <v>99</v>
      </c>
      <c r="J1140" t="s">
        <v>66</v>
      </c>
      <c r="K1140" s="33" t="str">
        <f>IF(ISNA(VLOOKUP(C1140,'Provider-EHR crosswalk'!A:B,2,FALSE)),"No EHR Specified",VLOOKUP(C1140,'Provider-EHR crosswalk'!A:B,2,FALSE))</f>
        <v>Azalea Health EHR</v>
      </c>
    </row>
    <row r="1141" spans="1:11" x14ac:dyDescent="0.25">
      <c r="A1141" t="s">
        <v>76</v>
      </c>
      <c r="B1141">
        <v>30</v>
      </c>
      <c r="C1141" t="s">
        <v>718</v>
      </c>
      <c r="D1141" t="s">
        <v>77</v>
      </c>
      <c r="E1141">
        <v>41</v>
      </c>
      <c r="F1141">
        <v>41</v>
      </c>
      <c r="G1141">
        <v>100</v>
      </c>
      <c r="H1141" t="s">
        <v>65</v>
      </c>
      <c r="I1141">
        <v>85</v>
      </c>
      <c r="J1141" t="s">
        <v>66</v>
      </c>
      <c r="K1141" s="33" t="str">
        <f>IF(ISNA(VLOOKUP(C1141,'Provider-EHR crosswalk'!A:B,2,FALSE)),"No EHR Specified",VLOOKUP(C1141,'Provider-EHR crosswalk'!A:B,2,FALSE))</f>
        <v>Azalea Health EHR</v>
      </c>
    </row>
    <row r="1142" spans="1:11" x14ac:dyDescent="0.25">
      <c r="A1142" t="s">
        <v>78</v>
      </c>
      <c r="B1142">
        <v>30</v>
      </c>
      <c r="C1142" t="s">
        <v>718</v>
      </c>
      <c r="D1142" t="s">
        <v>79</v>
      </c>
      <c r="E1142">
        <v>41</v>
      </c>
      <c r="F1142">
        <v>41</v>
      </c>
      <c r="G1142">
        <v>100</v>
      </c>
      <c r="H1142" t="s">
        <v>65</v>
      </c>
      <c r="I1142">
        <v>85</v>
      </c>
      <c r="J1142" t="s">
        <v>66</v>
      </c>
      <c r="K1142" s="33" t="str">
        <f>IF(ISNA(VLOOKUP(C1142,'Provider-EHR crosswalk'!A:B,2,FALSE)),"No EHR Specified",VLOOKUP(C1142,'Provider-EHR crosswalk'!A:B,2,FALSE))</f>
        <v>Azalea Health EHR</v>
      </c>
    </row>
    <row r="1143" spans="1:11" x14ac:dyDescent="0.25">
      <c r="A1143" t="s">
        <v>80</v>
      </c>
      <c r="B1143">
        <v>30</v>
      </c>
      <c r="C1143" t="s">
        <v>718</v>
      </c>
      <c r="D1143" t="s">
        <v>81</v>
      </c>
      <c r="E1143">
        <v>41</v>
      </c>
      <c r="F1143">
        <v>41</v>
      </c>
      <c r="G1143">
        <v>100</v>
      </c>
      <c r="H1143" t="s">
        <v>65</v>
      </c>
      <c r="I1143">
        <v>85</v>
      </c>
      <c r="J1143" t="s">
        <v>66</v>
      </c>
      <c r="K1143" s="33" t="str">
        <f>IF(ISNA(VLOOKUP(C1143,'Provider-EHR crosswalk'!A:B,2,FALSE)),"No EHR Specified",VLOOKUP(C1143,'Provider-EHR crosswalk'!A:B,2,FALSE))</f>
        <v>Azalea Health EHR</v>
      </c>
    </row>
    <row r="1144" spans="1:11" x14ac:dyDescent="0.25">
      <c r="A1144" t="s">
        <v>82</v>
      </c>
      <c r="B1144">
        <v>30</v>
      </c>
      <c r="C1144" t="s">
        <v>718</v>
      </c>
      <c r="D1144" t="s">
        <v>83</v>
      </c>
      <c r="E1144">
        <v>41</v>
      </c>
      <c r="F1144">
        <v>41</v>
      </c>
      <c r="G1144">
        <v>100</v>
      </c>
      <c r="H1144" t="s">
        <v>65</v>
      </c>
      <c r="I1144">
        <v>85</v>
      </c>
      <c r="J1144" t="s">
        <v>66</v>
      </c>
      <c r="K1144" s="33" t="str">
        <f>IF(ISNA(VLOOKUP(C1144,'Provider-EHR crosswalk'!A:B,2,FALSE)),"No EHR Specified",VLOOKUP(C1144,'Provider-EHR crosswalk'!A:B,2,FALSE))</f>
        <v>Azalea Health EHR</v>
      </c>
    </row>
    <row r="1145" spans="1:11" x14ac:dyDescent="0.25">
      <c r="A1145" t="s">
        <v>84</v>
      </c>
      <c r="B1145">
        <v>30</v>
      </c>
      <c r="C1145" t="s">
        <v>718</v>
      </c>
      <c r="D1145" t="s">
        <v>85</v>
      </c>
      <c r="E1145">
        <v>41</v>
      </c>
      <c r="F1145">
        <v>41</v>
      </c>
      <c r="G1145">
        <v>100</v>
      </c>
      <c r="H1145" t="s">
        <v>65</v>
      </c>
      <c r="I1145">
        <v>85</v>
      </c>
      <c r="J1145" t="s">
        <v>66</v>
      </c>
      <c r="K1145" s="33" t="str">
        <f>IF(ISNA(VLOOKUP(C1145,'Provider-EHR crosswalk'!A:B,2,FALSE)),"No EHR Specified",VLOOKUP(C1145,'Provider-EHR crosswalk'!A:B,2,FALSE))</f>
        <v>Azalea Health EHR</v>
      </c>
    </row>
    <row r="1146" spans="1:11" x14ac:dyDescent="0.25">
      <c r="A1146" t="s">
        <v>86</v>
      </c>
      <c r="B1146">
        <v>30</v>
      </c>
      <c r="C1146" t="s">
        <v>718</v>
      </c>
      <c r="D1146" t="s">
        <v>87</v>
      </c>
      <c r="E1146">
        <v>41</v>
      </c>
      <c r="F1146">
        <v>41</v>
      </c>
      <c r="G1146">
        <v>100</v>
      </c>
      <c r="H1146" t="s">
        <v>65</v>
      </c>
      <c r="I1146">
        <v>95</v>
      </c>
      <c r="J1146" t="s">
        <v>66</v>
      </c>
      <c r="K1146" s="33" t="str">
        <f>IF(ISNA(VLOOKUP(C1146,'Provider-EHR crosswalk'!A:B,2,FALSE)),"No EHR Specified",VLOOKUP(C1146,'Provider-EHR crosswalk'!A:B,2,FALSE))</f>
        <v>Azalea Health EHR</v>
      </c>
    </row>
    <row r="1147" spans="1:11" x14ac:dyDescent="0.25">
      <c r="A1147" t="s">
        <v>88</v>
      </c>
      <c r="B1147">
        <v>30</v>
      </c>
      <c r="C1147" t="s">
        <v>718</v>
      </c>
      <c r="D1147" t="s">
        <v>89</v>
      </c>
      <c r="E1147">
        <v>41</v>
      </c>
      <c r="F1147">
        <v>41</v>
      </c>
      <c r="G1147">
        <v>100</v>
      </c>
      <c r="H1147" t="s">
        <v>65</v>
      </c>
      <c r="I1147">
        <v>95</v>
      </c>
      <c r="J1147" t="s">
        <v>66</v>
      </c>
      <c r="K1147" s="33" t="str">
        <f>IF(ISNA(VLOOKUP(C1147,'Provider-EHR crosswalk'!A:B,2,FALSE)),"No EHR Specified",VLOOKUP(C1147,'Provider-EHR crosswalk'!A:B,2,FALSE))</f>
        <v>Azalea Health EHR</v>
      </c>
    </row>
    <row r="1148" spans="1:11" x14ac:dyDescent="0.25">
      <c r="A1148" t="s">
        <v>90</v>
      </c>
      <c r="B1148">
        <v>30</v>
      </c>
      <c r="C1148" t="s">
        <v>718</v>
      </c>
      <c r="D1148" t="s">
        <v>91</v>
      </c>
      <c r="E1148">
        <v>39</v>
      </c>
      <c r="F1148">
        <v>41</v>
      </c>
      <c r="G1148">
        <v>95.12</v>
      </c>
      <c r="H1148" t="s">
        <v>65</v>
      </c>
      <c r="I1148">
        <v>90</v>
      </c>
      <c r="J1148" t="s">
        <v>66</v>
      </c>
      <c r="K1148" s="33" t="str">
        <f>IF(ISNA(VLOOKUP(C1148,'Provider-EHR crosswalk'!A:B,2,FALSE)),"No EHR Specified",VLOOKUP(C1148,'Provider-EHR crosswalk'!A:B,2,FALSE))</f>
        <v>Azalea Health EHR</v>
      </c>
    </row>
    <row r="1149" spans="1:11" x14ac:dyDescent="0.25">
      <c r="A1149" t="s">
        <v>92</v>
      </c>
      <c r="B1149">
        <v>30</v>
      </c>
      <c r="C1149" t="s">
        <v>718</v>
      </c>
      <c r="D1149" t="s">
        <v>93</v>
      </c>
      <c r="E1149">
        <v>15</v>
      </c>
      <c r="F1149">
        <v>41</v>
      </c>
      <c r="G1149">
        <v>36.590000000000003</v>
      </c>
      <c r="H1149" t="s">
        <v>65</v>
      </c>
      <c r="I1149">
        <v>90</v>
      </c>
      <c r="J1149" t="s">
        <v>69</v>
      </c>
      <c r="K1149" s="33" t="str">
        <f>IF(ISNA(VLOOKUP(C1149,'Provider-EHR crosswalk'!A:B,2,FALSE)),"No EHR Specified",VLOOKUP(C1149,'Provider-EHR crosswalk'!A:B,2,FALSE))</f>
        <v>Azalea Health EHR</v>
      </c>
    </row>
    <row r="1150" spans="1:11" x14ac:dyDescent="0.25">
      <c r="A1150" t="s">
        <v>94</v>
      </c>
      <c r="B1150">
        <v>30</v>
      </c>
      <c r="C1150" t="s">
        <v>718</v>
      </c>
      <c r="D1150" t="s">
        <v>95</v>
      </c>
      <c r="E1150">
        <v>17</v>
      </c>
      <c r="F1150">
        <v>41</v>
      </c>
      <c r="G1150">
        <v>41.46</v>
      </c>
      <c r="H1150" t="s">
        <v>65</v>
      </c>
      <c r="I1150">
        <v>90</v>
      </c>
      <c r="J1150" t="s">
        <v>69</v>
      </c>
      <c r="K1150" s="33" t="str">
        <f>IF(ISNA(VLOOKUP(C1150,'Provider-EHR crosswalk'!A:B,2,FALSE)),"No EHR Specified",VLOOKUP(C1150,'Provider-EHR crosswalk'!A:B,2,FALSE))</f>
        <v>Azalea Health EHR</v>
      </c>
    </row>
    <row r="1151" spans="1:11" x14ac:dyDescent="0.25">
      <c r="A1151" t="s">
        <v>96</v>
      </c>
      <c r="B1151">
        <v>30</v>
      </c>
      <c r="C1151" t="s">
        <v>718</v>
      </c>
      <c r="D1151" t="s">
        <v>97</v>
      </c>
      <c r="E1151">
        <v>23</v>
      </c>
      <c r="F1151">
        <v>41</v>
      </c>
      <c r="G1151">
        <v>56.1</v>
      </c>
      <c r="H1151" t="s">
        <v>65</v>
      </c>
      <c r="I1151">
        <v>90</v>
      </c>
      <c r="J1151" t="s">
        <v>69</v>
      </c>
      <c r="K1151" s="33" t="str">
        <f>IF(ISNA(VLOOKUP(C1151,'Provider-EHR crosswalk'!A:B,2,FALSE)),"No EHR Specified",VLOOKUP(C1151,'Provider-EHR crosswalk'!A:B,2,FALSE))</f>
        <v>Azalea Health EHR</v>
      </c>
    </row>
    <row r="1152" spans="1:11" x14ac:dyDescent="0.25">
      <c r="A1152" t="s">
        <v>98</v>
      </c>
      <c r="B1152">
        <v>30</v>
      </c>
      <c r="C1152" t="s">
        <v>718</v>
      </c>
      <c r="D1152" t="s">
        <v>99</v>
      </c>
      <c r="E1152">
        <v>23</v>
      </c>
      <c r="F1152">
        <v>41</v>
      </c>
      <c r="G1152">
        <v>56.1</v>
      </c>
      <c r="H1152" t="s">
        <v>65</v>
      </c>
      <c r="I1152">
        <v>90</v>
      </c>
      <c r="J1152" t="s">
        <v>69</v>
      </c>
      <c r="K1152" s="33" t="str">
        <f>IF(ISNA(VLOOKUP(C1152,'Provider-EHR crosswalk'!A:B,2,FALSE)),"No EHR Specified",VLOOKUP(C1152,'Provider-EHR crosswalk'!A:B,2,FALSE))</f>
        <v>Azalea Health EHR</v>
      </c>
    </row>
    <row r="1153" spans="1:11" x14ac:dyDescent="0.25">
      <c r="A1153" t="s">
        <v>100</v>
      </c>
      <c r="B1153">
        <v>30</v>
      </c>
      <c r="C1153" t="s">
        <v>718</v>
      </c>
      <c r="D1153" t="s">
        <v>101</v>
      </c>
      <c r="E1153">
        <v>353</v>
      </c>
      <c r="F1153">
        <v>353</v>
      </c>
      <c r="G1153">
        <v>100</v>
      </c>
      <c r="H1153" t="s">
        <v>65</v>
      </c>
      <c r="I1153">
        <v>99</v>
      </c>
      <c r="J1153" t="s">
        <v>66</v>
      </c>
      <c r="K1153" s="33" t="str">
        <f>IF(ISNA(VLOOKUP(C1153,'Provider-EHR crosswalk'!A:B,2,FALSE)),"No EHR Specified",VLOOKUP(C1153,'Provider-EHR crosswalk'!A:B,2,FALSE))</f>
        <v>Azalea Health EHR</v>
      </c>
    </row>
    <row r="1154" spans="1:11" x14ac:dyDescent="0.25">
      <c r="A1154" t="s">
        <v>102</v>
      </c>
      <c r="B1154">
        <v>30</v>
      </c>
      <c r="C1154" t="s">
        <v>718</v>
      </c>
      <c r="D1154" t="s">
        <v>103</v>
      </c>
      <c r="E1154">
        <v>353</v>
      </c>
      <c r="F1154">
        <v>353</v>
      </c>
      <c r="G1154">
        <v>100</v>
      </c>
      <c r="H1154" t="s">
        <v>65</v>
      </c>
      <c r="I1154">
        <v>99</v>
      </c>
      <c r="J1154" t="s">
        <v>66</v>
      </c>
      <c r="K1154" s="33" t="str">
        <f>IF(ISNA(VLOOKUP(C1154,'Provider-EHR crosswalk'!A:B,2,FALSE)),"No EHR Specified",VLOOKUP(C1154,'Provider-EHR crosswalk'!A:B,2,FALSE))</f>
        <v>Azalea Health EHR</v>
      </c>
    </row>
    <row r="1155" spans="1:11" x14ac:dyDescent="0.25">
      <c r="A1155" t="s">
        <v>104</v>
      </c>
      <c r="B1155">
        <v>30</v>
      </c>
      <c r="C1155" t="s">
        <v>718</v>
      </c>
      <c r="D1155" t="s">
        <v>105</v>
      </c>
      <c r="E1155">
        <v>353</v>
      </c>
      <c r="F1155">
        <v>353</v>
      </c>
      <c r="G1155">
        <v>100</v>
      </c>
      <c r="H1155" t="s">
        <v>65</v>
      </c>
      <c r="I1155">
        <v>99</v>
      </c>
      <c r="J1155" t="s">
        <v>66</v>
      </c>
      <c r="K1155" s="33" t="str">
        <f>IF(ISNA(VLOOKUP(C1155,'Provider-EHR crosswalk'!A:B,2,FALSE)),"No EHR Specified",VLOOKUP(C1155,'Provider-EHR crosswalk'!A:B,2,FALSE))</f>
        <v>Azalea Health EHR</v>
      </c>
    </row>
    <row r="1156" spans="1:11" x14ac:dyDescent="0.25">
      <c r="A1156" t="s">
        <v>106</v>
      </c>
      <c r="B1156">
        <v>30</v>
      </c>
      <c r="C1156" t="s">
        <v>718</v>
      </c>
      <c r="D1156" t="s">
        <v>107</v>
      </c>
      <c r="E1156">
        <v>353</v>
      </c>
      <c r="F1156">
        <v>353</v>
      </c>
      <c r="G1156">
        <v>100</v>
      </c>
      <c r="H1156" t="s">
        <v>65</v>
      </c>
      <c r="I1156">
        <v>99</v>
      </c>
      <c r="J1156" t="s">
        <v>66</v>
      </c>
      <c r="K1156" s="33" t="str">
        <f>IF(ISNA(VLOOKUP(C1156,'Provider-EHR crosswalk'!A:B,2,FALSE)),"No EHR Specified",VLOOKUP(C1156,'Provider-EHR crosswalk'!A:B,2,FALSE))</f>
        <v>Azalea Health EHR</v>
      </c>
    </row>
    <row r="1157" spans="1:11" x14ac:dyDescent="0.25">
      <c r="A1157" t="s">
        <v>108</v>
      </c>
      <c r="B1157">
        <v>30</v>
      </c>
      <c r="C1157" t="s">
        <v>718</v>
      </c>
      <c r="D1157" t="s">
        <v>109</v>
      </c>
      <c r="E1157">
        <v>353</v>
      </c>
      <c r="F1157">
        <v>353</v>
      </c>
      <c r="G1157">
        <v>100</v>
      </c>
      <c r="H1157" t="s">
        <v>65</v>
      </c>
      <c r="I1157">
        <v>99</v>
      </c>
      <c r="J1157" t="s">
        <v>66</v>
      </c>
      <c r="K1157" s="33" t="str">
        <f>IF(ISNA(VLOOKUP(C1157,'Provider-EHR crosswalk'!A:B,2,FALSE)),"No EHR Specified",VLOOKUP(C1157,'Provider-EHR crosswalk'!A:B,2,FALSE))</f>
        <v>Azalea Health EHR</v>
      </c>
    </row>
    <row r="1158" spans="1:11" x14ac:dyDescent="0.25">
      <c r="A1158" t="s">
        <v>110</v>
      </c>
      <c r="B1158">
        <v>30</v>
      </c>
      <c r="C1158" t="s">
        <v>718</v>
      </c>
      <c r="D1158" t="s">
        <v>111</v>
      </c>
      <c r="E1158">
        <v>353</v>
      </c>
      <c r="F1158">
        <v>353</v>
      </c>
      <c r="G1158">
        <v>100</v>
      </c>
      <c r="H1158" t="s">
        <v>65</v>
      </c>
      <c r="I1158">
        <v>99</v>
      </c>
      <c r="J1158" t="s">
        <v>66</v>
      </c>
      <c r="K1158" s="33" t="str">
        <f>IF(ISNA(VLOOKUP(C1158,'Provider-EHR crosswalk'!A:B,2,FALSE)),"No EHR Specified",VLOOKUP(C1158,'Provider-EHR crosswalk'!A:B,2,FALSE))</f>
        <v>Azalea Health EHR</v>
      </c>
    </row>
    <row r="1159" spans="1:11" x14ac:dyDescent="0.25">
      <c r="A1159" t="s">
        <v>112</v>
      </c>
      <c r="B1159">
        <v>30</v>
      </c>
      <c r="C1159" t="s">
        <v>718</v>
      </c>
      <c r="D1159" t="s">
        <v>113</v>
      </c>
      <c r="E1159">
        <v>353</v>
      </c>
      <c r="F1159">
        <v>353</v>
      </c>
      <c r="G1159">
        <v>100</v>
      </c>
      <c r="H1159" t="s">
        <v>65</v>
      </c>
      <c r="I1159">
        <v>99</v>
      </c>
      <c r="J1159" t="s">
        <v>66</v>
      </c>
      <c r="K1159" s="33" t="str">
        <f>IF(ISNA(VLOOKUP(C1159,'Provider-EHR crosswalk'!A:B,2,FALSE)),"No EHR Specified",VLOOKUP(C1159,'Provider-EHR crosswalk'!A:B,2,FALSE))</f>
        <v>Azalea Health EHR</v>
      </c>
    </row>
    <row r="1160" spans="1:11" x14ac:dyDescent="0.25">
      <c r="A1160" t="s">
        <v>114</v>
      </c>
      <c r="B1160">
        <v>30</v>
      </c>
      <c r="C1160" t="s">
        <v>718</v>
      </c>
      <c r="D1160" t="s">
        <v>115</v>
      </c>
      <c r="E1160">
        <v>1</v>
      </c>
      <c r="F1160">
        <v>41</v>
      </c>
      <c r="G1160">
        <v>2.44</v>
      </c>
      <c r="H1160" t="s">
        <v>116</v>
      </c>
      <c r="I1160">
        <v>4</v>
      </c>
      <c r="J1160" t="s">
        <v>66</v>
      </c>
      <c r="K1160" s="33" t="str">
        <f>IF(ISNA(VLOOKUP(C1160,'Provider-EHR crosswalk'!A:B,2,FALSE)),"No EHR Specified",VLOOKUP(C1160,'Provider-EHR crosswalk'!A:B,2,FALSE))</f>
        <v>Azalea Health EHR</v>
      </c>
    </row>
    <row r="1161" spans="1:11" x14ac:dyDescent="0.25">
      <c r="A1161" t="s">
        <v>117</v>
      </c>
      <c r="B1161">
        <v>30</v>
      </c>
      <c r="C1161" t="s">
        <v>718</v>
      </c>
      <c r="D1161" t="s">
        <v>118</v>
      </c>
      <c r="E1161">
        <v>1</v>
      </c>
      <c r="F1161">
        <v>41</v>
      </c>
      <c r="G1161">
        <v>2.44</v>
      </c>
      <c r="H1161" t="s">
        <v>116</v>
      </c>
      <c r="I1161">
        <v>4</v>
      </c>
      <c r="J1161" t="s">
        <v>66</v>
      </c>
      <c r="K1161" s="33" t="str">
        <f>IF(ISNA(VLOOKUP(C1161,'Provider-EHR crosswalk'!A:B,2,FALSE)),"No EHR Specified",VLOOKUP(C1161,'Provider-EHR crosswalk'!A:B,2,FALSE))</f>
        <v>Azalea Health EHR</v>
      </c>
    </row>
    <row r="1162" spans="1:11" x14ac:dyDescent="0.25">
      <c r="A1162" t="s">
        <v>119</v>
      </c>
      <c r="B1162">
        <v>30</v>
      </c>
      <c r="C1162" t="s">
        <v>718</v>
      </c>
      <c r="D1162" t="s">
        <v>120</v>
      </c>
      <c r="E1162">
        <v>0</v>
      </c>
      <c r="F1162">
        <v>41</v>
      </c>
      <c r="G1162">
        <v>0</v>
      </c>
      <c r="H1162" t="s">
        <v>116</v>
      </c>
      <c r="I1162">
        <v>4</v>
      </c>
      <c r="J1162" t="s">
        <v>66</v>
      </c>
      <c r="K1162" s="33" t="str">
        <f>IF(ISNA(VLOOKUP(C1162,'Provider-EHR crosswalk'!A:B,2,FALSE)),"No EHR Specified",VLOOKUP(C1162,'Provider-EHR crosswalk'!A:B,2,FALSE))</f>
        <v>Azalea Health EHR</v>
      </c>
    </row>
    <row r="1163" spans="1:11" x14ac:dyDescent="0.25">
      <c r="A1163" t="s">
        <v>121</v>
      </c>
      <c r="B1163">
        <v>30</v>
      </c>
      <c r="C1163" t="s">
        <v>718</v>
      </c>
      <c r="D1163" t="s">
        <v>122</v>
      </c>
      <c r="E1163">
        <v>0</v>
      </c>
      <c r="F1163">
        <v>41</v>
      </c>
      <c r="G1163">
        <v>0</v>
      </c>
      <c r="H1163" t="s">
        <v>116</v>
      </c>
      <c r="I1163">
        <v>1</v>
      </c>
      <c r="J1163" t="s">
        <v>66</v>
      </c>
      <c r="K1163" s="33" t="str">
        <f>IF(ISNA(VLOOKUP(C1163,'Provider-EHR crosswalk'!A:B,2,FALSE)),"No EHR Specified",VLOOKUP(C1163,'Provider-EHR crosswalk'!A:B,2,FALSE))</f>
        <v>Azalea Health EHR</v>
      </c>
    </row>
    <row r="1164" spans="1:11" x14ac:dyDescent="0.25">
      <c r="A1164" t="s">
        <v>123</v>
      </c>
      <c r="B1164">
        <v>30</v>
      </c>
      <c r="C1164" t="s">
        <v>718</v>
      </c>
      <c r="D1164" t="s">
        <v>124</v>
      </c>
      <c r="E1164">
        <v>0</v>
      </c>
      <c r="F1164">
        <v>353</v>
      </c>
      <c r="G1164">
        <v>0</v>
      </c>
      <c r="H1164" t="s">
        <v>116</v>
      </c>
      <c r="I1164">
        <v>1</v>
      </c>
      <c r="J1164" t="s">
        <v>66</v>
      </c>
      <c r="K1164" s="33" t="str">
        <f>IF(ISNA(VLOOKUP(C1164,'Provider-EHR crosswalk'!A:B,2,FALSE)),"No EHR Specified",VLOOKUP(C1164,'Provider-EHR crosswalk'!A:B,2,FALSE))</f>
        <v>Azalea Health EHR</v>
      </c>
    </row>
    <row r="1165" spans="1:11" x14ac:dyDescent="0.25">
      <c r="A1165" t="s">
        <v>125</v>
      </c>
      <c r="B1165">
        <v>30</v>
      </c>
      <c r="C1165" t="s">
        <v>718</v>
      </c>
      <c r="D1165" t="s">
        <v>126</v>
      </c>
      <c r="E1165">
        <v>0</v>
      </c>
      <c r="F1165">
        <v>353</v>
      </c>
      <c r="G1165">
        <v>0</v>
      </c>
      <c r="H1165" t="s">
        <v>116</v>
      </c>
      <c r="I1165">
        <v>1</v>
      </c>
      <c r="J1165" t="s">
        <v>66</v>
      </c>
      <c r="K1165" s="33" t="str">
        <f>IF(ISNA(VLOOKUP(C1165,'Provider-EHR crosswalk'!A:B,2,FALSE)),"No EHR Specified",VLOOKUP(C1165,'Provider-EHR crosswalk'!A:B,2,FALSE))</f>
        <v>Azalea Health EHR</v>
      </c>
    </row>
    <row r="1166" spans="1:11" x14ac:dyDescent="0.25">
      <c r="A1166" t="s">
        <v>127</v>
      </c>
      <c r="B1166">
        <v>30</v>
      </c>
      <c r="C1166" t="s">
        <v>718</v>
      </c>
      <c r="D1166" t="s">
        <v>128</v>
      </c>
      <c r="E1166">
        <v>12</v>
      </c>
      <c r="F1166">
        <v>353</v>
      </c>
      <c r="G1166">
        <v>3.4</v>
      </c>
      <c r="H1166" t="s">
        <v>116</v>
      </c>
      <c r="I1166">
        <v>4</v>
      </c>
      <c r="J1166" t="s">
        <v>66</v>
      </c>
      <c r="K1166" s="33" t="str">
        <f>IF(ISNA(VLOOKUP(C1166,'Provider-EHR crosswalk'!A:B,2,FALSE)),"No EHR Specified",VLOOKUP(C1166,'Provider-EHR crosswalk'!A:B,2,FALSE))</f>
        <v>Azalea Health EHR</v>
      </c>
    </row>
    <row r="1167" spans="1:11" x14ac:dyDescent="0.25">
      <c r="A1167" t="s">
        <v>129</v>
      </c>
      <c r="B1167">
        <v>30</v>
      </c>
      <c r="C1167" t="s">
        <v>718</v>
      </c>
      <c r="D1167" t="s">
        <v>130</v>
      </c>
      <c r="E1167">
        <v>14</v>
      </c>
      <c r="F1167">
        <v>353</v>
      </c>
      <c r="G1167">
        <v>3.97</v>
      </c>
      <c r="H1167" t="s">
        <v>116</v>
      </c>
      <c r="I1167">
        <v>4</v>
      </c>
      <c r="J1167" t="s">
        <v>66</v>
      </c>
      <c r="K1167" s="33" t="str">
        <f>IF(ISNA(VLOOKUP(C1167,'Provider-EHR crosswalk'!A:B,2,FALSE)),"No EHR Specified",VLOOKUP(C1167,'Provider-EHR crosswalk'!A:B,2,FALSE))</f>
        <v>Azalea Health EHR</v>
      </c>
    </row>
    <row r="1168" spans="1:11" x14ac:dyDescent="0.25">
      <c r="A1168" t="s">
        <v>131</v>
      </c>
      <c r="B1168">
        <v>30</v>
      </c>
      <c r="C1168" t="s">
        <v>718</v>
      </c>
      <c r="D1168" t="s">
        <v>132</v>
      </c>
      <c r="E1168">
        <v>17</v>
      </c>
      <c r="F1168">
        <v>353</v>
      </c>
      <c r="G1168">
        <v>4.82</v>
      </c>
      <c r="H1168" t="s">
        <v>116</v>
      </c>
      <c r="I1168">
        <v>4</v>
      </c>
      <c r="J1168" t="s">
        <v>69</v>
      </c>
      <c r="K1168" s="33" t="str">
        <f>IF(ISNA(VLOOKUP(C1168,'Provider-EHR crosswalk'!A:B,2,FALSE)),"No EHR Specified",VLOOKUP(C1168,'Provider-EHR crosswalk'!A:B,2,FALSE))</f>
        <v>Azalea Health EHR</v>
      </c>
    </row>
    <row r="1169" spans="1:11" x14ac:dyDescent="0.25">
      <c r="A1169" t="s">
        <v>133</v>
      </c>
      <c r="B1169">
        <v>30</v>
      </c>
      <c r="C1169" t="s">
        <v>718</v>
      </c>
      <c r="D1169" t="s">
        <v>134</v>
      </c>
      <c r="E1169">
        <v>3</v>
      </c>
      <c r="F1169">
        <v>353</v>
      </c>
      <c r="G1169">
        <v>0.85</v>
      </c>
      <c r="H1169" t="s">
        <v>116</v>
      </c>
      <c r="I1169">
        <v>1</v>
      </c>
      <c r="J1169" t="s">
        <v>66</v>
      </c>
      <c r="K1169" s="33" t="str">
        <f>IF(ISNA(VLOOKUP(C1169,'Provider-EHR crosswalk'!A:B,2,FALSE)),"No EHR Specified",VLOOKUP(C1169,'Provider-EHR crosswalk'!A:B,2,FALSE))</f>
        <v>Azalea Health EHR</v>
      </c>
    </row>
    <row r="1170" spans="1:11" x14ac:dyDescent="0.25">
      <c r="A1170" t="s">
        <v>135</v>
      </c>
      <c r="B1170">
        <v>30</v>
      </c>
      <c r="C1170" t="s">
        <v>718</v>
      </c>
      <c r="D1170" t="s">
        <v>136</v>
      </c>
      <c r="E1170">
        <v>0</v>
      </c>
      <c r="F1170">
        <v>353</v>
      </c>
      <c r="G1170">
        <v>0</v>
      </c>
      <c r="H1170" t="s">
        <v>116</v>
      </c>
      <c r="I1170">
        <v>1</v>
      </c>
      <c r="J1170" t="s">
        <v>66</v>
      </c>
      <c r="K1170" s="33" t="str">
        <f>IF(ISNA(VLOOKUP(C1170,'Provider-EHR crosswalk'!A:B,2,FALSE)),"No EHR Specified",VLOOKUP(C1170,'Provider-EHR crosswalk'!A:B,2,FALSE))</f>
        <v>Azalea Health EHR</v>
      </c>
    </row>
    <row r="1171" spans="1:11" x14ac:dyDescent="0.25">
      <c r="A1171" t="s">
        <v>137</v>
      </c>
      <c r="B1171">
        <v>30</v>
      </c>
      <c r="C1171" t="s">
        <v>718</v>
      </c>
      <c r="D1171" t="s">
        <v>138</v>
      </c>
      <c r="E1171">
        <v>0</v>
      </c>
      <c r="F1171">
        <v>353</v>
      </c>
      <c r="G1171">
        <v>0</v>
      </c>
      <c r="H1171" t="s">
        <v>116</v>
      </c>
      <c r="I1171">
        <v>1</v>
      </c>
      <c r="J1171" t="s">
        <v>66</v>
      </c>
      <c r="K1171" s="33" t="str">
        <f>IF(ISNA(VLOOKUP(C1171,'Provider-EHR crosswalk'!A:B,2,FALSE)),"No EHR Specified",VLOOKUP(C1171,'Provider-EHR crosswalk'!A:B,2,FALSE))</f>
        <v>Azalea Health EHR</v>
      </c>
    </row>
    <row r="1172" spans="1:11" x14ac:dyDescent="0.25">
      <c r="A1172" t="s">
        <v>139</v>
      </c>
      <c r="B1172">
        <v>30</v>
      </c>
      <c r="C1172" t="s">
        <v>718</v>
      </c>
      <c r="D1172" t="s">
        <v>140</v>
      </c>
      <c r="E1172">
        <v>0</v>
      </c>
      <c r="F1172">
        <v>353</v>
      </c>
      <c r="G1172">
        <v>0</v>
      </c>
      <c r="H1172" t="s">
        <v>116</v>
      </c>
      <c r="I1172">
        <v>1</v>
      </c>
      <c r="J1172" t="s">
        <v>66</v>
      </c>
      <c r="K1172" s="33" t="str">
        <f>IF(ISNA(VLOOKUP(C1172,'Provider-EHR crosswalk'!A:B,2,FALSE)),"No EHR Specified",VLOOKUP(C1172,'Provider-EHR crosswalk'!A:B,2,FALSE))</f>
        <v>Azalea Health EHR</v>
      </c>
    </row>
    <row r="1173" spans="1:11" x14ac:dyDescent="0.25">
      <c r="A1173" t="s">
        <v>141</v>
      </c>
      <c r="B1173">
        <v>30</v>
      </c>
      <c r="C1173" t="s">
        <v>718</v>
      </c>
      <c r="D1173" t="s">
        <v>142</v>
      </c>
      <c r="E1173">
        <v>0</v>
      </c>
      <c r="F1173">
        <v>353</v>
      </c>
      <c r="G1173">
        <v>0</v>
      </c>
      <c r="H1173" t="s">
        <v>116</v>
      </c>
      <c r="I1173">
        <v>1</v>
      </c>
      <c r="J1173" t="s">
        <v>66</v>
      </c>
      <c r="K1173" s="33" t="str">
        <f>IF(ISNA(VLOOKUP(C1173,'Provider-EHR crosswalk'!A:B,2,FALSE)),"No EHR Specified",VLOOKUP(C1173,'Provider-EHR crosswalk'!A:B,2,FALSE))</f>
        <v>Azalea Health EHR</v>
      </c>
    </row>
    <row r="1174" spans="1:11" x14ac:dyDescent="0.25">
      <c r="A1174" t="s">
        <v>143</v>
      </c>
      <c r="B1174">
        <v>30</v>
      </c>
      <c r="C1174" t="s">
        <v>718</v>
      </c>
      <c r="D1174" t="s">
        <v>144</v>
      </c>
      <c r="E1174">
        <v>0</v>
      </c>
      <c r="F1174">
        <v>353</v>
      </c>
      <c r="G1174">
        <v>0</v>
      </c>
      <c r="H1174" t="s">
        <v>116</v>
      </c>
      <c r="I1174">
        <v>1</v>
      </c>
      <c r="J1174" t="s">
        <v>66</v>
      </c>
      <c r="K1174" s="33" t="str">
        <f>IF(ISNA(VLOOKUP(C1174,'Provider-EHR crosswalk'!A:B,2,FALSE)),"No EHR Specified",VLOOKUP(C1174,'Provider-EHR crosswalk'!A:B,2,FALSE))</f>
        <v>Azalea Health EHR</v>
      </c>
    </row>
    <row r="1175" spans="1:11" x14ac:dyDescent="0.25">
      <c r="A1175" t="s">
        <v>145</v>
      </c>
      <c r="B1175">
        <v>30</v>
      </c>
      <c r="C1175" t="s">
        <v>718</v>
      </c>
      <c r="D1175" t="s">
        <v>146</v>
      </c>
      <c r="E1175">
        <v>0</v>
      </c>
      <c r="F1175">
        <v>353</v>
      </c>
      <c r="G1175">
        <v>0</v>
      </c>
      <c r="H1175" t="s">
        <v>116</v>
      </c>
      <c r="I1175">
        <v>1</v>
      </c>
      <c r="J1175" t="s">
        <v>66</v>
      </c>
      <c r="K1175" s="33" t="str">
        <f>IF(ISNA(VLOOKUP(C1175,'Provider-EHR crosswalk'!A:B,2,FALSE)),"No EHR Specified",VLOOKUP(C1175,'Provider-EHR crosswalk'!A:B,2,FALSE))</f>
        <v>Azalea Health EHR</v>
      </c>
    </row>
    <row r="1176" spans="1:11" x14ac:dyDescent="0.25">
      <c r="A1176" t="s">
        <v>147</v>
      </c>
      <c r="B1176">
        <v>30</v>
      </c>
      <c r="C1176" t="s">
        <v>718</v>
      </c>
      <c r="D1176" t="s">
        <v>148</v>
      </c>
      <c r="E1176">
        <v>0</v>
      </c>
      <c r="F1176">
        <v>353</v>
      </c>
      <c r="G1176">
        <v>0</v>
      </c>
      <c r="H1176" t="s">
        <v>116</v>
      </c>
      <c r="I1176">
        <v>1</v>
      </c>
      <c r="J1176" t="s">
        <v>66</v>
      </c>
      <c r="K1176" s="33" t="str">
        <f>IF(ISNA(VLOOKUP(C1176,'Provider-EHR crosswalk'!A:B,2,FALSE)),"No EHR Specified",VLOOKUP(C1176,'Provider-EHR crosswalk'!A:B,2,FALSE))</f>
        <v>Azalea Health EHR</v>
      </c>
    </row>
    <row r="1177" spans="1:11" x14ac:dyDescent="0.25">
      <c r="A1177" t="s">
        <v>149</v>
      </c>
      <c r="B1177">
        <v>30</v>
      </c>
      <c r="C1177" t="s">
        <v>718</v>
      </c>
      <c r="D1177" t="s">
        <v>150</v>
      </c>
      <c r="E1177">
        <v>0</v>
      </c>
      <c r="F1177">
        <v>353</v>
      </c>
      <c r="G1177">
        <v>0</v>
      </c>
      <c r="H1177" t="s">
        <v>116</v>
      </c>
      <c r="I1177">
        <v>1</v>
      </c>
      <c r="J1177" t="s">
        <v>66</v>
      </c>
      <c r="K1177" s="33" t="str">
        <f>IF(ISNA(VLOOKUP(C1177,'Provider-EHR crosswalk'!A:B,2,FALSE)),"No EHR Specified",VLOOKUP(C1177,'Provider-EHR crosswalk'!A:B,2,FALSE))</f>
        <v>Azalea Health EHR</v>
      </c>
    </row>
    <row r="1178" spans="1:11" x14ac:dyDescent="0.25">
      <c r="A1178" t="s">
        <v>151</v>
      </c>
      <c r="B1178">
        <v>30</v>
      </c>
      <c r="C1178" t="s">
        <v>718</v>
      </c>
      <c r="D1178" t="s">
        <v>152</v>
      </c>
      <c r="E1178">
        <v>0</v>
      </c>
      <c r="F1178">
        <v>353</v>
      </c>
      <c r="G1178">
        <v>0</v>
      </c>
      <c r="H1178" t="s">
        <v>116</v>
      </c>
      <c r="I1178">
        <v>1</v>
      </c>
      <c r="J1178" t="s">
        <v>66</v>
      </c>
      <c r="K1178" s="33" t="str">
        <f>IF(ISNA(VLOOKUP(C1178,'Provider-EHR crosswalk'!A:B,2,FALSE)),"No EHR Specified",VLOOKUP(C1178,'Provider-EHR crosswalk'!A:B,2,FALSE))</f>
        <v>Azalea Health EHR</v>
      </c>
    </row>
    <row r="1179" spans="1:11" x14ac:dyDescent="0.25">
      <c r="A1179" t="s">
        <v>153</v>
      </c>
      <c r="B1179">
        <v>30</v>
      </c>
      <c r="C1179" t="s">
        <v>718</v>
      </c>
      <c r="D1179" t="s">
        <v>154</v>
      </c>
      <c r="E1179">
        <v>1</v>
      </c>
      <c r="F1179">
        <v>353</v>
      </c>
      <c r="G1179">
        <v>0.28000000000000003</v>
      </c>
      <c r="H1179" t="s">
        <v>116</v>
      </c>
      <c r="I1179">
        <v>1</v>
      </c>
      <c r="J1179" t="s">
        <v>66</v>
      </c>
      <c r="K1179" s="33" t="str">
        <f>IF(ISNA(VLOOKUP(C1179,'Provider-EHR crosswalk'!A:B,2,FALSE)),"No EHR Specified",VLOOKUP(C1179,'Provider-EHR crosswalk'!A:B,2,FALSE))</f>
        <v>Azalea Health EHR</v>
      </c>
    </row>
    <row r="1180" spans="1:11" x14ac:dyDescent="0.25">
      <c r="A1180" t="s">
        <v>155</v>
      </c>
      <c r="B1180">
        <v>30</v>
      </c>
      <c r="C1180" t="s">
        <v>718</v>
      </c>
      <c r="D1180" t="s">
        <v>156</v>
      </c>
      <c r="E1180">
        <v>0</v>
      </c>
      <c r="F1180">
        <v>353</v>
      </c>
      <c r="G1180">
        <v>0</v>
      </c>
      <c r="H1180" t="s">
        <v>157</v>
      </c>
      <c r="I1180" t="s">
        <v>157</v>
      </c>
      <c r="J1180" t="s">
        <v>157</v>
      </c>
      <c r="K1180" s="33" t="str">
        <f>IF(ISNA(VLOOKUP(C1180,'Provider-EHR crosswalk'!A:B,2,FALSE)),"No EHR Specified",VLOOKUP(C1180,'Provider-EHR crosswalk'!A:B,2,FALSE))</f>
        <v>Azalea Health EHR</v>
      </c>
    </row>
    <row r="1181" spans="1:11" x14ac:dyDescent="0.25">
      <c r="A1181" t="s">
        <v>158</v>
      </c>
      <c r="B1181">
        <v>30</v>
      </c>
      <c r="C1181" t="s">
        <v>718</v>
      </c>
      <c r="D1181" t="s">
        <v>159</v>
      </c>
      <c r="E1181">
        <v>8</v>
      </c>
      <c r="F1181">
        <v>353</v>
      </c>
      <c r="G1181">
        <v>2.27</v>
      </c>
      <c r="H1181" t="s">
        <v>157</v>
      </c>
      <c r="I1181" t="s">
        <v>157</v>
      </c>
      <c r="J1181" t="s">
        <v>157</v>
      </c>
      <c r="K1181" s="33" t="str">
        <f>IF(ISNA(VLOOKUP(C1181,'Provider-EHR crosswalk'!A:B,2,FALSE)),"No EHR Specified",VLOOKUP(C1181,'Provider-EHR crosswalk'!A:B,2,FALSE))</f>
        <v>Azalea Health EHR</v>
      </c>
    </row>
    <row r="1182" spans="1:11" x14ac:dyDescent="0.25">
      <c r="A1182" t="s">
        <v>162</v>
      </c>
      <c r="B1182">
        <v>30</v>
      </c>
      <c r="C1182" t="s">
        <v>718</v>
      </c>
      <c r="D1182" t="s">
        <v>163</v>
      </c>
      <c r="E1182">
        <v>340</v>
      </c>
      <c r="F1182">
        <v>353</v>
      </c>
      <c r="G1182">
        <v>96.32</v>
      </c>
      <c r="H1182" t="s">
        <v>65</v>
      </c>
      <c r="I1182">
        <v>95</v>
      </c>
      <c r="J1182" t="s">
        <v>66</v>
      </c>
      <c r="K1182" s="33" t="str">
        <f>IF(ISNA(VLOOKUP(C1182,'Provider-EHR crosswalk'!A:B,2,FALSE)),"No EHR Specified",VLOOKUP(C1182,'Provider-EHR crosswalk'!A:B,2,FALSE))</f>
        <v>Azalea Health EHR</v>
      </c>
    </row>
    <row r="1183" spans="1:11" x14ac:dyDescent="0.25">
      <c r="A1183" t="s">
        <v>164</v>
      </c>
      <c r="B1183">
        <v>30</v>
      </c>
      <c r="C1183" t="s">
        <v>718</v>
      </c>
      <c r="D1183" t="s">
        <v>165</v>
      </c>
      <c r="E1183">
        <v>34</v>
      </c>
      <c r="F1183">
        <v>41</v>
      </c>
      <c r="G1183">
        <v>82.93</v>
      </c>
      <c r="H1183" t="s">
        <v>65</v>
      </c>
      <c r="I1183">
        <v>95</v>
      </c>
      <c r="J1183" t="s">
        <v>69</v>
      </c>
      <c r="K1183" s="33" t="str">
        <f>IF(ISNA(VLOOKUP(C1183,'Provider-EHR crosswalk'!A:B,2,FALSE)),"No EHR Specified",VLOOKUP(C1183,'Provider-EHR crosswalk'!A:B,2,FALSE))</f>
        <v>Azalea Health EHR</v>
      </c>
    </row>
    <row r="1184" spans="1:11" x14ac:dyDescent="0.25">
      <c r="A1184" t="s">
        <v>166</v>
      </c>
      <c r="B1184">
        <v>30</v>
      </c>
      <c r="C1184" t="s">
        <v>718</v>
      </c>
      <c r="D1184" t="s">
        <v>167</v>
      </c>
      <c r="E1184">
        <v>1</v>
      </c>
      <c r="F1184">
        <v>41</v>
      </c>
      <c r="G1184">
        <v>2.44</v>
      </c>
      <c r="H1184" t="s">
        <v>116</v>
      </c>
      <c r="I1184">
        <v>5</v>
      </c>
      <c r="J1184" t="s">
        <v>66</v>
      </c>
      <c r="K1184" s="33" t="str">
        <f>IF(ISNA(VLOOKUP(C1184,'Provider-EHR crosswalk'!A:B,2,FALSE)),"No EHR Specified",VLOOKUP(C1184,'Provider-EHR crosswalk'!A:B,2,FALSE))</f>
        <v>Azalea Health EHR</v>
      </c>
    </row>
    <row r="1185" spans="1:11" x14ac:dyDescent="0.25">
      <c r="A1185" t="s">
        <v>168</v>
      </c>
      <c r="B1185">
        <v>30</v>
      </c>
      <c r="C1185" t="s">
        <v>718</v>
      </c>
      <c r="D1185" t="s">
        <v>169</v>
      </c>
      <c r="E1185">
        <v>0</v>
      </c>
      <c r="F1185">
        <v>41</v>
      </c>
      <c r="G1185">
        <v>0</v>
      </c>
      <c r="H1185" t="s">
        <v>116</v>
      </c>
      <c r="I1185">
        <v>5</v>
      </c>
      <c r="J1185" t="s">
        <v>66</v>
      </c>
      <c r="K1185" s="33" t="str">
        <f>IF(ISNA(VLOOKUP(C1185,'Provider-EHR crosswalk'!A:B,2,FALSE)),"No EHR Specified",VLOOKUP(C1185,'Provider-EHR crosswalk'!A:B,2,FALSE))</f>
        <v>Azalea Health EHR</v>
      </c>
    </row>
    <row r="1186" spans="1:11" x14ac:dyDescent="0.25">
      <c r="A1186" t="s">
        <v>170</v>
      </c>
      <c r="B1186">
        <v>30</v>
      </c>
      <c r="C1186" t="s">
        <v>718</v>
      </c>
      <c r="D1186" t="s">
        <v>171</v>
      </c>
      <c r="E1186">
        <v>6</v>
      </c>
      <c r="F1186">
        <v>41</v>
      </c>
      <c r="G1186">
        <v>14.63</v>
      </c>
      <c r="H1186" t="s">
        <v>116</v>
      </c>
      <c r="I1186">
        <v>5</v>
      </c>
      <c r="J1186" t="s">
        <v>69</v>
      </c>
      <c r="K1186" s="33" t="str">
        <f>IF(ISNA(VLOOKUP(C1186,'Provider-EHR crosswalk'!A:B,2,FALSE)),"No EHR Specified",VLOOKUP(C1186,'Provider-EHR crosswalk'!A:B,2,FALSE))</f>
        <v>Azalea Health EHR</v>
      </c>
    </row>
    <row r="1187" spans="1:11" x14ac:dyDescent="0.25">
      <c r="A1187" t="s">
        <v>172</v>
      </c>
      <c r="B1187">
        <v>30</v>
      </c>
      <c r="C1187" t="s">
        <v>718</v>
      </c>
      <c r="D1187" t="s">
        <v>173</v>
      </c>
      <c r="E1187">
        <v>5</v>
      </c>
      <c r="F1187">
        <v>353</v>
      </c>
      <c r="G1187">
        <v>1.42</v>
      </c>
      <c r="H1187" t="s">
        <v>116</v>
      </c>
      <c r="I1187">
        <v>5</v>
      </c>
      <c r="J1187" t="s">
        <v>66</v>
      </c>
      <c r="K1187" s="33" t="str">
        <f>IF(ISNA(VLOOKUP(C1187,'Provider-EHR crosswalk'!A:B,2,FALSE)),"No EHR Specified",VLOOKUP(C1187,'Provider-EHR crosswalk'!A:B,2,FALSE))</f>
        <v>Azalea Health EHR</v>
      </c>
    </row>
    <row r="1188" spans="1:11" x14ac:dyDescent="0.25">
      <c r="A1188" t="s">
        <v>174</v>
      </c>
      <c r="B1188">
        <v>30</v>
      </c>
      <c r="C1188" t="s">
        <v>718</v>
      </c>
      <c r="D1188" t="s">
        <v>175</v>
      </c>
      <c r="E1188">
        <v>2</v>
      </c>
      <c r="F1188">
        <v>353</v>
      </c>
      <c r="G1188">
        <v>0.56999999999999995</v>
      </c>
      <c r="H1188" t="s">
        <v>116</v>
      </c>
      <c r="I1188">
        <v>5</v>
      </c>
      <c r="J1188" t="s">
        <v>66</v>
      </c>
      <c r="K1188" s="33" t="str">
        <f>IF(ISNA(VLOOKUP(C1188,'Provider-EHR crosswalk'!A:B,2,FALSE)),"No EHR Specified",VLOOKUP(C1188,'Provider-EHR crosswalk'!A:B,2,FALSE))</f>
        <v>Azalea Health EHR</v>
      </c>
    </row>
    <row r="1189" spans="1:11" x14ac:dyDescent="0.25">
      <c r="A1189" t="s">
        <v>176</v>
      </c>
      <c r="B1189">
        <v>30</v>
      </c>
      <c r="C1189" t="s">
        <v>718</v>
      </c>
      <c r="D1189" t="s">
        <v>177</v>
      </c>
      <c r="E1189">
        <v>6</v>
      </c>
      <c r="F1189">
        <v>353</v>
      </c>
      <c r="G1189">
        <v>1.7</v>
      </c>
      <c r="H1189" t="s">
        <v>116</v>
      </c>
      <c r="I1189">
        <v>5</v>
      </c>
      <c r="J1189" t="s">
        <v>66</v>
      </c>
      <c r="K1189" s="33" t="str">
        <f>IF(ISNA(VLOOKUP(C1189,'Provider-EHR crosswalk'!A:B,2,FALSE)),"No EHR Specified",VLOOKUP(C1189,'Provider-EHR crosswalk'!A:B,2,FALSE))</f>
        <v>Azalea Health EHR</v>
      </c>
    </row>
    <row r="1190" spans="1:11" x14ac:dyDescent="0.25">
      <c r="A1190" t="s">
        <v>63</v>
      </c>
      <c r="B1190">
        <v>186</v>
      </c>
      <c r="C1190" t="s">
        <v>642</v>
      </c>
      <c r="D1190" t="s">
        <v>64</v>
      </c>
      <c r="E1190">
        <v>1</v>
      </c>
      <c r="F1190">
        <v>1</v>
      </c>
      <c r="G1190">
        <v>100</v>
      </c>
      <c r="H1190" t="s">
        <v>65</v>
      </c>
      <c r="I1190">
        <v>99</v>
      </c>
      <c r="J1190" t="s">
        <v>66</v>
      </c>
      <c r="K1190" s="33" t="str">
        <f>IF(ISNA(VLOOKUP(C1190,'Provider-EHR crosswalk'!A:B,2,FALSE)),"No EHR Specified",VLOOKUP(C1190,'Provider-EHR crosswalk'!A:B,2,FALSE))</f>
        <v>NextGen Enterprise EHR</v>
      </c>
    </row>
    <row r="1191" spans="1:11" x14ac:dyDescent="0.25">
      <c r="A1191" t="s">
        <v>67</v>
      </c>
      <c r="B1191">
        <v>186</v>
      </c>
      <c r="C1191" t="s">
        <v>642</v>
      </c>
      <c r="D1191" t="s">
        <v>68</v>
      </c>
      <c r="E1191">
        <v>1</v>
      </c>
      <c r="F1191">
        <v>1</v>
      </c>
      <c r="G1191">
        <v>100</v>
      </c>
      <c r="H1191" t="s">
        <v>65</v>
      </c>
      <c r="I1191">
        <v>75</v>
      </c>
      <c r="J1191" t="s">
        <v>66</v>
      </c>
      <c r="K1191" s="33" t="str">
        <f>IF(ISNA(VLOOKUP(C1191,'Provider-EHR crosswalk'!A:B,2,FALSE)),"No EHR Specified",VLOOKUP(C1191,'Provider-EHR crosswalk'!A:B,2,FALSE))</f>
        <v>NextGen Enterprise EHR</v>
      </c>
    </row>
    <row r="1192" spans="1:11" x14ac:dyDescent="0.25">
      <c r="A1192" t="s">
        <v>70</v>
      </c>
      <c r="B1192">
        <v>186</v>
      </c>
      <c r="C1192" t="s">
        <v>642</v>
      </c>
      <c r="D1192" t="s">
        <v>71</v>
      </c>
      <c r="E1192">
        <v>1</v>
      </c>
      <c r="F1192">
        <v>1</v>
      </c>
      <c r="G1192">
        <v>100</v>
      </c>
      <c r="H1192" t="s">
        <v>65</v>
      </c>
      <c r="I1192">
        <v>99</v>
      </c>
      <c r="J1192" t="s">
        <v>66</v>
      </c>
      <c r="K1192" s="33" t="str">
        <f>IF(ISNA(VLOOKUP(C1192,'Provider-EHR crosswalk'!A:B,2,FALSE)),"No EHR Specified",VLOOKUP(C1192,'Provider-EHR crosswalk'!A:B,2,FALSE))</f>
        <v>NextGen Enterprise EHR</v>
      </c>
    </row>
    <row r="1193" spans="1:11" x14ac:dyDescent="0.25">
      <c r="A1193" t="s">
        <v>72</v>
      </c>
      <c r="B1193">
        <v>186</v>
      </c>
      <c r="C1193" t="s">
        <v>642</v>
      </c>
      <c r="D1193" t="s">
        <v>73</v>
      </c>
      <c r="E1193">
        <v>1</v>
      </c>
      <c r="F1193">
        <v>1</v>
      </c>
      <c r="G1193">
        <v>100</v>
      </c>
      <c r="H1193" t="s">
        <v>65</v>
      </c>
      <c r="I1193">
        <v>99</v>
      </c>
      <c r="J1193" t="s">
        <v>66</v>
      </c>
      <c r="K1193" s="33" t="str">
        <f>IF(ISNA(VLOOKUP(C1193,'Provider-EHR crosswalk'!A:B,2,FALSE)),"No EHR Specified",VLOOKUP(C1193,'Provider-EHR crosswalk'!A:B,2,FALSE))</f>
        <v>NextGen Enterprise EHR</v>
      </c>
    </row>
    <row r="1194" spans="1:11" x14ac:dyDescent="0.25">
      <c r="A1194" t="s">
        <v>74</v>
      </c>
      <c r="B1194">
        <v>186</v>
      </c>
      <c r="C1194" t="s">
        <v>642</v>
      </c>
      <c r="D1194" t="s">
        <v>75</v>
      </c>
      <c r="E1194">
        <v>1</v>
      </c>
      <c r="F1194">
        <v>1</v>
      </c>
      <c r="G1194">
        <v>100</v>
      </c>
      <c r="H1194" t="s">
        <v>65</v>
      </c>
      <c r="I1194">
        <v>99</v>
      </c>
      <c r="J1194" t="s">
        <v>66</v>
      </c>
      <c r="K1194" s="33" t="str">
        <f>IF(ISNA(VLOOKUP(C1194,'Provider-EHR crosswalk'!A:B,2,FALSE)),"No EHR Specified",VLOOKUP(C1194,'Provider-EHR crosswalk'!A:B,2,FALSE))</f>
        <v>NextGen Enterprise EHR</v>
      </c>
    </row>
    <row r="1195" spans="1:11" x14ac:dyDescent="0.25">
      <c r="A1195" t="s">
        <v>76</v>
      </c>
      <c r="B1195">
        <v>186</v>
      </c>
      <c r="C1195" t="s">
        <v>642</v>
      </c>
      <c r="D1195" t="s">
        <v>77</v>
      </c>
      <c r="E1195">
        <v>1</v>
      </c>
      <c r="F1195">
        <v>1</v>
      </c>
      <c r="G1195">
        <v>100</v>
      </c>
      <c r="H1195" t="s">
        <v>65</v>
      </c>
      <c r="I1195">
        <v>85</v>
      </c>
      <c r="J1195" t="s">
        <v>66</v>
      </c>
      <c r="K1195" s="33" t="str">
        <f>IF(ISNA(VLOOKUP(C1195,'Provider-EHR crosswalk'!A:B,2,FALSE)),"No EHR Specified",VLOOKUP(C1195,'Provider-EHR crosswalk'!A:B,2,FALSE))</f>
        <v>NextGen Enterprise EHR</v>
      </c>
    </row>
    <row r="1196" spans="1:11" x14ac:dyDescent="0.25">
      <c r="A1196" t="s">
        <v>78</v>
      </c>
      <c r="B1196">
        <v>186</v>
      </c>
      <c r="C1196" t="s">
        <v>642</v>
      </c>
      <c r="D1196" t="s">
        <v>79</v>
      </c>
      <c r="E1196">
        <v>1</v>
      </c>
      <c r="F1196">
        <v>1</v>
      </c>
      <c r="G1196">
        <v>100</v>
      </c>
      <c r="H1196" t="s">
        <v>65</v>
      </c>
      <c r="I1196">
        <v>85</v>
      </c>
      <c r="J1196" t="s">
        <v>66</v>
      </c>
      <c r="K1196" s="33" t="str">
        <f>IF(ISNA(VLOOKUP(C1196,'Provider-EHR crosswalk'!A:B,2,FALSE)),"No EHR Specified",VLOOKUP(C1196,'Provider-EHR crosswalk'!A:B,2,FALSE))</f>
        <v>NextGen Enterprise EHR</v>
      </c>
    </row>
    <row r="1197" spans="1:11" x14ac:dyDescent="0.25">
      <c r="A1197" t="s">
        <v>80</v>
      </c>
      <c r="B1197">
        <v>186</v>
      </c>
      <c r="C1197" t="s">
        <v>642</v>
      </c>
      <c r="D1197" t="s">
        <v>81</v>
      </c>
      <c r="E1197">
        <v>1</v>
      </c>
      <c r="F1197">
        <v>1</v>
      </c>
      <c r="G1197">
        <v>100</v>
      </c>
      <c r="H1197" t="s">
        <v>65</v>
      </c>
      <c r="I1197">
        <v>85</v>
      </c>
      <c r="J1197" t="s">
        <v>66</v>
      </c>
      <c r="K1197" s="33" t="str">
        <f>IF(ISNA(VLOOKUP(C1197,'Provider-EHR crosswalk'!A:B,2,FALSE)),"No EHR Specified",VLOOKUP(C1197,'Provider-EHR crosswalk'!A:B,2,FALSE))</f>
        <v>NextGen Enterprise EHR</v>
      </c>
    </row>
    <row r="1198" spans="1:11" x14ac:dyDescent="0.25">
      <c r="A1198" t="s">
        <v>82</v>
      </c>
      <c r="B1198">
        <v>186</v>
      </c>
      <c r="C1198" t="s">
        <v>642</v>
      </c>
      <c r="D1198" t="s">
        <v>83</v>
      </c>
      <c r="E1198">
        <v>1</v>
      </c>
      <c r="F1198">
        <v>1</v>
      </c>
      <c r="G1198">
        <v>100</v>
      </c>
      <c r="H1198" t="s">
        <v>65</v>
      </c>
      <c r="I1198">
        <v>85</v>
      </c>
      <c r="J1198" t="s">
        <v>66</v>
      </c>
      <c r="K1198" s="33" t="str">
        <f>IF(ISNA(VLOOKUP(C1198,'Provider-EHR crosswalk'!A:B,2,FALSE)),"No EHR Specified",VLOOKUP(C1198,'Provider-EHR crosswalk'!A:B,2,FALSE))</f>
        <v>NextGen Enterprise EHR</v>
      </c>
    </row>
    <row r="1199" spans="1:11" x14ac:dyDescent="0.25">
      <c r="A1199" t="s">
        <v>84</v>
      </c>
      <c r="B1199">
        <v>186</v>
      </c>
      <c r="C1199" t="s">
        <v>642</v>
      </c>
      <c r="D1199" t="s">
        <v>85</v>
      </c>
      <c r="E1199">
        <v>1</v>
      </c>
      <c r="F1199">
        <v>1</v>
      </c>
      <c r="G1199">
        <v>100</v>
      </c>
      <c r="H1199" t="s">
        <v>65</v>
      </c>
      <c r="I1199">
        <v>85</v>
      </c>
      <c r="J1199" t="s">
        <v>66</v>
      </c>
      <c r="K1199" s="33" t="str">
        <f>IF(ISNA(VLOOKUP(C1199,'Provider-EHR crosswalk'!A:B,2,FALSE)),"No EHR Specified",VLOOKUP(C1199,'Provider-EHR crosswalk'!A:B,2,FALSE))</f>
        <v>NextGen Enterprise EHR</v>
      </c>
    </row>
    <row r="1200" spans="1:11" x14ac:dyDescent="0.25">
      <c r="A1200" t="s">
        <v>86</v>
      </c>
      <c r="B1200">
        <v>186</v>
      </c>
      <c r="C1200" t="s">
        <v>642</v>
      </c>
      <c r="D1200" t="s">
        <v>87</v>
      </c>
      <c r="E1200">
        <v>1</v>
      </c>
      <c r="F1200">
        <v>1</v>
      </c>
      <c r="G1200">
        <v>100</v>
      </c>
      <c r="H1200" t="s">
        <v>65</v>
      </c>
      <c r="I1200">
        <v>95</v>
      </c>
      <c r="J1200" t="s">
        <v>66</v>
      </c>
      <c r="K1200" s="33" t="str">
        <f>IF(ISNA(VLOOKUP(C1200,'Provider-EHR crosswalk'!A:B,2,FALSE)),"No EHR Specified",VLOOKUP(C1200,'Provider-EHR crosswalk'!A:B,2,FALSE))</f>
        <v>NextGen Enterprise EHR</v>
      </c>
    </row>
    <row r="1201" spans="1:11" x14ac:dyDescent="0.25">
      <c r="A1201" t="s">
        <v>88</v>
      </c>
      <c r="B1201">
        <v>186</v>
      </c>
      <c r="C1201" t="s">
        <v>642</v>
      </c>
      <c r="D1201" t="s">
        <v>89</v>
      </c>
      <c r="E1201">
        <v>1</v>
      </c>
      <c r="F1201">
        <v>1</v>
      </c>
      <c r="G1201">
        <v>100</v>
      </c>
      <c r="H1201" t="s">
        <v>65</v>
      </c>
      <c r="I1201">
        <v>95</v>
      </c>
      <c r="J1201" t="s">
        <v>66</v>
      </c>
      <c r="K1201" s="33" t="str">
        <f>IF(ISNA(VLOOKUP(C1201,'Provider-EHR crosswalk'!A:B,2,FALSE)),"No EHR Specified",VLOOKUP(C1201,'Provider-EHR crosswalk'!A:B,2,FALSE))</f>
        <v>NextGen Enterprise EHR</v>
      </c>
    </row>
    <row r="1202" spans="1:11" x14ac:dyDescent="0.25">
      <c r="A1202" t="s">
        <v>90</v>
      </c>
      <c r="B1202">
        <v>186</v>
      </c>
      <c r="C1202" t="s">
        <v>642</v>
      </c>
      <c r="D1202" t="s">
        <v>91</v>
      </c>
      <c r="E1202">
        <v>1</v>
      </c>
      <c r="F1202">
        <v>1</v>
      </c>
      <c r="G1202">
        <v>100</v>
      </c>
      <c r="H1202" t="s">
        <v>65</v>
      </c>
      <c r="I1202">
        <v>90</v>
      </c>
      <c r="J1202" t="s">
        <v>66</v>
      </c>
      <c r="K1202" s="33" t="str">
        <f>IF(ISNA(VLOOKUP(C1202,'Provider-EHR crosswalk'!A:B,2,FALSE)),"No EHR Specified",VLOOKUP(C1202,'Provider-EHR crosswalk'!A:B,2,FALSE))</f>
        <v>NextGen Enterprise EHR</v>
      </c>
    </row>
    <row r="1203" spans="1:11" x14ac:dyDescent="0.25">
      <c r="A1203" t="s">
        <v>92</v>
      </c>
      <c r="B1203">
        <v>186</v>
      </c>
      <c r="C1203" t="s">
        <v>642</v>
      </c>
      <c r="D1203" t="s">
        <v>93</v>
      </c>
      <c r="E1203">
        <v>0</v>
      </c>
      <c r="F1203">
        <v>1</v>
      </c>
      <c r="G1203">
        <v>0</v>
      </c>
      <c r="H1203" t="s">
        <v>65</v>
      </c>
      <c r="I1203">
        <v>90</v>
      </c>
      <c r="J1203" t="s">
        <v>69</v>
      </c>
      <c r="K1203" s="33" t="str">
        <f>IF(ISNA(VLOOKUP(C1203,'Provider-EHR crosswalk'!A:B,2,FALSE)),"No EHR Specified",VLOOKUP(C1203,'Provider-EHR crosswalk'!A:B,2,FALSE))</f>
        <v>NextGen Enterprise EHR</v>
      </c>
    </row>
    <row r="1204" spans="1:11" x14ac:dyDescent="0.25">
      <c r="A1204" t="s">
        <v>94</v>
      </c>
      <c r="B1204">
        <v>186</v>
      </c>
      <c r="C1204" t="s">
        <v>642</v>
      </c>
      <c r="D1204" t="s">
        <v>95</v>
      </c>
      <c r="E1204">
        <v>1</v>
      </c>
      <c r="F1204">
        <v>1</v>
      </c>
      <c r="G1204">
        <v>100</v>
      </c>
      <c r="H1204" t="s">
        <v>65</v>
      </c>
      <c r="I1204">
        <v>90</v>
      </c>
      <c r="J1204" t="s">
        <v>66</v>
      </c>
      <c r="K1204" s="33" t="str">
        <f>IF(ISNA(VLOOKUP(C1204,'Provider-EHR crosswalk'!A:B,2,FALSE)),"No EHR Specified",VLOOKUP(C1204,'Provider-EHR crosswalk'!A:B,2,FALSE))</f>
        <v>NextGen Enterprise EHR</v>
      </c>
    </row>
    <row r="1205" spans="1:11" x14ac:dyDescent="0.25">
      <c r="A1205" t="s">
        <v>96</v>
      </c>
      <c r="B1205">
        <v>186</v>
      </c>
      <c r="C1205" t="s">
        <v>642</v>
      </c>
      <c r="D1205" t="s">
        <v>97</v>
      </c>
      <c r="E1205">
        <v>1</v>
      </c>
      <c r="F1205">
        <v>1</v>
      </c>
      <c r="G1205">
        <v>100</v>
      </c>
      <c r="H1205" t="s">
        <v>65</v>
      </c>
      <c r="I1205">
        <v>90</v>
      </c>
      <c r="J1205" t="s">
        <v>66</v>
      </c>
      <c r="K1205" s="33" t="str">
        <f>IF(ISNA(VLOOKUP(C1205,'Provider-EHR crosswalk'!A:B,2,FALSE)),"No EHR Specified",VLOOKUP(C1205,'Provider-EHR crosswalk'!A:B,2,FALSE))</f>
        <v>NextGen Enterprise EHR</v>
      </c>
    </row>
    <row r="1206" spans="1:11" x14ac:dyDescent="0.25">
      <c r="A1206" t="s">
        <v>98</v>
      </c>
      <c r="B1206">
        <v>186</v>
      </c>
      <c r="C1206" t="s">
        <v>642</v>
      </c>
      <c r="D1206" t="s">
        <v>99</v>
      </c>
      <c r="E1206">
        <v>1</v>
      </c>
      <c r="F1206">
        <v>1</v>
      </c>
      <c r="G1206">
        <v>100</v>
      </c>
      <c r="H1206" t="s">
        <v>65</v>
      </c>
      <c r="I1206">
        <v>90</v>
      </c>
      <c r="J1206" t="s">
        <v>66</v>
      </c>
      <c r="K1206" s="33" t="str">
        <f>IF(ISNA(VLOOKUP(C1206,'Provider-EHR crosswalk'!A:B,2,FALSE)),"No EHR Specified",VLOOKUP(C1206,'Provider-EHR crosswalk'!A:B,2,FALSE))</f>
        <v>NextGen Enterprise EHR</v>
      </c>
    </row>
    <row r="1207" spans="1:11" x14ac:dyDescent="0.25">
      <c r="A1207" t="s">
        <v>100</v>
      </c>
      <c r="B1207">
        <v>186</v>
      </c>
      <c r="C1207" t="s">
        <v>642</v>
      </c>
      <c r="D1207" t="s">
        <v>101</v>
      </c>
      <c r="E1207">
        <v>1</v>
      </c>
      <c r="F1207">
        <v>1</v>
      </c>
      <c r="G1207">
        <v>100</v>
      </c>
      <c r="H1207" t="s">
        <v>65</v>
      </c>
      <c r="I1207">
        <v>99</v>
      </c>
      <c r="J1207" t="s">
        <v>66</v>
      </c>
      <c r="K1207" s="33" t="str">
        <f>IF(ISNA(VLOOKUP(C1207,'Provider-EHR crosswalk'!A:B,2,FALSE)),"No EHR Specified",VLOOKUP(C1207,'Provider-EHR crosswalk'!A:B,2,FALSE))</f>
        <v>NextGen Enterprise EHR</v>
      </c>
    </row>
    <row r="1208" spans="1:11" x14ac:dyDescent="0.25">
      <c r="A1208" t="s">
        <v>102</v>
      </c>
      <c r="B1208">
        <v>186</v>
      </c>
      <c r="C1208" t="s">
        <v>642</v>
      </c>
      <c r="D1208" t="s">
        <v>103</v>
      </c>
      <c r="E1208">
        <v>1</v>
      </c>
      <c r="F1208">
        <v>1</v>
      </c>
      <c r="G1208">
        <v>100</v>
      </c>
      <c r="H1208" t="s">
        <v>65</v>
      </c>
      <c r="I1208">
        <v>99</v>
      </c>
      <c r="J1208" t="s">
        <v>66</v>
      </c>
      <c r="K1208" s="33" t="str">
        <f>IF(ISNA(VLOOKUP(C1208,'Provider-EHR crosswalk'!A:B,2,FALSE)),"No EHR Specified",VLOOKUP(C1208,'Provider-EHR crosswalk'!A:B,2,FALSE))</f>
        <v>NextGen Enterprise EHR</v>
      </c>
    </row>
    <row r="1209" spans="1:11" x14ac:dyDescent="0.25">
      <c r="A1209" t="s">
        <v>104</v>
      </c>
      <c r="B1209">
        <v>186</v>
      </c>
      <c r="C1209" t="s">
        <v>642</v>
      </c>
      <c r="D1209" t="s">
        <v>105</v>
      </c>
      <c r="E1209">
        <v>1</v>
      </c>
      <c r="F1209">
        <v>1</v>
      </c>
      <c r="G1209">
        <v>100</v>
      </c>
      <c r="H1209" t="s">
        <v>65</v>
      </c>
      <c r="I1209">
        <v>99</v>
      </c>
      <c r="J1209" t="s">
        <v>66</v>
      </c>
      <c r="K1209" s="33" t="str">
        <f>IF(ISNA(VLOOKUP(C1209,'Provider-EHR crosswalk'!A:B,2,FALSE)),"No EHR Specified",VLOOKUP(C1209,'Provider-EHR crosswalk'!A:B,2,FALSE))</f>
        <v>NextGen Enterprise EHR</v>
      </c>
    </row>
    <row r="1210" spans="1:11" x14ac:dyDescent="0.25">
      <c r="A1210" t="s">
        <v>106</v>
      </c>
      <c r="B1210">
        <v>186</v>
      </c>
      <c r="C1210" t="s">
        <v>642</v>
      </c>
      <c r="D1210" t="s">
        <v>107</v>
      </c>
      <c r="E1210">
        <v>1</v>
      </c>
      <c r="F1210">
        <v>1</v>
      </c>
      <c r="G1210">
        <v>100</v>
      </c>
      <c r="H1210" t="s">
        <v>65</v>
      </c>
      <c r="I1210">
        <v>99</v>
      </c>
      <c r="J1210" t="s">
        <v>66</v>
      </c>
      <c r="K1210" s="33" t="str">
        <f>IF(ISNA(VLOOKUP(C1210,'Provider-EHR crosswalk'!A:B,2,FALSE)),"No EHR Specified",VLOOKUP(C1210,'Provider-EHR crosswalk'!A:B,2,FALSE))</f>
        <v>NextGen Enterprise EHR</v>
      </c>
    </row>
    <row r="1211" spans="1:11" x14ac:dyDescent="0.25">
      <c r="A1211" t="s">
        <v>108</v>
      </c>
      <c r="B1211">
        <v>186</v>
      </c>
      <c r="C1211" t="s">
        <v>642</v>
      </c>
      <c r="D1211" t="s">
        <v>109</v>
      </c>
      <c r="E1211">
        <v>1</v>
      </c>
      <c r="F1211">
        <v>1</v>
      </c>
      <c r="G1211">
        <v>100</v>
      </c>
      <c r="H1211" t="s">
        <v>65</v>
      </c>
      <c r="I1211">
        <v>99</v>
      </c>
      <c r="J1211" t="s">
        <v>66</v>
      </c>
      <c r="K1211" s="33" t="str">
        <f>IF(ISNA(VLOOKUP(C1211,'Provider-EHR crosswalk'!A:B,2,FALSE)),"No EHR Specified",VLOOKUP(C1211,'Provider-EHR crosswalk'!A:B,2,FALSE))</f>
        <v>NextGen Enterprise EHR</v>
      </c>
    </row>
    <row r="1212" spans="1:11" x14ac:dyDescent="0.25">
      <c r="A1212" t="s">
        <v>110</v>
      </c>
      <c r="B1212">
        <v>186</v>
      </c>
      <c r="C1212" t="s">
        <v>642</v>
      </c>
      <c r="D1212" t="s">
        <v>111</v>
      </c>
      <c r="E1212">
        <v>1</v>
      </c>
      <c r="F1212">
        <v>1</v>
      </c>
      <c r="G1212">
        <v>100</v>
      </c>
      <c r="H1212" t="s">
        <v>65</v>
      </c>
      <c r="I1212">
        <v>99</v>
      </c>
      <c r="J1212" t="s">
        <v>66</v>
      </c>
      <c r="K1212" s="33" t="str">
        <f>IF(ISNA(VLOOKUP(C1212,'Provider-EHR crosswalk'!A:B,2,FALSE)),"No EHR Specified",VLOOKUP(C1212,'Provider-EHR crosswalk'!A:B,2,FALSE))</f>
        <v>NextGen Enterprise EHR</v>
      </c>
    </row>
    <row r="1213" spans="1:11" x14ac:dyDescent="0.25">
      <c r="A1213" t="s">
        <v>112</v>
      </c>
      <c r="B1213">
        <v>186</v>
      </c>
      <c r="C1213" t="s">
        <v>642</v>
      </c>
      <c r="D1213" t="s">
        <v>113</v>
      </c>
      <c r="E1213">
        <v>1</v>
      </c>
      <c r="F1213">
        <v>1</v>
      </c>
      <c r="G1213">
        <v>100</v>
      </c>
      <c r="H1213" t="s">
        <v>65</v>
      </c>
      <c r="I1213">
        <v>99</v>
      </c>
      <c r="J1213" t="s">
        <v>66</v>
      </c>
      <c r="K1213" s="33" t="str">
        <f>IF(ISNA(VLOOKUP(C1213,'Provider-EHR crosswalk'!A:B,2,FALSE)),"No EHR Specified",VLOOKUP(C1213,'Provider-EHR crosswalk'!A:B,2,FALSE))</f>
        <v>NextGen Enterprise EHR</v>
      </c>
    </row>
    <row r="1214" spans="1:11" x14ac:dyDescent="0.25">
      <c r="A1214" t="s">
        <v>114</v>
      </c>
      <c r="B1214">
        <v>186</v>
      </c>
      <c r="C1214" t="s">
        <v>642</v>
      </c>
      <c r="D1214" t="s">
        <v>115</v>
      </c>
      <c r="E1214">
        <v>0</v>
      </c>
      <c r="F1214">
        <v>1</v>
      </c>
      <c r="G1214">
        <v>0</v>
      </c>
      <c r="H1214" t="s">
        <v>116</v>
      </c>
      <c r="I1214">
        <v>4</v>
      </c>
      <c r="J1214" t="s">
        <v>66</v>
      </c>
      <c r="K1214" s="33" t="str">
        <f>IF(ISNA(VLOOKUP(C1214,'Provider-EHR crosswalk'!A:B,2,FALSE)),"No EHR Specified",VLOOKUP(C1214,'Provider-EHR crosswalk'!A:B,2,FALSE))</f>
        <v>NextGen Enterprise EHR</v>
      </c>
    </row>
    <row r="1215" spans="1:11" x14ac:dyDescent="0.25">
      <c r="A1215" t="s">
        <v>117</v>
      </c>
      <c r="B1215">
        <v>186</v>
      </c>
      <c r="C1215" t="s">
        <v>642</v>
      </c>
      <c r="D1215" t="s">
        <v>118</v>
      </c>
      <c r="E1215">
        <v>0</v>
      </c>
      <c r="F1215">
        <v>1</v>
      </c>
      <c r="G1215">
        <v>0</v>
      </c>
      <c r="H1215" t="s">
        <v>116</v>
      </c>
      <c r="I1215">
        <v>4</v>
      </c>
      <c r="J1215" t="s">
        <v>66</v>
      </c>
      <c r="K1215" s="33" t="str">
        <f>IF(ISNA(VLOOKUP(C1215,'Provider-EHR crosswalk'!A:B,2,FALSE)),"No EHR Specified",VLOOKUP(C1215,'Provider-EHR crosswalk'!A:B,2,FALSE))</f>
        <v>NextGen Enterprise EHR</v>
      </c>
    </row>
    <row r="1216" spans="1:11" x14ac:dyDescent="0.25">
      <c r="A1216" t="s">
        <v>119</v>
      </c>
      <c r="B1216">
        <v>186</v>
      </c>
      <c r="C1216" t="s">
        <v>642</v>
      </c>
      <c r="D1216" t="s">
        <v>120</v>
      </c>
      <c r="E1216">
        <v>0</v>
      </c>
      <c r="F1216">
        <v>1</v>
      </c>
      <c r="G1216">
        <v>0</v>
      </c>
      <c r="H1216" t="s">
        <v>116</v>
      </c>
      <c r="I1216">
        <v>4</v>
      </c>
      <c r="J1216" t="s">
        <v>66</v>
      </c>
      <c r="K1216" s="33" t="str">
        <f>IF(ISNA(VLOOKUP(C1216,'Provider-EHR crosswalk'!A:B,2,FALSE)),"No EHR Specified",VLOOKUP(C1216,'Provider-EHR crosswalk'!A:B,2,FALSE))</f>
        <v>NextGen Enterprise EHR</v>
      </c>
    </row>
    <row r="1217" spans="1:11" x14ac:dyDescent="0.25">
      <c r="A1217" t="s">
        <v>121</v>
      </c>
      <c r="B1217">
        <v>186</v>
      </c>
      <c r="C1217" t="s">
        <v>642</v>
      </c>
      <c r="D1217" t="s">
        <v>122</v>
      </c>
      <c r="E1217">
        <v>0</v>
      </c>
      <c r="F1217">
        <v>1</v>
      </c>
      <c r="G1217">
        <v>0</v>
      </c>
      <c r="H1217" t="s">
        <v>116</v>
      </c>
      <c r="I1217">
        <v>1</v>
      </c>
      <c r="J1217" t="s">
        <v>66</v>
      </c>
      <c r="K1217" s="33" t="str">
        <f>IF(ISNA(VLOOKUP(C1217,'Provider-EHR crosswalk'!A:B,2,FALSE)),"No EHR Specified",VLOOKUP(C1217,'Provider-EHR crosswalk'!A:B,2,FALSE))</f>
        <v>NextGen Enterprise EHR</v>
      </c>
    </row>
    <row r="1218" spans="1:11" x14ac:dyDescent="0.25">
      <c r="A1218" t="s">
        <v>123</v>
      </c>
      <c r="B1218">
        <v>186</v>
      </c>
      <c r="C1218" t="s">
        <v>642</v>
      </c>
      <c r="D1218" t="s">
        <v>124</v>
      </c>
      <c r="E1218">
        <v>0</v>
      </c>
      <c r="F1218">
        <v>1</v>
      </c>
      <c r="G1218">
        <v>0</v>
      </c>
      <c r="H1218" t="s">
        <v>116</v>
      </c>
      <c r="I1218">
        <v>1</v>
      </c>
      <c r="J1218" t="s">
        <v>66</v>
      </c>
      <c r="K1218" s="33" t="str">
        <f>IF(ISNA(VLOOKUP(C1218,'Provider-EHR crosswalk'!A:B,2,FALSE)),"No EHR Specified",VLOOKUP(C1218,'Provider-EHR crosswalk'!A:B,2,FALSE))</f>
        <v>NextGen Enterprise EHR</v>
      </c>
    </row>
    <row r="1219" spans="1:11" x14ac:dyDescent="0.25">
      <c r="A1219" t="s">
        <v>125</v>
      </c>
      <c r="B1219">
        <v>186</v>
      </c>
      <c r="C1219" t="s">
        <v>642</v>
      </c>
      <c r="D1219" t="s">
        <v>126</v>
      </c>
      <c r="E1219">
        <v>0</v>
      </c>
      <c r="F1219">
        <v>1</v>
      </c>
      <c r="G1219">
        <v>0</v>
      </c>
      <c r="H1219" t="s">
        <v>116</v>
      </c>
      <c r="I1219">
        <v>1</v>
      </c>
      <c r="J1219" t="s">
        <v>66</v>
      </c>
      <c r="K1219" s="33" t="str">
        <f>IF(ISNA(VLOOKUP(C1219,'Provider-EHR crosswalk'!A:B,2,FALSE)),"No EHR Specified",VLOOKUP(C1219,'Provider-EHR crosswalk'!A:B,2,FALSE))</f>
        <v>NextGen Enterprise EHR</v>
      </c>
    </row>
    <row r="1220" spans="1:11" x14ac:dyDescent="0.25">
      <c r="A1220" t="s">
        <v>127</v>
      </c>
      <c r="B1220">
        <v>186</v>
      </c>
      <c r="C1220" t="s">
        <v>642</v>
      </c>
      <c r="D1220" t="s">
        <v>128</v>
      </c>
      <c r="E1220">
        <v>0</v>
      </c>
      <c r="F1220">
        <v>1</v>
      </c>
      <c r="G1220">
        <v>0</v>
      </c>
      <c r="H1220" t="s">
        <v>116</v>
      </c>
      <c r="I1220">
        <v>4</v>
      </c>
      <c r="J1220" t="s">
        <v>66</v>
      </c>
      <c r="K1220" s="33" t="str">
        <f>IF(ISNA(VLOOKUP(C1220,'Provider-EHR crosswalk'!A:B,2,FALSE)),"No EHR Specified",VLOOKUP(C1220,'Provider-EHR crosswalk'!A:B,2,FALSE))</f>
        <v>NextGen Enterprise EHR</v>
      </c>
    </row>
    <row r="1221" spans="1:11" x14ac:dyDescent="0.25">
      <c r="A1221" t="s">
        <v>129</v>
      </c>
      <c r="B1221">
        <v>186</v>
      </c>
      <c r="C1221" t="s">
        <v>642</v>
      </c>
      <c r="D1221" t="s">
        <v>130</v>
      </c>
      <c r="E1221">
        <v>0</v>
      </c>
      <c r="F1221">
        <v>1</v>
      </c>
      <c r="G1221">
        <v>0</v>
      </c>
      <c r="H1221" t="s">
        <v>116</v>
      </c>
      <c r="I1221">
        <v>4</v>
      </c>
      <c r="J1221" t="s">
        <v>66</v>
      </c>
      <c r="K1221" s="33" t="str">
        <f>IF(ISNA(VLOOKUP(C1221,'Provider-EHR crosswalk'!A:B,2,FALSE)),"No EHR Specified",VLOOKUP(C1221,'Provider-EHR crosswalk'!A:B,2,FALSE))</f>
        <v>NextGen Enterprise EHR</v>
      </c>
    </row>
    <row r="1222" spans="1:11" x14ac:dyDescent="0.25">
      <c r="A1222" t="s">
        <v>131</v>
      </c>
      <c r="B1222">
        <v>186</v>
      </c>
      <c r="C1222" t="s">
        <v>642</v>
      </c>
      <c r="D1222" t="s">
        <v>132</v>
      </c>
      <c r="E1222">
        <v>0</v>
      </c>
      <c r="F1222">
        <v>1</v>
      </c>
      <c r="G1222">
        <v>0</v>
      </c>
      <c r="H1222" t="s">
        <v>116</v>
      </c>
      <c r="I1222">
        <v>4</v>
      </c>
      <c r="J1222" t="s">
        <v>66</v>
      </c>
      <c r="K1222" s="33" t="str">
        <f>IF(ISNA(VLOOKUP(C1222,'Provider-EHR crosswalk'!A:B,2,FALSE)),"No EHR Specified",VLOOKUP(C1222,'Provider-EHR crosswalk'!A:B,2,FALSE))</f>
        <v>NextGen Enterprise EHR</v>
      </c>
    </row>
    <row r="1223" spans="1:11" x14ac:dyDescent="0.25">
      <c r="A1223" t="s">
        <v>133</v>
      </c>
      <c r="B1223">
        <v>186</v>
      </c>
      <c r="C1223" t="s">
        <v>642</v>
      </c>
      <c r="D1223" t="s">
        <v>134</v>
      </c>
      <c r="E1223">
        <v>0</v>
      </c>
      <c r="F1223">
        <v>1</v>
      </c>
      <c r="G1223">
        <v>0</v>
      </c>
      <c r="H1223" t="s">
        <v>116</v>
      </c>
      <c r="I1223">
        <v>1</v>
      </c>
      <c r="J1223" t="s">
        <v>66</v>
      </c>
      <c r="K1223" s="33" t="str">
        <f>IF(ISNA(VLOOKUP(C1223,'Provider-EHR crosswalk'!A:B,2,FALSE)),"No EHR Specified",VLOOKUP(C1223,'Provider-EHR crosswalk'!A:B,2,FALSE))</f>
        <v>NextGen Enterprise EHR</v>
      </c>
    </row>
    <row r="1224" spans="1:11" x14ac:dyDescent="0.25">
      <c r="A1224" t="s">
        <v>135</v>
      </c>
      <c r="B1224">
        <v>186</v>
      </c>
      <c r="C1224" t="s">
        <v>642</v>
      </c>
      <c r="D1224" t="s">
        <v>136</v>
      </c>
      <c r="E1224">
        <v>0</v>
      </c>
      <c r="F1224">
        <v>1</v>
      </c>
      <c r="G1224">
        <v>0</v>
      </c>
      <c r="H1224" t="s">
        <v>116</v>
      </c>
      <c r="I1224">
        <v>1</v>
      </c>
      <c r="J1224" t="s">
        <v>66</v>
      </c>
      <c r="K1224" s="33" t="str">
        <f>IF(ISNA(VLOOKUP(C1224,'Provider-EHR crosswalk'!A:B,2,FALSE)),"No EHR Specified",VLOOKUP(C1224,'Provider-EHR crosswalk'!A:B,2,FALSE))</f>
        <v>NextGen Enterprise EHR</v>
      </c>
    </row>
    <row r="1225" spans="1:11" x14ac:dyDescent="0.25">
      <c r="A1225" t="s">
        <v>137</v>
      </c>
      <c r="B1225">
        <v>186</v>
      </c>
      <c r="C1225" t="s">
        <v>642</v>
      </c>
      <c r="D1225" t="s">
        <v>138</v>
      </c>
      <c r="E1225">
        <v>0</v>
      </c>
      <c r="F1225">
        <v>1</v>
      </c>
      <c r="G1225">
        <v>0</v>
      </c>
      <c r="H1225" t="s">
        <v>116</v>
      </c>
      <c r="I1225">
        <v>1</v>
      </c>
      <c r="J1225" t="s">
        <v>66</v>
      </c>
      <c r="K1225" s="33" t="str">
        <f>IF(ISNA(VLOOKUP(C1225,'Provider-EHR crosswalk'!A:B,2,FALSE)),"No EHR Specified",VLOOKUP(C1225,'Provider-EHR crosswalk'!A:B,2,FALSE))</f>
        <v>NextGen Enterprise EHR</v>
      </c>
    </row>
    <row r="1226" spans="1:11" x14ac:dyDescent="0.25">
      <c r="A1226" t="s">
        <v>139</v>
      </c>
      <c r="B1226">
        <v>186</v>
      </c>
      <c r="C1226" t="s">
        <v>642</v>
      </c>
      <c r="D1226" t="s">
        <v>140</v>
      </c>
      <c r="E1226">
        <v>0</v>
      </c>
      <c r="F1226">
        <v>1</v>
      </c>
      <c r="G1226">
        <v>0</v>
      </c>
      <c r="H1226" t="s">
        <v>116</v>
      </c>
      <c r="I1226">
        <v>1</v>
      </c>
      <c r="J1226" t="s">
        <v>66</v>
      </c>
      <c r="K1226" s="33" t="str">
        <f>IF(ISNA(VLOOKUP(C1226,'Provider-EHR crosswalk'!A:B,2,FALSE)),"No EHR Specified",VLOOKUP(C1226,'Provider-EHR crosswalk'!A:B,2,FALSE))</f>
        <v>NextGen Enterprise EHR</v>
      </c>
    </row>
    <row r="1227" spans="1:11" x14ac:dyDescent="0.25">
      <c r="A1227" t="s">
        <v>141</v>
      </c>
      <c r="B1227">
        <v>186</v>
      </c>
      <c r="C1227" t="s">
        <v>642</v>
      </c>
      <c r="D1227" t="s">
        <v>142</v>
      </c>
      <c r="E1227">
        <v>0</v>
      </c>
      <c r="F1227">
        <v>1</v>
      </c>
      <c r="G1227">
        <v>0</v>
      </c>
      <c r="H1227" t="s">
        <v>116</v>
      </c>
      <c r="I1227">
        <v>1</v>
      </c>
      <c r="J1227" t="s">
        <v>66</v>
      </c>
      <c r="K1227" s="33" t="str">
        <f>IF(ISNA(VLOOKUP(C1227,'Provider-EHR crosswalk'!A:B,2,FALSE)),"No EHR Specified",VLOOKUP(C1227,'Provider-EHR crosswalk'!A:B,2,FALSE))</f>
        <v>NextGen Enterprise EHR</v>
      </c>
    </row>
    <row r="1228" spans="1:11" x14ac:dyDescent="0.25">
      <c r="A1228" t="s">
        <v>143</v>
      </c>
      <c r="B1228">
        <v>186</v>
      </c>
      <c r="C1228" t="s">
        <v>642</v>
      </c>
      <c r="D1228" t="s">
        <v>144</v>
      </c>
      <c r="E1228">
        <v>0</v>
      </c>
      <c r="F1228">
        <v>1</v>
      </c>
      <c r="G1228">
        <v>0</v>
      </c>
      <c r="H1228" t="s">
        <v>116</v>
      </c>
      <c r="I1228">
        <v>1</v>
      </c>
      <c r="J1228" t="s">
        <v>66</v>
      </c>
      <c r="K1228" s="33" t="str">
        <f>IF(ISNA(VLOOKUP(C1228,'Provider-EHR crosswalk'!A:B,2,FALSE)),"No EHR Specified",VLOOKUP(C1228,'Provider-EHR crosswalk'!A:B,2,FALSE))</f>
        <v>NextGen Enterprise EHR</v>
      </c>
    </row>
    <row r="1229" spans="1:11" x14ac:dyDescent="0.25">
      <c r="A1229" t="s">
        <v>145</v>
      </c>
      <c r="B1229">
        <v>186</v>
      </c>
      <c r="C1229" t="s">
        <v>642</v>
      </c>
      <c r="D1229" t="s">
        <v>146</v>
      </c>
      <c r="E1229">
        <v>0</v>
      </c>
      <c r="F1229">
        <v>1</v>
      </c>
      <c r="G1229">
        <v>0</v>
      </c>
      <c r="H1229" t="s">
        <v>116</v>
      </c>
      <c r="I1229">
        <v>1</v>
      </c>
      <c r="J1229" t="s">
        <v>66</v>
      </c>
      <c r="K1229" s="33" t="str">
        <f>IF(ISNA(VLOOKUP(C1229,'Provider-EHR crosswalk'!A:B,2,FALSE)),"No EHR Specified",VLOOKUP(C1229,'Provider-EHR crosswalk'!A:B,2,FALSE))</f>
        <v>NextGen Enterprise EHR</v>
      </c>
    </row>
    <row r="1230" spans="1:11" x14ac:dyDescent="0.25">
      <c r="A1230" t="s">
        <v>147</v>
      </c>
      <c r="B1230">
        <v>186</v>
      </c>
      <c r="C1230" t="s">
        <v>642</v>
      </c>
      <c r="D1230" t="s">
        <v>148</v>
      </c>
      <c r="E1230">
        <v>0</v>
      </c>
      <c r="F1230">
        <v>1</v>
      </c>
      <c r="G1230">
        <v>0</v>
      </c>
      <c r="H1230" t="s">
        <v>116</v>
      </c>
      <c r="I1230">
        <v>1</v>
      </c>
      <c r="J1230" t="s">
        <v>66</v>
      </c>
      <c r="K1230" s="33" t="str">
        <f>IF(ISNA(VLOOKUP(C1230,'Provider-EHR crosswalk'!A:B,2,FALSE)),"No EHR Specified",VLOOKUP(C1230,'Provider-EHR crosswalk'!A:B,2,FALSE))</f>
        <v>NextGen Enterprise EHR</v>
      </c>
    </row>
    <row r="1231" spans="1:11" x14ac:dyDescent="0.25">
      <c r="A1231" t="s">
        <v>149</v>
      </c>
      <c r="B1231">
        <v>186</v>
      </c>
      <c r="C1231" t="s">
        <v>642</v>
      </c>
      <c r="D1231" t="s">
        <v>150</v>
      </c>
      <c r="E1231">
        <v>0</v>
      </c>
      <c r="F1231">
        <v>1</v>
      </c>
      <c r="G1231">
        <v>0</v>
      </c>
      <c r="H1231" t="s">
        <v>116</v>
      </c>
      <c r="I1231">
        <v>1</v>
      </c>
      <c r="J1231" t="s">
        <v>66</v>
      </c>
      <c r="K1231" s="33" t="str">
        <f>IF(ISNA(VLOOKUP(C1231,'Provider-EHR crosswalk'!A:B,2,FALSE)),"No EHR Specified",VLOOKUP(C1231,'Provider-EHR crosswalk'!A:B,2,FALSE))</f>
        <v>NextGen Enterprise EHR</v>
      </c>
    </row>
    <row r="1232" spans="1:11" x14ac:dyDescent="0.25">
      <c r="A1232" t="s">
        <v>151</v>
      </c>
      <c r="B1232">
        <v>186</v>
      </c>
      <c r="C1232" t="s">
        <v>642</v>
      </c>
      <c r="D1232" t="s">
        <v>152</v>
      </c>
      <c r="E1232">
        <v>0</v>
      </c>
      <c r="F1232">
        <v>1</v>
      </c>
      <c r="G1232">
        <v>0</v>
      </c>
      <c r="H1232" t="s">
        <v>116</v>
      </c>
      <c r="I1232">
        <v>1</v>
      </c>
      <c r="J1232" t="s">
        <v>66</v>
      </c>
      <c r="K1232" s="33" t="str">
        <f>IF(ISNA(VLOOKUP(C1232,'Provider-EHR crosswalk'!A:B,2,FALSE)),"No EHR Specified",VLOOKUP(C1232,'Provider-EHR crosswalk'!A:B,2,FALSE))</f>
        <v>NextGen Enterprise EHR</v>
      </c>
    </row>
    <row r="1233" spans="1:11" x14ac:dyDescent="0.25">
      <c r="A1233" t="s">
        <v>153</v>
      </c>
      <c r="B1233">
        <v>186</v>
      </c>
      <c r="C1233" t="s">
        <v>642</v>
      </c>
      <c r="D1233" t="s">
        <v>154</v>
      </c>
      <c r="E1233">
        <v>0</v>
      </c>
      <c r="F1233">
        <v>1</v>
      </c>
      <c r="G1233">
        <v>0</v>
      </c>
      <c r="H1233" t="s">
        <v>116</v>
      </c>
      <c r="I1233">
        <v>1</v>
      </c>
      <c r="J1233" t="s">
        <v>66</v>
      </c>
      <c r="K1233" s="33" t="str">
        <f>IF(ISNA(VLOOKUP(C1233,'Provider-EHR crosswalk'!A:B,2,FALSE)),"No EHR Specified",VLOOKUP(C1233,'Provider-EHR crosswalk'!A:B,2,FALSE))</f>
        <v>NextGen Enterprise EHR</v>
      </c>
    </row>
    <row r="1234" spans="1:11" x14ac:dyDescent="0.25">
      <c r="A1234" t="s">
        <v>155</v>
      </c>
      <c r="B1234">
        <v>186</v>
      </c>
      <c r="C1234" t="s">
        <v>642</v>
      </c>
      <c r="D1234" t="s">
        <v>156</v>
      </c>
      <c r="E1234">
        <v>0</v>
      </c>
      <c r="F1234">
        <v>1</v>
      </c>
      <c r="G1234">
        <v>0</v>
      </c>
      <c r="H1234" t="s">
        <v>157</v>
      </c>
      <c r="I1234" t="s">
        <v>157</v>
      </c>
      <c r="J1234" t="s">
        <v>157</v>
      </c>
      <c r="K1234" s="33" t="str">
        <f>IF(ISNA(VLOOKUP(C1234,'Provider-EHR crosswalk'!A:B,2,FALSE)),"No EHR Specified",VLOOKUP(C1234,'Provider-EHR crosswalk'!A:B,2,FALSE))</f>
        <v>NextGen Enterprise EHR</v>
      </c>
    </row>
    <row r="1235" spans="1:11" x14ac:dyDescent="0.25">
      <c r="A1235" t="s">
        <v>158</v>
      </c>
      <c r="B1235">
        <v>186</v>
      </c>
      <c r="C1235" t="s">
        <v>642</v>
      </c>
      <c r="D1235" t="s">
        <v>159</v>
      </c>
      <c r="E1235">
        <v>0</v>
      </c>
      <c r="F1235">
        <v>1</v>
      </c>
      <c r="G1235">
        <v>0</v>
      </c>
      <c r="H1235" t="s">
        <v>157</v>
      </c>
      <c r="I1235" t="s">
        <v>157</v>
      </c>
      <c r="J1235" t="s">
        <v>157</v>
      </c>
      <c r="K1235" s="33" t="str">
        <f>IF(ISNA(VLOOKUP(C1235,'Provider-EHR crosswalk'!A:B,2,FALSE)),"No EHR Specified",VLOOKUP(C1235,'Provider-EHR crosswalk'!A:B,2,FALSE))</f>
        <v>NextGen Enterprise EHR</v>
      </c>
    </row>
    <row r="1236" spans="1:11" x14ac:dyDescent="0.25">
      <c r="A1236" t="s">
        <v>162</v>
      </c>
      <c r="B1236">
        <v>186</v>
      </c>
      <c r="C1236" t="s">
        <v>642</v>
      </c>
      <c r="D1236" t="s">
        <v>163</v>
      </c>
      <c r="E1236">
        <v>1</v>
      </c>
      <c r="F1236">
        <v>1</v>
      </c>
      <c r="G1236">
        <v>100</v>
      </c>
      <c r="H1236" t="s">
        <v>65</v>
      </c>
      <c r="I1236">
        <v>95</v>
      </c>
      <c r="J1236" t="s">
        <v>66</v>
      </c>
      <c r="K1236" s="33" t="str">
        <f>IF(ISNA(VLOOKUP(C1236,'Provider-EHR crosswalk'!A:B,2,FALSE)),"No EHR Specified",VLOOKUP(C1236,'Provider-EHR crosswalk'!A:B,2,FALSE))</f>
        <v>NextGen Enterprise EHR</v>
      </c>
    </row>
    <row r="1237" spans="1:11" x14ac:dyDescent="0.25">
      <c r="A1237" t="s">
        <v>164</v>
      </c>
      <c r="B1237">
        <v>186</v>
      </c>
      <c r="C1237" t="s">
        <v>642</v>
      </c>
      <c r="D1237" t="s">
        <v>165</v>
      </c>
      <c r="E1237">
        <v>1</v>
      </c>
      <c r="F1237">
        <v>1</v>
      </c>
      <c r="G1237">
        <v>100</v>
      </c>
      <c r="H1237" t="s">
        <v>65</v>
      </c>
      <c r="I1237">
        <v>95</v>
      </c>
      <c r="J1237" t="s">
        <v>66</v>
      </c>
      <c r="K1237" s="33" t="str">
        <f>IF(ISNA(VLOOKUP(C1237,'Provider-EHR crosswalk'!A:B,2,FALSE)),"No EHR Specified",VLOOKUP(C1237,'Provider-EHR crosswalk'!A:B,2,FALSE))</f>
        <v>NextGen Enterprise EHR</v>
      </c>
    </row>
    <row r="1238" spans="1:11" x14ac:dyDescent="0.25">
      <c r="A1238" t="s">
        <v>166</v>
      </c>
      <c r="B1238">
        <v>186</v>
      </c>
      <c r="C1238" t="s">
        <v>642</v>
      </c>
      <c r="D1238" t="s">
        <v>167</v>
      </c>
      <c r="E1238">
        <v>0</v>
      </c>
      <c r="F1238">
        <v>1</v>
      </c>
      <c r="G1238">
        <v>0</v>
      </c>
      <c r="H1238" t="s">
        <v>116</v>
      </c>
      <c r="I1238">
        <v>5</v>
      </c>
      <c r="J1238" t="s">
        <v>66</v>
      </c>
      <c r="K1238" s="33" t="str">
        <f>IF(ISNA(VLOOKUP(C1238,'Provider-EHR crosswalk'!A:B,2,FALSE)),"No EHR Specified",VLOOKUP(C1238,'Provider-EHR crosswalk'!A:B,2,FALSE))</f>
        <v>NextGen Enterprise EHR</v>
      </c>
    </row>
    <row r="1239" spans="1:11" x14ac:dyDescent="0.25">
      <c r="A1239" t="s">
        <v>168</v>
      </c>
      <c r="B1239">
        <v>186</v>
      </c>
      <c r="C1239" t="s">
        <v>642</v>
      </c>
      <c r="D1239" t="s">
        <v>169</v>
      </c>
      <c r="E1239">
        <v>0</v>
      </c>
      <c r="F1239">
        <v>1</v>
      </c>
      <c r="G1239">
        <v>0</v>
      </c>
      <c r="H1239" t="s">
        <v>116</v>
      </c>
      <c r="I1239">
        <v>5</v>
      </c>
      <c r="J1239" t="s">
        <v>66</v>
      </c>
      <c r="K1239" s="33" t="str">
        <f>IF(ISNA(VLOOKUP(C1239,'Provider-EHR crosswalk'!A:B,2,FALSE)),"No EHR Specified",VLOOKUP(C1239,'Provider-EHR crosswalk'!A:B,2,FALSE))</f>
        <v>NextGen Enterprise EHR</v>
      </c>
    </row>
    <row r="1240" spans="1:11" x14ac:dyDescent="0.25">
      <c r="A1240" t="s">
        <v>170</v>
      </c>
      <c r="B1240">
        <v>186</v>
      </c>
      <c r="C1240" t="s">
        <v>642</v>
      </c>
      <c r="D1240" t="s">
        <v>171</v>
      </c>
      <c r="E1240">
        <v>0</v>
      </c>
      <c r="F1240">
        <v>1</v>
      </c>
      <c r="G1240">
        <v>0</v>
      </c>
      <c r="H1240" t="s">
        <v>116</v>
      </c>
      <c r="I1240">
        <v>5</v>
      </c>
      <c r="J1240" t="s">
        <v>66</v>
      </c>
      <c r="K1240" s="33" t="str">
        <f>IF(ISNA(VLOOKUP(C1240,'Provider-EHR crosswalk'!A:B,2,FALSE)),"No EHR Specified",VLOOKUP(C1240,'Provider-EHR crosswalk'!A:B,2,FALSE))</f>
        <v>NextGen Enterprise EHR</v>
      </c>
    </row>
    <row r="1241" spans="1:11" x14ac:dyDescent="0.25">
      <c r="A1241" t="s">
        <v>172</v>
      </c>
      <c r="B1241">
        <v>186</v>
      </c>
      <c r="C1241" t="s">
        <v>642</v>
      </c>
      <c r="D1241" t="s">
        <v>173</v>
      </c>
      <c r="E1241">
        <v>0</v>
      </c>
      <c r="F1241">
        <v>1</v>
      </c>
      <c r="G1241">
        <v>0</v>
      </c>
      <c r="H1241" t="s">
        <v>116</v>
      </c>
      <c r="I1241">
        <v>5</v>
      </c>
      <c r="J1241" t="s">
        <v>66</v>
      </c>
      <c r="K1241" s="33" t="str">
        <f>IF(ISNA(VLOOKUP(C1241,'Provider-EHR crosswalk'!A:B,2,FALSE)),"No EHR Specified",VLOOKUP(C1241,'Provider-EHR crosswalk'!A:B,2,FALSE))</f>
        <v>NextGen Enterprise EHR</v>
      </c>
    </row>
    <row r="1242" spans="1:11" x14ac:dyDescent="0.25">
      <c r="A1242" t="s">
        <v>174</v>
      </c>
      <c r="B1242">
        <v>186</v>
      </c>
      <c r="C1242" t="s">
        <v>642</v>
      </c>
      <c r="D1242" t="s">
        <v>175</v>
      </c>
      <c r="E1242">
        <v>0</v>
      </c>
      <c r="F1242">
        <v>1</v>
      </c>
      <c r="G1242">
        <v>0</v>
      </c>
      <c r="H1242" t="s">
        <v>116</v>
      </c>
      <c r="I1242">
        <v>5</v>
      </c>
      <c r="J1242" t="s">
        <v>66</v>
      </c>
      <c r="K1242" s="33" t="str">
        <f>IF(ISNA(VLOOKUP(C1242,'Provider-EHR crosswalk'!A:B,2,FALSE)),"No EHR Specified",VLOOKUP(C1242,'Provider-EHR crosswalk'!A:B,2,FALSE))</f>
        <v>NextGen Enterprise EHR</v>
      </c>
    </row>
    <row r="1243" spans="1:11" x14ac:dyDescent="0.25">
      <c r="A1243" t="s">
        <v>176</v>
      </c>
      <c r="B1243">
        <v>186</v>
      </c>
      <c r="C1243" t="s">
        <v>642</v>
      </c>
      <c r="D1243" t="s">
        <v>177</v>
      </c>
      <c r="E1243">
        <v>0</v>
      </c>
      <c r="F1243">
        <v>1</v>
      </c>
      <c r="G1243">
        <v>0</v>
      </c>
      <c r="H1243" t="s">
        <v>116</v>
      </c>
      <c r="I1243">
        <v>5</v>
      </c>
      <c r="J1243" t="s">
        <v>66</v>
      </c>
      <c r="K1243" s="33" t="str">
        <f>IF(ISNA(VLOOKUP(C1243,'Provider-EHR crosswalk'!A:B,2,FALSE)),"No EHR Specified",VLOOKUP(C1243,'Provider-EHR crosswalk'!A:B,2,FALSE))</f>
        <v>NextGen Enterprise EHR</v>
      </c>
    </row>
    <row r="1244" spans="1:11" x14ac:dyDescent="0.25">
      <c r="A1244" t="s">
        <v>63</v>
      </c>
      <c r="B1244">
        <v>188</v>
      </c>
      <c r="C1244" t="s">
        <v>648</v>
      </c>
      <c r="D1244" t="s">
        <v>64</v>
      </c>
      <c r="E1244">
        <v>2</v>
      </c>
      <c r="F1244">
        <v>2</v>
      </c>
      <c r="G1244">
        <v>100</v>
      </c>
      <c r="H1244" t="s">
        <v>65</v>
      </c>
      <c r="I1244">
        <v>99</v>
      </c>
      <c r="J1244" t="s">
        <v>66</v>
      </c>
      <c r="K1244" s="33" t="str">
        <f>IF(ISNA(VLOOKUP(C1244,'Provider-EHR crosswalk'!A:B,2,FALSE)),"No EHR Specified",VLOOKUP(C1244,'Provider-EHR crosswalk'!A:B,2,FALSE))</f>
        <v>Veradigm EHR (formerly Allscripts)</v>
      </c>
    </row>
    <row r="1245" spans="1:11" x14ac:dyDescent="0.25">
      <c r="A1245" t="s">
        <v>67</v>
      </c>
      <c r="B1245">
        <v>188</v>
      </c>
      <c r="C1245" t="s">
        <v>648</v>
      </c>
      <c r="D1245" t="s">
        <v>68</v>
      </c>
      <c r="E1245">
        <v>1</v>
      </c>
      <c r="F1245">
        <v>2</v>
      </c>
      <c r="G1245">
        <v>50</v>
      </c>
      <c r="H1245" t="s">
        <v>65</v>
      </c>
      <c r="I1245">
        <v>75</v>
      </c>
      <c r="J1245" t="s">
        <v>69</v>
      </c>
      <c r="K1245" s="33" t="str">
        <f>IF(ISNA(VLOOKUP(C1245,'Provider-EHR crosswalk'!A:B,2,FALSE)),"No EHR Specified",VLOOKUP(C1245,'Provider-EHR crosswalk'!A:B,2,FALSE))</f>
        <v>Veradigm EHR (formerly Allscripts)</v>
      </c>
    </row>
    <row r="1246" spans="1:11" x14ac:dyDescent="0.25">
      <c r="A1246" t="s">
        <v>70</v>
      </c>
      <c r="B1246">
        <v>188</v>
      </c>
      <c r="C1246" t="s">
        <v>648</v>
      </c>
      <c r="D1246" t="s">
        <v>71</v>
      </c>
      <c r="E1246">
        <v>2</v>
      </c>
      <c r="F1246">
        <v>2</v>
      </c>
      <c r="G1246">
        <v>100</v>
      </c>
      <c r="H1246" t="s">
        <v>65</v>
      </c>
      <c r="I1246">
        <v>99</v>
      </c>
      <c r="J1246" t="s">
        <v>66</v>
      </c>
      <c r="K1246" s="33" t="str">
        <f>IF(ISNA(VLOOKUP(C1246,'Provider-EHR crosswalk'!A:B,2,FALSE)),"No EHR Specified",VLOOKUP(C1246,'Provider-EHR crosswalk'!A:B,2,FALSE))</f>
        <v>Veradigm EHR (formerly Allscripts)</v>
      </c>
    </row>
    <row r="1247" spans="1:11" x14ac:dyDescent="0.25">
      <c r="A1247" t="s">
        <v>72</v>
      </c>
      <c r="B1247">
        <v>188</v>
      </c>
      <c r="C1247" t="s">
        <v>648</v>
      </c>
      <c r="D1247" t="s">
        <v>73</v>
      </c>
      <c r="E1247">
        <v>2</v>
      </c>
      <c r="F1247">
        <v>2</v>
      </c>
      <c r="G1247">
        <v>100</v>
      </c>
      <c r="H1247" t="s">
        <v>65</v>
      </c>
      <c r="I1247">
        <v>99</v>
      </c>
      <c r="J1247" t="s">
        <v>66</v>
      </c>
      <c r="K1247" s="33" t="str">
        <f>IF(ISNA(VLOOKUP(C1247,'Provider-EHR crosswalk'!A:B,2,FALSE)),"No EHR Specified",VLOOKUP(C1247,'Provider-EHR crosswalk'!A:B,2,FALSE))</f>
        <v>Veradigm EHR (formerly Allscripts)</v>
      </c>
    </row>
    <row r="1248" spans="1:11" x14ac:dyDescent="0.25">
      <c r="A1248" t="s">
        <v>74</v>
      </c>
      <c r="B1248">
        <v>188</v>
      </c>
      <c r="C1248" t="s">
        <v>648</v>
      </c>
      <c r="D1248" t="s">
        <v>75</v>
      </c>
      <c r="E1248">
        <v>2</v>
      </c>
      <c r="F1248">
        <v>2</v>
      </c>
      <c r="G1248">
        <v>100</v>
      </c>
      <c r="H1248" t="s">
        <v>65</v>
      </c>
      <c r="I1248">
        <v>99</v>
      </c>
      <c r="J1248" t="s">
        <v>66</v>
      </c>
      <c r="K1248" s="33" t="str">
        <f>IF(ISNA(VLOOKUP(C1248,'Provider-EHR crosswalk'!A:B,2,FALSE)),"No EHR Specified",VLOOKUP(C1248,'Provider-EHR crosswalk'!A:B,2,FALSE))</f>
        <v>Veradigm EHR (formerly Allscripts)</v>
      </c>
    </row>
    <row r="1249" spans="1:11" x14ac:dyDescent="0.25">
      <c r="A1249" t="s">
        <v>76</v>
      </c>
      <c r="B1249">
        <v>188</v>
      </c>
      <c r="C1249" t="s">
        <v>648</v>
      </c>
      <c r="D1249" t="s">
        <v>77</v>
      </c>
      <c r="E1249">
        <v>2</v>
      </c>
      <c r="F1249">
        <v>2</v>
      </c>
      <c r="G1249">
        <v>100</v>
      </c>
      <c r="H1249" t="s">
        <v>65</v>
      </c>
      <c r="I1249">
        <v>85</v>
      </c>
      <c r="J1249" t="s">
        <v>66</v>
      </c>
      <c r="K1249" s="33" t="str">
        <f>IF(ISNA(VLOOKUP(C1249,'Provider-EHR crosswalk'!A:B,2,FALSE)),"No EHR Specified",VLOOKUP(C1249,'Provider-EHR crosswalk'!A:B,2,FALSE))</f>
        <v>Veradigm EHR (formerly Allscripts)</v>
      </c>
    </row>
    <row r="1250" spans="1:11" x14ac:dyDescent="0.25">
      <c r="A1250" t="s">
        <v>78</v>
      </c>
      <c r="B1250">
        <v>188</v>
      </c>
      <c r="C1250" t="s">
        <v>648</v>
      </c>
      <c r="D1250" t="s">
        <v>79</v>
      </c>
      <c r="E1250">
        <v>2</v>
      </c>
      <c r="F1250">
        <v>2</v>
      </c>
      <c r="G1250">
        <v>100</v>
      </c>
      <c r="H1250" t="s">
        <v>65</v>
      </c>
      <c r="I1250">
        <v>85</v>
      </c>
      <c r="J1250" t="s">
        <v>66</v>
      </c>
      <c r="K1250" s="33" t="str">
        <f>IF(ISNA(VLOOKUP(C1250,'Provider-EHR crosswalk'!A:B,2,FALSE)),"No EHR Specified",VLOOKUP(C1250,'Provider-EHR crosswalk'!A:B,2,FALSE))</f>
        <v>Veradigm EHR (formerly Allscripts)</v>
      </c>
    </row>
    <row r="1251" spans="1:11" x14ac:dyDescent="0.25">
      <c r="A1251" t="s">
        <v>80</v>
      </c>
      <c r="B1251">
        <v>188</v>
      </c>
      <c r="C1251" t="s">
        <v>648</v>
      </c>
      <c r="D1251" t="s">
        <v>81</v>
      </c>
      <c r="E1251">
        <v>2</v>
      </c>
      <c r="F1251">
        <v>2</v>
      </c>
      <c r="G1251">
        <v>100</v>
      </c>
      <c r="H1251" t="s">
        <v>65</v>
      </c>
      <c r="I1251">
        <v>85</v>
      </c>
      <c r="J1251" t="s">
        <v>66</v>
      </c>
      <c r="K1251" s="33" t="str">
        <f>IF(ISNA(VLOOKUP(C1251,'Provider-EHR crosswalk'!A:B,2,FALSE)),"No EHR Specified",VLOOKUP(C1251,'Provider-EHR crosswalk'!A:B,2,FALSE))</f>
        <v>Veradigm EHR (formerly Allscripts)</v>
      </c>
    </row>
    <row r="1252" spans="1:11" x14ac:dyDescent="0.25">
      <c r="A1252" t="s">
        <v>82</v>
      </c>
      <c r="B1252">
        <v>188</v>
      </c>
      <c r="C1252" t="s">
        <v>648</v>
      </c>
      <c r="D1252" t="s">
        <v>83</v>
      </c>
      <c r="E1252">
        <v>2</v>
      </c>
      <c r="F1252">
        <v>2</v>
      </c>
      <c r="G1252">
        <v>100</v>
      </c>
      <c r="H1252" t="s">
        <v>65</v>
      </c>
      <c r="I1252">
        <v>85</v>
      </c>
      <c r="J1252" t="s">
        <v>66</v>
      </c>
      <c r="K1252" s="33" t="str">
        <f>IF(ISNA(VLOOKUP(C1252,'Provider-EHR crosswalk'!A:B,2,FALSE)),"No EHR Specified",VLOOKUP(C1252,'Provider-EHR crosswalk'!A:B,2,FALSE))</f>
        <v>Veradigm EHR (formerly Allscripts)</v>
      </c>
    </row>
    <row r="1253" spans="1:11" x14ac:dyDescent="0.25">
      <c r="A1253" t="s">
        <v>84</v>
      </c>
      <c r="B1253">
        <v>188</v>
      </c>
      <c r="C1253" t="s">
        <v>648</v>
      </c>
      <c r="D1253" t="s">
        <v>85</v>
      </c>
      <c r="E1253">
        <v>2</v>
      </c>
      <c r="F1253">
        <v>2</v>
      </c>
      <c r="G1253">
        <v>100</v>
      </c>
      <c r="H1253" t="s">
        <v>65</v>
      </c>
      <c r="I1253">
        <v>85</v>
      </c>
      <c r="J1253" t="s">
        <v>66</v>
      </c>
      <c r="K1253" s="33" t="str">
        <f>IF(ISNA(VLOOKUP(C1253,'Provider-EHR crosswalk'!A:B,2,FALSE)),"No EHR Specified",VLOOKUP(C1253,'Provider-EHR crosswalk'!A:B,2,FALSE))</f>
        <v>Veradigm EHR (formerly Allscripts)</v>
      </c>
    </row>
    <row r="1254" spans="1:11" x14ac:dyDescent="0.25">
      <c r="A1254" t="s">
        <v>86</v>
      </c>
      <c r="B1254">
        <v>188</v>
      </c>
      <c r="C1254" t="s">
        <v>648</v>
      </c>
      <c r="D1254" t="s">
        <v>87</v>
      </c>
      <c r="E1254">
        <v>2</v>
      </c>
      <c r="F1254">
        <v>2</v>
      </c>
      <c r="G1254">
        <v>100</v>
      </c>
      <c r="H1254" t="s">
        <v>65</v>
      </c>
      <c r="I1254">
        <v>95</v>
      </c>
      <c r="J1254" t="s">
        <v>66</v>
      </c>
      <c r="K1254" s="33" t="str">
        <f>IF(ISNA(VLOOKUP(C1254,'Provider-EHR crosswalk'!A:B,2,FALSE)),"No EHR Specified",VLOOKUP(C1254,'Provider-EHR crosswalk'!A:B,2,FALSE))</f>
        <v>Veradigm EHR (formerly Allscripts)</v>
      </c>
    </row>
    <row r="1255" spans="1:11" x14ac:dyDescent="0.25">
      <c r="A1255" t="s">
        <v>88</v>
      </c>
      <c r="B1255">
        <v>188</v>
      </c>
      <c r="C1255" t="s">
        <v>648</v>
      </c>
      <c r="D1255" t="s">
        <v>89</v>
      </c>
      <c r="E1255">
        <v>2</v>
      </c>
      <c r="F1255">
        <v>2</v>
      </c>
      <c r="G1255">
        <v>100</v>
      </c>
      <c r="H1255" t="s">
        <v>65</v>
      </c>
      <c r="I1255">
        <v>95</v>
      </c>
      <c r="J1255" t="s">
        <v>66</v>
      </c>
      <c r="K1255" s="33" t="str">
        <f>IF(ISNA(VLOOKUP(C1255,'Provider-EHR crosswalk'!A:B,2,FALSE)),"No EHR Specified",VLOOKUP(C1255,'Provider-EHR crosswalk'!A:B,2,FALSE))</f>
        <v>Veradigm EHR (formerly Allscripts)</v>
      </c>
    </row>
    <row r="1256" spans="1:11" x14ac:dyDescent="0.25">
      <c r="A1256" t="s">
        <v>90</v>
      </c>
      <c r="B1256">
        <v>188</v>
      </c>
      <c r="C1256" t="s">
        <v>648</v>
      </c>
      <c r="D1256" t="s">
        <v>91</v>
      </c>
      <c r="E1256">
        <v>2</v>
      </c>
      <c r="F1256">
        <v>2</v>
      </c>
      <c r="G1256">
        <v>100</v>
      </c>
      <c r="H1256" t="s">
        <v>65</v>
      </c>
      <c r="I1256">
        <v>90</v>
      </c>
      <c r="J1256" t="s">
        <v>66</v>
      </c>
      <c r="K1256" s="33" t="str">
        <f>IF(ISNA(VLOOKUP(C1256,'Provider-EHR crosswalk'!A:B,2,FALSE)),"No EHR Specified",VLOOKUP(C1256,'Provider-EHR crosswalk'!A:B,2,FALSE))</f>
        <v>Veradigm EHR (formerly Allscripts)</v>
      </c>
    </row>
    <row r="1257" spans="1:11" x14ac:dyDescent="0.25">
      <c r="A1257" t="s">
        <v>92</v>
      </c>
      <c r="B1257">
        <v>188</v>
      </c>
      <c r="C1257" t="s">
        <v>648</v>
      </c>
      <c r="D1257" t="s">
        <v>93</v>
      </c>
      <c r="E1257">
        <v>0</v>
      </c>
      <c r="F1257">
        <v>2</v>
      </c>
      <c r="G1257">
        <v>0</v>
      </c>
      <c r="H1257" t="s">
        <v>65</v>
      </c>
      <c r="I1257">
        <v>90</v>
      </c>
      <c r="J1257" t="s">
        <v>69</v>
      </c>
      <c r="K1257" s="33" t="str">
        <f>IF(ISNA(VLOOKUP(C1257,'Provider-EHR crosswalk'!A:B,2,FALSE)),"No EHR Specified",VLOOKUP(C1257,'Provider-EHR crosswalk'!A:B,2,FALSE))</f>
        <v>Veradigm EHR (formerly Allscripts)</v>
      </c>
    </row>
    <row r="1258" spans="1:11" x14ac:dyDescent="0.25">
      <c r="A1258" t="s">
        <v>94</v>
      </c>
      <c r="B1258">
        <v>188</v>
      </c>
      <c r="C1258" t="s">
        <v>648</v>
      </c>
      <c r="D1258" t="s">
        <v>95</v>
      </c>
      <c r="E1258">
        <v>1</v>
      </c>
      <c r="F1258">
        <v>2</v>
      </c>
      <c r="G1258">
        <v>50</v>
      </c>
      <c r="H1258" t="s">
        <v>65</v>
      </c>
      <c r="I1258">
        <v>90</v>
      </c>
      <c r="J1258" t="s">
        <v>69</v>
      </c>
      <c r="K1258" s="33" t="str">
        <f>IF(ISNA(VLOOKUP(C1258,'Provider-EHR crosswalk'!A:B,2,FALSE)),"No EHR Specified",VLOOKUP(C1258,'Provider-EHR crosswalk'!A:B,2,FALSE))</f>
        <v>Veradigm EHR (formerly Allscripts)</v>
      </c>
    </row>
    <row r="1259" spans="1:11" x14ac:dyDescent="0.25">
      <c r="A1259" t="s">
        <v>96</v>
      </c>
      <c r="B1259">
        <v>188</v>
      </c>
      <c r="C1259" t="s">
        <v>648</v>
      </c>
      <c r="D1259" t="s">
        <v>97</v>
      </c>
      <c r="E1259">
        <v>2</v>
      </c>
      <c r="F1259">
        <v>2</v>
      </c>
      <c r="G1259">
        <v>100</v>
      </c>
      <c r="H1259" t="s">
        <v>65</v>
      </c>
      <c r="I1259">
        <v>90</v>
      </c>
      <c r="J1259" t="s">
        <v>66</v>
      </c>
      <c r="K1259" s="33" t="str">
        <f>IF(ISNA(VLOOKUP(C1259,'Provider-EHR crosswalk'!A:B,2,FALSE)),"No EHR Specified",VLOOKUP(C1259,'Provider-EHR crosswalk'!A:B,2,FALSE))</f>
        <v>Veradigm EHR (formerly Allscripts)</v>
      </c>
    </row>
    <row r="1260" spans="1:11" x14ac:dyDescent="0.25">
      <c r="A1260" t="s">
        <v>98</v>
      </c>
      <c r="B1260">
        <v>188</v>
      </c>
      <c r="C1260" t="s">
        <v>648</v>
      </c>
      <c r="D1260" t="s">
        <v>99</v>
      </c>
      <c r="E1260">
        <v>2</v>
      </c>
      <c r="F1260">
        <v>2</v>
      </c>
      <c r="G1260">
        <v>100</v>
      </c>
      <c r="H1260" t="s">
        <v>65</v>
      </c>
      <c r="I1260">
        <v>90</v>
      </c>
      <c r="J1260" t="s">
        <v>66</v>
      </c>
      <c r="K1260" s="33" t="str">
        <f>IF(ISNA(VLOOKUP(C1260,'Provider-EHR crosswalk'!A:B,2,FALSE)),"No EHR Specified",VLOOKUP(C1260,'Provider-EHR crosswalk'!A:B,2,FALSE))</f>
        <v>Veradigm EHR (formerly Allscripts)</v>
      </c>
    </row>
    <row r="1261" spans="1:11" x14ac:dyDescent="0.25">
      <c r="A1261" t="s">
        <v>100</v>
      </c>
      <c r="B1261">
        <v>188</v>
      </c>
      <c r="C1261" t="s">
        <v>648</v>
      </c>
      <c r="D1261" t="s">
        <v>101</v>
      </c>
      <c r="E1261">
        <v>6</v>
      </c>
      <c r="F1261">
        <v>6</v>
      </c>
      <c r="G1261">
        <v>100</v>
      </c>
      <c r="H1261" t="s">
        <v>65</v>
      </c>
      <c r="I1261">
        <v>99</v>
      </c>
      <c r="J1261" t="s">
        <v>66</v>
      </c>
      <c r="K1261" s="33" t="str">
        <f>IF(ISNA(VLOOKUP(C1261,'Provider-EHR crosswalk'!A:B,2,FALSE)),"No EHR Specified",VLOOKUP(C1261,'Provider-EHR crosswalk'!A:B,2,FALSE))</f>
        <v>Veradigm EHR (formerly Allscripts)</v>
      </c>
    </row>
    <row r="1262" spans="1:11" x14ac:dyDescent="0.25">
      <c r="A1262" t="s">
        <v>102</v>
      </c>
      <c r="B1262">
        <v>188</v>
      </c>
      <c r="C1262" t="s">
        <v>648</v>
      </c>
      <c r="D1262" t="s">
        <v>103</v>
      </c>
      <c r="E1262">
        <v>6</v>
      </c>
      <c r="F1262">
        <v>6</v>
      </c>
      <c r="G1262">
        <v>100</v>
      </c>
      <c r="H1262" t="s">
        <v>65</v>
      </c>
      <c r="I1262">
        <v>99</v>
      </c>
      <c r="J1262" t="s">
        <v>66</v>
      </c>
      <c r="K1262" s="33" t="str">
        <f>IF(ISNA(VLOOKUP(C1262,'Provider-EHR crosswalk'!A:B,2,FALSE)),"No EHR Specified",VLOOKUP(C1262,'Provider-EHR crosswalk'!A:B,2,FALSE))</f>
        <v>Veradigm EHR (formerly Allscripts)</v>
      </c>
    </row>
    <row r="1263" spans="1:11" x14ac:dyDescent="0.25">
      <c r="A1263" t="s">
        <v>104</v>
      </c>
      <c r="B1263">
        <v>188</v>
      </c>
      <c r="C1263" t="s">
        <v>648</v>
      </c>
      <c r="D1263" t="s">
        <v>105</v>
      </c>
      <c r="E1263">
        <v>6</v>
      </c>
      <c r="F1263">
        <v>6</v>
      </c>
      <c r="G1263">
        <v>100</v>
      </c>
      <c r="H1263" t="s">
        <v>65</v>
      </c>
      <c r="I1263">
        <v>99</v>
      </c>
      <c r="J1263" t="s">
        <v>66</v>
      </c>
      <c r="K1263" s="33" t="str">
        <f>IF(ISNA(VLOOKUP(C1263,'Provider-EHR crosswalk'!A:B,2,FALSE)),"No EHR Specified",VLOOKUP(C1263,'Provider-EHR crosswalk'!A:B,2,FALSE))</f>
        <v>Veradigm EHR (formerly Allscripts)</v>
      </c>
    </row>
    <row r="1264" spans="1:11" x14ac:dyDescent="0.25">
      <c r="A1264" t="s">
        <v>106</v>
      </c>
      <c r="B1264">
        <v>188</v>
      </c>
      <c r="C1264" t="s">
        <v>648</v>
      </c>
      <c r="D1264" t="s">
        <v>107</v>
      </c>
      <c r="E1264">
        <v>6</v>
      </c>
      <c r="F1264">
        <v>6</v>
      </c>
      <c r="G1264">
        <v>100</v>
      </c>
      <c r="H1264" t="s">
        <v>65</v>
      </c>
      <c r="I1264">
        <v>99</v>
      </c>
      <c r="J1264" t="s">
        <v>66</v>
      </c>
      <c r="K1264" s="33" t="str">
        <f>IF(ISNA(VLOOKUP(C1264,'Provider-EHR crosswalk'!A:B,2,FALSE)),"No EHR Specified",VLOOKUP(C1264,'Provider-EHR crosswalk'!A:B,2,FALSE))</f>
        <v>Veradigm EHR (formerly Allscripts)</v>
      </c>
    </row>
    <row r="1265" spans="1:11" x14ac:dyDescent="0.25">
      <c r="A1265" t="s">
        <v>108</v>
      </c>
      <c r="B1265">
        <v>188</v>
      </c>
      <c r="C1265" t="s">
        <v>648</v>
      </c>
      <c r="D1265" t="s">
        <v>109</v>
      </c>
      <c r="E1265">
        <v>6</v>
      </c>
      <c r="F1265">
        <v>6</v>
      </c>
      <c r="G1265">
        <v>100</v>
      </c>
      <c r="H1265" t="s">
        <v>65</v>
      </c>
      <c r="I1265">
        <v>99</v>
      </c>
      <c r="J1265" t="s">
        <v>66</v>
      </c>
      <c r="K1265" s="33" t="str">
        <f>IF(ISNA(VLOOKUP(C1265,'Provider-EHR crosswalk'!A:B,2,FALSE)),"No EHR Specified",VLOOKUP(C1265,'Provider-EHR crosswalk'!A:B,2,FALSE))</f>
        <v>Veradigm EHR (formerly Allscripts)</v>
      </c>
    </row>
    <row r="1266" spans="1:11" x14ac:dyDescent="0.25">
      <c r="A1266" t="s">
        <v>110</v>
      </c>
      <c r="B1266">
        <v>188</v>
      </c>
      <c r="C1266" t="s">
        <v>648</v>
      </c>
      <c r="D1266" t="s">
        <v>111</v>
      </c>
      <c r="E1266">
        <v>6</v>
      </c>
      <c r="F1266">
        <v>6</v>
      </c>
      <c r="G1266">
        <v>100</v>
      </c>
      <c r="H1266" t="s">
        <v>65</v>
      </c>
      <c r="I1266">
        <v>99</v>
      </c>
      <c r="J1266" t="s">
        <v>66</v>
      </c>
      <c r="K1266" s="33" t="str">
        <f>IF(ISNA(VLOOKUP(C1266,'Provider-EHR crosswalk'!A:B,2,FALSE)),"No EHR Specified",VLOOKUP(C1266,'Provider-EHR crosswalk'!A:B,2,FALSE))</f>
        <v>Veradigm EHR (formerly Allscripts)</v>
      </c>
    </row>
    <row r="1267" spans="1:11" x14ac:dyDescent="0.25">
      <c r="A1267" t="s">
        <v>112</v>
      </c>
      <c r="B1267">
        <v>188</v>
      </c>
      <c r="C1267" t="s">
        <v>648</v>
      </c>
      <c r="D1267" t="s">
        <v>113</v>
      </c>
      <c r="E1267">
        <v>6</v>
      </c>
      <c r="F1267">
        <v>6</v>
      </c>
      <c r="G1267">
        <v>100</v>
      </c>
      <c r="H1267" t="s">
        <v>65</v>
      </c>
      <c r="I1267">
        <v>99</v>
      </c>
      <c r="J1267" t="s">
        <v>66</v>
      </c>
      <c r="K1267" s="33" t="str">
        <f>IF(ISNA(VLOOKUP(C1267,'Provider-EHR crosswalk'!A:B,2,FALSE)),"No EHR Specified",VLOOKUP(C1267,'Provider-EHR crosswalk'!A:B,2,FALSE))</f>
        <v>Veradigm EHR (formerly Allscripts)</v>
      </c>
    </row>
    <row r="1268" spans="1:11" x14ac:dyDescent="0.25">
      <c r="A1268" t="s">
        <v>114</v>
      </c>
      <c r="B1268">
        <v>188</v>
      </c>
      <c r="C1268" t="s">
        <v>648</v>
      </c>
      <c r="D1268" t="s">
        <v>115</v>
      </c>
      <c r="E1268">
        <v>0</v>
      </c>
      <c r="F1268">
        <v>2</v>
      </c>
      <c r="G1268">
        <v>0</v>
      </c>
      <c r="H1268" t="s">
        <v>116</v>
      </c>
      <c r="I1268">
        <v>4</v>
      </c>
      <c r="J1268" t="s">
        <v>66</v>
      </c>
      <c r="K1268" s="33" t="str">
        <f>IF(ISNA(VLOOKUP(C1268,'Provider-EHR crosswalk'!A:B,2,FALSE)),"No EHR Specified",VLOOKUP(C1268,'Provider-EHR crosswalk'!A:B,2,FALSE))</f>
        <v>Veradigm EHR (formerly Allscripts)</v>
      </c>
    </row>
    <row r="1269" spans="1:11" x14ac:dyDescent="0.25">
      <c r="A1269" t="s">
        <v>117</v>
      </c>
      <c r="B1269">
        <v>188</v>
      </c>
      <c r="C1269" t="s">
        <v>648</v>
      </c>
      <c r="D1269" t="s">
        <v>118</v>
      </c>
      <c r="E1269">
        <v>0</v>
      </c>
      <c r="F1269">
        <v>2</v>
      </c>
      <c r="G1269">
        <v>0</v>
      </c>
      <c r="H1269" t="s">
        <v>116</v>
      </c>
      <c r="I1269">
        <v>4</v>
      </c>
      <c r="J1269" t="s">
        <v>66</v>
      </c>
      <c r="K1269" s="33" t="str">
        <f>IF(ISNA(VLOOKUP(C1269,'Provider-EHR crosswalk'!A:B,2,FALSE)),"No EHR Specified",VLOOKUP(C1269,'Provider-EHR crosswalk'!A:B,2,FALSE))</f>
        <v>Veradigm EHR (formerly Allscripts)</v>
      </c>
    </row>
    <row r="1270" spans="1:11" x14ac:dyDescent="0.25">
      <c r="A1270" t="s">
        <v>119</v>
      </c>
      <c r="B1270">
        <v>188</v>
      </c>
      <c r="C1270" t="s">
        <v>648</v>
      </c>
      <c r="D1270" t="s">
        <v>120</v>
      </c>
      <c r="E1270">
        <v>0</v>
      </c>
      <c r="F1270">
        <v>2</v>
      </c>
      <c r="G1270">
        <v>0</v>
      </c>
      <c r="H1270" t="s">
        <v>116</v>
      </c>
      <c r="I1270">
        <v>4</v>
      </c>
      <c r="J1270" t="s">
        <v>66</v>
      </c>
      <c r="K1270" s="33" t="str">
        <f>IF(ISNA(VLOOKUP(C1270,'Provider-EHR crosswalk'!A:B,2,FALSE)),"No EHR Specified",VLOOKUP(C1270,'Provider-EHR crosswalk'!A:B,2,FALSE))</f>
        <v>Veradigm EHR (formerly Allscripts)</v>
      </c>
    </row>
    <row r="1271" spans="1:11" x14ac:dyDescent="0.25">
      <c r="A1271" t="s">
        <v>121</v>
      </c>
      <c r="B1271">
        <v>188</v>
      </c>
      <c r="C1271" t="s">
        <v>648</v>
      </c>
      <c r="D1271" t="s">
        <v>122</v>
      </c>
      <c r="E1271">
        <v>0</v>
      </c>
      <c r="F1271">
        <v>2</v>
      </c>
      <c r="G1271">
        <v>0</v>
      </c>
      <c r="H1271" t="s">
        <v>116</v>
      </c>
      <c r="I1271">
        <v>1</v>
      </c>
      <c r="J1271" t="s">
        <v>66</v>
      </c>
      <c r="K1271" s="33" t="str">
        <f>IF(ISNA(VLOOKUP(C1271,'Provider-EHR crosswalk'!A:B,2,FALSE)),"No EHR Specified",VLOOKUP(C1271,'Provider-EHR crosswalk'!A:B,2,FALSE))</f>
        <v>Veradigm EHR (formerly Allscripts)</v>
      </c>
    </row>
    <row r="1272" spans="1:11" x14ac:dyDescent="0.25">
      <c r="A1272" t="s">
        <v>123</v>
      </c>
      <c r="B1272">
        <v>188</v>
      </c>
      <c r="C1272" t="s">
        <v>648</v>
      </c>
      <c r="D1272" t="s">
        <v>124</v>
      </c>
      <c r="E1272">
        <v>0</v>
      </c>
      <c r="F1272">
        <v>6</v>
      </c>
      <c r="G1272">
        <v>0</v>
      </c>
      <c r="H1272" t="s">
        <v>116</v>
      </c>
      <c r="I1272">
        <v>1</v>
      </c>
      <c r="J1272" t="s">
        <v>66</v>
      </c>
      <c r="K1272" s="33" t="str">
        <f>IF(ISNA(VLOOKUP(C1272,'Provider-EHR crosswalk'!A:B,2,FALSE)),"No EHR Specified",VLOOKUP(C1272,'Provider-EHR crosswalk'!A:B,2,FALSE))</f>
        <v>Veradigm EHR (formerly Allscripts)</v>
      </c>
    </row>
    <row r="1273" spans="1:11" x14ac:dyDescent="0.25">
      <c r="A1273" t="s">
        <v>125</v>
      </c>
      <c r="B1273">
        <v>188</v>
      </c>
      <c r="C1273" t="s">
        <v>648</v>
      </c>
      <c r="D1273" t="s">
        <v>126</v>
      </c>
      <c r="E1273">
        <v>0</v>
      </c>
      <c r="F1273">
        <v>6</v>
      </c>
      <c r="G1273">
        <v>0</v>
      </c>
      <c r="H1273" t="s">
        <v>116</v>
      </c>
      <c r="I1273">
        <v>1</v>
      </c>
      <c r="J1273" t="s">
        <v>66</v>
      </c>
      <c r="K1273" s="33" t="str">
        <f>IF(ISNA(VLOOKUP(C1273,'Provider-EHR crosswalk'!A:B,2,FALSE)),"No EHR Specified",VLOOKUP(C1273,'Provider-EHR crosswalk'!A:B,2,FALSE))</f>
        <v>Veradigm EHR (formerly Allscripts)</v>
      </c>
    </row>
    <row r="1274" spans="1:11" x14ac:dyDescent="0.25">
      <c r="A1274" t="s">
        <v>127</v>
      </c>
      <c r="B1274">
        <v>188</v>
      </c>
      <c r="C1274" t="s">
        <v>648</v>
      </c>
      <c r="D1274" t="s">
        <v>128</v>
      </c>
      <c r="E1274">
        <v>0</v>
      </c>
      <c r="F1274">
        <v>6</v>
      </c>
      <c r="G1274">
        <v>0</v>
      </c>
      <c r="H1274" t="s">
        <v>116</v>
      </c>
      <c r="I1274">
        <v>4</v>
      </c>
      <c r="J1274" t="s">
        <v>66</v>
      </c>
      <c r="K1274" s="33" t="str">
        <f>IF(ISNA(VLOOKUP(C1274,'Provider-EHR crosswalk'!A:B,2,FALSE)),"No EHR Specified",VLOOKUP(C1274,'Provider-EHR crosswalk'!A:B,2,FALSE))</f>
        <v>Veradigm EHR (formerly Allscripts)</v>
      </c>
    </row>
    <row r="1275" spans="1:11" x14ac:dyDescent="0.25">
      <c r="A1275" t="s">
        <v>129</v>
      </c>
      <c r="B1275">
        <v>188</v>
      </c>
      <c r="C1275" t="s">
        <v>648</v>
      </c>
      <c r="D1275" t="s">
        <v>130</v>
      </c>
      <c r="E1275">
        <v>0</v>
      </c>
      <c r="F1275">
        <v>6</v>
      </c>
      <c r="G1275">
        <v>0</v>
      </c>
      <c r="H1275" t="s">
        <v>116</v>
      </c>
      <c r="I1275">
        <v>4</v>
      </c>
      <c r="J1275" t="s">
        <v>66</v>
      </c>
      <c r="K1275" s="33" t="str">
        <f>IF(ISNA(VLOOKUP(C1275,'Provider-EHR crosswalk'!A:B,2,FALSE)),"No EHR Specified",VLOOKUP(C1275,'Provider-EHR crosswalk'!A:B,2,FALSE))</f>
        <v>Veradigm EHR (formerly Allscripts)</v>
      </c>
    </row>
    <row r="1276" spans="1:11" x14ac:dyDescent="0.25">
      <c r="A1276" t="s">
        <v>131</v>
      </c>
      <c r="B1276">
        <v>188</v>
      </c>
      <c r="C1276" t="s">
        <v>648</v>
      </c>
      <c r="D1276" t="s">
        <v>132</v>
      </c>
      <c r="E1276">
        <v>0</v>
      </c>
      <c r="F1276">
        <v>6</v>
      </c>
      <c r="G1276">
        <v>0</v>
      </c>
      <c r="H1276" t="s">
        <v>116</v>
      </c>
      <c r="I1276">
        <v>4</v>
      </c>
      <c r="J1276" t="s">
        <v>66</v>
      </c>
      <c r="K1276" s="33" t="str">
        <f>IF(ISNA(VLOOKUP(C1276,'Provider-EHR crosswalk'!A:B,2,FALSE)),"No EHR Specified",VLOOKUP(C1276,'Provider-EHR crosswalk'!A:B,2,FALSE))</f>
        <v>Veradigm EHR (formerly Allscripts)</v>
      </c>
    </row>
    <row r="1277" spans="1:11" x14ac:dyDescent="0.25">
      <c r="A1277" t="s">
        <v>133</v>
      </c>
      <c r="B1277">
        <v>188</v>
      </c>
      <c r="C1277" t="s">
        <v>648</v>
      </c>
      <c r="D1277" t="s">
        <v>134</v>
      </c>
      <c r="E1277">
        <v>0</v>
      </c>
      <c r="F1277">
        <v>6</v>
      </c>
      <c r="G1277">
        <v>0</v>
      </c>
      <c r="H1277" t="s">
        <v>116</v>
      </c>
      <c r="I1277">
        <v>1</v>
      </c>
      <c r="J1277" t="s">
        <v>66</v>
      </c>
      <c r="K1277" s="33" t="str">
        <f>IF(ISNA(VLOOKUP(C1277,'Provider-EHR crosswalk'!A:B,2,FALSE)),"No EHR Specified",VLOOKUP(C1277,'Provider-EHR crosswalk'!A:B,2,FALSE))</f>
        <v>Veradigm EHR (formerly Allscripts)</v>
      </c>
    </row>
    <row r="1278" spans="1:11" x14ac:dyDescent="0.25">
      <c r="A1278" t="s">
        <v>135</v>
      </c>
      <c r="B1278">
        <v>188</v>
      </c>
      <c r="C1278" t="s">
        <v>648</v>
      </c>
      <c r="D1278" t="s">
        <v>136</v>
      </c>
      <c r="E1278">
        <v>0</v>
      </c>
      <c r="F1278">
        <v>6</v>
      </c>
      <c r="G1278">
        <v>0</v>
      </c>
      <c r="H1278" t="s">
        <v>116</v>
      </c>
      <c r="I1278">
        <v>1</v>
      </c>
      <c r="J1278" t="s">
        <v>66</v>
      </c>
      <c r="K1278" s="33" t="str">
        <f>IF(ISNA(VLOOKUP(C1278,'Provider-EHR crosswalk'!A:B,2,FALSE)),"No EHR Specified",VLOOKUP(C1278,'Provider-EHR crosswalk'!A:B,2,FALSE))</f>
        <v>Veradigm EHR (formerly Allscripts)</v>
      </c>
    </row>
    <row r="1279" spans="1:11" x14ac:dyDescent="0.25">
      <c r="A1279" t="s">
        <v>137</v>
      </c>
      <c r="B1279">
        <v>188</v>
      </c>
      <c r="C1279" t="s">
        <v>648</v>
      </c>
      <c r="D1279" t="s">
        <v>138</v>
      </c>
      <c r="E1279">
        <v>0</v>
      </c>
      <c r="F1279">
        <v>6</v>
      </c>
      <c r="G1279">
        <v>0</v>
      </c>
      <c r="H1279" t="s">
        <v>116</v>
      </c>
      <c r="I1279">
        <v>1</v>
      </c>
      <c r="J1279" t="s">
        <v>66</v>
      </c>
      <c r="K1279" s="33" t="str">
        <f>IF(ISNA(VLOOKUP(C1279,'Provider-EHR crosswalk'!A:B,2,FALSE)),"No EHR Specified",VLOOKUP(C1279,'Provider-EHR crosswalk'!A:B,2,FALSE))</f>
        <v>Veradigm EHR (formerly Allscripts)</v>
      </c>
    </row>
    <row r="1280" spans="1:11" x14ac:dyDescent="0.25">
      <c r="A1280" t="s">
        <v>139</v>
      </c>
      <c r="B1280">
        <v>188</v>
      </c>
      <c r="C1280" t="s">
        <v>648</v>
      </c>
      <c r="D1280" t="s">
        <v>140</v>
      </c>
      <c r="E1280">
        <v>0</v>
      </c>
      <c r="F1280">
        <v>6</v>
      </c>
      <c r="G1280">
        <v>0</v>
      </c>
      <c r="H1280" t="s">
        <v>116</v>
      </c>
      <c r="I1280">
        <v>1</v>
      </c>
      <c r="J1280" t="s">
        <v>66</v>
      </c>
      <c r="K1280" s="33" t="str">
        <f>IF(ISNA(VLOOKUP(C1280,'Provider-EHR crosswalk'!A:B,2,FALSE)),"No EHR Specified",VLOOKUP(C1280,'Provider-EHR crosswalk'!A:B,2,FALSE))</f>
        <v>Veradigm EHR (formerly Allscripts)</v>
      </c>
    </row>
    <row r="1281" spans="1:11" x14ac:dyDescent="0.25">
      <c r="A1281" t="s">
        <v>141</v>
      </c>
      <c r="B1281">
        <v>188</v>
      </c>
      <c r="C1281" t="s">
        <v>648</v>
      </c>
      <c r="D1281" t="s">
        <v>142</v>
      </c>
      <c r="E1281">
        <v>0</v>
      </c>
      <c r="F1281">
        <v>6</v>
      </c>
      <c r="G1281">
        <v>0</v>
      </c>
      <c r="H1281" t="s">
        <v>116</v>
      </c>
      <c r="I1281">
        <v>1</v>
      </c>
      <c r="J1281" t="s">
        <v>66</v>
      </c>
      <c r="K1281" s="33" t="str">
        <f>IF(ISNA(VLOOKUP(C1281,'Provider-EHR crosswalk'!A:B,2,FALSE)),"No EHR Specified",VLOOKUP(C1281,'Provider-EHR crosswalk'!A:B,2,FALSE))</f>
        <v>Veradigm EHR (formerly Allscripts)</v>
      </c>
    </row>
    <row r="1282" spans="1:11" x14ac:dyDescent="0.25">
      <c r="A1282" t="s">
        <v>143</v>
      </c>
      <c r="B1282">
        <v>188</v>
      </c>
      <c r="C1282" t="s">
        <v>648</v>
      </c>
      <c r="D1282" t="s">
        <v>144</v>
      </c>
      <c r="E1282">
        <v>0</v>
      </c>
      <c r="F1282">
        <v>6</v>
      </c>
      <c r="G1282">
        <v>0</v>
      </c>
      <c r="H1282" t="s">
        <v>116</v>
      </c>
      <c r="I1282">
        <v>1</v>
      </c>
      <c r="J1282" t="s">
        <v>66</v>
      </c>
      <c r="K1282" s="33" t="str">
        <f>IF(ISNA(VLOOKUP(C1282,'Provider-EHR crosswalk'!A:B,2,FALSE)),"No EHR Specified",VLOOKUP(C1282,'Provider-EHR crosswalk'!A:B,2,FALSE))</f>
        <v>Veradigm EHR (formerly Allscripts)</v>
      </c>
    </row>
    <row r="1283" spans="1:11" x14ac:dyDescent="0.25">
      <c r="A1283" t="s">
        <v>145</v>
      </c>
      <c r="B1283">
        <v>188</v>
      </c>
      <c r="C1283" t="s">
        <v>648</v>
      </c>
      <c r="D1283" t="s">
        <v>146</v>
      </c>
      <c r="E1283">
        <v>0</v>
      </c>
      <c r="F1283">
        <v>6</v>
      </c>
      <c r="G1283">
        <v>0</v>
      </c>
      <c r="H1283" t="s">
        <v>116</v>
      </c>
      <c r="I1283">
        <v>1</v>
      </c>
      <c r="J1283" t="s">
        <v>66</v>
      </c>
      <c r="K1283" s="33" t="str">
        <f>IF(ISNA(VLOOKUP(C1283,'Provider-EHR crosswalk'!A:B,2,FALSE)),"No EHR Specified",VLOOKUP(C1283,'Provider-EHR crosswalk'!A:B,2,FALSE))</f>
        <v>Veradigm EHR (formerly Allscripts)</v>
      </c>
    </row>
    <row r="1284" spans="1:11" x14ac:dyDescent="0.25">
      <c r="A1284" t="s">
        <v>147</v>
      </c>
      <c r="B1284">
        <v>188</v>
      </c>
      <c r="C1284" t="s">
        <v>648</v>
      </c>
      <c r="D1284" t="s">
        <v>148</v>
      </c>
      <c r="E1284">
        <v>0</v>
      </c>
      <c r="F1284">
        <v>6</v>
      </c>
      <c r="G1284">
        <v>0</v>
      </c>
      <c r="H1284" t="s">
        <v>116</v>
      </c>
      <c r="I1284">
        <v>1</v>
      </c>
      <c r="J1284" t="s">
        <v>66</v>
      </c>
      <c r="K1284" s="33" t="str">
        <f>IF(ISNA(VLOOKUP(C1284,'Provider-EHR crosswalk'!A:B,2,FALSE)),"No EHR Specified",VLOOKUP(C1284,'Provider-EHR crosswalk'!A:B,2,FALSE))</f>
        <v>Veradigm EHR (formerly Allscripts)</v>
      </c>
    </row>
    <row r="1285" spans="1:11" x14ac:dyDescent="0.25">
      <c r="A1285" t="s">
        <v>149</v>
      </c>
      <c r="B1285">
        <v>188</v>
      </c>
      <c r="C1285" t="s">
        <v>648</v>
      </c>
      <c r="D1285" t="s">
        <v>150</v>
      </c>
      <c r="E1285">
        <v>0</v>
      </c>
      <c r="F1285">
        <v>6</v>
      </c>
      <c r="G1285">
        <v>0</v>
      </c>
      <c r="H1285" t="s">
        <v>116</v>
      </c>
      <c r="I1285">
        <v>1</v>
      </c>
      <c r="J1285" t="s">
        <v>66</v>
      </c>
      <c r="K1285" s="33" t="str">
        <f>IF(ISNA(VLOOKUP(C1285,'Provider-EHR crosswalk'!A:B,2,FALSE)),"No EHR Specified",VLOOKUP(C1285,'Provider-EHR crosswalk'!A:B,2,FALSE))</f>
        <v>Veradigm EHR (formerly Allscripts)</v>
      </c>
    </row>
    <row r="1286" spans="1:11" x14ac:dyDescent="0.25">
      <c r="A1286" t="s">
        <v>151</v>
      </c>
      <c r="B1286">
        <v>188</v>
      </c>
      <c r="C1286" t="s">
        <v>648</v>
      </c>
      <c r="D1286" t="s">
        <v>152</v>
      </c>
      <c r="E1286">
        <v>0</v>
      </c>
      <c r="F1286">
        <v>6</v>
      </c>
      <c r="G1286">
        <v>0</v>
      </c>
      <c r="H1286" t="s">
        <v>116</v>
      </c>
      <c r="I1286">
        <v>1</v>
      </c>
      <c r="J1286" t="s">
        <v>66</v>
      </c>
      <c r="K1286" s="33" t="str">
        <f>IF(ISNA(VLOOKUP(C1286,'Provider-EHR crosswalk'!A:B,2,FALSE)),"No EHR Specified",VLOOKUP(C1286,'Provider-EHR crosswalk'!A:B,2,FALSE))</f>
        <v>Veradigm EHR (formerly Allscripts)</v>
      </c>
    </row>
    <row r="1287" spans="1:11" x14ac:dyDescent="0.25">
      <c r="A1287" t="s">
        <v>153</v>
      </c>
      <c r="B1287">
        <v>188</v>
      </c>
      <c r="C1287" t="s">
        <v>648</v>
      </c>
      <c r="D1287" t="s">
        <v>154</v>
      </c>
      <c r="E1287">
        <v>0</v>
      </c>
      <c r="F1287">
        <v>6</v>
      </c>
      <c r="G1287">
        <v>0</v>
      </c>
      <c r="H1287" t="s">
        <v>116</v>
      </c>
      <c r="I1287">
        <v>1</v>
      </c>
      <c r="J1287" t="s">
        <v>66</v>
      </c>
      <c r="K1287" s="33" t="str">
        <f>IF(ISNA(VLOOKUP(C1287,'Provider-EHR crosswalk'!A:B,2,FALSE)),"No EHR Specified",VLOOKUP(C1287,'Provider-EHR crosswalk'!A:B,2,FALSE))</f>
        <v>Veradigm EHR (formerly Allscripts)</v>
      </c>
    </row>
    <row r="1288" spans="1:11" x14ac:dyDescent="0.25">
      <c r="A1288" t="s">
        <v>155</v>
      </c>
      <c r="B1288">
        <v>188</v>
      </c>
      <c r="C1288" t="s">
        <v>648</v>
      </c>
      <c r="D1288" t="s">
        <v>156</v>
      </c>
      <c r="E1288">
        <v>0</v>
      </c>
      <c r="F1288">
        <v>6</v>
      </c>
      <c r="G1288">
        <v>0</v>
      </c>
      <c r="H1288" t="s">
        <v>157</v>
      </c>
      <c r="I1288" t="s">
        <v>157</v>
      </c>
      <c r="J1288" t="s">
        <v>157</v>
      </c>
      <c r="K1288" s="33" t="str">
        <f>IF(ISNA(VLOOKUP(C1288,'Provider-EHR crosswalk'!A:B,2,FALSE)),"No EHR Specified",VLOOKUP(C1288,'Provider-EHR crosswalk'!A:B,2,FALSE))</f>
        <v>Veradigm EHR (formerly Allscripts)</v>
      </c>
    </row>
    <row r="1289" spans="1:11" x14ac:dyDescent="0.25">
      <c r="A1289" t="s">
        <v>158</v>
      </c>
      <c r="B1289">
        <v>188</v>
      </c>
      <c r="C1289" t="s">
        <v>648</v>
      </c>
      <c r="D1289" t="s">
        <v>159</v>
      </c>
      <c r="E1289">
        <v>0</v>
      </c>
      <c r="F1289">
        <v>6</v>
      </c>
      <c r="G1289">
        <v>0</v>
      </c>
      <c r="H1289" t="s">
        <v>157</v>
      </c>
      <c r="I1289" t="s">
        <v>157</v>
      </c>
      <c r="J1289" t="s">
        <v>157</v>
      </c>
      <c r="K1289" s="33" t="str">
        <f>IF(ISNA(VLOOKUP(C1289,'Provider-EHR crosswalk'!A:B,2,FALSE)),"No EHR Specified",VLOOKUP(C1289,'Provider-EHR crosswalk'!A:B,2,FALSE))</f>
        <v>Veradigm EHR (formerly Allscripts)</v>
      </c>
    </row>
    <row r="1290" spans="1:11" x14ac:dyDescent="0.25">
      <c r="A1290" t="s">
        <v>162</v>
      </c>
      <c r="B1290">
        <v>188</v>
      </c>
      <c r="C1290" t="s">
        <v>648</v>
      </c>
      <c r="D1290" t="s">
        <v>163</v>
      </c>
      <c r="E1290">
        <v>6</v>
      </c>
      <c r="F1290">
        <v>6</v>
      </c>
      <c r="G1290">
        <v>100</v>
      </c>
      <c r="H1290" t="s">
        <v>65</v>
      </c>
      <c r="I1290">
        <v>95</v>
      </c>
      <c r="J1290" t="s">
        <v>66</v>
      </c>
      <c r="K1290" s="33" t="str">
        <f>IF(ISNA(VLOOKUP(C1290,'Provider-EHR crosswalk'!A:B,2,FALSE)),"No EHR Specified",VLOOKUP(C1290,'Provider-EHR crosswalk'!A:B,2,FALSE))</f>
        <v>Veradigm EHR (formerly Allscripts)</v>
      </c>
    </row>
    <row r="1291" spans="1:11" x14ac:dyDescent="0.25">
      <c r="A1291" t="s">
        <v>164</v>
      </c>
      <c r="B1291">
        <v>188</v>
      </c>
      <c r="C1291" t="s">
        <v>648</v>
      </c>
      <c r="D1291" t="s">
        <v>165</v>
      </c>
      <c r="E1291">
        <v>1</v>
      </c>
      <c r="F1291">
        <v>2</v>
      </c>
      <c r="G1291">
        <v>50</v>
      </c>
      <c r="H1291" t="s">
        <v>65</v>
      </c>
      <c r="I1291">
        <v>95</v>
      </c>
      <c r="J1291" t="s">
        <v>69</v>
      </c>
      <c r="K1291" s="33" t="str">
        <f>IF(ISNA(VLOOKUP(C1291,'Provider-EHR crosswalk'!A:B,2,FALSE)),"No EHR Specified",VLOOKUP(C1291,'Provider-EHR crosswalk'!A:B,2,FALSE))</f>
        <v>Veradigm EHR (formerly Allscripts)</v>
      </c>
    </row>
    <row r="1292" spans="1:11" x14ac:dyDescent="0.25">
      <c r="A1292" t="s">
        <v>166</v>
      </c>
      <c r="B1292">
        <v>188</v>
      </c>
      <c r="C1292" t="s">
        <v>648</v>
      </c>
      <c r="D1292" t="s">
        <v>167</v>
      </c>
      <c r="E1292">
        <v>0</v>
      </c>
      <c r="F1292">
        <v>2</v>
      </c>
      <c r="G1292">
        <v>0</v>
      </c>
      <c r="H1292" t="s">
        <v>116</v>
      </c>
      <c r="I1292">
        <v>5</v>
      </c>
      <c r="J1292" t="s">
        <v>66</v>
      </c>
      <c r="K1292" s="33" t="str">
        <f>IF(ISNA(VLOOKUP(C1292,'Provider-EHR crosswalk'!A:B,2,FALSE)),"No EHR Specified",VLOOKUP(C1292,'Provider-EHR crosswalk'!A:B,2,FALSE))</f>
        <v>Veradigm EHR (formerly Allscripts)</v>
      </c>
    </row>
    <row r="1293" spans="1:11" x14ac:dyDescent="0.25">
      <c r="A1293" t="s">
        <v>168</v>
      </c>
      <c r="B1293">
        <v>188</v>
      </c>
      <c r="C1293" t="s">
        <v>648</v>
      </c>
      <c r="D1293" t="s">
        <v>169</v>
      </c>
      <c r="E1293">
        <v>0</v>
      </c>
      <c r="F1293">
        <v>2</v>
      </c>
      <c r="G1293">
        <v>0</v>
      </c>
      <c r="H1293" t="s">
        <v>116</v>
      </c>
      <c r="I1293">
        <v>5</v>
      </c>
      <c r="J1293" t="s">
        <v>66</v>
      </c>
      <c r="K1293" s="33" t="str">
        <f>IF(ISNA(VLOOKUP(C1293,'Provider-EHR crosswalk'!A:B,2,FALSE)),"No EHR Specified",VLOOKUP(C1293,'Provider-EHR crosswalk'!A:B,2,FALSE))</f>
        <v>Veradigm EHR (formerly Allscripts)</v>
      </c>
    </row>
    <row r="1294" spans="1:11" x14ac:dyDescent="0.25">
      <c r="A1294" t="s">
        <v>170</v>
      </c>
      <c r="B1294">
        <v>188</v>
      </c>
      <c r="C1294" t="s">
        <v>648</v>
      </c>
      <c r="D1294" t="s">
        <v>171</v>
      </c>
      <c r="E1294">
        <v>1</v>
      </c>
      <c r="F1294">
        <v>2</v>
      </c>
      <c r="G1294">
        <v>50</v>
      </c>
      <c r="H1294" t="s">
        <v>116</v>
      </c>
      <c r="I1294">
        <v>5</v>
      </c>
      <c r="J1294" t="s">
        <v>69</v>
      </c>
      <c r="K1294" s="33" t="str">
        <f>IF(ISNA(VLOOKUP(C1294,'Provider-EHR crosswalk'!A:B,2,FALSE)),"No EHR Specified",VLOOKUP(C1294,'Provider-EHR crosswalk'!A:B,2,FALSE))</f>
        <v>Veradigm EHR (formerly Allscripts)</v>
      </c>
    </row>
    <row r="1295" spans="1:11" x14ac:dyDescent="0.25">
      <c r="A1295" t="s">
        <v>172</v>
      </c>
      <c r="B1295">
        <v>188</v>
      </c>
      <c r="C1295" t="s">
        <v>648</v>
      </c>
      <c r="D1295" t="s">
        <v>173</v>
      </c>
      <c r="E1295">
        <v>0</v>
      </c>
      <c r="F1295">
        <v>6</v>
      </c>
      <c r="G1295">
        <v>0</v>
      </c>
      <c r="H1295" t="s">
        <v>116</v>
      </c>
      <c r="I1295">
        <v>5</v>
      </c>
      <c r="J1295" t="s">
        <v>66</v>
      </c>
      <c r="K1295" s="33" t="str">
        <f>IF(ISNA(VLOOKUP(C1295,'Provider-EHR crosswalk'!A:B,2,FALSE)),"No EHR Specified",VLOOKUP(C1295,'Provider-EHR crosswalk'!A:B,2,FALSE))</f>
        <v>Veradigm EHR (formerly Allscripts)</v>
      </c>
    </row>
    <row r="1296" spans="1:11" x14ac:dyDescent="0.25">
      <c r="A1296" t="s">
        <v>174</v>
      </c>
      <c r="B1296">
        <v>188</v>
      </c>
      <c r="C1296" t="s">
        <v>648</v>
      </c>
      <c r="D1296" t="s">
        <v>175</v>
      </c>
      <c r="E1296">
        <v>0</v>
      </c>
      <c r="F1296">
        <v>6</v>
      </c>
      <c r="G1296">
        <v>0</v>
      </c>
      <c r="H1296" t="s">
        <v>116</v>
      </c>
      <c r="I1296">
        <v>5</v>
      </c>
      <c r="J1296" t="s">
        <v>66</v>
      </c>
      <c r="K1296" s="33" t="str">
        <f>IF(ISNA(VLOOKUP(C1296,'Provider-EHR crosswalk'!A:B,2,FALSE)),"No EHR Specified",VLOOKUP(C1296,'Provider-EHR crosswalk'!A:B,2,FALSE))</f>
        <v>Veradigm EHR (formerly Allscripts)</v>
      </c>
    </row>
    <row r="1297" spans="1:11" x14ac:dyDescent="0.25">
      <c r="A1297" t="s">
        <v>176</v>
      </c>
      <c r="B1297">
        <v>188</v>
      </c>
      <c r="C1297" t="s">
        <v>648</v>
      </c>
      <c r="D1297" t="s">
        <v>177</v>
      </c>
      <c r="E1297">
        <v>0</v>
      </c>
      <c r="F1297">
        <v>6</v>
      </c>
      <c r="G1297">
        <v>0</v>
      </c>
      <c r="H1297" t="s">
        <v>116</v>
      </c>
      <c r="I1297">
        <v>5</v>
      </c>
      <c r="J1297" t="s">
        <v>66</v>
      </c>
      <c r="K1297" s="33" t="str">
        <f>IF(ISNA(VLOOKUP(C1297,'Provider-EHR crosswalk'!A:B,2,FALSE)),"No EHR Specified",VLOOKUP(C1297,'Provider-EHR crosswalk'!A:B,2,FALSE))</f>
        <v>Veradigm EHR (formerly Allscripts)</v>
      </c>
    </row>
    <row r="1298" spans="1:11" x14ac:dyDescent="0.25">
      <c r="A1298" t="s">
        <v>63</v>
      </c>
      <c r="B1298">
        <v>109</v>
      </c>
      <c r="C1298" t="s">
        <v>724</v>
      </c>
      <c r="D1298" t="s">
        <v>64</v>
      </c>
      <c r="E1298">
        <v>66</v>
      </c>
      <c r="F1298">
        <v>66</v>
      </c>
      <c r="G1298">
        <v>100</v>
      </c>
      <c r="H1298" t="s">
        <v>65</v>
      </c>
      <c r="I1298">
        <v>99</v>
      </c>
      <c r="J1298" t="s">
        <v>66</v>
      </c>
      <c r="K1298" s="33" t="str">
        <f>IF(ISNA(VLOOKUP(C1298,'Provider-EHR crosswalk'!A:B,2,FALSE)),"No EHR Specified",VLOOKUP(C1298,'Provider-EHR crosswalk'!A:B,2,FALSE))</f>
        <v>Azalea Health EHR</v>
      </c>
    </row>
    <row r="1299" spans="1:11" x14ac:dyDescent="0.25">
      <c r="A1299" t="s">
        <v>67</v>
      </c>
      <c r="B1299">
        <v>109</v>
      </c>
      <c r="C1299" t="s">
        <v>724</v>
      </c>
      <c r="D1299" t="s">
        <v>68</v>
      </c>
      <c r="E1299">
        <v>61</v>
      </c>
      <c r="F1299">
        <v>66</v>
      </c>
      <c r="G1299">
        <v>92.42</v>
      </c>
      <c r="H1299" t="s">
        <v>65</v>
      </c>
      <c r="I1299">
        <v>75</v>
      </c>
      <c r="J1299" t="s">
        <v>66</v>
      </c>
      <c r="K1299" s="33" t="str">
        <f>IF(ISNA(VLOOKUP(C1299,'Provider-EHR crosswalk'!A:B,2,FALSE)),"No EHR Specified",VLOOKUP(C1299,'Provider-EHR crosswalk'!A:B,2,FALSE))</f>
        <v>Azalea Health EHR</v>
      </c>
    </row>
    <row r="1300" spans="1:11" x14ac:dyDescent="0.25">
      <c r="A1300" t="s">
        <v>70</v>
      </c>
      <c r="B1300">
        <v>109</v>
      </c>
      <c r="C1300" t="s">
        <v>724</v>
      </c>
      <c r="D1300" t="s">
        <v>71</v>
      </c>
      <c r="E1300">
        <v>66</v>
      </c>
      <c r="F1300">
        <v>66</v>
      </c>
      <c r="G1300">
        <v>100</v>
      </c>
      <c r="H1300" t="s">
        <v>65</v>
      </c>
      <c r="I1300">
        <v>99</v>
      </c>
      <c r="J1300" t="s">
        <v>66</v>
      </c>
      <c r="K1300" s="33" t="str">
        <f>IF(ISNA(VLOOKUP(C1300,'Provider-EHR crosswalk'!A:B,2,FALSE)),"No EHR Specified",VLOOKUP(C1300,'Provider-EHR crosswalk'!A:B,2,FALSE))</f>
        <v>Azalea Health EHR</v>
      </c>
    </row>
    <row r="1301" spans="1:11" x14ac:dyDescent="0.25">
      <c r="A1301" t="s">
        <v>72</v>
      </c>
      <c r="B1301">
        <v>109</v>
      </c>
      <c r="C1301" t="s">
        <v>724</v>
      </c>
      <c r="D1301" t="s">
        <v>73</v>
      </c>
      <c r="E1301">
        <v>66</v>
      </c>
      <c r="F1301">
        <v>66</v>
      </c>
      <c r="G1301">
        <v>100</v>
      </c>
      <c r="H1301" t="s">
        <v>65</v>
      </c>
      <c r="I1301">
        <v>99</v>
      </c>
      <c r="J1301" t="s">
        <v>66</v>
      </c>
      <c r="K1301" s="33" t="str">
        <f>IF(ISNA(VLOOKUP(C1301,'Provider-EHR crosswalk'!A:B,2,FALSE)),"No EHR Specified",VLOOKUP(C1301,'Provider-EHR crosswalk'!A:B,2,FALSE))</f>
        <v>Azalea Health EHR</v>
      </c>
    </row>
    <row r="1302" spans="1:11" x14ac:dyDescent="0.25">
      <c r="A1302" t="s">
        <v>74</v>
      </c>
      <c r="B1302">
        <v>109</v>
      </c>
      <c r="C1302" t="s">
        <v>724</v>
      </c>
      <c r="D1302" t="s">
        <v>75</v>
      </c>
      <c r="E1302">
        <v>66</v>
      </c>
      <c r="F1302">
        <v>66</v>
      </c>
      <c r="G1302">
        <v>100</v>
      </c>
      <c r="H1302" t="s">
        <v>65</v>
      </c>
      <c r="I1302">
        <v>99</v>
      </c>
      <c r="J1302" t="s">
        <v>66</v>
      </c>
      <c r="K1302" s="33" t="str">
        <f>IF(ISNA(VLOOKUP(C1302,'Provider-EHR crosswalk'!A:B,2,FALSE)),"No EHR Specified",VLOOKUP(C1302,'Provider-EHR crosswalk'!A:B,2,FALSE))</f>
        <v>Azalea Health EHR</v>
      </c>
    </row>
    <row r="1303" spans="1:11" x14ac:dyDescent="0.25">
      <c r="A1303" t="s">
        <v>76</v>
      </c>
      <c r="B1303">
        <v>109</v>
      </c>
      <c r="C1303" t="s">
        <v>724</v>
      </c>
      <c r="D1303" t="s">
        <v>77</v>
      </c>
      <c r="E1303">
        <v>66</v>
      </c>
      <c r="F1303">
        <v>66</v>
      </c>
      <c r="G1303">
        <v>100</v>
      </c>
      <c r="H1303" t="s">
        <v>65</v>
      </c>
      <c r="I1303">
        <v>85</v>
      </c>
      <c r="J1303" t="s">
        <v>66</v>
      </c>
      <c r="K1303" s="33" t="str">
        <f>IF(ISNA(VLOOKUP(C1303,'Provider-EHR crosswalk'!A:B,2,FALSE)),"No EHR Specified",VLOOKUP(C1303,'Provider-EHR crosswalk'!A:B,2,FALSE))</f>
        <v>Azalea Health EHR</v>
      </c>
    </row>
    <row r="1304" spans="1:11" x14ac:dyDescent="0.25">
      <c r="A1304" t="s">
        <v>78</v>
      </c>
      <c r="B1304">
        <v>109</v>
      </c>
      <c r="C1304" t="s">
        <v>724</v>
      </c>
      <c r="D1304" t="s">
        <v>79</v>
      </c>
      <c r="E1304">
        <v>66</v>
      </c>
      <c r="F1304">
        <v>66</v>
      </c>
      <c r="G1304">
        <v>100</v>
      </c>
      <c r="H1304" t="s">
        <v>65</v>
      </c>
      <c r="I1304">
        <v>85</v>
      </c>
      <c r="J1304" t="s">
        <v>66</v>
      </c>
      <c r="K1304" s="33" t="str">
        <f>IF(ISNA(VLOOKUP(C1304,'Provider-EHR crosswalk'!A:B,2,FALSE)),"No EHR Specified",VLOOKUP(C1304,'Provider-EHR crosswalk'!A:B,2,FALSE))</f>
        <v>Azalea Health EHR</v>
      </c>
    </row>
    <row r="1305" spans="1:11" x14ac:dyDescent="0.25">
      <c r="A1305" t="s">
        <v>80</v>
      </c>
      <c r="B1305">
        <v>109</v>
      </c>
      <c r="C1305" t="s">
        <v>724</v>
      </c>
      <c r="D1305" t="s">
        <v>81</v>
      </c>
      <c r="E1305">
        <v>66</v>
      </c>
      <c r="F1305">
        <v>66</v>
      </c>
      <c r="G1305">
        <v>100</v>
      </c>
      <c r="H1305" t="s">
        <v>65</v>
      </c>
      <c r="I1305">
        <v>85</v>
      </c>
      <c r="J1305" t="s">
        <v>66</v>
      </c>
      <c r="K1305" s="33" t="str">
        <f>IF(ISNA(VLOOKUP(C1305,'Provider-EHR crosswalk'!A:B,2,FALSE)),"No EHR Specified",VLOOKUP(C1305,'Provider-EHR crosswalk'!A:B,2,FALSE))</f>
        <v>Azalea Health EHR</v>
      </c>
    </row>
    <row r="1306" spans="1:11" x14ac:dyDescent="0.25">
      <c r="A1306" t="s">
        <v>82</v>
      </c>
      <c r="B1306">
        <v>109</v>
      </c>
      <c r="C1306" t="s">
        <v>724</v>
      </c>
      <c r="D1306" t="s">
        <v>83</v>
      </c>
      <c r="E1306">
        <v>66</v>
      </c>
      <c r="F1306">
        <v>66</v>
      </c>
      <c r="G1306">
        <v>100</v>
      </c>
      <c r="H1306" t="s">
        <v>65</v>
      </c>
      <c r="I1306">
        <v>85</v>
      </c>
      <c r="J1306" t="s">
        <v>66</v>
      </c>
      <c r="K1306" s="33" t="str">
        <f>IF(ISNA(VLOOKUP(C1306,'Provider-EHR crosswalk'!A:B,2,FALSE)),"No EHR Specified",VLOOKUP(C1306,'Provider-EHR crosswalk'!A:B,2,FALSE))</f>
        <v>Azalea Health EHR</v>
      </c>
    </row>
    <row r="1307" spans="1:11" x14ac:dyDescent="0.25">
      <c r="A1307" t="s">
        <v>84</v>
      </c>
      <c r="B1307">
        <v>109</v>
      </c>
      <c r="C1307" t="s">
        <v>724</v>
      </c>
      <c r="D1307" t="s">
        <v>85</v>
      </c>
      <c r="E1307">
        <v>66</v>
      </c>
      <c r="F1307">
        <v>66</v>
      </c>
      <c r="G1307">
        <v>100</v>
      </c>
      <c r="H1307" t="s">
        <v>65</v>
      </c>
      <c r="I1307">
        <v>85</v>
      </c>
      <c r="J1307" t="s">
        <v>66</v>
      </c>
      <c r="K1307" s="33" t="str">
        <f>IF(ISNA(VLOOKUP(C1307,'Provider-EHR crosswalk'!A:B,2,FALSE)),"No EHR Specified",VLOOKUP(C1307,'Provider-EHR crosswalk'!A:B,2,FALSE))</f>
        <v>Azalea Health EHR</v>
      </c>
    </row>
    <row r="1308" spans="1:11" x14ac:dyDescent="0.25">
      <c r="A1308" t="s">
        <v>86</v>
      </c>
      <c r="B1308">
        <v>109</v>
      </c>
      <c r="C1308" t="s">
        <v>724</v>
      </c>
      <c r="D1308" t="s">
        <v>87</v>
      </c>
      <c r="E1308">
        <v>66</v>
      </c>
      <c r="F1308">
        <v>66</v>
      </c>
      <c r="G1308">
        <v>100</v>
      </c>
      <c r="H1308" t="s">
        <v>65</v>
      </c>
      <c r="I1308">
        <v>95</v>
      </c>
      <c r="J1308" t="s">
        <v>66</v>
      </c>
      <c r="K1308" s="33" t="str">
        <f>IF(ISNA(VLOOKUP(C1308,'Provider-EHR crosswalk'!A:B,2,FALSE)),"No EHR Specified",VLOOKUP(C1308,'Provider-EHR crosswalk'!A:B,2,FALSE))</f>
        <v>Azalea Health EHR</v>
      </c>
    </row>
    <row r="1309" spans="1:11" x14ac:dyDescent="0.25">
      <c r="A1309" t="s">
        <v>88</v>
      </c>
      <c r="B1309">
        <v>109</v>
      </c>
      <c r="C1309" t="s">
        <v>724</v>
      </c>
      <c r="D1309" t="s">
        <v>89</v>
      </c>
      <c r="E1309">
        <v>66</v>
      </c>
      <c r="F1309">
        <v>66</v>
      </c>
      <c r="G1309">
        <v>100</v>
      </c>
      <c r="H1309" t="s">
        <v>65</v>
      </c>
      <c r="I1309">
        <v>95</v>
      </c>
      <c r="J1309" t="s">
        <v>66</v>
      </c>
      <c r="K1309" s="33" t="str">
        <f>IF(ISNA(VLOOKUP(C1309,'Provider-EHR crosswalk'!A:B,2,FALSE)),"No EHR Specified",VLOOKUP(C1309,'Provider-EHR crosswalk'!A:B,2,FALSE))</f>
        <v>Azalea Health EHR</v>
      </c>
    </row>
    <row r="1310" spans="1:11" x14ac:dyDescent="0.25">
      <c r="A1310" t="s">
        <v>90</v>
      </c>
      <c r="B1310">
        <v>109</v>
      </c>
      <c r="C1310" t="s">
        <v>724</v>
      </c>
      <c r="D1310" t="s">
        <v>91</v>
      </c>
      <c r="E1310">
        <v>66</v>
      </c>
      <c r="F1310">
        <v>66</v>
      </c>
      <c r="G1310">
        <v>100</v>
      </c>
      <c r="H1310" t="s">
        <v>65</v>
      </c>
      <c r="I1310">
        <v>90</v>
      </c>
      <c r="J1310" t="s">
        <v>66</v>
      </c>
      <c r="K1310" s="33" t="str">
        <f>IF(ISNA(VLOOKUP(C1310,'Provider-EHR crosswalk'!A:B,2,FALSE)),"No EHR Specified",VLOOKUP(C1310,'Provider-EHR crosswalk'!A:B,2,FALSE))</f>
        <v>Azalea Health EHR</v>
      </c>
    </row>
    <row r="1311" spans="1:11" x14ac:dyDescent="0.25">
      <c r="A1311" t="s">
        <v>92</v>
      </c>
      <c r="B1311">
        <v>109</v>
      </c>
      <c r="C1311" t="s">
        <v>724</v>
      </c>
      <c r="D1311" t="s">
        <v>93</v>
      </c>
      <c r="E1311">
        <v>26</v>
      </c>
      <c r="F1311">
        <v>66</v>
      </c>
      <c r="G1311">
        <v>39.39</v>
      </c>
      <c r="H1311" t="s">
        <v>65</v>
      </c>
      <c r="I1311">
        <v>90</v>
      </c>
      <c r="J1311" t="s">
        <v>69</v>
      </c>
      <c r="K1311" s="33" t="str">
        <f>IF(ISNA(VLOOKUP(C1311,'Provider-EHR crosswalk'!A:B,2,FALSE)),"No EHR Specified",VLOOKUP(C1311,'Provider-EHR crosswalk'!A:B,2,FALSE))</f>
        <v>Azalea Health EHR</v>
      </c>
    </row>
    <row r="1312" spans="1:11" x14ac:dyDescent="0.25">
      <c r="A1312" t="s">
        <v>94</v>
      </c>
      <c r="B1312">
        <v>109</v>
      </c>
      <c r="C1312" t="s">
        <v>724</v>
      </c>
      <c r="D1312" t="s">
        <v>95</v>
      </c>
      <c r="E1312">
        <v>30</v>
      </c>
      <c r="F1312">
        <v>66</v>
      </c>
      <c r="G1312">
        <v>45.45</v>
      </c>
      <c r="H1312" t="s">
        <v>65</v>
      </c>
      <c r="I1312">
        <v>90</v>
      </c>
      <c r="J1312" t="s">
        <v>69</v>
      </c>
      <c r="K1312" s="33" t="str">
        <f>IF(ISNA(VLOOKUP(C1312,'Provider-EHR crosswalk'!A:B,2,FALSE)),"No EHR Specified",VLOOKUP(C1312,'Provider-EHR crosswalk'!A:B,2,FALSE))</f>
        <v>Azalea Health EHR</v>
      </c>
    </row>
    <row r="1313" spans="1:11" x14ac:dyDescent="0.25">
      <c r="A1313" t="s">
        <v>96</v>
      </c>
      <c r="B1313">
        <v>109</v>
      </c>
      <c r="C1313" t="s">
        <v>724</v>
      </c>
      <c r="D1313" t="s">
        <v>97</v>
      </c>
      <c r="E1313">
        <v>47</v>
      </c>
      <c r="F1313">
        <v>66</v>
      </c>
      <c r="G1313">
        <v>71.209999999999994</v>
      </c>
      <c r="H1313" t="s">
        <v>65</v>
      </c>
      <c r="I1313">
        <v>90</v>
      </c>
      <c r="J1313" t="s">
        <v>69</v>
      </c>
      <c r="K1313" s="33" t="str">
        <f>IF(ISNA(VLOOKUP(C1313,'Provider-EHR crosswalk'!A:B,2,FALSE)),"No EHR Specified",VLOOKUP(C1313,'Provider-EHR crosswalk'!A:B,2,FALSE))</f>
        <v>Azalea Health EHR</v>
      </c>
    </row>
    <row r="1314" spans="1:11" x14ac:dyDescent="0.25">
      <c r="A1314" t="s">
        <v>98</v>
      </c>
      <c r="B1314">
        <v>109</v>
      </c>
      <c r="C1314" t="s">
        <v>724</v>
      </c>
      <c r="D1314" t="s">
        <v>99</v>
      </c>
      <c r="E1314">
        <v>47</v>
      </c>
      <c r="F1314">
        <v>66</v>
      </c>
      <c r="G1314">
        <v>71.209999999999994</v>
      </c>
      <c r="H1314" t="s">
        <v>65</v>
      </c>
      <c r="I1314">
        <v>90</v>
      </c>
      <c r="J1314" t="s">
        <v>69</v>
      </c>
      <c r="K1314" s="33" t="str">
        <f>IF(ISNA(VLOOKUP(C1314,'Provider-EHR crosswalk'!A:B,2,FALSE)),"No EHR Specified",VLOOKUP(C1314,'Provider-EHR crosswalk'!A:B,2,FALSE))</f>
        <v>Azalea Health EHR</v>
      </c>
    </row>
    <row r="1315" spans="1:11" x14ac:dyDescent="0.25">
      <c r="A1315" t="s">
        <v>100</v>
      </c>
      <c r="B1315">
        <v>109</v>
      </c>
      <c r="C1315" t="s">
        <v>724</v>
      </c>
      <c r="D1315" t="s">
        <v>101</v>
      </c>
      <c r="E1315">
        <v>669</v>
      </c>
      <c r="F1315">
        <v>669</v>
      </c>
      <c r="G1315">
        <v>100</v>
      </c>
      <c r="H1315" t="s">
        <v>65</v>
      </c>
      <c r="I1315">
        <v>99</v>
      </c>
      <c r="J1315" t="s">
        <v>66</v>
      </c>
      <c r="K1315" s="33" t="str">
        <f>IF(ISNA(VLOOKUP(C1315,'Provider-EHR crosswalk'!A:B,2,FALSE)),"No EHR Specified",VLOOKUP(C1315,'Provider-EHR crosswalk'!A:B,2,FALSE))</f>
        <v>Azalea Health EHR</v>
      </c>
    </row>
    <row r="1316" spans="1:11" x14ac:dyDescent="0.25">
      <c r="A1316" t="s">
        <v>102</v>
      </c>
      <c r="B1316">
        <v>109</v>
      </c>
      <c r="C1316" t="s">
        <v>724</v>
      </c>
      <c r="D1316" t="s">
        <v>103</v>
      </c>
      <c r="E1316">
        <v>669</v>
      </c>
      <c r="F1316">
        <v>669</v>
      </c>
      <c r="G1316">
        <v>100</v>
      </c>
      <c r="H1316" t="s">
        <v>65</v>
      </c>
      <c r="I1316">
        <v>99</v>
      </c>
      <c r="J1316" t="s">
        <v>66</v>
      </c>
      <c r="K1316" s="33" t="str">
        <f>IF(ISNA(VLOOKUP(C1316,'Provider-EHR crosswalk'!A:B,2,FALSE)),"No EHR Specified",VLOOKUP(C1316,'Provider-EHR crosswalk'!A:B,2,FALSE))</f>
        <v>Azalea Health EHR</v>
      </c>
    </row>
    <row r="1317" spans="1:11" x14ac:dyDescent="0.25">
      <c r="A1317" t="s">
        <v>104</v>
      </c>
      <c r="B1317">
        <v>109</v>
      </c>
      <c r="C1317" t="s">
        <v>724</v>
      </c>
      <c r="D1317" t="s">
        <v>105</v>
      </c>
      <c r="E1317">
        <v>669</v>
      </c>
      <c r="F1317">
        <v>669</v>
      </c>
      <c r="G1317">
        <v>100</v>
      </c>
      <c r="H1317" t="s">
        <v>65</v>
      </c>
      <c r="I1317">
        <v>99</v>
      </c>
      <c r="J1317" t="s">
        <v>66</v>
      </c>
      <c r="K1317" s="33" t="str">
        <f>IF(ISNA(VLOOKUP(C1317,'Provider-EHR crosswalk'!A:B,2,FALSE)),"No EHR Specified",VLOOKUP(C1317,'Provider-EHR crosswalk'!A:B,2,FALSE))</f>
        <v>Azalea Health EHR</v>
      </c>
    </row>
    <row r="1318" spans="1:11" x14ac:dyDescent="0.25">
      <c r="A1318" t="s">
        <v>106</v>
      </c>
      <c r="B1318">
        <v>109</v>
      </c>
      <c r="C1318" t="s">
        <v>724</v>
      </c>
      <c r="D1318" t="s">
        <v>107</v>
      </c>
      <c r="E1318">
        <v>669</v>
      </c>
      <c r="F1318">
        <v>669</v>
      </c>
      <c r="G1318">
        <v>100</v>
      </c>
      <c r="H1318" t="s">
        <v>65</v>
      </c>
      <c r="I1318">
        <v>99</v>
      </c>
      <c r="J1318" t="s">
        <v>66</v>
      </c>
      <c r="K1318" s="33" t="str">
        <f>IF(ISNA(VLOOKUP(C1318,'Provider-EHR crosswalk'!A:B,2,FALSE)),"No EHR Specified",VLOOKUP(C1318,'Provider-EHR crosswalk'!A:B,2,FALSE))</f>
        <v>Azalea Health EHR</v>
      </c>
    </row>
    <row r="1319" spans="1:11" x14ac:dyDescent="0.25">
      <c r="A1319" t="s">
        <v>108</v>
      </c>
      <c r="B1319">
        <v>109</v>
      </c>
      <c r="C1319" t="s">
        <v>724</v>
      </c>
      <c r="D1319" t="s">
        <v>109</v>
      </c>
      <c r="E1319">
        <v>669</v>
      </c>
      <c r="F1319">
        <v>669</v>
      </c>
      <c r="G1319">
        <v>100</v>
      </c>
      <c r="H1319" t="s">
        <v>65</v>
      </c>
      <c r="I1319">
        <v>99</v>
      </c>
      <c r="J1319" t="s">
        <v>66</v>
      </c>
      <c r="K1319" s="33" t="str">
        <f>IF(ISNA(VLOOKUP(C1319,'Provider-EHR crosswalk'!A:B,2,FALSE)),"No EHR Specified",VLOOKUP(C1319,'Provider-EHR crosswalk'!A:B,2,FALSE))</f>
        <v>Azalea Health EHR</v>
      </c>
    </row>
    <row r="1320" spans="1:11" x14ac:dyDescent="0.25">
      <c r="A1320" t="s">
        <v>110</v>
      </c>
      <c r="B1320">
        <v>109</v>
      </c>
      <c r="C1320" t="s">
        <v>724</v>
      </c>
      <c r="D1320" t="s">
        <v>111</v>
      </c>
      <c r="E1320">
        <v>669</v>
      </c>
      <c r="F1320">
        <v>669</v>
      </c>
      <c r="G1320">
        <v>100</v>
      </c>
      <c r="H1320" t="s">
        <v>65</v>
      </c>
      <c r="I1320">
        <v>99</v>
      </c>
      <c r="J1320" t="s">
        <v>66</v>
      </c>
      <c r="K1320" s="33" t="str">
        <f>IF(ISNA(VLOOKUP(C1320,'Provider-EHR crosswalk'!A:B,2,FALSE)),"No EHR Specified",VLOOKUP(C1320,'Provider-EHR crosswalk'!A:B,2,FALSE))</f>
        <v>Azalea Health EHR</v>
      </c>
    </row>
    <row r="1321" spans="1:11" x14ac:dyDescent="0.25">
      <c r="A1321" t="s">
        <v>112</v>
      </c>
      <c r="B1321">
        <v>109</v>
      </c>
      <c r="C1321" t="s">
        <v>724</v>
      </c>
      <c r="D1321" t="s">
        <v>113</v>
      </c>
      <c r="E1321">
        <v>669</v>
      </c>
      <c r="F1321">
        <v>669</v>
      </c>
      <c r="G1321">
        <v>100</v>
      </c>
      <c r="H1321" t="s">
        <v>65</v>
      </c>
      <c r="I1321">
        <v>99</v>
      </c>
      <c r="J1321" t="s">
        <v>66</v>
      </c>
      <c r="K1321" s="33" t="str">
        <f>IF(ISNA(VLOOKUP(C1321,'Provider-EHR crosswalk'!A:B,2,FALSE)),"No EHR Specified",VLOOKUP(C1321,'Provider-EHR crosswalk'!A:B,2,FALSE))</f>
        <v>Azalea Health EHR</v>
      </c>
    </row>
    <row r="1322" spans="1:11" x14ac:dyDescent="0.25">
      <c r="A1322" t="s">
        <v>114</v>
      </c>
      <c r="B1322">
        <v>109</v>
      </c>
      <c r="C1322" t="s">
        <v>724</v>
      </c>
      <c r="D1322" t="s">
        <v>115</v>
      </c>
      <c r="E1322">
        <v>3</v>
      </c>
      <c r="F1322">
        <v>66</v>
      </c>
      <c r="G1322">
        <v>4.55</v>
      </c>
      <c r="H1322" t="s">
        <v>116</v>
      </c>
      <c r="I1322">
        <v>4</v>
      </c>
      <c r="J1322" t="s">
        <v>69</v>
      </c>
      <c r="K1322" s="33" t="str">
        <f>IF(ISNA(VLOOKUP(C1322,'Provider-EHR crosswalk'!A:B,2,FALSE)),"No EHR Specified",VLOOKUP(C1322,'Provider-EHR crosswalk'!A:B,2,FALSE))</f>
        <v>Azalea Health EHR</v>
      </c>
    </row>
    <row r="1323" spans="1:11" x14ac:dyDescent="0.25">
      <c r="A1323" t="s">
        <v>117</v>
      </c>
      <c r="B1323">
        <v>109</v>
      </c>
      <c r="C1323" t="s">
        <v>724</v>
      </c>
      <c r="D1323" t="s">
        <v>118</v>
      </c>
      <c r="E1323">
        <v>2</v>
      </c>
      <c r="F1323">
        <v>66</v>
      </c>
      <c r="G1323">
        <v>3.03</v>
      </c>
      <c r="H1323" t="s">
        <v>116</v>
      </c>
      <c r="I1323">
        <v>4</v>
      </c>
      <c r="J1323" t="s">
        <v>66</v>
      </c>
      <c r="K1323" s="33" t="str">
        <f>IF(ISNA(VLOOKUP(C1323,'Provider-EHR crosswalk'!A:B,2,FALSE)),"No EHR Specified",VLOOKUP(C1323,'Provider-EHR crosswalk'!A:B,2,FALSE))</f>
        <v>Azalea Health EHR</v>
      </c>
    </row>
    <row r="1324" spans="1:11" x14ac:dyDescent="0.25">
      <c r="A1324" t="s">
        <v>119</v>
      </c>
      <c r="B1324">
        <v>109</v>
      </c>
      <c r="C1324" t="s">
        <v>724</v>
      </c>
      <c r="D1324" t="s">
        <v>120</v>
      </c>
      <c r="E1324">
        <v>1</v>
      </c>
      <c r="F1324">
        <v>66</v>
      </c>
      <c r="G1324">
        <v>1.52</v>
      </c>
      <c r="H1324" t="s">
        <v>116</v>
      </c>
      <c r="I1324">
        <v>4</v>
      </c>
      <c r="J1324" t="s">
        <v>66</v>
      </c>
      <c r="K1324" s="33" t="str">
        <f>IF(ISNA(VLOOKUP(C1324,'Provider-EHR crosswalk'!A:B,2,FALSE)),"No EHR Specified",VLOOKUP(C1324,'Provider-EHR crosswalk'!A:B,2,FALSE))</f>
        <v>Azalea Health EHR</v>
      </c>
    </row>
    <row r="1325" spans="1:11" x14ac:dyDescent="0.25">
      <c r="A1325" t="s">
        <v>121</v>
      </c>
      <c r="B1325">
        <v>109</v>
      </c>
      <c r="C1325" t="s">
        <v>724</v>
      </c>
      <c r="D1325" t="s">
        <v>122</v>
      </c>
      <c r="E1325">
        <v>0</v>
      </c>
      <c r="F1325">
        <v>66</v>
      </c>
      <c r="G1325">
        <v>0</v>
      </c>
      <c r="H1325" t="s">
        <v>116</v>
      </c>
      <c r="I1325">
        <v>1</v>
      </c>
      <c r="J1325" t="s">
        <v>66</v>
      </c>
      <c r="K1325" s="33" t="str">
        <f>IF(ISNA(VLOOKUP(C1325,'Provider-EHR crosswalk'!A:B,2,FALSE)),"No EHR Specified",VLOOKUP(C1325,'Provider-EHR crosswalk'!A:B,2,FALSE))</f>
        <v>Azalea Health EHR</v>
      </c>
    </row>
    <row r="1326" spans="1:11" x14ac:dyDescent="0.25">
      <c r="A1326" t="s">
        <v>123</v>
      </c>
      <c r="B1326">
        <v>109</v>
      </c>
      <c r="C1326" t="s">
        <v>724</v>
      </c>
      <c r="D1326" t="s">
        <v>124</v>
      </c>
      <c r="E1326">
        <v>0</v>
      </c>
      <c r="F1326">
        <v>669</v>
      </c>
      <c r="G1326">
        <v>0</v>
      </c>
      <c r="H1326" t="s">
        <v>116</v>
      </c>
      <c r="I1326">
        <v>1</v>
      </c>
      <c r="J1326" t="s">
        <v>66</v>
      </c>
      <c r="K1326" s="33" t="str">
        <f>IF(ISNA(VLOOKUP(C1326,'Provider-EHR crosswalk'!A:B,2,FALSE)),"No EHR Specified",VLOOKUP(C1326,'Provider-EHR crosswalk'!A:B,2,FALSE))</f>
        <v>Azalea Health EHR</v>
      </c>
    </row>
    <row r="1327" spans="1:11" x14ac:dyDescent="0.25">
      <c r="A1327" t="s">
        <v>125</v>
      </c>
      <c r="B1327">
        <v>109</v>
      </c>
      <c r="C1327" t="s">
        <v>724</v>
      </c>
      <c r="D1327" t="s">
        <v>126</v>
      </c>
      <c r="E1327">
        <v>0</v>
      </c>
      <c r="F1327">
        <v>669</v>
      </c>
      <c r="G1327">
        <v>0</v>
      </c>
      <c r="H1327" t="s">
        <v>116</v>
      </c>
      <c r="I1327">
        <v>1</v>
      </c>
      <c r="J1327" t="s">
        <v>66</v>
      </c>
      <c r="K1327" s="33" t="str">
        <f>IF(ISNA(VLOOKUP(C1327,'Provider-EHR crosswalk'!A:B,2,FALSE)),"No EHR Specified",VLOOKUP(C1327,'Provider-EHR crosswalk'!A:B,2,FALSE))</f>
        <v>Azalea Health EHR</v>
      </c>
    </row>
    <row r="1328" spans="1:11" x14ac:dyDescent="0.25">
      <c r="A1328" t="s">
        <v>127</v>
      </c>
      <c r="B1328">
        <v>109</v>
      </c>
      <c r="C1328" t="s">
        <v>724</v>
      </c>
      <c r="D1328" t="s">
        <v>128</v>
      </c>
      <c r="E1328">
        <v>18</v>
      </c>
      <c r="F1328">
        <v>669</v>
      </c>
      <c r="G1328">
        <v>2.69</v>
      </c>
      <c r="H1328" t="s">
        <v>116</v>
      </c>
      <c r="I1328">
        <v>4</v>
      </c>
      <c r="J1328" t="s">
        <v>66</v>
      </c>
      <c r="K1328" s="33" t="str">
        <f>IF(ISNA(VLOOKUP(C1328,'Provider-EHR crosswalk'!A:B,2,FALSE)),"No EHR Specified",VLOOKUP(C1328,'Provider-EHR crosswalk'!A:B,2,FALSE))</f>
        <v>Azalea Health EHR</v>
      </c>
    </row>
    <row r="1329" spans="1:11" x14ac:dyDescent="0.25">
      <c r="A1329" t="s">
        <v>129</v>
      </c>
      <c r="B1329">
        <v>109</v>
      </c>
      <c r="C1329" t="s">
        <v>724</v>
      </c>
      <c r="D1329" t="s">
        <v>130</v>
      </c>
      <c r="E1329">
        <v>29</v>
      </c>
      <c r="F1329">
        <v>669</v>
      </c>
      <c r="G1329">
        <v>4.33</v>
      </c>
      <c r="H1329" t="s">
        <v>116</v>
      </c>
      <c r="I1329">
        <v>4</v>
      </c>
      <c r="J1329" t="s">
        <v>69</v>
      </c>
      <c r="K1329" s="33" t="str">
        <f>IF(ISNA(VLOOKUP(C1329,'Provider-EHR crosswalk'!A:B,2,FALSE)),"No EHR Specified",VLOOKUP(C1329,'Provider-EHR crosswalk'!A:B,2,FALSE))</f>
        <v>Azalea Health EHR</v>
      </c>
    </row>
    <row r="1330" spans="1:11" x14ac:dyDescent="0.25">
      <c r="A1330" t="s">
        <v>131</v>
      </c>
      <c r="B1330">
        <v>109</v>
      </c>
      <c r="C1330" t="s">
        <v>724</v>
      </c>
      <c r="D1330" t="s">
        <v>132</v>
      </c>
      <c r="E1330">
        <v>14</v>
      </c>
      <c r="F1330">
        <v>669</v>
      </c>
      <c r="G1330">
        <v>2.09</v>
      </c>
      <c r="H1330" t="s">
        <v>116</v>
      </c>
      <c r="I1330">
        <v>4</v>
      </c>
      <c r="J1330" t="s">
        <v>66</v>
      </c>
      <c r="K1330" s="33" t="str">
        <f>IF(ISNA(VLOOKUP(C1330,'Provider-EHR crosswalk'!A:B,2,FALSE)),"No EHR Specified",VLOOKUP(C1330,'Provider-EHR crosswalk'!A:B,2,FALSE))</f>
        <v>Azalea Health EHR</v>
      </c>
    </row>
    <row r="1331" spans="1:11" x14ac:dyDescent="0.25">
      <c r="A1331" t="s">
        <v>133</v>
      </c>
      <c r="B1331">
        <v>109</v>
      </c>
      <c r="C1331" t="s">
        <v>724</v>
      </c>
      <c r="D1331" t="s">
        <v>134</v>
      </c>
      <c r="E1331">
        <v>1</v>
      </c>
      <c r="F1331">
        <v>669</v>
      </c>
      <c r="G1331">
        <v>0.15</v>
      </c>
      <c r="H1331" t="s">
        <v>116</v>
      </c>
      <c r="I1331">
        <v>1</v>
      </c>
      <c r="J1331" t="s">
        <v>66</v>
      </c>
      <c r="K1331" s="33" t="str">
        <f>IF(ISNA(VLOOKUP(C1331,'Provider-EHR crosswalk'!A:B,2,FALSE)),"No EHR Specified",VLOOKUP(C1331,'Provider-EHR crosswalk'!A:B,2,FALSE))</f>
        <v>Azalea Health EHR</v>
      </c>
    </row>
    <row r="1332" spans="1:11" x14ac:dyDescent="0.25">
      <c r="A1332" t="s">
        <v>135</v>
      </c>
      <c r="B1332">
        <v>109</v>
      </c>
      <c r="C1332" t="s">
        <v>724</v>
      </c>
      <c r="D1332" t="s">
        <v>136</v>
      </c>
      <c r="E1332">
        <v>0</v>
      </c>
      <c r="F1332">
        <v>669</v>
      </c>
      <c r="G1332">
        <v>0</v>
      </c>
      <c r="H1332" t="s">
        <v>116</v>
      </c>
      <c r="I1332">
        <v>1</v>
      </c>
      <c r="J1332" t="s">
        <v>66</v>
      </c>
      <c r="K1332" s="33" t="str">
        <f>IF(ISNA(VLOOKUP(C1332,'Provider-EHR crosswalk'!A:B,2,FALSE)),"No EHR Specified",VLOOKUP(C1332,'Provider-EHR crosswalk'!A:B,2,FALSE))</f>
        <v>Azalea Health EHR</v>
      </c>
    </row>
    <row r="1333" spans="1:11" x14ac:dyDescent="0.25">
      <c r="A1333" t="s">
        <v>137</v>
      </c>
      <c r="B1333">
        <v>109</v>
      </c>
      <c r="C1333" t="s">
        <v>724</v>
      </c>
      <c r="D1333" t="s">
        <v>138</v>
      </c>
      <c r="E1333">
        <v>0</v>
      </c>
      <c r="F1333">
        <v>669</v>
      </c>
      <c r="G1333">
        <v>0</v>
      </c>
      <c r="H1333" t="s">
        <v>116</v>
      </c>
      <c r="I1333">
        <v>1</v>
      </c>
      <c r="J1333" t="s">
        <v>66</v>
      </c>
      <c r="K1333" s="33" t="str">
        <f>IF(ISNA(VLOOKUP(C1333,'Provider-EHR crosswalk'!A:B,2,FALSE)),"No EHR Specified",VLOOKUP(C1333,'Provider-EHR crosswalk'!A:B,2,FALSE))</f>
        <v>Azalea Health EHR</v>
      </c>
    </row>
    <row r="1334" spans="1:11" x14ac:dyDescent="0.25">
      <c r="A1334" t="s">
        <v>139</v>
      </c>
      <c r="B1334">
        <v>109</v>
      </c>
      <c r="C1334" t="s">
        <v>724</v>
      </c>
      <c r="D1334" t="s">
        <v>140</v>
      </c>
      <c r="E1334">
        <v>0</v>
      </c>
      <c r="F1334">
        <v>669</v>
      </c>
      <c r="G1334">
        <v>0</v>
      </c>
      <c r="H1334" t="s">
        <v>116</v>
      </c>
      <c r="I1334">
        <v>1</v>
      </c>
      <c r="J1334" t="s">
        <v>66</v>
      </c>
      <c r="K1334" s="33" t="str">
        <f>IF(ISNA(VLOOKUP(C1334,'Provider-EHR crosswalk'!A:B,2,FALSE)),"No EHR Specified",VLOOKUP(C1334,'Provider-EHR crosswalk'!A:B,2,FALSE))</f>
        <v>Azalea Health EHR</v>
      </c>
    </row>
    <row r="1335" spans="1:11" x14ac:dyDescent="0.25">
      <c r="A1335" t="s">
        <v>141</v>
      </c>
      <c r="B1335">
        <v>109</v>
      </c>
      <c r="C1335" t="s">
        <v>724</v>
      </c>
      <c r="D1335" t="s">
        <v>142</v>
      </c>
      <c r="E1335">
        <v>0</v>
      </c>
      <c r="F1335">
        <v>669</v>
      </c>
      <c r="G1335">
        <v>0</v>
      </c>
      <c r="H1335" t="s">
        <v>116</v>
      </c>
      <c r="I1335">
        <v>1</v>
      </c>
      <c r="J1335" t="s">
        <v>66</v>
      </c>
      <c r="K1335" s="33" t="str">
        <f>IF(ISNA(VLOOKUP(C1335,'Provider-EHR crosswalk'!A:B,2,FALSE)),"No EHR Specified",VLOOKUP(C1335,'Provider-EHR crosswalk'!A:B,2,FALSE))</f>
        <v>Azalea Health EHR</v>
      </c>
    </row>
    <row r="1336" spans="1:11" x14ac:dyDescent="0.25">
      <c r="A1336" t="s">
        <v>143</v>
      </c>
      <c r="B1336">
        <v>109</v>
      </c>
      <c r="C1336" t="s">
        <v>724</v>
      </c>
      <c r="D1336" t="s">
        <v>144</v>
      </c>
      <c r="E1336">
        <v>0</v>
      </c>
      <c r="F1336">
        <v>669</v>
      </c>
      <c r="G1336">
        <v>0</v>
      </c>
      <c r="H1336" t="s">
        <v>116</v>
      </c>
      <c r="I1336">
        <v>1</v>
      </c>
      <c r="J1336" t="s">
        <v>66</v>
      </c>
      <c r="K1336" s="33" t="str">
        <f>IF(ISNA(VLOOKUP(C1336,'Provider-EHR crosswalk'!A:B,2,FALSE)),"No EHR Specified",VLOOKUP(C1336,'Provider-EHR crosswalk'!A:B,2,FALSE))</f>
        <v>Azalea Health EHR</v>
      </c>
    </row>
    <row r="1337" spans="1:11" x14ac:dyDescent="0.25">
      <c r="A1337" t="s">
        <v>145</v>
      </c>
      <c r="B1337">
        <v>109</v>
      </c>
      <c r="C1337" t="s">
        <v>724</v>
      </c>
      <c r="D1337" t="s">
        <v>146</v>
      </c>
      <c r="E1337">
        <v>0</v>
      </c>
      <c r="F1337">
        <v>669</v>
      </c>
      <c r="G1337">
        <v>0</v>
      </c>
      <c r="H1337" t="s">
        <v>116</v>
      </c>
      <c r="I1337">
        <v>1</v>
      </c>
      <c r="J1337" t="s">
        <v>66</v>
      </c>
      <c r="K1337" s="33" t="str">
        <f>IF(ISNA(VLOOKUP(C1337,'Provider-EHR crosswalk'!A:B,2,FALSE)),"No EHR Specified",VLOOKUP(C1337,'Provider-EHR crosswalk'!A:B,2,FALSE))</f>
        <v>Azalea Health EHR</v>
      </c>
    </row>
    <row r="1338" spans="1:11" x14ac:dyDescent="0.25">
      <c r="A1338" t="s">
        <v>147</v>
      </c>
      <c r="B1338">
        <v>109</v>
      </c>
      <c r="C1338" t="s">
        <v>724</v>
      </c>
      <c r="D1338" t="s">
        <v>148</v>
      </c>
      <c r="E1338">
        <v>0</v>
      </c>
      <c r="F1338">
        <v>669</v>
      </c>
      <c r="G1338">
        <v>0</v>
      </c>
      <c r="H1338" t="s">
        <v>116</v>
      </c>
      <c r="I1338">
        <v>1</v>
      </c>
      <c r="J1338" t="s">
        <v>66</v>
      </c>
      <c r="K1338" s="33" t="str">
        <f>IF(ISNA(VLOOKUP(C1338,'Provider-EHR crosswalk'!A:B,2,FALSE)),"No EHR Specified",VLOOKUP(C1338,'Provider-EHR crosswalk'!A:B,2,FALSE))</f>
        <v>Azalea Health EHR</v>
      </c>
    </row>
    <row r="1339" spans="1:11" x14ac:dyDescent="0.25">
      <c r="A1339" t="s">
        <v>149</v>
      </c>
      <c r="B1339">
        <v>109</v>
      </c>
      <c r="C1339" t="s">
        <v>724</v>
      </c>
      <c r="D1339" t="s">
        <v>150</v>
      </c>
      <c r="E1339">
        <v>6</v>
      </c>
      <c r="F1339">
        <v>669</v>
      </c>
      <c r="G1339">
        <v>0.9</v>
      </c>
      <c r="H1339" t="s">
        <v>116</v>
      </c>
      <c r="I1339">
        <v>1</v>
      </c>
      <c r="J1339" t="s">
        <v>66</v>
      </c>
      <c r="K1339" s="33" t="str">
        <f>IF(ISNA(VLOOKUP(C1339,'Provider-EHR crosswalk'!A:B,2,FALSE)),"No EHR Specified",VLOOKUP(C1339,'Provider-EHR crosswalk'!A:B,2,FALSE))</f>
        <v>Azalea Health EHR</v>
      </c>
    </row>
    <row r="1340" spans="1:11" x14ac:dyDescent="0.25">
      <c r="A1340" t="s">
        <v>151</v>
      </c>
      <c r="B1340">
        <v>109</v>
      </c>
      <c r="C1340" t="s">
        <v>724</v>
      </c>
      <c r="D1340" t="s">
        <v>152</v>
      </c>
      <c r="E1340">
        <v>0</v>
      </c>
      <c r="F1340">
        <v>669</v>
      </c>
      <c r="G1340">
        <v>0</v>
      </c>
      <c r="H1340" t="s">
        <v>116</v>
      </c>
      <c r="I1340">
        <v>1</v>
      </c>
      <c r="J1340" t="s">
        <v>66</v>
      </c>
      <c r="K1340" s="33" t="str">
        <f>IF(ISNA(VLOOKUP(C1340,'Provider-EHR crosswalk'!A:B,2,FALSE)),"No EHR Specified",VLOOKUP(C1340,'Provider-EHR crosswalk'!A:B,2,FALSE))</f>
        <v>Azalea Health EHR</v>
      </c>
    </row>
    <row r="1341" spans="1:11" x14ac:dyDescent="0.25">
      <c r="A1341" t="s">
        <v>153</v>
      </c>
      <c r="B1341">
        <v>109</v>
      </c>
      <c r="C1341" t="s">
        <v>724</v>
      </c>
      <c r="D1341" t="s">
        <v>154</v>
      </c>
      <c r="E1341">
        <v>0</v>
      </c>
      <c r="F1341">
        <v>669</v>
      </c>
      <c r="G1341">
        <v>0</v>
      </c>
      <c r="H1341" t="s">
        <v>116</v>
      </c>
      <c r="I1341">
        <v>1</v>
      </c>
      <c r="J1341" t="s">
        <v>66</v>
      </c>
      <c r="K1341" s="33" t="str">
        <f>IF(ISNA(VLOOKUP(C1341,'Provider-EHR crosswalk'!A:B,2,FALSE)),"No EHR Specified",VLOOKUP(C1341,'Provider-EHR crosswalk'!A:B,2,FALSE))</f>
        <v>Azalea Health EHR</v>
      </c>
    </row>
    <row r="1342" spans="1:11" x14ac:dyDescent="0.25">
      <c r="A1342" t="s">
        <v>155</v>
      </c>
      <c r="B1342">
        <v>109</v>
      </c>
      <c r="C1342" t="s">
        <v>724</v>
      </c>
      <c r="D1342" t="s">
        <v>156</v>
      </c>
      <c r="E1342">
        <v>0</v>
      </c>
      <c r="F1342">
        <v>669</v>
      </c>
      <c r="G1342">
        <v>0</v>
      </c>
      <c r="H1342" t="s">
        <v>157</v>
      </c>
      <c r="I1342" t="s">
        <v>157</v>
      </c>
      <c r="J1342" t="s">
        <v>157</v>
      </c>
      <c r="K1342" s="33" t="str">
        <f>IF(ISNA(VLOOKUP(C1342,'Provider-EHR crosswalk'!A:B,2,FALSE)),"No EHR Specified",VLOOKUP(C1342,'Provider-EHR crosswalk'!A:B,2,FALSE))</f>
        <v>Azalea Health EHR</v>
      </c>
    </row>
    <row r="1343" spans="1:11" x14ac:dyDescent="0.25">
      <c r="A1343" t="s">
        <v>158</v>
      </c>
      <c r="B1343">
        <v>109</v>
      </c>
      <c r="C1343" t="s">
        <v>724</v>
      </c>
      <c r="D1343" t="s">
        <v>159</v>
      </c>
      <c r="E1343">
        <v>3</v>
      </c>
      <c r="F1343">
        <v>669</v>
      </c>
      <c r="G1343">
        <v>0.45</v>
      </c>
      <c r="H1343" t="s">
        <v>157</v>
      </c>
      <c r="I1343" t="s">
        <v>157</v>
      </c>
      <c r="J1343" t="s">
        <v>157</v>
      </c>
      <c r="K1343" s="33" t="str">
        <f>IF(ISNA(VLOOKUP(C1343,'Provider-EHR crosswalk'!A:B,2,FALSE)),"No EHR Specified",VLOOKUP(C1343,'Provider-EHR crosswalk'!A:B,2,FALSE))</f>
        <v>Azalea Health EHR</v>
      </c>
    </row>
    <row r="1344" spans="1:11" x14ac:dyDescent="0.25">
      <c r="A1344" t="s">
        <v>162</v>
      </c>
      <c r="B1344">
        <v>109</v>
      </c>
      <c r="C1344" t="s">
        <v>724</v>
      </c>
      <c r="D1344" t="s">
        <v>163</v>
      </c>
      <c r="E1344">
        <v>655</v>
      </c>
      <c r="F1344">
        <v>669</v>
      </c>
      <c r="G1344">
        <v>97.91</v>
      </c>
      <c r="H1344" t="s">
        <v>65</v>
      </c>
      <c r="I1344">
        <v>95</v>
      </c>
      <c r="J1344" t="s">
        <v>66</v>
      </c>
      <c r="K1344" s="33" t="str">
        <f>IF(ISNA(VLOOKUP(C1344,'Provider-EHR crosswalk'!A:B,2,FALSE)),"No EHR Specified",VLOOKUP(C1344,'Provider-EHR crosswalk'!A:B,2,FALSE))</f>
        <v>Azalea Health EHR</v>
      </c>
    </row>
    <row r="1345" spans="1:11" x14ac:dyDescent="0.25">
      <c r="A1345" t="s">
        <v>164</v>
      </c>
      <c r="B1345">
        <v>109</v>
      </c>
      <c r="C1345" t="s">
        <v>724</v>
      </c>
      <c r="D1345" t="s">
        <v>165</v>
      </c>
      <c r="E1345">
        <v>63</v>
      </c>
      <c r="F1345">
        <v>66</v>
      </c>
      <c r="G1345">
        <v>95.45</v>
      </c>
      <c r="H1345" t="s">
        <v>65</v>
      </c>
      <c r="I1345">
        <v>95</v>
      </c>
      <c r="J1345" t="s">
        <v>66</v>
      </c>
      <c r="K1345" s="33" t="str">
        <f>IF(ISNA(VLOOKUP(C1345,'Provider-EHR crosswalk'!A:B,2,FALSE)),"No EHR Specified",VLOOKUP(C1345,'Provider-EHR crosswalk'!A:B,2,FALSE))</f>
        <v>Azalea Health EHR</v>
      </c>
    </row>
    <row r="1346" spans="1:11" x14ac:dyDescent="0.25">
      <c r="A1346" t="s">
        <v>166</v>
      </c>
      <c r="B1346">
        <v>109</v>
      </c>
      <c r="C1346" t="s">
        <v>724</v>
      </c>
      <c r="D1346" t="s">
        <v>167</v>
      </c>
      <c r="E1346">
        <v>1</v>
      </c>
      <c r="F1346">
        <v>66</v>
      </c>
      <c r="G1346">
        <v>1.52</v>
      </c>
      <c r="H1346" t="s">
        <v>116</v>
      </c>
      <c r="I1346">
        <v>5</v>
      </c>
      <c r="J1346" t="s">
        <v>66</v>
      </c>
      <c r="K1346" s="33" t="str">
        <f>IF(ISNA(VLOOKUP(C1346,'Provider-EHR crosswalk'!A:B,2,FALSE)),"No EHR Specified",VLOOKUP(C1346,'Provider-EHR crosswalk'!A:B,2,FALSE))</f>
        <v>Azalea Health EHR</v>
      </c>
    </row>
    <row r="1347" spans="1:11" x14ac:dyDescent="0.25">
      <c r="A1347" t="s">
        <v>168</v>
      </c>
      <c r="B1347">
        <v>109</v>
      </c>
      <c r="C1347" t="s">
        <v>724</v>
      </c>
      <c r="D1347" t="s">
        <v>169</v>
      </c>
      <c r="E1347">
        <v>0</v>
      </c>
      <c r="F1347">
        <v>66</v>
      </c>
      <c r="G1347">
        <v>0</v>
      </c>
      <c r="H1347" t="s">
        <v>116</v>
      </c>
      <c r="I1347">
        <v>5</v>
      </c>
      <c r="J1347" t="s">
        <v>66</v>
      </c>
      <c r="K1347" s="33" t="str">
        <f>IF(ISNA(VLOOKUP(C1347,'Provider-EHR crosswalk'!A:B,2,FALSE)),"No EHR Specified",VLOOKUP(C1347,'Provider-EHR crosswalk'!A:B,2,FALSE))</f>
        <v>Azalea Health EHR</v>
      </c>
    </row>
    <row r="1348" spans="1:11" x14ac:dyDescent="0.25">
      <c r="A1348" t="s">
        <v>170</v>
      </c>
      <c r="B1348">
        <v>109</v>
      </c>
      <c r="C1348" t="s">
        <v>724</v>
      </c>
      <c r="D1348" t="s">
        <v>171</v>
      </c>
      <c r="E1348">
        <v>2</v>
      </c>
      <c r="F1348">
        <v>66</v>
      </c>
      <c r="G1348">
        <v>3.03</v>
      </c>
      <c r="H1348" t="s">
        <v>116</v>
      </c>
      <c r="I1348">
        <v>5</v>
      </c>
      <c r="J1348" t="s">
        <v>66</v>
      </c>
      <c r="K1348" s="33" t="str">
        <f>IF(ISNA(VLOOKUP(C1348,'Provider-EHR crosswalk'!A:B,2,FALSE)),"No EHR Specified",VLOOKUP(C1348,'Provider-EHR crosswalk'!A:B,2,FALSE))</f>
        <v>Azalea Health EHR</v>
      </c>
    </row>
    <row r="1349" spans="1:11" x14ac:dyDescent="0.25">
      <c r="A1349" t="s">
        <v>172</v>
      </c>
      <c r="B1349">
        <v>109</v>
      </c>
      <c r="C1349" t="s">
        <v>724</v>
      </c>
      <c r="D1349" t="s">
        <v>173</v>
      </c>
      <c r="E1349">
        <v>4</v>
      </c>
      <c r="F1349">
        <v>669</v>
      </c>
      <c r="G1349">
        <v>0.6</v>
      </c>
      <c r="H1349" t="s">
        <v>116</v>
      </c>
      <c r="I1349">
        <v>5</v>
      </c>
      <c r="J1349" t="s">
        <v>66</v>
      </c>
      <c r="K1349" s="33" t="str">
        <f>IF(ISNA(VLOOKUP(C1349,'Provider-EHR crosswalk'!A:B,2,FALSE)),"No EHR Specified",VLOOKUP(C1349,'Provider-EHR crosswalk'!A:B,2,FALSE))</f>
        <v>Azalea Health EHR</v>
      </c>
    </row>
    <row r="1350" spans="1:11" x14ac:dyDescent="0.25">
      <c r="A1350" t="s">
        <v>174</v>
      </c>
      <c r="B1350">
        <v>109</v>
      </c>
      <c r="C1350" t="s">
        <v>724</v>
      </c>
      <c r="D1350" t="s">
        <v>175</v>
      </c>
      <c r="E1350">
        <v>0</v>
      </c>
      <c r="F1350">
        <v>669</v>
      </c>
      <c r="G1350">
        <v>0</v>
      </c>
      <c r="H1350" t="s">
        <v>116</v>
      </c>
      <c r="I1350">
        <v>5</v>
      </c>
      <c r="J1350" t="s">
        <v>66</v>
      </c>
      <c r="K1350" s="33" t="str">
        <f>IF(ISNA(VLOOKUP(C1350,'Provider-EHR crosswalk'!A:B,2,FALSE)),"No EHR Specified",VLOOKUP(C1350,'Provider-EHR crosswalk'!A:B,2,FALSE))</f>
        <v>Azalea Health EHR</v>
      </c>
    </row>
    <row r="1351" spans="1:11" x14ac:dyDescent="0.25">
      <c r="A1351" t="s">
        <v>176</v>
      </c>
      <c r="B1351">
        <v>109</v>
      </c>
      <c r="C1351" t="s">
        <v>724</v>
      </c>
      <c r="D1351" t="s">
        <v>177</v>
      </c>
      <c r="E1351">
        <v>10</v>
      </c>
      <c r="F1351">
        <v>669</v>
      </c>
      <c r="G1351">
        <v>1.49</v>
      </c>
      <c r="H1351" t="s">
        <v>116</v>
      </c>
      <c r="I1351">
        <v>5</v>
      </c>
      <c r="J1351" t="s">
        <v>66</v>
      </c>
      <c r="K1351" s="33" t="str">
        <f>IF(ISNA(VLOOKUP(C1351,'Provider-EHR crosswalk'!A:B,2,FALSE)),"No EHR Specified",VLOOKUP(C1351,'Provider-EHR crosswalk'!A:B,2,FALSE))</f>
        <v>Azalea Health EHR</v>
      </c>
    </row>
    <row r="1352" spans="1:11" x14ac:dyDescent="0.25">
      <c r="A1352" t="s">
        <v>63</v>
      </c>
      <c r="B1352">
        <v>93</v>
      </c>
      <c r="C1352" t="s">
        <v>747</v>
      </c>
      <c r="D1352" t="s">
        <v>64</v>
      </c>
      <c r="E1352">
        <v>54</v>
      </c>
      <c r="F1352">
        <v>54</v>
      </c>
      <c r="G1352">
        <v>100</v>
      </c>
      <c r="H1352" t="s">
        <v>65</v>
      </c>
      <c r="I1352">
        <v>99</v>
      </c>
      <c r="J1352" t="s">
        <v>66</v>
      </c>
      <c r="K1352" s="33" t="str">
        <f>IF(ISNA(VLOOKUP(C1352,'Provider-EHR crosswalk'!A:B,2,FALSE)),"No EHR Specified",VLOOKUP(C1352,'Provider-EHR crosswalk'!A:B,2,FALSE))</f>
        <v>Azalea Health EHR</v>
      </c>
    </row>
    <row r="1353" spans="1:11" x14ac:dyDescent="0.25">
      <c r="A1353" t="s">
        <v>67</v>
      </c>
      <c r="B1353">
        <v>93</v>
      </c>
      <c r="C1353" t="s">
        <v>747</v>
      </c>
      <c r="D1353" t="s">
        <v>68</v>
      </c>
      <c r="E1353">
        <v>18</v>
      </c>
      <c r="F1353">
        <v>54</v>
      </c>
      <c r="G1353">
        <v>33.33</v>
      </c>
      <c r="H1353" t="s">
        <v>65</v>
      </c>
      <c r="I1353">
        <v>75</v>
      </c>
      <c r="J1353" t="s">
        <v>69</v>
      </c>
      <c r="K1353" s="33" t="str">
        <f>IF(ISNA(VLOOKUP(C1353,'Provider-EHR crosswalk'!A:B,2,FALSE)),"No EHR Specified",VLOOKUP(C1353,'Provider-EHR crosswalk'!A:B,2,FALSE))</f>
        <v>Azalea Health EHR</v>
      </c>
    </row>
    <row r="1354" spans="1:11" x14ac:dyDescent="0.25">
      <c r="A1354" t="s">
        <v>70</v>
      </c>
      <c r="B1354">
        <v>93</v>
      </c>
      <c r="C1354" t="s">
        <v>747</v>
      </c>
      <c r="D1354" t="s">
        <v>71</v>
      </c>
      <c r="E1354">
        <v>54</v>
      </c>
      <c r="F1354">
        <v>54</v>
      </c>
      <c r="G1354">
        <v>100</v>
      </c>
      <c r="H1354" t="s">
        <v>65</v>
      </c>
      <c r="I1354">
        <v>99</v>
      </c>
      <c r="J1354" t="s">
        <v>66</v>
      </c>
      <c r="K1354" s="33" t="str">
        <f>IF(ISNA(VLOOKUP(C1354,'Provider-EHR crosswalk'!A:B,2,FALSE)),"No EHR Specified",VLOOKUP(C1354,'Provider-EHR crosswalk'!A:B,2,FALSE))</f>
        <v>Azalea Health EHR</v>
      </c>
    </row>
    <row r="1355" spans="1:11" x14ac:dyDescent="0.25">
      <c r="A1355" t="s">
        <v>72</v>
      </c>
      <c r="B1355">
        <v>93</v>
      </c>
      <c r="C1355" t="s">
        <v>747</v>
      </c>
      <c r="D1355" t="s">
        <v>73</v>
      </c>
      <c r="E1355">
        <v>54</v>
      </c>
      <c r="F1355">
        <v>54</v>
      </c>
      <c r="G1355">
        <v>100</v>
      </c>
      <c r="H1355" t="s">
        <v>65</v>
      </c>
      <c r="I1355">
        <v>99</v>
      </c>
      <c r="J1355" t="s">
        <v>66</v>
      </c>
      <c r="K1355" s="33" t="str">
        <f>IF(ISNA(VLOOKUP(C1355,'Provider-EHR crosswalk'!A:B,2,FALSE)),"No EHR Specified",VLOOKUP(C1355,'Provider-EHR crosswalk'!A:B,2,FALSE))</f>
        <v>Azalea Health EHR</v>
      </c>
    </row>
    <row r="1356" spans="1:11" x14ac:dyDescent="0.25">
      <c r="A1356" t="s">
        <v>74</v>
      </c>
      <c r="B1356">
        <v>93</v>
      </c>
      <c r="C1356" t="s">
        <v>747</v>
      </c>
      <c r="D1356" t="s">
        <v>75</v>
      </c>
      <c r="E1356">
        <v>54</v>
      </c>
      <c r="F1356">
        <v>54</v>
      </c>
      <c r="G1356">
        <v>100</v>
      </c>
      <c r="H1356" t="s">
        <v>65</v>
      </c>
      <c r="I1356">
        <v>99</v>
      </c>
      <c r="J1356" t="s">
        <v>66</v>
      </c>
      <c r="K1356" s="33" t="str">
        <f>IF(ISNA(VLOOKUP(C1356,'Provider-EHR crosswalk'!A:B,2,FALSE)),"No EHR Specified",VLOOKUP(C1356,'Provider-EHR crosswalk'!A:B,2,FALSE))</f>
        <v>Azalea Health EHR</v>
      </c>
    </row>
    <row r="1357" spans="1:11" x14ac:dyDescent="0.25">
      <c r="A1357" t="s">
        <v>76</v>
      </c>
      <c r="B1357">
        <v>93</v>
      </c>
      <c r="C1357" t="s">
        <v>747</v>
      </c>
      <c r="D1357" t="s">
        <v>77</v>
      </c>
      <c r="E1357">
        <v>54</v>
      </c>
      <c r="F1357">
        <v>54</v>
      </c>
      <c r="G1357">
        <v>100</v>
      </c>
      <c r="H1357" t="s">
        <v>65</v>
      </c>
      <c r="I1357">
        <v>85</v>
      </c>
      <c r="J1357" t="s">
        <v>66</v>
      </c>
      <c r="K1357" s="33" t="str">
        <f>IF(ISNA(VLOOKUP(C1357,'Provider-EHR crosswalk'!A:B,2,FALSE)),"No EHR Specified",VLOOKUP(C1357,'Provider-EHR crosswalk'!A:B,2,FALSE))</f>
        <v>Azalea Health EHR</v>
      </c>
    </row>
    <row r="1358" spans="1:11" x14ac:dyDescent="0.25">
      <c r="A1358" t="s">
        <v>78</v>
      </c>
      <c r="B1358">
        <v>93</v>
      </c>
      <c r="C1358" t="s">
        <v>747</v>
      </c>
      <c r="D1358" t="s">
        <v>79</v>
      </c>
      <c r="E1358">
        <v>54</v>
      </c>
      <c r="F1358">
        <v>54</v>
      </c>
      <c r="G1358">
        <v>100</v>
      </c>
      <c r="H1358" t="s">
        <v>65</v>
      </c>
      <c r="I1358">
        <v>85</v>
      </c>
      <c r="J1358" t="s">
        <v>66</v>
      </c>
      <c r="K1358" s="33" t="str">
        <f>IF(ISNA(VLOOKUP(C1358,'Provider-EHR crosswalk'!A:B,2,FALSE)),"No EHR Specified",VLOOKUP(C1358,'Provider-EHR crosswalk'!A:B,2,FALSE))</f>
        <v>Azalea Health EHR</v>
      </c>
    </row>
    <row r="1359" spans="1:11" x14ac:dyDescent="0.25">
      <c r="A1359" t="s">
        <v>80</v>
      </c>
      <c r="B1359">
        <v>93</v>
      </c>
      <c r="C1359" t="s">
        <v>747</v>
      </c>
      <c r="D1359" t="s">
        <v>81</v>
      </c>
      <c r="E1359">
        <v>54</v>
      </c>
      <c r="F1359">
        <v>54</v>
      </c>
      <c r="G1359">
        <v>100</v>
      </c>
      <c r="H1359" t="s">
        <v>65</v>
      </c>
      <c r="I1359">
        <v>85</v>
      </c>
      <c r="J1359" t="s">
        <v>66</v>
      </c>
      <c r="K1359" s="33" t="str">
        <f>IF(ISNA(VLOOKUP(C1359,'Provider-EHR crosswalk'!A:B,2,FALSE)),"No EHR Specified",VLOOKUP(C1359,'Provider-EHR crosswalk'!A:B,2,FALSE))</f>
        <v>Azalea Health EHR</v>
      </c>
    </row>
    <row r="1360" spans="1:11" x14ac:dyDescent="0.25">
      <c r="A1360" t="s">
        <v>82</v>
      </c>
      <c r="B1360">
        <v>93</v>
      </c>
      <c r="C1360" t="s">
        <v>747</v>
      </c>
      <c r="D1360" t="s">
        <v>83</v>
      </c>
      <c r="E1360">
        <v>54</v>
      </c>
      <c r="F1360">
        <v>54</v>
      </c>
      <c r="G1360">
        <v>100</v>
      </c>
      <c r="H1360" t="s">
        <v>65</v>
      </c>
      <c r="I1360">
        <v>85</v>
      </c>
      <c r="J1360" t="s">
        <v>66</v>
      </c>
      <c r="K1360" s="33" t="str">
        <f>IF(ISNA(VLOOKUP(C1360,'Provider-EHR crosswalk'!A:B,2,FALSE)),"No EHR Specified",VLOOKUP(C1360,'Provider-EHR crosswalk'!A:B,2,FALSE))</f>
        <v>Azalea Health EHR</v>
      </c>
    </row>
    <row r="1361" spans="1:11" x14ac:dyDescent="0.25">
      <c r="A1361" t="s">
        <v>84</v>
      </c>
      <c r="B1361">
        <v>93</v>
      </c>
      <c r="C1361" t="s">
        <v>747</v>
      </c>
      <c r="D1361" t="s">
        <v>85</v>
      </c>
      <c r="E1361">
        <v>54</v>
      </c>
      <c r="F1361">
        <v>54</v>
      </c>
      <c r="G1361">
        <v>100</v>
      </c>
      <c r="H1361" t="s">
        <v>65</v>
      </c>
      <c r="I1361">
        <v>85</v>
      </c>
      <c r="J1361" t="s">
        <v>66</v>
      </c>
      <c r="K1361" s="33" t="str">
        <f>IF(ISNA(VLOOKUP(C1361,'Provider-EHR crosswalk'!A:B,2,FALSE)),"No EHR Specified",VLOOKUP(C1361,'Provider-EHR crosswalk'!A:B,2,FALSE))</f>
        <v>Azalea Health EHR</v>
      </c>
    </row>
    <row r="1362" spans="1:11" x14ac:dyDescent="0.25">
      <c r="A1362" t="s">
        <v>86</v>
      </c>
      <c r="B1362">
        <v>93</v>
      </c>
      <c r="C1362" t="s">
        <v>747</v>
      </c>
      <c r="D1362" t="s">
        <v>87</v>
      </c>
      <c r="E1362">
        <v>54</v>
      </c>
      <c r="F1362">
        <v>54</v>
      </c>
      <c r="G1362">
        <v>100</v>
      </c>
      <c r="H1362" t="s">
        <v>65</v>
      </c>
      <c r="I1362">
        <v>95</v>
      </c>
      <c r="J1362" t="s">
        <v>66</v>
      </c>
      <c r="K1362" s="33" t="str">
        <f>IF(ISNA(VLOOKUP(C1362,'Provider-EHR crosswalk'!A:B,2,FALSE)),"No EHR Specified",VLOOKUP(C1362,'Provider-EHR crosswalk'!A:B,2,FALSE))</f>
        <v>Azalea Health EHR</v>
      </c>
    </row>
    <row r="1363" spans="1:11" x14ac:dyDescent="0.25">
      <c r="A1363" t="s">
        <v>88</v>
      </c>
      <c r="B1363">
        <v>93</v>
      </c>
      <c r="C1363" t="s">
        <v>747</v>
      </c>
      <c r="D1363" t="s">
        <v>89</v>
      </c>
      <c r="E1363">
        <v>54</v>
      </c>
      <c r="F1363">
        <v>54</v>
      </c>
      <c r="G1363">
        <v>100</v>
      </c>
      <c r="H1363" t="s">
        <v>65</v>
      </c>
      <c r="I1363">
        <v>95</v>
      </c>
      <c r="J1363" t="s">
        <v>66</v>
      </c>
      <c r="K1363" s="33" t="str">
        <f>IF(ISNA(VLOOKUP(C1363,'Provider-EHR crosswalk'!A:B,2,FALSE)),"No EHR Specified",VLOOKUP(C1363,'Provider-EHR crosswalk'!A:B,2,FALSE))</f>
        <v>Azalea Health EHR</v>
      </c>
    </row>
    <row r="1364" spans="1:11" x14ac:dyDescent="0.25">
      <c r="A1364" t="s">
        <v>90</v>
      </c>
      <c r="B1364">
        <v>93</v>
      </c>
      <c r="C1364" t="s">
        <v>747</v>
      </c>
      <c r="D1364" t="s">
        <v>91</v>
      </c>
      <c r="E1364">
        <v>54</v>
      </c>
      <c r="F1364">
        <v>54</v>
      </c>
      <c r="G1364">
        <v>100</v>
      </c>
      <c r="H1364" t="s">
        <v>65</v>
      </c>
      <c r="I1364">
        <v>90</v>
      </c>
      <c r="J1364" t="s">
        <v>66</v>
      </c>
      <c r="K1364" s="33" t="str">
        <f>IF(ISNA(VLOOKUP(C1364,'Provider-EHR crosswalk'!A:B,2,FALSE)),"No EHR Specified",VLOOKUP(C1364,'Provider-EHR crosswalk'!A:B,2,FALSE))</f>
        <v>Azalea Health EHR</v>
      </c>
    </row>
    <row r="1365" spans="1:11" x14ac:dyDescent="0.25">
      <c r="A1365" t="s">
        <v>92</v>
      </c>
      <c r="B1365">
        <v>93</v>
      </c>
      <c r="C1365" t="s">
        <v>747</v>
      </c>
      <c r="D1365" t="s">
        <v>93</v>
      </c>
      <c r="E1365">
        <v>21</v>
      </c>
      <c r="F1365">
        <v>54</v>
      </c>
      <c r="G1365">
        <v>38.89</v>
      </c>
      <c r="H1365" t="s">
        <v>65</v>
      </c>
      <c r="I1365">
        <v>90</v>
      </c>
      <c r="J1365" t="s">
        <v>69</v>
      </c>
      <c r="K1365" s="33" t="str">
        <f>IF(ISNA(VLOOKUP(C1365,'Provider-EHR crosswalk'!A:B,2,FALSE)),"No EHR Specified",VLOOKUP(C1365,'Provider-EHR crosswalk'!A:B,2,FALSE))</f>
        <v>Azalea Health EHR</v>
      </c>
    </row>
    <row r="1366" spans="1:11" x14ac:dyDescent="0.25">
      <c r="A1366" t="s">
        <v>94</v>
      </c>
      <c r="B1366">
        <v>93</v>
      </c>
      <c r="C1366" t="s">
        <v>747</v>
      </c>
      <c r="D1366" t="s">
        <v>95</v>
      </c>
      <c r="E1366">
        <v>33</v>
      </c>
      <c r="F1366">
        <v>54</v>
      </c>
      <c r="G1366">
        <v>61.11</v>
      </c>
      <c r="H1366" t="s">
        <v>65</v>
      </c>
      <c r="I1366">
        <v>90</v>
      </c>
      <c r="J1366" t="s">
        <v>69</v>
      </c>
      <c r="K1366" s="33" t="str">
        <f>IF(ISNA(VLOOKUP(C1366,'Provider-EHR crosswalk'!A:B,2,FALSE)),"No EHR Specified",VLOOKUP(C1366,'Provider-EHR crosswalk'!A:B,2,FALSE))</f>
        <v>Azalea Health EHR</v>
      </c>
    </row>
    <row r="1367" spans="1:11" x14ac:dyDescent="0.25">
      <c r="A1367" t="s">
        <v>96</v>
      </c>
      <c r="B1367">
        <v>93</v>
      </c>
      <c r="C1367" t="s">
        <v>747</v>
      </c>
      <c r="D1367" t="s">
        <v>97</v>
      </c>
      <c r="E1367">
        <v>50</v>
      </c>
      <c r="F1367">
        <v>54</v>
      </c>
      <c r="G1367">
        <v>92.59</v>
      </c>
      <c r="H1367" t="s">
        <v>65</v>
      </c>
      <c r="I1367">
        <v>90</v>
      </c>
      <c r="J1367" t="s">
        <v>66</v>
      </c>
      <c r="K1367" s="33" t="str">
        <f>IF(ISNA(VLOOKUP(C1367,'Provider-EHR crosswalk'!A:B,2,FALSE)),"No EHR Specified",VLOOKUP(C1367,'Provider-EHR crosswalk'!A:B,2,FALSE))</f>
        <v>Azalea Health EHR</v>
      </c>
    </row>
    <row r="1368" spans="1:11" x14ac:dyDescent="0.25">
      <c r="A1368" t="s">
        <v>98</v>
      </c>
      <c r="B1368">
        <v>93</v>
      </c>
      <c r="C1368" t="s">
        <v>747</v>
      </c>
      <c r="D1368" t="s">
        <v>99</v>
      </c>
      <c r="E1368">
        <v>50</v>
      </c>
      <c r="F1368">
        <v>54</v>
      </c>
      <c r="G1368">
        <v>92.59</v>
      </c>
      <c r="H1368" t="s">
        <v>65</v>
      </c>
      <c r="I1368">
        <v>90</v>
      </c>
      <c r="J1368" t="s">
        <v>66</v>
      </c>
      <c r="K1368" s="33" t="str">
        <f>IF(ISNA(VLOOKUP(C1368,'Provider-EHR crosswalk'!A:B,2,FALSE)),"No EHR Specified",VLOOKUP(C1368,'Provider-EHR crosswalk'!A:B,2,FALSE))</f>
        <v>Azalea Health EHR</v>
      </c>
    </row>
    <row r="1369" spans="1:11" x14ac:dyDescent="0.25">
      <c r="A1369" t="s">
        <v>100</v>
      </c>
      <c r="B1369">
        <v>93</v>
      </c>
      <c r="C1369" t="s">
        <v>747</v>
      </c>
      <c r="D1369" t="s">
        <v>101</v>
      </c>
      <c r="E1369">
        <v>515</v>
      </c>
      <c r="F1369">
        <v>515</v>
      </c>
      <c r="G1369">
        <v>100</v>
      </c>
      <c r="H1369" t="s">
        <v>65</v>
      </c>
      <c r="I1369">
        <v>99</v>
      </c>
      <c r="J1369" t="s">
        <v>66</v>
      </c>
      <c r="K1369" s="33" t="str">
        <f>IF(ISNA(VLOOKUP(C1369,'Provider-EHR crosswalk'!A:B,2,FALSE)),"No EHR Specified",VLOOKUP(C1369,'Provider-EHR crosswalk'!A:B,2,FALSE))</f>
        <v>Azalea Health EHR</v>
      </c>
    </row>
    <row r="1370" spans="1:11" x14ac:dyDescent="0.25">
      <c r="A1370" t="s">
        <v>102</v>
      </c>
      <c r="B1370">
        <v>93</v>
      </c>
      <c r="C1370" t="s">
        <v>747</v>
      </c>
      <c r="D1370" t="s">
        <v>103</v>
      </c>
      <c r="E1370">
        <v>515</v>
      </c>
      <c r="F1370">
        <v>515</v>
      </c>
      <c r="G1370">
        <v>100</v>
      </c>
      <c r="H1370" t="s">
        <v>65</v>
      </c>
      <c r="I1370">
        <v>99</v>
      </c>
      <c r="J1370" t="s">
        <v>66</v>
      </c>
      <c r="K1370" s="33" t="str">
        <f>IF(ISNA(VLOOKUP(C1370,'Provider-EHR crosswalk'!A:B,2,FALSE)),"No EHR Specified",VLOOKUP(C1370,'Provider-EHR crosswalk'!A:B,2,FALSE))</f>
        <v>Azalea Health EHR</v>
      </c>
    </row>
    <row r="1371" spans="1:11" x14ac:dyDescent="0.25">
      <c r="A1371" t="s">
        <v>104</v>
      </c>
      <c r="B1371">
        <v>93</v>
      </c>
      <c r="C1371" t="s">
        <v>747</v>
      </c>
      <c r="D1371" t="s">
        <v>105</v>
      </c>
      <c r="E1371">
        <v>515</v>
      </c>
      <c r="F1371">
        <v>515</v>
      </c>
      <c r="G1371">
        <v>100</v>
      </c>
      <c r="H1371" t="s">
        <v>65</v>
      </c>
      <c r="I1371">
        <v>99</v>
      </c>
      <c r="J1371" t="s">
        <v>66</v>
      </c>
      <c r="K1371" s="33" t="str">
        <f>IF(ISNA(VLOOKUP(C1371,'Provider-EHR crosswalk'!A:B,2,FALSE)),"No EHR Specified",VLOOKUP(C1371,'Provider-EHR crosswalk'!A:B,2,FALSE))</f>
        <v>Azalea Health EHR</v>
      </c>
    </row>
    <row r="1372" spans="1:11" x14ac:dyDescent="0.25">
      <c r="A1372" t="s">
        <v>106</v>
      </c>
      <c r="B1372">
        <v>93</v>
      </c>
      <c r="C1372" t="s">
        <v>747</v>
      </c>
      <c r="D1372" t="s">
        <v>107</v>
      </c>
      <c r="E1372">
        <v>515</v>
      </c>
      <c r="F1372">
        <v>515</v>
      </c>
      <c r="G1372">
        <v>100</v>
      </c>
      <c r="H1372" t="s">
        <v>65</v>
      </c>
      <c r="I1372">
        <v>99</v>
      </c>
      <c r="J1372" t="s">
        <v>66</v>
      </c>
      <c r="K1372" s="33" t="str">
        <f>IF(ISNA(VLOOKUP(C1372,'Provider-EHR crosswalk'!A:B,2,FALSE)),"No EHR Specified",VLOOKUP(C1372,'Provider-EHR crosswalk'!A:B,2,FALSE))</f>
        <v>Azalea Health EHR</v>
      </c>
    </row>
    <row r="1373" spans="1:11" x14ac:dyDescent="0.25">
      <c r="A1373" t="s">
        <v>108</v>
      </c>
      <c r="B1373">
        <v>93</v>
      </c>
      <c r="C1373" t="s">
        <v>747</v>
      </c>
      <c r="D1373" t="s">
        <v>109</v>
      </c>
      <c r="E1373">
        <v>515</v>
      </c>
      <c r="F1373">
        <v>515</v>
      </c>
      <c r="G1373">
        <v>100</v>
      </c>
      <c r="H1373" t="s">
        <v>65</v>
      </c>
      <c r="I1373">
        <v>99</v>
      </c>
      <c r="J1373" t="s">
        <v>66</v>
      </c>
      <c r="K1373" s="33" t="str">
        <f>IF(ISNA(VLOOKUP(C1373,'Provider-EHR crosswalk'!A:B,2,FALSE)),"No EHR Specified",VLOOKUP(C1373,'Provider-EHR crosswalk'!A:B,2,FALSE))</f>
        <v>Azalea Health EHR</v>
      </c>
    </row>
    <row r="1374" spans="1:11" x14ac:dyDescent="0.25">
      <c r="A1374" t="s">
        <v>110</v>
      </c>
      <c r="B1374">
        <v>93</v>
      </c>
      <c r="C1374" t="s">
        <v>747</v>
      </c>
      <c r="D1374" t="s">
        <v>111</v>
      </c>
      <c r="E1374">
        <v>515</v>
      </c>
      <c r="F1374">
        <v>515</v>
      </c>
      <c r="G1374">
        <v>100</v>
      </c>
      <c r="H1374" t="s">
        <v>65</v>
      </c>
      <c r="I1374">
        <v>99</v>
      </c>
      <c r="J1374" t="s">
        <v>66</v>
      </c>
      <c r="K1374" s="33" t="str">
        <f>IF(ISNA(VLOOKUP(C1374,'Provider-EHR crosswalk'!A:B,2,FALSE)),"No EHR Specified",VLOOKUP(C1374,'Provider-EHR crosswalk'!A:B,2,FALSE))</f>
        <v>Azalea Health EHR</v>
      </c>
    </row>
    <row r="1375" spans="1:11" x14ac:dyDescent="0.25">
      <c r="A1375" t="s">
        <v>112</v>
      </c>
      <c r="B1375">
        <v>93</v>
      </c>
      <c r="C1375" t="s">
        <v>747</v>
      </c>
      <c r="D1375" t="s">
        <v>113</v>
      </c>
      <c r="E1375">
        <v>515</v>
      </c>
      <c r="F1375">
        <v>515</v>
      </c>
      <c r="G1375">
        <v>100</v>
      </c>
      <c r="H1375" t="s">
        <v>65</v>
      </c>
      <c r="I1375">
        <v>99</v>
      </c>
      <c r="J1375" t="s">
        <v>66</v>
      </c>
      <c r="K1375" s="33" t="str">
        <f>IF(ISNA(VLOOKUP(C1375,'Provider-EHR crosswalk'!A:B,2,FALSE)),"No EHR Specified",VLOOKUP(C1375,'Provider-EHR crosswalk'!A:B,2,FALSE))</f>
        <v>Azalea Health EHR</v>
      </c>
    </row>
    <row r="1376" spans="1:11" x14ac:dyDescent="0.25">
      <c r="A1376" t="s">
        <v>114</v>
      </c>
      <c r="B1376">
        <v>93</v>
      </c>
      <c r="C1376" t="s">
        <v>747</v>
      </c>
      <c r="D1376" t="s">
        <v>115</v>
      </c>
      <c r="E1376">
        <v>1</v>
      </c>
      <c r="F1376">
        <v>54</v>
      </c>
      <c r="G1376">
        <v>1.85</v>
      </c>
      <c r="H1376" t="s">
        <v>116</v>
      </c>
      <c r="I1376">
        <v>4</v>
      </c>
      <c r="J1376" t="s">
        <v>66</v>
      </c>
      <c r="K1376" s="33" t="str">
        <f>IF(ISNA(VLOOKUP(C1376,'Provider-EHR crosswalk'!A:B,2,FALSE)),"No EHR Specified",VLOOKUP(C1376,'Provider-EHR crosswalk'!A:B,2,FALSE))</f>
        <v>Azalea Health EHR</v>
      </c>
    </row>
    <row r="1377" spans="1:11" x14ac:dyDescent="0.25">
      <c r="A1377" t="s">
        <v>117</v>
      </c>
      <c r="B1377">
        <v>93</v>
      </c>
      <c r="C1377" t="s">
        <v>747</v>
      </c>
      <c r="D1377" t="s">
        <v>118</v>
      </c>
      <c r="E1377">
        <v>1</v>
      </c>
      <c r="F1377">
        <v>54</v>
      </c>
      <c r="G1377">
        <v>1.85</v>
      </c>
      <c r="H1377" t="s">
        <v>116</v>
      </c>
      <c r="I1377">
        <v>4</v>
      </c>
      <c r="J1377" t="s">
        <v>66</v>
      </c>
      <c r="K1377" s="33" t="str">
        <f>IF(ISNA(VLOOKUP(C1377,'Provider-EHR crosswalk'!A:B,2,FALSE)),"No EHR Specified",VLOOKUP(C1377,'Provider-EHR crosswalk'!A:B,2,FALSE))</f>
        <v>Azalea Health EHR</v>
      </c>
    </row>
    <row r="1378" spans="1:11" x14ac:dyDescent="0.25">
      <c r="A1378" t="s">
        <v>119</v>
      </c>
      <c r="B1378">
        <v>93</v>
      </c>
      <c r="C1378" t="s">
        <v>747</v>
      </c>
      <c r="D1378" t="s">
        <v>120</v>
      </c>
      <c r="E1378">
        <v>1</v>
      </c>
      <c r="F1378">
        <v>54</v>
      </c>
      <c r="G1378">
        <v>1.85</v>
      </c>
      <c r="H1378" t="s">
        <v>116</v>
      </c>
      <c r="I1378">
        <v>4</v>
      </c>
      <c r="J1378" t="s">
        <v>66</v>
      </c>
      <c r="K1378" s="33" t="str">
        <f>IF(ISNA(VLOOKUP(C1378,'Provider-EHR crosswalk'!A:B,2,FALSE)),"No EHR Specified",VLOOKUP(C1378,'Provider-EHR crosswalk'!A:B,2,FALSE))</f>
        <v>Azalea Health EHR</v>
      </c>
    </row>
    <row r="1379" spans="1:11" x14ac:dyDescent="0.25">
      <c r="A1379" t="s">
        <v>121</v>
      </c>
      <c r="B1379">
        <v>93</v>
      </c>
      <c r="C1379" t="s">
        <v>747</v>
      </c>
      <c r="D1379" t="s">
        <v>122</v>
      </c>
      <c r="E1379">
        <v>0</v>
      </c>
      <c r="F1379">
        <v>54</v>
      </c>
      <c r="G1379">
        <v>0</v>
      </c>
      <c r="H1379" t="s">
        <v>116</v>
      </c>
      <c r="I1379">
        <v>1</v>
      </c>
      <c r="J1379" t="s">
        <v>66</v>
      </c>
      <c r="K1379" s="33" t="str">
        <f>IF(ISNA(VLOOKUP(C1379,'Provider-EHR crosswalk'!A:B,2,FALSE)),"No EHR Specified",VLOOKUP(C1379,'Provider-EHR crosswalk'!A:B,2,FALSE))</f>
        <v>Azalea Health EHR</v>
      </c>
    </row>
    <row r="1380" spans="1:11" x14ac:dyDescent="0.25">
      <c r="A1380" t="s">
        <v>123</v>
      </c>
      <c r="B1380">
        <v>93</v>
      </c>
      <c r="C1380" t="s">
        <v>747</v>
      </c>
      <c r="D1380" t="s">
        <v>124</v>
      </c>
      <c r="E1380">
        <v>0</v>
      </c>
      <c r="F1380">
        <v>515</v>
      </c>
      <c r="G1380">
        <v>0</v>
      </c>
      <c r="H1380" t="s">
        <v>116</v>
      </c>
      <c r="I1380">
        <v>1</v>
      </c>
      <c r="J1380" t="s">
        <v>66</v>
      </c>
      <c r="K1380" s="33" t="str">
        <f>IF(ISNA(VLOOKUP(C1380,'Provider-EHR crosswalk'!A:B,2,FALSE)),"No EHR Specified",VLOOKUP(C1380,'Provider-EHR crosswalk'!A:B,2,FALSE))</f>
        <v>Azalea Health EHR</v>
      </c>
    </row>
    <row r="1381" spans="1:11" x14ac:dyDescent="0.25">
      <c r="A1381" t="s">
        <v>125</v>
      </c>
      <c r="B1381">
        <v>93</v>
      </c>
      <c r="C1381" t="s">
        <v>747</v>
      </c>
      <c r="D1381" t="s">
        <v>126</v>
      </c>
      <c r="E1381">
        <v>0</v>
      </c>
      <c r="F1381">
        <v>515</v>
      </c>
      <c r="G1381">
        <v>0</v>
      </c>
      <c r="H1381" t="s">
        <v>116</v>
      </c>
      <c r="I1381">
        <v>1</v>
      </c>
      <c r="J1381" t="s">
        <v>66</v>
      </c>
      <c r="K1381" s="33" t="str">
        <f>IF(ISNA(VLOOKUP(C1381,'Provider-EHR crosswalk'!A:B,2,FALSE)),"No EHR Specified",VLOOKUP(C1381,'Provider-EHR crosswalk'!A:B,2,FALSE))</f>
        <v>Azalea Health EHR</v>
      </c>
    </row>
    <row r="1382" spans="1:11" x14ac:dyDescent="0.25">
      <c r="A1382" t="s">
        <v>127</v>
      </c>
      <c r="B1382">
        <v>93</v>
      </c>
      <c r="C1382" t="s">
        <v>747</v>
      </c>
      <c r="D1382" t="s">
        <v>128</v>
      </c>
      <c r="E1382">
        <v>17</v>
      </c>
      <c r="F1382">
        <v>515</v>
      </c>
      <c r="G1382">
        <v>3.3</v>
      </c>
      <c r="H1382" t="s">
        <v>116</v>
      </c>
      <c r="I1382">
        <v>4</v>
      </c>
      <c r="J1382" t="s">
        <v>66</v>
      </c>
      <c r="K1382" s="33" t="str">
        <f>IF(ISNA(VLOOKUP(C1382,'Provider-EHR crosswalk'!A:B,2,FALSE)),"No EHR Specified",VLOOKUP(C1382,'Provider-EHR crosswalk'!A:B,2,FALSE))</f>
        <v>Azalea Health EHR</v>
      </c>
    </row>
    <row r="1383" spans="1:11" x14ac:dyDescent="0.25">
      <c r="A1383" t="s">
        <v>129</v>
      </c>
      <c r="B1383">
        <v>93</v>
      </c>
      <c r="C1383" t="s">
        <v>747</v>
      </c>
      <c r="D1383" t="s">
        <v>130</v>
      </c>
      <c r="E1383">
        <v>13</v>
      </c>
      <c r="F1383">
        <v>515</v>
      </c>
      <c r="G1383">
        <v>2.52</v>
      </c>
      <c r="H1383" t="s">
        <v>116</v>
      </c>
      <c r="I1383">
        <v>4</v>
      </c>
      <c r="J1383" t="s">
        <v>66</v>
      </c>
      <c r="K1383" s="33" t="str">
        <f>IF(ISNA(VLOOKUP(C1383,'Provider-EHR crosswalk'!A:B,2,FALSE)),"No EHR Specified",VLOOKUP(C1383,'Provider-EHR crosswalk'!A:B,2,FALSE))</f>
        <v>Azalea Health EHR</v>
      </c>
    </row>
    <row r="1384" spans="1:11" x14ac:dyDescent="0.25">
      <c r="A1384" t="s">
        <v>131</v>
      </c>
      <c r="B1384">
        <v>93</v>
      </c>
      <c r="C1384" t="s">
        <v>747</v>
      </c>
      <c r="D1384" t="s">
        <v>132</v>
      </c>
      <c r="E1384">
        <v>7</v>
      </c>
      <c r="F1384">
        <v>515</v>
      </c>
      <c r="G1384">
        <v>1.36</v>
      </c>
      <c r="H1384" t="s">
        <v>116</v>
      </c>
      <c r="I1384">
        <v>4</v>
      </c>
      <c r="J1384" t="s">
        <v>66</v>
      </c>
      <c r="K1384" s="33" t="str">
        <f>IF(ISNA(VLOOKUP(C1384,'Provider-EHR crosswalk'!A:B,2,FALSE)),"No EHR Specified",VLOOKUP(C1384,'Provider-EHR crosswalk'!A:B,2,FALSE))</f>
        <v>Azalea Health EHR</v>
      </c>
    </row>
    <row r="1385" spans="1:11" x14ac:dyDescent="0.25">
      <c r="A1385" t="s">
        <v>133</v>
      </c>
      <c r="B1385">
        <v>93</v>
      </c>
      <c r="C1385" t="s">
        <v>747</v>
      </c>
      <c r="D1385" t="s">
        <v>134</v>
      </c>
      <c r="E1385">
        <v>0</v>
      </c>
      <c r="F1385">
        <v>515</v>
      </c>
      <c r="G1385">
        <v>0</v>
      </c>
      <c r="H1385" t="s">
        <v>116</v>
      </c>
      <c r="I1385">
        <v>1</v>
      </c>
      <c r="J1385" t="s">
        <v>66</v>
      </c>
      <c r="K1385" s="33" t="str">
        <f>IF(ISNA(VLOOKUP(C1385,'Provider-EHR crosswalk'!A:B,2,FALSE)),"No EHR Specified",VLOOKUP(C1385,'Provider-EHR crosswalk'!A:B,2,FALSE))</f>
        <v>Azalea Health EHR</v>
      </c>
    </row>
    <row r="1386" spans="1:11" x14ac:dyDescent="0.25">
      <c r="A1386" t="s">
        <v>135</v>
      </c>
      <c r="B1386">
        <v>93</v>
      </c>
      <c r="C1386" t="s">
        <v>747</v>
      </c>
      <c r="D1386" t="s">
        <v>136</v>
      </c>
      <c r="E1386">
        <v>0</v>
      </c>
      <c r="F1386">
        <v>515</v>
      </c>
      <c r="G1386">
        <v>0</v>
      </c>
      <c r="H1386" t="s">
        <v>116</v>
      </c>
      <c r="I1386">
        <v>1</v>
      </c>
      <c r="J1386" t="s">
        <v>66</v>
      </c>
      <c r="K1386" s="33" t="str">
        <f>IF(ISNA(VLOOKUP(C1386,'Provider-EHR crosswalk'!A:B,2,FALSE)),"No EHR Specified",VLOOKUP(C1386,'Provider-EHR crosswalk'!A:B,2,FALSE))</f>
        <v>Azalea Health EHR</v>
      </c>
    </row>
    <row r="1387" spans="1:11" x14ac:dyDescent="0.25">
      <c r="A1387" t="s">
        <v>137</v>
      </c>
      <c r="B1387">
        <v>93</v>
      </c>
      <c r="C1387" t="s">
        <v>747</v>
      </c>
      <c r="D1387" t="s">
        <v>138</v>
      </c>
      <c r="E1387">
        <v>0</v>
      </c>
      <c r="F1387">
        <v>515</v>
      </c>
      <c r="G1387">
        <v>0</v>
      </c>
      <c r="H1387" t="s">
        <v>116</v>
      </c>
      <c r="I1387">
        <v>1</v>
      </c>
      <c r="J1387" t="s">
        <v>66</v>
      </c>
      <c r="K1387" s="33" t="str">
        <f>IF(ISNA(VLOOKUP(C1387,'Provider-EHR crosswalk'!A:B,2,FALSE)),"No EHR Specified",VLOOKUP(C1387,'Provider-EHR crosswalk'!A:B,2,FALSE))</f>
        <v>Azalea Health EHR</v>
      </c>
    </row>
    <row r="1388" spans="1:11" x14ac:dyDescent="0.25">
      <c r="A1388" t="s">
        <v>139</v>
      </c>
      <c r="B1388">
        <v>93</v>
      </c>
      <c r="C1388" t="s">
        <v>747</v>
      </c>
      <c r="D1388" t="s">
        <v>140</v>
      </c>
      <c r="E1388">
        <v>0</v>
      </c>
      <c r="F1388">
        <v>515</v>
      </c>
      <c r="G1388">
        <v>0</v>
      </c>
      <c r="H1388" t="s">
        <v>116</v>
      </c>
      <c r="I1388">
        <v>1</v>
      </c>
      <c r="J1388" t="s">
        <v>66</v>
      </c>
      <c r="K1388" s="33" t="str">
        <f>IF(ISNA(VLOOKUP(C1388,'Provider-EHR crosswalk'!A:B,2,FALSE)),"No EHR Specified",VLOOKUP(C1388,'Provider-EHR crosswalk'!A:B,2,FALSE))</f>
        <v>Azalea Health EHR</v>
      </c>
    </row>
    <row r="1389" spans="1:11" x14ac:dyDescent="0.25">
      <c r="A1389" t="s">
        <v>141</v>
      </c>
      <c r="B1389">
        <v>93</v>
      </c>
      <c r="C1389" t="s">
        <v>747</v>
      </c>
      <c r="D1389" t="s">
        <v>142</v>
      </c>
      <c r="E1389">
        <v>0</v>
      </c>
      <c r="F1389">
        <v>515</v>
      </c>
      <c r="G1389">
        <v>0</v>
      </c>
      <c r="H1389" t="s">
        <v>116</v>
      </c>
      <c r="I1389">
        <v>1</v>
      </c>
      <c r="J1389" t="s">
        <v>66</v>
      </c>
      <c r="K1389" s="33" t="str">
        <f>IF(ISNA(VLOOKUP(C1389,'Provider-EHR crosswalk'!A:B,2,FALSE)),"No EHR Specified",VLOOKUP(C1389,'Provider-EHR crosswalk'!A:B,2,FALSE))</f>
        <v>Azalea Health EHR</v>
      </c>
    </row>
    <row r="1390" spans="1:11" x14ac:dyDescent="0.25">
      <c r="A1390" t="s">
        <v>143</v>
      </c>
      <c r="B1390">
        <v>93</v>
      </c>
      <c r="C1390" t="s">
        <v>747</v>
      </c>
      <c r="D1390" t="s">
        <v>144</v>
      </c>
      <c r="E1390">
        <v>0</v>
      </c>
      <c r="F1390">
        <v>515</v>
      </c>
      <c r="G1390">
        <v>0</v>
      </c>
      <c r="H1390" t="s">
        <v>116</v>
      </c>
      <c r="I1390">
        <v>1</v>
      </c>
      <c r="J1390" t="s">
        <v>66</v>
      </c>
      <c r="K1390" s="33" t="str">
        <f>IF(ISNA(VLOOKUP(C1390,'Provider-EHR crosswalk'!A:B,2,FALSE)),"No EHR Specified",VLOOKUP(C1390,'Provider-EHR crosswalk'!A:B,2,FALSE))</f>
        <v>Azalea Health EHR</v>
      </c>
    </row>
    <row r="1391" spans="1:11" x14ac:dyDescent="0.25">
      <c r="A1391" t="s">
        <v>145</v>
      </c>
      <c r="B1391">
        <v>93</v>
      </c>
      <c r="C1391" t="s">
        <v>747</v>
      </c>
      <c r="D1391" t="s">
        <v>146</v>
      </c>
      <c r="E1391">
        <v>0</v>
      </c>
      <c r="F1391">
        <v>515</v>
      </c>
      <c r="G1391">
        <v>0</v>
      </c>
      <c r="H1391" t="s">
        <v>116</v>
      </c>
      <c r="I1391">
        <v>1</v>
      </c>
      <c r="J1391" t="s">
        <v>66</v>
      </c>
      <c r="K1391" s="33" t="str">
        <f>IF(ISNA(VLOOKUP(C1391,'Provider-EHR crosswalk'!A:B,2,FALSE)),"No EHR Specified",VLOOKUP(C1391,'Provider-EHR crosswalk'!A:B,2,FALSE))</f>
        <v>Azalea Health EHR</v>
      </c>
    </row>
    <row r="1392" spans="1:11" x14ac:dyDescent="0.25">
      <c r="A1392" t="s">
        <v>147</v>
      </c>
      <c r="B1392">
        <v>93</v>
      </c>
      <c r="C1392" t="s">
        <v>747</v>
      </c>
      <c r="D1392" t="s">
        <v>148</v>
      </c>
      <c r="E1392">
        <v>0</v>
      </c>
      <c r="F1392">
        <v>515</v>
      </c>
      <c r="G1392">
        <v>0</v>
      </c>
      <c r="H1392" t="s">
        <v>116</v>
      </c>
      <c r="I1392">
        <v>1</v>
      </c>
      <c r="J1392" t="s">
        <v>66</v>
      </c>
      <c r="K1392" s="33" t="str">
        <f>IF(ISNA(VLOOKUP(C1392,'Provider-EHR crosswalk'!A:B,2,FALSE)),"No EHR Specified",VLOOKUP(C1392,'Provider-EHR crosswalk'!A:B,2,FALSE))</f>
        <v>Azalea Health EHR</v>
      </c>
    </row>
    <row r="1393" spans="1:11" x14ac:dyDescent="0.25">
      <c r="A1393" t="s">
        <v>149</v>
      </c>
      <c r="B1393">
        <v>93</v>
      </c>
      <c r="C1393" t="s">
        <v>747</v>
      </c>
      <c r="D1393" t="s">
        <v>150</v>
      </c>
      <c r="E1393">
        <v>1</v>
      </c>
      <c r="F1393">
        <v>515</v>
      </c>
      <c r="G1393">
        <v>0.19</v>
      </c>
      <c r="H1393" t="s">
        <v>116</v>
      </c>
      <c r="I1393">
        <v>1</v>
      </c>
      <c r="J1393" t="s">
        <v>66</v>
      </c>
      <c r="K1393" s="33" t="str">
        <f>IF(ISNA(VLOOKUP(C1393,'Provider-EHR crosswalk'!A:B,2,FALSE)),"No EHR Specified",VLOOKUP(C1393,'Provider-EHR crosswalk'!A:B,2,FALSE))</f>
        <v>Azalea Health EHR</v>
      </c>
    </row>
    <row r="1394" spans="1:11" x14ac:dyDescent="0.25">
      <c r="A1394" t="s">
        <v>151</v>
      </c>
      <c r="B1394">
        <v>93</v>
      </c>
      <c r="C1394" t="s">
        <v>747</v>
      </c>
      <c r="D1394" t="s">
        <v>152</v>
      </c>
      <c r="E1394">
        <v>0</v>
      </c>
      <c r="F1394">
        <v>515</v>
      </c>
      <c r="G1394">
        <v>0</v>
      </c>
      <c r="H1394" t="s">
        <v>116</v>
      </c>
      <c r="I1394">
        <v>1</v>
      </c>
      <c r="J1394" t="s">
        <v>66</v>
      </c>
      <c r="K1394" s="33" t="str">
        <f>IF(ISNA(VLOOKUP(C1394,'Provider-EHR crosswalk'!A:B,2,FALSE)),"No EHR Specified",VLOOKUP(C1394,'Provider-EHR crosswalk'!A:B,2,FALSE))</f>
        <v>Azalea Health EHR</v>
      </c>
    </row>
    <row r="1395" spans="1:11" x14ac:dyDescent="0.25">
      <c r="A1395" t="s">
        <v>153</v>
      </c>
      <c r="B1395">
        <v>93</v>
      </c>
      <c r="C1395" t="s">
        <v>747</v>
      </c>
      <c r="D1395" t="s">
        <v>154</v>
      </c>
      <c r="E1395">
        <v>0</v>
      </c>
      <c r="F1395">
        <v>515</v>
      </c>
      <c r="G1395">
        <v>0</v>
      </c>
      <c r="H1395" t="s">
        <v>116</v>
      </c>
      <c r="I1395">
        <v>1</v>
      </c>
      <c r="J1395" t="s">
        <v>66</v>
      </c>
      <c r="K1395" s="33" t="str">
        <f>IF(ISNA(VLOOKUP(C1395,'Provider-EHR crosswalk'!A:B,2,FALSE)),"No EHR Specified",VLOOKUP(C1395,'Provider-EHR crosswalk'!A:B,2,FALSE))</f>
        <v>Azalea Health EHR</v>
      </c>
    </row>
    <row r="1396" spans="1:11" x14ac:dyDescent="0.25">
      <c r="A1396" t="s">
        <v>155</v>
      </c>
      <c r="B1396">
        <v>93</v>
      </c>
      <c r="C1396" t="s">
        <v>747</v>
      </c>
      <c r="D1396" t="s">
        <v>156</v>
      </c>
      <c r="E1396">
        <v>0</v>
      </c>
      <c r="F1396">
        <v>515</v>
      </c>
      <c r="G1396">
        <v>0</v>
      </c>
      <c r="H1396" t="s">
        <v>157</v>
      </c>
      <c r="I1396" t="s">
        <v>157</v>
      </c>
      <c r="J1396" t="s">
        <v>157</v>
      </c>
      <c r="K1396" s="33" t="str">
        <f>IF(ISNA(VLOOKUP(C1396,'Provider-EHR crosswalk'!A:B,2,FALSE)),"No EHR Specified",VLOOKUP(C1396,'Provider-EHR crosswalk'!A:B,2,FALSE))</f>
        <v>Azalea Health EHR</v>
      </c>
    </row>
    <row r="1397" spans="1:11" x14ac:dyDescent="0.25">
      <c r="A1397" t="s">
        <v>158</v>
      </c>
      <c r="B1397">
        <v>93</v>
      </c>
      <c r="C1397" t="s">
        <v>747</v>
      </c>
      <c r="D1397" t="s">
        <v>159</v>
      </c>
      <c r="E1397">
        <v>1</v>
      </c>
      <c r="F1397">
        <v>515</v>
      </c>
      <c r="G1397">
        <v>0.19</v>
      </c>
      <c r="H1397" t="s">
        <v>157</v>
      </c>
      <c r="I1397" t="s">
        <v>157</v>
      </c>
      <c r="J1397" t="s">
        <v>157</v>
      </c>
      <c r="K1397" s="33" t="str">
        <f>IF(ISNA(VLOOKUP(C1397,'Provider-EHR crosswalk'!A:B,2,FALSE)),"No EHR Specified",VLOOKUP(C1397,'Provider-EHR crosswalk'!A:B,2,FALSE))</f>
        <v>Azalea Health EHR</v>
      </c>
    </row>
    <row r="1398" spans="1:11" x14ac:dyDescent="0.25">
      <c r="A1398" t="s">
        <v>162</v>
      </c>
      <c r="B1398">
        <v>93</v>
      </c>
      <c r="C1398" t="s">
        <v>747</v>
      </c>
      <c r="D1398" t="s">
        <v>163</v>
      </c>
      <c r="E1398">
        <v>505</v>
      </c>
      <c r="F1398">
        <v>515</v>
      </c>
      <c r="G1398">
        <v>98.06</v>
      </c>
      <c r="H1398" t="s">
        <v>65</v>
      </c>
      <c r="I1398">
        <v>95</v>
      </c>
      <c r="J1398" t="s">
        <v>66</v>
      </c>
      <c r="K1398" s="33" t="str">
        <f>IF(ISNA(VLOOKUP(C1398,'Provider-EHR crosswalk'!A:B,2,FALSE)),"No EHR Specified",VLOOKUP(C1398,'Provider-EHR crosswalk'!A:B,2,FALSE))</f>
        <v>Azalea Health EHR</v>
      </c>
    </row>
    <row r="1399" spans="1:11" x14ac:dyDescent="0.25">
      <c r="A1399" t="s">
        <v>164</v>
      </c>
      <c r="B1399">
        <v>93</v>
      </c>
      <c r="C1399" t="s">
        <v>747</v>
      </c>
      <c r="D1399" t="s">
        <v>165</v>
      </c>
      <c r="E1399">
        <v>49</v>
      </c>
      <c r="F1399">
        <v>54</v>
      </c>
      <c r="G1399">
        <v>90.74</v>
      </c>
      <c r="H1399" t="s">
        <v>65</v>
      </c>
      <c r="I1399">
        <v>95</v>
      </c>
      <c r="J1399" t="s">
        <v>69</v>
      </c>
      <c r="K1399" s="33" t="str">
        <f>IF(ISNA(VLOOKUP(C1399,'Provider-EHR crosswalk'!A:B,2,FALSE)),"No EHR Specified",VLOOKUP(C1399,'Provider-EHR crosswalk'!A:B,2,FALSE))</f>
        <v>Azalea Health EHR</v>
      </c>
    </row>
    <row r="1400" spans="1:11" x14ac:dyDescent="0.25">
      <c r="A1400" t="s">
        <v>166</v>
      </c>
      <c r="B1400">
        <v>93</v>
      </c>
      <c r="C1400" t="s">
        <v>747</v>
      </c>
      <c r="D1400" t="s">
        <v>167</v>
      </c>
      <c r="E1400">
        <v>1</v>
      </c>
      <c r="F1400">
        <v>54</v>
      </c>
      <c r="G1400">
        <v>1.85</v>
      </c>
      <c r="H1400" t="s">
        <v>116</v>
      </c>
      <c r="I1400">
        <v>5</v>
      </c>
      <c r="J1400" t="s">
        <v>66</v>
      </c>
      <c r="K1400" s="33" t="str">
        <f>IF(ISNA(VLOOKUP(C1400,'Provider-EHR crosswalk'!A:B,2,FALSE)),"No EHR Specified",VLOOKUP(C1400,'Provider-EHR crosswalk'!A:B,2,FALSE))</f>
        <v>Azalea Health EHR</v>
      </c>
    </row>
    <row r="1401" spans="1:11" x14ac:dyDescent="0.25">
      <c r="A1401" t="s">
        <v>168</v>
      </c>
      <c r="B1401">
        <v>93</v>
      </c>
      <c r="C1401" t="s">
        <v>747</v>
      </c>
      <c r="D1401" t="s">
        <v>169</v>
      </c>
      <c r="E1401">
        <v>0</v>
      </c>
      <c r="F1401">
        <v>54</v>
      </c>
      <c r="G1401">
        <v>0</v>
      </c>
      <c r="H1401" t="s">
        <v>116</v>
      </c>
      <c r="I1401">
        <v>5</v>
      </c>
      <c r="J1401" t="s">
        <v>66</v>
      </c>
      <c r="K1401" s="33" t="str">
        <f>IF(ISNA(VLOOKUP(C1401,'Provider-EHR crosswalk'!A:B,2,FALSE)),"No EHR Specified",VLOOKUP(C1401,'Provider-EHR crosswalk'!A:B,2,FALSE))</f>
        <v>Azalea Health EHR</v>
      </c>
    </row>
    <row r="1402" spans="1:11" x14ac:dyDescent="0.25">
      <c r="A1402" t="s">
        <v>170</v>
      </c>
      <c r="B1402">
        <v>93</v>
      </c>
      <c r="C1402" t="s">
        <v>747</v>
      </c>
      <c r="D1402" t="s">
        <v>171</v>
      </c>
      <c r="E1402">
        <v>4</v>
      </c>
      <c r="F1402">
        <v>54</v>
      </c>
      <c r="G1402">
        <v>7.41</v>
      </c>
      <c r="H1402" t="s">
        <v>116</v>
      </c>
      <c r="I1402">
        <v>5</v>
      </c>
      <c r="J1402" t="s">
        <v>69</v>
      </c>
      <c r="K1402" s="33" t="str">
        <f>IF(ISNA(VLOOKUP(C1402,'Provider-EHR crosswalk'!A:B,2,FALSE)),"No EHR Specified",VLOOKUP(C1402,'Provider-EHR crosswalk'!A:B,2,FALSE))</f>
        <v>Azalea Health EHR</v>
      </c>
    </row>
    <row r="1403" spans="1:11" x14ac:dyDescent="0.25">
      <c r="A1403" t="s">
        <v>172</v>
      </c>
      <c r="B1403">
        <v>93</v>
      </c>
      <c r="C1403" t="s">
        <v>747</v>
      </c>
      <c r="D1403" t="s">
        <v>173</v>
      </c>
      <c r="E1403">
        <v>2</v>
      </c>
      <c r="F1403">
        <v>515</v>
      </c>
      <c r="G1403">
        <v>0.39</v>
      </c>
      <c r="H1403" t="s">
        <v>116</v>
      </c>
      <c r="I1403">
        <v>5</v>
      </c>
      <c r="J1403" t="s">
        <v>66</v>
      </c>
      <c r="K1403" s="33" t="str">
        <f>IF(ISNA(VLOOKUP(C1403,'Provider-EHR crosswalk'!A:B,2,FALSE)),"No EHR Specified",VLOOKUP(C1403,'Provider-EHR crosswalk'!A:B,2,FALSE))</f>
        <v>Azalea Health EHR</v>
      </c>
    </row>
    <row r="1404" spans="1:11" x14ac:dyDescent="0.25">
      <c r="A1404" t="s">
        <v>174</v>
      </c>
      <c r="B1404">
        <v>93</v>
      </c>
      <c r="C1404" t="s">
        <v>747</v>
      </c>
      <c r="D1404" t="s">
        <v>175</v>
      </c>
      <c r="E1404">
        <v>0</v>
      </c>
      <c r="F1404">
        <v>515</v>
      </c>
      <c r="G1404">
        <v>0</v>
      </c>
      <c r="H1404" t="s">
        <v>116</v>
      </c>
      <c r="I1404">
        <v>5</v>
      </c>
      <c r="J1404" t="s">
        <v>66</v>
      </c>
      <c r="K1404" s="33" t="str">
        <f>IF(ISNA(VLOOKUP(C1404,'Provider-EHR crosswalk'!A:B,2,FALSE)),"No EHR Specified",VLOOKUP(C1404,'Provider-EHR crosswalk'!A:B,2,FALSE))</f>
        <v>Azalea Health EHR</v>
      </c>
    </row>
    <row r="1405" spans="1:11" x14ac:dyDescent="0.25">
      <c r="A1405" t="s">
        <v>176</v>
      </c>
      <c r="B1405">
        <v>93</v>
      </c>
      <c r="C1405" t="s">
        <v>747</v>
      </c>
      <c r="D1405" t="s">
        <v>177</v>
      </c>
      <c r="E1405">
        <v>8</v>
      </c>
      <c r="F1405">
        <v>515</v>
      </c>
      <c r="G1405">
        <v>1.55</v>
      </c>
      <c r="H1405" t="s">
        <v>116</v>
      </c>
      <c r="I1405">
        <v>5</v>
      </c>
      <c r="J1405" t="s">
        <v>66</v>
      </c>
      <c r="K1405" s="33" t="str">
        <f>IF(ISNA(VLOOKUP(C1405,'Provider-EHR crosswalk'!A:B,2,FALSE)),"No EHR Specified",VLOOKUP(C1405,'Provider-EHR crosswalk'!A:B,2,FALSE))</f>
        <v>Azalea Health EHR</v>
      </c>
    </row>
    <row r="1406" spans="1:11" x14ac:dyDescent="0.25">
      <c r="A1406" t="s">
        <v>63</v>
      </c>
      <c r="B1406">
        <v>46</v>
      </c>
      <c r="C1406" t="s">
        <v>783</v>
      </c>
      <c r="D1406" t="s">
        <v>64</v>
      </c>
      <c r="E1406">
        <v>226</v>
      </c>
      <c r="F1406">
        <v>226</v>
      </c>
      <c r="G1406">
        <v>100</v>
      </c>
      <c r="H1406" t="s">
        <v>65</v>
      </c>
      <c r="I1406">
        <v>99</v>
      </c>
      <c r="J1406" t="s">
        <v>66</v>
      </c>
      <c r="K1406" s="33" t="str">
        <f>IF(ISNA(VLOOKUP(C1406,'Provider-EHR crosswalk'!A:B,2,FALSE)),"No EHR Specified",VLOOKUP(C1406,'Provider-EHR crosswalk'!A:B,2,FALSE))</f>
        <v>Azalea Health EHR</v>
      </c>
    </row>
    <row r="1407" spans="1:11" x14ac:dyDescent="0.25">
      <c r="A1407" t="s">
        <v>67</v>
      </c>
      <c r="B1407">
        <v>46</v>
      </c>
      <c r="C1407" t="s">
        <v>783</v>
      </c>
      <c r="D1407" t="s">
        <v>68</v>
      </c>
      <c r="E1407">
        <v>161</v>
      </c>
      <c r="F1407">
        <v>226</v>
      </c>
      <c r="G1407">
        <v>71.239999999999995</v>
      </c>
      <c r="H1407" t="s">
        <v>65</v>
      </c>
      <c r="I1407">
        <v>75</v>
      </c>
      <c r="J1407" t="s">
        <v>69</v>
      </c>
      <c r="K1407" s="33" t="str">
        <f>IF(ISNA(VLOOKUP(C1407,'Provider-EHR crosswalk'!A:B,2,FALSE)),"No EHR Specified",VLOOKUP(C1407,'Provider-EHR crosswalk'!A:B,2,FALSE))</f>
        <v>Azalea Health EHR</v>
      </c>
    </row>
    <row r="1408" spans="1:11" x14ac:dyDescent="0.25">
      <c r="A1408" t="s">
        <v>70</v>
      </c>
      <c r="B1408">
        <v>46</v>
      </c>
      <c r="C1408" t="s">
        <v>783</v>
      </c>
      <c r="D1408" t="s">
        <v>71</v>
      </c>
      <c r="E1408">
        <v>226</v>
      </c>
      <c r="F1408">
        <v>226</v>
      </c>
      <c r="G1408">
        <v>100</v>
      </c>
      <c r="H1408" t="s">
        <v>65</v>
      </c>
      <c r="I1408">
        <v>99</v>
      </c>
      <c r="J1408" t="s">
        <v>66</v>
      </c>
      <c r="K1408" s="33" t="str">
        <f>IF(ISNA(VLOOKUP(C1408,'Provider-EHR crosswalk'!A:B,2,FALSE)),"No EHR Specified",VLOOKUP(C1408,'Provider-EHR crosswalk'!A:B,2,FALSE))</f>
        <v>Azalea Health EHR</v>
      </c>
    </row>
    <row r="1409" spans="1:11" x14ac:dyDescent="0.25">
      <c r="A1409" t="s">
        <v>72</v>
      </c>
      <c r="B1409">
        <v>46</v>
      </c>
      <c r="C1409" t="s">
        <v>783</v>
      </c>
      <c r="D1409" t="s">
        <v>73</v>
      </c>
      <c r="E1409">
        <v>226</v>
      </c>
      <c r="F1409">
        <v>226</v>
      </c>
      <c r="G1409">
        <v>100</v>
      </c>
      <c r="H1409" t="s">
        <v>65</v>
      </c>
      <c r="I1409">
        <v>99</v>
      </c>
      <c r="J1409" t="s">
        <v>66</v>
      </c>
      <c r="K1409" s="33" t="str">
        <f>IF(ISNA(VLOOKUP(C1409,'Provider-EHR crosswalk'!A:B,2,FALSE)),"No EHR Specified",VLOOKUP(C1409,'Provider-EHR crosswalk'!A:B,2,FALSE))</f>
        <v>Azalea Health EHR</v>
      </c>
    </row>
    <row r="1410" spans="1:11" x14ac:dyDescent="0.25">
      <c r="A1410" t="s">
        <v>74</v>
      </c>
      <c r="B1410">
        <v>46</v>
      </c>
      <c r="C1410" t="s">
        <v>783</v>
      </c>
      <c r="D1410" t="s">
        <v>75</v>
      </c>
      <c r="E1410">
        <v>226</v>
      </c>
      <c r="F1410">
        <v>226</v>
      </c>
      <c r="G1410">
        <v>100</v>
      </c>
      <c r="H1410" t="s">
        <v>65</v>
      </c>
      <c r="I1410">
        <v>99</v>
      </c>
      <c r="J1410" t="s">
        <v>66</v>
      </c>
      <c r="K1410" s="33" t="str">
        <f>IF(ISNA(VLOOKUP(C1410,'Provider-EHR crosswalk'!A:B,2,FALSE)),"No EHR Specified",VLOOKUP(C1410,'Provider-EHR crosswalk'!A:B,2,FALSE))</f>
        <v>Azalea Health EHR</v>
      </c>
    </row>
    <row r="1411" spans="1:11" x14ac:dyDescent="0.25">
      <c r="A1411" t="s">
        <v>76</v>
      </c>
      <c r="B1411">
        <v>46</v>
      </c>
      <c r="C1411" t="s">
        <v>783</v>
      </c>
      <c r="D1411" t="s">
        <v>77</v>
      </c>
      <c r="E1411">
        <v>226</v>
      </c>
      <c r="F1411">
        <v>226</v>
      </c>
      <c r="G1411">
        <v>100</v>
      </c>
      <c r="H1411" t="s">
        <v>65</v>
      </c>
      <c r="I1411">
        <v>85</v>
      </c>
      <c r="J1411" t="s">
        <v>66</v>
      </c>
      <c r="K1411" s="33" t="str">
        <f>IF(ISNA(VLOOKUP(C1411,'Provider-EHR crosswalk'!A:B,2,FALSE)),"No EHR Specified",VLOOKUP(C1411,'Provider-EHR crosswalk'!A:B,2,FALSE))</f>
        <v>Azalea Health EHR</v>
      </c>
    </row>
    <row r="1412" spans="1:11" x14ac:dyDescent="0.25">
      <c r="A1412" t="s">
        <v>78</v>
      </c>
      <c r="B1412">
        <v>46</v>
      </c>
      <c r="C1412" t="s">
        <v>783</v>
      </c>
      <c r="D1412" t="s">
        <v>79</v>
      </c>
      <c r="E1412">
        <v>226</v>
      </c>
      <c r="F1412">
        <v>226</v>
      </c>
      <c r="G1412">
        <v>100</v>
      </c>
      <c r="H1412" t="s">
        <v>65</v>
      </c>
      <c r="I1412">
        <v>85</v>
      </c>
      <c r="J1412" t="s">
        <v>66</v>
      </c>
      <c r="K1412" s="33" t="str">
        <f>IF(ISNA(VLOOKUP(C1412,'Provider-EHR crosswalk'!A:B,2,FALSE)),"No EHR Specified",VLOOKUP(C1412,'Provider-EHR crosswalk'!A:B,2,FALSE))</f>
        <v>Azalea Health EHR</v>
      </c>
    </row>
    <row r="1413" spans="1:11" x14ac:dyDescent="0.25">
      <c r="A1413" t="s">
        <v>80</v>
      </c>
      <c r="B1413">
        <v>46</v>
      </c>
      <c r="C1413" t="s">
        <v>783</v>
      </c>
      <c r="D1413" t="s">
        <v>81</v>
      </c>
      <c r="E1413">
        <v>226</v>
      </c>
      <c r="F1413">
        <v>226</v>
      </c>
      <c r="G1413">
        <v>100</v>
      </c>
      <c r="H1413" t="s">
        <v>65</v>
      </c>
      <c r="I1413">
        <v>85</v>
      </c>
      <c r="J1413" t="s">
        <v>66</v>
      </c>
      <c r="K1413" s="33" t="str">
        <f>IF(ISNA(VLOOKUP(C1413,'Provider-EHR crosswalk'!A:B,2,FALSE)),"No EHR Specified",VLOOKUP(C1413,'Provider-EHR crosswalk'!A:B,2,FALSE))</f>
        <v>Azalea Health EHR</v>
      </c>
    </row>
    <row r="1414" spans="1:11" x14ac:dyDescent="0.25">
      <c r="A1414" t="s">
        <v>82</v>
      </c>
      <c r="B1414">
        <v>46</v>
      </c>
      <c r="C1414" t="s">
        <v>783</v>
      </c>
      <c r="D1414" t="s">
        <v>83</v>
      </c>
      <c r="E1414">
        <v>226</v>
      </c>
      <c r="F1414">
        <v>226</v>
      </c>
      <c r="G1414">
        <v>100</v>
      </c>
      <c r="H1414" t="s">
        <v>65</v>
      </c>
      <c r="I1414">
        <v>85</v>
      </c>
      <c r="J1414" t="s">
        <v>66</v>
      </c>
      <c r="K1414" s="33" t="str">
        <f>IF(ISNA(VLOOKUP(C1414,'Provider-EHR crosswalk'!A:B,2,FALSE)),"No EHR Specified",VLOOKUP(C1414,'Provider-EHR crosswalk'!A:B,2,FALSE))</f>
        <v>Azalea Health EHR</v>
      </c>
    </row>
    <row r="1415" spans="1:11" x14ac:dyDescent="0.25">
      <c r="A1415" t="s">
        <v>84</v>
      </c>
      <c r="B1415">
        <v>46</v>
      </c>
      <c r="C1415" t="s">
        <v>783</v>
      </c>
      <c r="D1415" t="s">
        <v>85</v>
      </c>
      <c r="E1415">
        <v>226</v>
      </c>
      <c r="F1415">
        <v>226</v>
      </c>
      <c r="G1415">
        <v>100</v>
      </c>
      <c r="H1415" t="s">
        <v>65</v>
      </c>
      <c r="I1415">
        <v>85</v>
      </c>
      <c r="J1415" t="s">
        <v>66</v>
      </c>
      <c r="K1415" s="33" t="str">
        <f>IF(ISNA(VLOOKUP(C1415,'Provider-EHR crosswalk'!A:B,2,FALSE)),"No EHR Specified",VLOOKUP(C1415,'Provider-EHR crosswalk'!A:B,2,FALSE))</f>
        <v>Azalea Health EHR</v>
      </c>
    </row>
    <row r="1416" spans="1:11" x14ac:dyDescent="0.25">
      <c r="A1416" t="s">
        <v>86</v>
      </c>
      <c r="B1416">
        <v>46</v>
      </c>
      <c r="C1416" t="s">
        <v>783</v>
      </c>
      <c r="D1416" t="s">
        <v>87</v>
      </c>
      <c r="E1416">
        <v>226</v>
      </c>
      <c r="F1416">
        <v>226</v>
      </c>
      <c r="G1416">
        <v>100</v>
      </c>
      <c r="H1416" t="s">
        <v>65</v>
      </c>
      <c r="I1416">
        <v>95</v>
      </c>
      <c r="J1416" t="s">
        <v>66</v>
      </c>
      <c r="K1416" s="33" t="str">
        <f>IF(ISNA(VLOOKUP(C1416,'Provider-EHR crosswalk'!A:B,2,FALSE)),"No EHR Specified",VLOOKUP(C1416,'Provider-EHR crosswalk'!A:B,2,FALSE))</f>
        <v>Azalea Health EHR</v>
      </c>
    </row>
    <row r="1417" spans="1:11" x14ac:dyDescent="0.25">
      <c r="A1417" t="s">
        <v>88</v>
      </c>
      <c r="B1417">
        <v>46</v>
      </c>
      <c r="C1417" t="s">
        <v>783</v>
      </c>
      <c r="D1417" t="s">
        <v>89</v>
      </c>
      <c r="E1417">
        <v>226</v>
      </c>
      <c r="F1417">
        <v>226</v>
      </c>
      <c r="G1417">
        <v>100</v>
      </c>
      <c r="H1417" t="s">
        <v>65</v>
      </c>
      <c r="I1417">
        <v>95</v>
      </c>
      <c r="J1417" t="s">
        <v>66</v>
      </c>
      <c r="K1417" s="33" t="str">
        <f>IF(ISNA(VLOOKUP(C1417,'Provider-EHR crosswalk'!A:B,2,FALSE)),"No EHR Specified",VLOOKUP(C1417,'Provider-EHR crosswalk'!A:B,2,FALSE))</f>
        <v>Azalea Health EHR</v>
      </c>
    </row>
    <row r="1418" spans="1:11" x14ac:dyDescent="0.25">
      <c r="A1418" t="s">
        <v>90</v>
      </c>
      <c r="B1418">
        <v>46</v>
      </c>
      <c r="C1418" t="s">
        <v>783</v>
      </c>
      <c r="D1418" t="s">
        <v>91</v>
      </c>
      <c r="E1418">
        <v>216</v>
      </c>
      <c r="F1418">
        <v>226</v>
      </c>
      <c r="G1418">
        <v>95.58</v>
      </c>
      <c r="H1418" t="s">
        <v>65</v>
      </c>
      <c r="I1418">
        <v>90</v>
      </c>
      <c r="J1418" t="s">
        <v>66</v>
      </c>
      <c r="K1418" s="33" t="str">
        <f>IF(ISNA(VLOOKUP(C1418,'Provider-EHR crosswalk'!A:B,2,FALSE)),"No EHR Specified",VLOOKUP(C1418,'Provider-EHR crosswalk'!A:B,2,FALSE))</f>
        <v>Azalea Health EHR</v>
      </c>
    </row>
    <row r="1419" spans="1:11" x14ac:dyDescent="0.25">
      <c r="A1419" t="s">
        <v>92</v>
      </c>
      <c r="B1419">
        <v>46</v>
      </c>
      <c r="C1419" t="s">
        <v>783</v>
      </c>
      <c r="D1419" t="s">
        <v>93</v>
      </c>
      <c r="E1419">
        <v>83</v>
      </c>
      <c r="F1419">
        <v>226</v>
      </c>
      <c r="G1419">
        <v>36.729999999999997</v>
      </c>
      <c r="H1419" t="s">
        <v>65</v>
      </c>
      <c r="I1419">
        <v>90</v>
      </c>
      <c r="J1419" t="s">
        <v>69</v>
      </c>
      <c r="K1419" s="33" t="str">
        <f>IF(ISNA(VLOOKUP(C1419,'Provider-EHR crosswalk'!A:B,2,FALSE)),"No EHR Specified",VLOOKUP(C1419,'Provider-EHR crosswalk'!A:B,2,FALSE))</f>
        <v>Azalea Health EHR</v>
      </c>
    </row>
    <row r="1420" spans="1:11" x14ac:dyDescent="0.25">
      <c r="A1420" t="s">
        <v>94</v>
      </c>
      <c r="B1420">
        <v>46</v>
      </c>
      <c r="C1420" t="s">
        <v>783</v>
      </c>
      <c r="D1420" t="s">
        <v>95</v>
      </c>
      <c r="E1420">
        <v>61</v>
      </c>
      <c r="F1420">
        <v>226</v>
      </c>
      <c r="G1420">
        <v>26.99</v>
      </c>
      <c r="H1420" t="s">
        <v>65</v>
      </c>
      <c r="I1420">
        <v>90</v>
      </c>
      <c r="J1420" t="s">
        <v>69</v>
      </c>
      <c r="K1420" s="33" t="str">
        <f>IF(ISNA(VLOOKUP(C1420,'Provider-EHR crosswalk'!A:B,2,FALSE)),"No EHR Specified",VLOOKUP(C1420,'Provider-EHR crosswalk'!A:B,2,FALSE))</f>
        <v>Azalea Health EHR</v>
      </c>
    </row>
    <row r="1421" spans="1:11" x14ac:dyDescent="0.25">
      <c r="A1421" t="s">
        <v>96</v>
      </c>
      <c r="B1421">
        <v>46</v>
      </c>
      <c r="C1421" t="s">
        <v>783</v>
      </c>
      <c r="D1421" t="s">
        <v>97</v>
      </c>
      <c r="E1421">
        <v>138</v>
      </c>
      <c r="F1421">
        <v>226</v>
      </c>
      <c r="G1421">
        <v>61.06</v>
      </c>
      <c r="H1421" t="s">
        <v>65</v>
      </c>
      <c r="I1421">
        <v>90</v>
      </c>
      <c r="J1421" t="s">
        <v>69</v>
      </c>
      <c r="K1421" s="33" t="str">
        <f>IF(ISNA(VLOOKUP(C1421,'Provider-EHR crosswalk'!A:B,2,FALSE)),"No EHR Specified",VLOOKUP(C1421,'Provider-EHR crosswalk'!A:B,2,FALSE))</f>
        <v>Azalea Health EHR</v>
      </c>
    </row>
    <row r="1422" spans="1:11" x14ac:dyDescent="0.25">
      <c r="A1422" t="s">
        <v>98</v>
      </c>
      <c r="B1422">
        <v>46</v>
      </c>
      <c r="C1422" t="s">
        <v>783</v>
      </c>
      <c r="D1422" t="s">
        <v>99</v>
      </c>
      <c r="E1422">
        <v>138</v>
      </c>
      <c r="F1422">
        <v>226</v>
      </c>
      <c r="G1422">
        <v>61.06</v>
      </c>
      <c r="H1422" t="s">
        <v>65</v>
      </c>
      <c r="I1422">
        <v>90</v>
      </c>
      <c r="J1422" t="s">
        <v>69</v>
      </c>
      <c r="K1422" s="33" t="str">
        <f>IF(ISNA(VLOOKUP(C1422,'Provider-EHR crosswalk'!A:B,2,FALSE)),"No EHR Specified",VLOOKUP(C1422,'Provider-EHR crosswalk'!A:B,2,FALSE))</f>
        <v>Azalea Health EHR</v>
      </c>
    </row>
    <row r="1423" spans="1:11" x14ac:dyDescent="0.25">
      <c r="A1423" t="s">
        <v>100</v>
      </c>
      <c r="B1423">
        <v>46</v>
      </c>
      <c r="C1423" t="s">
        <v>783</v>
      </c>
      <c r="D1423" t="s">
        <v>101</v>
      </c>
      <c r="E1423">
        <v>1195</v>
      </c>
      <c r="F1423">
        <v>1195</v>
      </c>
      <c r="G1423">
        <v>100</v>
      </c>
      <c r="H1423" t="s">
        <v>65</v>
      </c>
      <c r="I1423">
        <v>99</v>
      </c>
      <c r="J1423" t="s">
        <v>66</v>
      </c>
      <c r="K1423" s="33" t="str">
        <f>IF(ISNA(VLOOKUP(C1423,'Provider-EHR crosswalk'!A:B,2,FALSE)),"No EHR Specified",VLOOKUP(C1423,'Provider-EHR crosswalk'!A:B,2,FALSE))</f>
        <v>Azalea Health EHR</v>
      </c>
    </row>
    <row r="1424" spans="1:11" x14ac:dyDescent="0.25">
      <c r="A1424" t="s">
        <v>102</v>
      </c>
      <c r="B1424">
        <v>46</v>
      </c>
      <c r="C1424" t="s">
        <v>783</v>
      </c>
      <c r="D1424" t="s">
        <v>103</v>
      </c>
      <c r="E1424">
        <v>1195</v>
      </c>
      <c r="F1424">
        <v>1195</v>
      </c>
      <c r="G1424">
        <v>100</v>
      </c>
      <c r="H1424" t="s">
        <v>65</v>
      </c>
      <c r="I1424">
        <v>99</v>
      </c>
      <c r="J1424" t="s">
        <v>66</v>
      </c>
      <c r="K1424" s="33" t="str">
        <f>IF(ISNA(VLOOKUP(C1424,'Provider-EHR crosswalk'!A:B,2,FALSE)),"No EHR Specified",VLOOKUP(C1424,'Provider-EHR crosswalk'!A:B,2,FALSE))</f>
        <v>Azalea Health EHR</v>
      </c>
    </row>
    <row r="1425" spans="1:11" x14ac:dyDescent="0.25">
      <c r="A1425" t="s">
        <v>104</v>
      </c>
      <c r="B1425">
        <v>46</v>
      </c>
      <c r="C1425" t="s">
        <v>783</v>
      </c>
      <c r="D1425" t="s">
        <v>105</v>
      </c>
      <c r="E1425">
        <v>1195</v>
      </c>
      <c r="F1425">
        <v>1195</v>
      </c>
      <c r="G1425">
        <v>100</v>
      </c>
      <c r="H1425" t="s">
        <v>65</v>
      </c>
      <c r="I1425">
        <v>99</v>
      </c>
      <c r="J1425" t="s">
        <v>66</v>
      </c>
      <c r="K1425" s="33" t="str">
        <f>IF(ISNA(VLOOKUP(C1425,'Provider-EHR crosswalk'!A:B,2,FALSE)),"No EHR Specified",VLOOKUP(C1425,'Provider-EHR crosswalk'!A:B,2,FALSE))</f>
        <v>Azalea Health EHR</v>
      </c>
    </row>
    <row r="1426" spans="1:11" x14ac:dyDescent="0.25">
      <c r="A1426" t="s">
        <v>106</v>
      </c>
      <c r="B1426">
        <v>46</v>
      </c>
      <c r="C1426" t="s">
        <v>783</v>
      </c>
      <c r="D1426" t="s">
        <v>107</v>
      </c>
      <c r="E1426">
        <v>1195</v>
      </c>
      <c r="F1426">
        <v>1195</v>
      </c>
      <c r="G1426">
        <v>100</v>
      </c>
      <c r="H1426" t="s">
        <v>65</v>
      </c>
      <c r="I1426">
        <v>99</v>
      </c>
      <c r="J1426" t="s">
        <v>66</v>
      </c>
      <c r="K1426" s="33" t="str">
        <f>IF(ISNA(VLOOKUP(C1426,'Provider-EHR crosswalk'!A:B,2,FALSE)),"No EHR Specified",VLOOKUP(C1426,'Provider-EHR crosswalk'!A:B,2,FALSE))</f>
        <v>Azalea Health EHR</v>
      </c>
    </row>
    <row r="1427" spans="1:11" x14ac:dyDescent="0.25">
      <c r="A1427" t="s">
        <v>108</v>
      </c>
      <c r="B1427">
        <v>46</v>
      </c>
      <c r="C1427" t="s">
        <v>783</v>
      </c>
      <c r="D1427" t="s">
        <v>109</v>
      </c>
      <c r="E1427">
        <v>1195</v>
      </c>
      <c r="F1427">
        <v>1195</v>
      </c>
      <c r="G1427">
        <v>100</v>
      </c>
      <c r="H1427" t="s">
        <v>65</v>
      </c>
      <c r="I1427">
        <v>99</v>
      </c>
      <c r="J1427" t="s">
        <v>66</v>
      </c>
      <c r="K1427" s="33" t="str">
        <f>IF(ISNA(VLOOKUP(C1427,'Provider-EHR crosswalk'!A:B,2,FALSE)),"No EHR Specified",VLOOKUP(C1427,'Provider-EHR crosswalk'!A:B,2,FALSE))</f>
        <v>Azalea Health EHR</v>
      </c>
    </row>
    <row r="1428" spans="1:11" x14ac:dyDescent="0.25">
      <c r="A1428" t="s">
        <v>110</v>
      </c>
      <c r="B1428">
        <v>46</v>
      </c>
      <c r="C1428" t="s">
        <v>783</v>
      </c>
      <c r="D1428" t="s">
        <v>111</v>
      </c>
      <c r="E1428">
        <v>1195</v>
      </c>
      <c r="F1428">
        <v>1195</v>
      </c>
      <c r="G1428">
        <v>100</v>
      </c>
      <c r="H1428" t="s">
        <v>65</v>
      </c>
      <c r="I1428">
        <v>99</v>
      </c>
      <c r="J1428" t="s">
        <v>66</v>
      </c>
      <c r="K1428" s="33" t="str">
        <f>IF(ISNA(VLOOKUP(C1428,'Provider-EHR crosswalk'!A:B,2,FALSE)),"No EHR Specified",VLOOKUP(C1428,'Provider-EHR crosswalk'!A:B,2,FALSE))</f>
        <v>Azalea Health EHR</v>
      </c>
    </row>
    <row r="1429" spans="1:11" x14ac:dyDescent="0.25">
      <c r="A1429" t="s">
        <v>112</v>
      </c>
      <c r="B1429">
        <v>46</v>
      </c>
      <c r="C1429" t="s">
        <v>783</v>
      </c>
      <c r="D1429" t="s">
        <v>113</v>
      </c>
      <c r="E1429">
        <v>1195</v>
      </c>
      <c r="F1429">
        <v>1195</v>
      </c>
      <c r="G1429">
        <v>100</v>
      </c>
      <c r="H1429" t="s">
        <v>65</v>
      </c>
      <c r="I1429">
        <v>99</v>
      </c>
      <c r="J1429" t="s">
        <v>66</v>
      </c>
      <c r="K1429" s="33" t="str">
        <f>IF(ISNA(VLOOKUP(C1429,'Provider-EHR crosswalk'!A:B,2,FALSE)),"No EHR Specified",VLOOKUP(C1429,'Provider-EHR crosswalk'!A:B,2,FALSE))</f>
        <v>Azalea Health EHR</v>
      </c>
    </row>
    <row r="1430" spans="1:11" x14ac:dyDescent="0.25">
      <c r="A1430" t="s">
        <v>114</v>
      </c>
      <c r="B1430">
        <v>46</v>
      </c>
      <c r="C1430" t="s">
        <v>783</v>
      </c>
      <c r="D1430" t="s">
        <v>115</v>
      </c>
      <c r="E1430">
        <v>10</v>
      </c>
      <c r="F1430">
        <v>226</v>
      </c>
      <c r="G1430">
        <v>4.42</v>
      </c>
      <c r="H1430" t="s">
        <v>116</v>
      </c>
      <c r="I1430">
        <v>4</v>
      </c>
      <c r="J1430" t="s">
        <v>69</v>
      </c>
      <c r="K1430" s="33" t="str">
        <f>IF(ISNA(VLOOKUP(C1430,'Provider-EHR crosswalk'!A:B,2,FALSE)),"No EHR Specified",VLOOKUP(C1430,'Provider-EHR crosswalk'!A:B,2,FALSE))</f>
        <v>Azalea Health EHR</v>
      </c>
    </row>
    <row r="1431" spans="1:11" x14ac:dyDescent="0.25">
      <c r="A1431" t="s">
        <v>117</v>
      </c>
      <c r="B1431">
        <v>46</v>
      </c>
      <c r="C1431" t="s">
        <v>783</v>
      </c>
      <c r="D1431" t="s">
        <v>118</v>
      </c>
      <c r="E1431">
        <v>4</v>
      </c>
      <c r="F1431">
        <v>226</v>
      </c>
      <c r="G1431">
        <v>1.77</v>
      </c>
      <c r="H1431" t="s">
        <v>116</v>
      </c>
      <c r="I1431">
        <v>4</v>
      </c>
      <c r="J1431" t="s">
        <v>66</v>
      </c>
      <c r="K1431" s="33" t="str">
        <f>IF(ISNA(VLOOKUP(C1431,'Provider-EHR crosswalk'!A:B,2,FALSE)),"No EHR Specified",VLOOKUP(C1431,'Provider-EHR crosswalk'!A:B,2,FALSE))</f>
        <v>Azalea Health EHR</v>
      </c>
    </row>
    <row r="1432" spans="1:11" x14ac:dyDescent="0.25">
      <c r="A1432" t="s">
        <v>119</v>
      </c>
      <c r="B1432">
        <v>46</v>
      </c>
      <c r="C1432" t="s">
        <v>783</v>
      </c>
      <c r="D1432" t="s">
        <v>120</v>
      </c>
      <c r="E1432">
        <v>14</v>
      </c>
      <c r="F1432">
        <v>226</v>
      </c>
      <c r="G1432">
        <v>6.19</v>
      </c>
      <c r="H1432" t="s">
        <v>116</v>
      </c>
      <c r="I1432">
        <v>4</v>
      </c>
      <c r="J1432" t="s">
        <v>69</v>
      </c>
      <c r="K1432" s="33" t="str">
        <f>IF(ISNA(VLOOKUP(C1432,'Provider-EHR crosswalk'!A:B,2,FALSE)),"No EHR Specified",VLOOKUP(C1432,'Provider-EHR crosswalk'!A:B,2,FALSE))</f>
        <v>Azalea Health EHR</v>
      </c>
    </row>
    <row r="1433" spans="1:11" x14ac:dyDescent="0.25">
      <c r="A1433" t="s">
        <v>121</v>
      </c>
      <c r="B1433">
        <v>46</v>
      </c>
      <c r="C1433" t="s">
        <v>783</v>
      </c>
      <c r="D1433" t="s">
        <v>122</v>
      </c>
      <c r="E1433">
        <v>0</v>
      </c>
      <c r="F1433">
        <v>226</v>
      </c>
      <c r="G1433">
        <v>0</v>
      </c>
      <c r="H1433" t="s">
        <v>116</v>
      </c>
      <c r="I1433">
        <v>1</v>
      </c>
      <c r="J1433" t="s">
        <v>66</v>
      </c>
      <c r="K1433" s="33" t="str">
        <f>IF(ISNA(VLOOKUP(C1433,'Provider-EHR crosswalk'!A:B,2,FALSE)),"No EHR Specified",VLOOKUP(C1433,'Provider-EHR crosswalk'!A:B,2,FALSE))</f>
        <v>Azalea Health EHR</v>
      </c>
    </row>
    <row r="1434" spans="1:11" x14ac:dyDescent="0.25">
      <c r="A1434" t="s">
        <v>123</v>
      </c>
      <c r="B1434">
        <v>46</v>
      </c>
      <c r="C1434" t="s">
        <v>783</v>
      </c>
      <c r="D1434" t="s">
        <v>124</v>
      </c>
      <c r="E1434">
        <v>0</v>
      </c>
      <c r="F1434">
        <v>1195</v>
      </c>
      <c r="G1434">
        <v>0</v>
      </c>
      <c r="H1434" t="s">
        <v>116</v>
      </c>
      <c r="I1434">
        <v>1</v>
      </c>
      <c r="J1434" t="s">
        <v>66</v>
      </c>
      <c r="K1434" s="33" t="str">
        <f>IF(ISNA(VLOOKUP(C1434,'Provider-EHR crosswalk'!A:B,2,FALSE)),"No EHR Specified",VLOOKUP(C1434,'Provider-EHR crosswalk'!A:B,2,FALSE))</f>
        <v>Azalea Health EHR</v>
      </c>
    </row>
    <row r="1435" spans="1:11" x14ac:dyDescent="0.25">
      <c r="A1435" t="s">
        <v>125</v>
      </c>
      <c r="B1435">
        <v>46</v>
      </c>
      <c r="C1435" t="s">
        <v>783</v>
      </c>
      <c r="D1435" t="s">
        <v>126</v>
      </c>
      <c r="E1435">
        <v>0</v>
      </c>
      <c r="F1435">
        <v>1195</v>
      </c>
      <c r="G1435">
        <v>0</v>
      </c>
      <c r="H1435" t="s">
        <v>116</v>
      </c>
      <c r="I1435">
        <v>1</v>
      </c>
      <c r="J1435" t="s">
        <v>66</v>
      </c>
      <c r="K1435" s="33" t="str">
        <f>IF(ISNA(VLOOKUP(C1435,'Provider-EHR crosswalk'!A:B,2,FALSE)),"No EHR Specified",VLOOKUP(C1435,'Provider-EHR crosswalk'!A:B,2,FALSE))</f>
        <v>Azalea Health EHR</v>
      </c>
    </row>
    <row r="1436" spans="1:11" x14ac:dyDescent="0.25">
      <c r="A1436" t="s">
        <v>127</v>
      </c>
      <c r="B1436">
        <v>46</v>
      </c>
      <c r="C1436" t="s">
        <v>783</v>
      </c>
      <c r="D1436" t="s">
        <v>128</v>
      </c>
      <c r="E1436">
        <v>30</v>
      </c>
      <c r="F1436">
        <v>1195</v>
      </c>
      <c r="G1436">
        <v>2.5099999999999998</v>
      </c>
      <c r="H1436" t="s">
        <v>116</v>
      </c>
      <c r="I1436">
        <v>4</v>
      </c>
      <c r="J1436" t="s">
        <v>66</v>
      </c>
      <c r="K1436" s="33" t="str">
        <f>IF(ISNA(VLOOKUP(C1436,'Provider-EHR crosswalk'!A:B,2,FALSE)),"No EHR Specified",VLOOKUP(C1436,'Provider-EHR crosswalk'!A:B,2,FALSE))</f>
        <v>Azalea Health EHR</v>
      </c>
    </row>
    <row r="1437" spans="1:11" x14ac:dyDescent="0.25">
      <c r="A1437" t="s">
        <v>129</v>
      </c>
      <c r="B1437">
        <v>46</v>
      </c>
      <c r="C1437" t="s">
        <v>783</v>
      </c>
      <c r="D1437" t="s">
        <v>130</v>
      </c>
      <c r="E1437">
        <v>59</v>
      </c>
      <c r="F1437">
        <v>1195</v>
      </c>
      <c r="G1437">
        <v>4.9400000000000004</v>
      </c>
      <c r="H1437" t="s">
        <v>116</v>
      </c>
      <c r="I1437">
        <v>4</v>
      </c>
      <c r="J1437" t="s">
        <v>69</v>
      </c>
      <c r="K1437" s="33" t="str">
        <f>IF(ISNA(VLOOKUP(C1437,'Provider-EHR crosswalk'!A:B,2,FALSE)),"No EHR Specified",VLOOKUP(C1437,'Provider-EHR crosswalk'!A:B,2,FALSE))</f>
        <v>Azalea Health EHR</v>
      </c>
    </row>
    <row r="1438" spans="1:11" x14ac:dyDescent="0.25">
      <c r="A1438" t="s">
        <v>131</v>
      </c>
      <c r="B1438">
        <v>46</v>
      </c>
      <c r="C1438" t="s">
        <v>783</v>
      </c>
      <c r="D1438" t="s">
        <v>132</v>
      </c>
      <c r="E1438">
        <v>34</v>
      </c>
      <c r="F1438">
        <v>1195</v>
      </c>
      <c r="G1438">
        <v>2.85</v>
      </c>
      <c r="H1438" t="s">
        <v>116</v>
      </c>
      <c r="I1438">
        <v>4</v>
      </c>
      <c r="J1438" t="s">
        <v>66</v>
      </c>
      <c r="K1438" s="33" t="str">
        <f>IF(ISNA(VLOOKUP(C1438,'Provider-EHR crosswalk'!A:B,2,FALSE)),"No EHR Specified",VLOOKUP(C1438,'Provider-EHR crosswalk'!A:B,2,FALSE))</f>
        <v>Azalea Health EHR</v>
      </c>
    </row>
    <row r="1439" spans="1:11" x14ac:dyDescent="0.25">
      <c r="A1439" t="s">
        <v>133</v>
      </c>
      <c r="B1439">
        <v>46</v>
      </c>
      <c r="C1439" t="s">
        <v>783</v>
      </c>
      <c r="D1439" t="s">
        <v>134</v>
      </c>
      <c r="E1439">
        <v>51</v>
      </c>
      <c r="F1439">
        <v>1195</v>
      </c>
      <c r="G1439">
        <v>4.2699999999999996</v>
      </c>
      <c r="H1439" t="s">
        <v>116</v>
      </c>
      <c r="I1439">
        <v>1</v>
      </c>
      <c r="J1439" t="s">
        <v>69</v>
      </c>
      <c r="K1439" s="33" t="str">
        <f>IF(ISNA(VLOOKUP(C1439,'Provider-EHR crosswalk'!A:B,2,FALSE)),"No EHR Specified",VLOOKUP(C1439,'Provider-EHR crosswalk'!A:B,2,FALSE))</f>
        <v>Azalea Health EHR</v>
      </c>
    </row>
    <row r="1440" spans="1:11" x14ac:dyDescent="0.25">
      <c r="A1440" t="s">
        <v>135</v>
      </c>
      <c r="B1440">
        <v>46</v>
      </c>
      <c r="C1440" t="s">
        <v>783</v>
      </c>
      <c r="D1440" t="s">
        <v>136</v>
      </c>
      <c r="E1440">
        <v>0</v>
      </c>
      <c r="F1440">
        <v>1195</v>
      </c>
      <c r="G1440">
        <v>0</v>
      </c>
      <c r="H1440" t="s">
        <v>116</v>
      </c>
      <c r="I1440">
        <v>1</v>
      </c>
      <c r="J1440" t="s">
        <v>66</v>
      </c>
      <c r="K1440" s="33" t="str">
        <f>IF(ISNA(VLOOKUP(C1440,'Provider-EHR crosswalk'!A:B,2,FALSE)),"No EHR Specified",VLOOKUP(C1440,'Provider-EHR crosswalk'!A:B,2,FALSE))</f>
        <v>Azalea Health EHR</v>
      </c>
    </row>
    <row r="1441" spans="1:11" x14ac:dyDescent="0.25">
      <c r="A1441" t="s">
        <v>137</v>
      </c>
      <c r="B1441">
        <v>46</v>
      </c>
      <c r="C1441" t="s">
        <v>783</v>
      </c>
      <c r="D1441" t="s">
        <v>138</v>
      </c>
      <c r="E1441">
        <v>0</v>
      </c>
      <c r="F1441">
        <v>1195</v>
      </c>
      <c r="G1441">
        <v>0</v>
      </c>
      <c r="H1441" t="s">
        <v>116</v>
      </c>
      <c r="I1441">
        <v>1</v>
      </c>
      <c r="J1441" t="s">
        <v>66</v>
      </c>
      <c r="K1441" s="33" t="str">
        <f>IF(ISNA(VLOOKUP(C1441,'Provider-EHR crosswalk'!A:B,2,FALSE)),"No EHR Specified",VLOOKUP(C1441,'Provider-EHR crosswalk'!A:B,2,FALSE))</f>
        <v>Azalea Health EHR</v>
      </c>
    </row>
    <row r="1442" spans="1:11" x14ac:dyDescent="0.25">
      <c r="A1442" t="s">
        <v>139</v>
      </c>
      <c r="B1442">
        <v>46</v>
      </c>
      <c r="C1442" t="s">
        <v>783</v>
      </c>
      <c r="D1442" t="s">
        <v>140</v>
      </c>
      <c r="E1442">
        <v>0</v>
      </c>
      <c r="F1442">
        <v>1195</v>
      </c>
      <c r="G1442">
        <v>0</v>
      </c>
      <c r="H1442" t="s">
        <v>116</v>
      </c>
      <c r="I1442">
        <v>1</v>
      </c>
      <c r="J1442" t="s">
        <v>66</v>
      </c>
      <c r="K1442" s="33" t="str">
        <f>IF(ISNA(VLOOKUP(C1442,'Provider-EHR crosswalk'!A:B,2,FALSE)),"No EHR Specified",VLOOKUP(C1442,'Provider-EHR crosswalk'!A:B,2,FALSE))</f>
        <v>Azalea Health EHR</v>
      </c>
    </row>
    <row r="1443" spans="1:11" x14ac:dyDescent="0.25">
      <c r="A1443" t="s">
        <v>141</v>
      </c>
      <c r="B1443">
        <v>46</v>
      </c>
      <c r="C1443" t="s">
        <v>783</v>
      </c>
      <c r="D1443" t="s">
        <v>142</v>
      </c>
      <c r="E1443">
        <v>0</v>
      </c>
      <c r="F1443">
        <v>1195</v>
      </c>
      <c r="G1443">
        <v>0</v>
      </c>
      <c r="H1443" t="s">
        <v>116</v>
      </c>
      <c r="I1443">
        <v>1</v>
      </c>
      <c r="J1443" t="s">
        <v>66</v>
      </c>
      <c r="K1443" s="33" t="str">
        <f>IF(ISNA(VLOOKUP(C1443,'Provider-EHR crosswalk'!A:B,2,FALSE)),"No EHR Specified",VLOOKUP(C1443,'Provider-EHR crosswalk'!A:B,2,FALSE))</f>
        <v>Azalea Health EHR</v>
      </c>
    </row>
    <row r="1444" spans="1:11" x14ac:dyDescent="0.25">
      <c r="A1444" t="s">
        <v>143</v>
      </c>
      <c r="B1444">
        <v>46</v>
      </c>
      <c r="C1444" t="s">
        <v>783</v>
      </c>
      <c r="D1444" t="s">
        <v>144</v>
      </c>
      <c r="E1444">
        <v>0</v>
      </c>
      <c r="F1444">
        <v>1195</v>
      </c>
      <c r="G1444">
        <v>0</v>
      </c>
      <c r="H1444" t="s">
        <v>116</v>
      </c>
      <c r="I1444">
        <v>1</v>
      </c>
      <c r="J1444" t="s">
        <v>66</v>
      </c>
      <c r="K1444" s="33" t="str">
        <f>IF(ISNA(VLOOKUP(C1444,'Provider-EHR crosswalk'!A:B,2,FALSE)),"No EHR Specified",VLOOKUP(C1444,'Provider-EHR crosswalk'!A:B,2,FALSE))</f>
        <v>Azalea Health EHR</v>
      </c>
    </row>
    <row r="1445" spans="1:11" x14ac:dyDescent="0.25">
      <c r="A1445" t="s">
        <v>145</v>
      </c>
      <c r="B1445">
        <v>46</v>
      </c>
      <c r="C1445" t="s">
        <v>783</v>
      </c>
      <c r="D1445" t="s">
        <v>146</v>
      </c>
      <c r="E1445">
        <v>0</v>
      </c>
      <c r="F1445">
        <v>1195</v>
      </c>
      <c r="G1445">
        <v>0</v>
      </c>
      <c r="H1445" t="s">
        <v>116</v>
      </c>
      <c r="I1445">
        <v>1</v>
      </c>
      <c r="J1445" t="s">
        <v>66</v>
      </c>
      <c r="K1445" s="33" t="str">
        <f>IF(ISNA(VLOOKUP(C1445,'Provider-EHR crosswalk'!A:B,2,FALSE)),"No EHR Specified",VLOOKUP(C1445,'Provider-EHR crosswalk'!A:B,2,FALSE))</f>
        <v>Azalea Health EHR</v>
      </c>
    </row>
    <row r="1446" spans="1:11" x14ac:dyDescent="0.25">
      <c r="A1446" t="s">
        <v>147</v>
      </c>
      <c r="B1446">
        <v>46</v>
      </c>
      <c r="C1446" t="s">
        <v>783</v>
      </c>
      <c r="D1446" t="s">
        <v>148</v>
      </c>
      <c r="E1446">
        <v>0</v>
      </c>
      <c r="F1446">
        <v>1195</v>
      </c>
      <c r="G1446">
        <v>0</v>
      </c>
      <c r="H1446" t="s">
        <v>116</v>
      </c>
      <c r="I1446">
        <v>1</v>
      </c>
      <c r="J1446" t="s">
        <v>66</v>
      </c>
      <c r="K1446" s="33" t="str">
        <f>IF(ISNA(VLOOKUP(C1446,'Provider-EHR crosswalk'!A:B,2,FALSE)),"No EHR Specified",VLOOKUP(C1446,'Provider-EHR crosswalk'!A:B,2,FALSE))</f>
        <v>Azalea Health EHR</v>
      </c>
    </row>
    <row r="1447" spans="1:11" x14ac:dyDescent="0.25">
      <c r="A1447" t="s">
        <v>149</v>
      </c>
      <c r="B1447">
        <v>46</v>
      </c>
      <c r="C1447" t="s">
        <v>783</v>
      </c>
      <c r="D1447" t="s">
        <v>150</v>
      </c>
      <c r="E1447">
        <v>0</v>
      </c>
      <c r="F1447">
        <v>1195</v>
      </c>
      <c r="G1447">
        <v>0</v>
      </c>
      <c r="H1447" t="s">
        <v>116</v>
      </c>
      <c r="I1447">
        <v>1</v>
      </c>
      <c r="J1447" t="s">
        <v>66</v>
      </c>
      <c r="K1447" s="33" t="str">
        <f>IF(ISNA(VLOOKUP(C1447,'Provider-EHR crosswalk'!A:B,2,FALSE)),"No EHR Specified",VLOOKUP(C1447,'Provider-EHR crosswalk'!A:B,2,FALSE))</f>
        <v>Azalea Health EHR</v>
      </c>
    </row>
    <row r="1448" spans="1:11" x14ac:dyDescent="0.25">
      <c r="A1448" t="s">
        <v>151</v>
      </c>
      <c r="B1448">
        <v>46</v>
      </c>
      <c r="C1448" t="s">
        <v>783</v>
      </c>
      <c r="D1448" t="s">
        <v>152</v>
      </c>
      <c r="E1448">
        <v>0</v>
      </c>
      <c r="F1448">
        <v>1195</v>
      </c>
      <c r="G1448">
        <v>0</v>
      </c>
      <c r="H1448" t="s">
        <v>116</v>
      </c>
      <c r="I1448">
        <v>1</v>
      </c>
      <c r="J1448" t="s">
        <v>66</v>
      </c>
      <c r="K1448" s="33" t="str">
        <f>IF(ISNA(VLOOKUP(C1448,'Provider-EHR crosswalk'!A:B,2,FALSE)),"No EHR Specified",VLOOKUP(C1448,'Provider-EHR crosswalk'!A:B,2,FALSE))</f>
        <v>Azalea Health EHR</v>
      </c>
    </row>
    <row r="1449" spans="1:11" x14ac:dyDescent="0.25">
      <c r="A1449" t="s">
        <v>153</v>
      </c>
      <c r="B1449">
        <v>46</v>
      </c>
      <c r="C1449" t="s">
        <v>783</v>
      </c>
      <c r="D1449" t="s">
        <v>154</v>
      </c>
      <c r="E1449">
        <v>6</v>
      </c>
      <c r="F1449">
        <v>1195</v>
      </c>
      <c r="G1449">
        <v>0.5</v>
      </c>
      <c r="H1449" t="s">
        <v>116</v>
      </c>
      <c r="I1449">
        <v>1</v>
      </c>
      <c r="J1449" t="s">
        <v>66</v>
      </c>
      <c r="K1449" s="33" t="str">
        <f>IF(ISNA(VLOOKUP(C1449,'Provider-EHR crosswalk'!A:B,2,FALSE)),"No EHR Specified",VLOOKUP(C1449,'Provider-EHR crosswalk'!A:B,2,FALSE))</f>
        <v>Azalea Health EHR</v>
      </c>
    </row>
    <row r="1450" spans="1:11" x14ac:dyDescent="0.25">
      <c r="A1450" t="s">
        <v>155</v>
      </c>
      <c r="B1450">
        <v>46</v>
      </c>
      <c r="C1450" t="s">
        <v>783</v>
      </c>
      <c r="D1450" t="s">
        <v>156</v>
      </c>
      <c r="E1450">
        <v>0</v>
      </c>
      <c r="F1450">
        <v>1195</v>
      </c>
      <c r="G1450">
        <v>0</v>
      </c>
      <c r="H1450" t="s">
        <v>157</v>
      </c>
      <c r="I1450" t="s">
        <v>157</v>
      </c>
      <c r="J1450" t="s">
        <v>157</v>
      </c>
      <c r="K1450" s="33" t="str">
        <f>IF(ISNA(VLOOKUP(C1450,'Provider-EHR crosswalk'!A:B,2,FALSE)),"No EHR Specified",VLOOKUP(C1450,'Provider-EHR crosswalk'!A:B,2,FALSE))</f>
        <v>Azalea Health EHR</v>
      </c>
    </row>
    <row r="1451" spans="1:11" x14ac:dyDescent="0.25">
      <c r="A1451" t="s">
        <v>158</v>
      </c>
      <c r="B1451">
        <v>46</v>
      </c>
      <c r="C1451" t="s">
        <v>783</v>
      </c>
      <c r="D1451" t="s">
        <v>159</v>
      </c>
      <c r="E1451">
        <v>1</v>
      </c>
      <c r="F1451">
        <v>1195</v>
      </c>
      <c r="G1451">
        <v>0.08</v>
      </c>
      <c r="H1451" t="s">
        <v>157</v>
      </c>
      <c r="I1451" t="s">
        <v>157</v>
      </c>
      <c r="J1451" t="s">
        <v>157</v>
      </c>
      <c r="K1451" s="33" t="str">
        <f>IF(ISNA(VLOOKUP(C1451,'Provider-EHR crosswalk'!A:B,2,FALSE)),"No EHR Specified",VLOOKUP(C1451,'Provider-EHR crosswalk'!A:B,2,FALSE))</f>
        <v>Azalea Health EHR</v>
      </c>
    </row>
    <row r="1452" spans="1:11" x14ac:dyDescent="0.25">
      <c r="A1452" t="s">
        <v>162</v>
      </c>
      <c r="B1452">
        <v>46</v>
      </c>
      <c r="C1452" t="s">
        <v>783</v>
      </c>
      <c r="D1452" t="s">
        <v>163</v>
      </c>
      <c r="E1452">
        <v>1110</v>
      </c>
      <c r="F1452">
        <v>1195</v>
      </c>
      <c r="G1452">
        <v>92.89</v>
      </c>
      <c r="H1452" t="s">
        <v>65</v>
      </c>
      <c r="I1452">
        <v>95</v>
      </c>
      <c r="J1452" t="s">
        <v>69</v>
      </c>
      <c r="K1452" s="33" t="str">
        <f>IF(ISNA(VLOOKUP(C1452,'Provider-EHR crosswalk'!A:B,2,FALSE)),"No EHR Specified",VLOOKUP(C1452,'Provider-EHR crosswalk'!A:B,2,FALSE))</f>
        <v>Azalea Health EHR</v>
      </c>
    </row>
    <row r="1453" spans="1:11" x14ac:dyDescent="0.25">
      <c r="A1453" t="s">
        <v>164</v>
      </c>
      <c r="B1453">
        <v>46</v>
      </c>
      <c r="C1453" t="s">
        <v>783</v>
      </c>
      <c r="D1453" t="s">
        <v>165</v>
      </c>
      <c r="E1453">
        <v>191</v>
      </c>
      <c r="F1453">
        <v>226</v>
      </c>
      <c r="G1453">
        <v>84.51</v>
      </c>
      <c r="H1453" t="s">
        <v>65</v>
      </c>
      <c r="I1453">
        <v>95</v>
      </c>
      <c r="J1453" t="s">
        <v>69</v>
      </c>
      <c r="K1453" s="33" t="str">
        <f>IF(ISNA(VLOOKUP(C1453,'Provider-EHR crosswalk'!A:B,2,FALSE)),"No EHR Specified",VLOOKUP(C1453,'Provider-EHR crosswalk'!A:B,2,FALSE))</f>
        <v>Azalea Health EHR</v>
      </c>
    </row>
    <row r="1454" spans="1:11" x14ac:dyDescent="0.25">
      <c r="A1454" t="s">
        <v>166</v>
      </c>
      <c r="B1454">
        <v>46</v>
      </c>
      <c r="C1454" t="s">
        <v>783</v>
      </c>
      <c r="D1454" t="s">
        <v>167</v>
      </c>
      <c r="E1454">
        <v>2</v>
      </c>
      <c r="F1454">
        <v>226</v>
      </c>
      <c r="G1454">
        <v>0.88</v>
      </c>
      <c r="H1454" t="s">
        <v>116</v>
      </c>
      <c r="I1454">
        <v>5</v>
      </c>
      <c r="J1454" t="s">
        <v>66</v>
      </c>
      <c r="K1454" s="33" t="str">
        <f>IF(ISNA(VLOOKUP(C1454,'Provider-EHR crosswalk'!A:B,2,FALSE)),"No EHR Specified",VLOOKUP(C1454,'Provider-EHR crosswalk'!A:B,2,FALSE))</f>
        <v>Azalea Health EHR</v>
      </c>
    </row>
    <row r="1455" spans="1:11" x14ac:dyDescent="0.25">
      <c r="A1455" t="s">
        <v>168</v>
      </c>
      <c r="B1455">
        <v>46</v>
      </c>
      <c r="C1455" t="s">
        <v>783</v>
      </c>
      <c r="D1455" t="s">
        <v>169</v>
      </c>
      <c r="E1455">
        <v>4</v>
      </c>
      <c r="F1455">
        <v>226</v>
      </c>
      <c r="G1455">
        <v>1.77</v>
      </c>
      <c r="H1455" t="s">
        <v>116</v>
      </c>
      <c r="I1455">
        <v>5</v>
      </c>
      <c r="J1455" t="s">
        <v>66</v>
      </c>
      <c r="K1455" s="33" t="str">
        <f>IF(ISNA(VLOOKUP(C1455,'Provider-EHR crosswalk'!A:B,2,FALSE)),"No EHR Specified",VLOOKUP(C1455,'Provider-EHR crosswalk'!A:B,2,FALSE))</f>
        <v>Azalea Health EHR</v>
      </c>
    </row>
    <row r="1456" spans="1:11" x14ac:dyDescent="0.25">
      <c r="A1456" t="s">
        <v>170</v>
      </c>
      <c r="B1456">
        <v>46</v>
      </c>
      <c r="C1456" t="s">
        <v>783</v>
      </c>
      <c r="D1456" t="s">
        <v>171</v>
      </c>
      <c r="E1456">
        <v>29</v>
      </c>
      <c r="F1456">
        <v>226</v>
      </c>
      <c r="G1456">
        <v>12.83</v>
      </c>
      <c r="H1456" t="s">
        <v>116</v>
      </c>
      <c r="I1456">
        <v>5</v>
      </c>
      <c r="J1456" t="s">
        <v>69</v>
      </c>
      <c r="K1456" s="33" t="str">
        <f>IF(ISNA(VLOOKUP(C1456,'Provider-EHR crosswalk'!A:B,2,FALSE)),"No EHR Specified",VLOOKUP(C1456,'Provider-EHR crosswalk'!A:B,2,FALSE))</f>
        <v>Azalea Health EHR</v>
      </c>
    </row>
    <row r="1457" spans="1:11" x14ac:dyDescent="0.25">
      <c r="A1457" t="s">
        <v>172</v>
      </c>
      <c r="B1457">
        <v>46</v>
      </c>
      <c r="C1457" t="s">
        <v>783</v>
      </c>
      <c r="D1457" t="s">
        <v>173</v>
      </c>
      <c r="E1457">
        <v>15</v>
      </c>
      <c r="F1457">
        <v>1195</v>
      </c>
      <c r="G1457">
        <v>1.26</v>
      </c>
      <c r="H1457" t="s">
        <v>116</v>
      </c>
      <c r="I1457">
        <v>5</v>
      </c>
      <c r="J1457" t="s">
        <v>66</v>
      </c>
      <c r="K1457" s="33" t="str">
        <f>IF(ISNA(VLOOKUP(C1457,'Provider-EHR crosswalk'!A:B,2,FALSE)),"No EHR Specified",VLOOKUP(C1457,'Provider-EHR crosswalk'!A:B,2,FALSE))</f>
        <v>Azalea Health EHR</v>
      </c>
    </row>
    <row r="1458" spans="1:11" x14ac:dyDescent="0.25">
      <c r="A1458" t="s">
        <v>174</v>
      </c>
      <c r="B1458">
        <v>46</v>
      </c>
      <c r="C1458" t="s">
        <v>783</v>
      </c>
      <c r="D1458" t="s">
        <v>175</v>
      </c>
      <c r="E1458">
        <v>19</v>
      </c>
      <c r="F1458">
        <v>1195</v>
      </c>
      <c r="G1458">
        <v>1.59</v>
      </c>
      <c r="H1458" t="s">
        <v>116</v>
      </c>
      <c r="I1458">
        <v>5</v>
      </c>
      <c r="J1458" t="s">
        <v>66</v>
      </c>
      <c r="K1458" s="33" t="str">
        <f>IF(ISNA(VLOOKUP(C1458,'Provider-EHR crosswalk'!A:B,2,FALSE)),"No EHR Specified",VLOOKUP(C1458,'Provider-EHR crosswalk'!A:B,2,FALSE))</f>
        <v>Azalea Health EHR</v>
      </c>
    </row>
    <row r="1459" spans="1:11" x14ac:dyDescent="0.25">
      <c r="A1459" t="s">
        <v>176</v>
      </c>
      <c r="B1459">
        <v>46</v>
      </c>
      <c r="C1459" t="s">
        <v>783</v>
      </c>
      <c r="D1459" t="s">
        <v>177</v>
      </c>
      <c r="E1459">
        <v>51</v>
      </c>
      <c r="F1459">
        <v>1195</v>
      </c>
      <c r="G1459">
        <v>4.2699999999999996</v>
      </c>
      <c r="H1459" t="s">
        <v>116</v>
      </c>
      <c r="I1459">
        <v>5</v>
      </c>
      <c r="J1459" t="s">
        <v>66</v>
      </c>
      <c r="K1459" s="33" t="str">
        <f>IF(ISNA(VLOOKUP(C1459,'Provider-EHR crosswalk'!A:B,2,FALSE)),"No EHR Specified",VLOOKUP(C1459,'Provider-EHR crosswalk'!A:B,2,FALSE))</f>
        <v>Azalea Health EHR</v>
      </c>
    </row>
    <row r="1460" spans="1:11" x14ac:dyDescent="0.25">
      <c r="A1460" t="s">
        <v>63</v>
      </c>
      <c r="B1460">
        <v>190</v>
      </c>
      <c r="C1460" t="s">
        <v>1032</v>
      </c>
      <c r="D1460" t="s">
        <v>64</v>
      </c>
      <c r="E1460">
        <v>8</v>
      </c>
      <c r="F1460">
        <v>8</v>
      </c>
      <c r="G1460">
        <v>100</v>
      </c>
      <c r="H1460" t="s">
        <v>65</v>
      </c>
      <c r="I1460">
        <v>99</v>
      </c>
      <c r="J1460" t="s">
        <v>66</v>
      </c>
      <c r="K1460" s="33" t="str">
        <f>IF(ISNA(VLOOKUP(C1460,'Provider-EHR crosswalk'!A:B,2,FALSE)),"No EHR Specified",VLOOKUP(C1460,'Provider-EHR crosswalk'!A:B,2,FALSE))</f>
        <v>Experity EHR</v>
      </c>
    </row>
    <row r="1461" spans="1:11" x14ac:dyDescent="0.25">
      <c r="A1461" t="s">
        <v>67</v>
      </c>
      <c r="B1461">
        <v>190</v>
      </c>
      <c r="C1461" t="s">
        <v>1032</v>
      </c>
      <c r="D1461" t="s">
        <v>68</v>
      </c>
      <c r="E1461">
        <v>2</v>
      </c>
      <c r="F1461">
        <v>8</v>
      </c>
      <c r="G1461">
        <v>25</v>
      </c>
      <c r="H1461" t="s">
        <v>65</v>
      </c>
      <c r="I1461">
        <v>75</v>
      </c>
      <c r="J1461" t="s">
        <v>69</v>
      </c>
      <c r="K1461" s="33" t="str">
        <f>IF(ISNA(VLOOKUP(C1461,'Provider-EHR crosswalk'!A:B,2,FALSE)),"No EHR Specified",VLOOKUP(C1461,'Provider-EHR crosswalk'!A:B,2,FALSE))</f>
        <v>Experity EHR</v>
      </c>
    </row>
    <row r="1462" spans="1:11" x14ac:dyDescent="0.25">
      <c r="A1462" t="s">
        <v>70</v>
      </c>
      <c r="B1462">
        <v>190</v>
      </c>
      <c r="C1462" t="s">
        <v>1032</v>
      </c>
      <c r="D1462" t="s">
        <v>71</v>
      </c>
      <c r="E1462">
        <v>8</v>
      </c>
      <c r="F1462">
        <v>8</v>
      </c>
      <c r="G1462">
        <v>100</v>
      </c>
      <c r="H1462" t="s">
        <v>65</v>
      </c>
      <c r="I1462">
        <v>99</v>
      </c>
      <c r="J1462" t="s">
        <v>66</v>
      </c>
      <c r="K1462" s="33" t="str">
        <f>IF(ISNA(VLOOKUP(C1462,'Provider-EHR crosswalk'!A:B,2,FALSE)),"No EHR Specified",VLOOKUP(C1462,'Provider-EHR crosswalk'!A:B,2,FALSE))</f>
        <v>Experity EHR</v>
      </c>
    </row>
    <row r="1463" spans="1:11" x14ac:dyDescent="0.25">
      <c r="A1463" t="s">
        <v>72</v>
      </c>
      <c r="B1463">
        <v>190</v>
      </c>
      <c r="C1463" t="s">
        <v>1032</v>
      </c>
      <c r="D1463" t="s">
        <v>73</v>
      </c>
      <c r="E1463">
        <v>8</v>
      </c>
      <c r="F1463">
        <v>8</v>
      </c>
      <c r="G1463">
        <v>100</v>
      </c>
      <c r="H1463" t="s">
        <v>65</v>
      </c>
      <c r="I1463">
        <v>99</v>
      </c>
      <c r="J1463" t="s">
        <v>66</v>
      </c>
      <c r="K1463" s="33" t="str">
        <f>IF(ISNA(VLOOKUP(C1463,'Provider-EHR crosswalk'!A:B,2,FALSE)),"No EHR Specified",VLOOKUP(C1463,'Provider-EHR crosswalk'!A:B,2,FALSE))</f>
        <v>Experity EHR</v>
      </c>
    </row>
    <row r="1464" spans="1:11" x14ac:dyDescent="0.25">
      <c r="A1464" t="s">
        <v>74</v>
      </c>
      <c r="B1464">
        <v>190</v>
      </c>
      <c r="C1464" t="s">
        <v>1032</v>
      </c>
      <c r="D1464" t="s">
        <v>75</v>
      </c>
      <c r="E1464">
        <v>8</v>
      </c>
      <c r="F1464">
        <v>8</v>
      </c>
      <c r="G1464">
        <v>100</v>
      </c>
      <c r="H1464" t="s">
        <v>65</v>
      </c>
      <c r="I1464">
        <v>99</v>
      </c>
      <c r="J1464" t="s">
        <v>66</v>
      </c>
      <c r="K1464" s="33" t="str">
        <f>IF(ISNA(VLOOKUP(C1464,'Provider-EHR crosswalk'!A:B,2,FALSE)),"No EHR Specified",VLOOKUP(C1464,'Provider-EHR crosswalk'!A:B,2,FALSE))</f>
        <v>Experity EHR</v>
      </c>
    </row>
    <row r="1465" spans="1:11" x14ac:dyDescent="0.25">
      <c r="A1465" t="s">
        <v>76</v>
      </c>
      <c r="B1465">
        <v>190</v>
      </c>
      <c r="C1465" t="s">
        <v>1032</v>
      </c>
      <c r="D1465" t="s">
        <v>77</v>
      </c>
      <c r="E1465">
        <v>8</v>
      </c>
      <c r="F1465">
        <v>8</v>
      </c>
      <c r="G1465">
        <v>100</v>
      </c>
      <c r="H1465" t="s">
        <v>65</v>
      </c>
      <c r="I1465">
        <v>85</v>
      </c>
      <c r="J1465" t="s">
        <v>66</v>
      </c>
      <c r="K1465" s="33" t="str">
        <f>IF(ISNA(VLOOKUP(C1465,'Provider-EHR crosswalk'!A:B,2,FALSE)),"No EHR Specified",VLOOKUP(C1465,'Provider-EHR crosswalk'!A:B,2,FALSE))</f>
        <v>Experity EHR</v>
      </c>
    </row>
    <row r="1466" spans="1:11" x14ac:dyDescent="0.25">
      <c r="A1466" t="s">
        <v>78</v>
      </c>
      <c r="B1466">
        <v>190</v>
      </c>
      <c r="C1466" t="s">
        <v>1032</v>
      </c>
      <c r="D1466" t="s">
        <v>79</v>
      </c>
      <c r="E1466">
        <v>8</v>
      </c>
      <c r="F1466">
        <v>8</v>
      </c>
      <c r="G1466">
        <v>100</v>
      </c>
      <c r="H1466" t="s">
        <v>65</v>
      </c>
      <c r="I1466">
        <v>85</v>
      </c>
      <c r="J1466" t="s">
        <v>66</v>
      </c>
      <c r="K1466" s="33" t="str">
        <f>IF(ISNA(VLOOKUP(C1466,'Provider-EHR crosswalk'!A:B,2,FALSE)),"No EHR Specified",VLOOKUP(C1466,'Provider-EHR crosswalk'!A:B,2,FALSE))</f>
        <v>Experity EHR</v>
      </c>
    </row>
    <row r="1467" spans="1:11" x14ac:dyDescent="0.25">
      <c r="A1467" t="s">
        <v>80</v>
      </c>
      <c r="B1467">
        <v>190</v>
      </c>
      <c r="C1467" t="s">
        <v>1032</v>
      </c>
      <c r="D1467" t="s">
        <v>81</v>
      </c>
      <c r="E1467">
        <v>8</v>
      </c>
      <c r="F1467">
        <v>8</v>
      </c>
      <c r="G1467">
        <v>100</v>
      </c>
      <c r="H1467" t="s">
        <v>65</v>
      </c>
      <c r="I1467">
        <v>85</v>
      </c>
      <c r="J1467" t="s">
        <v>66</v>
      </c>
      <c r="K1467" s="33" t="str">
        <f>IF(ISNA(VLOOKUP(C1467,'Provider-EHR crosswalk'!A:B,2,FALSE)),"No EHR Specified",VLOOKUP(C1467,'Provider-EHR crosswalk'!A:B,2,FALSE))</f>
        <v>Experity EHR</v>
      </c>
    </row>
    <row r="1468" spans="1:11" x14ac:dyDescent="0.25">
      <c r="A1468" t="s">
        <v>82</v>
      </c>
      <c r="B1468">
        <v>190</v>
      </c>
      <c r="C1468" t="s">
        <v>1032</v>
      </c>
      <c r="D1468" t="s">
        <v>83</v>
      </c>
      <c r="E1468">
        <v>8</v>
      </c>
      <c r="F1468">
        <v>8</v>
      </c>
      <c r="G1468">
        <v>100</v>
      </c>
      <c r="H1468" t="s">
        <v>65</v>
      </c>
      <c r="I1468">
        <v>85</v>
      </c>
      <c r="J1468" t="s">
        <v>66</v>
      </c>
      <c r="K1468" s="33" t="str">
        <f>IF(ISNA(VLOOKUP(C1468,'Provider-EHR crosswalk'!A:B,2,FALSE)),"No EHR Specified",VLOOKUP(C1468,'Provider-EHR crosswalk'!A:B,2,FALSE))</f>
        <v>Experity EHR</v>
      </c>
    </row>
    <row r="1469" spans="1:11" x14ac:dyDescent="0.25">
      <c r="A1469" t="s">
        <v>84</v>
      </c>
      <c r="B1469">
        <v>190</v>
      </c>
      <c r="C1469" t="s">
        <v>1032</v>
      </c>
      <c r="D1469" t="s">
        <v>85</v>
      </c>
      <c r="E1469">
        <v>8</v>
      </c>
      <c r="F1469">
        <v>8</v>
      </c>
      <c r="G1469">
        <v>100</v>
      </c>
      <c r="H1469" t="s">
        <v>65</v>
      </c>
      <c r="I1469">
        <v>85</v>
      </c>
      <c r="J1469" t="s">
        <v>66</v>
      </c>
      <c r="K1469" s="33" t="str">
        <f>IF(ISNA(VLOOKUP(C1469,'Provider-EHR crosswalk'!A:B,2,FALSE)),"No EHR Specified",VLOOKUP(C1469,'Provider-EHR crosswalk'!A:B,2,FALSE))</f>
        <v>Experity EHR</v>
      </c>
    </row>
    <row r="1470" spans="1:11" x14ac:dyDescent="0.25">
      <c r="A1470" t="s">
        <v>86</v>
      </c>
      <c r="B1470">
        <v>190</v>
      </c>
      <c r="C1470" t="s">
        <v>1032</v>
      </c>
      <c r="D1470" t="s">
        <v>87</v>
      </c>
      <c r="E1470">
        <v>8</v>
      </c>
      <c r="F1470">
        <v>8</v>
      </c>
      <c r="G1470">
        <v>100</v>
      </c>
      <c r="H1470" t="s">
        <v>65</v>
      </c>
      <c r="I1470">
        <v>95</v>
      </c>
      <c r="J1470" t="s">
        <v>66</v>
      </c>
      <c r="K1470" s="33" t="str">
        <f>IF(ISNA(VLOOKUP(C1470,'Provider-EHR crosswalk'!A:B,2,FALSE)),"No EHR Specified",VLOOKUP(C1470,'Provider-EHR crosswalk'!A:B,2,FALSE))</f>
        <v>Experity EHR</v>
      </c>
    </row>
    <row r="1471" spans="1:11" x14ac:dyDescent="0.25">
      <c r="A1471" t="s">
        <v>88</v>
      </c>
      <c r="B1471">
        <v>190</v>
      </c>
      <c r="C1471" t="s">
        <v>1032</v>
      </c>
      <c r="D1471" t="s">
        <v>89</v>
      </c>
      <c r="E1471">
        <v>8</v>
      </c>
      <c r="F1471">
        <v>8</v>
      </c>
      <c r="G1471">
        <v>100</v>
      </c>
      <c r="H1471" t="s">
        <v>65</v>
      </c>
      <c r="I1471">
        <v>95</v>
      </c>
      <c r="J1471" t="s">
        <v>66</v>
      </c>
      <c r="K1471" s="33" t="str">
        <f>IF(ISNA(VLOOKUP(C1471,'Provider-EHR crosswalk'!A:B,2,FALSE)),"No EHR Specified",VLOOKUP(C1471,'Provider-EHR crosswalk'!A:B,2,FALSE))</f>
        <v>Experity EHR</v>
      </c>
    </row>
    <row r="1472" spans="1:11" x14ac:dyDescent="0.25">
      <c r="A1472" t="s">
        <v>90</v>
      </c>
      <c r="B1472">
        <v>190</v>
      </c>
      <c r="C1472" t="s">
        <v>1032</v>
      </c>
      <c r="D1472" t="s">
        <v>91</v>
      </c>
      <c r="E1472">
        <v>6</v>
      </c>
      <c r="F1472">
        <v>8</v>
      </c>
      <c r="G1472">
        <v>75</v>
      </c>
      <c r="H1472" t="s">
        <v>65</v>
      </c>
      <c r="I1472">
        <v>90</v>
      </c>
      <c r="J1472" t="s">
        <v>69</v>
      </c>
      <c r="K1472" s="33" t="str">
        <f>IF(ISNA(VLOOKUP(C1472,'Provider-EHR crosswalk'!A:B,2,FALSE)),"No EHR Specified",VLOOKUP(C1472,'Provider-EHR crosswalk'!A:B,2,FALSE))</f>
        <v>Experity EHR</v>
      </c>
    </row>
    <row r="1473" spans="1:11" x14ac:dyDescent="0.25">
      <c r="A1473" t="s">
        <v>92</v>
      </c>
      <c r="B1473">
        <v>190</v>
      </c>
      <c r="C1473" t="s">
        <v>1032</v>
      </c>
      <c r="D1473" t="s">
        <v>93</v>
      </c>
      <c r="E1473">
        <v>3</v>
      </c>
      <c r="F1473">
        <v>8</v>
      </c>
      <c r="G1473">
        <v>37.5</v>
      </c>
      <c r="H1473" t="s">
        <v>65</v>
      </c>
      <c r="I1473">
        <v>90</v>
      </c>
      <c r="J1473" t="s">
        <v>69</v>
      </c>
      <c r="K1473" s="33" t="str">
        <f>IF(ISNA(VLOOKUP(C1473,'Provider-EHR crosswalk'!A:B,2,FALSE)),"No EHR Specified",VLOOKUP(C1473,'Provider-EHR crosswalk'!A:B,2,FALSE))</f>
        <v>Experity EHR</v>
      </c>
    </row>
    <row r="1474" spans="1:11" x14ac:dyDescent="0.25">
      <c r="A1474" t="s">
        <v>94</v>
      </c>
      <c r="B1474">
        <v>190</v>
      </c>
      <c r="C1474" t="s">
        <v>1032</v>
      </c>
      <c r="D1474" t="s">
        <v>95</v>
      </c>
      <c r="E1474">
        <v>5</v>
      </c>
      <c r="F1474">
        <v>8</v>
      </c>
      <c r="G1474">
        <v>62.5</v>
      </c>
      <c r="H1474" t="s">
        <v>65</v>
      </c>
      <c r="I1474">
        <v>90</v>
      </c>
      <c r="J1474" t="s">
        <v>69</v>
      </c>
      <c r="K1474" s="33" t="str">
        <f>IF(ISNA(VLOOKUP(C1474,'Provider-EHR crosswalk'!A:B,2,FALSE)),"No EHR Specified",VLOOKUP(C1474,'Provider-EHR crosswalk'!A:B,2,FALSE))</f>
        <v>Experity EHR</v>
      </c>
    </row>
    <row r="1475" spans="1:11" x14ac:dyDescent="0.25">
      <c r="A1475" t="s">
        <v>96</v>
      </c>
      <c r="B1475">
        <v>190</v>
      </c>
      <c r="C1475" t="s">
        <v>1032</v>
      </c>
      <c r="D1475" t="s">
        <v>97</v>
      </c>
      <c r="E1475">
        <v>5</v>
      </c>
      <c r="F1475">
        <v>8</v>
      </c>
      <c r="G1475">
        <v>62.5</v>
      </c>
      <c r="H1475" t="s">
        <v>65</v>
      </c>
      <c r="I1475">
        <v>90</v>
      </c>
      <c r="J1475" t="s">
        <v>69</v>
      </c>
      <c r="K1475" s="33" t="str">
        <f>IF(ISNA(VLOOKUP(C1475,'Provider-EHR crosswalk'!A:B,2,FALSE)),"No EHR Specified",VLOOKUP(C1475,'Provider-EHR crosswalk'!A:B,2,FALSE))</f>
        <v>Experity EHR</v>
      </c>
    </row>
    <row r="1476" spans="1:11" x14ac:dyDescent="0.25">
      <c r="A1476" t="s">
        <v>98</v>
      </c>
      <c r="B1476">
        <v>190</v>
      </c>
      <c r="C1476" t="s">
        <v>1032</v>
      </c>
      <c r="D1476" t="s">
        <v>99</v>
      </c>
      <c r="E1476">
        <v>5</v>
      </c>
      <c r="F1476">
        <v>8</v>
      </c>
      <c r="G1476">
        <v>62.5</v>
      </c>
      <c r="H1476" t="s">
        <v>65</v>
      </c>
      <c r="I1476">
        <v>90</v>
      </c>
      <c r="J1476" t="s">
        <v>69</v>
      </c>
      <c r="K1476" s="33" t="str">
        <f>IF(ISNA(VLOOKUP(C1476,'Provider-EHR crosswalk'!A:B,2,FALSE)),"No EHR Specified",VLOOKUP(C1476,'Provider-EHR crosswalk'!A:B,2,FALSE))</f>
        <v>Experity EHR</v>
      </c>
    </row>
    <row r="1477" spans="1:11" x14ac:dyDescent="0.25">
      <c r="A1477" t="s">
        <v>100</v>
      </c>
      <c r="B1477">
        <v>190</v>
      </c>
      <c r="C1477" t="s">
        <v>1032</v>
      </c>
      <c r="D1477" t="s">
        <v>101</v>
      </c>
      <c r="E1477">
        <v>57</v>
      </c>
      <c r="F1477">
        <v>57</v>
      </c>
      <c r="G1477">
        <v>100</v>
      </c>
      <c r="H1477" t="s">
        <v>65</v>
      </c>
      <c r="I1477">
        <v>99</v>
      </c>
      <c r="J1477" t="s">
        <v>66</v>
      </c>
      <c r="K1477" s="33" t="str">
        <f>IF(ISNA(VLOOKUP(C1477,'Provider-EHR crosswalk'!A:B,2,FALSE)),"No EHR Specified",VLOOKUP(C1477,'Provider-EHR crosswalk'!A:B,2,FALSE))</f>
        <v>Experity EHR</v>
      </c>
    </row>
    <row r="1478" spans="1:11" x14ac:dyDescent="0.25">
      <c r="A1478" t="s">
        <v>102</v>
      </c>
      <c r="B1478">
        <v>190</v>
      </c>
      <c r="C1478" t="s">
        <v>1032</v>
      </c>
      <c r="D1478" t="s">
        <v>103</v>
      </c>
      <c r="E1478">
        <v>57</v>
      </c>
      <c r="F1478">
        <v>57</v>
      </c>
      <c r="G1478">
        <v>100</v>
      </c>
      <c r="H1478" t="s">
        <v>65</v>
      </c>
      <c r="I1478">
        <v>99</v>
      </c>
      <c r="J1478" t="s">
        <v>66</v>
      </c>
      <c r="K1478" s="33" t="str">
        <f>IF(ISNA(VLOOKUP(C1478,'Provider-EHR crosswalk'!A:B,2,FALSE)),"No EHR Specified",VLOOKUP(C1478,'Provider-EHR crosswalk'!A:B,2,FALSE))</f>
        <v>Experity EHR</v>
      </c>
    </row>
    <row r="1479" spans="1:11" x14ac:dyDescent="0.25">
      <c r="A1479" t="s">
        <v>104</v>
      </c>
      <c r="B1479">
        <v>190</v>
      </c>
      <c r="C1479" t="s">
        <v>1032</v>
      </c>
      <c r="D1479" t="s">
        <v>105</v>
      </c>
      <c r="E1479">
        <v>57</v>
      </c>
      <c r="F1479">
        <v>57</v>
      </c>
      <c r="G1479">
        <v>100</v>
      </c>
      <c r="H1479" t="s">
        <v>65</v>
      </c>
      <c r="I1479">
        <v>99</v>
      </c>
      <c r="J1479" t="s">
        <v>66</v>
      </c>
      <c r="K1479" s="33" t="str">
        <f>IF(ISNA(VLOOKUP(C1479,'Provider-EHR crosswalk'!A:B,2,FALSE)),"No EHR Specified",VLOOKUP(C1479,'Provider-EHR crosswalk'!A:B,2,FALSE))</f>
        <v>Experity EHR</v>
      </c>
    </row>
    <row r="1480" spans="1:11" x14ac:dyDescent="0.25">
      <c r="A1480" t="s">
        <v>106</v>
      </c>
      <c r="B1480">
        <v>190</v>
      </c>
      <c r="C1480" t="s">
        <v>1032</v>
      </c>
      <c r="D1480" t="s">
        <v>107</v>
      </c>
      <c r="E1480">
        <v>57</v>
      </c>
      <c r="F1480">
        <v>57</v>
      </c>
      <c r="G1480">
        <v>100</v>
      </c>
      <c r="H1480" t="s">
        <v>65</v>
      </c>
      <c r="I1480">
        <v>99</v>
      </c>
      <c r="J1480" t="s">
        <v>66</v>
      </c>
      <c r="K1480" s="33" t="str">
        <f>IF(ISNA(VLOOKUP(C1480,'Provider-EHR crosswalk'!A:B,2,FALSE)),"No EHR Specified",VLOOKUP(C1480,'Provider-EHR crosswalk'!A:B,2,FALSE))</f>
        <v>Experity EHR</v>
      </c>
    </row>
    <row r="1481" spans="1:11" x14ac:dyDescent="0.25">
      <c r="A1481" t="s">
        <v>108</v>
      </c>
      <c r="B1481">
        <v>190</v>
      </c>
      <c r="C1481" t="s">
        <v>1032</v>
      </c>
      <c r="D1481" t="s">
        <v>109</v>
      </c>
      <c r="E1481">
        <v>57</v>
      </c>
      <c r="F1481">
        <v>57</v>
      </c>
      <c r="G1481">
        <v>100</v>
      </c>
      <c r="H1481" t="s">
        <v>65</v>
      </c>
      <c r="I1481">
        <v>99</v>
      </c>
      <c r="J1481" t="s">
        <v>66</v>
      </c>
      <c r="K1481" s="33" t="str">
        <f>IF(ISNA(VLOOKUP(C1481,'Provider-EHR crosswalk'!A:B,2,FALSE)),"No EHR Specified",VLOOKUP(C1481,'Provider-EHR crosswalk'!A:B,2,FALSE))</f>
        <v>Experity EHR</v>
      </c>
    </row>
    <row r="1482" spans="1:11" x14ac:dyDescent="0.25">
      <c r="A1482" t="s">
        <v>110</v>
      </c>
      <c r="B1482">
        <v>190</v>
      </c>
      <c r="C1482" t="s">
        <v>1032</v>
      </c>
      <c r="D1482" t="s">
        <v>111</v>
      </c>
      <c r="E1482">
        <v>57</v>
      </c>
      <c r="F1482">
        <v>57</v>
      </c>
      <c r="G1482">
        <v>100</v>
      </c>
      <c r="H1482" t="s">
        <v>65</v>
      </c>
      <c r="I1482">
        <v>99</v>
      </c>
      <c r="J1482" t="s">
        <v>66</v>
      </c>
      <c r="K1482" s="33" t="str">
        <f>IF(ISNA(VLOOKUP(C1482,'Provider-EHR crosswalk'!A:B,2,FALSE)),"No EHR Specified",VLOOKUP(C1482,'Provider-EHR crosswalk'!A:B,2,FALSE))</f>
        <v>Experity EHR</v>
      </c>
    </row>
    <row r="1483" spans="1:11" x14ac:dyDescent="0.25">
      <c r="A1483" t="s">
        <v>112</v>
      </c>
      <c r="B1483">
        <v>190</v>
      </c>
      <c r="C1483" t="s">
        <v>1032</v>
      </c>
      <c r="D1483" t="s">
        <v>113</v>
      </c>
      <c r="E1483">
        <v>57</v>
      </c>
      <c r="F1483">
        <v>57</v>
      </c>
      <c r="G1483">
        <v>100</v>
      </c>
      <c r="H1483" t="s">
        <v>65</v>
      </c>
      <c r="I1483">
        <v>99</v>
      </c>
      <c r="J1483" t="s">
        <v>66</v>
      </c>
      <c r="K1483" s="33" t="str">
        <f>IF(ISNA(VLOOKUP(C1483,'Provider-EHR crosswalk'!A:B,2,FALSE)),"No EHR Specified",VLOOKUP(C1483,'Provider-EHR crosswalk'!A:B,2,FALSE))</f>
        <v>Experity EHR</v>
      </c>
    </row>
    <row r="1484" spans="1:11" x14ac:dyDescent="0.25">
      <c r="A1484" t="s">
        <v>114</v>
      </c>
      <c r="B1484">
        <v>190</v>
      </c>
      <c r="C1484" t="s">
        <v>1032</v>
      </c>
      <c r="D1484" t="s">
        <v>115</v>
      </c>
      <c r="E1484">
        <v>0</v>
      </c>
      <c r="F1484">
        <v>8</v>
      </c>
      <c r="G1484">
        <v>0</v>
      </c>
      <c r="H1484" t="s">
        <v>116</v>
      </c>
      <c r="I1484">
        <v>4</v>
      </c>
      <c r="J1484" t="s">
        <v>66</v>
      </c>
      <c r="K1484" s="33" t="str">
        <f>IF(ISNA(VLOOKUP(C1484,'Provider-EHR crosswalk'!A:B,2,FALSE)),"No EHR Specified",VLOOKUP(C1484,'Provider-EHR crosswalk'!A:B,2,FALSE))</f>
        <v>Experity EHR</v>
      </c>
    </row>
    <row r="1485" spans="1:11" x14ac:dyDescent="0.25">
      <c r="A1485" t="s">
        <v>117</v>
      </c>
      <c r="B1485">
        <v>190</v>
      </c>
      <c r="C1485" t="s">
        <v>1032</v>
      </c>
      <c r="D1485" t="s">
        <v>118</v>
      </c>
      <c r="E1485">
        <v>0</v>
      </c>
      <c r="F1485">
        <v>8</v>
      </c>
      <c r="G1485">
        <v>0</v>
      </c>
      <c r="H1485" t="s">
        <v>116</v>
      </c>
      <c r="I1485">
        <v>4</v>
      </c>
      <c r="J1485" t="s">
        <v>66</v>
      </c>
      <c r="K1485" s="33" t="str">
        <f>IF(ISNA(VLOOKUP(C1485,'Provider-EHR crosswalk'!A:B,2,FALSE)),"No EHR Specified",VLOOKUP(C1485,'Provider-EHR crosswalk'!A:B,2,FALSE))</f>
        <v>Experity EHR</v>
      </c>
    </row>
    <row r="1486" spans="1:11" x14ac:dyDescent="0.25">
      <c r="A1486" t="s">
        <v>119</v>
      </c>
      <c r="B1486">
        <v>190</v>
      </c>
      <c r="C1486" t="s">
        <v>1032</v>
      </c>
      <c r="D1486" t="s">
        <v>120</v>
      </c>
      <c r="E1486">
        <v>0</v>
      </c>
      <c r="F1486">
        <v>8</v>
      </c>
      <c r="G1486">
        <v>0</v>
      </c>
      <c r="H1486" t="s">
        <v>116</v>
      </c>
      <c r="I1486">
        <v>4</v>
      </c>
      <c r="J1486" t="s">
        <v>66</v>
      </c>
      <c r="K1486" s="33" t="str">
        <f>IF(ISNA(VLOOKUP(C1486,'Provider-EHR crosswalk'!A:B,2,FALSE)),"No EHR Specified",VLOOKUP(C1486,'Provider-EHR crosswalk'!A:B,2,FALSE))</f>
        <v>Experity EHR</v>
      </c>
    </row>
    <row r="1487" spans="1:11" x14ac:dyDescent="0.25">
      <c r="A1487" t="s">
        <v>121</v>
      </c>
      <c r="B1487">
        <v>190</v>
      </c>
      <c r="C1487" t="s">
        <v>1032</v>
      </c>
      <c r="D1487" t="s">
        <v>122</v>
      </c>
      <c r="E1487">
        <v>0</v>
      </c>
      <c r="F1487">
        <v>8</v>
      </c>
      <c r="G1487">
        <v>0</v>
      </c>
      <c r="H1487" t="s">
        <v>116</v>
      </c>
      <c r="I1487">
        <v>1</v>
      </c>
      <c r="J1487" t="s">
        <v>66</v>
      </c>
      <c r="K1487" s="33" t="str">
        <f>IF(ISNA(VLOOKUP(C1487,'Provider-EHR crosswalk'!A:B,2,FALSE)),"No EHR Specified",VLOOKUP(C1487,'Provider-EHR crosswalk'!A:B,2,FALSE))</f>
        <v>Experity EHR</v>
      </c>
    </row>
    <row r="1488" spans="1:11" x14ac:dyDescent="0.25">
      <c r="A1488" t="s">
        <v>123</v>
      </c>
      <c r="B1488">
        <v>190</v>
      </c>
      <c r="C1488" t="s">
        <v>1032</v>
      </c>
      <c r="D1488" t="s">
        <v>124</v>
      </c>
      <c r="E1488">
        <v>0</v>
      </c>
      <c r="F1488">
        <v>57</v>
      </c>
      <c r="G1488">
        <v>0</v>
      </c>
      <c r="H1488" t="s">
        <v>116</v>
      </c>
      <c r="I1488">
        <v>1</v>
      </c>
      <c r="J1488" t="s">
        <v>66</v>
      </c>
      <c r="K1488" s="33" t="str">
        <f>IF(ISNA(VLOOKUP(C1488,'Provider-EHR crosswalk'!A:B,2,FALSE)),"No EHR Specified",VLOOKUP(C1488,'Provider-EHR crosswalk'!A:B,2,FALSE))</f>
        <v>Experity EHR</v>
      </c>
    </row>
    <row r="1489" spans="1:11" x14ac:dyDescent="0.25">
      <c r="A1489" t="s">
        <v>125</v>
      </c>
      <c r="B1489">
        <v>190</v>
      </c>
      <c r="C1489" t="s">
        <v>1032</v>
      </c>
      <c r="D1489" t="s">
        <v>126</v>
      </c>
      <c r="E1489">
        <v>0</v>
      </c>
      <c r="F1489">
        <v>57</v>
      </c>
      <c r="G1489">
        <v>0</v>
      </c>
      <c r="H1489" t="s">
        <v>116</v>
      </c>
      <c r="I1489">
        <v>1</v>
      </c>
      <c r="J1489" t="s">
        <v>66</v>
      </c>
      <c r="K1489" s="33" t="str">
        <f>IF(ISNA(VLOOKUP(C1489,'Provider-EHR crosswalk'!A:B,2,FALSE)),"No EHR Specified",VLOOKUP(C1489,'Provider-EHR crosswalk'!A:B,2,FALSE))</f>
        <v>Experity EHR</v>
      </c>
    </row>
    <row r="1490" spans="1:11" x14ac:dyDescent="0.25">
      <c r="A1490" t="s">
        <v>127</v>
      </c>
      <c r="B1490">
        <v>190</v>
      </c>
      <c r="C1490" t="s">
        <v>1032</v>
      </c>
      <c r="D1490" t="s">
        <v>128</v>
      </c>
      <c r="E1490">
        <v>0</v>
      </c>
      <c r="F1490">
        <v>57</v>
      </c>
      <c r="G1490">
        <v>0</v>
      </c>
      <c r="H1490" t="s">
        <v>116</v>
      </c>
      <c r="I1490">
        <v>4</v>
      </c>
      <c r="J1490" t="s">
        <v>66</v>
      </c>
      <c r="K1490" s="33" t="str">
        <f>IF(ISNA(VLOOKUP(C1490,'Provider-EHR crosswalk'!A:B,2,FALSE)),"No EHR Specified",VLOOKUP(C1490,'Provider-EHR crosswalk'!A:B,2,FALSE))</f>
        <v>Experity EHR</v>
      </c>
    </row>
    <row r="1491" spans="1:11" x14ac:dyDescent="0.25">
      <c r="A1491" t="s">
        <v>129</v>
      </c>
      <c r="B1491">
        <v>190</v>
      </c>
      <c r="C1491" t="s">
        <v>1032</v>
      </c>
      <c r="D1491" t="s">
        <v>130</v>
      </c>
      <c r="E1491">
        <v>1</v>
      </c>
      <c r="F1491">
        <v>57</v>
      </c>
      <c r="G1491">
        <v>1.75</v>
      </c>
      <c r="H1491" t="s">
        <v>116</v>
      </c>
      <c r="I1491">
        <v>4</v>
      </c>
      <c r="J1491" t="s">
        <v>66</v>
      </c>
      <c r="K1491" s="33" t="str">
        <f>IF(ISNA(VLOOKUP(C1491,'Provider-EHR crosswalk'!A:B,2,FALSE)),"No EHR Specified",VLOOKUP(C1491,'Provider-EHR crosswalk'!A:B,2,FALSE))</f>
        <v>Experity EHR</v>
      </c>
    </row>
    <row r="1492" spans="1:11" x14ac:dyDescent="0.25">
      <c r="A1492" t="s">
        <v>131</v>
      </c>
      <c r="B1492">
        <v>190</v>
      </c>
      <c r="C1492" t="s">
        <v>1032</v>
      </c>
      <c r="D1492" t="s">
        <v>132</v>
      </c>
      <c r="E1492">
        <v>1</v>
      </c>
      <c r="F1492">
        <v>57</v>
      </c>
      <c r="G1492">
        <v>1.75</v>
      </c>
      <c r="H1492" t="s">
        <v>116</v>
      </c>
      <c r="I1492">
        <v>4</v>
      </c>
      <c r="J1492" t="s">
        <v>66</v>
      </c>
      <c r="K1492" s="33" t="str">
        <f>IF(ISNA(VLOOKUP(C1492,'Provider-EHR crosswalk'!A:B,2,FALSE)),"No EHR Specified",VLOOKUP(C1492,'Provider-EHR crosswalk'!A:B,2,FALSE))</f>
        <v>Experity EHR</v>
      </c>
    </row>
    <row r="1493" spans="1:11" x14ac:dyDescent="0.25">
      <c r="A1493" t="s">
        <v>133</v>
      </c>
      <c r="B1493">
        <v>190</v>
      </c>
      <c r="C1493" t="s">
        <v>1032</v>
      </c>
      <c r="D1493" t="s">
        <v>134</v>
      </c>
      <c r="E1493">
        <v>0</v>
      </c>
      <c r="F1493">
        <v>57</v>
      </c>
      <c r="G1493">
        <v>0</v>
      </c>
      <c r="H1493" t="s">
        <v>116</v>
      </c>
      <c r="I1493">
        <v>1</v>
      </c>
      <c r="J1493" t="s">
        <v>66</v>
      </c>
      <c r="K1493" s="33" t="str">
        <f>IF(ISNA(VLOOKUP(C1493,'Provider-EHR crosswalk'!A:B,2,FALSE)),"No EHR Specified",VLOOKUP(C1493,'Provider-EHR crosswalk'!A:B,2,FALSE))</f>
        <v>Experity EHR</v>
      </c>
    </row>
    <row r="1494" spans="1:11" x14ac:dyDescent="0.25">
      <c r="A1494" t="s">
        <v>135</v>
      </c>
      <c r="B1494">
        <v>190</v>
      </c>
      <c r="C1494" t="s">
        <v>1032</v>
      </c>
      <c r="D1494" t="s">
        <v>136</v>
      </c>
      <c r="E1494">
        <v>0</v>
      </c>
      <c r="F1494">
        <v>57</v>
      </c>
      <c r="G1494">
        <v>0</v>
      </c>
      <c r="H1494" t="s">
        <v>116</v>
      </c>
      <c r="I1494">
        <v>1</v>
      </c>
      <c r="J1494" t="s">
        <v>66</v>
      </c>
      <c r="K1494" s="33" t="str">
        <f>IF(ISNA(VLOOKUP(C1494,'Provider-EHR crosswalk'!A:B,2,FALSE)),"No EHR Specified",VLOOKUP(C1494,'Provider-EHR crosswalk'!A:B,2,FALSE))</f>
        <v>Experity EHR</v>
      </c>
    </row>
    <row r="1495" spans="1:11" x14ac:dyDescent="0.25">
      <c r="A1495" t="s">
        <v>137</v>
      </c>
      <c r="B1495">
        <v>190</v>
      </c>
      <c r="C1495" t="s">
        <v>1032</v>
      </c>
      <c r="D1495" t="s">
        <v>138</v>
      </c>
      <c r="E1495">
        <v>0</v>
      </c>
      <c r="F1495">
        <v>57</v>
      </c>
      <c r="G1495">
        <v>0</v>
      </c>
      <c r="H1495" t="s">
        <v>116</v>
      </c>
      <c r="I1495">
        <v>1</v>
      </c>
      <c r="J1495" t="s">
        <v>66</v>
      </c>
      <c r="K1495" s="33" t="str">
        <f>IF(ISNA(VLOOKUP(C1495,'Provider-EHR crosswalk'!A:B,2,FALSE)),"No EHR Specified",VLOOKUP(C1495,'Provider-EHR crosswalk'!A:B,2,FALSE))</f>
        <v>Experity EHR</v>
      </c>
    </row>
    <row r="1496" spans="1:11" x14ac:dyDescent="0.25">
      <c r="A1496" t="s">
        <v>139</v>
      </c>
      <c r="B1496">
        <v>190</v>
      </c>
      <c r="C1496" t="s">
        <v>1032</v>
      </c>
      <c r="D1496" t="s">
        <v>140</v>
      </c>
      <c r="E1496">
        <v>0</v>
      </c>
      <c r="F1496">
        <v>57</v>
      </c>
      <c r="G1496">
        <v>0</v>
      </c>
      <c r="H1496" t="s">
        <v>116</v>
      </c>
      <c r="I1496">
        <v>1</v>
      </c>
      <c r="J1496" t="s">
        <v>66</v>
      </c>
      <c r="K1496" s="33" t="str">
        <f>IF(ISNA(VLOOKUP(C1496,'Provider-EHR crosswalk'!A:B,2,FALSE)),"No EHR Specified",VLOOKUP(C1496,'Provider-EHR crosswalk'!A:B,2,FALSE))</f>
        <v>Experity EHR</v>
      </c>
    </row>
    <row r="1497" spans="1:11" x14ac:dyDescent="0.25">
      <c r="A1497" t="s">
        <v>141</v>
      </c>
      <c r="B1497">
        <v>190</v>
      </c>
      <c r="C1497" t="s">
        <v>1032</v>
      </c>
      <c r="D1497" t="s">
        <v>142</v>
      </c>
      <c r="E1497">
        <v>0</v>
      </c>
      <c r="F1497">
        <v>57</v>
      </c>
      <c r="G1497">
        <v>0</v>
      </c>
      <c r="H1497" t="s">
        <v>116</v>
      </c>
      <c r="I1497">
        <v>1</v>
      </c>
      <c r="J1497" t="s">
        <v>66</v>
      </c>
      <c r="K1497" s="33" t="str">
        <f>IF(ISNA(VLOOKUP(C1497,'Provider-EHR crosswalk'!A:B,2,FALSE)),"No EHR Specified",VLOOKUP(C1497,'Provider-EHR crosswalk'!A:B,2,FALSE))</f>
        <v>Experity EHR</v>
      </c>
    </row>
    <row r="1498" spans="1:11" x14ac:dyDescent="0.25">
      <c r="A1498" t="s">
        <v>143</v>
      </c>
      <c r="B1498">
        <v>190</v>
      </c>
      <c r="C1498" t="s">
        <v>1032</v>
      </c>
      <c r="D1498" t="s">
        <v>144</v>
      </c>
      <c r="E1498">
        <v>0</v>
      </c>
      <c r="F1498">
        <v>57</v>
      </c>
      <c r="G1498">
        <v>0</v>
      </c>
      <c r="H1498" t="s">
        <v>116</v>
      </c>
      <c r="I1498">
        <v>1</v>
      </c>
      <c r="J1498" t="s">
        <v>66</v>
      </c>
      <c r="K1498" s="33" t="str">
        <f>IF(ISNA(VLOOKUP(C1498,'Provider-EHR crosswalk'!A:B,2,FALSE)),"No EHR Specified",VLOOKUP(C1498,'Provider-EHR crosswalk'!A:B,2,FALSE))</f>
        <v>Experity EHR</v>
      </c>
    </row>
    <row r="1499" spans="1:11" x14ac:dyDescent="0.25">
      <c r="A1499" t="s">
        <v>145</v>
      </c>
      <c r="B1499">
        <v>190</v>
      </c>
      <c r="C1499" t="s">
        <v>1032</v>
      </c>
      <c r="D1499" t="s">
        <v>146</v>
      </c>
      <c r="E1499">
        <v>0</v>
      </c>
      <c r="F1499">
        <v>57</v>
      </c>
      <c r="G1499">
        <v>0</v>
      </c>
      <c r="H1499" t="s">
        <v>116</v>
      </c>
      <c r="I1499">
        <v>1</v>
      </c>
      <c r="J1499" t="s">
        <v>66</v>
      </c>
      <c r="K1499" s="33" t="str">
        <f>IF(ISNA(VLOOKUP(C1499,'Provider-EHR crosswalk'!A:B,2,FALSE)),"No EHR Specified",VLOOKUP(C1499,'Provider-EHR crosswalk'!A:B,2,FALSE))</f>
        <v>Experity EHR</v>
      </c>
    </row>
    <row r="1500" spans="1:11" x14ac:dyDescent="0.25">
      <c r="A1500" t="s">
        <v>147</v>
      </c>
      <c r="B1500">
        <v>190</v>
      </c>
      <c r="C1500" t="s">
        <v>1032</v>
      </c>
      <c r="D1500" t="s">
        <v>148</v>
      </c>
      <c r="E1500">
        <v>0</v>
      </c>
      <c r="F1500">
        <v>57</v>
      </c>
      <c r="G1500">
        <v>0</v>
      </c>
      <c r="H1500" t="s">
        <v>116</v>
      </c>
      <c r="I1500">
        <v>1</v>
      </c>
      <c r="J1500" t="s">
        <v>66</v>
      </c>
      <c r="K1500" s="33" t="str">
        <f>IF(ISNA(VLOOKUP(C1500,'Provider-EHR crosswalk'!A:B,2,FALSE)),"No EHR Specified",VLOOKUP(C1500,'Provider-EHR crosswalk'!A:B,2,FALSE))</f>
        <v>Experity EHR</v>
      </c>
    </row>
    <row r="1501" spans="1:11" x14ac:dyDescent="0.25">
      <c r="A1501" t="s">
        <v>149</v>
      </c>
      <c r="B1501">
        <v>190</v>
      </c>
      <c r="C1501" t="s">
        <v>1032</v>
      </c>
      <c r="D1501" t="s">
        <v>150</v>
      </c>
      <c r="E1501">
        <v>0</v>
      </c>
      <c r="F1501">
        <v>57</v>
      </c>
      <c r="G1501">
        <v>0</v>
      </c>
      <c r="H1501" t="s">
        <v>116</v>
      </c>
      <c r="I1501">
        <v>1</v>
      </c>
      <c r="J1501" t="s">
        <v>66</v>
      </c>
      <c r="K1501" s="33" t="str">
        <f>IF(ISNA(VLOOKUP(C1501,'Provider-EHR crosswalk'!A:B,2,FALSE)),"No EHR Specified",VLOOKUP(C1501,'Provider-EHR crosswalk'!A:B,2,FALSE))</f>
        <v>Experity EHR</v>
      </c>
    </row>
    <row r="1502" spans="1:11" x14ac:dyDescent="0.25">
      <c r="A1502" t="s">
        <v>151</v>
      </c>
      <c r="B1502">
        <v>190</v>
      </c>
      <c r="C1502" t="s">
        <v>1032</v>
      </c>
      <c r="D1502" t="s">
        <v>152</v>
      </c>
      <c r="E1502">
        <v>0</v>
      </c>
      <c r="F1502">
        <v>57</v>
      </c>
      <c r="G1502">
        <v>0</v>
      </c>
      <c r="H1502" t="s">
        <v>116</v>
      </c>
      <c r="I1502">
        <v>1</v>
      </c>
      <c r="J1502" t="s">
        <v>66</v>
      </c>
      <c r="K1502" s="33" t="str">
        <f>IF(ISNA(VLOOKUP(C1502,'Provider-EHR crosswalk'!A:B,2,FALSE)),"No EHR Specified",VLOOKUP(C1502,'Provider-EHR crosswalk'!A:B,2,FALSE))</f>
        <v>Experity EHR</v>
      </c>
    </row>
    <row r="1503" spans="1:11" x14ac:dyDescent="0.25">
      <c r="A1503" t="s">
        <v>153</v>
      </c>
      <c r="B1503">
        <v>190</v>
      </c>
      <c r="C1503" t="s">
        <v>1032</v>
      </c>
      <c r="D1503" t="s">
        <v>154</v>
      </c>
      <c r="E1503">
        <v>0</v>
      </c>
      <c r="F1503">
        <v>57</v>
      </c>
      <c r="G1503">
        <v>0</v>
      </c>
      <c r="H1503" t="s">
        <v>116</v>
      </c>
      <c r="I1503">
        <v>1</v>
      </c>
      <c r="J1503" t="s">
        <v>66</v>
      </c>
      <c r="K1503" s="33" t="str">
        <f>IF(ISNA(VLOOKUP(C1503,'Provider-EHR crosswalk'!A:B,2,FALSE)),"No EHR Specified",VLOOKUP(C1503,'Provider-EHR crosswalk'!A:B,2,FALSE))</f>
        <v>Experity EHR</v>
      </c>
    </row>
    <row r="1504" spans="1:11" x14ac:dyDescent="0.25">
      <c r="A1504" t="s">
        <v>155</v>
      </c>
      <c r="B1504">
        <v>190</v>
      </c>
      <c r="C1504" t="s">
        <v>1032</v>
      </c>
      <c r="D1504" t="s">
        <v>156</v>
      </c>
      <c r="E1504">
        <v>0</v>
      </c>
      <c r="F1504">
        <v>57</v>
      </c>
      <c r="G1504">
        <v>0</v>
      </c>
      <c r="H1504" t="s">
        <v>157</v>
      </c>
      <c r="I1504" t="s">
        <v>157</v>
      </c>
      <c r="J1504" t="s">
        <v>157</v>
      </c>
      <c r="K1504" s="33" t="str">
        <f>IF(ISNA(VLOOKUP(C1504,'Provider-EHR crosswalk'!A:B,2,FALSE)),"No EHR Specified",VLOOKUP(C1504,'Provider-EHR crosswalk'!A:B,2,FALSE))</f>
        <v>Experity EHR</v>
      </c>
    </row>
    <row r="1505" spans="1:11" x14ac:dyDescent="0.25">
      <c r="A1505" t="s">
        <v>158</v>
      </c>
      <c r="B1505">
        <v>190</v>
      </c>
      <c r="C1505" t="s">
        <v>1032</v>
      </c>
      <c r="D1505" t="s">
        <v>159</v>
      </c>
      <c r="E1505">
        <v>3</v>
      </c>
      <c r="F1505">
        <v>57</v>
      </c>
      <c r="G1505">
        <v>5.26</v>
      </c>
      <c r="H1505" t="s">
        <v>157</v>
      </c>
      <c r="I1505" t="s">
        <v>157</v>
      </c>
      <c r="J1505" t="s">
        <v>157</v>
      </c>
      <c r="K1505" s="33" t="str">
        <f>IF(ISNA(VLOOKUP(C1505,'Provider-EHR crosswalk'!A:B,2,FALSE)),"No EHR Specified",VLOOKUP(C1505,'Provider-EHR crosswalk'!A:B,2,FALSE))</f>
        <v>Experity EHR</v>
      </c>
    </row>
    <row r="1506" spans="1:11" x14ac:dyDescent="0.25">
      <c r="A1506" t="s">
        <v>162</v>
      </c>
      <c r="B1506">
        <v>190</v>
      </c>
      <c r="C1506" t="s">
        <v>1032</v>
      </c>
      <c r="D1506" t="s">
        <v>163</v>
      </c>
      <c r="E1506">
        <v>57</v>
      </c>
      <c r="F1506">
        <v>57</v>
      </c>
      <c r="G1506">
        <v>100</v>
      </c>
      <c r="H1506" t="s">
        <v>65</v>
      </c>
      <c r="I1506">
        <v>95</v>
      </c>
      <c r="J1506" t="s">
        <v>66</v>
      </c>
      <c r="K1506" s="33" t="str">
        <f>IF(ISNA(VLOOKUP(C1506,'Provider-EHR crosswalk'!A:B,2,FALSE)),"No EHR Specified",VLOOKUP(C1506,'Provider-EHR crosswalk'!A:B,2,FALSE))</f>
        <v>Experity EHR</v>
      </c>
    </row>
    <row r="1507" spans="1:11" x14ac:dyDescent="0.25">
      <c r="A1507" t="s">
        <v>164</v>
      </c>
      <c r="B1507">
        <v>190</v>
      </c>
      <c r="C1507" t="s">
        <v>1032</v>
      </c>
      <c r="D1507" t="s">
        <v>165</v>
      </c>
      <c r="E1507">
        <v>6</v>
      </c>
      <c r="F1507">
        <v>8</v>
      </c>
      <c r="G1507">
        <v>75</v>
      </c>
      <c r="H1507" t="s">
        <v>65</v>
      </c>
      <c r="I1507">
        <v>95</v>
      </c>
      <c r="J1507" t="s">
        <v>69</v>
      </c>
      <c r="K1507" s="33" t="str">
        <f>IF(ISNA(VLOOKUP(C1507,'Provider-EHR crosswalk'!A:B,2,FALSE)),"No EHR Specified",VLOOKUP(C1507,'Provider-EHR crosswalk'!A:B,2,FALSE))</f>
        <v>Experity EHR</v>
      </c>
    </row>
    <row r="1508" spans="1:11" x14ac:dyDescent="0.25">
      <c r="A1508" t="s">
        <v>166</v>
      </c>
      <c r="B1508">
        <v>190</v>
      </c>
      <c r="C1508" t="s">
        <v>1032</v>
      </c>
      <c r="D1508" t="s">
        <v>167</v>
      </c>
      <c r="E1508">
        <v>0</v>
      </c>
      <c r="F1508">
        <v>8</v>
      </c>
      <c r="G1508">
        <v>0</v>
      </c>
      <c r="H1508" t="s">
        <v>116</v>
      </c>
      <c r="I1508">
        <v>5</v>
      </c>
      <c r="J1508" t="s">
        <v>66</v>
      </c>
      <c r="K1508" s="33" t="str">
        <f>IF(ISNA(VLOOKUP(C1508,'Provider-EHR crosswalk'!A:B,2,FALSE)),"No EHR Specified",VLOOKUP(C1508,'Provider-EHR crosswalk'!A:B,2,FALSE))</f>
        <v>Experity EHR</v>
      </c>
    </row>
    <row r="1509" spans="1:11" x14ac:dyDescent="0.25">
      <c r="A1509" t="s">
        <v>168</v>
      </c>
      <c r="B1509">
        <v>190</v>
      </c>
      <c r="C1509" t="s">
        <v>1032</v>
      </c>
      <c r="D1509" t="s">
        <v>169</v>
      </c>
      <c r="E1509">
        <v>0</v>
      </c>
      <c r="F1509">
        <v>8</v>
      </c>
      <c r="G1509">
        <v>0</v>
      </c>
      <c r="H1509" t="s">
        <v>116</v>
      </c>
      <c r="I1509">
        <v>5</v>
      </c>
      <c r="J1509" t="s">
        <v>66</v>
      </c>
      <c r="K1509" s="33" t="str">
        <f>IF(ISNA(VLOOKUP(C1509,'Provider-EHR crosswalk'!A:B,2,FALSE)),"No EHR Specified",VLOOKUP(C1509,'Provider-EHR crosswalk'!A:B,2,FALSE))</f>
        <v>Experity EHR</v>
      </c>
    </row>
    <row r="1510" spans="1:11" x14ac:dyDescent="0.25">
      <c r="A1510" t="s">
        <v>170</v>
      </c>
      <c r="B1510">
        <v>190</v>
      </c>
      <c r="C1510" t="s">
        <v>1032</v>
      </c>
      <c r="D1510" t="s">
        <v>171</v>
      </c>
      <c r="E1510">
        <v>2</v>
      </c>
      <c r="F1510">
        <v>8</v>
      </c>
      <c r="G1510">
        <v>25</v>
      </c>
      <c r="H1510" t="s">
        <v>116</v>
      </c>
      <c r="I1510">
        <v>5</v>
      </c>
      <c r="J1510" t="s">
        <v>69</v>
      </c>
      <c r="K1510" s="33" t="str">
        <f>IF(ISNA(VLOOKUP(C1510,'Provider-EHR crosswalk'!A:B,2,FALSE)),"No EHR Specified",VLOOKUP(C1510,'Provider-EHR crosswalk'!A:B,2,FALSE))</f>
        <v>Experity EHR</v>
      </c>
    </row>
    <row r="1511" spans="1:11" x14ac:dyDescent="0.25">
      <c r="A1511" t="s">
        <v>172</v>
      </c>
      <c r="B1511">
        <v>190</v>
      </c>
      <c r="C1511" t="s">
        <v>1032</v>
      </c>
      <c r="D1511" t="s">
        <v>173</v>
      </c>
      <c r="E1511">
        <v>0</v>
      </c>
      <c r="F1511">
        <v>57</v>
      </c>
      <c r="G1511">
        <v>0</v>
      </c>
      <c r="H1511" t="s">
        <v>116</v>
      </c>
      <c r="I1511">
        <v>5</v>
      </c>
      <c r="J1511" t="s">
        <v>66</v>
      </c>
      <c r="K1511" s="33" t="str">
        <f>IF(ISNA(VLOOKUP(C1511,'Provider-EHR crosswalk'!A:B,2,FALSE)),"No EHR Specified",VLOOKUP(C1511,'Provider-EHR crosswalk'!A:B,2,FALSE))</f>
        <v>Experity EHR</v>
      </c>
    </row>
    <row r="1512" spans="1:11" x14ac:dyDescent="0.25">
      <c r="A1512" t="s">
        <v>174</v>
      </c>
      <c r="B1512">
        <v>190</v>
      </c>
      <c r="C1512" t="s">
        <v>1032</v>
      </c>
      <c r="D1512" t="s">
        <v>175</v>
      </c>
      <c r="E1512">
        <v>0</v>
      </c>
      <c r="F1512">
        <v>57</v>
      </c>
      <c r="G1512">
        <v>0</v>
      </c>
      <c r="H1512" t="s">
        <v>116</v>
      </c>
      <c r="I1512">
        <v>5</v>
      </c>
      <c r="J1512" t="s">
        <v>66</v>
      </c>
      <c r="K1512" s="33" t="str">
        <f>IF(ISNA(VLOOKUP(C1512,'Provider-EHR crosswalk'!A:B,2,FALSE)),"No EHR Specified",VLOOKUP(C1512,'Provider-EHR crosswalk'!A:B,2,FALSE))</f>
        <v>Experity EHR</v>
      </c>
    </row>
    <row r="1513" spans="1:11" x14ac:dyDescent="0.25">
      <c r="A1513" t="s">
        <v>176</v>
      </c>
      <c r="B1513">
        <v>190</v>
      </c>
      <c r="C1513" t="s">
        <v>1032</v>
      </c>
      <c r="D1513" t="s">
        <v>177</v>
      </c>
      <c r="E1513">
        <v>0</v>
      </c>
      <c r="F1513">
        <v>57</v>
      </c>
      <c r="G1513">
        <v>0</v>
      </c>
      <c r="H1513" t="s">
        <v>116</v>
      </c>
      <c r="I1513">
        <v>5</v>
      </c>
      <c r="J1513" t="s">
        <v>66</v>
      </c>
      <c r="K1513" s="33" t="str">
        <f>IF(ISNA(VLOOKUP(C1513,'Provider-EHR crosswalk'!A:B,2,FALSE)),"No EHR Specified",VLOOKUP(C1513,'Provider-EHR crosswalk'!A:B,2,FALSE))</f>
        <v>Experity EHR</v>
      </c>
    </row>
    <row r="1514" spans="1:11" x14ac:dyDescent="0.25">
      <c r="A1514" t="s">
        <v>63</v>
      </c>
      <c r="B1514">
        <v>26</v>
      </c>
      <c r="C1514" t="s">
        <v>621</v>
      </c>
      <c r="D1514" t="s">
        <v>64</v>
      </c>
      <c r="E1514">
        <v>770</v>
      </c>
      <c r="F1514">
        <v>770</v>
      </c>
      <c r="G1514">
        <v>100</v>
      </c>
      <c r="H1514" t="s">
        <v>65</v>
      </c>
      <c r="I1514">
        <v>99</v>
      </c>
      <c r="J1514" t="s">
        <v>66</v>
      </c>
      <c r="K1514" s="33" t="str">
        <f>IF(ISNA(VLOOKUP(C1514,'Provider-EHR crosswalk'!A:B,2,FALSE)),"No EHR Specified",VLOOKUP(C1514,'Provider-EHR crosswalk'!A:B,2,FALSE))</f>
        <v>eClinicalWorks V12</v>
      </c>
    </row>
    <row r="1515" spans="1:11" x14ac:dyDescent="0.25">
      <c r="A1515" t="s">
        <v>67</v>
      </c>
      <c r="B1515">
        <v>26</v>
      </c>
      <c r="C1515" t="s">
        <v>621</v>
      </c>
      <c r="D1515" t="s">
        <v>68</v>
      </c>
      <c r="E1515">
        <v>626</v>
      </c>
      <c r="F1515">
        <v>770</v>
      </c>
      <c r="G1515">
        <v>81.3</v>
      </c>
      <c r="H1515" t="s">
        <v>65</v>
      </c>
      <c r="I1515">
        <v>75</v>
      </c>
      <c r="J1515" t="s">
        <v>66</v>
      </c>
      <c r="K1515" s="33" t="str">
        <f>IF(ISNA(VLOOKUP(C1515,'Provider-EHR crosswalk'!A:B,2,FALSE)),"No EHR Specified",VLOOKUP(C1515,'Provider-EHR crosswalk'!A:B,2,FALSE))</f>
        <v>eClinicalWorks V12</v>
      </c>
    </row>
    <row r="1516" spans="1:11" x14ac:dyDescent="0.25">
      <c r="A1516" t="s">
        <v>70</v>
      </c>
      <c r="B1516">
        <v>26</v>
      </c>
      <c r="C1516" t="s">
        <v>621</v>
      </c>
      <c r="D1516" t="s">
        <v>71</v>
      </c>
      <c r="E1516">
        <v>770</v>
      </c>
      <c r="F1516">
        <v>770</v>
      </c>
      <c r="G1516">
        <v>100</v>
      </c>
      <c r="H1516" t="s">
        <v>65</v>
      </c>
      <c r="I1516">
        <v>99</v>
      </c>
      <c r="J1516" t="s">
        <v>66</v>
      </c>
      <c r="K1516" s="33" t="str">
        <f>IF(ISNA(VLOOKUP(C1516,'Provider-EHR crosswalk'!A:B,2,FALSE)),"No EHR Specified",VLOOKUP(C1516,'Provider-EHR crosswalk'!A:B,2,FALSE))</f>
        <v>eClinicalWorks V12</v>
      </c>
    </row>
    <row r="1517" spans="1:11" x14ac:dyDescent="0.25">
      <c r="A1517" t="s">
        <v>72</v>
      </c>
      <c r="B1517">
        <v>26</v>
      </c>
      <c r="C1517" t="s">
        <v>621</v>
      </c>
      <c r="D1517" t="s">
        <v>73</v>
      </c>
      <c r="E1517">
        <v>770</v>
      </c>
      <c r="F1517">
        <v>770</v>
      </c>
      <c r="G1517">
        <v>100</v>
      </c>
      <c r="H1517" t="s">
        <v>65</v>
      </c>
      <c r="I1517">
        <v>99</v>
      </c>
      <c r="J1517" t="s">
        <v>66</v>
      </c>
      <c r="K1517" s="33" t="str">
        <f>IF(ISNA(VLOOKUP(C1517,'Provider-EHR crosswalk'!A:B,2,FALSE)),"No EHR Specified",VLOOKUP(C1517,'Provider-EHR crosswalk'!A:B,2,FALSE))</f>
        <v>eClinicalWorks V12</v>
      </c>
    </row>
    <row r="1518" spans="1:11" x14ac:dyDescent="0.25">
      <c r="A1518" t="s">
        <v>74</v>
      </c>
      <c r="B1518">
        <v>26</v>
      </c>
      <c r="C1518" t="s">
        <v>621</v>
      </c>
      <c r="D1518" t="s">
        <v>75</v>
      </c>
      <c r="E1518">
        <v>770</v>
      </c>
      <c r="F1518">
        <v>770</v>
      </c>
      <c r="G1518">
        <v>100</v>
      </c>
      <c r="H1518" t="s">
        <v>65</v>
      </c>
      <c r="I1518">
        <v>99</v>
      </c>
      <c r="J1518" t="s">
        <v>66</v>
      </c>
      <c r="K1518" s="33" t="str">
        <f>IF(ISNA(VLOOKUP(C1518,'Provider-EHR crosswalk'!A:B,2,FALSE)),"No EHR Specified",VLOOKUP(C1518,'Provider-EHR crosswalk'!A:B,2,FALSE))</f>
        <v>eClinicalWorks V12</v>
      </c>
    </row>
    <row r="1519" spans="1:11" x14ac:dyDescent="0.25">
      <c r="A1519" t="s">
        <v>76</v>
      </c>
      <c r="B1519">
        <v>26</v>
      </c>
      <c r="C1519" t="s">
        <v>621</v>
      </c>
      <c r="D1519" t="s">
        <v>77</v>
      </c>
      <c r="E1519">
        <v>770</v>
      </c>
      <c r="F1519">
        <v>770</v>
      </c>
      <c r="G1519">
        <v>100</v>
      </c>
      <c r="H1519" t="s">
        <v>65</v>
      </c>
      <c r="I1519">
        <v>85</v>
      </c>
      <c r="J1519" t="s">
        <v>66</v>
      </c>
      <c r="K1519" s="33" t="str">
        <f>IF(ISNA(VLOOKUP(C1519,'Provider-EHR crosswalk'!A:B,2,FALSE)),"No EHR Specified",VLOOKUP(C1519,'Provider-EHR crosswalk'!A:B,2,FALSE))</f>
        <v>eClinicalWorks V12</v>
      </c>
    </row>
    <row r="1520" spans="1:11" x14ac:dyDescent="0.25">
      <c r="A1520" t="s">
        <v>78</v>
      </c>
      <c r="B1520">
        <v>26</v>
      </c>
      <c r="C1520" t="s">
        <v>621</v>
      </c>
      <c r="D1520" t="s">
        <v>79</v>
      </c>
      <c r="E1520">
        <v>770</v>
      </c>
      <c r="F1520">
        <v>770</v>
      </c>
      <c r="G1520">
        <v>100</v>
      </c>
      <c r="H1520" t="s">
        <v>65</v>
      </c>
      <c r="I1520">
        <v>85</v>
      </c>
      <c r="J1520" t="s">
        <v>66</v>
      </c>
      <c r="K1520" s="33" t="str">
        <f>IF(ISNA(VLOOKUP(C1520,'Provider-EHR crosswalk'!A:B,2,FALSE)),"No EHR Specified",VLOOKUP(C1520,'Provider-EHR crosswalk'!A:B,2,FALSE))</f>
        <v>eClinicalWorks V12</v>
      </c>
    </row>
    <row r="1521" spans="1:11" x14ac:dyDescent="0.25">
      <c r="A1521" t="s">
        <v>80</v>
      </c>
      <c r="B1521">
        <v>26</v>
      </c>
      <c r="C1521" t="s">
        <v>621</v>
      </c>
      <c r="D1521" t="s">
        <v>81</v>
      </c>
      <c r="E1521">
        <v>770</v>
      </c>
      <c r="F1521">
        <v>770</v>
      </c>
      <c r="G1521">
        <v>100</v>
      </c>
      <c r="H1521" t="s">
        <v>65</v>
      </c>
      <c r="I1521">
        <v>85</v>
      </c>
      <c r="J1521" t="s">
        <v>66</v>
      </c>
      <c r="K1521" s="33" t="str">
        <f>IF(ISNA(VLOOKUP(C1521,'Provider-EHR crosswalk'!A:B,2,FALSE)),"No EHR Specified",VLOOKUP(C1521,'Provider-EHR crosswalk'!A:B,2,FALSE))</f>
        <v>eClinicalWorks V12</v>
      </c>
    </row>
    <row r="1522" spans="1:11" x14ac:dyDescent="0.25">
      <c r="A1522" t="s">
        <v>82</v>
      </c>
      <c r="B1522">
        <v>26</v>
      </c>
      <c r="C1522" t="s">
        <v>621</v>
      </c>
      <c r="D1522" t="s">
        <v>83</v>
      </c>
      <c r="E1522">
        <v>770</v>
      </c>
      <c r="F1522">
        <v>770</v>
      </c>
      <c r="G1522">
        <v>100</v>
      </c>
      <c r="H1522" t="s">
        <v>65</v>
      </c>
      <c r="I1522">
        <v>85</v>
      </c>
      <c r="J1522" t="s">
        <v>66</v>
      </c>
      <c r="K1522" s="33" t="str">
        <f>IF(ISNA(VLOOKUP(C1522,'Provider-EHR crosswalk'!A:B,2,FALSE)),"No EHR Specified",VLOOKUP(C1522,'Provider-EHR crosswalk'!A:B,2,FALSE))</f>
        <v>eClinicalWorks V12</v>
      </c>
    </row>
    <row r="1523" spans="1:11" x14ac:dyDescent="0.25">
      <c r="A1523" t="s">
        <v>84</v>
      </c>
      <c r="B1523">
        <v>26</v>
      </c>
      <c r="C1523" t="s">
        <v>621</v>
      </c>
      <c r="D1523" t="s">
        <v>85</v>
      </c>
      <c r="E1523">
        <v>770</v>
      </c>
      <c r="F1523">
        <v>770</v>
      </c>
      <c r="G1523">
        <v>100</v>
      </c>
      <c r="H1523" t="s">
        <v>65</v>
      </c>
      <c r="I1523">
        <v>85</v>
      </c>
      <c r="J1523" t="s">
        <v>66</v>
      </c>
      <c r="K1523" s="33" t="str">
        <f>IF(ISNA(VLOOKUP(C1523,'Provider-EHR crosswalk'!A:B,2,FALSE)),"No EHR Specified",VLOOKUP(C1523,'Provider-EHR crosswalk'!A:B,2,FALSE))</f>
        <v>eClinicalWorks V12</v>
      </c>
    </row>
    <row r="1524" spans="1:11" x14ac:dyDescent="0.25">
      <c r="A1524" t="s">
        <v>86</v>
      </c>
      <c r="B1524">
        <v>26</v>
      </c>
      <c r="C1524" t="s">
        <v>621</v>
      </c>
      <c r="D1524" t="s">
        <v>87</v>
      </c>
      <c r="E1524">
        <v>770</v>
      </c>
      <c r="F1524">
        <v>770</v>
      </c>
      <c r="G1524">
        <v>100</v>
      </c>
      <c r="H1524" t="s">
        <v>65</v>
      </c>
      <c r="I1524">
        <v>95</v>
      </c>
      <c r="J1524" t="s">
        <v>66</v>
      </c>
      <c r="K1524" s="33" t="str">
        <f>IF(ISNA(VLOOKUP(C1524,'Provider-EHR crosswalk'!A:B,2,FALSE)),"No EHR Specified",VLOOKUP(C1524,'Provider-EHR crosswalk'!A:B,2,FALSE))</f>
        <v>eClinicalWorks V12</v>
      </c>
    </row>
    <row r="1525" spans="1:11" x14ac:dyDescent="0.25">
      <c r="A1525" t="s">
        <v>88</v>
      </c>
      <c r="B1525">
        <v>26</v>
      </c>
      <c r="C1525" t="s">
        <v>621</v>
      </c>
      <c r="D1525" t="s">
        <v>89</v>
      </c>
      <c r="E1525">
        <v>770</v>
      </c>
      <c r="F1525">
        <v>770</v>
      </c>
      <c r="G1525">
        <v>100</v>
      </c>
      <c r="H1525" t="s">
        <v>65</v>
      </c>
      <c r="I1525">
        <v>95</v>
      </c>
      <c r="J1525" t="s">
        <v>66</v>
      </c>
      <c r="K1525" s="33" t="str">
        <f>IF(ISNA(VLOOKUP(C1525,'Provider-EHR crosswalk'!A:B,2,FALSE)),"No EHR Specified",VLOOKUP(C1525,'Provider-EHR crosswalk'!A:B,2,FALSE))</f>
        <v>eClinicalWorks V12</v>
      </c>
    </row>
    <row r="1526" spans="1:11" x14ac:dyDescent="0.25">
      <c r="A1526" t="s">
        <v>90</v>
      </c>
      <c r="B1526">
        <v>26</v>
      </c>
      <c r="C1526" t="s">
        <v>621</v>
      </c>
      <c r="D1526" t="s">
        <v>91</v>
      </c>
      <c r="E1526">
        <v>765</v>
      </c>
      <c r="F1526">
        <v>770</v>
      </c>
      <c r="G1526">
        <v>99.35</v>
      </c>
      <c r="H1526" t="s">
        <v>65</v>
      </c>
      <c r="I1526">
        <v>90</v>
      </c>
      <c r="J1526" t="s">
        <v>66</v>
      </c>
      <c r="K1526" s="33" t="str">
        <f>IF(ISNA(VLOOKUP(C1526,'Provider-EHR crosswalk'!A:B,2,FALSE)),"No EHR Specified",VLOOKUP(C1526,'Provider-EHR crosswalk'!A:B,2,FALSE))</f>
        <v>eClinicalWorks V12</v>
      </c>
    </row>
    <row r="1527" spans="1:11" x14ac:dyDescent="0.25">
      <c r="A1527" t="s">
        <v>92</v>
      </c>
      <c r="B1527">
        <v>26</v>
      </c>
      <c r="C1527" t="s">
        <v>621</v>
      </c>
      <c r="D1527" t="s">
        <v>93</v>
      </c>
      <c r="E1527">
        <v>459</v>
      </c>
      <c r="F1527">
        <v>770</v>
      </c>
      <c r="G1527">
        <v>59.61</v>
      </c>
      <c r="H1527" t="s">
        <v>65</v>
      </c>
      <c r="I1527">
        <v>90</v>
      </c>
      <c r="J1527" t="s">
        <v>69</v>
      </c>
      <c r="K1527" s="33" t="str">
        <f>IF(ISNA(VLOOKUP(C1527,'Provider-EHR crosswalk'!A:B,2,FALSE)),"No EHR Specified",VLOOKUP(C1527,'Provider-EHR crosswalk'!A:B,2,FALSE))</f>
        <v>eClinicalWorks V12</v>
      </c>
    </row>
    <row r="1528" spans="1:11" x14ac:dyDescent="0.25">
      <c r="A1528" t="s">
        <v>94</v>
      </c>
      <c r="B1528">
        <v>26</v>
      </c>
      <c r="C1528" t="s">
        <v>621</v>
      </c>
      <c r="D1528" t="s">
        <v>95</v>
      </c>
      <c r="E1528">
        <v>434</v>
      </c>
      <c r="F1528">
        <v>770</v>
      </c>
      <c r="G1528">
        <v>56.36</v>
      </c>
      <c r="H1528" t="s">
        <v>65</v>
      </c>
      <c r="I1528">
        <v>90</v>
      </c>
      <c r="J1528" t="s">
        <v>69</v>
      </c>
      <c r="K1528" s="33" t="str">
        <f>IF(ISNA(VLOOKUP(C1528,'Provider-EHR crosswalk'!A:B,2,FALSE)),"No EHR Specified",VLOOKUP(C1528,'Provider-EHR crosswalk'!A:B,2,FALSE))</f>
        <v>eClinicalWorks V12</v>
      </c>
    </row>
    <row r="1529" spans="1:11" x14ac:dyDescent="0.25">
      <c r="A1529" t="s">
        <v>96</v>
      </c>
      <c r="B1529">
        <v>26</v>
      </c>
      <c r="C1529" t="s">
        <v>621</v>
      </c>
      <c r="D1529" t="s">
        <v>97</v>
      </c>
      <c r="E1529">
        <v>691</v>
      </c>
      <c r="F1529">
        <v>770</v>
      </c>
      <c r="G1529">
        <v>89.74</v>
      </c>
      <c r="H1529" t="s">
        <v>65</v>
      </c>
      <c r="I1529">
        <v>90</v>
      </c>
      <c r="J1529" t="s">
        <v>69</v>
      </c>
      <c r="K1529" s="33" t="str">
        <f>IF(ISNA(VLOOKUP(C1529,'Provider-EHR crosswalk'!A:B,2,FALSE)),"No EHR Specified",VLOOKUP(C1529,'Provider-EHR crosswalk'!A:B,2,FALSE))</f>
        <v>eClinicalWorks V12</v>
      </c>
    </row>
    <row r="1530" spans="1:11" x14ac:dyDescent="0.25">
      <c r="A1530" t="s">
        <v>98</v>
      </c>
      <c r="B1530">
        <v>26</v>
      </c>
      <c r="C1530" t="s">
        <v>621</v>
      </c>
      <c r="D1530" t="s">
        <v>99</v>
      </c>
      <c r="E1530">
        <v>691</v>
      </c>
      <c r="F1530">
        <v>770</v>
      </c>
      <c r="G1530">
        <v>89.74</v>
      </c>
      <c r="H1530" t="s">
        <v>65</v>
      </c>
      <c r="I1530">
        <v>90</v>
      </c>
      <c r="J1530" t="s">
        <v>69</v>
      </c>
      <c r="K1530" s="33" t="str">
        <f>IF(ISNA(VLOOKUP(C1530,'Provider-EHR crosswalk'!A:B,2,FALSE)),"No EHR Specified",VLOOKUP(C1530,'Provider-EHR crosswalk'!A:B,2,FALSE))</f>
        <v>eClinicalWorks V12</v>
      </c>
    </row>
    <row r="1531" spans="1:11" x14ac:dyDescent="0.25">
      <c r="A1531" t="s">
        <v>100</v>
      </c>
      <c r="B1531">
        <v>26</v>
      </c>
      <c r="C1531" t="s">
        <v>621</v>
      </c>
      <c r="D1531" t="s">
        <v>101</v>
      </c>
      <c r="E1531">
        <v>771</v>
      </c>
      <c r="F1531">
        <v>771</v>
      </c>
      <c r="G1531">
        <v>100</v>
      </c>
      <c r="H1531" t="s">
        <v>65</v>
      </c>
      <c r="I1531">
        <v>99</v>
      </c>
      <c r="J1531" t="s">
        <v>66</v>
      </c>
      <c r="K1531" s="33" t="str">
        <f>IF(ISNA(VLOOKUP(C1531,'Provider-EHR crosswalk'!A:B,2,FALSE)),"No EHR Specified",VLOOKUP(C1531,'Provider-EHR crosswalk'!A:B,2,FALSE))</f>
        <v>eClinicalWorks V12</v>
      </c>
    </row>
    <row r="1532" spans="1:11" x14ac:dyDescent="0.25">
      <c r="A1532" t="s">
        <v>102</v>
      </c>
      <c r="B1532">
        <v>26</v>
      </c>
      <c r="C1532" t="s">
        <v>621</v>
      </c>
      <c r="D1532" t="s">
        <v>103</v>
      </c>
      <c r="E1532">
        <v>771</v>
      </c>
      <c r="F1532">
        <v>771</v>
      </c>
      <c r="G1532">
        <v>100</v>
      </c>
      <c r="H1532" t="s">
        <v>65</v>
      </c>
      <c r="I1532">
        <v>99</v>
      </c>
      <c r="J1532" t="s">
        <v>66</v>
      </c>
      <c r="K1532" s="33" t="str">
        <f>IF(ISNA(VLOOKUP(C1532,'Provider-EHR crosswalk'!A:B,2,FALSE)),"No EHR Specified",VLOOKUP(C1532,'Provider-EHR crosswalk'!A:B,2,FALSE))</f>
        <v>eClinicalWorks V12</v>
      </c>
    </row>
    <row r="1533" spans="1:11" x14ac:dyDescent="0.25">
      <c r="A1533" t="s">
        <v>104</v>
      </c>
      <c r="B1533">
        <v>26</v>
      </c>
      <c r="C1533" t="s">
        <v>621</v>
      </c>
      <c r="D1533" t="s">
        <v>105</v>
      </c>
      <c r="E1533">
        <v>771</v>
      </c>
      <c r="F1533">
        <v>771</v>
      </c>
      <c r="G1533">
        <v>100</v>
      </c>
      <c r="H1533" t="s">
        <v>65</v>
      </c>
      <c r="I1533">
        <v>99</v>
      </c>
      <c r="J1533" t="s">
        <v>66</v>
      </c>
      <c r="K1533" s="33" t="str">
        <f>IF(ISNA(VLOOKUP(C1533,'Provider-EHR crosswalk'!A:B,2,FALSE)),"No EHR Specified",VLOOKUP(C1533,'Provider-EHR crosswalk'!A:B,2,FALSE))</f>
        <v>eClinicalWorks V12</v>
      </c>
    </row>
    <row r="1534" spans="1:11" x14ac:dyDescent="0.25">
      <c r="A1534" t="s">
        <v>106</v>
      </c>
      <c r="B1534">
        <v>26</v>
      </c>
      <c r="C1534" t="s">
        <v>621</v>
      </c>
      <c r="D1534" t="s">
        <v>107</v>
      </c>
      <c r="E1534">
        <v>771</v>
      </c>
      <c r="F1534">
        <v>771</v>
      </c>
      <c r="G1534">
        <v>100</v>
      </c>
      <c r="H1534" t="s">
        <v>65</v>
      </c>
      <c r="I1534">
        <v>99</v>
      </c>
      <c r="J1534" t="s">
        <v>66</v>
      </c>
      <c r="K1534" s="33" t="str">
        <f>IF(ISNA(VLOOKUP(C1534,'Provider-EHR crosswalk'!A:B,2,FALSE)),"No EHR Specified",VLOOKUP(C1534,'Provider-EHR crosswalk'!A:B,2,FALSE))</f>
        <v>eClinicalWorks V12</v>
      </c>
    </row>
    <row r="1535" spans="1:11" x14ac:dyDescent="0.25">
      <c r="A1535" t="s">
        <v>108</v>
      </c>
      <c r="B1535">
        <v>26</v>
      </c>
      <c r="C1535" t="s">
        <v>621</v>
      </c>
      <c r="D1535" t="s">
        <v>109</v>
      </c>
      <c r="E1535">
        <v>771</v>
      </c>
      <c r="F1535">
        <v>771</v>
      </c>
      <c r="G1535">
        <v>100</v>
      </c>
      <c r="H1535" t="s">
        <v>65</v>
      </c>
      <c r="I1535">
        <v>99</v>
      </c>
      <c r="J1535" t="s">
        <v>66</v>
      </c>
      <c r="K1535" s="33" t="str">
        <f>IF(ISNA(VLOOKUP(C1535,'Provider-EHR crosswalk'!A:B,2,FALSE)),"No EHR Specified",VLOOKUP(C1535,'Provider-EHR crosswalk'!A:B,2,FALSE))</f>
        <v>eClinicalWorks V12</v>
      </c>
    </row>
    <row r="1536" spans="1:11" x14ac:dyDescent="0.25">
      <c r="A1536" t="s">
        <v>110</v>
      </c>
      <c r="B1536">
        <v>26</v>
      </c>
      <c r="C1536" t="s">
        <v>621</v>
      </c>
      <c r="D1536" t="s">
        <v>111</v>
      </c>
      <c r="E1536">
        <v>771</v>
      </c>
      <c r="F1536">
        <v>771</v>
      </c>
      <c r="G1536">
        <v>100</v>
      </c>
      <c r="H1536" t="s">
        <v>65</v>
      </c>
      <c r="I1536">
        <v>99</v>
      </c>
      <c r="J1536" t="s">
        <v>66</v>
      </c>
      <c r="K1536" s="33" t="str">
        <f>IF(ISNA(VLOOKUP(C1536,'Provider-EHR crosswalk'!A:B,2,FALSE)),"No EHR Specified",VLOOKUP(C1536,'Provider-EHR crosswalk'!A:B,2,FALSE))</f>
        <v>eClinicalWorks V12</v>
      </c>
    </row>
    <row r="1537" spans="1:11" x14ac:dyDescent="0.25">
      <c r="A1537" t="s">
        <v>112</v>
      </c>
      <c r="B1537">
        <v>26</v>
      </c>
      <c r="C1537" t="s">
        <v>621</v>
      </c>
      <c r="D1537" t="s">
        <v>113</v>
      </c>
      <c r="E1537">
        <v>771</v>
      </c>
      <c r="F1537">
        <v>771</v>
      </c>
      <c r="G1537">
        <v>100</v>
      </c>
      <c r="H1537" t="s">
        <v>65</v>
      </c>
      <c r="I1537">
        <v>99</v>
      </c>
      <c r="J1537" t="s">
        <v>66</v>
      </c>
      <c r="K1537" s="33" t="str">
        <f>IF(ISNA(VLOOKUP(C1537,'Provider-EHR crosswalk'!A:B,2,FALSE)),"No EHR Specified",VLOOKUP(C1537,'Provider-EHR crosswalk'!A:B,2,FALSE))</f>
        <v>eClinicalWorks V12</v>
      </c>
    </row>
    <row r="1538" spans="1:11" x14ac:dyDescent="0.25">
      <c r="A1538" t="s">
        <v>114</v>
      </c>
      <c r="B1538">
        <v>26</v>
      </c>
      <c r="C1538" t="s">
        <v>621</v>
      </c>
      <c r="D1538" t="s">
        <v>115</v>
      </c>
      <c r="E1538">
        <v>13</v>
      </c>
      <c r="F1538">
        <v>770</v>
      </c>
      <c r="G1538">
        <v>1.69</v>
      </c>
      <c r="H1538" t="s">
        <v>116</v>
      </c>
      <c r="I1538">
        <v>4</v>
      </c>
      <c r="J1538" t="s">
        <v>66</v>
      </c>
      <c r="K1538" s="33" t="str">
        <f>IF(ISNA(VLOOKUP(C1538,'Provider-EHR crosswalk'!A:B,2,FALSE)),"No EHR Specified",VLOOKUP(C1538,'Provider-EHR crosswalk'!A:B,2,FALSE))</f>
        <v>eClinicalWorks V12</v>
      </c>
    </row>
    <row r="1539" spans="1:11" x14ac:dyDescent="0.25">
      <c r="A1539" t="s">
        <v>117</v>
      </c>
      <c r="B1539">
        <v>26</v>
      </c>
      <c r="C1539" t="s">
        <v>621</v>
      </c>
      <c r="D1539" t="s">
        <v>118</v>
      </c>
      <c r="E1539">
        <v>32</v>
      </c>
      <c r="F1539">
        <v>770</v>
      </c>
      <c r="G1539">
        <v>4.16</v>
      </c>
      <c r="H1539" t="s">
        <v>116</v>
      </c>
      <c r="I1539">
        <v>4</v>
      </c>
      <c r="J1539" t="s">
        <v>69</v>
      </c>
      <c r="K1539" s="33" t="str">
        <f>IF(ISNA(VLOOKUP(C1539,'Provider-EHR crosswalk'!A:B,2,FALSE)),"No EHR Specified",VLOOKUP(C1539,'Provider-EHR crosswalk'!A:B,2,FALSE))</f>
        <v>eClinicalWorks V12</v>
      </c>
    </row>
    <row r="1540" spans="1:11" x14ac:dyDescent="0.25">
      <c r="A1540" t="s">
        <v>119</v>
      </c>
      <c r="B1540">
        <v>26</v>
      </c>
      <c r="C1540" t="s">
        <v>621</v>
      </c>
      <c r="D1540" t="s">
        <v>120</v>
      </c>
      <c r="E1540">
        <v>23</v>
      </c>
      <c r="F1540">
        <v>770</v>
      </c>
      <c r="G1540">
        <v>2.99</v>
      </c>
      <c r="H1540" t="s">
        <v>116</v>
      </c>
      <c r="I1540">
        <v>4</v>
      </c>
      <c r="J1540" t="s">
        <v>66</v>
      </c>
      <c r="K1540" s="33" t="str">
        <f>IF(ISNA(VLOOKUP(C1540,'Provider-EHR crosswalk'!A:B,2,FALSE)),"No EHR Specified",VLOOKUP(C1540,'Provider-EHR crosswalk'!A:B,2,FALSE))</f>
        <v>eClinicalWorks V12</v>
      </c>
    </row>
    <row r="1541" spans="1:11" x14ac:dyDescent="0.25">
      <c r="A1541" t="s">
        <v>121</v>
      </c>
      <c r="B1541">
        <v>26</v>
      </c>
      <c r="C1541" t="s">
        <v>621</v>
      </c>
      <c r="D1541" t="s">
        <v>122</v>
      </c>
      <c r="E1541">
        <v>0</v>
      </c>
      <c r="F1541">
        <v>770</v>
      </c>
      <c r="G1541">
        <v>0</v>
      </c>
      <c r="H1541" t="s">
        <v>116</v>
      </c>
      <c r="I1541">
        <v>1</v>
      </c>
      <c r="J1541" t="s">
        <v>66</v>
      </c>
      <c r="K1541" s="33" t="str">
        <f>IF(ISNA(VLOOKUP(C1541,'Provider-EHR crosswalk'!A:B,2,FALSE)),"No EHR Specified",VLOOKUP(C1541,'Provider-EHR crosswalk'!A:B,2,FALSE))</f>
        <v>eClinicalWorks V12</v>
      </c>
    </row>
    <row r="1542" spans="1:11" x14ac:dyDescent="0.25">
      <c r="A1542" t="s">
        <v>123</v>
      </c>
      <c r="B1542">
        <v>26</v>
      </c>
      <c r="C1542" t="s">
        <v>621</v>
      </c>
      <c r="D1542" t="s">
        <v>124</v>
      </c>
      <c r="E1542">
        <v>0</v>
      </c>
      <c r="F1542">
        <v>770</v>
      </c>
      <c r="G1542">
        <v>0</v>
      </c>
      <c r="H1542" t="s">
        <v>116</v>
      </c>
      <c r="I1542">
        <v>1</v>
      </c>
      <c r="J1542" t="s">
        <v>66</v>
      </c>
      <c r="K1542" s="33" t="str">
        <f>IF(ISNA(VLOOKUP(C1542,'Provider-EHR crosswalk'!A:B,2,FALSE)),"No EHR Specified",VLOOKUP(C1542,'Provider-EHR crosswalk'!A:B,2,FALSE))</f>
        <v>eClinicalWorks V12</v>
      </c>
    </row>
    <row r="1543" spans="1:11" x14ac:dyDescent="0.25">
      <c r="A1543" t="s">
        <v>125</v>
      </c>
      <c r="B1543">
        <v>26</v>
      </c>
      <c r="C1543" t="s">
        <v>621</v>
      </c>
      <c r="D1543" t="s">
        <v>126</v>
      </c>
      <c r="E1543">
        <v>0</v>
      </c>
      <c r="F1543">
        <v>771</v>
      </c>
      <c r="G1543">
        <v>0</v>
      </c>
      <c r="H1543" t="s">
        <v>116</v>
      </c>
      <c r="I1543">
        <v>1</v>
      </c>
      <c r="J1543" t="s">
        <v>66</v>
      </c>
      <c r="K1543" s="33" t="str">
        <f>IF(ISNA(VLOOKUP(C1543,'Provider-EHR crosswalk'!A:B,2,FALSE)),"No EHR Specified",VLOOKUP(C1543,'Provider-EHR crosswalk'!A:B,2,FALSE))</f>
        <v>eClinicalWorks V12</v>
      </c>
    </row>
    <row r="1544" spans="1:11" x14ac:dyDescent="0.25">
      <c r="A1544" t="s">
        <v>127</v>
      </c>
      <c r="B1544">
        <v>26</v>
      </c>
      <c r="C1544" t="s">
        <v>621</v>
      </c>
      <c r="D1544" t="s">
        <v>128</v>
      </c>
      <c r="E1544">
        <v>15</v>
      </c>
      <c r="F1544">
        <v>771</v>
      </c>
      <c r="G1544">
        <v>1.95</v>
      </c>
      <c r="H1544" t="s">
        <v>116</v>
      </c>
      <c r="I1544">
        <v>4</v>
      </c>
      <c r="J1544" t="s">
        <v>66</v>
      </c>
      <c r="K1544" s="33" t="str">
        <f>IF(ISNA(VLOOKUP(C1544,'Provider-EHR crosswalk'!A:B,2,FALSE)),"No EHR Specified",VLOOKUP(C1544,'Provider-EHR crosswalk'!A:B,2,FALSE))</f>
        <v>eClinicalWorks V12</v>
      </c>
    </row>
    <row r="1545" spans="1:11" x14ac:dyDescent="0.25">
      <c r="A1545" t="s">
        <v>129</v>
      </c>
      <c r="B1545">
        <v>26</v>
      </c>
      <c r="C1545" t="s">
        <v>621</v>
      </c>
      <c r="D1545" t="s">
        <v>130</v>
      </c>
      <c r="E1545">
        <v>31</v>
      </c>
      <c r="F1545">
        <v>771</v>
      </c>
      <c r="G1545">
        <v>4.0199999999999996</v>
      </c>
      <c r="H1545" t="s">
        <v>116</v>
      </c>
      <c r="I1545">
        <v>4</v>
      </c>
      <c r="J1545" t="s">
        <v>69</v>
      </c>
      <c r="K1545" s="33" t="str">
        <f>IF(ISNA(VLOOKUP(C1545,'Provider-EHR crosswalk'!A:B,2,FALSE)),"No EHR Specified",VLOOKUP(C1545,'Provider-EHR crosswalk'!A:B,2,FALSE))</f>
        <v>eClinicalWorks V12</v>
      </c>
    </row>
    <row r="1546" spans="1:11" x14ac:dyDescent="0.25">
      <c r="A1546" t="s">
        <v>131</v>
      </c>
      <c r="B1546">
        <v>26</v>
      </c>
      <c r="C1546" t="s">
        <v>621</v>
      </c>
      <c r="D1546" t="s">
        <v>132</v>
      </c>
      <c r="E1546">
        <v>21</v>
      </c>
      <c r="F1546">
        <v>771</v>
      </c>
      <c r="G1546">
        <v>2.72</v>
      </c>
      <c r="H1546" t="s">
        <v>116</v>
      </c>
      <c r="I1546">
        <v>4</v>
      </c>
      <c r="J1546" t="s">
        <v>66</v>
      </c>
      <c r="K1546" s="33" t="str">
        <f>IF(ISNA(VLOOKUP(C1546,'Provider-EHR crosswalk'!A:B,2,FALSE)),"No EHR Specified",VLOOKUP(C1546,'Provider-EHR crosswalk'!A:B,2,FALSE))</f>
        <v>eClinicalWorks V12</v>
      </c>
    </row>
    <row r="1547" spans="1:11" x14ac:dyDescent="0.25">
      <c r="A1547" t="s">
        <v>133</v>
      </c>
      <c r="B1547">
        <v>26</v>
      </c>
      <c r="C1547" t="s">
        <v>621</v>
      </c>
      <c r="D1547" t="s">
        <v>134</v>
      </c>
      <c r="E1547">
        <v>0</v>
      </c>
      <c r="F1547">
        <v>770</v>
      </c>
      <c r="G1547">
        <v>0</v>
      </c>
      <c r="H1547" t="s">
        <v>116</v>
      </c>
      <c r="I1547">
        <v>1</v>
      </c>
      <c r="J1547" t="s">
        <v>66</v>
      </c>
      <c r="K1547" s="33" t="str">
        <f>IF(ISNA(VLOOKUP(C1547,'Provider-EHR crosswalk'!A:B,2,FALSE)),"No EHR Specified",VLOOKUP(C1547,'Provider-EHR crosswalk'!A:B,2,FALSE))</f>
        <v>eClinicalWorks V12</v>
      </c>
    </row>
    <row r="1548" spans="1:11" x14ac:dyDescent="0.25">
      <c r="A1548" t="s">
        <v>135</v>
      </c>
      <c r="B1548">
        <v>26</v>
      </c>
      <c r="C1548" t="s">
        <v>621</v>
      </c>
      <c r="D1548" t="s">
        <v>136</v>
      </c>
      <c r="E1548">
        <v>0</v>
      </c>
      <c r="F1548">
        <v>771</v>
      </c>
      <c r="G1548">
        <v>0</v>
      </c>
      <c r="H1548" t="s">
        <v>116</v>
      </c>
      <c r="I1548">
        <v>1</v>
      </c>
      <c r="J1548" t="s">
        <v>66</v>
      </c>
      <c r="K1548" s="33" t="str">
        <f>IF(ISNA(VLOOKUP(C1548,'Provider-EHR crosswalk'!A:B,2,FALSE)),"No EHR Specified",VLOOKUP(C1548,'Provider-EHR crosswalk'!A:B,2,FALSE))</f>
        <v>eClinicalWorks V12</v>
      </c>
    </row>
    <row r="1549" spans="1:11" x14ac:dyDescent="0.25">
      <c r="A1549" t="s">
        <v>137</v>
      </c>
      <c r="B1549">
        <v>26</v>
      </c>
      <c r="C1549" t="s">
        <v>621</v>
      </c>
      <c r="D1549" t="s">
        <v>138</v>
      </c>
      <c r="E1549">
        <v>0</v>
      </c>
      <c r="F1549">
        <v>771</v>
      </c>
      <c r="G1549">
        <v>0</v>
      </c>
      <c r="H1549" t="s">
        <v>116</v>
      </c>
      <c r="I1549">
        <v>1</v>
      </c>
      <c r="J1549" t="s">
        <v>66</v>
      </c>
      <c r="K1549" s="33" t="str">
        <f>IF(ISNA(VLOOKUP(C1549,'Provider-EHR crosswalk'!A:B,2,FALSE)),"No EHR Specified",VLOOKUP(C1549,'Provider-EHR crosswalk'!A:B,2,FALSE))</f>
        <v>eClinicalWorks V12</v>
      </c>
    </row>
    <row r="1550" spans="1:11" x14ac:dyDescent="0.25">
      <c r="A1550" t="s">
        <v>139</v>
      </c>
      <c r="B1550">
        <v>26</v>
      </c>
      <c r="C1550" t="s">
        <v>621</v>
      </c>
      <c r="D1550" t="s">
        <v>140</v>
      </c>
      <c r="E1550">
        <v>0</v>
      </c>
      <c r="F1550">
        <v>771</v>
      </c>
      <c r="G1550">
        <v>0</v>
      </c>
      <c r="H1550" t="s">
        <v>116</v>
      </c>
      <c r="I1550">
        <v>1</v>
      </c>
      <c r="J1550" t="s">
        <v>66</v>
      </c>
      <c r="K1550" s="33" t="str">
        <f>IF(ISNA(VLOOKUP(C1550,'Provider-EHR crosswalk'!A:B,2,FALSE)),"No EHR Specified",VLOOKUP(C1550,'Provider-EHR crosswalk'!A:B,2,FALSE))</f>
        <v>eClinicalWorks V12</v>
      </c>
    </row>
    <row r="1551" spans="1:11" x14ac:dyDescent="0.25">
      <c r="A1551" t="s">
        <v>141</v>
      </c>
      <c r="B1551">
        <v>26</v>
      </c>
      <c r="C1551" t="s">
        <v>621</v>
      </c>
      <c r="D1551" t="s">
        <v>142</v>
      </c>
      <c r="E1551">
        <v>0</v>
      </c>
      <c r="F1551">
        <v>771</v>
      </c>
      <c r="G1551">
        <v>0</v>
      </c>
      <c r="H1551" t="s">
        <v>116</v>
      </c>
      <c r="I1551">
        <v>1</v>
      </c>
      <c r="J1551" t="s">
        <v>66</v>
      </c>
      <c r="K1551" s="33" t="str">
        <f>IF(ISNA(VLOOKUP(C1551,'Provider-EHR crosswalk'!A:B,2,FALSE)),"No EHR Specified",VLOOKUP(C1551,'Provider-EHR crosswalk'!A:B,2,FALSE))</f>
        <v>eClinicalWorks V12</v>
      </c>
    </row>
    <row r="1552" spans="1:11" x14ac:dyDescent="0.25">
      <c r="A1552" t="s">
        <v>143</v>
      </c>
      <c r="B1552">
        <v>26</v>
      </c>
      <c r="C1552" t="s">
        <v>621</v>
      </c>
      <c r="D1552" t="s">
        <v>144</v>
      </c>
      <c r="E1552">
        <v>0</v>
      </c>
      <c r="F1552">
        <v>771</v>
      </c>
      <c r="G1552">
        <v>0</v>
      </c>
      <c r="H1552" t="s">
        <v>116</v>
      </c>
      <c r="I1552">
        <v>1</v>
      </c>
      <c r="J1552" t="s">
        <v>66</v>
      </c>
      <c r="K1552" s="33" t="str">
        <f>IF(ISNA(VLOOKUP(C1552,'Provider-EHR crosswalk'!A:B,2,FALSE)),"No EHR Specified",VLOOKUP(C1552,'Provider-EHR crosswalk'!A:B,2,FALSE))</f>
        <v>eClinicalWorks V12</v>
      </c>
    </row>
    <row r="1553" spans="1:11" x14ac:dyDescent="0.25">
      <c r="A1553" t="s">
        <v>145</v>
      </c>
      <c r="B1553">
        <v>26</v>
      </c>
      <c r="C1553" t="s">
        <v>621</v>
      </c>
      <c r="D1553" t="s">
        <v>146</v>
      </c>
      <c r="E1553">
        <v>0</v>
      </c>
      <c r="F1553">
        <v>771</v>
      </c>
      <c r="G1553">
        <v>0</v>
      </c>
      <c r="H1553" t="s">
        <v>116</v>
      </c>
      <c r="I1553">
        <v>1</v>
      </c>
      <c r="J1553" t="s">
        <v>66</v>
      </c>
      <c r="K1553" s="33" t="str">
        <f>IF(ISNA(VLOOKUP(C1553,'Provider-EHR crosswalk'!A:B,2,FALSE)),"No EHR Specified",VLOOKUP(C1553,'Provider-EHR crosswalk'!A:B,2,FALSE))</f>
        <v>eClinicalWorks V12</v>
      </c>
    </row>
    <row r="1554" spans="1:11" x14ac:dyDescent="0.25">
      <c r="A1554" t="s">
        <v>147</v>
      </c>
      <c r="B1554">
        <v>26</v>
      </c>
      <c r="C1554" t="s">
        <v>621</v>
      </c>
      <c r="D1554" t="s">
        <v>148</v>
      </c>
      <c r="E1554">
        <v>0</v>
      </c>
      <c r="F1554">
        <v>771</v>
      </c>
      <c r="G1554">
        <v>0</v>
      </c>
      <c r="H1554" t="s">
        <v>116</v>
      </c>
      <c r="I1554">
        <v>1</v>
      </c>
      <c r="J1554" t="s">
        <v>66</v>
      </c>
      <c r="K1554" s="33" t="str">
        <f>IF(ISNA(VLOOKUP(C1554,'Provider-EHR crosswalk'!A:B,2,FALSE)),"No EHR Specified",VLOOKUP(C1554,'Provider-EHR crosswalk'!A:B,2,FALSE))</f>
        <v>eClinicalWorks V12</v>
      </c>
    </row>
    <row r="1555" spans="1:11" x14ac:dyDescent="0.25">
      <c r="A1555" t="s">
        <v>149</v>
      </c>
      <c r="B1555">
        <v>26</v>
      </c>
      <c r="C1555" t="s">
        <v>621</v>
      </c>
      <c r="D1555" t="s">
        <v>150</v>
      </c>
      <c r="E1555">
        <v>0</v>
      </c>
      <c r="F1555">
        <v>771</v>
      </c>
      <c r="G1555">
        <v>0</v>
      </c>
      <c r="H1555" t="s">
        <v>116</v>
      </c>
      <c r="I1555">
        <v>1</v>
      </c>
      <c r="J1555" t="s">
        <v>66</v>
      </c>
      <c r="K1555" s="33" t="str">
        <f>IF(ISNA(VLOOKUP(C1555,'Provider-EHR crosswalk'!A:B,2,FALSE)),"No EHR Specified",VLOOKUP(C1555,'Provider-EHR crosswalk'!A:B,2,FALSE))</f>
        <v>eClinicalWorks V12</v>
      </c>
    </row>
    <row r="1556" spans="1:11" x14ac:dyDescent="0.25">
      <c r="A1556" t="s">
        <v>151</v>
      </c>
      <c r="B1556">
        <v>26</v>
      </c>
      <c r="C1556" t="s">
        <v>621</v>
      </c>
      <c r="D1556" t="s">
        <v>152</v>
      </c>
      <c r="E1556">
        <v>0</v>
      </c>
      <c r="F1556">
        <v>771</v>
      </c>
      <c r="G1556">
        <v>0</v>
      </c>
      <c r="H1556" t="s">
        <v>116</v>
      </c>
      <c r="I1556">
        <v>1</v>
      </c>
      <c r="J1556" t="s">
        <v>66</v>
      </c>
      <c r="K1556" s="33" t="str">
        <f>IF(ISNA(VLOOKUP(C1556,'Provider-EHR crosswalk'!A:B,2,FALSE)),"No EHR Specified",VLOOKUP(C1556,'Provider-EHR crosswalk'!A:B,2,FALSE))</f>
        <v>eClinicalWorks V12</v>
      </c>
    </row>
    <row r="1557" spans="1:11" x14ac:dyDescent="0.25">
      <c r="A1557" t="s">
        <v>153</v>
      </c>
      <c r="B1557">
        <v>26</v>
      </c>
      <c r="C1557" t="s">
        <v>621</v>
      </c>
      <c r="D1557" t="s">
        <v>154</v>
      </c>
      <c r="E1557">
        <v>0</v>
      </c>
      <c r="F1557">
        <v>771</v>
      </c>
      <c r="G1557">
        <v>0</v>
      </c>
      <c r="H1557" t="s">
        <v>116</v>
      </c>
      <c r="I1557">
        <v>1</v>
      </c>
      <c r="J1557" t="s">
        <v>66</v>
      </c>
      <c r="K1557" s="33" t="str">
        <f>IF(ISNA(VLOOKUP(C1557,'Provider-EHR crosswalk'!A:B,2,FALSE)),"No EHR Specified",VLOOKUP(C1557,'Provider-EHR crosswalk'!A:B,2,FALSE))</f>
        <v>eClinicalWorks V12</v>
      </c>
    </row>
    <row r="1558" spans="1:11" x14ac:dyDescent="0.25">
      <c r="A1558" t="s">
        <v>155</v>
      </c>
      <c r="B1558">
        <v>26</v>
      </c>
      <c r="C1558" t="s">
        <v>621</v>
      </c>
      <c r="D1558" t="s">
        <v>156</v>
      </c>
      <c r="E1558">
        <v>0</v>
      </c>
      <c r="F1558">
        <v>771</v>
      </c>
      <c r="G1558">
        <v>0</v>
      </c>
      <c r="H1558" t="s">
        <v>157</v>
      </c>
      <c r="I1558" t="s">
        <v>157</v>
      </c>
      <c r="J1558" t="s">
        <v>157</v>
      </c>
      <c r="K1558" s="33" t="str">
        <f>IF(ISNA(VLOOKUP(C1558,'Provider-EHR crosswalk'!A:B,2,FALSE)),"No EHR Specified",VLOOKUP(C1558,'Provider-EHR crosswalk'!A:B,2,FALSE))</f>
        <v>eClinicalWorks V12</v>
      </c>
    </row>
    <row r="1559" spans="1:11" x14ac:dyDescent="0.25">
      <c r="A1559" t="s">
        <v>158</v>
      </c>
      <c r="B1559">
        <v>26</v>
      </c>
      <c r="C1559" t="s">
        <v>621</v>
      </c>
      <c r="D1559" t="s">
        <v>159</v>
      </c>
      <c r="E1559">
        <v>25</v>
      </c>
      <c r="F1559">
        <v>771</v>
      </c>
      <c r="G1559">
        <v>3.24</v>
      </c>
      <c r="H1559" t="s">
        <v>157</v>
      </c>
      <c r="I1559" t="s">
        <v>157</v>
      </c>
      <c r="J1559" t="s">
        <v>157</v>
      </c>
      <c r="K1559" s="33" t="str">
        <f>IF(ISNA(VLOOKUP(C1559,'Provider-EHR crosswalk'!A:B,2,FALSE)),"No EHR Specified",VLOOKUP(C1559,'Provider-EHR crosswalk'!A:B,2,FALSE))</f>
        <v>eClinicalWorks V12</v>
      </c>
    </row>
    <row r="1560" spans="1:11" x14ac:dyDescent="0.25">
      <c r="A1560" t="s">
        <v>162</v>
      </c>
      <c r="B1560">
        <v>26</v>
      </c>
      <c r="C1560" t="s">
        <v>621</v>
      </c>
      <c r="D1560" t="s">
        <v>163</v>
      </c>
      <c r="E1560">
        <v>2</v>
      </c>
      <c r="F1560">
        <v>770</v>
      </c>
      <c r="G1560">
        <v>0.26</v>
      </c>
      <c r="H1560" t="s">
        <v>65</v>
      </c>
      <c r="I1560">
        <v>95</v>
      </c>
      <c r="J1560" t="s">
        <v>69</v>
      </c>
      <c r="K1560" s="33" t="str">
        <f>IF(ISNA(VLOOKUP(C1560,'Provider-EHR crosswalk'!A:B,2,FALSE)),"No EHR Specified",VLOOKUP(C1560,'Provider-EHR crosswalk'!A:B,2,FALSE))</f>
        <v>eClinicalWorks V12</v>
      </c>
    </row>
    <row r="1561" spans="1:11" x14ac:dyDescent="0.25">
      <c r="A1561" t="s">
        <v>164</v>
      </c>
      <c r="B1561">
        <v>26</v>
      </c>
      <c r="C1561" t="s">
        <v>621</v>
      </c>
      <c r="D1561" t="s">
        <v>165</v>
      </c>
      <c r="E1561">
        <v>759</v>
      </c>
      <c r="F1561">
        <v>770</v>
      </c>
      <c r="G1561">
        <v>98.57</v>
      </c>
      <c r="H1561" t="s">
        <v>65</v>
      </c>
      <c r="I1561">
        <v>95</v>
      </c>
      <c r="J1561" t="s">
        <v>66</v>
      </c>
      <c r="K1561" s="33" t="str">
        <f>IF(ISNA(VLOOKUP(C1561,'Provider-EHR crosswalk'!A:B,2,FALSE)),"No EHR Specified",VLOOKUP(C1561,'Provider-EHR crosswalk'!A:B,2,FALSE))</f>
        <v>eClinicalWorks V12</v>
      </c>
    </row>
    <row r="1562" spans="1:11" x14ac:dyDescent="0.25">
      <c r="A1562" t="s">
        <v>166</v>
      </c>
      <c r="B1562">
        <v>26</v>
      </c>
      <c r="C1562" t="s">
        <v>621</v>
      </c>
      <c r="D1562" t="s">
        <v>167</v>
      </c>
      <c r="E1562">
        <v>1</v>
      </c>
      <c r="F1562">
        <v>770</v>
      </c>
      <c r="G1562">
        <v>0.13</v>
      </c>
      <c r="H1562" t="s">
        <v>116</v>
      </c>
      <c r="I1562">
        <v>5</v>
      </c>
      <c r="J1562" t="s">
        <v>66</v>
      </c>
      <c r="K1562" s="33" t="str">
        <f>IF(ISNA(VLOOKUP(C1562,'Provider-EHR crosswalk'!A:B,2,FALSE)),"No EHR Specified",VLOOKUP(C1562,'Provider-EHR crosswalk'!A:B,2,FALSE))</f>
        <v>eClinicalWorks V12</v>
      </c>
    </row>
    <row r="1563" spans="1:11" x14ac:dyDescent="0.25">
      <c r="A1563" t="s">
        <v>168</v>
      </c>
      <c r="B1563">
        <v>26</v>
      </c>
      <c r="C1563" t="s">
        <v>621</v>
      </c>
      <c r="D1563" t="s">
        <v>169</v>
      </c>
      <c r="E1563">
        <v>1</v>
      </c>
      <c r="F1563">
        <v>770</v>
      </c>
      <c r="G1563">
        <v>0.13</v>
      </c>
      <c r="H1563" t="s">
        <v>116</v>
      </c>
      <c r="I1563">
        <v>5</v>
      </c>
      <c r="J1563" t="s">
        <v>66</v>
      </c>
      <c r="K1563" s="33" t="str">
        <f>IF(ISNA(VLOOKUP(C1563,'Provider-EHR crosswalk'!A:B,2,FALSE)),"No EHR Specified",VLOOKUP(C1563,'Provider-EHR crosswalk'!A:B,2,FALSE))</f>
        <v>eClinicalWorks V12</v>
      </c>
    </row>
    <row r="1564" spans="1:11" x14ac:dyDescent="0.25">
      <c r="A1564" t="s">
        <v>170</v>
      </c>
      <c r="B1564">
        <v>26</v>
      </c>
      <c r="C1564" t="s">
        <v>621</v>
      </c>
      <c r="D1564" t="s">
        <v>171</v>
      </c>
      <c r="E1564">
        <v>9</v>
      </c>
      <c r="F1564">
        <v>770</v>
      </c>
      <c r="G1564">
        <v>1.17</v>
      </c>
      <c r="H1564" t="s">
        <v>116</v>
      </c>
      <c r="I1564">
        <v>5</v>
      </c>
      <c r="J1564" t="s">
        <v>66</v>
      </c>
      <c r="K1564" s="33" t="str">
        <f>IF(ISNA(VLOOKUP(C1564,'Provider-EHR crosswalk'!A:B,2,FALSE)),"No EHR Specified",VLOOKUP(C1564,'Provider-EHR crosswalk'!A:B,2,FALSE))</f>
        <v>eClinicalWorks V12</v>
      </c>
    </row>
    <row r="1565" spans="1:11" x14ac:dyDescent="0.25">
      <c r="A1565" t="s">
        <v>172</v>
      </c>
      <c r="B1565">
        <v>26</v>
      </c>
      <c r="C1565" t="s">
        <v>621</v>
      </c>
      <c r="D1565" t="s">
        <v>173</v>
      </c>
      <c r="E1565">
        <v>172</v>
      </c>
      <c r="F1565">
        <v>770</v>
      </c>
      <c r="G1565">
        <v>22.34</v>
      </c>
      <c r="H1565" t="s">
        <v>116</v>
      </c>
      <c r="I1565">
        <v>5</v>
      </c>
      <c r="J1565" t="s">
        <v>69</v>
      </c>
      <c r="K1565" s="33" t="str">
        <f>IF(ISNA(VLOOKUP(C1565,'Provider-EHR crosswalk'!A:B,2,FALSE)),"No EHR Specified",VLOOKUP(C1565,'Provider-EHR crosswalk'!A:B,2,FALSE))</f>
        <v>eClinicalWorks V12</v>
      </c>
    </row>
    <row r="1566" spans="1:11" x14ac:dyDescent="0.25">
      <c r="A1566" t="s">
        <v>174</v>
      </c>
      <c r="B1566">
        <v>26</v>
      </c>
      <c r="C1566" t="s">
        <v>621</v>
      </c>
      <c r="D1566" t="s">
        <v>175</v>
      </c>
      <c r="E1566">
        <v>437</v>
      </c>
      <c r="F1566">
        <v>770</v>
      </c>
      <c r="G1566">
        <v>56.75</v>
      </c>
      <c r="H1566" t="s">
        <v>116</v>
      </c>
      <c r="I1566">
        <v>5</v>
      </c>
      <c r="J1566" t="s">
        <v>69</v>
      </c>
      <c r="K1566" s="33" t="str">
        <f>IF(ISNA(VLOOKUP(C1566,'Provider-EHR crosswalk'!A:B,2,FALSE)),"No EHR Specified",VLOOKUP(C1566,'Provider-EHR crosswalk'!A:B,2,FALSE))</f>
        <v>eClinicalWorks V12</v>
      </c>
    </row>
    <row r="1567" spans="1:11" x14ac:dyDescent="0.25">
      <c r="A1567" t="s">
        <v>176</v>
      </c>
      <c r="B1567">
        <v>26</v>
      </c>
      <c r="C1567" t="s">
        <v>621</v>
      </c>
      <c r="D1567" t="s">
        <v>177</v>
      </c>
      <c r="E1567">
        <v>159</v>
      </c>
      <c r="F1567">
        <v>770</v>
      </c>
      <c r="G1567">
        <v>20.65</v>
      </c>
      <c r="H1567" t="s">
        <v>116</v>
      </c>
      <c r="I1567">
        <v>5</v>
      </c>
      <c r="J1567" t="s">
        <v>69</v>
      </c>
      <c r="K1567" s="33" t="str">
        <f>IF(ISNA(VLOOKUP(C1567,'Provider-EHR crosswalk'!A:B,2,FALSE)),"No EHR Specified",VLOOKUP(C1567,'Provider-EHR crosswalk'!A:B,2,FALSE))</f>
        <v>eClinicalWorks V12</v>
      </c>
    </row>
    <row r="1568" spans="1:11" x14ac:dyDescent="0.25">
      <c r="A1568" t="s">
        <v>63</v>
      </c>
      <c r="B1568">
        <v>106</v>
      </c>
      <c r="C1568" t="s">
        <v>716</v>
      </c>
      <c r="D1568" t="s">
        <v>64</v>
      </c>
      <c r="E1568">
        <v>27</v>
      </c>
      <c r="F1568">
        <v>27</v>
      </c>
      <c r="G1568">
        <v>100</v>
      </c>
      <c r="H1568" t="s">
        <v>65</v>
      </c>
      <c r="I1568">
        <v>99</v>
      </c>
      <c r="J1568" t="s">
        <v>66</v>
      </c>
      <c r="K1568" s="33" t="str">
        <f>IF(ISNA(VLOOKUP(C1568,'Provider-EHR crosswalk'!A:B,2,FALSE)),"No EHR Specified",VLOOKUP(C1568,'Provider-EHR crosswalk'!A:B,2,FALSE))</f>
        <v>Azalea Health EHR</v>
      </c>
    </row>
    <row r="1569" spans="1:11" x14ac:dyDescent="0.25">
      <c r="A1569" t="s">
        <v>67</v>
      </c>
      <c r="B1569">
        <v>106</v>
      </c>
      <c r="C1569" t="s">
        <v>716</v>
      </c>
      <c r="D1569" t="s">
        <v>68</v>
      </c>
      <c r="E1569">
        <v>22</v>
      </c>
      <c r="F1569">
        <v>27</v>
      </c>
      <c r="G1569">
        <v>81.48</v>
      </c>
      <c r="H1569" t="s">
        <v>65</v>
      </c>
      <c r="I1569">
        <v>75</v>
      </c>
      <c r="J1569" t="s">
        <v>66</v>
      </c>
      <c r="K1569" s="33" t="str">
        <f>IF(ISNA(VLOOKUP(C1569,'Provider-EHR crosswalk'!A:B,2,FALSE)),"No EHR Specified",VLOOKUP(C1569,'Provider-EHR crosswalk'!A:B,2,FALSE))</f>
        <v>Azalea Health EHR</v>
      </c>
    </row>
    <row r="1570" spans="1:11" x14ac:dyDescent="0.25">
      <c r="A1570" t="s">
        <v>70</v>
      </c>
      <c r="B1570">
        <v>106</v>
      </c>
      <c r="C1570" t="s">
        <v>716</v>
      </c>
      <c r="D1570" t="s">
        <v>71</v>
      </c>
      <c r="E1570">
        <v>27</v>
      </c>
      <c r="F1570">
        <v>27</v>
      </c>
      <c r="G1570">
        <v>100</v>
      </c>
      <c r="H1570" t="s">
        <v>65</v>
      </c>
      <c r="I1570">
        <v>99</v>
      </c>
      <c r="J1570" t="s">
        <v>66</v>
      </c>
      <c r="K1570" s="33" t="str">
        <f>IF(ISNA(VLOOKUP(C1570,'Provider-EHR crosswalk'!A:B,2,FALSE)),"No EHR Specified",VLOOKUP(C1570,'Provider-EHR crosswalk'!A:B,2,FALSE))</f>
        <v>Azalea Health EHR</v>
      </c>
    </row>
    <row r="1571" spans="1:11" x14ac:dyDescent="0.25">
      <c r="A1571" t="s">
        <v>72</v>
      </c>
      <c r="B1571">
        <v>106</v>
      </c>
      <c r="C1571" t="s">
        <v>716</v>
      </c>
      <c r="D1571" t="s">
        <v>73</v>
      </c>
      <c r="E1571">
        <v>27</v>
      </c>
      <c r="F1571">
        <v>27</v>
      </c>
      <c r="G1571">
        <v>100</v>
      </c>
      <c r="H1571" t="s">
        <v>65</v>
      </c>
      <c r="I1571">
        <v>99</v>
      </c>
      <c r="J1571" t="s">
        <v>66</v>
      </c>
      <c r="K1571" s="33" t="str">
        <f>IF(ISNA(VLOOKUP(C1571,'Provider-EHR crosswalk'!A:B,2,FALSE)),"No EHR Specified",VLOOKUP(C1571,'Provider-EHR crosswalk'!A:B,2,FALSE))</f>
        <v>Azalea Health EHR</v>
      </c>
    </row>
    <row r="1572" spans="1:11" x14ac:dyDescent="0.25">
      <c r="A1572" t="s">
        <v>74</v>
      </c>
      <c r="B1572">
        <v>106</v>
      </c>
      <c r="C1572" t="s">
        <v>716</v>
      </c>
      <c r="D1572" t="s">
        <v>75</v>
      </c>
      <c r="E1572">
        <v>27</v>
      </c>
      <c r="F1572">
        <v>27</v>
      </c>
      <c r="G1572">
        <v>100</v>
      </c>
      <c r="H1572" t="s">
        <v>65</v>
      </c>
      <c r="I1572">
        <v>99</v>
      </c>
      <c r="J1572" t="s">
        <v>66</v>
      </c>
      <c r="K1572" s="33" t="str">
        <f>IF(ISNA(VLOOKUP(C1572,'Provider-EHR crosswalk'!A:B,2,FALSE)),"No EHR Specified",VLOOKUP(C1572,'Provider-EHR crosswalk'!A:B,2,FALSE))</f>
        <v>Azalea Health EHR</v>
      </c>
    </row>
    <row r="1573" spans="1:11" x14ac:dyDescent="0.25">
      <c r="A1573" t="s">
        <v>76</v>
      </c>
      <c r="B1573">
        <v>106</v>
      </c>
      <c r="C1573" t="s">
        <v>716</v>
      </c>
      <c r="D1573" t="s">
        <v>77</v>
      </c>
      <c r="E1573">
        <v>27</v>
      </c>
      <c r="F1573">
        <v>27</v>
      </c>
      <c r="G1573">
        <v>100</v>
      </c>
      <c r="H1573" t="s">
        <v>65</v>
      </c>
      <c r="I1573">
        <v>85</v>
      </c>
      <c r="J1573" t="s">
        <v>66</v>
      </c>
      <c r="K1573" s="33" t="str">
        <f>IF(ISNA(VLOOKUP(C1573,'Provider-EHR crosswalk'!A:B,2,FALSE)),"No EHR Specified",VLOOKUP(C1573,'Provider-EHR crosswalk'!A:B,2,FALSE))</f>
        <v>Azalea Health EHR</v>
      </c>
    </row>
    <row r="1574" spans="1:11" x14ac:dyDescent="0.25">
      <c r="A1574" t="s">
        <v>78</v>
      </c>
      <c r="B1574">
        <v>106</v>
      </c>
      <c r="C1574" t="s">
        <v>716</v>
      </c>
      <c r="D1574" t="s">
        <v>79</v>
      </c>
      <c r="E1574">
        <v>27</v>
      </c>
      <c r="F1574">
        <v>27</v>
      </c>
      <c r="G1574">
        <v>100</v>
      </c>
      <c r="H1574" t="s">
        <v>65</v>
      </c>
      <c r="I1574">
        <v>85</v>
      </c>
      <c r="J1574" t="s">
        <v>66</v>
      </c>
      <c r="K1574" s="33" t="str">
        <f>IF(ISNA(VLOOKUP(C1574,'Provider-EHR crosswalk'!A:B,2,FALSE)),"No EHR Specified",VLOOKUP(C1574,'Provider-EHR crosswalk'!A:B,2,FALSE))</f>
        <v>Azalea Health EHR</v>
      </c>
    </row>
    <row r="1575" spans="1:11" x14ac:dyDescent="0.25">
      <c r="A1575" t="s">
        <v>80</v>
      </c>
      <c r="B1575">
        <v>106</v>
      </c>
      <c r="C1575" t="s">
        <v>716</v>
      </c>
      <c r="D1575" t="s">
        <v>81</v>
      </c>
      <c r="E1575">
        <v>27</v>
      </c>
      <c r="F1575">
        <v>27</v>
      </c>
      <c r="G1575">
        <v>100</v>
      </c>
      <c r="H1575" t="s">
        <v>65</v>
      </c>
      <c r="I1575">
        <v>85</v>
      </c>
      <c r="J1575" t="s">
        <v>66</v>
      </c>
      <c r="K1575" s="33" t="str">
        <f>IF(ISNA(VLOOKUP(C1575,'Provider-EHR crosswalk'!A:B,2,FALSE)),"No EHR Specified",VLOOKUP(C1575,'Provider-EHR crosswalk'!A:B,2,FALSE))</f>
        <v>Azalea Health EHR</v>
      </c>
    </row>
    <row r="1576" spans="1:11" x14ac:dyDescent="0.25">
      <c r="A1576" t="s">
        <v>82</v>
      </c>
      <c r="B1576">
        <v>106</v>
      </c>
      <c r="C1576" t="s">
        <v>716</v>
      </c>
      <c r="D1576" t="s">
        <v>83</v>
      </c>
      <c r="E1576">
        <v>27</v>
      </c>
      <c r="F1576">
        <v>27</v>
      </c>
      <c r="G1576">
        <v>100</v>
      </c>
      <c r="H1576" t="s">
        <v>65</v>
      </c>
      <c r="I1576">
        <v>85</v>
      </c>
      <c r="J1576" t="s">
        <v>66</v>
      </c>
      <c r="K1576" s="33" t="str">
        <f>IF(ISNA(VLOOKUP(C1576,'Provider-EHR crosswalk'!A:B,2,FALSE)),"No EHR Specified",VLOOKUP(C1576,'Provider-EHR crosswalk'!A:B,2,FALSE))</f>
        <v>Azalea Health EHR</v>
      </c>
    </row>
    <row r="1577" spans="1:11" x14ac:dyDescent="0.25">
      <c r="A1577" t="s">
        <v>84</v>
      </c>
      <c r="B1577">
        <v>106</v>
      </c>
      <c r="C1577" t="s">
        <v>716</v>
      </c>
      <c r="D1577" t="s">
        <v>85</v>
      </c>
      <c r="E1577">
        <v>27</v>
      </c>
      <c r="F1577">
        <v>27</v>
      </c>
      <c r="G1577">
        <v>100</v>
      </c>
      <c r="H1577" t="s">
        <v>65</v>
      </c>
      <c r="I1577">
        <v>85</v>
      </c>
      <c r="J1577" t="s">
        <v>66</v>
      </c>
      <c r="K1577" s="33" t="str">
        <f>IF(ISNA(VLOOKUP(C1577,'Provider-EHR crosswalk'!A:B,2,FALSE)),"No EHR Specified",VLOOKUP(C1577,'Provider-EHR crosswalk'!A:B,2,FALSE))</f>
        <v>Azalea Health EHR</v>
      </c>
    </row>
    <row r="1578" spans="1:11" x14ac:dyDescent="0.25">
      <c r="A1578" t="s">
        <v>86</v>
      </c>
      <c r="B1578">
        <v>106</v>
      </c>
      <c r="C1578" t="s">
        <v>716</v>
      </c>
      <c r="D1578" t="s">
        <v>87</v>
      </c>
      <c r="E1578">
        <v>27</v>
      </c>
      <c r="F1578">
        <v>27</v>
      </c>
      <c r="G1578">
        <v>100</v>
      </c>
      <c r="H1578" t="s">
        <v>65</v>
      </c>
      <c r="I1578">
        <v>95</v>
      </c>
      <c r="J1578" t="s">
        <v>66</v>
      </c>
      <c r="K1578" s="33" t="str">
        <f>IF(ISNA(VLOOKUP(C1578,'Provider-EHR crosswalk'!A:B,2,FALSE)),"No EHR Specified",VLOOKUP(C1578,'Provider-EHR crosswalk'!A:B,2,FALSE))</f>
        <v>Azalea Health EHR</v>
      </c>
    </row>
    <row r="1579" spans="1:11" x14ac:dyDescent="0.25">
      <c r="A1579" t="s">
        <v>88</v>
      </c>
      <c r="B1579">
        <v>106</v>
      </c>
      <c r="C1579" t="s">
        <v>716</v>
      </c>
      <c r="D1579" t="s">
        <v>89</v>
      </c>
      <c r="E1579">
        <v>27</v>
      </c>
      <c r="F1579">
        <v>27</v>
      </c>
      <c r="G1579">
        <v>100</v>
      </c>
      <c r="H1579" t="s">
        <v>65</v>
      </c>
      <c r="I1579">
        <v>95</v>
      </c>
      <c r="J1579" t="s">
        <v>66</v>
      </c>
      <c r="K1579" s="33" t="str">
        <f>IF(ISNA(VLOOKUP(C1579,'Provider-EHR crosswalk'!A:B,2,FALSE)),"No EHR Specified",VLOOKUP(C1579,'Provider-EHR crosswalk'!A:B,2,FALSE))</f>
        <v>Azalea Health EHR</v>
      </c>
    </row>
    <row r="1580" spans="1:11" x14ac:dyDescent="0.25">
      <c r="A1580" t="s">
        <v>90</v>
      </c>
      <c r="B1580">
        <v>106</v>
      </c>
      <c r="C1580" t="s">
        <v>716</v>
      </c>
      <c r="D1580" t="s">
        <v>91</v>
      </c>
      <c r="E1580">
        <v>27</v>
      </c>
      <c r="F1580">
        <v>27</v>
      </c>
      <c r="G1580">
        <v>100</v>
      </c>
      <c r="H1580" t="s">
        <v>65</v>
      </c>
      <c r="I1580">
        <v>90</v>
      </c>
      <c r="J1580" t="s">
        <v>66</v>
      </c>
      <c r="K1580" s="33" t="str">
        <f>IF(ISNA(VLOOKUP(C1580,'Provider-EHR crosswalk'!A:B,2,FALSE)),"No EHR Specified",VLOOKUP(C1580,'Provider-EHR crosswalk'!A:B,2,FALSE))</f>
        <v>Azalea Health EHR</v>
      </c>
    </row>
    <row r="1581" spans="1:11" x14ac:dyDescent="0.25">
      <c r="A1581" t="s">
        <v>92</v>
      </c>
      <c r="B1581">
        <v>106</v>
      </c>
      <c r="C1581" t="s">
        <v>716</v>
      </c>
      <c r="D1581" t="s">
        <v>93</v>
      </c>
      <c r="E1581">
        <v>12</v>
      </c>
      <c r="F1581">
        <v>27</v>
      </c>
      <c r="G1581">
        <v>44.44</v>
      </c>
      <c r="H1581" t="s">
        <v>65</v>
      </c>
      <c r="I1581">
        <v>90</v>
      </c>
      <c r="J1581" t="s">
        <v>69</v>
      </c>
      <c r="K1581" s="33" t="str">
        <f>IF(ISNA(VLOOKUP(C1581,'Provider-EHR crosswalk'!A:B,2,FALSE)),"No EHR Specified",VLOOKUP(C1581,'Provider-EHR crosswalk'!A:B,2,FALSE))</f>
        <v>Azalea Health EHR</v>
      </c>
    </row>
    <row r="1582" spans="1:11" x14ac:dyDescent="0.25">
      <c r="A1582" t="s">
        <v>94</v>
      </c>
      <c r="B1582">
        <v>106</v>
      </c>
      <c r="C1582" t="s">
        <v>716</v>
      </c>
      <c r="D1582" t="s">
        <v>95</v>
      </c>
      <c r="E1582">
        <v>17</v>
      </c>
      <c r="F1582">
        <v>27</v>
      </c>
      <c r="G1582">
        <v>62.96</v>
      </c>
      <c r="H1582" t="s">
        <v>65</v>
      </c>
      <c r="I1582">
        <v>90</v>
      </c>
      <c r="J1582" t="s">
        <v>69</v>
      </c>
      <c r="K1582" s="33" t="str">
        <f>IF(ISNA(VLOOKUP(C1582,'Provider-EHR crosswalk'!A:B,2,FALSE)),"No EHR Specified",VLOOKUP(C1582,'Provider-EHR crosswalk'!A:B,2,FALSE))</f>
        <v>Azalea Health EHR</v>
      </c>
    </row>
    <row r="1583" spans="1:11" x14ac:dyDescent="0.25">
      <c r="A1583" t="s">
        <v>96</v>
      </c>
      <c r="B1583">
        <v>106</v>
      </c>
      <c r="C1583" t="s">
        <v>716</v>
      </c>
      <c r="D1583" t="s">
        <v>97</v>
      </c>
      <c r="E1583">
        <v>24</v>
      </c>
      <c r="F1583">
        <v>27</v>
      </c>
      <c r="G1583">
        <v>88.89</v>
      </c>
      <c r="H1583" t="s">
        <v>65</v>
      </c>
      <c r="I1583">
        <v>90</v>
      </c>
      <c r="J1583" t="s">
        <v>69</v>
      </c>
      <c r="K1583" s="33" t="str">
        <f>IF(ISNA(VLOOKUP(C1583,'Provider-EHR crosswalk'!A:B,2,FALSE)),"No EHR Specified",VLOOKUP(C1583,'Provider-EHR crosswalk'!A:B,2,FALSE))</f>
        <v>Azalea Health EHR</v>
      </c>
    </row>
    <row r="1584" spans="1:11" x14ac:dyDescent="0.25">
      <c r="A1584" t="s">
        <v>98</v>
      </c>
      <c r="B1584">
        <v>106</v>
      </c>
      <c r="C1584" t="s">
        <v>716</v>
      </c>
      <c r="D1584" t="s">
        <v>99</v>
      </c>
      <c r="E1584">
        <v>24</v>
      </c>
      <c r="F1584">
        <v>27</v>
      </c>
      <c r="G1584">
        <v>88.89</v>
      </c>
      <c r="H1584" t="s">
        <v>65</v>
      </c>
      <c r="I1584">
        <v>90</v>
      </c>
      <c r="J1584" t="s">
        <v>69</v>
      </c>
      <c r="K1584" s="33" t="str">
        <f>IF(ISNA(VLOOKUP(C1584,'Provider-EHR crosswalk'!A:B,2,FALSE)),"No EHR Specified",VLOOKUP(C1584,'Provider-EHR crosswalk'!A:B,2,FALSE))</f>
        <v>Azalea Health EHR</v>
      </c>
    </row>
    <row r="1585" spans="1:11" x14ac:dyDescent="0.25">
      <c r="A1585" t="s">
        <v>100</v>
      </c>
      <c r="B1585">
        <v>106</v>
      </c>
      <c r="C1585" t="s">
        <v>716</v>
      </c>
      <c r="D1585" t="s">
        <v>101</v>
      </c>
      <c r="E1585">
        <v>239</v>
      </c>
      <c r="F1585">
        <v>239</v>
      </c>
      <c r="G1585">
        <v>100</v>
      </c>
      <c r="H1585" t="s">
        <v>65</v>
      </c>
      <c r="I1585">
        <v>99</v>
      </c>
      <c r="J1585" t="s">
        <v>66</v>
      </c>
      <c r="K1585" s="33" t="str">
        <f>IF(ISNA(VLOOKUP(C1585,'Provider-EHR crosswalk'!A:B,2,FALSE)),"No EHR Specified",VLOOKUP(C1585,'Provider-EHR crosswalk'!A:B,2,FALSE))</f>
        <v>Azalea Health EHR</v>
      </c>
    </row>
    <row r="1586" spans="1:11" x14ac:dyDescent="0.25">
      <c r="A1586" t="s">
        <v>102</v>
      </c>
      <c r="B1586">
        <v>106</v>
      </c>
      <c r="C1586" t="s">
        <v>716</v>
      </c>
      <c r="D1586" t="s">
        <v>103</v>
      </c>
      <c r="E1586">
        <v>239</v>
      </c>
      <c r="F1586">
        <v>239</v>
      </c>
      <c r="G1586">
        <v>100</v>
      </c>
      <c r="H1586" t="s">
        <v>65</v>
      </c>
      <c r="I1586">
        <v>99</v>
      </c>
      <c r="J1586" t="s">
        <v>66</v>
      </c>
      <c r="K1586" s="33" t="str">
        <f>IF(ISNA(VLOOKUP(C1586,'Provider-EHR crosswalk'!A:B,2,FALSE)),"No EHR Specified",VLOOKUP(C1586,'Provider-EHR crosswalk'!A:B,2,FALSE))</f>
        <v>Azalea Health EHR</v>
      </c>
    </row>
    <row r="1587" spans="1:11" x14ac:dyDescent="0.25">
      <c r="A1587" t="s">
        <v>104</v>
      </c>
      <c r="B1587">
        <v>106</v>
      </c>
      <c r="C1587" t="s">
        <v>716</v>
      </c>
      <c r="D1587" t="s">
        <v>105</v>
      </c>
      <c r="E1587">
        <v>239</v>
      </c>
      <c r="F1587">
        <v>239</v>
      </c>
      <c r="G1587">
        <v>100</v>
      </c>
      <c r="H1587" t="s">
        <v>65</v>
      </c>
      <c r="I1587">
        <v>99</v>
      </c>
      <c r="J1587" t="s">
        <v>66</v>
      </c>
      <c r="K1587" s="33" t="str">
        <f>IF(ISNA(VLOOKUP(C1587,'Provider-EHR crosswalk'!A:B,2,FALSE)),"No EHR Specified",VLOOKUP(C1587,'Provider-EHR crosswalk'!A:B,2,FALSE))</f>
        <v>Azalea Health EHR</v>
      </c>
    </row>
    <row r="1588" spans="1:11" x14ac:dyDescent="0.25">
      <c r="A1588" t="s">
        <v>106</v>
      </c>
      <c r="B1588">
        <v>106</v>
      </c>
      <c r="C1588" t="s">
        <v>716</v>
      </c>
      <c r="D1588" t="s">
        <v>107</v>
      </c>
      <c r="E1588">
        <v>239</v>
      </c>
      <c r="F1588">
        <v>239</v>
      </c>
      <c r="G1588">
        <v>100</v>
      </c>
      <c r="H1588" t="s">
        <v>65</v>
      </c>
      <c r="I1588">
        <v>99</v>
      </c>
      <c r="J1588" t="s">
        <v>66</v>
      </c>
      <c r="K1588" s="33" t="str">
        <f>IF(ISNA(VLOOKUP(C1588,'Provider-EHR crosswalk'!A:B,2,FALSE)),"No EHR Specified",VLOOKUP(C1588,'Provider-EHR crosswalk'!A:B,2,FALSE))</f>
        <v>Azalea Health EHR</v>
      </c>
    </row>
    <row r="1589" spans="1:11" x14ac:dyDescent="0.25">
      <c r="A1589" t="s">
        <v>108</v>
      </c>
      <c r="B1589">
        <v>106</v>
      </c>
      <c r="C1589" t="s">
        <v>716</v>
      </c>
      <c r="D1589" t="s">
        <v>109</v>
      </c>
      <c r="E1589">
        <v>239</v>
      </c>
      <c r="F1589">
        <v>239</v>
      </c>
      <c r="G1589">
        <v>100</v>
      </c>
      <c r="H1589" t="s">
        <v>65</v>
      </c>
      <c r="I1589">
        <v>99</v>
      </c>
      <c r="J1589" t="s">
        <v>66</v>
      </c>
      <c r="K1589" s="33" t="str">
        <f>IF(ISNA(VLOOKUP(C1589,'Provider-EHR crosswalk'!A:B,2,FALSE)),"No EHR Specified",VLOOKUP(C1589,'Provider-EHR crosswalk'!A:B,2,FALSE))</f>
        <v>Azalea Health EHR</v>
      </c>
    </row>
    <row r="1590" spans="1:11" x14ac:dyDescent="0.25">
      <c r="A1590" t="s">
        <v>110</v>
      </c>
      <c r="B1590">
        <v>106</v>
      </c>
      <c r="C1590" t="s">
        <v>716</v>
      </c>
      <c r="D1590" t="s">
        <v>111</v>
      </c>
      <c r="E1590">
        <v>239</v>
      </c>
      <c r="F1590">
        <v>239</v>
      </c>
      <c r="G1590">
        <v>100</v>
      </c>
      <c r="H1590" t="s">
        <v>65</v>
      </c>
      <c r="I1590">
        <v>99</v>
      </c>
      <c r="J1590" t="s">
        <v>66</v>
      </c>
      <c r="K1590" s="33" t="str">
        <f>IF(ISNA(VLOOKUP(C1590,'Provider-EHR crosswalk'!A:B,2,FALSE)),"No EHR Specified",VLOOKUP(C1590,'Provider-EHR crosswalk'!A:B,2,FALSE))</f>
        <v>Azalea Health EHR</v>
      </c>
    </row>
    <row r="1591" spans="1:11" x14ac:dyDescent="0.25">
      <c r="A1591" t="s">
        <v>112</v>
      </c>
      <c r="B1591">
        <v>106</v>
      </c>
      <c r="C1591" t="s">
        <v>716</v>
      </c>
      <c r="D1591" t="s">
        <v>113</v>
      </c>
      <c r="E1591">
        <v>239</v>
      </c>
      <c r="F1591">
        <v>239</v>
      </c>
      <c r="G1591">
        <v>100</v>
      </c>
      <c r="H1591" t="s">
        <v>65</v>
      </c>
      <c r="I1591">
        <v>99</v>
      </c>
      <c r="J1591" t="s">
        <v>66</v>
      </c>
      <c r="K1591" s="33" t="str">
        <f>IF(ISNA(VLOOKUP(C1591,'Provider-EHR crosswalk'!A:B,2,FALSE)),"No EHR Specified",VLOOKUP(C1591,'Provider-EHR crosswalk'!A:B,2,FALSE))</f>
        <v>Azalea Health EHR</v>
      </c>
    </row>
    <row r="1592" spans="1:11" x14ac:dyDescent="0.25">
      <c r="A1592" t="s">
        <v>114</v>
      </c>
      <c r="B1592">
        <v>106</v>
      </c>
      <c r="C1592" t="s">
        <v>716</v>
      </c>
      <c r="D1592" t="s">
        <v>115</v>
      </c>
      <c r="E1592">
        <v>1</v>
      </c>
      <c r="F1592">
        <v>27</v>
      </c>
      <c r="G1592">
        <v>3.7</v>
      </c>
      <c r="H1592" t="s">
        <v>116</v>
      </c>
      <c r="I1592">
        <v>4</v>
      </c>
      <c r="J1592" t="s">
        <v>66</v>
      </c>
      <c r="K1592" s="33" t="str">
        <f>IF(ISNA(VLOOKUP(C1592,'Provider-EHR crosswalk'!A:B,2,FALSE)),"No EHR Specified",VLOOKUP(C1592,'Provider-EHR crosswalk'!A:B,2,FALSE))</f>
        <v>Azalea Health EHR</v>
      </c>
    </row>
    <row r="1593" spans="1:11" x14ac:dyDescent="0.25">
      <c r="A1593" t="s">
        <v>117</v>
      </c>
      <c r="B1593">
        <v>106</v>
      </c>
      <c r="C1593" t="s">
        <v>716</v>
      </c>
      <c r="D1593" t="s">
        <v>118</v>
      </c>
      <c r="E1593">
        <v>1</v>
      </c>
      <c r="F1593">
        <v>27</v>
      </c>
      <c r="G1593">
        <v>3.7</v>
      </c>
      <c r="H1593" t="s">
        <v>116</v>
      </c>
      <c r="I1593">
        <v>4</v>
      </c>
      <c r="J1593" t="s">
        <v>66</v>
      </c>
      <c r="K1593" s="33" t="str">
        <f>IF(ISNA(VLOOKUP(C1593,'Provider-EHR crosswalk'!A:B,2,FALSE)),"No EHR Specified",VLOOKUP(C1593,'Provider-EHR crosswalk'!A:B,2,FALSE))</f>
        <v>Azalea Health EHR</v>
      </c>
    </row>
    <row r="1594" spans="1:11" x14ac:dyDescent="0.25">
      <c r="A1594" t="s">
        <v>119</v>
      </c>
      <c r="B1594">
        <v>106</v>
      </c>
      <c r="C1594" t="s">
        <v>716</v>
      </c>
      <c r="D1594" t="s">
        <v>120</v>
      </c>
      <c r="E1594">
        <v>0</v>
      </c>
      <c r="F1594">
        <v>27</v>
      </c>
      <c r="G1594">
        <v>0</v>
      </c>
      <c r="H1594" t="s">
        <v>116</v>
      </c>
      <c r="I1594">
        <v>4</v>
      </c>
      <c r="J1594" t="s">
        <v>66</v>
      </c>
      <c r="K1594" s="33" t="str">
        <f>IF(ISNA(VLOOKUP(C1594,'Provider-EHR crosswalk'!A:B,2,FALSE)),"No EHR Specified",VLOOKUP(C1594,'Provider-EHR crosswalk'!A:B,2,FALSE))</f>
        <v>Azalea Health EHR</v>
      </c>
    </row>
    <row r="1595" spans="1:11" x14ac:dyDescent="0.25">
      <c r="A1595" t="s">
        <v>121</v>
      </c>
      <c r="B1595">
        <v>106</v>
      </c>
      <c r="C1595" t="s">
        <v>716</v>
      </c>
      <c r="D1595" t="s">
        <v>122</v>
      </c>
      <c r="E1595">
        <v>0</v>
      </c>
      <c r="F1595">
        <v>27</v>
      </c>
      <c r="G1595">
        <v>0</v>
      </c>
      <c r="H1595" t="s">
        <v>116</v>
      </c>
      <c r="I1595">
        <v>1</v>
      </c>
      <c r="J1595" t="s">
        <v>66</v>
      </c>
      <c r="K1595" s="33" t="str">
        <f>IF(ISNA(VLOOKUP(C1595,'Provider-EHR crosswalk'!A:B,2,FALSE)),"No EHR Specified",VLOOKUP(C1595,'Provider-EHR crosswalk'!A:B,2,FALSE))</f>
        <v>Azalea Health EHR</v>
      </c>
    </row>
    <row r="1596" spans="1:11" x14ac:dyDescent="0.25">
      <c r="A1596" t="s">
        <v>123</v>
      </c>
      <c r="B1596">
        <v>106</v>
      </c>
      <c r="C1596" t="s">
        <v>716</v>
      </c>
      <c r="D1596" t="s">
        <v>124</v>
      </c>
      <c r="E1596">
        <v>0</v>
      </c>
      <c r="F1596">
        <v>239</v>
      </c>
      <c r="G1596">
        <v>0</v>
      </c>
      <c r="H1596" t="s">
        <v>116</v>
      </c>
      <c r="I1596">
        <v>1</v>
      </c>
      <c r="J1596" t="s">
        <v>66</v>
      </c>
      <c r="K1596" s="33" t="str">
        <f>IF(ISNA(VLOOKUP(C1596,'Provider-EHR crosswalk'!A:B,2,FALSE)),"No EHR Specified",VLOOKUP(C1596,'Provider-EHR crosswalk'!A:B,2,FALSE))</f>
        <v>Azalea Health EHR</v>
      </c>
    </row>
    <row r="1597" spans="1:11" x14ac:dyDescent="0.25">
      <c r="A1597" t="s">
        <v>125</v>
      </c>
      <c r="B1597">
        <v>106</v>
      </c>
      <c r="C1597" t="s">
        <v>716</v>
      </c>
      <c r="D1597" t="s">
        <v>126</v>
      </c>
      <c r="E1597">
        <v>0</v>
      </c>
      <c r="F1597">
        <v>239</v>
      </c>
      <c r="G1597">
        <v>0</v>
      </c>
      <c r="H1597" t="s">
        <v>116</v>
      </c>
      <c r="I1597">
        <v>1</v>
      </c>
      <c r="J1597" t="s">
        <v>66</v>
      </c>
      <c r="K1597" s="33" t="str">
        <f>IF(ISNA(VLOOKUP(C1597,'Provider-EHR crosswalk'!A:B,2,FALSE)),"No EHR Specified",VLOOKUP(C1597,'Provider-EHR crosswalk'!A:B,2,FALSE))</f>
        <v>Azalea Health EHR</v>
      </c>
    </row>
    <row r="1598" spans="1:11" x14ac:dyDescent="0.25">
      <c r="A1598" t="s">
        <v>127</v>
      </c>
      <c r="B1598">
        <v>106</v>
      </c>
      <c r="C1598" t="s">
        <v>716</v>
      </c>
      <c r="D1598" t="s">
        <v>128</v>
      </c>
      <c r="E1598">
        <v>8</v>
      </c>
      <c r="F1598">
        <v>239</v>
      </c>
      <c r="G1598">
        <v>3.35</v>
      </c>
      <c r="H1598" t="s">
        <v>116</v>
      </c>
      <c r="I1598">
        <v>4</v>
      </c>
      <c r="J1598" t="s">
        <v>66</v>
      </c>
      <c r="K1598" s="33" t="str">
        <f>IF(ISNA(VLOOKUP(C1598,'Provider-EHR crosswalk'!A:B,2,FALSE)),"No EHR Specified",VLOOKUP(C1598,'Provider-EHR crosswalk'!A:B,2,FALSE))</f>
        <v>Azalea Health EHR</v>
      </c>
    </row>
    <row r="1599" spans="1:11" x14ac:dyDescent="0.25">
      <c r="A1599" t="s">
        <v>129</v>
      </c>
      <c r="B1599">
        <v>106</v>
      </c>
      <c r="C1599" t="s">
        <v>716</v>
      </c>
      <c r="D1599" t="s">
        <v>130</v>
      </c>
      <c r="E1599">
        <v>18</v>
      </c>
      <c r="F1599">
        <v>239</v>
      </c>
      <c r="G1599">
        <v>7.53</v>
      </c>
      <c r="H1599" t="s">
        <v>116</v>
      </c>
      <c r="I1599">
        <v>4</v>
      </c>
      <c r="J1599" t="s">
        <v>69</v>
      </c>
      <c r="K1599" s="33" t="str">
        <f>IF(ISNA(VLOOKUP(C1599,'Provider-EHR crosswalk'!A:B,2,FALSE)),"No EHR Specified",VLOOKUP(C1599,'Provider-EHR crosswalk'!A:B,2,FALSE))</f>
        <v>Azalea Health EHR</v>
      </c>
    </row>
    <row r="1600" spans="1:11" x14ac:dyDescent="0.25">
      <c r="A1600" t="s">
        <v>131</v>
      </c>
      <c r="B1600">
        <v>106</v>
      </c>
      <c r="C1600" t="s">
        <v>716</v>
      </c>
      <c r="D1600" t="s">
        <v>132</v>
      </c>
      <c r="E1600">
        <v>7</v>
      </c>
      <c r="F1600">
        <v>239</v>
      </c>
      <c r="G1600">
        <v>2.93</v>
      </c>
      <c r="H1600" t="s">
        <v>116</v>
      </c>
      <c r="I1600">
        <v>4</v>
      </c>
      <c r="J1600" t="s">
        <v>66</v>
      </c>
      <c r="K1600" s="33" t="str">
        <f>IF(ISNA(VLOOKUP(C1600,'Provider-EHR crosswalk'!A:B,2,FALSE)),"No EHR Specified",VLOOKUP(C1600,'Provider-EHR crosswalk'!A:B,2,FALSE))</f>
        <v>Azalea Health EHR</v>
      </c>
    </row>
    <row r="1601" spans="1:11" x14ac:dyDescent="0.25">
      <c r="A1601" t="s">
        <v>133</v>
      </c>
      <c r="B1601">
        <v>106</v>
      </c>
      <c r="C1601" t="s">
        <v>716</v>
      </c>
      <c r="D1601" t="s">
        <v>134</v>
      </c>
      <c r="E1601">
        <v>7</v>
      </c>
      <c r="F1601">
        <v>239</v>
      </c>
      <c r="G1601">
        <v>2.93</v>
      </c>
      <c r="H1601" t="s">
        <v>116</v>
      </c>
      <c r="I1601">
        <v>1</v>
      </c>
      <c r="J1601" t="s">
        <v>69</v>
      </c>
      <c r="K1601" s="33" t="str">
        <f>IF(ISNA(VLOOKUP(C1601,'Provider-EHR crosswalk'!A:B,2,FALSE)),"No EHR Specified",VLOOKUP(C1601,'Provider-EHR crosswalk'!A:B,2,FALSE))</f>
        <v>Azalea Health EHR</v>
      </c>
    </row>
    <row r="1602" spans="1:11" x14ac:dyDescent="0.25">
      <c r="A1602" t="s">
        <v>135</v>
      </c>
      <c r="B1602">
        <v>106</v>
      </c>
      <c r="C1602" t="s">
        <v>716</v>
      </c>
      <c r="D1602" t="s">
        <v>136</v>
      </c>
      <c r="E1602">
        <v>0</v>
      </c>
      <c r="F1602">
        <v>239</v>
      </c>
      <c r="G1602">
        <v>0</v>
      </c>
      <c r="H1602" t="s">
        <v>116</v>
      </c>
      <c r="I1602">
        <v>1</v>
      </c>
      <c r="J1602" t="s">
        <v>66</v>
      </c>
      <c r="K1602" s="33" t="str">
        <f>IF(ISNA(VLOOKUP(C1602,'Provider-EHR crosswalk'!A:B,2,FALSE)),"No EHR Specified",VLOOKUP(C1602,'Provider-EHR crosswalk'!A:B,2,FALSE))</f>
        <v>Azalea Health EHR</v>
      </c>
    </row>
    <row r="1603" spans="1:11" x14ac:dyDescent="0.25">
      <c r="A1603" t="s">
        <v>137</v>
      </c>
      <c r="B1603">
        <v>106</v>
      </c>
      <c r="C1603" t="s">
        <v>716</v>
      </c>
      <c r="D1603" t="s">
        <v>138</v>
      </c>
      <c r="E1603">
        <v>0</v>
      </c>
      <c r="F1603">
        <v>239</v>
      </c>
      <c r="G1603">
        <v>0</v>
      </c>
      <c r="H1603" t="s">
        <v>116</v>
      </c>
      <c r="I1603">
        <v>1</v>
      </c>
      <c r="J1603" t="s">
        <v>66</v>
      </c>
      <c r="K1603" s="33" t="str">
        <f>IF(ISNA(VLOOKUP(C1603,'Provider-EHR crosswalk'!A:B,2,FALSE)),"No EHR Specified",VLOOKUP(C1603,'Provider-EHR crosswalk'!A:B,2,FALSE))</f>
        <v>Azalea Health EHR</v>
      </c>
    </row>
    <row r="1604" spans="1:11" x14ac:dyDescent="0.25">
      <c r="A1604" t="s">
        <v>139</v>
      </c>
      <c r="B1604">
        <v>106</v>
      </c>
      <c r="C1604" t="s">
        <v>716</v>
      </c>
      <c r="D1604" t="s">
        <v>140</v>
      </c>
      <c r="E1604">
        <v>0</v>
      </c>
      <c r="F1604">
        <v>239</v>
      </c>
      <c r="G1604">
        <v>0</v>
      </c>
      <c r="H1604" t="s">
        <v>116</v>
      </c>
      <c r="I1604">
        <v>1</v>
      </c>
      <c r="J1604" t="s">
        <v>66</v>
      </c>
      <c r="K1604" s="33" t="str">
        <f>IF(ISNA(VLOOKUP(C1604,'Provider-EHR crosswalk'!A:B,2,FALSE)),"No EHR Specified",VLOOKUP(C1604,'Provider-EHR crosswalk'!A:B,2,FALSE))</f>
        <v>Azalea Health EHR</v>
      </c>
    </row>
    <row r="1605" spans="1:11" x14ac:dyDescent="0.25">
      <c r="A1605" t="s">
        <v>141</v>
      </c>
      <c r="B1605">
        <v>106</v>
      </c>
      <c r="C1605" t="s">
        <v>716</v>
      </c>
      <c r="D1605" t="s">
        <v>142</v>
      </c>
      <c r="E1605">
        <v>0</v>
      </c>
      <c r="F1605">
        <v>239</v>
      </c>
      <c r="G1605">
        <v>0</v>
      </c>
      <c r="H1605" t="s">
        <v>116</v>
      </c>
      <c r="I1605">
        <v>1</v>
      </c>
      <c r="J1605" t="s">
        <v>66</v>
      </c>
      <c r="K1605" s="33" t="str">
        <f>IF(ISNA(VLOOKUP(C1605,'Provider-EHR crosswalk'!A:B,2,FALSE)),"No EHR Specified",VLOOKUP(C1605,'Provider-EHR crosswalk'!A:B,2,FALSE))</f>
        <v>Azalea Health EHR</v>
      </c>
    </row>
    <row r="1606" spans="1:11" x14ac:dyDescent="0.25">
      <c r="A1606" t="s">
        <v>143</v>
      </c>
      <c r="B1606">
        <v>106</v>
      </c>
      <c r="C1606" t="s">
        <v>716</v>
      </c>
      <c r="D1606" t="s">
        <v>144</v>
      </c>
      <c r="E1606">
        <v>0</v>
      </c>
      <c r="F1606">
        <v>239</v>
      </c>
      <c r="G1606">
        <v>0</v>
      </c>
      <c r="H1606" t="s">
        <v>116</v>
      </c>
      <c r="I1606">
        <v>1</v>
      </c>
      <c r="J1606" t="s">
        <v>66</v>
      </c>
      <c r="K1606" s="33" t="str">
        <f>IF(ISNA(VLOOKUP(C1606,'Provider-EHR crosswalk'!A:B,2,FALSE)),"No EHR Specified",VLOOKUP(C1606,'Provider-EHR crosswalk'!A:B,2,FALSE))</f>
        <v>Azalea Health EHR</v>
      </c>
    </row>
    <row r="1607" spans="1:11" x14ac:dyDescent="0.25">
      <c r="A1607" t="s">
        <v>145</v>
      </c>
      <c r="B1607">
        <v>106</v>
      </c>
      <c r="C1607" t="s">
        <v>716</v>
      </c>
      <c r="D1607" t="s">
        <v>146</v>
      </c>
      <c r="E1607">
        <v>0</v>
      </c>
      <c r="F1607">
        <v>239</v>
      </c>
      <c r="G1607">
        <v>0</v>
      </c>
      <c r="H1607" t="s">
        <v>116</v>
      </c>
      <c r="I1607">
        <v>1</v>
      </c>
      <c r="J1607" t="s">
        <v>66</v>
      </c>
      <c r="K1607" s="33" t="str">
        <f>IF(ISNA(VLOOKUP(C1607,'Provider-EHR crosswalk'!A:B,2,FALSE)),"No EHR Specified",VLOOKUP(C1607,'Provider-EHR crosswalk'!A:B,2,FALSE))</f>
        <v>Azalea Health EHR</v>
      </c>
    </row>
    <row r="1608" spans="1:11" x14ac:dyDescent="0.25">
      <c r="A1608" t="s">
        <v>147</v>
      </c>
      <c r="B1608">
        <v>106</v>
      </c>
      <c r="C1608" t="s">
        <v>716</v>
      </c>
      <c r="D1608" t="s">
        <v>148</v>
      </c>
      <c r="E1608">
        <v>0</v>
      </c>
      <c r="F1608">
        <v>239</v>
      </c>
      <c r="G1608">
        <v>0</v>
      </c>
      <c r="H1608" t="s">
        <v>116</v>
      </c>
      <c r="I1608">
        <v>1</v>
      </c>
      <c r="J1608" t="s">
        <v>66</v>
      </c>
      <c r="K1608" s="33" t="str">
        <f>IF(ISNA(VLOOKUP(C1608,'Provider-EHR crosswalk'!A:B,2,FALSE)),"No EHR Specified",VLOOKUP(C1608,'Provider-EHR crosswalk'!A:B,2,FALSE))</f>
        <v>Azalea Health EHR</v>
      </c>
    </row>
    <row r="1609" spans="1:11" x14ac:dyDescent="0.25">
      <c r="A1609" t="s">
        <v>149</v>
      </c>
      <c r="B1609">
        <v>106</v>
      </c>
      <c r="C1609" t="s">
        <v>716</v>
      </c>
      <c r="D1609" t="s">
        <v>150</v>
      </c>
      <c r="E1609">
        <v>0</v>
      </c>
      <c r="F1609">
        <v>239</v>
      </c>
      <c r="G1609">
        <v>0</v>
      </c>
      <c r="H1609" t="s">
        <v>116</v>
      </c>
      <c r="I1609">
        <v>1</v>
      </c>
      <c r="J1609" t="s">
        <v>66</v>
      </c>
      <c r="K1609" s="33" t="str">
        <f>IF(ISNA(VLOOKUP(C1609,'Provider-EHR crosswalk'!A:B,2,FALSE)),"No EHR Specified",VLOOKUP(C1609,'Provider-EHR crosswalk'!A:B,2,FALSE))</f>
        <v>Azalea Health EHR</v>
      </c>
    </row>
    <row r="1610" spans="1:11" x14ac:dyDescent="0.25">
      <c r="A1610" t="s">
        <v>151</v>
      </c>
      <c r="B1610">
        <v>106</v>
      </c>
      <c r="C1610" t="s">
        <v>716</v>
      </c>
      <c r="D1610" t="s">
        <v>152</v>
      </c>
      <c r="E1610">
        <v>0</v>
      </c>
      <c r="F1610">
        <v>239</v>
      </c>
      <c r="G1610">
        <v>0</v>
      </c>
      <c r="H1610" t="s">
        <v>116</v>
      </c>
      <c r="I1610">
        <v>1</v>
      </c>
      <c r="J1610" t="s">
        <v>66</v>
      </c>
      <c r="K1610" s="33" t="str">
        <f>IF(ISNA(VLOOKUP(C1610,'Provider-EHR crosswalk'!A:B,2,FALSE)),"No EHR Specified",VLOOKUP(C1610,'Provider-EHR crosswalk'!A:B,2,FALSE))</f>
        <v>Azalea Health EHR</v>
      </c>
    </row>
    <row r="1611" spans="1:11" x14ac:dyDescent="0.25">
      <c r="A1611" t="s">
        <v>153</v>
      </c>
      <c r="B1611">
        <v>106</v>
      </c>
      <c r="C1611" t="s">
        <v>716</v>
      </c>
      <c r="D1611" t="s">
        <v>154</v>
      </c>
      <c r="E1611">
        <v>0</v>
      </c>
      <c r="F1611">
        <v>239</v>
      </c>
      <c r="G1611">
        <v>0</v>
      </c>
      <c r="H1611" t="s">
        <v>116</v>
      </c>
      <c r="I1611">
        <v>1</v>
      </c>
      <c r="J1611" t="s">
        <v>66</v>
      </c>
      <c r="K1611" s="33" t="str">
        <f>IF(ISNA(VLOOKUP(C1611,'Provider-EHR crosswalk'!A:B,2,FALSE)),"No EHR Specified",VLOOKUP(C1611,'Provider-EHR crosswalk'!A:B,2,FALSE))</f>
        <v>Azalea Health EHR</v>
      </c>
    </row>
    <row r="1612" spans="1:11" x14ac:dyDescent="0.25">
      <c r="A1612" t="s">
        <v>155</v>
      </c>
      <c r="B1612">
        <v>106</v>
      </c>
      <c r="C1612" t="s">
        <v>716</v>
      </c>
      <c r="D1612" t="s">
        <v>156</v>
      </c>
      <c r="E1612">
        <v>0</v>
      </c>
      <c r="F1612">
        <v>239</v>
      </c>
      <c r="G1612">
        <v>0</v>
      </c>
      <c r="H1612" t="s">
        <v>157</v>
      </c>
      <c r="I1612" t="s">
        <v>157</v>
      </c>
      <c r="J1612" t="s">
        <v>157</v>
      </c>
      <c r="K1612" s="33" t="str">
        <f>IF(ISNA(VLOOKUP(C1612,'Provider-EHR crosswalk'!A:B,2,FALSE)),"No EHR Specified",VLOOKUP(C1612,'Provider-EHR crosswalk'!A:B,2,FALSE))</f>
        <v>Azalea Health EHR</v>
      </c>
    </row>
    <row r="1613" spans="1:11" x14ac:dyDescent="0.25">
      <c r="A1613" t="s">
        <v>158</v>
      </c>
      <c r="B1613">
        <v>106</v>
      </c>
      <c r="C1613" t="s">
        <v>716</v>
      </c>
      <c r="D1613" t="s">
        <v>159</v>
      </c>
      <c r="E1613">
        <v>5</v>
      </c>
      <c r="F1613">
        <v>239</v>
      </c>
      <c r="G1613">
        <v>2.09</v>
      </c>
      <c r="H1613" t="s">
        <v>157</v>
      </c>
      <c r="I1613" t="s">
        <v>157</v>
      </c>
      <c r="J1613" t="s">
        <v>157</v>
      </c>
      <c r="K1613" s="33" t="str">
        <f>IF(ISNA(VLOOKUP(C1613,'Provider-EHR crosswalk'!A:B,2,FALSE)),"No EHR Specified",VLOOKUP(C1613,'Provider-EHR crosswalk'!A:B,2,FALSE))</f>
        <v>Azalea Health EHR</v>
      </c>
    </row>
    <row r="1614" spans="1:11" x14ac:dyDescent="0.25">
      <c r="A1614" t="s">
        <v>162</v>
      </c>
      <c r="B1614">
        <v>106</v>
      </c>
      <c r="C1614" t="s">
        <v>716</v>
      </c>
      <c r="D1614" t="s">
        <v>163</v>
      </c>
      <c r="E1614">
        <v>214</v>
      </c>
      <c r="F1614">
        <v>239</v>
      </c>
      <c r="G1614">
        <v>89.54</v>
      </c>
      <c r="H1614" t="s">
        <v>65</v>
      </c>
      <c r="I1614">
        <v>95</v>
      </c>
      <c r="J1614" t="s">
        <v>69</v>
      </c>
      <c r="K1614" s="33" t="str">
        <f>IF(ISNA(VLOOKUP(C1614,'Provider-EHR crosswalk'!A:B,2,FALSE)),"No EHR Specified",VLOOKUP(C1614,'Provider-EHR crosswalk'!A:B,2,FALSE))</f>
        <v>Azalea Health EHR</v>
      </c>
    </row>
    <row r="1615" spans="1:11" x14ac:dyDescent="0.25">
      <c r="A1615" t="s">
        <v>164</v>
      </c>
      <c r="B1615">
        <v>106</v>
      </c>
      <c r="C1615" t="s">
        <v>716</v>
      </c>
      <c r="D1615" t="s">
        <v>165</v>
      </c>
      <c r="E1615">
        <v>24</v>
      </c>
      <c r="F1615">
        <v>27</v>
      </c>
      <c r="G1615">
        <v>88.89</v>
      </c>
      <c r="H1615" t="s">
        <v>65</v>
      </c>
      <c r="I1615">
        <v>95</v>
      </c>
      <c r="J1615" t="s">
        <v>69</v>
      </c>
      <c r="K1615" s="33" t="str">
        <f>IF(ISNA(VLOOKUP(C1615,'Provider-EHR crosswalk'!A:B,2,FALSE)),"No EHR Specified",VLOOKUP(C1615,'Provider-EHR crosswalk'!A:B,2,FALSE))</f>
        <v>Azalea Health EHR</v>
      </c>
    </row>
    <row r="1616" spans="1:11" x14ac:dyDescent="0.25">
      <c r="A1616" t="s">
        <v>166</v>
      </c>
      <c r="B1616">
        <v>106</v>
      </c>
      <c r="C1616" t="s">
        <v>716</v>
      </c>
      <c r="D1616" t="s">
        <v>167</v>
      </c>
      <c r="E1616">
        <v>1</v>
      </c>
      <c r="F1616">
        <v>27</v>
      </c>
      <c r="G1616">
        <v>3.7</v>
      </c>
      <c r="H1616" t="s">
        <v>116</v>
      </c>
      <c r="I1616">
        <v>5</v>
      </c>
      <c r="J1616" t="s">
        <v>66</v>
      </c>
      <c r="K1616" s="33" t="str">
        <f>IF(ISNA(VLOOKUP(C1616,'Provider-EHR crosswalk'!A:B,2,FALSE)),"No EHR Specified",VLOOKUP(C1616,'Provider-EHR crosswalk'!A:B,2,FALSE))</f>
        <v>Azalea Health EHR</v>
      </c>
    </row>
    <row r="1617" spans="1:11" x14ac:dyDescent="0.25">
      <c r="A1617" t="s">
        <v>168</v>
      </c>
      <c r="B1617">
        <v>106</v>
      </c>
      <c r="C1617" t="s">
        <v>716</v>
      </c>
      <c r="D1617" t="s">
        <v>169</v>
      </c>
      <c r="E1617">
        <v>0</v>
      </c>
      <c r="F1617">
        <v>27</v>
      </c>
      <c r="G1617">
        <v>0</v>
      </c>
      <c r="H1617" t="s">
        <v>116</v>
      </c>
      <c r="I1617">
        <v>5</v>
      </c>
      <c r="J1617" t="s">
        <v>66</v>
      </c>
      <c r="K1617" s="33" t="str">
        <f>IF(ISNA(VLOOKUP(C1617,'Provider-EHR crosswalk'!A:B,2,FALSE)),"No EHR Specified",VLOOKUP(C1617,'Provider-EHR crosswalk'!A:B,2,FALSE))</f>
        <v>Azalea Health EHR</v>
      </c>
    </row>
    <row r="1618" spans="1:11" x14ac:dyDescent="0.25">
      <c r="A1618" t="s">
        <v>170</v>
      </c>
      <c r="B1618">
        <v>106</v>
      </c>
      <c r="C1618" t="s">
        <v>716</v>
      </c>
      <c r="D1618" t="s">
        <v>171</v>
      </c>
      <c r="E1618">
        <v>2</v>
      </c>
      <c r="F1618">
        <v>27</v>
      </c>
      <c r="G1618">
        <v>7.41</v>
      </c>
      <c r="H1618" t="s">
        <v>116</v>
      </c>
      <c r="I1618">
        <v>5</v>
      </c>
      <c r="J1618" t="s">
        <v>69</v>
      </c>
      <c r="K1618" s="33" t="str">
        <f>IF(ISNA(VLOOKUP(C1618,'Provider-EHR crosswalk'!A:B,2,FALSE)),"No EHR Specified",VLOOKUP(C1618,'Provider-EHR crosswalk'!A:B,2,FALSE))</f>
        <v>Azalea Health EHR</v>
      </c>
    </row>
    <row r="1619" spans="1:11" x14ac:dyDescent="0.25">
      <c r="A1619" t="s">
        <v>172</v>
      </c>
      <c r="B1619">
        <v>106</v>
      </c>
      <c r="C1619" t="s">
        <v>716</v>
      </c>
      <c r="D1619" t="s">
        <v>173</v>
      </c>
      <c r="E1619">
        <v>0</v>
      </c>
      <c r="F1619">
        <v>239</v>
      </c>
      <c r="G1619">
        <v>0</v>
      </c>
      <c r="H1619" t="s">
        <v>116</v>
      </c>
      <c r="I1619">
        <v>5</v>
      </c>
      <c r="J1619" t="s">
        <v>66</v>
      </c>
      <c r="K1619" s="33" t="str">
        <f>IF(ISNA(VLOOKUP(C1619,'Provider-EHR crosswalk'!A:B,2,FALSE)),"No EHR Specified",VLOOKUP(C1619,'Provider-EHR crosswalk'!A:B,2,FALSE))</f>
        <v>Azalea Health EHR</v>
      </c>
    </row>
    <row r="1620" spans="1:11" x14ac:dyDescent="0.25">
      <c r="A1620" t="s">
        <v>174</v>
      </c>
      <c r="B1620">
        <v>106</v>
      </c>
      <c r="C1620" t="s">
        <v>716</v>
      </c>
      <c r="D1620" t="s">
        <v>175</v>
      </c>
      <c r="E1620">
        <v>0</v>
      </c>
      <c r="F1620">
        <v>239</v>
      </c>
      <c r="G1620">
        <v>0</v>
      </c>
      <c r="H1620" t="s">
        <v>116</v>
      </c>
      <c r="I1620">
        <v>5</v>
      </c>
      <c r="J1620" t="s">
        <v>66</v>
      </c>
      <c r="K1620" s="33" t="str">
        <f>IF(ISNA(VLOOKUP(C1620,'Provider-EHR crosswalk'!A:B,2,FALSE)),"No EHR Specified",VLOOKUP(C1620,'Provider-EHR crosswalk'!A:B,2,FALSE))</f>
        <v>Azalea Health EHR</v>
      </c>
    </row>
    <row r="1621" spans="1:11" x14ac:dyDescent="0.25">
      <c r="A1621" t="s">
        <v>176</v>
      </c>
      <c r="B1621">
        <v>106</v>
      </c>
      <c r="C1621" t="s">
        <v>716</v>
      </c>
      <c r="D1621" t="s">
        <v>177</v>
      </c>
      <c r="E1621">
        <v>25</v>
      </c>
      <c r="F1621">
        <v>239</v>
      </c>
      <c r="G1621">
        <v>10.46</v>
      </c>
      <c r="H1621" t="s">
        <v>116</v>
      </c>
      <c r="I1621">
        <v>5</v>
      </c>
      <c r="J1621" t="s">
        <v>69</v>
      </c>
      <c r="K1621" s="33" t="str">
        <f>IF(ISNA(VLOOKUP(C1621,'Provider-EHR crosswalk'!A:B,2,FALSE)),"No EHR Specified",VLOOKUP(C1621,'Provider-EHR crosswalk'!A:B,2,FALSE))</f>
        <v>Azalea Health EHR</v>
      </c>
    </row>
    <row r="1622" spans="1:11" x14ac:dyDescent="0.25">
      <c r="A1622" t="s">
        <v>63</v>
      </c>
      <c r="B1622">
        <v>18</v>
      </c>
      <c r="C1622" t="s">
        <v>760</v>
      </c>
      <c r="D1622" t="s">
        <v>64</v>
      </c>
      <c r="E1622">
        <v>482</v>
      </c>
      <c r="F1622">
        <v>482</v>
      </c>
      <c r="G1622">
        <v>100</v>
      </c>
      <c r="H1622" t="s">
        <v>65</v>
      </c>
      <c r="I1622">
        <v>99</v>
      </c>
      <c r="J1622" t="s">
        <v>66</v>
      </c>
      <c r="K1622" s="33" t="str">
        <f>IF(ISNA(VLOOKUP(C1622,'Provider-EHR crosswalk'!A:B,2,FALSE)),"No EHR Specified",VLOOKUP(C1622,'Provider-EHR crosswalk'!A:B,2,FALSE))</f>
        <v>Azalea Health EHR</v>
      </c>
    </row>
    <row r="1623" spans="1:11" x14ac:dyDescent="0.25">
      <c r="A1623" t="s">
        <v>67</v>
      </c>
      <c r="B1623">
        <v>18</v>
      </c>
      <c r="C1623" t="s">
        <v>760</v>
      </c>
      <c r="D1623" t="s">
        <v>68</v>
      </c>
      <c r="E1623">
        <v>464</v>
      </c>
      <c r="F1623">
        <v>482</v>
      </c>
      <c r="G1623">
        <v>96.27</v>
      </c>
      <c r="H1623" t="s">
        <v>65</v>
      </c>
      <c r="I1623">
        <v>75</v>
      </c>
      <c r="J1623" t="s">
        <v>66</v>
      </c>
      <c r="K1623" s="33" t="str">
        <f>IF(ISNA(VLOOKUP(C1623,'Provider-EHR crosswalk'!A:B,2,FALSE)),"No EHR Specified",VLOOKUP(C1623,'Provider-EHR crosswalk'!A:B,2,FALSE))</f>
        <v>Azalea Health EHR</v>
      </c>
    </row>
    <row r="1624" spans="1:11" x14ac:dyDescent="0.25">
      <c r="A1624" t="s">
        <v>70</v>
      </c>
      <c r="B1624">
        <v>18</v>
      </c>
      <c r="C1624" t="s">
        <v>760</v>
      </c>
      <c r="D1624" t="s">
        <v>71</v>
      </c>
      <c r="E1624">
        <v>482</v>
      </c>
      <c r="F1624">
        <v>482</v>
      </c>
      <c r="G1624">
        <v>100</v>
      </c>
      <c r="H1624" t="s">
        <v>65</v>
      </c>
      <c r="I1624">
        <v>99</v>
      </c>
      <c r="J1624" t="s">
        <v>66</v>
      </c>
      <c r="K1624" s="33" t="str">
        <f>IF(ISNA(VLOOKUP(C1624,'Provider-EHR crosswalk'!A:B,2,FALSE)),"No EHR Specified",VLOOKUP(C1624,'Provider-EHR crosswalk'!A:B,2,FALSE))</f>
        <v>Azalea Health EHR</v>
      </c>
    </row>
    <row r="1625" spans="1:11" x14ac:dyDescent="0.25">
      <c r="A1625" t="s">
        <v>72</v>
      </c>
      <c r="B1625">
        <v>18</v>
      </c>
      <c r="C1625" t="s">
        <v>760</v>
      </c>
      <c r="D1625" t="s">
        <v>73</v>
      </c>
      <c r="E1625">
        <v>482</v>
      </c>
      <c r="F1625">
        <v>482</v>
      </c>
      <c r="G1625">
        <v>100</v>
      </c>
      <c r="H1625" t="s">
        <v>65</v>
      </c>
      <c r="I1625">
        <v>99</v>
      </c>
      <c r="J1625" t="s">
        <v>66</v>
      </c>
      <c r="K1625" s="33" t="str">
        <f>IF(ISNA(VLOOKUP(C1625,'Provider-EHR crosswalk'!A:B,2,FALSE)),"No EHR Specified",VLOOKUP(C1625,'Provider-EHR crosswalk'!A:B,2,FALSE))</f>
        <v>Azalea Health EHR</v>
      </c>
    </row>
    <row r="1626" spans="1:11" x14ac:dyDescent="0.25">
      <c r="A1626" t="s">
        <v>74</v>
      </c>
      <c r="B1626">
        <v>18</v>
      </c>
      <c r="C1626" t="s">
        <v>760</v>
      </c>
      <c r="D1626" t="s">
        <v>75</v>
      </c>
      <c r="E1626">
        <v>482</v>
      </c>
      <c r="F1626">
        <v>482</v>
      </c>
      <c r="G1626">
        <v>100</v>
      </c>
      <c r="H1626" t="s">
        <v>65</v>
      </c>
      <c r="I1626">
        <v>99</v>
      </c>
      <c r="J1626" t="s">
        <v>66</v>
      </c>
      <c r="K1626" s="33" t="str">
        <f>IF(ISNA(VLOOKUP(C1626,'Provider-EHR crosswalk'!A:B,2,FALSE)),"No EHR Specified",VLOOKUP(C1626,'Provider-EHR crosswalk'!A:B,2,FALSE))</f>
        <v>Azalea Health EHR</v>
      </c>
    </row>
    <row r="1627" spans="1:11" x14ac:dyDescent="0.25">
      <c r="A1627" t="s">
        <v>76</v>
      </c>
      <c r="B1627">
        <v>18</v>
      </c>
      <c r="C1627" t="s">
        <v>760</v>
      </c>
      <c r="D1627" t="s">
        <v>77</v>
      </c>
      <c r="E1627">
        <v>482</v>
      </c>
      <c r="F1627">
        <v>482</v>
      </c>
      <c r="G1627">
        <v>100</v>
      </c>
      <c r="H1627" t="s">
        <v>65</v>
      </c>
      <c r="I1627">
        <v>85</v>
      </c>
      <c r="J1627" t="s">
        <v>66</v>
      </c>
      <c r="K1627" s="33" t="str">
        <f>IF(ISNA(VLOOKUP(C1627,'Provider-EHR crosswalk'!A:B,2,FALSE)),"No EHR Specified",VLOOKUP(C1627,'Provider-EHR crosswalk'!A:B,2,FALSE))</f>
        <v>Azalea Health EHR</v>
      </c>
    </row>
    <row r="1628" spans="1:11" x14ac:dyDescent="0.25">
      <c r="A1628" t="s">
        <v>78</v>
      </c>
      <c r="B1628">
        <v>18</v>
      </c>
      <c r="C1628" t="s">
        <v>760</v>
      </c>
      <c r="D1628" t="s">
        <v>79</v>
      </c>
      <c r="E1628">
        <v>482</v>
      </c>
      <c r="F1628">
        <v>482</v>
      </c>
      <c r="G1628">
        <v>100</v>
      </c>
      <c r="H1628" t="s">
        <v>65</v>
      </c>
      <c r="I1628">
        <v>85</v>
      </c>
      <c r="J1628" t="s">
        <v>66</v>
      </c>
      <c r="K1628" s="33" t="str">
        <f>IF(ISNA(VLOOKUP(C1628,'Provider-EHR crosswalk'!A:B,2,FALSE)),"No EHR Specified",VLOOKUP(C1628,'Provider-EHR crosswalk'!A:B,2,FALSE))</f>
        <v>Azalea Health EHR</v>
      </c>
    </row>
    <row r="1629" spans="1:11" x14ac:dyDescent="0.25">
      <c r="A1629" t="s">
        <v>80</v>
      </c>
      <c r="B1629">
        <v>18</v>
      </c>
      <c r="C1629" t="s">
        <v>760</v>
      </c>
      <c r="D1629" t="s">
        <v>81</v>
      </c>
      <c r="E1629">
        <v>482</v>
      </c>
      <c r="F1629">
        <v>482</v>
      </c>
      <c r="G1629">
        <v>100</v>
      </c>
      <c r="H1629" t="s">
        <v>65</v>
      </c>
      <c r="I1629">
        <v>85</v>
      </c>
      <c r="J1629" t="s">
        <v>66</v>
      </c>
      <c r="K1629" s="33" t="str">
        <f>IF(ISNA(VLOOKUP(C1629,'Provider-EHR crosswalk'!A:B,2,FALSE)),"No EHR Specified",VLOOKUP(C1629,'Provider-EHR crosswalk'!A:B,2,FALSE))</f>
        <v>Azalea Health EHR</v>
      </c>
    </row>
    <row r="1630" spans="1:11" x14ac:dyDescent="0.25">
      <c r="A1630" t="s">
        <v>82</v>
      </c>
      <c r="B1630">
        <v>18</v>
      </c>
      <c r="C1630" t="s">
        <v>760</v>
      </c>
      <c r="D1630" t="s">
        <v>83</v>
      </c>
      <c r="E1630">
        <v>482</v>
      </c>
      <c r="F1630">
        <v>482</v>
      </c>
      <c r="G1630">
        <v>100</v>
      </c>
      <c r="H1630" t="s">
        <v>65</v>
      </c>
      <c r="I1630">
        <v>85</v>
      </c>
      <c r="J1630" t="s">
        <v>66</v>
      </c>
      <c r="K1630" s="33" t="str">
        <f>IF(ISNA(VLOOKUP(C1630,'Provider-EHR crosswalk'!A:B,2,FALSE)),"No EHR Specified",VLOOKUP(C1630,'Provider-EHR crosswalk'!A:B,2,FALSE))</f>
        <v>Azalea Health EHR</v>
      </c>
    </row>
    <row r="1631" spans="1:11" x14ac:dyDescent="0.25">
      <c r="A1631" t="s">
        <v>84</v>
      </c>
      <c r="B1631">
        <v>18</v>
      </c>
      <c r="C1631" t="s">
        <v>760</v>
      </c>
      <c r="D1631" t="s">
        <v>85</v>
      </c>
      <c r="E1631">
        <v>482</v>
      </c>
      <c r="F1631">
        <v>482</v>
      </c>
      <c r="G1631">
        <v>100</v>
      </c>
      <c r="H1631" t="s">
        <v>65</v>
      </c>
      <c r="I1631">
        <v>85</v>
      </c>
      <c r="J1631" t="s">
        <v>66</v>
      </c>
      <c r="K1631" s="33" t="str">
        <f>IF(ISNA(VLOOKUP(C1631,'Provider-EHR crosswalk'!A:B,2,FALSE)),"No EHR Specified",VLOOKUP(C1631,'Provider-EHR crosswalk'!A:B,2,FALSE))</f>
        <v>Azalea Health EHR</v>
      </c>
    </row>
    <row r="1632" spans="1:11" x14ac:dyDescent="0.25">
      <c r="A1632" t="s">
        <v>86</v>
      </c>
      <c r="B1632">
        <v>18</v>
      </c>
      <c r="C1632" t="s">
        <v>760</v>
      </c>
      <c r="D1632" t="s">
        <v>87</v>
      </c>
      <c r="E1632">
        <v>482</v>
      </c>
      <c r="F1632">
        <v>482</v>
      </c>
      <c r="G1632">
        <v>100</v>
      </c>
      <c r="H1632" t="s">
        <v>65</v>
      </c>
      <c r="I1632">
        <v>95</v>
      </c>
      <c r="J1632" t="s">
        <v>66</v>
      </c>
      <c r="K1632" s="33" t="str">
        <f>IF(ISNA(VLOOKUP(C1632,'Provider-EHR crosswalk'!A:B,2,FALSE)),"No EHR Specified",VLOOKUP(C1632,'Provider-EHR crosswalk'!A:B,2,FALSE))</f>
        <v>Azalea Health EHR</v>
      </c>
    </row>
    <row r="1633" spans="1:11" x14ac:dyDescent="0.25">
      <c r="A1633" t="s">
        <v>88</v>
      </c>
      <c r="B1633">
        <v>18</v>
      </c>
      <c r="C1633" t="s">
        <v>760</v>
      </c>
      <c r="D1633" t="s">
        <v>89</v>
      </c>
      <c r="E1633">
        <v>482</v>
      </c>
      <c r="F1633">
        <v>482</v>
      </c>
      <c r="G1633">
        <v>100</v>
      </c>
      <c r="H1633" t="s">
        <v>65</v>
      </c>
      <c r="I1633">
        <v>95</v>
      </c>
      <c r="J1633" t="s">
        <v>66</v>
      </c>
      <c r="K1633" s="33" t="str">
        <f>IF(ISNA(VLOOKUP(C1633,'Provider-EHR crosswalk'!A:B,2,FALSE)),"No EHR Specified",VLOOKUP(C1633,'Provider-EHR crosswalk'!A:B,2,FALSE))</f>
        <v>Azalea Health EHR</v>
      </c>
    </row>
    <row r="1634" spans="1:11" x14ac:dyDescent="0.25">
      <c r="A1634" t="s">
        <v>90</v>
      </c>
      <c r="B1634">
        <v>18</v>
      </c>
      <c r="C1634" t="s">
        <v>760</v>
      </c>
      <c r="D1634" t="s">
        <v>91</v>
      </c>
      <c r="E1634">
        <v>479</v>
      </c>
      <c r="F1634">
        <v>482</v>
      </c>
      <c r="G1634">
        <v>99.38</v>
      </c>
      <c r="H1634" t="s">
        <v>65</v>
      </c>
      <c r="I1634">
        <v>90</v>
      </c>
      <c r="J1634" t="s">
        <v>66</v>
      </c>
      <c r="K1634" s="33" t="str">
        <f>IF(ISNA(VLOOKUP(C1634,'Provider-EHR crosswalk'!A:B,2,FALSE)),"No EHR Specified",VLOOKUP(C1634,'Provider-EHR crosswalk'!A:B,2,FALSE))</f>
        <v>Azalea Health EHR</v>
      </c>
    </row>
    <row r="1635" spans="1:11" x14ac:dyDescent="0.25">
      <c r="A1635" t="s">
        <v>92</v>
      </c>
      <c r="B1635">
        <v>18</v>
      </c>
      <c r="C1635" t="s">
        <v>760</v>
      </c>
      <c r="D1635" t="s">
        <v>93</v>
      </c>
      <c r="E1635">
        <v>53</v>
      </c>
      <c r="F1635">
        <v>482</v>
      </c>
      <c r="G1635">
        <v>11</v>
      </c>
      <c r="H1635" t="s">
        <v>65</v>
      </c>
      <c r="I1635">
        <v>90</v>
      </c>
      <c r="J1635" t="s">
        <v>69</v>
      </c>
      <c r="K1635" s="33" t="str">
        <f>IF(ISNA(VLOOKUP(C1635,'Provider-EHR crosswalk'!A:B,2,FALSE)),"No EHR Specified",VLOOKUP(C1635,'Provider-EHR crosswalk'!A:B,2,FALSE))</f>
        <v>Azalea Health EHR</v>
      </c>
    </row>
    <row r="1636" spans="1:11" x14ac:dyDescent="0.25">
      <c r="A1636" t="s">
        <v>94</v>
      </c>
      <c r="B1636">
        <v>18</v>
      </c>
      <c r="C1636" t="s">
        <v>760</v>
      </c>
      <c r="D1636" t="s">
        <v>95</v>
      </c>
      <c r="E1636">
        <v>197</v>
      </c>
      <c r="F1636">
        <v>482</v>
      </c>
      <c r="G1636">
        <v>40.869999999999997</v>
      </c>
      <c r="H1636" t="s">
        <v>65</v>
      </c>
      <c r="I1636">
        <v>90</v>
      </c>
      <c r="J1636" t="s">
        <v>69</v>
      </c>
      <c r="K1636" s="33" t="str">
        <f>IF(ISNA(VLOOKUP(C1636,'Provider-EHR crosswalk'!A:B,2,FALSE)),"No EHR Specified",VLOOKUP(C1636,'Provider-EHR crosswalk'!A:B,2,FALSE))</f>
        <v>Azalea Health EHR</v>
      </c>
    </row>
    <row r="1637" spans="1:11" x14ac:dyDescent="0.25">
      <c r="A1637" t="s">
        <v>96</v>
      </c>
      <c r="B1637">
        <v>18</v>
      </c>
      <c r="C1637" t="s">
        <v>760</v>
      </c>
      <c r="D1637" t="s">
        <v>97</v>
      </c>
      <c r="E1637">
        <v>194</v>
      </c>
      <c r="F1637">
        <v>482</v>
      </c>
      <c r="G1637">
        <v>40.25</v>
      </c>
      <c r="H1637" t="s">
        <v>65</v>
      </c>
      <c r="I1637">
        <v>90</v>
      </c>
      <c r="J1637" t="s">
        <v>69</v>
      </c>
      <c r="K1637" s="33" t="str">
        <f>IF(ISNA(VLOOKUP(C1637,'Provider-EHR crosswalk'!A:B,2,FALSE)),"No EHR Specified",VLOOKUP(C1637,'Provider-EHR crosswalk'!A:B,2,FALSE))</f>
        <v>Azalea Health EHR</v>
      </c>
    </row>
    <row r="1638" spans="1:11" x14ac:dyDescent="0.25">
      <c r="A1638" t="s">
        <v>98</v>
      </c>
      <c r="B1638">
        <v>18</v>
      </c>
      <c r="C1638" t="s">
        <v>760</v>
      </c>
      <c r="D1638" t="s">
        <v>99</v>
      </c>
      <c r="E1638">
        <v>194</v>
      </c>
      <c r="F1638">
        <v>482</v>
      </c>
      <c r="G1638">
        <v>40.25</v>
      </c>
      <c r="H1638" t="s">
        <v>65</v>
      </c>
      <c r="I1638">
        <v>90</v>
      </c>
      <c r="J1638" t="s">
        <v>69</v>
      </c>
      <c r="K1638" s="33" t="str">
        <f>IF(ISNA(VLOOKUP(C1638,'Provider-EHR crosswalk'!A:B,2,FALSE)),"No EHR Specified",VLOOKUP(C1638,'Provider-EHR crosswalk'!A:B,2,FALSE))</f>
        <v>Azalea Health EHR</v>
      </c>
    </row>
    <row r="1639" spans="1:11" x14ac:dyDescent="0.25">
      <c r="A1639" t="s">
        <v>100</v>
      </c>
      <c r="B1639">
        <v>18</v>
      </c>
      <c r="C1639" t="s">
        <v>760</v>
      </c>
      <c r="D1639" t="s">
        <v>101</v>
      </c>
      <c r="E1639">
        <v>496</v>
      </c>
      <c r="F1639">
        <v>496</v>
      </c>
      <c r="G1639">
        <v>100</v>
      </c>
      <c r="H1639" t="s">
        <v>65</v>
      </c>
      <c r="I1639">
        <v>99</v>
      </c>
      <c r="J1639" t="s">
        <v>66</v>
      </c>
      <c r="K1639" s="33" t="str">
        <f>IF(ISNA(VLOOKUP(C1639,'Provider-EHR crosswalk'!A:B,2,FALSE)),"No EHR Specified",VLOOKUP(C1639,'Provider-EHR crosswalk'!A:B,2,FALSE))</f>
        <v>Azalea Health EHR</v>
      </c>
    </row>
    <row r="1640" spans="1:11" x14ac:dyDescent="0.25">
      <c r="A1640" t="s">
        <v>102</v>
      </c>
      <c r="B1640">
        <v>18</v>
      </c>
      <c r="C1640" t="s">
        <v>760</v>
      </c>
      <c r="D1640" t="s">
        <v>103</v>
      </c>
      <c r="E1640">
        <v>496</v>
      </c>
      <c r="F1640">
        <v>496</v>
      </c>
      <c r="G1640">
        <v>100</v>
      </c>
      <c r="H1640" t="s">
        <v>65</v>
      </c>
      <c r="I1640">
        <v>99</v>
      </c>
      <c r="J1640" t="s">
        <v>66</v>
      </c>
      <c r="K1640" s="33" t="str">
        <f>IF(ISNA(VLOOKUP(C1640,'Provider-EHR crosswalk'!A:B,2,FALSE)),"No EHR Specified",VLOOKUP(C1640,'Provider-EHR crosswalk'!A:B,2,FALSE))</f>
        <v>Azalea Health EHR</v>
      </c>
    </row>
    <row r="1641" spans="1:11" x14ac:dyDescent="0.25">
      <c r="A1641" t="s">
        <v>104</v>
      </c>
      <c r="B1641">
        <v>18</v>
      </c>
      <c r="C1641" t="s">
        <v>760</v>
      </c>
      <c r="D1641" t="s">
        <v>105</v>
      </c>
      <c r="E1641">
        <v>496</v>
      </c>
      <c r="F1641">
        <v>496</v>
      </c>
      <c r="G1641">
        <v>100</v>
      </c>
      <c r="H1641" t="s">
        <v>65</v>
      </c>
      <c r="I1641">
        <v>99</v>
      </c>
      <c r="J1641" t="s">
        <v>66</v>
      </c>
      <c r="K1641" s="33" t="str">
        <f>IF(ISNA(VLOOKUP(C1641,'Provider-EHR crosswalk'!A:B,2,FALSE)),"No EHR Specified",VLOOKUP(C1641,'Provider-EHR crosswalk'!A:B,2,FALSE))</f>
        <v>Azalea Health EHR</v>
      </c>
    </row>
    <row r="1642" spans="1:11" x14ac:dyDescent="0.25">
      <c r="A1642" t="s">
        <v>106</v>
      </c>
      <c r="B1642">
        <v>18</v>
      </c>
      <c r="C1642" t="s">
        <v>760</v>
      </c>
      <c r="D1642" t="s">
        <v>107</v>
      </c>
      <c r="E1642">
        <v>496</v>
      </c>
      <c r="F1642">
        <v>496</v>
      </c>
      <c r="G1642">
        <v>100</v>
      </c>
      <c r="H1642" t="s">
        <v>65</v>
      </c>
      <c r="I1642">
        <v>99</v>
      </c>
      <c r="J1642" t="s">
        <v>66</v>
      </c>
      <c r="K1642" s="33" t="str">
        <f>IF(ISNA(VLOOKUP(C1642,'Provider-EHR crosswalk'!A:B,2,FALSE)),"No EHR Specified",VLOOKUP(C1642,'Provider-EHR crosswalk'!A:B,2,FALSE))</f>
        <v>Azalea Health EHR</v>
      </c>
    </row>
    <row r="1643" spans="1:11" x14ac:dyDescent="0.25">
      <c r="A1643" t="s">
        <v>108</v>
      </c>
      <c r="B1643">
        <v>18</v>
      </c>
      <c r="C1643" t="s">
        <v>760</v>
      </c>
      <c r="D1643" t="s">
        <v>109</v>
      </c>
      <c r="E1643">
        <v>496</v>
      </c>
      <c r="F1643">
        <v>496</v>
      </c>
      <c r="G1643">
        <v>100</v>
      </c>
      <c r="H1643" t="s">
        <v>65</v>
      </c>
      <c r="I1643">
        <v>99</v>
      </c>
      <c r="J1643" t="s">
        <v>66</v>
      </c>
      <c r="K1643" s="33" t="str">
        <f>IF(ISNA(VLOOKUP(C1643,'Provider-EHR crosswalk'!A:B,2,FALSE)),"No EHR Specified",VLOOKUP(C1643,'Provider-EHR crosswalk'!A:B,2,FALSE))</f>
        <v>Azalea Health EHR</v>
      </c>
    </row>
    <row r="1644" spans="1:11" x14ac:dyDescent="0.25">
      <c r="A1644" t="s">
        <v>110</v>
      </c>
      <c r="B1644">
        <v>18</v>
      </c>
      <c r="C1644" t="s">
        <v>760</v>
      </c>
      <c r="D1644" t="s">
        <v>111</v>
      </c>
      <c r="E1644">
        <v>496</v>
      </c>
      <c r="F1644">
        <v>496</v>
      </c>
      <c r="G1644">
        <v>100</v>
      </c>
      <c r="H1644" t="s">
        <v>65</v>
      </c>
      <c r="I1644">
        <v>99</v>
      </c>
      <c r="J1644" t="s">
        <v>66</v>
      </c>
      <c r="K1644" s="33" t="str">
        <f>IF(ISNA(VLOOKUP(C1644,'Provider-EHR crosswalk'!A:B,2,FALSE)),"No EHR Specified",VLOOKUP(C1644,'Provider-EHR crosswalk'!A:B,2,FALSE))</f>
        <v>Azalea Health EHR</v>
      </c>
    </row>
    <row r="1645" spans="1:11" x14ac:dyDescent="0.25">
      <c r="A1645" t="s">
        <v>112</v>
      </c>
      <c r="B1645">
        <v>18</v>
      </c>
      <c r="C1645" t="s">
        <v>760</v>
      </c>
      <c r="D1645" t="s">
        <v>113</v>
      </c>
      <c r="E1645">
        <v>496</v>
      </c>
      <c r="F1645">
        <v>496</v>
      </c>
      <c r="G1645">
        <v>100</v>
      </c>
      <c r="H1645" t="s">
        <v>65</v>
      </c>
      <c r="I1645">
        <v>99</v>
      </c>
      <c r="J1645" t="s">
        <v>66</v>
      </c>
      <c r="K1645" s="33" t="str">
        <f>IF(ISNA(VLOOKUP(C1645,'Provider-EHR crosswalk'!A:B,2,FALSE)),"No EHR Specified",VLOOKUP(C1645,'Provider-EHR crosswalk'!A:B,2,FALSE))</f>
        <v>Azalea Health EHR</v>
      </c>
    </row>
    <row r="1646" spans="1:11" x14ac:dyDescent="0.25">
      <c r="A1646" t="s">
        <v>114</v>
      </c>
      <c r="B1646">
        <v>18</v>
      </c>
      <c r="C1646" t="s">
        <v>760</v>
      </c>
      <c r="D1646" t="s">
        <v>115</v>
      </c>
      <c r="E1646">
        <v>16</v>
      </c>
      <c r="F1646">
        <v>482</v>
      </c>
      <c r="G1646">
        <v>3.32</v>
      </c>
      <c r="H1646" t="s">
        <v>116</v>
      </c>
      <c r="I1646">
        <v>4</v>
      </c>
      <c r="J1646" t="s">
        <v>66</v>
      </c>
      <c r="K1646" s="33" t="str">
        <f>IF(ISNA(VLOOKUP(C1646,'Provider-EHR crosswalk'!A:B,2,FALSE)),"No EHR Specified",VLOOKUP(C1646,'Provider-EHR crosswalk'!A:B,2,FALSE))</f>
        <v>Azalea Health EHR</v>
      </c>
    </row>
    <row r="1647" spans="1:11" x14ac:dyDescent="0.25">
      <c r="A1647" t="s">
        <v>117</v>
      </c>
      <c r="B1647">
        <v>18</v>
      </c>
      <c r="C1647" t="s">
        <v>760</v>
      </c>
      <c r="D1647" t="s">
        <v>118</v>
      </c>
      <c r="E1647">
        <v>12</v>
      </c>
      <c r="F1647">
        <v>482</v>
      </c>
      <c r="G1647">
        <v>2.4900000000000002</v>
      </c>
      <c r="H1647" t="s">
        <v>116</v>
      </c>
      <c r="I1647">
        <v>4</v>
      </c>
      <c r="J1647" t="s">
        <v>66</v>
      </c>
      <c r="K1647" s="33" t="str">
        <f>IF(ISNA(VLOOKUP(C1647,'Provider-EHR crosswalk'!A:B,2,FALSE)),"No EHR Specified",VLOOKUP(C1647,'Provider-EHR crosswalk'!A:B,2,FALSE))</f>
        <v>Azalea Health EHR</v>
      </c>
    </row>
    <row r="1648" spans="1:11" x14ac:dyDescent="0.25">
      <c r="A1648" t="s">
        <v>119</v>
      </c>
      <c r="B1648">
        <v>18</v>
      </c>
      <c r="C1648" t="s">
        <v>760</v>
      </c>
      <c r="D1648" t="s">
        <v>120</v>
      </c>
      <c r="E1648">
        <v>9</v>
      </c>
      <c r="F1648">
        <v>482</v>
      </c>
      <c r="G1648">
        <v>1.87</v>
      </c>
      <c r="H1648" t="s">
        <v>116</v>
      </c>
      <c r="I1648">
        <v>4</v>
      </c>
      <c r="J1648" t="s">
        <v>66</v>
      </c>
      <c r="K1648" s="33" t="str">
        <f>IF(ISNA(VLOOKUP(C1648,'Provider-EHR crosswalk'!A:B,2,FALSE)),"No EHR Specified",VLOOKUP(C1648,'Provider-EHR crosswalk'!A:B,2,FALSE))</f>
        <v>Azalea Health EHR</v>
      </c>
    </row>
    <row r="1649" spans="1:11" x14ac:dyDescent="0.25">
      <c r="A1649" t="s">
        <v>121</v>
      </c>
      <c r="B1649">
        <v>18</v>
      </c>
      <c r="C1649" t="s">
        <v>760</v>
      </c>
      <c r="D1649" t="s">
        <v>122</v>
      </c>
      <c r="E1649">
        <v>0</v>
      </c>
      <c r="F1649">
        <v>482</v>
      </c>
      <c r="G1649">
        <v>0</v>
      </c>
      <c r="H1649" t="s">
        <v>116</v>
      </c>
      <c r="I1649">
        <v>1</v>
      </c>
      <c r="J1649" t="s">
        <v>66</v>
      </c>
      <c r="K1649" s="33" t="str">
        <f>IF(ISNA(VLOOKUP(C1649,'Provider-EHR crosswalk'!A:B,2,FALSE)),"No EHR Specified",VLOOKUP(C1649,'Provider-EHR crosswalk'!A:B,2,FALSE))</f>
        <v>Azalea Health EHR</v>
      </c>
    </row>
    <row r="1650" spans="1:11" x14ac:dyDescent="0.25">
      <c r="A1650" t="s">
        <v>123</v>
      </c>
      <c r="B1650">
        <v>18</v>
      </c>
      <c r="C1650" t="s">
        <v>760</v>
      </c>
      <c r="D1650" t="s">
        <v>124</v>
      </c>
      <c r="E1650">
        <v>0</v>
      </c>
      <c r="F1650">
        <v>494</v>
      </c>
      <c r="G1650">
        <v>0</v>
      </c>
      <c r="H1650" t="s">
        <v>116</v>
      </c>
      <c r="I1650">
        <v>1</v>
      </c>
      <c r="J1650" t="s">
        <v>66</v>
      </c>
      <c r="K1650" s="33" t="str">
        <f>IF(ISNA(VLOOKUP(C1650,'Provider-EHR crosswalk'!A:B,2,FALSE)),"No EHR Specified",VLOOKUP(C1650,'Provider-EHR crosswalk'!A:B,2,FALSE))</f>
        <v>Azalea Health EHR</v>
      </c>
    </row>
    <row r="1651" spans="1:11" x14ac:dyDescent="0.25">
      <c r="A1651" t="s">
        <v>125</v>
      </c>
      <c r="B1651">
        <v>18</v>
      </c>
      <c r="C1651" t="s">
        <v>760</v>
      </c>
      <c r="D1651" t="s">
        <v>126</v>
      </c>
      <c r="E1651">
        <v>0</v>
      </c>
      <c r="F1651">
        <v>496</v>
      </c>
      <c r="G1651">
        <v>0</v>
      </c>
      <c r="H1651" t="s">
        <v>116</v>
      </c>
      <c r="I1651">
        <v>1</v>
      </c>
      <c r="J1651" t="s">
        <v>66</v>
      </c>
      <c r="K1651" s="33" t="str">
        <f>IF(ISNA(VLOOKUP(C1651,'Provider-EHR crosswalk'!A:B,2,FALSE)),"No EHR Specified",VLOOKUP(C1651,'Provider-EHR crosswalk'!A:B,2,FALSE))</f>
        <v>Azalea Health EHR</v>
      </c>
    </row>
    <row r="1652" spans="1:11" x14ac:dyDescent="0.25">
      <c r="A1652" t="s">
        <v>127</v>
      </c>
      <c r="B1652">
        <v>18</v>
      </c>
      <c r="C1652" t="s">
        <v>760</v>
      </c>
      <c r="D1652" t="s">
        <v>128</v>
      </c>
      <c r="E1652">
        <v>17</v>
      </c>
      <c r="F1652">
        <v>496</v>
      </c>
      <c r="G1652">
        <v>3.43</v>
      </c>
      <c r="H1652" t="s">
        <v>116</v>
      </c>
      <c r="I1652">
        <v>4</v>
      </c>
      <c r="J1652" t="s">
        <v>66</v>
      </c>
      <c r="K1652" s="33" t="str">
        <f>IF(ISNA(VLOOKUP(C1652,'Provider-EHR crosswalk'!A:B,2,FALSE)),"No EHR Specified",VLOOKUP(C1652,'Provider-EHR crosswalk'!A:B,2,FALSE))</f>
        <v>Azalea Health EHR</v>
      </c>
    </row>
    <row r="1653" spans="1:11" x14ac:dyDescent="0.25">
      <c r="A1653" t="s">
        <v>129</v>
      </c>
      <c r="B1653">
        <v>18</v>
      </c>
      <c r="C1653" t="s">
        <v>760</v>
      </c>
      <c r="D1653" t="s">
        <v>130</v>
      </c>
      <c r="E1653">
        <v>13</v>
      </c>
      <c r="F1653">
        <v>496</v>
      </c>
      <c r="G1653">
        <v>2.62</v>
      </c>
      <c r="H1653" t="s">
        <v>116</v>
      </c>
      <c r="I1653">
        <v>4</v>
      </c>
      <c r="J1653" t="s">
        <v>66</v>
      </c>
      <c r="K1653" s="33" t="str">
        <f>IF(ISNA(VLOOKUP(C1653,'Provider-EHR crosswalk'!A:B,2,FALSE)),"No EHR Specified",VLOOKUP(C1653,'Provider-EHR crosswalk'!A:B,2,FALSE))</f>
        <v>Azalea Health EHR</v>
      </c>
    </row>
    <row r="1654" spans="1:11" x14ac:dyDescent="0.25">
      <c r="A1654" t="s">
        <v>131</v>
      </c>
      <c r="B1654">
        <v>18</v>
      </c>
      <c r="C1654" t="s">
        <v>760</v>
      </c>
      <c r="D1654" t="s">
        <v>132</v>
      </c>
      <c r="E1654">
        <v>8</v>
      </c>
      <c r="F1654">
        <v>496</v>
      </c>
      <c r="G1654">
        <v>1.61</v>
      </c>
      <c r="H1654" t="s">
        <v>116</v>
      </c>
      <c r="I1654">
        <v>4</v>
      </c>
      <c r="J1654" t="s">
        <v>66</v>
      </c>
      <c r="K1654" s="33" t="str">
        <f>IF(ISNA(VLOOKUP(C1654,'Provider-EHR crosswalk'!A:B,2,FALSE)),"No EHR Specified",VLOOKUP(C1654,'Provider-EHR crosswalk'!A:B,2,FALSE))</f>
        <v>Azalea Health EHR</v>
      </c>
    </row>
    <row r="1655" spans="1:11" x14ac:dyDescent="0.25">
      <c r="A1655" t="s">
        <v>133</v>
      </c>
      <c r="B1655">
        <v>18</v>
      </c>
      <c r="C1655" t="s">
        <v>760</v>
      </c>
      <c r="D1655" t="s">
        <v>134</v>
      </c>
      <c r="E1655">
        <v>0</v>
      </c>
      <c r="F1655">
        <v>494</v>
      </c>
      <c r="G1655">
        <v>0</v>
      </c>
      <c r="H1655" t="s">
        <v>116</v>
      </c>
      <c r="I1655">
        <v>1</v>
      </c>
      <c r="J1655" t="s">
        <v>66</v>
      </c>
      <c r="K1655" s="33" t="str">
        <f>IF(ISNA(VLOOKUP(C1655,'Provider-EHR crosswalk'!A:B,2,FALSE)),"No EHR Specified",VLOOKUP(C1655,'Provider-EHR crosswalk'!A:B,2,FALSE))</f>
        <v>Azalea Health EHR</v>
      </c>
    </row>
    <row r="1656" spans="1:11" x14ac:dyDescent="0.25">
      <c r="A1656" t="s">
        <v>135</v>
      </c>
      <c r="B1656">
        <v>18</v>
      </c>
      <c r="C1656" t="s">
        <v>760</v>
      </c>
      <c r="D1656" t="s">
        <v>136</v>
      </c>
      <c r="E1656">
        <v>0</v>
      </c>
      <c r="F1656">
        <v>496</v>
      </c>
      <c r="G1656">
        <v>0</v>
      </c>
      <c r="H1656" t="s">
        <v>116</v>
      </c>
      <c r="I1656">
        <v>1</v>
      </c>
      <c r="J1656" t="s">
        <v>66</v>
      </c>
      <c r="K1656" s="33" t="str">
        <f>IF(ISNA(VLOOKUP(C1656,'Provider-EHR crosswalk'!A:B,2,FALSE)),"No EHR Specified",VLOOKUP(C1656,'Provider-EHR crosswalk'!A:B,2,FALSE))</f>
        <v>Azalea Health EHR</v>
      </c>
    </row>
    <row r="1657" spans="1:11" x14ac:dyDescent="0.25">
      <c r="A1657" t="s">
        <v>137</v>
      </c>
      <c r="B1657">
        <v>18</v>
      </c>
      <c r="C1657" t="s">
        <v>760</v>
      </c>
      <c r="D1657" t="s">
        <v>138</v>
      </c>
      <c r="E1657">
        <v>0</v>
      </c>
      <c r="F1657">
        <v>496</v>
      </c>
      <c r="G1657">
        <v>0</v>
      </c>
      <c r="H1657" t="s">
        <v>116</v>
      </c>
      <c r="I1657">
        <v>1</v>
      </c>
      <c r="J1657" t="s">
        <v>66</v>
      </c>
      <c r="K1657" s="33" t="str">
        <f>IF(ISNA(VLOOKUP(C1657,'Provider-EHR crosswalk'!A:B,2,FALSE)),"No EHR Specified",VLOOKUP(C1657,'Provider-EHR crosswalk'!A:B,2,FALSE))</f>
        <v>Azalea Health EHR</v>
      </c>
    </row>
    <row r="1658" spans="1:11" x14ac:dyDescent="0.25">
      <c r="A1658" t="s">
        <v>139</v>
      </c>
      <c r="B1658">
        <v>18</v>
      </c>
      <c r="C1658" t="s">
        <v>760</v>
      </c>
      <c r="D1658" t="s">
        <v>140</v>
      </c>
      <c r="E1658">
        <v>0</v>
      </c>
      <c r="F1658">
        <v>496</v>
      </c>
      <c r="G1658">
        <v>0</v>
      </c>
      <c r="H1658" t="s">
        <v>116</v>
      </c>
      <c r="I1658">
        <v>1</v>
      </c>
      <c r="J1658" t="s">
        <v>66</v>
      </c>
      <c r="K1658" s="33" t="str">
        <f>IF(ISNA(VLOOKUP(C1658,'Provider-EHR crosswalk'!A:B,2,FALSE)),"No EHR Specified",VLOOKUP(C1658,'Provider-EHR crosswalk'!A:B,2,FALSE))</f>
        <v>Azalea Health EHR</v>
      </c>
    </row>
    <row r="1659" spans="1:11" x14ac:dyDescent="0.25">
      <c r="A1659" t="s">
        <v>141</v>
      </c>
      <c r="B1659">
        <v>18</v>
      </c>
      <c r="C1659" t="s">
        <v>760</v>
      </c>
      <c r="D1659" t="s">
        <v>142</v>
      </c>
      <c r="E1659">
        <v>0</v>
      </c>
      <c r="F1659">
        <v>496</v>
      </c>
      <c r="G1659">
        <v>0</v>
      </c>
      <c r="H1659" t="s">
        <v>116</v>
      </c>
      <c r="I1659">
        <v>1</v>
      </c>
      <c r="J1659" t="s">
        <v>66</v>
      </c>
      <c r="K1659" s="33" t="str">
        <f>IF(ISNA(VLOOKUP(C1659,'Provider-EHR crosswalk'!A:B,2,FALSE)),"No EHR Specified",VLOOKUP(C1659,'Provider-EHR crosswalk'!A:B,2,FALSE))</f>
        <v>Azalea Health EHR</v>
      </c>
    </row>
    <row r="1660" spans="1:11" x14ac:dyDescent="0.25">
      <c r="A1660" t="s">
        <v>143</v>
      </c>
      <c r="B1660">
        <v>18</v>
      </c>
      <c r="C1660" t="s">
        <v>760</v>
      </c>
      <c r="D1660" t="s">
        <v>144</v>
      </c>
      <c r="E1660">
        <v>0</v>
      </c>
      <c r="F1660">
        <v>496</v>
      </c>
      <c r="G1660">
        <v>0</v>
      </c>
      <c r="H1660" t="s">
        <v>116</v>
      </c>
      <c r="I1660">
        <v>1</v>
      </c>
      <c r="J1660" t="s">
        <v>66</v>
      </c>
      <c r="K1660" s="33" t="str">
        <f>IF(ISNA(VLOOKUP(C1660,'Provider-EHR crosswalk'!A:B,2,FALSE)),"No EHR Specified",VLOOKUP(C1660,'Provider-EHR crosswalk'!A:B,2,FALSE))</f>
        <v>Azalea Health EHR</v>
      </c>
    </row>
    <row r="1661" spans="1:11" x14ac:dyDescent="0.25">
      <c r="A1661" t="s">
        <v>145</v>
      </c>
      <c r="B1661">
        <v>18</v>
      </c>
      <c r="C1661" t="s">
        <v>760</v>
      </c>
      <c r="D1661" t="s">
        <v>146</v>
      </c>
      <c r="E1661">
        <v>0</v>
      </c>
      <c r="F1661">
        <v>496</v>
      </c>
      <c r="G1661">
        <v>0</v>
      </c>
      <c r="H1661" t="s">
        <v>116</v>
      </c>
      <c r="I1661">
        <v>1</v>
      </c>
      <c r="J1661" t="s">
        <v>66</v>
      </c>
      <c r="K1661" s="33" t="str">
        <f>IF(ISNA(VLOOKUP(C1661,'Provider-EHR crosswalk'!A:B,2,FALSE)),"No EHR Specified",VLOOKUP(C1661,'Provider-EHR crosswalk'!A:B,2,FALSE))</f>
        <v>Azalea Health EHR</v>
      </c>
    </row>
    <row r="1662" spans="1:11" x14ac:dyDescent="0.25">
      <c r="A1662" t="s">
        <v>147</v>
      </c>
      <c r="B1662">
        <v>18</v>
      </c>
      <c r="C1662" t="s">
        <v>760</v>
      </c>
      <c r="D1662" t="s">
        <v>148</v>
      </c>
      <c r="E1662">
        <v>0</v>
      </c>
      <c r="F1662">
        <v>496</v>
      </c>
      <c r="G1662">
        <v>0</v>
      </c>
      <c r="H1662" t="s">
        <v>116</v>
      </c>
      <c r="I1662">
        <v>1</v>
      </c>
      <c r="J1662" t="s">
        <v>66</v>
      </c>
      <c r="K1662" s="33" t="str">
        <f>IF(ISNA(VLOOKUP(C1662,'Provider-EHR crosswalk'!A:B,2,FALSE)),"No EHR Specified",VLOOKUP(C1662,'Provider-EHR crosswalk'!A:B,2,FALSE))</f>
        <v>Azalea Health EHR</v>
      </c>
    </row>
    <row r="1663" spans="1:11" x14ac:dyDescent="0.25">
      <c r="A1663" t="s">
        <v>149</v>
      </c>
      <c r="B1663">
        <v>18</v>
      </c>
      <c r="C1663" t="s">
        <v>760</v>
      </c>
      <c r="D1663" t="s">
        <v>150</v>
      </c>
      <c r="E1663">
        <v>0</v>
      </c>
      <c r="F1663">
        <v>496</v>
      </c>
      <c r="G1663">
        <v>0</v>
      </c>
      <c r="H1663" t="s">
        <v>116</v>
      </c>
      <c r="I1663">
        <v>1</v>
      </c>
      <c r="J1663" t="s">
        <v>66</v>
      </c>
      <c r="K1663" s="33" t="str">
        <f>IF(ISNA(VLOOKUP(C1663,'Provider-EHR crosswalk'!A:B,2,FALSE)),"No EHR Specified",VLOOKUP(C1663,'Provider-EHR crosswalk'!A:B,2,FALSE))</f>
        <v>Azalea Health EHR</v>
      </c>
    </row>
    <row r="1664" spans="1:11" x14ac:dyDescent="0.25">
      <c r="A1664" t="s">
        <v>151</v>
      </c>
      <c r="B1664">
        <v>18</v>
      </c>
      <c r="C1664" t="s">
        <v>760</v>
      </c>
      <c r="D1664" t="s">
        <v>152</v>
      </c>
      <c r="E1664">
        <v>0</v>
      </c>
      <c r="F1664">
        <v>496</v>
      </c>
      <c r="G1664">
        <v>0</v>
      </c>
      <c r="H1664" t="s">
        <v>116</v>
      </c>
      <c r="I1664">
        <v>1</v>
      </c>
      <c r="J1664" t="s">
        <v>66</v>
      </c>
      <c r="K1664" s="33" t="str">
        <f>IF(ISNA(VLOOKUP(C1664,'Provider-EHR crosswalk'!A:B,2,FALSE)),"No EHR Specified",VLOOKUP(C1664,'Provider-EHR crosswalk'!A:B,2,FALSE))</f>
        <v>Azalea Health EHR</v>
      </c>
    </row>
    <row r="1665" spans="1:11" x14ac:dyDescent="0.25">
      <c r="A1665" t="s">
        <v>153</v>
      </c>
      <c r="B1665">
        <v>18</v>
      </c>
      <c r="C1665" t="s">
        <v>760</v>
      </c>
      <c r="D1665" t="s">
        <v>154</v>
      </c>
      <c r="E1665">
        <v>0</v>
      </c>
      <c r="F1665">
        <v>496</v>
      </c>
      <c r="G1665">
        <v>0</v>
      </c>
      <c r="H1665" t="s">
        <v>116</v>
      </c>
      <c r="I1665">
        <v>1</v>
      </c>
      <c r="J1665" t="s">
        <v>66</v>
      </c>
      <c r="K1665" s="33" t="str">
        <f>IF(ISNA(VLOOKUP(C1665,'Provider-EHR crosswalk'!A:B,2,FALSE)),"No EHR Specified",VLOOKUP(C1665,'Provider-EHR crosswalk'!A:B,2,FALSE))</f>
        <v>Azalea Health EHR</v>
      </c>
    </row>
    <row r="1666" spans="1:11" x14ac:dyDescent="0.25">
      <c r="A1666" t="s">
        <v>155</v>
      </c>
      <c r="B1666">
        <v>18</v>
      </c>
      <c r="C1666" t="s">
        <v>760</v>
      </c>
      <c r="D1666" t="s">
        <v>156</v>
      </c>
      <c r="E1666">
        <v>0</v>
      </c>
      <c r="F1666">
        <v>496</v>
      </c>
      <c r="G1666">
        <v>0</v>
      </c>
      <c r="H1666" t="s">
        <v>157</v>
      </c>
      <c r="I1666" t="s">
        <v>157</v>
      </c>
      <c r="J1666" t="s">
        <v>157</v>
      </c>
      <c r="K1666" s="33" t="str">
        <f>IF(ISNA(VLOOKUP(C1666,'Provider-EHR crosswalk'!A:B,2,FALSE)),"No EHR Specified",VLOOKUP(C1666,'Provider-EHR crosswalk'!A:B,2,FALSE))</f>
        <v>Azalea Health EHR</v>
      </c>
    </row>
    <row r="1667" spans="1:11" x14ac:dyDescent="0.25">
      <c r="A1667" t="s">
        <v>158</v>
      </c>
      <c r="B1667">
        <v>18</v>
      </c>
      <c r="C1667" t="s">
        <v>760</v>
      </c>
      <c r="D1667" t="s">
        <v>159</v>
      </c>
      <c r="E1667">
        <v>22</v>
      </c>
      <c r="F1667">
        <v>496</v>
      </c>
      <c r="G1667">
        <v>4.4400000000000004</v>
      </c>
      <c r="H1667" t="s">
        <v>157</v>
      </c>
      <c r="I1667" t="s">
        <v>157</v>
      </c>
      <c r="J1667" t="s">
        <v>157</v>
      </c>
      <c r="K1667" s="33" t="str">
        <f>IF(ISNA(VLOOKUP(C1667,'Provider-EHR crosswalk'!A:B,2,FALSE)),"No EHR Specified",VLOOKUP(C1667,'Provider-EHR crosswalk'!A:B,2,FALSE))</f>
        <v>Azalea Health EHR</v>
      </c>
    </row>
    <row r="1668" spans="1:11" x14ac:dyDescent="0.25">
      <c r="A1668" t="s">
        <v>162</v>
      </c>
      <c r="B1668">
        <v>18</v>
      </c>
      <c r="C1668" t="s">
        <v>760</v>
      </c>
      <c r="D1668" t="s">
        <v>163</v>
      </c>
      <c r="E1668">
        <v>0</v>
      </c>
      <c r="F1668">
        <v>494</v>
      </c>
      <c r="G1668">
        <v>0</v>
      </c>
      <c r="H1668" t="s">
        <v>65</v>
      </c>
      <c r="I1668">
        <v>95</v>
      </c>
      <c r="J1668" t="s">
        <v>69</v>
      </c>
      <c r="K1668" s="33" t="str">
        <f>IF(ISNA(VLOOKUP(C1668,'Provider-EHR crosswalk'!A:B,2,FALSE)),"No EHR Specified",VLOOKUP(C1668,'Provider-EHR crosswalk'!A:B,2,FALSE))</f>
        <v>Azalea Health EHR</v>
      </c>
    </row>
    <row r="1669" spans="1:11" x14ac:dyDescent="0.25">
      <c r="A1669" t="s">
        <v>164</v>
      </c>
      <c r="B1669">
        <v>18</v>
      </c>
      <c r="C1669" t="s">
        <v>760</v>
      </c>
      <c r="D1669" t="s">
        <v>165</v>
      </c>
      <c r="E1669">
        <v>482</v>
      </c>
      <c r="F1669">
        <v>482</v>
      </c>
      <c r="G1669">
        <v>100</v>
      </c>
      <c r="H1669" t="s">
        <v>65</v>
      </c>
      <c r="I1669">
        <v>95</v>
      </c>
      <c r="J1669" t="s">
        <v>66</v>
      </c>
      <c r="K1669" s="33" t="str">
        <f>IF(ISNA(VLOOKUP(C1669,'Provider-EHR crosswalk'!A:B,2,FALSE)),"No EHR Specified",VLOOKUP(C1669,'Provider-EHR crosswalk'!A:B,2,FALSE))</f>
        <v>Azalea Health EHR</v>
      </c>
    </row>
    <row r="1670" spans="1:11" x14ac:dyDescent="0.25">
      <c r="A1670" t="s">
        <v>166</v>
      </c>
      <c r="B1670">
        <v>18</v>
      </c>
      <c r="C1670" t="s">
        <v>760</v>
      </c>
      <c r="D1670" t="s">
        <v>167</v>
      </c>
      <c r="E1670">
        <v>0</v>
      </c>
      <c r="F1670">
        <v>482</v>
      </c>
      <c r="G1670">
        <v>0</v>
      </c>
      <c r="H1670" t="s">
        <v>116</v>
      </c>
      <c r="I1670">
        <v>5</v>
      </c>
      <c r="J1670" t="s">
        <v>66</v>
      </c>
      <c r="K1670" s="33" t="str">
        <f>IF(ISNA(VLOOKUP(C1670,'Provider-EHR crosswalk'!A:B,2,FALSE)),"No EHR Specified",VLOOKUP(C1670,'Provider-EHR crosswalk'!A:B,2,FALSE))</f>
        <v>Azalea Health EHR</v>
      </c>
    </row>
    <row r="1671" spans="1:11" x14ac:dyDescent="0.25">
      <c r="A1671" t="s">
        <v>168</v>
      </c>
      <c r="B1671">
        <v>18</v>
      </c>
      <c r="C1671" t="s">
        <v>760</v>
      </c>
      <c r="D1671" t="s">
        <v>169</v>
      </c>
      <c r="E1671">
        <v>0</v>
      </c>
      <c r="F1671">
        <v>482</v>
      </c>
      <c r="G1671">
        <v>0</v>
      </c>
      <c r="H1671" t="s">
        <v>116</v>
      </c>
      <c r="I1671">
        <v>5</v>
      </c>
      <c r="J1671" t="s">
        <v>66</v>
      </c>
      <c r="K1671" s="33" t="str">
        <f>IF(ISNA(VLOOKUP(C1671,'Provider-EHR crosswalk'!A:B,2,FALSE)),"No EHR Specified",VLOOKUP(C1671,'Provider-EHR crosswalk'!A:B,2,FALSE))</f>
        <v>Azalea Health EHR</v>
      </c>
    </row>
    <row r="1672" spans="1:11" x14ac:dyDescent="0.25">
      <c r="A1672" t="s">
        <v>170</v>
      </c>
      <c r="B1672">
        <v>18</v>
      </c>
      <c r="C1672" t="s">
        <v>760</v>
      </c>
      <c r="D1672" t="s">
        <v>171</v>
      </c>
      <c r="E1672">
        <v>0</v>
      </c>
      <c r="F1672">
        <v>482</v>
      </c>
      <c r="G1672">
        <v>0</v>
      </c>
      <c r="H1672" t="s">
        <v>116</v>
      </c>
      <c r="I1672">
        <v>5</v>
      </c>
      <c r="J1672" t="s">
        <v>66</v>
      </c>
      <c r="K1672" s="33" t="str">
        <f>IF(ISNA(VLOOKUP(C1672,'Provider-EHR crosswalk'!A:B,2,FALSE)),"No EHR Specified",VLOOKUP(C1672,'Provider-EHR crosswalk'!A:B,2,FALSE))</f>
        <v>Azalea Health EHR</v>
      </c>
    </row>
    <row r="1673" spans="1:11" x14ac:dyDescent="0.25">
      <c r="A1673" t="s">
        <v>172</v>
      </c>
      <c r="B1673">
        <v>18</v>
      </c>
      <c r="C1673" t="s">
        <v>760</v>
      </c>
      <c r="D1673" t="s">
        <v>173</v>
      </c>
      <c r="E1673">
        <v>321</v>
      </c>
      <c r="F1673">
        <v>494</v>
      </c>
      <c r="G1673">
        <v>64.98</v>
      </c>
      <c r="H1673" t="s">
        <v>116</v>
      </c>
      <c r="I1673">
        <v>5</v>
      </c>
      <c r="J1673" t="s">
        <v>69</v>
      </c>
      <c r="K1673" s="33" t="str">
        <f>IF(ISNA(VLOOKUP(C1673,'Provider-EHR crosswalk'!A:B,2,FALSE)),"No EHR Specified",VLOOKUP(C1673,'Provider-EHR crosswalk'!A:B,2,FALSE))</f>
        <v>Azalea Health EHR</v>
      </c>
    </row>
    <row r="1674" spans="1:11" x14ac:dyDescent="0.25">
      <c r="A1674" t="s">
        <v>174</v>
      </c>
      <c r="B1674">
        <v>18</v>
      </c>
      <c r="C1674" t="s">
        <v>760</v>
      </c>
      <c r="D1674" t="s">
        <v>175</v>
      </c>
      <c r="E1674">
        <v>163</v>
      </c>
      <c r="F1674">
        <v>494</v>
      </c>
      <c r="G1674">
        <v>33</v>
      </c>
      <c r="H1674" t="s">
        <v>116</v>
      </c>
      <c r="I1674">
        <v>5</v>
      </c>
      <c r="J1674" t="s">
        <v>69</v>
      </c>
      <c r="K1674" s="33" t="str">
        <f>IF(ISNA(VLOOKUP(C1674,'Provider-EHR crosswalk'!A:B,2,FALSE)),"No EHR Specified",VLOOKUP(C1674,'Provider-EHR crosswalk'!A:B,2,FALSE))</f>
        <v>Azalea Health EHR</v>
      </c>
    </row>
    <row r="1675" spans="1:11" x14ac:dyDescent="0.25">
      <c r="A1675" t="s">
        <v>176</v>
      </c>
      <c r="B1675">
        <v>18</v>
      </c>
      <c r="C1675" t="s">
        <v>760</v>
      </c>
      <c r="D1675" t="s">
        <v>177</v>
      </c>
      <c r="E1675">
        <v>10</v>
      </c>
      <c r="F1675">
        <v>494</v>
      </c>
      <c r="G1675">
        <v>2.02</v>
      </c>
      <c r="H1675" t="s">
        <v>116</v>
      </c>
      <c r="I1675">
        <v>5</v>
      </c>
      <c r="J1675" t="s">
        <v>66</v>
      </c>
      <c r="K1675" s="33" t="str">
        <f>IF(ISNA(VLOOKUP(C1675,'Provider-EHR crosswalk'!A:B,2,FALSE)),"No EHR Specified",VLOOKUP(C1675,'Provider-EHR crosswalk'!A:B,2,FALSE))</f>
        <v>Azalea Health EHR</v>
      </c>
    </row>
    <row r="1676" spans="1:11" x14ac:dyDescent="0.25">
      <c r="A1676" t="s">
        <v>63</v>
      </c>
      <c r="B1676">
        <v>50</v>
      </c>
      <c r="C1676" t="s">
        <v>947</v>
      </c>
      <c r="D1676" t="s">
        <v>64</v>
      </c>
      <c r="E1676">
        <v>114</v>
      </c>
      <c r="F1676">
        <v>114</v>
      </c>
      <c r="G1676">
        <v>100</v>
      </c>
      <c r="H1676" t="s">
        <v>65</v>
      </c>
      <c r="I1676">
        <v>99</v>
      </c>
      <c r="J1676" t="s">
        <v>66</v>
      </c>
      <c r="K1676" s="33" t="str">
        <f>IF(ISNA(VLOOKUP(C1676,'Provider-EHR crosswalk'!A:B,2,FALSE)),"No EHR Specified",VLOOKUP(C1676,'Provider-EHR crosswalk'!A:B,2,FALSE))</f>
        <v>Azalea Health EHR</v>
      </c>
    </row>
    <row r="1677" spans="1:11" x14ac:dyDescent="0.25">
      <c r="A1677" t="s">
        <v>67</v>
      </c>
      <c r="B1677">
        <v>50</v>
      </c>
      <c r="C1677" t="s">
        <v>947</v>
      </c>
      <c r="D1677" t="s">
        <v>68</v>
      </c>
      <c r="E1677">
        <v>104</v>
      </c>
      <c r="F1677">
        <v>114</v>
      </c>
      <c r="G1677">
        <v>91.23</v>
      </c>
      <c r="H1677" t="s">
        <v>65</v>
      </c>
      <c r="I1677">
        <v>75</v>
      </c>
      <c r="J1677" t="s">
        <v>66</v>
      </c>
      <c r="K1677" s="33" t="str">
        <f>IF(ISNA(VLOOKUP(C1677,'Provider-EHR crosswalk'!A:B,2,FALSE)),"No EHR Specified",VLOOKUP(C1677,'Provider-EHR crosswalk'!A:B,2,FALSE))</f>
        <v>Azalea Health EHR</v>
      </c>
    </row>
    <row r="1678" spans="1:11" x14ac:dyDescent="0.25">
      <c r="A1678" t="s">
        <v>70</v>
      </c>
      <c r="B1678">
        <v>50</v>
      </c>
      <c r="C1678" t="s">
        <v>947</v>
      </c>
      <c r="D1678" t="s">
        <v>71</v>
      </c>
      <c r="E1678">
        <v>114</v>
      </c>
      <c r="F1678">
        <v>114</v>
      </c>
      <c r="G1678">
        <v>100</v>
      </c>
      <c r="H1678" t="s">
        <v>65</v>
      </c>
      <c r="I1678">
        <v>99</v>
      </c>
      <c r="J1678" t="s">
        <v>66</v>
      </c>
      <c r="K1678" s="33" t="str">
        <f>IF(ISNA(VLOOKUP(C1678,'Provider-EHR crosswalk'!A:B,2,FALSE)),"No EHR Specified",VLOOKUP(C1678,'Provider-EHR crosswalk'!A:B,2,FALSE))</f>
        <v>Azalea Health EHR</v>
      </c>
    </row>
    <row r="1679" spans="1:11" x14ac:dyDescent="0.25">
      <c r="A1679" t="s">
        <v>72</v>
      </c>
      <c r="B1679">
        <v>50</v>
      </c>
      <c r="C1679" t="s">
        <v>947</v>
      </c>
      <c r="D1679" t="s">
        <v>73</v>
      </c>
      <c r="E1679">
        <v>114</v>
      </c>
      <c r="F1679">
        <v>114</v>
      </c>
      <c r="G1679">
        <v>100</v>
      </c>
      <c r="H1679" t="s">
        <v>65</v>
      </c>
      <c r="I1679">
        <v>99</v>
      </c>
      <c r="J1679" t="s">
        <v>66</v>
      </c>
      <c r="K1679" s="33" t="str">
        <f>IF(ISNA(VLOOKUP(C1679,'Provider-EHR crosswalk'!A:B,2,FALSE)),"No EHR Specified",VLOOKUP(C1679,'Provider-EHR crosswalk'!A:B,2,FALSE))</f>
        <v>Azalea Health EHR</v>
      </c>
    </row>
    <row r="1680" spans="1:11" x14ac:dyDescent="0.25">
      <c r="A1680" t="s">
        <v>74</v>
      </c>
      <c r="B1680">
        <v>50</v>
      </c>
      <c r="C1680" t="s">
        <v>947</v>
      </c>
      <c r="D1680" t="s">
        <v>75</v>
      </c>
      <c r="E1680">
        <v>114</v>
      </c>
      <c r="F1680">
        <v>114</v>
      </c>
      <c r="G1680">
        <v>100</v>
      </c>
      <c r="H1680" t="s">
        <v>65</v>
      </c>
      <c r="I1680">
        <v>99</v>
      </c>
      <c r="J1680" t="s">
        <v>66</v>
      </c>
      <c r="K1680" s="33" t="str">
        <f>IF(ISNA(VLOOKUP(C1680,'Provider-EHR crosswalk'!A:B,2,FALSE)),"No EHR Specified",VLOOKUP(C1680,'Provider-EHR crosswalk'!A:B,2,FALSE))</f>
        <v>Azalea Health EHR</v>
      </c>
    </row>
    <row r="1681" spans="1:11" x14ac:dyDescent="0.25">
      <c r="A1681" t="s">
        <v>76</v>
      </c>
      <c r="B1681">
        <v>50</v>
      </c>
      <c r="C1681" t="s">
        <v>947</v>
      </c>
      <c r="D1681" t="s">
        <v>77</v>
      </c>
      <c r="E1681">
        <v>114</v>
      </c>
      <c r="F1681">
        <v>114</v>
      </c>
      <c r="G1681">
        <v>100</v>
      </c>
      <c r="H1681" t="s">
        <v>65</v>
      </c>
      <c r="I1681">
        <v>85</v>
      </c>
      <c r="J1681" t="s">
        <v>66</v>
      </c>
      <c r="K1681" s="33" t="str">
        <f>IF(ISNA(VLOOKUP(C1681,'Provider-EHR crosswalk'!A:B,2,FALSE)),"No EHR Specified",VLOOKUP(C1681,'Provider-EHR crosswalk'!A:B,2,FALSE))</f>
        <v>Azalea Health EHR</v>
      </c>
    </row>
    <row r="1682" spans="1:11" x14ac:dyDescent="0.25">
      <c r="A1682" t="s">
        <v>78</v>
      </c>
      <c r="B1682">
        <v>50</v>
      </c>
      <c r="C1682" t="s">
        <v>947</v>
      </c>
      <c r="D1682" t="s">
        <v>79</v>
      </c>
      <c r="E1682">
        <v>114</v>
      </c>
      <c r="F1682">
        <v>114</v>
      </c>
      <c r="G1682">
        <v>100</v>
      </c>
      <c r="H1682" t="s">
        <v>65</v>
      </c>
      <c r="I1682">
        <v>85</v>
      </c>
      <c r="J1682" t="s">
        <v>66</v>
      </c>
      <c r="K1682" s="33" t="str">
        <f>IF(ISNA(VLOOKUP(C1682,'Provider-EHR crosswalk'!A:B,2,FALSE)),"No EHR Specified",VLOOKUP(C1682,'Provider-EHR crosswalk'!A:B,2,FALSE))</f>
        <v>Azalea Health EHR</v>
      </c>
    </row>
    <row r="1683" spans="1:11" x14ac:dyDescent="0.25">
      <c r="A1683" t="s">
        <v>80</v>
      </c>
      <c r="B1683">
        <v>50</v>
      </c>
      <c r="C1683" t="s">
        <v>947</v>
      </c>
      <c r="D1683" t="s">
        <v>81</v>
      </c>
      <c r="E1683">
        <v>114</v>
      </c>
      <c r="F1683">
        <v>114</v>
      </c>
      <c r="G1683">
        <v>100</v>
      </c>
      <c r="H1683" t="s">
        <v>65</v>
      </c>
      <c r="I1683">
        <v>85</v>
      </c>
      <c r="J1683" t="s">
        <v>66</v>
      </c>
      <c r="K1683" s="33" t="str">
        <f>IF(ISNA(VLOOKUP(C1683,'Provider-EHR crosswalk'!A:B,2,FALSE)),"No EHR Specified",VLOOKUP(C1683,'Provider-EHR crosswalk'!A:B,2,FALSE))</f>
        <v>Azalea Health EHR</v>
      </c>
    </row>
    <row r="1684" spans="1:11" x14ac:dyDescent="0.25">
      <c r="A1684" t="s">
        <v>82</v>
      </c>
      <c r="B1684">
        <v>50</v>
      </c>
      <c r="C1684" t="s">
        <v>947</v>
      </c>
      <c r="D1684" t="s">
        <v>83</v>
      </c>
      <c r="E1684">
        <v>114</v>
      </c>
      <c r="F1684">
        <v>114</v>
      </c>
      <c r="G1684">
        <v>100</v>
      </c>
      <c r="H1684" t="s">
        <v>65</v>
      </c>
      <c r="I1684">
        <v>85</v>
      </c>
      <c r="J1684" t="s">
        <v>66</v>
      </c>
      <c r="K1684" s="33" t="str">
        <f>IF(ISNA(VLOOKUP(C1684,'Provider-EHR crosswalk'!A:B,2,FALSE)),"No EHR Specified",VLOOKUP(C1684,'Provider-EHR crosswalk'!A:B,2,FALSE))</f>
        <v>Azalea Health EHR</v>
      </c>
    </row>
    <row r="1685" spans="1:11" x14ac:dyDescent="0.25">
      <c r="A1685" t="s">
        <v>84</v>
      </c>
      <c r="B1685">
        <v>50</v>
      </c>
      <c r="C1685" t="s">
        <v>947</v>
      </c>
      <c r="D1685" t="s">
        <v>85</v>
      </c>
      <c r="E1685">
        <v>114</v>
      </c>
      <c r="F1685">
        <v>114</v>
      </c>
      <c r="G1685">
        <v>100</v>
      </c>
      <c r="H1685" t="s">
        <v>65</v>
      </c>
      <c r="I1685">
        <v>85</v>
      </c>
      <c r="J1685" t="s">
        <v>66</v>
      </c>
      <c r="K1685" s="33" t="str">
        <f>IF(ISNA(VLOOKUP(C1685,'Provider-EHR crosswalk'!A:B,2,FALSE)),"No EHR Specified",VLOOKUP(C1685,'Provider-EHR crosswalk'!A:B,2,FALSE))</f>
        <v>Azalea Health EHR</v>
      </c>
    </row>
    <row r="1686" spans="1:11" x14ac:dyDescent="0.25">
      <c r="A1686" t="s">
        <v>86</v>
      </c>
      <c r="B1686">
        <v>50</v>
      </c>
      <c r="C1686" t="s">
        <v>947</v>
      </c>
      <c r="D1686" t="s">
        <v>87</v>
      </c>
      <c r="E1686">
        <v>114</v>
      </c>
      <c r="F1686">
        <v>114</v>
      </c>
      <c r="G1686">
        <v>100</v>
      </c>
      <c r="H1686" t="s">
        <v>65</v>
      </c>
      <c r="I1686">
        <v>95</v>
      </c>
      <c r="J1686" t="s">
        <v>66</v>
      </c>
      <c r="K1686" s="33" t="str">
        <f>IF(ISNA(VLOOKUP(C1686,'Provider-EHR crosswalk'!A:B,2,FALSE)),"No EHR Specified",VLOOKUP(C1686,'Provider-EHR crosswalk'!A:B,2,FALSE))</f>
        <v>Azalea Health EHR</v>
      </c>
    </row>
    <row r="1687" spans="1:11" x14ac:dyDescent="0.25">
      <c r="A1687" t="s">
        <v>88</v>
      </c>
      <c r="B1687">
        <v>50</v>
      </c>
      <c r="C1687" t="s">
        <v>947</v>
      </c>
      <c r="D1687" t="s">
        <v>89</v>
      </c>
      <c r="E1687">
        <v>114</v>
      </c>
      <c r="F1687">
        <v>114</v>
      </c>
      <c r="G1687">
        <v>100</v>
      </c>
      <c r="H1687" t="s">
        <v>65</v>
      </c>
      <c r="I1687">
        <v>95</v>
      </c>
      <c r="J1687" t="s">
        <v>66</v>
      </c>
      <c r="K1687" s="33" t="str">
        <f>IF(ISNA(VLOOKUP(C1687,'Provider-EHR crosswalk'!A:B,2,FALSE)),"No EHR Specified",VLOOKUP(C1687,'Provider-EHR crosswalk'!A:B,2,FALSE))</f>
        <v>Azalea Health EHR</v>
      </c>
    </row>
    <row r="1688" spans="1:11" x14ac:dyDescent="0.25">
      <c r="A1688" t="s">
        <v>90</v>
      </c>
      <c r="B1688">
        <v>50</v>
      </c>
      <c r="C1688" t="s">
        <v>947</v>
      </c>
      <c r="D1688" t="s">
        <v>91</v>
      </c>
      <c r="E1688">
        <v>112</v>
      </c>
      <c r="F1688">
        <v>114</v>
      </c>
      <c r="G1688">
        <v>98.25</v>
      </c>
      <c r="H1688" t="s">
        <v>65</v>
      </c>
      <c r="I1688">
        <v>90</v>
      </c>
      <c r="J1688" t="s">
        <v>66</v>
      </c>
      <c r="K1688" s="33" t="str">
        <f>IF(ISNA(VLOOKUP(C1688,'Provider-EHR crosswalk'!A:B,2,FALSE)),"No EHR Specified",VLOOKUP(C1688,'Provider-EHR crosswalk'!A:B,2,FALSE))</f>
        <v>Azalea Health EHR</v>
      </c>
    </row>
    <row r="1689" spans="1:11" x14ac:dyDescent="0.25">
      <c r="A1689" t="s">
        <v>92</v>
      </c>
      <c r="B1689">
        <v>50</v>
      </c>
      <c r="C1689" t="s">
        <v>947</v>
      </c>
      <c r="D1689" t="s">
        <v>93</v>
      </c>
      <c r="E1689">
        <v>63</v>
      </c>
      <c r="F1689">
        <v>114</v>
      </c>
      <c r="G1689">
        <v>55.26</v>
      </c>
      <c r="H1689" t="s">
        <v>65</v>
      </c>
      <c r="I1689">
        <v>90</v>
      </c>
      <c r="J1689" t="s">
        <v>69</v>
      </c>
      <c r="K1689" s="33" t="str">
        <f>IF(ISNA(VLOOKUP(C1689,'Provider-EHR crosswalk'!A:B,2,FALSE)),"No EHR Specified",VLOOKUP(C1689,'Provider-EHR crosswalk'!A:B,2,FALSE))</f>
        <v>Azalea Health EHR</v>
      </c>
    </row>
    <row r="1690" spans="1:11" x14ac:dyDescent="0.25">
      <c r="A1690" t="s">
        <v>94</v>
      </c>
      <c r="B1690">
        <v>50</v>
      </c>
      <c r="C1690" t="s">
        <v>947</v>
      </c>
      <c r="D1690" t="s">
        <v>95</v>
      </c>
      <c r="E1690">
        <v>53</v>
      </c>
      <c r="F1690">
        <v>114</v>
      </c>
      <c r="G1690">
        <v>46.49</v>
      </c>
      <c r="H1690" t="s">
        <v>65</v>
      </c>
      <c r="I1690">
        <v>90</v>
      </c>
      <c r="J1690" t="s">
        <v>69</v>
      </c>
      <c r="K1690" s="33" t="str">
        <f>IF(ISNA(VLOOKUP(C1690,'Provider-EHR crosswalk'!A:B,2,FALSE)),"No EHR Specified",VLOOKUP(C1690,'Provider-EHR crosswalk'!A:B,2,FALSE))</f>
        <v>Azalea Health EHR</v>
      </c>
    </row>
    <row r="1691" spans="1:11" x14ac:dyDescent="0.25">
      <c r="A1691" t="s">
        <v>96</v>
      </c>
      <c r="B1691">
        <v>50</v>
      </c>
      <c r="C1691" t="s">
        <v>947</v>
      </c>
      <c r="D1691" t="s">
        <v>97</v>
      </c>
      <c r="E1691">
        <v>83</v>
      </c>
      <c r="F1691">
        <v>114</v>
      </c>
      <c r="G1691">
        <v>72.81</v>
      </c>
      <c r="H1691" t="s">
        <v>65</v>
      </c>
      <c r="I1691">
        <v>90</v>
      </c>
      <c r="J1691" t="s">
        <v>69</v>
      </c>
      <c r="K1691" s="33" t="str">
        <f>IF(ISNA(VLOOKUP(C1691,'Provider-EHR crosswalk'!A:B,2,FALSE)),"No EHR Specified",VLOOKUP(C1691,'Provider-EHR crosswalk'!A:B,2,FALSE))</f>
        <v>Azalea Health EHR</v>
      </c>
    </row>
    <row r="1692" spans="1:11" x14ac:dyDescent="0.25">
      <c r="A1692" t="s">
        <v>98</v>
      </c>
      <c r="B1692">
        <v>50</v>
      </c>
      <c r="C1692" t="s">
        <v>947</v>
      </c>
      <c r="D1692" t="s">
        <v>99</v>
      </c>
      <c r="E1692">
        <v>83</v>
      </c>
      <c r="F1692">
        <v>114</v>
      </c>
      <c r="G1692">
        <v>72.81</v>
      </c>
      <c r="H1692" t="s">
        <v>65</v>
      </c>
      <c r="I1692">
        <v>90</v>
      </c>
      <c r="J1692" t="s">
        <v>69</v>
      </c>
      <c r="K1692" s="33" t="str">
        <f>IF(ISNA(VLOOKUP(C1692,'Provider-EHR crosswalk'!A:B,2,FALSE)),"No EHR Specified",VLOOKUP(C1692,'Provider-EHR crosswalk'!A:B,2,FALSE))</f>
        <v>Azalea Health EHR</v>
      </c>
    </row>
    <row r="1693" spans="1:11" x14ac:dyDescent="0.25">
      <c r="A1693" t="s">
        <v>100</v>
      </c>
      <c r="B1693">
        <v>50</v>
      </c>
      <c r="C1693" t="s">
        <v>947</v>
      </c>
      <c r="D1693" t="s">
        <v>101</v>
      </c>
      <c r="E1693">
        <v>509</v>
      </c>
      <c r="F1693">
        <v>509</v>
      </c>
      <c r="G1693">
        <v>100</v>
      </c>
      <c r="H1693" t="s">
        <v>65</v>
      </c>
      <c r="I1693">
        <v>99</v>
      </c>
      <c r="J1693" t="s">
        <v>66</v>
      </c>
      <c r="K1693" s="33" t="str">
        <f>IF(ISNA(VLOOKUP(C1693,'Provider-EHR crosswalk'!A:B,2,FALSE)),"No EHR Specified",VLOOKUP(C1693,'Provider-EHR crosswalk'!A:B,2,FALSE))</f>
        <v>Azalea Health EHR</v>
      </c>
    </row>
    <row r="1694" spans="1:11" x14ac:dyDescent="0.25">
      <c r="A1694" t="s">
        <v>102</v>
      </c>
      <c r="B1694">
        <v>50</v>
      </c>
      <c r="C1694" t="s">
        <v>947</v>
      </c>
      <c r="D1694" t="s">
        <v>103</v>
      </c>
      <c r="E1694">
        <v>509</v>
      </c>
      <c r="F1694">
        <v>509</v>
      </c>
      <c r="G1694">
        <v>100</v>
      </c>
      <c r="H1694" t="s">
        <v>65</v>
      </c>
      <c r="I1694">
        <v>99</v>
      </c>
      <c r="J1694" t="s">
        <v>66</v>
      </c>
      <c r="K1694" s="33" t="str">
        <f>IF(ISNA(VLOOKUP(C1694,'Provider-EHR crosswalk'!A:B,2,FALSE)),"No EHR Specified",VLOOKUP(C1694,'Provider-EHR crosswalk'!A:B,2,FALSE))</f>
        <v>Azalea Health EHR</v>
      </c>
    </row>
    <row r="1695" spans="1:11" x14ac:dyDescent="0.25">
      <c r="A1695" t="s">
        <v>104</v>
      </c>
      <c r="B1695">
        <v>50</v>
      </c>
      <c r="C1695" t="s">
        <v>947</v>
      </c>
      <c r="D1695" t="s">
        <v>105</v>
      </c>
      <c r="E1695">
        <v>509</v>
      </c>
      <c r="F1695">
        <v>509</v>
      </c>
      <c r="G1695">
        <v>100</v>
      </c>
      <c r="H1695" t="s">
        <v>65</v>
      </c>
      <c r="I1695">
        <v>99</v>
      </c>
      <c r="J1695" t="s">
        <v>66</v>
      </c>
      <c r="K1695" s="33" t="str">
        <f>IF(ISNA(VLOOKUP(C1695,'Provider-EHR crosswalk'!A:B,2,FALSE)),"No EHR Specified",VLOOKUP(C1695,'Provider-EHR crosswalk'!A:B,2,FALSE))</f>
        <v>Azalea Health EHR</v>
      </c>
    </row>
    <row r="1696" spans="1:11" x14ac:dyDescent="0.25">
      <c r="A1696" t="s">
        <v>106</v>
      </c>
      <c r="B1696">
        <v>50</v>
      </c>
      <c r="C1696" t="s">
        <v>947</v>
      </c>
      <c r="D1696" t="s">
        <v>107</v>
      </c>
      <c r="E1696">
        <v>509</v>
      </c>
      <c r="F1696">
        <v>509</v>
      </c>
      <c r="G1696">
        <v>100</v>
      </c>
      <c r="H1696" t="s">
        <v>65</v>
      </c>
      <c r="I1696">
        <v>99</v>
      </c>
      <c r="J1696" t="s">
        <v>66</v>
      </c>
      <c r="K1696" s="33" t="str">
        <f>IF(ISNA(VLOOKUP(C1696,'Provider-EHR crosswalk'!A:B,2,FALSE)),"No EHR Specified",VLOOKUP(C1696,'Provider-EHR crosswalk'!A:B,2,FALSE))</f>
        <v>Azalea Health EHR</v>
      </c>
    </row>
    <row r="1697" spans="1:11" x14ac:dyDescent="0.25">
      <c r="A1697" t="s">
        <v>108</v>
      </c>
      <c r="B1697">
        <v>50</v>
      </c>
      <c r="C1697" t="s">
        <v>947</v>
      </c>
      <c r="D1697" t="s">
        <v>109</v>
      </c>
      <c r="E1697">
        <v>509</v>
      </c>
      <c r="F1697">
        <v>509</v>
      </c>
      <c r="G1697">
        <v>100</v>
      </c>
      <c r="H1697" t="s">
        <v>65</v>
      </c>
      <c r="I1697">
        <v>99</v>
      </c>
      <c r="J1697" t="s">
        <v>66</v>
      </c>
      <c r="K1697" s="33" t="str">
        <f>IF(ISNA(VLOOKUP(C1697,'Provider-EHR crosswalk'!A:B,2,FALSE)),"No EHR Specified",VLOOKUP(C1697,'Provider-EHR crosswalk'!A:B,2,FALSE))</f>
        <v>Azalea Health EHR</v>
      </c>
    </row>
    <row r="1698" spans="1:11" x14ac:dyDescent="0.25">
      <c r="A1698" t="s">
        <v>110</v>
      </c>
      <c r="B1698">
        <v>50</v>
      </c>
      <c r="C1698" t="s">
        <v>947</v>
      </c>
      <c r="D1698" t="s">
        <v>111</v>
      </c>
      <c r="E1698">
        <v>509</v>
      </c>
      <c r="F1698">
        <v>509</v>
      </c>
      <c r="G1698">
        <v>100</v>
      </c>
      <c r="H1698" t="s">
        <v>65</v>
      </c>
      <c r="I1698">
        <v>99</v>
      </c>
      <c r="J1698" t="s">
        <v>66</v>
      </c>
      <c r="K1698" s="33" t="str">
        <f>IF(ISNA(VLOOKUP(C1698,'Provider-EHR crosswalk'!A:B,2,FALSE)),"No EHR Specified",VLOOKUP(C1698,'Provider-EHR crosswalk'!A:B,2,FALSE))</f>
        <v>Azalea Health EHR</v>
      </c>
    </row>
    <row r="1699" spans="1:11" x14ac:dyDescent="0.25">
      <c r="A1699" t="s">
        <v>112</v>
      </c>
      <c r="B1699">
        <v>50</v>
      </c>
      <c r="C1699" t="s">
        <v>947</v>
      </c>
      <c r="D1699" t="s">
        <v>113</v>
      </c>
      <c r="E1699">
        <v>509</v>
      </c>
      <c r="F1699">
        <v>509</v>
      </c>
      <c r="G1699">
        <v>100</v>
      </c>
      <c r="H1699" t="s">
        <v>65</v>
      </c>
      <c r="I1699">
        <v>99</v>
      </c>
      <c r="J1699" t="s">
        <v>66</v>
      </c>
      <c r="K1699" s="33" t="str">
        <f>IF(ISNA(VLOOKUP(C1699,'Provider-EHR crosswalk'!A:B,2,FALSE)),"No EHR Specified",VLOOKUP(C1699,'Provider-EHR crosswalk'!A:B,2,FALSE))</f>
        <v>Azalea Health EHR</v>
      </c>
    </row>
    <row r="1700" spans="1:11" x14ac:dyDescent="0.25">
      <c r="A1700" t="s">
        <v>114</v>
      </c>
      <c r="B1700">
        <v>50</v>
      </c>
      <c r="C1700" t="s">
        <v>947</v>
      </c>
      <c r="D1700" t="s">
        <v>115</v>
      </c>
      <c r="E1700">
        <v>6</v>
      </c>
      <c r="F1700">
        <v>114</v>
      </c>
      <c r="G1700">
        <v>5.26</v>
      </c>
      <c r="H1700" t="s">
        <v>116</v>
      </c>
      <c r="I1700">
        <v>4</v>
      </c>
      <c r="J1700" t="s">
        <v>69</v>
      </c>
      <c r="K1700" s="33" t="str">
        <f>IF(ISNA(VLOOKUP(C1700,'Provider-EHR crosswalk'!A:B,2,FALSE)),"No EHR Specified",VLOOKUP(C1700,'Provider-EHR crosswalk'!A:B,2,FALSE))</f>
        <v>Azalea Health EHR</v>
      </c>
    </row>
    <row r="1701" spans="1:11" x14ac:dyDescent="0.25">
      <c r="A1701" t="s">
        <v>117</v>
      </c>
      <c r="B1701">
        <v>50</v>
      </c>
      <c r="C1701" t="s">
        <v>947</v>
      </c>
      <c r="D1701" t="s">
        <v>118</v>
      </c>
      <c r="E1701">
        <v>2</v>
      </c>
      <c r="F1701">
        <v>114</v>
      </c>
      <c r="G1701">
        <v>1.75</v>
      </c>
      <c r="H1701" t="s">
        <v>116</v>
      </c>
      <c r="I1701">
        <v>4</v>
      </c>
      <c r="J1701" t="s">
        <v>66</v>
      </c>
      <c r="K1701" s="33" t="str">
        <f>IF(ISNA(VLOOKUP(C1701,'Provider-EHR crosswalk'!A:B,2,FALSE)),"No EHR Specified",VLOOKUP(C1701,'Provider-EHR crosswalk'!A:B,2,FALSE))</f>
        <v>Azalea Health EHR</v>
      </c>
    </row>
    <row r="1702" spans="1:11" x14ac:dyDescent="0.25">
      <c r="A1702" t="s">
        <v>119</v>
      </c>
      <c r="B1702">
        <v>50</v>
      </c>
      <c r="C1702" t="s">
        <v>947</v>
      </c>
      <c r="D1702" t="s">
        <v>120</v>
      </c>
      <c r="E1702">
        <v>9</v>
      </c>
      <c r="F1702">
        <v>114</v>
      </c>
      <c r="G1702">
        <v>7.89</v>
      </c>
      <c r="H1702" t="s">
        <v>116</v>
      </c>
      <c r="I1702">
        <v>4</v>
      </c>
      <c r="J1702" t="s">
        <v>69</v>
      </c>
      <c r="K1702" s="33" t="str">
        <f>IF(ISNA(VLOOKUP(C1702,'Provider-EHR crosswalk'!A:B,2,FALSE)),"No EHR Specified",VLOOKUP(C1702,'Provider-EHR crosswalk'!A:B,2,FALSE))</f>
        <v>Azalea Health EHR</v>
      </c>
    </row>
    <row r="1703" spans="1:11" x14ac:dyDescent="0.25">
      <c r="A1703" t="s">
        <v>121</v>
      </c>
      <c r="B1703">
        <v>50</v>
      </c>
      <c r="C1703" t="s">
        <v>947</v>
      </c>
      <c r="D1703" t="s">
        <v>122</v>
      </c>
      <c r="E1703">
        <v>0</v>
      </c>
      <c r="F1703">
        <v>114</v>
      </c>
      <c r="G1703">
        <v>0</v>
      </c>
      <c r="H1703" t="s">
        <v>116</v>
      </c>
      <c r="I1703">
        <v>1</v>
      </c>
      <c r="J1703" t="s">
        <v>66</v>
      </c>
      <c r="K1703" s="33" t="str">
        <f>IF(ISNA(VLOOKUP(C1703,'Provider-EHR crosswalk'!A:B,2,FALSE)),"No EHR Specified",VLOOKUP(C1703,'Provider-EHR crosswalk'!A:B,2,FALSE))</f>
        <v>Azalea Health EHR</v>
      </c>
    </row>
    <row r="1704" spans="1:11" x14ac:dyDescent="0.25">
      <c r="A1704" t="s">
        <v>123</v>
      </c>
      <c r="B1704">
        <v>50</v>
      </c>
      <c r="C1704" t="s">
        <v>947</v>
      </c>
      <c r="D1704" t="s">
        <v>124</v>
      </c>
      <c r="E1704">
        <v>1</v>
      </c>
      <c r="F1704">
        <v>509</v>
      </c>
      <c r="G1704">
        <v>0.2</v>
      </c>
      <c r="H1704" t="s">
        <v>116</v>
      </c>
      <c r="I1704">
        <v>1</v>
      </c>
      <c r="J1704" t="s">
        <v>66</v>
      </c>
      <c r="K1704" s="33" t="str">
        <f>IF(ISNA(VLOOKUP(C1704,'Provider-EHR crosswalk'!A:B,2,FALSE)),"No EHR Specified",VLOOKUP(C1704,'Provider-EHR crosswalk'!A:B,2,FALSE))</f>
        <v>Azalea Health EHR</v>
      </c>
    </row>
    <row r="1705" spans="1:11" x14ac:dyDescent="0.25">
      <c r="A1705" t="s">
        <v>125</v>
      </c>
      <c r="B1705">
        <v>50</v>
      </c>
      <c r="C1705" t="s">
        <v>947</v>
      </c>
      <c r="D1705" t="s">
        <v>126</v>
      </c>
      <c r="E1705">
        <v>0</v>
      </c>
      <c r="F1705">
        <v>509</v>
      </c>
      <c r="G1705">
        <v>0</v>
      </c>
      <c r="H1705" t="s">
        <v>116</v>
      </c>
      <c r="I1705">
        <v>1</v>
      </c>
      <c r="J1705" t="s">
        <v>66</v>
      </c>
      <c r="K1705" s="33" t="str">
        <f>IF(ISNA(VLOOKUP(C1705,'Provider-EHR crosswalk'!A:B,2,FALSE)),"No EHR Specified",VLOOKUP(C1705,'Provider-EHR crosswalk'!A:B,2,FALSE))</f>
        <v>Azalea Health EHR</v>
      </c>
    </row>
    <row r="1706" spans="1:11" x14ac:dyDescent="0.25">
      <c r="A1706" t="s">
        <v>127</v>
      </c>
      <c r="B1706">
        <v>50</v>
      </c>
      <c r="C1706" t="s">
        <v>947</v>
      </c>
      <c r="D1706" t="s">
        <v>128</v>
      </c>
      <c r="E1706">
        <v>11</v>
      </c>
      <c r="F1706">
        <v>509</v>
      </c>
      <c r="G1706">
        <v>2.16</v>
      </c>
      <c r="H1706" t="s">
        <v>116</v>
      </c>
      <c r="I1706">
        <v>4</v>
      </c>
      <c r="J1706" t="s">
        <v>66</v>
      </c>
      <c r="K1706" s="33" t="str">
        <f>IF(ISNA(VLOOKUP(C1706,'Provider-EHR crosswalk'!A:B,2,FALSE)),"No EHR Specified",VLOOKUP(C1706,'Provider-EHR crosswalk'!A:B,2,FALSE))</f>
        <v>Azalea Health EHR</v>
      </c>
    </row>
    <row r="1707" spans="1:11" x14ac:dyDescent="0.25">
      <c r="A1707" t="s">
        <v>129</v>
      </c>
      <c r="B1707">
        <v>50</v>
      </c>
      <c r="C1707" t="s">
        <v>947</v>
      </c>
      <c r="D1707" t="s">
        <v>130</v>
      </c>
      <c r="E1707">
        <v>13</v>
      </c>
      <c r="F1707">
        <v>509</v>
      </c>
      <c r="G1707">
        <v>2.5499999999999998</v>
      </c>
      <c r="H1707" t="s">
        <v>116</v>
      </c>
      <c r="I1707">
        <v>4</v>
      </c>
      <c r="J1707" t="s">
        <v>66</v>
      </c>
      <c r="K1707" s="33" t="str">
        <f>IF(ISNA(VLOOKUP(C1707,'Provider-EHR crosswalk'!A:B,2,FALSE)),"No EHR Specified",VLOOKUP(C1707,'Provider-EHR crosswalk'!A:B,2,FALSE))</f>
        <v>Azalea Health EHR</v>
      </c>
    </row>
    <row r="1708" spans="1:11" x14ac:dyDescent="0.25">
      <c r="A1708" t="s">
        <v>131</v>
      </c>
      <c r="B1708">
        <v>50</v>
      </c>
      <c r="C1708" t="s">
        <v>947</v>
      </c>
      <c r="D1708" t="s">
        <v>132</v>
      </c>
      <c r="E1708">
        <v>5</v>
      </c>
      <c r="F1708">
        <v>509</v>
      </c>
      <c r="G1708">
        <v>0.98</v>
      </c>
      <c r="H1708" t="s">
        <v>116</v>
      </c>
      <c r="I1708">
        <v>4</v>
      </c>
      <c r="J1708" t="s">
        <v>66</v>
      </c>
      <c r="K1708" s="33" t="str">
        <f>IF(ISNA(VLOOKUP(C1708,'Provider-EHR crosswalk'!A:B,2,FALSE)),"No EHR Specified",VLOOKUP(C1708,'Provider-EHR crosswalk'!A:B,2,FALSE))</f>
        <v>Azalea Health EHR</v>
      </c>
    </row>
    <row r="1709" spans="1:11" x14ac:dyDescent="0.25">
      <c r="A1709" t="s">
        <v>133</v>
      </c>
      <c r="B1709">
        <v>50</v>
      </c>
      <c r="C1709" t="s">
        <v>947</v>
      </c>
      <c r="D1709" t="s">
        <v>134</v>
      </c>
      <c r="E1709">
        <v>46</v>
      </c>
      <c r="F1709">
        <v>509</v>
      </c>
      <c r="G1709">
        <v>9.0399999999999991</v>
      </c>
      <c r="H1709" t="s">
        <v>116</v>
      </c>
      <c r="I1709">
        <v>1</v>
      </c>
      <c r="J1709" t="s">
        <v>69</v>
      </c>
      <c r="K1709" s="33" t="str">
        <f>IF(ISNA(VLOOKUP(C1709,'Provider-EHR crosswalk'!A:B,2,FALSE)),"No EHR Specified",VLOOKUP(C1709,'Provider-EHR crosswalk'!A:B,2,FALSE))</f>
        <v>Azalea Health EHR</v>
      </c>
    </row>
    <row r="1710" spans="1:11" x14ac:dyDescent="0.25">
      <c r="A1710" t="s">
        <v>135</v>
      </c>
      <c r="B1710">
        <v>50</v>
      </c>
      <c r="C1710" t="s">
        <v>947</v>
      </c>
      <c r="D1710" t="s">
        <v>136</v>
      </c>
      <c r="E1710">
        <v>0</v>
      </c>
      <c r="F1710">
        <v>509</v>
      </c>
      <c r="G1710">
        <v>0</v>
      </c>
      <c r="H1710" t="s">
        <v>116</v>
      </c>
      <c r="I1710">
        <v>1</v>
      </c>
      <c r="J1710" t="s">
        <v>66</v>
      </c>
      <c r="K1710" s="33" t="str">
        <f>IF(ISNA(VLOOKUP(C1710,'Provider-EHR crosswalk'!A:B,2,FALSE)),"No EHR Specified",VLOOKUP(C1710,'Provider-EHR crosswalk'!A:B,2,FALSE))</f>
        <v>Azalea Health EHR</v>
      </c>
    </row>
    <row r="1711" spans="1:11" x14ac:dyDescent="0.25">
      <c r="A1711" t="s">
        <v>137</v>
      </c>
      <c r="B1711">
        <v>50</v>
      </c>
      <c r="C1711" t="s">
        <v>947</v>
      </c>
      <c r="D1711" t="s">
        <v>138</v>
      </c>
      <c r="E1711">
        <v>0</v>
      </c>
      <c r="F1711">
        <v>509</v>
      </c>
      <c r="G1711">
        <v>0</v>
      </c>
      <c r="H1711" t="s">
        <v>116</v>
      </c>
      <c r="I1711">
        <v>1</v>
      </c>
      <c r="J1711" t="s">
        <v>66</v>
      </c>
      <c r="K1711" s="33" t="str">
        <f>IF(ISNA(VLOOKUP(C1711,'Provider-EHR crosswalk'!A:B,2,FALSE)),"No EHR Specified",VLOOKUP(C1711,'Provider-EHR crosswalk'!A:B,2,FALSE))</f>
        <v>Azalea Health EHR</v>
      </c>
    </row>
    <row r="1712" spans="1:11" x14ac:dyDescent="0.25">
      <c r="A1712" t="s">
        <v>139</v>
      </c>
      <c r="B1712">
        <v>50</v>
      </c>
      <c r="C1712" t="s">
        <v>947</v>
      </c>
      <c r="D1712" t="s">
        <v>140</v>
      </c>
      <c r="E1712">
        <v>0</v>
      </c>
      <c r="F1712">
        <v>509</v>
      </c>
      <c r="G1712">
        <v>0</v>
      </c>
      <c r="H1712" t="s">
        <v>116</v>
      </c>
      <c r="I1712">
        <v>1</v>
      </c>
      <c r="J1712" t="s">
        <v>66</v>
      </c>
      <c r="K1712" s="33" t="str">
        <f>IF(ISNA(VLOOKUP(C1712,'Provider-EHR crosswalk'!A:B,2,FALSE)),"No EHR Specified",VLOOKUP(C1712,'Provider-EHR crosswalk'!A:B,2,FALSE))</f>
        <v>Azalea Health EHR</v>
      </c>
    </row>
    <row r="1713" spans="1:11" x14ac:dyDescent="0.25">
      <c r="A1713" t="s">
        <v>141</v>
      </c>
      <c r="B1713">
        <v>50</v>
      </c>
      <c r="C1713" t="s">
        <v>947</v>
      </c>
      <c r="D1713" t="s">
        <v>142</v>
      </c>
      <c r="E1713">
        <v>0</v>
      </c>
      <c r="F1713">
        <v>509</v>
      </c>
      <c r="G1713">
        <v>0</v>
      </c>
      <c r="H1713" t="s">
        <v>116</v>
      </c>
      <c r="I1713">
        <v>1</v>
      </c>
      <c r="J1713" t="s">
        <v>66</v>
      </c>
      <c r="K1713" s="33" t="str">
        <f>IF(ISNA(VLOOKUP(C1713,'Provider-EHR crosswalk'!A:B,2,FALSE)),"No EHR Specified",VLOOKUP(C1713,'Provider-EHR crosswalk'!A:B,2,FALSE))</f>
        <v>Azalea Health EHR</v>
      </c>
    </row>
    <row r="1714" spans="1:11" x14ac:dyDescent="0.25">
      <c r="A1714" t="s">
        <v>143</v>
      </c>
      <c r="B1714">
        <v>50</v>
      </c>
      <c r="C1714" t="s">
        <v>947</v>
      </c>
      <c r="D1714" t="s">
        <v>144</v>
      </c>
      <c r="E1714">
        <v>0</v>
      </c>
      <c r="F1714">
        <v>509</v>
      </c>
      <c r="G1714">
        <v>0</v>
      </c>
      <c r="H1714" t="s">
        <v>116</v>
      </c>
      <c r="I1714">
        <v>1</v>
      </c>
      <c r="J1714" t="s">
        <v>66</v>
      </c>
      <c r="K1714" s="33" t="str">
        <f>IF(ISNA(VLOOKUP(C1714,'Provider-EHR crosswalk'!A:B,2,FALSE)),"No EHR Specified",VLOOKUP(C1714,'Provider-EHR crosswalk'!A:B,2,FALSE))</f>
        <v>Azalea Health EHR</v>
      </c>
    </row>
    <row r="1715" spans="1:11" x14ac:dyDescent="0.25">
      <c r="A1715" t="s">
        <v>145</v>
      </c>
      <c r="B1715">
        <v>50</v>
      </c>
      <c r="C1715" t="s">
        <v>947</v>
      </c>
      <c r="D1715" t="s">
        <v>146</v>
      </c>
      <c r="E1715">
        <v>0</v>
      </c>
      <c r="F1715">
        <v>509</v>
      </c>
      <c r="G1715">
        <v>0</v>
      </c>
      <c r="H1715" t="s">
        <v>116</v>
      </c>
      <c r="I1715">
        <v>1</v>
      </c>
      <c r="J1715" t="s">
        <v>66</v>
      </c>
      <c r="K1715" s="33" t="str">
        <f>IF(ISNA(VLOOKUP(C1715,'Provider-EHR crosswalk'!A:B,2,FALSE)),"No EHR Specified",VLOOKUP(C1715,'Provider-EHR crosswalk'!A:B,2,FALSE))</f>
        <v>Azalea Health EHR</v>
      </c>
    </row>
    <row r="1716" spans="1:11" x14ac:dyDescent="0.25">
      <c r="A1716" t="s">
        <v>147</v>
      </c>
      <c r="B1716">
        <v>50</v>
      </c>
      <c r="C1716" t="s">
        <v>947</v>
      </c>
      <c r="D1716" t="s">
        <v>148</v>
      </c>
      <c r="E1716">
        <v>0</v>
      </c>
      <c r="F1716">
        <v>509</v>
      </c>
      <c r="G1716">
        <v>0</v>
      </c>
      <c r="H1716" t="s">
        <v>116</v>
      </c>
      <c r="I1716">
        <v>1</v>
      </c>
      <c r="J1716" t="s">
        <v>66</v>
      </c>
      <c r="K1716" s="33" t="str">
        <f>IF(ISNA(VLOOKUP(C1716,'Provider-EHR crosswalk'!A:B,2,FALSE)),"No EHR Specified",VLOOKUP(C1716,'Provider-EHR crosswalk'!A:B,2,FALSE))</f>
        <v>Azalea Health EHR</v>
      </c>
    </row>
    <row r="1717" spans="1:11" x14ac:dyDescent="0.25">
      <c r="A1717" t="s">
        <v>149</v>
      </c>
      <c r="B1717">
        <v>50</v>
      </c>
      <c r="C1717" t="s">
        <v>947</v>
      </c>
      <c r="D1717" t="s">
        <v>150</v>
      </c>
      <c r="E1717">
        <v>0</v>
      </c>
      <c r="F1717">
        <v>509</v>
      </c>
      <c r="G1717">
        <v>0</v>
      </c>
      <c r="H1717" t="s">
        <v>116</v>
      </c>
      <c r="I1717">
        <v>1</v>
      </c>
      <c r="J1717" t="s">
        <v>66</v>
      </c>
      <c r="K1717" s="33" t="str">
        <f>IF(ISNA(VLOOKUP(C1717,'Provider-EHR crosswalk'!A:B,2,FALSE)),"No EHR Specified",VLOOKUP(C1717,'Provider-EHR crosswalk'!A:B,2,FALSE))</f>
        <v>Azalea Health EHR</v>
      </c>
    </row>
    <row r="1718" spans="1:11" x14ac:dyDescent="0.25">
      <c r="A1718" t="s">
        <v>151</v>
      </c>
      <c r="B1718">
        <v>50</v>
      </c>
      <c r="C1718" t="s">
        <v>947</v>
      </c>
      <c r="D1718" t="s">
        <v>152</v>
      </c>
      <c r="E1718">
        <v>0</v>
      </c>
      <c r="F1718">
        <v>509</v>
      </c>
      <c r="G1718">
        <v>0</v>
      </c>
      <c r="H1718" t="s">
        <v>116</v>
      </c>
      <c r="I1718">
        <v>1</v>
      </c>
      <c r="J1718" t="s">
        <v>66</v>
      </c>
      <c r="K1718" s="33" t="str">
        <f>IF(ISNA(VLOOKUP(C1718,'Provider-EHR crosswalk'!A:B,2,FALSE)),"No EHR Specified",VLOOKUP(C1718,'Provider-EHR crosswalk'!A:B,2,FALSE))</f>
        <v>Azalea Health EHR</v>
      </c>
    </row>
    <row r="1719" spans="1:11" x14ac:dyDescent="0.25">
      <c r="A1719" t="s">
        <v>153</v>
      </c>
      <c r="B1719">
        <v>50</v>
      </c>
      <c r="C1719" t="s">
        <v>947</v>
      </c>
      <c r="D1719" t="s">
        <v>154</v>
      </c>
      <c r="E1719">
        <v>11</v>
      </c>
      <c r="F1719">
        <v>509</v>
      </c>
      <c r="G1719">
        <v>2.16</v>
      </c>
      <c r="H1719" t="s">
        <v>116</v>
      </c>
      <c r="I1719">
        <v>1</v>
      </c>
      <c r="J1719" t="s">
        <v>69</v>
      </c>
      <c r="K1719" s="33" t="str">
        <f>IF(ISNA(VLOOKUP(C1719,'Provider-EHR crosswalk'!A:B,2,FALSE)),"No EHR Specified",VLOOKUP(C1719,'Provider-EHR crosswalk'!A:B,2,FALSE))</f>
        <v>Azalea Health EHR</v>
      </c>
    </row>
    <row r="1720" spans="1:11" x14ac:dyDescent="0.25">
      <c r="A1720" t="s">
        <v>155</v>
      </c>
      <c r="B1720">
        <v>50</v>
      </c>
      <c r="C1720" t="s">
        <v>947</v>
      </c>
      <c r="D1720" t="s">
        <v>156</v>
      </c>
      <c r="E1720">
        <v>0</v>
      </c>
      <c r="F1720">
        <v>509</v>
      </c>
      <c r="G1720">
        <v>0</v>
      </c>
      <c r="H1720" t="s">
        <v>157</v>
      </c>
      <c r="I1720" t="s">
        <v>157</v>
      </c>
      <c r="J1720" t="s">
        <v>157</v>
      </c>
      <c r="K1720" s="33" t="str">
        <f>IF(ISNA(VLOOKUP(C1720,'Provider-EHR crosswalk'!A:B,2,FALSE)),"No EHR Specified",VLOOKUP(C1720,'Provider-EHR crosswalk'!A:B,2,FALSE))</f>
        <v>Azalea Health EHR</v>
      </c>
    </row>
    <row r="1721" spans="1:11" x14ac:dyDescent="0.25">
      <c r="A1721" t="s">
        <v>158</v>
      </c>
      <c r="B1721">
        <v>50</v>
      </c>
      <c r="C1721" t="s">
        <v>947</v>
      </c>
      <c r="D1721" t="s">
        <v>159</v>
      </c>
      <c r="E1721">
        <v>0</v>
      </c>
      <c r="F1721">
        <v>509</v>
      </c>
      <c r="G1721">
        <v>0</v>
      </c>
      <c r="H1721" t="s">
        <v>157</v>
      </c>
      <c r="I1721" t="s">
        <v>157</v>
      </c>
      <c r="J1721" t="s">
        <v>157</v>
      </c>
      <c r="K1721" s="33" t="str">
        <f>IF(ISNA(VLOOKUP(C1721,'Provider-EHR crosswalk'!A:B,2,FALSE)),"No EHR Specified",VLOOKUP(C1721,'Provider-EHR crosswalk'!A:B,2,FALSE))</f>
        <v>Azalea Health EHR</v>
      </c>
    </row>
    <row r="1722" spans="1:11" x14ac:dyDescent="0.25">
      <c r="A1722" t="s">
        <v>162</v>
      </c>
      <c r="B1722">
        <v>50</v>
      </c>
      <c r="C1722" t="s">
        <v>947</v>
      </c>
      <c r="D1722" t="s">
        <v>163</v>
      </c>
      <c r="E1722">
        <v>499</v>
      </c>
      <c r="F1722">
        <v>509</v>
      </c>
      <c r="G1722">
        <v>98.04</v>
      </c>
      <c r="H1722" t="s">
        <v>65</v>
      </c>
      <c r="I1722">
        <v>95</v>
      </c>
      <c r="J1722" t="s">
        <v>66</v>
      </c>
      <c r="K1722" s="33" t="str">
        <f>IF(ISNA(VLOOKUP(C1722,'Provider-EHR crosswalk'!A:B,2,FALSE)),"No EHR Specified",VLOOKUP(C1722,'Provider-EHR crosswalk'!A:B,2,FALSE))</f>
        <v>Azalea Health EHR</v>
      </c>
    </row>
    <row r="1723" spans="1:11" x14ac:dyDescent="0.25">
      <c r="A1723" t="s">
        <v>164</v>
      </c>
      <c r="B1723">
        <v>50</v>
      </c>
      <c r="C1723" t="s">
        <v>947</v>
      </c>
      <c r="D1723" t="s">
        <v>165</v>
      </c>
      <c r="E1723">
        <v>106</v>
      </c>
      <c r="F1723">
        <v>114</v>
      </c>
      <c r="G1723">
        <v>92.98</v>
      </c>
      <c r="H1723" t="s">
        <v>65</v>
      </c>
      <c r="I1723">
        <v>95</v>
      </c>
      <c r="J1723" t="s">
        <v>69</v>
      </c>
      <c r="K1723" s="33" t="str">
        <f>IF(ISNA(VLOOKUP(C1723,'Provider-EHR crosswalk'!A:B,2,FALSE)),"No EHR Specified",VLOOKUP(C1723,'Provider-EHR crosswalk'!A:B,2,FALSE))</f>
        <v>Azalea Health EHR</v>
      </c>
    </row>
    <row r="1724" spans="1:11" x14ac:dyDescent="0.25">
      <c r="A1724" t="s">
        <v>166</v>
      </c>
      <c r="B1724">
        <v>50</v>
      </c>
      <c r="C1724" t="s">
        <v>947</v>
      </c>
      <c r="D1724" t="s">
        <v>167</v>
      </c>
      <c r="E1724">
        <v>1</v>
      </c>
      <c r="F1724">
        <v>114</v>
      </c>
      <c r="G1724">
        <v>0.88</v>
      </c>
      <c r="H1724" t="s">
        <v>116</v>
      </c>
      <c r="I1724">
        <v>5</v>
      </c>
      <c r="J1724" t="s">
        <v>66</v>
      </c>
      <c r="K1724" s="33" t="str">
        <f>IF(ISNA(VLOOKUP(C1724,'Provider-EHR crosswalk'!A:B,2,FALSE)),"No EHR Specified",VLOOKUP(C1724,'Provider-EHR crosswalk'!A:B,2,FALSE))</f>
        <v>Azalea Health EHR</v>
      </c>
    </row>
    <row r="1725" spans="1:11" x14ac:dyDescent="0.25">
      <c r="A1725" t="s">
        <v>168</v>
      </c>
      <c r="B1725">
        <v>50</v>
      </c>
      <c r="C1725" t="s">
        <v>947</v>
      </c>
      <c r="D1725" t="s">
        <v>169</v>
      </c>
      <c r="E1725">
        <v>0</v>
      </c>
      <c r="F1725">
        <v>114</v>
      </c>
      <c r="G1725">
        <v>0</v>
      </c>
      <c r="H1725" t="s">
        <v>116</v>
      </c>
      <c r="I1725">
        <v>5</v>
      </c>
      <c r="J1725" t="s">
        <v>66</v>
      </c>
      <c r="K1725" s="33" t="str">
        <f>IF(ISNA(VLOOKUP(C1725,'Provider-EHR crosswalk'!A:B,2,FALSE)),"No EHR Specified",VLOOKUP(C1725,'Provider-EHR crosswalk'!A:B,2,FALSE))</f>
        <v>Azalea Health EHR</v>
      </c>
    </row>
    <row r="1726" spans="1:11" x14ac:dyDescent="0.25">
      <c r="A1726" t="s">
        <v>170</v>
      </c>
      <c r="B1726">
        <v>50</v>
      </c>
      <c r="C1726" t="s">
        <v>947</v>
      </c>
      <c r="D1726" t="s">
        <v>171</v>
      </c>
      <c r="E1726">
        <v>7</v>
      </c>
      <c r="F1726">
        <v>114</v>
      </c>
      <c r="G1726">
        <v>6.14</v>
      </c>
      <c r="H1726" t="s">
        <v>116</v>
      </c>
      <c r="I1726">
        <v>5</v>
      </c>
      <c r="J1726" t="s">
        <v>69</v>
      </c>
      <c r="K1726" s="33" t="str">
        <f>IF(ISNA(VLOOKUP(C1726,'Provider-EHR crosswalk'!A:B,2,FALSE)),"No EHR Specified",VLOOKUP(C1726,'Provider-EHR crosswalk'!A:B,2,FALSE))</f>
        <v>Azalea Health EHR</v>
      </c>
    </row>
    <row r="1727" spans="1:11" x14ac:dyDescent="0.25">
      <c r="A1727" t="s">
        <v>172</v>
      </c>
      <c r="B1727">
        <v>50</v>
      </c>
      <c r="C1727" t="s">
        <v>947</v>
      </c>
      <c r="D1727" t="s">
        <v>173</v>
      </c>
      <c r="E1727">
        <v>3</v>
      </c>
      <c r="F1727">
        <v>509</v>
      </c>
      <c r="G1727">
        <v>0.59</v>
      </c>
      <c r="H1727" t="s">
        <v>116</v>
      </c>
      <c r="I1727">
        <v>5</v>
      </c>
      <c r="J1727" t="s">
        <v>66</v>
      </c>
      <c r="K1727" s="33" t="str">
        <f>IF(ISNA(VLOOKUP(C1727,'Provider-EHR crosswalk'!A:B,2,FALSE)),"No EHR Specified",VLOOKUP(C1727,'Provider-EHR crosswalk'!A:B,2,FALSE))</f>
        <v>Azalea Health EHR</v>
      </c>
    </row>
    <row r="1728" spans="1:11" x14ac:dyDescent="0.25">
      <c r="A1728" t="s">
        <v>174</v>
      </c>
      <c r="B1728">
        <v>50</v>
      </c>
      <c r="C1728" t="s">
        <v>947</v>
      </c>
      <c r="D1728" t="s">
        <v>175</v>
      </c>
      <c r="E1728">
        <v>2</v>
      </c>
      <c r="F1728">
        <v>509</v>
      </c>
      <c r="G1728">
        <v>0.39</v>
      </c>
      <c r="H1728" t="s">
        <v>116</v>
      </c>
      <c r="I1728">
        <v>5</v>
      </c>
      <c r="J1728" t="s">
        <v>66</v>
      </c>
      <c r="K1728" s="33" t="str">
        <f>IF(ISNA(VLOOKUP(C1728,'Provider-EHR crosswalk'!A:B,2,FALSE)),"No EHR Specified",VLOOKUP(C1728,'Provider-EHR crosswalk'!A:B,2,FALSE))</f>
        <v>Azalea Health EHR</v>
      </c>
    </row>
    <row r="1729" spans="1:11" x14ac:dyDescent="0.25">
      <c r="A1729" t="s">
        <v>176</v>
      </c>
      <c r="B1729">
        <v>50</v>
      </c>
      <c r="C1729" t="s">
        <v>947</v>
      </c>
      <c r="D1729" t="s">
        <v>177</v>
      </c>
      <c r="E1729">
        <v>5</v>
      </c>
      <c r="F1729">
        <v>509</v>
      </c>
      <c r="G1729">
        <v>0.98</v>
      </c>
      <c r="H1729" t="s">
        <v>116</v>
      </c>
      <c r="I1729">
        <v>5</v>
      </c>
      <c r="J1729" t="s">
        <v>66</v>
      </c>
      <c r="K1729" s="33" t="str">
        <f>IF(ISNA(VLOOKUP(C1729,'Provider-EHR crosswalk'!A:B,2,FALSE)),"No EHR Specified",VLOOKUP(C1729,'Provider-EHR crosswalk'!A:B,2,FALSE))</f>
        <v>Azalea Health EHR</v>
      </c>
    </row>
    <row r="1730" spans="1:11" x14ac:dyDescent="0.25">
      <c r="A1730" t="s">
        <v>63</v>
      </c>
      <c r="B1730">
        <v>94</v>
      </c>
      <c r="C1730" t="s">
        <v>1078</v>
      </c>
      <c r="D1730" t="s">
        <v>64</v>
      </c>
      <c r="E1730">
        <v>26</v>
      </c>
      <c r="F1730">
        <v>26</v>
      </c>
      <c r="G1730">
        <v>100</v>
      </c>
      <c r="H1730" t="s">
        <v>65</v>
      </c>
      <c r="I1730">
        <v>99</v>
      </c>
      <c r="J1730" t="s">
        <v>66</v>
      </c>
      <c r="K1730" s="33" t="str">
        <f>IF(ISNA(VLOOKUP(C1730,'Provider-EHR crosswalk'!A:B,2,FALSE)),"No EHR Specified",VLOOKUP(C1730,'Provider-EHR crosswalk'!A:B,2,FALSE))</f>
        <v>MatrixCare EHR</v>
      </c>
    </row>
    <row r="1731" spans="1:11" x14ac:dyDescent="0.25">
      <c r="A1731" t="s">
        <v>67</v>
      </c>
      <c r="B1731">
        <v>94</v>
      </c>
      <c r="C1731" t="s">
        <v>1078</v>
      </c>
      <c r="D1731" t="s">
        <v>68</v>
      </c>
      <c r="E1731">
        <v>20</v>
      </c>
      <c r="F1731">
        <v>26</v>
      </c>
      <c r="G1731">
        <v>76.92</v>
      </c>
      <c r="H1731" t="s">
        <v>65</v>
      </c>
      <c r="I1731">
        <v>75</v>
      </c>
      <c r="J1731" t="s">
        <v>66</v>
      </c>
      <c r="K1731" s="33" t="str">
        <f>IF(ISNA(VLOOKUP(C1731,'Provider-EHR crosswalk'!A:B,2,FALSE)),"No EHR Specified",VLOOKUP(C1731,'Provider-EHR crosswalk'!A:B,2,FALSE))</f>
        <v>MatrixCare EHR</v>
      </c>
    </row>
    <row r="1732" spans="1:11" x14ac:dyDescent="0.25">
      <c r="A1732" t="s">
        <v>70</v>
      </c>
      <c r="B1732">
        <v>94</v>
      </c>
      <c r="C1732" t="s">
        <v>1078</v>
      </c>
      <c r="D1732" t="s">
        <v>71</v>
      </c>
      <c r="E1732">
        <v>26</v>
      </c>
      <c r="F1732">
        <v>26</v>
      </c>
      <c r="G1732">
        <v>100</v>
      </c>
      <c r="H1732" t="s">
        <v>65</v>
      </c>
      <c r="I1732">
        <v>99</v>
      </c>
      <c r="J1732" t="s">
        <v>66</v>
      </c>
      <c r="K1732" s="33" t="str">
        <f>IF(ISNA(VLOOKUP(C1732,'Provider-EHR crosswalk'!A:B,2,FALSE)),"No EHR Specified",VLOOKUP(C1732,'Provider-EHR crosswalk'!A:B,2,FALSE))</f>
        <v>MatrixCare EHR</v>
      </c>
    </row>
    <row r="1733" spans="1:11" x14ac:dyDescent="0.25">
      <c r="A1733" t="s">
        <v>72</v>
      </c>
      <c r="B1733">
        <v>94</v>
      </c>
      <c r="C1733" t="s">
        <v>1078</v>
      </c>
      <c r="D1733" t="s">
        <v>73</v>
      </c>
      <c r="E1733">
        <v>26</v>
      </c>
      <c r="F1733">
        <v>26</v>
      </c>
      <c r="G1733">
        <v>100</v>
      </c>
      <c r="H1733" t="s">
        <v>65</v>
      </c>
      <c r="I1733">
        <v>99</v>
      </c>
      <c r="J1733" t="s">
        <v>66</v>
      </c>
      <c r="K1733" s="33" t="str">
        <f>IF(ISNA(VLOOKUP(C1733,'Provider-EHR crosswalk'!A:B,2,FALSE)),"No EHR Specified",VLOOKUP(C1733,'Provider-EHR crosswalk'!A:B,2,FALSE))</f>
        <v>MatrixCare EHR</v>
      </c>
    </row>
    <row r="1734" spans="1:11" x14ac:dyDescent="0.25">
      <c r="A1734" t="s">
        <v>74</v>
      </c>
      <c r="B1734">
        <v>94</v>
      </c>
      <c r="C1734" t="s">
        <v>1078</v>
      </c>
      <c r="D1734" t="s">
        <v>75</v>
      </c>
      <c r="E1734">
        <v>26</v>
      </c>
      <c r="F1734">
        <v>26</v>
      </c>
      <c r="G1734">
        <v>100</v>
      </c>
      <c r="H1734" t="s">
        <v>65</v>
      </c>
      <c r="I1734">
        <v>99</v>
      </c>
      <c r="J1734" t="s">
        <v>66</v>
      </c>
      <c r="K1734" s="33" t="str">
        <f>IF(ISNA(VLOOKUP(C1734,'Provider-EHR crosswalk'!A:B,2,FALSE)),"No EHR Specified",VLOOKUP(C1734,'Provider-EHR crosswalk'!A:B,2,FALSE))</f>
        <v>MatrixCare EHR</v>
      </c>
    </row>
    <row r="1735" spans="1:11" x14ac:dyDescent="0.25">
      <c r="A1735" t="s">
        <v>76</v>
      </c>
      <c r="B1735">
        <v>94</v>
      </c>
      <c r="C1735" t="s">
        <v>1078</v>
      </c>
      <c r="D1735" t="s">
        <v>77</v>
      </c>
      <c r="E1735">
        <v>26</v>
      </c>
      <c r="F1735">
        <v>26</v>
      </c>
      <c r="G1735">
        <v>100</v>
      </c>
      <c r="H1735" t="s">
        <v>65</v>
      </c>
      <c r="I1735">
        <v>85</v>
      </c>
      <c r="J1735" t="s">
        <v>66</v>
      </c>
      <c r="K1735" s="33" t="str">
        <f>IF(ISNA(VLOOKUP(C1735,'Provider-EHR crosswalk'!A:B,2,FALSE)),"No EHR Specified",VLOOKUP(C1735,'Provider-EHR crosswalk'!A:B,2,FALSE))</f>
        <v>MatrixCare EHR</v>
      </c>
    </row>
    <row r="1736" spans="1:11" x14ac:dyDescent="0.25">
      <c r="A1736" t="s">
        <v>78</v>
      </c>
      <c r="B1736">
        <v>94</v>
      </c>
      <c r="C1736" t="s">
        <v>1078</v>
      </c>
      <c r="D1736" t="s">
        <v>79</v>
      </c>
      <c r="E1736">
        <v>26</v>
      </c>
      <c r="F1736">
        <v>26</v>
      </c>
      <c r="G1736">
        <v>100</v>
      </c>
      <c r="H1736" t="s">
        <v>65</v>
      </c>
      <c r="I1736">
        <v>85</v>
      </c>
      <c r="J1736" t="s">
        <v>66</v>
      </c>
      <c r="K1736" s="33" t="str">
        <f>IF(ISNA(VLOOKUP(C1736,'Provider-EHR crosswalk'!A:B,2,FALSE)),"No EHR Specified",VLOOKUP(C1736,'Provider-EHR crosswalk'!A:B,2,FALSE))</f>
        <v>MatrixCare EHR</v>
      </c>
    </row>
    <row r="1737" spans="1:11" x14ac:dyDescent="0.25">
      <c r="A1737" t="s">
        <v>80</v>
      </c>
      <c r="B1737">
        <v>94</v>
      </c>
      <c r="C1737" t="s">
        <v>1078</v>
      </c>
      <c r="D1737" t="s">
        <v>81</v>
      </c>
      <c r="E1737">
        <v>26</v>
      </c>
      <c r="F1737">
        <v>26</v>
      </c>
      <c r="G1737">
        <v>100</v>
      </c>
      <c r="H1737" t="s">
        <v>65</v>
      </c>
      <c r="I1737">
        <v>85</v>
      </c>
      <c r="J1737" t="s">
        <v>66</v>
      </c>
      <c r="K1737" s="33" t="str">
        <f>IF(ISNA(VLOOKUP(C1737,'Provider-EHR crosswalk'!A:B,2,FALSE)),"No EHR Specified",VLOOKUP(C1737,'Provider-EHR crosswalk'!A:B,2,FALSE))</f>
        <v>MatrixCare EHR</v>
      </c>
    </row>
    <row r="1738" spans="1:11" x14ac:dyDescent="0.25">
      <c r="A1738" t="s">
        <v>82</v>
      </c>
      <c r="B1738">
        <v>94</v>
      </c>
      <c r="C1738" t="s">
        <v>1078</v>
      </c>
      <c r="D1738" t="s">
        <v>83</v>
      </c>
      <c r="E1738">
        <v>26</v>
      </c>
      <c r="F1738">
        <v>26</v>
      </c>
      <c r="G1738">
        <v>100</v>
      </c>
      <c r="H1738" t="s">
        <v>65</v>
      </c>
      <c r="I1738">
        <v>85</v>
      </c>
      <c r="J1738" t="s">
        <v>66</v>
      </c>
      <c r="K1738" s="33" t="str">
        <f>IF(ISNA(VLOOKUP(C1738,'Provider-EHR crosswalk'!A:B,2,FALSE)),"No EHR Specified",VLOOKUP(C1738,'Provider-EHR crosswalk'!A:B,2,FALSE))</f>
        <v>MatrixCare EHR</v>
      </c>
    </row>
    <row r="1739" spans="1:11" x14ac:dyDescent="0.25">
      <c r="A1739" t="s">
        <v>84</v>
      </c>
      <c r="B1739">
        <v>94</v>
      </c>
      <c r="C1739" t="s">
        <v>1078</v>
      </c>
      <c r="D1739" t="s">
        <v>85</v>
      </c>
      <c r="E1739">
        <v>26</v>
      </c>
      <c r="F1739">
        <v>26</v>
      </c>
      <c r="G1739">
        <v>100</v>
      </c>
      <c r="H1739" t="s">
        <v>65</v>
      </c>
      <c r="I1739">
        <v>85</v>
      </c>
      <c r="J1739" t="s">
        <v>66</v>
      </c>
      <c r="K1739" s="33" t="str">
        <f>IF(ISNA(VLOOKUP(C1739,'Provider-EHR crosswalk'!A:B,2,FALSE)),"No EHR Specified",VLOOKUP(C1739,'Provider-EHR crosswalk'!A:B,2,FALSE))</f>
        <v>MatrixCare EHR</v>
      </c>
    </row>
    <row r="1740" spans="1:11" x14ac:dyDescent="0.25">
      <c r="A1740" t="s">
        <v>86</v>
      </c>
      <c r="B1740">
        <v>94</v>
      </c>
      <c r="C1740" t="s">
        <v>1078</v>
      </c>
      <c r="D1740" t="s">
        <v>87</v>
      </c>
      <c r="E1740">
        <v>26</v>
      </c>
      <c r="F1740">
        <v>26</v>
      </c>
      <c r="G1740">
        <v>100</v>
      </c>
      <c r="H1740" t="s">
        <v>65</v>
      </c>
      <c r="I1740">
        <v>95</v>
      </c>
      <c r="J1740" t="s">
        <v>66</v>
      </c>
      <c r="K1740" s="33" t="str">
        <f>IF(ISNA(VLOOKUP(C1740,'Provider-EHR crosswalk'!A:B,2,FALSE)),"No EHR Specified",VLOOKUP(C1740,'Provider-EHR crosswalk'!A:B,2,FALSE))</f>
        <v>MatrixCare EHR</v>
      </c>
    </row>
    <row r="1741" spans="1:11" x14ac:dyDescent="0.25">
      <c r="A1741" t="s">
        <v>88</v>
      </c>
      <c r="B1741">
        <v>94</v>
      </c>
      <c r="C1741" t="s">
        <v>1078</v>
      </c>
      <c r="D1741" t="s">
        <v>89</v>
      </c>
      <c r="E1741">
        <v>26</v>
      </c>
      <c r="F1741">
        <v>26</v>
      </c>
      <c r="G1741">
        <v>100</v>
      </c>
      <c r="H1741" t="s">
        <v>65</v>
      </c>
      <c r="I1741">
        <v>95</v>
      </c>
      <c r="J1741" t="s">
        <v>66</v>
      </c>
      <c r="K1741" s="33" t="str">
        <f>IF(ISNA(VLOOKUP(C1741,'Provider-EHR crosswalk'!A:B,2,FALSE)),"No EHR Specified",VLOOKUP(C1741,'Provider-EHR crosswalk'!A:B,2,FALSE))</f>
        <v>MatrixCare EHR</v>
      </c>
    </row>
    <row r="1742" spans="1:11" x14ac:dyDescent="0.25">
      <c r="A1742" t="s">
        <v>90</v>
      </c>
      <c r="B1742">
        <v>94</v>
      </c>
      <c r="C1742" t="s">
        <v>1078</v>
      </c>
      <c r="D1742" t="s">
        <v>91</v>
      </c>
      <c r="E1742">
        <v>25</v>
      </c>
      <c r="F1742">
        <v>26</v>
      </c>
      <c r="G1742">
        <v>96.15</v>
      </c>
      <c r="H1742" t="s">
        <v>65</v>
      </c>
      <c r="I1742">
        <v>90</v>
      </c>
      <c r="J1742" t="s">
        <v>66</v>
      </c>
      <c r="K1742" s="33" t="str">
        <f>IF(ISNA(VLOOKUP(C1742,'Provider-EHR crosswalk'!A:B,2,FALSE)),"No EHR Specified",VLOOKUP(C1742,'Provider-EHR crosswalk'!A:B,2,FALSE))</f>
        <v>MatrixCare EHR</v>
      </c>
    </row>
    <row r="1743" spans="1:11" x14ac:dyDescent="0.25">
      <c r="A1743" t="s">
        <v>92</v>
      </c>
      <c r="B1743">
        <v>94</v>
      </c>
      <c r="C1743" t="s">
        <v>1078</v>
      </c>
      <c r="D1743" t="s">
        <v>93</v>
      </c>
      <c r="E1743">
        <v>7</v>
      </c>
      <c r="F1743">
        <v>26</v>
      </c>
      <c r="G1743">
        <v>26.92</v>
      </c>
      <c r="H1743" t="s">
        <v>65</v>
      </c>
      <c r="I1743">
        <v>90</v>
      </c>
      <c r="J1743" t="s">
        <v>69</v>
      </c>
      <c r="K1743" s="33" t="str">
        <f>IF(ISNA(VLOOKUP(C1743,'Provider-EHR crosswalk'!A:B,2,FALSE)),"No EHR Specified",VLOOKUP(C1743,'Provider-EHR crosswalk'!A:B,2,FALSE))</f>
        <v>MatrixCare EHR</v>
      </c>
    </row>
    <row r="1744" spans="1:11" x14ac:dyDescent="0.25">
      <c r="A1744" t="s">
        <v>94</v>
      </c>
      <c r="B1744">
        <v>94</v>
      </c>
      <c r="C1744" t="s">
        <v>1078</v>
      </c>
      <c r="D1744" t="s">
        <v>95</v>
      </c>
      <c r="E1744">
        <v>19</v>
      </c>
      <c r="F1744">
        <v>26</v>
      </c>
      <c r="G1744">
        <v>73.08</v>
      </c>
      <c r="H1744" t="s">
        <v>65</v>
      </c>
      <c r="I1744">
        <v>90</v>
      </c>
      <c r="J1744" t="s">
        <v>69</v>
      </c>
      <c r="K1744" s="33" t="str">
        <f>IF(ISNA(VLOOKUP(C1744,'Provider-EHR crosswalk'!A:B,2,FALSE)),"No EHR Specified",VLOOKUP(C1744,'Provider-EHR crosswalk'!A:B,2,FALSE))</f>
        <v>MatrixCare EHR</v>
      </c>
    </row>
    <row r="1745" spans="1:11" x14ac:dyDescent="0.25">
      <c r="A1745" t="s">
        <v>96</v>
      </c>
      <c r="B1745">
        <v>94</v>
      </c>
      <c r="C1745" t="s">
        <v>1078</v>
      </c>
      <c r="D1745" t="s">
        <v>97</v>
      </c>
      <c r="E1745">
        <v>22</v>
      </c>
      <c r="F1745">
        <v>26</v>
      </c>
      <c r="G1745">
        <v>84.62</v>
      </c>
      <c r="H1745" t="s">
        <v>65</v>
      </c>
      <c r="I1745">
        <v>90</v>
      </c>
      <c r="J1745" t="s">
        <v>69</v>
      </c>
      <c r="K1745" s="33" t="str">
        <f>IF(ISNA(VLOOKUP(C1745,'Provider-EHR crosswalk'!A:B,2,FALSE)),"No EHR Specified",VLOOKUP(C1745,'Provider-EHR crosswalk'!A:B,2,FALSE))</f>
        <v>MatrixCare EHR</v>
      </c>
    </row>
    <row r="1746" spans="1:11" x14ac:dyDescent="0.25">
      <c r="A1746" t="s">
        <v>98</v>
      </c>
      <c r="B1746">
        <v>94</v>
      </c>
      <c r="C1746" t="s">
        <v>1078</v>
      </c>
      <c r="D1746" t="s">
        <v>99</v>
      </c>
      <c r="E1746">
        <v>22</v>
      </c>
      <c r="F1746">
        <v>26</v>
      </c>
      <c r="G1746">
        <v>84.62</v>
      </c>
      <c r="H1746" t="s">
        <v>65</v>
      </c>
      <c r="I1746">
        <v>90</v>
      </c>
      <c r="J1746" t="s">
        <v>69</v>
      </c>
      <c r="K1746" s="33" t="str">
        <f>IF(ISNA(VLOOKUP(C1746,'Provider-EHR crosswalk'!A:B,2,FALSE)),"No EHR Specified",VLOOKUP(C1746,'Provider-EHR crosswalk'!A:B,2,FALSE))</f>
        <v>MatrixCare EHR</v>
      </c>
    </row>
    <row r="1747" spans="1:11" x14ac:dyDescent="0.25">
      <c r="A1747" t="s">
        <v>100</v>
      </c>
      <c r="B1747">
        <v>94</v>
      </c>
      <c r="C1747" t="s">
        <v>1078</v>
      </c>
      <c r="D1747" t="s">
        <v>101</v>
      </c>
      <c r="E1747">
        <v>122</v>
      </c>
      <c r="F1747">
        <v>122</v>
      </c>
      <c r="G1747">
        <v>100</v>
      </c>
      <c r="H1747" t="s">
        <v>65</v>
      </c>
      <c r="I1747">
        <v>99</v>
      </c>
      <c r="J1747" t="s">
        <v>66</v>
      </c>
      <c r="K1747" s="33" t="str">
        <f>IF(ISNA(VLOOKUP(C1747,'Provider-EHR crosswalk'!A:B,2,FALSE)),"No EHR Specified",VLOOKUP(C1747,'Provider-EHR crosswalk'!A:B,2,FALSE))</f>
        <v>MatrixCare EHR</v>
      </c>
    </row>
    <row r="1748" spans="1:11" x14ac:dyDescent="0.25">
      <c r="A1748" t="s">
        <v>102</v>
      </c>
      <c r="B1748">
        <v>94</v>
      </c>
      <c r="C1748" t="s">
        <v>1078</v>
      </c>
      <c r="D1748" t="s">
        <v>103</v>
      </c>
      <c r="E1748">
        <v>122</v>
      </c>
      <c r="F1748">
        <v>122</v>
      </c>
      <c r="G1748">
        <v>100</v>
      </c>
      <c r="H1748" t="s">
        <v>65</v>
      </c>
      <c r="I1748">
        <v>99</v>
      </c>
      <c r="J1748" t="s">
        <v>66</v>
      </c>
      <c r="K1748" s="33" t="str">
        <f>IF(ISNA(VLOOKUP(C1748,'Provider-EHR crosswalk'!A:B,2,FALSE)),"No EHR Specified",VLOOKUP(C1748,'Provider-EHR crosswalk'!A:B,2,FALSE))</f>
        <v>MatrixCare EHR</v>
      </c>
    </row>
    <row r="1749" spans="1:11" x14ac:dyDescent="0.25">
      <c r="A1749" t="s">
        <v>104</v>
      </c>
      <c r="B1749">
        <v>94</v>
      </c>
      <c r="C1749" t="s">
        <v>1078</v>
      </c>
      <c r="D1749" t="s">
        <v>105</v>
      </c>
      <c r="E1749">
        <v>122</v>
      </c>
      <c r="F1749">
        <v>122</v>
      </c>
      <c r="G1749">
        <v>100</v>
      </c>
      <c r="H1749" t="s">
        <v>65</v>
      </c>
      <c r="I1749">
        <v>99</v>
      </c>
      <c r="J1749" t="s">
        <v>66</v>
      </c>
      <c r="K1749" s="33" t="str">
        <f>IF(ISNA(VLOOKUP(C1749,'Provider-EHR crosswalk'!A:B,2,FALSE)),"No EHR Specified",VLOOKUP(C1749,'Provider-EHR crosswalk'!A:B,2,FALSE))</f>
        <v>MatrixCare EHR</v>
      </c>
    </row>
    <row r="1750" spans="1:11" x14ac:dyDescent="0.25">
      <c r="A1750" t="s">
        <v>106</v>
      </c>
      <c r="B1750">
        <v>94</v>
      </c>
      <c r="C1750" t="s">
        <v>1078</v>
      </c>
      <c r="D1750" t="s">
        <v>107</v>
      </c>
      <c r="E1750">
        <v>122</v>
      </c>
      <c r="F1750">
        <v>122</v>
      </c>
      <c r="G1750">
        <v>100</v>
      </c>
      <c r="H1750" t="s">
        <v>65</v>
      </c>
      <c r="I1750">
        <v>99</v>
      </c>
      <c r="J1750" t="s">
        <v>66</v>
      </c>
      <c r="K1750" s="33" t="str">
        <f>IF(ISNA(VLOOKUP(C1750,'Provider-EHR crosswalk'!A:B,2,FALSE)),"No EHR Specified",VLOOKUP(C1750,'Provider-EHR crosswalk'!A:B,2,FALSE))</f>
        <v>MatrixCare EHR</v>
      </c>
    </row>
    <row r="1751" spans="1:11" x14ac:dyDescent="0.25">
      <c r="A1751" t="s">
        <v>108</v>
      </c>
      <c r="B1751">
        <v>94</v>
      </c>
      <c r="C1751" t="s">
        <v>1078</v>
      </c>
      <c r="D1751" t="s">
        <v>109</v>
      </c>
      <c r="E1751">
        <v>122</v>
      </c>
      <c r="F1751">
        <v>122</v>
      </c>
      <c r="G1751">
        <v>100</v>
      </c>
      <c r="H1751" t="s">
        <v>65</v>
      </c>
      <c r="I1751">
        <v>99</v>
      </c>
      <c r="J1751" t="s">
        <v>66</v>
      </c>
      <c r="K1751" s="33" t="str">
        <f>IF(ISNA(VLOOKUP(C1751,'Provider-EHR crosswalk'!A:B,2,FALSE)),"No EHR Specified",VLOOKUP(C1751,'Provider-EHR crosswalk'!A:B,2,FALSE))</f>
        <v>MatrixCare EHR</v>
      </c>
    </row>
    <row r="1752" spans="1:11" x14ac:dyDescent="0.25">
      <c r="A1752" t="s">
        <v>110</v>
      </c>
      <c r="B1752">
        <v>94</v>
      </c>
      <c r="C1752" t="s">
        <v>1078</v>
      </c>
      <c r="D1752" t="s">
        <v>111</v>
      </c>
      <c r="E1752">
        <v>122</v>
      </c>
      <c r="F1752">
        <v>122</v>
      </c>
      <c r="G1752">
        <v>100</v>
      </c>
      <c r="H1752" t="s">
        <v>65</v>
      </c>
      <c r="I1752">
        <v>99</v>
      </c>
      <c r="J1752" t="s">
        <v>66</v>
      </c>
      <c r="K1752" s="33" t="str">
        <f>IF(ISNA(VLOOKUP(C1752,'Provider-EHR crosswalk'!A:B,2,FALSE)),"No EHR Specified",VLOOKUP(C1752,'Provider-EHR crosswalk'!A:B,2,FALSE))</f>
        <v>MatrixCare EHR</v>
      </c>
    </row>
    <row r="1753" spans="1:11" x14ac:dyDescent="0.25">
      <c r="A1753" t="s">
        <v>112</v>
      </c>
      <c r="B1753">
        <v>94</v>
      </c>
      <c r="C1753" t="s">
        <v>1078</v>
      </c>
      <c r="D1753" t="s">
        <v>113</v>
      </c>
      <c r="E1753">
        <v>122</v>
      </c>
      <c r="F1753">
        <v>122</v>
      </c>
      <c r="G1753">
        <v>100</v>
      </c>
      <c r="H1753" t="s">
        <v>65</v>
      </c>
      <c r="I1753">
        <v>99</v>
      </c>
      <c r="J1753" t="s">
        <v>66</v>
      </c>
      <c r="K1753" s="33" t="str">
        <f>IF(ISNA(VLOOKUP(C1753,'Provider-EHR crosswalk'!A:B,2,FALSE)),"No EHR Specified",VLOOKUP(C1753,'Provider-EHR crosswalk'!A:B,2,FALSE))</f>
        <v>MatrixCare EHR</v>
      </c>
    </row>
    <row r="1754" spans="1:11" x14ac:dyDescent="0.25">
      <c r="A1754" t="s">
        <v>114</v>
      </c>
      <c r="B1754">
        <v>94</v>
      </c>
      <c r="C1754" t="s">
        <v>1078</v>
      </c>
      <c r="D1754" t="s">
        <v>115</v>
      </c>
      <c r="E1754">
        <v>2</v>
      </c>
      <c r="F1754">
        <v>26</v>
      </c>
      <c r="G1754">
        <v>7.69</v>
      </c>
      <c r="H1754" t="s">
        <v>116</v>
      </c>
      <c r="I1754">
        <v>4</v>
      </c>
      <c r="J1754" t="s">
        <v>69</v>
      </c>
      <c r="K1754" s="33" t="str">
        <f>IF(ISNA(VLOOKUP(C1754,'Provider-EHR crosswalk'!A:B,2,FALSE)),"No EHR Specified",VLOOKUP(C1754,'Provider-EHR crosswalk'!A:B,2,FALSE))</f>
        <v>MatrixCare EHR</v>
      </c>
    </row>
    <row r="1755" spans="1:11" x14ac:dyDescent="0.25">
      <c r="A1755" t="s">
        <v>117</v>
      </c>
      <c r="B1755">
        <v>94</v>
      </c>
      <c r="C1755" t="s">
        <v>1078</v>
      </c>
      <c r="D1755" t="s">
        <v>118</v>
      </c>
      <c r="E1755">
        <v>1</v>
      </c>
      <c r="F1755">
        <v>26</v>
      </c>
      <c r="G1755">
        <v>3.85</v>
      </c>
      <c r="H1755" t="s">
        <v>116</v>
      </c>
      <c r="I1755">
        <v>4</v>
      </c>
      <c r="J1755" t="s">
        <v>66</v>
      </c>
      <c r="K1755" s="33" t="str">
        <f>IF(ISNA(VLOOKUP(C1755,'Provider-EHR crosswalk'!A:B,2,FALSE)),"No EHR Specified",VLOOKUP(C1755,'Provider-EHR crosswalk'!A:B,2,FALSE))</f>
        <v>MatrixCare EHR</v>
      </c>
    </row>
    <row r="1756" spans="1:11" x14ac:dyDescent="0.25">
      <c r="A1756" t="s">
        <v>119</v>
      </c>
      <c r="B1756">
        <v>94</v>
      </c>
      <c r="C1756" t="s">
        <v>1078</v>
      </c>
      <c r="D1756" t="s">
        <v>120</v>
      </c>
      <c r="E1756">
        <v>0</v>
      </c>
      <c r="F1756">
        <v>26</v>
      </c>
      <c r="G1756">
        <v>0</v>
      </c>
      <c r="H1756" t="s">
        <v>116</v>
      </c>
      <c r="I1756">
        <v>4</v>
      </c>
      <c r="J1756" t="s">
        <v>66</v>
      </c>
      <c r="K1756" s="33" t="str">
        <f>IF(ISNA(VLOOKUP(C1756,'Provider-EHR crosswalk'!A:B,2,FALSE)),"No EHR Specified",VLOOKUP(C1756,'Provider-EHR crosswalk'!A:B,2,FALSE))</f>
        <v>MatrixCare EHR</v>
      </c>
    </row>
    <row r="1757" spans="1:11" x14ac:dyDescent="0.25">
      <c r="A1757" t="s">
        <v>121</v>
      </c>
      <c r="B1757">
        <v>94</v>
      </c>
      <c r="C1757" t="s">
        <v>1078</v>
      </c>
      <c r="D1757" t="s">
        <v>122</v>
      </c>
      <c r="E1757">
        <v>0</v>
      </c>
      <c r="F1757">
        <v>26</v>
      </c>
      <c r="G1757">
        <v>0</v>
      </c>
      <c r="H1757" t="s">
        <v>116</v>
      </c>
      <c r="I1757">
        <v>1</v>
      </c>
      <c r="J1757" t="s">
        <v>66</v>
      </c>
      <c r="K1757" s="33" t="str">
        <f>IF(ISNA(VLOOKUP(C1757,'Provider-EHR crosswalk'!A:B,2,FALSE)),"No EHR Specified",VLOOKUP(C1757,'Provider-EHR crosswalk'!A:B,2,FALSE))</f>
        <v>MatrixCare EHR</v>
      </c>
    </row>
    <row r="1758" spans="1:11" x14ac:dyDescent="0.25">
      <c r="A1758" t="s">
        <v>123</v>
      </c>
      <c r="B1758">
        <v>94</v>
      </c>
      <c r="C1758" t="s">
        <v>1078</v>
      </c>
      <c r="D1758" t="s">
        <v>124</v>
      </c>
      <c r="E1758">
        <v>0</v>
      </c>
      <c r="F1758">
        <v>122</v>
      </c>
      <c r="G1758">
        <v>0</v>
      </c>
      <c r="H1758" t="s">
        <v>116</v>
      </c>
      <c r="I1758">
        <v>1</v>
      </c>
      <c r="J1758" t="s">
        <v>66</v>
      </c>
      <c r="K1758" s="33" t="str">
        <f>IF(ISNA(VLOOKUP(C1758,'Provider-EHR crosswalk'!A:B,2,FALSE)),"No EHR Specified",VLOOKUP(C1758,'Provider-EHR crosswalk'!A:B,2,FALSE))</f>
        <v>MatrixCare EHR</v>
      </c>
    </row>
    <row r="1759" spans="1:11" x14ac:dyDescent="0.25">
      <c r="A1759" t="s">
        <v>125</v>
      </c>
      <c r="B1759">
        <v>94</v>
      </c>
      <c r="C1759" t="s">
        <v>1078</v>
      </c>
      <c r="D1759" t="s">
        <v>126</v>
      </c>
      <c r="E1759">
        <v>0</v>
      </c>
      <c r="F1759">
        <v>122</v>
      </c>
      <c r="G1759">
        <v>0</v>
      </c>
      <c r="H1759" t="s">
        <v>116</v>
      </c>
      <c r="I1759">
        <v>1</v>
      </c>
      <c r="J1759" t="s">
        <v>66</v>
      </c>
      <c r="K1759" s="33" t="str">
        <f>IF(ISNA(VLOOKUP(C1759,'Provider-EHR crosswalk'!A:B,2,FALSE)),"No EHR Specified",VLOOKUP(C1759,'Provider-EHR crosswalk'!A:B,2,FALSE))</f>
        <v>MatrixCare EHR</v>
      </c>
    </row>
    <row r="1760" spans="1:11" x14ac:dyDescent="0.25">
      <c r="A1760" t="s">
        <v>127</v>
      </c>
      <c r="B1760">
        <v>94</v>
      </c>
      <c r="C1760" t="s">
        <v>1078</v>
      </c>
      <c r="D1760" t="s">
        <v>128</v>
      </c>
      <c r="E1760">
        <v>5</v>
      </c>
      <c r="F1760">
        <v>122</v>
      </c>
      <c r="G1760">
        <v>4.0999999999999996</v>
      </c>
      <c r="H1760" t="s">
        <v>116</v>
      </c>
      <c r="I1760">
        <v>4</v>
      </c>
      <c r="J1760" t="s">
        <v>69</v>
      </c>
      <c r="K1760" s="33" t="str">
        <f>IF(ISNA(VLOOKUP(C1760,'Provider-EHR crosswalk'!A:B,2,FALSE)),"No EHR Specified",VLOOKUP(C1760,'Provider-EHR crosswalk'!A:B,2,FALSE))</f>
        <v>MatrixCare EHR</v>
      </c>
    </row>
    <row r="1761" spans="1:11" x14ac:dyDescent="0.25">
      <c r="A1761" t="s">
        <v>129</v>
      </c>
      <c r="B1761">
        <v>94</v>
      </c>
      <c r="C1761" t="s">
        <v>1078</v>
      </c>
      <c r="D1761" t="s">
        <v>130</v>
      </c>
      <c r="E1761">
        <v>4</v>
      </c>
      <c r="F1761">
        <v>122</v>
      </c>
      <c r="G1761">
        <v>3.28</v>
      </c>
      <c r="H1761" t="s">
        <v>116</v>
      </c>
      <c r="I1761">
        <v>4</v>
      </c>
      <c r="J1761" t="s">
        <v>66</v>
      </c>
      <c r="K1761" s="33" t="str">
        <f>IF(ISNA(VLOOKUP(C1761,'Provider-EHR crosswalk'!A:B,2,FALSE)),"No EHR Specified",VLOOKUP(C1761,'Provider-EHR crosswalk'!A:B,2,FALSE))</f>
        <v>MatrixCare EHR</v>
      </c>
    </row>
    <row r="1762" spans="1:11" x14ac:dyDescent="0.25">
      <c r="A1762" t="s">
        <v>131</v>
      </c>
      <c r="B1762">
        <v>94</v>
      </c>
      <c r="C1762" t="s">
        <v>1078</v>
      </c>
      <c r="D1762" t="s">
        <v>132</v>
      </c>
      <c r="E1762">
        <v>0</v>
      </c>
      <c r="F1762">
        <v>122</v>
      </c>
      <c r="G1762">
        <v>0</v>
      </c>
      <c r="H1762" t="s">
        <v>116</v>
      </c>
      <c r="I1762">
        <v>4</v>
      </c>
      <c r="J1762" t="s">
        <v>66</v>
      </c>
      <c r="K1762" s="33" t="str">
        <f>IF(ISNA(VLOOKUP(C1762,'Provider-EHR crosswalk'!A:B,2,FALSE)),"No EHR Specified",VLOOKUP(C1762,'Provider-EHR crosswalk'!A:B,2,FALSE))</f>
        <v>MatrixCare EHR</v>
      </c>
    </row>
    <row r="1763" spans="1:11" x14ac:dyDescent="0.25">
      <c r="A1763" t="s">
        <v>133</v>
      </c>
      <c r="B1763">
        <v>94</v>
      </c>
      <c r="C1763" t="s">
        <v>1078</v>
      </c>
      <c r="D1763" t="s">
        <v>134</v>
      </c>
      <c r="E1763">
        <v>1</v>
      </c>
      <c r="F1763">
        <v>122</v>
      </c>
      <c r="G1763">
        <v>0.82</v>
      </c>
      <c r="H1763" t="s">
        <v>116</v>
      </c>
      <c r="I1763">
        <v>1</v>
      </c>
      <c r="J1763" t="s">
        <v>66</v>
      </c>
      <c r="K1763" s="33" t="str">
        <f>IF(ISNA(VLOOKUP(C1763,'Provider-EHR crosswalk'!A:B,2,FALSE)),"No EHR Specified",VLOOKUP(C1763,'Provider-EHR crosswalk'!A:B,2,FALSE))</f>
        <v>MatrixCare EHR</v>
      </c>
    </row>
    <row r="1764" spans="1:11" x14ac:dyDescent="0.25">
      <c r="A1764" t="s">
        <v>135</v>
      </c>
      <c r="B1764">
        <v>94</v>
      </c>
      <c r="C1764" t="s">
        <v>1078</v>
      </c>
      <c r="D1764" t="s">
        <v>136</v>
      </c>
      <c r="E1764">
        <v>0</v>
      </c>
      <c r="F1764">
        <v>122</v>
      </c>
      <c r="G1764">
        <v>0</v>
      </c>
      <c r="H1764" t="s">
        <v>116</v>
      </c>
      <c r="I1764">
        <v>1</v>
      </c>
      <c r="J1764" t="s">
        <v>66</v>
      </c>
      <c r="K1764" s="33" t="str">
        <f>IF(ISNA(VLOOKUP(C1764,'Provider-EHR crosswalk'!A:B,2,FALSE)),"No EHR Specified",VLOOKUP(C1764,'Provider-EHR crosswalk'!A:B,2,FALSE))</f>
        <v>MatrixCare EHR</v>
      </c>
    </row>
    <row r="1765" spans="1:11" x14ac:dyDescent="0.25">
      <c r="A1765" t="s">
        <v>137</v>
      </c>
      <c r="B1765">
        <v>94</v>
      </c>
      <c r="C1765" t="s">
        <v>1078</v>
      </c>
      <c r="D1765" t="s">
        <v>138</v>
      </c>
      <c r="E1765">
        <v>0</v>
      </c>
      <c r="F1765">
        <v>122</v>
      </c>
      <c r="G1765">
        <v>0</v>
      </c>
      <c r="H1765" t="s">
        <v>116</v>
      </c>
      <c r="I1765">
        <v>1</v>
      </c>
      <c r="J1765" t="s">
        <v>66</v>
      </c>
      <c r="K1765" s="33" t="str">
        <f>IF(ISNA(VLOOKUP(C1765,'Provider-EHR crosswalk'!A:B,2,FALSE)),"No EHR Specified",VLOOKUP(C1765,'Provider-EHR crosswalk'!A:B,2,FALSE))</f>
        <v>MatrixCare EHR</v>
      </c>
    </row>
    <row r="1766" spans="1:11" x14ac:dyDescent="0.25">
      <c r="A1766" t="s">
        <v>139</v>
      </c>
      <c r="B1766">
        <v>94</v>
      </c>
      <c r="C1766" t="s">
        <v>1078</v>
      </c>
      <c r="D1766" t="s">
        <v>140</v>
      </c>
      <c r="E1766">
        <v>0</v>
      </c>
      <c r="F1766">
        <v>122</v>
      </c>
      <c r="G1766">
        <v>0</v>
      </c>
      <c r="H1766" t="s">
        <v>116</v>
      </c>
      <c r="I1766">
        <v>1</v>
      </c>
      <c r="J1766" t="s">
        <v>66</v>
      </c>
      <c r="K1766" s="33" t="str">
        <f>IF(ISNA(VLOOKUP(C1766,'Provider-EHR crosswalk'!A:B,2,FALSE)),"No EHR Specified",VLOOKUP(C1766,'Provider-EHR crosswalk'!A:B,2,FALSE))</f>
        <v>MatrixCare EHR</v>
      </c>
    </row>
    <row r="1767" spans="1:11" x14ac:dyDescent="0.25">
      <c r="A1767" t="s">
        <v>141</v>
      </c>
      <c r="B1767">
        <v>94</v>
      </c>
      <c r="C1767" t="s">
        <v>1078</v>
      </c>
      <c r="D1767" t="s">
        <v>142</v>
      </c>
      <c r="E1767">
        <v>0</v>
      </c>
      <c r="F1767">
        <v>122</v>
      </c>
      <c r="G1767">
        <v>0</v>
      </c>
      <c r="H1767" t="s">
        <v>116</v>
      </c>
      <c r="I1767">
        <v>1</v>
      </c>
      <c r="J1767" t="s">
        <v>66</v>
      </c>
      <c r="K1767" s="33" t="str">
        <f>IF(ISNA(VLOOKUP(C1767,'Provider-EHR crosswalk'!A:B,2,FALSE)),"No EHR Specified",VLOOKUP(C1767,'Provider-EHR crosswalk'!A:B,2,FALSE))</f>
        <v>MatrixCare EHR</v>
      </c>
    </row>
    <row r="1768" spans="1:11" x14ac:dyDescent="0.25">
      <c r="A1768" t="s">
        <v>143</v>
      </c>
      <c r="B1768">
        <v>94</v>
      </c>
      <c r="C1768" t="s">
        <v>1078</v>
      </c>
      <c r="D1768" t="s">
        <v>144</v>
      </c>
      <c r="E1768">
        <v>0</v>
      </c>
      <c r="F1768">
        <v>122</v>
      </c>
      <c r="G1768">
        <v>0</v>
      </c>
      <c r="H1768" t="s">
        <v>116</v>
      </c>
      <c r="I1768">
        <v>1</v>
      </c>
      <c r="J1768" t="s">
        <v>66</v>
      </c>
      <c r="K1768" s="33" t="str">
        <f>IF(ISNA(VLOOKUP(C1768,'Provider-EHR crosswalk'!A:B,2,FALSE)),"No EHR Specified",VLOOKUP(C1768,'Provider-EHR crosswalk'!A:B,2,FALSE))</f>
        <v>MatrixCare EHR</v>
      </c>
    </row>
    <row r="1769" spans="1:11" x14ac:dyDescent="0.25">
      <c r="A1769" t="s">
        <v>145</v>
      </c>
      <c r="B1769">
        <v>94</v>
      </c>
      <c r="C1769" t="s">
        <v>1078</v>
      </c>
      <c r="D1769" t="s">
        <v>146</v>
      </c>
      <c r="E1769">
        <v>0</v>
      </c>
      <c r="F1769">
        <v>122</v>
      </c>
      <c r="G1769">
        <v>0</v>
      </c>
      <c r="H1769" t="s">
        <v>116</v>
      </c>
      <c r="I1769">
        <v>1</v>
      </c>
      <c r="J1769" t="s">
        <v>66</v>
      </c>
      <c r="K1769" s="33" t="str">
        <f>IF(ISNA(VLOOKUP(C1769,'Provider-EHR crosswalk'!A:B,2,FALSE)),"No EHR Specified",VLOOKUP(C1769,'Provider-EHR crosswalk'!A:B,2,FALSE))</f>
        <v>MatrixCare EHR</v>
      </c>
    </row>
    <row r="1770" spans="1:11" x14ac:dyDescent="0.25">
      <c r="A1770" t="s">
        <v>147</v>
      </c>
      <c r="B1770">
        <v>94</v>
      </c>
      <c r="C1770" t="s">
        <v>1078</v>
      </c>
      <c r="D1770" t="s">
        <v>148</v>
      </c>
      <c r="E1770">
        <v>0</v>
      </c>
      <c r="F1770">
        <v>122</v>
      </c>
      <c r="G1770">
        <v>0</v>
      </c>
      <c r="H1770" t="s">
        <v>116</v>
      </c>
      <c r="I1770">
        <v>1</v>
      </c>
      <c r="J1770" t="s">
        <v>66</v>
      </c>
      <c r="K1770" s="33" t="str">
        <f>IF(ISNA(VLOOKUP(C1770,'Provider-EHR crosswalk'!A:B,2,FALSE)),"No EHR Specified",VLOOKUP(C1770,'Provider-EHR crosswalk'!A:B,2,FALSE))</f>
        <v>MatrixCare EHR</v>
      </c>
    </row>
    <row r="1771" spans="1:11" x14ac:dyDescent="0.25">
      <c r="A1771" t="s">
        <v>149</v>
      </c>
      <c r="B1771">
        <v>94</v>
      </c>
      <c r="C1771" t="s">
        <v>1078</v>
      </c>
      <c r="D1771" t="s">
        <v>150</v>
      </c>
      <c r="E1771">
        <v>0</v>
      </c>
      <c r="F1771">
        <v>122</v>
      </c>
      <c r="G1771">
        <v>0</v>
      </c>
      <c r="H1771" t="s">
        <v>116</v>
      </c>
      <c r="I1771">
        <v>1</v>
      </c>
      <c r="J1771" t="s">
        <v>66</v>
      </c>
      <c r="K1771" s="33" t="str">
        <f>IF(ISNA(VLOOKUP(C1771,'Provider-EHR crosswalk'!A:B,2,FALSE)),"No EHR Specified",VLOOKUP(C1771,'Provider-EHR crosswalk'!A:B,2,FALSE))</f>
        <v>MatrixCare EHR</v>
      </c>
    </row>
    <row r="1772" spans="1:11" x14ac:dyDescent="0.25">
      <c r="A1772" t="s">
        <v>151</v>
      </c>
      <c r="B1772">
        <v>94</v>
      </c>
      <c r="C1772" t="s">
        <v>1078</v>
      </c>
      <c r="D1772" t="s">
        <v>152</v>
      </c>
      <c r="E1772">
        <v>0</v>
      </c>
      <c r="F1772">
        <v>122</v>
      </c>
      <c r="G1772">
        <v>0</v>
      </c>
      <c r="H1772" t="s">
        <v>116</v>
      </c>
      <c r="I1772">
        <v>1</v>
      </c>
      <c r="J1772" t="s">
        <v>66</v>
      </c>
      <c r="K1772" s="33" t="str">
        <f>IF(ISNA(VLOOKUP(C1772,'Provider-EHR crosswalk'!A:B,2,FALSE)),"No EHR Specified",VLOOKUP(C1772,'Provider-EHR crosswalk'!A:B,2,FALSE))</f>
        <v>MatrixCare EHR</v>
      </c>
    </row>
    <row r="1773" spans="1:11" x14ac:dyDescent="0.25">
      <c r="A1773" t="s">
        <v>153</v>
      </c>
      <c r="B1773">
        <v>94</v>
      </c>
      <c r="C1773" t="s">
        <v>1078</v>
      </c>
      <c r="D1773" t="s">
        <v>154</v>
      </c>
      <c r="E1773">
        <v>0</v>
      </c>
      <c r="F1773">
        <v>122</v>
      </c>
      <c r="G1773">
        <v>0</v>
      </c>
      <c r="H1773" t="s">
        <v>116</v>
      </c>
      <c r="I1773">
        <v>1</v>
      </c>
      <c r="J1773" t="s">
        <v>66</v>
      </c>
      <c r="K1773" s="33" t="str">
        <f>IF(ISNA(VLOOKUP(C1773,'Provider-EHR crosswalk'!A:B,2,FALSE)),"No EHR Specified",VLOOKUP(C1773,'Provider-EHR crosswalk'!A:B,2,FALSE))</f>
        <v>MatrixCare EHR</v>
      </c>
    </row>
    <row r="1774" spans="1:11" x14ac:dyDescent="0.25">
      <c r="A1774" t="s">
        <v>155</v>
      </c>
      <c r="B1774">
        <v>94</v>
      </c>
      <c r="C1774" t="s">
        <v>1078</v>
      </c>
      <c r="D1774" t="s">
        <v>156</v>
      </c>
      <c r="E1774">
        <v>0</v>
      </c>
      <c r="F1774">
        <v>122</v>
      </c>
      <c r="G1774">
        <v>0</v>
      </c>
      <c r="H1774" t="s">
        <v>157</v>
      </c>
      <c r="I1774" t="s">
        <v>157</v>
      </c>
      <c r="J1774" t="s">
        <v>157</v>
      </c>
      <c r="K1774" s="33" t="str">
        <f>IF(ISNA(VLOOKUP(C1774,'Provider-EHR crosswalk'!A:B,2,FALSE)),"No EHR Specified",VLOOKUP(C1774,'Provider-EHR crosswalk'!A:B,2,FALSE))</f>
        <v>MatrixCare EHR</v>
      </c>
    </row>
    <row r="1775" spans="1:11" x14ac:dyDescent="0.25">
      <c r="A1775" t="s">
        <v>158</v>
      </c>
      <c r="B1775">
        <v>94</v>
      </c>
      <c r="C1775" t="s">
        <v>1078</v>
      </c>
      <c r="D1775" t="s">
        <v>159</v>
      </c>
      <c r="E1775">
        <v>12</v>
      </c>
      <c r="F1775">
        <v>122</v>
      </c>
      <c r="G1775">
        <v>9.84</v>
      </c>
      <c r="H1775" t="s">
        <v>157</v>
      </c>
      <c r="I1775" t="s">
        <v>157</v>
      </c>
      <c r="J1775" t="s">
        <v>157</v>
      </c>
      <c r="K1775" s="33" t="str">
        <f>IF(ISNA(VLOOKUP(C1775,'Provider-EHR crosswalk'!A:B,2,FALSE)),"No EHR Specified",VLOOKUP(C1775,'Provider-EHR crosswalk'!A:B,2,FALSE))</f>
        <v>MatrixCare EHR</v>
      </c>
    </row>
    <row r="1776" spans="1:11" x14ac:dyDescent="0.25">
      <c r="A1776" t="s">
        <v>162</v>
      </c>
      <c r="B1776">
        <v>94</v>
      </c>
      <c r="C1776" t="s">
        <v>1078</v>
      </c>
      <c r="D1776" t="s">
        <v>163</v>
      </c>
      <c r="E1776">
        <v>122</v>
      </c>
      <c r="F1776">
        <v>122</v>
      </c>
      <c r="G1776">
        <v>100</v>
      </c>
      <c r="H1776" t="s">
        <v>65</v>
      </c>
      <c r="I1776">
        <v>95</v>
      </c>
      <c r="J1776" t="s">
        <v>66</v>
      </c>
      <c r="K1776" s="33" t="str">
        <f>IF(ISNA(VLOOKUP(C1776,'Provider-EHR crosswalk'!A:B,2,FALSE)),"No EHR Specified",VLOOKUP(C1776,'Provider-EHR crosswalk'!A:B,2,FALSE))</f>
        <v>MatrixCare EHR</v>
      </c>
    </row>
    <row r="1777" spans="1:11" x14ac:dyDescent="0.25">
      <c r="A1777" t="s">
        <v>164</v>
      </c>
      <c r="B1777">
        <v>94</v>
      </c>
      <c r="C1777" t="s">
        <v>1078</v>
      </c>
      <c r="D1777" t="s">
        <v>165</v>
      </c>
      <c r="E1777">
        <v>21</v>
      </c>
      <c r="F1777">
        <v>26</v>
      </c>
      <c r="G1777">
        <v>80.77</v>
      </c>
      <c r="H1777" t="s">
        <v>65</v>
      </c>
      <c r="I1777">
        <v>95</v>
      </c>
      <c r="J1777" t="s">
        <v>69</v>
      </c>
      <c r="K1777" s="33" t="str">
        <f>IF(ISNA(VLOOKUP(C1777,'Provider-EHR crosswalk'!A:B,2,FALSE)),"No EHR Specified",VLOOKUP(C1777,'Provider-EHR crosswalk'!A:B,2,FALSE))</f>
        <v>MatrixCare EHR</v>
      </c>
    </row>
    <row r="1778" spans="1:11" x14ac:dyDescent="0.25">
      <c r="A1778" t="s">
        <v>166</v>
      </c>
      <c r="B1778">
        <v>94</v>
      </c>
      <c r="C1778" t="s">
        <v>1078</v>
      </c>
      <c r="D1778" t="s">
        <v>167</v>
      </c>
      <c r="E1778">
        <v>0</v>
      </c>
      <c r="F1778">
        <v>26</v>
      </c>
      <c r="G1778">
        <v>0</v>
      </c>
      <c r="H1778" t="s">
        <v>116</v>
      </c>
      <c r="I1778">
        <v>5</v>
      </c>
      <c r="J1778" t="s">
        <v>66</v>
      </c>
      <c r="K1778" s="33" t="str">
        <f>IF(ISNA(VLOOKUP(C1778,'Provider-EHR crosswalk'!A:B,2,FALSE)),"No EHR Specified",VLOOKUP(C1778,'Provider-EHR crosswalk'!A:B,2,FALSE))</f>
        <v>MatrixCare EHR</v>
      </c>
    </row>
    <row r="1779" spans="1:11" x14ac:dyDescent="0.25">
      <c r="A1779" t="s">
        <v>168</v>
      </c>
      <c r="B1779">
        <v>94</v>
      </c>
      <c r="C1779" t="s">
        <v>1078</v>
      </c>
      <c r="D1779" t="s">
        <v>169</v>
      </c>
      <c r="E1779">
        <v>0</v>
      </c>
      <c r="F1779">
        <v>26</v>
      </c>
      <c r="G1779">
        <v>0</v>
      </c>
      <c r="H1779" t="s">
        <v>116</v>
      </c>
      <c r="I1779">
        <v>5</v>
      </c>
      <c r="J1779" t="s">
        <v>66</v>
      </c>
      <c r="K1779" s="33" t="str">
        <f>IF(ISNA(VLOOKUP(C1779,'Provider-EHR crosswalk'!A:B,2,FALSE)),"No EHR Specified",VLOOKUP(C1779,'Provider-EHR crosswalk'!A:B,2,FALSE))</f>
        <v>MatrixCare EHR</v>
      </c>
    </row>
    <row r="1780" spans="1:11" x14ac:dyDescent="0.25">
      <c r="A1780" t="s">
        <v>170</v>
      </c>
      <c r="B1780">
        <v>94</v>
      </c>
      <c r="C1780" t="s">
        <v>1078</v>
      </c>
      <c r="D1780" t="s">
        <v>171</v>
      </c>
      <c r="E1780">
        <v>5</v>
      </c>
      <c r="F1780">
        <v>26</v>
      </c>
      <c r="G1780">
        <v>19.23</v>
      </c>
      <c r="H1780" t="s">
        <v>116</v>
      </c>
      <c r="I1780">
        <v>5</v>
      </c>
      <c r="J1780" t="s">
        <v>69</v>
      </c>
      <c r="K1780" s="33" t="str">
        <f>IF(ISNA(VLOOKUP(C1780,'Provider-EHR crosswalk'!A:B,2,FALSE)),"No EHR Specified",VLOOKUP(C1780,'Provider-EHR crosswalk'!A:B,2,FALSE))</f>
        <v>MatrixCare EHR</v>
      </c>
    </row>
    <row r="1781" spans="1:11" x14ac:dyDescent="0.25">
      <c r="A1781" t="s">
        <v>172</v>
      </c>
      <c r="B1781">
        <v>94</v>
      </c>
      <c r="C1781" t="s">
        <v>1078</v>
      </c>
      <c r="D1781" t="s">
        <v>173</v>
      </c>
      <c r="E1781">
        <v>0</v>
      </c>
      <c r="F1781">
        <v>122</v>
      </c>
      <c r="G1781">
        <v>0</v>
      </c>
      <c r="H1781" t="s">
        <v>116</v>
      </c>
      <c r="I1781">
        <v>5</v>
      </c>
      <c r="J1781" t="s">
        <v>66</v>
      </c>
      <c r="K1781" s="33" t="str">
        <f>IF(ISNA(VLOOKUP(C1781,'Provider-EHR crosswalk'!A:B,2,FALSE)),"No EHR Specified",VLOOKUP(C1781,'Provider-EHR crosswalk'!A:B,2,FALSE))</f>
        <v>MatrixCare EHR</v>
      </c>
    </row>
    <row r="1782" spans="1:11" x14ac:dyDescent="0.25">
      <c r="A1782" t="s">
        <v>174</v>
      </c>
      <c r="B1782">
        <v>94</v>
      </c>
      <c r="C1782" t="s">
        <v>1078</v>
      </c>
      <c r="D1782" t="s">
        <v>175</v>
      </c>
      <c r="E1782">
        <v>0</v>
      </c>
      <c r="F1782">
        <v>122</v>
      </c>
      <c r="G1782">
        <v>0</v>
      </c>
      <c r="H1782" t="s">
        <v>116</v>
      </c>
      <c r="I1782">
        <v>5</v>
      </c>
      <c r="J1782" t="s">
        <v>66</v>
      </c>
      <c r="K1782" s="33" t="str">
        <f>IF(ISNA(VLOOKUP(C1782,'Provider-EHR crosswalk'!A:B,2,FALSE)),"No EHR Specified",VLOOKUP(C1782,'Provider-EHR crosswalk'!A:B,2,FALSE))</f>
        <v>MatrixCare EHR</v>
      </c>
    </row>
    <row r="1783" spans="1:11" x14ac:dyDescent="0.25">
      <c r="A1783" t="s">
        <v>176</v>
      </c>
      <c r="B1783">
        <v>94</v>
      </c>
      <c r="C1783" t="s">
        <v>1078</v>
      </c>
      <c r="D1783" t="s">
        <v>177</v>
      </c>
      <c r="E1783">
        <v>0</v>
      </c>
      <c r="F1783">
        <v>122</v>
      </c>
      <c r="G1783">
        <v>0</v>
      </c>
      <c r="H1783" t="s">
        <v>116</v>
      </c>
      <c r="I1783">
        <v>5</v>
      </c>
      <c r="J1783" t="s">
        <v>66</v>
      </c>
      <c r="K1783" s="33" t="str">
        <f>IF(ISNA(VLOOKUP(C1783,'Provider-EHR crosswalk'!A:B,2,FALSE)),"No EHR Specified",VLOOKUP(C1783,'Provider-EHR crosswalk'!A:B,2,FALSE))</f>
        <v>MatrixCare EHR</v>
      </c>
    </row>
    <row r="1784" spans="1:11" x14ac:dyDescent="0.25">
      <c r="A1784" t="s">
        <v>63</v>
      </c>
      <c r="B1784">
        <v>20</v>
      </c>
      <c r="C1784" t="s">
        <v>698</v>
      </c>
      <c r="D1784" t="s">
        <v>64</v>
      </c>
      <c r="E1784">
        <v>1015</v>
      </c>
      <c r="F1784">
        <v>1015</v>
      </c>
      <c r="G1784">
        <v>100</v>
      </c>
      <c r="H1784" t="s">
        <v>65</v>
      </c>
      <c r="I1784">
        <v>99</v>
      </c>
      <c r="J1784" t="s">
        <v>66</v>
      </c>
      <c r="K1784" s="33" t="str">
        <f>IF(ISNA(VLOOKUP(C1784,'Provider-EHR crosswalk'!A:B,2,FALSE)),"No EHR Specified",VLOOKUP(C1784,'Provider-EHR crosswalk'!A:B,2,FALSE))</f>
        <v>AdvancedMD EHR</v>
      </c>
    </row>
    <row r="1785" spans="1:11" x14ac:dyDescent="0.25">
      <c r="A1785" t="s">
        <v>67</v>
      </c>
      <c r="B1785">
        <v>20</v>
      </c>
      <c r="C1785" t="s">
        <v>698</v>
      </c>
      <c r="D1785" t="s">
        <v>68</v>
      </c>
      <c r="E1785">
        <v>914</v>
      </c>
      <c r="F1785">
        <v>1015</v>
      </c>
      <c r="G1785">
        <v>90.05</v>
      </c>
      <c r="H1785" t="s">
        <v>65</v>
      </c>
      <c r="I1785">
        <v>75</v>
      </c>
      <c r="J1785" t="s">
        <v>66</v>
      </c>
      <c r="K1785" s="33" t="str">
        <f>IF(ISNA(VLOOKUP(C1785,'Provider-EHR crosswalk'!A:B,2,FALSE)),"No EHR Specified",VLOOKUP(C1785,'Provider-EHR crosswalk'!A:B,2,FALSE))</f>
        <v>AdvancedMD EHR</v>
      </c>
    </row>
    <row r="1786" spans="1:11" x14ac:dyDescent="0.25">
      <c r="A1786" t="s">
        <v>70</v>
      </c>
      <c r="B1786">
        <v>20</v>
      </c>
      <c r="C1786" t="s">
        <v>698</v>
      </c>
      <c r="D1786" t="s">
        <v>71</v>
      </c>
      <c r="E1786">
        <v>1015</v>
      </c>
      <c r="F1786">
        <v>1015</v>
      </c>
      <c r="G1786">
        <v>100</v>
      </c>
      <c r="H1786" t="s">
        <v>65</v>
      </c>
      <c r="I1786">
        <v>99</v>
      </c>
      <c r="J1786" t="s">
        <v>66</v>
      </c>
      <c r="K1786" s="33" t="str">
        <f>IF(ISNA(VLOOKUP(C1786,'Provider-EHR crosswalk'!A:B,2,FALSE)),"No EHR Specified",VLOOKUP(C1786,'Provider-EHR crosswalk'!A:B,2,FALSE))</f>
        <v>AdvancedMD EHR</v>
      </c>
    </row>
    <row r="1787" spans="1:11" x14ac:dyDescent="0.25">
      <c r="A1787" t="s">
        <v>72</v>
      </c>
      <c r="B1787">
        <v>20</v>
      </c>
      <c r="C1787" t="s">
        <v>698</v>
      </c>
      <c r="D1787" t="s">
        <v>73</v>
      </c>
      <c r="E1787">
        <v>1015</v>
      </c>
      <c r="F1787">
        <v>1015</v>
      </c>
      <c r="G1787">
        <v>100</v>
      </c>
      <c r="H1787" t="s">
        <v>65</v>
      </c>
      <c r="I1787">
        <v>99</v>
      </c>
      <c r="J1787" t="s">
        <v>66</v>
      </c>
      <c r="K1787" s="33" t="str">
        <f>IF(ISNA(VLOOKUP(C1787,'Provider-EHR crosswalk'!A:B,2,FALSE)),"No EHR Specified",VLOOKUP(C1787,'Provider-EHR crosswalk'!A:B,2,FALSE))</f>
        <v>AdvancedMD EHR</v>
      </c>
    </row>
    <row r="1788" spans="1:11" x14ac:dyDescent="0.25">
      <c r="A1788" t="s">
        <v>74</v>
      </c>
      <c r="B1788">
        <v>20</v>
      </c>
      <c r="C1788" t="s">
        <v>698</v>
      </c>
      <c r="D1788" t="s">
        <v>75</v>
      </c>
      <c r="E1788">
        <v>1015</v>
      </c>
      <c r="F1788">
        <v>1015</v>
      </c>
      <c r="G1788">
        <v>100</v>
      </c>
      <c r="H1788" t="s">
        <v>65</v>
      </c>
      <c r="I1788">
        <v>99</v>
      </c>
      <c r="J1788" t="s">
        <v>66</v>
      </c>
      <c r="K1788" s="33" t="str">
        <f>IF(ISNA(VLOOKUP(C1788,'Provider-EHR crosswalk'!A:B,2,FALSE)),"No EHR Specified",VLOOKUP(C1788,'Provider-EHR crosswalk'!A:B,2,FALSE))</f>
        <v>AdvancedMD EHR</v>
      </c>
    </row>
    <row r="1789" spans="1:11" x14ac:dyDescent="0.25">
      <c r="A1789" t="s">
        <v>76</v>
      </c>
      <c r="B1789">
        <v>20</v>
      </c>
      <c r="C1789" t="s">
        <v>698</v>
      </c>
      <c r="D1789" t="s">
        <v>77</v>
      </c>
      <c r="E1789">
        <v>1015</v>
      </c>
      <c r="F1789">
        <v>1015</v>
      </c>
      <c r="G1789">
        <v>100</v>
      </c>
      <c r="H1789" t="s">
        <v>65</v>
      </c>
      <c r="I1789">
        <v>85</v>
      </c>
      <c r="J1789" t="s">
        <v>66</v>
      </c>
      <c r="K1789" s="33" t="str">
        <f>IF(ISNA(VLOOKUP(C1789,'Provider-EHR crosswalk'!A:B,2,FALSE)),"No EHR Specified",VLOOKUP(C1789,'Provider-EHR crosswalk'!A:B,2,FALSE))</f>
        <v>AdvancedMD EHR</v>
      </c>
    </row>
    <row r="1790" spans="1:11" x14ac:dyDescent="0.25">
      <c r="A1790" t="s">
        <v>78</v>
      </c>
      <c r="B1790">
        <v>20</v>
      </c>
      <c r="C1790" t="s">
        <v>698</v>
      </c>
      <c r="D1790" t="s">
        <v>79</v>
      </c>
      <c r="E1790">
        <v>1015</v>
      </c>
      <c r="F1790">
        <v>1015</v>
      </c>
      <c r="G1790">
        <v>100</v>
      </c>
      <c r="H1790" t="s">
        <v>65</v>
      </c>
      <c r="I1790">
        <v>85</v>
      </c>
      <c r="J1790" t="s">
        <v>66</v>
      </c>
      <c r="K1790" s="33" t="str">
        <f>IF(ISNA(VLOOKUP(C1790,'Provider-EHR crosswalk'!A:B,2,FALSE)),"No EHR Specified",VLOOKUP(C1790,'Provider-EHR crosswalk'!A:B,2,FALSE))</f>
        <v>AdvancedMD EHR</v>
      </c>
    </row>
    <row r="1791" spans="1:11" x14ac:dyDescent="0.25">
      <c r="A1791" t="s">
        <v>80</v>
      </c>
      <c r="B1791">
        <v>20</v>
      </c>
      <c r="C1791" t="s">
        <v>698</v>
      </c>
      <c r="D1791" t="s">
        <v>81</v>
      </c>
      <c r="E1791">
        <v>1015</v>
      </c>
      <c r="F1791">
        <v>1015</v>
      </c>
      <c r="G1791">
        <v>100</v>
      </c>
      <c r="H1791" t="s">
        <v>65</v>
      </c>
      <c r="I1791">
        <v>85</v>
      </c>
      <c r="J1791" t="s">
        <v>66</v>
      </c>
      <c r="K1791" s="33" t="str">
        <f>IF(ISNA(VLOOKUP(C1791,'Provider-EHR crosswalk'!A:B,2,FALSE)),"No EHR Specified",VLOOKUP(C1791,'Provider-EHR crosswalk'!A:B,2,FALSE))</f>
        <v>AdvancedMD EHR</v>
      </c>
    </row>
    <row r="1792" spans="1:11" x14ac:dyDescent="0.25">
      <c r="A1792" t="s">
        <v>82</v>
      </c>
      <c r="B1792">
        <v>20</v>
      </c>
      <c r="C1792" t="s">
        <v>698</v>
      </c>
      <c r="D1792" t="s">
        <v>83</v>
      </c>
      <c r="E1792">
        <v>1015</v>
      </c>
      <c r="F1792">
        <v>1015</v>
      </c>
      <c r="G1792">
        <v>100</v>
      </c>
      <c r="H1792" t="s">
        <v>65</v>
      </c>
      <c r="I1792">
        <v>85</v>
      </c>
      <c r="J1792" t="s">
        <v>66</v>
      </c>
      <c r="K1792" s="33" t="str">
        <f>IF(ISNA(VLOOKUP(C1792,'Provider-EHR crosswalk'!A:B,2,FALSE)),"No EHR Specified",VLOOKUP(C1792,'Provider-EHR crosswalk'!A:B,2,FALSE))</f>
        <v>AdvancedMD EHR</v>
      </c>
    </row>
    <row r="1793" spans="1:11" x14ac:dyDescent="0.25">
      <c r="A1793" t="s">
        <v>84</v>
      </c>
      <c r="B1793">
        <v>20</v>
      </c>
      <c r="C1793" t="s">
        <v>698</v>
      </c>
      <c r="D1793" t="s">
        <v>85</v>
      </c>
      <c r="E1793">
        <v>1015</v>
      </c>
      <c r="F1793">
        <v>1015</v>
      </c>
      <c r="G1793">
        <v>100</v>
      </c>
      <c r="H1793" t="s">
        <v>65</v>
      </c>
      <c r="I1793">
        <v>85</v>
      </c>
      <c r="J1793" t="s">
        <v>66</v>
      </c>
      <c r="K1793" s="33" t="str">
        <f>IF(ISNA(VLOOKUP(C1793,'Provider-EHR crosswalk'!A:B,2,FALSE)),"No EHR Specified",VLOOKUP(C1793,'Provider-EHR crosswalk'!A:B,2,FALSE))</f>
        <v>AdvancedMD EHR</v>
      </c>
    </row>
    <row r="1794" spans="1:11" x14ac:dyDescent="0.25">
      <c r="A1794" t="s">
        <v>86</v>
      </c>
      <c r="B1794">
        <v>20</v>
      </c>
      <c r="C1794" t="s">
        <v>698</v>
      </c>
      <c r="D1794" t="s">
        <v>87</v>
      </c>
      <c r="E1794">
        <v>1015</v>
      </c>
      <c r="F1794">
        <v>1015</v>
      </c>
      <c r="G1794">
        <v>100</v>
      </c>
      <c r="H1794" t="s">
        <v>65</v>
      </c>
      <c r="I1794">
        <v>95</v>
      </c>
      <c r="J1794" t="s">
        <v>66</v>
      </c>
      <c r="K1794" s="33" t="str">
        <f>IF(ISNA(VLOOKUP(C1794,'Provider-EHR crosswalk'!A:B,2,FALSE)),"No EHR Specified",VLOOKUP(C1794,'Provider-EHR crosswalk'!A:B,2,FALSE))</f>
        <v>AdvancedMD EHR</v>
      </c>
    </row>
    <row r="1795" spans="1:11" x14ac:dyDescent="0.25">
      <c r="A1795" t="s">
        <v>88</v>
      </c>
      <c r="B1795">
        <v>20</v>
      </c>
      <c r="C1795" t="s">
        <v>698</v>
      </c>
      <c r="D1795" t="s">
        <v>89</v>
      </c>
      <c r="E1795">
        <v>1015</v>
      </c>
      <c r="F1795">
        <v>1015</v>
      </c>
      <c r="G1795">
        <v>100</v>
      </c>
      <c r="H1795" t="s">
        <v>65</v>
      </c>
      <c r="I1795">
        <v>95</v>
      </c>
      <c r="J1795" t="s">
        <v>66</v>
      </c>
      <c r="K1795" s="33" t="str">
        <f>IF(ISNA(VLOOKUP(C1795,'Provider-EHR crosswalk'!A:B,2,FALSE)),"No EHR Specified",VLOOKUP(C1795,'Provider-EHR crosswalk'!A:B,2,FALSE))</f>
        <v>AdvancedMD EHR</v>
      </c>
    </row>
    <row r="1796" spans="1:11" x14ac:dyDescent="0.25">
      <c r="A1796" t="s">
        <v>90</v>
      </c>
      <c r="B1796">
        <v>20</v>
      </c>
      <c r="C1796" t="s">
        <v>698</v>
      </c>
      <c r="D1796" t="s">
        <v>91</v>
      </c>
      <c r="E1796">
        <v>1014</v>
      </c>
      <c r="F1796">
        <v>1015</v>
      </c>
      <c r="G1796">
        <v>99.9</v>
      </c>
      <c r="H1796" t="s">
        <v>65</v>
      </c>
      <c r="I1796">
        <v>90</v>
      </c>
      <c r="J1796" t="s">
        <v>66</v>
      </c>
      <c r="K1796" s="33" t="str">
        <f>IF(ISNA(VLOOKUP(C1796,'Provider-EHR crosswalk'!A:B,2,FALSE)),"No EHR Specified",VLOOKUP(C1796,'Provider-EHR crosswalk'!A:B,2,FALSE))</f>
        <v>AdvancedMD EHR</v>
      </c>
    </row>
    <row r="1797" spans="1:11" x14ac:dyDescent="0.25">
      <c r="A1797" t="s">
        <v>92</v>
      </c>
      <c r="B1797">
        <v>20</v>
      </c>
      <c r="C1797" t="s">
        <v>698</v>
      </c>
      <c r="D1797" t="s">
        <v>93</v>
      </c>
      <c r="E1797">
        <v>659</v>
      </c>
      <c r="F1797">
        <v>1015</v>
      </c>
      <c r="G1797">
        <v>64.930000000000007</v>
      </c>
      <c r="H1797" t="s">
        <v>65</v>
      </c>
      <c r="I1797">
        <v>90</v>
      </c>
      <c r="J1797" t="s">
        <v>69</v>
      </c>
      <c r="K1797" s="33" t="str">
        <f>IF(ISNA(VLOOKUP(C1797,'Provider-EHR crosswalk'!A:B,2,FALSE)),"No EHR Specified",VLOOKUP(C1797,'Provider-EHR crosswalk'!A:B,2,FALSE))</f>
        <v>AdvancedMD EHR</v>
      </c>
    </row>
    <row r="1798" spans="1:11" x14ac:dyDescent="0.25">
      <c r="A1798" t="s">
        <v>94</v>
      </c>
      <c r="B1798">
        <v>20</v>
      </c>
      <c r="C1798" t="s">
        <v>698</v>
      </c>
      <c r="D1798" t="s">
        <v>95</v>
      </c>
      <c r="E1798">
        <v>734</v>
      </c>
      <c r="F1798">
        <v>1015</v>
      </c>
      <c r="G1798">
        <v>72.319999999999993</v>
      </c>
      <c r="H1798" t="s">
        <v>65</v>
      </c>
      <c r="I1798">
        <v>90</v>
      </c>
      <c r="J1798" t="s">
        <v>69</v>
      </c>
      <c r="K1798" s="33" t="str">
        <f>IF(ISNA(VLOOKUP(C1798,'Provider-EHR crosswalk'!A:B,2,FALSE)),"No EHR Specified",VLOOKUP(C1798,'Provider-EHR crosswalk'!A:B,2,FALSE))</f>
        <v>AdvancedMD EHR</v>
      </c>
    </row>
    <row r="1799" spans="1:11" x14ac:dyDescent="0.25">
      <c r="A1799" t="s">
        <v>96</v>
      </c>
      <c r="B1799">
        <v>20</v>
      </c>
      <c r="C1799" t="s">
        <v>698</v>
      </c>
      <c r="D1799" t="s">
        <v>97</v>
      </c>
      <c r="E1799">
        <v>977</v>
      </c>
      <c r="F1799">
        <v>1015</v>
      </c>
      <c r="G1799">
        <v>96.26</v>
      </c>
      <c r="H1799" t="s">
        <v>65</v>
      </c>
      <c r="I1799">
        <v>90</v>
      </c>
      <c r="J1799" t="s">
        <v>66</v>
      </c>
      <c r="K1799" s="33" t="str">
        <f>IF(ISNA(VLOOKUP(C1799,'Provider-EHR crosswalk'!A:B,2,FALSE)),"No EHR Specified",VLOOKUP(C1799,'Provider-EHR crosswalk'!A:B,2,FALSE))</f>
        <v>AdvancedMD EHR</v>
      </c>
    </row>
    <row r="1800" spans="1:11" x14ac:dyDescent="0.25">
      <c r="A1800" t="s">
        <v>98</v>
      </c>
      <c r="B1800">
        <v>20</v>
      </c>
      <c r="C1800" t="s">
        <v>698</v>
      </c>
      <c r="D1800" t="s">
        <v>99</v>
      </c>
      <c r="E1800">
        <v>977</v>
      </c>
      <c r="F1800">
        <v>1015</v>
      </c>
      <c r="G1800">
        <v>96.26</v>
      </c>
      <c r="H1800" t="s">
        <v>65</v>
      </c>
      <c r="I1800">
        <v>90</v>
      </c>
      <c r="J1800" t="s">
        <v>66</v>
      </c>
      <c r="K1800" s="33" t="str">
        <f>IF(ISNA(VLOOKUP(C1800,'Provider-EHR crosswalk'!A:B,2,FALSE)),"No EHR Specified",VLOOKUP(C1800,'Provider-EHR crosswalk'!A:B,2,FALSE))</f>
        <v>AdvancedMD EHR</v>
      </c>
    </row>
    <row r="1801" spans="1:11" x14ac:dyDescent="0.25">
      <c r="A1801" t="s">
        <v>100</v>
      </c>
      <c r="B1801">
        <v>20</v>
      </c>
      <c r="C1801" t="s">
        <v>698</v>
      </c>
      <c r="D1801" t="s">
        <v>101</v>
      </c>
      <c r="E1801">
        <v>1023</v>
      </c>
      <c r="F1801">
        <v>1023</v>
      </c>
      <c r="G1801">
        <v>100</v>
      </c>
      <c r="H1801" t="s">
        <v>65</v>
      </c>
      <c r="I1801">
        <v>99</v>
      </c>
      <c r="J1801" t="s">
        <v>66</v>
      </c>
      <c r="K1801" s="33" t="str">
        <f>IF(ISNA(VLOOKUP(C1801,'Provider-EHR crosswalk'!A:B,2,FALSE)),"No EHR Specified",VLOOKUP(C1801,'Provider-EHR crosswalk'!A:B,2,FALSE))</f>
        <v>AdvancedMD EHR</v>
      </c>
    </row>
    <row r="1802" spans="1:11" x14ac:dyDescent="0.25">
      <c r="A1802" t="s">
        <v>102</v>
      </c>
      <c r="B1802">
        <v>20</v>
      </c>
      <c r="C1802" t="s">
        <v>698</v>
      </c>
      <c r="D1802" t="s">
        <v>103</v>
      </c>
      <c r="E1802">
        <v>1023</v>
      </c>
      <c r="F1802">
        <v>1023</v>
      </c>
      <c r="G1802">
        <v>100</v>
      </c>
      <c r="H1802" t="s">
        <v>65</v>
      </c>
      <c r="I1802">
        <v>99</v>
      </c>
      <c r="J1802" t="s">
        <v>66</v>
      </c>
      <c r="K1802" s="33" t="str">
        <f>IF(ISNA(VLOOKUP(C1802,'Provider-EHR crosswalk'!A:B,2,FALSE)),"No EHR Specified",VLOOKUP(C1802,'Provider-EHR crosswalk'!A:B,2,FALSE))</f>
        <v>AdvancedMD EHR</v>
      </c>
    </row>
    <row r="1803" spans="1:11" x14ac:dyDescent="0.25">
      <c r="A1803" t="s">
        <v>104</v>
      </c>
      <c r="B1803">
        <v>20</v>
      </c>
      <c r="C1803" t="s">
        <v>698</v>
      </c>
      <c r="D1803" t="s">
        <v>105</v>
      </c>
      <c r="E1803">
        <v>1023</v>
      </c>
      <c r="F1803">
        <v>1023</v>
      </c>
      <c r="G1803">
        <v>100</v>
      </c>
      <c r="H1803" t="s">
        <v>65</v>
      </c>
      <c r="I1803">
        <v>99</v>
      </c>
      <c r="J1803" t="s">
        <v>66</v>
      </c>
      <c r="K1803" s="33" t="str">
        <f>IF(ISNA(VLOOKUP(C1803,'Provider-EHR crosswalk'!A:B,2,FALSE)),"No EHR Specified",VLOOKUP(C1803,'Provider-EHR crosswalk'!A:B,2,FALSE))</f>
        <v>AdvancedMD EHR</v>
      </c>
    </row>
    <row r="1804" spans="1:11" x14ac:dyDescent="0.25">
      <c r="A1804" t="s">
        <v>106</v>
      </c>
      <c r="B1804">
        <v>20</v>
      </c>
      <c r="C1804" t="s">
        <v>698</v>
      </c>
      <c r="D1804" t="s">
        <v>107</v>
      </c>
      <c r="E1804">
        <v>1021</v>
      </c>
      <c r="F1804">
        <v>1021</v>
      </c>
      <c r="G1804">
        <v>100</v>
      </c>
      <c r="H1804" t="s">
        <v>65</v>
      </c>
      <c r="I1804">
        <v>99</v>
      </c>
      <c r="J1804" t="s">
        <v>66</v>
      </c>
      <c r="K1804" s="33" t="str">
        <f>IF(ISNA(VLOOKUP(C1804,'Provider-EHR crosswalk'!A:B,2,FALSE)),"No EHR Specified",VLOOKUP(C1804,'Provider-EHR crosswalk'!A:B,2,FALSE))</f>
        <v>AdvancedMD EHR</v>
      </c>
    </row>
    <row r="1805" spans="1:11" x14ac:dyDescent="0.25">
      <c r="A1805" t="s">
        <v>108</v>
      </c>
      <c r="B1805">
        <v>20</v>
      </c>
      <c r="C1805" t="s">
        <v>698</v>
      </c>
      <c r="D1805" t="s">
        <v>109</v>
      </c>
      <c r="E1805">
        <v>1021</v>
      </c>
      <c r="F1805">
        <v>1021</v>
      </c>
      <c r="G1805">
        <v>100</v>
      </c>
      <c r="H1805" t="s">
        <v>65</v>
      </c>
      <c r="I1805">
        <v>99</v>
      </c>
      <c r="J1805" t="s">
        <v>66</v>
      </c>
      <c r="K1805" s="33" t="str">
        <f>IF(ISNA(VLOOKUP(C1805,'Provider-EHR crosswalk'!A:B,2,FALSE)),"No EHR Specified",VLOOKUP(C1805,'Provider-EHR crosswalk'!A:B,2,FALSE))</f>
        <v>AdvancedMD EHR</v>
      </c>
    </row>
    <row r="1806" spans="1:11" x14ac:dyDescent="0.25">
      <c r="A1806" t="s">
        <v>110</v>
      </c>
      <c r="B1806">
        <v>20</v>
      </c>
      <c r="C1806" t="s">
        <v>698</v>
      </c>
      <c r="D1806" t="s">
        <v>111</v>
      </c>
      <c r="E1806">
        <v>1021</v>
      </c>
      <c r="F1806">
        <v>1021</v>
      </c>
      <c r="G1806">
        <v>100</v>
      </c>
      <c r="H1806" t="s">
        <v>65</v>
      </c>
      <c r="I1806">
        <v>99</v>
      </c>
      <c r="J1806" t="s">
        <v>66</v>
      </c>
      <c r="K1806" s="33" t="str">
        <f>IF(ISNA(VLOOKUP(C1806,'Provider-EHR crosswalk'!A:B,2,FALSE)),"No EHR Specified",VLOOKUP(C1806,'Provider-EHR crosswalk'!A:B,2,FALSE))</f>
        <v>AdvancedMD EHR</v>
      </c>
    </row>
    <row r="1807" spans="1:11" x14ac:dyDescent="0.25">
      <c r="A1807" t="s">
        <v>112</v>
      </c>
      <c r="B1807">
        <v>20</v>
      </c>
      <c r="C1807" t="s">
        <v>698</v>
      </c>
      <c r="D1807" t="s">
        <v>113</v>
      </c>
      <c r="E1807">
        <v>1021</v>
      </c>
      <c r="F1807">
        <v>1021</v>
      </c>
      <c r="G1807">
        <v>100</v>
      </c>
      <c r="H1807" t="s">
        <v>65</v>
      </c>
      <c r="I1807">
        <v>99</v>
      </c>
      <c r="J1807" t="s">
        <v>66</v>
      </c>
      <c r="K1807" s="33" t="str">
        <f>IF(ISNA(VLOOKUP(C1807,'Provider-EHR crosswalk'!A:B,2,FALSE)),"No EHR Specified",VLOOKUP(C1807,'Provider-EHR crosswalk'!A:B,2,FALSE))</f>
        <v>AdvancedMD EHR</v>
      </c>
    </row>
    <row r="1808" spans="1:11" x14ac:dyDescent="0.25">
      <c r="A1808" t="s">
        <v>114</v>
      </c>
      <c r="B1808">
        <v>20</v>
      </c>
      <c r="C1808" t="s">
        <v>698</v>
      </c>
      <c r="D1808" t="s">
        <v>115</v>
      </c>
      <c r="E1808">
        <v>48</v>
      </c>
      <c r="F1808">
        <v>1015</v>
      </c>
      <c r="G1808">
        <v>4.7300000000000004</v>
      </c>
      <c r="H1808" t="s">
        <v>116</v>
      </c>
      <c r="I1808">
        <v>4</v>
      </c>
      <c r="J1808" t="s">
        <v>69</v>
      </c>
      <c r="K1808" s="33" t="str">
        <f>IF(ISNA(VLOOKUP(C1808,'Provider-EHR crosswalk'!A:B,2,FALSE)),"No EHR Specified",VLOOKUP(C1808,'Provider-EHR crosswalk'!A:B,2,FALSE))</f>
        <v>AdvancedMD EHR</v>
      </c>
    </row>
    <row r="1809" spans="1:11" x14ac:dyDescent="0.25">
      <c r="A1809" t="s">
        <v>117</v>
      </c>
      <c r="B1809">
        <v>20</v>
      </c>
      <c r="C1809" t="s">
        <v>698</v>
      </c>
      <c r="D1809" t="s">
        <v>118</v>
      </c>
      <c r="E1809">
        <v>30</v>
      </c>
      <c r="F1809">
        <v>1015</v>
      </c>
      <c r="G1809">
        <v>2.96</v>
      </c>
      <c r="H1809" t="s">
        <v>116</v>
      </c>
      <c r="I1809">
        <v>4</v>
      </c>
      <c r="J1809" t="s">
        <v>66</v>
      </c>
      <c r="K1809" s="33" t="str">
        <f>IF(ISNA(VLOOKUP(C1809,'Provider-EHR crosswalk'!A:B,2,FALSE)),"No EHR Specified",VLOOKUP(C1809,'Provider-EHR crosswalk'!A:B,2,FALSE))</f>
        <v>AdvancedMD EHR</v>
      </c>
    </row>
    <row r="1810" spans="1:11" x14ac:dyDescent="0.25">
      <c r="A1810" t="s">
        <v>119</v>
      </c>
      <c r="B1810">
        <v>20</v>
      </c>
      <c r="C1810" t="s">
        <v>698</v>
      </c>
      <c r="D1810" t="s">
        <v>120</v>
      </c>
      <c r="E1810">
        <v>32</v>
      </c>
      <c r="F1810">
        <v>1015</v>
      </c>
      <c r="G1810">
        <v>3.15</v>
      </c>
      <c r="H1810" t="s">
        <v>116</v>
      </c>
      <c r="I1810">
        <v>4</v>
      </c>
      <c r="J1810" t="s">
        <v>66</v>
      </c>
      <c r="K1810" s="33" t="str">
        <f>IF(ISNA(VLOOKUP(C1810,'Provider-EHR crosswalk'!A:B,2,FALSE)),"No EHR Specified",VLOOKUP(C1810,'Provider-EHR crosswalk'!A:B,2,FALSE))</f>
        <v>AdvancedMD EHR</v>
      </c>
    </row>
    <row r="1811" spans="1:11" x14ac:dyDescent="0.25">
      <c r="A1811" t="s">
        <v>121</v>
      </c>
      <c r="B1811">
        <v>20</v>
      </c>
      <c r="C1811" t="s">
        <v>698</v>
      </c>
      <c r="D1811" t="s">
        <v>122</v>
      </c>
      <c r="E1811">
        <v>0</v>
      </c>
      <c r="F1811">
        <v>1015</v>
      </c>
      <c r="G1811">
        <v>0</v>
      </c>
      <c r="H1811" t="s">
        <v>116</v>
      </c>
      <c r="I1811">
        <v>1</v>
      </c>
      <c r="J1811" t="s">
        <v>66</v>
      </c>
      <c r="K1811" s="33" t="str">
        <f>IF(ISNA(VLOOKUP(C1811,'Provider-EHR crosswalk'!A:B,2,FALSE)),"No EHR Specified",VLOOKUP(C1811,'Provider-EHR crosswalk'!A:B,2,FALSE))</f>
        <v>AdvancedMD EHR</v>
      </c>
    </row>
    <row r="1812" spans="1:11" x14ac:dyDescent="0.25">
      <c r="A1812" t="s">
        <v>123</v>
      </c>
      <c r="B1812">
        <v>20</v>
      </c>
      <c r="C1812" t="s">
        <v>698</v>
      </c>
      <c r="D1812" t="s">
        <v>124</v>
      </c>
      <c r="E1812">
        <v>0</v>
      </c>
      <c r="F1812">
        <v>1023</v>
      </c>
      <c r="G1812">
        <v>0</v>
      </c>
      <c r="H1812" t="s">
        <v>116</v>
      </c>
      <c r="I1812">
        <v>1</v>
      </c>
      <c r="J1812" t="s">
        <v>66</v>
      </c>
      <c r="K1812" s="33" t="str">
        <f>IF(ISNA(VLOOKUP(C1812,'Provider-EHR crosswalk'!A:B,2,FALSE)),"No EHR Specified",VLOOKUP(C1812,'Provider-EHR crosswalk'!A:B,2,FALSE))</f>
        <v>AdvancedMD EHR</v>
      </c>
    </row>
    <row r="1813" spans="1:11" x14ac:dyDescent="0.25">
      <c r="A1813" t="s">
        <v>125</v>
      </c>
      <c r="B1813">
        <v>20</v>
      </c>
      <c r="C1813" t="s">
        <v>698</v>
      </c>
      <c r="D1813" t="s">
        <v>126</v>
      </c>
      <c r="E1813">
        <v>0</v>
      </c>
      <c r="F1813">
        <v>1023</v>
      </c>
      <c r="G1813">
        <v>0</v>
      </c>
      <c r="H1813" t="s">
        <v>116</v>
      </c>
      <c r="I1813">
        <v>1</v>
      </c>
      <c r="J1813" t="s">
        <v>66</v>
      </c>
      <c r="K1813" s="33" t="str">
        <f>IF(ISNA(VLOOKUP(C1813,'Provider-EHR crosswalk'!A:B,2,FALSE)),"No EHR Specified",VLOOKUP(C1813,'Provider-EHR crosswalk'!A:B,2,FALSE))</f>
        <v>AdvancedMD EHR</v>
      </c>
    </row>
    <row r="1814" spans="1:11" x14ac:dyDescent="0.25">
      <c r="A1814" t="s">
        <v>127</v>
      </c>
      <c r="B1814">
        <v>20</v>
      </c>
      <c r="C1814" t="s">
        <v>698</v>
      </c>
      <c r="D1814" t="s">
        <v>128</v>
      </c>
      <c r="E1814">
        <v>46</v>
      </c>
      <c r="F1814">
        <v>1023</v>
      </c>
      <c r="G1814">
        <v>4.5</v>
      </c>
      <c r="H1814" t="s">
        <v>116</v>
      </c>
      <c r="I1814">
        <v>4</v>
      </c>
      <c r="J1814" t="s">
        <v>69</v>
      </c>
      <c r="K1814" s="33" t="str">
        <f>IF(ISNA(VLOOKUP(C1814,'Provider-EHR crosswalk'!A:B,2,FALSE)),"No EHR Specified",VLOOKUP(C1814,'Provider-EHR crosswalk'!A:B,2,FALSE))</f>
        <v>AdvancedMD EHR</v>
      </c>
    </row>
    <row r="1815" spans="1:11" x14ac:dyDescent="0.25">
      <c r="A1815" t="s">
        <v>129</v>
      </c>
      <c r="B1815">
        <v>20</v>
      </c>
      <c r="C1815" t="s">
        <v>698</v>
      </c>
      <c r="D1815" t="s">
        <v>130</v>
      </c>
      <c r="E1815">
        <v>36</v>
      </c>
      <c r="F1815">
        <v>1023</v>
      </c>
      <c r="G1815">
        <v>3.52</v>
      </c>
      <c r="H1815" t="s">
        <v>116</v>
      </c>
      <c r="I1815">
        <v>4</v>
      </c>
      <c r="J1815" t="s">
        <v>66</v>
      </c>
      <c r="K1815" s="33" t="str">
        <f>IF(ISNA(VLOOKUP(C1815,'Provider-EHR crosswalk'!A:B,2,FALSE)),"No EHR Specified",VLOOKUP(C1815,'Provider-EHR crosswalk'!A:B,2,FALSE))</f>
        <v>AdvancedMD EHR</v>
      </c>
    </row>
    <row r="1816" spans="1:11" x14ac:dyDescent="0.25">
      <c r="A1816" t="s">
        <v>131</v>
      </c>
      <c r="B1816">
        <v>20</v>
      </c>
      <c r="C1816" t="s">
        <v>698</v>
      </c>
      <c r="D1816" t="s">
        <v>132</v>
      </c>
      <c r="E1816">
        <v>34</v>
      </c>
      <c r="F1816">
        <v>1023</v>
      </c>
      <c r="G1816">
        <v>3.32</v>
      </c>
      <c r="H1816" t="s">
        <v>116</v>
      </c>
      <c r="I1816">
        <v>4</v>
      </c>
      <c r="J1816" t="s">
        <v>66</v>
      </c>
      <c r="K1816" s="33" t="str">
        <f>IF(ISNA(VLOOKUP(C1816,'Provider-EHR crosswalk'!A:B,2,FALSE)),"No EHR Specified",VLOOKUP(C1816,'Provider-EHR crosswalk'!A:B,2,FALSE))</f>
        <v>AdvancedMD EHR</v>
      </c>
    </row>
    <row r="1817" spans="1:11" x14ac:dyDescent="0.25">
      <c r="A1817" t="s">
        <v>133</v>
      </c>
      <c r="B1817">
        <v>20</v>
      </c>
      <c r="C1817" t="s">
        <v>698</v>
      </c>
      <c r="D1817" t="s">
        <v>134</v>
      </c>
      <c r="E1817">
        <v>0</v>
      </c>
      <c r="F1817">
        <v>1023</v>
      </c>
      <c r="G1817">
        <v>0</v>
      </c>
      <c r="H1817" t="s">
        <v>116</v>
      </c>
      <c r="I1817">
        <v>1</v>
      </c>
      <c r="J1817" t="s">
        <v>66</v>
      </c>
      <c r="K1817" s="33" t="str">
        <f>IF(ISNA(VLOOKUP(C1817,'Provider-EHR crosswalk'!A:B,2,FALSE)),"No EHR Specified",VLOOKUP(C1817,'Provider-EHR crosswalk'!A:B,2,FALSE))</f>
        <v>AdvancedMD EHR</v>
      </c>
    </row>
    <row r="1818" spans="1:11" x14ac:dyDescent="0.25">
      <c r="A1818" t="s">
        <v>135</v>
      </c>
      <c r="B1818">
        <v>20</v>
      </c>
      <c r="C1818" t="s">
        <v>698</v>
      </c>
      <c r="D1818" t="s">
        <v>136</v>
      </c>
      <c r="E1818">
        <v>0</v>
      </c>
      <c r="F1818">
        <v>1021</v>
      </c>
      <c r="G1818">
        <v>0</v>
      </c>
      <c r="H1818" t="s">
        <v>116</v>
      </c>
      <c r="I1818">
        <v>1</v>
      </c>
      <c r="J1818" t="s">
        <v>66</v>
      </c>
      <c r="K1818" s="33" t="str">
        <f>IF(ISNA(VLOOKUP(C1818,'Provider-EHR crosswalk'!A:B,2,FALSE)),"No EHR Specified",VLOOKUP(C1818,'Provider-EHR crosswalk'!A:B,2,FALSE))</f>
        <v>AdvancedMD EHR</v>
      </c>
    </row>
    <row r="1819" spans="1:11" x14ac:dyDescent="0.25">
      <c r="A1819" t="s">
        <v>137</v>
      </c>
      <c r="B1819">
        <v>20</v>
      </c>
      <c r="C1819" t="s">
        <v>698</v>
      </c>
      <c r="D1819" t="s">
        <v>138</v>
      </c>
      <c r="E1819">
        <v>0</v>
      </c>
      <c r="F1819">
        <v>1021</v>
      </c>
      <c r="G1819">
        <v>0</v>
      </c>
      <c r="H1819" t="s">
        <v>116</v>
      </c>
      <c r="I1819">
        <v>1</v>
      </c>
      <c r="J1819" t="s">
        <v>66</v>
      </c>
      <c r="K1819" s="33" t="str">
        <f>IF(ISNA(VLOOKUP(C1819,'Provider-EHR crosswalk'!A:B,2,FALSE)),"No EHR Specified",VLOOKUP(C1819,'Provider-EHR crosswalk'!A:B,2,FALSE))</f>
        <v>AdvancedMD EHR</v>
      </c>
    </row>
    <row r="1820" spans="1:11" x14ac:dyDescent="0.25">
      <c r="A1820" t="s">
        <v>139</v>
      </c>
      <c r="B1820">
        <v>20</v>
      </c>
      <c r="C1820" t="s">
        <v>698</v>
      </c>
      <c r="D1820" t="s">
        <v>140</v>
      </c>
      <c r="E1820">
        <v>0</v>
      </c>
      <c r="F1820">
        <v>1021</v>
      </c>
      <c r="G1820">
        <v>0</v>
      </c>
      <c r="H1820" t="s">
        <v>116</v>
      </c>
      <c r="I1820">
        <v>1</v>
      </c>
      <c r="J1820" t="s">
        <v>66</v>
      </c>
      <c r="K1820" s="33" t="str">
        <f>IF(ISNA(VLOOKUP(C1820,'Provider-EHR crosswalk'!A:B,2,FALSE)),"No EHR Specified",VLOOKUP(C1820,'Provider-EHR crosswalk'!A:B,2,FALSE))</f>
        <v>AdvancedMD EHR</v>
      </c>
    </row>
    <row r="1821" spans="1:11" x14ac:dyDescent="0.25">
      <c r="A1821" t="s">
        <v>141</v>
      </c>
      <c r="B1821">
        <v>20</v>
      </c>
      <c r="C1821" t="s">
        <v>698</v>
      </c>
      <c r="D1821" t="s">
        <v>142</v>
      </c>
      <c r="E1821">
        <v>0</v>
      </c>
      <c r="F1821">
        <v>1021</v>
      </c>
      <c r="G1821">
        <v>0</v>
      </c>
      <c r="H1821" t="s">
        <v>116</v>
      </c>
      <c r="I1821">
        <v>1</v>
      </c>
      <c r="J1821" t="s">
        <v>66</v>
      </c>
      <c r="K1821" s="33" t="str">
        <f>IF(ISNA(VLOOKUP(C1821,'Provider-EHR crosswalk'!A:B,2,FALSE)),"No EHR Specified",VLOOKUP(C1821,'Provider-EHR crosswalk'!A:B,2,FALSE))</f>
        <v>AdvancedMD EHR</v>
      </c>
    </row>
    <row r="1822" spans="1:11" x14ac:dyDescent="0.25">
      <c r="A1822" t="s">
        <v>143</v>
      </c>
      <c r="B1822">
        <v>20</v>
      </c>
      <c r="C1822" t="s">
        <v>698</v>
      </c>
      <c r="D1822" t="s">
        <v>144</v>
      </c>
      <c r="E1822">
        <v>0</v>
      </c>
      <c r="F1822">
        <v>1021</v>
      </c>
      <c r="G1822">
        <v>0</v>
      </c>
      <c r="H1822" t="s">
        <v>116</v>
      </c>
      <c r="I1822">
        <v>1</v>
      </c>
      <c r="J1822" t="s">
        <v>66</v>
      </c>
      <c r="K1822" s="33" t="str">
        <f>IF(ISNA(VLOOKUP(C1822,'Provider-EHR crosswalk'!A:B,2,FALSE)),"No EHR Specified",VLOOKUP(C1822,'Provider-EHR crosswalk'!A:B,2,FALSE))</f>
        <v>AdvancedMD EHR</v>
      </c>
    </row>
    <row r="1823" spans="1:11" x14ac:dyDescent="0.25">
      <c r="A1823" t="s">
        <v>145</v>
      </c>
      <c r="B1823">
        <v>20</v>
      </c>
      <c r="C1823" t="s">
        <v>698</v>
      </c>
      <c r="D1823" t="s">
        <v>146</v>
      </c>
      <c r="E1823">
        <v>0</v>
      </c>
      <c r="F1823">
        <v>1021</v>
      </c>
      <c r="G1823">
        <v>0</v>
      </c>
      <c r="H1823" t="s">
        <v>116</v>
      </c>
      <c r="I1823">
        <v>1</v>
      </c>
      <c r="J1823" t="s">
        <v>66</v>
      </c>
      <c r="K1823" s="33" t="str">
        <f>IF(ISNA(VLOOKUP(C1823,'Provider-EHR crosswalk'!A:B,2,FALSE)),"No EHR Specified",VLOOKUP(C1823,'Provider-EHR crosswalk'!A:B,2,FALSE))</f>
        <v>AdvancedMD EHR</v>
      </c>
    </row>
    <row r="1824" spans="1:11" x14ac:dyDescent="0.25">
      <c r="A1824" t="s">
        <v>147</v>
      </c>
      <c r="B1824">
        <v>20</v>
      </c>
      <c r="C1824" t="s">
        <v>698</v>
      </c>
      <c r="D1824" t="s">
        <v>148</v>
      </c>
      <c r="E1824">
        <v>0</v>
      </c>
      <c r="F1824">
        <v>1023</v>
      </c>
      <c r="G1824">
        <v>0</v>
      </c>
      <c r="H1824" t="s">
        <v>116</v>
      </c>
      <c r="I1824">
        <v>1</v>
      </c>
      <c r="J1824" t="s">
        <v>66</v>
      </c>
      <c r="K1824" s="33" t="str">
        <f>IF(ISNA(VLOOKUP(C1824,'Provider-EHR crosswalk'!A:B,2,FALSE)),"No EHR Specified",VLOOKUP(C1824,'Provider-EHR crosswalk'!A:B,2,FALSE))</f>
        <v>AdvancedMD EHR</v>
      </c>
    </row>
    <row r="1825" spans="1:11" x14ac:dyDescent="0.25">
      <c r="A1825" t="s">
        <v>149</v>
      </c>
      <c r="B1825">
        <v>20</v>
      </c>
      <c r="C1825" t="s">
        <v>698</v>
      </c>
      <c r="D1825" t="s">
        <v>150</v>
      </c>
      <c r="E1825">
        <v>0</v>
      </c>
      <c r="F1825">
        <v>1023</v>
      </c>
      <c r="G1825">
        <v>0</v>
      </c>
      <c r="H1825" t="s">
        <v>116</v>
      </c>
      <c r="I1825">
        <v>1</v>
      </c>
      <c r="J1825" t="s">
        <v>66</v>
      </c>
      <c r="K1825" s="33" t="str">
        <f>IF(ISNA(VLOOKUP(C1825,'Provider-EHR crosswalk'!A:B,2,FALSE)),"No EHR Specified",VLOOKUP(C1825,'Provider-EHR crosswalk'!A:B,2,FALSE))</f>
        <v>AdvancedMD EHR</v>
      </c>
    </row>
    <row r="1826" spans="1:11" x14ac:dyDescent="0.25">
      <c r="A1826" t="s">
        <v>151</v>
      </c>
      <c r="B1826">
        <v>20</v>
      </c>
      <c r="C1826" t="s">
        <v>698</v>
      </c>
      <c r="D1826" t="s">
        <v>152</v>
      </c>
      <c r="E1826">
        <v>0</v>
      </c>
      <c r="F1826">
        <v>1021</v>
      </c>
      <c r="G1826">
        <v>0</v>
      </c>
      <c r="H1826" t="s">
        <v>116</v>
      </c>
      <c r="I1826">
        <v>1</v>
      </c>
      <c r="J1826" t="s">
        <v>66</v>
      </c>
      <c r="K1826" s="33" t="str">
        <f>IF(ISNA(VLOOKUP(C1826,'Provider-EHR crosswalk'!A:B,2,FALSE)),"No EHR Specified",VLOOKUP(C1826,'Provider-EHR crosswalk'!A:B,2,FALSE))</f>
        <v>AdvancedMD EHR</v>
      </c>
    </row>
    <row r="1827" spans="1:11" x14ac:dyDescent="0.25">
      <c r="A1827" t="s">
        <v>153</v>
      </c>
      <c r="B1827">
        <v>20</v>
      </c>
      <c r="C1827" t="s">
        <v>698</v>
      </c>
      <c r="D1827" t="s">
        <v>154</v>
      </c>
      <c r="E1827">
        <v>0</v>
      </c>
      <c r="F1827">
        <v>1021</v>
      </c>
      <c r="G1827">
        <v>0</v>
      </c>
      <c r="H1827" t="s">
        <v>116</v>
      </c>
      <c r="I1827">
        <v>1</v>
      </c>
      <c r="J1827" t="s">
        <v>66</v>
      </c>
      <c r="K1827" s="33" t="str">
        <f>IF(ISNA(VLOOKUP(C1827,'Provider-EHR crosswalk'!A:B,2,FALSE)),"No EHR Specified",VLOOKUP(C1827,'Provider-EHR crosswalk'!A:B,2,FALSE))</f>
        <v>AdvancedMD EHR</v>
      </c>
    </row>
    <row r="1828" spans="1:11" x14ac:dyDescent="0.25">
      <c r="A1828" t="s">
        <v>155</v>
      </c>
      <c r="B1828">
        <v>20</v>
      </c>
      <c r="C1828" t="s">
        <v>698</v>
      </c>
      <c r="D1828" t="s">
        <v>156</v>
      </c>
      <c r="E1828">
        <v>0</v>
      </c>
      <c r="F1828">
        <v>1021</v>
      </c>
      <c r="G1828">
        <v>0</v>
      </c>
      <c r="H1828" t="s">
        <v>157</v>
      </c>
      <c r="I1828" t="s">
        <v>157</v>
      </c>
      <c r="J1828" t="s">
        <v>157</v>
      </c>
      <c r="K1828" s="33" t="str">
        <f>IF(ISNA(VLOOKUP(C1828,'Provider-EHR crosswalk'!A:B,2,FALSE)),"No EHR Specified",VLOOKUP(C1828,'Provider-EHR crosswalk'!A:B,2,FALSE))</f>
        <v>AdvancedMD EHR</v>
      </c>
    </row>
    <row r="1829" spans="1:11" x14ac:dyDescent="0.25">
      <c r="A1829" t="s">
        <v>158</v>
      </c>
      <c r="B1829">
        <v>20</v>
      </c>
      <c r="C1829" t="s">
        <v>698</v>
      </c>
      <c r="D1829" t="s">
        <v>159</v>
      </c>
      <c r="E1829">
        <v>63</v>
      </c>
      <c r="F1829">
        <v>1021</v>
      </c>
      <c r="G1829">
        <v>6.17</v>
      </c>
      <c r="H1829" t="s">
        <v>157</v>
      </c>
      <c r="I1829" t="s">
        <v>157</v>
      </c>
      <c r="J1829" t="s">
        <v>157</v>
      </c>
      <c r="K1829" s="33" t="str">
        <f>IF(ISNA(VLOOKUP(C1829,'Provider-EHR crosswalk'!A:B,2,FALSE)),"No EHR Specified",VLOOKUP(C1829,'Provider-EHR crosswalk'!A:B,2,FALSE))</f>
        <v>AdvancedMD EHR</v>
      </c>
    </row>
    <row r="1830" spans="1:11" x14ac:dyDescent="0.25">
      <c r="A1830" t="s">
        <v>162</v>
      </c>
      <c r="B1830">
        <v>20</v>
      </c>
      <c r="C1830" t="s">
        <v>698</v>
      </c>
      <c r="D1830" t="s">
        <v>163</v>
      </c>
      <c r="E1830">
        <v>82</v>
      </c>
      <c r="F1830">
        <v>1021</v>
      </c>
      <c r="G1830">
        <v>8.0299999999999994</v>
      </c>
      <c r="H1830" t="s">
        <v>65</v>
      </c>
      <c r="I1830">
        <v>95</v>
      </c>
      <c r="J1830" t="s">
        <v>69</v>
      </c>
      <c r="K1830" s="33" t="str">
        <f>IF(ISNA(VLOOKUP(C1830,'Provider-EHR crosswalk'!A:B,2,FALSE)),"No EHR Specified",VLOOKUP(C1830,'Provider-EHR crosswalk'!A:B,2,FALSE))</f>
        <v>AdvancedMD EHR</v>
      </c>
    </row>
    <row r="1831" spans="1:11" x14ac:dyDescent="0.25">
      <c r="A1831" t="s">
        <v>164</v>
      </c>
      <c r="B1831">
        <v>20</v>
      </c>
      <c r="C1831" t="s">
        <v>698</v>
      </c>
      <c r="D1831" t="s">
        <v>165</v>
      </c>
      <c r="E1831">
        <v>1006</v>
      </c>
      <c r="F1831">
        <v>1015</v>
      </c>
      <c r="G1831">
        <v>99.11</v>
      </c>
      <c r="H1831" t="s">
        <v>65</v>
      </c>
      <c r="I1831">
        <v>95</v>
      </c>
      <c r="J1831" t="s">
        <v>66</v>
      </c>
      <c r="K1831" s="33" t="str">
        <f>IF(ISNA(VLOOKUP(C1831,'Provider-EHR crosswalk'!A:B,2,FALSE)),"No EHR Specified",VLOOKUP(C1831,'Provider-EHR crosswalk'!A:B,2,FALSE))</f>
        <v>AdvancedMD EHR</v>
      </c>
    </row>
    <row r="1832" spans="1:11" x14ac:dyDescent="0.25">
      <c r="A1832" t="s">
        <v>166</v>
      </c>
      <c r="B1832">
        <v>20</v>
      </c>
      <c r="C1832" t="s">
        <v>698</v>
      </c>
      <c r="D1832" t="s">
        <v>167</v>
      </c>
      <c r="E1832">
        <v>1</v>
      </c>
      <c r="F1832">
        <v>1015</v>
      </c>
      <c r="G1832">
        <v>0.1</v>
      </c>
      <c r="H1832" t="s">
        <v>116</v>
      </c>
      <c r="I1832">
        <v>5</v>
      </c>
      <c r="J1832" t="s">
        <v>66</v>
      </c>
      <c r="K1832" s="33" t="str">
        <f>IF(ISNA(VLOOKUP(C1832,'Provider-EHR crosswalk'!A:B,2,FALSE)),"No EHR Specified",VLOOKUP(C1832,'Provider-EHR crosswalk'!A:B,2,FALSE))</f>
        <v>AdvancedMD EHR</v>
      </c>
    </row>
    <row r="1833" spans="1:11" x14ac:dyDescent="0.25">
      <c r="A1833" t="s">
        <v>168</v>
      </c>
      <c r="B1833">
        <v>20</v>
      </c>
      <c r="C1833" t="s">
        <v>698</v>
      </c>
      <c r="D1833" t="s">
        <v>169</v>
      </c>
      <c r="E1833">
        <v>3</v>
      </c>
      <c r="F1833">
        <v>1015</v>
      </c>
      <c r="G1833">
        <v>0.3</v>
      </c>
      <c r="H1833" t="s">
        <v>116</v>
      </c>
      <c r="I1833">
        <v>5</v>
      </c>
      <c r="J1833" t="s">
        <v>66</v>
      </c>
      <c r="K1833" s="33" t="str">
        <f>IF(ISNA(VLOOKUP(C1833,'Provider-EHR crosswalk'!A:B,2,FALSE)),"No EHR Specified",VLOOKUP(C1833,'Provider-EHR crosswalk'!A:B,2,FALSE))</f>
        <v>AdvancedMD EHR</v>
      </c>
    </row>
    <row r="1834" spans="1:11" x14ac:dyDescent="0.25">
      <c r="A1834" t="s">
        <v>170</v>
      </c>
      <c r="B1834">
        <v>20</v>
      </c>
      <c r="C1834" t="s">
        <v>698</v>
      </c>
      <c r="D1834" t="s">
        <v>171</v>
      </c>
      <c r="E1834">
        <v>5</v>
      </c>
      <c r="F1834">
        <v>1015</v>
      </c>
      <c r="G1834">
        <v>0.49</v>
      </c>
      <c r="H1834" t="s">
        <v>116</v>
      </c>
      <c r="I1834">
        <v>5</v>
      </c>
      <c r="J1834" t="s">
        <v>66</v>
      </c>
      <c r="K1834" s="33" t="str">
        <f>IF(ISNA(VLOOKUP(C1834,'Provider-EHR crosswalk'!A:B,2,FALSE)),"No EHR Specified",VLOOKUP(C1834,'Provider-EHR crosswalk'!A:B,2,FALSE))</f>
        <v>AdvancedMD EHR</v>
      </c>
    </row>
    <row r="1835" spans="1:11" x14ac:dyDescent="0.25">
      <c r="A1835" t="s">
        <v>172</v>
      </c>
      <c r="B1835">
        <v>20</v>
      </c>
      <c r="C1835" t="s">
        <v>698</v>
      </c>
      <c r="D1835" t="s">
        <v>173</v>
      </c>
      <c r="E1835">
        <v>210</v>
      </c>
      <c r="F1835">
        <v>1021</v>
      </c>
      <c r="G1835">
        <v>20.57</v>
      </c>
      <c r="H1835" t="s">
        <v>116</v>
      </c>
      <c r="I1835">
        <v>5</v>
      </c>
      <c r="J1835" t="s">
        <v>69</v>
      </c>
      <c r="K1835" s="33" t="str">
        <f>IF(ISNA(VLOOKUP(C1835,'Provider-EHR crosswalk'!A:B,2,FALSE)),"No EHR Specified",VLOOKUP(C1835,'Provider-EHR crosswalk'!A:B,2,FALSE))</f>
        <v>AdvancedMD EHR</v>
      </c>
    </row>
    <row r="1836" spans="1:11" x14ac:dyDescent="0.25">
      <c r="A1836" t="s">
        <v>174</v>
      </c>
      <c r="B1836">
        <v>20</v>
      </c>
      <c r="C1836" t="s">
        <v>698</v>
      </c>
      <c r="D1836" t="s">
        <v>175</v>
      </c>
      <c r="E1836">
        <v>490</v>
      </c>
      <c r="F1836">
        <v>1021</v>
      </c>
      <c r="G1836">
        <v>47.99</v>
      </c>
      <c r="H1836" t="s">
        <v>116</v>
      </c>
      <c r="I1836">
        <v>5</v>
      </c>
      <c r="J1836" t="s">
        <v>69</v>
      </c>
      <c r="K1836" s="33" t="str">
        <f>IF(ISNA(VLOOKUP(C1836,'Provider-EHR crosswalk'!A:B,2,FALSE)),"No EHR Specified",VLOOKUP(C1836,'Provider-EHR crosswalk'!A:B,2,FALSE))</f>
        <v>AdvancedMD EHR</v>
      </c>
    </row>
    <row r="1837" spans="1:11" x14ac:dyDescent="0.25">
      <c r="A1837" t="s">
        <v>176</v>
      </c>
      <c r="B1837">
        <v>20</v>
      </c>
      <c r="C1837" t="s">
        <v>698</v>
      </c>
      <c r="D1837" t="s">
        <v>177</v>
      </c>
      <c r="E1837">
        <v>239</v>
      </c>
      <c r="F1837">
        <v>1021</v>
      </c>
      <c r="G1837">
        <v>23.41</v>
      </c>
      <c r="H1837" t="s">
        <v>116</v>
      </c>
      <c r="I1837">
        <v>5</v>
      </c>
      <c r="J1837" t="s">
        <v>69</v>
      </c>
      <c r="K1837" s="33" t="str">
        <f>IF(ISNA(VLOOKUP(C1837,'Provider-EHR crosswalk'!A:B,2,FALSE)),"No EHR Specified",VLOOKUP(C1837,'Provider-EHR crosswalk'!A:B,2,FALSE))</f>
        <v>AdvancedMD EHR</v>
      </c>
    </row>
    <row r="1838" spans="1:11" x14ac:dyDescent="0.25">
      <c r="A1838" t="s">
        <v>63</v>
      </c>
      <c r="B1838">
        <v>170</v>
      </c>
      <c r="C1838" t="s">
        <v>671</v>
      </c>
      <c r="D1838" t="s">
        <v>64</v>
      </c>
      <c r="E1838">
        <v>3</v>
      </c>
      <c r="F1838">
        <v>3</v>
      </c>
      <c r="G1838">
        <v>100</v>
      </c>
      <c r="H1838" t="s">
        <v>65</v>
      </c>
      <c r="I1838">
        <v>99</v>
      </c>
      <c r="J1838" t="s">
        <v>66</v>
      </c>
      <c r="K1838" s="33" t="str">
        <f>IF(ISNA(VLOOKUP(C1838,'Provider-EHR crosswalk'!A:B,2,FALSE)),"No EHR Specified",VLOOKUP(C1838,'Provider-EHR crosswalk'!A:B,2,FALSE))</f>
        <v>Veradigm EHR (formerly Allscripts)</v>
      </c>
    </row>
    <row r="1839" spans="1:11" x14ac:dyDescent="0.25">
      <c r="A1839" t="s">
        <v>67</v>
      </c>
      <c r="B1839">
        <v>170</v>
      </c>
      <c r="C1839" t="s">
        <v>671</v>
      </c>
      <c r="D1839" t="s">
        <v>68</v>
      </c>
      <c r="E1839">
        <v>2</v>
      </c>
      <c r="F1839">
        <v>3</v>
      </c>
      <c r="G1839">
        <v>66.67</v>
      </c>
      <c r="H1839" t="s">
        <v>65</v>
      </c>
      <c r="I1839">
        <v>75</v>
      </c>
      <c r="J1839" t="s">
        <v>69</v>
      </c>
      <c r="K1839" s="33" t="str">
        <f>IF(ISNA(VLOOKUP(C1839,'Provider-EHR crosswalk'!A:B,2,FALSE)),"No EHR Specified",VLOOKUP(C1839,'Provider-EHR crosswalk'!A:B,2,FALSE))</f>
        <v>Veradigm EHR (formerly Allscripts)</v>
      </c>
    </row>
    <row r="1840" spans="1:11" x14ac:dyDescent="0.25">
      <c r="A1840" t="s">
        <v>70</v>
      </c>
      <c r="B1840">
        <v>170</v>
      </c>
      <c r="C1840" t="s">
        <v>671</v>
      </c>
      <c r="D1840" t="s">
        <v>71</v>
      </c>
      <c r="E1840">
        <v>3</v>
      </c>
      <c r="F1840">
        <v>3</v>
      </c>
      <c r="G1840">
        <v>100</v>
      </c>
      <c r="H1840" t="s">
        <v>65</v>
      </c>
      <c r="I1840">
        <v>99</v>
      </c>
      <c r="J1840" t="s">
        <v>66</v>
      </c>
      <c r="K1840" s="33" t="str">
        <f>IF(ISNA(VLOOKUP(C1840,'Provider-EHR crosswalk'!A:B,2,FALSE)),"No EHR Specified",VLOOKUP(C1840,'Provider-EHR crosswalk'!A:B,2,FALSE))</f>
        <v>Veradigm EHR (formerly Allscripts)</v>
      </c>
    </row>
    <row r="1841" spans="1:11" x14ac:dyDescent="0.25">
      <c r="A1841" t="s">
        <v>72</v>
      </c>
      <c r="B1841">
        <v>170</v>
      </c>
      <c r="C1841" t="s">
        <v>671</v>
      </c>
      <c r="D1841" t="s">
        <v>73</v>
      </c>
      <c r="E1841">
        <v>3</v>
      </c>
      <c r="F1841">
        <v>3</v>
      </c>
      <c r="G1841">
        <v>100</v>
      </c>
      <c r="H1841" t="s">
        <v>65</v>
      </c>
      <c r="I1841">
        <v>99</v>
      </c>
      <c r="J1841" t="s">
        <v>66</v>
      </c>
      <c r="K1841" s="33" t="str">
        <f>IF(ISNA(VLOOKUP(C1841,'Provider-EHR crosswalk'!A:B,2,FALSE)),"No EHR Specified",VLOOKUP(C1841,'Provider-EHR crosswalk'!A:B,2,FALSE))</f>
        <v>Veradigm EHR (formerly Allscripts)</v>
      </c>
    </row>
    <row r="1842" spans="1:11" x14ac:dyDescent="0.25">
      <c r="A1842" t="s">
        <v>74</v>
      </c>
      <c r="B1842">
        <v>170</v>
      </c>
      <c r="C1842" t="s">
        <v>671</v>
      </c>
      <c r="D1842" t="s">
        <v>75</v>
      </c>
      <c r="E1842">
        <v>3</v>
      </c>
      <c r="F1842">
        <v>3</v>
      </c>
      <c r="G1842">
        <v>100</v>
      </c>
      <c r="H1842" t="s">
        <v>65</v>
      </c>
      <c r="I1842">
        <v>99</v>
      </c>
      <c r="J1842" t="s">
        <v>66</v>
      </c>
      <c r="K1842" s="33" t="str">
        <f>IF(ISNA(VLOOKUP(C1842,'Provider-EHR crosswalk'!A:B,2,FALSE)),"No EHR Specified",VLOOKUP(C1842,'Provider-EHR crosswalk'!A:B,2,FALSE))</f>
        <v>Veradigm EHR (formerly Allscripts)</v>
      </c>
    </row>
    <row r="1843" spans="1:11" x14ac:dyDescent="0.25">
      <c r="A1843" t="s">
        <v>76</v>
      </c>
      <c r="B1843">
        <v>170</v>
      </c>
      <c r="C1843" t="s">
        <v>671</v>
      </c>
      <c r="D1843" t="s">
        <v>77</v>
      </c>
      <c r="E1843">
        <v>3</v>
      </c>
      <c r="F1843">
        <v>3</v>
      </c>
      <c r="G1843">
        <v>100</v>
      </c>
      <c r="H1843" t="s">
        <v>65</v>
      </c>
      <c r="I1843">
        <v>85</v>
      </c>
      <c r="J1843" t="s">
        <v>66</v>
      </c>
      <c r="K1843" s="33" t="str">
        <f>IF(ISNA(VLOOKUP(C1843,'Provider-EHR crosswalk'!A:B,2,FALSE)),"No EHR Specified",VLOOKUP(C1843,'Provider-EHR crosswalk'!A:B,2,FALSE))</f>
        <v>Veradigm EHR (formerly Allscripts)</v>
      </c>
    </row>
    <row r="1844" spans="1:11" x14ac:dyDescent="0.25">
      <c r="A1844" t="s">
        <v>78</v>
      </c>
      <c r="B1844">
        <v>170</v>
      </c>
      <c r="C1844" t="s">
        <v>671</v>
      </c>
      <c r="D1844" t="s">
        <v>79</v>
      </c>
      <c r="E1844">
        <v>3</v>
      </c>
      <c r="F1844">
        <v>3</v>
      </c>
      <c r="G1844">
        <v>100</v>
      </c>
      <c r="H1844" t="s">
        <v>65</v>
      </c>
      <c r="I1844">
        <v>85</v>
      </c>
      <c r="J1844" t="s">
        <v>66</v>
      </c>
      <c r="K1844" s="33" t="str">
        <f>IF(ISNA(VLOOKUP(C1844,'Provider-EHR crosswalk'!A:B,2,FALSE)),"No EHR Specified",VLOOKUP(C1844,'Provider-EHR crosswalk'!A:B,2,FALSE))</f>
        <v>Veradigm EHR (formerly Allscripts)</v>
      </c>
    </row>
    <row r="1845" spans="1:11" x14ac:dyDescent="0.25">
      <c r="A1845" t="s">
        <v>80</v>
      </c>
      <c r="B1845">
        <v>170</v>
      </c>
      <c r="C1845" t="s">
        <v>671</v>
      </c>
      <c r="D1845" t="s">
        <v>81</v>
      </c>
      <c r="E1845">
        <v>3</v>
      </c>
      <c r="F1845">
        <v>3</v>
      </c>
      <c r="G1845">
        <v>100</v>
      </c>
      <c r="H1845" t="s">
        <v>65</v>
      </c>
      <c r="I1845">
        <v>85</v>
      </c>
      <c r="J1845" t="s">
        <v>66</v>
      </c>
      <c r="K1845" s="33" t="str">
        <f>IF(ISNA(VLOOKUP(C1845,'Provider-EHR crosswalk'!A:B,2,FALSE)),"No EHR Specified",VLOOKUP(C1845,'Provider-EHR crosswalk'!A:B,2,FALSE))</f>
        <v>Veradigm EHR (formerly Allscripts)</v>
      </c>
    </row>
    <row r="1846" spans="1:11" x14ac:dyDescent="0.25">
      <c r="A1846" t="s">
        <v>82</v>
      </c>
      <c r="B1846">
        <v>170</v>
      </c>
      <c r="C1846" t="s">
        <v>671</v>
      </c>
      <c r="D1846" t="s">
        <v>83</v>
      </c>
      <c r="E1846">
        <v>3</v>
      </c>
      <c r="F1846">
        <v>3</v>
      </c>
      <c r="G1846">
        <v>100</v>
      </c>
      <c r="H1846" t="s">
        <v>65</v>
      </c>
      <c r="I1846">
        <v>85</v>
      </c>
      <c r="J1846" t="s">
        <v>66</v>
      </c>
      <c r="K1846" s="33" t="str">
        <f>IF(ISNA(VLOOKUP(C1846,'Provider-EHR crosswalk'!A:B,2,FALSE)),"No EHR Specified",VLOOKUP(C1846,'Provider-EHR crosswalk'!A:B,2,FALSE))</f>
        <v>Veradigm EHR (formerly Allscripts)</v>
      </c>
    </row>
    <row r="1847" spans="1:11" x14ac:dyDescent="0.25">
      <c r="A1847" t="s">
        <v>84</v>
      </c>
      <c r="B1847">
        <v>170</v>
      </c>
      <c r="C1847" t="s">
        <v>671</v>
      </c>
      <c r="D1847" t="s">
        <v>85</v>
      </c>
      <c r="E1847">
        <v>3</v>
      </c>
      <c r="F1847">
        <v>3</v>
      </c>
      <c r="G1847">
        <v>100</v>
      </c>
      <c r="H1847" t="s">
        <v>65</v>
      </c>
      <c r="I1847">
        <v>85</v>
      </c>
      <c r="J1847" t="s">
        <v>66</v>
      </c>
      <c r="K1847" s="33" t="str">
        <f>IF(ISNA(VLOOKUP(C1847,'Provider-EHR crosswalk'!A:B,2,FALSE)),"No EHR Specified",VLOOKUP(C1847,'Provider-EHR crosswalk'!A:B,2,FALSE))</f>
        <v>Veradigm EHR (formerly Allscripts)</v>
      </c>
    </row>
    <row r="1848" spans="1:11" x14ac:dyDescent="0.25">
      <c r="A1848" t="s">
        <v>86</v>
      </c>
      <c r="B1848">
        <v>170</v>
      </c>
      <c r="C1848" t="s">
        <v>671</v>
      </c>
      <c r="D1848" t="s">
        <v>87</v>
      </c>
      <c r="E1848">
        <v>3</v>
      </c>
      <c r="F1848">
        <v>3</v>
      </c>
      <c r="G1848">
        <v>100</v>
      </c>
      <c r="H1848" t="s">
        <v>65</v>
      </c>
      <c r="I1848">
        <v>95</v>
      </c>
      <c r="J1848" t="s">
        <v>66</v>
      </c>
      <c r="K1848" s="33" t="str">
        <f>IF(ISNA(VLOOKUP(C1848,'Provider-EHR crosswalk'!A:B,2,FALSE)),"No EHR Specified",VLOOKUP(C1848,'Provider-EHR crosswalk'!A:B,2,FALSE))</f>
        <v>Veradigm EHR (formerly Allscripts)</v>
      </c>
    </row>
    <row r="1849" spans="1:11" x14ac:dyDescent="0.25">
      <c r="A1849" t="s">
        <v>88</v>
      </c>
      <c r="B1849">
        <v>170</v>
      </c>
      <c r="C1849" t="s">
        <v>671</v>
      </c>
      <c r="D1849" t="s">
        <v>89</v>
      </c>
      <c r="E1849">
        <v>3</v>
      </c>
      <c r="F1849">
        <v>3</v>
      </c>
      <c r="G1849">
        <v>100</v>
      </c>
      <c r="H1849" t="s">
        <v>65</v>
      </c>
      <c r="I1849">
        <v>95</v>
      </c>
      <c r="J1849" t="s">
        <v>66</v>
      </c>
      <c r="K1849" s="33" t="str">
        <f>IF(ISNA(VLOOKUP(C1849,'Provider-EHR crosswalk'!A:B,2,FALSE)),"No EHR Specified",VLOOKUP(C1849,'Provider-EHR crosswalk'!A:B,2,FALSE))</f>
        <v>Veradigm EHR (formerly Allscripts)</v>
      </c>
    </row>
    <row r="1850" spans="1:11" x14ac:dyDescent="0.25">
      <c r="A1850" t="s">
        <v>90</v>
      </c>
      <c r="B1850">
        <v>170</v>
      </c>
      <c r="C1850" t="s">
        <v>671</v>
      </c>
      <c r="D1850" t="s">
        <v>91</v>
      </c>
      <c r="E1850">
        <v>3</v>
      </c>
      <c r="F1850">
        <v>3</v>
      </c>
      <c r="G1850">
        <v>100</v>
      </c>
      <c r="H1850" t="s">
        <v>65</v>
      </c>
      <c r="I1850">
        <v>90</v>
      </c>
      <c r="J1850" t="s">
        <v>66</v>
      </c>
      <c r="K1850" s="33" t="str">
        <f>IF(ISNA(VLOOKUP(C1850,'Provider-EHR crosswalk'!A:B,2,FALSE)),"No EHR Specified",VLOOKUP(C1850,'Provider-EHR crosswalk'!A:B,2,FALSE))</f>
        <v>Veradigm EHR (formerly Allscripts)</v>
      </c>
    </row>
    <row r="1851" spans="1:11" x14ac:dyDescent="0.25">
      <c r="A1851" t="s">
        <v>92</v>
      </c>
      <c r="B1851">
        <v>170</v>
      </c>
      <c r="C1851" t="s">
        <v>671</v>
      </c>
      <c r="D1851" t="s">
        <v>93</v>
      </c>
      <c r="E1851">
        <v>1</v>
      </c>
      <c r="F1851">
        <v>3</v>
      </c>
      <c r="G1851">
        <v>33.33</v>
      </c>
      <c r="H1851" t="s">
        <v>65</v>
      </c>
      <c r="I1851">
        <v>90</v>
      </c>
      <c r="J1851" t="s">
        <v>69</v>
      </c>
      <c r="K1851" s="33" t="str">
        <f>IF(ISNA(VLOOKUP(C1851,'Provider-EHR crosswalk'!A:B,2,FALSE)),"No EHR Specified",VLOOKUP(C1851,'Provider-EHR crosswalk'!A:B,2,FALSE))</f>
        <v>Veradigm EHR (formerly Allscripts)</v>
      </c>
    </row>
    <row r="1852" spans="1:11" x14ac:dyDescent="0.25">
      <c r="A1852" t="s">
        <v>94</v>
      </c>
      <c r="B1852">
        <v>170</v>
      </c>
      <c r="C1852" t="s">
        <v>671</v>
      </c>
      <c r="D1852" t="s">
        <v>95</v>
      </c>
      <c r="E1852">
        <v>2</v>
      </c>
      <c r="F1852">
        <v>3</v>
      </c>
      <c r="G1852">
        <v>66.67</v>
      </c>
      <c r="H1852" t="s">
        <v>65</v>
      </c>
      <c r="I1852">
        <v>90</v>
      </c>
      <c r="J1852" t="s">
        <v>69</v>
      </c>
      <c r="K1852" s="33" t="str">
        <f>IF(ISNA(VLOOKUP(C1852,'Provider-EHR crosswalk'!A:B,2,FALSE)),"No EHR Specified",VLOOKUP(C1852,'Provider-EHR crosswalk'!A:B,2,FALSE))</f>
        <v>Veradigm EHR (formerly Allscripts)</v>
      </c>
    </row>
    <row r="1853" spans="1:11" x14ac:dyDescent="0.25">
      <c r="A1853" t="s">
        <v>96</v>
      </c>
      <c r="B1853">
        <v>170</v>
      </c>
      <c r="C1853" t="s">
        <v>671</v>
      </c>
      <c r="D1853" t="s">
        <v>97</v>
      </c>
      <c r="E1853">
        <v>2</v>
      </c>
      <c r="F1853">
        <v>3</v>
      </c>
      <c r="G1853">
        <v>66.67</v>
      </c>
      <c r="H1853" t="s">
        <v>65</v>
      </c>
      <c r="I1853">
        <v>90</v>
      </c>
      <c r="J1853" t="s">
        <v>69</v>
      </c>
      <c r="K1853" s="33" t="str">
        <f>IF(ISNA(VLOOKUP(C1853,'Provider-EHR crosswalk'!A:B,2,FALSE)),"No EHR Specified",VLOOKUP(C1853,'Provider-EHR crosswalk'!A:B,2,FALSE))</f>
        <v>Veradigm EHR (formerly Allscripts)</v>
      </c>
    </row>
    <row r="1854" spans="1:11" x14ac:dyDescent="0.25">
      <c r="A1854" t="s">
        <v>98</v>
      </c>
      <c r="B1854">
        <v>170</v>
      </c>
      <c r="C1854" t="s">
        <v>671</v>
      </c>
      <c r="D1854" t="s">
        <v>99</v>
      </c>
      <c r="E1854">
        <v>2</v>
      </c>
      <c r="F1854">
        <v>3</v>
      </c>
      <c r="G1854">
        <v>66.67</v>
      </c>
      <c r="H1854" t="s">
        <v>65</v>
      </c>
      <c r="I1854">
        <v>90</v>
      </c>
      <c r="J1854" t="s">
        <v>69</v>
      </c>
      <c r="K1854" s="33" t="str">
        <f>IF(ISNA(VLOOKUP(C1854,'Provider-EHR crosswalk'!A:B,2,FALSE)),"No EHR Specified",VLOOKUP(C1854,'Provider-EHR crosswalk'!A:B,2,FALSE))</f>
        <v>Veradigm EHR (formerly Allscripts)</v>
      </c>
    </row>
    <row r="1855" spans="1:11" x14ac:dyDescent="0.25">
      <c r="A1855" t="s">
        <v>100</v>
      </c>
      <c r="B1855">
        <v>170</v>
      </c>
      <c r="C1855" t="s">
        <v>671</v>
      </c>
      <c r="D1855" t="s">
        <v>101</v>
      </c>
      <c r="E1855">
        <v>6</v>
      </c>
      <c r="F1855">
        <v>6</v>
      </c>
      <c r="G1855">
        <v>100</v>
      </c>
      <c r="H1855" t="s">
        <v>65</v>
      </c>
      <c r="I1855">
        <v>99</v>
      </c>
      <c r="J1855" t="s">
        <v>66</v>
      </c>
      <c r="K1855" s="33" t="str">
        <f>IF(ISNA(VLOOKUP(C1855,'Provider-EHR crosswalk'!A:B,2,FALSE)),"No EHR Specified",VLOOKUP(C1855,'Provider-EHR crosswalk'!A:B,2,FALSE))</f>
        <v>Veradigm EHR (formerly Allscripts)</v>
      </c>
    </row>
    <row r="1856" spans="1:11" x14ac:dyDescent="0.25">
      <c r="A1856" t="s">
        <v>102</v>
      </c>
      <c r="B1856">
        <v>170</v>
      </c>
      <c r="C1856" t="s">
        <v>671</v>
      </c>
      <c r="D1856" t="s">
        <v>103</v>
      </c>
      <c r="E1856">
        <v>6</v>
      </c>
      <c r="F1856">
        <v>6</v>
      </c>
      <c r="G1856">
        <v>100</v>
      </c>
      <c r="H1856" t="s">
        <v>65</v>
      </c>
      <c r="I1856">
        <v>99</v>
      </c>
      <c r="J1856" t="s">
        <v>66</v>
      </c>
      <c r="K1856" s="33" t="str">
        <f>IF(ISNA(VLOOKUP(C1856,'Provider-EHR crosswalk'!A:B,2,FALSE)),"No EHR Specified",VLOOKUP(C1856,'Provider-EHR crosswalk'!A:B,2,FALSE))</f>
        <v>Veradigm EHR (formerly Allscripts)</v>
      </c>
    </row>
    <row r="1857" spans="1:11" x14ac:dyDescent="0.25">
      <c r="A1857" t="s">
        <v>104</v>
      </c>
      <c r="B1857">
        <v>170</v>
      </c>
      <c r="C1857" t="s">
        <v>671</v>
      </c>
      <c r="D1857" t="s">
        <v>105</v>
      </c>
      <c r="E1857">
        <v>6</v>
      </c>
      <c r="F1857">
        <v>6</v>
      </c>
      <c r="G1857">
        <v>100</v>
      </c>
      <c r="H1857" t="s">
        <v>65</v>
      </c>
      <c r="I1857">
        <v>99</v>
      </c>
      <c r="J1857" t="s">
        <v>66</v>
      </c>
      <c r="K1857" s="33" t="str">
        <f>IF(ISNA(VLOOKUP(C1857,'Provider-EHR crosswalk'!A:B,2,FALSE)),"No EHR Specified",VLOOKUP(C1857,'Provider-EHR crosswalk'!A:B,2,FALSE))</f>
        <v>Veradigm EHR (formerly Allscripts)</v>
      </c>
    </row>
    <row r="1858" spans="1:11" x14ac:dyDescent="0.25">
      <c r="A1858" t="s">
        <v>106</v>
      </c>
      <c r="B1858">
        <v>170</v>
      </c>
      <c r="C1858" t="s">
        <v>671</v>
      </c>
      <c r="D1858" t="s">
        <v>107</v>
      </c>
      <c r="E1858">
        <v>6</v>
      </c>
      <c r="F1858">
        <v>6</v>
      </c>
      <c r="G1858">
        <v>100</v>
      </c>
      <c r="H1858" t="s">
        <v>65</v>
      </c>
      <c r="I1858">
        <v>99</v>
      </c>
      <c r="J1858" t="s">
        <v>66</v>
      </c>
      <c r="K1858" s="33" t="str">
        <f>IF(ISNA(VLOOKUP(C1858,'Provider-EHR crosswalk'!A:B,2,FALSE)),"No EHR Specified",VLOOKUP(C1858,'Provider-EHR crosswalk'!A:B,2,FALSE))</f>
        <v>Veradigm EHR (formerly Allscripts)</v>
      </c>
    </row>
    <row r="1859" spans="1:11" x14ac:dyDescent="0.25">
      <c r="A1859" t="s">
        <v>108</v>
      </c>
      <c r="B1859">
        <v>170</v>
      </c>
      <c r="C1859" t="s">
        <v>671</v>
      </c>
      <c r="D1859" t="s">
        <v>109</v>
      </c>
      <c r="E1859">
        <v>6</v>
      </c>
      <c r="F1859">
        <v>6</v>
      </c>
      <c r="G1859">
        <v>100</v>
      </c>
      <c r="H1859" t="s">
        <v>65</v>
      </c>
      <c r="I1859">
        <v>99</v>
      </c>
      <c r="J1859" t="s">
        <v>66</v>
      </c>
      <c r="K1859" s="33" t="str">
        <f>IF(ISNA(VLOOKUP(C1859,'Provider-EHR crosswalk'!A:B,2,FALSE)),"No EHR Specified",VLOOKUP(C1859,'Provider-EHR crosswalk'!A:B,2,FALSE))</f>
        <v>Veradigm EHR (formerly Allscripts)</v>
      </c>
    </row>
    <row r="1860" spans="1:11" x14ac:dyDescent="0.25">
      <c r="A1860" t="s">
        <v>110</v>
      </c>
      <c r="B1860">
        <v>170</v>
      </c>
      <c r="C1860" t="s">
        <v>671</v>
      </c>
      <c r="D1860" t="s">
        <v>111</v>
      </c>
      <c r="E1860">
        <v>6</v>
      </c>
      <c r="F1860">
        <v>6</v>
      </c>
      <c r="G1860">
        <v>100</v>
      </c>
      <c r="H1860" t="s">
        <v>65</v>
      </c>
      <c r="I1860">
        <v>99</v>
      </c>
      <c r="J1860" t="s">
        <v>66</v>
      </c>
      <c r="K1860" s="33" t="str">
        <f>IF(ISNA(VLOOKUP(C1860,'Provider-EHR crosswalk'!A:B,2,FALSE)),"No EHR Specified",VLOOKUP(C1860,'Provider-EHR crosswalk'!A:B,2,FALSE))</f>
        <v>Veradigm EHR (formerly Allscripts)</v>
      </c>
    </row>
    <row r="1861" spans="1:11" x14ac:dyDescent="0.25">
      <c r="A1861" t="s">
        <v>112</v>
      </c>
      <c r="B1861">
        <v>170</v>
      </c>
      <c r="C1861" t="s">
        <v>671</v>
      </c>
      <c r="D1861" t="s">
        <v>113</v>
      </c>
      <c r="E1861">
        <v>6</v>
      </c>
      <c r="F1861">
        <v>6</v>
      </c>
      <c r="G1861">
        <v>100</v>
      </c>
      <c r="H1861" t="s">
        <v>65</v>
      </c>
      <c r="I1861">
        <v>99</v>
      </c>
      <c r="J1861" t="s">
        <v>66</v>
      </c>
      <c r="K1861" s="33" t="str">
        <f>IF(ISNA(VLOOKUP(C1861,'Provider-EHR crosswalk'!A:B,2,FALSE)),"No EHR Specified",VLOOKUP(C1861,'Provider-EHR crosswalk'!A:B,2,FALSE))</f>
        <v>Veradigm EHR (formerly Allscripts)</v>
      </c>
    </row>
    <row r="1862" spans="1:11" x14ac:dyDescent="0.25">
      <c r="A1862" t="s">
        <v>114</v>
      </c>
      <c r="B1862">
        <v>170</v>
      </c>
      <c r="C1862" t="s">
        <v>671</v>
      </c>
      <c r="D1862" t="s">
        <v>115</v>
      </c>
      <c r="E1862">
        <v>0</v>
      </c>
      <c r="F1862">
        <v>3</v>
      </c>
      <c r="G1862">
        <v>0</v>
      </c>
      <c r="H1862" t="s">
        <v>116</v>
      </c>
      <c r="I1862">
        <v>4</v>
      </c>
      <c r="J1862" t="s">
        <v>66</v>
      </c>
      <c r="K1862" s="33" t="str">
        <f>IF(ISNA(VLOOKUP(C1862,'Provider-EHR crosswalk'!A:B,2,FALSE)),"No EHR Specified",VLOOKUP(C1862,'Provider-EHR crosswalk'!A:B,2,FALSE))</f>
        <v>Veradigm EHR (formerly Allscripts)</v>
      </c>
    </row>
    <row r="1863" spans="1:11" x14ac:dyDescent="0.25">
      <c r="A1863" t="s">
        <v>117</v>
      </c>
      <c r="B1863">
        <v>170</v>
      </c>
      <c r="C1863" t="s">
        <v>671</v>
      </c>
      <c r="D1863" t="s">
        <v>118</v>
      </c>
      <c r="E1863">
        <v>0</v>
      </c>
      <c r="F1863">
        <v>3</v>
      </c>
      <c r="G1863">
        <v>0</v>
      </c>
      <c r="H1863" t="s">
        <v>116</v>
      </c>
      <c r="I1863">
        <v>4</v>
      </c>
      <c r="J1863" t="s">
        <v>66</v>
      </c>
      <c r="K1863" s="33" t="str">
        <f>IF(ISNA(VLOOKUP(C1863,'Provider-EHR crosswalk'!A:B,2,FALSE)),"No EHR Specified",VLOOKUP(C1863,'Provider-EHR crosswalk'!A:B,2,FALSE))</f>
        <v>Veradigm EHR (formerly Allscripts)</v>
      </c>
    </row>
    <row r="1864" spans="1:11" x14ac:dyDescent="0.25">
      <c r="A1864" t="s">
        <v>119</v>
      </c>
      <c r="B1864">
        <v>170</v>
      </c>
      <c r="C1864" t="s">
        <v>671</v>
      </c>
      <c r="D1864" t="s">
        <v>120</v>
      </c>
      <c r="E1864">
        <v>0</v>
      </c>
      <c r="F1864">
        <v>3</v>
      </c>
      <c r="G1864">
        <v>0</v>
      </c>
      <c r="H1864" t="s">
        <v>116</v>
      </c>
      <c r="I1864">
        <v>4</v>
      </c>
      <c r="J1864" t="s">
        <v>66</v>
      </c>
      <c r="K1864" s="33" t="str">
        <f>IF(ISNA(VLOOKUP(C1864,'Provider-EHR crosswalk'!A:B,2,FALSE)),"No EHR Specified",VLOOKUP(C1864,'Provider-EHR crosswalk'!A:B,2,FALSE))</f>
        <v>Veradigm EHR (formerly Allscripts)</v>
      </c>
    </row>
    <row r="1865" spans="1:11" x14ac:dyDescent="0.25">
      <c r="A1865" t="s">
        <v>121</v>
      </c>
      <c r="B1865">
        <v>170</v>
      </c>
      <c r="C1865" t="s">
        <v>671</v>
      </c>
      <c r="D1865" t="s">
        <v>122</v>
      </c>
      <c r="E1865">
        <v>0</v>
      </c>
      <c r="F1865">
        <v>3</v>
      </c>
      <c r="G1865">
        <v>0</v>
      </c>
      <c r="H1865" t="s">
        <v>116</v>
      </c>
      <c r="I1865">
        <v>1</v>
      </c>
      <c r="J1865" t="s">
        <v>66</v>
      </c>
      <c r="K1865" s="33" t="str">
        <f>IF(ISNA(VLOOKUP(C1865,'Provider-EHR crosswalk'!A:B,2,FALSE)),"No EHR Specified",VLOOKUP(C1865,'Provider-EHR crosswalk'!A:B,2,FALSE))</f>
        <v>Veradigm EHR (formerly Allscripts)</v>
      </c>
    </row>
    <row r="1866" spans="1:11" x14ac:dyDescent="0.25">
      <c r="A1866" t="s">
        <v>123</v>
      </c>
      <c r="B1866">
        <v>170</v>
      </c>
      <c r="C1866" t="s">
        <v>671</v>
      </c>
      <c r="D1866" t="s">
        <v>124</v>
      </c>
      <c r="E1866">
        <v>0</v>
      </c>
      <c r="F1866">
        <v>6</v>
      </c>
      <c r="G1866">
        <v>0</v>
      </c>
      <c r="H1866" t="s">
        <v>116</v>
      </c>
      <c r="I1866">
        <v>1</v>
      </c>
      <c r="J1866" t="s">
        <v>66</v>
      </c>
      <c r="K1866" s="33" t="str">
        <f>IF(ISNA(VLOOKUP(C1866,'Provider-EHR crosswalk'!A:B,2,FALSE)),"No EHR Specified",VLOOKUP(C1866,'Provider-EHR crosswalk'!A:B,2,FALSE))</f>
        <v>Veradigm EHR (formerly Allscripts)</v>
      </c>
    </row>
    <row r="1867" spans="1:11" x14ac:dyDescent="0.25">
      <c r="A1867" t="s">
        <v>125</v>
      </c>
      <c r="B1867">
        <v>170</v>
      </c>
      <c r="C1867" t="s">
        <v>671</v>
      </c>
      <c r="D1867" t="s">
        <v>126</v>
      </c>
      <c r="E1867">
        <v>0</v>
      </c>
      <c r="F1867">
        <v>6</v>
      </c>
      <c r="G1867">
        <v>0</v>
      </c>
      <c r="H1867" t="s">
        <v>116</v>
      </c>
      <c r="I1867">
        <v>1</v>
      </c>
      <c r="J1867" t="s">
        <v>66</v>
      </c>
      <c r="K1867" s="33" t="str">
        <f>IF(ISNA(VLOOKUP(C1867,'Provider-EHR crosswalk'!A:B,2,FALSE)),"No EHR Specified",VLOOKUP(C1867,'Provider-EHR crosswalk'!A:B,2,FALSE))</f>
        <v>Veradigm EHR (formerly Allscripts)</v>
      </c>
    </row>
    <row r="1868" spans="1:11" x14ac:dyDescent="0.25">
      <c r="A1868" t="s">
        <v>127</v>
      </c>
      <c r="B1868">
        <v>170</v>
      </c>
      <c r="C1868" t="s">
        <v>671</v>
      </c>
      <c r="D1868" t="s">
        <v>128</v>
      </c>
      <c r="E1868">
        <v>0</v>
      </c>
      <c r="F1868">
        <v>6</v>
      </c>
      <c r="G1868">
        <v>0</v>
      </c>
      <c r="H1868" t="s">
        <v>116</v>
      </c>
      <c r="I1868">
        <v>4</v>
      </c>
      <c r="J1868" t="s">
        <v>66</v>
      </c>
      <c r="K1868" s="33" t="str">
        <f>IF(ISNA(VLOOKUP(C1868,'Provider-EHR crosswalk'!A:B,2,FALSE)),"No EHR Specified",VLOOKUP(C1868,'Provider-EHR crosswalk'!A:B,2,FALSE))</f>
        <v>Veradigm EHR (formerly Allscripts)</v>
      </c>
    </row>
    <row r="1869" spans="1:11" x14ac:dyDescent="0.25">
      <c r="A1869" t="s">
        <v>129</v>
      </c>
      <c r="B1869">
        <v>170</v>
      </c>
      <c r="C1869" t="s">
        <v>671</v>
      </c>
      <c r="D1869" t="s">
        <v>130</v>
      </c>
      <c r="E1869">
        <v>0</v>
      </c>
      <c r="F1869">
        <v>6</v>
      </c>
      <c r="G1869">
        <v>0</v>
      </c>
      <c r="H1869" t="s">
        <v>116</v>
      </c>
      <c r="I1869">
        <v>4</v>
      </c>
      <c r="J1869" t="s">
        <v>66</v>
      </c>
      <c r="K1869" s="33" t="str">
        <f>IF(ISNA(VLOOKUP(C1869,'Provider-EHR crosswalk'!A:B,2,FALSE)),"No EHR Specified",VLOOKUP(C1869,'Provider-EHR crosswalk'!A:B,2,FALSE))</f>
        <v>Veradigm EHR (formerly Allscripts)</v>
      </c>
    </row>
    <row r="1870" spans="1:11" x14ac:dyDescent="0.25">
      <c r="A1870" t="s">
        <v>131</v>
      </c>
      <c r="B1870">
        <v>170</v>
      </c>
      <c r="C1870" t="s">
        <v>671</v>
      </c>
      <c r="D1870" t="s">
        <v>132</v>
      </c>
      <c r="E1870">
        <v>0</v>
      </c>
      <c r="F1870">
        <v>6</v>
      </c>
      <c r="G1870">
        <v>0</v>
      </c>
      <c r="H1870" t="s">
        <v>116</v>
      </c>
      <c r="I1870">
        <v>4</v>
      </c>
      <c r="J1870" t="s">
        <v>66</v>
      </c>
      <c r="K1870" s="33" t="str">
        <f>IF(ISNA(VLOOKUP(C1870,'Provider-EHR crosswalk'!A:B,2,FALSE)),"No EHR Specified",VLOOKUP(C1870,'Provider-EHR crosswalk'!A:B,2,FALSE))</f>
        <v>Veradigm EHR (formerly Allscripts)</v>
      </c>
    </row>
    <row r="1871" spans="1:11" x14ac:dyDescent="0.25">
      <c r="A1871" t="s">
        <v>133</v>
      </c>
      <c r="B1871">
        <v>170</v>
      </c>
      <c r="C1871" t="s">
        <v>671</v>
      </c>
      <c r="D1871" t="s">
        <v>134</v>
      </c>
      <c r="E1871">
        <v>0</v>
      </c>
      <c r="F1871">
        <v>6</v>
      </c>
      <c r="G1871">
        <v>0</v>
      </c>
      <c r="H1871" t="s">
        <v>116</v>
      </c>
      <c r="I1871">
        <v>1</v>
      </c>
      <c r="J1871" t="s">
        <v>66</v>
      </c>
      <c r="K1871" s="33" t="str">
        <f>IF(ISNA(VLOOKUP(C1871,'Provider-EHR crosswalk'!A:B,2,FALSE)),"No EHR Specified",VLOOKUP(C1871,'Provider-EHR crosswalk'!A:B,2,FALSE))</f>
        <v>Veradigm EHR (formerly Allscripts)</v>
      </c>
    </row>
    <row r="1872" spans="1:11" x14ac:dyDescent="0.25">
      <c r="A1872" t="s">
        <v>135</v>
      </c>
      <c r="B1872">
        <v>170</v>
      </c>
      <c r="C1872" t="s">
        <v>671</v>
      </c>
      <c r="D1872" t="s">
        <v>136</v>
      </c>
      <c r="E1872">
        <v>0</v>
      </c>
      <c r="F1872">
        <v>6</v>
      </c>
      <c r="G1872">
        <v>0</v>
      </c>
      <c r="H1872" t="s">
        <v>116</v>
      </c>
      <c r="I1872">
        <v>1</v>
      </c>
      <c r="J1872" t="s">
        <v>66</v>
      </c>
      <c r="K1872" s="33" t="str">
        <f>IF(ISNA(VLOOKUP(C1872,'Provider-EHR crosswalk'!A:B,2,FALSE)),"No EHR Specified",VLOOKUP(C1872,'Provider-EHR crosswalk'!A:B,2,FALSE))</f>
        <v>Veradigm EHR (formerly Allscripts)</v>
      </c>
    </row>
    <row r="1873" spans="1:11" x14ac:dyDescent="0.25">
      <c r="A1873" t="s">
        <v>137</v>
      </c>
      <c r="B1873">
        <v>170</v>
      </c>
      <c r="C1873" t="s">
        <v>671</v>
      </c>
      <c r="D1873" t="s">
        <v>138</v>
      </c>
      <c r="E1873">
        <v>0</v>
      </c>
      <c r="F1873">
        <v>6</v>
      </c>
      <c r="G1873">
        <v>0</v>
      </c>
      <c r="H1873" t="s">
        <v>116</v>
      </c>
      <c r="I1873">
        <v>1</v>
      </c>
      <c r="J1873" t="s">
        <v>66</v>
      </c>
      <c r="K1873" s="33" t="str">
        <f>IF(ISNA(VLOOKUP(C1873,'Provider-EHR crosswalk'!A:B,2,FALSE)),"No EHR Specified",VLOOKUP(C1873,'Provider-EHR crosswalk'!A:B,2,FALSE))</f>
        <v>Veradigm EHR (formerly Allscripts)</v>
      </c>
    </row>
    <row r="1874" spans="1:11" x14ac:dyDescent="0.25">
      <c r="A1874" t="s">
        <v>139</v>
      </c>
      <c r="B1874">
        <v>170</v>
      </c>
      <c r="C1874" t="s">
        <v>671</v>
      </c>
      <c r="D1874" t="s">
        <v>140</v>
      </c>
      <c r="E1874">
        <v>0</v>
      </c>
      <c r="F1874">
        <v>6</v>
      </c>
      <c r="G1874">
        <v>0</v>
      </c>
      <c r="H1874" t="s">
        <v>116</v>
      </c>
      <c r="I1874">
        <v>1</v>
      </c>
      <c r="J1874" t="s">
        <v>66</v>
      </c>
      <c r="K1874" s="33" t="str">
        <f>IF(ISNA(VLOOKUP(C1874,'Provider-EHR crosswalk'!A:B,2,FALSE)),"No EHR Specified",VLOOKUP(C1874,'Provider-EHR crosswalk'!A:B,2,FALSE))</f>
        <v>Veradigm EHR (formerly Allscripts)</v>
      </c>
    </row>
    <row r="1875" spans="1:11" x14ac:dyDescent="0.25">
      <c r="A1875" t="s">
        <v>141</v>
      </c>
      <c r="B1875">
        <v>170</v>
      </c>
      <c r="C1875" t="s">
        <v>671</v>
      </c>
      <c r="D1875" t="s">
        <v>142</v>
      </c>
      <c r="E1875">
        <v>0</v>
      </c>
      <c r="F1875">
        <v>6</v>
      </c>
      <c r="G1875">
        <v>0</v>
      </c>
      <c r="H1875" t="s">
        <v>116</v>
      </c>
      <c r="I1875">
        <v>1</v>
      </c>
      <c r="J1875" t="s">
        <v>66</v>
      </c>
      <c r="K1875" s="33" t="str">
        <f>IF(ISNA(VLOOKUP(C1875,'Provider-EHR crosswalk'!A:B,2,FALSE)),"No EHR Specified",VLOOKUP(C1875,'Provider-EHR crosswalk'!A:B,2,FALSE))</f>
        <v>Veradigm EHR (formerly Allscripts)</v>
      </c>
    </row>
    <row r="1876" spans="1:11" x14ac:dyDescent="0.25">
      <c r="A1876" t="s">
        <v>143</v>
      </c>
      <c r="B1876">
        <v>170</v>
      </c>
      <c r="C1876" t="s">
        <v>671</v>
      </c>
      <c r="D1876" t="s">
        <v>144</v>
      </c>
      <c r="E1876">
        <v>0</v>
      </c>
      <c r="F1876">
        <v>6</v>
      </c>
      <c r="G1876">
        <v>0</v>
      </c>
      <c r="H1876" t="s">
        <v>116</v>
      </c>
      <c r="I1876">
        <v>1</v>
      </c>
      <c r="J1876" t="s">
        <v>66</v>
      </c>
      <c r="K1876" s="33" t="str">
        <f>IF(ISNA(VLOOKUP(C1876,'Provider-EHR crosswalk'!A:B,2,FALSE)),"No EHR Specified",VLOOKUP(C1876,'Provider-EHR crosswalk'!A:B,2,FALSE))</f>
        <v>Veradigm EHR (formerly Allscripts)</v>
      </c>
    </row>
    <row r="1877" spans="1:11" x14ac:dyDescent="0.25">
      <c r="A1877" t="s">
        <v>145</v>
      </c>
      <c r="B1877">
        <v>170</v>
      </c>
      <c r="C1877" t="s">
        <v>671</v>
      </c>
      <c r="D1877" t="s">
        <v>146</v>
      </c>
      <c r="E1877">
        <v>0</v>
      </c>
      <c r="F1877">
        <v>6</v>
      </c>
      <c r="G1877">
        <v>0</v>
      </c>
      <c r="H1877" t="s">
        <v>116</v>
      </c>
      <c r="I1877">
        <v>1</v>
      </c>
      <c r="J1877" t="s">
        <v>66</v>
      </c>
      <c r="K1877" s="33" t="str">
        <f>IF(ISNA(VLOOKUP(C1877,'Provider-EHR crosswalk'!A:B,2,FALSE)),"No EHR Specified",VLOOKUP(C1877,'Provider-EHR crosswalk'!A:B,2,FALSE))</f>
        <v>Veradigm EHR (formerly Allscripts)</v>
      </c>
    </row>
    <row r="1878" spans="1:11" x14ac:dyDescent="0.25">
      <c r="A1878" t="s">
        <v>147</v>
      </c>
      <c r="B1878">
        <v>170</v>
      </c>
      <c r="C1878" t="s">
        <v>671</v>
      </c>
      <c r="D1878" t="s">
        <v>148</v>
      </c>
      <c r="E1878">
        <v>0</v>
      </c>
      <c r="F1878">
        <v>6</v>
      </c>
      <c r="G1878">
        <v>0</v>
      </c>
      <c r="H1878" t="s">
        <v>116</v>
      </c>
      <c r="I1878">
        <v>1</v>
      </c>
      <c r="J1878" t="s">
        <v>66</v>
      </c>
      <c r="K1878" s="33" t="str">
        <f>IF(ISNA(VLOOKUP(C1878,'Provider-EHR crosswalk'!A:B,2,FALSE)),"No EHR Specified",VLOOKUP(C1878,'Provider-EHR crosswalk'!A:B,2,FALSE))</f>
        <v>Veradigm EHR (formerly Allscripts)</v>
      </c>
    </row>
    <row r="1879" spans="1:11" x14ac:dyDescent="0.25">
      <c r="A1879" t="s">
        <v>149</v>
      </c>
      <c r="B1879">
        <v>170</v>
      </c>
      <c r="C1879" t="s">
        <v>671</v>
      </c>
      <c r="D1879" t="s">
        <v>150</v>
      </c>
      <c r="E1879">
        <v>0</v>
      </c>
      <c r="F1879">
        <v>6</v>
      </c>
      <c r="G1879">
        <v>0</v>
      </c>
      <c r="H1879" t="s">
        <v>116</v>
      </c>
      <c r="I1879">
        <v>1</v>
      </c>
      <c r="J1879" t="s">
        <v>66</v>
      </c>
      <c r="K1879" s="33" t="str">
        <f>IF(ISNA(VLOOKUP(C1879,'Provider-EHR crosswalk'!A:B,2,FALSE)),"No EHR Specified",VLOOKUP(C1879,'Provider-EHR crosswalk'!A:B,2,FALSE))</f>
        <v>Veradigm EHR (formerly Allscripts)</v>
      </c>
    </row>
    <row r="1880" spans="1:11" x14ac:dyDescent="0.25">
      <c r="A1880" t="s">
        <v>151</v>
      </c>
      <c r="B1880">
        <v>170</v>
      </c>
      <c r="C1880" t="s">
        <v>671</v>
      </c>
      <c r="D1880" t="s">
        <v>152</v>
      </c>
      <c r="E1880">
        <v>0</v>
      </c>
      <c r="F1880">
        <v>6</v>
      </c>
      <c r="G1880">
        <v>0</v>
      </c>
      <c r="H1880" t="s">
        <v>116</v>
      </c>
      <c r="I1880">
        <v>1</v>
      </c>
      <c r="J1880" t="s">
        <v>66</v>
      </c>
      <c r="K1880" s="33" t="str">
        <f>IF(ISNA(VLOOKUP(C1880,'Provider-EHR crosswalk'!A:B,2,FALSE)),"No EHR Specified",VLOOKUP(C1880,'Provider-EHR crosswalk'!A:B,2,FALSE))</f>
        <v>Veradigm EHR (formerly Allscripts)</v>
      </c>
    </row>
    <row r="1881" spans="1:11" x14ac:dyDescent="0.25">
      <c r="A1881" t="s">
        <v>153</v>
      </c>
      <c r="B1881">
        <v>170</v>
      </c>
      <c r="C1881" t="s">
        <v>671</v>
      </c>
      <c r="D1881" t="s">
        <v>154</v>
      </c>
      <c r="E1881">
        <v>0</v>
      </c>
      <c r="F1881">
        <v>6</v>
      </c>
      <c r="G1881">
        <v>0</v>
      </c>
      <c r="H1881" t="s">
        <v>116</v>
      </c>
      <c r="I1881">
        <v>1</v>
      </c>
      <c r="J1881" t="s">
        <v>66</v>
      </c>
      <c r="K1881" s="33" t="str">
        <f>IF(ISNA(VLOOKUP(C1881,'Provider-EHR crosswalk'!A:B,2,FALSE)),"No EHR Specified",VLOOKUP(C1881,'Provider-EHR crosswalk'!A:B,2,FALSE))</f>
        <v>Veradigm EHR (formerly Allscripts)</v>
      </c>
    </row>
    <row r="1882" spans="1:11" x14ac:dyDescent="0.25">
      <c r="A1882" t="s">
        <v>155</v>
      </c>
      <c r="B1882">
        <v>170</v>
      </c>
      <c r="C1882" t="s">
        <v>671</v>
      </c>
      <c r="D1882" t="s">
        <v>156</v>
      </c>
      <c r="E1882">
        <v>0</v>
      </c>
      <c r="F1882">
        <v>6</v>
      </c>
      <c r="G1882">
        <v>0</v>
      </c>
      <c r="H1882" t="s">
        <v>157</v>
      </c>
      <c r="I1882" t="s">
        <v>157</v>
      </c>
      <c r="J1882" t="s">
        <v>157</v>
      </c>
      <c r="K1882" s="33" t="str">
        <f>IF(ISNA(VLOOKUP(C1882,'Provider-EHR crosswalk'!A:B,2,FALSE)),"No EHR Specified",VLOOKUP(C1882,'Provider-EHR crosswalk'!A:B,2,FALSE))</f>
        <v>Veradigm EHR (formerly Allscripts)</v>
      </c>
    </row>
    <row r="1883" spans="1:11" x14ac:dyDescent="0.25">
      <c r="A1883" t="s">
        <v>158</v>
      </c>
      <c r="B1883">
        <v>170</v>
      </c>
      <c r="C1883" t="s">
        <v>671</v>
      </c>
      <c r="D1883" t="s">
        <v>159</v>
      </c>
      <c r="E1883">
        <v>0</v>
      </c>
      <c r="F1883">
        <v>6</v>
      </c>
      <c r="G1883">
        <v>0</v>
      </c>
      <c r="H1883" t="s">
        <v>157</v>
      </c>
      <c r="I1883" t="s">
        <v>157</v>
      </c>
      <c r="J1883" t="s">
        <v>157</v>
      </c>
      <c r="K1883" s="33" t="str">
        <f>IF(ISNA(VLOOKUP(C1883,'Provider-EHR crosswalk'!A:B,2,FALSE)),"No EHR Specified",VLOOKUP(C1883,'Provider-EHR crosswalk'!A:B,2,FALSE))</f>
        <v>Veradigm EHR (formerly Allscripts)</v>
      </c>
    </row>
    <row r="1884" spans="1:11" x14ac:dyDescent="0.25">
      <c r="A1884" t="s">
        <v>162</v>
      </c>
      <c r="B1884">
        <v>170</v>
      </c>
      <c r="C1884" t="s">
        <v>671</v>
      </c>
      <c r="D1884" t="s">
        <v>163</v>
      </c>
      <c r="E1884">
        <v>5</v>
      </c>
      <c r="F1884">
        <v>6</v>
      </c>
      <c r="G1884">
        <v>83.33</v>
      </c>
      <c r="H1884" t="s">
        <v>65</v>
      </c>
      <c r="I1884">
        <v>95</v>
      </c>
      <c r="J1884" t="s">
        <v>69</v>
      </c>
      <c r="K1884" s="33" t="str">
        <f>IF(ISNA(VLOOKUP(C1884,'Provider-EHR crosswalk'!A:B,2,FALSE)),"No EHR Specified",VLOOKUP(C1884,'Provider-EHR crosswalk'!A:B,2,FALSE))</f>
        <v>Veradigm EHR (formerly Allscripts)</v>
      </c>
    </row>
    <row r="1885" spans="1:11" x14ac:dyDescent="0.25">
      <c r="A1885" t="s">
        <v>164</v>
      </c>
      <c r="B1885">
        <v>170</v>
      </c>
      <c r="C1885" t="s">
        <v>671</v>
      </c>
      <c r="D1885" t="s">
        <v>165</v>
      </c>
      <c r="E1885">
        <v>2</v>
      </c>
      <c r="F1885">
        <v>3</v>
      </c>
      <c r="G1885">
        <v>66.67</v>
      </c>
      <c r="H1885" t="s">
        <v>65</v>
      </c>
      <c r="I1885">
        <v>95</v>
      </c>
      <c r="J1885" t="s">
        <v>69</v>
      </c>
      <c r="K1885" s="33" t="str">
        <f>IF(ISNA(VLOOKUP(C1885,'Provider-EHR crosswalk'!A:B,2,FALSE)),"No EHR Specified",VLOOKUP(C1885,'Provider-EHR crosswalk'!A:B,2,FALSE))</f>
        <v>Veradigm EHR (formerly Allscripts)</v>
      </c>
    </row>
    <row r="1886" spans="1:11" x14ac:dyDescent="0.25">
      <c r="A1886" t="s">
        <v>166</v>
      </c>
      <c r="B1886">
        <v>170</v>
      </c>
      <c r="C1886" t="s">
        <v>671</v>
      </c>
      <c r="D1886" t="s">
        <v>167</v>
      </c>
      <c r="E1886">
        <v>0</v>
      </c>
      <c r="F1886">
        <v>3</v>
      </c>
      <c r="G1886">
        <v>0</v>
      </c>
      <c r="H1886" t="s">
        <v>116</v>
      </c>
      <c r="I1886">
        <v>5</v>
      </c>
      <c r="J1886" t="s">
        <v>66</v>
      </c>
      <c r="K1886" s="33" t="str">
        <f>IF(ISNA(VLOOKUP(C1886,'Provider-EHR crosswalk'!A:B,2,FALSE)),"No EHR Specified",VLOOKUP(C1886,'Provider-EHR crosswalk'!A:B,2,FALSE))</f>
        <v>Veradigm EHR (formerly Allscripts)</v>
      </c>
    </row>
    <row r="1887" spans="1:11" x14ac:dyDescent="0.25">
      <c r="A1887" t="s">
        <v>168</v>
      </c>
      <c r="B1887">
        <v>170</v>
      </c>
      <c r="C1887" t="s">
        <v>671</v>
      </c>
      <c r="D1887" t="s">
        <v>169</v>
      </c>
      <c r="E1887">
        <v>0</v>
      </c>
      <c r="F1887">
        <v>3</v>
      </c>
      <c r="G1887">
        <v>0</v>
      </c>
      <c r="H1887" t="s">
        <v>116</v>
      </c>
      <c r="I1887">
        <v>5</v>
      </c>
      <c r="J1887" t="s">
        <v>66</v>
      </c>
      <c r="K1887" s="33" t="str">
        <f>IF(ISNA(VLOOKUP(C1887,'Provider-EHR crosswalk'!A:B,2,FALSE)),"No EHR Specified",VLOOKUP(C1887,'Provider-EHR crosswalk'!A:B,2,FALSE))</f>
        <v>Veradigm EHR (formerly Allscripts)</v>
      </c>
    </row>
    <row r="1888" spans="1:11" x14ac:dyDescent="0.25">
      <c r="A1888" t="s">
        <v>170</v>
      </c>
      <c r="B1888">
        <v>170</v>
      </c>
      <c r="C1888" t="s">
        <v>671</v>
      </c>
      <c r="D1888" t="s">
        <v>171</v>
      </c>
      <c r="E1888">
        <v>1</v>
      </c>
      <c r="F1888">
        <v>3</v>
      </c>
      <c r="G1888">
        <v>33.33</v>
      </c>
      <c r="H1888" t="s">
        <v>116</v>
      </c>
      <c r="I1888">
        <v>5</v>
      </c>
      <c r="J1888" t="s">
        <v>69</v>
      </c>
      <c r="K1888" s="33" t="str">
        <f>IF(ISNA(VLOOKUP(C1888,'Provider-EHR crosswalk'!A:B,2,FALSE)),"No EHR Specified",VLOOKUP(C1888,'Provider-EHR crosswalk'!A:B,2,FALSE))</f>
        <v>Veradigm EHR (formerly Allscripts)</v>
      </c>
    </row>
    <row r="1889" spans="1:11" x14ac:dyDescent="0.25">
      <c r="A1889" t="s">
        <v>172</v>
      </c>
      <c r="B1889">
        <v>170</v>
      </c>
      <c r="C1889" t="s">
        <v>671</v>
      </c>
      <c r="D1889" t="s">
        <v>173</v>
      </c>
      <c r="E1889">
        <v>0</v>
      </c>
      <c r="F1889">
        <v>6</v>
      </c>
      <c r="G1889">
        <v>0</v>
      </c>
      <c r="H1889" t="s">
        <v>116</v>
      </c>
      <c r="I1889">
        <v>5</v>
      </c>
      <c r="J1889" t="s">
        <v>66</v>
      </c>
      <c r="K1889" s="33" t="str">
        <f>IF(ISNA(VLOOKUP(C1889,'Provider-EHR crosswalk'!A:B,2,FALSE)),"No EHR Specified",VLOOKUP(C1889,'Provider-EHR crosswalk'!A:B,2,FALSE))</f>
        <v>Veradigm EHR (formerly Allscripts)</v>
      </c>
    </row>
    <row r="1890" spans="1:11" x14ac:dyDescent="0.25">
      <c r="A1890" t="s">
        <v>174</v>
      </c>
      <c r="B1890">
        <v>170</v>
      </c>
      <c r="C1890" t="s">
        <v>671</v>
      </c>
      <c r="D1890" t="s">
        <v>175</v>
      </c>
      <c r="E1890">
        <v>0</v>
      </c>
      <c r="F1890">
        <v>6</v>
      </c>
      <c r="G1890">
        <v>0</v>
      </c>
      <c r="H1890" t="s">
        <v>116</v>
      </c>
      <c r="I1890">
        <v>5</v>
      </c>
      <c r="J1890" t="s">
        <v>66</v>
      </c>
      <c r="K1890" s="33" t="str">
        <f>IF(ISNA(VLOOKUP(C1890,'Provider-EHR crosswalk'!A:B,2,FALSE)),"No EHR Specified",VLOOKUP(C1890,'Provider-EHR crosswalk'!A:B,2,FALSE))</f>
        <v>Veradigm EHR (formerly Allscripts)</v>
      </c>
    </row>
    <row r="1891" spans="1:11" x14ac:dyDescent="0.25">
      <c r="A1891" t="s">
        <v>176</v>
      </c>
      <c r="B1891">
        <v>170</v>
      </c>
      <c r="C1891" t="s">
        <v>671</v>
      </c>
      <c r="D1891" t="s">
        <v>177</v>
      </c>
      <c r="E1891">
        <v>1</v>
      </c>
      <c r="F1891">
        <v>6</v>
      </c>
      <c r="G1891">
        <v>16.670000000000002</v>
      </c>
      <c r="H1891" t="s">
        <v>116</v>
      </c>
      <c r="I1891">
        <v>5</v>
      </c>
      <c r="J1891" t="s">
        <v>69</v>
      </c>
      <c r="K1891" s="33" t="str">
        <f>IF(ISNA(VLOOKUP(C1891,'Provider-EHR crosswalk'!A:B,2,FALSE)),"No EHR Specified",VLOOKUP(C1891,'Provider-EHR crosswalk'!A:B,2,FALSE))</f>
        <v>Veradigm EHR (formerly Allscripts)</v>
      </c>
    </row>
    <row r="1892" spans="1:11" x14ac:dyDescent="0.25">
      <c r="A1892" t="s">
        <v>63</v>
      </c>
      <c r="B1892">
        <v>133</v>
      </c>
      <c r="C1892" t="s">
        <v>726</v>
      </c>
      <c r="D1892" t="s">
        <v>64</v>
      </c>
      <c r="E1892">
        <v>8</v>
      </c>
      <c r="F1892">
        <v>8</v>
      </c>
      <c r="G1892">
        <v>100</v>
      </c>
      <c r="H1892" t="s">
        <v>65</v>
      </c>
      <c r="I1892">
        <v>99</v>
      </c>
      <c r="J1892" t="s">
        <v>66</v>
      </c>
      <c r="K1892" s="33" t="str">
        <f>IF(ISNA(VLOOKUP(C1892,'Provider-EHR crosswalk'!A:B,2,FALSE)),"No EHR Specified",VLOOKUP(C1892,'Provider-EHR crosswalk'!A:B,2,FALSE))</f>
        <v>Azalea Health EHR</v>
      </c>
    </row>
    <row r="1893" spans="1:11" x14ac:dyDescent="0.25">
      <c r="A1893" t="s">
        <v>67</v>
      </c>
      <c r="B1893">
        <v>133</v>
      </c>
      <c r="C1893" t="s">
        <v>726</v>
      </c>
      <c r="D1893" t="s">
        <v>68</v>
      </c>
      <c r="E1893">
        <v>8</v>
      </c>
      <c r="F1893">
        <v>8</v>
      </c>
      <c r="G1893">
        <v>100</v>
      </c>
      <c r="H1893" t="s">
        <v>65</v>
      </c>
      <c r="I1893">
        <v>75</v>
      </c>
      <c r="J1893" t="s">
        <v>66</v>
      </c>
      <c r="K1893" s="33" t="str">
        <f>IF(ISNA(VLOOKUP(C1893,'Provider-EHR crosswalk'!A:B,2,FALSE)),"No EHR Specified",VLOOKUP(C1893,'Provider-EHR crosswalk'!A:B,2,FALSE))</f>
        <v>Azalea Health EHR</v>
      </c>
    </row>
    <row r="1894" spans="1:11" x14ac:dyDescent="0.25">
      <c r="A1894" t="s">
        <v>70</v>
      </c>
      <c r="B1894">
        <v>133</v>
      </c>
      <c r="C1894" t="s">
        <v>726</v>
      </c>
      <c r="D1894" t="s">
        <v>71</v>
      </c>
      <c r="E1894">
        <v>8</v>
      </c>
      <c r="F1894">
        <v>8</v>
      </c>
      <c r="G1894">
        <v>100</v>
      </c>
      <c r="H1894" t="s">
        <v>65</v>
      </c>
      <c r="I1894">
        <v>99</v>
      </c>
      <c r="J1894" t="s">
        <v>66</v>
      </c>
      <c r="K1894" s="33" t="str">
        <f>IF(ISNA(VLOOKUP(C1894,'Provider-EHR crosswalk'!A:B,2,FALSE)),"No EHR Specified",VLOOKUP(C1894,'Provider-EHR crosswalk'!A:B,2,FALSE))</f>
        <v>Azalea Health EHR</v>
      </c>
    </row>
    <row r="1895" spans="1:11" x14ac:dyDescent="0.25">
      <c r="A1895" t="s">
        <v>72</v>
      </c>
      <c r="B1895">
        <v>133</v>
      </c>
      <c r="C1895" t="s">
        <v>726</v>
      </c>
      <c r="D1895" t="s">
        <v>73</v>
      </c>
      <c r="E1895">
        <v>8</v>
      </c>
      <c r="F1895">
        <v>8</v>
      </c>
      <c r="G1895">
        <v>100</v>
      </c>
      <c r="H1895" t="s">
        <v>65</v>
      </c>
      <c r="I1895">
        <v>99</v>
      </c>
      <c r="J1895" t="s">
        <v>66</v>
      </c>
      <c r="K1895" s="33" t="str">
        <f>IF(ISNA(VLOOKUP(C1895,'Provider-EHR crosswalk'!A:B,2,FALSE)),"No EHR Specified",VLOOKUP(C1895,'Provider-EHR crosswalk'!A:B,2,FALSE))</f>
        <v>Azalea Health EHR</v>
      </c>
    </row>
    <row r="1896" spans="1:11" x14ac:dyDescent="0.25">
      <c r="A1896" t="s">
        <v>74</v>
      </c>
      <c r="B1896">
        <v>133</v>
      </c>
      <c r="C1896" t="s">
        <v>726</v>
      </c>
      <c r="D1896" t="s">
        <v>75</v>
      </c>
      <c r="E1896">
        <v>8</v>
      </c>
      <c r="F1896">
        <v>8</v>
      </c>
      <c r="G1896">
        <v>100</v>
      </c>
      <c r="H1896" t="s">
        <v>65</v>
      </c>
      <c r="I1896">
        <v>99</v>
      </c>
      <c r="J1896" t="s">
        <v>66</v>
      </c>
      <c r="K1896" s="33" t="str">
        <f>IF(ISNA(VLOOKUP(C1896,'Provider-EHR crosswalk'!A:B,2,FALSE)),"No EHR Specified",VLOOKUP(C1896,'Provider-EHR crosswalk'!A:B,2,FALSE))</f>
        <v>Azalea Health EHR</v>
      </c>
    </row>
    <row r="1897" spans="1:11" x14ac:dyDescent="0.25">
      <c r="A1897" t="s">
        <v>76</v>
      </c>
      <c r="B1897">
        <v>133</v>
      </c>
      <c r="C1897" t="s">
        <v>726</v>
      </c>
      <c r="D1897" t="s">
        <v>77</v>
      </c>
      <c r="E1897">
        <v>8</v>
      </c>
      <c r="F1897">
        <v>8</v>
      </c>
      <c r="G1897">
        <v>100</v>
      </c>
      <c r="H1897" t="s">
        <v>65</v>
      </c>
      <c r="I1897">
        <v>85</v>
      </c>
      <c r="J1897" t="s">
        <v>66</v>
      </c>
      <c r="K1897" s="33" t="str">
        <f>IF(ISNA(VLOOKUP(C1897,'Provider-EHR crosswalk'!A:B,2,FALSE)),"No EHR Specified",VLOOKUP(C1897,'Provider-EHR crosswalk'!A:B,2,FALSE))</f>
        <v>Azalea Health EHR</v>
      </c>
    </row>
    <row r="1898" spans="1:11" x14ac:dyDescent="0.25">
      <c r="A1898" t="s">
        <v>78</v>
      </c>
      <c r="B1898">
        <v>133</v>
      </c>
      <c r="C1898" t="s">
        <v>726</v>
      </c>
      <c r="D1898" t="s">
        <v>79</v>
      </c>
      <c r="E1898">
        <v>8</v>
      </c>
      <c r="F1898">
        <v>8</v>
      </c>
      <c r="G1898">
        <v>100</v>
      </c>
      <c r="H1898" t="s">
        <v>65</v>
      </c>
      <c r="I1898">
        <v>85</v>
      </c>
      <c r="J1898" t="s">
        <v>66</v>
      </c>
      <c r="K1898" s="33" t="str">
        <f>IF(ISNA(VLOOKUP(C1898,'Provider-EHR crosswalk'!A:B,2,FALSE)),"No EHR Specified",VLOOKUP(C1898,'Provider-EHR crosswalk'!A:B,2,FALSE))</f>
        <v>Azalea Health EHR</v>
      </c>
    </row>
    <row r="1899" spans="1:11" x14ac:dyDescent="0.25">
      <c r="A1899" t="s">
        <v>80</v>
      </c>
      <c r="B1899">
        <v>133</v>
      </c>
      <c r="C1899" t="s">
        <v>726</v>
      </c>
      <c r="D1899" t="s">
        <v>81</v>
      </c>
      <c r="E1899">
        <v>8</v>
      </c>
      <c r="F1899">
        <v>8</v>
      </c>
      <c r="G1899">
        <v>100</v>
      </c>
      <c r="H1899" t="s">
        <v>65</v>
      </c>
      <c r="I1899">
        <v>85</v>
      </c>
      <c r="J1899" t="s">
        <v>66</v>
      </c>
      <c r="K1899" s="33" t="str">
        <f>IF(ISNA(VLOOKUP(C1899,'Provider-EHR crosswalk'!A:B,2,FALSE)),"No EHR Specified",VLOOKUP(C1899,'Provider-EHR crosswalk'!A:B,2,FALSE))</f>
        <v>Azalea Health EHR</v>
      </c>
    </row>
    <row r="1900" spans="1:11" x14ac:dyDescent="0.25">
      <c r="A1900" t="s">
        <v>82</v>
      </c>
      <c r="B1900">
        <v>133</v>
      </c>
      <c r="C1900" t="s">
        <v>726</v>
      </c>
      <c r="D1900" t="s">
        <v>83</v>
      </c>
      <c r="E1900">
        <v>8</v>
      </c>
      <c r="F1900">
        <v>8</v>
      </c>
      <c r="G1900">
        <v>100</v>
      </c>
      <c r="H1900" t="s">
        <v>65</v>
      </c>
      <c r="I1900">
        <v>85</v>
      </c>
      <c r="J1900" t="s">
        <v>66</v>
      </c>
      <c r="K1900" s="33" t="str">
        <f>IF(ISNA(VLOOKUP(C1900,'Provider-EHR crosswalk'!A:B,2,FALSE)),"No EHR Specified",VLOOKUP(C1900,'Provider-EHR crosswalk'!A:B,2,FALSE))</f>
        <v>Azalea Health EHR</v>
      </c>
    </row>
    <row r="1901" spans="1:11" x14ac:dyDescent="0.25">
      <c r="A1901" t="s">
        <v>84</v>
      </c>
      <c r="B1901">
        <v>133</v>
      </c>
      <c r="C1901" t="s">
        <v>726</v>
      </c>
      <c r="D1901" t="s">
        <v>85</v>
      </c>
      <c r="E1901">
        <v>8</v>
      </c>
      <c r="F1901">
        <v>8</v>
      </c>
      <c r="G1901">
        <v>100</v>
      </c>
      <c r="H1901" t="s">
        <v>65</v>
      </c>
      <c r="I1901">
        <v>85</v>
      </c>
      <c r="J1901" t="s">
        <v>66</v>
      </c>
      <c r="K1901" s="33" t="str">
        <f>IF(ISNA(VLOOKUP(C1901,'Provider-EHR crosswalk'!A:B,2,FALSE)),"No EHR Specified",VLOOKUP(C1901,'Provider-EHR crosswalk'!A:B,2,FALSE))</f>
        <v>Azalea Health EHR</v>
      </c>
    </row>
    <row r="1902" spans="1:11" x14ac:dyDescent="0.25">
      <c r="A1902" t="s">
        <v>86</v>
      </c>
      <c r="B1902">
        <v>133</v>
      </c>
      <c r="C1902" t="s">
        <v>726</v>
      </c>
      <c r="D1902" t="s">
        <v>87</v>
      </c>
      <c r="E1902">
        <v>8</v>
      </c>
      <c r="F1902">
        <v>8</v>
      </c>
      <c r="G1902">
        <v>100</v>
      </c>
      <c r="H1902" t="s">
        <v>65</v>
      </c>
      <c r="I1902">
        <v>95</v>
      </c>
      <c r="J1902" t="s">
        <v>66</v>
      </c>
      <c r="K1902" s="33" t="str">
        <f>IF(ISNA(VLOOKUP(C1902,'Provider-EHR crosswalk'!A:B,2,FALSE)),"No EHR Specified",VLOOKUP(C1902,'Provider-EHR crosswalk'!A:B,2,FALSE))</f>
        <v>Azalea Health EHR</v>
      </c>
    </row>
    <row r="1903" spans="1:11" x14ac:dyDescent="0.25">
      <c r="A1903" t="s">
        <v>88</v>
      </c>
      <c r="B1903">
        <v>133</v>
      </c>
      <c r="C1903" t="s">
        <v>726</v>
      </c>
      <c r="D1903" t="s">
        <v>89</v>
      </c>
      <c r="E1903">
        <v>8</v>
      </c>
      <c r="F1903">
        <v>8</v>
      </c>
      <c r="G1903">
        <v>100</v>
      </c>
      <c r="H1903" t="s">
        <v>65</v>
      </c>
      <c r="I1903">
        <v>95</v>
      </c>
      <c r="J1903" t="s">
        <v>66</v>
      </c>
      <c r="K1903" s="33" t="str">
        <f>IF(ISNA(VLOOKUP(C1903,'Provider-EHR crosswalk'!A:B,2,FALSE)),"No EHR Specified",VLOOKUP(C1903,'Provider-EHR crosswalk'!A:B,2,FALSE))</f>
        <v>Azalea Health EHR</v>
      </c>
    </row>
    <row r="1904" spans="1:11" x14ac:dyDescent="0.25">
      <c r="A1904" t="s">
        <v>90</v>
      </c>
      <c r="B1904">
        <v>133</v>
      </c>
      <c r="C1904" t="s">
        <v>726</v>
      </c>
      <c r="D1904" t="s">
        <v>91</v>
      </c>
      <c r="E1904">
        <v>7</v>
      </c>
      <c r="F1904">
        <v>8</v>
      </c>
      <c r="G1904">
        <v>87.5</v>
      </c>
      <c r="H1904" t="s">
        <v>65</v>
      </c>
      <c r="I1904">
        <v>90</v>
      </c>
      <c r="J1904" t="s">
        <v>69</v>
      </c>
      <c r="K1904" s="33" t="str">
        <f>IF(ISNA(VLOOKUP(C1904,'Provider-EHR crosswalk'!A:B,2,FALSE)),"No EHR Specified",VLOOKUP(C1904,'Provider-EHR crosswalk'!A:B,2,FALSE))</f>
        <v>Azalea Health EHR</v>
      </c>
    </row>
    <row r="1905" spans="1:11" x14ac:dyDescent="0.25">
      <c r="A1905" t="s">
        <v>92</v>
      </c>
      <c r="B1905">
        <v>133</v>
      </c>
      <c r="C1905" t="s">
        <v>726</v>
      </c>
      <c r="D1905" t="s">
        <v>93</v>
      </c>
      <c r="E1905">
        <v>2</v>
      </c>
      <c r="F1905">
        <v>8</v>
      </c>
      <c r="G1905">
        <v>25</v>
      </c>
      <c r="H1905" t="s">
        <v>65</v>
      </c>
      <c r="I1905">
        <v>90</v>
      </c>
      <c r="J1905" t="s">
        <v>69</v>
      </c>
      <c r="K1905" s="33" t="str">
        <f>IF(ISNA(VLOOKUP(C1905,'Provider-EHR crosswalk'!A:B,2,FALSE)),"No EHR Specified",VLOOKUP(C1905,'Provider-EHR crosswalk'!A:B,2,FALSE))</f>
        <v>Azalea Health EHR</v>
      </c>
    </row>
    <row r="1906" spans="1:11" x14ac:dyDescent="0.25">
      <c r="A1906" t="s">
        <v>94</v>
      </c>
      <c r="B1906">
        <v>133</v>
      </c>
      <c r="C1906" t="s">
        <v>726</v>
      </c>
      <c r="D1906" t="s">
        <v>95</v>
      </c>
      <c r="E1906">
        <v>7</v>
      </c>
      <c r="F1906">
        <v>8</v>
      </c>
      <c r="G1906">
        <v>87.5</v>
      </c>
      <c r="H1906" t="s">
        <v>65</v>
      </c>
      <c r="I1906">
        <v>90</v>
      </c>
      <c r="J1906" t="s">
        <v>69</v>
      </c>
      <c r="K1906" s="33" t="str">
        <f>IF(ISNA(VLOOKUP(C1906,'Provider-EHR crosswalk'!A:B,2,FALSE)),"No EHR Specified",VLOOKUP(C1906,'Provider-EHR crosswalk'!A:B,2,FALSE))</f>
        <v>Azalea Health EHR</v>
      </c>
    </row>
    <row r="1907" spans="1:11" x14ac:dyDescent="0.25">
      <c r="A1907" t="s">
        <v>96</v>
      </c>
      <c r="B1907">
        <v>133</v>
      </c>
      <c r="C1907" t="s">
        <v>726</v>
      </c>
      <c r="D1907" t="s">
        <v>97</v>
      </c>
      <c r="E1907">
        <v>6</v>
      </c>
      <c r="F1907">
        <v>8</v>
      </c>
      <c r="G1907">
        <v>75</v>
      </c>
      <c r="H1907" t="s">
        <v>65</v>
      </c>
      <c r="I1907">
        <v>90</v>
      </c>
      <c r="J1907" t="s">
        <v>69</v>
      </c>
      <c r="K1907" s="33" t="str">
        <f>IF(ISNA(VLOOKUP(C1907,'Provider-EHR crosswalk'!A:B,2,FALSE)),"No EHR Specified",VLOOKUP(C1907,'Provider-EHR crosswalk'!A:B,2,FALSE))</f>
        <v>Azalea Health EHR</v>
      </c>
    </row>
    <row r="1908" spans="1:11" x14ac:dyDescent="0.25">
      <c r="A1908" t="s">
        <v>98</v>
      </c>
      <c r="B1908">
        <v>133</v>
      </c>
      <c r="C1908" t="s">
        <v>726</v>
      </c>
      <c r="D1908" t="s">
        <v>99</v>
      </c>
      <c r="E1908">
        <v>6</v>
      </c>
      <c r="F1908">
        <v>8</v>
      </c>
      <c r="G1908">
        <v>75</v>
      </c>
      <c r="H1908" t="s">
        <v>65</v>
      </c>
      <c r="I1908">
        <v>90</v>
      </c>
      <c r="J1908" t="s">
        <v>69</v>
      </c>
      <c r="K1908" s="33" t="str">
        <f>IF(ISNA(VLOOKUP(C1908,'Provider-EHR crosswalk'!A:B,2,FALSE)),"No EHR Specified",VLOOKUP(C1908,'Provider-EHR crosswalk'!A:B,2,FALSE))</f>
        <v>Azalea Health EHR</v>
      </c>
    </row>
    <row r="1909" spans="1:11" x14ac:dyDescent="0.25">
      <c r="A1909" t="s">
        <v>100</v>
      </c>
      <c r="B1909">
        <v>133</v>
      </c>
      <c r="C1909" t="s">
        <v>726</v>
      </c>
      <c r="D1909" t="s">
        <v>101</v>
      </c>
      <c r="E1909">
        <v>53</v>
      </c>
      <c r="F1909">
        <v>53</v>
      </c>
      <c r="G1909">
        <v>100</v>
      </c>
      <c r="H1909" t="s">
        <v>65</v>
      </c>
      <c r="I1909">
        <v>99</v>
      </c>
      <c r="J1909" t="s">
        <v>66</v>
      </c>
      <c r="K1909" s="33" t="str">
        <f>IF(ISNA(VLOOKUP(C1909,'Provider-EHR crosswalk'!A:B,2,FALSE)),"No EHR Specified",VLOOKUP(C1909,'Provider-EHR crosswalk'!A:B,2,FALSE))</f>
        <v>Azalea Health EHR</v>
      </c>
    </row>
    <row r="1910" spans="1:11" x14ac:dyDescent="0.25">
      <c r="A1910" t="s">
        <v>102</v>
      </c>
      <c r="B1910">
        <v>133</v>
      </c>
      <c r="C1910" t="s">
        <v>726</v>
      </c>
      <c r="D1910" t="s">
        <v>103</v>
      </c>
      <c r="E1910">
        <v>53</v>
      </c>
      <c r="F1910">
        <v>53</v>
      </c>
      <c r="G1910">
        <v>100</v>
      </c>
      <c r="H1910" t="s">
        <v>65</v>
      </c>
      <c r="I1910">
        <v>99</v>
      </c>
      <c r="J1910" t="s">
        <v>66</v>
      </c>
      <c r="K1910" s="33" t="str">
        <f>IF(ISNA(VLOOKUP(C1910,'Provider-EHR crosswalk'!A:B,2,FALSE)),"No EHR Specified",VLOOKUP(C1910,'Provider-EHR crosswalk'!A:B,2,FALSE))</f>
        <v>Azalea Health EHR</v>
      </c>
    </row>
    <row r="1911" spans="1:11" x14ac:dyDescent="0.25">
      <c r="A1911" t="s">
        <v>104</v>
      </c>
      <c r="B1911">
        <v>133</v>
      </c>
      <c r="C1911" t="s">
        <v>726</v>
      </c>
      <c r="D1911" t="s">
        <v>105</v>
      </c>
      <c r="E1911">
        <v>53</v>
      </c>
      <c r="F1911">
        <v>53</v>
      </c>
      <c r="G1911">
        <v>100</v>
      </c>
      <c r="H1911" t="s">
        <v>65</v>
      </c>
      <c r="I1911">
        <v>99</v>
      </c>
      <c r="J1911" t="s">
        <v>66</v>
      </c>
      <c r="K1911" s="33" t="str">
        <f>IF(ISNA(VLOOKUP(C1911,'Provider-EHR crosswalk'!A:B,2,FALSE)),"No EHR Specified",VLOOKUP(C1911,'Provider-EHR crosswalk'!A:B,2,FALSE))</f>
        <v>Azalea Health EHR</v>
      </c>
    </row>
    <row r="1912" spans="1:11" x14ac:dyDescent="0.25">
      <c r="A1912" t="s">
        <v>106</v>
      </c>
      <c r="B1912">
        <v>133</v>
      </c>
      <c r="C1912" t="s">
        <v>726</v>
      </c>
      <c r="D1912" t="s">
        <v>107</v>
      </c>
      <c r="E1912">
        <v>53</v>
      </c>
      <c r="F1912">
        <v>53</v>
      </c>
      <c r="G1912">
        <v>100</v>
      </c>
      <c r="H1912" t="s">
        <v>65</v>
      </c>
      <c r="I1912">
        <v>99</v>
      </c>
      <c r="J1912" t="s">
        <v>66</v>
      </c>
      <c r="K1912" s="33" t="str">
        <f>IF(ISNA(VLOOKUP(C1912,'Provider-EHR crosswalk'!A:B,2,FALSE)),"No EHR Specified",VLOOKUP(C1912,'Provider-EHR crosswalk'!A:B,2,FALSE))</f>
        <v>Azalea Health EHR</v>
      </c>
    </row>
    <row r="1913" spans="1:11" x14ac:dyDescent="0.25">
      <c r="A1913" t="s">
        <v>108</v>
      </c>
      <c r="B1913">
        <v>133</v>
      </c>
      <c r="C1913" t="s">
        <v>726</v>
      </c>
      <c r="D1913" t="s">
        <v>109</v>
      </c>
      <c r="E1913">
        <v>53</v>
      </c>
      <c r="F1913">
        <v>53</v>
      </c>
      <c r="G1913">
        <v>100</v>
      </c>
      <c r="H1913" t="s">
        <v>65</v>
      </c>
      <c r="I1913">
        <v>99</v>
      </c>
      <c r="J1913" t="s">
        <v>66</v>
      </c>
      <c r="K1913" s="33" t="str">
        <f>IF(ISNA(VLOOKUP(C1913,'Provider-EHR crosswalk'!A:B,2,FALSE)),"No EHR Specified",VLOOKUP(C1913,'Provider-EHR crosswalk'!A:B,2,FALSE))</f>
        <v>Azalea Health EHR</v>
      </c>
    </row>
    <row r="1914" spans="1:11" x14ac:dyDescent="0.25">
      <c r="A1914" t="s">
        <v>110</v>
      </c>
      <c r="B1914">
        <v>133</v>
      </c>
      <c r="C1914" t="s">
        <v>726</v>
      </c>
      <c r="D1914" t="s">
        <v>111</v>
      </c>
      <c r="E1914">
        <v>53</v>
      </c>
      <c r="F1914">
        <v>53</v>
      </c>
      <c r="G1914">
        <v>100</v>
      </c>
      <c r="H1914" t="s">
        <v>65</v>
      </c>
      <c r="I1914">
        <v>99</v>
      </c>
      <c r="J1914" t="s">
        <v>66</v>
      </c>
      <c r="K1914" s="33" t="str">
        <f>IF(ISNA(VLOOKUP(C1914,'Provider-EHR crosswalk'!A:B,2,FALSE)),"No EHR Specified",VLOOKUP(C1914,'Provider-EHR crosswalk'!A:B,2,FALSE))</f>
        <v>Azalea Health EHR</v>
      </c>
    </row>
    <row r="1915" spans="1:11" x14ac:dyDescent="0.25">
      <c r="A1915" t="s">
        <v>112</v>
      </c>
      <c r="B1915">
        <v>133</v>
      </c>
      <c r="C1915" t="s">
        <v>726</v>
      </c>
      <c r="D1915" t="s">
        <v>113</v>
      </c>
      <c r="E1915">
        <v>53</v>
      </c>
      <c r="F1915">
        <v>53</v>
      </c>
      <c r="G1915">
        <v>100</v>
      </c>
      <c r="H1915" t="s">
        <v>65</v>
      </c>
      <c r="I1915">
        <v>99</v>
      </c>
      <c r="J1915" t="s">
        <v>66</v>
      </c>
      <c r="K1915" s="33" t="str">
        <f>IF(ISNA(VLOOKUP(C1915,'Provider-EHR crosswalk'!A:B,2,FALSE)),"No EHR Specified",VLOOKUP(C1915,'Provider-EHR crosswalk'!A:B,2,FALSE))</f>
        <v>Azalea Health EHR</v>
      </c>
    </row>
    <row r="1916" spans="1:11" x14ac:dyDescent="0.25">
      <c r="A1916" t="s">
        <v>114</v>
      </c>
      <c r="B1916">
        <v>133</v>
      </c>
      <c r="C1916" t="s">
        <v>726</v>
      </c>
      <c r="D1916" t="s">
        <v>115</v>
      </c>
      <c r="E1916">
        <v>0</v>
      </c>
      <c r="F1916">
        <v>8</v>
      </c>
      <c r="G1916">
        <v>0</v>
      </c>
      <c r="H1916" t="s">
        <v>116</v>
      </c>
      <c r="I1916">
        <v>4</v>
      </c>
      <c r="J1916" t="s">
        <v>66</v>
      </c>
      <c r="K1916" s="33" t="str">
        <f>IF(ISNA(VLOOKUP(C1916,'Provider-EHR crosswalk'!A:B,2,FALSE)),"No EHR Specified",VLOOKUP(C1916,'Provider-EHR crosswalk'!A:B,2,FALSE))</f>
        <v>Azalea Health EHR</v>
      </c>
    </row>
    <row r="1917" spans="1:11" x14ac:dyDescent="0.25">
      <c r="A1917" t="s">
        <v>117</v>
      </c>
      <c r="B1917">
        <v>133</v>
      </c>
      <c r="C1917" t="s">
        <v>726</v>
      </c>
      <c r="D1917" t="s">
        <v>118</v>
      </c>
      <c r="E1917">
        <v>0</v>
      </c>
      <c r="F1917">
        <v>8</v>
      </c>
      <c r="G1917">
        <v>0</v>
      </c>
      <c r="H1917" t="s">
        <v>116</v>
      </c>
      <c r="I1917">
        <v>4</v>
      </c>
      <c r="J1917" t="s">
        <v>66</v>
      </c>
      <c r="K1917" s="33" t="str">
        <f>IF(ISNA(VLOOKUP(C1917,'Provider-EHR crosswalk'!A:B,2,FALSE)),"No EHR Specified",VLOOKUP(C1917,'Provider-EHR crosswalk'!A:B,2,FALSE))</f>
        <v>Azalea Health EHR</v>
      </c>
    </row>
    <row r="1918" spans="1:11" x14ac:dyDescent="0.25">
      <c r="A1918" t="s">
        <v>119</v>
      </c>
      <c r="B1918">
        <v>133</v>
      </c>
      <c r="C1918" t="s">
        <v>726</v>
      </c>
      <c r="D1918" t="s">
        <v>120</v>
      </c>
      <c r="E1918">
        <v>0</v>
      </c>
      <c r="F1918">
        <v>8</v>
      </c>
      <c r="G1918">
        <v>0</v>
      </c>
      <c r="H1918" t="s">
        <v>116</v>
      </c>
      <c r="I1918">
        <v>4</v>
      </c>
      <c r="J1918" t="s">
        <v>66</v>
      </c>
      <c r="K1918" s="33" t="str">
        <f>IF(ISNA(VLOOKUP(C1918,'Provider-EHR crosswalk'!A:B,2,FALSE)),"No EHR Specified",VLOOKUP(C1918,'Provider-EHR crosswalk'!A:B,2,FALSE))</f>
        <v>Azalea Health EHR</v>
      </c>
    </row>
    <row r="1919" spans="1:11" x14ac:dyDescent="0.25">
      <c r="A1919" t="s">
        <v>121</v>
      </c>
      <c r="B1919">
        <v>133</v>
      </c>
      <c r="C1919" t="s">
        <v>726</v>
      </c>
      <c r="D1919" t="s">
        <v>122</v>
      </c>
      <c r="E1919">
        <v>0</v>
      </c>
      <c r="F1919">
        <v>8</v>
      </c>
      <c r="G1919">
        <v>0</v>
      </c>
      <c r="H1919" t="s">
        <v>116</v>
      </c>
      <c r="I1919">
        <v>1</v>
      </c>
      <c r="J1919" t="s">
        <v>66</v>
      </c>
      <c r="K1919" s="33" t="str">
        <f>IF(ISNA(VLOOKUP(C1919,'Provider-EHR crosswalk'!A:B,2,FALSE)),"No EHR Specified",VLOOKUP(C1919,'Provider-EHR crosswalk'!A:B,2,FALSE))</f>
        <v>Azalea Health EHR</v>
      </c>
    </row>
    <row r="1920" spans="1:11" x14ac:dyDescent="0.25">
      <c r="A1920" t="s">
        <v>123</v>
      </c>
      <c r="B1920">
        <v>133</v>
      </c>
      <c r="C1920" t="s">
        <v>726</v>
      </c>
      <c r="D1920" t="s">
        <v>124</v>
      </c>
      <c r="E1920">
        <v>0</v>
      </c>
      <c r="F1920">
        <v>53</v>
      </c>
      <c r="G1920">
        <v>0</v>
      </c>
      <c r="H1920" t="s">
        <v>116</v>
      </c>
      <c r="I1920">
        <v>1</v>
      </c>
      <c r="J1920" t="s">
        <v>66</v>
      </c>
      <c r="K1920" s="33" t="str">
        <f>IF(ISNA(VLOOKUP(C1920,'Provider-EHR crosswalk'!A:B,2,FALSE)),"No EHR Specified",VLOOKUP(C1920,'Provider-EHR crosswalk'!A:B,2,FALSE))</f>
        <v>Azalea Health EHR</v>
      </c>
    </row>
    <row r="1921" spans="1:11" x14ac:dyDescent="0.25">
      <c r="A1921" t="s">
        <v>125</v>
      </c>
      <c r="B1921">
        <v>133</v>
      </c>
      <c r="C1921" t="s">
        <v>726</v>
      </c>
      <c r="D1921" t="s">
        <v>126</v>
      </c>
      <c r="E1921">
        <v>0</v>
      </c>
      <c r="F1921">
        <v>53</v>
      </c>
      <c r="G1921">
        <v>0</v>
      </c>
      <c r="H1921" t="s">
        <v>116</v>
      </c>
      <c r="I1921">
        <v>1</v>
      </c>
      <c r="J1921" t="s">
        <v>66</v>
      </c>
      <c r="K1921" s="33" t="str">
        <f>IF(ISNA(VLOOKUP(C1921,'Provider-EHR crosswalk'!A:B,2,FALSE)),"No EHR Specified",VLOOKUP(C1921,'Provider-EHR crosswalk'!A:B,2,FALSE))</f>
        <v>Azalea Health EHR</v>
      </c>
    </row>
    <row r="1922" spans="1:11" x14ac:dyDescent="0.25">
      <c r="A1922" t="s">
        <v>127</v>
      </c>
      <c r="B1922">
        <v>133</v>
      </c>
      <c r="C1922" t="s">
        <v>726</v>
      </c>
      <c r="D1922" t="s">
        <v>128</v>
      </c>
      <c r="E1922">
        <v>1</v>
      </c>
      <c r="F1922">
        <v>53</v>
      </c>
      <c r="G1922">
        <v>1.89</v>
      </c>
      <c r="H1922" t="s">
        <v>116</v>
      </c>
      <c r="I1922">
        <v>4</v>
      </c>
      <c r="J1922" t="s">
        <v>66</v>
      </c>
      <c r="K1922" s="33" t="str">
        <f>IF(ISNA(VLOOKUP(C1922,'Provider-EHR crosswalk'!A:B,2,FALSE)),"No EHR Specified",VLOOKUP(C1922,'Provider-EHR crosswalk'!A:B,2,FALSE))</f>
        <v>Azalea Health EHR</v>
      </c>
    </row>
    <row r="1923" spans="1:11" x14ac:dyDescent="0.25">
      <c r="A1923" t="s">
        <v>129</v>
      </c>
      <c r="B1923">
        <v>133</v>
      </c>
      <c r="C1923" t="s">
        <v>726</v>
      </c>
      <c r="D1923" t="s">
        <v>130</v>
      </c>
      <c r="E1923">
        <v>0</v>
      </c>
      <c r="F1923">
        <v>53</v>
      </c>
      <c r="G1923">
        <v>0</v>
      </c>
      <c r="H1923" t="s">
        <v>116</v>
      </c>
      <c r="I1923">
        <v>4</v>
      </c>
      <c r="J1923" t="s">
        <v>66</v>
      </c>
      <c r="K1923" s="33" t="str">
        <f>IF(ISNA(VLOOKUP(C1923,'Provider-EHR crosswalk'!A:B,2,FALSE)),"No EHR Specified",VLOOKUP(C1923,'Provider-EHR crosswalk'!A:B,2,FALSE))</f>
        <v>Azalea Health EHR</v>
      </c>
    </row>
    <row r="1924" spans="1:11" x14ac:dyDescent="0.25">
      <c r="A1924" t="s">
        <v>131</v>
      </c>
      <c r="B1924">
        <v>133</v>
      </c>
      <c r="C1924" t="s">
        <v>726</v>
      </c>
      <c r="D1924" t="s">
        <v>132</v>
      </c>
      <c r="E1924">
        <v>2</v>
      </c>
      <c r="F1924">
        <v>53</v>
      </c>
      <c r="G1924">
        <v>3.77</v>
      </c>
      <c r="H1924" t="s">
        <v>116</v>
      </c>
      <c r="I1924">
        <v>4</v>
      </c>
      <c r="J1924" t="s">
        <v>66</v>
      </c>
      <c r="K1924" s="33" t="str">
        <f>IF(ISNA(VLOOKUP(C1924,'Provider-EHR crosswalk'!A:B,2,FALSE)),"No EHR Specified",VLOOKUP(C1924,'Provider-EHR crosswalk'!A:B,2,FALSE))</f>
        <v>Azalea Health EHR</v>
      </c>
    </row>
    <row r="1925" spans="1:11" x14ac:dyDescent="0.25">
      <c r="A1925" t="s">
        <v>133</v>
      </c>
      <c r="B1925">
        <v>133</v>
      </c>
      <c r="C1925" t="s">
        <v>726</v>
      </c>
      <c r="D1925" t="s">
        <v>134</v>
      </c>
      <c r="E1925">
        <v>0</v>
      </c>
      <c r="F1925">
        <v>53</v>
      </c>
      <c r="G1925">
        <v>0</v>
      </c>
      <c r="H1925" t="s">
        <v>116</v>
      </c>
      <c r="I1925">
        <v>1</v>
      </c>
      <c r="J1925" t="s">
        <v>66</v>
      </c>
      <c r="K1925" s="33" t="str">
        <f>IF(ISNA(VLOOKUP(C1925,'Provider-EHR crosswalk'!A:B,2,FALSE)),"No EHR Specified",VLOOKUP(C1925,'Provider-EHR crosswalk'!A:B,2,FALSE))</f>
        <v>Azalea Health EHR</v>
      </c>
    </row>
    <row r="1926" spans="1:11" x14ac:dyDescent="0.25">
      <c r="A1926" t="s">
        <v>135</v>
      </c>
      <c r="B1926">
        <v>133</v>
      </c>
      <c r="C1926" t="s">
        <v>726</v>
      </c>
      <c r="D1926" t="s">
        <v>136</v>
      </c>
      <c r="E1926">
        <v>0</v>
      </c>
      <c r="F1926">
        <v>53</v>
      </c>
      <c r="G1926">
        <v>0</v>
      </c>
      <c r="H1926" t="s">
        <v>116</v>
      </c>
      <c r="I1926">
        <v>1</v>
      </c>
      <c r="J1926" t="s">
        <v>66</v>
      </c>
      <c r="K1926" s="33" t="str">
        <f>IF(ISNA(VLOOKUP(C1926,'Provider-EHR crosswalk'!A:B,2,FALSE)),"No EHR Specified",VLOOKUP(C1926,'Provider-EHR crosswalk'!A:B,2,FALSE))</f>
        <v>Azalea Health EHR</v>
      </c>
    </row>
    <row r="1927" spans="1:11" x14ac:dyDescent="0.25">
      <c r="A1927" t="s">
        <v>137</v>
      </c>
      <c r="B1927">
        <v>133</v>
      </c>
      <c r="C1927" t="s">
        <v>726</v>
      </c>
      <c r="D1927" t="s">
        <v>138</v>
      </c>
      <c r="E1927">
        <v>0</v>
      </c>
      <c r="F1927">
        <v>53</v>
      </c>
      <c r="G1927">
        <v>0</v>
      </c>
      <c r="H1927" t="s">
        <v>116</v>
      </c>
      <c r="I1927">
        <v>1</v>
      </c>
      <c r="J1927" t="s">
        <v>66</v>
      </c>
      <c r="K1927" s="33" t="str">
        <f>IF(ISNA(VLOOKUP(C1927,'Provider-EHR crosswalk'!A:B,2,FALSE)),"No EHR Specified",VLOOKUP(C1927,'Provider-EHR crosswalk'!A:B,2,FALSE))</f>
        <v>Azalea Health EHR</v>
      </c>
    </row>
    <row r="1928" spans="1:11" x14ac:dyDescent="0.25">
      <c r="A1928" t="s">
        <v>139</v>
      </c>
      <c r="B1928">
        <v>133</v>
      </c>
      <c r="C1928" t="s">
        <v>726</v>
      </c>
      <c r="D1928" t="s">
        <v>140</v>
      </c>
      <c r="E1928">
        <v>0</v>
      </c>
      <c r="F1928">
        <v>53</v>
      </c>
      <c r="G1928">
        <v>0</v>
      </c>
      <c r="H1928" t="s">
        <v>116</v>
      </c>
      <c r="I1928">
        <v>1</v>
      </c>
      <c r="J1928" t="s">
        <v>66</v>
      </c>
      <c r="K1928" s="33" t="str">
        <f>IF(ISNA(VLOOKUP(C1928,'Provider-EHR crosswalk'!A:B,2,FALSE)),"No EHR Specified",VLOOKUP(C1928,'Provider-EHR crosswalk'!A:B,2,FALSE))</f>
        <v>Azalea Health EHR</v>
      </c>
    </row>
    <row r="1929" spans="1:11" x14ac:dyDescent="0.25">
      <c r="A1929" t="s">
        <v>141</v>
      </c>
      <c r="B1929">
        <v>133</v>
      </c>
      <c r="C1929" t="s">
        <v>726</v>
      </c>
      <c r="D1929" t="s">
        <v>142</v>
      </c>
      <c r="E1929">
        <v>0</v>
      </c>
      <c r="F1929">
        <v>53</v>
      </c>
      <c r="G1929">
        <v>0</v>
      </c>
      <c r="H1929" t="s">
        <v>116</v>
      </c>
      <c r="I1929">
        <v>1</v>
      </c>
      <c r="J1929" t="s">
        <v>66</v>
      </c>
      <c r="K1929" s="33" t="str">
        <f>IF(ISNA(VLOOKUP(C1929,'Provider-EHR crosswalk'!A:B,2,FALSE)),"No EHR Specified",VLOOKUP(C1929,'Provider-EHR crosswalk'!A:B,2,FALSE))</f>
        <v>Azalea Health EHR</v>
      </c>
    </row>
    <row r="1930" spans="1:11" x14ac:dyDescent="0.25">
      <c r="A1930" t="s">
        <v>143</v>
      </c>
      <c r="B1930">
        <v>133</v>
      </c>
      <c r="C1930" t="s">
        <v>726</v>
      </c>
      <c r="D1930" t="s">
        <v>144</v>
      </c>
      <c r="E1930">
        <v>0</v>
      </c>
      <c r="F1930">
        <v>53</v>
      </c>
      <c r="G1930">
        <v>0</v>
      </c>
      <c r="H1930" t="s">
        <v>116</v>
      </c>
      <c r="I1930">
        <v>1</v>
      </c>
      <c r="J1930" t="s">
        <v>66</v>
      </c>
      <c r="K1930" s="33" t="str">
        <f>IF(ISNA(VLOOKUP(C1930,'Provider-EHR crosswalk'!A:B,2,FALSE)),"No EHR Specified",VLOOKUP(C1930,'Provider-EHR crosswalk'!A:B,2,FALSE))</f>
        <v>Azalea Health EHR</v>
      </c>
    </row>
    <row r="1931" spans="1:11" x14ac:dyDescent="0.25">
      <c r="A1931" t="s">
        <v>145</v>
      </c>
      <c r="B1931">
        <v>133</v>
      </c>
      <c r="C1931" t="s">
        <v>726</v>
      </c>
      <c r="D1931" t="s">
        <v>146</v>
      </c>
      <c r="E1931">
        <v>0</v>
      </c>
      <c r="F1931">
        <v>53</v>
      </c>
      <c r="G1931">
        <v>0</v>
      </c>
      <c r="H1931" t="s">
        <v>116</v>
      </c>
      <c r="I1931">
        <v>1</v>
      </c>
      <c r="J1931" t="s">
        <v>66</v>
      </c>
      <c r="K1931" s="33" t="str">
        <f>IF(ISNA(VLOOKUP(C1931,'Provider-EHR crosswalk'!A:B,2,FALSE)),"No EHR Specified",VLOOKUP(C1931,'Provider-EHR crosswalk'!A:B,2,FALSE))</f>
        <v>Azalea Health EHR</v>
      </c>
    </row>
    <row r="1932" spans="1:11" x14ac:dyDescent="0.25">
      <c r="A1932" t="s">
        <v>147</v>
      </c>
      <c r="B1932">
        <v>133</v>
      </c>
      <c r="C1932" t="s">
        <v>726</v>
      </c>
      <c r="D1932" t="s">
        <v>148</v>
      </c>
      <c r="E1932">
        <v>0</v>
      </c>
      <c r="F1932">
        <v>53</v>
      </c>
      <c r="G1932">
        <v>0</v>
      </c>
      <c r="H1932" t="s">
        <v>116</v>
      </c>
      <c r="I1932">
        <v>1</v>
      </c>
      <c r="J1932" t="s">
        <v>66</v>
      </c>
      <c r="K1932" s="33" t="str">
        <f>IF(ISNA(VLOOKUP(C1932,'Provider-EHR crosswalk'!A:B,2,FALSE)),"No EHR Specified",VLOOKUP(C1932,'Provider-EHR crosswalk'!A:B,2,FALSE))</f>
        <v>Azalea Health EHR</v>
      </c>
    </row>
    <row r="1933" spans="1:11" x14ac:dyDescent="0.25">
      <c r="A1933" t="s">
        <v>149</v>
      </c>
      <c r="B1933">
        <v>133</v>
      </c>
      <c r="C1933" t="s">
        <v>726</v>
      </c>
      <c r="D1933" t="s">
        <v>150</v>
      </c>
      <c r="E1933">
        <v>0</v>
      </c>
      <c r="F1933">
        <v>53</v>
      </c>
      <c r="G1933">
        <v>0</v>
      </c>
      <c r="H1933" t="s">
        <v>116</v>
      </c>
      <c r="I1933">
        <v>1</v>
      </c>
      <c r="J1933" t="s">
        <v>66</v>
      </c>
      <c r="K1933" s="33" t="str">
        <f>IF(ISNA(VLOOKUP(C1933,'Provider-EHR crosswalk'!A:B,2,FALSE)),"No EHR Specified",VLOOKUP(C1933,'Provider-EHR crosswalk'!A:B,2,FALSE))</f>
        <v>Azalea Health EHR</v>
      </c>
    </row>
    <row r="1934" spans="1:11" x14ac:dyDescent="0.25">
      <c r="A1934" t="s">
        <v>151</v>
      </c>
      <c r="B1934">
        <v>133</v>
      </c>
      <c r="C1934" t="s">
        <v>726</v>
      </c>
      <c r="D1934" t="s">
        <v>152</v>
      </c>
      <c r="E1934">
        <v>0</v>
      </c>
      <c r="F1934">
        <v>53</v>
      </c>
      <c r="G1934">
        <v>0</v>
      </c>
      <c r="H1934" t="s">
        <v>116</v>
      </c>
      <c r="I1934">
        <v>1</v>
      </c>
      <c r="J1934" t="s">
        <v>66</v>
      </c>
      <c r="K1934" s="33" t="str">
        <f>IF(ISNA(VLOOKUP(C1934,'Provider-EHR crosswalk'!A:B,2,FALSE)),"No EHR Specified",VLOOKUP(C1934,'Provider-EHR crosswalk'!A:B,2,FALSE))</f>
        <v>Azalea Health EHR</v>
      </c>
    </row>
    <row r="1935" spans="1:11" x14ac:dyDescent="0.25">
      <c r="A1935" t="s">
        <v>153</v>
      </c>
      <c r="B1935">
        <v>133</v>
      </c>
      <c r="C1935" t="s">
        <v>726</v>
      </c>
      <c r="D1935" t="s">
        <v>154</v>
      </c>
      <c r="E1935">
        <v>0</v>
      </c>
      <c r="F1935">
        <v>53</v>
      </c>
      <c r="G1935">
        <v>0</v>
      </c>
      <c r="H1935" t="s">
        <v>116</v>
      </c>
      <c r="I1935">
        <v>1</v>
      </c>
      <c r="J1935" t="s">
        <v>66</v>
      </c>
      <c r="K1935" s="33" t="str">
        <f>IF(ISNA(VLOOKUP(C1935,'Provider-EHR crosswalk'!A:B,2,FALSE)),"No EHR Specified",VLOOKUP(C1935,'Provider-EHR crosswalk'!A:B,2,FALSE))</f>
        <v>Azalea Health EHR</v>
      </c>
    </row>
    <row r="1936" spans="1:11" x14ac:dyDescent="0.25">
      <c r="A1936" t="s">
        <v>155</v>
      </c>
      <c r="B1936">
        <v>133</v>
      </c>
      <c r="C1936" t="s">
        <v>726</v>
      </c>
      <c r="D1936" t="s">
        <v>156</v>
      </c>
      <c r="E1936">
        <v>0</v>
      </c>
      <c r="F1936">
        <v>53</v>
      </c>
      <c r="G1936">
        <v>0</v>
      </c>
      <c r="H1936" t="s">
        <v>157</v>
      </c>
      <c r="I1936" t="s">
        <v>157</v>
      </c>
      <c r="J1936" t="s">
        <v>157</v>
      </c>
      <c r="K1936" s="33" t="str">
        <f>IF(ISNA(VLOOKUP(C1936,'Provider-EHR crosswalk'!A:B,2,FALSE)),"No EHR Specified",VLOOKUP(C1936,'Provider-EHR crosswalk'!A:B,2,FALSE))</f>
        <v>Azalea Health EHR</v>
      </c>
    </row>
    <row r="1937" spans="1:11" x14ac:dyDescent="0.25">
      <c r="A1937" t="s">
        <v>158</v>
      </c>
      <c r="B1937">
        <v>133</v>
      </c>
      <c r="C1937" t="s">
        <v>726</v>
      </c>
      <c r="D1937" t="s">
        <v>159</v>
      </c>
      <c r="E1937">
        <v>0</v>
      </c>
      <c r="F1937">
        <v>53</v>
      </c>
      <c r="G1937">
        <v>0</v>
      </c>
      <c r="H1937" t="s">
        <v>157</v>
      </c>
      <c r="I1937" t="s">
        <v>157</v>
      </c>
      <c r="J1937" t="s">
        <v>157</v>
      </c>
      <c r="K1937" s="33" t="str">
        <f>IF(ISNA(VLOOKUP(C1937,'Provider-EHR crosswalk'!A:B,2,FALSE)),"No EHR Specified",VLOOKUP(C1937,'Provider-EHR crosswalk'!A:B,2,FALSE))</f>
        <v>Azalea Health EHR</v>
      </c>
    </row>
    <row r="1938" spans="1:11" x14ac:dyDescent="0.25">
      <c r="A1938" t="s">
        <v>162</v>
      </c>
      <c r="B1938">
        <v>133</v>
      </c>
      <c r="C1938" t="s">
        <v>726</v>
      </c>
      <c r="D1938" t="s">
        <v>163</v>
      </c>
      <c r="E1938">
        <v>53</v>
      </c>
      <c r="F1938">
        <v>53</v>
      </c>
      <c r="G1938">
        <v>100</v>
      </c>
      <c r="H1938" t="s">
        <v>65</v>
      </c>
      <c r="I1938">
        <v>95</v>
      </c>
      <c r="J1938" t="s">
        <v>66</v>
      </c>
      <c r="K1938" s="33" t="str">
        <f>IF(ISNA(VLOOKUP(C1938,'Provider-EHR crosswalk'!A:B,2,FALSE)),"No EHR Specified",VLOOKUP(C1938,'Provider-EHR crosswalk'!A:B,2,FALSE))</f>
        <v>Azalea Health EHR</v>
      </c>
    </row>
    <row r="1939" spans="1:11" x14ac:dyDescent="0.25">
      <c r="A1939" t="s">
        <v>164</v>
      </c>
      <c r="B1939">
        <v>133</v>
      </c>
      <c r="C1939" t="s">
        <v>726</v>
      </c>
      <c r="D1939" t="s">
        <v>165</v>
      </c>
      <c r="E1939">
        <v>8</v>
      </c>
      <c r="F1939">
        <v>8</v>
      </c>
      <c r="G1939">
        <v>100</v>
      </c>
      <c r="H1939" t="s">
        <v>65</v>
      </c>
      <c r="I1939">
        <v>95</v>
      </c>
      <c r="J1939" t="s">
        <v>66</v>
      </c>
      <c r="K1939" s="33" t="str">
        <f>IF(ISNA(VLOOKUP(C1939,'Provider-EHR crosswalk'!A:B,2,FALSE)),"No EHR Specified",VLOOKUP(C1939,'Provider-EHR crosswalk'!A:B,2,FALSE))</f>
        <v>Azalea Health EHR</v>
      </c>
    </row>
    <row r="1940" spans="1:11" x14ac:dyDescent="0.25">
      <c r="A1940" t="s">
        <v>166</v>
      </c>
      <c r="B1940">
        <v>133</v>
      </c>
      <c r="C1940" t="s">
        <v>726</v>
      </c>
      <c r="D1940" t="s">
        <v>167</v>
      </c>
      <c r="E1940">
        <v>0</v>
      </c>
      <c r="F1940">
        <v>8</v>
      </c>
      <c r="G1940">
        <v>0</v>
      </c>
      <c r="H1940" t="s">
        <v>116</v>
      </c>
      <c r="I1940">
        <v>5</v>
      </c>
      <c r="J1940" t="s">
        <v>66</v>
      </c>
      <c r="K1940" s="33" t="str">
        <f>IF(ISNA(VLOOKUP(C1940,'Provider-EHR crosswalk'!A:B,2,FALSE)),"No EHR Specified",VLOOKUP(C1940,'Provider-EHR crosswalk'!A:B,2,FALSE))</f>
        <v>Azalea Health EHR</v>
      </c>
    </row>
    <row r="1941" spans="1:11" x14ac:dyDescent="0.25">
      <c r="A1941" t="s">
        <v>168</v>
      </c>
      <c r="B1941">
        <v>133</v>
      </c>
      <c r="C1941" t="s">
        <v>726</v>
      </c>
      <c r="D1941" t="s">
        <v>169</v>
      </c>
      <c r="E1941">
        <v>0</v>
      </c>
      <c r="F1941">
        <v>8</v>
      </c>
      <c r="G1941">
        <v>0</v>
      </c>
      <c r="H1941" t="s">
        <v>116</v>
      </c>
      <c r="I1941">
        <v>5</v>
      </c>
      <c r="J1941" t="s">
        <v>66</v>
      </c>
      <c r="K1941" s="33" t="str">
        <f>IF(ISNA(VLOOKUP(C1941,'Provider-EHR crosswalk'!A:B,2,FALSE)),"No EHR Specified",VLOOKUP(C1941,'Provider-EHR crosswalk'!A:B,2,FALSE))</f>
        <v>Azalea Health EHR</v>
      </c>
    </row>
    <row r="1942" spans="1:11" x14ac:dyDescent="0.25">
      <c r="A1942" t="s">
        <v>170</v>
      </c>
      <c r="B1942">
        <v>133</v>
      </c>
      <c r="C1942" t="s">
        <v>726</v>
      </c>
      <c r="D1942" t="s">
        <v>171</v>
      </c>
      <c r="E1942">
        <v>0</v>
      </c>
      <c r="F1942">
        <v>8</v>
      </c>
      <c r="G1942">
        <v>0</v>
      </c>
      <c r="H1942" t="s">
        <v>116</v>
      </c>
      <c r="I1942">
        <v>5</v>
      </c>
      <c r="J1942" t="s">
        <v>66</v>
      </c>
      <c r="K1942" s="33" t="str">
        <f>IF(ISNA(VLOOKUP(C1942,'Provider-EHR crosswalk'!A:B,2,FALSE)),"No EHR Specified",VLOOKUP(C1942,'Provider-EHR crosswalk'!A:B,2,FALSE))</f>
        <v>Azalea Health EHR</v>
      </c>
    </row>
    <row r="1943" spans="1:11" x14ac:dyDescent="0.25">
      <c r="A1943" t="s">
        <v>172</v>
      </c>
      <c r="B1943">
        <v>133</v>
      </c>
      <c r="C1943" t="s">
        <v>726</v>
      </c>
      <c r="D1943" t="s">
        <v>173</v>
      </c>
      <c r="E1943">
        <v>0</v>
      </c>
      <c r="F1943">
        <v>53</v>
      </c>
      <c r="G1943">
        <v>0</v>
      </c>
      <c r="H1943" t="s">
        <v>116</v>
      </c>
      <c r="I1943">
        <v>5</v>
      </c>
      <c r="J1943" t="s">
        <v>66</v>
      </c>
      <c r="K1943" s="33" t="str">
        <f>IF(ISNA(VLOOKUP(C1943,'Provider-EHR crosswalk'!A:B,2,FALSE)),"No EHR Specified",VLOOKUP(C1943,'Provider-EHR crosswalk'!A:B,2,FALSE))</f>
        <v>Azalea Health EHR</v>
      </c>
    </row>
    <row r="1944" spans="1:11" x14ac:dyDescent="0.25">
      <c r="A1944" t="s">
        <v>174</v>
      </c>
      <c r="B1944">
        <v>133</v>
      </c>
      <c r="C1944" t="s">
        <v>726</v>
      </c>
      <c r="D1944" t="s">
        <v>175</v>
      </c>
      <c r="E1944">
        <v>0</v>
      </c>
      <c r="F1944">
        <v>53</v>
      </c>
      <c r="G1944">
        <v>0</v>
      </c>
      <c r="H1944" t="s">
        <v>116</v>
      </c>
      <c r="I1944">
        <v>5</v>
      </c>
      <c r="J1944" t="s">
        <v>66</v>
      </c>
      <c r="K1944" s="33" t="str">
        <f>IF(ISNA(VLOOKUP(C1944,'Provider-EHR crosswalk'!A:B,2,FALSE)),"No EHR Specified",VLOOKUP(C1944,'Provider-EHR crosswalk'!A:B,2,FALSE))</f>
        <v>Azalea Health EHR</v>
      </c>
    </row>
    <row r="1945" spans="1:11" x14ac:dyDescent="0.25">
      <c r="A1945" t="s">
        <v>176</v>
      </c>
      <c r="B1945">
        <v>133</v>
      </c>
      <c r="C1945" t="s">
        <v>726</v>
      </c>
      <c r="D1945" t="s">
        <v>177</v>
      </c>
      <c r="E1945">
        <v>0</v>
      </c>
      <c r="F1945">
        <v>53</v>
      </c>
      <c r="G1945">
        <v>0</v>
      </c>
      <c r="H1945" t="s">
        <v>116</v>
      </c>
      <c r="I1945">
        <v>5</v>
      </c>
      <c r="J1945" t="s">
        <v>66</v>
      </c>
      <c r="K1945" s="33" t="str">
        <f>IF(ISNA(VLOOKUP(C1945,'Provider-EHR crosswalk'!A:B,2,FALSE)),"No EHR Specified",VLOOKUP(C1945,'Provider-EHR crosswalk'!A:B,2,FALSE))</f>
        <v>Azalea Health EHR</v>
      </c>
    </row>
    <row r="1946" spans="1:11" x14ac:dyDescent="0.25">
      <c r="A1946" t="s">
        <v>63</v>
      </c>
      <c r="B1946">
        <v>61</v>
      </c>
      <c r="C1946" t="s">
        <v>957</v>
      </c>
      <c r="D1946" t="s">
        <v>64</v>
      </c>
      <c r="E1946">
        <v>62</v>
      </c>
      <c r="F1946">
        <v>62</v>
      </c>
      <c r="G1946">
        <v>100</v>
      </c>
      <c r="H1946" t="s">
        <v>65</v>
      </c>
      <c r="I1946">
        <v>99</v>
      </c>
      <c r="J1946" t="s">
        <v>66</v>
      </c>
      <c r="K1946" s="33" t="str">
        <f>IF(ISNA(VLOOKUP(C1946,'Provider-EHR crosswalk'!A:B,2,FALSE)),"No EHR Specified",VLOOKUP(C1946,'Provider-EHR crosswalk'!A:B,2,FALSE))</f>
        <v>Azalea Health EHR</v>
      </c>
    </row>
    <row r="1947" spans="1:11" x14ac:dyDescent="0.25">
      <c r="A1947" t="s">
        <v>67</v>
      </c>
      <c r="B1947">
        <v>61</v>
      </c>
      <c r="C1947" t="s">
        <v>957</v>
      </c>
      <c r="D1947" t="s">
        <v>68</v>
      </c>
      <c r="E1947">
        <v>61</v>
      </c>
      <c r="F1947">
        <v>62</v>
      </c>
      <c r="G1947">
        <v>98.39</v>
      </c>
      <c r="H1947" t="s">
        <v>65</v>
      </c>
      <c r="I1947">
        <v>75</v>
      </c>
      <c r="J1947" t="s">
        <v>66</v>
      </c>
      <c r="K1947" s="33" t="str">
        <f>IF(ISNA(VLOOKUP(C1947,'Provider-EHR crosswalk'!A:B,2,FALSE)),"No EHR Specified",VLOOKUP(C1947,'Provider-EHR crosswalk'!A:B,2,FALSE))</f>
        <v>Azalea Health EHR</v>
      </c>
    </row>
    <row r="1948" spans="1:11" x14ac:dyDescent="0.25">
      <c r="A1948" t="s">
        <v>70</v>
      </c>
      <c r="B1948">
        <v>61</v>
      </c>
      <c r="C1948" t="s">
        <v>957</v>
      </c>
      <c r="D1948" t="s">
        <v>71</v>
      </c>
      <c r="E1948">
        <v>62</v>
      </c>
      <c r="F1948">
        <v>62</v>
      </c>
      <c r="G1948">
        <v>100</v>
      </c>
      <c r="H1948" t="s">
        <v>65</v>
      </c>
      <c r="I1948">
        <v>99</v>
      </c>
      <c r="J1948" t="s">
        <v>66</v>
      </c>
      <c r="K1948" s="33" t="str">
        <f>IF(ISNA(VLOOKUP(C1948,'Provider-EHR crosswalk'!A:B,2,FALSE)),"No EHR Specified",VLOOKUP(C1948,'Provider-EHR crosswalk'!A:B,2,FALSE))</f>
        <v>Azalea Health EHR</v>
      </c>
    </row>
    <row r="1949" spans="1:11" x14ac:dyDescent="0.25">
      <c r="A1949" t="s">
        <v>72</v>
      </c>
      <c r="B1949">
        <v>61</v>
      </c>
      <c r="C1949" t="s">
        <v>957</v>
      </c>
      <c r="D1949" t="s">
        <v>73</v>
      </c>
      <c r="E1949">
        <v>62</v>
      </c>
      <c r="F1949">
        <v>62</v>
      </c>
      <c r="G1949">
        <v>100</v>
      </c>
      <c r="H1949" t="s">
        <v>65</v>
      </c>
      <c r="I1949">
        <v>99</v>
      </c>
      <c r="J1949" t="s">
        <v>66</v>
      </c>
      <c r="K1949" s="33" t="str">
        <f>IF(ISNA(VLOOKUP(C1949,'Provider-EHR crosswalk'!A:B,2,FALSE)),"No EHR Specified",VLOOKUP(C1949,'Provider-EHR crosswalk'!A:B,2,FALSE))</f>
        <v>Azalea Health EHR</v>
      </c>
    </row>
    <row r="1950" spans="1:11" x14ac:dyDescent="0.25">
      <c r="A1950" t="s">
        <v>74</v>
      </c>
      <c r="B1950">
        <v>61</v>
      </c>
      <c r="C1950" t="s">
        <v>957</v>
      </c>
      <c r="D1950" t="s">
        <v>75</v>
      </c>
      <c r="E1950">
        <v>62</v>
      </c>
      <c r="F1950">
        <v>62</v>
      </c>
      <c r="G1950">
        <v>100</v>
      </c>
      <c r="H1950" t="s">
        <v>65</v>
      </c>
      <c r="I1950">
        <v>99</v>
      </c>
      <c r="J1950" t="s">
        <v>66</v>
      </c>
      <c r="K1950" s="33" t="str">
        <f>IF(ISNA(VLOOKUP(C1950,'Provider-EHR crosswalk'!A:B,2,FALSE)),"No EHR Specified",VLOOKUP(C1950,'Provider-EHR crosswalk'!A:B,2,FALSE))</f>
        <v>Azalea Health EHR</v>
      </c>
    </row>
    <row r="1951" spans="1:11" x14ac:dyDescent="0.25">
      <c r="A1951" t="s">
        <v>76</v>
      </c>
      <c r="B1951">
        <v>61</v>
      </c>
      <c r="C1951" t="s">
        <v>957</v>
      </c>
      <c r="D1951" t="s">
        <v>77</v>
      </c>
      <c r="E1951">
        <v>62</v>
      </c>
      <c r="F1951">
        <v>62</v>
      </c>
      <c r="G1951">
        <v>100</v>
      </c>
      <c r="H1951" t="s">
        <v>65</v>
      </c>
      <c r="I1951">
        <v>85</v>
      </c>
      <c r="J1951" t="s">
        <v>66</v>
      </c>
      <c r="K1951" s="33" t="str">
        <f>IF(ISNA(VLOOKUP(C1951,'Provider-EHR crosswalk'!A:B,2,FALSE)),"No EHR Specified",VLOOKUP(C1951,'Provider-EHR crosswalk'!A:B,2,FALSE))</f>
        <v>Azalea Health EHR</v>
      </c>
    </row>
    <row r="1952" spans="1:11" x14ac:dyDescent="0.25">
      <c r="A1952" t="s">
        <v>78</v>
      </c>
      <c r="B1952">
        <v>61</v>
      </c>
      <c r="C1952" t="s">
        <v>957</v>
      </c>
      <c r="D1952" t="s">
        <v>79</v>
      </c>
      <c r="E1952">
        <v>62</v>
      </c>
      <c r="F1952">
        <v>62</v>
      </c>
      <c r="G1952">
        <v>100</v>
      </c>
      <c r="H1952" t="s">
        <v>65</v>
      </c>
      <c r="I1952">
        <v>85</v>
      </c>
      <c r="J1952" t="s">
        <v>66</v>
      </c>
      <c r="K1952" s="33" t="str">
        <f>IF(ISNA(VLOOKUP(C1952,'Provider-EHR crosswalk'!A:B,2,FALSE)),"No EHR Specified",VLOOKUP(C1952,'Provider-EHR crosswalk'!A:B,2,FALSE))</f>
        <v>Azalea Health EHR</v>
      </c>
    </row>
    <row r="1953" spans="1:11" x14ac:dyDescent="0.25">
      <c r="A1953" t="s">
        <v>80</v>
      </c>
      <c r="B1953">
        <v>61</v>
      </c>
      <c r="C1953" t="s">
        <v>957</v>
      </c>
      <c r="D1953" t="s">
        <v>81</v>
      </c>
      <c r="E1953">
        <v>62</v>
      </c>
      <c r="F1953">
        <v>62</v>
      </c>
      <c r="G1953">
        <v>100</v>
      </c>
      <c r="H1953" t="s">
        <v>65</v>
      </c>
      <c r="I1953">
        <v>85</v>
      </c>
      <c r="J1953" t="s">
        <v>66</v>
      </c>
      <c r="K1953" s="33" t="str">
        <f>IF(ISNA(VLOOKUP(C1953,'Provider-EHR crosswalk'!A:B,2,FALSE)),"No EHR Specified",VLOOKUP(C1953,'Provider-EHR crosswalk'!A:B,2,FALSE))</f>
        <v>Azalea Health EHR</v>
      </c>
    </row>
    <row r="1954" spans="1:11" x14ac:dyDescent="0.25">
      <c r="A1954" t="s">
        <v>82</v>
      </c>
      <c r="B1954">
        <v>61</v>
      </c>
      <c r="C1954" t="s">
        <v>957</v>
      </c>
      <c r="D1954" t="s">
        <v>83</v>
      </c>
      <c r="E1954">
        <v>62</v>
      </c>
      <c r="F1954">
        <v>62</v>
      </c>
      <c r="G1954">
        <v>100</v>
      </c>
      <c r="H1954" t="s">
        <v>65</v>
      </c>
      <c r="I1954">
        <v>85</v>
      </c>
      <c r="J1954" t="s">
        <v>66</v>
      </c>
      <c r="K1954" s="33" t="str">
        <f>IF(ISNA(VLOOKUP(C1954,'Provider-EHR crosswalk'!A:B,2,FALSE)),"No EHR Specified",VLOOKUP(C1954,'Provider-EHR crosswalk'!A:B,2,FALSE))</f>
        <v>Azalea Health EHR</v>
      </c>
    </row>
    <row r="1955" spans="1:11" x14ac:dyDescent="0.25">
      <c r="A1955" t="s">
        <v>84</v>
      </c>
      <c r="B1955">
        <v>61</v>
      </c>
      <c r="C1955" t="s">
        <v>957</v>
      </c>
      <c r="D1955" t="s">
        <v>85</v>
      </c>
      <c r="E1955">
        <v>62</v>
      </c>
      <c r="F1955">
        <v>62</v>
      </c>
      <c r="G1955">
        <v>100</v>
      </c>
      <c r="H1955" t="s">
        <v>65</v>
      </c>
      <c r="I1955">
        <v>85</v>
      </c>
      <c r="J1955" t="s">
        <v>66</v>
      </c>
      <c r="K1955" s="33" t="str">
        <f>IF(ISNA(VLOOKUP(C1955,'Provider-EHR crosswalk'!A:B,2,FALSE)),"No EHR Specified",VLOOKUP(C1955,'Provider-EHR crosswalk'!A:B,2,FALSE))</f>
        <v>Azalea Health EHR</v>
      </c>
    </row>
    <row r="1956" spans="1:11" x14ac:dyDescent="0.25">
      <c r="A1956" t="s">
        <v>86</v>
      </c>
      <c r="B1956">
        <v>61</v>
      </c>
      <c r="C1956" t="s">
        <v>957</v>
      </c>
      <c r="D1956" t="s">
        <v>87</v>
      </c>
      <c r="E1956">
        <v>62</v>
      </c>
      <c r="F1956">
        <v>62</v>
      </c>
      <c r="G1956">
        <v>100</v>
      </c>
      <c r="H1956" t="s">
        <v>65</v>
      </c>
      <c r="I1956">
        <v>95</v>
      </c>
      <c r="J1956" t="s">
        <v>66</v>
      </c>
      <c r="K1956" s="33" t="str">
        <f>IF(ISNA(VLOOKUP(C1956,'Provider-EHR crosswalk'!A:B,2,FALSE)),"No EHR Specified",VLOOKUP(C1956,'Provider-EHR crosswalk'!A:B,2,FALSE))</f>
        <v>Azalea Health EHR</v>
      </c>
    </row>
    <row r="1957" spans="1:11" x14ac:dyDescent="0.25">
      <c r="A1957" t="s">
        <v>88</v>
      </c>
      <c r="B1957">
        <v>61</v>
      </c>
      <c r="C1957" t="s">
        <v>957</v>
      </c>
      <c r="D1957" t="s">
        <v>89</v>
      </c>
      <c r="E1957">
        <v>62</v>
      </c>
      <c r="F1957">
        <v>62</v>
      </c>
      <c r="G1957">
        <v>100</v>
      </c>
      <c r="H1957" t="s">
        <v>65</v>
      </c>
      <c r="I1957">
        <v>95</v>
      </c>
      <c r="J1957" t="s">
        <v>66</v>
      </c>
      <c r="K1957" s="33" t="str">
        <f>IF(ISNA(VLOOKUP(C1957,'Provider-EHR crosswalk'!A:B,2,FALSE)),"No EHR Specified",VLOOKUP(C1957,'Provider-EHR crosswalk'!A:B,2,FALSE))</f>
        <v>Azalea Health EHR</v>
      </c>
    </row>
    <row r="1958" spans="1:11" x14ac:dyDescent="0.25">
      <c r="A1958" t="s">
        <v>90</v>
      </c>
      <c r="B1958">
        <v>61</v>
      </c>
      <c r="C1958" t="s">
        <v>957</v>
      </c>
      <c r="D1958" t="s">
        <v>91</v>
      </c>
      <c r="E1958">
        <v>61</v>
      </c>
      <c r="F1958">
        <v>62</v>
      </c>
      <c r="G1958">
        <v>98.39</v>
      </c>
      <c r="H1958" t="s">
        <v>65</v>
      </c>
      <c r="I1958">
        <v>90</v>
      </c>
      <c r="J1958" t="s">
        <v>66</v>
      </c>
      <c r="K1958" s="33" t="str">
        <f>IF(ISNA(VLOOKUP(C1958,'Provider-EHR crosswalk'!A:B,2,FALSE)),"No EHR Specified",VLOOKUP(C1958,'Provider-EHR crosswalk'!A:B,2,FALSE))</f>
        <v>Azalea Health EHR</v>
      </c>
    </row>
    <row r="1959" spans="1:11" x14ac:dyDescent="0.25">
      <c r="A1959" t="s">
        <v>92</v>
      </c>
      <c r="B1959">
        <v>61</v>
      </c>
      <c r="C1959" t="s">
        <v>957</v>
      </c>
      <c r="D1959" t="s">
        <v>93</v>
      </c>
      <c r="E1959">
        <v>22</v>
      </c>
      <c r="F1959">
        <v>62</v>
      </c>
      <c r="G1959">
        <v>35.479999999999997</v>
      </c>
      <c r="H1959" t="s">
        <v>65</v>
      </c>
      <c r="I1959">
        <v>90</v>
      </c>
      <c r="J1959" t="s">
        <v>69</v>
      </c>
      <c r="K1959" s="33" t="str">
        <f>IF(ISNA(VLOOKUP(C1959,'Provider-EHR crosswalk'!A:B,2,FALSE)),"No EHR Specified",VLOOKUP(C1959,'Provider-EHR crosswalk'!A:B,2,FALSE))</f>
        <v>Azalea Health EHR</v>
      </c>
    </row>
    <row r="1960" spans="1:11" x14ac:dyDescent="0.25">
      <c r="A1960" t="s">
        <v>94</v>
      </c>
      <c r="B1960">
        <v>61</v>
      </c>
      <c r="C1960" t="s">
        <v>957</v>
      </c>
      <c r="D1960" t="s">
        <v>95</v>
      </c>
      <c r="E1960">
        <v>26</v>
      </c>
      <c r="F1960">
        <v>62</v>
      </c>
      <c r="G1960">
        <v>41.94</v>
      </c>
      <c r="H1960" t="s">
        <v>65</v>
      </c>
      <c r="I1960">
        <v>90</v>
      </c>
      <c r="J1960" t="s">
        <v>69</v>
      </c>
      <c r="K1960" s="33" t="str">
        <f>IF(ISNA(VLOOKUP(C1960,'Provider-EHR crosswalk'!A:B,2,FALSE)),"No EHR Specified",VLOOKUP(C1960,'Provider-EHR crosswalk'!A:B,2,FALSE))</f>
        <v>Azalea Health EHR</v>
      </c>
    </row>
    <row r="1961" spans="1:11" x14ac:dyDescent="0.25">
      <c r="A1961" t="s">
        <v>96</v>
      </c>
      <c r="B1961">
        <v>61</v>
      </c>
      <c r="C1961" t="s">
        <v>957</v>
      </c>
      <c r="D1961" t="s">
        <v>97</v>
      </c>
      <c r="E1961">
        <v>40</v>
      </c>
      <c r="F1961">
        <v>62</v>
      </c>
      <c r="G1961">
        <v>64.52</v>
      </c>
      <c r="H1961" t="s">
        <v>65</v>
      </c>
      <c r="I1961">
        <v>90</v>
      </c>
      <c r="J1961" t="s">
        <v>69</v>
      </c>
      <c r="K1961" s="33" t="str">
        <f>IF(ISNA(VLOOKUP(C1961,'Provider-EHR crosswalk'!A:B,2,FALSE)),"No EHR Specified",VLOOKUP(C1961,'Provider-EHR crosswalk'!A:B,2,FALSE))</f>
        <v>Azalea Health EHR</v>
      </c>
    </row>
    <row r="1962" spans="1:11" x14ac:dyDescent="0.25">
      <c r="A1962" t="s">
        <v>98</v>
      </c>
      <c r="B1962">
        <v>61</v>
      </c>
      <c r="C1962" t="s">
        <v>957</v>
      </c>
      <c r="D1962" t="s">
        <v>99</v>
      </c>
      <c r="E1962">
        <v>40</v>
      </c>
      <c r="F1962">
        <v>62</v>
      </c>
      <c r="G1962">
        <v>64.52</v>
      </c>
      <c r="H1962" t="s">
        <v>65</v>
      </c>
      <c r="I1962">
        <v>90</v>
      </c>
      <c r="J1962" t="s">
        <v>69</v>
      </c>
      <c r="K1962" s="33" t="str">
        <f>IF(ISNA(VLOOKUP(C1962,'Provider-EHR crosswalk'!A:B,2,FALSE)),"No EHR Specified",VLOOKUP(C1962,'Provider-EHR crosswalk'!A:B,2,FALSE))</f>
        <v>Azalea Health EHR</v>
      </c>
    </row>
    <row r="1963" spans="1:11" x14ac:dyDescent="0.25">
      <c r="A1963" t="s">
        <v>100</v>
      </c>
      <c r="B1963">
        <v>61</v>
      </c>
      <c r="C1963" t="s">
        <v>957</v>
      </c>
      <c r="D1963" t="s">
        <v>101</v>
      </c>
      <c r="E1963">
        <v>515</v>
      </c>
      <c r="F1963">
        <v>515</v>
      </c>
      <c r="G1963">
        <v>100</v>
      </c>
      <c r="H1963" t="s">
        <v>65</v>
      </c>
      <c r="I1963">
        <v>99</v>
      </c>
      <c r="J1963" t="s">
        <v>66</v>
      </c>
      <c r="K1963" s="33" t="str">
        <f>IF(ISNA(VLOOKUP(C1963,'Provider-EHR crosswalk'!A:B,2,FALSE)),"No EHR Specified",VLOOKUP(C1963,'Provider-EHR crosswalk'!A:B,2,FALSE))</f>
        <v>Azalea Health EHR</v>
      </c>
    </row>
    <row r="1964" spans="1:11" x14ac:dyDescent="0.25">
      <c r="A1964" t="s">
        <v>102</v>
      </c>
      <c r="B1964">
        <v>61</v>
      </c>
      <c r="C1964" t="s">
        <v>957</v>
      </c>
      <c r="D1964" t="s">
        <v>103</v>
      </c>
      <c r="E1964">
        <v>515</v>
      </c>
      <c r="F1964">
        <v>515</v>
      </c>
      <c r="G1964">
        <v>100</v>
      </c>
      <c r="H1964" t="s">
        <v>65</v>
      </c>
      <c r="I1964">
        <v>99</v>
      </c>
      <c r="J1964" t="s">
        <v>66</v>
      </c>
      <c r="K1964" s="33" t="str">
        <f>IF(ISNA(VLOOKUP(C1964,'Provider-EHR crosswalk'!A:B,2,FALSE)),"No EHR Specified",VLOOKUP(C1964,'Provider-EHR crosswalk'!A:B,2,FALSE))</f>
        <v>Azalea Health EHR</v>
      </c>
    </row>
    <row r="1965" spans="1:11" x14ac:dyDescent="0.25">
      <c r="A1965" t="s">
        <v>104</v>
      </c>
      <c r="B1965">
        <v>61</v>
      </c>
      <c r="C1965" t="s">
        <v>957</v>
      </c>
      <c r="D1965" t="s">
        <v>105</v>
      </c>
      <c r="E1965">
        <v>515</v>
      </c>
      <c r="F1965">
        <v>515</v>
      </c>
      <c r="G1965">
        <v>100</v>
      </c>
      <c r="H1965" t="s">
        <v>65</v>
      </c>
      <c r="I1965">
        <v>99</v>
      </c>
      <c r="J1965" t="s">
        <v>66</v>
      </c>
      <c r="K1965" s="33" t="str">
        <f>IF(ISNA(VLOOKUP(C1965,'Provider-EHR crosswalk'!A:B,2,FALSE)),"No EHR Specified",VLOOKUP(C1965,'Provider-EHR crosswalk'!A:B,2,FALSE))</f>
        <v>Azalea Health EHR</v>
      </c>
    </row>
    <row r="1966" spans="1:11" x14ac:dyDescent="0.25">
      <c r="A1966" t="s">
        <v>106</v>
      </c>
      <c r="B1966">
        <v>61</v>
      </c>
      <c r="C1966" t="s">
        <v>957</v>
      </c>
      <c r="D1966" t="s">
        <v>107</v>
      </c>
      <c r="E1966">
        <v>515</v>
      </c>
      <c r="F1966">
        <v>515</v>
      </c>
      <c r="G1966">
        <v>100</v>
      </c>
      <c r="H1966" t="s">
        <v>65</v>
      </c>
      <c r="I1966">
        <v>99</v>
      </c>
      <c r="J1966" t="s">
        <v>66</v>
      </c>
      <c r="K1966" s="33" t="str">
        <f>IF(ISNA(VLOOKUP(C1966,'Provider-EHR crosswalk'!A:B,2,FALSE)),"No EHR Specified",VLOOKUP(C1966,'Provider-EHR crosswalk'!A:B,2,FALSE))</f>
        <v>Azalea Health EHR</v>
      </c>
    </row>
    <row r="1967" spans="1:11" x14ac:dyDescent="0.25">
      <c r="A1967" t="s">
        <v>108</v>
      </c>
      <c r="B1967">
        <v>61</v>
      </c>
      <c r="C1967" t="s">
        <v>957</v>
      </c>
      <c r="D1967" t="s">
        <v>109</v>
      </c>
      <c r="E1967">
        <v>515</v>
      </c>
      <c r="F1967">
        <v>515</v>
      </c>
      <c r="G1967">
        <v>100</v>
      </c>
      <c r="H1967" t="s">
        <v>65</v>
      </c>
      <c r="I1967">
        <v>99</v>
      </c>
      <c r="J1967" t="s">
        <v>66</v>
      </c>
      <c r="K1967" s="33" t="str">
        <f>IF(ISNA(VLOOKUP(C1967,'Provider-EHR crosswalk'!A:B,2,FALSE)),"No EHR Specified",VLOOKUP(C1967,'Provider-EHR crosswalk'!A:B,2,FALSE))</f>
        <v>Azalea Health EHR</v>
      </c>
    </row>
    <row r="1968" spans="1:11" x14ac:dyDescent="0.25">
      <c r="A1968" t="s">
        <v>110</v>
      </c>
      <c r="B1968">
        <v>61</v>
      </c>
      <c r="C1968" t="s">
        <v>957</v>
      </c>
      <c r="D1968" t="s">
        <v>111</v>
      </c>
      <c r="E1968">
        <v>515</v>
      </c>
      <c r="F1968">
        <v>515</v>
      </c>
      <c r="G1968">
        <v>100</v>
      </c>
      <c r="H1968" t="s">
        <v>65</v>
      </c>
      <c r="I1968">
        <v>99</v>
      </c>
      <c r="J1968" t="s">
        <v>66</v>
      </c>
      <c r="K1968" s="33" t="str">
        <f>IF(ISNA(VLOOKUP(C1968,'Provider-EHR crosswalk'!A:B,2,FALSE)),"No EHR Specified",VLOOKUP(C1968,'Provider-EHR crosswalk'!A:B,2,FALSE))</f>
        <v>Azalea Health EHR</v>
      </c>
    </row>
    <row r="1969" spans="1:11" x14ac:dyDescent="0.25">
      <c r="A1969" t="s">
        <v>112</v>
      </c>
      <c r="B1969">
        <v>61</v>
      </c>
      <c r="C1969" t="s">
        <v>957</v>
      </c>
      <c r="D1969" t="s">
        <v>113</v>
      </c>
      <c r="E1969">
        <v>515</v>
      </c>
      <c r="F1969">
        <v>515</v>
      </c>
      <c r="G1969">
        <v>100</v>
      </c>
      <c r="H1969" t="s">
        <v>65</v>
      </c>
      <c r="I1969">
        <v>99</v>
      </c>
      <c r="J1969" t="s">
        <v>66</v>
      </c>
      <c r="K1969" s="33" t="str">
        <f>IF(ISNA(VLOOKUP(C1969,'Provider-EHR crosswalk'!A:B,2,FALSE)),"No EHR Specified",VLOOKUP(C1969,'Provider-EHR crosswalk'!A:B,2,FALSE))</f>
        <v>Azalea Health EHR</v>
      </c>
    </row>
    <row r="1970" spans="1:11" x14ac:dyDescent="0.25">
      <c r="A1970" t="s">
        <v>114</v>
      </c>
      <c r="B1970">
        <v>61</v>
      </c>
      <c r="C1970" t="s">
        <v>957</v>
      </c>
      <c r="D1970" t="s">
        <v>115</v>
      </c>
      <c r="E1970">
        <v>2</v>
      </c>
      <c r="F1970">
        <v>62</v>
      </c>
      <c r="G1970">
        <v>3.23</v>
      </c>
      <c r="H1970" t="s">
        <v>116</v>
      </c>
      <c r="I1970">
        <v>4</v>
      </c>
      <c r="J1970" t="s">
        <v>66</v>
      </c>
      <c r="K1970" s="33" t="str">
        <f>IF(ISNA(VLOOKUP(C1970,'Provider-EHR crosswalk'!A:B,2,FALSE)),"No EHR Specified",VLOOKUP(C1970,'Provider-EHR crosswalk'!A:B,2,FALSE))</f>
        <v>Azalea Health EHR</v>
      </c>
    </row>
    <row r="1971" spans="1:11" x14ac:dyDescent="0.25">
      <c r="A1971" t="s">
        <v>117</v>
      </c>
      <c r="B1971">
        <v>61</v>
      </c>
      <c r="C1971" t="s">
        <v>957</v>
      </c>
      <c r="D1971" t="s">
        <v>118</v>
      </c>
      <c r="E1971">
        <v>2</v>
      </c>
      <c r="F1971">
        <v>62</v>
      </c>
      <c r="G1971">
        <v>3.23</v>
      </c>
      <c r="H1971" t="s">
        <v>116</v>
      </c>
      <c r="I1971">
        <v>4</v>
      </c>
      <c r="J1971" t="s">
        <v>66</v>
      </c>
      <c r="K1971" s="33" t="str">
        <f>IF(ISNA(VLOOKUP(C1971,'Provider-EHR crosswalk'!A:B,2,FALSE)),"No EHR Specified",VLOOKUP(C1971,'Provider-EHR crosswalk'!A:B,2,FALSE))</f>
        <v>Azalea Health EHR</v>
      </c>
    </row>
    <row r="1972" spans="1:11" x14ac:dyDescent="0.25">
      <c r="A1972" t="s">
        <v>119</v>
      </c>
      <c r="B1972">
        <v>61</v>
      </c>
      <c r="C1972" t="s">
        <v>957</v>
      </c>
      <c r="D1972" t="s">
        <v>120</v>
      </c>
      <c r="E1972">
        <v>2</v>
      </c>
      <c r="F1972">
        <v>62</v>
      </c>
      <c r="G1972">
        <v>3.23</v>
      </c>
      <c r="H1972" t="s">
        <v>116</v>
      </c>
      <c r="I1972">
        <v>4</v>
      </c>
      <c r="J1972" t="s">
        <v>66</v>
      </c>
      <c r="K1972" s="33" t="str">
        <f>IF(ISNA(VLOOKUP(C1972,'Provider-EHR crosswalk'!A:B,2,FALSE)),"No EHR Specified",VLOOKUP(C1972,'Provider-EHR crosswalk'!A:B,2,FALSE))</f>
        <v>Azalea Health EHR</v>
      </c>
    </row>
    <row r="1973" spans="1:11" x14ac:dyDescent="0.25">
      <c r="A1973" t="s">
        <v>121</v>
      </c>
      <c r="B1973">
        <v>61</v>
      </c>
      <c r="C1973" t="s">
        <v>957</v>
      </c>
      <c r="D1973" t="s">
        <v>122</v>
      </c>
      <c r="E1973">
        <v>0</v>
      </c>
      <c r="F1973">
        <v>62</v>
      </c>
      <c r="G1973">
        <v>0</v>
      </c>
      <c r="H1973" t="s">
        <v>116</v>
      </c>
      <c r="I1973">
        <v>1</v>
      </c>
      <c r="J1973" t="s">
        <v>66</v>
      </c>
      <c r="K1973" s="33" t="str">
        <f>IF(ISNA(VLOOKUP(C1973,'Provider-EHR crosswalk'!A:B,2,FALSE)),"No EHR Specified",VLOOKUP(C1973,'Provider-EHR crosswalk'!A:B,2,FALSE))</f>
        <v>Azalea Health EHR</v>
      </c>
    </row>
    <row r="1974" spans="1:11" x14ac:dyDescent="0.25">
      <c r="A1974" t="s">
        <v>123</v>
      </c>
      <c r="B1974">
        <v>61</v>
      </c>
      <c r="C1974" t="s">
        <v>957</v>
      </c>
      <c r="D1974" t="s">
        <v>124</v>
      </c>
      <c r="E1974">
        <v>0</v>
      </c>
      <c r="F1974">
        <v>515</v>
      </c>
      <c r="G1974">
        <v>0</v>
      </c>
      <c r="H1974" t="s">
        <v>116</v>
      </c>
      <c r="I1974">
        <v>1</v>
      </c>
      <c r="J1974" t="s">
        <v>66</v>
      </c>
      <c r="K1974" s="33" t="str">
        <f>IF(ISNA(VLOOKUP(C1974,'Provider-EHR crosswalk'!A:B,2,FALSE)),"No EHR Specified",VLOOKUP(C1974,'Provider-EHR crosswalk'!A:B,2,FALSE))</f>
        <v>Azalea Health EHR</v>
      </c>
    </row>
    <row r="1975" spans="1:11" x14ac:dyDescent="0.25">
      <c r="A1975" t="s">
        <v>125</v>
      </c>
      <c r="B1975">
        <v>61</v>
      </c>
      <c r="C1975" t="s">
        <v>957</v>
      </c>
      <c r="D1975" t="s">
        <v>126</v>
      </c>
      <c r="E1975">
        <v>0</v>
      </c>
      <c r="F1975">
        <v>515</v>
      </c>
      <c r="G1975">
        <v>0</v>
      </c>
      <c r="H1975" t="s">
        <v>116</v>
      </c>
      <c r="I1975">
        <v>1</v>
      </c>
      <c r="J1975" t="s">
        <v>66</v>
      </c>
      <c r="K1975" s="33" t="str">
        <f>IF(ISNA(VLOOKUP(C1975,'Provider-EHR crosswalk'!A:B,2,FALSE)),"No EHR Specified",VLOOKUP(C1975,'Provider-EHR crosswalk'!A:B,2,FALSE))</f>
        <v>Azalea Health EHR</v>
      </c>
    </row>
    <row r="1976" spans="1:11" x14ac:dyDescent="0.25">
      <c r="A1976" t="s">
        <v>127</v>
      </c>
      <c r="B1976">
        <v>61</v>
      </c>
      <c r="C1976" t="s">
        <v>957</v>
      </c>
      <c r="D1976" t="s">
        <v>128</v>
      </c>
      <c r="E1976">
        <v>24</v>
      </c>
      <c r="F1976">
        <v>515</v>
      </c>
      <c r="G1976">
        <v>4.66</v>
      </c>
      <c r="H1976" t="s">
        <v>116</v>
      </c>
      <c r="I1976">
        <v>4</v>
      </c>
      <c r="J1976" t="s">
        <v>69</v>
      </c>
      <c r="K1976" s="33" t="str">
        <f>IF(ISNA(VLOOKUP(C1976,'Provider-EHR crosswalk'!A:B,2,FALSE)),"No EHR Specified",VLOOKUP(C1976,'Provider-EHR crosswalk'!A:B,2,FALSE))</f>
        <v>Azalea Health EHR</v>
      </c>
    </row>
    <row r="1977" spans="1:11" x14ac:dyDescent="0.25">
      <c r="A1977" t="s">
        <v>129</v>
      </c>
      <c r="B1977">
        <v>61</v>
      </c>
      <c r="C1977" t="s">
        <v>957</v>
      </c>
      <c r="D1977" t="s">
        <v>130</v>
      </c>
      <c r="E1977">
        <v>7</v>
      </c>
      <c r="F1977">
        <v>515</v>
      </c>
      <c r="G1977">
        <v>1.36</v>
      </c>
      <c r="H1977" t="s">
        <v>116</v>
      </c>
      <c r="I1977">
        <v>4</v>
      </c>
      <c r="J1977" t="s">
        <v>66</v>
      </c>
      <c r="K1977" s="33" t="str">
        <f>IF(ISNA(VLOOKUP(C1977,'Provider-EHR crosswalk'!A:B,2,FALSE)),"No EHR Specified",VLOOKUP(C1977,'Provider-EHR crosswalk'!A:B,2,FALSE))</f>
        <v>Azalea Health EHR</v>
      </c>
    </row>
    <row r="1978" spans="1:11" x14ac:dyDescent="0.25">
      <c r="A1978" t="s">
        <v>131</v>
      </c>
      <c r="B1978">
        <v>61</v>
      </c>
      <c r="C1978" t="s">
        <v>957</v>
      </c>
      <c r="D1978" t="s">
        <v>132</v>
      </c>
      <c r="E1978">
        <v>2</v>
      </c>
      <c r="F1978">
        <v>515</v>
      </c>
      <c r="G1978">
        <v>0.39</v>
      </c>
      <c r="H1978" t="s">
        <v>116</v>
      </c>
      <c r="I1978">
        <v>4</v>
      </c>
      <c r="J1978" t="s">
        <v>66</v>
      </c>
      <c r="K1978" s="33" t="str">
        <f>IF(ISNA(VLOOKUP(C1978,'Provider-EHR crosswalk'!A:B,2,FALSE)),"No EHR Specified",VLOOKUP(C1978,'Provider-EHR crosswalk'!A:B,2,FALSE))</f>
        <v>Azalea Health EHR</v>
      </c>
    </row>
    <row r="1979" spans="1:11" x14ac:dyDescent="0.25">
      <c r="A1979" t="s">
        <v>133</v>
      </c>
      <c r="B1979">
        <v>61</v>
      </c>
      <c r="C1979" t="s">
        <v>957</v>
      </c>
      <c r="D1979" t="s">
        <v>134</v>
      </c>
      <c r="E1979">
        <v>24</v>
      </c>
      <c r="F1979">
        <v>515</v>
      </c>
      <c r="G1979">
        <v>4.66</v>
      </c>
      <c r="H1979" t="s">
        <v>116</v>
      </c>
      <c r="I1979">
        <v>1</v>
      </c>
      <c r="J1979" t="s">
        <v>69</v>
      </c>
      <c r="K1979" s="33" t="str">
        <f>IF(ISNA(VLOOKUP(C1979,'Provider-EHR crosswalk'!A:B,2,FALSE)),"No EHR Specified",VLOOKUP(C1979,'Provider-EHR crosswalk'!A:B,2,FALSE))</f>
        <v>Azalea Health EHR</v>
      </c>
    </row>
    <row r="1980" spans="1:11" x14ac:dyDescent="0.25">
      <c r="A1980" t="s">
        <v>135</v>
      </c>
      <c r="B1980">
        <v>61</v>
      </c>
      <c r="C1980" t="s">
        <v>957</v>
      </c>
      <c r="D1980" t="s">
        <v>136</v>
      </c>
      <c r="E1980">
        <v>0</v>
      </c>
      <c r="F1980">
        <v>515</v>
      </c>
      <c r="G1980">
        <v>0</v>
      </c>
      <c r="H1980" t="s">
        <v>116</v>
      </c>
      <c r="I1980">
        <v>1</v>
      </c>
      <c r="J1980" t="s">
        <v>66</v>
      </c>
      <c r="K1980" s="33" t="str">
        <f>IF(ISNA(VLOOKUP(C1980,'Provider-EHR crosswalk'!A:B,2,FALSE)),"No EHR Specified",VLOOKUP(C1980,'Provider-EHR crosswalk'!A:B,2,FALSE))</f>
        <v>Azalea Health EHR</v>
      </c>
    </row>
    <row r="1981" spans="1:11" x14ac:dyDescent="0.25">
      <c r="A1981" t="s">
        <v>137</v>
      </c>
      <c r="B1981">
        <v>61</v>
      </c>
      <c r="C1981" t="s">
        <v>957</v>
      </c>
      <c r="D1981" t="s">
        <v>138</v>
      </c>
      <c r="E1981">
        <v>0</v>
      </c>
      <c r="F1981">
        <v>515</v>
      </c>
      <c r="G1981">
        <v>0</v>
      </c>
      <c r="H1981" t="s">
        <v>116</v>
      </c>
      <c r="I1981">
        <v>1</v>
      </c>
      <c r="J1981" t="s">
        <v>66</v>
      </c>
      <c r="K1981" s="33" t="str">
        <f>IF(ISNA(VLOOKUP(C1981,'Provider-EHR crosswalk'!A:B,2,FALSE)),"No EHR Specified",VLOOKUP(C1981,'Provider-EHR crosswalk'!A:B,2,FALSE))</f>
        <v>Azalea Health EHR</v>
      </c>
    </row>
    <row r="1982" spans="1:11" x14ac:dyDescent="0.25">
      <c r="A1982" t="s">
        <v>139</v>
      </c>
      <c r="B1982">
        <v>61</v>
      </c>
      <c r="C1982" t="s">
        <v>957</v>
      </c>
      <c r="D1982" t="s">
        <v>140</v>
      </c>
      <c r="E1982">
        <v>0</v>
      </c>
      <c r="F1982">
        <v>515</v>
      </c>
      <c r="G1982">
        <v>0</v>
      </c>
      <c r="H1982" t="s">
        <v>116</v>
      </c>
      <c r="I1982">
        <v>1</v>
      </c>
      <c r="J1982" t="s">
        <v>66</v>
      </c>
      <c r="K1982" s="33" t="str">
        <f>IF(ISNA(VLOOKUP(C1982,'Provider-EHR crosswalk'!A:B,2,FALSE)),"No EHR Specified",VLOOKUP(C1982,'Provider-EHR crosswalk'!A:B,2,FALSE))</f>
        <v>Azalea Health EHR</v>
      </c>
    </row>
    <row r="1983" spans="1:11" x14ac:dyDescent="0.25">
      <c r="A1983" t="s">
        <v>141</v>
      </c>
      <c r="B1983">
        <v>61</v>
      </c>
      <c r="C1983" t="s">
        <v>957</v>
      </c>
      <c r="D1983" t="s">
        <v>142</v>
      </c>
      <c r="E1983">
        <v>0</v>
      </c>
      <c r="F1983">
        <v>515</v>
      </c>
      <c r="G1983">
        <v>0</v>
      </c>
      <c r="H1983" t="s">
        <v>116</v>
      </c>
      <c r="I1983">
        <v>1</v>
      </c>
      <c r="J1983" t="s">
        <v>66</v>
      </c>
      <c r="K1983" s="33" t="str">
        <f>IF(ISNA(VLOOKUP(C1983,'Provider-EHR crosswalk'!A:B,2,FALSE)),"No EHR Specified",VLOOKUP(C1983,'Provider-EHR crosswalk'!A:B,2,FALSE))</f>
        <v>Azalea Health EHR</v>
      </c>
    </row>
    <row r="1984" spans="1:11" x14ac:dyDescent="0.25">
      <c r="A1984" t="s">
        <v>143</v>
      </c>
      <c r="B1984">
        <v>61</v>
      </c>
      <c r="C1984" t="s">
        <v>957</v>
      </c>
      <c r="D1984" t="s">
        <v>144</v>
      </c>
      <c r="E1984">
        <v>0</v>
      </c>
      <c r="F1984">
        <v>515</v>
      </c>
      <c r="G1984">
        <v>0</v>
      </c>
      <c r="H1984" t="s">
        <v>116</v>
      </c>
      <c r="I1984">
        <v>1</v>
      </c>
      <c r="J1984" t="s">
        <v>66</v>
      </c>
      <c r="K1984" s="33" t="str">
        <f>IF(ISNA(VLOOKUP(C1984,'Provider-EHR crosswalk'!A:B,2,FALSE)),"No EHR Specified",VLOOKUP(C1984,'Provider-EHR crosswalk'!A:B,2,FALSE))</f>
        <v>Azalea Health EHR</v>
      </c>
    </row>
    <row r="1985" spans="1:11" x14ac:dyDescent="0.25">
      <c r="A1985" t="s">
        <v>145</v>
      </c>
      <c r="B1985">
        <v>61</v>
      </c>
      <c r="C1985" t="s">
        <v>957</v>
      </c>
      <c r="D1985" t="s">
        <v>146</v>
      </c>
      <c r="E1985">
        <v>0</v>
      </c>
      <c r="F1985">
        <v>515</v>
      </c>
      <c r="G1985">
        <v>0</v>
      </c>
      <c r="H1985" t="s">
        <v>116</v>
      </c>
      <c r="I1985">
        <v>1</v>
      </c>
      <c r="J1985" t="s">
        <v>66</v>
      </c>
      <c r="K1985" s="33" t="str">
        <f>IF(ISNA(VLOOKUP(C1985,'Provider-EHR crosswalk'!A:B,2,FALSE)),"No EHR Specified",VLOOKUP(C1985,'Provider-EHR crosswalk'!A:B,2,FALSE))</f>
        <v>Azalea Health EHR</v>
      </c>
    </row>
    <row r="1986" spans="1:11" x14ac:dyDescent="0.25">
      <c r="A1986" t="s">
        <v>147</v>
      </c>
      <c r="B1986">
        <v>61</v>
      </c>
      <c r="C1986" t="s">
        <v>957</v>
      </c>
      <c r="D1986" t="s">
        <v>148</v>
      </c>
      <c r="E1986">
        <v>0</v>
      </c>
      <c r="F1986">
        <v>515</v>
      </c>
      <c r="G1986">
        <v>0</v>
      </c>
      <c r="H1986" t="s">
        <v>116</v>
      </c>
      <c r="I1986">
        <v>1</v>
      </c>
      <c r="J1986" t="s">
        <v>66</v>
      </c>
      <c r="K1986" s="33" t="str">
        <f>IF(ISNA(VLOOKUP(C1986,'Provider-EHR crosswalk'!A:B,2,FALSE)),"No EHR Specified",VLOOKUP(C1986,'Provider-EHR crosswalk'!A:B,2,FALSE))</f>
        <v>Azalea Health EHR</v>
      </c>
    </row>
    <row r="1987" spans="1:11" x14ac:dyDescent="0.25">
      <c r="A1987" t="s">
        <v>149</v>
      </c>
      <c r="B1987">
        <v>61</v>
      </c>
      <c r="C1987" t="s">
        <v>957</v>
      </c>
      <c r="D1987" t="s">
        <v>150</v>
      </c>
      <c r="E1987">
        <v>0</v>
      </c>
      <c r="F1987">
        <v>515</v>
      </c>
      <c r="G1987">
        <v>0</v>
      </c>
      <c r="H1987" t="s">
        <v>116</v>
      </c>
      <c r="I1987">
        <v>1</v>
      </c>
      <c r="J1987" t="s">
        <v>66</v>
      </c>
      <c r="K1987" s="33" t="str">
        <f>IF(ISNA(VLOOKUP(C1987,'Provider-EHR crosswalk'!A:B,2,FALSE)),"No EHR Specified",VLOOKUP(C1987,'Provider-EHR crosswalk'!A:B,2,FALSE))</f>
        <v>Azalea Health EHR</v>
      </c>
    </row>
    <row r="1988" spans="1:11" x14ac:dyDescent="0.25">
      <c r="A1988" t="s">
        <v>151</v>
      </c>
      <c r="B1988">
        <v>61</v>
      </c>
      <c r="C1988" t="s">
        <v>957</v>
      </c>
      <c r="D1988" t="s">
        <v>152</v>
      </c>
      <c r="E1988">
        <v>0</v>
      </c>
      <c r="F1988">
        <v>515</v>
      </c>
      <c r="G1988">
        <v>0</v>
      </c>
      <c r="H1988" t="s">
        <v>116</v>
      </c>
      <c r="I1988">
        <v>1</v>
      </c>
      <c r="J1988" t="s">
        <v>66</v>
      </c>
      <c r="K1988" s="33" t="str">
        <f>IF(ISNA(VLOOKUP(C1988,'Provider-EHR crosswalk'!A:B,2,FALSE)),"No EHR Specified",VLOOKUP(C1988,'Provider-EHR crosswalk'!A:B,2,FALSE))</f>
        <v>Azalea Health EHR</v>
      </c>
    </row>
    <row r="1989" spans="1:11" x14ac:dyDescent="0.25">
      <c r="A1989" t="s">
        <v>153</v>
      </c>
      <c r="B1989">
        <v>61</v>
      </c>
      <c r="C1989" t="s">
        <v>957</v>
      </c>
      <c r="D1989" t="s">
        <v>154</v>
      </c>
      <c r="E1989">
        <v>2</v>
      </c>
      <c r="F1989">
        <v>515</v>
      </c>
      <c r="G1989">
        <v>0.39</v>
      </c>
      <c r="H1989" t="s">
        <v>116</v>
      </c>
      <c r="I1989">
        <v>1</v>
      </c>
      <c r="J1989" t="s">
        <v>66</v>
      </c>
      <c r="K1989" s="33" t="str">
        <f>IF(ISNA(VLOOKUP(C1989,'Provider-EHR crosswalk'!A:B,2,FALSE)),"No EHR Specified",VLOOKUP(C1989,'Provider-EHR crosswalk'!A:B,2,FALSE))</f>
        <v>Azalea Health EHR</v>
      </c>
    </row>
    <row r="1990" spans="1:11" x14ac:dyDescent="0.25">
      <c r="A1990" t="s">
        <v>155</v>
      </c>
      <c r="B1990">
        <v>61</v>
      </c>
      <c r="C1990" t="s">
        <v>957</v>
      </c>
      <c r="D1990" t="s">
        <v>156</v>
      </c>
      <c r="E1990">
        <v>0</v>
      </c>
      <c r="F1990">
        <v>515</v>
      </c>
      <c r="G1990">
        <v>0</v>
      </c>
      <c r="H1990" t="s">
        <v>157</v>
      </c>
      <c r="I1990" t="s">
        <v>157</v>
      </c>
      <c r="J1990" t="s">
        <v>157</v>
      </c>
      <c r="K1990" s="33" t="str">
        <f>IF(ISNA(VLOOKUP(C1990,'Provider-EHR crosswalk'!A:B,2,FALSE)),"No EHR Specified",VLOOKUP(C1990,'Provider-EHR crosswalk'!A:B,2,FALSE))</f>
        <v>Azalea Health EHR</v>
      </c>
    </row>
    <row r="1991" spans="1:11" x14ac:dyDescent="0.25">
      <c r="A1991" t="s">
        <v>158</v>
      </c>
      <c r="B1991">
        <v>61</v>
      </c>
      <c r="C1991" t="s">
        <v>957</v>
      </c>
      <c r="D1991" t="s">
        <v>159</v>
      </c>
      <c r="E1991">
        <v>0</v>
      </c>
      <c r="F1991">
        <v>515</v>
      </c>
      <c r="G1991">
        <v>0</v>
      </c>
      <c r="H1991" t="s">
        <v>157</v>
      </c>
      <c r="I1991" t="s">
        <v>157</v>
      </c>
      <c r="J1991" t="s">
        <v>157</v>
      </c>
      <c r="K1991" s="33" t="str">
        <f>IF(ISNA(VLOOKUP(C1991,'Provider-EHR crosswalk'!A:B,2,FALSE)),"No EHR Specified",VLOOKUP(C1991,'Provider-EHR crosswalk'!A:B,2,FALSE))</f>
        <v>Azalea Health EHR</v>
      </c>
    </row>
    <row r="1992" spans="1:11" x14ac:dyDescent="0.25">
      <c r="A1992" t="s">
        <v>162</v>
      </c>
      <c r="B1992">
        <v>61</v>
      </c>
      <c r="C1992" t="s">
        <v>957</v>
      </c>
      <c r="D1992" t="s">
        <v>163</v>
      </c>
      <c r="E1992">
        <v>504</v>
      </c>
      <c r="F1992">
        <v>515</v>
      </c>
      <c r="G1992">
        <v>97.86</v>
      </c>
      <c r="H1992" t="s">
        <v>65</v>
      </c>
      <c r="I1992">
        <v>95</v>
      </c>
      <c r="J1992" t="s">
        <v>66</v>
      </c>
      <c r="K1992" s="33" t="str">
        <f>IF(ISNA(VLOOKUP(C1992,'Provider-EHR crosswalk'!A:B,2,FALSE)),"No EHR Specified",VLOOKUP(C1992,'Provider-EHR crosswalk'!A:B,2,FALSE))</f>
        <v>Azalea Health EHR</v>
      </c>
    </row>
    <row r="1993" spans="1:11" x14ac:dyDescent="0.25">
      <c r="A1993" t="s">
        <v>164</v>
      </c>
      <c r="B1993">
        <v>61</v>
      </c>
      <c r="C1993" t="s">
        <v>957</v>
      </c>
      <c r="D1993" t="s">
        <v>165</v>
      </c>
      <c r="E1993">
        <v>56</v>
      </c>
      <c r="F1993">
        <v>62</v>
      </c>
      <c r="G1993">
        <v>90.32</v>
      </c>
      <c r="H1993" t="s">
        <v>65</v>
      </c>
      <c r="I1993">
        <v>95</v>
      </c>
      <c r="J1993" t="s">
        <v>69</v>
      </c>
      <c r="K1993" s="33" t="str">
        <f>IF(ISNA(VLOOKUP(C1993,'Provider-EHR crosswalk'!A:B,2,FALSE)),"No EHR Specified",VLOOKUP(C1993,'Provider-EHR crosswalk'!A:B,2,FALSE))</f>
        <v>Azalea Health EHR</v>
      </c>
    </row>
    <row r="1994" spans="1:11" x14ac:dyDescent="0.25">
      <c r="A1994" t="s">
        <v>166</v>
      </c>
      <c r="B1994">
        <v>61</v>
      </c>
      <c r="C1994" t="s">
        <v>957</v>
      </c>
      <c r="D1994" t="s">
        <v>167</v>
      </c>
      <c r="E1994">
        <v>0</v>
      </c>
      <c r="F1994">
        <v>62</v>
      </c>
      <c r="G1994">
        <v>0</v>
      </c>
      <c r="H1994" t="s">
        <v>116</v>
      </c>
      <c r="I1994">
        <v>5</v>
      </c>
      <c r="J1994" t="s">
        <v>66</v>
      </c>
      <c r="K1994" s="33" t="str">
        <f>IF(ISNA(VLOOKUP(C1994,'Provider-EHR crosswalk'!A:B,2,FALSE)),"No EHR Specified",VLOOKUP(C1994,'Provider-EHR crosswalk'!A:B,2,FALSE))</f>
        <v>Azalea Health EHR</v>
      </c>
    </row>
    <row r="1995" spans="1:11" x14ac:dyDescent="0.25">
      <c r="A1995" t="s">
        <v>168</v>
      </c>
      <c r="B1995">
        <v>61</v>
      </c>
      <c r="C1995" t="s">
        <v>957</v>
      </c>
      <c r="D1995" t="s">
        <v>169</v>
      </c>
      <c r="E1995">
        <v>2</v>
      </c>
      <c r="F1995">
        <v>62</v>
      </c>
      <c r="G1995">
        <v>3.23</v>
      </c>
      <c r="H1995" t="s">
        <v>116</v>
      </c>
      <c r="I1995">
        <v>5</v>
      </c>
      <c r="J1995" t="s">
        <v>66</v>
      </c>
      <c r="K1995" s="33" t="str">
        <f>IF(ISNA(VLOOKUP(C1995,'Provider-EHR crosswalk'!A:B,2,FALSE)),"No EHR Specified",VLOOKUP(C1995,'Provider-EHR crosswalk'!A:B,2,FALSE))</f>
        <v>Azalea Health EHR</v>
      </c>
    </row>
    <row r="1996" spans="1:11" x14ac:dyDescent="0.25">
      <c r="A1996" t="s">
        <v>170</v>
      </c>
      <c r="B1996">
        <v>61</v>
      </c>
      <c r="C1996" t="s">
        <v>957</v>
      </c>
      <c r="D1996" t="s">
        <v>171</v>
      </c>
      <c r="E1996">
        <v>4</v>
      </c>
      <c r="F1996">
        <v>62</v>
      </c>
      <c r="G1996">
        <v>6.45</v>
      </c>
      <c r="H1996" t="s">
        <v>116</v>
      </c>
      <c r="I1996">
        <v>5</v>
      </c>
      <c r="J1996" t="s">
        <v>69</v>
      </c>
      <c r="K1996" s="33" t="str">
        <f>IF(ISNA(VLOOKUP(C1996,'Provider-EHR crosswalk'!A:B,2,FALSE)),"No EHR Specified",VLOOKUP(C1996,'Provider-EHR crosswalk'!A:B,2,FALSE))</f>
        <v>Azalea Health EHR</v>
      </c>
    </row>
    <row r="1997" spans="1:11" x14ac:dyDescent="0.25">
      <c r="A1997" t="s">
        <v>172</v>
      </c>
      <c r="B1997">
        <v>61</v>
      </c>
      <c r="C1997" t="s">
        <v>957</v>
      </c>
      <c r="D1997" t="s">
        <v>173</v>
      </c>
      <c r="E1997">
        <v>1</v>
      </c>
      <c r="F1997">
        <v>515</v>
      </c>
      <c r="G1997">
        <v>0.19</v>
      </c>
      <c r="H1997" t="s">
        <v>116</v>
      </c>
      <c r="I1997">
        <v>5</v>
      </c>
      <c r="J1997" t="s">
        <v>66</v>
      </c>
      <c r="K1997" s="33" t="str">
        <f>IF(ISNA(VLOOKUP(C1997,'Provider-EHR crosswalk'!A:B,2,FALSE)),"No EHR Specified",VLOOKUP(C1997,'Provider-EHR crosswalk'!A:B,2,FALSE))</f>
        <v>Azalea Health EHR</v>
      </c>
    </row>
    <row r="1998" spans="1:11" x14ac:dyDescent="0.25">
      <c r="A1998" t="s">
        <v>174</v>
      </c>
      <c r="B1998">
        <v>61</v>
      </c>
      <c r="C1998" t="s">
        <v>957</v>
      </c>
      <c r="D1998" t="s">
        <v>175</v>
      </c>
      <c r="E1998">
        <v>6</v>
      </c>
      <c r="F1998">
        <v>515</v>
      </c>
      <c r="G1998">
        <v>1.17</v>
      </c>
      <c r="H1998" t="s">
        <v>116</v>
      </c>
      <c r="I1998">
        <v>5</v>
      </c>
      <c r="J1998" t="s">
        <v>66</v>
      </c>
      <c r="K1998" s="33" t="str">
        <f>IF(ISNA(VLOOKUP(C1998,'Provider-EHR crosswalk'!A:B,2,FALSE)),"No EHR Specified",VLOOKUP(C1998,'Provider-EHR crosswalk'!A:B,2,FALSE))</f>
        <v>Azalea Health EHR</v>
      </c>
    </row>
    <row r="1999" spans="1:11" x14ac:dyDescent="0.25">
      <c r="A1999" t="s">
        <v>176</v>
      </c>
      <c r="B1999">
        <v>61</v>
      </c>
      <c r="C1999" t="s">
        <v>957</v>
      </c>
      <c r="D1999" t="s">
        <v>177</v>
      </c>
      <c r="E1999">
        <v>4</v>
      </c>
      <c r="F1999">
        <v>515</v>
      </c>
      <c r="G1999">
        <v>0.78</v>
      </c>
      <c r="H1999" t="s">
        <v>116</v>
      </c>
      <c r="I1999">
        <v>5</v>
      </c>
      <c r="J1999" t="s">
        <v>66</v>
      </c>
      <c r="K1999" s="33" t="str">
        <f>IF(ISNA(VLOOKUP(C1999,'Provider-EHR crosswalk'!A:B,2,FALSE)),"No EHR Specified",VLOOKUP(C1999,'Provider-EHR crosswalk'!A:B,2,FALSE))</f>
        <v>Azalea Health EHR</v>
      </c>
    </row>
    <row r="2000" spans="1:11" x14ac:dyDescent="0.25">
      <c r="A2000" t="s">
        <v>63</v>
      </c>
      <c r="B2000">
        <v>174</v>
      </c>
      <c r="C2000" t="s">
        <v>729</v>
      </c>
      <c r="D2000" t="s">
        <v>64</v>
      </c>
      <c r="E2000">
        <v>8</v>
      </c>
      <c r="F2000">
        <v>8</v>
      </c>
      <c r="G2000">
        <v>100</v>
      </c>
      <c r="H2000" t="s">
        <v>65</v>
      </c>
      <c r="I2000">
        <v>99</v>
      </c>
      <c r="J2000" t="s">
        <v>66</v>
      </c>
      <c r="K2000" s="33" t="str">
        <f>IF(ISNA(VLOOKUP(C2000,'Provider-EHR crosswalk'!A:B,2,FALSE)),"No EHR Specified",VLOOKUP(C2000,'Provider-EHR crosswalk'!A:B,2,FALSE))</f>
        <v>Azalea Health EHR</v>
      </c>
    </row>
    <row r="2001" spans="1:11" x14ac:dyDescent="0.25">
      <c r="A2001" t="s">
        <v>67</v>
      </c>
      <c r="B2001">
        <v>174</v>
      </c>
      <c r="C2001" t="s">
        <v>729</v>
      </c>
      <c r="D2001" t="s">
        <v>68</v>
      </c>
      <c r="E2001">
        <v>6</v>
      </c>
      <c r="F2001">
        <v>8</v>
      </c>
      <c r="G2001">
        <v>75</v>
      </c>
      <c r="H2001" t="s">
        <v>65</v>
      </c>
      <c r="I2001">
        <v>75</v>
      </c>
      <c r="J2001" t="s">
        <v>69</v>
      </c>
      <c r="K2001" s="33" t="str">
        <f>IF(ISNA(VLOOKUP(C2001,'Provider-EHR crosswalk'!A:B,2,FALSE)),"No EHR Specified",VLOOKUP(C2001,'Provider-EHR crosswalk'!A:B,2,FALSE))</f>
        <v>Azalea Health EHR</v>
      </c>
    </row>
    <row r="2002" spans="1:11" x14ac:dyDescent="0.25">
      <c r="A2002" t="s">
        <v>70</v>
      </c>
      <c r="B2002">
        <v>174</v>
      </c>
      <c r="C2002" t="s">
        <v>729</v>
      </c>
      <c r="D2002" t="s">
        <v>71</v>
      </c>
      <c r="E2002">
        <v>8</v>
      </c>
      <c r="F2002">
        <v>8</v>
      </c>
      <c r="G2002">
        <v>100</v>
      </c>
      <c r="H2002" t="s">
        <v>65</v>
      </c>
      <c r="I2002">
        <v>99</v>
      </c>
      <c r="J2002" t="s">
        <v>66</v>
      </c>
      <c r="K2002" s="33" t="str">
        <f>IF(ISNA(VLOOKUP(C2002,'Provider-EHR crosswalk'!A:B,2,FALSE)),"No EHR Specified",VLOOKUP(C2002,'Provider-EHR crosswalk'!A:B,2,FALSE))</f>
        <v>Azalea Health EHR</v>
      </c>
    </row>
    <row r="2003" spans="1:11" x14ac:dyDescent="0.25">
      <c r="A2003" t="s">
        <v>72</v>
      </c>
      <c r="B2003">
        <v>174</v>
      </c>
      <c r="C2003" t="s">
        <v>729</v>
      </c>
      <c r="D2003" t="s">
        <v>73</v>
      </c>
      <c r="E2003">
        <v>8</v>
      </c>
      <c r="F2003">
        <v>8</v>
      </c>
      <c r="G2003">
        <v>100</v>
      </c>
      <c r="H2003" t="s">
        <v>65</v>
      </c>
      <c r="I2003">
        <v>99</v>
      </c>
      <c r="J2003" t="s">
        <v>66</v>
      </c>
      <c r="K2003" s="33" t="str">
        <f>IF(ISNA(VLOOKUP(C2003,'Provider-EHR crosswalk'!A:B,2,FALSE)),"No EHR Specified",VLOOKUP(C2003,'Provider-EHR crosswalk'!A:B,2,FALSE))</f>
        <v>Azalea Health EHR</v>
      </c>
    </row>
    <row r="2004" spans="1:11" x14ac:dyDescent="0.25">
      <c r="A2004" t="s">
        <v>74</v>
      </c>
      <c r="B2004">
        <v>174</v>
      </c>
      <c r="C2004" t="s">
        <v>729</v>
      </c>
      <c r="D2004" t="s">
        <v>75</v>
      </c>
      <c r="E2004">
        <v>8</v>
      </c>
      <c r="F2004">
        <v>8</v>
      </c>
      <c r="G2004">
        <v>100</v>
      </c>
      <c r="H2004" t="s">
        <v>65</v>
      </c>
      <c r="I2004">
        <v>99</v>
      </c>
      <c r="J2004" t="s">
        <v>66</v>
      </c>
      <c r="K2004" s="33" t="str">
        <f>IF(ISNA(VLOOKUP(C2004,'Provider-EHR crosswalk'!A:B,2,FALSE)),"No EHR Specified",VLOOKUP(C2004,'Provider-EHR crosswalk'!A:B,2,FALSE))</f>
        <v>Azalea Health EHR</v>
      </c>
    </row>
    <row r="2005" spans="1:11" x14ac:dyDescent="0.25">
      <c r="A2005" t="s">
        <v>76</v>
      </c>
      <c r="B2005">
        <v>174</v>
      </c>
      <c r="C2005" t="s">
        <v>729</v>
      </c>
      <c r="D2005" t="s">
        <v>77</v>
      </c>
      <c r="E2005">
        <v>8</v>
      </c>
      <c r="F2005">
        <v>8</v>
      </c>
      <c r="G2005">
        <v>100</v>
      </c>
      <c r="H2005" t="s">
        <v>65</v>
      </c>
      <c r="I2005">
        <v>85</v>
      </c>
      <c r="J2005" t="s">
        <v>66</v>
      </c>
      <c r="K2005" s="33" t="str">
        <f>IF(ISNA(VLOOKUP(C2005,'Provider-EHR crosswalk'!A:B,2,FALSE)),"No EHR Specified",VLOOKUP(C2005,'Provider-EHR crosswalk'!A:B,2,FALSE))</f>
        <v>Azalea Health EHR</v>
      </c>
    </row>
    <row r="2006" spans="1:11" x14ac:dyDescent="0.25">
      <c r="A2006" t="s">
        <v>78</v>
      </c>
      <c r="B2006">
        <v>174</v>
      </c>
      <c r="C2006" t="s">
        <v>729</v>
      </c>
      <c r="D2006" t="s">
        <v>79</v>
      </c>
      <c r="E2006">
        <v>8</v>
      </c>
      <c r="F2006">
        <v>8</v>
      </c>
      <c r="G2006">
        <v>100</v>
      </c>
      <c r="H2006" t="s">
        <v>65</v>
      </c>
      <c r="I2006">
        <v>85</v>
      </c>
      <c r="J2006" t="s">
        <v>66</v>
      </c>
      <c r="K2006" s="33" t="str">
        <f>IF(ISNA(VLOOKUP(C2006,'Provider-EHR crosswalk'!A:B,2,FALSE)),"No EHR Specified",VLOOKUP(C2006,'Provider-EHR crosswalk'!A:B,2,FALSE))</f>
        <v>Azalea Health EHR</v>
      </c>
    </row>
    <row r="2007" spans="1:11" x14ac:dyDescent="0.25">
      <c r="A2007" t="s">
        <v>80</v>
      </c>
      <c r="B2007">
        <v>174</v>
      </c>
      <c r="C2007" t="s">
        <v>729</v>
      </c>
      <c r="D2007" t="s">
        <v>81</v>
      </c>
      <c r="E2007">
        <v>8</v>
      </c>
      <c r="F2007">
        <v>8</v>
      </c>
      <c r="G2007">
        <v>100</v>
      </c>
      <c r="H2007" t="s">
        <v>65</v>
      </c>
      <c r="I2007">
        <v>85</v>
      </c>
      <c r="J2007" t="s">
        <v>66</v>
      </c>
      <c r="K2007" s="33" t="str">
        <f>IF(ISNA(VLOOKUP(C2007,'Provider-EHR crosswalk'!A:B,2,FALSE)),"No EHR Specified",VLOOKUP(C2007,'Provider-EHR crosswalk'!A:B,2,FALSE))</f>
        <v>Azalea Health EHR</v>
      </c>
    </row>
    <row r="2008" spans="1:11" x14ac:dyDescent="0.25">
      <c r="A2008" t="s">
        <v>82</v>
      </c>
      <c r="B2008">
        <v>174</v>
      </c>
      <c r="C2008" t="s">
        <v>729</v>
      </c>
      <c r="D2008" t="s">
        <v>83</v>
      </c>
      <c r="E2008">
        <v>8</v>
      </c>
      <c r="F2008">
        <v>8</v>
      </c>
      <c r="G2008">
        <v>100</v>
      </c>
      <c r="H2008" t="s">
        <v>65</v>
      </c>
      <c r="I2008">
        <v>85</v>
      </c>
      <c r="J2008" t="s">
        <v>66</v>
      </c>
      <c r="K2008" s="33" t="str">
        <f>IF(ISNA(VLOOKUP(C2008,'Provider-EHR crosswalk'!A:B,2,FALSE)),"No EHR Specified",VLOOKUP(C2008,'Provider-EHR crosswalk'!A:B,2,FALSE))</f>
        <v>Azalea Health EHR</v>
      </c>
    </row>
    <row r="2009" spans="1:11" x14ac:dyDescent="0.25">
      <c r="A2009" t="s">
        <v>84</v>
      </c>
      <c r="B2009">
        <v>174</v>
      </c>
      <c r="C2009" t="s">
        <v>729</v>
      </c>
      <c r="D2009" t="s">
        <v>85</v>
      </c>
      <c r="E2009">
        <v>8</v>
      </c>
      <c r="F2009">
        <v>8</v>
      </c>
      <c r="G2009">
        <v>100</v>
      </c>
      <c r="H2009" t="s">
        <v>65</v>
      </c>
      <c r="I2009">
        <v>85</v>
      </c>
      <c r="J2009" t="s">
        <v>66</v>
      </c>
      <c r="K2009" s="33" t="str">
        <f>IF(ISNA(VLOOKUP(C2009,'Provider-EHR crosswalk'!A:B,2,FALSE)),"No EHR Specified",VLOOKUP(C2009,'Provider-EHR crosswalk'!A:B,2,FALSE))</f>
        <v>Azalea Health EHR</v>
      </c>
    </row>
    <row r="2010" spans="1:11" x14ac:dyDescent="0.25">
      <c r="A2010" t="s">
        <v>86</v>
      </c>
      <c r="B2010">
        <v>174</v>
      </c>
      <c r="C2010" t="s">
        <v>729</v>
      </c>
      <c r="D2010" t="s">
        <v>87</v>
      </c>
      <c r="E2010">
        <v>8</v>
      </c>
      <c r="F2010">
        <v>8</v>
      </c>
      <c r="G2010">
        <v>100</v>
      </c>
      <c r="H2010" t="s">
        <v>65</v>
      </c>
      <c r="I2010">
        <v>95</v>
      </c>
      <c r="J2010" t="s">
        <v>66</v>
      </c>
      <c r="K2010" s="33" t="str">
        <f>IF(ISNA(VLOOKUP(C2010,'Provider-EHR crosswalk'!A:B,2,FALSE)),"No EHR Specified",VLOOKUP(C2010,'Provider-EHR crosswalk'!A:B,2,FALSE))</f>
        <v>Azalea Health EHR</v>
      </c>
    </row>
    <row r="2011" spans="1:11" x14ac:dyDescent="0.25">
      <c r="A2011" t="s">
        <v>88</v>
      </c>
      <c r="B2011">
        <v>174</v>
      </c>
      <c r="C2011" t="s">
        <v>729</v>
      </c>
      <c r="D2011" t="s">
        <v>89</v>
      </c>
      <c r="E2011">
        <v>8</v>
      </c>
      <c r="F2011">
        <v>8</v>
      </c>
      <c r="G2011">
        <v>100</v>
      </c>
      <c r="H2011" t="s">
        <v>65</v>
      </c>
      <c r="I2011">
        <v>95</v>
      </c>
      <c r="J2011" t="s">
        <v>66</v>
      </c>
      <c r="K2011" s="33" t="str">
        <f>IF(ISNA(VLOOKUP(C2011,'Provider-EHR crosswalk'!A:B,2,FALSE)),"No EHR Specified",VLOOKUP(C2011,'Provider-EHR crosswalk'!A:B,2,FALSE))</f>
        <v>Azalea Health EHR</v>
      </c>
    </row>
    <row r="2012" spans="1:11" x14ac:dyDescent="0.25">
      <c r="A2012" t="s">
        <v>90</v>
      </c>
      <c r="B2012">
        <v>174</v>
      </c>
      <c r="C2012" t="s">
        <v>729</v>
      </c>
      <c r="D2012" t="s">
        <v>91</v>
      </c>
      <c r="E2012">
        <v>8</v>
      </c>
      <c r="F2012">
        <v>8</v>
      </c>
      <c r="G2012">
        <v>100</v>
      </c>
      <c r="H2012" t="s">
        <v>65</v>
      </c>
      <c r="I2012">
        <v>90</v>
      </c>
      <c r="J2012" t="s">
        <v>66</v>
      </c>
      <c r="K2012" s="33" t="str">
        <f>IF(ISNA(VLOOKUP(C2012,'Provider-EHR crosswalk'!A:B,2,FALSE)),"No EHR Specified",VLOOKUP(C2012,'Provider-EHR crosswalk'!A:B,2,FALSE))</f>
        <v>Azalea Health EHR</v>
      </c>
    </row>
    <row r="2013" spans="1:11" x14ac:dyDescent="0.25">
      <c r="A2013" t="s">
        <v>92</v>
      </c>
      <c r="B2013">
        <v>174</v>
      </c>
      <c r="C2013" t="s">
        <v>729</v>
      </c>
      <c r="D2013" t="s">
        <v>93</v>
      </c>
      <c r="E2013">
        <v>1</v>
      </c>
      <c r="F2013">
        <v>8</v>
      </c>
      <c r="G2013">
        <v>12.5</v>
      </c>
      <c r="H2013" t="s">
        <v>65</v>
      </c>
      <c r="I2013">
        <v>90</v>
      </c>
      <c r="J2013" t="s">
        <v>69</v>
      </c>
      <c r="K2013" s="33" t="str">
        <f>IF(ISNA(VLOOKUP(C2013,'Provider-EHR crosswalk'!A:B,2,FALSE)),"No EHR Specified",VLOOKUP(C2013,'Provider-EHR crosswalk'!A:B,2,FALSE))</f>
        <v>Azalea Health EHR</v>
      </c>
    </row>
    <row r="2014" spans="1:11" x14ac:dyDescent="0.25">
      <c r="A2014" t="s">
        <v>94</v>
      </c>
      <c r="B2014">
        <v>174</v>
      </c>
      <c r="C2014" t="s">
        <v>729</v>
      </c>
      <c r="D2014" t="s">
        <v>95</v>
      </c>
      <c r="E2014">
        <v>6</v>
      </c>
      <c r="F2014">
        <v>8</v>
      </c>
      <c r="G2014">
        <v>75</v>
      </c>
      <c r="H2014" t="s">
        <v>65</v>
      </c>
      <c r="I2014">
        <v>90</v>
      </c>
      <c r="J2014" t="s">
        <v>69</v>
      </c>
      <c r="K2014" s="33" t="str">
        <f>IF(ISNA(VLOOKUP(C2014,'Provider-EHR crosswalk'!A:B,2,FALSE)),"No EHR Specified",VLOOKUP(C2014,'Provider-EHR crosswalk'!A:B,2,FALSE))</f>
        <v>Azalea Health EHR</v>
      </c>
    </row>
    <row r="2015" spans="1:11" x14ac:dyDescent="0.25">
      <c r="A2015" t="s">
        <v>96</v>
      </c>
      <c r="B2015">
        <v>174</v>
      </c>
      <c r="C2015" t="s">
        <v>729</v>
      </c>
      <c r="D2015" t="s">
        <v>97</v>
      </c>
      <c r="E2015">
        <v>4</v>
      </c>
      <c r="F2015">
        <v>8</v>
      </c>
      <c r="G2015">
        <v>50</v>
      </c>
      <c r="H2015" t="s">
        <v>65</v>
      </c>
      <c r="I2015">
        <v>90</v>
      </c>
      <c r="J2015" t="s">
        <v>69</v>
      </c>
      <c r="K2015" s="33" t="str">
        <f>IF(ISNA(VLOOKUP(C2015,'Provider-EHR crosswalk'!A:B,2,FALSE)),"No EHR Specified",VLOOKUP(C2015,'Provider-EHR crosswalk'!A:B,2,FALSE))</f>
        <v>Azalea Health EHR</v>
      </c>
    </row>
    <row r="2016" spans="1:11" x14ac:dyDescent="0.25">
      <c r="A2016" t="s">
        <v>98</v>
      </c>
      <c r="B2016">
        <v>174</v>
      </c>
      <c r="C2016" t="s">
        <v>729</v>
      </c>
      <c r="D2016" t="s">
        <v>99</v>
      </c>
      <c r="E2016">
        <v>4</v>
      </c>
      <c r="F2016">
        <v>8</v>
      </c>
      <c r="G2016">
        <v>50</v>
      </c>
      <c r="H2016" t="s">
        <v>65</v>
      </c>
      <c r="I2016">
        <v>90</v>
      </c>
      <c r="J2016" t="s">
        <v>69</v>
      </c>
      <c r="K2016" s="33" t="str">
        <f>IF(ISNA(VLOOKUP(C2016,'Provider-EHR crosswalk'!A:B,2,FALSE)),"No EHR Specified",VLOOKUP(C2016,'Provider-EHR crosswalk'!A:B,2,FALSE))</f>
        <v>Azalea Health EHR</v>
      </c>
    </row>
    <row r="2017" spans="1:11" x14ac:dyDescent="0.25">
      <c r="A2017" t="s">
        <v>100</v>
      </c>
      <c r="B2017">
        <v>174</v>
      </c>
      <c r="C2017" t="s">
        <v>729</v>
      </c>
      <c r="D2017" t="s">
        <v>101</v>
      </c>
      <c r="E2017">
        <v>30</v>
      </c>
      <c r="F2017">
        <v>30</v>
      </c>
      <c r="G2017">
        <v>100</v>
      </c>
      <c r="H2017" t="s">
        <v>65</v>
      </c>
      <c r="I2017">
        <v>99</v>
      </c>
      <c r="J2017" t="s">
        <v>66</v>
      </c>
      <c r="K2017" s="33" t="str">
        <f>IF(ISNA(VLOOKUP(C2017,'Provider-EHR crosswalk'!A:B,2,FALSE)),"No EHR Specified",VLOOKUP(C2017,'Provider-EHR crosswalk'!A:B,2,FALSE))</f>
        <v>Azalea Health EHR</v>
      </c>
    </row>
    <row r="2018" spans="1:11" x14ac:dyDescent="0.25">
      <c r="A2018" t="s">
        <v>102</v>
      </c>
      <c r="B2018">
        <v>174</v>
      </c>
      <c r="C2018" t="s">
        <v>729</v>
      </c>
      <c r="D2018" t="s">
        <v>103</v>
      </c>
      <c r="E2018">
        <v>30</v>
      </c>
      <c r="F2018">
        <v>30</v>
      </c>
      <c r="G2018">
        <v>100</v>
      </c>
      <c r="H2018" t="s">
        <v>65</v>
      </c>
      <c r="I2018">
        <v>99</v>
      </c>
      <c r="J2018" t="s">
        <v>66</v>
      </c>
      <c r="K2018" s="33" t="str">
        <f>IF(ISNA(VLOOKUP(C2018,'Provider-EHR crosswalk'!A:B,2,FALSE)),"No EHR Specified",VLOOKUP(C2018,'Provider-EHR crosswalk'!A:B,2,FALSE))</f>
        <v>Azalea Health EHR</v>
      </c>
    </row>
    <row r="2019" spans="1:11" x14ac:dyDescent="0.25">
      <c r="A2019" t="s">
        <v>104</v>
      </c>
      <c r="B2019">
        <v>174</v>
      </c>
      <c r="C2019" t="s">
        <v>729</v>
      </c>
      <c r="D2019" t="s">
        <v>105</v>
      </c>
      <c r="E2019">
        <v>30</v>
      </c>
      <c r="F2019">
        <v>30</v>
      </c>
      <c r="G2019">
        <v>100</v>
      </c>
      <c r="H2019" t="s">
        <v>65</v>
      </c>
      <c r="I2019">
        <v>99</v>
      </c>
      <c r="J2019" t="s">
        <v>66</v>
      </c>
      <c r="K2019" s="33" t="str">
        <f>IF(ISNA(VLOOKUP(C2019,'Provider-EHR crosswalk'!A:B,2,FALSE)),"No EHR Specified",VLOOKUP(C2019,'Provider-EHR crosswalk'!A:B,2,FALSE))</f>
        <v>Azalea Health EHR</v>
      </c>
    </row>
    <row r="2020" spans="1:11" x14ac:dyDescent="0.25">
      <c r="A2020" t="s">
        <v>106</v>
      </c>
      <c r="B2020">
        <v>174</v>
      </c>
      <c r="C2020" t="s">
        <v>729</v>
      </c>
      <c r="D2020" t="s">
        <v>107</v>
      </c>
      <c r="E2020">
        <v>30</v>
      </c>
      <c r="F2020">
        <v>30</v>
      </c>
      <c r="G2020">
        <v>100</v>
      </c>
      <c r="H2020" t="s">
        <v>65</v>
      </c>
      <c r="I2020">
        <v>99</v>
      </c>
      <c r="J2020" t="s">
        <v>66</v>
      </c>
      <c r="K2020" s="33" t="str">
        <f>IF(ISNA(VLOOKUP(C2020,'Provider-EHR crosswalk'!A:B,2,FALSE)),"No EHR Specified",VLOOKUP(C2020,'Provider-EHR crosswalk'!A:B,2,FALSE))</f>
        <v>Azalea Health EHR</v>
      </c>
    </row>
    <row r="2021" spans="1:11" x14ac:dyDescent="0.25">
      <c r="A2021" t="s">
        <v>108</v>
      </c>
      <c r="B2021">
        <v>174</v>
      </c>
      <c r="C2021" t="s">
        <v>729</v>
      </c>
      <c r="D2021" t="s">
        <v>109</v>
      </c>
      <c r="E2021">
        <v>30</v>
      </c>
      <c r="F2021">
        <v>30</v>
      </c>
      <c r="G2021">
        <v>100</v>
      </c>
      <c r="H2021" t="s">
        <v>65</v>
      </c>
      <c r="I2021">
        <v>99</v>
      </c>
      <c r="J2021" t="s">
        <v>66</v>
      </c>
      <c r="K2021" s="33" t="str">
        <f>IF(ISNA(VLOOKUP(C2021,'Provider-EHR crosswalk'!A:B,2,FALSE)),"No EHR Specified",VLOOKUP(C2021,'Provider-EHR crosswalk'!A:B,2,FALSE))</f>
        <v>Azalea Health EHR</v>
      </c>
    </row>
    <row r="2022" spans="1:11" x14ac:dyDescent="0.25">
      <c r="A2022" t="s">
        <v>110</v>
      </c>
      <c r="B2022">
        <v>174</v>
      </c>
      <c r="C2022" t="s">
        <v>729</v>
      </c>
      <c r="D2022" t="s">
        <v>111</v>
      </c>
      <c r="E2022">
        <v>30</v>
      </c>
      <c r="F2022">
        <v>30</v>
      </c>
      <c r="G2022">
        <v>100</v>
      </c>
      <c r="H2022" t="s">
        <v>65</v>
      </c>
      <c r="I2022">
        <v>99</v>
      </c>
      <c r="J2022" t="s">
        <v>66</v>
      </c>
      <c r="K2022" s="33" t="str">
        <f>IF(ISNA(VLOOKUP(C2022,'Provider-EHR crosswalk'!A:B,2,FALSE)),"No EHR Specified",VLOOKUP(C2022,'Provider-EHR crosswalk'!A:B,2,FALSE))</f>
        <v>Azalea Health EHR</v>
      </c>
    </row>
    <row r="2023" spans="1:11" x14ac:dyDescent="0.25">
      <c r="A2023" t="s">
        <v>112</v>
      </c>
      <c r="B2023">
        <v>174</v>
      </c>
      <c r="C2023" t="s">
        <v>729</v>
      </c>
      <c r="D2023" t="s">
        <v>113</v>
      </c>
      <c r="E2023">
        <v>30</v>
      </c>
      <c r="F2023">
        <v>30</v>
      </c>
      <c r="G2023">
        <v>100</v>
      </c>
      <c r="H2023" t="s">
        <v>65</v>
      </c>
      <c r="I2023">
        <v>99</v>
      </c>
      <c r="J2023" t="s">
        <v>66</v>
      </c>
      <c r="K2023" s="33" t="str">
        <f>IF(ISNA(VLOOKUP(C2023,'Provider-EHR crosswalk'!A:B,2,FALSE)),"No EHR Specified",VLOOKUP(C2023,'Provider-EHR crosswalk'!A:B,2,FALSE))</f>
        <v>Azalea Health EHR</v>
      </c>
    </row>
    <row r="2024" spans="1:11" x14ac:dyDescent="0.25">
      <c r="A2024" t="s">
        <v>114</v>
      </c>
      <c r="B2024">
        <v>174</v>
      </c>
      <c r="C2024" t="s">
        <v>729</v>
      </c>
      <c r="D2024" t="s">
        <v>115</v>
      </c>
      <c r="E2024">
        <v>0</v>
      </c>
      <c r="F2024">
        <v>8</v>
      </c>
      <c r="G2024">
        <v>0</v>
      </c>
      <c r="H2024" t="s">
        <v>116</v>
      </c>
      <c r="I2024">
        <v>4</v>
      </c>
      <c r="J2024" t="s">
        <v>66</v>
      </c>
      <c r="K2024" s="33" t="str">
        <f>IF(ISNA(VLOOKUP(C2024,'Provider-EHR crosswalk'!A:B,2,FALSE)),"No EHR Specified",VLOOKUP(C2024,'Provider-EHR crosswalk'!A:B,2,FALSE))</f>
        <v>Azalea Health EHR</v>
      </c>
    </row>
    <row r="2025" spans="1:11" x14ac:dyDescent="0.25">
      <c r="A2025" t="s">
        <v>117</v>
      </c>
      <c r="B2025">
        <v>174</v>
      </c>
      <c r="C2025" t="s">
        <v>729</v>
      </c>
      <c r="D2025" t="s">
        <v>118</v>
      </c>
      <c r="E2025">
        <v>0</v>
      </c>
      <c r="F2025">
        <v>8</v>
      </c>
      <c r="G2025">
        <v>0</v>
      </c>
      <c r="H2025" t="s">
        <v>116</v>
      </c>
      <c r="I2025">
        <v>4</v>
      </c>
      <c r="J2025" t="s">
        <v>66</v>
      </c>
      <c r="K2025" s="33" t="str">
        <f>IF(ISNA(VLOOKUP(C2025,'Provider-EHR crosswalk'!A:B,2,FALSE)),"No EHR Specified",VLOOKUP(C2025,'Provider-EHR crosswalk'!A:B,2,FALSE))</f>
        <v>Azalea Health EHR</v>
      </c>
    </row>
    <row r="2026" spans="1:11" x14ac:dyDescent="0.25">
      <c r="A2026" t="s">
        <v>119</v>
      </c>
      <c r="B2026">
        <v>174</v>
      </c>
      <c r="C2026" t="s">
        <v>729</v>
      </c>
      <c r="D2026" t="s">
        <v>120</v>
      </c>
      <c r="E2026">
        <v>0</v>
      </c>
      <c r="F2026">
        <v>8</v>
      </c>
      <c r="G2026">
        <v>0</v>
      </c>
      <c r="H2026" t="s">
        <v>116</v>
      </c>
      <c r="I2026">
        <v>4</v>
      </c>
      <c r="J2026" t="s">
        <v>66</v>
      </c>
      <c r="K2026" s="33" t="str">
        <f>IF(ISNA(VLOOKUP(C2026,'Provider-EHR crosswalk'!A:B,2,FALSE)),"No EHR Specified",VLOOKUP(C2026,'Provider-EHR crosswalk'!A:B,2,FALSE))</f>
        <v>Azalea Health EHR</v>
      </c>
    </row>
    <row r="2027" spans="1:11" x14ac:dyDescent="0.25">
      <c r="A2027" t="s">
        <v>121</v>
      </c>
      <c r="B2027">
        <v>174</v>
      </c>
      <c r="C2027" t="s">
        <v>729</v>
      </c>
      <c r="D2027" t="s">
        <v>122</v>
      </c>
      <c r="E2027">
        <v>0</v>
      </c>
      <c r="F2027">
        <v>8</v>
      </c>
      <c r="G2027">
        <v>0</v>
      </c>
      <c r="H2027" t="s">
        <v>116</v>
      </c>
      <c r="I2027">
        <v>1</v>
      </c>
      <c r="J2027" t="s">
        <v>66</v>
      </c>
      <c r="K2027" s="33" t="str">
        <f>IF(ISNA(VLOOKUP(C2027,'Provider-EHR crosswalk'!A:B,2,FALSE)),"No EHR Specified",VLOOKUP(C2027,'Provider-EHR crosswalk'!A:B,2,FALSE))</f>
        <v>Azalea Health EHR</v>
      </c>
    </row>
    <row r="2028" spans="1:11" x14ac:dyDescent="0.25">
      <c r="A2028" t="s">
        <v>123</v>
      </c>
      <c r="B2028">
        <v>174</v>
      </c>
      <c r="C2028" t="s">
        <v>729</v>
      </c>
      <c r="D2028" t="s">
        <v>124</v>
      </c>
      <c r="E2028">
        <v>0</v>
      </c>
      <c r="F2028">
        <v>30</v>
      </c>
      <c r="G2028">
        <v>0</v>
      </c>
      <c r="H2028" t="s">
        <v>116</v>
      </c>
      <c r="I2028">
        <v>1</v>
      </c>
      <c r="J2028" t="s">
        <v>66</v>
      </c>
      <c r="K2028" s="33" t="str">
        <f>IF(ISNA(VLOOKUP(C2028,'Provider-EHR crosswalk'!A:B,2,FALSE)),"No EHR Specified",VLOOKUP(C2028,'Provider-EHR crosswalk'!A:B,2,FALSE))</f>
        <v>Azalea Health EHR</v>
      </c>
    </row>
    <row r="2029" spans="1:11" x14ac:dyDescent="0.25">
      <c r="A2029" t="s">
        <v>125</v>
      </c>
      <c r="B2029">
        <v>174</v>
      </c>
      <c r="C2029" t="s">
        <v>729</v>
      </c>
      <c r="D2029" t="s">
        <v>126</v>
      </c>
      <c r="E2029">
        <v>0</v>
      </c>
      <c r="F2029">
        <v>30</v>
      </c>
      <c r="G2029">
        <v>0</v>
      </c>
      <c r="H2029" t="s">
        <v>116</v>
      </c>
      <c r="I2029">
        <v>1</v>
      </c>
      <c r="J2029" t="s">
        <v>66</v>
      </c>
      <c r="K2029" s="33" t="str">
        <f>IF(ISNA(VLOOKUP(C2029,'Provider-EHR crosswalk'!A:B,2,FALSE)),"No EHR Specified",VLOOKUP(C2029,'Provider-EHR crosswalk'!A:B,2,FALSE))</f>
        <v>Azalea Health EHR</v>
      </c>
    </row>
    <row r="2030" spans="1:11" x14ac:dyDescent="0.25">
      <c r="A2030" t="s">
        <v>127</v>
      </c>
      <c r="B2030">
        <v>174</v>
      </c>
      <c r="C2030" t="s">
        <v>729</v>
      </c>
      <c r="D2030" t="s">
        <v>128</v>
      </c>
      <c r="E2030">
        <v>3</v>
      </c>
      <c r="F2030">
        <v>30</v>
      </c>
      <c r="G2030">
        <v>10</v>
      </c>
      <c r="H2030" t="s">
        <v>116</v>
      </c>
      <c r="I2030">
        <v>4</v>
      </c>
      <c r="J2030" t="s">
        <v>69</v>
      </c>
      <c r="K2030" s="33" t="str">
        <f>IF(ISNA(VLOOKUP(C2030,'Provider-EHR crosswalk'!A:B,2,FALSE)),"No EHR Specified",VLOOKUP(C2030,'Provider-EHR crosswalk'!A:B,2,FALSE))</f>
        <v>Azalea Health EHR</v>
      </c>
    </row>
    <row r="2031" spans="1:11" x14ac:dyDescent="0.25">
      <c r="A2031" t="s">
        <v>129</v>
      </c>
      <c r="B2031">
        <v>174</v>
      </c>
      <c r="C2031" t="s">
        <v>729</v>
      </c>
      <c r="D2031" t="s">
        <v>130</v>
      </c>
      <c r="E2031">
        <v>3</v>
      </c>
      <c r="F2031">
        <v>30</v>
      </c>
      <c r="G2031">
        <v>10</v>
      </c>
      <c r="H2031" t="s">
        <v>116</v>
      </c>
      <c r="I2031">
        <v>4</v>
      </c>
      <c r="J2031" t="s">
        <v>69</v>
      </c>
      <c r="K2031" s="33" t="str">
        <f>IF(ISNA(VLOOKUP(C2031,'Provider-EHR crosswalk'!A:B,2,FALSE)),"No EHR Specified",VLOOKUP(C2031,'Provider-EHR crosswalk'!A:B,2,FALSE))</f>
        <v>Azalea Health EHR</v>
      </c>
    </row>
    <row r="2032" spans="1:11" x14ac:dyDescent="0.25">
      <c r="A2032" t="s">
        <v>131</v>
      </c>
      <c r="B2032">
        <v>174</v>
      </c>
      <c r="C2032" t="s">
        <v>729</v>
      </c>
      <c r="D2032" t="s">
        <v>132</v>
      </c>
      <c r="E2032">
        <v>1</v>
      </c>
      <c r="F2032">
        <v>30</v>
      </c>
      <c r="G2032">
        <v>3.33</v>
      </c>
      <c r="H2032" t="s">
        <v>116</v>
      </c>
      <c r="I2032">
        <v>4</v>
      </c>
      <c r="J2032" t="s">
        <v>66</v>
      </c>
      <c r="K2032" s="33" t="str">
        <f>IF(ISNA(VLOOKUP(C2032,'Provider-EHR crosswalk'!A:B,2,FALSE)),"No EHR Specified",VLOOKUP(C2032,'Provider-EHR crosswalk'!A:B,2,FALSE))</f>
        <v>Azalea Health EHR</v>
      </c>
    </row>
    <row r="2033" spans="1:11" x14ac:dyDescent="0.25">
      <c r="A2033" t="s">
        <v>133</v>
      </c>
      <c r="B2033">
        <v>174</v>
      </c>
      <c r="C2033" t="s">
        <v>729</v>
      </c>
      <c r="D2033" t="s">
        <v>134</v>
      </c>
      <c r="E2033">
        <v>0</v>
      </c>
      <c r="F2033">
        <v>30</v>
      </c>
      <c r="G2033">
        <v>0</v>
      </c>
      <c r="H2033" t="s">
        <v>116</v>
      </c>
      <c r="I2033">
        <v>1</v>
      </c>
      <c r="J2033" t="s">
        <v>66</v>
      </c>
      <c r="K2033" s="33" t="str">
        <f>IF(ISNA(VLOOKUP(C2033,'Provider-EHR crosswalk'!A:B,2,FALSE)),"No EHR Specified",VLOOKUP(C2033,'Provider-EHR crosswalk'!A:B,2,FALSE))</f>
        <v>Azalea Health EHR</v>
      </c>
    </row>
    <row r="2034" spans="1:11" x14ac:dyDescent="0.25">
      <c r="A2034" t="s">
        <v>135</v>
      </c>
      <c r="B2034">
        <v>174</v>
      </c>
      <c r="C2034" t="s">
        <v>729</v>
      </c>
      <c r="D2034" t="s">
        <v>136</v>
      </c>
      <c r="E2034">
        <v>0</v>
      </c>
      <c r="F2034">
        <v>30</v>
      </c>
      <c r="G2034">
        <v>0</v>
      </c>
      <c r="H2034" t="s">
        <v>116</v>
      </c>
      <c r="I2034">
        <v>1</v>
      </c>
      <c r="J2034" t="s">
        <v>66</v>
      </c>
      <c r="K2034" s="33" t="str">
        <f>IF(ISNA(VLOOKUP(C2034,'Provider-EHR crosswalk'!A:B,2,FALSE)),"No EHR Specified",VLOOKUP(C2034,'Provider-EHR crosswalk'!A:B,2,FALSE))</f>
        <v>Azalea Health EHR</v>
      </c>
    </row>
    <row r="2035" spans="1:11" x14ac:dyDescent="0.25">
      <c r="A2035" t="s">
        <v>137</v>
      </c>
      <c r="B2035">
        <v>174</v>
      </c>
      <c r="C2035" t="s">
        <v>729</v>
      </c>
      <c r="D2035" t="s">
        <v>138</v>
      </c>
      <c r="E2035">
        <v>0</v>
      </c>
      <c r="F2035">
        <v>30</v>
      </c>
      <c r="G2035">
        <v>0</v>
      </c>
      <c r="H2035" t="s">
        <v>116</v>
      </c>
      <c r="I2035">
        <v>1</v>
      </c>
      <c r="J2035" t="s">
        <v>66</v>
      </c>
      <c r="K2035" s="33" t="str">
        <f>IF(ISNA(VLOOKUP(C2035,'Provider-EHR crosswalk'!A:B,2,FALSE)),"No EHR Specified",VLOOKUP(C2035,'Provider-EHR crosswalk'!A:B,2,FALSE))</f>
        <v>Azalea Health EHR</v>
      </c>
    </row>
    <row r="2036" spans="1:11" x14ac:dyDescent="0.25">
      <c r="A2036" t="s">
        <v>139</v>
      </c>
      <c r="B2036">
        <v>174</v>
      </c>
      <c r="C2036" t="s">
        <v>729</v>
      </c>
      <c r="D2036" t="s">
        <v>140</v>
      </c>
      <c r="E2036">
        <v>0</v>
      </c>
      <c r="F2036">
        <v>30</v>
      </c>
      <c r="G2036">
        <v>0</v>
      </c>
      <c r="H2036" t="s">
        <v>116</v>
      </c>
      <c r="I2036">
        <v>1</v>
      </c>
      <c r="J2036" t="s">
        <v>66</v>
      </c>
      <c r="K2036" s="33" t="str">
        <f>IF(ISNA(VLOOKUP(C2036,'Provider-EHR crosswalk'!A:B,2,FALSE)),"No EHR Specified",VLOOKUP(C2036,'Provider-EHR crosswalk'!A:B,2,FALSE))</f>
        <v>Azalea Health EHR</v>
      </c>
    </row>
    <row r="2037" spans="1:11" x14ac:dyDescent="0.25">
      <c r="A2037" t="s">
        <v>141</v>
      </c>
      <c r="B2037">
        <v>174</v>
      </c>
      <c r="C2037" t="s">
        <v>729</v>
      </c>
      <c r="D2037" t="s">
        <v>142</v>
      </c>
      <c r="E2037">
        <v>0</v>
      </c>
      <c r="F2037">
        <v>30</v>
      </c>
      <c r="G2037">
        <v>0</v>
      </c>
      <c r="H2037" t="s">
        <v>116</v>
      </c>
      <c r="I2037">
        <v>1</v>
      </c>
      <c r="J2037" t="s">
        <v>66</v>
      </c>
      <c r="K2037" s="33" t="str">
        <f>IF(ISNA(VLOOKUP(C2037,'Provider-EHR crosswalk'!A:B,2,FALSE)),"No EHR Specified",VLOOKUP(C2037,'Provider-EHR crosswalk'!A:B,2,FALSE))</f>
        <v>Azalea Health EHR</v>
      </c>
    </row>
    <row r="2038" spans="1:11" x14ac:dyDescent="0.25">
      <c r="A2038" t="s">
        <v>143</v>
      </c>
      <c r="B2038">
        <v>174</v>
      </c>
      <c r="C2038" t="s">
        <v>729</v>
      </c>
      <c r="D2038" t="s">
        <v>144</v>
      </c>
      <c r="E2038">
        <v>0</v>
      </c>
      <c r="F2038">
        <v>30</v>
      </c>
      <c r="G2038">
        <v>0</v>
      </c>
      <c r="H2038" t="s">
        <v>116</v>
      </c>
      <c r="I2038">
        <v>1</v>
      </c>
      <c r="J2038" t="s">
        <v>66</v>
      </c>
      <c r="K2038" s="33" t="str">
        <f>IF(ISNA(VLOOKUP(C2038,'Provider-EHR crosswalk'!A:B,2,FALSE)),"No EHR Specified",VLOOKUP(C2038,'Provider-EHR crosswalk'!A:B,2,FALSE))</f>
        <v>Azalea Health EHR</v>
      </c>
    </row>
    <row r="2039" spans="1:11" x14ac:dyDescent="0.25">
      <c r="A2039" t="s">
        <v>145</v>
      </c>
      <c r="B2039">
        <v>174</v>
      </c>
      <c r="C2039" t="s">
        <v>729</v>
      </c>
      <c r="D2039" t="s">
        <v>146</v>
      </c>
      <c r="E2039">
        <v>0</v>
      </c>
      <c r="F2039">
        <v>30</v>
      </c>
      <c r="G2039">
        <v>0</v>
      </c>
      <c r="H2039" t="s">
        <v>116</v>
      </c>
      <c r="I2039">
        <v>1</v>
      </c>
      <c r="J2039" t="s">
        <v>66</v>
      </c>
      <c r="K2039" s="33" t="str">
        <f>IF(ISNA(VLOOKUP(C2039,'Provider-EHR crosswalk'!A:B,2,FALSE)),"No EHR Specified",VLOOKUP(C2039,'Provider-EHR crosswalk'!A:B,2,FALSE))</f>
        <v>Azalea Health EHR</v>
      </c>
    </row>
    <row r="2040" spans="1:11" x14ac:dyDescent="0.25">
      <c r="A2040" t="s">
        <v>147</v>
      </c>
      <c r="B2040">
        <v>174</v>
      </c>
      <c r="C2040" t="s">
        <v>729</v>
      </c>
      <c r="D2040" t="s">
        <v>148</v>
      </c>
      <c r="E2040">
        <v>0</v>
      </c>
      <c r="F2040">
        <v>30</v>
      </c>
      <c r="G2040">
        <v>0</v>
      </c>
      <c r="H2040" t="s">
        <v>116</v>
      </c>
      <c r="I2040">
        <v>1</v>
      </c>
      <c r="J2040" t="s">
        <v>66</v>
      </c>
      <c r="K2040" s="33" t="str">
        <f>IF(ISNA(VLOOKUP(C2040,'Provider-EHR crosswalk'!A:B,2,FALSE)),"No EHR Specified",VLOOKUP(C2040,'Provider-EHR crosswalk'!A:B,2,FALSE))</f>
        <v>Azalea Health EHR</v>
      </c>
    </row>
    <row r="2041" spans="1:11" x14ac:dyDescent="0.25">
      <c r="A2041" t="s">
        <v>149</v>
      </c>
      <c r="B2041">
        <v>174</v>
      </c>
      <c r="C2041" t="s">
        <v>729</v>
      </c>
      <c r="D2041" t="s">
        <v>150</v>
      </c>
      <c r="E2041">
        <v>0</v>
      </c>
      <c r="F2041">
        <v>30</v>
      </c>
      <c r="G2041">
        <v>0</v>
      </c>
      <c r="H2041" t="s">
        <v>116</v>
      </c>
      <c r="I2041">
        <v>1</v>
      </c>
      <c r="J2041" t="s">
        <v>66</v>
      </c>
      <c r="K2041" s="33" t="str">
        <f>IF(ISNA(VLOOKUP(C2041,'Provider-EHR crosswalk'!A:B,2,FALSE)),"No EHR Specified",VLOOKUP(C2041,'Provider-EHR crosswalk'!A:B,2,FALSE))</f>
        <v>Azalea Health EHR</v>
      </c>
    </row>
    <row r="2042" spans="1:11" x14ac:dyDescent="0.25">
      <c r="A2042" t="s">
        <v>151</v>
      </c>
      <c r="B2042">
        <v>174</v>
      </c>
      <c r="C2042" t="s">
        <v>729</v>
      </c>
      <c r="D2042" t="s">
        <v>152</v>
      </c>
      <c r="E2042">
        <v>0</v>
      </c>
      <c r="F2042">
        <v>30</v>
      </c>
      <c r="G2042">
        <v>0</v>
      </c>
      <c r="H2042" t="s">
        <v>116</v>
      </c>
      <c r="I2042">
        <v>1</v>
      </c>
      <c r="J2042" t="s">
        <v>66</v>
      </c>
      <c r="K2042" s="33" t="str">
        <f>IF(ISNA(VLOOKUP(C2042,'Provider-EHR crosswalk'!A:B,2,FALSE)),"No EHR Specified",VLOOKUP(C2042,'Provider-EHR crosswalk'!A:B,2,FALSE))</f>
        <v>Azalea Health EHR</v>
      </c>
    </row>
    <row r="2043" spans="1:11" x14ac:dyDescent="0.25">
      <c r="A2043" t="s">
        <v>153</v>
      </c>
      <c r="B2043">
        <v>174</v>
      </c>
      <c r="C2043" t="s">
        <v>729</v>
      </c>
      <c r="D2043" t="s">
        <v>154</v>
      </c>
      <c r="E2043">
        <v>0</v>
      </c>
      <c r="F2043">
        <v>30</v>
      </c>
      <c r="G2043">
        <v>0</v>
      </c>
      <c r="H2043" t="s">
        <v>116</v>
      </c>
      <c r="I2043">
        <v>1</v>
      </c>
      <c r="J2043" t="s">
        <v>66</v>
      </c>
      <c r="K2043" s="33" t="str">
        <f>IF(ISNA(VLOOKUP(C2043,'Provider-EHR crosswalk'!A:B,2,FALSE)),"No EHR Specified",VLOOKUP(C2043,'Provider-EHR crosswalk'!A:B,2,FALSE))</f>
        <v>Azalea Health EHR</v>
      </c>
    </row>
    <row r="2044" spans="1:11" x14ac:dyDescent="0.25">
      <c r="A2044" t="s">
        <v>155</v>
      </c>
      <c r="B2044">
        <v>174</v>
      </c>
      <c r="C2044" t="s">
        <v>729</v>
      </c>
      <c r="D2044" t="s">
        <v>156</v>
      </c>
      <c r="E2044">
        <v>0</v>
      </c>
      <c r="F2044">
        <v>30</v>
      </c>
      <c r="G2044">
        <v>0</v>
      </c>
      <c r="H2044" t="s">
        <v>157</v>
      </c>
      <c r="I2044" t="s">
        <v>157</v>
      </c>
      <c r="J2044" t="s">
        <v>157</v>
      </c>
      <c r="K2044" s="33" t="str">
        <f>IF(ISNA(VLOOKUP(C2044,'Provider-EHR crosswalk'!A:B,2,FALSE)),"No EHR Specified",VLOOKUP(C2044,'Provider-EHR crosswalk'!A:B,2,FALSE))</f>
        <v>Azalea Health EHR</v>
      </c>
    </row>
    <row r="2045" spans="1:11" x14ac:dyDescent="0.25">
      <c r="A2045" t="s">
        <v>158</v>
      </c>
      <c r="B2045">
        <v>174</v>
      </c>
      <c r="C2045" t="s">
        <v>729</v>
      </c>
      <c r="D2045" t="s">
        <v>159</v>
      </c>
      <c r="E2045">
        <v>0</v>
      </c>
      <c r="F2045">
        <v>30</v>
      </c>
      <c r="G2045">
        <v>0</v>
      </c>
      <c r="H2045" t="s">
        <v>157</v>
      </c>
      <c r="I2045" t="s">
        <v>157</v>
      </c>
      <c r="J2045" t="s">
        <v>157</v>
      </c>
      <c r="K2045" s="33" t="str">
        <f>IF(ISNA(VLOOKUP(C2045,'Provider-EHR crosswalk'!A:B,2,FALSE)),"No EHR Specified",VLOOKUP(C2045,'Provider-EHR crosswalk'!A:B,2,FALSE))</f>
        <v>Azalea Health EHR</v>
      </c>
    </row>
    <row r="2046" spans="1:11" x14ac:dyDescent="0.25">
      <c r="A2046" t="s">
        <v>162</v>
      </c>
      <c r="B2046">
        <v>174</v>
      </c>
      <c r="C2046" t="s">
        <v>729</v>
      </c>
      <c r="D2046" t="s">
        <v>163</v>
      </c>
      <c r="E2046">
        <v>30</v>
      </c>
      <c r="F2046">
        <v>30</v>
      </c>
      <c r="G2046">
        <v>100</v>
      </c>
      <c r="H2046" t="s">
        <v>65</v>
      </c>
      <c r="I2046">
        <v>95</v>
      </c>
      <c r="J2046" t="s">
        <v>66</v>
      </c>
      <c r="K2046" s="33" t="str">
        <f>IF(ISNA(VLOOKUP(C2046,'Provider-EHR crosswalk'!A:B,2,FALSE)),"No EHR Specified",VLOOKUP(C2046,'Provider-EHR crosswalk'!A:B,2,FALSE))</f>
        <v>Azalea Health EHR</v>
      </c>
    </row>
    <row r="2047" spans="1:11" x14ac:dyDescent="0.25">
      <c r="A2047" t="s">
        <v>164</v>
      </c>
      <c r="B2047">
        <v>174</v>
      </c>
      <c r="C2047" t="s">
        <v>729</v>
      </c>
      <c r="D2047" t="s">
        <v>165</v>
      </c>
      <c r="E2047">
        <v>6</v>
      </c>
      <c r="F2047">
        <v>8</v>
      </c>
      <c r="G2047">
        <v>75</v>
      </c>
      <c r="H2047" t="s">
        <v>65</v>
      </c>
      <c r="I2047">
        <v>95</v>
      </c>
      <c r="J2047" t="s">
        <v>69</v>
      </c>
      <c r="K2047" s="33" t="str">
        <f>IF(ISNA(VLOOKUP(C2047,'Provider-EHR crosswalk'!A:B,2,FALSE)),"No EHR Specified",VLOOKUP(C2047,'Provider-EHR crosswalk'!A:B,2,FALSE))</f>
        <v>Azalea Health EHR</v>
      </c>
    </row>
    <row r="2048" spans="1:11" x14ac:dyDescent="0.25">
      <c r="A2048" t="s">
        <v>166</v>
      </c>
      <c r="B2048">
        <v>174</v>
      </c>
      <c r="C2048" t="s">
        <v>729</v>
      </c>
      <c r="D2048" t="s">
        <v>167</v>
      </c>
      <c r="E2048">
        <v>0</v>
      </c>
      <c r="F2048">
        <v>8</v>
      </c>
      <c r="G2048">
        <v>0</v>
      </c>
      <c r="H2048" t="s">
        <v>116</v>
      </c>
      <c r="I2048">
        <v>5</v>
      </c>
      <c r="J2048" t="s">
        <v>66</v>
      </c>
      <c r="K2048" s="33" t="str">
        <f>IF(ISNA(VLOOKUP(C2048,'Provider-EHR crosswalk'!A:B,2,FALSE)),"No EHR Specified",VLOOKUP(C2048,'Provider-EHR crosswalk'!A:B,2,FALSE))</f>
        <v>Azalea Health EHR</v>
      </c>
    </row>
    <row r="2049" spans="1:11" x14ac:dyDescent="0.25">
      <c r="A2049" t="s">
        <v>168</v>
      </c>
      <c r="B2049">
        <v>174</v>
      </c>
      <c r="C2049" t="s">
        <v>729</v>
      </c>
      <c r="D2049" t="s">
        <v>169</v>
      </c>
      <c r="E2049">
        <v>0</v>
      </c>
      <c r="F2049">
        <v>8</v>
      </c>
      <c r="G2049">
        <v>0</v>
      </c>
      <c r="H2049" t="s">
        <v>116</v>
      </c>
      <c r="I2049">
        <v>5</v>
      </c>
      <c r="J2049" t="s">
        <v>66</v>
      </c>
      <c r="K2049" s="33" t="str">
        <f>IF(ISNA(VLOOKUP(C2049,'Provider-EHR crosswalk'!A:B,2,FALSE)),"No EHR Specified",VLOOKUP(C2049,'Provider-EHR crosswalk'!A:B,2,FALSE))</f>
        <v>Azalea Health EHR</v>
      </c>
    </row>
    <row r="2050" spans="1:11" x14ac:dyDescent="0.25">
      <c r="A2050" t="s">
        <v>170</v>
      </c>
      <c r="B2050">
        <v>174</v>
      </c>
      <c r="C2050" t="s">
        <v>729</v>
      </c>
      <c r="D2050" t="s">
        <v>171</v>
      </c>
      <c r="E2050">
        <v>2</v>
      </c>
      <c r="F2050">
        <v>8</v>
      </c>
      <c r="G2050">
        <v>25</v>
      </c>
      <c r="H2050" t="s">
        <v>116</v>
      </c>
      <c r="I2050">
        <v>5</v>
      </c>
      <c r="J2050" t="s">
        <v>69</v>
      </c>
      <c r="K2050" s="33" t="str">
        <f>IF(ISNA(VLOOKUP(C2050,'Provider-EHR crosswalk'!A:B,2,FALSE)),"No EHR Specified",VLOOKUP(C2050,'Provider-EHR crosswalk'!A:B,2,FALSE))</f>
        <v>Azalea Health EHR</v>
      </c>
    </row>
    <row r="2051" spans="1:11" x14ac:dyDescent="0.25">
      <c r="A2051" t="s">
        <v>172</v>
      </c>
      <c r="B2051">
        <v>174</v>
      </c>
      <c r="C2051" t="s">
        <v>729</v>
      </c>
      <c r="D2051" t="s">
        <v>173</v>
      </c>
      <c r="E2051">
        <v>0</v>
      </c>
      <c r="F2051">
        <v>30</v>
      </c>
      <c r="G2051">
        <v>0</v>
      </c>
      <c r="H2051" t="s">
        <v>116</v>
      </c>
      <c r="I2051">
        <v>5</v>
      </c>
      <c r="J2051" t="s">
        <v>66</v>
      </c>
      <c r="K2051" s="33" t="str">
        <f>IF(ISNA(VLOOKUP(C2051,'Provider-EHR crosswalk'!A:B,2,FALSE)),"No EHR Specified",VLOOKUP(C2051,'Provider-EHR crosswalk'!A:B,2,FALSE))</f>
        <v>Azalea Health EHR</v>
      </c>
    </row>
    <row r="2052" spans="1:11" x14ac:dyDescent="0.25">
      <c r="A2052" t="s">
        <v>174</v>
      </c>
      <c r="B2052">
        <v>174</v>
      </c>
      <c r="C2052" t="s">
        <v>729</v>
      </c>
      <c r="D2052" t="s">
        <v>175</v>
      </c>
      <c r="E2052">
        <v>0</v>
      </c>
      <c r="F2052">
        <v>30</v>
      </c>
      <c r="G2052">
        <v>0</v>
      </c>
      <c r="H2052" t="s">
        <v>116</v>
      </c>
      <c r="I2052">
        <v>5</v>
      </c>
      <c r="J2052" t="s">
        <v>66</v>
      </c>
      <c r="K2052" s="33" t="str">
        <f>IF(ISNA(VLOOKUP(C2052,'Provider-EHR crosswalk'!A:B,2,FALSE)),"No EHR Specified",VLOOKUP(C2052,'Provider-EHR crosswalk'!A:B,2,FALSE))</f>
        <v>Azalea Health EHR</v>
      </c>
    </row>
    <row r="2053" spans="1:11" x14ac:dyDescent="0.25">
      <c r="A2053" t="s">
        <v>176</v>
      </c>
      <c r="B2053">
        <v>174</v>
      </c>
      <c r="C2053" t="s">
        <v>729</v>
      </c>
      <c r="D2053" t="s">
        <v>177</v>
      </c>
      <c r="E2053">
        <v>0</v>
      </c>
      <c r="F2053">
        <v>30</v>
      </c>
      <c r="G2053">
        <v>0</v>
      </c>
      <c r="H2053" t="s">
        <v>116</v>
      </c>
      <c r="I2053">
        <v>5</v>
      </c>
      <c r="J2053" t="s">
        <v>66</v>
      </c>
      <c r="K2053" s="33" t="str">
        <f>IF(ISNA(VLOOKUP(C2053,'Provider-EHR crosswalk'!A:B,2,FALSE)),"No EHR Specified",VLOOKUP(C2053,'Provider-EHR crosswalk'!A:B,2,FALSE))</f>
        <v>Azalea Health EHR</v>
      </c>
    </row>
    <row r="2054" spans="1:11" x14ac:dyDescent="0.25">
      <c r="A2054" t="s">
        <v>63</v>
      </c>
      <c r="B2054">
        <v>33</v>
      </c>
      <c r="C2054" t="s">
        <v>934</v>
      </c>
      <c r="D2054" t="s">
        <v>64</v>
      </c>
      <c r="E2054">
        <v>1243</v>
      </c>
      <c r="F2054">
        <v>1243</v>
      </c>
      <c r="G2054">
        <v>100</v>
      </c>
      <c r="H2054" t="s">
        <v>65</v>
      </c>
      <c r="I2054">
        <v>99</v>
      </c>
      <c r="J2054" t="s">
        <v>66</v>
      </c>
      <c r="K2054" s="33" t="str">
        <f>IF(ISNA(VLOOKUP(C2054,'Provider-EHR crosswalk'!A:B,2,FALSE)),"No EHR Specified",VLOOKUP(C2054,'Provider-EHR crosswalk'!A:B,2,FALSE))</f>
        <v>Azalea Health EHR</v>
      </c>
    </row>
    <row r="2055" spans="1:11" x14ac:dyDescent="0.25">
      <c r="A2055" t="s">
        <v>67</v>
      </c>
      <c r="B2055">
        <v>33</v>
      </c>
      <c r="C2055" t="s">
        <v>934</v>
      </c>
      <c r="D2055" t="s">
        <v>68</v>
      </c>
      <c r="E2055">
        <v>1148</v>
      </c>
      <c r="F2055">
        <v>1243</v>
      </c>
      <c r="G2055">
        <v>92.36</v>
      </c>
      <c r="H2055" t="s">
        <v>65</v>
      </c>
      <c r="I2055">
        <v>75</v>
      </c>
      <c r="J2055" t="s">
        <v>66</v>
      </c>
      <c r="K2055" s="33" t="str">
        <f>IF(ISNA(VLOOKUP(C2055,'Provider-EHR crosswalk'!A:B,2,FALSE)),"No EHR Specified",VLOOKUP(C2055,'Provider-EHR crosswalk'!A:B,2,FALSE))</f>
        <v>Azalea Health EHR</v>
      </c>
    </row>
    <row r="2056" spans="1:11" x14ac:dyDescent="0.25">
      <c r="A2056" t="s">
        <v>70</v>
      </c>
      <c r="B2056">
        <v>33</v>
      </c>
      <c r="C2056" t="s">
        <v>934</v>
      </c>
      <c r="D2056" t="s">
        <v>71</v>
      </c>
      <c r="E2056">
        <v>1243</v>
      </c>
      <c r="F2056">
        <v>1243</v>
      </c>
      <c r="G2056">
        <v>100</v>
      </c>
      <c r="H2056" t="s">
        <v>65</v>
      </c>
      <c r="I2056">
        <v>99</v>
      </c>
      <c r="J2056" t="s">
        <v>66</v>
      </c>
      <c r="K2056" s="33" t="str">
        <f>IF(ISNA(VLOOKUP(C2056,'Provider-EHR crosswalk'!A:B,2,FALSE)),"No EHR Specified",VLOOKUP(C2056,'Provider-EHR crosswalk'!A:B,2,FALSE))</f>
        <v>Azalea Health EHR</v>
      </c>
    </row>
    <row r="2057" spans="1:11" x14ac:dyDescent="0.25">
      <c r="A2057" t="s">
        <v>72</v>
      </c>
      <c r="B2057">
        <v>33</v>
      </c>
      <c r="C2057" t="s">
        <v>934</v>
      </c>
      <c r="D2057" t="s">
        <v>73</v>
      </c>
      <c r="E2057">
        <v>1243</v>
      </c>
      <c r="F2057">
        <v>1243</v>
      </c>
      <c r="G2057">
        <v>100</v>
      </c>
      <c r="H2057" t="s">
        <v>65</v>
      </c>
      <c r="I2057">
        <v>99</v>
      </c>
      <c r="J2057" t="s">
        <v>66</v>
      </c>
      <c r="K2057" s="33" t="str">
        <f>IF(ISNA(VLOOKUP(C2057,'Provider-EHR crosswalk'!A:B,2,FALSE)),"No EHR Specified",VLOOKUP(C2057,'Provider-EHR crosswalk'!A:B,2,FALSE))</f>
        <v>Azalea Health EHR</v>
      </c>
    </row>
    <row r="2058" spans="1:11" x14ac:dyDescent="0.25">
      <c r="A2058" t="s">
        <v>74</v>
      </c>
      <c r="B2058">
        <v>33</v>
      </c>
      <c r="C2058" t="s">
        <v>934</v>
      </c>
      <c r="D2058" t="s">
        <v>75</v>
      </c>
      <c r="E2058">
        <v>1243</v>
      </c>
      <c r="F2058">
        <v>1243</v>
      </c>
      <c r="G2058">
        <v>100</v>
      </c>
      <c r="H2058" t="s">
        <v>65</v>
      </c>
      <c r="I2058">
        <v>99</v>
      </c>
      <c r="J2058" t="s">
        <v>66</v>
      </c>
      <c r="K2058" s="33" t="str">
        <f>IF(ISNA(VLOOKUP(C2058,'Provider-EHR crosswalk'!A:B,2,FALSE)),"No EHR Specified",VLOOKUP(C2058,'Provider-EHR crosswalk'!A:B,2,FALSE))</f>
        <v>Azalea Health EHR</v>
      </c>
    </row>
    <row r="2059" spans="1:11" x14ac:dyDescent="0.25">
      <c r="A2059" t="s">
        <v>76</v>
      </c>
      <c r="B2059">
        <v>33</v>
      </c>
      <c r="C2059" t="s">
        <v>934</v>
      </c>
      <c r="D2059" t="s">
        <v>77</v>
      </c>
      <c r="E2059">
        <v>1243</v>
      </c>
      <c r="F2059">
        <v>1243</v>
      </c>
      <c r="G2059">
        <v>100</v>
      </c>
      <c r="H2059" t="s">
        <v>65</v>
      </c>
      <c r="I2059">
        <v>85</v>
      </c>
      <c r="J2059" t="s">
        <v>66</v>
      </c>
      <c r="K2059" s="33" t="str">
        <f>IF(ISNA(VLOOKUP(C2059,'Provider-EHR crosswalk'!A:B,2,FALSE)),"No EHR Specified",VLOOKUP(C2059,'Provider-EHR crosswalk'!A:B,2,FALSE))</f>
        <v>Azalea Health EHR</v>
      </c>
    </row>
    <row r="2060" spans="1:11" x14ac:dyDescent="0.25">
      <c r="A2060" t="s">
        <v>78</v>
      </c>
      <c r="B2060">
        <v>33</v>
      </c>
      <c r="C2060" t="s">
        <v>934</v>
      </c>
      <c r="D2060" t="s">
        <v>79</v>
      </c>
      <c r="E2060">
        <v>1243</v>
      </c>
      <c r="F2060">
        <v>1243</v>
      </c>
      <c r="G2060">
        <v>100</v>
      </c>
      <c r="H2060" t="s">
        <v>65</v>
      </c>
      <c r="I2060">
        <v>85</v>
      </c>
      <c r="J2060" t="s">
        <v>66</v>
      </c>
      <c r="K2060" s="33" t="str">
        <f>IF(ISNA(VLOOKUP(C2060,'Provider-EHR crosswalk'!A:B,2,FALSE)),"No EHR Specified",VLOOKUP(C2060,'Provider-EHR crosswalk'!A:B,2,FALSE))</f>
        <v>Azalea Health EHR</v>
      </c>
    </row>
    <row r="2061" spans="1:11" x14ac:dyDescent="0.25">
      <c r="A2061" t="s">
        <v>80</v>
      </c>
      <c r="B2061">
        <v>33</v>
      </c>
      <c r="C2061" t="s">
        <v>934</v>
      </c>
      <c r="D2061" t="s">
        <v>81</v>
      </c>
      <c r="E2061">
        <v>1243</v>
      </c>
      <c r="F2061">
        <v>1243</v>
      </c>
      <c r="G2061">
        <v>100</v>
      </c>
      <c r="H2061" t="s">
        <v>65</v>
      </c>
      <c r="I2061">
        <v>85</v>
      </c>
      <c r="J2061" t="s">
        <v>66</v>
      </c>
      <c r="K2061" s="33" t="str">
        <f>IF(ISNA(VLOOKUP(C2061,'Provider-EHR crosswalk'!A:B,2,FALSE)),"No EHR Specified",VLOOKUP(C2061,'Provider-EHR crosswalk'!A:B,2,FALSE))</f>
        <v>Azalea Health EHR</v>
      </c>
    </row>
    <row r="2062" spans="1:11" x14ac:dyDescent="0.25">
      <c r="A2062" t="s">
        <v>82</v>
      </c>
      <c r="B2062">
        <v>33</v>
      </c>
      <c r="C2062" t="s">
        <v>934</v>
      </c>
      <c r="D2062" t="s">
        <v>83</v>
      </c>
      <c r="E2062">
        <v>1243</v>
      </c>
      <c r="F2062">
        <v>1243</v>
      </c>
      <c r="G2062">
        <v>100</v>
      </c>
      <c r="H2062" t="s">
        <v>65</v>
      </c>
      <c r="I2062">
        <v>85</v>
      </c>
      <c r="J2062" t="s">
        <v>66</v>
      </c>
      <c r="K2062" s="33" t="str">
        <f>IF(ISNA(VLOOKUP(C2062,'Provider-EHR crosswalk'!A:B,2,FALSE)),"No EHR Specified",VLOOKUP(C2062,'Provider-EHR crosswalk'!A:B,2,FALSE))</f>
        <v>Azalea Health EHR</v>
      </c>
    </row>
    <row r="2063" spans="1:11" x14ac:dyDescent="0.25">
      <c r="A2063" t="s">
        <v>84</v>
      </c>
      <c r="B2063">
        <v>33</v>
      </c>
      <c r="C2063" t="s">
        <v>934</v>
      </c>
      <c r="D2063" t="s">
        <v>85</v>
      </c>
      <c r="E2063">
        <v>1243</v>
      </c>
      <c r="F2063">
        <v>1243</v>
      </c>
      <c r="G2063">
        <v>100</v>
      </c>
      <c r="H2063" t="s">
        <v>65</v>
      </c>
      <c r="I2063">
        <v>85</v>
      </c>
      <c r="J2063" t="s">
        <v>66</v>
      </c>
      <c r="K2063" s="33" t="str">
        <f>IF(ISNA(VLOOKUP(C2063,'Provider-EHR crosswalk'!A:B,2,FALSE)),"No EHR Specified",VLOOKUP(C2063,'Provider-EHR crosswalk'!A:B,2,FALSE))</f>
        <v>Azalea Health EHR</v>
      </c>
    </row>
    <row r="2064" spans="1:11" x14ac:dyDescent="0.25">
      <c r="A2064" t="s">
        <v>86</v>
      </c>
      <c r="B2064">
        <v>33</v>
      </c>
      <c r="C2064" t="s">
        <v>934</v>
      </c>
      <c r="D2064" t="s">
        <v>87</v>
      </c>
      <c r="E2064">
        <v>1243</v>
      </c>
      <c r="F2064">
        <v>1243</v>
      </c>
      <c r="G2064">
        <v>100</v>
      </c>
      <c r="H2064" t="s">
        <v>65</v>
      </c>
      <c r="I2064">
        <v>95</v>
      </c>
      <c r="J2064" t="s">
        <v>66</v>
      </c>
      <c r="K2064" s="33" t="str">
        <f>IF(ISNA(VLOOKUP(C2064,'Provider-EHR crosswalk'!A:B,2,FALSE)),"No EHR Specified",VLOOKUP(C2064,'Provider-EHR crosswalk'!A:B,2,FALSE))</f>
        <v>Azalea Health EHR</v>
      </c>
    </row>
    <row r="2065" spans="1:11" x14ac:dyDescent="0.25">
      <c r="A2065" t="s">
        <v>88</v>
      </c>
      <c r="B2065">
        <v>33</v>
      </c>
      <c r="C2065" t="s">
        <v>934</v>
      </c>
      <c r="D2065" t="s">
        <v>89</v>
      </c>
      <c r="E2065">
        <v>1243</v>
      </c>
      <c r="F2065">
        <v>1243</v>
      </c>
      <c r="G2065">
        <v>100</v>
      </c>
      <c r="H2065" t="s">
        <v>65</v>
      </c>
      <c r="I2065">
        <v>95</v>
      </c>
      <c r="J2065" t="s">
        <v>66</v>
      </c>
      <c r="K2065" s="33" t="str">
        <f>IF(ISNA(VLOOKUP(C2065,'Provider-EHR crosswalk'!A:B,2,FALSE)),"No EHR Specified",VLOOKUP(C2065,'Provider-EHR crosswalk'!A:B,2,FALSE))</f>
        <v>Azalea Health EHR</v>
      </c>
    </row>
    <row r="2066" spans="1:11" x14ac:dyDescent="0.25">
      <c r="A2066" t="s">
        <v>90</v>
      </c>
      <c r="B2066">
        <v>33</v>
      </c>
      <c r="C2066" t="s">
        <v>934</v>
      </c>
      <c r="D2066" t="s">
        <v>91</v>
      </c>
      <c r="E2066">
        <v>1226</v>
      </c>
      <c r="F2066">
        <v>1243</v>
      </c>
      <c r="G2066">
        <v>98.63</v>
      </c>
      <c r="H2066" t="s">
        <v>65</v>
      </c>
      <c r="I2066">
        <v>90</v>
      </c>
      <c r="J2066" t="s">
        <v>66</v>
      </c>
      <c r="K2066" s="33" t="str">
        <f>IF(ISNA(VLOOKUP(C2066,'Provider-EHR crosswalk'!A:B,2,FALSE)),"No EHR Specified",VLOOKUP(C2066,'Provider-EHR crosswalk'!A:B,2,FALSE))</f>
        <v>Azalea Health EHR</v>
      </c>
    </row>
    <row r="2067" spans="1:11" x14ac:dyDescent="0.25">
      <c r="A2067" t="s">
        <v>92</v>
      </c>
      <c r="B2067">
        <v>33</v>
      </c>
      <c r="C2067" t="s">
        <v>934</v>
      </c>
      <c r="D2067" t="s">
        <v>93</v>
      </c>
      <c r="E2067">
        <v>603</v>
      </c>
      <c r="F2067">
        <v>1243</v>
      </c>
      <c r="G2067">
        <v>48.51</v>
      </c>
      <c r="H2067" t="s">
        <v>65</v>
      </c>
      <c r="I2067">
        <v>90</v>
      </c>
      <c r="J2067" t="s">
        <v>69</v>
      </c>
      <c r="K2067" s="33" t="str">
        <f>IF(ISNA(VLOOKUP(C2067,'Provider-EHR crosswalk'!A:B,2,FALSE)),"No EHR Specified",VLOOKUP(C2067,'Provider-EHR crosswalk'!A:B,2,FALSE))</f>
        <v>Azalea Health EHR</v>
      </c>
    </row>
    <row r="2068" spans="1:11" x14ac:dyDescent="0.25">
      <c r="A2068" t="s">
        <v>94</v>
      </c>
      <c r="B2068">
        <v>33</v>
      </c>
      <c r="C2068" t="s">
        <v>934</v>
      </c>
      <c r="D2068" t="s">
        <v>95</v>
      </c>
      <c r="E2068">
        <v>700</v>
      </c>
      <c r="F2068">
        <v>1243</v>
      </c>
      <c r="G2068">
        <v>56.32</v>
      </c>
      <c r="H2068" t="s">
        <v>65</v>
      </c>
      <c r="I2068">
        <v>90</v>
      </c>
      <c r="J2068" t="s">
        <v>69</v>
      </c>
      <c r="K2068" s="33" t="str">
        <f>IF(ISNA(VLOOKUP(C2068,'Provider-EHR crosswalk'!A:B,2,FALSE)),"No EHR Specified",VLOOKUP(C2068,'Provider-EHR crosswalk'!A:B,2,FALSE))</f>
        <v>Azalea Health EHR</v>
      </c>
    </row>
    <row r="2069" spans="1:11" x14ac:dyDescent="0.25">
      <c r="A2069" t="s">
        <v>96</v>
      </c>
      <c r="B2069">
        <v>33</v>
      </c>
      <c r="C2069" t="s">
        <v>934</v>
      </c>
      <c r="D2069" t="s">
        <v>97</v>
      </c>
      <c r="E2069">
        <v>818</v>
      </c>
      <c r="F2069">
        <v>1243</v>
      </c>
      <c r="G2069">
        <v>65.81</v>
      </c>
      <c r="H2069" t="s">
        <v>65</v>
      </c>
      <c r="I2069">
        <v>90</v>
      </c>
      <c r="J2069" t="s">
        <v>69</v>
      </c>
      <c r="K2069" s="33" t="str">
        <f>IF(ISNA(VLOOKUP(C2069,'Provider-EHR crosswalk'!A:B,2,FALSE)),"No EHR Specified",VLOOKUP(C2069,'Provider-EHR crosswalk'!A:B,2,FALSE))</f>
        <v>Azalea Health EHR</v>
      </c>
    </row>
    <row r="2070" spans="1:11" x14ac:dyDescent="0.25">
      <c r="A2070" t="s">
        <v>98</v>
      </c>
      <c r="B2070">
        <v>33</v>
      </c>
      <c r="C2070" t="s">
        <v>934</v>
      </c>
      <c r="D2070" t="s">
        <v>99</v>
      </c>
      <c r="E2070">
        <v>818</v>
      </c>
      <c r="F2070">
        <v>1243</v>
      </c>
      <c r="G2070">
        <v>65.81</v>
      </c>
      <c r="H2070" t="s">
        <v>65</v>
      </c>
      <c r="I2070">
        <v>90</v>
      </c>
      <c r="J2070" t="s">
        <v>69</v>
      </c>
      <c r="K2070" s="33" t="str">
        <f>IF(ISNA(VLOOKUP(C2070,'Provider-EHR crosswalk'!A:B,2,FALSE)),"No EHR Specified",VLOOKUP(C2070,'Provider-EHR crosswalk'!A:B,2,FALSE))</f>
        <v>Azalea Health EHR</v>
      </c>
    </row>
    <row r="2071" spans="1:11" x14ac:dyDescent="0.25">
      <c r="A2071" t="s">
        <v>100</v>
      </c>
      <c r="B2071">
        <v>33</v>
      </c>
      <c r="C2071" t="s">
        <v>934</v>
      </c>
      <c r="D2071" t="s">
        <v>101</v>
      </c>
      <c r="E2071">
        <v>13005</v>
      </c>
      <c r="F2071">
        <v>13005</v>
      </c>
      <c r="G2071">
        <v>100</v>
      </c>
      <c r="H2071" t="s">
        <v>65</v>
      </c>
      <c r="I2071">
        <v>99</v>
      </c>
      <c r="J2071" t="s">
        <v>66</v>
      </c>
      <c r="K2071" s="33" t="str">
        <f>IF(ISNA(VLOOKUP(C2071,'Provider-EHR crosswalk'!A:B,2,FALSE)),"No EHR Specified",VLOOKUP(C2071,'Provider-EHR crosswalk'!A:B,2,FALSE))</f>
        <v>Azalea Health EHR</v>
      </c>
    </row>
    <row r="2072" spans="1:11" x14ac:dyDescent="0.25">
      <c r="A2072" t="s">
        <v>102</v>
      </c>
      <c r="B2072">
        <v>33</v>
      </c>
      <c r="C2072" t="s">
        <v>934</v>
      </c>
      <c r="D2072" t="s">
        <v>103</v>
      </c>
      <c r="E2072">
        <v>13005</v>
      </c>
      <c r="F2072">
        <v>13005</v>
      </c>
      <c r="G2072">
        <v>100</v>
      </c>
      <c r="H2072" t="s">
        <v>65</v>
      </c>
      <c r="I2072">
        <v>99</v>
      </c>
      <c r="J2072" t="s">
        <v>66</v>
      </c>
      <c r="K2072" s="33" t="str">
        <f>IF(ISNA(VLOOKUP(C2072,'Provider-EHR crosswalk'!A:B,2,FALSE)),"No EHR Specified",VLOOKUP(C2072,'Provider-EHR crosswalk'!A:B,2,FALSE))</f>
        <v>Azalea Health EHR</v>
      </c>
    </row>
    <row r="2073" spans="1:11" x14ac:dyDescent="0.25">
      <c r="A2073" t="s">
        <v>104</v>
      </c>
      <c r="B2073">
        <v>33</v>
      </c>
      <c r="C2073" t="s">
        <v>934</v>
      </c>
      <c r="D2073" t="s">
        <v>105</v>
      </c>
      <c r="E2073">
        <v>13005</v>
      </c>
      <c r="F2073">
        <v>13005</v>
      </c>
      <c r="G2073">
        <v>100</v>
      </c>
      <c r="H2073" t="s">
        <v>65</v>
      </c>
      <c r="I2073">
        <v>99</v>
      </c>
      <c r="J2073" t="s">
        <v>66</v>
      </c>
      <c r="K2073" s="33" t="str">
        <f>IF(ISNA(VLOOKUP(C2073,'Provider-EHR crosswalk'!A:B,2,FALSE)),"No EHR Specified",VLOOKUP(C2073,'Provider-EHR crosswalk'!A:B,2,FALSE))</f>
        <v>Azalea Health EHR</v>
      </c>
    </row>
    <row r="2074" spans="1:11" x14ac:dyDescent="0.25">
      <c r="A2074" t="s">
        <v>106</v>
      </c>
      <c r="B2074">
        <v>33</v>
      </c>
      <c r="C2074" t="s">
        <v>934</v>
      </c>
      <c r="D2074" t="s">
        <v>107</v>
      </c>
      <c r="E2074">
        <v>13002</v>
      </c>
      <c r="F2074">
        <v>13002</v>
      </c>
      <c r="G2074">
        <v>100</v>
      </c>
      <c r="H2074" t="s">
        <v>65</v>
      </c>
      <c r="I2074">
        <v>99</v>
      </c>
      <c r="J2074" t="s">
        <v>66</v>
      </c>
      <c r="K2074" s="33" t="str">
        <f>IF(ISNA(VLOOKUP(C2074,'Provider-EHR crosswalk'!A:B,2,FALSE)),"No EHR Specified",VLOOKUP(C2074,'Provider-EHR crosswalk'!A:B,2,FALSE))</f>
        <v>Azalea Health EHR</v>
      </c>
    </row>
    <row r="2075" spans="1:11" x14ac:dyDescent="0.25">
      <c r="A2075" t="s">
        <v>108</v>
      </c>
      <c r="B2075">
        <v>33</v>
      </c>
      <c r="C2075" t="s">
        <v>934</v>
      </c>
      <c r="D2075" t="s">
        <v>109</v>
      </c>
      <c r="E2075">
        <v>13002</v>
      </c>
      <c r="F2075">
        <v>13002</v>
      </c>
      <c r="G2075">
        <v>100</v>
      </c>
      <c r="H2075" t="s">
        <v>65</v>
      </c>
      <c r="I2075">
        <v>99</v>
      </c>
      <c r="J2075" t="s">
        <v>66</v>
      </c>
      <c r="K2075" s="33" t="str">
        <f>IF(ISNA(VLOOKUP(C2075,'Provider-EHR crosswalk'!A:B,2,FALSE)),"No EHR Specified",VLOOKUP(C2075,'Provider-EHR crosswalk'!A:B,2,FALSE))</f>
        <v>Azalea Health EHR</v>
      </c>
    </row>
    <row r="2076" spans="1:11" x14ac:dyDescent="0.25">
      <c r="A2076" t="s">
        <v>110</v>
      </c>
      <c r="B2076">
        <v>33</v>
      </c>
      <c r="C2076" t="s">
        <v>934</v>
      </c>
      <c r="D2076" t="s">
        <v>111</v>
      </c>
      <c r="E2076">
        <v>13002</v>
      </c>
      <c r="F2076">
        <v>13002</v>
      </c>
      <c r="G2076">
        <v>100</v>
      </c>
      <c r="H2076" t="s">
        <v>65</v>
      </c>
      <c r="I2076">
        <v>99</v>
      </c>
      <c r="J2076" t="s">
        <v>66</v>
      </c>
      <c r="K2076" s="33" t="str">
        <f>IF(ISNA(VLOOKUP(C2076,'Provider-EHR crosswalk'!A:B,2,FALSE)),"No EHR Specified",VLOOKUP(C2076,'Provider-EHR crosswalk'!A:B,2,FALSE))</f>
        <v>Azalea Health EHR</v>
      </c>
    </row>
    <row r="2077" spans="1:11" x14ac:dyDescent="0.25">
      <c r="A2077" t="s">
        <v>112</v>
      </c>
      <c r="B2077">
        <v>33</v>
      </c>
      <c r="C2077" t="s">
        <v>934</v>
      </c>
      <c r="D2077" t="s">
        <v>113</v>
      </c>
      <c r="E2077">
        <v>13002</v>
      </c>
      <c r="F2077">
        <v>13002</v>
      </c>
      <c r="G2077">
        <v>100</v>
      </c>
      <c r="H2077" t="s">
        <v>65</v>
      </c>
      <c r="I2077">
        <v>99</v>
      </c>
      <c r="J2077" t="s">
        <v>66</v>
      </c>
      <c r="K2077" s="33" t="str">
        <f>IF(ISNA(VLOOKUP(C2077,'Provider-EHR crosswalk'!A:B,2,FALSE)),"No EHR Specified",VLOOKUP(C2077,'Provider-EHR crosswalk'!A:B,2,FALSE))</f>
        <v>Azalea Health EHR</v>
      </c>
    </row>
    <row r="2078" spans="1:11" x14ac:dyDescent="0.25">
      <c r="A2078" t="s">
        <v>114</v>
      </c>
      <c r="B2078">
        <v>33</v>
      </c>
      <c r="C2078" t="s">
        <v>934</v>
      </c>
      <c r="D2078" t="s">
        <v>115</v>
      </c>
      <c r="E2078">
        <v>41</v>
      </c>
      <c r="F2078">
        <v>1243</v>
      </c>
      <c r="G2078">
        <v>3.3</v>
      </c>
      <c r="H2078" t="s">
        <v>116</v>
      </c>
      <c r="I2078">
        <v>4</v>
      </c>
      <c r="J2078" t="s">
        <v>66</v>
      </c>
      <c r="K2078" s="33" t="str">
        <f>IF(ISNA(VLOOKUP(C2078,'Provider-EHR crosswalk'!A:B,2,FALSE)),"No EHR Specified",VLOOKUP(C2078,'Provider-EHR crosswalk'!A:B,2,FALSE))</f>
        <v>Azalea Health EHR</v>
      </c>
    </row>
    <row r="2079" spans="1:11" x14ac:dyDescent="0.25">
      <c r="A2079" t="s">
        <v>117</v>
      </c>
      <c r="B2079">
        <v>33</v>
      </c>
      <c r="C2079" t="s">
        <v>934</v>
      </c>
      <c r="D2079" t="s">
        <v>118</v>
      </c>
      <c r="E2079">
        <v>38</v>
      </c>
      <c r="F2079">
        <v>1243</v>
      </c>
      <c r="G2079">
        <v>3.06</v>
      </c>
      <c r="H2079" t="s">
        <v>116</v>
      </c>
      <c r="I2079">
        <v>4</v>
      </c>
      <c r="J2079" t="s">
        <v>66</v>
      </c>
      <c r="K2079" s="33" t="str">
        <f>IF(ISNA(VLOOKUP(C2079,'Provider-EHR crosswalk'!A:B,2,FALSE)),"No EHR Specified",VLOOKUP(C2079,'Provider-EHR crosswalk'!A:B,2,FALSE))</f>
        <v>Azalea Health EHR</v>
      </c>
    </row>
    <row r="2080" spans="1:11" x14ac:dyDescent="0.25">
      <c r="A2080" t="s">
        <v>119</v>
      </c>
      <c r="B2080">
        <v>33</v>
      </c>
      <c r="C2080" t="s">
        <v>934</v>
      </c>
      <c r="D2080" t="s">
        <v>120</v>
      </c>
      <c r="E2080">
        <v>42</v>
      </c>
      <c r="F2080">
        <v>1243</v>
      </c>
      <c r="G2080">
        <v>3.38</v>
      </c>
      <c r="H2080" t="s">
        <v>116</v>
      </c>
      <c r="I2080">
        <v>4</v>
      </c>
      <c r="J2080" t="s">
        <v>66</v>
      </c>
      <c r="K2080" s="33" t="str">
        <f>IF(ISNA(VLOOKUP(C2080,'Provider-EHR crosswalk'!A:B,2,FALSE)),"No EHR Specified",VLOOKUP(C2080,'Provider-EHR crosswalk'!A:B,2,FALSE))</f>
        <v>Azalea Health EHR</v>
      </c>
    </row>
    <row r="2081" spans="1:11" x14ac:dyDescent="0.25">
      <c r="A2081" t="s">
        <v>121</v>
      </c>
      <c r="B2081">
        <v>33</v>
      </c>
      <c r="C2081" t="s">
        <v>934</v>
      </c>
      <c r="D2081" t="s">
        <v>122</v>
      </c>
      <c r="E2081">
        <v>0</v>
      </c>
      <c r="F2081">
        <v>1243</v>
      </c>
      <c r="G2081">
        <v>0</v>
      </c>
      <c r="H2081" t="s">
        <v>116</v>
      </c>
      <c r="I2081">
        <v>1</v>
      </c>
      <c r="J2081" t="s">
        <v>66</v>
      </c>
      <c r="K2081" s="33" t="str">
        <f>IF(ISNA(VLOOKUP(C2081,'Provider-EHR crosswalk'!A:B,2,FALSE)),"No EHR Specified",VLOOKUP(C2081,'Provider-EHR crosswalk'!A:B,2,FALSE))</f>
        <v>Azalea Health EHR</v>
      </c>
    </row>
    <row r="2082" spans="1:11" x14ac:dyDescent="0.25">
      <c r="A2082" t="s">
        <v>123</v>
      </c>
      <c r="B2082">
        <v>33</v>
      </c>
      <c r="C2082" t="s">
        <v>934</v>
      </c>
      <c r="D2082" t="s">
        <v>124</v>
      </c>
      <c r="E2082">
        <v>4</v>
      </c>
      <c r="F2082">
        <v>13005</v>
      </c>
      <c r="G2082">
        <v>0.03</v>
      </c>
      <c r="H2082" t="s">
        <v>116</v>
      </c>
      <c r="I2082">
        <v>1</v>
      </c>
      <c r="J2082" t="s">
        <v>66</v>
      </c>
      <c r="K2082" s="33" t="str">
        <f>IF(ISNA(VLOOKUP(C2082,'Provider-EHR crosswalk'!A:B,2,FALSE)),"No EHR Specified",VLOOKUP(C2082,'Provider-EHR crosswalk'!A:B,2,FALSE))</f>
        <v>Azalea Health EHR</v>
      </c>
    </row>
    <row r="2083" spans="1:11" x14ac:dyDescent="0.25">
      <c r="A2083" t="s">
        <v>125</v>
      </c>
      <c r="B2083">
        <v>33</v>
      </c>
      <c r="C2083" t="s">
        <v>934</v>
      </c>
      <c r="D2083" t="s">
        <v>126</v>
      </c>
      <c r="E2083">
        <v>0</v>
      </c>
      <c r="F2083">
        <v>13005</v>
      </c>
      <c r="G2083">
        <v>0</v>
      </c>
      <c r="H2083" t="s">
        <v>116</v>
      </c>
      <c r="I2083">
        <v>1</v>
      </c>
      <c r="J2083" t="s">
        <v>66</v>
      </c>
      <c r="K2083" s="33" t="str">
        <f>IF(ISNA(VLOOKUP(C2083,'Provider-EHR crosswalk'!A:B,2,FALSE)),"No EHR Specified",VLOOKUP(C2083,'Provider-EHR crosswalk'!A:B,2,FALSE))</f>
        <v>Azalea Health EHR</v>
      </c>
    </row>
    <row r="2084" spans="1:11" x14ac:dyDescent="0.25">
      <c r="A2084" t="s">
        <v>127</v>
      </c>
      <c r="B2084">
        <v>33</v>
      </c>
      <c r="C2084" t="s">
        <v>934</v>
      </c>
      <c r="D2084" t="s">
        <v>128</v>
      </c>
      <c r="E2084">
        <v>256</v>
      </c>
      <c r="F2084">
        <v>13005</v>
      </c>
      <c r="G2084">
        <v>1.97</v>
      </c>
      <c r="H2084" t="s">
        <v>116</v>
      </c>
      <c r="I2084">
        <v>4</v>
      </c>
      <c r="J2084" t="s">
        <v>66</v>
      </c>
      <c r="K2084" s="33" t="str">
        <f>IF(ISNA(VLOOKUP(C2084,'Provider-EHR crosswalk'!A:B,2,FALSE)),"No EHR Specified",VLOOKUP(C2084,'Provider-EHR crosswalk'!A:B,2,FALSE))</f>
        <v>Azalea Health EHR</v>
      </c>
    </row>
    <row r="2085" spans="1:11" x14ac:dyDescent="0.25">
      <c r="A2085" t="s">
        <v>129</v>
      </c>
      <c r="B2085">
        <v>33</v>
      </c>
      <c r="C2085" t="s">
        <v>934</v>
      </c>
      <c r="D2085" t="s">
        <v>130</v>
      </c>
      <c r="E2085">
        <v>500</v>
      </c>
      <c r="F2085">
        <v>13005</v>
      </c>
      <c r="G2085">
        <v>3.84</v>
      </c>
      <c r="H2085" t="s">
        <v>116</v>
      </c>
      <c r="I2085">
        <v>4</v>
      </c>
      <c r="J2085" t="s">
        <v>66</v>
      </c>
      <c r="K2085" s="33" t="str">
        <f>IF(ISNA(VLOOKUP(C2085,'Provider-EHR crosswalk'!A:B,2,FALSE)),"No EHR Specified",VLOOKUP(C2085,'Provider-EHR crosswalk'!A:B,2,FALSE))</f>
        <v>Azalea Health EHR</v>
      </c>
    </row>
    <row r="2086" spans="1:11" x14ac:dyDescent="0.25">
      <c r="A2086" t="s">
        <v>131</v>
      </c>
      <c r="B2086">
        <v>33</v>
      </c>
      <c r="C2086" t="s">
        <v>934</v>
      </c>
      <c r="D2086" t="s">
        <v>132</v>
      </c>
      <c r="E2086">
        <v>451</v>
      </c>
      <c r="F2086">
        <v>13005</v>
      </c>
      <c r="G2086">
        <v>3.47</v>
      </c>
      <c r="H2086" t="s">
        <v>116</v>
      </c>
      <c r="I2086">
        <v>4</v>
      </c>
      <c r="J2086" t="s">
        <v>66</v>
      </c>
      <c r="K2086" s="33" t="str">
        <f>IF(ISNA(VLOOKUP(C2086,'Provider-EHR crosswalk'!A:B,2,FALSE)),"No EHR Specified",VLOOKUP(C2086,'Provider-EHR crosswalk'!A:B,2,FALSE))</f>
        <v>Azalea Health EHR</v>
      </c>
    </row>
    <row r="2087" spans="1:11" x14ac:dyDescent="0.25">
      <c r="A2087" t="s">
        <v>133</v>
      </c>
      <c r="B2087">
        <v>33</v>
      </c>
      <c r="C2087" t="s">
        <v>934</v>
      </c>
      <c r="D2087" t="s">
        <v>134</v>
      </c>
      <c r="E2087">
        <v>591</v>
      </c>
      <c r="F2087">
        <v>13005</v>
      </c>
      <c r="G2087">
        <v>4.54</v>
      </c>
      <c r="H2087" t="s">
        <v>116</v>
      </c>
      <c r="I2087">
        <v>1</v>
      </c>
      <c r="J2087" t="s">
        <v>69</v>
      </c>
      <c r="K2087" s="33" t="str">
        <f>IF(ISNA(VLOOKUP(C2087,'Provider-EHR crosswalk'!A:B,2,FALSE)),"No EHR Specified",VLOOKUP(C2087,'Provider-EHR crosswalk'!A:B,2,FALSE))</f>
        <v>Azalea Health EHR</v>
      </c>
    </row>
    <row r="2088" spans="1:11" x14ac:dyDescent="0.25">
      <c r="A2088" t="s">
        <v>135</v>
      </c>
      <c r="B2088">
        <v>33</v>
      </c>
      <c r="C2088" t="s">
        <v>934</v>
      </c>
      <c r="D2088" t="s">
        <v>136</v>
      </c>
      <c r="E2088">
        <v>0</v>
      </c>
      <c r="F2088">
        <v>13002</v>
      </c>
      <c r="G2088">
        <v>0</v>
      </c>
      <c r="H2088" t="s">
        <v>116</v>
      </c>
      <c r="I2088">
        <v>1</v>
      </c>
      <c r="J2088" t="s">
        <v>66</v>
      </c>
      <c r="K2088" s="33" t="str">
        <f>IF(ISNA(VLOOKUP(C2088,'Provider-EHR crosswalk'!A:B,2,FALSE)),"No EHR Specified",VLOOKUP(C2088,'Provider-EHR crosswalk'!A:B,2,FALSE))</f>
        <v>Azalea Health EHR</v>
      </c>
    </row>
    <row r="2089" spans="1:11" x14ac:dyDescent="0.25">
      <c r="A2089" t="s">
        <v>137</v>
      </c>
      <c r="B2089">
        <v>33</v>
      </c>
      <c r="C2089" t="s">
        <v>934</v>
      </c>
      <c r="D2089" t="s">
        <v>138</v>
      </c>
      <c r="E2089">
        <v>0</v>
      </c>
      <c r="F2089">
        <v>13002</v>
      </c>
      <c r="G2089">
        <v>0</v>
      </c>
      <c r="H2089" t="s">
        <v>116</v>
      </c>
      <c r="I2089">
        <v>1</v>
      </c>
      <c r="J2089" t="s">
        <v>66</v>
      </c>
      <c r="K2089" s="33" t="str">
        <f>IF(ISNA(VLOOKUP(C2089,'Provider-EHR crosswalk'!A:B,2,FALSE)),"No EHR Specified",VLOOKUP(C2089,'Provider-EHR crosswalk'!A:B,2,FALSE))</f>
        <v>Azalea Health EHR</v>
      </c>
    </row>
    <row r="2090" spans="1:11" x14ac:dyDescent="0.25">
      <c r="A2090" t="s">
        <v>139</v>
      </c>
      <c r="B2090">
        <v>33</v>
      </c>
      <c r="C2090" t="s">
        <v>934</v>
      </c>
      <c r="D2090" t="s">
        <v>140</v>
      </c>
      <c r="E2090">
        <v>0</v>
      </c>
      <c r="F2090">
        <v>13002</v>
      </c>
      <c r="G2090">
        <v>0</v>
      </c>
      <c r="H2090" t="s">
        <v>116</v>
      </c>
      <c r="I2090">
        <v>1</v>
      </c>
      <c r="J2090" t="s">
        <v>66</v>
      </c>
      <c r="K2090" s="33" t="str">
        <f>IF(ISNA(VLOOKUP(C2090,'Provider-EHR crosswalk'!A:B,2,FALSE)),"No EHR Specified",VLOOKUP(C2090,'Provider-EHR crosswalk'!A:B,2,FALSE))</f>
        <v>Azalea Health EHR</v>
      </c>
    </row>
    <row r="2091" spans="1:11" x14ac:dyDescent="0.25">
      <c r="A2091" t="s">
        <v>141</v>
      </c>
      <c r="B2091">
        <v>33</v>
      </c>
      <c r="C2091" t="s">
        <v>934</v>
      </c>
      <c r="D2091" t="s">
        <v>142</v>
      </c>
      <c r="E2091">
        <v>0</v>
      </c>
      <c r="F2091">
        <v>13002</v>
      </c>
      <c r="G2091">
        <v>0</v>
      </c>
      <c r="H2091" t="s">
        <v>116</v>
      </c>
      <c r="I2091">
        <v>1</v>
      </c>
      <c r="J2091" t="s">
        <v>66</v>
      </c>
      <c r="K2091" s="33" t="str">
        <f>IF(ISNA(VLOOKUP(C2091,'Provider-EHR crosswalk'!A:B,2,FALSE)),"No EHR Specified",VLOOKUP(C2091,'Provider-EHR crosswalk'!A:B,2,FALSE))</f>
        <v>Azalea Health EHR</v>
      </c>
    </row>
    <row r="2092" spans="1:11" x14ac:dyDescent="0.25">
      <c r="A2092" t="s">
        <v>143</v>
      </c>
      <c r="B2092">
        <v>33</v>
      </c>
      <c r="C2092" t="s">
        <v>934</v>
      </c>
      <c r="D2092" t="s">
        <v>144</v>
      </c>
      <c r="E2092">
        <v>0</v>
      </c>
      <c r="F2092">
        <v>13002</v>
      </c>
      <c r="G2092">
        <v>0</v>
      </c>
      <c r="H2092" t="s">
        <v>116</v>
      </c>
      <c r="I2092">
        <v>1</v>
      </c>
      <c r="J2092" t="s">
        <v>66</v>
      </c>
      <c r="K2092" s="33" t="str">
        <f>IF(ISNA(VLOOKUP(C2092,'Provider-EHR crosswalk'!A:B,2,FALSE)),"No EHR Specified",VLOOKUP(C2092,'Provider-EHR crosswalk'!A:B,2,FALSE))</f>
        <v>Azalea Health EHR</v>
      </c>
    </row>
    <row r="2093" spans="1:11" x14ac:dyDescent="0.25">
      <c r="A2093" t="s">
        <v>145</v>
      </c>
      <c r="B2093">
        <v>33</v>
      </c>
      <c r="C2093" t="s">
        <v>934</v>
      </c>
      <c r="D2093" t="s">
        <v>146</v>
      </c>
      <c r="E2093">
        <v>0</v>
      </c>
      <c r="F2093">
        <v>13002</v>
      </c>
      <c r="G2093">
        <v>0</v>
      </c>
      <c r="H2093" t="s">
        <v>116</v>
      </c>
      <c r="I2093">
        <v>1</v>
      </c>
      <c r="J2093" t="s">
        <v>66</v>
      </c>
      <c r="K2093" s="33" t="str">
        <f>IF(ISNA(VLOOKUP(C2093,'Provider-EHR crosswalk'!A:B,2,FALSE)),"No EHR Specified",VLOOKUP(C2093,'Provider-EHR crosswalk'!A:B,2,FALSE))</f>
        <v>Azalea Health EHR</v>
      </c>
    </row>
    <row r="2094" spans="1:11" x14ac:dyDescent="0.25">
      <c r="A2094" t="s">
        <v>147</v>
      </c>
      <c r="B2094">
        <v>33</v>
      </c>
      <c r="C2094" t="s">
        <v>934</v>
      </c>
      <c r="D2094" t="s">
        <v>148</v>
      </c>
      <c r="E2094">
        <v>0</v>
      </c>
      <c r="F2094">
        <v>13005</v>
      </c>
      <c r="G2094">
        <v>0</v>
      </c>
      <c r="H2094" t="s">
        <v>116</v>
      </c>
      <c r="I2094">
        <v>1</v>
      </c>
      <c r="J2094" t="s">
        <v>66</v>
      </c>
      <c r="K2094" s="33" t="str">
        <f>IF(ISNA(VLOOKUP(C2094,'Provider-EHR crosswalk'!A:B,2,FALSE)),"No EHR Specified",VLOOKUP(C2094,'Provider-EHR crosswalk'!A:B,2,FALSE))</f>
        <v>Azalea Health EHR</v>
      </c>
    </row>
    <row r="2095" spans="1:11" x14ac:dyDescent="0.25">
      <c r="A2095" t="s">
        <v>149</v>
      </c>
      <c r="B2095">
        <v>33</v>
      </c>
      <c r="C2095" t="s">
        <v>934</v>
      </c>
      <c r="D2095" t="s">
        <v>150</v>
      </c>
      <c r="E2095">
        <v>0</v>
      </c>
      <c r="F2095">
        <v>13005</v>
      </c>
      <c r="G2095">
        <v>0</v>
      </c>
      <c r="H2095" t="s">
        <v>116</v>
      </c>
      <c r="I2095">
        <v>1</v>
      </c>
      <c r="J2095" t="s">
        <v>66</v>
      </c>
      <c r="K2095" s="33" t="str">
        <f>IF(ISNA(VLOOKUP(C2095,'Provider-EHR crosswalk'!A:B,2,FALSE)),"No EHR Specified",VLOOKUP(C2095,'Provider-EHR crosswalk'!A:B,2,FALSE))</f>
        <v>Azalea Health EHR</v>
      </c>
    </row>
    <row r="2096" spans="1:11" x14ac:dyDescent="0.25">
      <c r="A2096" t="s">
        <v>151</v>
      </c>
      <c r="B2096">
        <v>33</v>
      </c>
      <c r="C2096" t="s">
        <v>934</v>
      </c>
      <c r="D2096" t="s">
        <v>152</v>
      </c>
      <c r="E2096">
        <v>0</v>
      </c>
      <c r="F2096">
        <v>13002</v>
      </c>
      <c r="G2096">
        <v>0</v>
      </c>
      <c r="H2096" t="s">
        <v>116</v>
      </c>
      <c r="I2096">
        <v>1</v>
      </c>
      <c r="J2096" t="s">
        <v>66</v>
      </c>
      <c r="K2096" s="33" t="str">
        <f>IF(ISNA(VLOOKUP(C2096,'Provider-EHR crosswalk'!A:B,2,FALSE)),"No EHR Specified",VLOOKUP(C2096,'Provider-EHR crosswalk'!A:B,2,FALSE))</f>
        <v>Azalea Health EHR</v>
      </c>
    </row>
    <row r="2097" spans="1:11" x14ac:dyDescent="0.25">
      <c r="A2097" t="s">
        <v>153</v>
      </c>
      <c r="B2097">
        <v>33</v>
      </c>
      <c r="C2097" t="s">
        <v>934</v>
      </c>
      <c r="D2097" t="s">
        <v>154</v>
      </c>
      <c r="E2097">
        <v>74</v>
      </c>
      <c r="F2097">
        <v>13002</v>
      </c>
      <c r="G2097">
        <v>0.56999999999999995</v>
      </c>
      <c r="H2097" t="s">
        <v>116</v>
      </c>
      <c r="I2097">
        <v>1</v>
      </c>
      <c r="J2097" t="s">
        <v>66</v>
      </c>
      <c r="K2097" s="33" t="str">
        <f>IF(ISNA(VLOOKUP(C2097,'Provider-EHR crosswalk'!A:B,2,FALSE)),"No EHR Specified",VLOOKUP(C2097,'Provider-EHR crosswalk'!A:B,2,FALSE))</f>
        <v>Azalea Health EHR</v>
      </c>
    </row>
    <row r="2098" spans="1:11" x14ac:dyDescent="0.25">
      <c r="A2098" t="s">
        <v>155</v>
      </c>
      <c r="B2098">
        <v>33</v>
      </c>
      <c r="C2098" t="s">
        <v>934</v>
      </c>
      <c r="D2098" t="s">
        <v>156</v>
      </c>
      <c r="E2098">
        <v>0</v>
      </c>
      <c r="F2098">
        <v>13002</v>
      </c>
      <c r="G2098">
        <v>0</v>
      </c>
      <c r="H2098" t="s">
        <v>157</v>
      </c>
      <c r="I2098" t="s">
        <v>157</v>
      </c>
      <c r="J2098" t="s">
        <v>157</v>
      </c>
      <c r="K2098" s="33" t="str">
        <f>IF(ISNA(VLOOKUP(C2098,'Provider-EHR crosswalk'!A:B,2,FALSE)),"No EHR Specified",VLOOKUP(C2098,'Provider-EHR crosswalk'!A:B,2,FALSE))</f>
        <v>Azalea Health EHR</v>
      </c>
    </row>
    <row r="2099" spans="1:11" x14ac:dyDescent="0.25">
      <c r="A2099" t="s">
        <v>158</v>
      </c>
      <c r="B2099">
        <v>33</v>
      </c>
      <c r="C2099" t="s">
        <v>934</v>
      </c>
      <c r="D2099" t="s">
        <v>159</v>
      </c>
      <c r="E2099">
        <v>66</v>
      </c>
      <c r="F2099">
        <v>13002</v>
      </c>
      <c r="G2099">
        <v>0.51</v>
      </c>
      <c r="H2099" t="s">
        <v>157</v>
      </c>
      <c r="I2099" t="s">
        <v>157</v>
      </c>
      <c r="J2099" t="s">
        <v>157</v>
      </c>
      <c r="K2099" s="33" t="str">
        <f>IF(ISNA(VLOOKUP(C2099,'Provider-EHR crosswalk'!A:B,2,FALSE)),"No EHR Specified",VLOOKUP(C2099,'Provider-EHR crosswalk'!A:B,2,FALSE))</f>
        <v>Azalea Health EHR</v>
      </c>
    </row>
    <row r="2100" spans="1:11" x14ac:dyDescent="0.25">
      <c r="A2100" t="s">
        <v>162</v>
      </c>
      <c r="B2100">
        <v>33</v>
      </c>
      <c r="C2100" t="s">
        <v>934</v>
      </c>
      <c r="D2100" t="s">
        <v>163</v>
      </c>
      <c r="E2100">
        <v>12632</v>
      </c>
      <c r="F2100">
        <v>13002</v>
      </c>
      <c r="G2100">
        <v>97.15</v>
      </c>
      <c r="H2100" t="s">
        <v>65</v>
      </c>
      <c r="I2100">
        <v>95</v>
      </c>
      <c r="J2100" t="s">
        <v>66</v>
      </c>
      <c r="K2100" s="33" t="str">
        <f>IF(ISNA(VLOOKUP(C2100,'Provider-EHR crosswalk'!A:B,2,FALSE)),"No EHR Specified",VLOOKUP(C2100,'Provider-EHR crosswalk'!A:B,2,FALSE))</f>
        <v>Azalea Health EHR</v>
      </c>
    </row>
    <row r="2101" spans="1:11" x14ac:dyDescent="0.25">
      <c r="A2101" t="s">
        <v>164</v>
      </c>
      <c r="B2101">
        <v>33</v>
      </c>
      <c r="C2101" t="s">
        <v>934</v>
      </c>
      <c r="D2101" t="s">
        <v>165</v>
      </c>
      <c r="E2101">
        <v>1140</v>
      </c>
      <c r="F2101">
        <v>1243</v>
      </c>
      <c r="G2101">
        <v>91.71</v>
      </c>
      <c r="H2101" t="s">
        <v>65</v>
      </c>
      <c r="I2101">
        <v>95</v>
      </c>
      <c r="J2101" t="s">
        <v>69</v>
      </c>
      <c r="K2101" s="33" t="str">
        <f>IF(ISNA(VLOOKUP(C2101,'Provider-EHR crosswalk'!A:B,2,FALSE)),"No EHR Specified",VLOOKUP(C2101,'Provider-EHR crosswalk'!A:B,2,FALSE))</f>
        <v>Azalea Health EHR</v>
      </c>
    </row>
    <row r="2102" spans="1:11" x14ac:dyDescent="0.25">
      <c r="A2102" t="s">
        <v>166</v>
      </c>
      <c r="B2102">
        <v>33</v>
      </c>
      <c r="C2102" t="s">
        <v>934</v>
      </c>
      <c r="D2102" t="s">
        <v>167</v>
      </c>
      <c r="E2102">
        <v>4</v>
      </c>
      <c r="F2102">
        <v>1243</v>
      </c>
      <c r="G2102">
        <v>0.32</v>
      </c>
      <c r="H2102" t="s">
        <v>116</v>
      </c>
      <c r="I2102">
        <v>5</v>
      </c>
      <c r="J2102" t="s">
        <v>66</v>
      </c>
      <c r="K2102" s="33" t="str">
        <f>IF(ISNA(VLOOKUP(C2102,'Provider-EHR crosswalk'!A:B,2,FALSE)),"No EHR Specified",VLOOKUP(C2102,'Provider-EHR crosswalk'!A:B,2,FALSE))</f>
        <v>Azalea Health EHR</v>
      </c>
    </row>
    <row r="2103" spans="1:11" x14ac:dyDescent="0.25">
      <c r="A2103" t="s">
        <v>168</v>
      </c>
      <c r="B2103">
        <v>33</v>
      </c>
      <c r="C2103" t="s">
        <v>934</v>
      </c>
      <c r="D2103" t="s">
        <v>169</v>
      </c>
      <c r="E2103">
        <v>4</v>
      </c>
      <c r="F2103">
        <v>1243</v>
      </c>
      <c r="G2103">
        <v>0.32</v>
      </c>
      <c r="H2103" t="s">
        <v>116</v>
      </c>
      <c r="I2103">
        <v>5</v>
      </c>
      <c r="J2103" t="s">
        <v>66</v>
      </c>
      <c r="K2103" s="33" t="str">
        <f>IF(ISNA(VLOOKUP(C2103,'Provider-EHR crosswalk'!A:B,2,FALSE)),"No EHR Specified",VLOOKUP(C2103,'Provider-EHR crosswalk'!A:B,2,FALSE))</f>
        <v>Azalea Health EHR</v>
      </c>
    </row>
    <row r="2104" spans="1:11" x14ac:dyDescent="0.25">
      <c r="A2104" t="s">
        <v>170</v>
      </c>
      <c r="B2104">
        <v>33</v>
      </c>
      <c r="C2104" t="s">
        <v>934</v>
      </c>
      <c r="D2104" t="s">
        <v>171</v>
      </c>
      <c r="E2104">
        <v>95</v>
      </c>
      <c r="F2104">
        <v>1243</v>
      </c>
      <c r="G2104">
        <v>7.64</v>
      </c>
      <c r="H2104" t="s">
        <v>116</v>
      </c>
      <c r="I2104">
        <v>5</v>
      </c>
      <c r="J2104" t="s">
        <v>69</v>
      </c>
      <c r="K2104" s="33" t="str">
        <f>IF(ISNA(VLOOKUP(C2104,'Provider-EHR crosswalk'!A:B,2,FALSE)),"No EHR Specified",VLOOKUP(C2104,'Provider-EHR crosswalk'!A:B,2,FALSE))</f>
        <v>Azalea Health EHR</v>
      </c>
    </row>
    <row r="2105" spans="1:11" x14ac:dyDescent="0.25">
      <c r="A2105" t="s">
        <v>172</v>
      </c>
      <c r="B2105">
        <v>33</v>
      </c>
      <c r="C2105" t="s">
        <v>934</v>
      </c>
      <c r="D2105" t="s">
        <v>173</v>
      </c>
      <c r="E2105">
        <v>91</v>
      </c>
      <c r="F2105">
        <v>13002</v>
      </c>
      <c r="G2105">
        <v>0.7</v>
      </c>
      <c r="H2105" t="s">
        <v>116</v>
      </c>
      <c r="I2105">
        <v>5</v>
      </c>
      <c r="J2105" t="s">
        <v>66</v>
      </c>
      <c r="K2105" s="33" t="str">
        <f>IF(ISNA(VLOOKUP(C2105,'Provider-EHR crosswalk'!A:B,2,FALSE)),"No EHR Specified",VLOOKUP(C2105,'Provider-EHR crosswalk'!A:B,2,FALSE))</f>
        <v>Azalea Health EHR</v>
      </c>
    </row>
    <row r="2106" spans="1:11" x14ac:dyDescent="0.25">
      <c r="A2106" t="s">
        <v>174</v>
      </c>
      <c r="B2106">
        <v>33</v>
      </c>
      <c r="C2106" t="s">
        <v>934</v>
      </c>
      <c r="D2106" t="s">
        <v>175</v>
      </c>
      <c r="E2106">
        <v>63</v>
      </c>
      <c r="F2106">
        <v>13002</v>
      </c>
      <c r="G2106">
        <v>0.48</v>
      </c>
      <c r="H2106" t="s">
        <v>116</v>
      </c>
      <c r="I2106">
        <v>5</v>
      </c>
      <c r="J2106" t="s">
        <v>66</v>
      </c>
      <c r="K2106" s="33" t="str">
        <f>IF(ISNA(VLOOKUP(C2106,'Provider-EHR crosswalk'!A:B,2,FALSE)),"No EHR Specified",VLOOKUP(C2106,'Provider-EHR crosswalk'!A:B,2,FALSE))</f>
        <v>Azalea Health EHR</v>
      </c>
    </row>
    <row r="2107" spans="1:11" x14ac:dyDescent="0.25">
      <c r="A2107" t="s">
        <v>176</v>
      </c>
      <c r="B2107">
        <v>33</v>
      </c>
      <c r="C2107" t="s">
        <v>934</v>
      </c>
      <c r="D2107" t="s">
        <v>177</v>
      </c>
      <c r="E2107">
        <v>216</v>
      </c>
      <c r="F2107">
        <v>13002</v>
      </c>
      <c r="G2107">
        <v>1.66</v>
      </c>
      <c r="H2107" t="s">
        <v>116</v>
      </c>
      <c r="I2107">
        <v>5</v>
      </c>
      <c r="J2107" t="s">
        <v>66</v>
      </c>
      <c r="K2107" s="33" t="str">
        <f>IF(ISNA(VLOOKUP(C2107,'Provider-EHR crosswalk'!A:B,2,FALSE)),"No EHR Specified",VLOOKUP(C2107,'Provider-EHR crosswalk'!A:B,2,FALSE))</f>
        <v>Azalea Health EHR</v>
      </c>
    </row>
    <row r="2108" spans="1:11" x14ac:dyDescent="0.25">
      <c r="A2108" t="s">
        <v>63</v>
      </c>
      <c r="B2108">
        <v>69</v>
      </c>
      <c r="C2108" t="s">
        <v>683</v>
      </c>
      <c r="D2108" t="s">
        <v>64</v>
      </c>
      <c r="E2108">
        <v>4</v>
      </c>
      <c r="F2108">
        <v>4</v>
      </c>
      <c r="G2108">
        <v>100</v>
      </c>
      <c r="H2108" t="s">
        <v>65</v>
      </c>
      <c r="I2108">
        <v>99</v>
      </c>
      <c r="J2108" t="s">
        <v>66</v>
      </c>
      <c r="K2108" s="33" t="str">
        <f>IF(ISNA(VLOOKUP(C2108,'Provider-EHR crosswalk'!A:B,2,FALSE)),"No EHR Specified",VLOOKUP(C2108,'Provider-EHR crosswalk'!A:B,2,FALSE))</f>
        <v>MEDITECH Expanse</v>
      </c>
    </row>
    <row r="2109" spans="1:11" x14ac:dyDescent="0.25">
      <c r="A2109" t="s">
        <v>67</v>
      </c>
      <c r="B2109">
        <v>69</v>
      </c>
      <c r="C2109" t="s">
        <v>683</v>
      </c>
      <c r="D2109" t="s">
        <v>68</v>
      </c>
      <c r="E2109">
        <v>4</v>
      </c>
      <c r="F2109">
        <v>4</v>
      </c>
      <c r="G2109">
        <v>100</v>
      </c>
      <c r="H2109" t="s">
        <v>65</v>
      </c>
      <c r="I2109">
        <v>75</v>
      </c>
      <c r="J2109" t="s">
        <v>66</v>
      </c>
      <c r="K2109" s="33" t="str">
        <f>IF(ISNA(VLOOKUP(C2109,'Provider-EHR crosswalk'!A:B,2,FALSE)),"No EHR Specified",VLOOKUP(C2109,'Provider-EHR crosswalk'!A:B,2,FALSE))</f>
        <v>MEDITECH Expanse</v>
      </c>
    </row>
    <row r="2110" spans="1:11" x14ac:dyDescent="0.25">
      <c r="A2110" t="s">
        <v>70</v>
      </c>
      <c r="B2110">
        <v>69</v>
      </c>
      <c r="C2110" t="s">
        <v>683</v>
      </c>
      <c r="D2110" t="s">
        <v>71</v>
      </c>
      <c r="E2110">
        <v>4</v>
      </c>
      <c r="F2110">
        <v>4</v>
      </c>
      <c r="G2110">
        <v>100</v>
      </c>
      <c r="H2110" t="s">
        <v>65</v>
      </c>
      <c r="I2110">
        <v>99</v>
      </c>
      <c r="J2110" t="s">
        <v>66</v>
      </c>
      <c r="K2110" s="33" t="str">
        <f>IF(ISNA(VLOOKUP(C2110,'Provider-EHR crosswalk'!A:B,2,FALSE)),"No EHR Specified",VLOOKUP(C2110,'Provider-EHR crosswalk'!A:B,2,FALSE))</f>
        <v>MEDITECH Expanse</v>
      </c>
    </row>
    <row r="2111" spans="1:11" x14ac:dyDescent="0.25">
      <c r="A2111" t="s">
        <v>72</v>
      </c>
      <c r="B2111">
        <v>69</v>
      </c>
      <c r="C2111" t="s">
        <v>683</v>
      </c>
      <c r="D2111" t="s">
        <v>73</v>
      </c>
      <c r="E2111">
        <v>4</v>
      </c>
      <c r="F2111">
        <v>4</v>
      </c>
      <c r="G2111">
        <v>100</v>
      </c>
      <c r="H2111" t="s">
        <v>65</v>
      </c>
      <c r="I2111">
        <v>99</v>
      </c>
      <c r="J2111" t="s">
        <v>66</v>
      </c>
      <c r="K2111" s="33" t="str">
        <f>IF(ISNA(VLOOKUP(C2111,'Provider-EHR crosswalk'!A:B,2,FALSE)),"No EHR Specified",VLOOKUP(C2111,'Provider-EHR crosswalk'!A:B,2,FALSE))</f>
        <v>MEDITECH Expanse</v>
      </c>
    </row>
    <row r="2112" spans="1:11" x14ac:dyDescent="0.25">
      <c r="A2112" t="s">
        <v>74</v>
      </c>
      <c r="B2112">
        <v>69</v>
      </c>
      <c r="C2112" t="s">
        <v>683</v>
      </c>
      <c r="D2112" t="s">
        <v>75</v>
      </c>
      <c r="E2112">
        <v>4</v>
      </c>
      <c r="F2112">
        <v>4</v>
      </c>
      <c r="G2112">
        <v>100</v>
      </c>
      <c r="H2112" t="s">
        <v>65</v>
      </c>
      <c r="I2112">
        <v>99</v>
      </c>
      <c r="J2112" t="s">
        <v>66</v>
      </c>
      <c r="K2112" s="33" t="str">
        <f>IF(ISNA(VLOOKUP(C2112,'Provider-EHR crosswalk'!A:B,2,FALSE)),"No EHR Specified",VLOOKUP(C2112,'Provider-EHR crosswalk'!A:B,2,FALSE))</f>
        <v>MEDITECH Expanse</v>
      </c>
    </row>
    <row r="2113" spans="1:11" x14ac:dyDescent="0.25">
      <c r="A2113" t="s">
        <v>76</v>
      </c>
      <c r="B2113">
        <v>69</v>
      </c>
      <c r="C2113" t="s">
        <v>683</v>
      </c>
      <c r="D2113" t="s">
        <v>77</v>
      </c>
      <c r="E2113">
        <v>4</v>
      </c>
      <c r="F2113">
        <v>4</v>
      </c>
      <c r="G2113">
        <v>100</v>
      </c>
      <c r="H2113" t="s">
        <v>65</v>
      </c>
      <c r="I2113">
        <v>85</v>
      </c>
      <c r="J2113" t="s">
        <v>66</v>
      </c>
      <c r="K2113" s="33" t="str">
        <f>IF(ISNA(VLOOKUP(C2113,'Provider-EHR crosswalk'!A:B,2,FALSE)),"No EHR Specified",VLOOKUP(C2113,'Provider-EHR crosswalk'!A:B,2,FALSE))</f>
        <v>MEDITECH Expanse</v>
      </c>
    </row>
    <row r="2114" spans="1:11" x14ac:dyDescent="0.25">
      <c r="A2114" t="s">
        <v>78</v>
      </c>
      <c r="B2114">
        <v>69</v>
      </c>
      <c r="C2114" t="s">
        <v>683</v>
      </c>
      <c r="D2114" t="s">
        <v>79</v>
      </c>
      <c r="E2114">
        <v>4</v>
      </c>
      <c r="F2114">
        <v>4</v>
      </c>
      <c r="G2114">
        <v>100</v>
      </c>
      <c r="H2114" t="s">
        <v>65</v>
      </c>
      <c r="I2114">
        <v>85</v>
      </c>
      <c r="J2114" t="s">
        <v>66</v>
      </c>
      <c r="K2114" s="33" t="str">
        <f>IF(ISNA(VLOOKUP(C2114,'Provider-EHR crosswalk'!A:B,2,FALSE)),"No EHR Specified",VLOOKUP(C2114,'Provider-EHR crosswalk'!A:B,2,FALSE))</f>
        <v>MEDITECH Expanse</v>
      </c>
    </row>
    <row r="2115" spans="1:11" x14ac:dyDescent="0.25">
      <c r="A2115" t="s">
        <v>80</v>
      </c>
      <c r="B2115">
        <v>69</v>
      </c>
      <c r="C2115" t="s">
        <v>683</v>
      </c>
      <c r="D2115" t="s">
        <v>81</v>
      </c>
      <c r="E2115">
        <v>4</v>
      </c>
      <c r="F2115">
        <v>4</v>
      </c>
      <c r="G2115">
        <v>100</v>
      </c>
      <c r="H2115" t="s">
        <v>65</v>
      </c>
      <c r="I2115">
        <v>85</v>
      </c>
      <c r="J2115" t="s">
        <v>66</v>
      </c>
      <c r="K2115" s="33" t="str">
        <f>IF(ISNA(VLOOKUP(C2115,'Provider-EHR crosswalk'!A:B,2,FALSE)),"No EHR Specified",VLOOKUP(C2115,'Provider-EHR crosswalk'!A:B,2,FALSE))</f>
        <v>MEDITECH Expanse</v>
      </c>
    </row>
    <row r="2116" spans="1:11" x14ac:dyDescent="0.25">
      <c r="A2116" t="s">
        <v>82</v>
      </c>
      <c r="B2116">
        <v>69</v>
      </c>
      <c r="C2116" t="s">
        <v>683</v>
      </c>
      <c r="D2116" t="s">
        <v>83</v>
      </c>
      <c r="E2116">
        <v>4</v>
      </c>
      <c r="F2116">
        <v>4</v>
      </c>
      <c r="G2116">
        <v>100</v>
      </c>
      <c r="H2116" t="s">
        <v>65</v>
      </c>
      <c r="I2116">
        <v>85</v>
      </c>
      <c r="J2116" t="s">
        <v>66</v>
      </c>
      <c r="K2116" s="33" t="str">
        <f>IF(ISNA(VLOOKUP(C2116,'Provider-EHR crosswalk'!A:B,2,FALSE)),"No EHR Specified",VLOOKUP(C2116,'Provider-EHR crosswalk'!A:B,2,FALSE))</f>
        <v>MEDITECH Expanse</v>
      </c>
    </row>
    <row r="2117" spans="1:11" x14ac:dyDescent="0.25">
      <c r="A2117" t="s">
        <v>84</v>
      </c>
      <c r="B2117">
        <v>69</v>
      </c>
      <c r="C2117" t="s">
        <v>683</v>
      </c>
      <c r="D2117" t="s">
        <v>85</v>
      </c>
      <c r="E2117">
        <v>4</v>
      </c>
      <c r="F2117">
        <v>4</v>
      </c>
      <c r="G2117">
        <v>100</v>
      </c>
      <c r="H2117" t="s">
        <v>65</v>
      </c>
      <c r="I2117">
        <v>85</v>
      </c>
      <c r="J2117" t="s">
        <v>66</v>
      </c>
      <c r="K2117" s="33" t="str">
        <f>IF(ISNA(VLOOKUP(C2117,'Provider-EHR crosswalk'!A:B,2,FALSE)),"No EHR Specified",VLOOKUP(C2117,'Provider-EHR crosswalk'!A:B,2,FALSE))</f>
        <v>MEDITECH Expanse</v>
      </c>
    </row>
    <row r="2118" spans="1:11" x14ac:dyDescent="0.25">
      <c r="A2118" t="s">
        <v>86</v>
      </c>
      <c r="B2118">
        <v>69</v>
      </c>
      <c r="C2118" t="s">
        <v>683</v>
      </c>
      <c r="D2118" t="s">
        <v>87</v>
      </c>
      <c r="E2118">
        <v>4</v>
      </c>
      <c r="F2118">
        <v>4</v>
      </c>
      <c r="G2118">
        <v>100</v>
      </c>
      <c r="H2118" t="s">
        <v>65</v>
      </c>
      <c r="I2118">
        <v>95</v>
      </c>
      <c r="J2118" t="s">
        <v>66</v>
      </c>
      <c r="K2118" s="33" t="str">
        <f>IF(ISNA(VLOOKUP(C2118,'Provider-EHR crosswalk'!A:B,2,FALSE)),"No EHR Specified",VLOOKUP(C2118,'Provider-EHR crosswalk'!A:B,2,FALSE))</f>
        <v>MEDITECH Expanse</v>
      </c>
    </row>
    <row r="2119" spans="1:11" x14ac:dyDescent="0.25">
      <c r="A2119" t="s">
        <v>88</v>
      </c>
      <c r="B2119">
        <v>69</v>
      </c>
      <c r="C2119" t="s">
        <v>683</v>
      </c>
      <c r="D2119" t="s">
        <v>89</v>
      </c>
      <c r="E2119">
        <v>4</v>
      </c>
      <c r="F2119">
        <v>4</v>
      </c>
      <c r="G2119">
        <v>100</v>
      </c>
      <c r="H2119" t="s">
        <v>65</v>
      </c>
      <c r="I2119">
        <v>95</v>
      </c>
      <c r="J2119" t="s">
        <v>66</v>
      </c>
      <c r="K2119" s="33" t="str">
        <f>IF(ISNA(VLOOKUP(C2119,'Provider-EHR crosswalk'!A:B,2,FALSE)),"No EHR Specified",VLOOKUP(C2119,'Provider-EHR crosswalk'!A:B,2,FALSE))</f>
        <v>MEDITECH Expanse</v>
      </c>
    </row>
    <row r="2120" spans="1:11" x14ac:dyDescent="0.25">
      <c r="A2120" t="s">
        <v>90</v>
      </c>
      <c r="B2120">
        <v>69</v>
      </c>
      <c r="C2120" t="s">
        <v>683</v>
      </c>
      <c r="D2120" t="s">
        <v>91</v>
      </c>
      <c r="E2120">
        <v>4</v>
      </c>
      <c r="F2120">
        <v>4</v>
      </c>
      <c r="G2120">
        <v>100</v>
      </c>
      <c r="H2120" t="s">
        <v>65</v>
      </c>
      <c r="I2120">
        <v>90</v>
      </c>
      <c r="J2120" t="s">
        <v>66</v>
      </c>
      <c r="K2120" s="33" t="str">
        <f>IF(ISNA(VLOOKUP(C2120,'Provider-EHR crosswalk'!A:B,2,FALSE)),"No EHR Specified",VLOOKUP(C2120,'Provider-EHR crosswalk'!A:B,2,FALSE))</f>
        <v>MEDITECH Expanse</v>
      </c>
    </row>
    <row r="2121" spans="1:11" x14ac:dyDescent="0.25">
      <c r="A2121" t="s">
        <v>92</v>
      </c>
      <c r="B2121">
        <v>69</v>
      </c>
      <c r="C2121" t="s">
        <v>683</v>
      </c>
      <c r="D2121" t="s">
        <v>93</v>
      </c>
      <c r="E2121">
        <v>2</v>
      </c>
      <c r="F2121">
        <v>4</v>
      </c>
      <c r="G2121">
        <v>50</v>
      </c>
      <c r="H2121" t="s">
        <v>65</v>
      </c>
      <c r="I2121">
        <v>90</v>
      </c>
      <c r="J2121" t="s">
        <v>69</v>
      </c>
      <c r="K2121" s="33" t="str">
        <f>IF(ISNA(VLOOKUP(C2121,'Provider-EHR crosswalk'!A:B,2,FALSE)),"No EHR Specified",VLOOKUP(C2121,'Provider-EHR crosswalk'!A:B,2,FALSE))</f>
        <v>MEDITECH Expanse</v>
      </c>
    </row>
    <row r="2122" spans="1:11" x14ac:dyDescent="0.25">
      <c r="A2122" t="s">
        <v>94</v>
      </c>
      <c r="B2122">
        <v>69</v>
      </c>
      <c r="C2122" t="s">
        <v>683</v>
      </c>
      <c r="D2122" t="s">
        <v>95</v>
      </c>
      <c r="E2122">
        <v>4</v>
      </c>
      <c r="F2122">
        <v>4</v>
      </c>
      <c r="G2122">
        <v>100</v>
      </c>
      <c r="H2122" t="s">
        <v>65</v>
      </c>
      <c r="I2122">
        <v>90</v>
      </c>
      <c r="J2122" t="s">
        <v>66</v>
      </c>
      <c r="K2122" s="33" t="str">
        <f>IF(ISNA(VLOOKUP(C2122,'Provider-EHR crosswalk'!A:B,2,FALSE)),"No EHR Specified",VLOOKUP(C2122,'Provider-EHR crosswalk'!A:B,2,FALSE))</f>
        <v>MEDITECH Expanse</v>
      </c>
    </row>
    <row r="2123" spans="1:11" x14ac:dyDescent="0.25">
      <c r="A2123" t="s">
        <v>96</v>
      </c>
      <c r="B2123">
        <v>69</v>
      </c>
      <c r="C2123" t="s">
        <v>683</v>
      </c>
      <c r="D2123" t="s">
        <v>97</v>
      </c>
      <c r="E2123">
        <v>4</v>
      </c>
      <c r="F2123">
        <v>4</v>
      </c>
      <c r="G2123">
        <v>100</v>
      </c>
      <c r="H2123" t="s">
        <v>65</v>
      </c>
      <c r="I2123">
        <v>90</v>
      </c>
      <c r="J2123" t="s">
        <v>66</v>
      </c>
      <c r="K2123" s="33" t="str">
        <f>IF(ISNA(VLOOKUP(C2123,'Provider-EHR crosswalk'!A:B,2,FALSE)),"No EHR Specified",VLOOKUP(C2123,'Provider-EHR crosswalk'!A:B,2,FALSE))</f>
        <v>MEDITECH Expanse</v>
      </c>
    </row>
    <row r="2124" spans="1:11" x14ac:dyDescent="0.25">
      <c r="A2124" t="s">
        <v>98</v>
      </c>
      <c r="B2124">
        <v>69</v>
      </c>
      <c r="C2124" t="s">
        <v>683</v>
      </c>
      <c r="D2124" t="s">
        <v>99</v>
      </c>
      <c r="E2124">
        <v>4</v>
      </c>
      <c r="F2124">
        <v>4</v>
      </c>
      <c r="G2124">
        <v>100</v>
      </c>
      <c r="H2124" t="s">
        <v>65</v>
      </c>
      <c r="I2124">
        <v>90</v>
      </c>
      <c r="J2124" t="s">
        <v>66</v>
      </c>
      <c r="K2124" s="33" t="str">
        <f>IF(ISNA(VLOOKUP(C2124,'Provider-EHR crosswalk'!A:B,2,FALSE)),"No EHR Specified",VLOOKUP(C2124,'Provider-EHR crosswalk'!A:B,2,FALSE))</f>
        <v>MEDITECH Expanse</v>
      </c>
    </row>
    <row r="2125" spans="1:11" x14ac:dyDescent="0.25">
      <c r="A2125" t="s">
        <v>100</v>
      </c>
      <c r="B2125">
        <v>69</v>
      </c>
      <c r="C2125" t="s">
        <v>683</v>
      </c>
      <c r="D2125" t="s">
        <v>101</v>
      </c>
      <c r="E2125">
        <v>21</v>
      </c>
      <c r="F2125">
        <v>21</v>
      </c>
      <c r="G2125">
        <v>100</v>
      </c>
      <c r="H2125" t="s">
        <v>65</v>
      </c>
      <c r="I2125">
        <v>99</v>
      </c>
      <c r="J2125" t="s">
        <v>66</v>
      </c>
      <c r="K2125" s="33" t="str">
        <f>IF(ISNA(VLOOKUP(C2125,'Provider-EHR crosswalk'!A:B,2,FALSE)),"No EHR Specified",VLOOKUP(C2125,'Provider-EHR crosswalk'!A:B,2,FALSE))</f>
        <v>MEDITECH Expanse</v>
      </c>
    </row>
    <row r="2126" spans="1:11" x14ac:dyDescent="0.25">
      <c r="A2126" t="s">
        <v>102</v>
      </c>
      <c r="B2126">
        <v>69</v>
      </c>
      <c r="C2126" t="s">
        <v>683</v>
      </c>
      <c r="D2126" t="s">
        <v>103</v>
      </c>
      <c r="E2126">
        <v>21</v>
      </c>
      <c r="F2126">
        <v>21</v>
      </c>
      <c r="G2126">
        <v>100</v>
      </c>
      <c r="H2126" t="s">
        <v>65</v>
      </c>
      <c r="I2126">
        <v>99</v>
      </c>
      <c r="J2126" t="s">
        <v>66</v>
      </c>
      <c r="K2126" s="33" t="str">
        <f>IF(ISNA(VLOOKUP(C2126,'Provider-EHR crosswalk'!A:B,2,FALSE)),"No EHR Specified",VLOOKUP(C2126,'Provider-EHR crosswalk'!A:B,2,FALSE))</f>
        <v>MEDITECH Expanse</v>
      </c>
    </row>
    <row r="2127" spans="1:11" x14ac:dyDescent="0.25">
      <c r="A2127" t="s">
        <v>104</v>
      </c>
      <c r="B2127">
        <v>69</v>
      </c>
      <c r="C2127" t="s">
        <v>683</v>
      </c>
      <c r="D2127" t="s">
        <v>105</v>
      </c>
      <c r="E2127">
        <v>21</v>
      </c>
      <c r="F2127">
        <v>21</v>
      </c>
      <c r="G2127">
        <v>100</v>
      </c>
      <c r="H2127" t="s">
        <v>65</v>
      </c>
      <c r="I2127">
        <v>99</v>
      </c>
      <c r="J2127" t="s">
        <v>66</v>
      </c>
      <c r="K2127" s="33" t="str">
        <f>IF(ISNA(VLOOKUP(C2127,'Provider-EHR crosswalk'!A:B,2,FALSE)),"No EHR Specified",VLOOKUP(C2127,'Provider-EHR crosswalk'!A:B,2,FALSE))</f>
        <v>MEDITECH Expanse</v>
      </c>
    </row>
    <row r="2128" spans="1:11" x14ac:dyDescent="0.25">
      <c r="A2128" t="s">
        <v>106</v>
      </c>
      <c r="B2128">
        <v>69</v>
      </c>
      <c r="C2128" t="s">
        <v>683</v>
      </c>
      <c r="D2128" t="s">
        <v>107</v>
      </c>
      <c r="E2128">
        <v>21</v>
      </c>
      <c r="F2128">
        <v>21</v>
      </c>
      <c r="G2128">
        <v>100</v>
      </c>
      <c r="H2128" t="s">
        <v>65</v>
      </c>
      <c r="I2128">
        <v>99</v>
      </c>
      <c r="J2128" t="s">
        <v>66</v>
      </c>
      <c r="K2128" s="33" t="str">
        <f>IF(ISNA(VLOOKUP(C2128,'Provider-EHR crosswalk'!A:B,2,FALSE)),"No EHR Specified",VLOOKUP(C2128,'Provider-EHR crosswalk'!A:B,2,FALSE))</f>
        <v>MEDITECH Expanse</v>
      </c>
    </row>
    <row r="2129" spans="1:11" x14ac:dyDescent="0.25">
      <c r="A2129" t="s">
        <v>108</v>
      </c>
      <c r="B2129">
        <v>69</v>
      </c>
      <c r="C2129" t="s">
        <v>683</v>
      </c>
      <c r="D2129" t="s">
        <v>109</v>
      </c>
      <c r="E2129">
        <v>21</v>
      </c>
      <c r="F2129">
        <v>21</v>
      </c>
      <c r="G2129">
        <v>100</v>
      </c>
      <c r="H2129" t="s">
        <v>65</v>
      </c>
      <c r="I2129">
        <v>99</v>
      </c>
      <c r="J2129" t="s">
        <v>66</v>
      </c>
      <c r="K2129" s="33" t="str">
        <f>IF(ISNA(VLOOKUP(C2129,'Provider-EHR crosswalk'!A:B,2,FALSE)),"No EHR Specified",VLOOKUP(C2129,'Provider-EHR crosswalk'!A:B,2,FALSE))</f>
        <v>MEDITECH Expanse</v>
      </c>
    </row>
    <row r="2130" spans="1:11" x14ac:dyDescent="0.25">
      <c r="A2130" t="s">
        <v>110</v>
      </c>
      <c r="B2130">
        <v>69</v>
      </c>
      <c r="C2130" t="s">
        <v>683</v>
      </c>
      <c r="D2130" t="s">
        <v>111</v>
      </c>
      <c r="E2130">
        <v>21</v>
      </c>
      <c r="F2130">
        <v>21</v>
      </c>
      <c r="G2130">
        <v>100</v>
      </c>
      <c r="H2130" t="s">
        <v>65</v>
      </c>
      <c r="I2130">
        <v>99</v>
      </c>
      <c r="J2130" t="s">
        <v>66</v>
      </c>
      <c r="K2130" s="33" t="str">
        <f>IF(ISNA(VLOOKUP(C2130,'Provider-EHR crosswalk'!A:B,2,FALSE)),"No EHR Specified",VLOOKUP(C2130,'Provider-EHR crosswalk'!A:B,2,FALSE))</f>
        <v>MEDITECH Expanse</v>
      </c>
    </row>
    <row r="2131" spans="1:11" x14ac:dyDescent="0.25">
      <c r="A2131" t="s">
        <v>112</v>
      </c>
      <c r="B2131">
        <v>69</v>
      </c>
      <c r="C2131" t="s">
        <v>683</v>
      </c>
      <c r="D2131" t="s">
        <v>113</v>
      </c>
      <c r="E2131">
        <v>21</v>
      </c>
      <c r="F2131">
        <v>21</v>
      </c>
      <c r="G2131">
        <v>100</v>
      </c>
      <c r="H2131" t="s">
        <v>65</v>
      </c>
      <c r="I2131">
        <v>99</v>
      </c>
      <c r="J2131" t="s">
        <v>66</v>
      </c>
      <c r="K2131" s="33" t="str">
        <f>IF(ISNA(VLOOKUP(C2131,'Provider-EHR crosswalk'!A:B,2,FALSE)),"No EHR Specified",VLOOKUP(C2131,'Provider-EHR crosswalk'!A:B,2,FALSE))</f>
        <v>MEDITECH Expanse</v>
      </c>
    </row>
    <row r="2132" spans="1:11" x14ac:dyDescent="0.25">
      <c r="A2132" t="s">
        <v>114</v>
      </c>
      <c r="B2132">
        <v>69</v>
      </c>
      <c r="C2132" t="s">
        <v>683</v>
      </c>
      <c r="D2132" t="s">
        <v>115</v>
      </c>
      <c r="E2132">
        <v>0</v>
      </c>
      <c r="F2132">
        <v>4</v>
      </c>
      <c r="G2132">
        <v>0</v>
      </c>
      <c r="H2132" t="s">
        <v>116</v>
      </c>
      <c r="I2132">
        <v>4</v>
      </c>
      <c r="J2132" t="s">
        <v>66</v>
      </c>
      <c r="K2132" s="33" t="str">
        <f>IF(ISNA(VLOOKUP(C2132,'Provider-EHR crosswalk'!A:B,2,FALSE)),"No EHR Specified",VLOOKUP(C2132,'Provider-EHR crosswalk'!A:B,2,FALSE))</f>
        <v>MEDITECH Expanse</v>
      </c>
    </row>
    <row r="2133" spans="1:11" x14ac:dyDescent="0.25">
      <c r="A2133" t="s">
        <v>117</v>
      </c>
      <c r="B2133">
        <v>69</v>
      </c>
      <c r="C2133" t="s">
        <v>683</v>
      </c>
      <c r="D2133" t="s">
        <v>118</v>
      </c>
      <c r="E2133">
        <v>1</v>
      </c>
      <c r="F2133">
        <v>4</v>
      </c>
      <c r="G2133">
        <v>25</v>
      </c>
      <c r="H2133" t="s">
        <v>116</v>
      </c>
      <c r="I2133">
        <v>4</v>
      </c>
      <c r="J2133" t="s">
        <v>69</v>
      </c>
      <c r="K2133" s="33" t="str">
        <f>IF(ISNA(VLOOKUP(C2133,'Provider-EHR crosswalk'!A:B,2,FALSE)),"No EHR Specified",VLOOKUP(C2133,'Provider-EHR crosswalk'!A:B,2,FALSE))</f>
        <v>MEDITECH Expanse</v>
      </c>
    </row>
    <row r="2134" spans="1:11" x14ac:dyDescent="0.25">
      <c r="A2134" t="s">
        <v>119</v>
      </c>
      <c r="B2134">
        <v>69</v>
      </c>
      <c r="C2134" t="s">
        <v>683</v>
      </c>
      <c r="D2134" t="s">
        <v>120</v>
      </c>
      <c r="E2134">
        <v>1</v>
      </c>
      <c r="F2134">
        <v>4</v>
      </c>
      <c r="G2134">
        <v>25</v>
      </c>
      <c r="H2134" t="s">
        <v>116</v>
      </c>
      <c r="I2134">
        <v>4</v>
      </c>
      <c r="J2134" t="s">
        <v>69</v>
      </c>
      <c r="K2134" s="33" t="str">
        <f>IF(ISNA(VLOOKUP(C2134,'Provider-EHR crosswalk'!A:B,2,FALSE)),"No EHR Specified",VLOOKUP(C2134,'Provider-EHR crosswalk'!A:B,2,FALSE))</f>
        <v>MEDITECH Expanse</v>
      </c>
    </row>
    <row r="2135" spans="1:11" x14ac:dyDescent="0.25">
      <c r="A2135" t="s">
        <v>121</v>
      </c>
      <c r="B2135">
        <v>69</v>
      </c>
      <c r="C2135" t="s">
        <v>683</v>
      </c>
      <c r="D2135" t="s">
        <v>122</v>
      </c>
      <c r="E2135">
        <v>0</v>
      </c>
      <c r="F2135">
        <v>4</v>
      </c>
      <c r="G2135">
        <v>0</v>
      </c>
      <c r="H2135" t="s">
        <v>116</v>
      </c>
      <c r="I2135">
        <v>1</v>
      </c>
      <c r="J2135" t="s">
        <v>66</v>
      </c>
      <c r="K2135" s="33" t="str">
        <f>IF(ISNA(VLOOKUP(C2135,'Provider-EHR crosswalk'!A:B,2,FALSE)),"No EHR Specified",VLOOKUP(C2135,'Provider-EHR crosswalk'!A:B,2,FALSE))</f>
        <v>MEDITECH Expanse</v>
      </c>
    </row>
    <row r="2136" spans="1:11" x14ac:dyDescent="0.25">
      <c r="A2136" t="s">
        <v>123</v>
      </c>
      <c r="B2136">
        <v>69</v>
      </c>
      <c r="C2136" t="s">
        <v>683</v>
      </c>
      <c r="D2136" t="s">
        <v>124</v>
      </c>
      <c r="E2136">
        <v>0</v>
      </c>
      <c r="F2136">
        <v>21</v>
      </c>
      <c r="G2136">
        <v>0</v>
      </c>
      <c r="H2136" t="s">
        <v>116</v>
      </c>
      <c r="I2136">
        <v>1</v>
      </c>
      <c r="J2136" t="s">
        <v>66</v>
      </c>
      <c r="K2136" s="33" t="str">
        <f>IF(ISNA(VLOOKUP(C2136,'Provider-EHR crosswalk'!A:B,2,FALSE)),"No EHR Specified",VLOOKUP(C2136,'Provider-EHR crosswalk'!A:B,2,FALSE))</f>
        <v>MEDITECH Expanse</v>
      </c>
    </row>
    <row r="2137" spans="1:11" x14ac:dyDescent="0.25">
      <c r="A2137" t="s">
        <v>125</v>
      </c>
      <c r="B2137">
        <v>69</v>
      </c>
      <c r="C2137" t="s">
        <v>683</v>
      </c>
      <c r="D2137" t="s">
        <v>126</v>
      </c>
      <c r="E2137">
        <v>0</v>
      </c>
      <c r="F2137">
        <v>21</v>
      </c>
      <c r="G2137">
        <v>0</v>
      </c>
      <c r="H2137" t="s">
        <v>116</v>
      </c>
      <c r="I2137">
        <v>1</v>
      </c>
      <c r="J2137" t="s">
        <v>66</v>
      </c>
      <c r="K2137" s="33" t="str">
        <f>IF(ISNA(VLOOKUP(C2137,'Provider-EHR crosswalk'!A:B,2,FALSE)),"No EHR Specified",VLOOKUP(C2137,'Provider-EHR crosswalk'!A:B,2,FALSE))</f>
        <v>MEDITECH Expanse</v>
      </c>
    </row>
    <row r="2138" spans="1:11" x14ac:dyDescent="0.25">
      <c r="A2138" t="s">
        <v>127</v>
      </c>
      <c r="B2138">
        <v>69</v>
      </c>
      <c r="C2138" t="s">
        <v>683</v>
      </c>
      <c r="D2138" t="s">
        <v>128</v>
      </c>
      <c r="E2138">
        <v>0</v>
      </c>
      <c r="F2138">
        <v>21</v>
      </c>
      <c r="G2138">
        <v>0</v>
      </c>
      <c r="H2138" t="s">
        <v>116</v>
      </c>
      <c r="I2138">
        <v>4</v>
      </c>
      <c r="J2138" t="s">
        <v>66</v>
      </c>
      <c r="K2138" s="33" t="str">
        <f>IF(ISNA(VLOOKUP(C2138,'Provider-EHR crosswalk'!A:B,2,FALSE)),"No EHR Specified",VLOOKUP(C2138,'Provider-EHR crosswalk'!A:B,2,FALSE))</f>
        <v>MEDITECH Expanse</v>
      </c>
    </row>
    <row r="2139" spans="1:11" x14ac:dyDescent="0.25">
      <c r="A2139" t="s">
        <v>129</v>
      </c>
      <c r="B2139">
        <v>69</v>
      </c>
      <c r="C2139" t="s">
        <v>683</v>
      </c>
      <c r="D2139" t="s">
        <v>130</v>
      </c>
      <c r="E2139">
        <v>0</v>
      </c>
      <c r="F2139">
        <v>21</v>
      </c>
      <c r="G2139">
        <v>0</v>
      </c>
      <c r="H2139" t="s">
        <v>116</v>
      </c>
      <c r="I2139">
        <v>4</v>
      </c>
      <c r="J2139" t="s">
        <v>66</v>
      </c>
      <c r="K2139" s="33" t="str">
        <f>IF(ISNA(VLOOKUP(C2139,'Provider-EHR crosswalk'!A:B,2,FALSE)),"No EHR Specified",VLOOKUP(C2139,'Provider-EHR crosswalk'!A:B,2,FALSE))</f>
        <v>MEDITECH Expanse</v>
      </c>
    </row>
    <row r="2140" spans="1:11" x14ac:dyDescent="0.25">
      <c r="A2140" t="s">
        <v>131</v>
      </c>
      <c r="B2140">
        <v>69</v>
      </c>
      <c r="C2140" t="s">
        <v>683</v>
      </c>
      <c r="D2140" t="s">
        <v>132</v>
      </c>
      <c r="E2140">
        <v>0</v>
      </c>
      <c r="F2140">
        <v>21</v>
      </c>
      <c r="G2140">
        <v>0</v>
      </c>
      <c r="H2140" t="s">
        <v>116</v>
      </c>
      <c r="I2140">
        <v>4</v>
      </c>
      <c r="J2140" t="s">
        <v>66</v>
      </c>
      <c r="K2140" s="33" t="str">
        <f>IF(ISNA(VLOOKUP(C2140,'Provider-EHR crosswalk'!A:B,2,FALSE)),"No EHR Specified",VLOOKUP(C2140,'Provider-EHR crosswalk'!A:B,2,FALSE))</f>
        <v>MEDITECH Expanse</v>
      </c>
    </row>
    <row r="2141" spans="1:11" x14ac:dyDescent="0.25">
      <c r="A2141" t="s">
        <v>133</v>
      </c>
      <c r="B2141">
        <v>69</v>
      </c>
      <c r="C2141" t="s">
        <v>683</v>
      </c>
      <c r="D2141" t="s">
        <v>134</v>
      </c>
      <c r="E2141">
        <v>5</v>
      </c>
      <c r="F2141">
        <v>21</v>
      </c>
      <c r="G2141">
        <v>23.81</v>
      </c>
      <c r="H2141" t="s">
        <v>116</v>
      </c>
      <c r="I2141">
        <v>1</v>
      </c>
      <c r="J2141" t="s">
        <v>69</v>
      </c>
      <c r="K2141" s="33" t="str">
        <f>IF(ISNA(VLOOKUP(C2141,'Provider-EHR crosswalk'!A:B,2,FALSE)),"No EHR Specified",VLOOKUP(C2141,'Provider-EHR crosswalk'!A:B,2,FALSE))</f>
        <v>MEDITECH Expanse</v>
      </c>
    </row>
    <row r="2142" spans="1:11" x14ac:dyDescent="0.25">
      <c r="A2142" t="s">
        <v>135</v>
      </c>
      <c r="B2142">
        <v>69</v>
      </c>
      <c r="C2142" t="s">
        <v>683</v>
      </c>
      <c r="D2142" t="s">
        <v>136</v>
      </c>
      <c r="E2142">
        <v>0</v>
      </c>
      <c r="F2142">
        <v>21</v>
      </c>
      <c r="G2142">
        <v>0</v>
      </c>
      <c r="H2142" t="s">
        <v>116</v>
      </c>
      <c r="I2142">
        <v>1</v>
      </c>
      <c r="J2142" t="s">
        <v>66</v>
      </c>
      <c r="K2142" s="33" t="str">
        <f>IF(ISNA(VLOOKUP(C2142,'Provider-EHR crosswalk'!A:B,2,FALSE)),"No EHR Specified",VLOOKUP(C2142,'Provider-EHR crosswalk'!A:B,2,FALSE))</f>
        <v>MEDITECH Expanse</v>
      </c>
    </row>
    <row r="2143" spans="1:11" x14ac:dyDescent="0.25">
      <c r="A2143" t="s">
        <v>137</v>
      </c>
      <c r="B2143">
        <v>69</v>
      </c>
      <c r="C2143" t="s">
        <v>683</v>
      </c>
      <c r="D2143" t="s">
        <v>138</v>
      </c>
      <c r="E2143">
        <v>0</v>
      </c>
      <c r="F2143">
        <v>21</v>
      </c>
      <c r="G2143">
        <v>0</v>
      </c>
      <c r="H2143" t="s">
        <v>116</v>
      </c>
      <c r="I2143">
        <v>1</v>
      </c>
      <c r="J2143" t="s">
        <v>66</v>
      </c>
      <c r="K2143" s="33" t="str">
        <f>IF(ISNA(VLOOKUP(C2143,'Provider-EHR crosswalk'!A:B,2,FALSE)),"No EHR Specified",VLOOKUP(C2143,'Provider-EHR crosswalk'!A:B,2,FALSE))</f>
        <v>MEDITECH Expanse</v>
      </c>
    </row>
    <row r="2144" spans="1:11" x14ac:dyDescent="0.25">
      <c r="A2144" t="s">
        <v>139</v>
      </c>
      <c r="B2144">
        <v>69</v>
      </c>
      <c r="C2144" t="s">
        <v>683</v>
      </c>
      <c r="D2144" t="s">
        <v>140</v>
      </c>
      <c r="E2144">
        <v>0</v>
      </c>
      <c r="F2144">
        <v>21</v>
      </c>
      <c r="G2144">
        <v>0</v>
      </c>
      <c r="H2144" t="s">
        <v>116</v>
      </c>
      <c r="I2144">
        <v>1</v>
      </c>
      <c r="J2144" t="s">
        <v>66</v>
      </c>
      <c r="K2144" s="33" t="str">
        <f>IF(ISNA(VLOOKUP(C2144,'Provider-EHR crosswalk'!A:B,2,FALSE)),"No EHR Specified",VLOOKUP(C2144,'Provider-EHR crosswalk'!A:B,2,FALSE))</f>
        <v>MEDITECH Expanse</v>
      </c>
    </row>
    <row r="2145" spans="1:11" x14ac:dyDescent="0.25">
      <c r="A2145" t="s">
        <v>141</v>
      </c>
      <c r="B2145">
        <v>69</v>
      </c>
      <c r="C2145" t="s">
        <v>683</v>
      </c>
      <c r="D2145" t="s">
        <v>142</v>
      </c>
      <c r="E2145">
        <v>0</v>
      </c>
      <c r="F2145">
        <v>21</v>
      </c>
      <c r="G2145">
        <v>0</v>
      </c>
      <c r="H2145" t="s">
        <v>116</v>
      </c>
      <c r="I2145">
        <v>1</v>
      </c>
      <c r="J2145" t="s">
        <v>66</v>
      </c>
      <c r="K2145" s="33" t="str">
        <f>IF(ISNA(VLOOKUP(C2145,'Provider-EHR crosswalk'!A:B,2,FALSE)),"No EHR Specified",VLOOKUP(C2145,'Provider-EHR crosswalk'!A:B,2,FALSE))</f>
        <v>MEDITECH Expanse</v>
      </c>
    </row>
    <row r="2146" spans="1:11" x14ac:dyDescent="0.25">
      <c r="A2146" t="s">
        <v>143</v>
      </c>
      <c r="B2146">
        <v>69</v>
      </c>
      <c r="C2146" t="s">
        <v>683</v>
      </c>
      <c r="D2146" t="s">
        <v>144</v>
      </c>
      <c r="E2146">
        <v>0</v>
      </c>
      <c r="F2146">
        <v>21</v>
      </c>
      <c r="G2146">
        <v>0</v>
      </c>
      <c r="H2146" t="s">
        <v>116</v>
      </c>
      <c r="I2146">
        <v>1</v>
      </c>
      <c r="J2146" t="s">
        <v>66</v>
      </c>
      <c r="K2146" s="33" t="str">
        <f>IF(ISNA(VLOOKUP(C2146,'Provider-EHR crosswalk'!A:B,2,FALSE)),"No EHR Specified",VLOOKUP(C2146,'Provider-EHR crosswalk'!A:B,2,FALSE))</f>
        <v>MEDITECH Expanse</v>
      </c>
    </row>
    <row r="2147" spans="1:11" x14ac:dyDescent="0.25">
      <c r="A2147" t="s">
        <v>145</v>
      </c>
      <c r="B2147">
        <v>69</v>
      </c>
      <c r="C2147" t="s">
        <v>683</v>
      </c>
      <c r="D2147" t="s">
        <v>146</v>
      </c>
      <c r="E2147">
        <v>0</v>
      </c>
      <c r="F2147">
        <v>21</v>
      </c>
      <c r="G2147">
        <v>0</v>
      </c>
      <c r="H2147" t="s">
        <v>116</v>
      </c>
      <c r="I2147">
        <v>1</v>
      </c>
      <c r="J2147" t="s">
        <v>66</v>
      </c>
      <c r="K2147" s="33" t="str">
        <f>IF(ISNA(VLOOKUP(C2147,'Provider-EHR crosswalk'!A:B,2,FALSE)),"No EHR Specified",VLOOKUP(C2147,'Provider-EHR crosswalk'!A:B,2,FALSE))</f>
        <v>MEDITECH Expanse</v>
      </c>
    </row>
    <row r="2148" spans="1:11" x14ac:dyDescent="0.25">
      <c r="A2148" t="s">
        <v>147</v>
      </c>
      <c r="B2148">
        <v>69</v>
      </c>
      <c r="C2148" t="s">
        <v>683</v>
      </c>
      <c r="D2148" t="s">
        <v>148</v>
      </c>
      <c r="E2148">
        <v>0</v>
      </c>
      <c r="F2148">
        <v>21</v>
      </c>
      <c r="G2148">
        <v>0</v>
      </c>
      <c r="H2148" t="s">
        <v>116</v>
      </c>
      <c r="I2148">
        <v>1</v>
      </c>
      <c r="J2148" t="s">
        <v>66</v>
      </c>
      <c r="K2148" s="33" t="str">
        <f>IF(ISNA(VLOOKUP(C2148,'Provider-EHR crosswalk'!A:B,2,FALSE)),"No EHR Specified",VLOOKUP(C2148,'Provider-EHR crosswalk'!A:B,2,FALSE))</f>
        <v>MEDITECH Expanse</v>
      </c>
    </row>
    <row r="2149" spans="1:11" x14ac:dyDescent="0.25">
      <c r="A2149" t="s">
        <v>149</v>
      </c>
      <c r="B2149">
        <v>69</v>
      </c>
      <c r="C2149" t="s">
        <v>683</v>
      </c>
      <c r="D2149" t="s">
        <v>150</v>
      </c>
      <c r="E2149">
        <v>0</v>
      </c>
      <c r="F2149">
        <v>21</v>
      </c>
      <c r="G2149">
        <v>0</v>
      </c>
      <c r="H2149" t="s">
        <v>116</v>
      </c>
      <c r="I2149">
        <v>1</v>
      </c>
      <c r="J2149" t="s">
        <v>66</v>
      </c>
      <c r="K2149" s="33" t="str">
        <f>IF(ISNA(VLOOKUP(C2149,'Provider-EHR crosswalk'!A:B,2,FALSE)),"No EHR Specified",VLOOKUP(C2149,'Provider-EHR crosswalk'!A:B,2,FALSE))</f>
        <v>MEDITECH Expanse</v>
      </c>
    </row>
    <row r="2150" spans="1:11" x14ac:dyDescent="0.25">
      <c r="A2150" t="s">
        <v>151</v>
      </c>
      <c r="B2150">
        <v>69</v>
      </c>
      <c r="C2150" t="s">
        <v>683</v>
      </c>
      <c r="D2150" t="s">
        <v>152</v>
      </c>
      <c r="E2150">
        <v>0</v>
      </c>
      <c r="F2150">
        <v>21</v>
      </c>
      <c r="G2150">
        <v>0</v>
      </c>
      <c r="H2150" t="s">
        <v>116</v>
      </c>
      <c r="I2150">
        <v>1</v>
      </c>
      <c r="J2150" t="s">
        <v>66</v>
      </c>
      <c r="K2150" s="33" t="str">
        <f>IF(ISNA(VLOOKUP(C2150,'Provider-EHR crosswalk'!A:B,2,FALSE)),"No EHR Specified",VLOOKUP(C2150,'Provider-EHR crosswalk'!A:B,2,FALSE))</f>
        <v>MEDITECH Expanse</v>
      </c>
    </row>
    <row r="2151" spans="1:11" x14ac:dyDescent="0.25">
      <c r="A2151" t="s">
        <v>153</v>
      </c>
      <c r="B2151">
        <v>69</v>
      </c>
      <c r="C2151" t="s">
        <v>683</v>
      </c>
      <c r="D2151" t="s">
        <v>154</v>
      </c>
      <c r="E2151">
        <v>0</v>
      </c>
      <c r="F2151">
        <v>21</v>
      </c>
      <c r="G2151">
        <v>0</v>
      </c>
      <c r="H2151" t="s">
        <v>116</v>
      </c>
      <c r="I2151">
        <v>1</v>
      </c>
      <c r="J2151" t="s">
        <v>66</v>
      </c>
      <c r="K2151" s="33" t="str">
        <f>IF(ISNA(VLOOKUP(C2151,'Provider-EHR crosswalk'!A:B,2,FALSE)),"No EHR Specified",VLOOKUP(C2151,'Provider-EHR crosswalk'!A:B,2,FALSE))</f>
        <v>MEDITECH Expanse</v>
      </c>
    </row>
    <row r="2152" spans="1:11" x14ac:dyDescent="0.25">
      <c r="A2152" t="s">
        <v>155</v>
      </c>
      <c r="B2152">
        <v>69</v>
      </c>
      <c r="C2152" t="s">
        <v>683</v>
      </c>
      <c r="D2152" t="s">
        <v>156</v>
      </c>
      <c r="E2152">
        <v>0</v>
      </c>
      <c r="F2152">
        <v>21</v>
      </c>
      <c r="G2152">
        <v>0</v>
      </c>
      <c r="H2152" t="s">
        <v>157</v>
      </c>
      <c r="I2152" t="s">
        <v>157</v>
      </c>
      <c r="J2152" t="s">
        <v>157</v>
      </c>
      <c r="K2152" s="33" t="str">
        <f>IF(ISNA(VLOOKUP(C2152,'Provider-EHR crosswalk'!A:B,2,FALSE)),"No EHR Specified",VLOOKUP(C2152,'Provider-EHR crosswalk'!A:B,2,FALSE))</f>
        <v>MEDITECH Expanse</v>
      </c>
    </row>
    <row r="2153" spans="1:11" x14ac:dyDescent="0.25">
      <c r="A2153" t="s">
        <v>158</v>
      </c>
      <c r="B2153">
        <v>69</v>
      </c>
      <c r="C2153" t="s">
        <v>683</v>
      </c>
      <c r="D2153" t="s">
        <v>159</v>
      </c>
      <c r="E2153">
        <v>4</v>
      </c>
      <c r="F2153">
        <v>21</v>
      </c>
      <c r="G2153">
        <v>19.05</v>
      </c>
      <c r="H2153" t="s">
        <v>157</v>
      </c>
      <c r="I2153" t="s">
        <v>157</v>
      </c>
      <c r="J2153" t="s">
        <v>157</v>
      </c>
      <c r="K2153" s="33" t="str">
        <f>IF(ISNA(VLOOKUP(C2153,'Provider-EHR crosswalk'!A:B,2,FALSE)),"No EHR Specified",VLOOKUP(C2153,'Provider-EHR crosswalk'!A:B,2,FALSE))</f>
        <v>MEDITECH Expanse</v>
      </c>
    </row>
    <row r="2154" spans="1:11" x14ac:dyDescent="0.25">
      <c r="A2154" t="s">
        <v>162</v>
      </c>
      <c r="B2154">
        <v>69</v>
      </c>
      <c r="C2154" t="s">
        <v>683</v>
      </c>
      <c r="D2154" t="s">
        <v>163</v>
      </c>
      <c r="E2154">
        <v>20</v>
      </c>
      <c r="F2154">
        <v>21</v>
      </c>
      <c r="G2154">
        <v>95.24</v>
      </c>
      <c r="H2154" t="s">
        <v>65</v>
      </c>
      <c r="I2154">
        <v>95</v>
      </c>
      <c r="J2154" t="s">
        <v>66</v>
      </c>
      <c r="K2154" s="33" t="str">
        <f>IF(ISNA(VLOOKUP(C2154,'Provider-EHR crosswalk'!A:B,2,FALSE)),"No EHR Specified",VLOOKUP(C2154,'Provider-EHR crosswalk'!A:B,2,FALSE))</f>
        <v>MEDITECH Expanse</v>
      </c>
    </row>
    <row r="2155" spans="1:11" x14ac:dyDescent="0.25">
      <c r="A2155" t="s">
        <v>164</v>
      </c>
      <c r="B2155">
        <v>69</v>
      </c>
      <c r="C2155" t="s">
        <v>683</v>
      </c>
      <c r="D2155" t="s">
        <v>165</v>
      </c>
      <c r="E2155">
        <v>4</v>
      </c>
      <c r="F2155">
        <v>4</v>
      </c>
      <c r="G2155">
        <v>100</v>
      </c>
      <c r="H2155" t="s">
        <v>65</v>
      </c>
      <c r="I2155">
        <v>95</v>
      </c>
      <c r="J2155" t="s">
        <v>66</v>
      </c>
      <c r="K2155" s="33" t="str">
        <f>IF(ISNA(VLOOKUP(C2155,'Provider-EHR crosswalk'!A:B,2,FALSE)),"No EHR Specified",VLOOKUP(C2155,'Provider-EHR crosswalk'!A:B,2,FALSE))</f>
        <v>MEDITECH Expanse</v>
      </c>
    </row>
    <row r="2156" spans="1:11" x14ac:dyDescent="0.25">
      <c r="A2156" t="s">
        <v>166</v>
      </c>
      <c r="B2156">
        <v>69</v>
      </c>
      <c r="C2156" t="s">
        <v>683</v>
      </c>
      <c r="D2156" t="s">
        <v>167</v>
      </c>
      <c r="E2156">
        <v>0</v>
      </c>
      <c r="F2156">
        <v>4</v>
      </c>
      <c r="G2156">
        <v>0</v>
      </c>
      <c r="H2156" t="s">
        <v>116</v>
      </c>
      <c r="I2156">
        <v>5</v>
      </c>
      <c r="J2156" t="s">
        <v>66</v>
      </c>
      <c r="K2156" s="33" t="str">
        <f>IF(ISNA(VLOOKUP(C2156,'Provider-EHR crosswalk'!A:B,2,FALSE)),"No EHR Specified",VLOOKUP(C2156,'Provider-EHR crosswalk'!A:B,2,FALSE))</f>
        <v>MEDITECH Expanse</v>
      </c>
    </row>
    <row r="2157" spans="1:11" x14ac:dyDescent="0.25">
      <c r="A2157" t="s">
        <v>168</v>
      </c>
      <c r="B2157">
        <v>69</v>
      </c>
      <c r="C2157" t="s">
        <v>683</v>
      </c>
      <c r="D2157" t="s">
        <v>169</v>
      </c>
      <c r="E2157">
        <v>0</v>
      </c>
      <c r="F2157">
        <v>4</v>
      </c>
      <c r="G2157">
        <v>0</v>
      </c>
      <c r="H2157" t="s">
        <v>116</v>
      </c>
      <c r="I2157">
        <v>5</v>
      </c>
      <c r="J2157" t="s">
        <v>66</v>
      </c>
      <c r="K2157" s="33" t="str">
        <f>IF(ISNA(VLOOKUP(C2157,'Provider-EHR crosswalk'!A:B,2,FALSE)),"No EHR Specified",VLOOKUP(C2157,'Provider-EHR crosswalk'!A:B,2,FALSE))</f>
        <v>MEDITECH Expanse</v>
      </c>
    </row>
    <row r="2158" spans="1:11" x14ac:dyDescent="0.25">
      <c r="A2158" t="s">
        <v>170</v>
      </c>
      <c r="B2158">
        <v>69</v>
      </c>
      <c r="C2158" t="s">
        <v>683</v>
      </c>
      <c r="D2158" t="s">
        <v>171</v>
      </c>
      <c r="E2158">
        <v>0</v>
      </c>
      <c r="F2158">
        <v>4</v>
      </c>
      <c r="G2158">
        <v>0</v>
      </c>
      <c r="H2158" t="s">
        <v>116</v>
      </c>
      <c r="I2158">
        <v>5</v>
      </c>
      <c r="J2158" t="s">
        <v>66</v>
      </c>
      <c r="K2158" s="33" t="str">
        <f>IF(ISNA(VLOOKUP(C2158,'Provider-EHR crosswalk'!A:B,2,FALSE)),"No EHR Specified",VLOOKUP(C2158,'Provider-EHR crosswalk'!A:B,2,FALSE))</f>
        <v>MEDITECH Expanse</v>
      </c>
    </row>
    <row r="2159" spans="1:11" x14ac:dyDescent="0.25">
      <c r="A2159" t="s">
        <v>172</v>
      </c>
      <c r="B2159">
        <v>69</v>
      </c>
      <c r="C2159" t="s">
        <v>683</v>
      </c>
      <c r="D2159" t="s">
        <v>173</v>
      </c>
      <c r="E2159">
        <v>0</v>
      </c>
      <c r="F2159">
        <v>21</v>
      </c>
      <c r="G2159">
        <v>0</v>
      </c>
      <c r="H2159" t="s">
        <v>116</v>
      </c>
      <c r="I2159">
        <v>5</v>
      </c>
      <c r="J2159" t="s">
        <v>66</v>
      </c>
      <c r="K2159" s="33" t="str">
        <f>IF(ISNA(VLOOKUP(C2159,'Provider-EHR crosswalk'!A:B,2,FALSE)),"No EHR Specified",VLOOKUP(C2159,'Provider-EHR crosswalk'!A:B,2,FALSE))</f>
        <v>MEDITECH Expanse</v>
      </c>
    </row>
    <row r="2160" spans="1:11" x14ac:dyDescent="0.25">
      <c r="A2160" t="s">
        <v>174</v>
      </c>
      <c r="B2160">
        <v>69</v>
      </c>
      <c r="C2160" t="s">
        <v>683</v>
      </c>
      <c r="D2160" t="s">
        <v>175</v>
      </c>
      <c r="E2160">
        <v>0</v>
      </c>
      <c r="F2160">
        <v>21</v>
      </c>
      <c r="G2160">
        <v>0</v>
      </c>
      <c r="H2160" t="s">
        <v>116</v>
      </c>
      <c r="I2160">
        <v>5</v>
      </c>
      <c r="J2160" t="s">
        <v>66</v>
      </c>
      <c r="K2160" s="33" t="str">
        <f>IF(ISNA(VLOOKUP(C2160,'Provider-EHR crosswalk'!A:B,2,FALSE)),"No EHR Specified",VLOOKUP(C2160,'Provider-EHR crosswalk'!A:B,2,FALSE))</f>
        <v>MEDITECH Expanse</v>
      </c>
    </row>
    <row r="2161" spans="1:11" x14ac:dyDescent="0.25">
      <c r="A2161" t="s">
        <v>176</v>
      </c>
      <c r="B2161">
        <v>69</v>
      </c>
      <c r="C2161" t="s">
        <v>683</v>
      </c>
      <c r="D2161" t="s">
        <v>177</v>
      </c>
      <c r="E2161">
        <v>1</v>
      </c>
      <c r="F2161">
        <v>21</v>
      </c>
      <c r="G2161">
        <v>4.76</v>
      </c>
      <c r="H2161" t="s">
        <v>116</v>
      </c>
      <c r="I2161">
        <v>5</v>
      </c>
      <c r="J2161" t="s">
        <v>66</v>
      </c>
      <c r="K2161" s="33" t="str">
        <f>IF(ISNA(VLOOKUP(C2161,'Provider-EHR crosswalk'!A:B,2,FALSE)),"No EHR Specified",VLOOKUP(C2161,'Provider-EHR crosswalk'!A:B,2,FALSE))</f>
        <v>MEDITECH Expanse</v>
      </c>
    </row>
    <row r="2162" spans="1:11" x14ac:dyDescent="0.25">
      <c r="A2162" t="s">
        <v>63</v>
      </c>
      <c r="B2162">
        <v>137</v>
      </c>
      <c r="C2162" t="s">
        <v>703</v>
      </c>
      <c r="D2162" t="s">
        <v>64</v>
      </c>
      <c r="E2162">
        <v>8</v>
      </c>
      <c r="F2162">
        <v>8</v>
      </c>
      <c r="G2162">
        <v>100</v>
      </c>
      <c r="H2162" t="s">
        <v>65</v>
      </c>
      <c r="I2162">
        <v>99</v>
      </c>
      <c r="J2162" t="s">
        <v>66</v>
      </c>
      <c r="K2162" s="33" t="str">
        <f>IF(ISNA(VLOOKUP(C2162,'Provider-EHR crosswalk'!A:B,2,FALSE)),"No EHR Specified",VLOOKUP(C2162,'Provider-EHR crosswalk'!A:B,2,FALSE))</f>
        <v>DrChrono EHR</v>
      </c>
    </row>
    <row r="2163" spans="1:11" x14ac:dyDescent="0.25">
      <c r="A2163" t="s">
        <v>67</v>
      </c>
      <c r="B2163">
        <v>137</v>
      </c>
      <c r="C2163" t="s">
        <v>703</v>
      </c>
      <c r="D2163" t="s">
        <v>68</v>
      </c>
      <c r="E2163">
        <v>4</v>
      </c>
      <c r="F2163">
        <v>8</v>
      </c>
      <c r="G2163">
        <v>50</v>
      </c>
      <c r="H2163" t="s">
        <v>65</v>
      </c>
      <c r="I2163">
        <v>75</v>
      </c>
      <c r="J2163" t="s">
        <v>69</v>
      </c>
      <c r="K2163" s="33" t="str">
        <f>IF(ISNA(VLOOKUP(C2163,'Provider-EHR crosswalk'!A:B,2,FALSE)),"No EHR Specified",VLOOKUP(C2163,'Provider-EHR crosswalk'!A:B,2,FALSE))</f>
        <v>DrChrono EHR</v>
      </c>
    </row>
    <row r="2164" spans="1:11" x14ac:dyDescent="0.25">
      <c r="A2164" t="s">
        <v>70</v>
      </c>
      <c r="B2164">
        <v>137</v>
      </c>
      <c r="C2164" t="s">
        <v>703</v>
      </c>
      <c r="D2164" t="s">
        <v>71</v>
      </c>
      <c r="E2164">
        <v>8</v>
      </c>
      <c r="F2164">
        <v>8</v>
      </c>
      <c r="G2164">
        <v>100</v>
      </c>
      <c r="H2164" t="s">
        <v>65</v>
      </c>
      <c r="I2164">
        <v>99</v>
      </c>
      <c r="J2164" t="s">
        <v>66</v>
      </c>
      <c r="K2164" s="33" t="str">
        <f>IF(ISNA(VLOOKUP(C2164,'Provider-EHR crosswalk'!A:B,2,FALSE)),"No EHR Specified",VLOOKUP(C2164,'Provider-EHR crosswalk'!A:B,2,FALSE))</f>
        <v>DrChrono EHR</v>
      </c>
    </row>
    <row r="2165" spans="1:11" x14ac:dyDescent="0.25">
      <c r="A2165" t="s">
        <v>72</v>
      </c>
      <c r="B2165">
        <v>137</v>
      </c>
      <c r="C2165" t="s">
        <v>703</v>
      </c>
      <c r="D2165" t="s">
        <v>73</v>
      </c>
      <c r="E2165">
        <v>8</v>
      </c>
      <c r="F2165">
        <v>8</v>
      </c>
      <c r="G2165">
        <v>100</v>
      </c>
      <c r="H2165" t="s">
        <v>65</v>
      </c>
      <c r="I2165">
        <v>99</v>
      </c>
      <c r="J2165" t="s">
        <v>66</v>
      </c>
      <c r="K2165" s="33" t="str">
        <f>IF(ISNA(VLOOKUP(C2165,'Provider-EHR crosswalk'!A:B,2,FALSE)),"No EHR Specified",VLOOKUP(C2165,'Provider-EHR crosswalk'!A:B,2,FALSE))</f>
        <v>DrChrono EHR</v>
      </c>
    </row>
    <row r="2166" spans="1:11" x14ac:dyDescent="0.25">
      <c r="A2166" t="s">
        <v>74</v>
      </c>
      <c r="B2166">
        <v>137</v>
      </c>
      <c r="C2166" t="s">
        <v>703</v>
      </c>
      <c r="D2166" t="s">
        <v>75</v>
      </c>
      <c r="E2166">
        <v>8</v>
      </c>
      <c r="F2166">
        <v>8</v>
      </c>
      <c r="G2166">
        <v>100</v>
      </c>
      <c r="H2166" t="s">
        <v>65</v>
      </c>
      <c r="I2166">
        <v>99</v>
      </c>
      <c r="J2166" t="s">
        <v>66</v>
      </c>
      <c r="K2166" s="33" t="str">
        <f>IF(ISNA(VLOOKUP(C2166,'Provider-EHR crosswalk'!A:B,2,FALSE)),"No EHR Specified",VLOOKUP(C2166,'Provider-EHR crosswalk'!A:B,2,FALSE))</f>
        <v>DrChrono EHR</v>
      </c>
    </row>
    <row r="2167" spans="1:11" x14ac:dyDescent="0.25">
      <c r="A2167" t="s">
        <v>76</v>
      </c>
      <c r="B2167">
        <v>137</v>
      </c>
      <c r="C2167" t="s">
        <v>703</v>
      </c>
      <c r="D2167" t="s">
        <v>77</v>
      </c>
      <c r="E2167">
        <v>8</v>
      </c>
      <c r="F2167">
        <v>8</v>
      </c>
      <c r="G2167">
        <v>100</v>
      </c>
      <c r="H2167" t="s">
        <v>65</v>
      </c>
      <c r="I2167">
        <v>85</v>
      </c>
      <c r="J2167" t="s">
        <v>66</v>
      </c>
      <c r="K2167" s="33" t="str">
        <f>IF(ISNA(VLOOKUP(C2167,'Provider-EHR crosswalk'!A:B,2,FALSE)),"No EHR Specified",VLOOKUP(C2167,'Provider-EHR crosswalk'!A:B,2,FALSE))</f>
        <v>DrChrono EHR</v>
      </c>
    </row>
    <row r="2168" spans="1:11" x14ac:dyDescent="0.25">
      <c r="A2168" t="s">
        <v>78</v>
      </c>
      <c r="B2168">
        <v>137</v>
      </c>
      <c r="C2168" t="s">
        <v>703</v>
      </c>
      <c r="D2168" t="s">
        <v>79</v>
      </c>
      <c r="E2168">
        <v>8</v>
      </c>
      <c r="F2168">
        <v>8</v>
      </c>
      <c r="G2168">
        <v>100</v>
      </c>
      <c r="H2168" t="s">
        <v>65</v>
      </c>
      <c r="I2168">
        <v>85</v>
      </c>
      <c r="J2168" t="s">
        <v>66</v>
      </c>
      <c r="K2168" s="33" t="str">
        <f>IF(ISNA(VLOOKUP(C2168,'Provider-EHR crosswalk'!A:B,2,FALSE)),"No EHR Specified",VLOOKUP(C2168,'Provider-EHR crosswalk'!A:B,2,FALSE))</f>
        <v>DrChrono EHR</v>
      </c>
    </row>
    <row r="2169" spans="1:11" x14ac:dyDescent="0.25">
      <c r="A2169" t="s">
        <v>80</v>
      </c>
      <c r="B2169">
        <v>137</v>
      </c>
      <c r="C2169" t="s">
        <v>703</v>
      </c>
      <c r="D2169" t="s">
        <v>81</v>
      </c>
      <c r="E2169">
        <v>8</v>
      </c>
      <c r="F2169">
        <v>8</v>
      </c>
      <c r="G2169">
        <v>100</v>
      </c>
      <c r="H2169" t="s">
        <v>65</v>
      </c>
      <c r="I2169">
        <v>85</v>
      </c>
      <c r="J2169" t="s">
        <v>66</v>
      </c>
      <c r="K2169" s="33" t="str">
        <f>IF(ISNA(VLOOKUP(C2169,'Provider-EHR crosswalk'!A:B,2,FALSE)),"No EHR Specified",VLOOKUP(C2169,'Provider-EHR crosswalk'!A:B,2,FALSE))</f>
        <v>DrChrono EHR</v>
      </c>
    </row>
    <row r="2170" spans="1:11" x14ac:dyDescent="0.25">
      <c r="A2170" t="s">
        <v>82</v>
      </c>
      <c r="B2170">
        <v>137</v>
      </c>
      <c r="C2170" t="s">
        <v>703</v>
      </c>
      <c r="D2170" t="s">
        <v>83</v>
      </c>
      <c r="E2170">
        <v>8</v>
      </c>
      <c r="F2170">
        <v>8</v>
      </c>
      <c r="G2170">
        <v>100</v>
      </c>
      <c r="H2170" t="s">
        <v>65</v>
      </c>
      <c r="I2170">
        <v>85</v>
      </c>
      <c r="J2170" t="s">
        <v>66</v>
      </c>
      <c r="K2170" s="33" t="str">
        <f>IF(ISNA(VLOOKUP(C2170,'Provider-EHR crosswalk'!A:B,2,FALSE)),"No EHR Specified",VLOOKUP(C2170,'Provider-EHR crosswalk'!A:B,2,FALSE))</f>
        <v>DrChrono EHR</v>
      </c>
    </row>
    <row r="2171" spans="1:11" x14ac:dyDescent="0.25">
      <c r="A2171" t="s">
        <v>84</v>
      </c>
      <c r="B2171">
        <v>137</v>
      </c>
      <c r="C2171" t="s">
        <v>703</v>
      </c>
      <c r="D2171" t="s">
        <v>85</v>
      </c>
      <c r="E2171">
        <v>8</v>
      </c>
      <c r="F2171">
        <v>8</v>
      </c>
      <c r="G2171">
        <v>100</v>
      </c>
      <c r="H2171" t="s">
        <v>65</v>
      </c>
      <c r="I2171">
        <v>85</v>
      </c>
      <c r="J2171" t="s">
        <v>66</v>
      </c>
      <c r="K2171" s="33" t="str">
        <f>IF(ISNA(VLOOKUP(C2171,'Provider-EHR crosswalk'!A:B,2,FALSE)),"No EHR Specified",VLOOKUP(C2171,'Provider-EHR crosswalk'!A:B,2,FALSE))</f>
        <v>DrChrono EHR</v>
      </c>
    </row>
    <row r="2172" spans="1:11" x14ac:dyDescent="0.25">
      <c r="A2172" t="s">
        <v>86</v>
      </c>
      <c r="B2172">
        <v>137</v>
      </c>
      <c r="C2172" t="s">
        <v>703</v>
      </c>
      <c r="D2172" t="s">
        <v>87</v>
      </c>
      <c r="E2172">
        <v>8</v>
      </c>
      <c r="F2172">
        <v>8</v>
      </c>
      <c r="G2172">
        <v>100</v>
      </c>
      <c r="H2172" t="s">
        <v>65</v>
      </c>
      <c r="I2172">
        <v>95</v>
      </c>
      <c r="J2172" t="s">
        <v>66</v>
      </c>
      <c r="K2172" s="33" t="str">
        <f>IF(ISNA(VLOOKUP(C2172,'Provider-EHR crosswalk'!A:B,2,FALSE)),"No EHR Specified",VLOOKUP(C2172,'Provider-EHR crosswalk'!A:B,2,FALSE))</f>
        <v>DrChrono EHR</v>
      </c>
    </row>
    <row r="2173" spans="1:11" x14ac:dyDescent="0.25">
      <c r="A2173" t="s">
        <v>88</v>
      </c>
      <c r="B2173">
        <v>137</v>
      </c>
      <c r="C2173" t="s">
        <v>703</v>
      </c>
      <c r="D2173" t="s">
        <v>89</v>
      </c>
      <c r="E2173">
        <v>8</v>
      </c>
      <c r="F2173">
        <v>8</v>
      </c>
      <c r="G2173">
        <v>100</v>
      </c>
      <c r="H2173" t="s">
        <v>65</v>
      </c>
      <c r="I2173">
        <v>95</v>
      </c>
      <c r="J2173" t="s">
        <v>66</v>
      </c>
      <c r="K2173" s="33" t="str">
        <f>IF(ISNA(VLOOKUP(C2173,'Provider-EHR crosswalk'!A:B,2,FALSE)),"No EHR Specified",VLOOKUP(C2173,'Provider-EHR crosswalk'!A:B,2,FALSE))</f>
        <v>DrChrono EHR</v>
      </c>
    </row>
    <row r="2174" spans="1:11" x14ac:dyDescent="0.25">
      <c r="A2174" t="s">
        <v>90</v>
      </c>
      <c r="B2174">
        <v>137</v>
      </c>
      <c r="C2174" t="s">
        <v>703</v>
      </c>
      <c r="D2174" t="s">
        <v>91</v>
      </c>
      <c r="E2174">
        <v>8</v>
      </c>
      <c r="F2174">
        <v>8</v>
      </c>
      <c r="G2174">
        <v>100</v>
      </c>
      <c r="H2174" t="s">
        <v>65</v>
      </c>
      <c r="I2174">
        <v>90</v>
      </c>
      <c r="J2174" t="s">
        <v>66</v>
      </c>
      <c r="K2174" s="33" t="str">
        <f>IF(ISNA(VLOOKUP(C2174,'Provider-EHR crosswalk'!A:B,2,FALSE)),"No EHR Specified",VLOOKUP(C2174,'Provider-EHR crosswalk'!A:B,2,FALSE))</f>
        <v>DrChrono EHR</v>
      </c>
    </row>
    <row r="2175" spans="1:11" x14ac:dyDescent="0.25">
      <c r="A2175" t="s">
        <v>92</v>
      </c>
      <c r="B2175">
        <v>137</v>
      </c>
      <c r="C2175" t="s">
        <v>703</v>
      </c>
      <c r="D2175" t="s">
        <v>93</v>
      </c>
      <c r="E2175">
        <v>5</v>
      </c>
      <c r="F2175">
        <v>8</v>
      </c>
      <c r="G2175">
        <v>62.5</v>
      </c>
      <c r="H2175" t="s">
        <v>65</v>
      </c>
      <c r="I2175">
        <v>90</v>
      </c>
      <c r="J2175" t="s">
        <v>69</v>
      </c>
      <c r="K2175" s="33" t="str">
        <f>IF(ISNA(VLOOKUP(C2175,'Provider-EHR crosswalk'!A:B,2,FALSE)),"No EHR Specified",VLOOKUP(C2175,'Provider-EHR crosswalk'!A:B,2,FALSE))</f>
        <v>DrChrono EHR</v>
      </c>
    </row>
    <row r="2176" spans="1:11" x14ac:dyDescent="0.25">
      <c r="A2176" t="s">
        <v>94</v>
      </c>
      <c r="B2176">
        <v>137</v>
      </c>
      <c r="C2176" t="s">
        <v>703</v>
      </c>
      <c r="D2176" t="s">
        <v>95</v>
      </c>
      <c r="E2176">
        <v>3</v>
      </c>
      <c r="F2176">
        <v>8</v>
      </c>
      <c r="G2176">
        <v>37.5</v>
      </c>
      <c r="H2176" t="s">
        <v>65</v>
      </c>
      <c r="I2176">
        <v>90</v>
      </c>
      <c r="J2176" t="s">
        <v>69</v>
      </c>
      <c r="K2176" s="33" t="str">
        <f>IF(ISNA(VLOOKUP(C2176,'Provider-EHR crosswalk'!A:B,2,FALSE)),"No EHR Specified",VLOOKUP(C2176,'Provider-EHR crosswalk'!A:B,2,FALSE))</f>
        <v>DrChrono EHR</v>
      </c>
    </row>
    <row r="2177" spans="1:11" x14ac:dyDescent="0.25">
      <c r="A2177" t="s">
        <v>96</v>
      </c>
      <c r="B2177">
        <v>137</v>
      </c>
      <c r="C2177" t="s">
        <v>703</v>
      </c>
      <c r="D2177" t="s">
        <v>97</v>
      </c>
      <c r="E2177">
        <v>8</v>
      </c>
      <c r="F2177">
        <v>8</v>
      </c>
      <c r="G2177">
        <v>100</v>
      </c>
      <c r="H2177" t="s">
        <v>65</v>
      </c>
      <c r="I2177">
        <v>90</v>
      </c>
      <c r="J2177" t="s">
        <v>66</v>
      </c>
      <c r="K2177" s="33" t="str">
        <f>IF(ISNA(VLOOKUP(C2177,'Provider-EHR crosswalk'!A:B,2,FALSE)),"No EHR Specified",VLOOKUP(C2177,'Provider-EHR crosswalk'!A:B,2,FALSE))</f>
        <v>DrChrono EHR</v>
      </c>
    </row>
    <row r="2178" spans="1:11" x14ac:dyDescent="0.25">
      <c r="A2178" t="s">
        <v>98</v>
      </c>
      <c r="B2178">
        <v>137</v>
      </c>
      <c r="C2178" t="s">
        <v>703</v>
      </c>
      <c r="D2178" t="s">
        <v>99</v>
      </c>
      <c r="E2178">
        <v>8</v>
      </c>
      <c r="F2178">
        <v>8</v>
      </c>
      <c r="G2178">
        <v>100</v>
      </c>
      <c r="H2178" t="s">
        <v>65</v>
      </c>
      <c r="I2178">
        <v>90</v>
      </c>
      <c r="J2178" t="s">
        <v>66</v>
      </c>
      <c r="K2178" s="33" t="str">
        <f>IF(ISNA(VLOOKUP(C2178,'Provider-EHR crosswalk'!A:B,2,FALSE)),"No EHR Specified",VLOOKUP(C2178,'Provider-EHR crosswalk'!A:B,2,FALSE))</f>
        <v>DrChrono EHR</v>
      </c>
    </row>
    <row r="2179" spans="1:11" x14ac:dyDescent="0.25">
      <c r="A2179" t="s">
        <v>100</v>
      </c>
      <c r="B2179">
        <v>137</v>
      </c>
      <c r="C2179" t="s">
        <v>703</v>
      </c>
      <c r="D2179" t="s">
        <v>101</v>
      </c>
      <c r="E2179">
        <v>65</v>
      </c>
      <c r="F2179">
        <v>65</v>
      </c>
      <c r="G2179">
        <v>100</v>
      </c>
      <c r="H2179" t="s">
        <v>65</v>
      </c>
      <c r="I2179">
        <v>99</v>
      </c>
      <c r="J2179" t="s">
        <v>66</v>
      </c>
      <c r="K2179" s="33" t="str">
        <f>IF(ISNA(VLOOKUP(C2179,'Provider-EHR crosswalk'!A:B,2,FALSE)),"No EHR Specified",VLOOKUP(C2179,'Provider-EHR crosswalk'!A:B,2,FALSE))</f>
        <v>DrChrono EHR</v>
      </c>
    </row>
    <row r="2180" spans="1:11" x14ac:dyDescent="0.25">
      <c r="A2180" t="s">
        <v>102</v>
      </c>
      <c r="B2180">
        <v>137</v>
      </c>
      <c r="C2180" t="s">
        <v>703</v>
      </c>
      <c r="D2180" t="s">
        <v>103</v>
      </c>
      <c r="E2180">
        <v>65</v>
      </c>
      <c r="F2180">
        <v>65</v>
      </c>
      <c r="G2180">
        <v>100</v>
      </c>
      <c r="H2180" t="s">
        <v>65</v>
      </c>
      <c r="I2180">
        <v>99</v>
      </c>
      <c r="J2180" t="s">
        <v>66</v>
      </c>
      <c r="K2180" s="33" t="str">
        <f>IF(ISNA(VLOOKUP(C2180,'Provider-EHR crosswalk'!A:B,2,FALSE)),"No EHR Specified",VLOOKUP(C2180,'Provider-EHR crosswalk'!A:B,2,FALSE))</f>
        <v>DrChrono EHR</v>
      </c>
    </row>
    <row r="2181" spans="1:11" x14ac:dyDescent="0.25">
      <c r="A2181" t="s">
        <v>104</v>
      </c>
      <c r="B2181">
        <v>137</v>
      </c>
      <c r="C2181" t="s">
        <v>703</v>
      </c>
      <c r="D2181" t="s">
        <v>105</v>
      </c>
      <c r="E2181">
        <v>65</v>
      </c>
      <c r="F2181">
        <v>65</v>
      </c>
      <c r="G2181">
        <v>100</v>
      </c>
      <c r="H2181" t="s">
        <v>65</v>
      </c>
      <c r="I2181">
        <v>99</v>
      </c>
      <c r="J2181" t="s">
        <v>66</v>
      </c>
      <c r="K2181" s="33" t="str">
        <f>IF(ISNA(VLOOKUP(C2181,'Provider-EHR crosswalk'!A:B,2,FALSE)),"No EHR Specified",VLOOKUP(C2181,'Provider-EHR crosswalk'!A:B,2,FALSE))</f>
        <v>DrChrono EHR</v>
      </c>
    </row>
    <row r="2182" spans="1:11" x14ac:dyDescent="0.25">
      <c r="A2182" t="s">
        <v>106</v>
      </c>
      <c r="B2182">
        <v>137</v>
      </c>
      <c r="C2182" t="s">
        <v>703</v>
      </c>
      <c r="D2182" t="s">
        <v>107</v>
      </c>
      <c r="E2182">
        <v>65</v>
      </c>
      <c r="F2182">
        <v>65</v>
      </c>
      <c r="G2182">
        <v>100</v>
      </c>
      <c r="H2182" t="s">
        <v>65</v>
      </c>
      <c r="I2182">
        <v>99</v>
      </c>
      <c r="J2182" t="s">
        <v>66</v>
      </c>
      <c r="K2182" s="33" t="str">
        <f>IF(ISNA(VLOOKUP(C2182,'Provider-EHR crosswalk'!A:B,2,FALSE)),"No EHR Specified",VLOOKUP(C2182,'Provider-EHR crosswalk'!A:B,2,FALSE))</f>
        <v>DrChrono EHR</v>
      </c>
    </row>
    <row r="2183" spans="1:11" x14ac:dyDescent="0.25">
      <c r="A2183" t="s">
        <v>108</v>
      </c>
      <c r="B2183">
        <v>137</v>
      </c>
      <c r="C2183" t="s">
        <v>703</v>
      </c>
      <c r="D2183" t="s">
        <v>109</v>
      </c>
      <c r="E2183">
        <v>65</v>
      </c>
      <c r="F2183">
        <v>65</v>
      </c>
      <c r="G2183">
        <v>100</v>
      </c>
      <c r="H2183" t="s">
        <v>65</v>
      </c>
      <c r="I2183">
        <v>99</v>
      </c>
      <c r="J2183" t="s">
        <v>66</v>
      </c>
      <c r="K2183" s="33" t="str">
        <f>IF(ISNA(VLOOKUP(C2183,'Provider-EHR crosswalk'!A:B,2,FALSE)),"No EHR Specified",VLOOKUP(C2183,'Provider-EHR crosswalk'!A:B,2,FALSE))</f>
        <v>DrChrono EHR</v>
      </c>
    </row>
    <row r="2184" spans="1:11" x14ac:dyDescent="0.25">
      <c r="A2184" t="s">
        <v>110</v>
      </c>
      <c r="B2184">
        <v>137</v>
      </c>
      <c r="C2184" t="s">
        <v>703</v>
      </c>
      <c r="D2184" t="s">
        <v>111</v>
      </c>
      <c r="E2184">
        <v>65</v>
      </c>
      <c r="F2184">
        <v>65</v>
      </c>
      <c r="G2184">
        <v>100</v>
      </c>
      <c r="H2184" t="s">
        <v>65</v>
      </c>
      <c r="I2184">
        <v>99</v>
      </c>
      <c r="J2184" t="s">
        <v>66</v>
      </c>
      <c r="K2184" s="33" t="str">
        <f>IF(ISNA(VLOOKUP(C2184,'Provider-EHR crosswalk'!A:B,2,FALSE)),"No EHR Specified",VLOOKUP(C2184,'Provider-EHR crosswalk'!A:B,2,FALSE))</f>
        <v>DrChrono EHR</v>
      </c>
    </row>
    <row r="2185" spans="1:11" x14ac:dyDescent="0.25">
      <c r="A2185" t="s">
        <v>112</v>
      </c>
      <c r="B2185">
        <v>137</v>
      </c>
      <c r="C2185" t="s">
        <v>703</v>
      </c>
      <c r="D2185" t="s">
        <v>113</v>
      </c>
      <c r="E2185">
        <v>65</v>
      </c>
      <c r="F2185">
        <v>65</v>
      </c>
      <c r="G2185">
        <v>100</v>
      </c>
      <c r="H2185" t="s">
        <v>65</v>
      </c>
      <c r="I2185">
        <v>99</v>
      </c>
      <c r="J2185" t="s">
        <v>66</v>
      </c>
      <c r="K2185" s="33" t="str">
        <f>IF(ISNA(VLOOKUP(C2185,'Provider-EHR crosswalk'!A:B,2,FALSE)),"No EHR Specified",VLOOKUP(C2185,'Provider-EHR crosswalk'!A:B,2,FALSE))</f>
        <v>DrChrono EHR</v>
      </c>
    </row>
    <row r="2186" spans="1:11" x14ac:dyDescent="0.25">
      <c r="A2186" t="s">
        <v>114</v>
      </c>
      <c r="B2186">
        <v>137</v>
      </c>
      <c r="C2186" t="s">
        <v>703</v>
      </c>
      <c r="D2186" t="s">
        <v>115</v>
      </c>
      <c r="E2186">
        <v>0</v>
      </c>
      <c r="F2186">
        <v>8</v>
      </c>
      <c r="G2186">
        <v>0</v>
      </c>
      <c r="H2186" t="s">
        <v>116</v>
      </c>
      <c r="I2186">
        <v>4</v>
      </c>
      <c r="J2186" t="s">
        <v>66</v>
      </c>
      <c r="K2186" s="33" t="str">
        <f>IF(ISNA(VLOOKUP(C2186,'Provider-EHR crosswalk'!A:B,2,FALSE)),"No EHR Specified",VLOOKUP(C2186,'Provider-EHR crosswalk'!A:B,2,FALSE))</f>
        <v>DrChrono EHR</v>
      </c>
    </row>
    <row r="2187" spans="1:11" x14ac:dyDescent="0.25">
      <c r="A2187" t="s">
        <v>117</v>
      </c>
      <c r="B2187">
        <v>137</v>
      </c>
      <c r="C2187" t="s">
        <v>703</v>
      </c>
      <c r="D2187" t="s">
        <v>118</v>
      </c>
      <c r="E2187">
        <v>0</v>
      </c>
      <c r="F2187">
        <v>8</v>
      </c>
      <c r="G2187">
        <v>0</v>
      </c>
      <c r="H2187" t="s">
        <v>116</v>
      </c>
      <c r="I2187">
        <v>4</v>
      </c>
      <c r="J2187" t="s">
        <v>66</v>
      </c>
      <c r="K2187" s="33" t="str">
        <f>IF(ISNA(VLOOKUP(C2187,'Provider-EHR crosswalk'!A:B,2,FALSE)),"No EHR Specified",VLOOKUP(C2187,'Provider-EHR crosswalk'!A:B,2,FALSE))</f>
        <v>DrChrono EHR</v>
      </c>
    </row>
    <row r="2188" spans="1:11" x14ac:dyDescent="0.25">
      <c r="A2188" t="s">
        <v>119</v>
      </c>
      <c r="B2188">
        <v>137</v>
      </c>
      <c r="C2188" t="s">
        <v>703</v>
      </c>
      <c r="D2188" t="s">
        <v>120</v>
      </c>
      <c r="E2188">
        <v>1</v>
      </c>
      <c r="F2188">
        <v>8</v>
      </c>
      <c r="G2188">
        <v>12.5</v>
      </c>
      <c r="H2188" t="s">
        <v>116</v>
      </c>
      <c r="I2188">
        <v>4</v>
      </c>
      <c r="J2188" t="s">
        <v>69</v>
      </c>
      <c r="K2188" s="33" t="str">
        <f>IF(ISNA(VLOOKUP(C2188,'Provider-EHR crosswalk'!A:B,2,FALSE)),"No EHR Specified",VLOOKUP(C2188,'Provider-EHR crosswalk'!A:B,2,FALSE))</f>
        <v>DrChrono EHR</v>
      </c>
    </row>
    <row r="2189" spans="1:11" x14ac:dyDescent="0.25">
      <c r="A2189" t="s">
        <v>121</v>
      </c>
      <c r="B2189">
        <v>137</v>
      </c>
      <c r="C2189" t="s">
        <v>703</v>
      </c>
      <c r="D2189" t="s">
        <v>122</v>
      </c>
      <c r="E2189">
        <v>0</v>
      </c>
      <c r="F2189">
        <v>8</v>
      </c>
      <c r="G2189">
        <v>0</v>
      </c>
      <c r="H2189" t="s">
        <v>116</v>
      </c>
      <c r="I2189">
        <v>1</v>
      </c>
      <c r="J2189" t="s">
        <v>66</v>
      </c>
      <c r="K2189" s="33" t="str">
        <f>IF(ISNA(VLOOKUP(C2189,'Provider-EHR crosswalk'!A:B,2,FALSE)),"No EHR Specified",VLOOKUP(C2189,'Provider-EHR crosswalk'!A:B,2,FALSE))</f>
        <v>DrChrono EHR</v>
      </c>
    </row>
    <row r="2190" spans="1:11" x14ac:dyDescent="0.25">
      <c r="A2190" t="s">
        <v>123</v>
      </c>
      <c r="B2190">
        <v>137</v>
      </c>
      <c r="C2190" t="s">
        <v>703</v>
      </c>
      <c r="D2190" t="s">
        <v>124</v>
      </c>
      <c r="E2190">
        <v>0</v>
      </c>
      <c r="F2190">
        <v>65</v>
      </c>
      <c r="G2190">
        <v>0</v>
      </c>
      <c r="H2190" t="s">
        <v>116</v>
      </c>
      <c r="I2190">
        <v>1</v>
      </c>
      <c r="J2190" t="s">
        <v>66</v>
      </c>
      <c r="K2190" s="33" t="str">
        <f>IF(ISNA(VLOOKUP(C2190,'Provider-EHR crosswalk'!A:B,2,FALSE)),"No EHR Specified",VLOOKUP(C2190,'Provider-EHR crosswalk'!A:B,2,FALSE))</f>
        <v>DrChrono EHR</v>
      </c>
    </row>
    <row r="2191" spans="1:11" x14ac:dyDescent="0.25">
      <c r="A2191" t="s">
        <v>125</v>
      </c>
      <c r="B2191">
        <v>137</v>
      </c>
      <c r="C2191" t="s">
        <v>703</v>
      </c>
      <c r="D2191" t="s">
        <v>126</v>
      </c>
      <c r="E2191">
        <v>0</v>
      </c>
      <c r="F2191">
        <v>65</v>
      </c>
      <c r="G2191">
        <v>0</v>
      </c>
      <c r="H2191" t="s">
        <v>116</v>
      </c>
      <c r="I2191">
        <v>1</v>
      </c>
      <c r="J2191" t="s">
        <v>66</v>
      </c>
      <c r="K2191" s="33" t="str">
        <f>IF(ISNA(VLOOKUP(C2191,'Provider-EHR crosswalk'!A:B,2,FALSE)),"No EHR Specified",VLOOKUP(C2191,'Provider-EHR crosswalk'!A:B,2,FALSE))</f>
        <v>DrChrono EHR</v>
      </c>
    </row>
    <row r="2192" spans="1:11" x14ac:dyDescent="0.25">
      <c r="A2192" t="s">
        <v>127</v>
      </c>
      <c r="B2192">
        <v>137</v>
      </c>
      <c r="C2192" t="s">
        <v>703</v>
      </c>
      <c r="D2192" t="s">
        <v>128</v>
      </c>
      <c r="E2192">
        <v>0</v>
      </c>
      <c r="F2192">
        <v>65</v>
      </c>
      <c r="G2192">
        <v>0</v>
      </c>
      <c r="H2192" t="s">
        <v>116</v>
      </c>
      <c r="I2192">
        <v>4</v>
      </c>
      <c r="J2192" t="s">
        <v>66</v>
      </c>
      <c r="K2192" s="33" t="str">
        <f>IF(ISNA(VLOOKUP(C2192,'Provider-EHR crosswalk'!A:B,2,FALSE)),"No EHR Specified",VLOOKUP(C2192,'Provider-EHR crosswalk'!A:B,2,FALSE))</f>
        <v>DrChrono EHR</v>
      </c>
    </row>
    <row r="2193" spans="1:11" x14ac:dyDescent="0.25">
      <c r="A2193" t="s">
        <v>129</v>
      </c>
      <c r="B2193">
        <v>137</v>
      </c>
      <c r="C2193" t="s">
        <v>703</v>
      </c>
      <c r="D2193" t="s">
        <v>130</v>
      </c>
      <c r="E2193">
        <v>0</v>
      </c>
      <c r="F2193">
        <v>65</v>
      </c>
      <c r="G2193">
        <v>0</v>
      </c>
      <c r="H2193" t="s">
        <v>116</v>
      </c>
      <c r="I2193">
        <v>4</v>
      </c>
      <c r="J2193" t="s">
        <v>66</v>
      </c>
      <c r="K2193" s="33" t="str">
        <f>IF(ISNA(VLOOKUP(C2193,'Provider-EHR crosswalk'!A:B,2,FALSE)),"No EHR Specified",VLOOKUP(C2193,'Provider-EHR crosswalk'!A:B,2,FALSE))</f>
        <v>DrChrono EHR</v>
      </c>
    </row>
    <row r="2194" spans="1:11" x14ac:dyDescent="0.25">
      <c r="A2194" t="s">
        <v>131</v>
      </c>
      <c r="B2194">
        <v>137</v>
      </c>
      <c r="C2194" t="s">
        <v>703</v>
      </c>
      <c r="D2194" t="s">
        <v>132</v>
      </c>
      <c r="E2194">
        <v>3</v>
      </c>
      <c r="F2194">
        <v>65</v>
      </c>
      <c r="G2194">
        <v>4.62</v>
      </c>
      <c r="H2194" t="s">
        <v>116</v>
      </c>
      <c r="I2194">
        <v>4</v>
      </c>
      <c r="J2194" t="s">
        <v>69</v>
      </c>
      <c r="K2194" s="33" t="str">
        <f>IF(ISNA(VLOOKUP(C2194,'Provider-EHR crosswalk'!A:B,2,FALSE)),"No EHR Specified",VLOOKUP(C2194,'Provider-EHR crosswalk'!A:B,2,FALSE))</f>
        <v>DrChrono EHR</v>
      </c>
    </row>
    <row r="2195" spans="1:11" x14ac:dyDescent="0.25">
      <c r="A2195" t="s">
        <v>133</v>
      </c>
      <c r="B2195">
        <v>137</v>
      </c>
      <c r="C2195" t="s">
        <v>703</v>
      </c>
      <c r="D2195" t="s">
        <v>134</v>
      </c>
      <c r="E2195">
        <v>2</v>
      </c>
      <c r="F2195">
        <v>65</v>
      </c>
      <c r="G2195">
        <v>3.08</v>
      </c>
      <c r="H2195" t="s">
        <v>116</v>
      </c>
      <c r="I2195">
        <v>1</v>
      </c>
      <c r="J2195" t="s">
        <v>69</v>
      </c>
      <c r="K2195" s="33" t="str">
        <f>IF(ISNA(VLOOKUP(C2195,'Provider-EHR crosswalk'!A:B,2,FALSE)),"No EHR Specified",VLOOKUP(C2195,'Provider-EHR crosswalk'!A:B,2,FALSE))</f>
        <v>DrChrono EHR</v>
      </c>
    </row>
    <row r="2196" spans="1:11" x14ac:dyDescent="0.25">
      <c r="A2196" t="s">
        <v>135</v>
      </c>
      <c r="B2196">
        <v>137</v>
      </c>
      <c r="C2196" t="s">
        <v>703</v>
      </c>
      <c r="D2196" t="s">
        <v>136</v>
      </c>
      <c r="E2196">
        <v>0</v>
      </c>
      <c r="F2196">
        <v>65</v>
      </c>
      <c r="G2196">
        <v>0</v>
      </c>
      <c r="H2196" t="s">
        <v>116</v>
      </c>
      <c r="I2196">
        <v>1</v>
      </c>
      <c r="J2196" t="s">
        <v>66</v>
      </c>
      <c r="K2196" s="33" t="str">
        <f>IF(ISNA(VLOOKUP(C2196,'Provider-EHR crosswalk'!A:B,2,FALSE)),"No EHR Specified",VLOOKUP(C2196,'Provider-EHR crosswalk'!A:B,2,FALSE))</f>
        <v>DrChrono EHR</v>
      </c>
    </row>
    <row r="2197" spans="1:11" x14ac:dyDescent="0.25">
      <c r="A2197" t="s">
        <v>137</v>
      </c>
      <c r="B2197">
        <v>137</v>
      </c>
      <c r="C2197" t="s">
        <v>703</v>
      </c>
      <c r="D2197" t="s">
        <v>138</v>
      </c>
      <c r="E2197">
        <v>0</v>
      </c>
      <c r="F2197">
        <v>65</v>
      </c>
      <c r="G2197">
        <v>0</v>
      </c>
      <c r="H2197" t="s">
        <v>116</v>
      </c>
      <c r="I2197">
        <v>1</v>
      </c>
      <c r="J2197" t="s">
        <v>66</v>
      </c>
      <c r="K2197" s="33" t="str">
        <f>IF(ISNA(VLOOKUP(C2197,'Provider-EHR crosswalk'!A:B,2,FALSE)),"No EHR Specified",VLOOKUP(C2197,'Provider-EHR crosswalk'!A:B,2,FALSE))</f>
        <v>DrChrono EHR</v>
      </c>
    </row>
    <row r="2198" spans="1:11" x14ac:dyDescent="0.25">
      <c r="A2198" t="s">
        <v>139</v>
      </c>
      <c r="B2198">
        <v>137</v>
      </c>
      <c r="C2198" t="s">
        <v>703</v>
      </c>
      <c r="D2198" t="s">
        <v>140</v>
      </c>
      <c r="E2198">
        <v>0</v>
      </c>
      <c r="F2198">
        <v>65</v>
      </c>
      <c r="G2198">
        <v>0</v>
      </c>
      <c r="H2198" t="s">
        <v>116</v>
      </c>
      <c r="I2198">
        <v>1</v>
      </c>
      <c r="J2198" t="s">
        <v>66</v>
      </c>
      <c r="K2198" s="33" t="str">
        <f>IF(ISNA(VLOOKUP(C2198,'Provider-EHR crosswalk'!A:B,2,FALSE)),"No EHR Specified",VLOOKUP(C2198,'Provider-EHR crosswalk'!A:B,2,FALSE))</f>
        <v>DrChrono EHR</v>
      </c>
    </row>
    <row r="2199" spans="1:11" x14ac:dyDescent="0.25">
      <c r="A2199" t="s">
        <v>141</v>
      </c>
      <c r="B2199">
        <v>137</v>
      </c>
      <c r="C2199" t="s">
        <v>703</v>
      </c>
      <c r="D2199" t="s">
        <v>142</v>
      </c>
      <c r="E2199">
        <v>0</v>
      </c>
      <c r="F2199">
        <v>65</v>
      </c>
      <c r="G2199">
        <v>0</v>
      </c>
      <c r="H2199" t="s">
        <v>116</v>
      </c>
      <c r="I2199">
        <v>1</v>
      </c>
      <c r="J2199" t="s">
        <v>66</v>
      </c>
      <c r="K2199" s="33" t="str">
        <f>IF(ISNA(VLOOKUP(C2199,'Provider-EHR crosswalk'!A:B,2,FALSE)),"No EHR Specified",VLOOKUP(C2199,'Provider-EHR crosswalk'!A:B,2,FALSE))</f>
        <v>DrChrono EHR</v>
      </c>
    </row>
    <row r="2200" spans="1:11" x14ac:dyDescent="0.25">
      <c r="A2200" t="s">
        <v>143</v>
      </c>
      <c r="B2200">
        <v>137</v>
      </c>
      <c r="C2200" t="s">
        <v>703</v>
      </c>
      <c r="D2200" t="s">
        <v>144</v>
      </c>
      <c r="E2200">
        <v>0</v>
      </c>
      <c r="F2200">
        <v>65</v>
      </c>
      <c r="G2200">
        <v>0</v>
      </c>
      <c r="H2200" t="s">
        <v>116</v>
      </c>
      <c r="I2200">
        <v>1</v>
      </c>
      <c r="J2200" t="s">
        <v>66</v>
      </c>
      <c r="K2200" s="33" t="str">
        <f>IF(ISNA(VLOOKUP(C2200,'Provider-EHR crosswalk'!A:B,2,FALSE)),"No EHR Specified",VLOOKUP(C2200,'Provider-EHR crosswalk'!A:B,2,FALSE))</f>
        <v>DrChrono EHR</v>
      </c>
    </row>
    <row r="2201" spans="1:11" x14ac:dyDescent="0.25">
      <c r="A2201" t="s">
        <v>145</v>
      </c>
      <c r="B2201">
        <v>137</v>
      </c>
      <c r="C2201" t="s">
        <v>703</v>
      </c>
      <c r="D2201" t="s">
        <v>146</v>
      </c>
      <c r="E2201">
        <v>0</v>
      </c>
      <c r="F2201">
        <v>65</v>
      </c>
      <c r="G2201">
        <v>0</v>
      </c>
      <c r="H2201" t="s">
        <v>116</v>
      </c>
      <c r="I2201">
        <v>1</v>
      </c>
      <c r="J2201" t="s">
        <v>66</v>
      </c>
      <c r="K2201" s="33" t="str">
        <f>IF(ISNA(VLOOKUP(C2201,'Provider-EHR crosswalk'!A:B,2,FALSE)),"No EHR Specified",VLOOKUP(C2201,'Provider-EHR crosswalk'!A:B,2,FALSE))</f>
        <v>DrChrono EHR</v>
      </c>
    </row>
    <row r="2202" spans="1:11" x14ac:dyDescent="0.25">
      <c r="A2202" t="s">
        <v>147</v>
      </c>
      <c r="B2202">
        <v>137</v>
      </c>
      <c r="C2202" t="s">
        <v>703</v>
      </c>
      <c r="D2202" t="s">
        <v>148</v>
      </c>
      <c r="E2202">
        <v>0</v>
      </c>
      <c r="F2202">
        <v>65</v>
      </c>
      <c r="G2202">
        <v>0</v>
      </c>
      <c r="H2202" t="s">
        <v>116</v>
      </c>
      <c r="I2202">
        <v>1</v>
      </c>
      <c r="J2202" t="s">
        <v>66</v>
      </c>
      <c r="K2202" s="33" t="str">
        <f>IF(ISNA(VLOOKUP(C2202,'Provider-EHR crosswalk'!A:B,2,FALSE)),"No EHR Specified",VLOOKUP(C2202,'Provider-EHR crosswalk'!A:B,2,FALSE))</f>
        <v>DrChrono EHR</v>
      </c>
    </row>
    <row r="2203" spans="1:11" x14ac:dyDescent="0.25">
      <c r="A2203" t="s">
        <v>149</v>
      </c>
      <c r="B2203">
        <v>137</v>
      </c>
      <c r="C2203" t="s">
        <v>703</v>
      </c>
      <c r="D2203" t="s">
        <v>150</v>
      </c>
      <c r="E2203">
        <v>0</v>
      </c>
      <c r="F2203">
        <v>65</v>
      </c>
      <c r="G2203">
        <v>0</v>
      </c>
      <c r="H2203" t="s">
        <v>116</v>
      </c>
      <c r="I2203">
        <v>1</v>
      </c>
      <c r="J2203" t="s">
        <v>66</v>
      </c>
      <c r="K2203" s="33" t="str">
        <f>IF(ISNA(VLOOKUP(C2203,'Provider-EHR crosswalk'!A:B,2,FALSE)),"No EHR Specified",VLOOKUP(C2203,'Provider-EHR crosswalk'!A:B,2,FALSE))</f>
        <v>DrChrono EHR</v>
      </c>
    </row>
    <row r="2204" spans="1:11" x14ac:dyDescent="0.25">
      <c r="A2204" t="s">
        <v>151</v>
      </c>
      <c r="B2204">
        <v>137</v>
      </c>
      <c r="C2204" t="s">
        <v>703</v>
      </c>
      <c r="D2204" t="s">
        <v>152</v>
      </c>
      <c r="E2204">
        <v>0</v>
      </c>
      <c r="F2204">
        <v>65</v>
      </c>
      <c r="G2204">
        <v>0</v>
      </c>
      <c r="H2204" t="s">
        <v>116</v>
      </c>
      <c r="I2204">
        <v>1</v>
      </c>
      <c r="J2204" t="s">
        <v>66</v>
      </c>
      <c r="K2204" s="33" t="str">
        <f>IF(ISNA(VLOOKUP(C2204,'Provider-EHR crosswalk'!A:B,2,FALSE)),"No EHR Specified",VLOOKUP(C2204,'Provider-EHR crosswalk'!A:B,2,FALSE))</f>
        <v>DrChrono EHR</v>
      </c>
    </row>
    <row r="2205" spans="1:11" x14ac:dyDescent="0.25">
      <c r="A2205" t="s">
        <v>153</v>
      </c>
      <c r="B2205">
        <v>137</v>
      </c>
      <c r="C2205" t="s">
        <v>703</v>
      </c>
      <c r="D2205" t="s">
        <v>154</v>
      </c>
      <c r="E2205">
        <v>0</v>
      </c>
      <c r="F2205">
        <v>65</v>
      </c>
      <c r="G2205">
        <v>0</v>
      </c>
      <c r="H2205" t="s">
        <v>116</v>
      </c>
      <c r="I2205">
        <v>1</v>
      </c>
      <c r="J2205" t="s">
        <v>66</v>
      </c>
      <c r="K2205" s="33" t="str">
        <f>IF(ISNA(VLOOKUP(C2205,'Provider-EHR crosswalk'!A:B,2,FALSE)),"No EHR Specified",VLOOKUP(C2205,'Provider-EHR crosswalk'!A:B,2,FALSE))</f>
        <v>DrChrono EHR</v>
      </c>
    </row>
    <row r="2206" spans="1:11" x14ac:dyDescent="0.25">
      <c r="A2206" t="s">
        <v>155</v>
      </c>
      <c r="B2206">
        <v>137</v>
      </c>
      <c r="C2206" t="s">
        <v>703</v>
      </c>
      <c r="D2206" t="s">
        <v>156</v>
      </c>
      <c r="E2206">
        <v>0</v>
      </c>
      <c r="F2206">
        <v>65</v>
      </c>
      <c r="G2206">
        <v>0</v>
      </c>
      <c r="H2206" t="s">
        <v>157</v>
      </c>
      <c r="I2206" t="s">
        <v>157</v>
      </c>
      <c r="J2206" t="s">
        <v>157</v>
      </c>
      <c r="K2206" s="33" t="str">
        <f>IF(ISNA(VLOOKUP(C2206,'Provider-EHR crosswalk'!A:B,2,FALSE)),"No EHR Specified",VLOOKUP(C2206,'Provider-EHR crosswalk'!A:B,2,FALSE))</f>
        <v>DrChrono EHR</v>
      </c>
    </row>
    <row r="2207" spans="1:11" x14ac:dyDescent="0.25">
      <c r="A2207" t="s">
        <v>158</v>
      </c>
      <c r="B2207">
        <v>137</v>
      </c>
      <c r="C2207" t="s">
        <v>703</v>
      </c>
      <c r="D2207" t="s">
        <v>159</v>
      </c>
      <c r="E2207">
        <v>0</v>
      </c>
      <c r="F2207">
        <v>65</v>
      </c>
      <c r="G2207">
        <v>0</v>
      </c>
      <c r="H2207" t="s">
        <v>157</v>
      </c>
      <c r="I2207" t="s">
        <v>157</v>
      </c>
      <c r="J2207" t="s">
        <v>157</v>
      </c>
      <c r="K2207" s="33" t="str">
        <f>IF(ISNA(VLOOKUP(C2207,'Provider-EHR crosswalk'!A:B,2,FALSE)),"No EHR Specified",VLOOKUP(C2207,'Provider-EHR crosswalk'!A:B,2,FALSE))</f>
        <v>DrChrono EHR</v>
      </c>
    </row>
    <row r="2208" spans="1:11" x14ac:dyDescent="0.25">
      <c r="A2208" t="s">
        <v>162</v>
      </c>
      <c r="B2208">
        <v>137</v>
      </c>
      <c r="C2208" t="s">
        <v>703</v>
      </c>
      <c r="D2208" t="s">
        <v>163</v>
      </c>
      <c r="E2208">
        <v>65</v>
      </c>
      <c r="F2208">
        <v>65</v>
      </c>
      <c r="G2208">
        <v>100</v>
      </c>
      <c r="H2208" t="s">
        <v>65</v>
      </c>
      <c r="I2208">
        <v>95</v>
      </c>
      <c r="J2208" t="s">
        <v>66</v>
      </c>
      <c r="K2208" s="33" t="str">
        <f>IF(ISNA(VLOOKUP(C2208,'Provider-EHR crosswalk'!A:B,2,FALSE)),"No EHR Specified",VLOOKUP(C2208,'Provider-EHR crosswalk'!A:B,2,FALSE))</f>
        <v>DrChrono EHR</v>
      </c>
    </row>
    <row r="2209" spans="1:11" x14ac:dyDescent="0.25">
      <c r="A2209" t="s">
        <v>164</v>
      </c>
      <c r="B2209">
        <v>137</v>
      </c>
      <c r="C2209" t="s">
        <v>703</v>
      </c>
      <c r="D2209" t="s">
        <v>165</v>
      </c>
      <c r="E2209">
        <v>7</v>
      </c>
      <c r="F2209">
        <v>8</v>
      </c>
      <c r="G2209">
        <v>87.5</v>
      </c>
      <c r="H2209" t="s">
        <v>65</v>
      </c>
      <c r="I2209">
        <v>95</v>
      </c>
      <c r="J2209" t="s">
        <v>69</v>
      </c>
      <c r="K2209" s="33" t="str">
        <f>IF(ISNA(VLOOKUP(C2209,'Provider-EHR crosswalk'!A:B,2,FALSE)),"No EHR Specified",VLOOKUP(C2209,'Provider-EHR crosswalk'!A:B,2,FALSE))</f>
        <v>DrChrono EHR</v>
      </c>
    </row>
    <row r="2210" spans="1:11" x14ac:dyDescent="0.25">
      <c r="A2210" t="s">
        <v>166</v>
      </c>
      <c r="B2210">
        <v>137</v>
      </c>
      <c r="C2210" t="s">
        <v>703</v>
      </c>
      <c r="D2210" t="s">
        <v>167</v>
      </c>
      <c r="E2210">
        <v>0</v>
      </c>
      <c r="F2210">
        <v>8</v>
      </c>
      <c r="G2210">
        <v>0</v>
      </c>
      <c r="H2210" t="s">
        <v>116</v>
      </c>
      <c r="I2210">
        <v>5</v>
      </c>
      <c r="J2210" t="s">
        <v>66</v>
      </c>
      <c r="K2210" s="33" t="str">
        <f>IF(ISNA(VLOOKUP(C2210,'Provider-EHR crosswalk'!A:B,2,FALSE)),"No EHR Specified",VLOOKUP(C2210,'Provider-EHR crosswalk'!A:B,2,FALSE))</f>
        <v>DrChrono EHR</v>
      </c>
    </row>
    <row r="2211" spans="1:11" x14ac:dyDescent="0.25">
      <c r="A2211" t="s">
        <v>168</v>
      </c>
      <c r="B2211">
        <v>137</v>
      </c>
      <c r="C2211" t="s">
        <v>703</v>
      </c>
      <c r="D2211" t="s">
        <v>169</v>
      </c>
      <c r="E2211">
        <v>0</v>
      </c>
      <c r="F2211">
        <v>8</v>
      </c>
      <c r="G2211">
        <v>0</v>
      </c>
      <c r="H2211" t="s">
        <v>116</v>
      </c>
      <c r="I2211">
        <v>5</v>
      </c>
      <c r="J2211" t="s">
        <v>66</v>
      </c>
      <c r="K2211" s="33" t="str">
        <f>IF(ISNA(VLOOKUP(C2211,'Provider-EHR crosswalk'!A:B,2,FALSE)),"No EHR Specified",VLOOKUP(C2211,'Provider-EHR crosswalk'!A:B,2,FALSE))</f>
        <v>DrChrono EHR</v>
      </c>
    </row>
    <row r="2212" spans="1:11" x14ac:dyDescent="0.25">
      <c r="A2212" t="s">
        <v>170</v>
      </c>
      <c r="B2212">
        <v>137</v>
      </c>
      <c r="C2212" t="s">
        <v>703</v>
      </c>
      <c r="D2212" t="s">
        <v>171</v>
      </c>
      <c r="E2212">
        <v>1</v>
      </c>
      <c r="F2212">
        <v>8</v>
      </c>
      <c r="G2212">
        <v>12.5</v>
      </c>
      <c r="H2212" t="s">
        <v>116</v>
      </c>
      <c r="I2212">
        <v>5</v>
      </c>
      <c r="J2212" t="s">
        <v>69</v>
      </c>
      <c r="K2212" s="33" t="str">
        <f>IF(ISNA(VLOOKUP(C2212,'Provider-EHR crosswalk'!A:B,2,FALSE)),"No EHR Specified",VLOOKUP(C2212,'Provider-EHR crosswalk'!A:B,2,FALSE))</f>
        <v>DrChrono EHR</v>
      </c>
    </row>
    <row r="2213" spans="1:11" x14ac:dyDescent="0.25">
      <c r="A2213" t="s">
        <v>172</v>
      </c>
      <c r="B2213">
        <v>137</v>
      </c>
      <c r="C2213" t="s">
        <v>703</v>
      </c>
      <c r="D2213" t="s">
        <v>173</v>
      </c>
      <c r="E2213">
        <v>0</v>
      </c>
      <c r="F2213">
        <v>65</v>
      </c>
      <c r="G2213">
        <v>0</v>
      </c>
      <c r="H2213" t="s">
        <v>116</v>
      </c>
      <c r="I2213">
        <v>5</v>
      </c>
      <c r="J2213" t="s">
        <v>66</v>
      </c>
      <c r="K2213" s="33" t="str">
        <f>IF(ISNA(VLOOKUP(C2213,'Provider-EHR crosswalk'!A:B,2,FALSE)),"No EHR Specified",VLOOKUP(C2213,'Provider-EHR crosswalk'!A:B,2,FALSE))</f>
        <v>DrChrono EHR</v>
      </c>
    </row>
    <row r="2214" spans="1:11" x14ac:dyDescent="0.25">
      <c r="A2214" t="s">
        <v>174</v>
      </c>
      <c r="B2214">
        <v>137</v>
      </c>
      <c r="C2214" t="s">
        <v>703</v>
      </c>
      <c r="D2214" t="s">
        <v>175</v>
      </c>
      <c r="E2214">
        <v>0</v>
      </c>
      <c r="F2214">
        <v>65</v>
      </c>
      <c r="G2214">
        <v>0</v>
      </c>
      <c r="H2214" t="s">
        <v>116</v>
      </c>
      <c r="I2214">
        <v>5</v>
      </c>
      <c r="J2214" t="s">
        <v>66</v>
      </c>
      <c r="K2214" s="33" t="str">
        <f>IF(ISNA(VLOOKUP(C2214,'Provider-EHR crosswalk'!A:B,2,FALSE)),"No EHR Specified",VLOOKUP(C2214,'Provider-EHR crosswalk'!A:B,2,FALSE))</f>
        <v>DrChrono EHR</v>
      </c>
    </row>
    <row r="2215" spans="1:11" x14ac:dyDescent="0.25">
      <c r="A2215" t="s">
        <v>176</v>
      </c>
      <c r="B2215">
        <v>137</v>
      </c>
      <c r="C2215" t="s">
        <v>703</v>
      </c>
      <c r="D2215" t="s">
        <v>177</v>
      </c>
      <c r="E2215">
        <v>0</v>
      </c>
      <c r="F2215">
        <v>65</v>
      </c>
      <c r="G2215">
        <v>0</v>
      </c>
      <c r="H2215" t="s">
        <v>116</v>
      </c>
      <c r="I2215">
        <v>5</v>
      </c>
      <c r="J2215" t="s">
        <v>66</v>
      </c>
      <c r="K2215" s="33" t="str">
        <f>IF(ISNA(VLOOKUP(C2215,'Provider-EHR crosswalk'!A:B,2,FALSE)),"No EHR Specified",VLOOKUP(C2215,'Provider-EHR crosswalk'!A:B,2,FALSE))</f>
        <v>DrChrono EHR</v>
      </c>
    </row>
    <row r="2216" spans="1:11" x14ac:dyDescent="0.25">
      <c r="A2216" t="s">
        <v>63</v>
      </c>
      <c r="B2216">
        <v>162</v>
      </c>
      <c r="C2216" t="s">
        <v>798</v>
      </c>
      <c r="D2216" t="s">
        <v>64</v>
      </c>
      <c r="E2216">
        <v>5</v>
      </c>
      <c r="F2216">
        <v>5</v>
      </c>
      <c r="G2216">
        <v>100</v>
      </c>
      <c r="H2216" t="s">
        <v>65</v>
      </c>
      <c r="I2216">
        <v>99</v>
      </c>
      <c r="J2216" t="s">
        <v>66</v>
      </c>
      <c r="K2216" s="33" t="str">
        <f>IF(ISNA(VLOOKUP(C2216,'Provider-EHR crosswalk'!A:B,2,FALSE)),"No EHR Specified",VLOOKUP(C2216,'Provider-EHR crosswalk'!A:B,2,FALSE))</f>
        <v>Azalea Health EHR</v>
      </c>
    </row>
    <row r="2217" spans="1:11" x14ac:dyDescent="0.25">
      <c r="A2217" t="s">
        <v>67</v>
      </c>
      <c r="B2217">
        <v>162</v>
      </c>
      <c r="C2217" t="s">
        <v>798</v>
      </c>
      <c r="D2217" t="s">
        <v>68</v>
      </c>
      <c r="E2217">
        <v>4</v>
      </c>
      <c r="F2217">
        <v>5</v>
      </c>
      <c r="G2217">
        <v>80</v>
      </c>
      <c r="H2217" t="s">
        <v>65</v>
      </c>
      <c r="I2217">
        <v>75</v>
      </c>
      <c r="J2217" t="s">
        <v>66</v>
      </c>
      <c r="K2217" s="33" t="str">
        <f>IF(ISNA(VLOOKUP(C2217,'Provider-EHR crosswalk'!A:B,2,FALSE)),"No EHR Specified",VLOOKUP(C2217,'Provider-EHR crosswalk'!A:B,2,FALSE))</f>
        <v>Azalea Health EHR</v>
      </c>
    </row>
    <row r="2218" spans="1:11" x14ac:dyDescent="0.25">
      <c r="A2218" t="s">
        <v>70</v>
      </c>
      <c r="B2218">
        <v>162</v>
      </c>
      <c r="C2218" t="s">
        <v>798</v>
      </c>
      <c r="D2218" t="s">
        <v>71</v>
      </c>
      <c r="E2218">
        <v>5</v>
      </c>
      <c r="F2218">
        <v>5</v>
      </c>
      <c r="G2218">
        <v>100</v>
      </c>
      <c r="H2218" t="s">
        <v>65</v>
      </c>
      <c r="I2218">
        <v>99</v>
      </c>
      <c r="J2218" t="s">
        <v>66</v>
      </c>
      <c r="K2218" s="33" t="str">
        <f>IF(ISNA(VLOOKUP(C2218,'Provider-EHR crosswalk'!A:B,2,FALSE)),"No EHR Specified",VLOOKUP(C2218,'Provider-EHR crosswalk'!A:B,2,FALSE))</f>
        <v>Azalea Health EHR</v>
      </c>
    </row>
    <row r="2219" spans="1:11" x14ac:dyDescent="0.25">
      <c r="A2219" t="s">
        <v>72</v>
      </c>
      <c r="B2219">
        <v>162</v>
      </c>
      <c r="C2219" t="s">
        <v>798</v>
      </c>
      <c r="D2219" t="s">
        <v>73</v>
      </c>
      <c r="E2219">
        <v>5</v>
      </c>
      <c r="F2219">
        <v>5</v>
      </c>
      <c r="G2219">
        <v>100</v>
      </c>
      <c r="H2219" t="s">
        <v>65</v>
      </c>
      <c r="I2219">
        <v>99</v>
      </c>
      <c r="J2219" t="s">
        <v>66</v>
      </c>
      <c r="K2219" s="33" t="str">
        <f>IF(ISNA(VLOOKUP(C2219,'Provider-EHR crosswalk'!A:B,2,FALSE)),"No EHR Specified",VLOOKUP(C2219,'Provider-EHR crosswalk'!A:B,2,FALSE))</f>
        <v>Azalea Health EHR</v>
      </c>
    </row>
    <row r="2220" spans="1:11" x14ac:dyDescent="0.25">
      <c r="A2220" t="s">
        <v>74</v>
      </c>
      <c r="B2220">
        <v>162</v>
      </c>
      <c r="C2220" t="s">
        <v>798</v>
      </c>
      <c r="D2220" t="s">
        <v>75</v>
      </c>
      <c r="E2220">
        <v>5</v>
      </c>
      <c r="F2220">
        <v>5</v>
      </c>
      <c r="G2220">
        <v>100</v>
      </c>
      <c r="H2220" t="s">
        <v>65</v>
      </c>
      <c r="I2220">
        <v>99</v>
      </c>
      <c r="J2220" t="s">
        <v>66</v>
      </c>
      <c r="K2220" s="33" t="str">
        <f>IF(ISNA(VLOOKUP(C2220,'Provider-EHR crosswalk'!A:B,2,FALSE)),"No EHR Specified",VLOOKUP(C2220,'Provider-EHR crosswalk'!A:B,2,FALSE))</f>
        <v>Azalea Health EHR</v>
      </c>
    </row>
    <row r="2221" spans="1:11" x14ac:dyDescent="0.25">
      <c r="A2221" t="s">
        <v>76</v>
      </c>
      <c r="B2221">
        <v>162</v>
      </c>
      <c r="C2221" t="s">
        <v>798</v>
      </c>
      <c r="D2221" t="s">
        <v>77</v>
      </c>
      <c r="E2221">
        <v>5</v>
      </c>
      <c r="F2221">
        <v>5</v>
      </c>
      <c r="G2221">
        <v>100</v>
      </c>
      <c r="H2221" t="s">
        <v>65</v>
      </c>
      <c r="I2221">
        <v>85</v>
      </c>
      <c r="J2221" t="s">
        <v>66</v>
      </c>
      <c r="K2221" s="33" t="str">
        <f>IF(ISNA(VLOOKUP(C2221,'Provider-EHR crosswalk'!A:B,2,FALSE)),"No EHR Specified",VLOOKUP(C2221,'Provider-EHR crosswalk'!A:B,2,FALSE))</f>
        <v>Azalea Health EHR</v>
      </c>
    </row>
    <row r="2222" spans="1:11" x14ac:dyDescent="0.25">
      <c r="A2222" t="s">
        <v>78</v>
      </c>
      <c r="B2222">
        <v>162</v>
      </c>
      <c r="C2222" t="s">
        <v>798</v>
      </c>
      <c r="D2222" t="s">
        <v>79</v>
      </c>
      <c r="E2222">
        <v>5</v>
      </c>
      <c r="F2222">
        <v>5</v>
      </c>
      <c r="G2222">
        <v>100</v>
      </c>
      <c r="H2222" t="s">
        <v>65</v>
      </c>
      <c r="I2222">
        <v>85</v>
      </c>
      <c r="J2222" t="s">
        <v>66</v>
      </c>
      <c r="K2222" s="33" t="str">
        <f>IF(ISNA(VLOOKUP(C2222,'Provider-EHR crosswalk'!A:B,2,FALSE)),"No EHR Specified",VLOOKUP(C2222,'Provider-EHR crosswalk'!A:B,2,FALSE))</f>
        <v>Azalea Health EHR</v>
      </c>
    </row>
    <row r="2223" spans="1:11" x14ac:dyDescent="0.25">
      <c r="A2223" t="s">
        <v>80</v>
      </c>
      <c r="B2223">
        <v>162</v>
      </c>
      <c r="C2223" t="s">
        <v>798</v>
      </c>
      <c r="D2223" t="s">
        <v>81</v>
      </c>
      <c r="E2223">
        <v>5</v>
      </c>
      <c r="F2223">
        <v>5</v>
      </c>
      <c r="G2223">
        <v>100</v>
      </c>
      <c r="H2223" t="s">
        <v>65</v>
      </c>
      <c r="I2223">
        <v>85</v>
      </c>
      <c r="J2223" t="s">
        <v>66</v>
      </c>
      <c r="K2223" s="33" t="str">
        <f>IF(ISNA(VLOOKUP(C2223,'Provider-EHR crosswalk'!A:B,2,FALSE)),"No EHR Specified",VLOOKUP(C2223,'Provider-EHR crosswalk'!A:B,2,FALSE))</f>
        <v>Azalea Health EHR</v>
      </c>
    </row>
    <row r="2224" spans="1:11" x14ac:dyDescent="0.25">
      <c r="A2224" t="s">
        <v>82</v>
      </c>
      <c r="B2224">
        <v>162</v>
      </c>
      <c r="C2224" t="s">
        <v>798</v>
      </c>
      <c r="D2224" t="s">
        <v>83</v>
      </c>
      <c r="E2224">
        <v>5</v>
      </c>
      <c r="F2224">
        <v>5</v>
      </c>
      <c r="G2224">
        <v>100</v>
      </c>
      <c r="H2224" t="s">
        <v>65</v>
      </c>
      <c r="I2224">
        <v>85</v>
      </c>
      <c r="J2224" t="s">
        <v>66</v>
      </c>
      <c r="K2224" s="33" t="str">
        <f>IF(ISNA(VLOOKUP(C2224,'Provider-EHR crosswalk'!A:B,2,FALSE)),"No EHR Specified",VLOOKUP(C2224,'Provider-EHR crosswalk'!A:B,2,FALSE))</f>
        <v>Azalea Health EHR</v>
      </c>
    </row>
    <row r="2225" spans="1:11" x14ac:dyDescent="0.25">
      <c r="A2225" t="s">
        <v>84</v>
      </c>
      <c r="B2225">
        <v>162</v>
      </c>
      <c r="C2225" t="s">
        <v>798</v>
      </c>
      <c r="D2225" t="s">
        <v>85</v>
      </c>
      <c r="E2225">
        <v>5</v>
      </c>
      <c r="F2225">
        <v>5</v>
      </c>
      <c r="G2225">
        <v>100</v>
      </c>
      <c r="H2225" t="s">
        <v>65</v>
      </c>
      <c r="I2225">
        <v>85</v>
      </c>
      <c r="J2225" t="s">
        <v>66</v>
      </c>
      <c r="K2225" s="33" t="str">
        <f>IF(ISNA(VLOOKUP(C2225,'Provider-EHR crosswalk'!A:B,2,FALSE)),"No EHR Specified",VLOOKUP(C2225,'Provider-EHR crosswalk'!A:B,2,FALSE))</f>
        <v>Azalea Health EHR</v>
      </c>
    </row>
    <row r="2226" spans="1:11" x14ac:dyDescent="0.25">
      <c r="A2226" t="s">
        <v>86</v>
      </c>
      <c r="B2226">
        <v>162</v>
      </c>
      <c r="C2226" t="s">
        <v>798</v>
      </c>
      <c r="D2226" t="s">
        <v>87</v>
      </c>
      <c r="E2226">
        <v>5</v>
      </c>
      <c r="F2226">
        <v>5</v>
      </c>
      <c r="G2226">
        <v>100</v>
      </c>
      <c r="H2226" t="s">
        <v>65</v>
      </c>
      <c r="I2226">
        <v>95</v>
      </c>
      <c r="J2226" t="s">
        <v>66</v>
      </c>
      <c r="K2226" s="33" t="str">
        <f>IF(ISNA(VLOOKUP(C2226,'Provider-EHR crosswalk'!A:B,2,FALSE)),"No EHR Specified",VLOOKUP(C2226,'Provider-EHR crosswalk'!A:B,2,FALSE))</f>
        <v>Azalea Health EHR</v>
      </c>
    </row>
    <row r="2227" spans="1:11" x14ac:dyDescent="0.25">
      <c r="A2227" t="s">
        <v>88</v>
      </c>
      <c r="B2227">
        <v>162</v>
      </c>
      <c r="C2227" t="s">
        <v>798</v>
      </c>
      <c r="D2227" t="s">
        <v>89</v>
      </c>
      <c r="E2227">
        <v>5</v>
      </c>
      <c r="F2227">
        <v>5</v>
      </c>
      <c r="G2227">
        <v>100</v>
      </c>
      <c r="H2227" t="s">
        <v>65</v>
      </c>
      <c r="I2227">
        <v>95</v>
      </c>
      <c r="J2227" t="s">
        <v>66</v>
      </c>
      <c r="K2227" s="33" t="str">
        <f>IF(ISNA(VLOOKUP(C2227,'Provider-EHR crosswalk'!A:B,2,FALSE)),"No EHR Specified",VLOOKUP(C2227,'Provider-EHR crosswalk'!A:B,2,FALSE))</f>
        <v>Azalea Health EHR</v>
      </c>
    </row>
    <row r="2228" spans="1:11" x14ac:dyDescent="0.25">
      <c r="A2228" t="s">
        <v>90</v>
      </c>
      <c r="B2228">
        <v>162</v>
      </c>
      <c r="C2228" t="s">
        <v>798</v>
      </c>
      <c r="D2228" t="s">
        <v>91</v>
      </c>
      <c r="E2228">
        <v>5</v>
      </c>
      <c r="F2228">
        <v>5</v>
      </c>
      <c r="G2228">
        <v>100</v>
      </c>
      <c r="H2228" t="s">
        <v>65</v>
      </c>
      <c r="I2228">
        <v>90</v>
      </c>
      <c r="J2228" t="s">
        <v>66</v>
      </c>
      <c r="K2228" s="33" t="str">
        <f>IF(ISNA(VLOOKUP(C2228,'Provider-EHR crosswalk'!A:B,2,FALSE)),"No EHR Specified",VLOOKUP(C2228,'Provider-EHR crosswalk'!A:B,2,FALSE))</f>
        <v>Azalea Health EHR</v>
      </c>
    </row>
    <row r="2229" spans="1:11" x14ac:dyDescent="0.25">
      <c r="A2229" t="s">
        <v>92</v>
      </c>
      <c r="B2229">
        <v>162</v>
      </c>
      <c r="C2229" t="s">
        <v>798</v>
      </c>
      <c r="D2229" t="s">
        <v>93</v>
      </c>
      <c r="E2229">
        <v>2</v>
      </c>
      <c r="F2229">
        <v>5</v>
      </c>
      <c r="G2229">
        <v>40</v>
      </c>
      <c r="H2229" t="s">
        <v>65</v>
      </c>
      <c r="I2229">
        <v>90</v>
      </c>
      <c r="J2229" t="s">
        <v>69</v>
      </c>
      <c r="K2229" s="33" t="str">
        <f>IF(ISNA(VLOOKUP(C2229,'Provider-EHR crosswalk'!A:B,2,FALSE)),"No EHR Specified",VLOOKUP(C2229,'Provider-EHR crosswalk'!A:B,2,FALSE))</f>
        <v>Azalea Health EHR</v>
      </c>
    </row>
    <row r="2230" spans="1:11" x14ac:dyDescent="0.25">
      <c r="A2230" t="s">
        <v>94</v>
      </c>
      <c r="B2230">
        <v>162</v>
      </c>
      <c r="C2230" t="s">
        <v>798</v>
      </c>
      <c r="D2230" t="s">
        <v>95</v>
      </c>
      <c r="E2230">
        <v>5</v>
      </c>
      <c r="F2230">
        <v>5</v>
      </c>
      <c r="G2230">
        <v>100</v>
      </c>
      <c r="H2230" t="s">
        <v>65</v>
      </c>
      <c r="I2230">
        <v>90</v>
      </c>
      <c r="J2230" t="s">
        <v>66</v>
      </c>
      <c r="K2230" s="33" t="str">
        <f>IF(ISNA(VLOOKUP(C2230,'Provider-EHR crosswalk'!A:B,2,FALSE)),"No EHR Specified",VLOOKUP(C2230,'Provider-EHR crosswalk'!A:B,2,FALSE))</f>
        <v>Azalea Health EHR</v>
      </c>
    </row>
    <row r="2231" spans="1:11" x14ac:dyDescent="0.25">
      <c r="A2231" t="s">
        <v>96</v>
      </c>
      <c r="B2231">
        <v>162</v>
      </c>
      <c r="C2231" t="s">
        <v>798</v>
      </c>
      <c r="D2231" t="s">
        <v>97</v>
      </c>
      <c r="E2231">
        <v>5</v>
      </c>
      <c r="F2231">
        <v>5</v>
      </c>
      <c r="G2231">
        <v>100</v>
      </c>
      <c r="H2231" t="s">
        <v>65</v>
      </c>
      <c r="I2231">
        <v>90</v>
      </c>
      <c r="J2231" t="s">
        <v>66</v>
      </c>
      <c r="K2231" s="33" t="str">
        <f>IF(ISNA(VLOOKUP(C2231,'Provider-EHR crosswalk'!A:B,2,FALSE)),"No EHR Specified",VLOOKUP(C2231,'Provider-EHR crosswalk'!A:B,2,FALSE))</f>
        <v>Azalea Health EHR</v>
      </c>
    </row>
    <row r="2232" spans="1:11" x14ac:dyDescent="0.25">
      <c r="A2232" t="s">
        <v>98</v>
      </c>
      <c r="B2232">
        <v>162</v>
      </c>
      <c r="C2232" t="s">
        <v>798</v>
      </c>
      <c r="D2232" t="s">
        <v>99</v>
      </c>
      <c r="E2232">
        <v>5</v>
      </c>
      <c r="F2232">
        <v>5</v>
      </c>
      <c r="G2232">
        <v>100</v>
      </c>
      <c r="H2232" t="s">
        <v>65</v>
      </c>
      <c r="I2232">
        <v>90</v>
      </c>
      <c r="J2232" t="s">
        <v>66</v>
      </c>
      <c r="K2232" s="33" t="str">
        <f>IF(ISNA(VLOOKUP(C2232,'Provider-EHR crosswalk'!A:B,2,FALSE)),"No EHR Specified",VLOOKUP(C2232,'Provider-EHR crosswalk'!A:B,2,FALSE))</f>
        <v>Azalea Health EHR</v>
      </c>
    </row>
    <row r="2233" spans="1:11" x14ac:dyDescent="0.25">
      <c r="A2233" t="s">
        <v>100</v>
      </c>
      <c r="B2233">
        <v>162</v>
      </c>
      <c r="C2233" t="s">
        <v>798</v>
      </c>
      <c r="D2233" t="s">
        <v>101</v>
      </c>
      <c r="E2233">
        <v>19</v>
      </c>
      <c r="F2233">
        <v>19</v>
      </c>
      <c r="G2233">
        <v>100</v>
      </c>
      <c r="H2233" t="s">
        <v>65</v>
      </c>
      <c r="I2233">
        <v>99</v>
      </c>
      <c r="J2233" t="s">
        <v>66</v>
      </c>
      <c r="K2233" s="33" t="str">
        <f>IF(ISNA(VLOOKUP(C2233,'Provider-EHR crosswalk'!A:B,2,FALSE)),"No EHR Specified",VLOOKUP(C2233,'Provider-EHR crosswalk'!A:B,2,FALSE))</f>
        <v>Azalea Health EHR</v>
      </c>
    </row>
    <row r="2234" spans="1:11" x14ac:dyDescent="0.25">
      <c r="A2234" t="s">
        <v>102</v>
      </c>
      <c r="B2234">
        <v>162</v>
      </c>
      <c r="C2234" t="s">
        <v>798</v>
      </c>
      <c r="D2234" t="s">
        <v>103</v>
      </c>
      <c r="E2234">
        <v>19</v>
      </c>
      <c r="F2234">
        <v>19</v>
      </c>
      <c r="G2234">
        <v>100</v>
      </c>
      <c r="H2234" t="s">
        <v>65</v>
      </c>
      <c r="I2234">
        <v>99</v>
      </c>
      <c r="J2234" t="s">
        <v>66</v>
      </c>
      <c r="K2234" s="33" t="str">
        <f>IF(ISNA(VLOOKUP(C2234,'Provider-EHR crosswalk'!A:B,2,FALSE)),"No EHR Specified",VLOOKUP(C2234,'Provider-EHR crosswalk'!A:B,2,FALSE))</f>
        <v>Azalea Health EHR</v>
      </c>
    </row>
    <row r="2235" spans="1:11" x14ac:dyDescent="0.25">
      <c r="A2235" t="s">
        <v>104</v>
      </c>
      <c r="B2235">
        <v>162</v>
      </c>
      <c r="C2235" t="s">
        <v>798</v>
      </c>
      <c r="D2235" t="s">
        <v>105</v>
      </c>
      <c r="E2235">
        <v>19</v>
      </c>
      <c r="F2235">
        <v>19</v>
      </c>
      <c r="G2235">
        <v>100</v>
      </c>
      <c r="H2235" t="s">
        <v>65</v>
      </c>
      <c r="I2235">
        <v>99</v>
      </c>
      <c r="J2235" t="s">
        <v>66</v>
      </c>
      <c r="K2235" s="33" t="str">
        <f>IF(ISNA(VLOOKUP(C2235,'Provider-EHR crosswalk'!A:B,2,FALSE)),"No EHR Specified",VLOOKUP(C2235,'Provider-EHR crosswalk'!A:B,2,FALSE))</f>
        <v>Azalea Health EHR</v>
      </c>
    </row>
    <row r="2236" spans="1:11" x14ac:dyDescent="0.25">
      <c r="A2236" t="s">
        <v>106</v>
      </c>
      <c r="B2236">
        <v>162</v>
      </c>
      <c r="C2236" t="s">
        <v>798</v>
      </c>
      <c r="D2236" t="s">
        <v>107</v>
      </c>
      <c r="E2236">
        <v>19</v>
      </c>
      <c r="F2236">
        <v>19</v>
      </c>
      <c r="G2236">
        <v>100</v>
      </c>
      <c r="H2236" t="s">
        <v>65</v>
      </c>
      <c r="I2236">
        <v>99</v>
      </c>
      <c r="J2236" t="s">
        <v>66</v>
      </c>
      <c r="K2236" s="33" t="str">
        <f>IF(ISNA(VLOOKUP(C2236,'Provider-EHR crosswalk'!A:B,2,FALSE)),"No EHR Specified",VLOOKUP(C2236,'Provider-EHR crosswalk'!A:B,2,FALSE))</f>
        <v>Azalea Health EHR</v>
      </c>
    </row>
    <row r="2237" spans="1:11" x14ac:dyDescent="0.25">
      <c r="A2237" t="s">
        <v>108</v>
      </c>
      <c r="B2237">
        <v>162</v>
      </c>
      <c r="C2237" t="s">
        <v>798</v>
      </c>
      <c r="D2237" t="s">
        <v>109</v>
      </c>
      <c r="E2237">
        <v>19</v>
      </c>
      <c r="F2237">
        <v>19</v>
      </c>
      <c r="G2237">
        <v>100</v>
      </c>
      <c r="H2237" t="s">
        <v>65</v>
      </c>
      <c r="I2237">
        <v>99</v>
      </c>
      <c r="J2237" t="s">
        <v>66</v>
      </c>
      <c r="K2237" s="33" t="str">
        <f>IF(ISNA(VLOOKUP(C2237,'Provider-EHR crosswalk'!A:B,2,FALSE)),"No EHR Specified",VLOOKUP(C2237,'Provider-EHR crosswalk'!A:B,2,FALSE))</f>
        <v>Azalea Health EHR</v>
      </c>
    </row>
    <row r="2238" spans="1:11" x14ac:dyDescent="0.25">
      <c r="A2238" t="s">
        <v>110</v>
      </c>
      <c r="B2238">
        <v>162</v>
      </c>
      <c r="C2238" t="s">
        <v>798</v>
      </c>
      <c r="D2238" t="s">
        <v>111</v>
      </c>
      <c r="E2238">
        <v>19</v>
      </c>
      <c r="F2238">
        <v>19</v>
      </c>
      <c r="G2238">
        <v>100</v>
      </c>
      <c r="H2238" t="s">
        <v>65</v>
      </c>
      <c r="I2238">
        <v>99</v>
      </c>
      <c r="J2238" t="s">
        <v>66</v>
      </c>
      <c r="K2238" s="33" t="str">
        <f>IF(ISNA(VLOOKUP(C2238,'Provider-EHR crosswalk'!A:B,2,FALSE)),"No EHR Specified",VLOOKUP(C2238,'Provider-EHR crosswalk'!A:B,2,FALSE))</f>
        <v>Azalea Health EHR</v>
      </c>
    </row>
    <row r="2239" spans="1:11" x14ac:dyDescent="0.25">
      <c r="A2239" t="s">
        <v>112</v>
      </c>
      <c r="B2239">
        <v>162</v>
      </c>
      <c r="C2239" t="s">
        <v>798</v>
      </c>
      <c r="D2239" t="s">
        <v>113</v>
      </c>
      <c r="E2239">
        <v>19</v>
      </c>
      <c r="F2239">
        <v>19</v>
      </c>
      <c r="G2239">
        <v>100</v>
      </c>
      <c r="H2239" t="s">
        <v>65</v>
      </c>
      <c r="I2239">
        <v>99</v>
      </c>
      <c r="J2239" t="s">
        <v>66</v>
      </c>
      <c r="K2239" s="33" t="str">
        <f>IF(ISNA(VLOOKUP(C2239,'Provider-EHR crosswalk'!A:B,2,FALSE)),"No EHR Specified",VLOOKUP(C2239,'Provider-EHR crosswalk'!A:B,2,FALSE))</f>
        <v>Azalea Health EHR</v>
      </c>
    </row>
    <row r="2240" spans="1:11" x14ac:dyDescent="0.25">
      <c r="A2240" t="s">
        <v>114</v>
      </c>
      <c r="B2240">
        <v>162</v>
      </c>
      <c r="C2240" t="s">
        <v>798</v>
      </c>
      <c r="D2240" t="s">
        <v>115</v>
      </c>
      <c r="E2240">
        <v>0</v>
      </c>
      <c r="F2240">
        <v>5</v>
      </c>
      <c r="G2240">
        <v>0</v>
      </c>
      <c r="H2240" t="s">
        <v>116</v>
      </c>
      <c r="I2240">
        <v>4</v>
      </c>
      <c r="J2240" t="s">
        <v>66</v>
      </c>
      <c r="K2240" s="33" t="str">
        <f>IF(ISNA(VLOOKUP(C2240,'Provider-EHR crosswalk'!A:B,2,FALSE)),"No EHR Specified",VLOOKUP(C2240,'Provider-EHR crosswalk'!A:B,2,FALSE))</f>
        <v>Azalea Health EHR</v>
      </c>
    </row>
    <row r="2241" spans="1:11" x14ac:dyDescent="0.25">
      <c r="A2241" t="s">
        <v>117</v>
      </c>
      <c r="B2241">
        <v>162</v>
      </c>
      <c r="C2241" t="s">
        <v>798</v>
      </c>
      <c r="D2241" t="s">
        <v>118</v>
      </c>
      <c r="E2241">
        <v>0</v>
      </c>
      <c r="F2241">
        <v>5</v>
      </c>
      <c r="G2241">
        <v>0</v>
      </c>
      <c r="H2241" t="s">
        <v>116</v>
      </c>
      <c r="I2241">
        <v>4</v>
      </c>
      <c r="J2241" t="s">
        <v>66</v>
      </c>
      <c r="K2241" s="33" t="str">
        <f>IF(ISNA(VLOOKUP(C2241,'Provider-EHR crosswalk'!A:B,2,FALSE)),"No EHR Specified",VLOOKUP(C2241,'Provider-EHR crosswalk'!A:B,2,FALSE))</f>
        <v>Azalea Health EHR</v>
      </c>
    </row>
    <row r="2242" spans="1:11" x14ac:dyDescent="0.25">
      <c r="A2242" t="s">
        <v>119</v>
      </c>
      <c r="B2242">
        <v>162</v>
      </c>
      <c r="C2242" t="s">
        <v>798</v>
      </c>
      <c r="D2242" t="s">
        <v>120</v>
      </c>
      <c r="E2242">
        <v>0</v>
      </c>
      <c r="F2242">
        <v>5</v>
      </c>
      <c r="G2242">
        <v>0</v>
      </c>
      <c r="H2242" t="s">
        <v>116</v>
      </c>
      <c r="I2242">
        <v>4</v>
      </c>
      <c r="J2242" t="s">
        <v>66</v>
      </c>
      <c r="K2242" s="33" t="str">
        <f>IF(ISNA(VLOOKUP(C2242,'Provider-EHR crosswalk'!A:B,2,FALSE)),"No EHR Specified",VLOOKUP(C2242,'Provider-EHR crosswalk'!A:B,2,FALSE))</f>
        <v>Azalea Health EHR</v>
      </c>
    </row>
    <row r="2243" spans="1:11" x14ac:dyDescent="0.25">
      <c r="A2243" t="s">
        <v>121</v>
      </c>
      <c r="B2243">
        <v>162</v>
      </c>
      <c r="C2243" t="s">
        <v>798</v>
      </c>
      <c r="D2243" t="s">
        <v>122</v>
      </c>
      <c r="E2243">
        <v>0</v>
      </c>
      <c r="F2243">
        <v>5</v>
      </c>
      <c r="G2243">
        <v>0</v>
      </c>
      <c r="H2243" t="s">
        <v>116</v>
      </c>
      <c r="I2243">
        <v>1</v>
      </c>
      <c r="J2243" t="s">
        <v>66</v>
      </c>
      <c r="K2243" s="33" t="str">
        <f>IF(ISNA(VLOOKUP(C2243,'Provider-EHR crosswalk'!A:B,2,FALSE)),"No EHR Specified",VLOOKUP(C2243,'Provider-EHR crosswalk'!A:B,2,FALSE))</f>
        <v>Azalea Health EHR</v>
      </c>
    </row>
    <row r="2244" spans="1:11" x14ac:dyDescent="0.25">
      <c r="A2244" t="s">
        <v>123</v>
      </c>
      <c r="B2244">
        <v>162</v>
      </c>
      <c r="C2244" t="s">
        <v>798</v>
      </c>
      <c r="D2244" t="s">
        <v>124</v>
      </c>
      <c r="E2244">
        <v>0</v>
      </c>
      <c r="F2244">
        <v>19</v>
      </c>
      <c r="G2244">
        <v>0</v>
      </c>
      <c r="H2244" t="s">
        <v>116</v>
      </c>
      <c r="I2244">
        <v>1</v>
      </c>
      <c r="J2244" t="s">
        <v>66</v>
      </c>
      <c r="K2244" s="33" t="str">
        <f>IF(ISNA(VLOOKUP(C2244,'Provider-EHR crosswalk'!A:B,2,FALSE)),"No EHR Specified",VLOOKUP(C2244,'Provider-EHR crosswalk'!A:B,2,FALSE))</f>
        <v>Azalea Health EHR</v>
      </c>
    </row>
    <row r="2245" spans="1:11" x14ac:dyDescent="0.25">
      <c r="A2245" t="s">
        <v>125</v>
      </c>
      <c r="B2245">
        <v>162</v>
      </c>
      <c r="C2245" t="s">
        <v>798</v>
      </c>
      <c r="D2245" t="s">
        <v>126</v>
      </c>
      <c r="E2245">
        <v>0</v>
      </c>
      <c r="F2245">
        <v>19</v>
      </c>
      <c r="G2245">
        <v>0</v>
      </c>
      <c r="H2245" t="s">
        <v>116</v>
      </c>
      <c r="I2245">
        <v>1</v>
      </c>
      <c r="J2245" t="s">
        <v>66</v>
      </c>
      <c r="K2245" s="33" t="str">
        <f>IF(ISNA(VLOOKUP(C2245,'Provider-EHR crosswalk'!A:B,2,FALSE)),"No EHR Specified",VLOOKUP(C2245,'Provider-EHR crosswalk'!A:B,2,FALSE))</f>
        <v>Azalea Health EHR</v>
      </c>
    </row>
    <row r="2246" spans="1:11" x14ac:dyDescent="0.25">
      <c r="A2246" t="s">
        <v>127</v>
      </c>
      <c r="B2246">
        <v>162</v>
      </c>
      <c r="C2246" t="s">
        <v>798</v>
      </c>
      <c r="D2246" t="s">
        <v>128</v>
      </c>
      <c r="E2246">
        <v>0</v>
      </c>
      <c r="F2246">
        <v>19</v>
      </c>
      <c r="G2246">
        <v>0</v>
      </c>
      <c r="H2246" t="s">
        <v>116</v>
      </c>
      <c r="I2246">
        <v>4</v>
      </c>
      <c r="J2246" t="s">
        <v>66</v>
      </c>
      <c r="K2246" s="33" t="str">
        <f>IF(ISNA(VLOOKUP(C2246,'Provider-EHR crosswalk'!A:B,2,FALSE)),"No EHR Specified",VLOOKUP(C2246,'Provider-EHR crosswalk'!A:B,2,FALSE))</f>
        <v>Azalea Health EHR</v>
      </c>
    </row>
    <row r="2247" spans="1:11" x14ac:dyDescent="0.25">
      <c r="A2247" t="s">
        <v>129</v>
      </c>
      <c r="B2247">
        <v>162</v>
      </c>
      <c r="C2247" t="s">
        <v>798</v>
      </c>
      <c r="D2247" t="s">
        <v>130</v>
      </c>
      <c r="E2247">
        <v>6</v>
      </c>
      <c r="F2247">
        <v>19</v>
      </c>
      <c r="G2247">
        <v>31.58</v>
      </c>
      <c r="H2247" t="s">
        <v>116</v>
      </c>
      <c r="I2247">
        <v>4</v>
      </c>
      <c r="J2247" t="s">
        <v>69</v>
      </c>
      <c r="K2247" s="33" t="str">
        <f>IF(ISNA(VLOOKUP(C2247,'Provider-EHR crosswalk'!A:B,2,FALSE)),"No EHR Specified",VLOOKUP(C2247,'Provider-EHR crosswalk'!A:B,2,FALSE))</f>
        <v>Azalea Health EHR</v>
      </c>
    </row>
    <row r="2248" spans="1:11" x14ac:dyDescent="0.25">
      <c r="A2248" t="s">
        <v>131</v>
      </c>
      <c r="B2248">
        <v>162</v>
      </c>
      <c r="C2248" t="s">
        <v>798</v>
      </c>
      <c r="D2248" t="s">
        <v>132</v>
      </c>
      <c r="E2248">
        <v>0</v>
      </c>
      <c r="F2248">
        <v>19</v>
      </c>
      <c r="G2248">
        <v>0</v>
      </c>
      <c r="H2248" t="s">
        <v>116</v>
      </c>
      <c r="I2248">
        <v>4</v>
      </c>
      <c r="J2248" t="s">
        <v>66</v>
      </c>
      <c r="K2248" s="33" t="str">
        <f>IF(ISNA(VLOOKUP(C2248,'Provider-EHR crosswalk'!A:B,2,FALSE)),"No EHR Specified",VLOOKUP(C2248,'Provider-EHR crosswalk'!A:B,2,FALSE))</f>
        <v>Azalea Health EHR</v>
      </c>
    </row>
    <row r="2249" spans="1:11" x14ac:dyDescent="0.25">
      <c r="A2249" t="s">
        <v>133</v>
      </c>
      <c r="B2249">
        <v>162</v>
      </c>
      <c r="C2249" t="s">
        <v>798</v>
      </c>
      <c r="D2249" t="s">
        <v>134</v>
      </c>
      <c r="E2249">
        <v>0</v>
      </c>
      <c r="F2249">
        <v>19</v>
      </c>
      <c r="G2249">
        <v>0</v>
      </c>
      <c r="H2249" t="s">
        <v>116</v>
      </c>
      <c r="I2249">
        <v>1</v>
      </c>
      <c r="J2249" t="s">
        <v>66</v>
      </c>
      <c r="K2249" s="33" t="str">
        <f>IF(ISNA(VLOOKUP(C2249,'Provider-EHR crosswalk'!A:B,2,FALSE)),"No EHR Specified",VLOOKUP(C2249,'Provider-EHR crosswalk'!A:B,2,FALSE))</f>
        <v>Azalea Health EHR</v>
      </c>
    </row>
    <row r="2250" spans="1:11" x14ac:dyDescent="0.25">
      <c r="A2250" t="s">
        <v>135</v>
      </c>
      <c r="B2250">
        <v>162</v>
      </c>
      <c r="C2250" t="s">
        <v>798</v>
      </c>
      <c r="D2250" t="s">
        <v>136</v>
      </c>
      <c r="E2250">
        <v>0</v>
      </c>
      <c r="F2250">
        <v>19</v>
      </c>
      <c r="G2250">
        <v>0</v>
      </c>
      <c r="H2250" t="s">
        <v>116</v>
      </c>
      <c r="I2250">
        <v>1</v>
      </c>
      <c r="J2250" t="s">
        <v>66</v>
      </c>
      <c r="K2250" s="33" t="str">
        <f>IF(ISNA(VLOOKUP(C2250,'Provider-EHR crosswalk'!A:B,2,FALSE)),"No EHR Specified",VLOOKUP(C2250,'Provider-EHR crosswalk'!A:B,2,FALSE))</f>
        <v>Azalea Health EHR</v>
      </c>
    </row>
    <row r="2251" spans="1:11" x14ac:dyDescent="0.25">
      <c r="A2251" t="s">
        <v>137</v>
      </c>
      <c r="B2251">
        <v>162</v>
      </c>
      <c r="C2251" t="s">
        <v>798</v>
      </c>
      <c r="D2251" t="s">
        <v>138</v>
      </c>
      <c r="E2251">
        <v>0</v>
      </c>
      <c r="F2251">
        <v>19</v>
      </c>
      <c r="G2251">
        <v>0</v>
      </c>
      <c r="H2251" t="s">
        <v>116</v>
      </c>
      <c r="I2251">
        <v>1</v>
      </c>
      <c r="J2251" t="s">
        <v>66</v>
      </c>
      <c r="K2251" s="33" t="str">
        <f>IF(ISNA(VLOOKUP(C2251,'Provider-EHR crosswalk'!A:B,2,FALSE)),"No EHR Specified",VLOOKUP(C2251,'Provider-EHR crosswalk'!A:B,2,FALSE))</f>
        <v>Azalea Health EHR</v>
      </c>
    </row>
    <row r="2252" spans="1:11" x14ac:dyDescent="0.25">
      <c r="A2252" t="s">
        <v>139</v>
      </c>
      <c r="B2252">
        <v>162</v>
      </c>
      <c r="C2252" t="s">
        <v>798</v>
      </c>
      <c r="D2252" t="s">
        <v>140</v>
      </c>
      <c r="E2252">
        <v>0</v>
      </c>
      <c r="F2252">
        <v>19</v>
      </c>
      <c r="G2252">
        <v>0</v>
      </c>
      <c r="H2252" t="s">
        <v>116</v>
      </c>
      <c r="I2252">
        <v>1</v>
      </c>
      <c r="J2252" t="s">
        <v>66</v>
      </c>
      <c r="K2252" s="33" t="str">
        <f>IF(ISNA(VLOOKUP(C2252,'Provider-EHR crosswalk'!A:B,2,FALSE)),"No EHR Specified",VLOOKUP(C2252,'Provider-EHR crosswalk'!A:B,2,FALSE))</f>
        <v>Azalea Health EHR</v>
      </c>
    </row>
    <row r="2253" spans="1:11" x14ac:dyDescent="0.25">
      <c r="A2253" t="s">
        <v>141</v>
      </c>
      <c r="B2253">
        <v>162</v>
      </c>
      <c r="C2253" t="s">
        <v>798</v>
      </c>
      <c r="D2253" t="s">
        <v>142</v>
      </c>
      <c r="E2253">
        <v>0</v>
      </c>
      <c r="F2253">
        <v>19</v>
      </c>
      <c r="G2253">
        <v>0</v>
      </c>
      <c r="H2253" t="s">
        <v>116</v>
      </c>
      <c r="I2253">
        <v>1</v>
      </c>
      <c r="J2253" t="s">
        <v>66</v>
      </c>
      <c r="K2253" s="33" t="str">
        <f>IF(ISNA(VLOOKUP(C2253,'Provider-EHR crosswalk'!A:B,2,FALSE)),"No EHR Specified",VLOOKUP(C2253,'Provider-EHR crosswalk'!A:B,2,FALSE))</f>
        <v>Azalea Health EHR</v>
      </c>
    </row>
    <row r="2254" spans="1:11" x14ac:dyDescent="0.25">
      <c r="A2254" t="s">
        <v>143</v>
      </c>
      <c r="B2254">
        <v>162</v>
      </c>
      <c r="C2254" t="s">
        <v>798</v>
      </c>
      <c r="D2254" t="s">
        <v>144</v>
      </c>
      <c r="E2254">
        <v>0</v>
      </c>
      <c r="F2254">
        <v>19</v>
      </c>
      <c r="G2254">
        <v>0</v>
      </c>
      <c r="H2254" t="s">
        <v>116</v>
      </c>
      <c r="I2254">
        <v>1</v>
      </c>
      <c r="J2254" t="s">
        <v>66</v>
      </c>
      <c r="K2254" s="33" t="str">
        <f>IF(ISNA(VLOOKUP(C2254,'Provider-EHR crosswalk'!A:B,2,FALSE)),"No EHR Specified",VLOOKUP(C2254,'Provider-EHR crosswalk'!A:B,2,FALSE))</f>
        <v>Azalea Health EHR</v>
      </c>
    </row>
    <row r="2255" spans="1:11" x14ac:dyDescent="0.25">
      <c r="A2255" t="s">
        <v>145</v>
      </c>
      <c r="B2255">
        <v>162</v>
      </c>
      <c r="C2255" t="s">
        <v>798</v>
      </c>
      <c r="D2255" t="s">
        <v>146</v>
      </c>
      <c r="E2255">
        <v>0</v>
      </c>
      <c r="F2255">
        <v>19</v>
      </c>
      <c r="G2255">
        <v>0</v>
      </c>
      <c r="H2255" t="s">
        <v>116</v>
      </c>
      <c r="I2255">
        <v>1</v>
      </c>
      <c r="J2255" t="s">
        <v>66</v>
      </c>
      <c r="K2255" s="33" t="str">
        <f>IF(ISNA(VLOOKUP(C2255,'Provider-EHR crosswalk'!A:B,2,FALSE)),"No EHR Specified",VLOOKUP(C2255,'Provider-EHR crosswalk'!A:B,2,FALSE))</f>
        <v>Azalea Health EHR</v>
      </c>
    </row>
    <row r="2256" spans="1:11" x14ac:dyDescent="0.25">
      <c r="A2256" t="s">
        <v>147</v>
      </c>
      <c r="B2256">
        <v>162</v>
      </c>
      <c r="C2256" t="s">
        <v>798</v>
      </c>
      <c r="D2256" t="s">
        <v>148</v>
      </c>
      <c r="E2256">
        <v>0</v>
      </c>
      <c r="F2256">
        <v>19</v>
      </c>
      <c r="G2256">
        <v>0</v>
      </c>
      <c r="H2256" t="s">
        <v>116</v>
      </c>
      <c r="I2256">
        <v>1</v>
      </c>
      <c r="J2256" t="s">
        <v>66</v>
      </c>
      <c r="K2256" s="33" t="str">
        <f>IF(ISNA(VLOOKUP(C2256,'Provider-EHR crosswalk'!A:B,2,FALSE)),"No EHR Specified",VLOOKUP(C2256,'Provider-EHR crosswalk'!A:B,2,FALSE))</f>
        <v>Azalea Health EHR</v>
      </c>
    </row>
    <row r="2257" spans="1:11" x14ac:dyDescent="0.25">
      <c r="A2257" t="s">
        <v>149</v>
      </c>
      <c r="B2257">
        <v>162</v>
      </c>
      <c r="C2257" t="s">
        <v>798</v>
      </c>
      <c r="D2257" t="s">
        <v>150</v>
      </c>
      <c r="E2257">
        <v>0</v>
      </c>
      <c r="F2257">
        <v>19</v>
      </c>
      <c r="G2257">
        <v>0</v>
      </c>
      <c r="H2257" t="s">
        <v>116</v>
      </c>
      <c r="I2257">
        <v>1</v>
      </c>
      <c r="J2257" t="s">
        <v>66</v>
      </c>
      <c r="K2257" s="33" t="str">
        <f>IF(ISNA(VLOOKUP(C2257,'Provider-EHR crosswalk'!A:B,2,FALSE)),"No EHR Specified",VLOOKUP(C2257,'Provider-EHR crosswalk'!A:B,2,FALSE))</f>
        <v>Azalea Health EHR</v>
      </c>
    </row>
    <row r="2258" spans="1:11" x14ac:dyDescent="0.25">
      <c r="A2258" t="s">
        <v>151</v>
      </c>
      <c r="B2258">
        <v>162</v>
      </c>
      <c r="C2258" t="s">
        <v>798</v>
      </c>
      <c r="D2258" t="s">
        <v>152</v>
      </c>
      <c r="E2258">
        <v>0</v>
      </c>
      <c r="F2258">
        <v>19</v>
      </c>
      <c r="G2258">
        <v>0</v>
      </c>
      <c r="H2258" t="s">
        <v>116</v>
      </c>
      <c r="I2258">
        <v>1</v>
      </c>
      <c r="J2258" t="s">
        <v>66</v>
      </c>
      <c r="K2258" s="33" t="str">
        <f>IF(ISNA(VLOOKUP(C2258,'Provider-EHR crosswalk'!A:B,2,FALSE)),"No EHR Specified",VLOOKUP(C2258,'Provider-EHR crosswalk'!A:B,2,FALSE))</f>
        <v>Azalea Health EHR</v>
      </c>
    </row>
    <row r="2259" spans="1:11" x14ac:dyDescent="0.25">
      <c r="A2259" t="s">
        <v>153</v>
      </c>
      <c r="B2259">
        <v>162</v>
      </c>
      <c r="C2259" t="s">
        <v>798</v>
      </c>
      <c r="D2259" t="s">
        <v>154</v>
      </c>
      <c r="E2259">
        <v>0</v>
      </c>
      <c r="F2259">
        <v>19</v>
      </c>
      <c r="G2259">
        <v>0</v>
      </c>
      <c r="H2259" t="s">
        <v>116</v>
      </c>
      <c r="I2259">
        <v>1</v>
      </c>
      <c r="J2259" t="s">
        <v>66</v>
      </c>
      <c r="K2259" s="33" t="str">
        <f>IF(ISNA(VLOOKUP(C2259,'Provider-EHR crosswalk'!A:B,2,FALSE)),"No EHR Specified",VLOOKUP(C2259,'Provider-EHR crosswalk'!A:B,2,FALSE))</f>
        <v>Azalea Health EHR</v>
      </c>
    </row>
    <row r="2260" spans="1:11" x14ac:dyDescent="0.25">
      <c r="A2260" t="s">
        <v>155</v>
      </c>
      <c r="B2260">
        <v>162</v>
      </c>
      <c r="C2260" t="s">
        <v>798</v>
      </c>
      <c r="D2260" t="s">
        <v>156</v>
      </c>
      <c r="E2260">
        <v>0</v>
      </c>
      <c r="F2260">
        <v>19</v>
      </c>
      <c r="G2260">
        <v>0</v>
      </c>
      <c r="H2260" t="s">
        <v>157</v>
      </c>
      <c r="I2260" t="s">
        <v>157</v>
      </c>
      <c r="J2260" t="s">
        <v>157</v>
      </c>
      <c r="K2260" s="33" t="str">
        <f>IF(ISNA(VLOOKUP(C2260,'Provider-EHR crosswalk'!A:B,2,FALSE)),"No EHR Specified",VLOOKUP(C2260,'Provider-EHR crosswalk'!A:B,2,FALSE))</f>
        <v>Azalea Health EHR</v>
      </c>
    </row>
    <row r="2261" spans="1:11" x14ac:dyDescent="0.25">
      <c r="A2261" t="s">
        <v>158</v>
      </c>
      <c r="B2261">
        <v>162</v>
      </c>
      <c r="C2261" t="s">
        <v>798</v>
      </c>
      <c r="D2261" t="s">
        <v>159</v>
      </c>
      <c r="E2261">
        <v>0</v>
      </c>
      <c r="F2261">
        <v>19</v>
      </c>
      <c r="G2261">
        <v>0</v>
      </c>
      <c r="H2261" t="s">
        <v>157</v>
      </c>
      <c r="I2261" t="s">
        <v>157</v>
      </c>
      <c r="J2261" t="s">
        <v>157</v>
      </c>
      <c r="K2261" s="33" t="str">
        <f>IF(ISNA(VLOOKUP(C2261,'Provider-EHR crosswalk'!A:B,2,FALSE)),"No EHR Specified",VLOOKUP(C2261,'Provider-EHR crosswalk'!A:B,2,FALSE))</f>
        <v>Azalea Health EHR</v>
      </c>
    </row>
    <row r="2262" spans="1:11" x14ac:dyDescent="0.25">
      <c r="A2262" t="s">
        <v>162</v>
      </c>
      <c r="B2262">
        <v>162</v>
      </c>
      <c r="C2262" t="s">
        <v>798</v>
      </c>
      <c r="D2262" t="s">
        <v>163</v>
      </c>
      <c r="E2262">
        <v>17</v>
      </c>
      <c r="F2262">
        <v>19</v>
      </c>
      <c r="G2262">
        <v>89.47</v>
      </c>
      <c r="H2262" t="s">
        <v>65</v>
      </c>
      <c r="I2262">
        <v>95</v>
      </c>
      <c r="J2262" t="s">
        <v>69</v>
      </c>
      <c r="K2262" s="33" t="str">
        <f>IF(ISNA(VLOOKUP(C2262,'Provider-EHR crosswalk'!A:B,2,FALSE)),"No EHR Specified",VLOOKUP(C2262,'Provider-EHR crosswalk'!A:B,2,FALSE))</f>
        <v>Azalea Health EHR</v>
      </c>
    </row>
    <row r="2263" spans="1:11" x14ac:dyDescent="0.25">
      <c r="A2263" t="s">
        <v>164</v>
      </c>
      <c r="B2263">
        <v>162</v>
      </c>
      <c r="C2263" t="s">
        <v>798</v>
      </c>
      <c r="D2263" t="s">
        <v>165</v>
      </c>
      <c r="E2263">
        <v>4</v>
      </c>
      <c r="F2263">
        <v>5</v>
      </c>
      <c r="G2263">
        <v>80</v>
      </c>
      <c r="H2263" t="s">
        <v>65</v>
      </c>
      <c r="I2263">
        <v>95</v>
      </c>
      <c r="J2263" t="s">
        <v>69</v>
      </c>
      <c r="K2263" s="33" t="str">
        <f>IF(ISNA(VLOOKUP(C2263,'Provider-EHR crosswalk'!A:B,2,FALSE)),"No EHR Specified",VLOOKUP(C2263,'Provider-EHR crosswalk'!A:B,2,FALSE))</f>
        <v>Azalea Health EHR</v>
      </c>
    </row>
    <row r="2264" spans="1:11" x14ac:dyDescent="0.25">
      <c r="A2264" t="s">
        <v>166</v>
      </c>
      <c r="B2264">
        <v>162</v>
      </c>
      <c r="C2264" t="s">
        <v>798</v>
      </c>
      <c r="D2264" t="s">
        <v>167</v>
      </c>
      <c r="E2264">
        <v>0</v>
      </c>
      <c r="F2264">
        <v>5</v>
      </c>
      <c r="G2264">
        <v>0</v>
      </c>
      <c r="H2264" t="s">
        <v>116</v>
      </c>
      <c r="I2264">
        <v>5</v>
      </c>
      <c r="J2264" t="s">
        <v>66</v>
      </c>
      <c r="K2264" s="33" t="str">
        <f>IF(ISNA(VLOOKUP(C2264,'Provider-EHR crosswalk'!A:B,2,FALSE)),"No EHR Specified",VLOOKUP(C2264,'Provider-EHR crosswalk'!A:B,2,FALSE))</f>
        <v>Azalea Health EHR</v>
      </c>
    </row>
    <row r="2265" spans="1:11" x14ac:dyDescent="0.25">
      <c r="A2265" t="s">
        <v>168</v>
      </c>
      <c r="B2265">
        <v>162</v>
      </c>
      <c r="C2265" t="s">
        <v>798</v>
      </c>
      <c r="D2265" t="s">
        <v>169</v>
      </c>
      <c r="E2265">
        <v>0</v>
      </c>
      <c r="F2265">
        <v>5</v>
      </c>
      <c r="G2265">
        <v>0</v>
      </c>
      <c r="H2265" t="s">
        <v>116</v>
      </c>
      <c r="I2265">
        <v>5</v>
      </c>
      <c r="J2265" t="s">
        <v>66</v>
      </c>
      <c r="K2265" s="33" t="str">
        <f>IF(ISNA(VLOOKUP(C2265,'Provider-EHR crosswalk'!A:B,2,FALSE)),"No EHR Specified",VLOOKUP(C2265,'Provider-EHR crosswalk'!A:B,2,FALSE))</f>
        <v>Azalea Health EHR</v>
      </c>
    </row>
    <row r="2266" spans="1:11" x14ac:dyDescent="0.25">
      <c r="A2266" t="s">
        <v>170</v>
      </c>
      <c r="B2266">
        <v>162</v>
      </c>
      <c r="C2266" t="s">
        <v>798</v>
      </c>
      <c r="D2266" t="s">
        <v>171</v>
      </c>
      <c r="E2266">
        <v>1</v>
      </c>
      <c r="F2266">
        <v>5</v>
      </c>
      <c r="G2266">
        <v>20</v>
      </c>
      <c r="H2266" t="s">
        <v>116</v>
      </c>
      <c r="I2266">
        <v>5</v>
      </c>
      <c r="J2266" t="s">
        <v>69</v>
      </c>
      <c r="K2266" s="33" t="str">
        <f>IF(ISNA(VLOOKUP(C2266,'Provider-EHR crosswalk'!A:B,2,FALSE)),"No EHR Specified",VLOOKUP(C2266,'Provider-EHR crosswalk'!A:B,2,FALSE))</f>
        <v>Azalea Health EHR</v>
      </c>
    </row>
    <row r="2267" spans="1:11" x14ac:dyDescent="0.25">
      <c r="A2267" t="s">
        <v>172</v>
      </c>
      <c r="B2267">
        <v>162</v>
      </c>
      <c r="C2267" t="s">
        <v>798</v>
      </c>
      <c r="D2267" t="s">
        <v>173</v>
      </c>
      <c r="E2267">
        <v>0</v>
      </c>
      <c r="F2267">
        <v>19</v>
      </c>
      <c r="G2267">
        <v>0</v>
      </c>
      <c r="H2267" t="s">
        <v>116</v>
      </c>
      <c r="I2267">
        <v>5</v>
      </c>
      <c r="J2267" t="s">
        <v>66</v>
      </c>
      <c r="K2267" s="33" t="str">
        <f>IF(ISNA(VLOOKUP(C2267,'Provider-EHR crosswalk'!A:B,2,FALSE)),"No EHR Specified",VLOOKUP(C2267,'Provider-EHR crosswalk'!A:B,2,FALSE))</f>
        <v>Azalea Health EHR</v>
      </c>
    </row>
    <row r="2268" spans="1:11" x14ac:dyDescent="0.25">
      <c r="A2268" t="s">
        <v>174</v>
      </c>
      <c r="B2268">
        <v>162</v>
      </c>
      <c r="C2268" t="s">
        <v>798</v>
      </c>
      <c r="D2268" t="s">
        <v>175</v>
      </c>
      <c r="E2268">
        <v>2</v>
      </c>
      <c r="F2268">
        <v>19</v>
      </c>
      <c r="G2268">
        <v>10.53</v>
      </c>
      <c r="H2268" t="s">
        <v>116</v>
      </c>
      <c r="I2268">
        <v>5</v>
      </c>
      <c r="J2268" t="s">
        <v>69</v>
      </c>
      <c r="K2268" s="33" t="str">
        <f>IF(ISNA(VLOOKUP(C2268,'Provider-EHR crosswalk'!A:B,2,FALSE)),"No EHR Specified",VLOOKUP(C2268,'Provider-EHR crosswalk'!A:B,2,FALSE))</f>
        <v>Azalea Health EHR</v>
      </c>
    </row>
    <row r="2269" spans="1:11" x14ac:dyDescent="0.25">
      <c r="A2269" t="s">
        <v>176</v>
      </c>
      <c r="B2269">
        <v>162</v>
      </c>
      <c r="C2269" t="s">
        <v>798</v>
      </c>
      <c r="D2269" t="s">
        <v>177</v>
      </c>
      <c r="E2269">
        <v>0</v>
      </c>
      <c r="F2269">
        <v>19</v>
      </c>
      <c r="G2269">
        <v>0</v>
      </c>
      <c r="H2269" t="s">
        <v>116</v>
      </c>
      <c r="I2269">
        <v>5</v>
      </c>
      <c r="J2269" t="s">
        <v>66</v>
      </c>
      <c r="K2269" s="33" t="str">
        <f>IF(ISNA(VLOOKUP(C2269,'Provider-EHR crosswalk'!A:B,2,FALSE)),"No EHR Specified",VLOOKUP(C2269,'Provider-EHR crosswalk'!A:B,2,FALSE))</f>
        <v>Azalea Health EHR</v>
      </c>
    </row>
    <row r="2270" spans="1:11" x14ac:dyDescent="0.25">
      <c r="A2270" t="s">
        <v>63</v>
      </c>
      <c r="B2270">
        <v>73</v>
      </c>
      <c r="C2270" t="s">
        <v>926</v>
      </c>
      <c r="D2270" t="s">
        <v>64</v>
      </c>
      <c r="E2270">
        <v>49</v>
      </c>
      <c r="F2270">
        <v>49</v>
      </c>
      <c r="G2270">
        <v>100</v>
      </c>
      <c r="H2270" t="s">
        <v>65</v>
      </c>
      <c r="I2270">
        <v>99</v>
      </c>
      <c r="J2270" t="s">
        <v>66</v>
      </c>
      <c r="K2270" s="33" t="str">
        <f>IF(ISNA(VLOOKUP(C2270,'Provider-EHR crosswalk'!A:B,2,FALSE)),"No EHR Specified",VLOOKUP(C2270,'Provider-EHR crosswalk'!A:B,2,FALSE))</f>
        <v>Azalea Health EHR</v>
      </c>
    </row>
    <row r="2271" spans="1:11" x14ac:dyDescent="0.25">
      <c r="A2271" t="s">
        <v>67</v>
      </c>
      <c r="B2271">
        <v>73</v>
      </c>
      <c r="C2271" t="s">
        <v>926</v>
      </c>
      <c r="D2271" t="s">
        <v>68</v>
      </c>
      <c r="E2271">
        <v>48</v>
      </c>
      <c r="F2271">
        <v>49</v>
      </c>
      <c r="G2271">
        <v>97.96</v>
      </c>
      <c r="H2271" t="s">
        <v>65</v>
      </c>
      <c r="I2271">
        <v>75</v>
      </c>
      <c r="J2271" t="s">
        <v>66</v>
      </c>
      <c r="K2271" s="33" t="str">
        <f>IF(ISNA(VLOOKUP(C2271,'Provider-EHR crosswalk'!A:B,2,FALSE)),"No EHR Specified",VLOOKUP(C2271,'Provider-EHR crosswalk'!A:B,2,FALSE))</f>
        <v>Azalea Health EHR</v>
      </c>
    </row>
    <row r="2272" spans="1:11" x14ac:dyDescent="0.25">
      <c r="A2272" t="s">
        <v>70</v>
      </c>
      <c r="B2272">
        <v>73</v>
      </c>
      <c r="C2272" t="s">
        <v>926</v>
      </c>
      <c r="D2272" t="s">
        <v>71</v>
      </c>
      <c r="E2272">
        <v>49</v>
      </c>
      <c r="F2272">
        <v>49</v>
      </c>
      <c r="G2272">
        <v>100</v>
      </c>
      <c r="H2272" t="s">
        <v>65</v>
      </c>
      <c r="I2272">
        <v>99</v>
      </c>
      <c r="J2272" t="s">
        <v>66</v>
      </c>
      <c r="K2272" s="33" t="str">
        <f>IF(ISNA(VLOOKUP(C2272,'Provider-EHR crosswalk'!A:B,2,FALSE)),"No EHR Specified",VLOOKUP(C2272,'Provider-EHR crosswalk'!A:B,2,FALSE))</f>
        <v>Azalea Health EHR</v>
      </c>
    </row>
    <row r="2273" spans="1:11" x14ac:dyDescent="0.25">
      <c r="A2273" t="s">
        <v>72</v>
      </c>
      <c r="B2273">
        <v>73</v>
      </c>
      <c r="C2273" t="s">
        <v>926</v>
      </c>
      <c r="D2273" t="s">
        <v>73</v>
      </c>
      <c r="E2273">
        <v>49</v>
      </c>
      <c r="F2273">
        <v>49</v>
      </c>
      <c r="G2273">
        <v>100</v>
      </c>
      <c r="H2273" t="s">
        <v>65</v>
      </c>
      <c r="I2273">
        <v>99</v>
      </c>
      <c r="J2273" t="s">
        <v>66</v>
      </c>
      <c r="K2273" s="33" t="str">
        <f>IF(ISNA(VLOOKUP(C2273,'Provider-EHR crosswalk'!A:B,2,FALSE)),"No EHR Specified",VLOOKUP(C2273,'Provider-EHR crosswalk'!A:B,2,FALSE))</f>
        <v>Azalea Health EHR</v>
      </c>
    </row>
    <row r="2274" spans="1:11" x14ac:dyDescent="0.25">
      <c r="A2274" t="s">
        <v>74</v>
      </c>
      <c r="B2274">
        <v>73</v>
      </c>
      <c r="C2274" t="s">
        <v>926</v>
      </c>
      <c r="D2274" t="s">
        <v>75</v>
      </c>
      <c r="E2274">
        <v>49</v>
      </c>
      <c r="F2274">
        <v>49</v>
      </c>
      <c r="G2274">
        <v>100</v>
      </c>
      <c r="H2274" t="s">
        <v>65</v>
      </c>
      <c r="I2274">
        <v>99</v>
      </c>
      <c r="J2274" t="s">
        <v>66</v>
      </c>
      <c r="K2274" s="33" t="str">
        <f>IF(ISNA(VLOOKUP(C2274,'Provider-EHR crosswalk'!A:B,2,FALSE)),"No EHR Specified",VLOOKUP(C2274,'Provider-EHR crosswalk'!A:B,2,FALSE))</f>
        <v>Azalea Health EHR</v>
      </c>
    </row>
    <row r="2275" spans="1:11" x14ac:dyDescent="0.25">
      <c r="A2275" t="s">
        <v>76</v>
      </c>
      <c r="B2275">
        <v>73</v>
      </c>
      <c r="C2275" t="s">
        <v>926</v>
      </c>
      <c r="D2275" t="s">
        <v>77</v>
      </c>
      <c r="E2275">
        <v>49</v>
      </c>
      <c r="F2275">
        <v>49</v>
      </c>
      <c r="G2275">
        <v>100</v>
      </c>
      <c r="H2275" t="s">
        <v>65</v>
      </c>
      <c r="I2275">
        <v>85</v>
      </c>
      <c r="J2275" t="s">
        <v>66</v>
      </c>
      <c r="K2275" s="33" t="str">
        <f>IF(ISNA(VLOOKUP(C2275,'Provider-EHR crosswalk'!A:B,2,FALSE)),"No EHR Specified",VLOOKUP(C2275,'Provider-EHR crosswalk'!A:B,2,FALSE))</f>
        <v>Azalea Health EHR</v>
      </c>
    </row>
    <row r="2276" spans="1:11" x14ac:dyDescent="0.25">
      <c r="A2276" t="s">
        <v>78</v>
      </c>
      <c r="B2276">
        <v>73</v>
      </c>
      <c r="C2276" t="s">
        <v>926</v>
      </c>
      <c r="D2276" t="s">
        <v>79</v>
      </c>
      <c r="E2276">
        <v>49</v>
      </c>
      <c r="F2276">
        <v>49</v>
      </c>
      <c r="G2276">
        <v>100</v>
      </c>
      <c r="H2276" t="s">
        <v>65</v>
      </c>
      <c r="I2276">
        <v>85</v>
      </c>
      <c r="J2276" t="s">
        <v>66</v>
      </c>
      <c r="K2276" s="33" t="str">
        <f>IF(ISNA(VLOOKUP(C2276,'Provider-EHR crosswalk'!A:B,2,FALSE)),"No EHR Specified",VLOOKUP(C2276,'Provider-EHR crosswalk'!A:B,2,FALSE))</f>
        <v>Azalea Health EHR</v>
      </c>
    </row>
    <row r="2277" spans="1:11" x14ac:dyDescent="0.25">
      <c r="A2277" t="s">
        <v>80</v>
      </c>
      <c r="B2277">
        <v>73</v>
      </c>
      <c r="C2277" t="s">
        <v>926</v>
      </c>
      <c r="D2277" t="s">
        <v>81</v>
      </c>
      <c r="E2277">
        <v>49</v>
      </c>
      <c r="F2277">
        <v>49</v>
      </c>
      <c r="G2277">
        <v>100</v>
      </c>
      <c r="H2277" t="s">
        <v>65</v>
      </c>
      <c r="I2277">
        <v>85</v>
      </c>
      <c r="J2277" t="s">
        <v>66</v>
      </c>
      <c r="K2277" s="33" t="str">
        <f>IF(ISNA(VLOOKUP(C2277,'Provider-EHR crosswalk'!A:B,2,FALSE)),"No EHR Specified",VLOOKUP(C2277,'Provider-EHR crosswalk'!A:B,2,FALSE))</f>
        <v>Azalea Health EHR</v>
      </c>
    </row>
    <row r="2278" spans="1:11" x14ac:dyDescent="0.25">
      <c r="A2278" t="s">
        <v>82</v>
      </c>
      <c r="B2278">
        <v>73</v>
      </c>
      <c r="C2278" t="s">
        <v>926</v>
      </c>
      <c r="D2278" t="s">
        <v>83</v>
      </c>
      <c r="E2278">
        <v>49</v>
      </c>
      <c r="F2278">
        <v>49</v>
      </c>
      <c r="G2278">
        <v>100</v>
      </c>
      <c r="H2278" t="s">
        <v>65</v>
      </c>
      <c r="I2278">
        <v>85</v>
      </c>
      <c r="J2278" t="s">
        <v>66</v>
      </c>
      <c r="K2278" s="33" t="str">
        <f>IF(ISNA(VLOOKUP(C2278,'Provider-EHR crosswalk'!A:B,2,FALSE)),"No EHR Specified",VLOOKUP(C2278,'Provider-EHR crosswalk'!A:B,2,FALSE))</f>
        <v>Azalea Health EHR</v>
      </c>
    </row>
    <row r="2279" spans="1:11" x14ac:dyDescent="0.25">
      <c r="A2279" t="s">
        <v>84</v>
      </c>
      <c r="B2279">
        <v>73</v>
      </c>
      <c r="C2279" t="s">
        <v>926</v>
      </c>
      <c r="D2279" t="s">
        <v>85</v>
      </c>
      <c r="E2279">
        <v>49</v>
      </c>
      <c r="F2279">
        <v>49</v>
      </c>
      <c r="G2279">
        <v>100</v>
      </c>
      <c r="H2279" t="s">
        <v>65</v>
      </c>
      <c r="I2279">
        <v>85</v>
      </c>
      <c r="J2279" t="s">
        <v>66</v>
      </c>
      <c r="K2279" s="33" t="str">
        <f>IF(ISNA(VLOOKUP(C2279,'Provider-EHR crosswalk'!A:B,2,FALSE)),"No EHR Specified",VLOOKUP(C2279,'Provider-EHR crosswalk'!A:B,2,FALSE))</f>
        <v>Azalea Health EHR</v>
      </c>
    </row>
    <row r="2280" spans="1:11" x14ac:dyDescent="0.25">
      <c r="A2280" t="s">
        <v>86</v>
      </c>
      <c r="B2280">
        <v>73</v>
      </c>
      <c r="C2280" t="s">
        <v>926</v>
      </c>
      <c r="D2280" t="s">
        <v>87</v>
      </c>
      <c r="E2280">
        <v>49</v>
      </c>
      <c r="F2280">
        <v>49</v>
      </c>
      <c r="G2280">
        <v>100</v>
      </c>
      <c r="H2280" t="s">
        <v>65</v>
      </c>
      <c r="I2280">
        <v>95</v>
      </c>
      <c r="J2280" t="s">
        <v>66</v>
      </c>
      <c r="K2280" s="33" t="str">
        <f>IF(ISNA(VLOOKUP(C2280,'Provider-EHR crosswalk'!A:B,2,FALSE)),"No EHR Specified",VLOOKUP(C2280,'Provider-EHR crosswalk'!A:B,2,FALSE))</f>
        <v>Azalea Health EHR</v>
      </c>
    </row>
    <row r="2281" spans="1:11" x14ac:dyDescent="0.25">
      <c r="A2281" t="s">
        <v>88</v>
      </c>
      <c r="B2281">
        <v>73</v>
      </c>
      <c r="C2281" t="s">
        <v>926</v>
      </c>
      <c r="D2281" t="s">
        <v>89</v>
      </c>
      <c r="E2281">
        <v>49</v>
      </c>
      <c r="F2281">
        <v>49</v>
      </c>
      <c r="G2281">
        <v>100</v>
      </c>
      <c r="H2281" t="s">
        <v>65</v>
      </c>
      <c r="I2281">
        <v>95</v>
      </c>
      <c r="J2281" t="s">
        <v>66</v>
      </c>
      <c r="K2281" s="33" t="str">
        <f>IF(ISNA(VLOOKUP(C2281,'Provider-EHR crosswalk'!A:B,2,FALSE)),"No EHR Specified",VLOOKUP(C2281,'Provider-EHR crosswalk'!A:B,2,FALSE))</f>
        <v>Azalea Health EHR</v>
      </c>
    </row>
    <row r="2282" spans="1:11" x14ac:dyDescent="0.25">
      <c r="A2282" t="s">
        <v>90</v>
      </c>
      <c r="B2282">
        <v>73</v>
      </c>
      <c r="C2282" t="s">
        <v>926</v>
      </c>
      <c r="D2282" t="s">
        <v>91</v>
      </c>
      <c r="E2282">
        <v>48</v>
      </c>
      <c r="F2282">
        <v>49</v>
      </c>
      <c r="G2282">
        <v>97.96</v>
      </c>
      <c r="H2282" t="s">
        <v>65</v>
      </c>
      <c r="I2282">
        <v>90</v>
      </c>
      <c r="J2282" t="s">
        <v>66</v>
      </c>
      <c r="K2282" s="33" t="str">
        <f>IF(ISNA(VLOOKUP(C2282,'Provider-EHR crosswalk'!A:B,2,FALSE)),"No EHR Specified",VLOOKUP(C2282,'Provider-EHR crosswalk'!A:B,2,FALSE))</f>
        <v>Azalea Health EHR</v>
      </c>
    </row>
    <row r="2283" spans="1:11" x14ac:dyDescent="0.25">
      <c r="A2283" t="s">
        <v>92</v>
      </c>
      <c r="B2283">
        <v>73</v>
      </c>
      <c r="C2283" t="s">
        <v>926</v>
      </c>
      <c r="D2283" t="s">
        <v>93</v>
      </c>
      <c r="E2283">
        <v>24</v>
      </c>
      <c r="F2283">
        <v>49</v>
      </c>
      <c r="G2283">
        <v>48.98</v>
      </c>
      <c r="H2283" t="s">
        <v>65</v>
      </c>
      <c r="I2283">
        <v>90</v>
      </c>
      <c r="J2283" t="s">
        <v>69</v>
      </c>
      <c r="K2283" s="33" t="str">
        <f>IF(ISNA(VLOOKUP(C2283,'Provider-EHR crosswalk'!A:B,2,FALSE)),"No EHR Specified",VLOOKUP(C2283,'Provider-EHR crosswalk'!A:B,2,FALSE))</f>
        <v>Azalea Health EHR</v>
      </c>
    </row>
    <row r="2284" spans="1:11" x14ac:dyDescent="0.25">
      <c r="A2284" t="s">
        <v>94</v>
      </c>
      <c r="B2284">
        <v>73</v>
      </c>
      <c r="C2284" t="s">
        <v>926</v>
      </c>
      <c r="D2284" t="s">
        <v>95</v>
      </c>
      <c r="E2284">
        <v>24</v>
      </c>
      <c r="F2284">
        <v>49</v>
      </c>
      <c r="G2284">
        <v>48.98</v>
      </c>
      <c r="H2284" t="s">
        <v>65</v>
      </c>
      <c r="I2284">
        <v>90</v>
      </c>
      <c r="J2284" t="s">
        <v>69</v>
      </c>
      <c r="K2284" s="33" t="str">
        <f>IF(ISNA(VLOOKUP(C2284,'Provider-EHR crosswalk'!A:B,2,FALSE)),"No EHR Specified",VLOOKUP(C2284,'Provider-EHR crosswalk'!A:B,2,FALSE))</f>
        <v>Azalea Health EHR</v>
      </c>
    </row>
    <row r="2285" spans="1:11" x14ac:dyDescent="0.25">
      <c r="A2285" t="s">
        <v>96</v>
      </c>
      <c r="B2285">
        <v>73</v>
      </c>
      <c r="C2285" t="s">
        <v>926</v>
      </c>
      <c r="D2285" t="s">
        <v>97</v>
      </c>
      <c r="E2285">
        <v>32</v>
      </c>
      <c r="F2285">
        <v>49</v>
      </c>
      <c r="G2285">
        <v>65.31</v>
      </c>
      <c r="H2285" t="s">
        <v>65</v>
      </c>
      <c r="I2285">
        <v>90</v>
      </c>
      <c r="J2285" t="s">
        <v>69</v>
      </c>
      <c r="K2285" s="33" t="str">
        <f>IF(ISNA(VLOOKUP(C2285,'Provider-EHR crosswalk'!A:B,2,FALSE)),"No EHR Specified",VLOOKUP(C2285,'Provider-EHR crosswalk'!A:B,2,FALSE))</f>
        <v>Azalea Health EHR</v>
      </c>
    </row>
    <row r="2286" spans="1:11" x14ac:dyDescent="0.25">
      <c r="A2286" t="s">
        <v>98</v>
      </c>
      <c r="B2286">
        <v>73</v>
      </c>
      <c r="C2286" t="s">
        <v>926</v>
      </c>
      <c r="D2286" t="s">
        <v>99</v>
      </c>
      <c r="E2286">
        <v>32</v>
      </c>
      <c r="F2286">
        <v>49</v>
      </c>
      <c r="G2286">
        <v>65.31</v>
      </c>
      <c r="H2286" t="s">
        <v>65</v>
      </c>
      <c r="I2286">
        <v>90</v>
      </c>
      <c r="J2286" t="s">
        <v>69</v>
      </c>
      <c r="K2286" s="33" t="str">
        <f>IF(ISNA(VLOOKUP(C2286,'Provider-EHR crosswalk'!A:B,2,FALSE)),"No EHR Specified",VLOOKUP(C2286,'Provider-EHR crosswalk'!A:B,2,FALSE))</f>
        <v>Azalea Health EHR</v>
      </c>
    </row>
    <row r="2287" spans="1:11" x14ac:dyDescent="0.25">
      <c r="A2287" t="s">
        <v>100</v>
      </c>
      <c r="B2287">
        <v>73</v>
      </c>
      <c r="C2287" t="s">
        <v>926</v>
      </c>
      <c r="D2287" t="s">
        <v>101</v>
      </c>
      <c r="E2287">
        <v>396</v>
      </c>
      <c r="F2287">
        <v>396</v>
      </c>
      <c r="G2287">
        <v>100</v>
      </c>
      <c r="H2287" t="s">
        <v>65</v>
      </c>
      <c r="I2287">
        <v>99</v>
      </c>
      <c r="J2287" t="s">
        <v>66</v>
      </c>
      <c r="K2287" s="33" t="str">
        <f>IF(ISNA(VLOOKUP(C2287,'Provider-EHR crosswalk'!A:B,2,FALSE)),"No EHR Specified",VLOOKUP(C2287,'Provider-EHR crosswalk'!A:B,2,FALSE))</f>
        <v>Azalea Health EHR</v>
      </c>
    </row>
    <row r="2288" spans="1:11" x14ac:dyDescent="0.25">
      <c r="A2288" t="s">
        <v>102</v>
      </c>
      <c r="B2288">
        <v>73</v>
      </c>
      <c r="C2288" t="s">
        <v>926</v>
      </c>
      <c r="D2288" t="s">
        <v>103</v>
      </c>
      <c r="E2288">
        <v>396</v>
      </c>
      <c r="F2288">
        <v>396</v>
      </c>
      <c r="G2288">
        <v>100</v>
      </c>
      <c r="H2288" t="s">
        <v>65</v>
      </c>
      <c r="I2288">
        <v>99</v>
      </c>
      <c r="J2288" t="s">
        <v>66</v>
      </c>
      <c r="K2288" s="33" t="str">
        <f>IF(ISNA(VLOOKUP(C2288,'Provider-EHR crosswalk'!A:B,2,FALSE)),"No EHR Specified",VLOOKUP(C2288,'Provider-EHR crosswalk'!A:B,2,FALSE))</f>
        <v>Azalea Health EHR</v>
      </c>
    </row>
    <row r="2289" spans="1:11" x14ac:dyDescent="0.25">
      <c r="A2289" t="s">
        <v>104</v>
      </c>
      <c r="B2289">
        <v>73</v>
      </c>
      <c r="C2289" t="s">
        <v>926</v>
      </c>
      <c r="D2289" t="s">
        <v>105</v>
      </c>
      <c r="E2289">
        <v>396</v>
      </c>
      <c r="F2289">
        <v>396</v>
      </c>
      <c r="G2289">
        <v>100</v>
      </c>
      <c r="H2289" t="s">
        <v>65</v>
      </c>
      <c r="I2289">
        <v>99</v>
      </c>
      <c r="J2289" t="s">
        <v>66</v>
      </c>
      <c r="K2289" s="33" t="str">
        <f>IF(ISNA(VLOOKUP(C2289,'Provider-EHR crosswalk'!A:B,2,FALSE)),"No EHR Specified",VLOOKUP(C2289,'Provider-EHR crosswalk'!A:B,2,FALSE))</f>
        <v>Azalea Health EHR</v>
      </c>
    </row>
    <row r="2290" spans="1:11" x14ac:dyDescent="0.25">
      <c r="A2290" t="s">
        <v>106</v>
      </c>
      <c r="B2290">
        <v>73</v>
      </c>
      <c r="C2290" t="s">
        <v>926</v>
      </c>
      <c r="D2290" t="s">
        <v>107</v>
      </c>
      <c r="E2290">
        <v>396</v>
      </c>
      <c r="F2290">
        <v>396</v>
      </c>
      <c r="G2290">
        <v>100</v>
      </c>
      <c r="H2290" t="s">
        <v>65</v>
      </c>
      <c r="I2290">
        <v>99</v>
      </c>
      <c r="J2290" t="s">
        <v>66</v>
      </c>
      <c r="K2290" s="33" t="str">
        <f>IF(ISNA(VLOOKUP(C2290,'Provider-EHR crosswalk'!A:B,2,FALSE)),"No EHR Specified",VLOOKUP(C2290,'Provider-EHR crosswalk'!A:B,2,FALSE))</f>
        <v>Azalea Health EHR</v>
      </c>
    </row>
    <row r="2291" spans="1:11" x14ac:dyDescent="0.25">
      <c r="A2291" t="s">
        <v>108</v>
      </c>
      <c r="B2291">
        <v>73</v>
      </c>
      <c r="C2291" t="s">
        <v>926</v>
      </c>
      <c r="D2291" t="s">
        <v>109</v>
      </c>
      <c r="E2291">
        <v>396</v>
      </c>
      <c r="F2291">
        <v>396</v>
      </c>
      <c r="G2291">
        <v>100</v>
      </c>
      <c r="H2291" t="s">
        <v>65</v>
      </c>
      <c r="I2291">
        <v>99</v>
      </c>
      <c r="J2291" t="s">
        <v>66</v>
      </c>
      <c r="K2291" s="33" t="str">
        <f>IF(ISNA(VLOOKUP(C2291,'Provider-EHR crosswalk'!A:B,2,FALSE)),"No EHR Specified",VLOOKUP(C2291,'Provider-EHR crosswalk'!A:B,2,FALSE))</f>
        <v>Azalea Health EHR</v>
      </c>
    </row>
    <row r="2292" spans="1:11" x14ac:dyDescent="0.25">
      <c r="A2292" t="s">
        <v>110</v>
      </c>
      <c r="B2292">
        <v>73</v>
      </c>
      <c r="C2292" t="s">
        <v>926</v>
      </c>
      <c r="D2292" t="s">
        <v>111</v>
      </c>
      <c r="E2292">
        <v>396</v>
      </c>
      <c r="F2292">
        <v>396</v>
      </c>
      <c r="G2292">
        <v>100</v>
      </c>
      <c r="H2292" t="s">
        <v>65</v>
      </c>
      <c r="I2292">
        <v>99</v>
      </c>
      <c r="J2292" t="s">
        <v>66</v>
      </c>
      <c r="K2292" s="33" t="str">
        <f>IF(ISNA(VLOOKUP(C2292,'Provider-EHR crosswalk'!A:B,2,FALSE)),"No EHR Specified",VLOOKUP(C2292,'Provider-EHR crosswalk'!A:B,2,FALSE))</f>
        <v>Azalea Health EHR</v>
      </c>
    </row>
    <row r="2293" spans="1:11" x14ac:dyDescent="0.25">
      <c r="A2293" t="s">
        <v>112</v>
      </c>
      <c r="B2293">
        <v>73</v>
      </c>
      <c r="C2293" t="s">
        <v>926</v>
      </c>
      <c r="D2293" t="s">
        <v>113</v>
      </c>
      <c r="E2293">
        <v>396</v>
      </c>
      <c r="F2293">
        <v>396</v>
      </c>
      <c r="G2293">
        <v>100</v>
      </c>
      <c r="H2293" t="s">
        <v>65</v>
      </c>
      <c r="I2293">
        <v>99</v>
      </c>
      <c r="J2293" t="s">
        <v>66</v>
      </c>
      <c r="K2293" s="33" t="str">
        <f>IF(ISNA(VLOOKUP(C2293,'Provider-EHR crosswalk'!A:B,2,FALSE)),"No EHR Specified",VLOOKUP(C2293,'Provider-EHR crosswalk'!A:B,2,FALSE))</f>
        <v>Azalea Health EHR</v>
      </c>
    </row>
    <row r="2294" spans="1:11" x14ac:dyDescent="0.25">
      <c r="A2294" t="s">
        <v>114</v>
      </c>
      <c r="B2294">
        <v>73</v>
      </c>
      <c r="C2294" t="s">
        <v>926</v>
      </c>
      <c r="D2294" t="s">
        <v>115</v>
      </c>
      <c r="E2294">
        <v>2</v>
      </c>
      <c r="F2294">
        <v>49</v>
      </c>
      <c r="G2294">
        <v>4.08</v>
      </c>
      <c r="H2294" t="s">
        <v>116</v>
      </c>
      <c r="I2294">
        <v>4</v>
      </c>
      <c r="J2294" t="s">
        <v>69</v>
      </c>
      <c r="K2294" s="33" t="str">
        <f>IF(ISNA(VLOOKUP(C2294,'Provider-EHR crosswalk'!A:B,2,FALSE)),"No EHR Specified",VLOOKUP(C2294,'Provider-EHR crosswalk'!A:B,2,FALSE))</f>
        <v>Azalea Health EHR</v>
      </c>
    </row>
    <row r="2295" spans="1:11" x14ac:dyDescent="0.25">
      <c r="A2295" t="s">
        <v>117</v>
      </c>
      <c r="B2295">
        <v>73</v>
      </c>
      <c r="C2295" t="s">
        <v>926</v>
      </c>
      <c r="D2295" t="s">
        <v>118</v>
      </c>
      <c r="E2295">
        <v>2</v>
      </c>
      <c r="F2295">
        <v>49</v>
      </c>
      <c r="G2295">
        <v>4.08</v>
      </c>
      <c r="H2295" t="s">
        <v>116</v>
      </c>
      <c r="I2295">
        <v>4</v>
      </c>
      <c r="J2295" t="s">
        <v>69</v>
      </c>
      <c r="K2295" s="33" t="str">
        <f>IF(ISNA(VLOOKUP(C2295,'Provider-EHR crosswalk'!A:B,2,FALSE)),"No EHR Specified",VLOOKUP(C2295,'Provider-EHR crosswalk'!A:B,2,FALSE))</f>
        <v>Azalea Health EHR</v>
      </c>
    </row>
    <row r="2296" spans="1:11" x14ac:dyDescent="0.25">
      <c r="A2296" t="s">
        <v>119</v>
      </c>
      <c r="B2296">
        <v>73</v>
      </c>
      <c r="C2296" t="s">
        <v>926</v>
      </c>
      <c r="D2296" t="s">
        <v>120</v>
      </c>
      <c r="E2296">
        <v>1</v>
      </c>
      <c r="F2296">
        <v>49</v>
      </c>
      <c r="G2296">
        <v>2.04</v>
      </c>
      <c r="H2296" t="s">
        <v>116</v>
      </c>
      <c r="I2296">
        <v>4</v>
      </c>
      <c r="J2296" t="s">
        <v>66</v>
      </c>
      <c r="K2296" s="33" t="str">
        <f>IF(ISNA(VLOOKUP(C2296,'Provider-EHR crosswalk'!A:B,2,FALSE)),"No EHR Specified",VLOOKUP(C2296,'Provider-EHR crosswalk'!A:B,2,FALSE))</f>
        <v>Azalea Health EHR</v>
      </c>
    </row>
    <row r="2297" spans="1:11" x14ac:dyDescent="0.25">
      <c r="A2297" t="s">
        <v>121</v>
      </c>
      <c r="B2297">
        <v>73</v>
      </c>
      <c r="C2297" t="s">
        <v>926</v>
      </c>
      <c r="D2297" t="s">
        <v>122</v>
      </c>
      <c r="E2297">
        <v>0</v>
      </c>
      <c r="F2297">
        <v>49</v>
      </c>
      <c r="G2297">
        <v>0</v>
      </c>
      <c r="H2297" t="s">
        <v>116</v>
      </c>
      <c r="I2297">
        <v>1</v>
      </c>
      <c r="J2297" t="s">
        <v>66</v>
      </c>
      <c r="K2297" s="33" t="str">
        <f>IF(ISNA(VLOOKUP(C2297,'Provider-EHR crosswalk'!A:B,2,FALSE)),"No EHR Specified",VLOOKUP(C2297,'Provider-EHR crosswalk'!A:B,2,FALSE))</f>
        <v>Azalea Health EHR</v>
      </c>
    </row>
    <row r="2298" spans="1:11" x14ac:dyDescent="0.25">
      <c r="A2298" t="s">
        <v>123</v>
      </c>
      <c r="B2298">
        <v>73</v>
      </c>
      <c r="C2298" t="s">
        <v>926</v>
      </c>
      <c r="D2298" t="s">
        <v>124</v>
      </c>
      <c r="E2298">
        <v>1</v>
      </c>
      <c r="F2298">
        <v>396</v>
      </c>
      <c r="G2298">
        <v>0.25</v>
      </c>
      <c r="H2298" t="s">
        <v>116</v>
      </c>
      <c r="I2298">
        <v>1</v>
      </c>
      <c r="J2298" t="s">
        <v>66</v>
      </c>
      <c r="K2298" s="33" t="str">
        <f>IF(ISNA(VLOOKUP(C2298,'Provider-EHR crosswalk'!A:B,2,FALSE)),"No EHR Specified",VLOOKUP(C2298,'Provider-EHR crosswalk'!A:B,2,FALSE))</f>
        <v>Azalea Health EHR</v>
      </c>
    </row>
    <row r="2299" spans="1:11" x14ac:dyDescent="0.25">
      <c r="A2299" t="s">
        <v>125</v>
      </c>
      <c r="B2299">
        <v>73</v>
      </c>
      <c r="C2299" t="s">
        <v>926</v>
      </c>
      <c r="D2299" t="s">
        <v>126</v>
      </c>
      <c r="E2299">
        <v>0</v>
      </c>
      <c r="F2299">
        <v>396</v>
      </c>
      <c r="G2299">
        <v>0</v>
      </c>
      <c r="H2299" t="s">
        <v>116</v>
      </c>
      <c r="I2299">
        <v>1</v>
      </c>
      <c r="J2299" t="s">
        <v>66</v>
      </c>
      <c r="K2299" s="33" t="str">
        <f>IF(ISNA(VLOOKUP(C2299,'Provider-EHR crosswalk'!A:B,2,FALSE)),"No EHR Specified",VLOOKUP(C2299,'Provider-EHR crosswalk'!A:B,2,FALSE))</f>
        <v>Azalea Health EHR</v>
      </c>
    </row>
    <row r="2300" spans="1:11" x14ac:dyDescent="0.25">
      <c r="A2300" t="s">
        <v>127</v>
      </c>
      <c r="B2300">
        <v>73</v>
      </c>
      <c r="C2300" t="s">
        <v>926</v>
      </c>
      <c r="D2300" t="s">
        <v>128</v>
      </c>
      <c r="E2300">
        <v>20</v>
      </c>
      <c r="F2300">
        <v>396</v>
      </c>
      <c r="G2300">
        <v>5.05</v>
      </c>
      <c r="H2300" t="s">
        <v>116</v>
      </c>
      <c r="I2300">
        <v>4</v>
      </c>
      <c r="J2300" t="s">
        <v>69</v>
      </c>
      <c r="K2300" s="33" t="str">
        <f>IF(ISNA(VLOOKUP(C2300,'Provider-EHR crosswalk'!A:B,2,FALSE)),"No EHR Specified",VLOOKUP(C2300,'Provider-EHR crosswalk'!A:B,2,FALSE))</f>
        <v>Azalea Health EHR</v>
      </c>
    </row>
    <row r="2301" spans="1:11" x14ac:dyDescent="0.25">
      <c r="A2301" t="s">
        <v>129</v>
      </c>
      <c r="B2301">
        <v>73</v>
      </c>
      <c r="C2301" t="s">
        <v>926</v>
      </c>
      <c r="D2301" t="s">
        <v>130</v>
      </c>
      <c r="E2301">
        <v>13</v>
      </c>
      <c r="F2301">
        <v>396</v>
      </c>
      <c r="G2301">
        <v>3.28</v>
      </c>
      <c r="H2301" t="s">
        <v>116</v>
      </c>
      <c r="I2301">
        <v>4</v>
      </c>
      <c r="J2301" t="s">
        <v>66</v>
      </c>
      <c r="K2301" s="33" t="str">
        <f>IF(ISNA(VLOOKUP(C2301,'Provider-EHR crosswalk'!A:B,2,FALSE)),"No EHR Specified",VLOOKUP(C2301,'Provider-EHR crosswalk'!A:B,2,FALSE))</f>
        <v>Azalea Health EHR</v>
      </c>
    </row>
    <row r="2302" spans="1:11" x14ac:dyDescent="0.25">
      <c r="A2302" t="s">
        <v>131</v>
      </c>
      <c r="B2302">
        <v>73</v>
      </c>
      <c r="C2302" t="s">
        <v>926</v>
      </c>
      <c r="D2302" t="s">
        <v>132</v>
      </c>
      <c r="E2302">
        <v>6</v>
      </c>
      <c r="F2302">
        <v>396</v>
      </c>
      <c r="G2302">
        <v>1.52</v>
      </c>
      <c r="H2302" t="s">
        <v>116</v>
      </c>
      <c r="I2302">
        <v>4</v>
      </c>
      <c r="J2302" t="s">
        <v>66</v>
      </c>
      <c r="K2302" s="33" t="str">
        <f>IF(ISNA(VLOOKUP(C2302,'Provider-EHR crosswalk'!A:B,2,FALSE)),"No EHR Specified",VLOOKUP(C2302,'Provider-EHR crosswalk'!A:B,2,FALSE))</f>
        <v>Azalea Health EHR</v>
      </c>
    </row>
    <row r="2303" spans="1:11" x14ac:dyDescent="0.25">
      <c r="A2303" t="s">
        <v>133</v>
      </c>
      <c r="B2303">
        <v>73</v>
      </c>
      <c r="C2303" t="s">
        <v>926</v>
      </c>
      <c r="D2303" t="s">
        <v>134</v>
      </c>
      <c r="E2303">
        <v>14</v>
      </c>
      <c r="F2303">
        <v>396</v>
      </c>
      <c r="G2303">
        <v>3.54</v>
      </c>
      <c r="H2303" t="s">
        <v>116</v>
      </c>
      <c r="I2303">
        <v>1</v>
      </c>
      <c r="J2303" t="s">
        <v>69</v>
      </c>
      <c r="K2303" s="33" t="str">
        <f>IF(ISNA(VLOOKUP(C2303,'Provider-EHR crosswalk'!A:B,2,FALSE)),"No EHR Specified",VLOOKUP(C2303,'Provider-EHR crosswalk'!A:B,2,FALSE))</f>
        <v>Azalea Health EHR</v>
      </c>
    </row>
    <row r="2304" spans="1:11" x14ac:dyDescent="0.25">
      <c r="A2304" t="s">
        <v>135</v>
      </c>
      <c r="B2304">
        <v>73</v>
      </c>
      <c r="C2304" t="s">
        <v>926</v>
      </c>
      <c r="D2304" t="s">
        <v>136</v>
      </c>
      <c r="E2304">
        <v>0</v>
      </c>
      <c r="F2304">
        <v>396</v>
      </c>
      <c r="G2304">
        <v>0</v>
      </c>
      <c r="H2304" t="s">
        <v>116</v>
      </c>
      <c r="I2304">
        <v>1</v>
      </c>
      <c r="J2304" t="s">
        <v>66</v>
      </c>
      <c r="K2304" s="33" t="str">
        <f>IF(ISNA(VLOOKUP(C2304,'Provider-EHR crosswalk'!A:B,2,FALSE)),"No EHR Specified",VLOOKUP(C2304,'Provider-EHR crosswalk'!A:B,2,FALSE))</f>
        <v>Azalea Health EHR</v>
      </c>
    </row>
    <row r="2305" spans="1:11" x14ac:dyDescent="0.25">
      <c r="A2305" t="s">
        <v>137</v>
      </c>
      <c r="B2305">
        <v>73</v>
      </c>
      <c r="C2305" t="s">
        <v>926</v>
      </c>
      <c r="D2305" t="s">
        <v>138</v>
      </c>
      <c r="E2305">
        <v>0</v>
      </c>
      <c r="F2305">
        <v>396</v>
      </c>
      <c r="G2305">
        <v>0</v>
      </c>
      <c r="H2305" t="s">
        <v>116</v>
      </c>
      <c r="I2305">
        <v>1</v>
      </c>
      <c r="J2305" t="s">
        <v>66</v>
      </c>
      <c r="K2305" s="33" t="str">
        <f>IF(ISNA(VLOOKUP(C2305,'Provider-EHR crosswalk'!A:B,2,FALSE)),"No EHR Specified",VLOOKUP(C2305,'Provider-EHR crosswalk'!A:B,2,FALSE))</f>
        <v>Azalea Health EHR</v>
      </c>
    </row>
    <row r="2306" spans="1:11" x14ac:dyDescent="0.25">
      <c r="A2306" t="s">
        <v>139</v>
      </c>
      <c r="B2306">
        <v>73</v>
      </c>
      <c r="C2306" t="s">
        <v>926</v>
      </c>
      <c r="D2306" t="s">
        <v>140</v>
      </c>
      <c r="E2306">
        <v>0</v>
      </c>
      <c r="F2306">
        <v>396</v>
      </c>
      <c r="G2306">
        <v>0</v>
      </c>
      <c r="H2306" t="s">
        <v>116</v>
      </c>
      <c r="I2306">
        <v>1</v>
      </c>
      <c r="J2306" t="s">
        <v>66</v>
      </c>
      <c r="K2306" s="33" t="str">
        <f>IF(ISNA(VLOOKUP(C2306,'Provider-EHR crosswalk'!A:B,2,FALSE)),"No EHR Specified",VLOOKUP(C2306,'Provider-EHR crosswalk'!A:B,2,FALSE))</f>
        <v>Azalea Health EHR</v>
      </c>
    </row>
    <row r="2307" spans="1:11" x14ac:dyDescent="0.25">
      <c r="A2307" t="s">
        <v>141</v>
      </c>
      <c r="B2307">
        <v>73</v>
      </c>
      <c r="C2307" t="s">
        <v>926</v>
      </c>
      <c r="D2307" t="s">
        <v>142</v>
      </c>
      <c r="E2307">
        <v>0</v>
      </c>
      <c r="F2307">
        <v>396</v>
      </c>
      <c r="G2307">
        <v>0</v>
      </c>
      <c r="H2307" t="s">
        <v>116</v>
      </c>
      <c r="I2307">
        <v>1</v>
      </c>
      <c r="J2307" t="s">
        <v>66</v>
      </c>
      <c r="K2307" s="33" t="str">
        <f>IF(ISNA(VLOOKUP(C2307,'Provider-EHR crosswalk'!A:B,2,FALSE)),"No EHR Specified",VLOOKUP(C2307,'Provider-EHR crosswalk'!A:B,2,FALSE))</f>
        <v>Azalea Health EHR</v>
      </c>
    </row>
    <row r="2308" spans="1:11" x14ac:dyDescent="0.25">
      <c r="A2308" t="s">
        <v>143</v>
      </c>
      <c r="B2308">
        <v>73</v>
      </c>
      <c r="C2308" t="s">
        <v>926</v>
      </c>
      <c r="D2308" t="s">
        <v>144</v>
      </c>
      <c r="E2308">
        <v>0</v>
      </c>
      <c r="F2308">
        <v>396</v>
      </c>
      <c r="G2308">
        <v>0</v>
      </c>
      <c r="H2308" t="s">
        <v>116</v>
      </c>
      <c r="I2308">
        <v>1</v>
      </c>
      <c r="J2308" t="s">
        <v>66</v>
      </c>
      <c r="K2308" s="33" t="str">
        <f>IF(ISNA(VLOOKUP(C2308,'Provider-EHR crosswalk'!A:B,2,FALSE)),"No EHR Specified",VLOOKUP(C2308,'Provider-EHR crosswalk'!A:B,2,FALSE))</f>
        <v>Azalea Health EHR</v>
      </c>
    </row>
    <row r="2309" spans="1:11" x14ac:dyDescent="0.25">
      <c r="A2309" t="s">
        <v>145</v>
      </c>
      <c r="B2309">
        <v>73</v>
      </c>
      <c r="C2309" t="s">
        <v>926</v>
      </c>
      <c r="D2309" t="s">
        <v>146</v>
      </c>
      <c r="E2309">
        <v>0</v>
      </c>
      <c r="F2309">
        <v>396</v>
      </c>
      <c r="G2309">
        <v>0</v>
      </c>
      <c r="H2309" t="s">
        <v>116</v>
      </c>
      <c r="I2309">
        <v>1</v>
      </c>
      <c r="J2309" t="s">
        <v>66</v>
      </c>
      <c r="K2309" s="33" t="str">
        <f>IF(ISNA(VLOOKUP(C2309,'Provider-EHR crosswalk'!A:B,2,FALSE)),"No EHR Specified",VLOOKUP(C2309,'Provider-EHR crosswalk'!A:B,2,FALSE))</f>
        <v>Azalea Health EHR</v>
      </c>
    </row>
    <row r="2310" spans="1:11" x14ac:dyDescent="0.25">
      <c r="A2310" t="s">
        <v>147</v>
      </c>
      <c r="B2310">
        <v>73</v>
      </c>
      <c r="C2310" t="s">
        <v>926</v>
      </c>
      <c r="D2310" t="s">
        <v>148</v>
      </c>
      <c r="E2310">
        <v>0</v>
      </c>
      <c r="F2310">
        <v>396</v>
      </c>
      <c r="G2310">
        <v>0</v>
      </c>
      <c r="H2310" t="s">
        <v>116</v>
      </c>
      <c r="I2310">
        <v>1</v>
      </c>
      <c r="J2310" t="s">
        <v>66</v>
      </c>
      <c r="K2310" s="33" t="str">
        <f>IF(ISNA(VLOOKUP(C2310,'Provider-EHR crosswalk'!A:B,2,FALSE)),"No EHR Specified",VLOOKUP(C2310,'Provider-EHR crosswalk'!A:B,2,FALSE))</f>
        <v>Azalea Health EHR</v>
      </c>
    </row>
    <row r="2311" spans="1:11" x14ac:dyDescent="0.25">
      <c r="A2311" t="s">
        <v>149</v>
      </c>
      <c r="B2311">
        <v>73</v>
      </c>
      <c r="C2311" t="s">
        <v>926</v>
      </c>
      <c r="D2311" t="s">
        <v>150</v>
      </c>
      <c r="E2311">
        <v>0</v>
      </c>
      <c r="F2311">
        <v>396</v>
      </c>
      <c r="G2311">
        <v>0</v>
      </c>
      <c r="H2311" t="s">
        <v>116</v>
      </c>
      <c r="I2311">
        <v>1</v>
      </c>
      <c r="J2311" t="s">
        <v>66</v>
      </c>
      <c r="K2311" s="33" t="str">
        <f>IF(ISNA(VLOOKUP(C2311,'Provider-EHR crosswalk'!A:B,2,FALSE)),"No EHR Specified",VLOOKUP(C2311,'Provider-EHR crosswalk'!A:B,2,FALSE))</f>
        <v>Azalea Health EHR</v>
      </c>
    </row>
    <row r="2312" spans="1:11" x14ac:dyDescent="0.25">
      <c r="A2312" t="s">
        <v>151</v>
      </c>
      <c r="B2312">
        <v>73</v>
      </c>
      <c r="C2312" t="s">
        <v>926</v>
      </c>
      <c r="D2312" t="s">
        <v>152</v>
      </c>
      <c r="E2312">
        <v>0</v>
      </c>
      <c r="F2312">
        <v>396</v>
      </c>
      <c r="G2312">
        <v>0</v>
      </c>
      <c r="H2312" t="s">
        <v>116</v>
      </c>
      <c r="I2312">
        <v>1</v>
      </c>
      <c r="J2312" t="s">
        <v>66</v>
      </c>
      <c r="K2312" s="33" t="str">
        <f>IF(ISNA(VLOOKUP(C2312,'Provider-EHR crosswalk'!A:B,2,FALSE)),"No EHR Specified",VLOOKUP(C2312,'Provider-EHR crosswalk'!A:B,2,FALSE))</f>
        <v>Azalea Health EHR</v>
      </c>
    </row>
    <row r="2313" spans="1:11" x14ac:dyDescent="0.25">
      <c r="A2313" t="s">
        <v>153</v>
      </c>
      <c r="B2313">
        <v>73</v>
      </c>
      <c r="C2313" t="s">
        <v>926</v>
      </c>
      <c r="D2313" t="s">
        <v>154</v>
      </c>
      <c r="E2313">
        <v>6</v>
      </c>
      <c r="F2313">
        <v>396</v>
      </c>
      <c r="G2313">
        <v>1.52</v>
      </c>
      <c r="H2313" t="s">
        <v>116</v>
      </c>
      <c r="I2313">
        <v>1</v>
      </c>
      <c r="J2313" t="s">
        <v>69</v>
      </c>
      <c r="K2313" s="33" t="str">
        <f>IF(ISNA(VLOOKUP(C2313,'Provider-EHR crosswalk'!A:B,2,FALSE)),"No EHR Specified",VLOOKUP(C2313,'Provider-EHR crosswalk'!A:B,2,FALSE))</f>
        <v>Azalea Health EHR</v>
      </c>
    </row>
    <row r="2314" spans="1:11" x14ac:dyDescent="0.25">
      <c r="A2314" t="s">
        <v>155</v>
      </c>
      <c r="B2314">
        <v>73</v>
      </c>
      <c r="C2314" t="s">
        <v>926</v>
      </c>
      <c r="D2314" t="s">
        <v>156</v>
      </c>
      <c r="E2314">
        <v>0</v>
      </c>
      <c r="F2314">
        <v>396</v>
      </c>
      <c r="G2314">
        <v>0</v>
      </c>
      <c r="H2314" t="s">
        <v>157</v>
      </c>
      <c r="I2314" t="s">
        <v>157</v>
      </c>
      <c r="J2314" t="s">
        <v>157</v>
      </c>
      <c r="K2314" s="33" t="str">
        <f>IF(ISNA(VLOOKUP(C2314,'Provider-EHR crosswalk'!A:B,2,FALSE)),"No EHR Specified",VLOOKUP(C2314,'Provider-EHR crosswalk'!A:B,2,FALSE))</f>
        <v>Azalea Health EHR</v>
      </c>
    </row>
    <row r="2315" spans="1:11" x14ac:dyDescent="0.25">
      <c r="A2315" t="s">
        <v>158</v>
      </c>
      <c r="B2315">
        <v>73</v>
      </c>
      <c r="C2315" t="s">
        <v>926</v>
      </c>
      <c r="D2315" t="s">
        <v>159</v>
      </c>
      <c r="E2315">
        <v>15</v>
      </c>
      <c r="F2315">
        <v>396</v>
      </c>
      <c r="G2315">
        <v>3.79</v>
      </c>
      <c r="H2315" t="s">
        <v>157</v>
      </c>
      <c r="I2315" t="s">
        <v>157</v>
      </c>
      <c r="J2315" t="s">
        <v>157</v>
      </c>
      <c r="K2315" s="33" t="str">
        <f>IF(ISNA(VLOOKUP(C2315,'Provider-EHR crosswalk'!A:B,2,FALSE)),"No EHR Specified",VLOOKUP(C2315,'Provider-EHR crosswalk'!A:B,2,FALSE))</f>
        <v>Azalea Health EHR</v>
      </c>
    </row>
    <row r="2316" spans="1:11" x14ac:dyDescent="0.25">
      <c r="A2316" t="s">
        <v>162</v>
      </c>
      <c r="B2316">
        <v>73</v>
      </c>
      <c r="C2316" t="s">
        <v>926</v>
      </c>
      <c r="D2316" t="s">
        <v>163</v>
      </c>
      <c r="E2316">
        <v>373</v>
      </c>
      <c r="F2316">
        <v>396</v>
      </c>
      <c r="G2316">
        <v>94.19</v>
      </c>
      <c r="H2316" t="s">
        <v>65</v>
      </c>
      <c r="I2316">
        <v>95</v>
      </c>
      <c r="J2316" t="s">
        <v>69</v>
      </c>
      <c r="K2316" s="33" t="str">
        <f>IF(ISNA(VLOOKUP(C2316,'Provider-EHR crosswalk'!A:B,2,FALSE)),"No EHR Specified",VLOOKUP(C2316,'Provider-EHR crosswalk'!A:B,2,FALSE))</f>
        <v>Azalea Health EHR</v>
      </c>
    </row>
    <row r="2317" spans="1:11" x14ac:dyDescent="0.25">
      <c r="A2317" t="s">
        <v>164</v>
      </c>
      <c r="B2317">
        <v>73</v>
      </c>
      <c r="C2317" t="s">
        <v>926</v>
      </c>
      <c r="D2317" t="s">
        <v>165</v>
      </c>
      <c r="E2317">
        <v>44</v>
      </c>
      <c r="F2317">
        <v>49</v>
      </c>
      <c r="G2317">
        <v>89.8</v>
      </c>
      <c r="H2317" t="s">
        <v>65</v>
      </c>
      <c r="I2317">
        <v>95</v>
      </c>
      <c r="J2317" t="s">
        <v>69</v>
      </c>
      <c r="K2317" s="33" t="str">
        <f>IF(ISNA(VLOOKUP(C2317,'Provider-EHR crosswalk'!A:B,2,FALSE)),"No EHR Specified",VLOOKUP(C2317,'Provider-EHR crosswalk'!A:B,2,FALSE))</f>
        <v>Azalea Health EHR</v>
      </c>
    </row>
    <row r="2318" spans="1:11" x14ac:dyDescent="0.25">
      <c r="A2318" t="s">
        <v>166</v>
      </c>
      <c r="B2318">
        <v>73</v>
      </c>
      <c r="C2318" t="s">
        <v>926</v>
      </c>
      <c r="D2318" t="s">
        <v>167</v>
      </c>
      <c r="E2318">
        <v>0</v>
      </c>
      <c r="F2318">
        <v>49</v>
      </c>
      <c r="G2318">
        <v>0</v>
      </c>
      <c r="H2318" t="s">
        <v>116</v>
      </c>
      <c r="I2318">
        <v>5</v>
      </c>
      <c r="J2318" t="s">
        <v>66</v>
      </c>
      <c r="K2318" s="33" t="str">
        <f>IF(ISNA(VLOOKUP(C2318,'Provider-EHR crosswalk'!A:B,2,FALSE)),"No EHR Specified",VLOOKUP(C2318,'Provider-EHR crosswalk'!A:B,2,FALSE))</f>
        <v>Azalea Health EHR</v>
      </c>
    </row>
    <row r="2319" spans="1:11" x14ac:dyDescent="0.25">
      <c r="A2319" t="s">
        <v>168</v>
      </c>
      <c r="B2319">
        <v>73</v>
      </c>
      <c r="C2319" t="s">
        <v>926</v>
      </c>
      <c r="D2319" t="s">
        <v>169</v>
      </c>
      <c r="E2319">
        <v>0</v>
      </c>
      <c r="F2319">
        <v>49</v>
      </c>
      <c r="G2319">
        <v>0</v>
      </c>
      <c r="H2319" t="s">
        <v>116</v>
      </c>
      <c r="I2319">
        <v>5</v>
      </c>
      <c r="J2319" t="s">
        <v>66</v>
      </c>
      <c r="K2319" s="33" t="str">
        <f>IF(ISNA(VLOOKUP(C2319,'Provider-EHR crosswalk'!A:B,2,FALSE)),"No EHR Specified",VLOOKUP(C2319,'Provider-EHR crosswalk'!A:B,2,FALSE))</f>
        <v>Azalea Health EHR</v>
      </c>
    </row>
    <row r="2320" spans="1:11" x14ac:dyDescent="0.25">
      <c r="A2320" t="s">
        <v>170</v>
      </c>
      <c r="B2320">
        <v>73</v>
      </c>
      <c r="C2320" t="s">
        <v>926</v>
      </c>
      <c r="D2320" t="s">
        <v>171</v>
      </c>
      <c r="E2320">
        <v>5</v>
      </c>
      <c r="F2320">
        <v>49</v>
      </c>
      <c r="G2320">
        <v>10.199999999999999</v>
      </c>
      <c r="H2320" t="s">
        <v>116</v>
      </c>
      <c r="I2320">
        <v>5</v>
      </c>
      <c r="J2320" t="s">
        <v>69</v>
      </c>
      <c r="K2320" s="33" t="str">
        <f>IF(ISNA(VLOOKUP(C2320,'Provider-EHR crosswalk'!A:B,2,FALSE)),"No EHR Specified",VLOOKUP(C2320,'Provider-EHR crosswalk'!A:B,2,FALSE))</f>
        <v>Azalea Health EHR</v>
      </c>
    </row>
    <row r="2321" spans="1:11" x14ac:dyDescent="0.25">
      <c r="A2321" t="s">
        <v>172</v>
      </c>
      <c r="B2321">
        <v>73</v>
      </c>
      <c r="C2321" t="s">
        <v>926</v>
      </c>
      <c r="D2321" t="s">
        <v>173</v>
      </c>
      <c r="E2321">
        <v>0</v>
      </c>
      <c r="F2321">
        <v>396</v>
      </c>
      <c r="G2321">
        <v>0</v>
      </c>
      <c r="H2321" t="s">
        <v>116</v>
      </c>
      <c r="I2321">
        <v>5</v>
      </c>
      <c r="J2321" t="s">
        <v>66</v>
      </c>
      <c r="K2321" s="33" t="str">
        <f>IF(ISNA(VLOOKUP(C2321,'Provider-EHR crosswalk'!A:B,2,FALSE)),"No EHR Specified",VLOOKUP(C2321,'Provider-EHR crosswalk'!A:B,2,FALSE))</f>
        <v>Azalea Health EHR</v>
      </c>
    </row>
    <row r="2322" spans="1:11" x14ac:dyDescent="0.25">
      <c r="A2322" t="s">
        <v>174</v>
      </c>
      <c r="B2322">
        <v>73</v>
      </c>
      <c r="C2322" t="s">
        <v>926</v>
      </c>
      <c r="D2322" t="s">
        <v>175</v>
      </c>
      <c r="E2322">
        <v>3</v>
      </c>
      <c r="F2322">
        <v>396</v>
      </c>
      <c r="G2322">
        <v>0.76</v>
      </c>
      <c r="H2322" t="s">
        <v>116</v>
      </c>
      <c r="I2322">
        <v>5</v>
      </c>
      <c r="J2322" t="s">
        <v>66</v>
      </c>
      <c r="K2322" s="33" t="str">
        <f>IF(ISNA(VLOOKUP(C2322,'Provider-EHR crosswalk'!A:B,2,FALSE)),"No EHR Specified",VLOOKUP(C2322,'Provider-EHR crosswalk'!A:B,2,FALSE))</f>
        <v>Azalea Health EHR</v>
      </c>
    </row>
    <row r="2323" spans="1:11" x14ac:dyDescent="0.25">
      <c r="A2323" t="s">
        <v>176</v>
      </c>
      <c r="B2323">
        <v>73</v>
      </c>
      <c r="C2323" t="s">
        <v>926</v>
      </c>
      <c r="D2323" t="s">
        <v>177</v>
      </c>
      <c r="E2323">
        <v>20</v>
      </c>
      <c r="F2323">
        <v>396</v>
      </c>
      <c r="G2323">
        <v>5.05</v>
      </c>
      <c r="H2323" t="s">
        <v>116</v>
      </c>
      <c r="I2323">
        <v>5</v>
      </c>
      <c r="J2323" t="s">
        <v>69</v>
      </c>
      <c r="K2323" s="33" t="str">
        <f>IF(ISNA(VLOOKUP(C2323,'Provider-EHR crosswalk'!A:B,2,FALSE)),"No EHR Specified",VLOOKUP(C2323,'Provider-EHR crosswalk'!A:B,2,FALSE))</f>
        <v>Azalea Health EHR</v>
      </c>
    </row>
    <row r="2324" spans="1:11" x14ac:dyDescent="0.25">
      <c r="A2324" t="s">
        <v>63</v>
      </c>
      <c r="B2324">
        <v>147</v>
      </c>
      <c r="C2324" t="s">
        <v>966</v>
      </c>
      <c r="D2324" t="s">
        <v>64</v>
      </c>
      <c r="E2324">
        <v>5</v>
      </c>
      <c r="F2324">
        <v>5</v>
      </c>
      <c r="G2324">
        <v>100</v>
      </c>
      <c r="H2324" t="s">
        <v>65</v>
      </c>
      <c r="I2324">
        <v>99</v>
      </c>
      <c r="J2324" t="s">
        <v>66</v>
      </c>
      <c r="K2324" s="33" t="str">
        <f>IF(ISNA(VLOOKUP(C2324,'Provider-EHR crosswalk'!A:B,2,FALSE)),"No EHR Specified",VLOOKUP(C2324,'Provider-EHR crosswalk'!A:B,2,FALSE))</f>
        <v>Azalea Health EHR</v>
      </c>
    </row>
    <row r="2325" spans="1:11" x14ac:dyDescent="0.25">
      <c r="A2325" t="s">
        <v>67</v>
      </c>
      <c r="B2325">
        <v>147</v>
      </c>
      <c r="C2325" t="s">
        <v>966</v>
      </c>
      <c r="D2325" t="s">
        <v>68</v>
      </c>
      <c r="E2325">
        <v>4</v>
      </c>
      <c r="F2325">
        <v>5</v>
      </c>
      <c r="G2325">
        <v>80</v>
      </c>
      <c r="H2325" t="s">
        <v>65</v>
      </c>
      <c r="I2325">
        <v>75</v>
      </c>
      <c r="J2325" t="s">
        <v>66</v>
      </c>
      <c r="K2325" s="33" t="str">
        <f>IF(ISNA(VLOOKUP(C2325,'Provider-EHR crosswalk'!A:B,2,FALSE)),"No EHR Specified",VLOOKUP(C2325,'Provider-EHR crosswalk'!A:B,2,FALSE))</f>
        <v>Azalea Health EHR</v>
      </c>
    </row>
    <row r="2326" spans="1:11" x14ac:dyDescent="0.25">
      <c r="A2326" t="s">
        <v>70</v>
      </c>
      <c r="B2326">
        <v>147</v>
      </c>
      <c r="C2326" t="s">
        <v>966</v>
      </c>
      <c r="D2326" t="s">
        <v>71</v>
      </c>
      <c r="E2326">
        <v>5</v>
      </c>
      <c r="F2326">
        <v>5</v>
      </c>
      <c r="G2326">
        <v>100</v>
      </c>
      <c r="H2326" t="s">
        <v>65</v>
      </c>
      <c r="I2326">
        <v>99</v>
      </c>
      <c r="J2326" t="s">
        <v>66</v>
      </c>
      <c r="K2326" s="33" t="str">
        <f>IF(ISNA(VLOOKUP(C2326,'Provider-EHR crosswalk'!A:B,2,FALSE)),"No EHR Specified",VLOOKUP(C2326,'Provider-EHR crosswalk'!A:B,2,FALSE))</f>
        <v>Azalea Health EHR</v>
      </c>
    </row>
    <row r="2327" spans="1:11" x14ac:dyDescent="0.25">
      <c r="A2327" t="s">
        <v>72</v>
      </c>
      <c r="B2327">
        <v>147</v>
      </c>
      <c r="C2327" t="s">
        <v>966</v>
      </c>
      <c r="D2327" t="s">
        <v>73</v>
      </c>
      <c r="E2327">
        <v>5</v>
      </c>
      <c r="F2327">
        <v>5</v>
      </c>
      <c r="G2327">
        <v>100</v>
      </c>
      <c r="H2327" t="s">
        <v>65</v>
      </c>
      <c r="I2327">
        <v>99</v>
      </c>
      <c r="J2327" t="s">
        <v>66</v>
      </c>
      <c r="K2327" s="33" t="str">
        <f>IF(ISNA(VLOOKUP(C2327,'Provider-EHR crosswalk'!A:B,2,FALSE)),"No EHR Specified",VLOOKUP(C2327,'Provider-EHR crosswalk'!A:B,2,FALSE))</f>
        <v>Azalea Health EHR</v>
      </c>
    </row>
    <row r="2328" spans="1:11" x14ac:dyDescent="0.25">
      <c r="A2328" t="s">
        <v>74</v>
      </c>
      <c r="B2328">
        <v>147</v>
      </c>
      <c r="C2328" t="s">
        <v>966</v>
      </c>
      <c r="D2328" t="s">
        <v>75</v>
      </c>
      <c r="E2328">
        <v>5</v>
      </c>
      <c r="F2328">
        <v>5</v>
      </c>
      <c r="G2328">
        <v>100</v>
      </c>
      <c r="H2328" t="s">
        <v>65</v>
      </c>
      <c r="I2328">
        <v>99</v>
      </c>
      <c r="J2328" t="s">
        <v>66</v>
      </c>
      <c r="K2328" s="33" t="str">
        <f>IF(ISNA(VLOOKUP(C2328,'Provider-EHR crosswalk'!A:B,2,FALSE)),"No EHR Specified",VLOOKUP(C2328,'Provider-EHR crosswalk'!A:B,2,FALSE))</f>
        <v>Azalea Health EHR</v>
      </c>
    </row>
    <row r="2329" spans="1:11" x14ac:dyDescent="0.25">
      <c r="A2329" t="s">
        <v>76</v>
      </c>
      <c r="B2329">
        <v>147</v>
      </c>
      <c r="C2329" t="s">
        <v>966</v>
      </c>
      <c r="D2329" t="s">
        <v>77</v>
      </c>
      <c r="E2329">
        <v>5</v>
      </c>
      <c r="F2329">
        <v>5</v>
      </c>
      <c r="G2329">
        <v>100</v>
      </c>
      <c r="H2329" t="s">
        <v>65</v>
      </c>
      <c r="I2329">
        <v>85</v>
      </c>
      <c r="J2329" t="s">
        <v>66</v>
      </c>
      <c r="K2329" s="33" t="str">
        <f>IF(ISNA(VLOOKUP(C2329,'Provider-EHR crosswalk'!A:B,2,FALSE)),"No EHR Specified",VLOOKUP(C2329,'Provider-EHR crosswalk'!A:B,2,FALSE))</f>
        <v>Azalea Health EHR</v>
      </c>
    </row>
    <row r="2330" spans="1:11" x14ac:dyDescent="0.25">
      <c r="A2330" t="s">
        <v>78</v>
      </c>
      <c r="B2330">
        <v>147</v>
      </c>
      <c r="C2330" t="s">
        <v>966</v>
      </c>
      <c r="D2330" t="s">
        <v>79</v>
      </c>
      <c r="E2330">
        <v>5</v>
      </c>
      <c r="F2330">
        <v>5</v>
      </c>
      <c r="G2330">
        <v>100</v>
      </c>
      <c r="H2330" t="s">
        <v>65</v>
      </c>
      <c r="I2330">
        <v>85</v>
      </c>
      <c r="J2330" t="s">
        <v>66</v>
      </c>
      <c r="K2330" s="33" t="str">
        <f>IF(ISNA(VLOOKUP(C2330,'Provider-EHR crosswalk'!A:B,2,FALSE)),"No EHR Specified",VLOOKUP(C2330,'Provider-EHR crosswalk'!A:B,2,FALSE))</f>
        <v>Azalea Health EHR</v>
      </c>
    </row>
    <row r="2331" spans="1:11" x14ac:dyDescent="0.25">
      <c r="A2331" t="s">
        <v>80</v>
      </c>
      <c r="B2331">
        <v>147</v>
      </c>
      <c r="C2331" t="s">
        <v>966</v>
      </c>
      <c r="D2331" t="s">
        <v>81</v>
      </c>
      <c r="E2331">
        <v>5</v>
      </c>
      <c r="F2331">
        <v>5</v>
      </c>
      <c r="G2331">
        <v>100</v>
      </c>
      <c r="H2331" t="s">
        <v>65</v>
      </c>
      <c r="I2331">
        <v>85</v>
      </c>
      <c r="J2331" t="s">
        <v>66</v>
      </c>
      <c r="K2331" s="33" t="str">
        <f>IF(ISNA(VLOOKUP(C2331,'Provider-EHR crosswalk'!A:B,2,FALSE)),"No EHR Specified",VLOOKUP(C2331,'Provider-EHR crosswalk'!A:B,2,FALSE))</f>
        <v>Azalea Health EHR</v>
      </c>
    </row>
    <row r="2332" spans="1:11" x14ac:dyDescent="0.25">
      <c r="A2332" t="s">
        <v>82</v>
      </c>
      <c r="B2332">
        <v>147</v>
      </c>
      <c r="C2332" t="s">
        <v>966</v>
      </c>
      <c r="D2332" t="s">
        <v>83</v>
      </c>
      <c r="E2332">
        <v>5</v>
      </c>
      <c r="F2332">
        <v>5</v>
      </c>
      <c r="G2332">
        <v>100</v>
      </c>
      <c r="H2332" t="s">
        <v>65</v>
      </c>
      <c r="I2332">
        <v>85</v>
      </c>
      <c r="J2332" t="s">
        <v>66</v>
      </c>
      <c r="K2332" s="33" t="str">
        <f>IF(ISNA(VLOOKUP(C2332,'Provider-EHR crosswalk'!A:B,2,FALSE)),"No EHR Specified",VLOOKUP(C2332,'Provider-EHR crosswalk'!A:B,2,FALSE))</f>
        <v>Azalea Health EHR</v>
      </c>
    </row>
    <row r="2333" spans="1:11" x14ac:dyDescent="0.25">
      <c r="A2333" t="s">
        <v>84</v>
      </c>
      <c r="B2333">
        <v>147</v>
      </c>
      <c r="C2333" t="s">
        <v>966</v>
      </c>
      <c r="D2333" t="s">
        <v>85</v>
      </c>
      <c r="E2333">
        <v>5</v>
      </c>
      <c r="F2333">
        <v>5</v>
      </c>
      <c r="G2333">
        <v>100</v>
      </c>
      <c r="H2333" t="s">
        <v>65</v>
      </c>
      <c r="I2333">
        <v>85</v>
      </c>
      <c r="J2333" t="s">
        <v>66</v>
      </c>
      <c r="K2333" s="33" t="str">
        <f>IF(ISNA(VLOOKUP(C2333,'Provider-EHR crosswalk'!A:B,2,FALSE)),"No EHR Specified",VLOOKUP(C2333,'Provider-EHR crosswalk'!A:B,2,FALSE))</f>
        <v>Azalea Health EHR</v>
      </c>
    </row>
    <row r="2334" spans="1:11" x14ac:dyDescent="0.25">
      <c r="A2334" t="s">
        <v>86</v>
      </c>
      <c r="B2334">
        <v>147</v>
      </c>
      <c r="C2334" t="s">
        <v>966</v>
      </c>
      <c r="D2334" t="s">
        <v>87</v>
      </c>
      <c r="E2334">
        <v>5</v>
      </c>
      <c r="F2334">
        <v>5</v>
      </c>
      <c r="G2334">
        <v>100</v>
      </c>
      <c r="H2334" t="s">
        <v>65</v>
      </c>
      <c r="I2334">
        <v>95</v>
      </c>
      <c r="J2334" t="s">
        <v>66</v>
      </c>
      <c r="K2334" s="33" t="str">
        <f>IF(ISNA(VLOOKUP(C2334,'Provider-EHR crosswalk'!A:B,2,FALSE)),"No EHR Specified",VLOOKUP(C2334,'Provider-EHR crosswalk'!A:B,2,FALSE))</f>
        <v>Azalea Health EHR</v>
      </c>
    </row>
    <row r="2335" spans="1:11" x14ac:dyDescent="0.25">
      <c r="A2335" t="s">
        <v>88</v>
      </c>
      <c r="B2335">
        <v>147</v>
      </c>
      <c r="C2335" t="s">
        <v>966</v>
      </c>
      <c r="D2335" t="s">
        <v>89</v>
      </c>
      <c r="E2335">
        <v>5</v>
      </c>
      <c r="F2335">
        <v>5</v>
      </c>
      <c r="G2335">
        <v>100</v>
      </c>
      <c r="H2335" t="s">
        <v>65</v>
      </c>
      <c r="I2335">
        <v>95</v>
      </c>
      <c r="J2335" t="s">
        <v>66</v>
      </c>
      <c r="K2335" s="33" t="str">
        <f>IF(ISNA(VLOOKUP(C2335,'Provider-EHR crosswalk'!A:B,2,FALSE)),"No EHR Specified",VLOOKUP(C2335,'Provider-EHR crosswalk'!A:B,2,FALSE))</f>
        <v>Azalea Health EHR</v>
      </c>
    </row>
    <row r="2336" spans="1:11" x14ac:dyDescent="0.25">
      <c r="A2336" t="s">
        <v>90</v>
      </c>
      <c r="B2336">
        <v>147</v>
      </c>
      <c r="C2336" t="s">
        <v>966</v>
      </c>
      <c r="D2336" t="s">
        <v>91</v>
      </c>
      <c r="E2336">
        <v>5</v>
      </c>
      <c r="F2336">
        <v>5</v>
      </c>
      <c r="G2336">
        <v>100</v>
      </c>
      <c r="H2336" t="s">
        <v>65</v>
      </c>
      <c r="I2336">
        <v>90</v>
      </c>
      <c r="J2336" t="s">
        <v>66</v>
      </c>
      <c r="K2336" s="33" t="str">
        <f>IF(ISNA(VLOOKUP(C2336,'Provider-EHR crosswalk'!A:B,2,FALSE)),"No EHR Specified",VLOOKUP(C2336,'Provider-EHR crosswalk'!A:B,2,FALSE))</f>
        <v>Azalea Health EHR</v>
      </c>
    </row>
    <row r="2337" spans="1:11" x14ac:dyDescent="0.25">
      <c r="A2337" t="s">
        <v>92</v>
      </c>
      <c r="B2337">
        <v>147</v>
      </c>
      <c r="C2337" t="s">
        <v>966</v>
      </c>
      <c r="D2337" t="s">
        <v>93</v>
      </c>
      <c r="E2337">
        <v>4</v>
      </c>
      <c r="F2337">
        <v>5</v>
      </c>
      <c r="G2337">
        <v>80</v>
      </c>
      <c r="H2337" t="s">
        <v>65</v>
      </c>
      <c r="I2337">
        <v>90</v>
      </c>
      <c r="J2337" t="s">
        <v>69</v>
      </c>
      <c r="K2337" s="33" t="str">
        <f>IF(ISNA(VLOOKUP(C2337,'Provider-EHR crosswalk'!A:B,2,FALSE)),"No EHR Specified",VLOOKUP(C2337,'Provider-EHR crosswalk'!A:B,2,FALSE))</f>
        <v>Azalea Health EHR</v>
      </c>
    </row>
    <row r="2338" spans="1:11" x14ac:dyDescent="0.25">
      <c r="A2338" t="s">
        <v>94</v>
      </c>
      <c r="B2338">
        <v>147</v>
      </c>
      <c r="C2338" t="s">
        <v>966</v>
      </c>
      <c r="D2338" t="s">
        <v>95</v>
      </c>
      <c r="E2338">
        <v>4</v>
      </c>
      <c r="F2338">
        <v>5</v>
      </c>
      <c r="G2338">
        <v>80</v>
      </c>
      <c r="H2338" t="s">
        <v>65</v>
      </c>
      <c r="I2338">
        <v>90</v>
      </c>
      <c r="J2338" t="s">
        <v>69</v>
      </c>
      <c r="K2338" s="33" t="str">
        <f>IF(ISNA(VLOOKUP(C2338,'Provider-EHR crosswalk'!A:B,2,FALSE)),"No EHR Specified",VLOOKUP(C2338,'Provider-EHR crosswalk'!A:B,2,FALSE))</f>
        <v>Azalea Health EHR</v>
      </c>
    </row>
    <row r="2339" spans="1:11" x14ac:dyDescent="0.25">
      <c r="A2339" t="s">
        <v>96</v>
      </c>
      <c r="B2339">
        <v>147</v>
      </c>
      <c r="C2339" t="s">
        <v>966</v>
      </c>
      <c r="D2339" t="s">
        <v>97</v>
      </c>
      <c r="E2339">
        <v>4</v>
      </c>
      <c r="F2339">
        <v>5</v>
      </c>
      <c r="G2339">
        <v>80</v>
      </c>
      <c r="H2339" t="s">
        <v>65</v>
      </c>
      <c r="I2339">
        <v>90</v>
      </c>
      <c r="J2339" t="s">
        <v>69</v>
      </c>
      <c r="K2339" s="33" t="str">
        <f>IF(ISNA(VLOOKUP(C2339,'Provider-EHR crosswalk'!A:B,2,FALSE)),"No EHR Specified",VLOOKUP(C2339,'Provider-EHR crosswalk'!A:B,2,FALSE))</f>
        <v>Azalea Health EHR</v>
      </c>
    </row>
    <row r="2340" spans="1:11" x14ac:dyDescent="0.25">
      <c r="A2340" t="s">
        <v>98</v>
      </c>
      <c r="B2340">
        <v>147</v>
      </c>
      <c r="C2340" t="s">
        <v>966</v>
      </c>
      <c r="D2340" t="s">
        <v>99</v>
      </c>
      <c r="E2340">
        <v>4</v>
      </c>
      <c r="F2340">
        <v>5</v>
      </c>
      <c r="G2340">
        <v>80</v>
      </c>
      <c r="H2340" t="s">
        <v>65</v>
      </c>
      <c r="I2340">
        <v>90</v>
      </c>
      <c r="J2340" t="s">
        <v>69</v>
      </c>
      <c r="K2340" s="33" t="str">
        <f>IF(ISNA(VLOOKUP(C2340,'Provider-EHR crosswalk'!A:B,2,FALSE)),"No EHR Specified",VLOOKUP(C2340,'Provider-EHR crosswalk'!A:B,2,FALSE))</f>
        <v>Azalea Health EHR</v>
      </c>
    </row>
    <row r="2341" spans="1:11" x14ac:dyDescent="0.25">
      <c r="A2341" t="s">
        <v>100</v>
      </c>
      <c r="B2341">
        <v>147</v>
      </c>
      <c r="C2341" t="s">
        <v>966</v>
      </c>
      <c r="D2341" t="s">
        <v>101</v>
      </c>
      <c r="E2341">
        <v>28</v>
      </c>
      <c r="F2341">
        <v>28</v>
      </c>
      <c r="G2341">
        <v>100</v>
      </c>
      <c r="H2341" t="s">
        <v>65</v>
      </c>
      <c r="I2341">
        <v>99</v>
      </c>
      <c r="J2341" t="s">
        <v>66</v>
      </c>
      <c r="K2341" s="33" t="str">
        <f>IF(ISNA(VLOOKUP(C2341,'Provider-EHR crosswalk'!A:B,2,FALSE)),"No EHR Specified",VLOOKUP(C2341,'Provider-EHR crosswalk'!A:B,2,FALSE))</f>
        <v>Azalea Health EHR</v>
      </c>
    </row>
    <row r="2342" spans="1:11" x14ac:dyDescent="0.25">
      <c r="A2342" t="s">
        <v>102</v>
      </c>
      <c r="B2342">
        <v>147</v>
      </c>
      <c r="C2342" t="s">
        <v>966</v>
      </c>
      <c r="D2342" t="s">
        <v>103</v>
      </c>
      <c r="E2342">
        <v>28</v>
      </c>
      <c r="F2342">
        <v>28</v>
      </c>
      <c r="G2342">
        <v>100</v>
      </c>
      <c r="H2342" t="s">
        <v>65</v>
      </c>
      <c r="I2342">
        <v>99</v>
      </c>
      <c r="J2342" t="s">
        <v>66</v>
      </c>
      <c r="K2342" s="33" t="str">
        <f>IF(ISNA(VLOOKUP(C2342,'Provider-EHR crosswalk'!A:B,2,FALSE)),"No EHR Specified",VLOOKUP(C2342,'Provider-EHR crosswalk'!A:B,2,FALSE))</f>
        <v>Azalea Health EHR</v>
      </c>
    </row>
    <row r="2343" spans="1:11" x14ac:dyDescent="0.25">
      <c r="A2343" t="s">
        <v>104</v>
      </c>
      <c r="B2343">
        <v>147</v>
      </c>
      <c r="C2343" t="s">
        <v>966</v>
      </c>
      <c r="D2343" t="s">
        <v>105</v>
      </c>
      <c r="E2343">
        <v>28</v>
      </c>
      <c r="F2343">
        <v>28</v>
      </c>
      <c r="G2343">
        <v>100</v>
      </c>
      <c r="H2343" t="s">
        <v>65</v>
      </c>
      <c r="I2343">
        <v>99</v>
      </c>
      <c r="J2343" t="s">
        <v>66</v>
      </c>
      <c r="K2343" s="33" t="str">
        <f>IF(ISNA(VLOOKUP(C2343,'Provider-EHR crosswalk'!A:B,2,FALSE)),"No EHR Specified",VLOOKUP(C2343,'Provider-EHR crosswalk'!A:B,2,FALSE))</f>
        <v>Azalea Health EHR</v>
      </c>
    </row>
    <row r="2344" spans="1:11" x14ac:dyDescent="0.25">
      <c r="A2344" t="s">
        <v>106</v>
      </c>
      <c r="B2344">
        <v>147</v>
      </c>
      <c r="C2344" t="s">
        <v>966</v>
      </c>
      <c r="D2344" t="s">
        <v>107</v>
      </c>
      <c r="E2344">
        <v>28</v>
      </c>
      <c r="F2344">
        <v>28</v>
      </c>
      <c r="G2344">
        <v>100</v>
      </c>
      <c r="H2344" t="s">
        <v>65</v>
      </c>
      <c r="I2344">
        <v>99</v>
      </c>
      <c r="J2344" t="s">
        <v>66</v>
      </c>
      <c r="K2344" s="33" t="str">
        <f>IF(ISNA(VLOOKUP(C2344,'Provider-EHR crosswalk'!A:B,2,FALSE)),"No EHR Specified",VLOOKUP(C2344,'Provider-EHR crosswalk'!A:B,2,FALSE))</f>
        <v>Azalea Health EHR</v>
      </c>
    </row>
    <row r="2345" spans="1:11" x14ac:dyDescent="0.25">
      <c r="A2345" t="s">
        <v>108</v>
      </c>
      <c r="B2345">
        <v>147</v>
      </c>
      <c r="C2345" t="s">
        <v>966</v>
      </c>
      <c r="D2345" t="s">
        <v>109</v>
      </c>
      <c r="E2345">
        <v>28</v>
      </c>
      <c r="F2345">
        <v>28</v>
      </c>
      <c r="G2345">
        <v>100</v>
      </c>
      <c r="H2345" t="s">
        <v>65</v>
      </c>
      <c r="I2345">
        <v>99</v>
      </c>
      <c r="J2345" t="s">
        <v>66</v>
      </c>
      <c r="K2345" s="33" t="str">
        <f>IF(ISNA(VLOOKUP(C2345,'Provider-EHR crosswalk'!A:B,2,FALSE)),"No EHR Specified",VLOOKUP(C2345,'Provider-EHR crosswalk'!A:B,2,FALSE))</f>
        <v>Azalea Health EHR</v>
      </c>
    </row>
    <row r="2346" spans="1:11" x14ac:dyDescent="0.25">
      <c r="A2346" t="s">
        <v>110</v>
      </c>
      <c r="B2346">
        <v>147</v>
      </c>
      <c r="C2346" t="s">
        <v>966</v>
      </c>
      <c r="D2346" t="s">
        <v>111</v>
      </c>
      <c r="E2346">
        <v>28</v>
      </c>
      <c r="F2346">
        <v>28</v>
      </c>
      <c r="G2346">
        <v>100</v>
      </c>
      <c r="H2346" t="s">
        <v>65</v>
      </c>
      <c r="I2346">
        <v>99</v>
      </c>
      <c r="J2346" t="s">
        <v>66</v>
      </c>
      <c r="K2346" s="33" t="str">
        <f>IF(ISNA(VLOOKUP(C2346,'Provider-EHR crosswalk'!A:B,2,FALSE)),"No EHR Specified",VLOOKUP(C2346,'Provider-EHR crosswalk'!A:B,2,FALSE))</f>
        <v>Azalea Health EHR</v>
      </c>
    </row>
    <row r="2347" spans="1:11" x14ac:dyDescent="0.25">
      <c r="A2347" t="s">
        <v>112</v>
      </c>
      <c r="B2347">
        <v>147</v>
      </c>
      <c r="C2347" t="s">
        <v>966</v>
      </c>
      <c r="D2347" t="s">
        <v>113</v>
      </c>
      <c r="E2347">
        <v>28</v>
      </c>
      <c r="F2347">
        <v>28</v>
      </c>
      <c r="G2347">
        <v>100</v>
      </c>
      <c r="H2347" t="s">
        <v>65</v>
      </c>
      <c r="I2347">
        <v>99</v>
      </c>
      <c r="J2347" t="s">
        <v>66</v>
      </c>
      <c r="K2347" s="33" t="str">
        <f>IF(ISNA(VLOOKUP(C2347,'Provider-EHR crosswalk'!A:B,2,FALSE)),"No EHR Specified",VLOOKUP(C2347,'Provider-EHR crosswalk'!A:B,2,FALSE))</f>
        <v>Azalea Health EHR</v>
      </c>
    </row>
    <row r="2348" spans="1:11" x14ac:dyDescent="0.25">
      <c r="A2348" t="s">
        <v>114</v>
      </c>
      <c r="B2348">
        <v>147</v>
      </c>
      <c r="C2348" t="s">
        <v>966</v>
      </c>
      <c r="D2348" t="s">
        <v>115</v>
      </c>
      <c r="E2348">
        <v>0</v>
      </c>
      <c r="F2348">
        <v>5</v>
      </c>
      <c r="G2348">
        <v>0</v>
      </c>
      <c r="H2348" t="s">
        <v>116</v>
      </c>
      <c r="I2348">
        <v>4</v>
      </c>
      <c r="J2348" t="s">
        <v>66</v>
      </c>
      <c r="K2348" s="33" t="str">
        <f>IF(ISNA(VLOOKUP(C2348,'Provider-EHR crosswalk'!A:B,2,FALSE)),"No EHR Specified",VLOOKUP(C2348,'Provider-EHR crosswalk'!A:B,2,FALSE))</f>
        <v>Azalea Health EHR</v>
      </c>
    </row>
    <row r="2349" spans="1:11" x14ac:dyDescent="0.25">
      <c r="A2349" t="s">
        <v>117</v>
      </c>
      <c r="B2349">
        <v>147</v>
      </c>
      <c r="C2349" t="s">
        <v>966</v>
      </c>
      <c r="D2349" t="s">
        <v>118</v>
      </c>
      <c r="E2349">
        <v>0</v>
      </c>
      <c r="F2349">
        <v>5</v>
      </c>
      <c r="G2349">
        <v>0</v>
      </c>
      <c r="H2349" t="s">
        <v>116</v>
      </c>
      <c r="I2349">
        <v>4</v>
      </c>
      <c r="J2349" t="s">
        <v>66</v>
      </c>
      <c r="K2349" s="33" t="str">
        <f>IF(ISNA(VLOOKUP(C2349,'Provider-EHR crosswalk'!A:B,2,FALSE)),"No EHR Specified",VLOOKUP(C2349,'Provider-EHR crosswalk'!A:B,2,FALSE))</f>
        <v>Azalea Health EHR</v>
      </c>
    </row>
    <row r="2350" spans="1:11" x14ac:dyDescent="0.25">
      <c r="A2350" t="s">
        <v>119</v>
      </c>
      <c r="B2350">
        <v>147</v>
      </c>
      <c r="C2350" t="s">
        <v>966</v>
      </c>
      <c r="D2350" t="s">
        <v>120</v>
      </c>
      <c r="E2350">
        <v>0</v>
      </c>
      <c r="F2350">
        <v>5</v>
      </c>
      <c r="G2350">
        <v>0</v>
      </c>
      <c r="H2350" t="s">
        <v>116</v>
      </c>
      <c r="I2350">
        <v>4</v>
      </c>
      <c r="J2350" t="s">
        <v>66</v>
      </c>
      <c r="K2350" s="33" t="str">
        <f>IF(ISNA(VLOOKUP(C2350,'Provider-EHR crosswalk'!A:B,2,FALSE)),"No EHR Specified",VLOOKUP(C2350,'Provider-EHR crosswalk'!A:B,2,FALSE))</f>
        <v>Azalea Health EHR</v>
      </c>
    </row>
    <row r="2351" spans="1:11" x14ac:dyDescent="0.25">
      <c r="A2351" t="s">
        <v>121</v>
      </c>
      <c r="B2351">
        <v>147</v>
      </c>
      <c r="C2351" t="s">
        <v>966</v>
      </c>
      <c r="D2351" t="s">
        <v>122</v>
      </c>
      <c r="E2351">
        <v>0</v>
      </c>
      <c r="F2351">
        <v>5</v>
      </c>
      <c r="G2351">
        <v>0</v>
      </c>
      <c r="H2351" t="s">
        <v>116</v>
      </c>
      <c r="I2351">
        <v>1</v>
      </c>
      <c r="J2351" t="s">
        <v>66</v>
      </c>
      <c r="K2351" s="33" t="str">
        <f>IF(ISNA(VLOOKUP(C2351,'Provider-EHR crosswalk'!A:B,2,FALSE)),"No EHR Specified",VLOOKUP(C2351,'Provider-EHR crosswalk'!A:B,2,FALSE))</f>
        <v>Azalea Health EHR</v>
      </c>
    </row>
    <row r="2352" spans="1:11" x14ac:dyDescent="0.25">
      <c r="A2352" t="s">
        <v>123</v>
      </c>
      <c r="B2352">
        <v>147</v>
      </c>
      <c r="C2352" t="s">
        <v>966</v>
      </c>
      <c r="D2352" t="s">
        <v>124</v>
      </c>
      <c r="E2352">
        <v>0</v>
      </c>
      <c r="F2352">
        <v>28</v>
      </c>
      <c r="G2352">
        <v>0</v>
      </c>
      <c r="H2352" t="s">
        <v>116</v>
      </c>
      <c r="I2352">
        <v>1</v>
      </c>
      <c r="J2352" t="s">
        <v>66</v>
      </c>
      <c r="K2352" s="33" t="str">
        <f>IF(ISNA(VLOOKUP(C2352,'Provider-EHR crosswalk'!A:B,2,FALSE)),"No EHR Specified",VLOOKUP(C2352,'Provider-EHR crosswalk'!A:B,2,FALSE))</f>
        <v>Azalea Health EHR</v>
      </c>
    </row>
    <row r="2353" spans="1:11" x14ac:dyDescent="0.25">
      <c r="A2353" t="s">
        <v>125</v>
      </c>
      <c r="B2353">
        <v>147</v>
      </c>
      <c r="C2353" t="s">
        <v>966</v>
      </c>
      <c r="D2353" t="s">
        <v>126</v>
      </c>
      <c r="E2353">
        <v>0</v>
      </c>
      <c r="F2353">
        <v>28</v>
      </c>
      <c r="G2353">
        <v>0</v>
      </c>
      <c r="H2353" t="s">
        <v>116</v>
      </c>
      <c r="I2353">
        <v>1</v>
      </c>
      <c r="J2353" t="s">
        <v>66</v>
      </c>
      <c r="K2353" s="33" t="str">
        <f>IF(ISNA(VLOOKUP(C2353,'Provider-EHR crosswalk'!A:B,2,FALSE)),"No EHR Specified",VLOOKUP(C2353,'Provider-EHR crosswalk'!A:B,2,FALSE))</f>
        <v>Azalea Health EHR</v>
      </c>
    </row>
    <row r="2354" spans="1:11" x14ac:dyDescent="0.25">
      <c r="A2354" t="s">
        <v>127</v>
      </c>
      <c r="B2354">
        <v>147</v>
      </c>
      <c r="C2354" t="s">
        <v>966</v>
      </c>
      <c r="D2354" t="s">
        <v>128</v>
      </c>
      <c r="E2354">
        <v>0</v>
      </c>
      <c r="F2354">
        <v>28</v>
      </c>
      <c r="G2354">
        <v>0</v>
      </c>
      <c r="H2354" t="s">
        <v>116</v>
      </c>
      <c r="I2354">
        <v>4</v>
      </c>
      <c r="J2354" t="s">
        <v>66</v>
      </c>
      <c r="K2354" s="33" t="str">
        <f>IF(ISNA(VLOOKUP(C2354,'Provider-EHR crosswalk'!A:B,2,FALSE)),"No EHR Specified",VLOOKUP(C2354,'Provider-EHR crosswalk'!A:B,2,FALSE))</f>
        <v>Azalea Health EHR</v>
      </c>
    </row>
    <row r="2355" spans="1:11" x14ac:dyDescent="0.25">
      <c r="A2355" t="s">
        <v>129</v>
      </c>
      <c r="B2355">
        <v>147</v>
      </c>
      <c r="C2355" t="s">
        <v>966</v>
      </c>
      <c r="D2355" t="s">
        <v>130</v>
      </c>
      <c r="E2355">
        <v>4</v>
      </c>
      <c r="F2355">
        <v>28</v>
      </c>
      <c r="G2355">
        <v>14.29</v>
      </c>
      <c r="H2355" t="s">
        <v>116</v>
      </c>
      <c r="I2355">
        <v>4</v>
      </c>
      <c r="J2355" t="s">
        <v>69</v>
      </c>
      <c r="K2355" s="33" t="str">
        <f>IF(ISNA(VLOOKUP(C2355,'Provider-EHR crosswalk'!A:B,2,FALSE)),"No EHR Specified",VLOOKUP(C2355,'Provider-EHR crosswalk'!A:B,2,FALSE))</f>
        <v>Azalea Health EHR</v>
      </c>
    </row>
    <row r="2356" spans="1:11" x14ac:dyDescent="0.25">
      <c r="A2356" t="s">
        <v>131</v>
      </c>
      <c r="B2356">
        <v>147</v>
      </c>
      <c r="C2356" t="s">
        <v>966</v>
      </c>
      <c r="D2356" t="s">
        <v>132</v>
      </c>
      <c r="E2356">
        <v>0</v>
      </c>
      <c r="F2356">
        <v>28</v>
      </c>
      <c r="G2356">
        <v>0</v>
      </c>
      <c r="H2356" t="s">
        <v>116</v>
      </c>
      <c r="I2356">
        <v>4</v>
      </c>
      <c r="J2356" t="s">
        <v>66</v>
      </c>
      <c r="K2356" s="33" t="str">
        <f>IF(ISNA(VLOOKUP(C2356,'Provider-EHR crosswalk'!A:B,2,FALSE)),"No EHR Specified",VLOOKUP(C2356,'Provider-EHR crosswalk'!A:B,2,FALSE))</f>
        <v>Azalea Health EHR</v>
      </c>
    </row>
    <row r="2357" spans="1:11" x14ac:dyDescent="0.25">
      <c r="A2357" t="s">
        <v>133</v>
      </c>
      <c r="B2357">
        <v>147</v>
      </c>
      <c r="C2357" t="s">
        <v>966</v>
      </c>
      <c r="D2357" t="s">
        <v>134</v>
      </c>
      <c r="E2357">
        <v>0</v>
      </c>
      <c r="F2357">
        <v>28</v>
      </c>
      <c r="G2357">
        <v>0</v>
      </c>
      <c r="H2357" t="s">
        <v>116</v>
      </c>
      <c r="I2357">
        <v>1</v>
      </c>
      <c r="J2357" t="s">
        <v>66</v>
      </c>
      <c r="K2357" s="33" t="str">
        <f>IF(ISNA(VLOOKUP(C2357,'Provider-EHR crosswalk'!A:B,2,FALSE)),"No EHR Specified",VLOOKUP(C2357,'Provider-EHR crosswalk'!A:B,2,FALSE))</f>
        <v>Azalea Health EHR</v>
      </c>
    </row>
    <row r="2358" spans="1:11" x14ac:dyDescent="0.25">
      <c r="A2358" t="s">
        <v>135</v>
      </c>
      <c r="B2358">
        <v>147</v>
      </c>
      <c r="C2358" t="s">
        <v>966</v>
      </c>
      <c r="D2358" t="s">
        <v>136</v>
      </c>
      <c r="E2358">
        <v>0</v>
      </c>
      <c r="F2358">
        <v>28</v>
      </c>
      <c r="G2358">
        <v>0</v>
      </c>
      <c r="H2358" t="s">
        <v>116</v>
      </c>
      <c r="I2358">
        <v>1</v>
      </c>
      <c r="J2358" t="s">
        <v>66</v>
      </c>
      <c r="K2358" s="33" t="str">
        <f>IF(ISNA(VLOOKUP(C2358,'Provider-EHR crosswalk'!A:B,2,FALSE)),"No EHR Specified",VLOOKUP(C2358,'Provider-EHR crosswalk'!A:B,2,FALSE))</f>
        <v>Azalea Health EHR</v>
      </c>
    </row>
    <row r="2359" spans="1:11" x14ac:dyDescent="0.25">
      <c r="A2359" t="s">
        <v>137</v>
      </c>
      <c r="B2359">
        <v>147</v>
      </c>
      <c r="C2359" t="s">
        <v>966</v>
      </c>
      <c r="D2359" t="s">
        <v>138</v>
      </c>
      <c r="E2359">
        <v>0</v>
      </c>
      <c r="F2359">
        <v>28</v>
      </c>
      <c r="G2359">
        <v>0</v>
      </c>
      <c r="H2359" t="s">
        <v>116</v>
      </c>
      <c r="I2359">
        <v>1</v>
      </c>
      <c r="J2359" t="s">
        <v>66</v>
      </c>
      <c r="K2359" s="33" t="str">
        <f>IF(ISNA(VLOOKUP(C2359,'Provider-EHR crosswalk'!A:B,2,FALSE)),"No EHR Specified",VLOOKUP(C2359,'Provider-EHR crosswalk'!A:B,2,FALSE))</f>
        <v>Azalea Health EHR</v>
      </c>
    </row>
    <row r="2360" spans="1:11" x14ac:dyDescent="0.25">
      <c r="A2360" t="s">
        <v>139</v>
      </c>
      <c r="B2360">
        <v>147</v>
      </c>
      <c r="C2360" t="s">
        <v>966</v>
      </c>
      <c r="D2360" t="s">
        <v>140</v>
      </c>
      <c r="E2360">
        <v>0</v>
      </c>
      <c r="F2360">
        <v>28</v>
      </c>
      <c r="G2360">
        <v>0</v>
      </c>
      <c r="H2360" t="s">
        <v>116</v>
      </c>
      <c r="I2360">
        <v>1</v>
      </c>
      <c r="J2360" t="s">
        <v>66</v>
      </c>
      <c r="K2360" s="33" t="str">
        <f>IF(ISNA(VLOOKUP(C2360,'Provider-EHR crosswalk'!A:B,2,FALSE)),"No EHR Specified",VLOOKUP(C2360,'Provider-EHR crosswalk'!A:B,2,FALSE))</f>
        <v>Azalea Health EHR</v>
      </c>
    </row>
    <row r="2361" spans="1:11" x14ac:dyDescent="0.25">
      <c r="A2361" t="s">
        <v>141</v>
      </c>
      <c r="B2361">
        <v>147</v>
      </c>
      <c r="C2361" t="s">
        <v>966</v>
      </c>
      <c r="D2361" t="s">
        <v>142</v>
      </c>
      <c r="E2361">
        <v>0</v>
      </c>
      <c r="F2361">
        <v>28</v>
      </c>
      <c r="G2361">
        <v>0</v>
      </c>
      <c r="H2361" t="s">
        <v>116</v>
      </c>
      <c r="I2361">
        <v>1</v>
      </c>
      <c r="J2361" t="s">
        <v>66</v>
      </c>
      <c r="K2361" s="33" t="str">
        <f>IF(ISNA(VLOOKUP(C2361,'Provider-EHR crosswalk'!A:B,2,FALSE)),"No EHR Specified",VLOOKUP(C2361,'Provider-EHR crosswalk'!A:B,2,FALSE))</f>
        <v>Azalea Health EHR</v>
      </c>
    </row>
    <row r="2362" spans="1:11" x14ac:dyDescent="0.25">
      <c r="A2362" t="s">
        <v>143</v>
      </c>
      <c r="B2362">
        <v>147</v>
      </c>
      <c r="C2362" t="s">
        <v>966</v>
      </c>
      <c r="D2362" t="s">
        <v>144</v>
      </c>
      <c r="E2362">
        <v>0</v>
      </c>
      <c r="F2362">
        <v>28</v>
      </c>
      <c r="G2362">
        <v>0</v>
      </c>
      <c r="H2362" t="s">
        <v>116</v>
      </c>
      <c r="I2362">
        <v>1</v>
      </c>
      <c r="J2362" t="s">
        <v>66</v>
      </c>
      <c r="K2362" s="33" t="str">
        <f>IF(ISNA(VLOOKUP(C2362,'Provider-EHR crosswalk'!A:B,2,FALSE)),"No EHR Specified",VLOOKUP(C2362,'Provider-EHR crosswalk'!A:B,2,FALSE))</f>
        <v>Azalea Health EHR</v>
      </c>
    </row>
    <row r="2363" spans="1:11" x14ac:dyDescent="0.25">
      <c r="A2363" t="s">
        <v>145</v>
      </c>
      <c r="B2363">
        <v>147</v>
      </c>
      <c r="C2363" t="s">
        <v>966</v>
      </c>
      <c r="D2363" t="s">
        <v>146</v>
      </c>
      <c r="E2363">
        <v>0</v>
      </c>
      <c r="F2363">
        <v>28</v>
      </c>
      <c r="G2363">
        <v>0</v>
      </c>
      <c r="H2363" t="s">
        <v>116</v>
      </c>
      <c r="I2363">
        <v>1</v>
      </c>
      <c r="J2363" t="s">
        <v>66</v>
      </c>
      <c r="K2363" s="33" t="str">
        <f>IF(ISNA(VLOOKUP(C2363,'Provider-EHR crosswalk'!A:B,2,FALSE)),"No EHR Specified",VLOOKUP(C2363,'Provider-EHR crosswalk'!A:B,2,FALSE))</f>
        <v>Azalea Health EHR</v>
      </c>
    </row>
    <row r="2364" spans="1:11" x14ac:dyDescent="0.25">
      <c r="A2364" t="s">
        <v>147</v>
      </c>
      <c r="B2364">
        <v>147</v>
      </c>
      <c r="C2364" t="s">
        <v>966</v>
      </c>
      <c r="D2364" t="s">
        <v>148</v>
      </c>
      <c r="E2364">
        <v>0</v>
      </c>
      <c r="F2364">
        <v>28</v>
      </c>
      <c r="G2364">
        <v>0</v>
      </c>
      <c r="H2364" t="s">
        <v>116</v>
      </c>
      <c r="I2364">
        <v>1</v>
      </c>
      <c r="J2364" t="s">
        <v>66</v>
      </c>
      <c r="K2364" s="33" t="str">
        <f>IF(ISNA(VLOOKUP(C2364,'Provider-EHR crosswalk'!A:B,2,FALSE)),"No EHR Specified",VLOOKUP(C2364,'Provider-EHR crosswalk'!A:B,2,FALSE))</f>
        <v>Azalea Health EHR</v>
      </c>
    </row>
    <row r="2365" spans="1:11" x14ac:dyDescent="0.25">
      <c r="A2365" t="s">
        <v>149</v>
      </c>
      <c r="B2365">
        <v>147</v>
      </c>
      <c r="C2365" t="s">
        <v>966</v>
      </c>
      <c r="D2365" t="s">
        <v>150</v>
      </c>
      <c r="E2365">
        <v>0</v>
      </c>
      <c r="F2365">
        <v>28</v>
      </c>
      <c r="G2365">
        <v>0</v>
      </c>
      <c r="H2365" t="s">
        <v>116</v>
      </c>
      <c r="I2365">
        <v>1</v>
      </c>
      <c r="J2365" t="s">
        <v>66</v>
      </c>
      <c r="K2365" s="33" t="str">
        <f>IF(ISNA(VLOOKUP(C2365,'Provider-EHR crosswalk'!A:B,2,FALSE)),"No EHR Specified",VLOOKUP(C2365,'Provider-EHR crosswalk'!A:B,2,FALSE))</f>
        <v>Azalea Health EHR</v>
      </c>
    </row>
    <row r="2366" spans="1:11" x14ac:dyDescent="0.25">
      <c r="A2366" t="s">
        <v>151</v>
      </c>
      <c r="B2366">
        <v>147</v>
      </c>
      <c r="C2366" t="s">
        <v>966</v>
      </c>
      <c r="D2366" t="s">
        <v>152</v>
      </c>
      <c r="E2366">
        <v>0</v>
      </c>
      <c r="F2366">
        <v>28</v>
      </c>
      <c r="G2366">
        <v>0</v>
      </c>
      <c r="H2366" t="s">
        <v>116</v>
      </c>
      <c r="I2366">
        <v>1</v>
      </c>
      <c r="J2366" t="s">
        <v>66</v>
      </c>
      <c r="K2366" s="33" t="str">
        <f>IF(ISNA(VLOOKUP(C2366,'Provider-EHR crosswalk'!A:B,2,FALSE)),"No EHR Specified",VLOOKUP(C2366,'Provider-EHR crosswalk'!A:B,2,FALSE))</f>
        <v>Azalea Health EHR</v>
      </c>
    </row>
    <row r="2367" spans="1:11" x14ac:dyDescent="0.25">
      <c r="A2367" t="s">
        <v>153</v>
      </c>
      <c r="B2367">
        <v>147</v>
      </c>
      <c r="C2367" t="s">
        <v>966</v>
      </c>
      <c r="D2367" t="s">
        <v>154</v>
      </c>
      <c r="E2367">
        <v>0</v>
      </c>
      <c r="F2367">
        <v>28</v>
      </c>
      <c r="G2367">
        <v>0</v>
      </c>
      <c r="H2367" t="s">
        <v>116</v>
      </c>
      <c r="I2367">
        <v>1</v>
      </c>
      <c r="J2367" t="s">
        <v>66</v>
      </c>
      <c r="K2367" s="33" t="str">
        <f>IF(ISNA(VLOOKUP(C2367,'Provider-EHR crosswalk'!A:B,2,FALSE)),"No EHR Specified",VLOOKUP(C2367,'Provider-EHR crosswalk'!A:B,2,FALSE))</f>
        <v>Azalea Health EHR</v>
      </c>
    </row>
    <row r="2368" spans="1:11" x14ac:dyDescent="0.25">
      <c r="A2368" t="s">
        <v>155</v>
      </c>
      <c r="B2368">
        <v>147</v>
      </c>
      <c r="C2368" t="s">
        <v>966</v>
      </c>
      <c r="D2368" t="s">
        <v>156</v>
      </c>
      <c r="E2368">
        <v>0</v>
      </c>
      <c r="F2368">
        <v>28</v>
      </c>
      <c r="G2368">
        <v>0</v>
      </c>
      <c r="H2368" t="s">
        <v>157</v>
      </c>
      <c r="I2368" t="s">
        <v>157</v>
      </c>
      <c r="J2368" t="s">
        <v>157</v>
      </c>
      <c r="K2368" s="33" t="str">
        <f>IF(ISNA(VLOOKUP(C2368,'Provider-EHR crosswalk'!A:B,2,FALSE)),"No EHR Specified",VLOOKUP(C2368,'Provider-EHR crosswalk'!A:B,2,FALSE))</f>
        <v>Azalea Health EHR</v>
      </c>
    </row>
    <row r="2369" spans="1:11" x14ac:dyDescent="0.25">
      <c r="A2369" t="s">
        <v>158</v>
      </c>
      <c r="B2369">
        <v>147</v>
      </c>
      <c r="C2369" t="s">
        <v>966</v>
      </c>
      <c r="D2369" t="s">
        <v>159</v>
      </c>
      <c r="E2369">
        <v>3</v>
      </c>
      <c r="F2369">
        <v>28</v>
      </c>
      <c r="G2369">
        <v>10.71</v>
      </c>
      <c r="H2369" t="s">
        <v>157</v>
      </c>
      <c r="I2369" t="s">
        <v>157</v>
      </c>
      <c r="J2369" t="s">
        <v>157</v>
      </c>
      <c r="K2369" s="33" t="str">
        <f>IF(ISNA(VLOOKUP(C2369,'Provider-EHR crosswalk'!A:B,2,FALSE)),"No EHR Specified",VLOOKUP(C2369,'Provider-EHR crosswalk'!A:B,2,FALSE))</f>
        <v>Azalea Health EHR</v>
      </c>
    </row>
    <row r="2370" spans="1:11" x14ac:dyDescent="0.25">
      <c r="A2370" t="s">
        <v>162</v>
      </c>
      <c r="B2370">
        <v>147</v>
      </c>
      <c r="C2370" t="s">
        <v>966</v>
      </c>
      <c r="D2370" t="s">
        <v>163</v>
      </c>
      <c r="E2370">
        <v>27</v>
      </c>
      <c r="F2370">
        <v>28</v>
      </c>
      <c r="G2370">
        <v>96.43</v>
      </c>
      <c r="H2370" t="s">
        <v>65</v>
      </c>
      <c r="I2370">
        <v>95</v>
      </c>
      <c r="J2370" t="s">
        <v>66</v>
      </c>
      <c r="K2370" s="33" t="str">
        <f>IF(ISNA(VLOOKUP(C2370,'Provider-EHR crosswalk'!A:B,2,FALSE)),"No EHR Specified",VLOOKUP(C2370,'Provider-EHR crosswalk'!A:B,2,FALSE))</f>
        <v>Azalea Health EHR</v>
      </c>
    </row>
    <row r="2371" spans="1:11" x14ac:dyDescent="0.25">
      <c r="A2371" t="s">
        <v>164</v>
      </c>
      <c r="B2371">
        <v>147</v>
      </c>
      <c r="C2371" t="s">
        <v>966</v>
      </c>
      <c r="D2371" t="s">
        <v>165</v>
      </c>
      <c r="E2371">
        <v>4</v>
      </c>
      <c r="F2371">
        <v>5</v>
      </c>
      <c r="G2371">
        <v>80</v>
      </c>
      <c r="H2371" t="s">
        <v>65</v>
      </c>
      <c r="I2371">
        <v>95</v>
      </c>
      <c r="J2371" t="s">
        <v>69</v>
      </c>
      <c r="K2371" s="33" t="str">
        <f>IF(ISNA(VLOOKUP(C2371,'Provider-EHR crosswalk'!A:B,2,FALSE)),"No EHR Specified",VLOOKUP(C2371,'Provider-EHR crosswalk'!A:B,2,FALSE))</f>
        <v>Azalea Health EHR</v>
      </c>
    </row>
    <row r="2372" spans="1:11" x14ac:dyDescent="0.25">
      <c r="A2372" t="s">
        <v>166</v>
      </c>
      <c r="B2372">
        <v>147</v>
      </c>
      <c r="C2372" t="s">
        <v>966</v>
      </c>
      <c r="D2372" t="s">
        <v>167</v>
      </c>
      <c r="E2372">
        <v>0</v>
      </c>
      <c r="F2372">
        <v>5</v>
      </c>
      <c r="G2372">
        <v>0</v>
      </c>
      <c r="H2372" t="s">
        <v>116</v>
      </c>
      <c r="I2372">
        <v>5</v>
      </c>
      <c r="J2372" t="s">
        <v>66</v>
      </c>
      <c r="K2372" s="33" t="str">
        <f>IF(ISNA(VLOOKUP(C2372,'Provider-EHR crosswalk'!A:B,2,FALSE)),"No EHR Specified",VLOOKUP(C2372,'Provider-EHR crosswalk'!A:B,2,FALSE))</f>
        <v>Azalea Health EHR</v>
      </c>
    </row>
    <row r="2373" spans="1:11" x14ac:dyDescent="0.25">
      <c r="A2373" t="s">
        <v>168</v>
      </c>
      <c r="B2373">
        <v>147</v>
      </c>
      <c r="C2373" t="s">
        <v>966</v>
      </c>
      <c r="D2373" t="s">
        <v>169</v>
      </c>
      <c r="E2373">
        <v>1</v>
      </c>
      <c r="F2373">
        <v>5</v>
      </c>
      <c r="G2373">
        <v>20</v>
      </c>
      <c r="H2373" t="s">
        <v>116</v>
      </c>
      <c r="I2373">
        <v>5</v>
      </c>
      <c r="J2373" t="s">
        <v>69</v>
      </c>
      <c r="K2373" s="33" t="str">
        <f>IF(ISNA(VLOOKUP(C2373,'Provider-EHR crosswalk'!A:B,2,FALSE)),"No EHR Specified",VLOOKUP(C2373,'Provider-EHR crosswalk'!A:B,2,FALSE))</f>
        <v>Azalea Health EHR</v>
      </c>
    </row>
    <row r="2374" spans="1:11" x14ac:dyDescent="0.25">
      <c r="A2374" t="s">
        <v>170</v>
      </c>
      <c r="B2374">
        <v>147</v>
      </c>
      <c r="C2374" t="s">
        <v>966</v>
      </c>
      <c r="D2374" t="s">
        <v>171</v>
      </c>
      <c r="E2374">
        <v>0</v>
      </c>
      <c r="F2374">
        <v>5</v>
      </c>
      <c r="G2374">
        <v>0</v>
      </c>
      <c r="H2374" t="s">
        <v>116</v>
      </c>
      <c r="I2374">
        <v>5</v>
      </c>
      <c r="J2374" t="s">
        <v>66</v>
      </c>
      <c r="K2374" s="33" t="str">
        <f>IF(ISNA(VLOOKUP(C2374,'Provider-EHR crosswalk'!A:B,2,FALSE)),"No EHR Specified",VLOOKUP(C2374,'Provider-EHR crosswalk'!A:B,2,FALSE))</f>
        <v>Azalea Health EHR</v>
      </c>
    </row>
    <row r="2375" spans="1:11" x14ac:dyDescent="0.25">
      <c r="A2375" t="s">
        <v>172</v>
      </c>
      <c r="B2375">
        <v>147</v>
      </c>
      <c r="C2375" t="s">
        <v>966</v>
      </c>
      <c r="D2375" t="s">
        <v>173</v>
      </c>
      <c r="E2375">
        <v>1</v>
      </c>
      <c r="F2375">
        <v>28</v>
      </c>
      <c r="G2375">
        <v>3.57</v>
      </c>
      <c r="H2375" t="s">
        <v>116</v>
      </c>
      <c r="I2375">
        <v>5</v>
      </c>
      <c r="J2375" t="s">
        <v>66</v>
      </c>
      <c r="K2375" s="33" t="str">
        <f>IF(ISNA(VLOOKUP(C2375,'Provider-EHR crosswalk'!A:B,2,FALSE)),"No EHR Specified",VLOOKUP(C2375,'Provider-EHR crosswalk'!A:B,2,FALSE))</f>
        <v>Azalea Health EHR</v>
      </c>
    </row>
    <row r="2376" spans="1:11" x14ac:dyDescent="0.25">
      <c r="A2376" t="s">
        <v>174</v>
      </c>
      <c r="B2376">
        <v>147</v>
      </c>
      <c r="C2376" t="s">
        <v>966</v>
      </c>
      <c r="D2376" t="s">
        <v>175</v>
      </c>
      <c r="E2376">
        <v>0</v>
      </c>
      <c r="F2376">
        <v>28</v>
      </c>
      <c r="G2376">
        <v>0</v>
      </c>
      <c r="H2376" t="s">
        <v>116</v>
      </c>
      <c r="I2376">
        <v>5</v>
      </c>
      <c r="J2376" t="s">
        <v>66</v>
      </c>
      <c r="K2376" s="33" t="str">
        <f>IF(ISNA(VLOOKUP(C2376,'Provider-EHR crosswalk'!A:B,2,FALSE)),"No EHR Specified",VLOOKUP(C2376,'Provider-EHR crosswalk'!A:B,2,FALSE))</f>
        <v>Azalea Health EHR</v>
      </c>
    </row>
    <row r="2377" spans="1:11" x14ac:dyDescent="0.25">
      <c r="A2377" t="s">
        <v>176</v>
      </c>
      <c r="B2377">
        <v>147</v>
      </c>
      <c r="C2377" t="s">
        <v>966</v>
      </c>
      <c r="D2377" t="s">
        <v>177</v>
      </c>
      <c r="E2377">
        <v>0</v>
      </c>
      <c r="F2377">
        <v>28</v>
      </c>
      <c r="G2377">
        <v>0</v>
      </c>
      <c r="H2377" t="s">
        <v>116</v>
      </c>
      <c r="I2377">
        <v>5</v>
      </c>
      <c r="J2377" t="s">
        <v>66</v>
      </c>
      <c r="K2377" s="33" t="str">
        <f>IF(ISNA(VLOOKUP(C2377,'Provider-EHR crosswalk'!A:B,2,FALSE)),"No EHR Specified",VLOOKUP(C2377,'Provider-EHR crosswalk'!A:B,2,FALSE))</f>
        <v>Azalea Health EHR</v>
      </c>
    </row>
    <row r="2378" spans="1:11" x14ac:dyDescent="0.25">
      <c r="A2378" t="s">
        <v>63</v>
      </c>
      <c r="B2378">
        <v>43</v>
      </c>
      <c r="C2378" t="s">
        <v>1082</v>
      </c>
      <c r="D2378" t="s">
        <v>64</v>
      </c>
      <c r="E2378">
        <v>13</v>
      </c>
      <c r="F2378">
        <v>13</v>
      </c>
      <c r="G2378">
        <v>100</v>
      </c>
      <c r="H2378" t="s">
        <v>65</v>
      </c>
      <c r="I2378">
        <v>99</v>
      </c>
      <c r="J2378" t="s">
        <v>66</v>
      </c>
      <c r="K2378" s="33" t="str">
        <f>IF(ISNA(VLOOKUP(C2378,'Provider-EHR crosswalk'!A:B,2,FALSE)),"No EHR Specified",VLOOKUP(C2378,'Provider-EHR crosswalk'!A:B,2,FALSE))</f>
        <v>MatrixCare EHR</v>
      </c>
    </row>
    <row r="2379" spans="1:11" x14ac:dyDescent="0.25">
      <c r="A2379" t="s">
        <v>67</v>
      </c>
      <c r="B2379">
        <v>43</v>
      </c>
      <c r="C2379" t="s">
        <v>1082</v>
      </c>
      <c r="D2379" t="s">
        <v>68</v>
      </c>
      <c r="E2379">
        <v>13</v>
      </c>
      <c r="F2379">
        <v>13</v>
      </c>
      <c r="G2379">
        <v>100</v>
      </c>
      <c r="H2379" t="s">
        <v>65</v>
      </c>
      <c r="I2379">
        <v>75</v>
      </c>
      <c r="J2379" t="s">
        <v>66</v>
      </c>
      <c r="K2379" s="33" t="str">
        <f>IF(ISNA(VLOOKUP(C2379,'Provider-EHR crosswalk'!A:B,2,FALSE)),"No EHR Specified",VLOOKUP(C2379,'Provider-EHR crosswalk'!A:B,2,FALSE))</f>
        <v>MatrixCare EHR</v>
      </c>
    </row>
    <row r="2380" spans="1:11" x14ac:dyDescent="0.25">
      <c r="A2380" t="s">
        <v>70</v>
      </c>
      <c r="B2380">
        <v>43</v>
      </c>
      <c r="C2380" t="s">
        <v>1082</v>
      </c>
      <c r="D2380" t="s">
        <v>71</v>
      </c>
      <c r="E2380">
        <v>13</v>
      </c>
      <c r="F2380">
        <v>13</v>
      </c>
      <c r="G2380">
        <v>100</v>
      </c>
      <c r="H2380" t="s">
        <v>65</v>
      </c>
      <c r="I2380">
        <v>99</v>
      </c>
      <c r="J2380" t="s">
        <v>66</v>
      </c>
      <c r="K2380" s="33" t="str">
        <f>IF(ISNA(VLOOKUP(C2380,'Provider-EHR crosswalk'!A:B,2,FALSE)),"No EHR Specified",VLOOKUP(C2380,'Provider-EHR crosswalk'!A:B,2,FALSE))</f>
        <v>MatrixCare EHR</v>
      </c>
    </row>
    <row r="2381" spans="1:11" x14ac:dyDescent="0.25">
      <c r="A2381" t="s">
        <v>72</v>
      </c>
      <c r="B2381">
        <v>43</v>
      </c>
      <c r="C2381" t="s">
        <v>1082</v>
      </c>
      <c r="D2381" t="s">
        <v>73</v>
      </c>
      <c r="E2381">
        <v>13</v>
      </c>
      <c r="F2381">
        <v>13</v>
      </c>
      <c r="G2381">
        <v>100</v>
      </c>
      <c r="H2381" t="s">
        <v>65</v>
      </c>
      <c r="I2381">
        <v>99</v>
      </c>
      <c r="J2381" t="s">
        <v>66</v>
      </c>
      <c r="K2381" s="33" t="str">
        <f>IF(ISNA(VLOOKUP(C2381,'Provider-EHR crosswalk'!A:B,2,FALSE)),"No EHR Specified",VLOOKUP(C2381,'Provider-EHR crosswalk'!A:B,2,FALSE))</f>
        <v>MatrixCare EHR</v>
      </c>
    </row>
    <row r="2382" spans="1:11" x14ac:dyDescent="0.25">
      <c r="A2382" t="s">
        <v>74</v>
      </c>
      <c r="B2382">
        <v>43</v>
      </c>
      <c r="C2382" t="s">
        <v>1082</v>
      </c>
      <c r="D2382" t="s">
        <v>75</v>
      </c>
      <c r="E2382">
        <v>13</v>
      </c>
      <c r="F2382">
        <v>13</v>
      </c>
      <c r="G2382">
        <v>100</v>
      </c>
      <c r="H2382" t="s">
        <v>65</v>
      </c>
      <c r="I2382">
        <v>99</v>
      </c>
      <c r="J2382" t="s">
        <v>66</v>
      </c>
      <c r="K2382" s="33" t="str">
        <f>IF(ISNA(VLOOKUP(C2382,'Provider-EHR crosswalk'!A:B,2,FALSE)),"No EHR Specified",VLOOKUP(C2382,'Provider-EHR crosswalk'!A:B,2,FALSE))</f>
        <v>MatrixCare EHR</v>
      </c>
    </row>
    <row r="2383" spans="1:11" x14ac:dyDescent="0.25">
      <c r="A2383" t="s">
        <v>76</v>
      </c>
      <c r="B2383">
        <v>43</v>
      </c>
      <c r="C2383" t="s">
        <v>1082</v>
      </c>
      <c r="D2383" t="s">
        <v>77</v>
      </c>
      <c r="E2383">
        <v>13</v>
      </c>
      <c r="F2383">
        <v>13</v>
      </c>
      <c r="G2383">
        <v>100</v>
      </c>
      <c r="H2383" t="s">
        <v>65</v>
      </c>
      <c r="I2383">
        <v>85</v>
      </c>
      <c r="J2383" t="s">
        <v>66</v>
      </c>
      <c r="K2383" s="33" t="str">
        <f>IF(ISNA(VLOOKUP(C2383,'Provider-EHR crosswalk'!A:B,2,FALSE)),"No EHR Specified",VLOOKUP(C2383,'Provider-EHR crosswalk'!A:B,2,FALSE))</f>
        <v>MatrixCare EHR</v>
      </c>
    </row>
    <row r="2384" spans="1:11" x14ac:dyDescent="0.25">
      <c r="A2384" t="s">
        <v>78</v>
      </c>
      <c r="B2384">
        <v>43</v>
      </c>
      <c r="C2384" t="s">
        <v>1082</v>
      </c>
      <c r="D2384" t="s">
        <v>79</v>
      </c>
      <c r="E2384">
        <v>13</v>
      </c>
      <c r="F2384">
        <v>13</v>
      </c>
      <c r="G2384">
        <v>100</v>
      </c>
      <c r="H2384" t="s">
        <v>65</v>
      </c>
      <c r="I2384">
        <v>85</v>
      </c>
      <c r="J2384" t="s">
        <v>66</v>
      </c>
      <c r="K2384" s="33" t="str">
        <f>IF(ISNA(VLOOKUP(C2384,'Provider-EHR crosswalk'!A:B,2,FALSE)),"No EHR Specified",VLOOKUP(C2384,'Provider-EHR crosswalk'!A:B,2,FALSE))</f>
        <v>MatrixCare EHR</v>
      </c>
    </row>
    <row r="2385" spans="1:11" x14ac:dyDescent="0.25">
      <c r="A2385" t="s">
        <v>80</v>
      </c>
      <c r="B2385">
        <v>43</v>
      </c>
      <c r="C2385" t="s">
        <v>1082</v>
      </c>
      <c r="D2385" t="s">
        <v>81</v>
      </c>
      <c r="E2385">
        <v>13</v>
      </c>
      <c r="F2385">
        <v>13</v>
      </c>
      <c r="G2385">
        <v>100</v>
      </c>
      <c r="H2385" t="s">
        <v>65</v>
      </c>
      <c r="I2385">
        <v>85</v>
      </c>
      <c r="J2385" t="s">
        <v>66</v>
      </c>
      <c r="K2385" s="33" t="str">
        <f>IF(ISNA(VLOOKUP(C2385,'Provider-EHR crosswalk'!A:B,2,FALSE)),"No EHR Specified",VLOOKUP(C2385,'Provider-EHR crosswalk'!A:B,2,FALSE))</f>
        <v>MatrixCare EHR</v>
      </c>
    </row>
    <row r="2386" spans="1:11" x14ac:dyDescent="0.25">
      <c r="A2386" t="s">
        <v>82</v>
      </c>
      <c r="B2386">
        <v>43</v>
      </c>
      <c r="C2386" t="s">
        <v>1082</v>
      </c>
      <c r="D2386" t="s">
        <v>83</v>
      </c>
      <c r="E2386">
        <v>13</v>
      </c>
      <c r="F2386">
        <v>13</v>
      </c>
      <c r="G2386">
        <v>100</v>
      </c>
      <c r="H2386" t="s">
        <v>65</v>
      </c>
      <c r="I2386">
        <v>85</v>
      </c>
      <c r="J2386" t="s">
        <v>66</v>
      </c>
      <c r="K2386" s="33" t="str">
        <f>IF(ISNA(VLOOKUP(C2386,'Provider-EHR crosswalk'!A:B,2,FALSE)),"No EHR Specified",VLOOKUP(C2386,'Provider-EHR crosswalk'!A:B,2,FALSE))</f>
        <v>MatrixCare EHR</v>
      </c>
    </row>
    <row r="2387" spans="1:11" x14ac:dyDescent="0.25">
      <c r="A2387" t="s">
        <v>84</v>
      </c>
      <c r="B2387">
        <v>43</v>
      </c>
      <c r="C2387" t="s">
        <v>1082</v>
      </c>
      <c r="D2387" t="s">
        <v>85</v>
      </c>
      <c r="E2387">
        <v>13</v>
      </c>
      <c r="F2387">
        <v>13</v>
      </c>
      <c r="G2387">
        <v>100</v>
      </c>
      <c r="H2387" t="s">
        <v>65</v>
      </c>
      <c r="I2387">
        <v>85</v>
      </c>
      <c r="J2387" t="s">
        <v>66</v>
      </c>
      <c r="K2387" s="33" t="str">
        <f>IF(ISNA(VLOOKUP(C2387,'Provider-EHR crosswalk'!A:B,2,FALSE)),"No EHR Specified",VLOOKUP(C2387,'Provider-EHR crosswalk'!A:B,2,FALSE))</f>
        <v>MatrixCare EHR</v>
      </c>
    </row>
    <row r="2388" spans="1:11" x14ac:dyDescent="0.25">
      <c r="A2388" t="s">
        <v>86</v>
      </c>
      <c r="B2388">
        <v>43</v>
      </c>
      <c r="C2388" t="s">
        <v>1082</v>
      </c>
      <c r="D2388" t="s">
        <v>87</v>
      </c>
      <c r="E2388">
        <v>13</v>
      </c>
      <c r="F2388">
        <v>13</v>
      </c>
      <c r="G2388">
        <v>100</v>
      </c>
      <c r="H2388" t="s">
        <v>65</v>
      </c>
      <c r="I2388">
        <v>95</v>
      </c>
      <c r="J2388" t="s">
        <v>66</v>
      </c>
      <c r="K2388" s="33" t="str">
        <f>IF(ISNA(VLOOKUP(C2388,'Provider-EHR crosswalk'!A:B,2,FALSE)),"No EHR Specified",VLOOKUP(C2388,'Provider-EHR crosswalk'!A:B,2,FALSE))</f>
        <v>MatrixCare EHR</v>
      </c>
    </row>
    <row r="2389" spans="1:11" x14ac:dyDescent="0.25">
      <c r="A2389" t="s">
        <v>88</v>
      </c>
      <c r="B2389">
        <v>43</v>
      </c>
      <c r="C2389" t="s">
        <v>1082</v>
      </c>
      <c r="D2389" t="s">
        <v>89</v>
      </c>
      <c r="E2389">
        <v>13</v>
      </c>
      <c r="F2389">
        <v>13</v>
      </c>
      <c r="G2389">
        <v>100</v>
      </c>
      <c r="H2389" t="s">
        <v>65</v>
      </c>
      <c r="I2389">
        <v>95</v>
      </c>
      <c r="J2389" t="s">
        <v>66</v>
      </c>
      <c r="K2389" s="33" t="str">
        <f>IF(ISNA(VLOOKUP(C2389,'Provider-EHR crosswalk'!A:B,2,FALSE)),"No EHR Specified",VLOOKUP(C2389,'Provider-EHR crosswalk'!A:B,2,FALSE))</f>
        <v>MatrixCare EHR</v>
      </c>
    </row>
    <row r="2390" spans="1:11" x14ac:dyDescent="0.25">
      <c r="A2390" t="s">
        <v>90</v>
      </c>
      <c r="B2390">
        <v>43</v>
      </c>
      <c r="C2390" t="s">
        <v>1082</v>
      </c>
      <c r="D2390" t="s">
        <v>91</v>
      </c>
      <c r="E2390">
        <v>13</v>
      </c>
      <c r="F2390">
        <v>13</v>
      </c>
      <c r="G2390">
        <v>100</v>
      </c>
      <c r="H2390" t="s">
        <v>65</v>
      </c>
      <c r="I2390">
        <v>90</v>
      </c>
      <c r="J2390" t="s">
        <v>66</v>
      </c>
      <c r="K2390" s="33" t="str">
        <f>IF(ISNA(VLOOKUP(C2390,'Provider-EHR crosswalk'!A:B,2,FALSE)),"No EHR Specified",VLOOKUP(C2390,'Provider-EHR crosswalk'!A:B,2,FALSE))</f>
        <v>MatrixCare EHR</v>
      </c>
    </row>
    <row r="2391" spans="1:11" x14ac:dyDescent="0.25">
      <c r="A2391" t="s">
        <v>92</v>
      </c>
      <c r="B2391">
        <v>43</v>
      </c>
      <c r="C2391" t="s">
        <v>1082</v>
      </c>
      <c r="D2391" t="s">
        <v>93</v>
      </c>
      <c r="E2391">
        <v>4</v>
      </c>
      <c r="F2391">
        <v>13</v>
      </c>
      <c r="G2391">
        <v>30.77</v>
      </c>
      <c r="H2391" t="s">
        <v>65</v>
      </c>
      <c r="I2391">
        <v>90</v>
      </c>
      <c r="J2391" t="s">
        <v>69</v>
      </c>
      <c r="K2391" s="33" t="str">
        <f>IF(ISNA(VLOOKUP(C2391,'Provider-EHR crosswalk'!A:B,2,FALSE)),"No EHR Specified",VLOOKUP(C2391,'Provider-EHR crosswalk'!A:B,2,FALSE))</f>
        <v>MatrixCare EHR</v>
      </c>
    </row>
    <row r="2392" spans="1:11" x14ac:dyDescent="0.25">
      <c r="A2392" t="s">
        <v>94</v>
      </c>
      <c r="B2392">
        <v>43</v>
      </c>
      <c r="C2392" t="s">
        <v>1082</v>
      </c>
      <c r="D2392" t="s">
        <v>95</v>
      </c>
      <c r="E2392">
        <v>7</v>
      </c>
      <c r="F2392">
        <v>13</v>
      </c>
      <c r="G2392">
        <v>53.85</v>
      </c>
      <c r="H2392" t="s">
        <v>65</v>
      </c>
      <c r="I2392">
        <v>90</v>
      </c>
      <c r="J2392" t="s">
        <v>69</v>
      </c>
      <c r="K2392" s="33" t="str">
        <f>IF(ISNA(VLOOKUP(C2392,'Provider-EHR crosswalk'!A:B,2,FALSE)),"No EHR Specified",VLOOKUP(C2392,'Provider-EHR crosswalk'!A:B,2,FALSE))</f>
        <v>MatrixCare EHR</v>
      </c>
    </row>
    <row r="2393" spans="1:11" x14ac:dyDescent="0.25">
      <c r="A2393" t="s">
        <v>96</v>
      </c>
      <c r="B2393">
        <v>43</v>
      </c>
      <c r="C2393" t="s">
        <v>1082</v>
      </c>
      <c r="D2393" t="s">
        <v>97</v>
      </c>
      <c r="E2393">
        <v>6</v>
      </c>
      <c r="F2393">
        <v>13</v>
      </c>
      <c r="G2393">
        <v>46.15</v>
      </c>
      <c r="H2393" t="s">
        <v>65</v>
      </c>
      <c r="I2393">
        <v>90</v>
      </c>
      <c r="J2393" t="s">
        <v>69</v>
      </c>
      <c r="K2393" s="33" t="str">
        <f>IF(ISNA(VLOOKUP(C2393,'Provider-EHR crosswalk'!A:B,2,FALSE)),"No EHR Specified",VLOOKUP(C2393,'Provider-EHR crosswalk'!A:B,2,FALSE))</f>
        <v>MatrixCare EHR</v>
      </c>
    </row>
    <row r="2394" spans="1:11" x14ac:dyDescent="0.25">
      <c r="A2394" t="s">
        <v>98</v>
      </c>
      <c r="B2394">
        <v>43</v>
      </c>
      <c r="C2394" t="s">
        <v>1082</v>
      </c>
      <c r="D2394" t="s">
        <v>99</v>
      </c>
      <c r="E2394">
        <v>5</v>
      </c>
      <c r="F2394">
        <v>13</v>
      </c>
      <c r="G2394">
        <v>38.46</v>
      </c>
      <c r="H2394" t="s">
        <v>65</v>
      </c>
      <c r="I2394">
        <v>90</v>
      </c>
      <c r="J2394" t="s">
        <v>69</v>
      </c>
      <c r="K2394" s="33" t="str">
        <f>IF(ISNA(VLOOKUP(C2394,'Provider-EHR crosswalk'!A:B,2,FALSE)),"No EHR Specified",VLOOKUP(C2394,'Provider-EHR crosswalk'!A:B,2,FALSE))</f>
        <v>MatrixCare EHR</v>
      </c>
    </row>
    <row r="2395" spans="1:11" x14ac:dyDescent="0.25">
      <c r="A2395" t="s">
        <v>100</v>
      </c>
      <c r="B2395">
        <v>43</v>
      </c>
      <c r="C2395" t="s">
        <v>1082</v>
      </c>
      <c r="D2395" t="s">
        <v>101</v>
      </c>
      <c r="E2395">
        <v>64</v>
      </c>
      <c r="F2395">
        <v>64</v>
      </c>
      <c r="G2395">
        <v>100</v>
      </c>
      <c r="H2395" t="s">
        <v>65</v>
      </c>
      <c r="I2395">
        <v>99</v>
      </c>
      <c r="J2395" t="s">
        <v>66</v>
      </c>
      <c r="K2395" s="33" t="str">
        <f>IF(ISNA(VLOOKUP(C2395,'Provider-EHR crosswalk'!A:B,2,FALSE)),"No EHR Specified",VLOOKUP(C2395,'Provider-EHR crosswalk'!A:B,2,FALSE))</f>
        <v>MatrixCare EHR</v>
      </c>
    </row>
    <row r="2396" spans="1:11" x14ac:dyDescent="0.25">
      <c r="A2396" t="s">
        <v>102</v>
      </c>
      <c r="B2396">
        <v>43</v>
      </c>
      <c r="C2396" t="s">
        <v>1082</v>
      </c>
      <c r="D2396" t="s">
        <v>103</v>
      </c>
      <c r="E2396">
        <v>64</v>
      </c>
      <c r="F2396">
        <v>64</v>
      </c>
      <c r="G2396">
        <v>100</v>
      </c>
      <c r="H2396" t="s">
        <v>65</v>
      </c>
      <c r="I2396">
        <v>99</v>
      </c>
      <c r="J2396" t="s">
        <v>66</v>
      </c>
      <c r="K2396" s="33" t="str">
        <f>IF(ISNA(VLOOKUP(C2396,'Provider-EHR crosswalk'!A:B,2,FALSE)),"No EHR Specified",VLOOKUP(C2396,'Provider-EHR crosswalk'!A:B,2,FALSE))</f>
        <v>MatrixCare EHR</v>
      </c>
    </row>
    <row r="2397" spans="1:11" x14ac:dyDescent="0.25">
      <c r="A2397" t="s">
        <v>104</v>
      </c>
      <c r="B2397">
        <v>43</v>
      </c>
      <c r="C2397" t="s">
        <v>1082</v>
      </c>
      <c r="D2397" t="s">
        <v>105</v>
      </c>
      <c r="E2397">
        <v>64</v>
      </c>
      <c r="F2397">
        <v>64</v>
      </c>
      <c r="G2397">
        <v>100</v>
      </c>
      <c r="H2397" t="s">
        <v>65</v>
      </c>
      <c r="I2397">
        <v>99</v>
      </c>
      <c r="J2397" t="s">
        <v>66</v>
      </c>
      <c r="K2397" s="33" t="str">
        <f>IF(ISNA(VLOOKUP(C2397,'Provider-EHR crosswalk'!A:B,2,FALSE)),"No EHR Specified",VLOOKUP(C2397,'Provider-EHR crosswalk'!A:B,2,FALSE))</f>
        <v>MatrixCare EHR</v>
      </c>
    </row>
    <row r="2398" spans="1:11" x14ac:dyDescent="0.25">
      <c r="A2398" t="s">
        <v>106</v>
      </c>
      <c r="B2398">
        <v>43</v>
      </c>
      <c r="C2398" t="s">
        <v>1082</v>
      </c>
      <c r="D2398" t="s">
        <v>107</v>
      </c>
      <c r="E2398">
        <v>64</v>
      </c>
      <c r="F2398">
        <v>64</v>
      </c>
      <c r="G2398">
        <v>100</v>
      </c>
      <c r="H2398" t="s">
        <v>65</v>
      </c>
      <c r="I2398">
        <v>99</v>
      </c>
      <c r="J2398" t="s">
        <v>66</v>
      </c>
      <c r="K2398" s="33" t="str">
        <f>IF(ISNA(VLOOKUP(C2398,'Provider-EHR crosswalk'!A:B,2,FALSE)),"No EHR Specified",VLOOKUP(C2398,'Provider-EHR crosswalk'!A:B,2,FALSE))</f>
        <v>MatrixCare EHR</v>
      </c>
    </row>
    <row r="2399" spans="1:11" x14ac:dyDescent="0.25">
      <c r="A2399" t="s">
        <v>108</v>
      </c>
      <c r="B2399">
        <v>43</v>
      </c>
      <c r="C2399" t="s">
        <v>1082</v>
      </c>
      <c r="D2399" t="s">
        <v>109</v>
      </c>
      <c r="E2399">
        <v>64</v>
      </c>
      <c r="F2399">
        <v>64</v>
      </c>
      <c r="G2399">
        <v>100</v>
      </c>
      <c r="H2399" t="s">
        <v>65</v>
      </c>
      <c r="I2399">
        <v>99</v>
      </c>
      <c r="J2399" t="s">
        <v>66</v>
      </c>
      <c r="K2399" s="33" t="str">
        <f>IF(ISNA(VLOOKUP(C2399,'Provider-EHR crosswalk'!A:B,2,FALSE)),"No EHR Specified",VLOOKUP(C2399,'Provider-EHR crosswalk'!A:B,2,FALSE))</f>
        <v>MatrixCare EHR</v>
      </c>
    </row>
    <row r="2400" spans="1:11" x14ac:dyDescent="0.25">
      <c r="A2400" t="s">
        <v>110</v>
      </c>
      <c r="B2400">
        <v>43</v>
      </c>
      <c r="C2400" t="s">
        <v>1082</v>
      </c>
      <c r="D2400" t="s">
        <v>111</v>
      </c>
      <c r="E2400">
        <v>64</v>
      </c>
      <c r="F2400">
        <v>64</v>
      </c>
      <c r="G2400">
        <v>100</v>
      </c>
      <c r="H2400" t="s">
        <v>65</v>
      </c>
      <c r="I2400">
        <v>99</v>
      </c>
      <c r="J2400" t="s">
        <v>66</v>
      </c>
      <c r="K2400" s="33" t="str">
        <f>IF(ISNA(VLOOKUP(C2400,'Provider-EHR crosswalk'!A:B,2,FALSE)),"No EHR Specified",VLOOKUP(C2400,'Provider-EHR crosswalk'!A:B,2,FALSE))</f>
        <v>MatrixCare EHR</v>
      </c>
    </row>
    <row r="2401" spans="1:11" x14ac:dyDescent="0.25">
      <c r="A2401" t="s">
        <v>112</v>
      </c>
      <c r="B2401">
        <v>43</v>
      </c>
      <c r="C2401" t="s">
        <v>1082</v>
      </c>
      <c r="D2401" t="s">
        <v>113</v>
      </c>
      <c r="E2401">
        <v>64</v>
      </c>
      <c r="F2401">
        <v>64</v>
      </c>
      <c r="G2401">
        <v>100</v>
      </c>
      <c r="H2401" t="s">
        <v>65</v>
      </c>
      <c r="I2401">
        <v>99</v>
      </c>
      <c r="J2401" t="s">
        <v>66</v>
      </c>
      <c r="K2401" s="33" t="str">
        <f>IF(ISNA(VLOOKUP(C2401,'Provider-EHR crosswalk'!A:B,2,FALSE)),"No EHR Specified",VLOOKUP(C2401,'Provider-EHR crosswalk'!A:B,2,FALSE))</f>
        <v>MatrixCare EHR</v>
      </c>
    </row>
    <row r="2402" spans="1:11" x14ac:dyDescent="0.25">
      <c r="A2402" t="s">
        <v>114</v>
      </c>
      <c r="B2402">
        <v>43</v>
      </c>
      <c r="C2402" t="s">
        <v>1082</v>
      </c>
      <c r="D2402" t="s">
        <v>115</v>
      </c>
      <c r="E2402">
        <v>0</v>
      </c>
      <c r="F2402">
        <v>13</v>
      </c>
      <c r="G2402">
        <v>0</v>
      </c>
      <c r="H2402" t="s">
        <v>116</v>
      </c>
      <c r="I2402">
        <v>4</v>
      </c>
      <c r="J2402" t="s">
        <v>66</v>
      </c>
      <c r="K2402" s="33" t="str">
        <f>IF(ISNA(VLOOKUP(C2402,'Provider-EHR crosswalk'!A:B,2,FALSE)),"No EHR Specified",VLOOKUP(C2402,'Provider-EHR crosswalk'!A:B,2,FALSE))</f>
        <v>MatrixCare EHR</v>
      </c>
    </row>
    <row r="2403" spans="1:11" x14ac:dyDescent="0.25">
      <c r="A2403" t="s">
        <v>117</v>
      </c>
      <c r="B2403">
        <v>43</v>
      </c>
      <c r="C2403" t="s">
        <v>1082</v>
      </c>
      <c r="D2403" t="s">
        <v>118</v>
      </c>
      <c r="E2403">
        <v>0</v>
      </c>
      <c r="F2403">
        <v>13</v>
      </c>
      <c r="G2403">
        <v>0</v>
      </c>
      <c r="H2403" t="s">
        <v>116</v>
      </c>
      <c r="I2403">
        <v>4</v>
      </c>
      <c r="J2403" t="s">
        <v>66</v>
      </c>
      <c r="K2403" s="33" t="str">
        <f>IF(ISNA(VLOOKUP(C2403,'Provider-EHR crosswalk'!A:B,2,FALSE)),"No EHR Specified",VLOOKUP(C2403,'Provider-EHR crosswalk'!A:B,2,FALSE))</f>
        <v>MatrixCare EHR</v>
      </c>
    </row>
    <row r="2404" spans="1:11" x14ac:dyDescent="0.25">
      <c r="A2404" t="s">
        <v>119</v>
      </c>
      <c r="B2404">
        <v>43</v>
      </c>
      <c r="C2404" t="s">
        <v>1082</v>
      </c>
      <c r="D2404" t="s">
        <v>120</v>
      </c>
      <c r="E2404">
        <v>0</v>
      </c>
      <c r="F2404">
        <v>13</v>
      </c>
      <c r="G2404">
        <v>0</v>
      </c>
      <c r="H2404" t="s">
        <v>116</v>
      </c>
      <c r="I2404">
        <v>4</v>
      </c>
      <c r="J2404" t="s">
        <v>66</v>
      </c>
      <c r="K2404" s="33" t="str">
        <f>IF(ISNA(VLOOKUP(C2404,'Provider-EHR crosswalk'!A:B,2,FALSE)),"No EHR Specified",VLOOKUP(C2404,'Provider-EHR crosswalk'!A:B,2,FALSE))</f>
        <v>MatrixCare EHR</v>
      </c>
    </row>
    <row r="2405" spans="1:11" x14ac:dyDescent="0.25">
      <c r="A2405" t="s">
        <v>121</v>
      </c>
      <c r="B2405">
        <v>43</v>
      </c>
      <c r="C2405" t="s">
        <v>1082</v>
      </c>
      <c r="D2405" t="s">
        <v>122</v>
      </c>
      <c r="E2405">
        <v>0</v>
      </c>
      <c r="F2405">
        <v>13</v>
      </c>
      <c r="G2405">
        <v>0</v>
      </c>
      <c r="H2405" t="s">
        <v>116</v>
      </c>
      <c r="I2405">
        <v>1</v>
      </c>
      <c r="J2405" t="s">
        <v>66</v>
      </c>
      <c r="K2405" s="33" t="str">
        <f>IF(ISNA(VLOOKUP(C2405,'Provider-EHR crosswalk'!A:B,2,FALSE)),"No EHR Specified",VLOOKUP(C2405,'Provider-EHR crosswalk'!A:B,2,FALSE))</f>
        <v>MatrixCare EHR</v>
      </c>
    </row>
    <row r="2406" spans="1:11" x14ac:dyDescent="0.25">
      <c r="A2406" t="s">
        <v>123</v>
      </c>
      <c r="B2406">
        <v>43</v>
      </c>
      <c r="C2406" t="s">
        <v>1082</v>
      </c>
      <c r="D2406" t="s">
        <v>124</v>
      </c>
      <c r="E2406">
        <v>0</v>
      </c>
      <c r="F2406">
        <v>64</v>
      </c>
      <c r="G2406">
        <v>0</v>
      </c>
      <c r="H2406" t="s">
        <v>116</v>
      </c>
      <c r="I2406">
        <v>1</v>
      </c>
      <c r="J2406" t="s">
        <v>66</v>
      </c>
      <c r="K2406" s="33" t="str">
        <f>IF(ISNA(VLOOKUP(C2406,'Provider-EHR crosswalk'!A:B,2,FALSE)),"No EHR Specified",VLOOKUP(C2406,'Provider-EHR crosswalk'!A:B,2,FALSE))</f>
        <v>MatrixCare EHR</v>
      </c>
    </row>
    <row r="2407" spans="1:11" x14ac:dyDescent="0.25">
      <c r="A2407" t="s">
        <v>125</v>
      </c>
      <c r="B2407">
        <v>43</v>
      </c>
      <c r="C2407" t="s">
        <v>1082</v>
      </c>
      <c r="D2407" t="s">
        <v>126</v>
      </c>
      <c r="E2407">
        <v>0</v>
      </c>
      <c r="F2407">
        <v>64</v>
      </c>
      <c r="G2407">
        <v>0</v>
      </c>
      <c r="H2407" t="s">
        <v>116</v>
      </c>
      <c r="I2407">
        <v>1</v>
      </c>
      <c r="J2407" t="s">
        <v>66</v>
      </c>
      <c r="K2407" s="33" t="str">
        <f>IF(ISNA(VLOOKUP(C2407,'Provider-EHR crosswalk'!A:B,2,FALSE)),"No EHR Specified",VLOOKUP(C2407,'Provider-EHR crosswalk'!A:B,2,FALSE))</f>
        <v>MatrixCare EHR</v>
      </c>
    </row>
    <row r="2408" spans="1:11" x14ac:dyDescent="0.25">
      <c r="A2408" t="s">
        <v>127</v>
      </c>
      <c r="B2408">
        <v>43</v>
      </c>
      <c r="C2408" t="s">
        <v>1082</v>
      </c>
      <c r="D2408" t="s">
        <v>128</v>
      </c>
      <c r="E2408">
        <v>3</v>
      </c>
      <c r="F2408">
        <v>64</v>
      </c>
      <c r="G2408">
        <v>4.6900000000000004</v>
      </c>
      <c r="H2408" t="s">
        <v>116</v>
      </c>
      <c r="I2408">
        <v>4</v>
      </c>
      <c r="J2408" t="s">
        <v>69</v>
      </c>
      <c r="K2408" s="33" t="str">
        <f>IF(ISNA(VLOOKUP(C2408,'Provider-EHR crosswalk'!A:B,2,FALSE)),"No EHR Specified",VLOOKUP(C2408,'Provider-EHR crosswalk'!A:B,2,FALSE))</f>
        <v>MatrixCare EHR</v>
      </c>
    </row>
    <row r="2409" spans="1:11" x14ac:dyDescent="0.25">
      <c r="A2409" t="s">
        <v>129</v>
      </c>
      <c r="B2409">
        <v>43</v>
      </c>
      <c r="C2409" t="s">
        <v>1082</v>
      </c>
      <c r="D2409" t="s">
        <v>130</v>
      </c>
      <c r="E2409">
        <v>0</v>
      </c>
      <c r="F2409">
        <v>64</v>
      </c>
      <c r="G2409">
        <v>0</v>
      </c>
      <c r="H2409" t="s">
        <v>116</v>
      </c>
      <c r="I2409">
        <v>4</v>
      </c>
      <c r="J2409" t="s">
        <v>66</v>
      </c>
      <c r="K2409" s="33" t="str">
        <f>IF(ISNA(VLOOKUP(C2409,'Provider-EHR crosswalk'!A:B,2,FALSE)),"No EHR Specified",VLOOKUP(C2409,'Provider-EHR crosswalk'!A:B,2,FALSE))</f>
        <v>MatrixCare EHR</v>
      </c>
    </row>
    <row r="2410" spans="1:11" x14ac:dyDescent="0.25">
      <c r="A2410" t="s">
        <v>131</v>
      </c>
      <c r="B2410">
        <v>43</v>
      </c>
      <c r="C2410" t="s">
        <v>1082</v>
      </c>
      <c r="D2410" t="s">
        <v>132</v>
      </c>
      <c r="E2410">
        <v>4</v>
      </c>
      <c r="F2410">
        <v>64</v>
      </c>
      <c r="G2410">
        <v>6.25</v>
      </c>
      <c r="H2410" t="s">
        <v>116</v>
      </c>
      <c r="I2410">
        <v>4</v>
      </c>
      <c r="J2410" t="s">
        <v>69</v>
      </c>
      <c r="K2410" s="33" t="str">
        <f>IF(ISNA(VLOOKUP(C2410,'Provider-EHR crosswalk'!A:B,2,FALSE)),"No EHR Specified",VLOOKUP(C2410,'Provider-EHR crosswalk'!A:B,2,FALSE))</f>
        <v>MatrixCare EHR</v>
      </c>
    </row>
    <row r="2411" spans="1:11" x14ac:dyDescent="0.25">
      <c r="A2411" t="s">
        <v>133</v>
      </c>
      <c r="B2411">
        <v>43</v>
      </c>
      <c r="C2411" t="s">
        <v>1082</v>
      </c>
      <c r="D2411" t="s">
        <v>134</v>
      </c>
      <c r="E2411">
        <v>0</v>
      </c>
      <c r="F2411">
        <v>64</v>
      </c>
      <c r="G2411">
        <v>0</v>
      </c>
      <c r="H2411" t="s">
        <v>116</v>
      </c>
      <c r="I2411">
        <v>1</v>
      </c>
      <c r="J2411" t="s">
        <v>66</v>
      </c>
      <c r="K2411" s="33" t="str">
        <f>IF(ISNA(VLOOKUP(C2411,'Provider-EHR crosswalk'!A:B,2,FALSE)),"No EHR Specified",VLOOKUP(C2411,'Provider-EHR crosswalk'!A:B,2,FALSE))</f>
        <v>MatrixCare EHR</v>
      </c>
    </row>
    <row r="2412" spans="1:11" x14ac:dyDescent="0.25">
      <c r="A2412" t="s">
        <v>135</v>
      </c>
      <c r="B2412">
        <v>43</v>
      </c>
      <c r="C2412" t="s">
        <v>1082</v>
      </c>
      <c r="D2412" t="s">
        <v>136</v>
      </c>
      <c r="E2412">
        <v>0</v>
      </c>
      <c r="F2412">
        <v>64</v>
      </c>
      <c r="G2412">
        <v>0</v>
      </c>
      <c r="H2412" t="s">
        <v>116</v>
      </c>
      <c r="I2412">
        <v>1</v>
      </c>
      <c r="J2412" t="s">
        <v>66</v>
      </c>
      <c r="K2412" s="33" t="str">
        <f>IF(ISNA(VLOOKUP(C2412,'Provider-EHR crosswalk'!A:B,2,FALSE)),"No EHR Specified",VLOOKUP(C2412,'Provider-EHR crosswalk'!A:B,2,FALSE))</f>
        <v>MatrixCare EHR</v>
      </c>
    </row>
    <row r="2413" spans="1:11" x14ac:dyDescent="0.25">
      <c r="A2413" t="s">
        <v>137</v>
      </c>
      <c r="B2413">
        <v>43</v>
      </c>
      <c r="C2413" t="s">
        <v>1082</v>
      </c>
      <c r="D2413" t="s">
        <v>138</v>
      </c>
      <c r="E2413">
        <v>0</v>
      </c>
      <c r="F2413">
        <v>64</v>
      </c>
      <c r="G2413">
        <v>0</v>
      </c>
      <c r="H2413" t="s">
        <v>116</v>
      </c>
      <c r="I2413">
        <v>1</v>
      </c>
      <c r="J2413" t="s">
        <v>66</v>
      </c>
      <c r="K2413" s="33" t="str">
        <f>IF(ISNA(VLOOKUP(C2413,'Provider-EHR crosswalk'!A:B,2,FALSE)),"No EHR Specified",VLOOKUP(C2413,'Provider-EHR crosswalk'!A:B,2,FALSE))</f>
        <v>MatrixCare EHR</v>
      </c>
    </row>
    <row r="2414" spans="1:11" x14ac:dyDescent="0.25">
      <c r="A2414" t="s">
        <v>139</v>
      </c>
      <c r="B2414">
        <v>43</v>
      </c>
      <c r="C2414" t="s">
        <v>1082</v>
      </c>
      <c r="D2414" t="s">
        <v>140</v>
      </c>
      <c r="E2414">
        <v>0</v>
      </c>
      <c r="F2414">
        <v>64</v>
      </c>
      <c r="G2414">
        <v>0</v>
      </c>
      <c r="H2414" t="s">
        <v>116</v>
      </c>
      <c r="I2414">
        <v>1</v>
      </c>
      <c r="J2414" t="s">
        <v>66</v>
      </c>
      <c r="K2414" s="33" t="str">
        <f>IF(ISNA(VLOOKUP(C2414,'Provider-EHR crosswalk'!A:B,2,FALSE)),"No EHR Specified",VLOOKUP(C2414,'Provider-EHR crosswalk'!A:B,2,FALSE))</f>
        <v>MatrixCare EHR</v>
      </c>
    </row>
    <row r="2415" spans="1:11" x14ac:dyDescent="0.25">
      <c r="A2415" t="s">
        <v>141</v>
      </c>
      <c r="B2415">
        <v>43</v>
      </c>
      <c r="C2415" t="s">
        <v>1082</v>
      </c>
      <c r="D2415" t="s">
        <v>142</v>
      </c>
      <c r="E2415">
        <v>0</v>
      </c>
      <c r="F2415">
        <v>64</v>
      </c>
      <c r="G2415">
        <v>0</v>
      </c>
      <c r="H2415" t="s">
        <v>116</v>
      </c>
      <c r="I2415">
        <v>1</v>
      </c>
      <c r="J2415" t="s">
        <v>66</v>
      </c>
      <c r="K2415" s="33" t="str">
        <f>IF(ISNA(VLOOKUP(C2415,'Provider-EHR crosswalk'!A:B,2,FALSE)),"No EHR Specified",VLOOKUP(C2415,'Provider-EHR crosswalk'!A:B,2,FALSE))</f>
        <v>MatrixCare EHR</v>
      </c>
    </row>
    <row r="2416" spans="1:11" x14ac:dyDescent="0.25">
      <c r="A2416" t="s">
        <v>143</v>
      </c>
      <c r="B2416">
        <v>43</v>
      </c>
      <c r="C2416" t="s">
        <v>1082</v>
      </c>
      <c r="D2416" t="s">
        <v>144</v>
      </c>
      <c r="E2416">
        <v>0</v>
      </c>
      <c r="F2416">
        <v>64</v>
      </c>
      <c r="G2416">
        <v>0</v>
      </c>
      <c r="H2416" t="s">
        <v>116</v>
      </c>
      <c r="I2416">
        <v>1</v>
      </c>
      <c r="J2416" t="s">
        <v>66</v>
      </c>
      <c r="K2416" s="33" t="str">
        <f>IF(ISNA(VLOOKUP(C2416,'Provider-EHR crosswalk'!A:B,2,FALSE)),"No EHR Specified",VLOOKUP(C2416,'Provider-EHR crosswalk'!A:B,2,FALSE))</f>
        <v>MatrixCare EHR</v>
      </c>
    </row>
    <row r="2417" spans="1:11" x14ac:dyDescent="0.25">
      <c r="A2417" t="s">
        <v>145</v>
      </c>
      <c r="B2417">
        <v>43</v>
      </c>
      <c r="C2417" t="s">
        <v>1082</v>
      </c>
      <c r="D2417" t="s">
        <v>146</v>
      </c>
      <c r="E2417">
        <v>0</v>
      </c>
      <c r="F2417">
        <v>64</v>
      </c>
      <c r="G2417">
        <v>0</v>
      </c>
      <c r="H2417" t="s">
        <v>116</v>
      </c>
      <c r="I2417">
        <v>1</v>
      </c>
      <c r="J2417" t="s">
        <v>66</v>
      </c>
      <c r="K2417" s="33" t="str">
        <f>IF(ISNA(VLOOKUP(C2417,'Provider-EHR crosswalk'!A:B,2,FALSE)),"No EHR Specified",VLOOKUP(C2417,'Provider-EHR crosswalk'!A:B,2,FALSE))</f>
        <v>MatrixCare EHR</v>
      </c>
    </row>
    <row r="2418" spans="1:11" x14ac:dyDescent="0.25">
      <c r="A2418" t="s">
        <v>147</v>
      </c>
      <c r="B2418">
        <v>43</v>
      </c>
      <c r="C2418" t="s">
        <v>1082</v>
      </c>
      <c r="D2418" t="s">
        <v>148</v>
      </c>
      <c r="E2418">
        <v>0</v>
      </c>
      <c r="F2418">
        <v>64</v>
      </c>
      <c r="G2418">
        <v>0</v>
      </c>
      <c r="H2418" t="s">
        <v>116</v>
      </c>
      <c r="I2418">
        <v>1</v>
      </c>
      <c r="J2418" t="s">
        <v>66</v>
      </c>
      <c r="K2418" s="33" t="str">
        <f>IF(ISNA(VLOOKUP(C2418,'Provider-EHR crosswalk'!A:B,2,FALSE)),"No EHR Specified",VLOOKUP(C2418,'Provider-EHR crosswalk'!A:B,2,FALSE))</f>
        <v>MatrixCare EHR</v>
      </c>
    </row>
    <row r="2419" spans="1:11" x14ac:dyDescent="0.25">
      <c r="A2419" t="s">
        <v>149</v>
      </c>
      <c r="B2419">
        <v>43</v>
      </c>
      <c r="C2419" t="s">
        <v>1082</v>
      </c>
      <c r="D2419" t="s">
        <v>150</v>
      </c>
      <c r="E2419">
        <v>0</v>
      </c>
      <c r="F2419">
        <v>64</v>
      </c>
      <c r="G2419">
        <v>0</v>
      </c>
      <c r="H2419" t="s">
        <v>116</v>
      </c>
      <c r="I2419">
        <v>1</v>
      </c>
      <c r="J2419" t="s">
        <v>66</v>
      </c>
      <c r="K2419" s="33" t="str">
        <f>IF(ISNA(VLOOKUP(C2419,'Provider-EHR crosswalk'!A:B,2,FALSE)),"No EHR Specified",VLOOKUP(C2419,'Provider-EHR crosswalk'!A:B,2,FALSE))</f>
        <v>MatrixCare EHR</v>
      </c>
    </row>
    <row r="2420" spans="1:11" x14ac:dyDescent="0.25">
      <c r="A2420" t="s">
        <v>151</v>
      </c>
      <c r="B2420">
        <v>43</v>
      </c>
      <c r="C2420" t="s">
        <v>1082</v>
      </c>
      <c r="D2420" t="s">
        <v>152</v>
      </c>
      <c r="E2420">
        <v>0</v>
      </c>
      <c r="F2420">
        <v>64</v>
      </c>
      <c r="G2420">
        <v>0</v>
      </c>
      <c r="H2420" t="s">
        <v>116</v>
      </c>
      <c r="I2420">
        <v>1</v>
      </c>
      <c r="J2420" t="s">
        <v>66</v>
      </c>
      <c r="K2420" s="33" t="str">
        <f>IF(ISNA(VLOOKUP(C2420,'Provider-EHR crosswalk'!A:B,2,FALSE)),"No EHR Specified",VLOOKUP(C2420,'Provider-EHR crosswalk'!A:B,2,FALSE))</f>
        <v>MatrixCare EHR</v>
      </c>
    </row>
    <row r="2421" spans="1:11" x14ac:dyDescent="0.25">
      <c r="A2421" t="s">
        <v>153</v>
      </c>
      <c r="B2421">
        <v>43</v>
      </c>
      <c r="C2421" t="s">
        <v>1082</v>
      </c>
      <c r="D2421" t="s">
        <v>154</v>
      </c>
      <c r="E2421">
        <v>0</v>
      </c>
      <c r="F2421">
        <v>64</v>
      </c>
      <c r="G2421">
        <v>0</v>
      </c>
      <c r="H2421" t="s">
        <v>116</v>
      </c>
      <c r="I2421">
        <v>1</v>
      </c>
      <c r="J2421" t="s">
        <v>66</v>
      </c>
      <c r="K2421" s="33" t="str">
        <f>IF(ISNA(VLOOKUP(C2421,'Provider-EHR crosswalk'!A:B,2,FALSE)),"No EHR Specified",VLOOKUP(C2421,'Provider-EHR crosswalk'!A:B,2,FALSE))</f>
        <v>MatrixCare EHR</v>
      </c>
    </row>
    <row r="2422" spans="1:11" x14ac:dyDescent="0.25">
      <c r="A2422" t="s">
        <v>155</v>
      </c>
      <c r="B2422">
        <v>43</v>
      </c>
      <c r="C2422" t="s">
        <v>1082</v>
      </c>
      <c r="D2422" t="s">
        <v>156</v>
      </c>
      <c r="E2422">
        <v>0</v>
      </c>
      <c r="F2422">
        <v>64</v>
      </c>
      <c r="G2422">
        <v>0</v>
      </c>
      <c r="H2422" t="s">
        <v>157</v>
      </c>
      <c r="I2422" t="s">
        <v>157</v>
      </c>
      <c r="J2422" t="s">
        <v>157</v>
      </c>
      <c r="K2422" s="33" t="str">
        <f>IF(ISNA(VLOOKUP(C2422,'Provider-EHR crosswalk'!A:B,2,FALSE)),"No EHR Specified",VLOOKUP(C2422,'Provider-EHR crosswalk'!A:B,2,FALSE))</f>
        <v>MatrixCare EHR</v>
      </c>
    </row>
    <row r="2423" spans="1:11" x14ac:dyDescent="0.25">
      <c r="A2423" t="s">
        <v>158</v>
      </c>
      <c r="B2423">
        <v>43</v>
      </c>
      <c r="C2423" t="s">
        <v>1082</v>
      </c>
      <c r="D2423" t="s">
        <v>159</v>
      </c>
      <c r="E2423">
        <v>0</v>
      </c>
      <c r="F2423">
        <v>64</v>
      </c>
      <c r="G2423">
        <v>0</v>
      </c>
      <c r="H2423" t="s">
        <v>157</v>
      </c>
      <c r="I2423" t="s">
        <v>157</v>
      </c>
      <c r="J2423" t="s">
        <v>157</v>
      </c>
      <c r="K2423" s="33" t="str">
        <f>IF(ISNA(VLOOKUP(C2423,'Provider-EHR crosswalk'!A:B,2,FALSE)),"No EHR Specified",VLOOKUP(C2423,'Provider-EHR crosswalk'!A:B,2,FALSE))</f>
        <v>MatrixCare EHR</v>
      </c>
    </row>
    <row r="2424" spans="1:11" x14ac:dyDescent="0.25">
      <c r="A2424" t="s">
        <v>162</v>
      </c>
      <c r="B2424">
        <v>43</v>
      </c>
      <c r="C2424" t="s">
        <v>1082</v>
      </c>
      <c r="D2424" t="s">
        <v>163</v>
      </c>
      <c r="E2424">
        <v>64</v>
      </c>
      <c r="F2424">
        <v>64</v>
      </c>
      <c r="G2424">
        <v>100</v>
      </c>
      <c r="H2424" t="s">
        <v>65</v>
      </c>
      <c r="I2424">
        <v>95</v>
      </c>
      <c r="J2424" t="s">
        <v>66</v>
      </c>
      <c r="K2424" s="33" t="str">
        <f>IF(ISNA(VLOOKUP(C2424,'Provider-EHR crosswalk'!A:B,2,FALSE)),"No EHR Specified",VLOOKUP(C2424,'Provider-EHR crosswalk'!A:B,2,FALSE))</f>
        <v>MatrixCare EHR</v>
      </c>
    </row>
    <row r="2425" spans="1:11" x14ac:dyDescent="0.25">
      <c r="A2425" t="s">
        <v>164</v>
      </c>
      <c r="B2425">
        <v>43</v>
      </c>
      <c r="C2425" t="s">
        <v>1082</v>
      </c>
      <c r="D2425" t="s">
        <v>165</v>
      </c>
      <c r="E2425">
        <v>10</v>
      </c>
      <c r="F2425">
        <v>13</v>
      </c>
      <c r="G2425">
        <v>76.92</v>
      </c>
      <c r="H2425" t="s">
        <v>65</v>
      </c>
      <c r="I2425">
        <v>95</v>
      </c>
      <c r="J2425" t="s">
        <v>69</v>
      </c>
      <c r="K2425" s="33" t="str">
        <f>IF(ISNA(VLOOKUP(C2425,'Provider-EHR crosswalk'!A:B,2,FALSE)),"No EHR Specified",VLOOKUP(C2425,'Provider-EHR crosswalk'!A:B,2,FALSE))</f>
        <v>MatrixCare EHR</v>
      </c>
    </row>
    <row r="2426" spans="1:11" x14ac:dyDescent="0.25">
      <c r="A2426" t="s">
        <v>166</v>
      </c>
      <c r="B2426">
        <v>43</v>
      </c>
      <c r="C2426" t="s">
        <v>1082</v>
      </c>
      <c r="D2426" t="s">
        <v>167</v>
      </c>
      <c r="E2426">
        <v>1</v>
      </c>
      <c r="F2426">
        <v>13</v>
      </c>
      <c r="G2426">
        <v>7.69</v>
      </c>
      <c r="H2426" t="s">
        <v>116</v>
      </c>
      <c r="I2426">
        <v>5</v>
      </c>
      <c r="J2426" t="s">
        <v>69</v>
      </c>
      <c r="K2426" s="33" t="str">
        <f>IF(ISNA(VLOOKUP(C2426,'Provider-EHR crosswalk'!A:B,2,FALSE)),"No EHR Specified",VLOOKUP(C2426,'Provider-EHR crosswalk'!A:B,2,FALSE))</f>
        <v>MatrixCare EHR</v>
      </c>
    </row>
    <row r="2427" spans="1:11" x14ac:dyDescent="0.25">
      <c r="A2427" t="s">
        <v>168</v>
      </c>
      <c r="B2427">
        <v>43</v>
      </c>
      <c r="C2427" t="s">
        <v>1082</v>
      </c>
      <c r="D2427" t="s">
        <v>169</v>
      </c>
      <c r="E2427">
        <v>1</v>
      </c>
      <c r="F2427">
        <v>13</v>
      </c>
      <c r="G2427">
        <v>7.69</v>
      </c>
      <c r="H2427" t="s">
        <v>116</v>
      </c>
      <c r="I2427">
        <v>5</v>
      </c>
      <c r="J2427" t="s">
        <v>69</v>
      </c>
      <c r="K2427" s="33" t="str">
        <f>IF(ISNA(VLOOKUP(C2427,'Provider-EHR crosswalk'!A:B,2,FALSE)),"No EHR Specified",VLOOKUP(C2427,'Provider-EHR crosswalk'!A:B,2,FALSE))</f>
        <v>MatrixCare EHR</v>
      </c>
    </row>
    <row r="2428" spans="1:11" x14ac:dyDescent="0.25">
      <c r="A2428" t="s">
        <v>170</v>
      </c>
      <c r="B2428">
        <v>43</v>
      </c>
      <c r="C2428" t="s">
        <v>1082</v>
      </c>
      <c r="D2428" t="s">
        <v>171</v>
      </c>
      <c r="E2428">
        <v>1</v>
      </c>
      <c r="F2428">
        <v>13</v>
      </c>
      <c r="G2428">
        <v>7.69</v>
      </c>
      <c r="H2428" t="s">
        <v>116</v>
      </c>
      <c r="I2428">
        <v>5</v>
      </c>
      <c r="J2428" t="s">
        <v>69</v>
      </c>
      <c r="K2428" s="33" t="str">
        <f>IF(ISNA(VLOOKUP(C2428,'Provider-EHR crosswalk'!A:B,2,FALSE)),"No EHR Specified",VLOOKUP(C2428,'Provider-EHR crosswalk'!A:B,2,FALSE))</f>
        <v>MatrixCare EHR</v>
      </c>
    </row>
    <row r="2429" spans="1:11" x14ac:dyDescent="0.25">
      <c r="A2429" t="s">
        <v>172</v>
      </c>
      <c r="B2429">
        <v>43</v>
      </c>
      <c r="C2429" t="s">
        <v>1082</v>
      </c>
      <c r="D2429" t="s">
        <v>173</v>
      </c>
      <c r="E2429">
        <v>0</v>
      </c>
      <c r="F2429">
        <v>64</v>
      </c>
      <c r="G2429">
        <v>0</v>
      </c>
      <c r="H2429" t="s">
        <v>116</v>
      </c>
      <c r="I2429">
        <v>5</v>
      </c>
      <c r="J2429" t="s">
        <v>66</v>
      </c>
      <c r="K2429" s="33" t="str">
        <f>IF(ISNA(VLOOKUP(C2429,'Provider-EHR crosswalk'!A:B,2,FALSE)),"No EHR Specified",VLOOKUP(C2429,'Provider-EHR crosswalk'!A:B,2,FALSE))</f>
        <v>MatrixCare EHR</v>
      </c>
    </row>
    <row r="2430" spans="1:11" x14ac:dyDescent="0.25">
      <c r="A2430" t="s">
        <v>174</v>
      </c>
      <c r="B2430">
        <v>43</v>
      </c>
      <c r="C2430" t="s">
        <v>1082</v>
      </c>
      <c r="D2430" t="s">
        <v>175</v>
      </c>
      <c r="E2430">
        <v>0</v>
      </c>
      <c r="F2430">
        <v>64</v>
      </c>
      <c r="G2430">
        <v>0</v>
      </c>
      <c r="H2430" t="s">
        <v>116</v>
      </c>
      <c r="I2430">
        <v>5</v>
      </c>
      <c r="J2430" t="s">
        <v>66</v>
      </c>
      <c r="K2430" s="33" t="str">
        <f>IF(ISNA(VLOOKUP(C2430,'Provider-EHR crosswalk'!A:B,2,FALSE)),"No EHR Specified",VLOOKUP(C2430,'Provider-EHR crosswalk'!A:B,2,FALSE))</f>
        <v>MatrixCare EHR</v>
      </c>
    </row>
    <row r="2431" spans="1:11" x14ac:dyDescent="0.25">
      <c r="A2431" t="s">
        <v>176</v>
      </c>
      <c r="B2431">
        <v>43</v>
      </c>
      <c r="C2431" t="s">
        <v>1082</v>
      </c>
      <c r="D2431" t="s">
        <v>177</v>
      </c>
      <c r="E2431">
        <v>0</v>
      </c>
      <c r="F2431">
        <v>64</v>
      </c>
      <c r="G2431">
        <v>0</v>
      </c>
      <c r="H2431" t="s">
        <v>116</v>
      </c>
      <c r="I2431">
        <v>5</v>
      </c>
      <c r="J2431" t="s">
        <v>66</v>
      </c>
      <c r="K2431" s="33" t="str">
        <f>IF(ISNA(VLOOKUP(C2431,'Provider-EHR crosswalk'!A:B,2,FALSE)),"No EHR Specified",VLOOKUP(C2431,'Provider-EHR crosswalk'!A:B,2,FALSE))</f>
        <v>MatrixCare EHR</v>
      </c>
    </row>
    <row r="2432" spans="1:11" x14ac:dyDescent="0.25">
      <c r="A2432" t="s">
        <v>63</v>
      </c>
      <c r="B2432">
        <v>36</v>
      </c>
      <c r="C2432" t="s">
        <v>745</v>
      </c>
      <c r="D2432" t="s">
        <v>64</v>
      </c>
      <c r="E2432">
        <v>85</v>
      </c>
      <c r="F2432">
        <v>85</v>
      </c>
      <c r="G2432">
        <v>100</v>
      </c>
      <c r="H2432" t="s">
        <v>65</v>
      </c>
      <c r="I2432">
        <v>99</v>
      </c>
      <c r="J2432" t="s">
        <v>66</v>
      </c>
      <c r="K2432" s="33" t="str">
        <f>IF(ISNA(VLOOKUP(C2432,'Provider-EHR crosswalk'!A:B,2,FALSE)),"No EHR Specified",VLOOKUP(C2432,'Provider-EHR crosswalk'!A:B,2,FALSE))</f>
        <v>Azalea Health EHR</v>
      </c>
    </row>
    <row r="2433" spans="1:11" x14ac:dyDescent="0.25">
      <c r="A2433" t="s">
        <v>67</v>
      </c>
      <c r="B2433">
        <v>36</v>
      </c>
      <c r="C2433" t="s">
        <v>745</v>
      </c>
      <c r="D2433" t="s">
        <v>68</v>
      </c>
      <c r="E2433">
        <v>68</v>
      </c>
      <c r="F2433">
        <v>85</v>
      </c>
      <c r="G2433">
        <v>80</v>
      </c>
      <c r="H2433" t="s">
        <v>65</v>
      </c>
      <c r="I2433">
        <v>75</v>
      </c>
      <c r="J2433" t="s">
        <v>66</v>
      </c>
      <c r="K2433" s="33" t="str">
        <f>IF(ISNA(VLOOKUP(C2433,'Provider-EHR crosswalk'!A:B,2,FALSE)),"No EHR Specified",VLOOKUP(C2433,'Provider-EHR crosswalk'!A:B,2,FALSE))</f>
        <v>Azalea Health EHR</v>
      </c>
    </row>
    <row r="2434" spans="1:11" x14ac:dyDescent="0.25">
      <c r="A2434" t="s">
        <v>70</v>
      </c>
      <c r="B2434">
        <v>36</v>
      </c>
      <c r="C2434" t="s">
        <v>745</v>
      </c>
      <c r="D2434" t="s">
        <v>71</v>
      </c>
      <c r="E2434">
        <v>85</v>
      </c>
      <c r="F2434">
        <v>85</v>
      </c>
      <c r="G2434">
        <v>100</v>
      </c>
      <c r="H2434" t="s">
        <v>65</v>
      </c>
      <c r="I2434">
        <v>99</v>
      </c>
      <c r="J2434" t="s">
        <v>66</v>
      </c>
      <c r="K2434" s="33" t="str">
        <f>IF(ISNA(VLOOKUP(C2434,'Provider-EHR crosswalk'!A:B,2,FALSE)),"No EHR Specified",VLOOKUP(C2434,'Provider-EHR crosswalk'!A:B,2,FALSE))</f>
        <v>Azalea Health EHR</v>
      </c>
    </row>
    <row r="2435" spans="1:11" x14ac:dyDescent="0.25">
      <c r="A2435" t="s">
        <v>72</v>
      </c>
      <c r="B2435">
        <v>36</v>
      </c>
      <c r="C2435" t="s">
        <v>745</v>
      </c>
      <c r="D2435" t="s">
        <v>73</v>
      </c>
      <c r="E2435">
        <v>85</v>
      </c>
      <c r="F2435">
        <v>85</v>
      </c>
      <c r="G2435">
        <v>100</v>
      </c>
      <c r="H2435" t="s">
        <v>65</v>
      </c>
      <c r="I2435">
        <v>99</v>
      </c>
      <c r="J2435" t="s">
        <v>66</v>
      </c>
      <c r="K2435" s="33" t="str">
        <f>IF(ISNA(VLOOKUP(C2435,'Provider-EHR crosswalk'!A:B,2,FALSE)),"No EHR Specified",VLOOKUP(C2435,'Provider-EHR crosswalk'!A:B,2,FALSE))</f>
        <v>Azalea Health EHR</v>
      </c>
    </row>
    <row r="2436" spans="1:11" x14ac:dyDescent="0.25">
      <c r="A2436" t="s">
        <v>74</v>
      </c>
      <c r="B2436">
        <v>36</v>
      </c>
      <c r="C2436" t="s">
        <v>745</v>
      </c>
      <c r="D2436" t="s">
        <v>75</v>
      </c>
      <c r="E2436">
        <v>85</v>
      </c>
      <c r="F2436">
        <v>85</v>
      </c>
      <c r="G2436">
        <v>100</v>
      </c>
      <c r="H2436" t="s">
        <v>65</v>
      </c>
      <c r="I2436">
        <v>99</v>
      </c>
      <c r="J2436" t="s">
        <v>66</v>
      </c>
      <c r="K2436" s="33" t="str">
        <f>IF(ISNA(VLOOKUP(C2436,'Provider-EHR crosswalk'!A:B,2,FALSE)),"No EHR Specified",VLOOKUP(C2436,'Provider-EHR crosswalk'!A:B,2,FALSE))</f>
        <v>Azalea Health EHR</v>
      </c>
    </row>
    <row r="2437" spans="1:11" x14ac:dyDescent="0.25">
      <c r="A2437" t="s">
        <v>76</v>
      </c>
      <c r="B2437">
        <v>36</v>
      </c>
      <c r="C2437" t="s">
        <v>745</v>
      </c>
      <c r="D2437" t="s">
        <v>77</v>
      </c>
      <c r="E2437">
        <v>85</v>
      </c>
      <c r="F2437">
        <v>85</v>
      </c>
      <c r="G2437">
        <v>100</v>
      </c>
      <c r="H2437" t="s">
        <v>65</v>
      </c>
      <c r="I2437">
        <v>85</v>
      </c>
      <c r="J2437" t="s">
        <v>66</v>
      </c>
      <c r="K2437" s="33" t="str">
        <f>IF(ISNA(VLOOKUP(C2437,'Provider-EHR crosswalk'!A:B,2,FALSE)),"No EHR Specified",VLOOKUP(C2437,'Provider-EHR crosswalk'!A:B,2,FALSE))</f>
        <v>Azalea Health EHR</v>
      </c>
    </row>
    <row r="2438" spans="1:11" x14ac:dyDescent="0.25">
      <c r="A2438" t="s">
        <v>78</v>
      </c>
      <c r="B2438">
        <v>36</v>
      </c>
      <c r="C2438" t="s">
        <v>745</v>
      </c>
      <c r="D2438" t="s">
        <v>79</v>
      </c>
      <c r="E2438">
        <v>85</v>
      </c>
      <c r="F2438">
        <v>85</v>
      </c>
      <c r="G2438">
        <v>100</v>
      </c>
      <c r="H2438" t="s">
        <v>65</v>
      </c>
      <c r="I2438">
        <v>85</v>
      </c>
      <c r="J2438" t="s">
        <v>66</v>
      </c>
      <c r="K2438" s="33" t="str">
        <f>IF(ISNA(VLOOKUP(C2438,'Provider-EHR crosswalk'!A:B,2,FALSE)),"No EHR Specified",VLOOKUP(C2438,'Provider-EHR crosswalk'!A:B,2,FALSE))</f>
        <v>Azalea Health EHR</v>
      </c>
    </row>
    <row r="2439" spans="1:11" x14ac:dyDescent="0.25">
      <c r="A2439" t="s">
        <v>80</v>
      </c>
      <c r="B2439">
        <v>36</v>
      </c>
      <c r="C2439" t="s">
        <v>745</v>
      </c>
      <c r="D2439" t="s">
        <v>81</v>
      </c>
      <c r="E2439">
        <v>85</v>
      </c>
      <c r="F2439">
        <v>85</v>
      </c>
      <c r="G2439">
        <v>100</v>
      </c>
      <c r="H2439" t="s">
        <v>65</v>
      </c>
      <c r="I2439">
        <v>85</v>
      </c>
      <c r="J2439" t="s">
        <v>66</v>
      </c>
      <c r="K2439" s="33" t="str">
        <f>IF(ISNA(VLOOKUP(C2439,'Provider-EHR crosswalk'!A:B,2,FALSE)),"No EHR Specified",VLOOKUP(C2439,'Provider-EHR crosswalk'!A:B,2,FALSE))</f>
        <v>Azalea Health EHR</v>
      </c>
    </row>
    <row r="2440" spans="1:11" x14ac:dyDescent="0.25">
      <c r="A2440" t="s">
        <v>82</v>
      </c>
      <c r="B2440">
        <v>36</v>
      </c>
      <c r="C2440" t="s">
        <v>745</v>
      </c>
      <c r="D2440" t="s">
        <v>83</v>
      </c>
      <c r="E2440">
        <v>85</v>
      </c>
      <c r="F2440">
        <v>85</v>
      </c>
      <c r="G2440">
        <v>100</v>
      </c>
      <c r="H2440" t="s">
        <v>65</v>
      </c>
      <c r="I2440">
        <v>85</v>
      </c>
      <c r="J2440" t="s">
        <v>66</v>
      </c>
      <c r="K2440" s="33" t="str">
        <f>IF(ISNA(VLOOKUP(C2440,'Provider-EHR crosswalk'!A:B,2,FALSE)),"No EHR Specified",VLOOKUP(C2440,'Provider-EHR crosswalk'!A:B,2,FALSE))</f>
        <v>Azalea Health EHR</v>
      </c>
    </row>
    <row r="2441" spans="1:11" x14ac:dyDescent="0.25">
      <c r="A2441" t="s">
        <v>84</v>
      </c>
      <c r="B2441">
        <v>36</v>
      </c>
      <c r="C2441" t="s">
        <v>745</v>
      </c>
      <c r="D2441" t="s">
        <v>85</v>
      </c>
      <c r="E2441">
        <v>85</v>
      </c>
      <c r="F2441">
        <v>85</v>
      </c>
      <c r="G2441">
        <v>100</v>
      </c>
      <c r="H2441" t="s">
        <v>65</v>
      </c>
      <c r="I2441">
        <v>85</v>
      </c>
      <c r="J2441" t="s">
        <v>66</v>
      </c>
      <c r="K2441" s="33" t="str">
        <f>IF(ISNA(VLOOKUP(C2441,'Provider-EHR crosswalk'!A:B,2,FALSE)),"No EHR Specified",VLOOKUP(C2441,'Provider-EHR crosswalk'!A:B,2,FALSE))</f>
        <v>Azalea Health EHR</v>
      </c>
    </row>
    <row r="2442" spans="1:11" x14ac:dyDescent="0.25">
      <c r="A2442" t="s">
        <v>86</v>
      </c>
      <c r="B2442">
        <v>36</v>
      </c>
      <c r="C2442" t="s">
        <v>745</v>
      </c>
      <c r="D2442" t="s">
        <v>87</v>
      </c>
      <c r="E2442">
        <v>85</v>
      </c>
      <c r="F2442">
        <v>85</v>
      </c>
      <c r="G2442">
        <v>100</v>
      </c>
      <c r="H2442" t="s">
        <v>65</v>
      </c>
      <c r="I2442">
        <v>95</v>
      </c>
      <c r="J2442" t="s">
        <v>66</v>
      </c>
      <c r="K2442" s="33" t="str">
        <f>IF(ISNA(VLOOKUP(C2442,'Provider-EHR crosswalk'!A:B,2,FALSE)),"No EHR Specified",VLOOKUP(C2442,'Provider-EHR crosswalk'!A:B,2,FALSE))</f>
        <v>Azalea Health EHR</v>
      </c>
    </row>
    <row r="2443" spans="1:11" x14ac:dyDescent="0.25">
      <c r="A2443" t="s">
        <v>88</v>
      </c>
      <c r="B2443">
        <v>36</v>
      </c>
      <c r="C2443" t="s">
        <v>745</v>
      </c>
      <c r="D2443" t="s">
        <v>89</v>
      </c>
      <c r="E2443">
        <v>85</v>
      </c>
      <c r="F2443">
        <v>85</v>
      </c>
      <c r="G2443">
        <v>100</v>
      </c>
      <c r="H2443" t="s">
        <v>65</v>
      </c>
      <c r="I2443">
        <v>95</v>
      </c>
      <c r="J2443" t="s">
        <v>66</v>
      </c>
      <c r="K2443" s="33" t="str">
        <f>IF(ISNA(VLOOKUP(C2443,'Provider-EHR crosswalk'!A:B,2,FALSE)),"No EHR Specified",VLOOKUP(C2443,'Provider-EHR crosswalk'!A:B,2,FALSE))</f>
        <v>Azalea Health EHR</v>
      </c>
    </row>
    <row r="2444" spans="1:11" x14ac:dyDescent="0.25">
      <c r="A2444" t="s">
        <v>90</v>
      </c>
      <c r="B2444">
        <v>36</v>
      </c>
      <c r="C2444" t="s">
        <v>745</v>
      </c>
      <c r="D2444" t="s">
        <v>91</v>
      </c>
      <c r="E2444">
        <v>85</v>
      </c>
      <c r="F2444">
        <v>85</v>
      </c>
      <c r="G2444">
        <v>100</v>
      </c>
      <c r="H2444" t="s">
        <v>65</v>
      </c>
      <c r="I2444">
        <v>90</v>
      </c>
      <c r="J2444" t="s">
        <v>66</v>
      </c>
      <c r="K2444" s="33" t="str">
        <f>IF(ISNA(VLOOKUP(C2444,'Provider-EHR crosswalk'!A:B,2,FALSE)),"No EHR Specified",VLOOKUP(C2444,'Provider-EHR crosswalk'!A:B,2,FALSE))</f>
        <v>Azalea Health EHR</v>
      </c>
    </row>
    <row r="2445" spans="1:11" x14ac:dyDescent="0.25">
      <c r="A2445" t="s">
        <v>92</v>
      </c>
      <c r="B2445">
        <v>36</v>
      </c>
      <c r="C2445" t="s">
        <v>745</v>
      </c>
      <c r="D2445" t="s">
        <v>93</v>
      </c>
      <c r="E2445">
        <v>24</v>
      </c>
      <c r="F2445">
        <v>85</v>
      </c>
      <c r="G2445">
        <v>28.24</v>
      </c>
      <c r="H2445" t="s">
        <v>65</v>
      </c>
      <c r="I2445">
        <v>90</v>
      </c>
      <c r="J2445" t="s">
        <v>69</v>
      </c>
      <c r="K2445" s="33" t="str">
        <f>IF(ISNA(VLOOKUP(C2445,'Provider-EHR crosswalk'!A:B,2,FALSE)),"No EHR Specified",VLOOKUP(C2445,'Provider-EHR crosswalk'!A:B,2,FALSE))</f>
        <v>Azalea Health EHR</v>
      </c>
    </row>
    <row r="2446" spans="1:11" x14ac:dyDescent="0.25">
      <c r="A2446" t="s">
        <v>94</v>
      </c>
      <c r="B2446">
        <v>36</v>
      </c>
      <c r="C2446" t="s">
        <v>745</v>
      </c>
      <c r="D2446" t="s">
        <v>95</v>
      </c>
      <c r="E2446">
        <v>39</v>
      </c>
      <c r="F2446">
        <v>85</v>
      </c>
      <c r="G2446">
        <v>45.88</v>
      </c>
      <c r="H2446" t="s">
        <v>65</v>
      </c>
      <c r="I2446">
        <v>90</v>
      </c>
      <c r="J2446" t="s">
        <v>69</v>
      </c>
      <c r="K2446" s="33" t="str">
        <f>IF(ISNA(VLOOKUP(C2446,'Provider-EHR crosswalk'!A:B,2,FALSE)),"No EHR Specified",VLOOKUP(C2446,'Provider-EHR crosswalk'!A:B,2,FALSE))</f>
        <v>Azalea Health EHR</v>
      </c>
    </row>
    <row r="2447" spans="1:11" x14ac:dyDescent="0.25">
      <c r="A2447" t="s">
        <v>96</v>
      </c>
      <c r="B2447">
        <v>36</v>
      </c>
      <c r="C2447" t="s">
        <v>745</v>
      </c>
      <c r="D2447" t="s">
        <v>97</v>
      </c>
      <c r="E2447">
        <v>62</v>
      </c>
      <c r="F2447">
        <v>85</v>
      </c>
      <c r="G2447">
        <v>72.94</v>
      </c>
      <c r="H2447" t="s">
        <v>65</v>
      </c>
      <c r="I2447">
        <v>90</v>
      </c>
      <c r="J2447" t="s">
        <v>69</v>
      </c>
      <c r="K2447" s="33" t="str">
        <f>IF(ISNA(VLOOKUP(C2447,'Provider-EHR crosswalk'!A:B,2,FALSE)),"No EHR Specified",VLOOKUP(C2447,'Provider-EHR crosswalk'!A:B,2,FALSE))</f>
        <v>Azalea Health EHR</v>
      </c>
    </row>
    <row r="2448" spans="1:11" x14ac:dyDescent="0.25">
      <c r="A2448" t="s">
        <v>98</v>
      </c>
      <c r="B2448">
        <v>36</v>
      </c>
      <c r="C2448" t="s">
        <v>745</v>
      </c>
      <c r="D2448" t="s">
        <v>99</v>
      </c>
      <c r="E2448">
        <v>62</v>
      </c>
      <c r="F2448">
        <v>85</v>
      </c>
      <c r="G2448">
        <v>72.94</v>
      </c>
      <c r="H2448" t="s">
        <v>65</v>
      </c>
      <c r="I2448">
        <v>90</v>
      </c>
      <c r="J2448" t="s">
        <v>69</v>
      </c>
      <c r="K2448" s="33" t="str">
        <f>IF(ISNA(VLOOKUP(C2448,'Provider-EHR crosswalk'!A:B,2,FALSE)),"No EHR Specified",VLOOKUP(C2448,'Provider-EHR crosswalk'!A:B,2,FALSE))</f>
        <v>Azalea Health EHR</v>
      </c>
    </row>
    <row r="2449" spans="1:11" x14ac:dyDescent="0.25">
      <c r="A2449" t="s">
        <v>100</v>
      </c>
      <c r="B2449">
        <v>36</v>
      </c>
      <c r="C2449" t="s">
        <v>745</v>
      </c>
      <c r="D2449" t="s">
        <v>101</v>
      </c>
      <c r="E2449">
        <v>656</v>
      </c>
      <c r="F2449">
        <v>656</v>
      </c>
      <c r="G2449">
        <v>100</v>
      </c>
      <c r="H2449" t="s">
        <v>65</v>
      </c>
      <c r="I2449">
        <v>99</v>
      </c>
      <c r="J2449" t="s">
        <v>66</v>
      </c>
      <c r="K2449" s="33" t="str">
        <f>IF(ISNA(VLOOKUP(C2449,'Provider-EHR crosswalk'!A:B,2,FALSE)),"No EHR Specified",VLOOKUP(C2449,'Provider-EHR crosswalk'!A:B,2,FALSE))</f>
        <v>Azalea Health EHR</v>
      </c>
    </row>
    <row r="2450" spans="1:11" x14ac:dyDescent="0.25">
      <c r="A2450" t="s">
        <v>102</v>
      </c>
      <c r="B2450">
        <v>36</v>
      </c>
      <c r="C2450" t="s">
        <v>745</v>
      </c>
      <c r="D2450" t="s">
        <v>103</v>
      </c>
      <c r="E2450">
        <v>656</v>
      </c>
      <c r="F2450">
        <v>656</v>
      </c>
      <c r="G2450">
        <v>100</v>
      </c>
      <c r="H2450" t="s">
        <v>65</v>
      </c>
      <c r="I2450">
        <v>99</v>
      </c>
      <c r="J2450" t="s">
        <v>66</v>
      </c>
      <c r="K2450" s="33" t="str">
        <f>IF(ISNA(VLOOKUP(C2450,'Provider-EHR crosswalk'!A:B,2,FALSE)),"No EHR Specified",VLOOKUP(C2450,'Provider-EHR crosswalk'!A:B,2,FALSE))</f>
        <v>Azalea Health EHR</v>
      </c>
    </row>
    <row r="2451" spans="1:11" x14ac:dyDescent="0.25">
      <c r="A2451" t="s">
        <v>104</v>
      </c>
      <c r="B2451">
        <v>36</v>
      </c>
      <c r="C2451" t="s">
        <v>745</v>
      </c>
      <c r="D2451" t="s">
        <v>105</v>
      </c>
      <c r="E2451">
        <v>656</v>
      </c>
      <c r="F2451">
        <v>656</v>
      </c>
      <c r="G2451">
        <v>100</v>
      </c>
      <c r="H2451" t="s">
        <v>65</v>
      </c>
      <c r="I2451">
        <v>99</v>
      </c>
      <c r="J2451" t="s">
        <v>66</v>
      </c>
      <c r="K2451" s="33" t="str">
        <f>IF(ISNA(VLOOKUP(C2451,'Provider-EHR crosswalk'!A:B,2,FALSE)),"No EHR Specified",VLOOKUP(C2451,'Provider-EHR crosswalk'!A:B,2,FALSE))</f>
        <v>Azalea Health EHR</v>
      </c>
    </row>
    <row r="2452" spans="1:11" x14ac:dyDescent="0.25">
      <c r="A2452" t="s">
        <v>106</v>
      </c>
      <c r="B2452">
        <v>36</v>
      </c>
      <c r="C2452" t="s">
        <v>745</v>
      </c>
      <c r="D2452" t="s">
        <v>107</v>
      </c>
      <c r="E2452">
        <v>656</v>
      </c>
      <c r="F2452">
        <v>656</v>
      </c>
      <c r="G2452">
        <v>100</v>
      </c>
      <c r="H2452" t="s">
        <v>65</v>
      </c>
      <c r="I2452">
        <v>99</v>
      </c>
      <c r="J2452" t="s">
        <v>66</v>
      </c>
      <c r="K2452" s="33" t="str">
        <f>IF(ISNA(VLOOKUP(C2452,'Provider-EHR crosswalk'!A:B,2,FALSE)),"No EHR Specified",VLOOKUP(C2452,'Provider-EHR crosswalk'!A:B,2,FALSE))</f>
        <v>Azalea Health EHR</v>
      </c>
    </row>
    <row r="2453" spans="1:11" x14ac:dyDescent="0.25">
      <c r="A2453" t="s">
        <v>108</v>
      </c>
      <c r="B2453">
        <v>36</v>
      </c>
      <c r="C2453" t="s">
        <v>745</v>
      </c>
      <c r="D2453" t="s">
        <v>109</v>
      </c>
      <c r="E2453">
        <v>656</v>
      </c>
      <c r="F2453">
        <v>656</v>
      </c>
      <c r="G2453">
        <v>100</v>
      </c>
      <c r="H2453" t="s">
        <v>65</v>
      </c>
      <c r="I2453">
        <v>99</v>
      </c>
      <c r="J2453" t="s">
        <v>66</v>
      </c>
      <c r="K2453" s="33" t="str">
        <f>IF(ISNA(VLOOKUP(C2453,'Provider-EHR crosswalk'!A:B,2,FALSE)),"No EHR Specified",VLOOKUP(C2453,'Provider-EHR crosswalk'!A:B,2,FALSE))</f>
        <v>Azalea Health EHR</v>
      </c>
    </row>
    <row r="2454" spans="1:11" x14ac:dyDescent="0.25">
      <c r="A2454" t="s">
        <v>110</v>
      </c>
      <c r="B2454">
        <v>36</v>
      </c>
      <c r="C2454" t="s">
        <v>745</v>
      </c>
      <c r="D2454" t="s">
        <v>111</v>
      </c>
      <c r="E2454">
        <v>656</v>
      </c>
      <c r="F2454">
        <v>656</v>
      </c>
      <c r="G2454">
        <v>100</v>
      </c>
      <c r="H2454" t="s">
        <v>65</v>
      </c>
      <c r="I2454">
        <v>99</v>
      </c>
      <c r="J2454" t="s">
        <v>66</v>
      </c>
      <c r="K2454" s="33" t="str">
        <f>IF(ISNA(VLOOKUP(C2454,'Provider-EHR crosswalk'!A:B,2,FALSE)),"No EHR Specified",VLOOKUP(C2454,'Provider-EHR crosswalk'!A:B,2,FALSE))</f>
        <v>Azalea Health EHR</v>
      </c>
    </row>
    <row r="2455" spans="1:11" x14ac:dyDescent="0.25">
      <c r="A2455" t="s">
        <v>112</v>
      </c>
      <c r="B2455">
        <v>36</v>
      </c>
      <c r="C2455" t="s">
        <v>745</v>
      </c>
      <c r="D2455" t="s">
        <v>113</v>
      </c>
      <c r="E2455">
        <v>656</v>
      </c>
      <c r="F2455">
        <v>656</v>
      </c>
      <c r="G2455">
        <v>100</v>
      </c>
      <c r="H2455" t="s">
        <v>65</v>
      </c>
      <c r="I2455">
        <v>99</v>
      </c>
      <c r="J2455" t="s">
        <v>66</v>
      </c>
      <c r="K2455" s="33" t="str">
        <f>IF(ISNA(VLOOKUP(C2455,'Provider-EHR crosswalk'!A:B,2,FALSE)),"No EHR Specified",VLOOKUP(C2455,'Provider-EHR crosswalk'!A:B,2,FALSE))</f>
        <v>Azalea Health EHR</v>
      </c>
    </row>
    <row r="2456" spans="1:11" x14ac:dyDescent="0.25">
      <c r="A2456" t="s">
        <v>114</v>
      </c>
      <c r="B2456">
        <v>36</v>
      </c>
      <c r="C2456" t="s">
        <v>745</v>
      </c>
      <c r="D2456" t="s">
        <v>115</v>
      </c>
      <c r="E2456">
        <v>5</v>
      </c>
      <c r="F2456">
        <v>85</v>
      </c>
      <c r="G2456">
        <v>5.88</v>
      </c>
      <c r="H2456" t="s">
        <v>116</v>
      </c>
      <c r="I2456">
        <v>4</v>
      </c>
      <c r="J2456" t="s">
        <v>69</v>
      </c>
      <c r="K2456" s="33" t="str">
        <f>IF(ISNA(VLOOKUP(C2456,'Provider-EHR crosswalk'!A:B,2,FALSE)),"No EHR Specified",VLOOKUP(C2456,'Provider-EHR crosswalk'!A:B,2,FALSE))</f>
        <v>Azalea Health EHR</v>
      </c>
    </row>
    <row r="2457" spans="1:11" x14ac:dyDescent="0.25">
      <c r="A2457" t="s">
        <v>117</v>
      </c>
      <c r="B2457">
        <v>36</v>
      </c>
      <c r="C2457" t="s">
        <v>745</v>
      </c>
      <c r="D2457" t="s">
        <v>118</v>
      </c>
      <c r="E2457">
        <v>4</v>
      </c>
      <c r="F2457">
        <v>85</v>
      </c>
      <c r="G2457">
        <v>4.71</v>
      </c>
      <c r="H2457" t="s">
        <v>116</v>
      </c>
      <c r="I2457">
        <v>4</v>
      </c>
      <c r="J2457" t="s">
        <v>69</v>
      </c>
      <c r="K2457" s="33" t="str">
        <f>IF(ISNA(VLOOKUP(C2457,'Provider-EHR crosswalk'!A:B,2,FALSE)),"No EHR Specified",VLOOKUP(C2457,'Provider-EHR crosswalk'!A:B,2,FALSE))</f>
        <v>Azalea Health EHR</v>
      </c>
    </row>
    <row r="2458" spans="1:11" x14ac:dyDescent="0.25">
      <c r="A2458" t="s">
        <v>119</v>
      </c>
      <c r="B2458">
        <v>36</v>
      </c>
      <c r="C2458" t="s">
        <v>745</v>
      </c>
      <c r="D2458" t="s">
        <v>120</v>
      </c>
      <c r="E2458">
        <v>1</v>
      </c>
      <c r="F2458">
        <v>85</v>
      </c>
      <c r="G2458">
        <v>1.18</v>
      </c>
      <c r="H2458" t="s">
        <v>116</v>
      </c>
      <c r="I2458">
        <v>4</v>
      </c>
      <c r="J2458" t="s">
        <v>66</v>
      </c>
      <c r="K2458" s="33" t="str">
        <f>IF(ISNA(VLOOKUP(C2458,'Provider-EHR crosswalk'!A:B,2,FALSE)),"No EHR Specified",VLOOKUP(C2458,'Provider-EHR crosswalk'!A:B,2,FALSE))</f>
        <v>Azalea Health EHR</v>
      </c>
    </row>
    <row r="2459" spans="1:11" x14ac:dyDescent="0.25">
      <c r="A2459" t="s">
        <v>121</v>
      </c>
      <c r="B2459">
        <v>36</v>
      </c>
      <c r="C2459" t="s">
        <v>745</v>
      </c>
      <c r="D2459" t="s">
        <v>122</v>
      </c>
      <c r="E2459">
        <v>0</v>
      </c>
      <c r="F2459">
        <v>85</v>
      </c>
      <c r="G2459">
        <v>0</v>
      </c>
      <c r="H2459" t="s">
        <v>116</v>
      </c>
      <c r="I2459">
        <v>1</v>
      </c>
      <c r="J2459" t="s">
        <v>66</v>
      </c>
      <c r="K2459" s="33" t="str">
        <f>IF(ISNA(VLOOKUP(C2459,'Provider-EHR crosswalk'!A:B,2,FALSE)),"No EHR Specified",VLOOKUP(C2459,'Provider-EHR crosswalk'!A:B,2,FALSE))</f>
        <v>Azalea Health EHR</v>
      </c>
    </row>
    <row r="2460" spans="1:11" x14ac:dyDescent="0.25">
      <c r="A2460" t="s">
        <v>123</v>
      </c>
      <c r="B2460">
        <v>36</v>
      </c>
      <c r="C2460" t="s">
        <v>745</v>
      </c>
      <c r="D2460" t="s">
        <v>124</v>
      </c>
      <c r="E2460">
        <v>0</v>
      </c>
      <c r="F2460">
        <v>656</v>
      </c>
      <c r="G2460">
        <v>0</v>
      </c>
      <c r="H2460" t="s">
        <v>116</v>
      </c>
      <c r="I2460">
        <v>1</v>
      </c>
      <c r="J2460" t="s">
        <v>66</v>
      </c>
      <c r="K2460" s="33" t="str">
        <f>IF(ISNA(VLOOKUP(C2460,'Provider-EHR crosswalk'!A:B,2,FALSE)),"No EHR Specified",VLOOKUP(C2460,'Provider-EHR crosswalk'!A:B,2,FALSE))</f>
        <v>Azalea Health EHR</v>
      </c>
    </row>
    <row r="2461" spans="1:11" x14ac:dyDescent="0.25">
      <c r="A2461" t="s">
        <v>125</v>
      </c>
      <c r="B2461">
        <v>36</v>
      </c>
      <c r="C2461" t="s">
        <v>745</v>
      </c>
      <c r="D2461" t="s">
        <v>126</v>
      </c>
      <c r="E2461">
        <v>0</v>
      </c>
      <c r="F2461">
        <v>656</v>
      </c>
      <c r="G2461">
        <v>0</v>
      </c>
      <c r="H2461" t="s">
        <v>116</v>
      </c>
      <c r="I2461">
        <v>1</v>
      </c>
      <c r="J2461" t="s">
        <v>66</v>
      </c>
      <c r="K2461" s="33" t="str">
        <f>IF(ISNA(VLOOKUP(C2461,'Provider-EHR crosswalk'!A:B,2,FALSE)),"No EHR Specified",VLOOKUP(C2461,'Provider-EHR crosswalk'!A:B,2,FALSE))</f>
        <v>Azalea Health EHR</v>
      </c>
    </row>
    <row r="2462" spans="1:11" x14ac:dyDescent="0.25">
      <c r="A2462" t="s">
        <v>127</v>
      </c>
      <c r="B2462">
        <v>36</v>
      </c>
      <c r="C2462" t="s">
        <v>745</v>
      </c>
      <c r="D2462" t="s">
        <v>128</v>
      </c>
      <c r="E2462">
        <v>17</v>
      </c>
      <c r="F2462">
        <v>656</v>
      </c>
      <c r="G2462">
        <v>2.59</v>
      </c>
      <c r="H2462" t="s">
        <v>116</v>
      </c>
      <c r="I2462">
        <v>4</v>
      </c>
      <c r="J2462" t="s">
        <v>66</v>
      </c>
      <c r="K2462" s="33" t="str">
        <f>IF(ISNA(VLOOKUP(C2462,'Provider-EHR crosswalk'!A:B,2,FALSE)),"No EHR Specified",VLOOKUP(C2462,'Provider-EHR crosswalk'!A:B,2,FALSE))</f>
        <v>Azalea Health EHR</v>
      </c>
    </row>
    <row r="2463" spans="1:11" x14ac:dyDescent="0.25">
      <c r="A2463" t="s">
        <v>129</v>
      </c>
      <c r="B2463">
        <v>36</v>
      </c>
      <c r="C2463" t="s">
        <v>745</v>
      </c>
      <c r="D2463" t="s">
        <v>130</v>
      </c>
      <c r="E2463">
        <v>21</v>
      </c>
      <c r="F2463">
        <v>656</v>
      </c>
      <c r="G2463">
        <v>3.2</v>
      </c>
      <c r="H2463" t="s">
        <v>116</v>
      </c>
      <c r="I2463">
        <v>4</v>
      </c>
      <c r="J2463" t="s">
        <v>66</v>
      </c>
      <c r="K2463" s="33" t="str">
        <f>IF(ISNA(VLOOKUP(C2463,'Provider-EHR crosswalk'!A:B,2,FALSE)),"No EHR Specified",VLOOKUP(C2463,'Provider-EHR crosswalk'!A:B,2,FALSE))</f>
        <v>Azalea Health EHR</v>
      </c>
    </row>
    <row r="2464" spans="1:11" x14ac:dyDescent="0.25">
      <c r="A2464" t="s">
        <v>131</v>
      </c>
      <c r="B2464">
        <v>36</v>
      </c>
      <c r="C2464" t="s">
        <v>745</v>
      </c>
      <c r="D2464" t="s">
        <v>132</v>
      </c>
      <c r="E2464">
        <v>16</v>
      </c>
      <c r="F2464">
        <v>656</v>
      </c>
      <c r="G2464">
        <v>2.44</v>
      </c>
      <c r="H2464" t="s">
        <v>116</v>
      </c>
      <c r="I2464">
        <v>4</v>
      </c>
      <c r="J2464" t="s">
        <v>66</v>
      </c>
      <c r="K2464" s="33" t="str">
        <f>IF(ISNA(VLOOKUP(C2464,'Provider-EHR crosswalk'!A:B,2,FALSE)),"No EHR Specified",VLOOKUP(C2464,'Provider-EHR crosswalk'!A:B,2,FALSE))</f>
        <v>Azalea Health EHR</v>
      </c>
    </row>
    <row r="2465" spans="1:11" x14ac:dyDescent="0.25">
      <c r="A2465" t="s">
        <v>133</v>
      </c>
      <c r="B2465">
        <v>36</v>
      </c>
      <c r="C2465" t="s">
        <v>745</v>
      </c>
      <c r="D2465" t="s">
        <v>134</v>
      </c>
      <c r="E2465">
        <v>48</v>
      </c>
      <c r="F2465">
        <v>656</v>
      </c>
      <c r="G2465">
        <v>7.32</v>
      </c>
      <c r="H2465" t="s">
        <v>116</v>
      </c>
      <c r="I2465">
        <v>1</v>
      </c>
      <c r="J2465" t="s">
        <v>69</v>
      </c>
      <c r="K2465" s="33" t="str">
        <f>IF(ISNA(VLOOKUP(C2465,'Provider-EHR crosswalk'!A:B,2,FALSE)),"No EHR Specified",VLOOKUP(C2465,'Provider-EHR crosswalk'!A:B,2,FALSE))</f>
        <v>Azalea Health EHR</v>
      </c>
    </row>
    <row r="2466" spans="1:11" x14ac:dyDescent="0.25">
      <c r="A2466" t="s">
        <v>135</v>
      </c>
      <c r="B2466">
        <v>36</v>
      </c>
      <c r="C2466" t="s">
        <v>745</v>
      </c>
      <c r="D2466" t="s">
        <v>136</v>
      </c>
      <c r="E2466">
        <v>0</v>
      </c>
      <c r="F2466">
        <v>656</v>
      </c>
      <c r="G2466">
        <v>0</v>
      </c>
      <c r="H2466" t="s">
        <v>116</v>
      </c>
      <c r="I2466">
        <v>1</v>
      </c>
      <c r="J2466" t="s">
        <v>66</v>
      </c>
      <c r="K2466" s="33" t="str">
        <f>IF(ISNA(VLOOKUP(C2466,'Provider-EHR crosswalk'!A:B,2,FALSE)),"No EHR Specified",VLOOKUP(C2466,'Provider-EHR crosswalk'!A:B,2,FALSE))</f>
        <v>Azalea Health EHR</v>
      </c>
    </row>
    <row r="2467" spans="1:11" x14ac:dyDescent="0.25">
      <c r="A2467" t="s">
        <v>137</v>
      </c>
      <c r="B2467">
        <v>36</v>
      </c>
      <c r="C2467" t="s">
        <v>745</v>
      </c>
      <c r="D2467" t="s">
        <v>138</v>
      </c>
      <c r="E2467">
        <v>0</v>
      </c>
      <c r="F2467">
        <v>656</v>
      </c>
      <c r="G2467">
        <v>0</v>
      </c>
      <c r="H2467" t="s">
        <v>116</v>
      </c>
      <c r="I2467">
        <v>1</v>
      </c>
      <c r="J2467" t="s">
        <v>66</v>
      </c>
      <c r="K2467" s="33" t="str">
        <f>IF(ISNA(VLOOKUP(C2467,'Provider-EHR crosswalk'!A:B,2,FALSE)),"No EHR Specified",VLOOKUP(C2467,'Provider-EHR crosswalk'!A:B,2,FALSE))</f>
        <v>Azalea Health EHR</v>
      </c>
    </row>
    <row r="2468" spans="1:11" x14ac:dyDescent="0.25">
      <c r="A2468" t="s">
        <v>139</v>
      </c>
      <c r="B2468">
        <v>36</v>
      </c>
      <c r="C2468" t="s">
        <v>745</v>
      </c>
      <c r="D2468" t="s">
        <v>140</v>
      </c>
      <c r="E2468">
        <v>0</v>
      </c>
      <c r="F2468">
        <v>656</v>
      </c>
      <c r="G2468">
        <v>0</v>
      </c>
      <c r="H2468" t="s">
        <v>116</v>
      </c>
      <c r="I2468">
        <v>1</v>
      </c>
      <c r="J2468" t="s">
        <v>66</v>
      </c>
      <c r="K2468" s="33" t="str">
        <f>IF(ISNA(VLOOKUP(C2468,'Provider-EHR crosswalk'!A:B,2,FALSE)),"No EHR Specified",VLOOKUP(C2468,'Provider-EHR crosswalk'!A:B,2,FALSE))</f>
        <v>Azalea Health EHR</v>
      </c>
    </row>
    <row r="2469" spans="1:11" x14ac:dyDescent="0.25">
      <c r="A2469" t="s">
        <v>141</v>
      </c>
      <c r="B2469">
        <v>36</v>
      </c>
      <c r="C2469" t="s">
        <v>745</v>
      </c>
      <c r="D2469" t="s">
        <v>142</v>
      </c>
      <c r="E2469">
        <v>0</v>
      </c>
      <c r="F2469">
        <v>656</v>
      </c>
      <c r="G2469">
        <v>0</v>
      </c>
      <c r="H2469" t="s">
        <v>116</v>
      </c>
      <c r="I2469">
        <v>1</v>
      </c>
      <c r="J2469" t="s">
        <v>66</v>
      </c>
      <c r="K2469" s="33" t="str">
        <f>IF(ISNA(VLOOKUP(C2469,'Provider-EHR crosswalk'!A:B,2,FALSE)),"No EHR Specified",VLOOKUP(C2469,'Provider-EHR crosswalk'!A:B,2,FALSE))</f>
        <v>Azalea Health EHR</v>
      </c>
    </row>
    <row r="2470" spans="1:11" x14ac:dyDescent="0.25">
      <c r="A2470" t="s">
        <v>143</v>
      </c>
      <c r="B2470">
        <v>36</v>
      </c>
      <c r="C2470" t="s">
        <v>745</v>
      </c>
      <c r="D2470" t="s">
        <v>144</v>
      </c>
      <c r="E2470">
        <v>0</v>
      </c>
      <c r="F2470">
        <v>656</v>
      </c>
      <c r="G2470">
        <v>0</v>
      </c>
      <c r="H2470" t="s">
        <v>116</v>
      </c>
      <c r="I2470">
        <v>1</v>
      </c>
      <c r="J2470" t="s">
        <v>66</v>
      </c>
      <c r="K2470" s="33" t="str">
        <f>IF(ISNA(VLOOKUP(C2470,'Provider-EHR crosswalk'!A:B,2,FALSE)),"No EHR Specified",VLOOKUP(C2470,'Provider-EHR crosswalk'!A:B,2,FALSE))</f>
        <v>Azalea Health EHR</v>
      </c>
    </row>
    <row r="2471" spans="1:11" x14ac:dyDescent="0.25">
      <c r="A2471" t="s">
        <v>145</v>
      </c>
      <c r="B2471">
        <v>36</v>
      </c>
      <c r="C2471" t="s">
        <v>745</v>
      </c>
      <c r="D2471" t="s">
        <v>146</v>
      </c>
      <c r="E2471">
        <v>0</v>
      </c>
      <c r="F2471">
        <v>656</v>
      </c>
      <c r="G2471">
        <v>0</v>
      </c>
      <c r="H2471" t="s">
        <v>116</v>
      </c>
      <c r="I2471">
        <v>1</v>
      </c>
      <c r="J2471" t="s">
        <v>66</v>
      </c>
      <c r="K2471" s="33" t="str">
        <f>IF(ISNA(VLOOKUP(C2471,'Provider-EHR crosswalk'!A:B,2,FALSE)),"No EHR Specified",VLOOKUP(C2471,'Provider-EHR crosswalk'!A:B,2,FALSE))</f>
        <v>Azalea Health EHR</v>
      </c>
    </row>
    <row r="2472" spans="1:11" x14ac:dyDescent="0.25">
      <c r="A2472" t="s">
        <v>147</v>
      </c>
      <c r="B2472">
        <v>36</v>
      </c>
      <c r="C2472" t="s">
        <v>745</v>
      </c>
      <c r="D2472" t="s">
        <v>148</v>
      </c>
      <c r="E2472">
        <v>0</v>
      </c>
      <c r="F2472">
        <v>656</v>
      </c>
      <c r="G2472">
        <v>0</v>
      </c>
      <c r="H2472" t="s">
        <v>116</v>
      </c>
      <c r="I2472">
        <v>1</v>
      </c>
      <c r="J2472" t="s">
        <v>66</v>
      </c>
      <c r="K2472" s="33" t="str">
        <f>IF(ISNA(VLOOKUP(C2472,'Provider-EHR crosswalk'!A:B,2,FALSE)),"No EHR Specified",VLOOKUP(C2472,'Provider-EHR crosswalk'!A:B,2,FALSE))</f>
        <v>Azalea Health EHR</v>
      </c>
    </row>
    <row r="2473" spans="1:11" x14ac:dyDescent="0.25">
      <c r="A2473" t="s">
        <v>149</v>
      </c>
      <c r="B2473">
        <v>36</v>
      </c>
      <c r="C2473" t="s">
        <v>745</v>
      </c>
      <c r="D2473" t="s">
        <v>150</v>
      </c>
      <c r="E2473">
        <v>0</v>
      </c>
      <c r="F2473">
        <v>656</v>
      </c>
      <c r="G2473">
        <v>0</v>
      </c>
      <c r="H2473" t="s">
        <v>116</v>
      </c>
      <c r="I2473">
        <v>1</v>
      </c>
      <c r="J2473" t="s">
        <v>66</v>
      </c>
      <c r="K2473" s="33" t="str">
        <f>IF(ISNA(VLOOKUP(C2473,'Provider-EHR crosswalk'!A:B,2,FALSE)),"No EHR Specified",VLOOKUP(C2473,'Provider-EHR crosswalk'!A:B,2,FALSE))</f>
        <v>Azalea Health EHR</v>
      </c>
    </row>
    <row r="2474" spans="1:11" x14ac:dyDescent="0.25">
      <c r="A2474" t="s">
        <v>151</v>
      </c>
      <c r="B2474">
        <v>36</v>
      </c>
      <c r="C2474" t="s">
        <v>745</v>
      </c>
      <c r="D2474" t="s">
        <v>152</v>
      </c>
      <c r="E2474">
        <v>0</v>
      </c>
      <c r="F2474">
        <v>656</v>
      </c>
      <c r="G2474">
        <v>0</v>
      </c>
      <c r="H2474" t="s">
        <v>116</v>
      </c>
      <c r="I2474">
        <v>1</v>
      </c>
      <c r="J2474" t="s">
        <v>66</v>
      </c>
      <c r="K2474" s="33" t="str">
        <f>IF(ISNA(VLOOKUP(C2474,'Provider-EHR crosswalk'!A:B,2,FALSE)),"No EHR Specified",VLOOKUP(C2474,'Provider-EHR crosswalk'!A:B,2,FALSE))</f>
        <v>Azalea Health EHR</v>
      </c>
    </row>
    <row r="2475" spans="1:11" x14ac:dyDescent="0.25">
      <c r="A2475" t="s">
        <v>153</v>
      </c>
      <c r="B2475">
        <v>36</v>
      </c>
      <c r="C2475" t="s">
        <v>745</v>
      </c>
      <c r="D2475" t="s">
        <v>154</v>
      </c>
      <c r="E2475">
        <v>0</v>
      </c>
      <c r="F2475">
        <v>656</v>
      </c>
      <c r="G2475">
        <v>0</v>
      </c>
      <c r="H2475" t="s">
        <v>116</v>
      </c>
      <c r="I2475">
        <v>1</v>
      </c>
      <c r="J2475" t="s">
        <v>66</v>
      </c>
      <c r="K2475" s="33" t="str">
        <f>IF(ISNA(VLOOKUP(C2475,'Provider-EHR crosswalk'!A:B,2,FALSE)),"No EHR Specified",VLOOKUP(C2475,'Provider-EHR crosswalk'!A:B,2,FALSE))</f>
        <v>Azalea Health EHR</v>
      </c>
    </row>
    <row r="2476" spans="1:11" x14ac:dyDescent="0.25">
      <c r="A2476" t="s">
        <v>155</v>
      </c>
      <c r="B2476">
        <v>36</v>
      </c>
      <c r="C2476" t="s">
        <v>745</v>
      </c>
      <c r="D2476" t="s">
        <v>156</v>
      </c>
      <c r="E2476">
        <v>0</v>
      </c>
      <c r="F2476">
        <v>656</v>
      </c>
      <c r="G2476">
        <v>0</v>
      </c>
      <c r="H2476" t="s">
        <v>157</v>
      </c>
      <c r="I2476" t="s">
        <v>157</v>
      </c>
      <c r="J2476" t="s">
        <v>157</v>
      </c>
      <c r="K2476" s="33" t="str">
        <f>IF(ISNA(VLOOKUP(C2476,'Provider-EHR crosswalk'!A:B,2,FALSE)),"No EHR Specified",VLOOKUP(C2476,'Provider-EHR crosswalk'!A:B,2,FALSE))</f>
        <v>Azalea Health EHR</v>
      </c>
    </row>
    <row r="2477" spans="1:11" x14ac:dyDescent="0.25">
      <c r="A2477" t="s">
        <v>158</v>
      </c>
      <c r="B2477">
        <v>36</v>
      </c>
      <c r="C2477" t="s">
        <v>745</v>
      </c>
      <c r="D2477" t="s">
        <v>159</v>
      </c>
      <c r="E2477">
        <v>65</v>
      </c>
      <c r="F2477">
        <v>656</v>
      </c>
      <c r="G2477">
        <v>9.91</v>
      </c>
      <c r="H2477" t="s">
        <v>157</v>
      </c>
      <c r="I2477" t="s">
        <v>157</v>
      </c>
      <c r="J2477" t="s">
        <v>157</v>
      </c>
      <c r="K2477" s="33" t="str">
        <f>IF(ISNA(VLOOKUP(C2477,'Provider-EHR crosswalk'!A:B,2,FALSE)),"No EHR Specified",VLOOKUP(C2477,'Provider-EHR crosswalk'!A:B,2,FALSE))</f>
        <v>Azalea Health EHR</v>
      </c>
    </row>
    <row r="2478" spans="1:11" x14ac:dyDescent="0.25">
      <c r="A2478" t="s">
        <v>162</v>
      </c>
      <c r="B2478">
        <v>36</v>
      </c>
      <c r="C2478" t="s">
        <v>745</v>
      </c>
      <c r="D2478" t="s">
        <v>163</v>
      </c>
      <c r="E2478">
        <v>633</v>
      </c>
      <c r="F2478">
        <v>656</v>
      </c>
      <c r="G2478">
        <v>96.49</v>
      </c>
      <c r="H2478" t="s">
        <v>65</v>
      </c>
      <c r="I2478">
        <v>95</v>
      </c>
      <c r="J2478" t="s">
        <v>66</v>
      </c>
      <c r="K2478" s="33" t="str">
        <f>IF(ISNA(VLOOKUP(C2478,'Provider-EHR crosswalk'!A:B,2,FALSE)),"No EHR Specified",VLOOKUP(C2478,'Provider-EHR crosswalk'!A:B,2,FALSE))</f>
        <v>Azalea Health EHR</v>
      </c>
    </row>
    <row r="2479" spans="1:11" x14ac:dyDescent="0.25">
      <c r="A2479" t="s">
        <v>164</v>
      </c>
      <c r="B2479">
        <v>36</v>
      </c>
      <c r="C2479" t="s">
        <v>745</v>
      </c>
      <c r="D2479" t="s">
        <v>165</v>
      </c>
      <c r="E2479">
        <v>75</v>
      </c>
      <c r="F2479">
        <v>85</v>
      </c>
      <c r="G2479">
        <v>88.24</v>
      </c>
      <c r="H2479" t="s">
        <v>65</v>
      </c>
      <c r="I2479">
        <v>95</v>
      </c>
      <c r="J2479" t="s">
        <v>69</v>
      </c>
      <c r="K2479" s="33" t="str">
        <f>IF(ISNA(VLOOKUP(C2479,'Provider-EHR crosswalk'!A:B,2,FALSE)),"No EHR Specified",VLOOKUP(C2479,'Provider-EHR crosswalk'!A:B,2,FALSE))</f>
        <v>Azalea Health EHR</v>
      </c>
    </row>
    <row r="2480" spans="1:11" x14ac:dyDescent="0.25">
      <c r="A2480" t="s">
        <v>166</v>
      </c>
      <c r="B2480">
        <v>36</v>
      </c>
      <c r="C2480" t="s">
        <v>745</v>
      </c>
      <c r="D2480" t="s">
        <v>167</v>
      </c>
      <c r="E2480">
        <v>1</v>
      </c>
      <c r="F2480">
        <v>85</v>
      </c>
      <c r="G2480">
        <v>1.18</v>
      </c>
      <c r="H2480" t="s">
        <v>116</v>
      </c>
      <c r="I2480">
        <v>5</v>
      </c>
      <c r="J2480" t="s">
        <v>66</v>
      </c>
      <c r="K2480" s="33" t="str">
        <f>IF(ISNA(VLOOKUP(C2480,'Provider-EHR crosswalk'!A:B,2,FALSE)),"No EHR Specified",VLOOKUP(C2480,'Provider-EHR crosswalk'!A:B,2,FALSE))</f>
        <v>Azalea Health EHR</v>
      </c>
    </row>
    <row r="2481" spans="1:11" x14ac:dyDescent="0.25">
      <c r="A2481" t="s">
        <v>168</v>
      </c>
      <c r="B2481">
        <v>36</v>
      </c>
      <c r="C2481" t="s">
        <v>745</v>
      </c>
      <c r="D2481" t="s">
        <v>169</v>
      </c>
      <c r="E2481">
        <v>0</v>
      </c>
      <c r="F2481">
        <v>85</v>
      </c>
      <c r="G2481">
        <v>0</v>
      </c>
      <c r="H2481" t="s">
        <v>116</v>
      </c>
      <c r="I2481">
        <v>5</v>
      </c>
      <c r="J2481" t="s">
        <v>66</v>
      </c>
      <c r="K2481" s="33" t="str">
        <f>IF(ISNA(VLOOKUP(C2481,'Provider-EHR crosswalk'!A:B,2,FALSE)),"No EHR Specified",VLOOKUP(C2481,'Provider-EHR crosswalk'!A:B,2,FALSE))</f>
        <v>Azalea Health EHR</v>
      </c>
    </row>
    <row r="2482" spans="1:11" x14ac:dyDescent="0.25">
      <c r="A2482" t="s">
        <v>170</v>
      </c>
      <c r="B2482">
        <v>36</v>
      </c>
      <c r="C2482" t="s">
        <v>745</v>
      </c>
      <c r="D2482" t="s">
        <v>171</v>
      </c>
      <c r="E2482">
        <v>9</v>
      </c>
      <c r="F2482">
        <v>85</v>
      </c>
      <c r="G2482">
        <v>10.59</v>
      </c>
      <c r="H2482" t="s">
        <v>116</v>
      </c>
      <c r="I2482">
        <v>5</v>
      </c>
      <c r="J2482" t="s">
        <v>69</v>
      </c>
      <c r="K2482" s="33" t="str">
        <f>IF(ISNA(VLOOKUP(C2482,'Provider-EHR crosswalk'!A:B,2,FALSE)),"No EHR Specified",VLOOKUP(C2482,'Provider-EHR crosswalk'!A:B,2,FALSE))</f>
        <v>Azalea Health EHR</v>
      </c>
    </row>
    <row r="2483" spans="1:11" x14ac:dyDescent="0.25">
      <c r="A2483" t="s">
        <v>172</v>
      </c>
      <c r="B2483">
        <v>36</v>
      </c>
      <c r="C2483" t="s">
        <v>745</v>
      </c>
      <c r="D2483" t="s">
        <v>173</v>
      </c>
      <c r="E2483">
        <v>7</v>
      </c>
      <c r="F2483">
        <v>656</v>
      </c>
      <c r="G2483">
        <v>1.07</v>
      </c>
      <c r="H2483" t="s">
        <v>116</v>
      </c>
      <c r="I2483">
        <v>5</v>
      </c>
      <c r="J2483" t="s">
        <v>66</v>
      </c>
      <c r="K2483" s="33" t="str">
        <f>IF(ISNA(VLOOKUP(C2483,'Provider-EHR crosswalk'!A:B,2,FALSE)),"No EHR Specified",VLOOKUP(C2483,'Provider-EHR crosswalk'!A:B,2,FALSE))</f>
        <v>Azalea Health EHR</v>
      </c>
    </row>
    <row r="2484" spans="1:11" x14ac:dyDescent="0.25">
      <c r="A2484" t="s">
        <v>174</v>
      </c>
      <c r="B2484">
        <v>36</v>
      </c>
      <c r="C2484" t="s">
        <v>745</v>
      </c>
      <c r="D2484" t="s">
        <v>175</v>
      </c>
      <c r="E2484">
        <v>2</v>
      </c>
      <c r="F2484">
        <v>656</v>
      </c>
      <c r="G2484">
        <v>0.3</v>
      </c>
      <c r="H2484" t="s">
        <v>116</v>
      </c>
      <c r="I2484">
        <v>5</v>
      </c>
      <c r="J2484" t="s">
        <v>66</v>
      </c>
      <c r="K2484" s="33" t="str">
        <f>IF(ISNA(VLOOKUP(C2484,'Provider-EHR crosswalk'!A:B,2,FALSE)),"No EHR Specified",VLOOKUP(C2484,'Provider-EHR crosswalk'!A:B,2,FALSE))</f>
        <v>Azalea Health EHR</v>
      </c>
    </row>
    <row r="2485" spans="1:11" x14ac:dyDescent="0.25">
      <c r="A2485" t="s">
        <v>176</v>
      </c>
      <c r="B2485">
        <v>36</v>
      </c>
      <c r="C2485" t="s">
        <v>745</v>
      </c>
      <c r="D2485" t="s">
        <v>177</v>
      </c>
      <c r="E2485">
        <v>14</v>
      </c>
      <c r="F2485">
        <v>656</v>
      </c>
      <c r="G2485">
        <v>2.13</v>
      </c>
      <c r="H2485" t="s">
        <v>116</v>
      </c>
      <c r="I2485">
        <v>5</v>
      </c>
      <c r="J2485" t="s">
        <v>66</v>
      </c>
      <c r="K2485" s="33" t="str">
        <f>IF(ISNA(VLOOKUP(C2485,'Provider-EHR crosswalk'!A:B,2,FALSE)),"No EHR Specified",VLOOKUP(C2485,'Provider-EHR crosswalk'!A:B,2,FALSE))</f>
        <v>Azalea Health EHR</v>
      </c>
    </row>
    <row r="2486" spans="1:11" x14ac:dyDescent="0.25">
      <c r="A2486" t="s">
        <v>63</v>
      </c>
      <c r="B2486">
        <v>125</v>
      </c>
      <c r="C2486" t="s">
        <v>911</v>
      </c>
      <c r="D2486" t="s">
        <v>64</v>
      </c>
      <c r="E2486">
        <v>18</v>
      </c>
      <c r="F2486">
        <v>18</v>
      </c>
      <c r="G2486">
        <v>100</v>
      </c>
      <c r="H2486" t="s">
        <v>65</v>
      </c>
      <c r="I2486">
        <v>99</v>
      </c>
      <c r="J2486" t="s">
        <v>66</v>
      </c>
      <c r="K2486" s="33" t="str">
        <f>IF(ISNA(VLOOKUP(C2486,'Provider-EHR crosswalk'!A:B,2,FALSE)),"No EHR Specified",VLOOKUP(C2486,'Provider-EHR crosswalk'!A:B,2,FALSE))</f>
        <v>Azalea Health EHR</v>
      </c>
    </row>
    <row r="2487" spans="1:11" x14ac:dyDescent="0.25">
      <c r="A2487" t="s">
        <v>67</v>
      </c>
      <c r="B2487">
        <v>125</v>
      </c>
      <c r="C2487" t="s">
        <v>911</v>
      </c>
      <c r="D2487" t="s">
        <v>68</v>
      </c>
      <c r="E2487">
        <v>16</v>
      </c>
      <c r="F2487">
        <v>18</v>
      </c>
      <c r="G2487">
        <v>88.89</v>
      </c>
      <c r="H2487" t="s">
        <v>65</v>
      </c>
      <c r="I2487">
        <v>75</v>
      </c>
      <c r="J2487" t="s">
        <v>66</v>
      </c>
      <c r="K2487" s="33" t="str">
        <f>IF(ISNA(VLOOKUP(C2487,'Provider-EHR crosswalk'!A:B,2,FALSE)),"No EHR Specified",VLOOKUP(C2487,'Provider-EHR crosswalk'!A:B,2,FALSE))</f>
        <v>Azalea Health EHR</v>
      </c>
    </row>
    <row r="2488" spans="1:11" x14ac:dyDescent="0.25">
      <c r="A2488" t="s">
        <v>70</v>
      </c>
      <c r="B2488">
        <v>125</v>
      </c>
      <c r="C2488" t="s">
        <v>911</v>
      </c>
      <c r="D2488" t="s">
        <v>71</v>
      </c>
      <c r="E2488">
        <v>18</v>
      </c>
      <c r="F2488">
        <v>18</v>
      </c>
      <c r="G2488">
        <v>100</v>
      </c>
      <c r="H2488" t="s">
        <v>65</v>
      </c>
      <c r="I2488">
        <v>99</v>
      </c>
      <c r="J2488" t="s">
        <v>66</v>
      </c>
      <c r="K2488" s="33" t="str">
        <f>IF(ISNA(VLOOKUP(C2488,'Provider-EHR crosswalk'!A:B,2,FALSE)),"No EHR Specified",VLOOKUP(C2488,'Provider-EHR crosswalk'!A:B,2,FALSE))</f>
        <v>Azalea Health EHR</v>
      </c>
    </row>
    <row r="2489" spans="1:11" x14ac:dyDescent="0.25">
      <c r="A2489" t="s">
        <v>72</v>
      </c>
      <c r="B2489">
        <v>125</v>
      </c>
      <c r="C2489" t="s">
        <v>911</v>
      </c>
      <c r="D2489" t="s">
        <v>73</v>
      </c>
      <c r="E2489">
        <v>18</v>
      </c>
      <c r="F2489">
        <v>18</v>
      </c>
      <c r="G2489">
        <v>100</v>
      </c>
      <c r="H2489" t="s">
        <v>65</v>
      </c>
      <c r="I2489">
        <v>99</v>
      </c>
      <c r="J2489" t="s">
        <v>66</v>
      </c>
      <c r="K2489" s="33" t="str">
        <f>IF(ISNA(VLOOKUP(C2489,'Provider-EHR crosswalk'!A:B,2,FALSE)),"No EHR Specified",VLOOKUP(C2489,'Provider-EHR crosswalk'!A:B,2,FALSE))</f>
        <v>Azalea Health EHR</v>
      </c>
    </row>
    <row r="2490" spans="1:11" x14ac:dyDescent="0.25">
      <c r="A2490" t="s">
        <v>74</v>
      </c>
      <c r="B2490">
        <v>125</v>
      </c>
      <c r="C2490" t="s">
        <v>911</v>
      </c>
      <c r="D2490" t="s">
        <v>75</v>
      </c>
      <c r="E2490">
        <v>18</v>
      </c>
      <c r="F2490">
        <v>18</v>
      </c>
      <c r="G2490">
        <v>100</v>
      </c>
      <c r="H2490" t="s">
        <v>65</v>
      </c>
      <c r="I2490">
        <v>99</v>
      </c>
      <c r="J2490" t="s">
        <v>66</v>
      </c>
      <c r="K2490" s="33" t="str">
        <f>IF(ISNA(VLOOKUP(C2490,'Provider-EHR crosswalk'!A:B,2,FALSE)),"No EHR Specified",VLOOKUP(C2490,'Provider-EHR crosswalk'!A:B,2,FALSE))</f>
        <v>Azalea Health EHR</v>
      </c>
    </row>
    <row r="2491" spans="1:11" x14ac:dyDescent="0.25">
      <c r="A2491" t="s">
        <v>76</v>
      </c>
      <c r="B2491">
        <v>125</v>
      </c>
      <c r="C2491" t="s">
        <v>911</v>
      </c>
      <c r="D2491" t="s">
        <v>77</v>
      </c>
      <c r="E2491">
        <v>18</v>
      </c>
      <c r="F2491">
        <v>18</v>
      </c>
      <c r="G2491">
        <v>100</v>
      </c>
      <c r="H2491" t="s">
        <v>65</v>
      </c>
      <c r="I2491">
        <v>85</v>
      </c>
      <c r="J2491" t="s">
        <v>66</v>
      </c>
      <c r="K2491" s="33" t="str">
        <f>IF(ISNA(VLOOKUP(C2491,'Provider-EHR crosswalk'!A:B,2,FALSE)),"No EHR Specified",VLOOKUP(C2491,'Provider-EHR crosswalk'!A:B,2,FALSE))</f>
        <v>Azalea Health EHR</v>
      </c>
    </row>
    <row r="2492" spans="1:11" x14ac:dyDescent="0.25">
      <c r="A2492" t="s">
        <v>78</v>
      </c>
      <c r="B2492">
        <v>125</v>
      </c>
      <c r="C2492" t="s">
        <v>911</v>
      </c>
      <c r="D2492" t="s">
        <v>79</v>
      </c>
      <c r="E2492">
        <v>18</v>
      </c>
      <c r="F2492">
        <v>18</v>
      </c>
      <c r="G2492">
        <v>100</v>
      </c>
      <c r="H2492" t="s">
        <v>65</v>
      </c>
      <c r="I2492">
        <v>85</v>
      </c>
      <c r="J2492" t="s">
        <v>66</v>
      </c>
      <c r="K2492" s="33" t="str">
        <f>IF(ISNA(VLOOKUP(C2492,'Provider-EHR crosswalk'!A:B,2,FALSE)),"No EHR Specified",VLOOKUP(C2492,'Provider-EHR crosswalk'!A:B,2,FALSE))</f>
        <v>Azalea Health EHR</v>
      </c>
    </row>
    <row r="2493" spans="1:11" x14ac:dyDescent="0.25">
      <c r="A2493" t="s">
        <v>80</v>
      </c>
      <c r="B2493">
        <v>125</v>
      </c>
      <c r="C2493" t="s">
        <v>911</v>
      </c>
      <c r="D2493" t="s">
        <v>81</v>
      </c>
      <c r="E2493">
        <v>18</v>
      </c>
      <c r="F2493">
        <v>18</v>
      </c>
      <c r="G2493">
        <v>100</v>
      </c>
      <c r="H2493" t="s">
        <v>65</v>
      </c>
      <c r="I2493">
        <v>85</v>
      </c>
      <c r="J2493" t="s">
        <v>66</v>
      </c>
      <c r="K2493" s="33" t="str">
        <f>IF(ISNA(VLOOKUP(C2493,'Provider-EHR crosswalk'!A:B,2,FALSE)),"No EHR Specified",VLOOKUP(C2493,'Provider-EHR crosswalk'!A:B,2,FALSE))</f>
        <v>Azalea Health EHR</v>
      </c>
    </row>
    <row r="2494" spans="1:11" x14ac:dyDescent="0.25">
      <c r="A2494" t="s">
        <v>82</v>
      </c>
      <c r="B2494">
        <v>125</v>
      </c>
      <c r="C2494" t="s">
        <v>911</v>
      </c>
      <c r="D2494" t="s">
        <v>83</v>
      </c>
      <c r="E2494">
        <v>18</v>
      </c>
      <c r="F2494">
        <v>18</v>
      </c>
      <c r="G2494">
        <v>100</v>
      </c>
      <c r="H2494" t="s">
        <v>65</v>
      </c>
      <c r="I2494">
        <v>85</v>
      </c>
      <c r="J2494" t="s">
        <v>66</v>
      </c>
      <c r="K2494" s="33" t="str">
        <f>IF(ISNA(VLOOKUP(C2494,'Provider-EHR crosswalk'!A:B,2,FALSE)),"No EHR Specified",VLOOKUP(C2494,'Provider-EHR crosswalk'!A:B,2,FALSE))</f>
        <v>Azalea Health EHR</v>
      </c>
    </row>
    <row r="2495" spans="1:11" x14ac:dyDescent="0.25">
      <c r="A2495" t="s">
        <v>84</v>
      </c>
      <c r="B2495">
        <v>125</v>
      </c>
      <c r="C2495" t="s">
        <v>911</v>
      </c>
      <c r="D2495" t="s">
        <v>85</v>
      </c>
      <c r="E2495">
        <v>18</v>
      </c>
      <c r="F2495">
        <v>18</v>
      </c>
      <c r="G2495">
        <v>100</v>
      </c>
      <c r="H2495" t="s">
        <v>65</v>
      </c>
      <c r="I2495">
        <v>85</v>
      </c>
      <c r="J2495" t="s">
        <v>66</v>
      </c>
      <c r="K2495" s="33" t="str">
        <f>IF(ISNA(VLOOKUP(C2495,'Provider-EHR crosswalk'!A:B,2,FALSE)),"No EHR Specified",VLOOKUP(C2495,'Provider-EHR crosswalk'!A:B,2,FALSE))</f>
        <v>Azalea Health EHR</v>
      </c>
    </row>
    <row r="2496" spans="1:11" x14ac:dyDescent="0.25">
      <c r="A2496" t="s">
        <v>86</v>
      </c>
      <c r="B2496">
        <v>125</v>
      </c>
      <c r="C2496" t="s">
        <v>911</v>
      </c>
      <c r="D2496" t="s">
        <v>87</v>
      </c>
      <c r="E2496">
        <v>18</v>
      </c>
      <c r="F2496">
        <v>18</v>
      </c>
      <c r="G2496">
        <v>100</v>
      </c>
      <c r="H2496" t="s">
        <v>65</v>
      </c>
      <c r="I2496">
        <v>95</v>
      </c>
      <c r="J2496" t="s">
        <v>66</v>
      </c>
      <c r="K2496" s="33" t="str">
        <f>IF(ISNA(VLOOKUP(C2496,'Provider-EHR crosswalk'!A:B,2,FALSE)),"No EHR Specified",VLOOKUP(C2496,'Provider-EHR crosswalk'!A:B,2,FALSE))</f>
        <v>Azalea Health EHR</v>
      </c>
    </row>
    <row r="2497" spans="1:11" x14ac:dyDescent="0.25">
      <c r="A2497" t="s">
        <v>88</v>
      </c>
      <c r="B2497">
        <v>125</v>
      </c>
      <c r="C2497" t="s">
        <v>911</v>
      </c>
      <c r="D2497" t="s">
        <v>89</v>
      </c>
      <c r="E2497">
        <v>18</v>
      </c>
      <c r="F2497">
        <v>18</v>
      </c>
      <c r="G2497">
        <v>100</v>
      </c>
      <c r="H2497" t="s">
        <v>65</v>
      </c>
      <c r="I2497">
        <v>95</v>
      </c>
      <c r="J2497" t="s">
        <v>66</v>
      </c>
      <c r="K2497" s="33" t="str">
        <f>IF(ISNA(VLOOKUP(C2497,'Provider-EHR crosswalk'!A:B,2,FALSE)),"No EHR Specified",VLOOKUP(C2497,'Provider-EHR crosswalk'!A:B,2,FALSE))</f>
        <v>Azalea Health EHR</v>
      </c>
    </row>
    <row r="2498" spans="1:11" x14ac:dyDescent="0.25">
      <c r="A2498" t="s">
        <v>90</v>
      </c>
      <c r="B2498">
        <v>125</v>
      </c>
      <c r="C2498" t="s">
        <v>911</v>
      </c>
      <c r="D2498" t="s">
        <v>91</v>
      </c>
      <c r="E2498">
        <v>18</v>
      </c>
      <c r="F2498">
        <v>18</v>
      </c>
      <c r="G2498">
        <v>100</v>
      </c>
      <c r="H2498" t="s">
        <v>65</v>
      </c>
      <c r="I2498">
        <v>90</v>
      </c>
      <c r="J2498" t="s">
        <v>66</v>
      </c>
      <c r="K2498" s="33" t="str">
        <f>IF(ISNA(VLOOKUP(C2498,'Provider-EHR crosswalk'!A:B,2,FALSE)),"No EHR Specified",VLOOKUP(C2498,'Provider-EHR crosswalk'!A:B,2,FALSE))</f>
        <v>Azalea Health EHR</v>
      </c>
    </row>
    <row r="2499" spans="1:11" x14ac:dyDescent="0.25">
      <c r="A2499" t="s">
        <v>92</v>
      </c>
      <c r="B2499">
        <v>125</v>
      </c>
      <c r="C2499" t="s">
        <v>911</v>
      </c>
      <c r="D2499" t="s">
        <v>93</v>
      </c>
      <c r="E2499">
        <v>11</v>
      </c>
      <c r="F2499">
        <v>18</v>
      </c>
      <c r="G2499">
        <v>61.11</v>
      </c>
      <c r="H2499" t="s">
        <v>65</v>
      </c>
      <c r="I2499">
        <v>90</v>
      </c>
      <c r="J2499" t="s">
        <v>69</v>
      </c>
      <c r="K2499" s="33" t="str">
        <f>IF(ISNA(VLOOKUP(C2499,'Provider-EHR crosswalk'!A:B,2,FALSE)),"No EHR Specified",VLOOKUP(C2499,'Provider-EHR crosswalk'!A:B,2,FALSE))</f>
        <v>Azalea Health EHR</v>
      </c>
    </row>
    <row r="2500" spans="1:11" x14ac:dyDescent="0.25">
      <c r="A2500" t="s">
        <v>94</v>
      </c>
      <c r="B2500">
        <v>125</v>
      </c>
      <c r="C2500" t="s">
        <v>911</v>
      </c>
      <c r="D2500" t="s">
        <v>95</v>
      </c>
      <c r="E2500">
        <v>8</v>
      </c>
      <c r="F2500">
        <v>18</v>
      </c>
      <c r="G2500">
        <v>44.44</v>
      </c>
      <c r="H2500" t="s">
        <v>65</v>
      </c>
      <c r="I2500">
        <v>90</v>
      </c>
      <c r="J2500" t="s">
        <v>69</v>
      </c>
      <c r="K2500" s="33" t="str">
        <f>IF(ISNA(VLOOKUP(C2500,'Provider-EHR crosswalk'!A:B,2,FALSE)),"No EHR Specified",VLOOKUP(C2500,'Provider-EHR crosswalk'!A:B,2,FALSE))</f>
        <v>Azalea Health EHR</v>
      </c>
    </row>
    <row r="2501" spans="1:11" x14ac:dyDescent="0.25">
      <c r="A2501" t="s">
        <v>96</v>
      </c>
      <c r="B2501">
        <v>125</v>
      </c>
      <c r="C2501" t="s">
        <v>911</v>
      </c>
      <c r="D2501" t="s">
        <v>97</v>
      </c>
      <c r="E2501">
        <v>15</v>
      </c>
      <c r="F2501">
        <v>18</v>
      </c>
      <c r="G2501">
        <v>83.33</v>
      </c>
      <c r="H2501" t="s">
        <v>65</v>
      </c>
      <c r="I2501">
        <v>90</v>
      </c>
      <c r="J2501" t="s">
        <v>69</v>
      </c>
      <c r="K2501" s="33" t="str">
        <f>IF(ISNA(VLOOKUP(C2501,'Provider-EHR crosswalk'!A:B,2,FALSE)),"No EHR Specified",VLOOKUP(C2501,'Provider-EHR crosswalk'!A:B,2,FALSE))</f>
        <v>Azalea Health EHR</v>
      </c>
    </row>
    <row r="2502" spans="1:11" x14ac:dyDescent="0.25">
      <c r="A2502" t="s">
        <v>98</v>
      </c>
      <c r="B2502">
        <v>125</v>
      </c>
      <c r="C2502" t="s">
        <v>911</v>
      </c>
      <c r="D2502" t="s">
        <v>99</v>
      </c>
      <c r="E2502">
        <v>15</v>
      </c>
      <c r="F2502">
        <v>18</v>
      </c>
      <c r="G2502">
        <v>83.33</v>
      </c>
      <c r="H2502" t="s">
        <v>65</v>
      </c>
      <c r="I2502">
        <v>90</v>
      </c>
      <c r="J2502" t="s">
        <v>69</v>
      </c>
      <c r="K2502" s="33" t="str">
        <f>IF(ISNA(VLOOKUP(C2502,'Provider-EHR crosswalk'!A:B,2,FALSE)),"No EHR Specified",VLOOKUP(C2502,'Provider-EHR crosswalk'!A:B,2,FALSE))</f>
        <v>Azalea Health EHR</v>
      </c>
    </row>
    <row r="2503" spans="1:11" x14ac:dyDescent="0.25">
      <c r="A2503" t="s">
        <v>100</v>
      </c>
      <c r="B2503">
        <v>125</v>
      </c>
      <c r="C2503" t="s">
        <v>911</v>
      </c>
      <c r="D2503" t="s">
        <v>101</v>
      </c>
      <c r="E2503">
        <v>19</v>
      </c>
      <c r="F2503">
        <v>19</v>
      </c>
      <c r="G2503">
        <v>100</v>
      </c>
      <c r="H2503" t="s">
        <v>65</v>
      </c>
      <c r="I2503">
        <v>99</v>
      </c>
      <c r="J2503" t="s">
        <v>66</v>
      </c>
      <c r="K2503" s="33" t="str">
        <f>IF(ISNA(VLOOKUP(C2503,'Provider-EHR crosswalk'!A:B,2,FALSE)),"No EHR Specified",VLOOKUP(C2503,'Provider-EHR crosswalk'!A:B,2,FALSE))</f>
        <v>Azalea Health EHR</v>
      </c>
    </row>
    <row r="2504" spans="1:11" x14ac:dyDescent="0.25">
      <c r="A2504" t="s">
        <v>102</v>
      </c>
      <c r="B2504">
        <v>125</v>
      </c>
      <c r="C2504" t="s">
        <v>911</v>
      </c>
      <c r="D2504" t="s">
        <v>103</v>
      </c>
      <c r="E2504">
        <v>19</v>
      </c>
      <c r="F2504">
        <v>19</v>
      </c>
      <c r="G2504">
        <v>100</v>
      </c>
      <c r="H2504" t="s">
        <v>65</v>
      </c>
      <c r="I2504">
        <v>99</v>
      </c>
      <c r="J2504" t="s">
        <v>66</v>
      </c>
      <c r="K2504" s="33" t="str">
        <f>IF(ISNA(VLOOKUP(C2504,'Provider-EHR crosswalk'!A:B,2,FALSE)),"No EHR Specified",VLOOKUP(C2504,'Provider-EHR crosswalk'!A:B,2,FALSE))</f>
        <v>Azalea Health EHR</v>
      </c>
    </row>
    <row r="2505" spans="1:11" x14ac:dyDescent="0.25">
      <c r="A2505" t="s">
        <v>104</v>
      </c>
      <c r="B2505">
        <v>125</v>
      </c>
      <c r="C2505" t="s">
        <v>911</v>
      </c>
      <c r="D2505" t="s">
        <v>105</v>
      </c>
      <c r="E2505">
        <v>19</v>
      </c>
      <c r="F2505">
        <v>19</v>
      </c>
      <c r="G2505">
        <v>100</v>
      </c>
      <c r="H2505" t="s">
        <v>65</v>
      </c>
      <c r="I2505">
        <v>99</v>
      </c>
      <c r="J2505" t="s">
        <v>66</v>
      </c>
      <c r="K2505" s="33" t="str">
        <f>IF(ISNA(VLOOKUP(C2505,'Provider-EHR crosswalk'!A:B,2,FALSE)),"No EHR Specified",VLOOKUP(C2505,'Provider-EHR crosswalk'!A:B,2,FALSE))</f>
        <v>Azalea Health EHR</v>
      </c>
    </row>
    <row r="2506" spans="1:11" x14ac:dyDescent="0.25">
      <c r="A2506" t="s">
        <v>106</v>
      </c>
      <c r="B2506">
        <v>125</v>
      </c>
      <c r="C2506" t="s">
        <v>911</v>
      </c>
      <c r="D2506" t="s">
        <v>107</v>
      </c>
      <c r="E2506">
        <v>19</v>
      </c>
      <c r="F2506">
        <v>19</v>
      </c>
      <c r="G2506">
        <v>100</v>
      </c>
      <c r="H2506" t="s">
        <v>65</v>
      </c>
      <c r="I2506">
        <v>99</v>
      </c>
      <c r="J2506" t="s">
        <v>66</v>
      </c>
      <c r="K2506" s="33" t="str">
        <f>IF(ISNA(VLOOKUP(C2506,'Provider-EHR crosswalk'!A:B,2,FALSE)),"No EHR Specified",VLOOKUP(C2506,'Provider-EHR crosswalk'!A:B,2,FALSE))</f>
        <v>Azalea Health EHR</v>
      </c>
    </row>
    <row r="2507" spans="1:11" x14ac:dyDescent="0.25">
      <c r="A2507" t="s">
        <v>108</v>
      </c>
      <c r="B2507">
        <v>125</v>
      </c>
      <c r="C2507" t="s">
        <v>911</v>
      </c>
      <c r="D2507" t="s">
        <v>109</v>
      </c>
      <c r="E2507">
        <v>19</v>
      </c>
      <c r="F2507">
        <v>19</v>
      </c>
      <c r="G2507">
        <v>100</v>
      </c>
      <c r="H2507" t="s">
        <v>65</v>
      </c>
      <c r="I2507">
        <v>99</v>
      </c>
      <c r="J2507" t="s">
        <v>66</v>
      </c>
      <c r="K2507" s="33" t="str">
        <f>IF(ISNA(VLOOKUP(C2507,'Provider-EHR crosswalk'!A:B,2,FALSE)),"No EHR Specified",VLOOKUP(C2507,'Provider-EHR crosswalk'!A:B,2,FALSE))</f>
        <v>Azalea Health EHR</v>
      </c>
    </row>
    <row r="2508" spans="1:11" x14ac:dyDescent="0.25">
      <c r="A2508" t="s">
        <v>110</v>
      </c>
      <c r="B2508">
        <v>125</v>
      </c>
      <c r="C2508" t="s">
        <v>911</v>
      </c>
      <c r="D2508" t="s">
        <v>111</v>
      </c>
      <c r="E2508">
        <v>19</v>
      </c>
      <c r="F2508">
        <v>19</v>
      </c>
      <c r="G2508">
        <v>100</v>
      </c>
      <c r="H2508" t="s">
        <v>65</v>
      </c>
      <c r="I2508">
        <v>99</v>
      </c>
      <c r="J2508" t="s">
        <v>66</v>
      </c>
      <c r="K2508" s="33" t="str">
        <f>IF(ISNA(VLOOKUP(C2508,'Provider-EHR crosswalk'!A:B,2,FALSE)),"No EHR Specified",VLOOKUP(C2508,'Provider-EHR crosswalk'!A:B,2,FALSE))</f>
        <v>Azalea Health EHR</v>
      </c>
    </row>
    <row r="2509" spans="1:11" x14ac:dyDescent="0.25">
      <c r="A2509" t="s">
        <v>112</v>
      </c>
      <c r="B2509">
        <v>125</v>
      </c>
      <c r="C2509" t="s">
        <v>911</v>
      </c>
      <c r="D2509" t="s">
        <v>113</v>
      </c>
      <c r="E2509">
        <v>19</v>
      </c>
      <c r="F2509">
        <v>19</v>
      </c>
      <c r="G2509">
        <v>100</v>
      </c>
      <c r="H2509" t="s">
        <v>65</v>
      </c>
      <c r="I2509">
        <v>99</v>
      </c>
      <c r="J2509" t="s">
        <v>66</v>
      </c>
      <c r="K2509" s="33" t="str">
        <f>IF(ISNA(VLOOKUP(C2509,'Provider-EHR crosswalk'!A:B,2,FALSE)),"No EHR Specified",VLOOKUP(C2509,'Provider-EHR crosswalk'!A:B,2,FALSE))</f>
        <v>Azalea Health EHR</v>
      </c>
    </row>
    <row r="2510" spans="1:11" x14ac:dyDescent="0.25">
      <c r="A2510" t="s">
        <v>114</v>
      </c>
      <c r="B2510">
        <v>125</v>
      </c>
      <c r="C2510" t="s">
        <v>911</v>
      </c>
      <c r="D2510" t="s">
        <v>115</v>
      </c>
      <c r="E2510">
        <v>1</v>
      </c>
      <c r="F2510">
        <v>18</v>
      </c>
      <c r="G2510">
        <v>5.56</v>
      </c>
      <c r="H2510" t="s">
        <v>116</v>
      </c>
      <c r="I2510">
        <v>4</v>
      </c>
      <c r="J2510" t="s">
        <v>69</v>
      </c>
      <c r="K2510" s="33" t="str">
        <f>IF(ISNA(VLOOKUP(C2510,'Provider-EHR crosswalk'!A:B,2,FALSE)),"No EHR Specified",VLOOKUP(C2510,'Provider-EHR crosswalk'!A:B,2,FALSE))</f>
        <v>Azalea Health EHR</v>
      </c>
    </row>
    <row r="2511" spans="1:11" x14ac:dyDescent="0.25">
      <c r="A2511" t="s">
        <v>117</v>
      </c>
      <c r="B2511">
        <v>125</v>
      </c>
      <c r="C2511" t="s">
        <v>911</v>
      </c>
      <c r="D2511" t="s">
        <v>118</v>
      </c>
      <c r="E2511">
        <v>2</v>
      </c>
      <c r="F2511">
        <v>18</v>
      </c>
      <c r="G2511">
        <v>11.11</v>
      </c>
      <c r="H2511" t="s">
        <v>116</v>
      </c>
      <c r="I2511">
        <v>4</v>
      </c>
      <c r="J2511" t="s">
        <v>69</v>
      </c>
      <c r="K2511" s="33" t="str">
        <f>IF(ISNA(VLOOKUP(C2511,'Provider-EHR crosswalk'!A:B,2,FALSE)),"No EHR Specified",VLOOKUP(C2511,'Provider-EHR crosswalk'!A:B,2,FALSE))</f>
        <v>Azalea Health EHR</v>
      </c>
    </row>
    <row r="2512" spans="1:11" x14ac:dyDescent="0.25">
      <c r="A2512" t="s">
        <v>119</v>
      </c>
      <c r="B2512">
        <v>125</v>
      </c>
      <c r="C2512" t="s">
        <v>911</v>
      </c>
      <c r="D2512" t="s">
        <v>120</v>
      </c>
      <c r="E2512">
        <v>0</v>
      </c>
      <c r="F2512">
        <v>18</v>
      </c>
      <c r="G2512">
        <v>0</v>
      </c>
      <c r="H2512" t="s">
        <v>116</v>
      </c>
      <c r="I2512">
        <v>4</v>
      </c>
      <c r="J2512" t="s">
        <v>66</v>
      </c>
      <c r="K2512" s="33" t="str">
        <f>IF(ISNA(VLOOKUP(C2512,'Provider-EHR crosswalk'!A:B,2,FALSE)),"No EHR Specified",VLOOKUP(C2512,'Provider-EHR crosswalk'!A:B,2,FALSE))</f>
        <v>Azalea Health EHR</v>
      </c>
    </row>
    <row r="2513" spans="1:11" x14ac:dyDescent="0.25">
      <c r="A2513" t="s">
        <v>121</v>
      </c>
      <c r="B2513">
        <v>125</v>
      </c>
      <c r="C2513" t="s">
        <v>911</v>
      </c>
      <c r="D2513" t="s">
        <v>122</v>
      </c>
      <c r="E2513">
        <v>0</v>
      </c>
      <c r="F2513">
        <v>18</v>
      </c>
      <c r="G2513">
        <v>0</v>
      </c>
      <c r="H2513" t="s">
        <v>116</v>
      </c>
      <c r="I2513">
        <v>1</v>
      </c>
      <c r="J2513" t="s">
        <v>66</v>
      </c>
      <c r="K2513" s="33" t="str">
        <f>IF(ISNA(VLOOKUP(C2513,'Provider-EHR crosswalk'!A:B,2,FALSE)),"No EHR Specified",VLOOKUP(C2513,'Provider-EHR crosswalk'!A:B,2,FALSE))</f>
        <v>Azalea Health EHR</v>
      </c>
    </row>
    <row r="2514" spans="1:11" x14ac:dyDescent="0.25">
      <c r="A2514" t="s">
        <v>123</v>
      </c>
      <c r="B2514">
        <v>125</v>
      </c>
      <c r="C2514" t="s">
        <v>911</v>
      </c>
      <c r="D2514" t="s">
        <v>124</v>
      </c>
      <c r="E2514">
        <v>0</v>
      </c>
      <c r="F2514">
        <v>19</v>
      </c>
      <c r="G2514">
        <v>0</v>
      </c>
      <c r="H2514" t="s">
        <v>116</v>
      </c>
      <c r="I2514">
        <v>1</v>
      </c>
      <c r="J2514" t="s">
        <v>66</v>
      </c>
      <c r="K2514" s="33" t="str">
        <f>IF(ISNA(VLOOKUP(C2514,'Provider-EHR crosswalk'!A:B,2,FALSE)),"No EHR Specified",VLOOKUP(C2514,'Provider-EHR crosswalk'!A:B,2,FALSE))</f>
        <v>Azalea Health EHR</v>
      </c>
    </row>
    <row r="2515" spans="1:11" x14ac:dyDescent="0.25">
      <c r="A2515" t="s">
        <v>125</v>
      </c>
      <c r="B2515">
        <v>125</v>
      </c>
      <c r="C2515" t="s">
        <v>911</v>
      </c>
      <c r="D2515" t="s">
        <v>126</v>
      </c>
      <c r="E2515">
        <v>0</v>
      </c>
      <c r="F2515">
        <v>19</v>
      </c>
      <c r="G2515">
        <v>0</v>
      </c>
      <c r="H2515" t="s">
        <v>116</v>
      </c>
      <c r="I2515">
        <v>1</v>
      </c>
      <c r="J2515" t="s">
        <v>66</v>
      </c>
      <c r="K2515" s="33" t="str">
        <f>IF(ISNA(VLOOKUP(C2515,'Provider-EHR crosswalk'!A:B,2,FALSE)),"No EHR Specified",VLOOKUP(C2515,'Provider-EHR crosswalk'!A:B,2,FALSE))</f>
        <v>Azalea Health EHR</v>
      </c>
    </row>
    <row r="2516" spans="1:11" x14ac:dyDescent="0.25">
      <c r="A2516" t="s">
        <v>127</v>
      </c>
      <c r="B2516">
        <v>125</v>
      </c>
      <c r="C2516" t="s">
        <v>911</v>
      </c>
      <c r="D2516" t="s">
        <v>128</v>
      </c>
      <c r="E2516">
        <v>0</v>
      </c>
      <c r="F2516">
        <v>19</v>
      </c>
      <c r="G2516">
        <v>0</v>
      </c>
      <c r="H2516" t="s">
        <v>116</v>
      </c>
      <c r="I2516">
        <v>4</v>
      </c>
      <c r="J2516" t="s">
        <v>66</v>
      </c>
      <c r="K2516" s="33" t="str">
        <f>IF(ISNA(VLOOKUP(C2516,'Provider-EHR crosswalk'!A:B,2,FALSE)),"No EHR Specified",VLOOKUP(C2516,'Provider-EHR crosswalk'!A:B,2,FALSE))</f>
        <v>Azalea Health EHR</v>
      </c>
    </row>
    <row r="2517" spans="1:11" x14ac:dyDescent="0.25">
      <c r="A2517" t="s">
        <v>129</v>
      </c>
      <c r="B2517">
        <v>125</v>
      </c>
      <c r="C2517" t="s">
        <v>911</v>
      </c>
      <c r="D2517" t="s">
        <v>130</v>
      </c>
      <c r="E2517">
        <v>2</v>
      </c>
      <c r="F2517">
        <v>19</v>
      </c>
      <c r="G2517">
        <v>10.53</v>
      </c>
      <c r="H2517" t="s">
        <v>116</v>
      </c>
      <c r="I2517">
        <v>4</v>
      </c>
      <c r="J2517" t="s">
        <v>69</v>
      </c>
      <c r="K2517" s="33" t="str">
        <f>IF(ISNA(VLOOKUP(C2517,'Provider-EHR crosswalk'!A:B,2,FALSE)),"No EHR Specified",VLOOKUP(C2517,'Provider-EHR crosswalk'!A:B,2,FALSE))</f>
        <v>Azalea Health EHR</v>
      </c>
    </row>
    <row r="2518" spans="1:11" x14ac:dyDescent="0.25">
      <c r="A2518" t="s">
        <v>131</v>
      </c>
      <c r="B2518">
        <v>125</v>
      </c>
      <c r="C2518" t="s">
        <v>911</v>
      </c>
      <c r="D2518" t="s">
        <v>132</v>
      </c>
      <c r="E2518">
        <v>1</v>
      </c>
      <c r="F2518">
        <v>19</v>
      </c>
      <c r="G2518">
        <v>5.26</v>
      </c>
      <c r="H2518" t="s">
        <v>116</v>
      </c>
      <c r="I2518">
        <v>4</v>
      </c>
      <c r="J2518" t="s">
        <v>69</v>
      </c>
      <c r="K2518" s="33" t="str">
        <f>IF(ISNA(VLOOKUP(C2518,'Provider-EHR crosswalk'!A:B,2,FALSE)),"No EHR Specified",VLOOKUP(C2518,'Provider-EHR crosswalk'!A:B,2,FALSE))</f>
        <v>Azalea Health EHR</v>
      </c>
    </row>
    <row r="2519" spans="1:11" x14ac:dyDescent="0.25">
      <c r="A2519" t="s">
        <v>133</v>
      </c>
      <c r="B2519">
        <v>125</v>
      </c>
      <c r="C2519" t="s">
        <v>911</v>
      </c>
      <c r="D2519" t="s">
        <v>134</v>
      </c>
      <c r="E2519">
        <v>0</v>
      </c>
      <c r="F2519">
        <v>19</v>
      </c>
      <c r="G2519">
        <v>0</v>
      </c>
      <c r="H2519" t="s">
        <v>116</v>
      </c>
      <c r="I2519">
        <v>1</v>
      </c>
      <c r="J2519" t="s">
        <v>66</v>
      </c>
      <c r="K2519" s="33" t="str">
        <f>IF(ISNA(VLOOKUP(C2519,'Provider-EHR crosswalk'!A:B,2,FALSE)),"No EHR Specified",VLOOKUP(C2519,'Provider-EHR crosswalk'!A:B,2,FALSE))</f>
        <v>Azalea Health EHR</v>
      </c>
    </row>
    <row r="2520" spans="1:11" x14ac:dyDescent="0.25">
      <c r="A2520" t="s">
        <v>135</v>
      </c>
      <c r="B2520">
        <v>125</v>
      </c>
      <c r="C2520" t="s">
        <v>911</v>
      </c>
      <c r="D2520" t="s">
        <v>136</v>
      </c>
      <c r="E2520">
        <v>0</v>
      </c>
      <c r="F2520">
        <v>19</v>
      </c>
      <c r="G2520">
        <v>0</v>
      </c>
      <c r="H2520" t="s">
        <v>116</v>
      </c>
      <c r="I2520">
        <v>1</v>
      </c>
      <c r="J2520" t="s">
        <v>66</v>
      </c>
      <c r="K2520" s="33" t="str">
        <f>IF(ISNA(VLOOKUP(C2520,'Provider-EHR crosswalk'!A:B,2,FALSE)),"No EHR Specified",VLOOKUP(C2520,'Provider-EHR crosswalk'!A:B,2,FALSE))</f>
        <v>Azalea Health EHR</v>
      </c>
    </row>
    <row r="2521" spans="1:11" x14ac:dyDescent="0.25">
      <c r="A2521" t="s">
        <v>137</v>
      </c>
      <c r="B2521">
        <v>125</v>
      </c>
      <c r="C2521" t="s">
        <v>911</v>
      </c>
      <c r="D2521" t="s">
        <v>138</v>
      </c>
      <c r="E2521">
        <v>0</v>
      </c>
      <c r="F2521">
        <v>19</v>
      </c>
      <c r="G2521">
        <v>0</v>
      </c>
      <c r="H2521" t="s">
        <v>116</v>
      </c>
      <c r="I2521">
        <v>1</v>
      </c>
      <c r="J2521" t="s">
        <v>66</v>
      </c>
      <c r="K2521" s="33" t="str">
        <f>IF(ISNA(VLOOKUP(C2521,'Provider-EHR crosswalk'!A:B,2,FALSE)),"No EHR Specified",VLOOKUP(C2521,'Provider-EHR crosswalk'!A:B,2,FALSE))</f>
        <v>Azalea Health EHR</v>
      </c>
    </row>
    <row r="2522" spans="1:11" x14ac:dyDescent="0.25">
      <c r="A2522" t="s">
        <v>139</v>
      </c>
      <c r="B2522">
        <v>125</v>
      </c>
      <c r="C2522" t="s">
        <v>911</v>
      </c>
      <c r="D2522" t="s">
        <v>140</v>
      </c>
      <c r="E2522">
        <v>0</v>
      </c>
      <c r="F2522">
        <v>19</v>
      </c>
      <c r="G2522">
        <v>0</v>
      </c>
      <c r="H2522" t="s">
        <v>116</v>
      </c>
      <c r="I2522">
        <v>1</v>
      </c>
      <c r="J2522" t="s">
        <v>66</v>
      </c>
      <c r="K2522" s="33" t="str">
        <f>IF(ISNA(VLOOKUP(C2522,'Provider-EHR crosswalk'!A:B,2,FALSE)),"No EHR Specified",VLOOKUP(C2522,'Provider-EHR crosswalk'!A:B,2,FALSE))</f>
        <v>Azalea Health EHR</v>
      </c>
    </row>
    <row r="2523" spans="1:11" x14ac:dyDescent="0.25">
      <c r="A2523" t="s">
        <v>141</v>
      </c>
      <c r="B2523">
        <v>125</v>
      </c>
      <c r="C2523" t="s">
        <v>911</v>
      </c>
      <c r="D2523" t="s">
        <v>142</v>
      </c>
      <c r="E2523">
        <v>0</v>
      </c>
      <c r="F2523">
        <v>19</v>
      </c>
      <c r="G2523">
        <v>0</v>
      </c>
      <c r="H2523" t="s">
        <v>116</v>
      </c>
      <c r="I2523">
        <v>1</v>
      </c>
      <c r="J2523" t="s">
        <v>66</v>
      </c>
      <c r="K2523" s="33" t="str">
        <f>IF(ISNA(VLOOKUP(C2523,'Provider-EHR crosswalk'!A:B,2,FALSE)),"No EHR Specified",VLOOKUP(C2523,'Provider-EHR crosswalk'!A:B,2,FALSE))</f>
        <v>Azalea Health EHR</v>
      </c>
    </row>
    <row r="2524" spans="1:11" x14ac:dyDescent="0.25">
      <c r="A2524" t="s">
        <v>143</v>
      </c>
      <c r="B2524">
        <v>125</v>
      </c>
      <c r="C2524" t="s">
        <v>911</v>
      </c>
      <c r="D2524" t="s">
        <v>144</v>
      </c>
      <c r="E2524">
        <v>0</v>
      </c>
      <c r="F2524">
        <v>19</v>
      </c>
      <c r="G2524">
        <v>0</v>
      </c>
      <c r="H2524" t="s">
        <v>116</v>
      </c>
      <c r="I2524">
        <v>1</v>
      </c>
      <c r="J2524" t="s">
        <v>66</v>
      </c>
      <c r="K2524" s="33" t="str">
        <f>IF(ISNA(VLOOKUP(C2524,'Provider-EHR crosswalk'!A:B,2,FALSE)),"No EHR Specified",VLOOKUP(C2524,'Provider-EHR crosswalk'!A:B,2,FALSE))</f>
        <v>Azalea Health EHR</v>
      </c>
    </row>
    <row r="2525" spans="1:11" x14ac:dyDescent="0.25">
      <c r="A2525" t="s">
        <v>145</v>
      </c>
      <c r="B2525">
        <v>125</v>
      </c>
      <c r="C2525" t="s">
        <v>911</v>
      </c>
      <c r="D2525" t="s">
        <v>146</v>
      </c>
      <c r="E2525">
        <v>0</v>
      </c>
      <c r="F2525">
        <v>19</v>
      </c>
      <c r="G2525">
        <v>0</v>
      </c>
      <c r="H2525" t="s">
        <v>116</v>
      </c>
      <c r="I2525">
        <v>1</v>
      </c>
      <c r="J2525" t="s">
        <v>66</v>
      </c>
      <c r="K2525" s="33" t="str">
        <f>IF(ISNA(VLOOKUP(C2525,'Provider-EHR crosswalk'!A:B,2,FALSE)),"No EHR Specified",VLOOKUP(C2525,'Provider-EHR crosswalk'!A:B,2,FALSE))</f>
        <v>Azalea Health EHR</v>
      </c>
    </row>
    <row r="2526" spans="1:11" x14ac:dyDescent="0.25">
      <c r="A2526" t="s">
        <v>147</v>
      </c>
      <c r="B2526">
        <v>125</v>
      </c>
      <c r="C2526" t="s">
        <v>911</v>
      </c>
      <c r="D2526" t="s">
        <v>148</v>
      </c>
      <c r="E2526">
        <v>0</v>
      </c>
      <c r="F2526">
        <v>19</v>
      </c>
      <c r="G2526">
        <v>0</v>
      </c>
      <c r="H2526" t="s">
        <v>116</v>
      </c>
      <c r="I2526">
        <v>1</v>
      </c>
      <c r="J2526" t="s">
        <v>66</v>
      </c>
      <c r="K2526" s="33" t="str">
        <f>IF(ISNA(VLOOKUP(C2526,'Provider-EHR crosswalk'!A:B,2,FALSE)),"No EHR Specified",VLOOKUP(C2526,'Provider-EHR crosswalk'!A:B,2,FALSE))</f>
        <v>Azalea Health EHR</v>
      </c>
    </row>
    <row r="2527" spans="1:11" x14ac:dyDescent="0.25">
      <c r="A2527" t="s">
        <v>149</v>
      </c>
      <c r="B2527">
        <v>125</v>
      </c>
      <c r="C2527" t="s">
        <v>911</v>
      </c>
      <c r="D2527" t="s">
        <v>150</v>
      </c>
      <c r="E2527">
        <v>0</v>
      </c>
      <c r="F2527">
        <v>19</v>
      </c>
      <c r="G2527">
        <v>0</v>
      </c>
      <c r="H2527" t="s">
        <v>116</v>
      </c>
      <c r="I2527">
        <v>1</v>
      </c>
      <c r="J2527" t="s">
        <v>66</v>
      </c>
      <c r="K2527" s="33" t="str">
        <f>IF(ISNA(VLOOKUP(C2527,'Provider-EHR crosswalk'!A:B,2,FALSE)),"No EHR Specified",VLOOKUP(C2527,'Provider-EHR crosswalk'!A:B,2,FALSE))</f>
        <v>Azalea Health EHR</v>
      </c>
    </row>
    <row r="2528" spans="1:11" x14ac:dyDescent="0.25">
      <c r="A2528" t="s">
        <v>151</v>
      </c>
      <c r="B2528">
        <v>125</v>
      </c>
      <c r="C2528" t="s">
        <v>911</v>
      </c>
      <c r="D2528" t="s">
        <v>152</v>
      </c>
      <c r="E2528">
        <v>0</v>
      </c>
      <c r="F2528">
        <v>19</v>
      </c>
      <c r="G2528">
        <v>0</v>
      </c>
      <c r="H2528" t="s">
        <v>116</v>
      </c>
      <c r="I2528">
        <v>1</v>
      </c>
      <c r="J2528" t="s">
        <v>66</v>
      </c>
      <c r="K2528" s="33" t="str">
        <f>IF(ISNA(VLOOKUP(C2528,'Provider-EHR crosswalk'!A:B,2,FALSE)),"No EHR Specified",VLOOKUP(C2528,'Provider-EHR crosswalk'!A:B,2,FALSE))</f>
        <v>Azalea Health EHR</v>
      </c>
    </row>
    <row r="2529" spans="1:11" x14ac:dyDescent="0.25">
      <c r="A2529" t="s">
        <v>153</v>
      </c>
      <c r="B2529">
        <v>125</v>
      </c>
      <c r="C2529" t="s">
        <v>911</v>
      </c>
      <c r="D2529" t="s">
        <v>154</v>
      </c>
      <c r="E2529">
        <v>0</v>
      </c>
      <c r="F2529">
        <v>19</v>
      </c>
      <c r="G2529">
        <v>0</v>
      </c>
      <c r="H2529" t="s">
        <v>116</v>
      </c>
      <c r="I2529">
        <v>1</v>
      </c>
      <c r="J2529" t="s">
        <v>66</v>
      </c>
      <c r="K2529" s="33" t="str">
        <f>IF(ISNA(VLOOKUP(C2529,'Provider-EHR crosswalk'!A:B,2,FALSE)),"No EHR Specified",VLOOKUP(C2529,'Provider-EHR crosswalk'!A:B,2,FALSE))</f>
        <v>Azalea Health EHR</v>
      </c>
    </row>
    <row r="2530" spans="1:11" x14ac:dyDescent="0.25">
      <c r="A2530" t="s">
        <v>155</v>
      </c>
      <c r="B2530">
        <v>125</v>
      </c>
      <c r="C2530" t="s">
        <v>911</v>
      </c>
      <c r="D2530" t="s">
        <v>156</v>
      </c>
      <c r="E2530">
        <v>0</v>
      </c>
      <c r="F2530">
        <v>19</v>
      </c>
      <c r="G2530">
        <v>0</v>
      </c>
      <c r="H2530" t="s">
        <v>157</v>
      </c>
      <c r="I2530" t="s">
        <v>157</v>
      </c>
      <c r="J2530" t="s">
        <v>157</v>
      </c>
      <c r="K2530" s="33" t="str">
        <f>IF(ISNA(VLOOKUP(C2530,'Provider-EHR crosswalk'!A:B,2,FALSE)),"No EHR Specified",VLOOKUP(C2530,'Provider-EHR crosswalk'!A:B,2,FALSE))</f>
        <v>Azalea Health EHR</v>
      </c>
    </row>
    <row r="2531" spans="1:11" x14ac:dyDescent="0.25">
      <c r="A2531" t="s">
        <v>158</v>
      </c>
      <c r="B2531">
        <v>125</v>
      </c>
      <c r="C2531" t="s">
        <v>911</v>
      </c>
      <c r="D2531" t="s">
        <v>159</v>
      </c>
      <c r="E2531">
        <v>0</v>
      </c>
      <c r="F2531">
        <v>19</v>
      </c>
      <c r="G2531">
        <v>0</v>
      </c>
      <c r="H2531" t="s">
        <v>157</v>
      </c>
      <c r="I2531" t="s">
        <v>157</v>
      </c>
      <c r="J2531" t="s">
        <v>157</v>
      </c>
      <c r="K2531" s="33" t="str">
        <f>IF(ISNA(VLOOKUP(C2531,'Provider-EHR crosswalk'!A:B,2,FALSE)),"No EHR Specified",VLOOKUP(C2531,'Provider-EHR crosswalk'!A:B,2,FALSE))</f>
        <v>Azalea Health EHR</v>
      </c>
    </row>
    <row r="2532" spans="1:11" x14ac:dyDescent="0.25">
      <c r="A2532" t="s">
        <v>162</v>
      </c>
      <c r="B2532">
        <v>125</v>
      </c>
      <c r="C2532" t="s">
        <v>911</v>
      </c>
      <c r="D2532" t="s">
        <v>163</v>
      </c>
      <c r="E2532">
        <v>6</v>
      </c>
      <c r="F2532">
        <v>19</v>
      </c>
      <c r="G2532">
        <v>31.58</v>
      </c>
      <c r="H2532" t="s">
        <v>65</v>
      </c>
      <c r="I2532">
        <v>95</v>
      </c>
      <c r="J2532" t="s">
        <v>69</v>
      </c>
      <c r="K2532" s="33" t="str">
        <f>IF(ISNA(VLOOKUP(C2532,'Provider-EHR crosswalk'!A:B,2,FALSE)),"No EHR Specified",VLOOKUP(C2532,'Provider-EHR crosswalk'!A:B,2,FALSE))</f>
        <v>Azalea Health EHR</v>
      </c>
    </row>
    <row r="2533" spans="1:11" x14ac:dyDescent="0.25">
      <c r="A2533" t="s">
        <v>164</v>
      </c>
      <c r="B2533">
        <v>125</v>
      </c>
      <c r="C2533" t="s">
        <v>911</v>
      </c>
      <c r="D2533" t="s">
        <v>165</v>
      </c>
      <c r="E2533">
        <v>17</v>
      </c>
      <c r="F2533">
        <v>18</v>
      </c>
      <c r="G2533">
        <v>94.44</v>
      </c>
      <c r="H2533" t="s">
        <v>65</v>
      </c>
      <c r="I2533">
        <v>95</v>
      </c>
      <c r="J2533" t="s">
        <v>69</v>
      </c>
      <c r="K2533" s="33" t="str">
        <f>IF(ISNA(VLOOKUP(C2533,'Provider-EHR crosswalk'!A:B,2,FALSE)),"No EHR Specified",VLOOKUP(C2533,'Provider-EHR crosswalk'!A:B,2,FALSE))</f>
        <v>Azalea Health EHR</v>
      </c>
    </row>
    <row r="2534" spans="1:11" x14ac:dyDescent="0.25">
      <c r="A2534" t="s">
        <v>166</v>
      </c>
      <c r="B2534">
        <v>125</v>
      </c>
      <c r="C2534" t="s">
        <v>911</v>
      </c>
      <c r="D2534" t="s">
        <v>167</v>
      </c>
      <c r="E2534">
        <v>0</v>
      </c>
      <c r="F2534">
        <v>18</v>
      </c>
      <c r="G2534">
        <v>0</v>
      </c>
      <c r="H2534" t="s">
        <v>116</v>
      </c>
      <c r="I2534">
        <v>5</v>
      </c>
      <c r="J2534" t="s">
        <v>66</v>
      </c>
      <c r="K2534" s="33" t="str">
        <f>IF(ISNA(VLOOKUP(C2534,'Provider-EHR crosswalk'!A:B,2,FALSE)),"No EHR Specified",VLOOKUP(C2534,'Provider-EHR crosswalk'!A:B,2,FALSE))</f>
        <v>Azalea Health EHR</v>
      </c>
    </row>
    <row r="2535" spans="1:11" x14ac:dyDescent="0.25">
      <c r="A2535" t="s">
        <v>168</v>
      </c>
      <c r="B2535">
        <v>125</v>
      </c>
      <c r="C2535" t="s">
        <v>911</v>
      </c>
      <c r="D2535" t="s">
        <v>169</v>
      </c>
      <c r="E2535">
        <v>1</v>
      </c>
      <c r="F2535">
        <v>18</v>
      </c>
      <c r="G2535">
        <v>5.56</v>
      </c>
      <c r="H2535" t="s">
        <v>116</v>
      </c>
      <c r="I2535">
        <v>5</v>
      </c>
      <c r="J2535" t="s">
        <v>69</v>
      </c>
      <c r="K2535" s="33" t="str">
        <f>IF(ISNA(VLOOKUP(C2535,'Provider-EHR crosswalk'!A:B,2,FALSE)),"No EHR Specified",VLOOKUP(C2535,'Provider-EHR crosswalk'!A:B,2,FALSE))</f>
        <v>Azalea Health EHR</v>
      </c>
    </row>
    <row r="2536" spans="1:11" x14ac:dyDescent="0.25">
      <c r="A2536" t="s">
        <v>170</v>
      </c>
      <c r="B2536">
        <v>125</v>
      </c>
      <c r="C2536" t="s">
        <v>911</v>
      </c>
      <c r="D2536" t="s">
        <v>171</v>
      </c>
      <c r="E2536">
        <v>0</v>
      </c>
      <c r="F2536">
        <v>18</v>
      </c>
      <c r="G2536">
        <v>0</v>
      </c>
      <c r="H2536" t="s">
        <v>116</v>
      </c>
      <c r="I2536">
        <v>5</v>
      </c>
      <c r="J2536" t="s">
        <v>66</v>
      </c>
      <c r="K2536" s="33" t="str">
        <f>IF(ISNA(VLOOKUP(C2536,'Provider-EHR crosswalk'!A:B,2,FALSE)),"No EHR Specified",VLOOKUP(C2536,'Provider-EHR crosswalk'!A:B,2,FALSE))</f>
        <v>Azalea Health EHR</v>
      </c>
    </row>
    <row r="2537" spans="1:11" x14ac:dyDescent="0.25">
      <c r="A2537" t="s">
        <v>172</v>
      </c>
      <c r="B2537">
        <v>125</v>
      </c>
      <c r="C2537" t="s">
        <v>911</v>
      </c>
      <c r="D2537" t="s">
        <v>173</v>
      </c>
      <c r="E2537">
        <v>13</v>
      </c>
      <c r="F2537">
        <v>19</v>
      </c>
      <c r="G2537">
        <v>68.42</v>
      </c>
      <c r="H2537" t="s">
        <v>116</v>
      </c>
      <c r="I2537">
        <v>5</v>
      </c>
      <c r="J2537" t="s">
        <v>69</v>
      </c>
      <c r="K2537" s="33" t="str">
        <f>IF(ISNA(VLOOKUP(C2537,'Provider-EHR crosswalk'!A:B,2,FALSE)),"No EHR Specified",VLOOKUP(C2537,'Provider-EHR crosswalk'!A:B,2,FALSE))</f>
        <v>Azalea Health EHR</v>
      </c>
    </row>
    <row r="2538" spans="1:11" x14ac:dyDescent="0.25">
      <c r="A2538" t="s">
        <v>174</v>
      </c>
      <c r="B2538">
        <v>125</v>
      </c>
      <c r="C2538" t="s">
        <v>911</v>
      </c>
      <c r="D2538" t="s">
        <v>175</v>
      </c>
      <c r="E2538">
        <v>0</v>
      </c>
      <c r="F2538">
        <v>19</v>
      </c>
      <c r="G2538">
        <v>0</v>
      </c>
      <c r="H2538" t="s">
        <v>116</v>
      </c>
      <c r="I2538">
        <v>5</v>
      </c>
      <c r="J2538" t="s">
        <v>66</v>
      </c>
      <c r="K2538" s="33" t="str">
        <f>IF(ISNA(VLOOKUP(C2538,'Provider-EHR crosswalk'!A:B,2,FALSE)),"No EHR Specified",VLOOKUP(C2538,'Provider-EHR crosswalk'!A:B,2,FALSE))</f>
        <v>Azalea Health EHR</v>
      </c>
    </row>
    <row r="2539" spans="1:11" x14ac:dyDescent="0.25">
      <c r="A2539" t="s">
        <v>176</v>
      </c>
      <c r="B2539">
        <v>125</v>
      </c>
      <c r="C2539" t="s">
        <v>911</v>
      </c>
      <c r="D2539" t="s">
        <v>177</v>
      </c>
      <c r="E2539">
        <v>0</v>
      </c>
      <c r="F2539">
        <v>19</v>
      </c>
      <c r="G2539">
        <v>0</v>
      </c>
      <c r="H2539" t="s">
        <v>116</v>
      </c>
      <c r="I2539">
        <v>5</v>
      </c>
      <c r="J2539" t="s">
        <v>66</v>
      </c>
      <c r="K2539" s="33" t="str">
        <f>IF(ISNA(VLOOKUP(C2539,'Provider-EHR crosswalk'!A:B,2,FALSE)),"No EHR Specified",VLOOKUP(C2539,'Provider-EHR crosswalk'!A:B,2,FALSE))</f>
        <v>Azalea Health EHR</v>
      </c>
    </row>
    <row r="2540" spans="1:11" x14ac:dyDescent="0.25">
      <c r="A2540" t="s">
        <v>63</v>
      </c>
      <c r="B2540">
        <v>12</v>
      </c>
      <c r="C2540" t="s">
        <v>1037</v>
      </c>
      <c r="D2540" t="s">
        <v>64</v>
      </c>
      <c r="E2540">
        <v>523</v>
      </c>
      <c r="F2540">
        <v>523</v>
      </c>
      <c r="G2540">
        <v>100</v>
      </c>
      <c r="H2540" t="s">
        <v>65</v>
      </c>
      <c r="I2540">
        <v>99</v>
      </c>
      <c r="J2540" t="s">
        <v>66</v>
      </c>
      <c r="K2540" s="33" t="str">
        <f>IF(ISNA(VLOOKUP(C2540,'Provider-EHR crosswalk'!A:B,2,FALSE)),"No EHR Specified",VLOOKUP(C2540,'Provider-EHR crosswalk'!A:B,2,FALSE))</f>
        <v>Experity EHR</v>
      </c>
    </row>
    <row r="2541" spans="1:11" x14ac:dyDescent="0.25">
      <c r="A2541" t="s">
        <v>67</v>
      </c>
      <c r="B2541">
        <v>12</v>
      </c>
      <c r="C2541" t="s">
        <v>1037</v>
      </c>
      <c r="D2541" t="s">
        <v>68</v>
      </c>
      <c r="E2541">
        <v>453</v>
      </c>
      <c r="F2541">
        <v>523</v>
      </c>
      <c r="G2541">
        <v>86.62</v>
      </c>
      <c r="H2541" t="s">
        <v>65</v>
      </c>
      <c r="I2541">
        <v>75</v>
      </c>
      <c r="J2541" t="s">
        <v>66</v>
      </c>
      <c r="K2541" s="33" t="str">
        <f>IF(ISNA(VLOOKUP(C2541,'Provider-EHR crosswalk'!A:B,2,FALSE)),"No EHR Specified",VLOOKUP(C2541,'Provider-EHR crosswalk'!A:B,2,FALSE))</f>
        <v>Experity EHR</v>
      </c>
    </row>
    <row r="2542" spans="1:11" x14ac:dyDescent="0.25">
      <c r="A2542" t="s">
        <v>70</v>
      </c>
      <c r="B2542">
        <v>12</v>
      </c>
      <c r="C2542" t="s">
        <v>1037</v>
      </c>
      <c r="D2542" t="s">
        <v>71</v>
      </c>
      <c r="E2542">
        <v>523</v>
      </c>
      <c r="F2542">
        <v>523</v>
      </c>
      <c r="G2542">
        <v>100</v>
      </c>
      <c r="H2542" t="s">
        <v>65</v>
      </c>
      <c r="I2542">
        <v>99</v>
      </c>
      <c r="J2542" t="s">
        <v>66</v>
      </c>
      <c r="K2542" s="33" t="str">
        <f>IF(ISNA(VLOOKUP(C2542,'Provider-EHR crosswalk'!A:B,2,FALSE)),"No EHR Specified",VLOOKUP(C2542,'Provider-EHR crosswalk'!A:B,2,FALSE))</f>
        <v>Experity EHR</v>
      </c>
    </row>
    <row r="2543" spans="1:11" x14ac:dyDescent="0.25">
      <c r="A2543" t="s">
        <v>72</v>
      </c>
      <c r="B2543">
        <v>12</v>
      </c>
      <c r="C2543" t="s">
        <v>1037</v>
      </c>
      <c r="D2543" t="s">
        <v>73</v>
      </c>
      <c r="E2543">
        <v>523</v>
      </c>
      <c r="F2543">
        <v>523</v>
      </c>
      <c r="G2543">
        <v>100</v>
      </c>
      <c r="H2543" t="s">
        <v>65</v>
      </c>
      <c r="I2543">
        <v>99</v>
      </c>
      <c r="J2543" t="s">
        <v>66</v>
      </c>
      <c r="K2543" s="33" t="str">
        <f>IF(ISNA(VLOOKUP(C2543,'Provider-EHR crosswalk'!A:B,2,FALSE)),"No EHR Specified",VLOOKUP(C2543,'Provider-EHR crosswalk'!A:B,2,FALSE))</f>
        <v>Experity EHR</v>
      </c>
    </row>
    <row r="2544" spans="1:11" x14ac:dyDescent="0.25">
      <c r="A2544" t="s">
        <v>74</v>
      </c>
      <c r="B2544">
        <v>12</v>
      </c>
      <c r="C2544" t="s">
        <v>1037</v>
      </c>
      <c r="D2544" t="s">
        <v>75</v>
      </c>
      <c r="E2544">
        <v>523</v>
      </c>
      <c r="F2544">
        <v>523</v>
      </c>
      <c r="G2544">
        <v>100</v>
      </c>
      <c r="H2544" t="s">
        <v>65</v>
      </c>
      <c r="I2544">
        <v>99</v>
      </c>
      <c r="J2544" t="s">
        <v>66</v>
      </c>
      <c r="K2544" s="33" t="str">
        <f>IF(ISNA(VLOOKUP(C2544,'Provider-EHR crosswalk'!A:B,2,FALSE)),"No EHR Specified",VLOOKUP(C2544,'Provider-EHR crosswalk'!A:B,2,FALSE))</f>
        <v>Experity EHR</v>
      </c>
    </row>
    <row r="2545" spans="1:11" x14ac:dyDescent="0.25">
      <c r="A2545" t="s">
        <v>76</v>
      </c>
      <c r="B2545">
        <v>12</v>
      </c>
      <c r="C2545" t="s">
        <v>1037</v>
      </c>
      <c r="D2545" t="s">
        <v>77</v>
      </c>
      <c r="E2545">
        <v>523</v>
      </c>
      <c r="F2545">
        <v>523</v>
      </c>
      <c r="G2545">
        <v>100</v>
      </c>
      <c r="H2545" t="s">
        <v>65</v>
      </c>
      <c r="I2545">
        <v>85</v>
      </c>
      <c r="J2545" t="s">
        <v>66</v>
      </c>
      <c r="K2545" s="33" t="str">
        <f>IF(ISNA(VLOOKUP(C2545,'Provider-EHR crosswalk'!A:B,2,FALSE)),"No EHR Specified",VLOOKUP(C2545,'Provider-EHR crosswalk'!A:B,2,FALSE))</f>
        <v>Experity EHR</v>
      </c>
    </row>
    <row r="2546" spans="1:11" x14ac:dyDescent="0.25">
      <c r="A2546" t="s">
        <v>78</v>
      </c>
      <c r="B2546">
        <v>12</v>
      </c>
      <c r="C2546" t="s">
        <v>1037</v>
      </c>
      <c r="D2546" t="s">
        <v>79</v>
      </c>
      <c r="E2546">
        <v>523</v>
      </c>
      <c r="F2546">
        <v>523</v>
      </c>
      <c r="G2546">
        <v>100</v>
      </c>
      <c r="H2546" t="s">
        <v>65</v>
      </c>
      <c r="I2546">
        <v>85</v>
      </c>
      <c r="J2546" t="s">
        <v>66</v>
      </c>
      <c r="K2546" s="33" t="str">
        <f>IF(ISNA(VLOOKUP(C2546,'Provider-EHR crosswalk'!A:B,2,FALSE)),"No EHR Specified",VLOOKUP(C2546,'Provider-EHR crosswalk'!A:B,2,FALSE))</f>
        <v>Experity EHR</v>
      </c>
    </row>
    <row r="2547" spans="1:11" x14ac:dyDescent="0.25">
      <c r="A2547" t="s">
        <v>80</v>
      </c>
      <c r="B2547">
        <v>12</v>
      </c>
      <c r="C2547" t="s">
        <v>1037</v>
      </c>
      <c r="D2547" t="s">
        <v>81</v>
      </c>
      <c r="E2547">
        <v>523</v>
      </c>
      <c r="F2547">
        <v>523</v>
      </c>
      <c r="G2547">
        <v>100</v>
      </c>
      <c r="H2547" t="s">
        <v>65</v>
      </c>
      <c r="I2547">
        <v>85</v>
      </c>
      <c r="J2547" t="s">
        <v>66</v>
      </c>
      <c r="K2547" s="33" t="str">
        <f>IF(ISNA(VLOOKUP(C2547,'Provider-EHR crosswalk'!A:B,2,FALSE)),"No EHR Specified",VLOOKUP(C2547,'Provider-EHR crosswalk'!A:B,2,FALSE))</f>
        <v>Experity EHR</v>
      </c>
    </row>
    <row r="2548" spans="1:11" x14ac:dyDescent="0.25">
      <c r="A2548" t="s">
        <v>82</v>
      </c>
      <c r="B2548">
        <v>12</v>
      </c>
      <c r="C2548" t="s">
        <v>1037</v>
      </c>
      <c r="D2548" t="s">
        <v>83</v>
      </c>
      <c r="E2548">
        <v>523</v>
      </c>
      <c r="F2548">
        <v>523</v>
      </c>
      <c r="G2548">
        <v>100</v>
      </c>
      <c r="H2548" t="s">
        <v>65</v>
      </c>
      <c r="I2548">
        <v>85</v>
      </c>
      <c r="J2548" t="s">
        <v>66</v>
      </c>
      <c r="K2548" s="33" t="str">
        <f>IF(ISNA(VLOOKUP(C2548,'Provider-EHR crosswalk'!A:B,2,FALSE)),"No EHR Specified",VLOOKUP(C2548,'Provider-EHR crosswalk'!A:B,2,FALSE))</f>
        <v>Experity EHR</v>
      </c>
    </row>
    <row r="2549" spans="1:11" x14ac:dyDescent="0.25">
      <c r="A2549" t="s">
        <v>84</v>
      </c>
      <c r="B2549">
        <v>12</v>
      </c>
      <c r="C2549" t="s">
        <v>1037</v>
      </c>
      <c r="D2549" t="s">
        <v>85</v>
      </c>
      <c r="E2549">
        <v>523</v>
      </c>
      <c r="F2549">
        <v>523</v>
      </c>
      <c r="G2549">
        <v>100</v>
      </c>
      <c r="H2549" t="s">
        <v>65</v>
      </c>
      <c r="I2549">
        <v>85</v>
      </c>
      <c r="J2549" t="s">
        <v>66</v>
      </c>
      <c r="K2549" s="33" t="str">
        <f>IF(ISNA(VLOOKUP(C2549,'Provider-EHR crosswalk'!A:B,2,FALSE)),"No EHR Specified",VLOOKUP(C2549,'Provider-EHR crosswalk'!A:B,2,FALSE))</f>
        <v>Experity EHR</v>
      </c>
    </row>
    <row r="2550" spans="1:11" x14ac:dyDescent="0.25">
      <c r="A2550" t="s">
        <v>86</v>
      </c>
      <c r="B2550">
        <v>12</v>
      </c>
      <c r="C2550" t="s">
        <v>1037</v>
      </c>
      <c r="D2550" t="s">
        <v>87</v>
      </c>
      <c r="E2550">
        <v>523</v>
      </c>
      <c r="F2550">
        <v>523</v>
      </c>
      <c r="G2550">
        <v>100</v>
      </c>
      <c r="H2550" t="s">
        <v>65</v>
      </c>
      <c r="I2550">
        <v>95</v>
      </c>
      <c r="J2550" t="s">
        <v>66</v>
      </c>
      <c r="K2550" s="33" t="str">
        <f>IF(ISNA(VLOOKUP(C2550,'Provider-EHR crosswalk'!A:B,2,FALSE)),"No EHR Specified",VLOOKUP(C2550,'Provider-EHR crosswalk'!A:B,2,FALSE))</f>
        <v>Experity EHR</v>
      </c>
    </row>
    <row r="2551" spans="1:11" x14ac:dyDescent="0.25">
      <c r="A2551" t="s">
        <v>88</v>
      </c>
      <c r="B2551">
        <v>12</v>
      </c>
      <c r="C2551" t="s">
        <v>1037</v>
      </c>
      <c r="D2551" t="s">
        <v>89</v>
      </c>
      <c r="E2551">
        <v>523</v>
      </c>
      <c r="F2551">
        <v>523</v>
      </c>
      <c r="G2551">
        <v>100</v>
      </c>
      <c r="H2551" t="s">
        <v>65</v>
      </c>
      <c r="I2551">
        <v>95</v>
      </c>
      <c r="J2551" t="s">
        <v>66</v>
      </c>
      <c r="K2551" s="33" t="str">
        <f>IF(ISNA(VLOOKUP(C2551,'Provider-EHR crosswalk'!A:B,2,FALSE)),"No EHR Specified",VLOOKUP(C2551,'Provider-EHR crosswalk'!A:B,2,FALSE))</f>
        <v>Experity EHR</v>
      </c>
    </row>
    <row r="2552" spans="1:11" x14ac:dyDescent="0.25">
      <c r="A2552" t="s">
        <v>90</v>
      </c>
      <c r="B2552">
        <v>12</v>
      </c>
      <c r="C2552" t="s">
        <v>1037</v>
      </c>
      <c r="D2552" t="s">
        <v>91</v>
      </c>
      <c r="E2552">
        <v>521</v>
      </c>
      <c r="F2552">
        <v>523</v>
      </c>
      <c r="G2552">
        <v>99.62</v>
      </c>
      <c r="H2552" t="s">
        <v>65</v>
      </c>
      <c r="I2552">
        <v>90</v>
      </c>
      <c r="J2552" t="s">
        <v>66</v>
      </c>
      <c r="K2552" s="33" t="str">
        <f>IF(ISNA(VLOOKUP(C2552,'Provider-EHR crosswalk'!A:B,2,FALSE)),"No EHR Specified",VLOOKUP(C2552,'Provider-EHR crosswalk'!A:B,2,FALSE))</f>
        <v>Experity EHR</v>
      </c>
    </row>
    <row r="2553" spans="1:11" x14ac:dyDescent="0.25">
      <c r="A2553" t="s">
        <v>92</v>
      </c>
      <c r="B2553">
        <v>12</v>
      </c>
      <c r="C2553" t="s">
        <v>1037</v>
      </c>
      <c r="D2553" t="s">
        <v>93</v>
      </c>
      <c r="E2553">
        <v>453</v>
      </c>
      <c r="F2553">
        <v>523</v>
      </c>
      <c r="G2553">
        <v>86.62</v>
      </c>
      <c r="H2553" t="s">
        <v>65</v>
      </c>
      <c r="I2553">
        <v>90</v>
      </c>
      <c r="J2553" t="s">
        <v>69</v>
      </c>
      <c r="K2553" s="33" t="str">
        <f>IF(ISNA(VLOOKUP(C2553,'Provider-EHR crosswalk'!A:B,2,FALSE)),"No EHR Specified",VLOOKUP(C2553,'Provider-EHR crosswalk'!A:B,2,FALSE))</f>
        <v>Experity EHR</v>
      </c>
    </row>
    <row r="2554" spans="1:11" x14ac:dyDescent="0.25">
      <c r="A2554" t="s">
        <v>94</v>
      </c>
      <c r="B2554">
        <v>12</v>
      </c>
      <c r="C2554" t="s">
        <v>1037</v>
      </c>
      <c r="D2554" t="s">
        <v>95</v>
      </c>
      <c r="E2554">
        <v>422</v>
      </c>
      <c r="F2554">
        <v>523</v>
      </c>
      <c r="G2554">
        <v>80.69</v>
      </c>
      <c r="H2554" t="s">
        <v>65</v>
      </c>
      <c r="I2554">
        <v>90</v>
      </c>
      <c r="J2554" t="s">
        <v>69</v>
      </c>
      <c r="K2554" s="33" t="str">
        <f>IF(ISNA(VLOOKUP(C2554,'Provider-EHR crosswalk'!A:B,2,FALSE)),"No EHR Specified",VLOOKUP(C2554,'Provider-EHR crosswalk'!A:B,2,FALSE))</f>
        <v>Experity EHR</v>
      </c>
    </row>
    <row r="2555" spans="1:11" x14ac:dyDescent="0.25">
      <c r="A2555" t="s">
        <v>96</v>
      </c>
      <c r="B2555">
        <v>12</v>
      </c>
      <c r="C2555" t="s">
        <v>1037</v>
      </c>
      <c r="D2555" t="s">
        <v>97</v>
      </c>
      <c r="E2555">
        <v>503</v>
      </c>
      <c r="F2555">
        <v>523</v>
      </c>
      <c r="G2555">
        <v>96.18</v>
      </c>
      <c r="H2555" t="s">
        <v>65</v>
      </c>
      <c r="I2555">
        <v>90</v>
      </c>
      <c r="J2555" t="s">
        <v>66</v>
      </c>
      <c r="K2555" s="33" t="str">
        <f>IF(ISNA(VLOOKUP(C2555,'Provider-EHR crosswalk'!A:B,2,FALSE)),"No EHR Specified",VLOOKUP(C2555,'Provider-EHR crosswalk'!A:B,2,FALSE))</f>
        <v>Experity EHR</v>
      </c>
    </row>
    <row r="2556" spans="1:11" x14ac:dyDescent="0.25">
      <c r="A2556" t="s">
        <v>98</v>
      </c>
      <c r="B2556">
        <v>12</v>
      </c>
      <c r="C2556" t="s">
        <v>1037</v>
      </c>
      <c r="D2556" t="s">
        <v>99</v>
      </c>
      <c r="E2556">
        <v>503</v>
      </c>
      <c r="F2556">
        <v>523</v>
      </c>
      <c r="G2556">
        <v>96.18</v>
      </c>
      <c r="H2556" t="s">
        <v>65</v>
      </c>
      <c r="I2556">
        <v>90</v>
      </c>
      <c r="J2556" t="s">
        <v>66</v>
      </c>
      <c r="K2556" s="33" t="str">
        <f>IF(ISNA(VLOOKUP(C2556,'Provider-EHR crosswalk'!A:B,2,FALSE)),"No EHR Specified",VLOOKUP(C2556,'Provider-EHR crosswalk'!A:B,2,FALSE))</f>
        <v>Experity EHR</v>
      </c>
    </row>
    <row r="2557" spans="1:11" x14ac:dyDescent="0.25">
      <c r="A2557" t="s">
        <v>100</v>
      </c>
      <c r="B2557">
        <v>12</v>
      </c>
      <c r="C2557" t="s">
        <v>1037</v>
      </c>
      <c r="D2557" t="s">
        <v>101</v>
      </c>
      <c r="E2557">
        <v>4976</v>
      </c>
      <c r="F2557">
        <v>4976</v>
      </c>
      <c r="G2557">
        <v>100</v>
      </c>
      <c r="H2557" t="s">
        <v>65</v>
      </c>
      <c r="I2557">
        <v>99</v>
      </c>
      <c r="J2557" t="s">
        <v>66</v>
      </c>
      <c r="K2557" s="33" t="str">
        <f>IF(ISNA(VLOOKUP(C2557,'Provider-EHR crosswalk'!A:B,2,FALSE)),"No EHR Specified",VLOOKUP(C2557,'Provider-EHR crosswalk'!A:B,2,FALSE))</f>
        <v>Experity EHR</v>
      </c>
    </row>
    <row r="2558" spans="1:11" x14ac:dyDescent="0.25">
      <c r="A2558" t="s">
        <v>102</v>
      </c>
      <c r="B2558">
        <v>12</v>
      </c>
      <c r="C2558" t="s">
        <v>1037</v>
      </c>
      <c r="D2558" t="s">
        <v>103</v>
      </c>
      <c r="E2558">
        <v>4976</v>
      </c>
      <c r="F2558">
        <v>4976</v>
      </c>
      <c r="G2558">
        <v>100</v>
      </c>
      <c r="H2558" t="s">
        <v>65</v>
      </c>
      <c r="I2558">
        <v>99</v>
      </c>
      <c r="J2558" t="s">
        <v>66</v>
      </c>
      <c r="K2558" s="33" t="str">
        <f>IF(ISNA(VLOOKUP(C2558,'Provider-EHR crosswalk'!A:B,2,FALSE)),"No EHR Specified",VLOOKUP(C2558,'Provider-EHR crosswalk'!A:B,2,FALSE))</f>
        <v>Experity EHR</v>
      </c>
    </row>
    <row r="2559" spans="1:11" x14ac:dyDescent="0.25">
      <c r="A2559" t="s">
        <v>104</v>
      </c>
      <c r="B2559">
        <v>12</v>
      </c>
      <c r="C2559" t="s">
        <v>1037</v>
      </c>
      <c r="D2559" t="s">
        <v>105</v>
      </c>
      <c r="E2559">
        <v>4976</v>
      </c>
      <c r="F2559">
        <v>4976</v>
      </c>
      <c r="G2559">
        <v>100</v>
      </c>
      <c r="H2559" t="s">
        <v>65</v>
      </c>
      <c r="I2559">
        <v>99</v>
      </c>
      <c r="J2559" t="s">
        <v>66</v>
      </c>
      <c r="K2559" s="33" t="str">
        <f>IF(ISNA(VLOOKUP(C2559,'Provider-EHR crosswalk'!A:B,2,FALSE)),"No EHR Specified",VLOOKUP(C2559,'Provider-EHR crosswalk'!A:B,2,FALSE))</f>
        <v>Experity EHR</v>
      </c>
    </row>
    <row r="2560" spans="1:11" x14ac:dyDescent="0.25">
      <c r="A2560" t="s">
        <v>106</v>
      </c>
      <c r="B2560">
        <v>12</v>
      </c>
      <c r="C2560" t="s">
        <v>1037</v>
      </c>
      <c r="D2560" t="s">
        <v>107</v>
      </c>
      <c r="E2560">
        <v>4972</v>
      </c>
      <c r="F2560">
        <v>4972</v>
      </c>
      <c r="G2560">
        <v>100</v>
      </c>
      <c r="H2560" t="s">
        <v>65</v>
      </c>
      <c r="I2560">
        <v>99</v>
      </c>
      <c r="J2560" t="s">
        <v>66</v>
      </c>
      <c r="K2560" s="33" t="str">
        <f>IF(ISNA(VLOOKUP(C2560,'Provider-EHR crosswalk'!A:B,2,FALSE)),"No EHR Specified",VLOOKUP(C2560,'Provider-EHR crosswalk'!A:B,2,FALSE))</f>
        <v>Experity EHR</v>
      </c>
    </row>
    <row r="2561" spans="1:11" x14ac:dyDescent="0.25">
      <c r="A2561" t="s">
        <v>108</v>
      </c>
      <c r="B2561">
        <v>12</v>
      </c>
      <c r="C2561" t="s">
        <v>1037</v>
      </c>
      <c r="D2561" t="s">
        <v>109</v>
      </c>
      <c r="E2561">
        <v>4972</v>
      </c>
      <c r="F2561">
        <v>4972</v>
      </c>
      <c r="G2561">
        <v>100</v>
      </c>
      <c r="H2561" t="s">
        <v>65</v>
      </c>
      <c r="I2561">
        <v>99</v>
      </c>
      <c r="J2561" t="s">
        <v>66</v>
      </c>
      <c r="K2561" s="33" t="str">
        <f>IF(ISNA(VLOOKUP(C2561,'Provider-EHR crosswalk'!A:B,2,FALSE)),"No EHR Specified",VLOOKUP(C2561,'Provider-EHR crosswalk'!A:B,2,FALSE))</f>
        <v>Experity EHR</v>
      </c>
    </row>
    <row r="2562" spans="1:11" x14ac:dyDescent="0.25">
      <c r="A2562" t="s">
        <v>110</v>
      </c>
      <c r="B2562">
        <v>12</v>
      </c>
      <c r="C2562" t="s">
        <v>1037</v>
      </c>
      <c r="D2562" t="s">
        <v>111</v>
      </c>
      <c r="E2562">
        <v>4972</v>
      </c>
      <c r="F2562">
        <v>4972</v>
      </c>
      <c r="G2562">
        <v>100</v>
      </c>
      <c r="H2562" t="s">
        <v>65</v>
      </c>
      <c r="I2562">
        <v>99</v>
      </c>
      <c r="J2562" t="s">
        <v>66</v>
      </c>
      <c r="K2562" s="33" t="str">
        <f>IF(ISNA(VLOOKUP(C2562,'Provider-EHR crosswalk'!A:B,2,FALSE)),"No EHR Specified",VLOOKUP(C2562,'Provider-EHR crosswalk'!A:B,2,FALSE))</f>
        <v>Experity EHR</v>
      </c>
    </row>
    <row r="2563" spans="1:11" x14ac:dyDescent="0.25">
      <c r="A2563" t="s">
        <v>112</v>
      </c>
      <c r="B2563">
        <v>12</v>
      </c>
      <c r="C2563" t="s">
        <v>1037</v>
      </c>
      <c r="D2563" t="s">
        <v>113</v>
      </c>
      <c r="E2563">
        <v>4972</v>
      </c>
      <c r="F2563">
        <v>4972</v>
      </c>
      <c r="G2563">
        <v>100</v>
      </c>
      <c r="H2563" t="s">
        <v>65</v>
      </c>
      <c r="I2563">
        <v>99</v>
      </c>
      <c r="J2563" t="s">
        <v>66</v>
      </c>
      <c r="K2563" s="33" t="str">
        <f>IF(ISNA(VLOOKUP(C2563,'Provider-EHR crosswalk'!A:B,2,FALSE)),"No EHR Specified",VLOOKUP(C2563,'Provider-EHR crosswalk'!A:B,2,FALSE))</f>
        <v>Experity EHR</v>
      </c>
    </row>
    <row r="2564" spans="1:11" x14ac:dyDescent="0.25">
      <c r="A2564" t="s">
        <v>114</v>
      </c>
      <c r="B2564">
        <v>12</v>
      </c>
      <c r="C2564" t="s">
        <v>1037</v>
      </c>
      <c r="D2564" t="s">
        <v>115</v>
      </c>
      <c r="E2564">
        <v>15</v>
      </c>
      <c r="F2564">
        <v>523</v>
      </c>
      <c r="G2564">
        <v>2.87</v>
      </c>
      <c r="H2564" t="s">
        <v>116</v>
      </c>
      <c r="I2564">
        <v>4</v>
      </c>
      <c r="J2564" t="s">
        <v>66</v>
      </c>
      <c r="K2564" s="33" t="str">
        <f>IF(ISNA(VLOOKUP(C2564,'Provider-EHR crosswalk'!A:B,2,FALSE)),"No EHR Specified",VLOOKUP(C2564,'Provider-EHR crosswalk'!A:B,2,FALSE))</f>
        <v>Experity EHR</v>
      </c>
    </row>
    <row r="2565" spans="1:11" x14ac:dyDescent="0.25">
      <c r="A2565" t="s">
        <v>117</v>
      </c>
      <c r="B2565">
        <v>12</v>
      </c>
      <c r="C2565" t="s">
        <v>1037</v>
      </c>
      <c r="D2565" t="s">
        <v>118</v>
      </c>
      <c r="E2565">
        <v>17</v>
      </c>
      <c r="F2565">
        <v>523</v>
      </c>
      <c r="G2565">
        <v>3.25</v>
      </c>
      <c r="H2565" t="s">
        <v>116</v>
      </c>
      <c r="I2565">
        <v>4</v>
      </c>
      <c r="J2565" t="s">
        <v>66</v>
      </c>
      <c r="K2565" s="33" t="str">
        <f>IF(ISNA(VLOOKUP(C2565,'Provider-EHR crosswalk'!A:B,2,FALSE)),"No EHR Specified",VLOOKUP(C2565,'Provider-EHR crosswalk'!A:B,2,FALSE))</f>
        <v>Experity EHR</v>
      </c>
    </row>
    <row r="2566" spans="1:11" x14ac:dyDescent="0.25">
      <c r="A2566" t="s">
        <v>119</v>
      </c>
      <c r="B2566">
        <v>12</v>
      </c>
      <c r="C2566" t="s">
        <v>1037</v>
      </c>
      <c r="D2566" t="s">
        <v>120</v>
      </c>
      <c r="E2566">
        <v>13</v>
      </c>
      <c r="F2566">
        <v>523</v>
      </c>
      <c r="G2566">
        <v>2.4900000000000002</v>
      </c>
      <c r="H2566" t="s">
        <v>116</v>
      </c>
      <c r="I2566">
        <v>4</v>
      </c>
      <c r="J2566" t="s">
        <v>66</v>
      </c>
      <c r="K2566" s="33" t="str">
        <f>IF(ISNA(VLOOKUP(C2566,'Provider-EHR crosswalk'!A:B,2,FALSE)),"No EHR Specified",VLOOKUP(C2566,'Provider-EHR crosswalk'!A:B,2,FALSE))</f>
        <v>Experity EHR</v>
      </c>
    </row>
    <row r="2567" spans="1:11" x14ac:dyDescent="0.25">
      <c r="A2567" t="s">
        <v>121</v>
      </c>
      <c r="B2567">
        <v>12</v>
      </c>
      <c r="C2567" t="s">
        <v>1037</v>
      </c>
      <c r="D2567" t="s">
        <v>122</v>
      </c>
      <c r="E2567">
        <v>0</v>
      </c>
      <c r="F2567">
        <v>523</v>
      </c>
      <c r="G2567">
        <v>0</v>
      </c>
      <c r="H2567" t="s">
        <v>116</v>
      </c>
      <c r="I2567">
        <v>1</v>
      </c>
      <c r="J2567" t="s">
        <v>66</v>
      </c>
      <c r="K2567" s="33" t="str">
        <f>IF(ISNA(VLOOKUP(C2567,'Provider-EHR crosswalk'!A:B,2,FALSE)),"No EHR Specified",VLOOKUP(C2567,'Provider-EHR crosswalk'!A:B,2,FALSE))</f>
        <v>Experity EHR</v>
      </c>
    </row>
    <row r="2568" spans="1:11" x14ac:dyDescent="0.25">
      <c r="A2568" t="s">
        <v>123</v>
      </c>
      <c r="B2568">
        <v>12</v>
      </c>
      <c r="C2568" t="s">
        <v>1037</v>
      </c>
      <c r="D2568" t="s">
        <v>124</v>
      </c>
      <c r="E2568">
        <v>0</v>
      </c>
      <c r="F2568">
        <v>4976</v>
      </c>
      <c r="G2568">
        <v>0</v>
      </c>
      <c r="H2568" t="s">
        <v>116</v>
      </c>
      <c r="I2568">
        <v>1</v>
      </c>
      <c r="J2568" t="s">
        <v>66</v>
      </c>
      <c r="K2568" s="33" t="str">
        <f>IF(ISNA(VLOOKUP(C2568,'Provider-EHR crosswalk'!A:B,2,FALSE)),"No EHR Specified",VLOOKUP(C2568,'Provider-EHR crosswalk'!A:B,2,FALSE))</f>
        <v>Experity EHR</v>
      </c>
    </row>
    <row r="2569" spans="1:11" x14ac:dyDescent="0.25">
      <c r="A2569" t="s">
        <v>125</v>
      </c>
      <c r="B2569">
        <v>12</v>
      </c>
      <c r="C2569" t="s">
        <v>1037</v>
      </c>
      <c r="D2569" t="s">
        <v>126</v>
      </c>
      <c r="E2569">
        <v>0</v>
      </c>
      <c r="F2569">
        <v>4976</v>
      </c>
      <c r="G2569">
        <v>0</v>
      </c>
      <c r="H2569" t="s">
        <v>116</v>
      </c>
      <c r="I2569">
        <v>1</v>
      </c>
      <c r="J2569" t="s">
        <v>66</v>
      </c>
      <c r="K2569" s="33" t="str">
        <f>IF(ISNA(VLOOKUP(C2569,'Provider-EHR crosswalk'!A:B,2,FALSE)),"No EHR Specified",VLOOKUP(C2569,'Provider-EHR crosswalk'!A:B,2,FALSE))</f>
        <v>Experity EHR</v>
      </c>
    </row>
    <row r="2570" spans="1:11" x14ac:dyDescent="0.25">
      <c r="A2570" t="s">
        <v>127</v>
      </c>
      <c r="B2570">
        <v>12</v>
      </c>
      <c r="C2570" t="s">
        <v>1037</v>
      </c>
      <c r="D2570" t="s">
        <v>128</v>
      </c>
      <c r="E2570">
        <v>111</v>
      </c>
      <c r="F2570">
        <v>4976</v>
      </c>
      <c r="G2570">
        <v>2.23</v>
      </c>
      <c r="H2570" t="s">
        <v>116</v>
      </c>
      <c r="I2570">
        <v>4</v>
      </c>
      <c r="J2570" t="s">
        <v>66</v>
      </c>
      <c r="K2570" s="33" t="str">
        <f>IF(ISNA(VLOOKUP(C2570,'Provider-EHR crosswalk'!A:B,2,FALSE)),"No EHR Specified",VLOOKUP(C2570,'Provider-EHR crosswalk'!A:B,2,FALSE))</f>
        <v>Experity EHR</v>
      </c>
    </row>
    <row r="2571" spans="1:11" x14ac:dyDescent="0.25">
      <c r="A2571" t="s">
        <v>129</v>
      </c>
      <c r="B2571">
        <v>12</v>
      </c>
      <c r="C2571" t="s">
        <v>1037</v>
      </c>
      <c r="D2571" t="s">
        <v>130</v>
      </c>
      <c r="E2571">
        <v>137</v>
      </c>
      <c r="F2571">
        <v>4976</v>
      </c>
      <c r="G2571">
        <v>2.75</v>
      </c>
      <c r="H2571" t="s">
        <v>116</v>
      </c>
      <c r="I2571">
        <v>4</v>
      </c>
      <c r="J2571" t="s">
        <v>66</v>
      </c>
      <c r="K2571" s="33" t="str">
        <f>IF(ISNA(VLOOKUP(C2571,'Provider-EHR crosswalk'!A:B,2,FALSE)),"No EHR Specified",VLOOKUP(C2571,'Provider-EHR crosswalk'!A:B,2,FALSE))</f>
        <v>Experity EHR</v>
      </c>
    </row>
    <row r="2572" spans="1:11" x14ac:dyDescent="0.25">
      <c r="A2572" t="s">
        <v>131</v>
      </c>
      <c r="B2572">
        <v>12</v>
      </c>
      <c r="C2572" t="s">
        <v>1037</v>
      </c>
      <c r="D2572" t="s">
        <v>132</v>
      </c>
      <c r="E2572">
        <v>165</v>
      </c>
      <c r="F2572">
        <v>4976</v>
      </c>
      <c r="G2572">
        <v>3.32</v>
      </c>
      <c r="H2572" t="s">
        <v>116</v>
      </c>
      <c r="I2572">
        <v>4</v>
      </c>
      <c r="J2572" t="s">
        <v>66</v>
      </c>
      <c r="K2572" s="33" t="str">
        <f>IF(ISNA(VLOOKUP(C2572,'Provider-EHR crosswalk'!A:B,2,FALSE)),"No EHR Specified",VLOOKUP(C2572,'Provider-EHR crosswalk'!A:B,2,FALSE))</f>
        <v>Experity EHR</v>
      </c>
    </row>
    <row r="2573" spans="1:11" x14ac:dyDescent="0.25">
      <c r="A2573" t="s">
        <v>133</v>
      </c>
      <c r="B2573">
        <v>12</v>
      </c>
      <c r="C2573" t="s">
        <v>1037</v>
      </c>
      <c r="D2573" t="s">
        <v>134</v>
      </c>
      <c r="E2573">
        <v>2</v>
      </c>
      <c r="F2573">
        <v>4976</v>
      </c>
      <c r="G2573">
        <v>0.04</v>
      </c>
      <c r="H2573" t="s">
        <v>116</v>
      </c>
      <c r="I2573">
        <v>1</v>
      </c>
      <c r="J2573" t="s">
        <v>66</v>
      </c>
      <c r="K2573" s="33" t="str">
        <f>IF(ISNA(VLOOKUP(C2573,'Provider-EHR crosswalk'!A:B,2,FALSE)),"No EHR Specified",VLOOKUP(C2573,'Provider-EHR crosswalk'!A:B,2,FALSE))</f>
        <v>Experity EHR</v>
      </c>
    </row>
    <row r="2574" spans="1:11" x14ac:dyDescent="0.25">
      <c r="A2574" t="s">
        <v>135</v>
      </c>
      <c r="B2574">
        <v>12</v>
      </c>
      <c r="C2574" t="s">
        <v>1037</v>
      </c>
      <c r="D2574" t="s">
        <v>136</v>
      </c>
      <c r="E2574">
        <v>0</v>
      </c>
      <c r="F2574">
        <v>4972</v>
      </c>
      <c r="G2574">
        <v>0</v>
      </c>
      <c r="H2574" t="s">
        <v>116</v>
      </c>
      <c r="I2574">
        <v>1</v>
      </c>
      <c r="J2574" t="s">
        <v>66</v>
      </c>
      <c r="K2574" s="33" t="str">
        <f>IF(ISNA(VLOOKUP(C2574,'Provider-EHR crosswalk'!A:B,2,FALSE)),"No EHR Specified",VLOOKUP(C2574,'Provider-EHR crosswalk'!A:B,2,FALSE))</f>
        <v>Experity EHR</v>
      </c>
    </row>
    <row r="2575" spans="1:11" x14ac:dyDescent="0.25">
      <c r="A2575" t="s">
        <v>137</v>
      </c>
      <c r="B2575">
        <v>12</v>
      </c>
      <c r="C2575" t="s">
        <v>1037</v>
      </c>
      <c r="D2575" t="s">
        <v>138</v>
      </c>
      <c r="E2575">
        <v>0</v>
      </c>
      <c r="F2575">
        <v>4972</v>
      </c>
      <c r="G2575">
        <v>0</v>
      </c>
      <c r="H2575" t="s">
        <v>116</v>
      </c>
      <c r="I2575">
        <v>1</v>
      </c>
      <c r="J2575" t="s">
        <v>66</v>
      </c>
      <c r="K2575" s="33" t="str">
        <f>IF(ISNA(VLOOKUP(C2575,'Provider-EHR crosswalk'!A:B,2,FALSE)),"No EHR Specified",VLOOKUP(C2575,'Provider-EHR crosswalk'!A:B,2,FALSE))</f>
        <v>Experity EHR</v>
      </c>
    </row>
    <row r="2576" spans="1:11" x14ac:dyDescent="0.25">
      <c r="A2576" t="s">
        <v>139</v>
      </c>
      <c r="B2576">
        <v>12</v>
      </c>
      <c r="C2576" t="s">
        <v>1037</v>
      </c>
      <c r="D2576" t="s">
        <v>140</v>
      </c>
      <c r="E2576">
        <v>0</v>
      </c>
      <c r="F2576">
        <v>4972</v>
      </c>
      <c r="G2576">
        <v>0</v>
      </c>
      <c r="H2576" t="s">
        <v>116</v>
      </c>
      <c r="I2576">
        <v>1</v>
      </c>
      <c r="J2576" t="s">
        <v>66</v>
      </c>
      <c r="K2576" s="33" t="str">
        <f>IF(ISNA(VLOOKUP(C2576,'Provider-EHR crosswalk'!A:B,2,FALSE)),"No EHR Specified",VLOOKUP(C2576,'Provider-EHR crosswalk'!A:B,2,FALSE))</f>
        <v>Experity EHR</v>
      </c>
    </row>
    <row r="2577" spans="1:11" x14ac:dyDescent="0.25">
      <c r="A2577" t="s">
        <v>141</v>
      </c>
      <c r="B2577">
        <v>12</v>
      </c>
      <c r="C2577" t="s">
        <v>1037</v>
      </c>
      <c r="D2577" t="s">
        <v>142</v>
      </c>
      <c r="E2577">
        <v>0</v>
      </c>
      <c r="F2577">
        <v>4972</v>
      </c>
      <c r="G2577">
        <v>0</v>
      </c>
      <c r="H2577" t="s">
        <v>116</v>
      </c>
      <c r="I2577">
        <v>1</v>
      </c>
      <c r="J2577" t="s">
        <v>66</v>
      </c>
      <c r="K2577" s="33" t="str">
        <f>IF(ISNA(VLOOKUP(C2577,'Provider-EHR crosswalk'!A:B,2,FALSE)),"No EHR Specified",VLOOKUP(C2577,'Provider-EHR crosswalk'!A:B,2,FALSE))</f>
        <v>Experity EHR</v>
      </c>
    </row>
    <row r="2578" spans="1:11" x14ac:dyDescent="0.25">
      <c r="A2578" t="s">
        <v>143</v>
      </c>
      <c r="B2578">
        <v>12</v>
      </c>
      <c r="C2578" t="s">
        <v>1037</v>
      </c>
      <c r="D2578" t="s">
        <v>144</v>
      </c>
      <c r="E2578">
        <v>0</v>
      </c>
      <c r="F2578">
        <v>4972</v>
      </c>
      <c r="G2578">
        <v>0</v>
      </c>
      <c r="H2578" t="s">
        <v>116</v>
      </c>
      <c r="I2578">
        <v>1</v>
      </c>
      <c r="J2578" t="s">
        <v>66</v>
      </c>
      <c r="K2578" s="33" t="str">
        <f>IF(ISNA(VLOOKUP(C2578,'Provider-EHR crosswalk'!A:B,2,FALSE)),"No EHR Specified",VLOOKUP(C2578,'Provider-EHR crosswalk'!A:B,2,FALSE))</f>
        <v>Experity EHR</v>
      </c>
    </row>
    <row r="2579" spans="1:11" x14ac:dyDescent="0.25">
      <c r="A2579" t="s">
        <v>145</v>
      </c>
      <c r="B2579">
        <v>12</v>
      </c>
      <c r="C2579" t="s">
        <v>1037</v>
      </c>
      <c r="D2579" t="s">
        <v>146</v>
      </c>
      <c r="E2579">
        <v>0</v>
      </c>
      <c r="F2579">
        <v>4972</v>
      </c>
      <c r="G2579">
        <v>0</v>
      </c>
      <c r="H2579" t="s">
        <v>116</v>
      </c>
      <c r="I2579">
        <v>1</v>
      </c>
      <c r="J2579" t="s">
        <v>66</v>
      </c>
      <c r="K2579" s="33" t="str">
        <f>IF(ISNA(VLOOKUP(C2579,'Provider-EHR crosswalk'!A:B,2,FALSE)),"No EHR Specified",VLOOKUP(C2579,'Provider-EHR crosswalk'!A:B,2,FALSE))</f>
        <v>Experity EHR</v>
      </c>
    </row>
    <row r="2580" spans="1:11" x14ac:dyDescent="0.25">
      <c r="A2580" t="s">
        <v>147</v>
      </c>
      <c r="B2580">
        <v>12</v>
      </c>
      <c r="C2580" t="s">
        <v>1037</v>
      </c>
      <c r="D2580" t="s">
        <v>148</v>
      </c>
      <c r="E2580">
        <v>0</v>
      </c>
      <c r="F2580">
        <v>4976</v>
      </c>
      <c r="G2580">
        <v>0</v>
      </c>
      <c r="H2580" t="s">
        <v>116</v>
      </c>
      <c r="I2580">
        <v>1</v>
      </c>
      <c r="J2580" t="s">
        <v>66</v>
      </c>
      <c r="K2580" s="33" t="str">
        <f>IF(ISNA(VLOOKUP(C2580,'Provider-EHR crosswalk'!A:B,2,FALSE)),"No EHR Specified",VLOOKUP(C2580,'Provider-EHR crosswalk'!A:B,2,FALSE))</f>
        <v>Experity EHR</v>
      </c>
    </row>
    <row r="2581" spans="1:11" x14ac:dyDescent="0.25">
      <c r="A2581" t="s">
        <v>149</v>
      </c>
      <c r="B2581">
        <v>12</v>
      </c>
      <c r="C2581" t="s">
        <v>1037</v>
      </c>
      <c r="D2581" t="s">
        <v>150</v>
      </c>
      <c r="E2581">
        <v>0</v>
      </c>
      <c r="F2581">
        <v>4976</v>
      </c>
      <c r="G2581">
        <v>0</v>
      </c>
      <c r="H2581" t="s">
        <v>116</v>
      </c>
      <c r="I2581">
        <v>1</v>
      </c>
      <c r="J2581" t="s">
        <v>66</v>
      </c>
      <c r="K2581" s="33" t="str">
        <f>IF(ISNA(VLOOKUP(C2581,'Provider-EHR crosswalk'!A:B,2,FALSE)),"No EHR Specified",VLOOKUP(C2581,'Provider-EHR crosswalk'!A:B,2,FALSE))</f>
        <v>Experity EHR</v>
      </c>
    </row>
    <row r="2582" spans="1:11" x14ac:dyDescent="0.25">
      <c r="A2582" t="s">
        <v>151</v>
      </c>
      <c r="B2582">
        <v>12</v>
      </c>
      <c r="C2582" t="s">
        <v>1037</v>
      </c>
      <c r="D2582" t="s">
        <v>152</v>
      </c>
      <c r="E2582">
        <v>0</v>
      </c>
      <c r="F2582">
        <v>4972</v>
      </c>
      <c r="G2582">
        <v>0</v>
      </c>
      <c r="H2582" t="s">
        <v>116</v>
      </c>
      <c r="I2582">
        <v>1</v>
      </c>
      <c r="J2582" t="s">
        <v>66</v>
      </c>
      <c r="K2582" s="33" t="str">
        <f>IF(ISNA(VLOOKUP(C2582,'Provider-EHR crosswalk'!A:B,2,FALSE)),"No EHR Specified",VLOOKUP(C2582,'Provider-EHR crosswalk'!A:B,2,FALSE))</f>
        <v>Experity EHR</v>
      </c>
    </row>
    <row r="2583" spans="1:11" x14ac:dyDescent="0.25">
      <c r="A2583" t="s">
        <v>153</v>
      </c>
      <c r="B2583">
        <v>12</v>
      </c>
      <c r="C2583" t="s">
        <v>1037</v>
      </c>
      <c r="D2583" t="s">
        <v>154</v>
      </c>
      <c r="E2583">
        <v>0</v>
      </c>
      <c r="F2583">
        <v>4972</v>
      </c>
      <c r="G2583">
        <v>0</v>
      </c>
      <c r="H2583" t="s">
        <v>116</v>
      </c>
      <c r="I2583">
        <v>1</v>
      </c>
      <c r="J2583" t="s">
        <v>66</v>
      </c>
      <c r="K2583" s="33" t="str">
        <f>IF(ISNA(VLOOKUP(C2583,'Provider-EHR crosswalk'!A:B,2,FALSE)),"No EHR Specified",VLOOKUP(C2583,'Provider-EHR crosswalk'!A:B,2,FALSE))</f>
        <v>Experity EHR</v>
      </c>
    </row>
    <row r="2584" spans="1:11" x14ac:dyDescent="0.25">
      <c r="A2584" t="s">
        <v>155</v>
      </c>
      <c r="B2584">
        <v>12</v>
      </c>
      <c r="C2584" t="s">
        <v>1037</v>
      </c>
      <c r="D2584" t="s">
        <v>156</v>
      </c>
      <c r="E2584">
        <v>0</v>
      </c>
      <c r="F2584">
        <v>4972</v>
      </c>
      <c r="G2584">
        <v>0</v>
      </c>
      <c r="H2584" t="s">
        <v>157</v>
      </c>
      <c r="I2584" t="s">
        <v>157</v>
      </c>
      <c r="J2584" t="s">
        <v>157</v>
      </c>
      <c r="K2584" s="33" t="str">
        <f>IF(ISNA(VLOOKUP(C2584,'Provider-EHR crosswalk'!A:B,2,FALSE)),"No EHR Specified",VLOOKUP(C2584,'Provider-EHR crosswalk'!A:B,2,FALSE))</f>
        <v>Experity EHR</v>
      </c>
    </row>
    <row r="2585" spans="1:11" x14ac:dyDescent="0.25">
      <c r="A2585" t="s">
        <v>158</v>
      </c>
      <c r="B2585">
        <v>12</v>
      </c>
      <c r="C2585" t="s">
        <v>1037</v>
      </c>
      <c r="D2585" t="s">
        <v>159</v>
      </c>
      <c r="E2585">
        <v>117</v>
      </c>
      <c r="F2585">
        <v>4972</v>
      </c>
      <c r="G2585">
        <v>2.35</v>
      </c>
      <c r="H2585" t="s">
        <v>157</v>
      </c>
      <c r="I2585" t="s">
        <v>157</v>
      </c>
      <c r="J2585" t="s">
        <v>157</v>
      </c>
      <c r="K2585" s="33" t="str">
        <f>IF(ISNA(VLOOKUP(C2585,'Provider-EHR crosswalk'!A:B,2,FALSE)),"No EHR Specified",VLOOKUP(C2585,'Provider-EHR crosswalk'!A:B,2,FALSE))</f>
        <v>Experity EHR</v>
      </c>
    </row>
    <row r="2586" spans="1:11" x14ac:dyDescent="0.25">
      <c r="A2586" t="s">
        <v>162</v>
      </c>
      <c r="B2586">
        <v>12</v>
      </c>
      <c r="C2586" t="s">
        <v>1037</v>
      </c>
      <c r="D2586" t="s">
        <v>163</v>
      </c>
      <c r="E2586">
        <v>4843</v>
      </c>
      <c r="F2586">
        <v>4972</v>
      </c>
      <c r="G2586">
        <v>97.41</v>
      </c>
      <c r="H2586" t="s">
        <v>65</v>
      </c>
      <c r="I2586">
        <v>95</v>
      </c>
      <c r="J2586" t="s">
        <v>66</v>
      </c>
      <c r="K2586" s="33" t="str">
        <f>IF(ISNA(VLOOKUP(C2586,'Provider-EHR crosswalk'!A:B,2,FALSE)),"No EHR Specified",VLOOKUP(C2586,'Provider-EHR crosswalk'!A:B,2,FALSE))</f>
        <v>Experity EHR</v>
      </c>
    </row>
    <row r="2587" spans="1:11" x14ac:dyDescent="0.25">
      <c r="A2587" t="s">
        <v>164</v>
      </c>
      <c r="B2587">
        <v>12</v>
      </c>
      <c r="C2587" t="s">
        <v>1037</v>
      </c>
      <c r="D2587" t="s">
        <v>165</v>
      </c>
      <c r="E2587">
        <v>430</v>
      </c>
      <c r="F2587">
        <v>523</v>
      </c>
      <c r="G2587">
        <v>82.22</v>
      </c>
      <c r="H2587" t="s">
        <v>65</v>
      </c>
      <c r="I2587">
        <v>95</v>
      </c>
      <c r="J2587" t="s">
        <v>69</v>
      </c>
      <c r="K2587" s="33" t="str">
        <f>IF(ISNA(VLOOKUP(C2587,'Provider-EHR crosswalk'!A:B,2,FALSE)),"No EHR Specified",VLOOKUP(C2587,'Provider-EHR crosswalk'!A:B,2,FALSE))</f>
        <v>Experity EHR</v>
      </c>
    </row>
    <row r="2588" spans="1:11" x14ac:dyDescent="0.25">
      <c r="A2588" t="s">
        <v>166</v>
      </c>
      <c r="B2588">
        <v>12</v>
      </c>
      <c r="C2588" t="s">
        <v>1037</v>
      </c>
      <c r="D2588" t="s">
        <v>167</v>
      </c>
      <c r="E2588">
        <v>6</v>
      </c>
      <c r="F2588">
        <v>523</v>
      </c>
      <c r="G2588">
        <v>1.1499999999999999</v>
      </c>
      <c r="H2588" t="s">
        <v>116</v>
      </c>
      <c r="I2588">
        <v>5</v>
      </c>
      <c r="J2588" t="s">
        <v>66</v>
      </c>
      <c r="K2588" s="33" t="str">
        <f>IF(ISNA(VLOOKUP(C2588,'Provider-EHR crosswalk'!A:B,2,FALSE)),"No EHR Specified",VLOOKUP(C2588,'Provider-EHR crosswalk'!A:B,2,FALSE))</f>
        <v>Experity EHR</v>
      </c>
    </row>
    <row r="2589" spans="1:11" x14ac:dyDescent="0.25">
      <c r="A2589" t="s">
        <v>168</v>
      </c>
      <c r="B2589">
        <v>12</v>
      </c>
      <c r="C2589" t="s">
        <v>1037</v>
      </c>
      <c r="D2589" t="s">
        <v>169</v>
      </c>
      <c r="E2589">
        <v>6</v>
      </c>
      <c r="F2589">
        <v>523</v>
      </c>
      <c r="G2589">
        <v>1.1499999999999999</v>
      </c>
      <c r="H2589" t="s">
        <v>116</v>
      </c>
      <c r="I2589">
        <v>5</v>
      </c>
      <c r="J2589" t="s">
        <v>66</v>
      </c>
      <c r="K2589" s="33" t="str">
        <f>IF(ISNA(VLOOKUP(C2589,'Provider-EHR crosswalk'!A:B,2,FALSE)),"No EHR Specified",VLOOKUP(C2589,'Provider-EHR crosswalk'!A:B,2,FALSE))</f>
        <v>Experity EHR</v>
      </c>
    </row>
    <row r="2590" spans="1:11" x14ac:dyDescent="0.25">
      <c r="A2590" t="s">
        <v>170</v>
      </c>
      <c r="B2590">
        <v>12</v>
      </c>
      <c r="C2590" t="s">
        <v>1037</v>
      </c>
      <c r="D2590" t="s">
        <v>171</v>
      </c>
      <c r="E2590">
        <v>81</v>
      </c>
      <c r="F2590">
        <v>523</v>
      </c>
      <c r="G2590">
        <v>15.49</v>
      </c>
      <c r="H2590" t="s">
        <v>116</v>
      </c>
      <c r="I2590">
        <v>5</v>
      </c>
      <c r="J2590" t="s">
        <v>69</v>
      </c>
      <c r="K2590" s="33" t="str">
        <f>IF(ISNA(VLOOKUP(C2590,'Provider-EHR crosswalk'!A:B,2,FALSE)),"No EHR Specified",VLOOKUP(C2590,'Provider-EHR crosswalk'!A:B,2,FALSE))</f>
        <v>Experity EHR</v>
      </c>
    </row>
    <row r="2591" spans="1:11" x14ac:dyDescent="0.25">
      <c r="A2591" t="s">
        <v>172</v>
      </c>
      <c r="B2591">
        <v>12</v>
      </c>
      <c r="C2591" t="s">
        <v>1037</v>
      </c>
      <c r="D2591" t="s">
        <v>173</v>
      </c>
      <c r="E2591">
        <v>50</v>
      </c>
      <c r="F2591">
        <v>4972</v>
      </c>
      <c r="G2591">
        <v>1.01</v>
      </c>
      <c r="H2591" t="s">
        <v>116</v>
      </c>
      <c r="I2591">
        <v>5</v>
      </c>
      <c r="J2591" t="s">
        <v>66</v>
      </c>
      <c r="K2591" s="33" t="str">
        <f>IF(ISNA(VLOOKUP(C2591,'Provider-EHR crosswalk'!A:B,2,FALSE)),"No EHR Specified",VLOOKUP(C2591,'Provider-EHR crosswalk'!A:B,2,FALSE))</f>
        <v>Experity EHR</v>
      </c>
    </row>
    <row r="2592" spans="1:11" x14ac:dyDescent="0.25">
      <c r="A2592" t="s">
        <v>174</v>
      </c>
      <c r="B2592">
        <v>12</v>
      </c>
      <c r="C2592" t="s">
        <v>1037</v>
      </c>
      <c r="D2592" t="s">
        <v>175</v>
      </c>
      <c r="E2592">
        <v>14</v>
      </c>
      <c r="F2592">
        <v>4972</v>
      </c>
      <c r="G2592">
        <v>0.28000000000000003</v>
      </c>
      <c r="H2592" t="s">
        <v>116</v>
      </c>
      <c r="I2592">
        <v>5</v>
      </c>
      <c r="J2592" t="s">
        <v>66</v>
      </c>
      <c r="K2592" s="33" t="str">
        <f>IF(ISNA(VLOOKUP(C2592,'Provider-EHR crosswalk'!A:B,2,FALSE)),"No EHR Specified",VLOOKUP(C2592,'Provider-EHR crosswalk'!A:B,2,FALSE))</f>
        <v>Experity EHR</v>
      </c>
    </row>
    <row r="2593" spans="1:11" x14ac:dyDescent="0.25">
      <c r="A2593" t="s">
        <v>176</v>
      </c>
      <c r="B2593">
        <v>12</v>
      </c>
      <c r="C2593" t="s">
        <v>1037</v>
      </c>
      <c r="D2593" t="s">
        <v>177</v>
      </c>
      <c r="E2593">
        <v>65</v>
      </c>
      <c r="F2593">
        <v>4972</v>
      </c>
      <c r="G2593">
        <v>1.31</v>
      </c>
      <c r="H2593" t="s">
        <v>116</v>
      </c>
      <c r="I2593">
        <v>5</v>
      </c>
      <c r="J2593" t="s">
        <v>66</v>
      </c>
      <c r="K2593" s="33" t="str">
        <f>IF(ISNA(VLOOKUP(C2593,'Provider-EHR crosswalk'!A:B,2,FALSE)),"No EHR Specified",VLOOKUP(C2593,'Provider-EHR crosswalk'!A:B,2,FALSE))</f>
        <v>Experity EHR</v>
      </c>
    </row>
    <row r="2594" spans="1:11" x14ac:dyDescent="0.25">
      <c r="A2594" t="s">
        <v>63</v>
      </c>
      <c r="B2594">
        <v>145</v>
      </c>
      <c r="C2594" t="s">
        <v>566</v>
      </c>
      <c r="D2594" t="s">
        <v>64</v>
      </c>
      <c r="E2594">
        <v>14</v>
      </c>
      <c r="F2594">
        <v>14</v>
      </c>
      <c r="G2594">
        <v>100</v>
      </c>
      <c r="H2594" t="s">
        <v>65</v>
      </c>
      <c r="I2594">
        <v>99</v>
      </c>
      <c r="J2594" t="s">
        <v>66</v>
      </c>
      <c r="K2594" s="33" t="str">
        <f>IF(ISNA(VLOOKUP(C2594,'Provider-EHR crosswalk'!A:B,2,FALSE)),"No EHR Specified",VLOOKUP(C2594,'Provider-EHR crosswalk'!A:B,2,FALSE))</f>
        <v>Epic Systems (EpicCare)</v>
      </c>
    </row>
    <row r="2595" spans="1:11" x14ac:dyDescent="0.25">
      <c r="A2595" t="s">
        <v>67</v>
      </c>
      <c r="B2595">
        <v>145</v>
      </c>
      <c r="C2595" t="s">
        <v>566</v>
      </c>
      <c r="D2595" t="s">
        <v>68</v>
      </c>
      <c r="E2595">
        <v>14</v>
      </c>
      <c r="F2595">
        <v>14</v>
      </c>
      <c r="G2595">
        <v>100</v>
      </c>
      <c r="H2595" t="s">
        <v>65</v>
      </c>
      <c r="I2595">
        <v>75</v>
      </c>
      <c r="J2595" t="s">
        <v>66</v>
      </c>
      <c r="K2595" s="33" t="str">
        <f>IF(ISNA(VLOOKUP(C2595,'Provider-EHR crosswalk'!A:B,2,FALSE)),"No EHR Specified",VLOOKUP(C2595,'Provider-EHR crosswalk'!A:B,2,FALSE))</f>
        <v>Epic Systems (EpicCare)</v>
      </c>
    </row>
    <row r="2596" spans="1:11" x14ac:dyDescent="0.25">
      <c r="A2596" t="s">
        <v>70</v>
      </c>
      <c r="B2596">
        <v>145</v>
      </c>
      <c r="C2596" t="s">
        <v>566</v>
      </c>
      <c r="D2596" t="s">
        <v>71</v>
      </c>
      <c r="E2596">
        <v>14</v>
      </c>
      <c r="F2596">
        <v>14</v>
      </c>
      <c r="G2596">
        <v>100</v>
      </c>
      <c r="H2596" t="s">
        <v>65</v>
      </c>
      <c r="I2596">
        <v>99</v>
      </c>
      <c r="J2596" t="s">
        <v>66</v>
      </c>
      <c r="K2596" s="33" t="str">
        <f>IF(ISNA(VLOOKUP(C2596,'Provider-EHR crosswalk'!A:B,2,FALSE)),"No EHR Specified",VLOOKUP(C2596,'Provider-EHR crosswalk'!A:B,2,FALSE))</f>
        <v>Epic Systems (EpicCare)</v>
      </c>
    </row>
    <row r="2597" spans="1:11" x14ac:dyDescent="0.25">
      <c r="A2597" t="s">
        <v>72</v>
      </c>
      <c r="B2597">
        <v>145</v>
      </c>
      <c r="C2597" t="s">
        <v>566</v>
      </c>
      <c r="D2597" t="s">
        <v>73</v>
      </c>
      <c r="E2597">
        <v>14</v>
      </c>
      <c r="F2597">
        <v>14</v>
      </c>
      <c r="G2597">
        <v>100</v>
      </c>
      <c r="H2597" t="s">
        <v>65</v>
      </c>
      <c r="I2597">
        <v>99</v>
      </c>
      <c r="J2597" t="s">
        <v>66</v>
      </c>
      <c r="K2597" s="33" t="str">
        <f>IF(ISNA(VLOOKUP(C2597,'Provider-EHR crosswalk'!A:B,2,FALSE)),"No EHR Specified",VLOOKUP(C2597,'Provider-EHR crosswalk'!A:B,2,FALSE))</f>
        <v>Epic Systems (EpicCare)</v>
      </c>
    </row>
    <row r="2598" spans="1:11" x14ac:dyDescent="0.25">
      <c r="A2598" t="s">
        <v>74</v>
      </c>
      <c r="B2598">
        <v>145</v>
      </c>
      <c r="C2598" t="s">
        <v>566</v>
      </c>
      <c r="D2598" t="s">
        <v>75</v>
      </c>
      <c r="E2598">
        <v>14</v>
      </c>
      <c r="F2598">
        <v>14</v>
      </c>
      <c r="G2598">
        <v>100</v>
      </c>
      <c r="H2598" t="s">
        <v>65</v>
      </c>
      <c r="I2598">
        <v>99</v>
      </c>
      <c r="J2598" t="s">
        <v>66</v>
      </c>
      <c r="K2598" s="33" t="str">
        <f>IF(ISNA(VLOOKUP(C2598,'Provider-EHR crosswalk'!A:B,2,FALSE)),"No EHR Specified",VLOOKUP(C2598,'Provider-EHR crosswalk'!A:B,2,FALSE))</f>
        <v>Epic Systems (EpicCare)</v>
      </c>
    </row>
    <row r="2599" spans="1:11" x14ac:dyDescent="0.25">
      <c r="A2599" t="s">
        <v>76</v>
      </c>
      <c r="B2599">
        <v>145</v>
      </c>
      <c r="C2599" t="s">
        <v>566</v>
      </c>
      <c r="D2599" t="s">
        <v>77</v>
      </c>
      <c r="E2599">
        <v>14</v>
      </c>
      <c r="F2599">
        <v>14</v>
      </c>
      <c r="G2599">
        <v>100</v>
      </c>
      <c r="H2599" t="s">
        <v>65</v>
      </c>
      <c r="I2599">
        <v>85</v>
      </c>
      <c r="J2599" t="s">
        <v>66</v>
      </c>
      <c r="K2599" s="33" t="str">
        <f>IF(ISNA(VLOOKUP(C2599,'Provider-EHR crosswalk'!A:B,2,FALSE)),"No EHR Specified",VLOOKUP(C2599,'Provider-EHR crosswalk'!A:B,2,FALSE))</f>
        <v>Epic Systems (EpicCare)</v>
      </c>
    </row>
    <row r="2600" spans="1:11" x14ac:dyDescent="0.25">
      <c r="A2600" t="s">
        <v>78</v>
      </c>
      <c r="B2600">
        <v>145</v>
      </c>
      <c r="C2600" t="s">
        <v>566</v>
      </c>
      <c r="D2600" t="s">
        <v>79</v>
      </c>
      <c r="E2600">
        <v>14</v>
      </c>
      <c r="F2600">
        <v>14</v>
      </c>
      <c r="G2600">
        <v>100</v>
      </c>
      <c r="H2600" t="s">
        <v>65</v>
      </c>
      <c r="I2600">
        <v>85</v>
      </c>
      <c r="J2600" t="s">
        <v>66</v>
      </c>
      <c r="K2600" s="33" t="str">
        <f>IF(ISNA(VLOOKUP(C2600,'Provider-EHR crosswalk'!A:B,2,FALSE)),"No EHR Specified",VLOOKUP(C2600,'Provider-EHR crosswalk'!A:B,2,FALSE))</f>
        <v>Epic Systems (EpicCare)</v>
      </c>
    </row>
    <row r="2601" spans="1:11" x14ac:dyDescent="0.25">
      <c r="A2601" t="s">
        <v>80</v>
      </c>
      <c r="B2601">
        <v>145</v>
      </c>
      <c r="C2601" t="s">
        <v>566</v>
      </c>
      <c r="D2601" t="s">
        <v>81</v>
      </c>
      <c r="E2601">
        <v>14</v>
      </c>
      <c r="F2601">
        <v>14</v>
      </c>
      <c r="G2601">
        <v>100</v>
      </c>
      <c r="H2601" t="s">
        <v>65</v>
      </c>
      <c r="I2601">
        <v>85</v>
      </c>
      <c r="J2601" t="s">
        <v>66</v>
      </c>
      <c r="K2601" s="33" t="str">
        <f>IF(ISNA(VLOOKUP(C2601,'Provider-EHR crosswalk'!A:B,2,FALSE)),"No EHR Specified",VLOOKUP(C2601,'Provider-EHR crosswalk'!A:B,2,FALSE))</f>
        <v>Epic Systems (EpicCare)</v>
      </c>
    </row>
    <row r="2602" spans="1:11" x14ac:dyDescent="0.25">
      <c r="A2602" t="s">
        <v>82</v>
      </c>
      <c r="B2602">
        <v>145</v>
      </c>
      <c r="C2602" t="s">
        <v>566</v>
      </c>
      <c r="D2602" t="s">
        <v>83</v>
      </c>
      <c r="E2602">
        <v>14</v>
      </c>
      <c r="F2602">
        <v>14</v>
      </c>
      <c r="G2602">
        <v>100</v>
      </c>
      <c r="H2602" t="s">
        <v>65</v>
      </c>
      <c r="I2602">
        <v>85</v>
      </c>
      <c r="J2602" t="s">
        <v>66</v>
      </c>
      <c r="K2602" s="33" t="str">
        <f>IF(ISNA(VLOOKUP(C2602,'Provider-EHR crosswalk'!A:B,2,FALSE)),"No EHR Specified",VLOOKUP(C2602,'Provider-EHR crosswalk'!A:B,2,FALSE))</f>
        <v>Epic Systems (EpicCare)</v>
      </c>
    </row>
    <row r="2603" spans="1:11" x14ac:dyDescent="0.25">
      <c r="A2603" t="s">
        <v>84</v>
      </c>
      <c r="B2603">
        <v>145</v>
      </c>
      <c r="C2603" t="s">
        <v>566</v>
      </c>
      <c r="D2603" t="s">
        <v>85</v>
      </c>
      <c r="E2603">
        <v>14</v>
      </c>
      <c r="F2603">
        <v>14</v>
      </c>
      <c r="G2603">
        <v>100</v>
      </c>
      <c r="H2603" t="s">
        <v>65</v>
      </c>
      <c r="I2603">
        <v>85</v>
      </c>
      <c r="J2603" t="s">
        <v>66</v>
      </c>
      <c r="K2603" s="33" t="str">
        <f>IF(ISNA(VLOOKUP(C2603,'Provider-EHR crosswalk'!A:B,2,FALSE)),"No EHR Specified",VLOOKUP(C2603,'Provider-EHR crosswalk'!A:B,2,FALSE))</f>
        <v>Epic Systems (EpicCare)</v>
      </c>
    </row>
    <row r="2604" spans="1:11" x14ac:dyDescent="0.25">
      <c r="A2604" t="s">
        <v>86</v>
      </c>
      <c r="B2604">
        <v>145</v>
      </c>
      <c r="C2604" t="s">
        <v>566</v>
      </c>
      <c r="D2604" t="s">
        <v>87</v>
      </c>
      <c r="E2604">
        <v>14</v>
      </c>
      <c r="F2604">
        <v>14</v>
      </c>
      <c r="G2604">
        <v>100</v>
      </c>
      <c r="H2604" t="s">
        <v>65</v>
      </c>
      <c r="I2604">
        <v>95</v>
      </c>
      <c r="J2604" t="s">
        <v>66</v>
      </c>
      <c r="K2604" s="33" t="str">
        <f>IF(ISNA(VLOOKUP(C2604,'Provider-EHR crosswalk'!A:B,2,FALSE)),"No EHR Specified",VLOOKUP(C2604,'Provider-EHR crosswalk'!A:B,2,FALSE))</f>
        <v>Epic Systems (EpicCare)</v>
      </c>
    </row>
    <row r="2605" spans="1:11" x14ac:dyDescent="0.25">
      <c r="A2605" t="s">
        <v>88</v>
      </c>
      <c r="B2605">
        <v>145</v>
      </c>
      <c r="C2605" t="s">
        <v>566</v>
      </c>
      <c r="D2605" t="s">
        <v>89</v>
      </c>
      <c r="E2605">
        <v>14</v>
      </c>
      <c r="F2605">
        <v>14</v>
      </c>
      <c r="G2605">
        <v>100</v>
      </c>
      <c r="H2605" t="s">
        <v>65</v>
      </c>
      <c r="I2605">
        <v>95</v>
      </c>
      <c r="J2605" t="s">
        <v>66</v>
      </c>
      <c r="K2605" s="33" t="str">
        <f>IF(ISNA(VLOOKUP(C2605,'Provider-EHR crosswalk'!A:B,2,FALSE)),"No EHR Specified",VLOOKUP(C2605,'Provider-EHR crosswalk'!A:B,2,FALSE))</f>
        <v>Epic Systems (EpicCare)</v>
      </c>
    </row>
    <row r="2606" spans="1:11" x14ac:dyDescent="0.25">
      <c r="A2606" t="s">
        <v>90</v>
      </c>
      <c r="B2606">
        <v>145</v>
      </c>
      <c r="C2606" t="s">
        <v>566</v>
      </c>
      <c r="D2606" t="s">
        <v>91</v>
      </c>
      <c r="E2606">
        <v>14</v>
      </c>
      <c r="F2606">
        <v>14</v>
      </c>
      <c r="G2606">
        <v>100</v>
      </c>
      <c r="H2606" t="s">
        <v>65</v>
      </c>
      <c r="I2606">
        <v>90</v>
      </c>
      <c r="J2606" t="s">
        <v>66</v>
      </c>
      <c r="K2606" s="33" t="str">
        <f>IF(ISNA(VLOOKUP(C2606,'Provider-EHR crosswalk'!A:B,2,FALSE)),"No EHR Specified",VLOOKUP(C2606,'Provider-EHR crosswalk'!A:B,2,FALSE))</f>
        <v>Epic Systems (EpicCare)</v>
      </c>
    </row>
    <row r="2607" spans="1:11" x14ac:dyDescent="0.25">
      <c r="A2607" t="s">
        <v>92</v>
      </c>
      <c r="B2607">
        <v>145</v>
      </c>
      <c r="C2607" t="s">
        <v>566</v>
      </c>
      <c r="D2607" t="s">
        <v>93</v>
      </c>
      <c r="E2607">
        <v>5</v>
      </c>
      <c r="F2607">
        <v>14</v>
      </c>
      <c r="G2607">
        <v>35.71</v>
      </c>
      <c r="H2607" t="s">
        <v>65</v>
      </c>
      <c r="I2607">
        <v>90</v>
      </c>
      <c r="J2607" t="s">
        <v>69</v>
      </c>
      <c r="K2607" s="33" t="str">
        <f>IF(ISNA(VLOOKUP(C2607,'Provider-EHR crosswalk'!A:B,2,FALSE)),"No EHR Specified",VLOOKUP(C2607,'Provider-EHR crosswalk'!A:B,2,FALSE))</f>
        <v>Epic Systems (EpicCare)</v>
      </c>
    </row>
    <row r="2608" spans="1:11" x14ac:dyDescent="0.25">
      <c r="A2608" t="s">
        <v>94</v>
      </c>
      <c r="B2608">
        <v>145</v>
      </c>
      <c r="C2608" t="s">
        <v>566</v>
      </c>
      <c r="D2608" t="s">
        <v>95</v>
      </c>
      <c r="E2608">
        <v>7</v>
      </c>
      <c r="F2608">
        <v>14</v>
      </c>
      <c r="G2608">
        <v>50</v>
      </c>
      <c r="H2608" t="s">
        <v>65</v>
      </c>
      <c r="I2608">
        <v>90</v>
      </c>
      <c r="J2608" t="s">
        <v>69</v>
      </c>
      <c r="K2608" s="33" t="str">
        <f>IF(ISNA(VLOOKUP(C2608,'Provider-EHR crosswalk'!A:B,2,FALSE)),"No EHR Specified",VLOOKUP(C2608,'Provider-EHR crosswalk'!A:B,2,FALSE))</f>
        <v>Epic Systems (EpicCare)</v>
      </c>
    </row>
    <row r="2609" spans="1:11" x14ac:dyDescent="0.25">
      <c r="A2609" t="s">
        <v>96</v>
      </c>
      <c r="B2609">
        <v>145</v>
      </c>
      <c r="C2609" t="s">
        <v>566</v>
      </c>
      <c r="D2609" t="s">
        <v>97</v>
      </c>
      <c r="E2609">
        <v>8</v>
      </c>
      <c r="F2609">
        <v>14</v>
      </c>
      <c r="G2609">
        <v>57.14</v>
      </c>
      <c r="H2609" t="s">
        <v>65</v>
      </c>
      <c r="I2609">
        <v>90</v>
      </c>
      <c r="J2609" t="s">
        <v>69</v>
      </c>
      <c r="K2609" s="33" t="str">
        <f>IF(ISNA(VLOOKUP(C2609,'Provider-EHR crosswalk'!A:B,2,FALSE)),"No EHR Specified",VLOOKUP(C2609,'Provider-EHR crosswalk'!A:B,2,FALSE))</f>
        <v>Epic Systems (EpicCare)</v>
      </c>
    </row>
    <row r="2610" spans="1:11" x14ac:dyDescent="0.25">
      <c r="A2610" t="s">
        <v>98</v>
      </c>
      <c r="B2610">
        <v>145</v>
      </c>
      <c r="C2610" t="s">
        <v>566</v>
      </c>
      <c r="D2610" t="s">
        <v>99</v>
      </c>
      <c r="E2610">
        <v>8</v>
      </c>
      <c r="F2610">
        <v>14</v>
      </c>
      <c r="G2610">
        <v>57.14</v>
      </c>
      <c r="H2610" t="s">
        <v>65</v>
      </c>
      <c r="I2610">
        <v>90</v>
      </c>
      <c r="J2610" t="s">
        <v>69</v>
      </c>
      <c r="K2610" s="33" t="str">
        <f>IF(ISNA(VLOOKUP(C2610,'Provider-EHR crosswalk'!A:B,2,FALSE)),"No EHR Specified",VLOOKUP(C2610,'Provider-EHR crosswalk'!A:B,2,FALSE))</f>
        <v>Epic Systems (EpicCare)</v>
      </c>
    </row>
    <row r="2611" spans="1:11" x14ac:dyDescent="0.25">
      <c r="A2611" t="s">
        <v>100</v>
      </c>
      <c r="B2611">
        <v>145</v>
      </c>
      <c r="C2611" t="s">
        <v>566</v>
      </c>
      <c r="D2611" t="s">
        <v>101</v>
      </c>
      <c r="E2611">
        <v>64</v>
      </c>
      <c r="F2611">
        <v>64</v>
      </c>
      <c r="G2611">
        <v>100</v>
      </c>
      <c r="H2611" t="s">
        <v>65</v>
      </c>
      <c r="I2611">
        <v>99</v>
      </c>
      <c r="J2611" t="s">
        <v>66</v>
      </c>
      <c r="K2611" s="33" t="str">
        <f>IF(ISNA(VLOOKUP(C2611,'Provider-EHR crosswalk'!A:B,2,FALSE)),"No EHR Specified",VLOOKUP(C2611,'Provider-EHR crosswalk'!A:B,2,FALSE))</f>
        <v>Epic Systems (EpicCare)</v>
      </c>
    </row>
    <row r="2612" spans="1:11" x14ac:dyDescent="0.25">
      <c r="A2612" t="s">
        <v>102</v>
      </c>
      <c r="B2612">
        <v>145</v>
      </c>
      <c r="C2612" t="s">
        <v>566</v>
      </c>
      <c r="D2612" t="s">
        <v>103</v>
      </c>
      <c r="E2612">
        <v>64</v>
      </c>
      <c r="F2612">
        <v>64</v>
      </c>
      <c r="G2612">
        <v>100</v>
      </c>
      <c r="H2612" t="s">
        <v>65</v>
      </c>
      <c r="I2612">
        <v>99</v>
      </c>
      <c r="J2612" t="s">
        <v>66</v>
      </c>
      <c r="K2612" s="33" t="str">
        <f>IF(ISNA(VLOOKUP(C2612,'Provider-EHR crosswalk'!A:B,2,FALSE)),"No EHR Specified",VLOOKUP(C2612,'Provider-EHR crosswalk'!A:B,2,FALSE))</f>
        <v>Epic Systems (EpicCare)</v>
      </c>
    </row>
    <row r="2613" spans="1:11" x14ac:dyDescent="0.25">
      <c r="A2613" t="s">
        <v>104</v>
      </c>
      <c r="B2613">
        <v>145</v>
      </c>
      <c r="C2613" t="s">
        <v>566</v>
      </c>
      <c r="D2613" t="s">
        <v>105</v>
      </c>
      <c r="E2613">
        <v>64</v>
      </c>
      <c r="F2613">
        <v>64</v>
      </c>
      <c r="G2613">
        <v>100</v>
      </c>
      <c r="H2613" t="s">
        <v>65</v>
      </c>
      <c r="I2613">
        <v>99</v>
      </c>
      <c r="J2613" t="s">
        <v>66</v>
      </c>
      <c r="K2613" s="33" t="str">
        <f>IF(ISNA(VLOOKUP(C2613,'Provider-EHR crosswalk'!A:B,2,FALSE)),"No EHR Specified",VLOOKUP(C2613,'Provider-EHR crosswalk'!A:B,2,FALSE))</f>
        <v>Epic Systems (EpicCare)</v>
      </c>
    </row>
    <row r="2614" spans="1:11" x14ac:dyDescent="0.25">
      <c r="A2614" t="s">
        <v>106</v>
      </c>
      <c r="B2614">
        <v>145</v>
      </c>
      <c r="C2614" t="s">
        <v>566</v>
      </c>
      <c r="D2614" t="s">
        <v>107</v>
      </c>
      <c r="E2614">
        <v>64</v>
      </c>
      <c r="F2614">
        <v>64</v>
      </c>
      <c r="G2614">
        <v>100</v>
      </c>
      <c r="H2614" t="s">
        <v>65</v>
      </c>
      <c r="I2614">
        <v>99</v>
      </c>
      <c r="J2614" t="s">
        <v>66</v>
      </c>
      <c r="K2614" s="33" t="str">
        <f>IF(ISNA(VLOOKUP(C2614,'Provider-EHR crosswalk'!A:B,2,FALSE)),"No EHR Specified",VLOOKUP(C2614,'Provider-EHR crosswalk'!A:B,2,FALSE))</f>
        <v>Epic Systems (EpicCare)</v>
      </c>
    </row>
    <row r="2615" spans="1:11" x14ac:dyDescent="0.25">
      <c r="A2615" t="s">
        <v>108</v>
      </c>
      <c r="B2615">
        <v>145</v>
      </c>
      <c r="C2615" t="s">
        <v>566</v>
      </c>
      <c r="D2615" t="s">
        <v>109</v>
      </c>
      <c r="E2615">
        <v>64</v>
      </c>
      <c r="F2615">
        <v>64</v>
      </c>
      <c r="G2615">
        <v>100</v>
      </c>
      <c r="H2615" t="s">
        <v>65</v>
      </c>
      <c r="I2615">
        <v>99</v>
      </c>
      <c r="J2615" t="s">
        <v>66</v>
      </c>
      <c r="K2615" s="33" t="str">
        <f>IF(ISNA(VLOOKUP(C2615,'Provider-EHR crosswalk'!A:B,2,FALSE)),"No EHR Specified",VLOOKUP(C2615,'Provider-EHR crosswalk'!A:B,2,FALSE))</f>
        <v>Epic Systems (EpicCare)</v>
      </c>
    </row>
    <row r="2616" spans="1:11" x14ac:dyDescent="0.25">
      <c r="A2616" t="s">
        <v>110</v>
      </c>
      <c r="B2616">
        <v>145</v>
      </c>
      <c r="C2616" t="s">
        <v>566</v>
      </c>
      <c r="D2616" t="s">
        <v>111</v>
      </c>
      <c r="E2616">
        <v>64</v>
      </c>
      <c r="F2616">
        <v>64</v>
      </c>
      <c r="G2616">
        <v>100</v>
      </c>
      <c r="H2616" t="s">
        <v>65</v>
      </c>
      <c r="I2616">
        <v>99</v>
      </c>
      <c r="J2616" t="s">
        <v>66</v>
      </c>
      <c r="K2616" s="33" t="str">
        <f>IF(ISNA(VLOOKUP(C2616,'Provider-EHR crosswalk'!A:B,2,FALSE)),"No EHR Specified",VLOOKUP(C2616,'Provider-EHR crosswalk'!A:B,2,FALSE))</f>
        <v>Epic Systems (EpicCare)</v>
      </c>
    </row>
    <row r="2617" spans="1:11" x14ac:dyDescent="0.25">
      <c r="A2617" t="s">
        <v>112</v>
      </c>
      <c r="B2617">
        <v>145</v>
      </c>
      <c r="C2617" t="s">
        <v>566</v>
      </c>
      <c r="D2617" t="s">
        <v>113</v>
      </c>
      <c r="E2617">
        <v>64</v>
      </c>
      <c r="F2617">
        <v>64</v>
      </c>
      <c r="G2617">
        <v>100</v>
      </c>
      <c r="H2617" t="s">
        <v>65</v>
      </c>
      <c r="I2617">
        <v>99</v>
      </c>
      <c r="J2617" t="s">
        <v>66</v>
      </c>
      <c r="K2617" s="33" t="str">
        <f>IF(ISNA(VLOOKUP(C2617,'Provider-EHR crosswalk'!A:B,2,FALSE)),"No EHR Specified",VLOOKUP(C2617,'Provider-EHR crosswalk'!A:B,2,FALSE))</f>
        <v>Epic Systems (EpicCare)</v>
      </c>
    </row>
    <row r="2618" spans="1:11" x14ac:dyDescent="0.25">
      <c r="A2618" t="s">
        <v>114</v>
      </c>
      <c r="B2618">
        <v>145</v>
      </c>
      <c r="C2618" t="s">
        <v>566</v>
      </c>
      <c r="D2618" t="s">
        <v>115</v>
      </c>
      <c r="E2618">
        <v>0</v>
      </c>
      <c r="F2618">
        <v>14</v>
      </c>
      <c r="G2618">
        <v>0</v>
      </c>
      <c r="H2618" t="s">
        <v>116</v>
      </c>
      <c r="I2618">
        <v>4</v>
      </c>
      <c r="J2618" t="s">
        <v>66</v>
      </c>
      <c r="K2618" s="33" t="str">
        <f>IF(ISNA(VLOOKUP(C2618,'Provider-EHR crosswalk'!A:B,2,FALSE)),"No EHR Specified",VLOOKUP(C2618,'Provider-EHR crosswalk'!A:B,2,FALSE))</f>
        <v>Epic Systems (EpicCare)</v>
      </c>
    </row>
    <row r="2619" spans="1:11" x14ac:dyDescent="0.25">
      <c r="A2619" t="s">
        <v>117</v>
      </c>
      <c r="B2619">
        <v>145</v>
      </c>
      <c r="C2619" t="s">
        <v>566</v>
      </c>
      <c r="D2619" t="s">
        <v>118</v>
      </c>
      <c r="E2619">
        <v>1</v>
      </c>
      <c r="F2619">
        <v>14</v>
      </c>
      <c r="G2619">
        <v>7.14</v>
      </c>
      <c r="H2619" t="s">
        <v>116</v>
      </c>
      <c r="I2619">
        <v>4</v>
      </c>
      <c r="J2619" t="s">
        <v>69</v>
      </c>
      <c r="K2619" s="33" t="str">
        <f>IF(ISNA(VLOOKUP(C2619,'Provider-EHR crosswalk'!A:B,2,FALSE)),"No EHR Specified",VLOOKUP(C2619,'Provider-EHR crosswalk'!A:B,2,FALSE))</f>
        <v>Epic Systems (EpicCare)</v>
      </c>
    </row>
    <row r="2620" spans="1:11" x14ac:dyDescent="0.25">
      <c r="A2620" t="s">
        <v>119</v>
      </c>
      <c r="B2620">
        <v>145</v>
      </c>
      <c r="C2620" t="s">
        <v>566</v>
      </c>
      <c r="D2620" t="s">
        <v>120</v>
      </c>
      <c r="E2620">
        <v>1</v>
      </c>
      <c r="F2620">
        <v>14</v>
      </c>
      <c r="G2620">
        <v>7.14</v>
      </c>
      <c r="H2620" t="s">
        <v>116</v>
      </c>
      <c r="I2620">
        <v>4</v>
      </c>
      <c r="J2620" t="s">
        <v>69</v>
      </c>
      <c r="K2620" s="33" t="str">
        <f>IF(ISNA(VLOOKUP(C2620,'Provider-EHR crosswalk'!A:B,2,FALSE)),"No EHR Specified",VLOOKUP(C2620,'Provider-EHR crosswalk'!A:B,2,FALSE))</f>
        <v>Epic Systems (EpicCare)</v>
      </c>
    </row>
    <row r="2621" spans="1:11" x14ac:dyDescent="0.25">
      <c r="A2621" t="s">
        <v>121</v>
      </c>
      <c r="B2621">
        <v>145</v>
      </c>
      <c r="C2621" t="s">
        <v>566</v>
      </c>
      <c r="D2621" t="s">
        <v>122</v>
      </c>
      <c r="E2621">
        <v>0</v>
      </c>
      <c r="F2621">
        <v>14</v>
      </c>
      <c r="G2621">
        <v>0</v>
      </c>
      <c r="H2621" t="s">
        <v>116</v>
      </c>
      <c r="I2621">
        <v>1</v>
      </c>
      <c r="J2621" t="s">
        <v>66</v>
      </c>
      <c r="K2621" s="33" t="str">
        <f>IF(ISNA(VLOOKUP(C2621,'Provider-EHR crosswalk'!A:B,2,FALSE)),"No EHR Specified",VLOOKUP(C2621,'Provider-EHR crosswalk'!A:B,2,FALSE))</f>
        <v>Epic Systems (EpicCare)</v>
      </c>
    </row>
    <row r="2622" spans="1:11" x14ac:dyDescent="0.25">
      <c r="A2622" t="s">
        <v>123</v>
      </c>
      <c r="B2622">
        <v>145</v>
      </c>
      <c r="C2622" t="s">
        <v>566</v>
      </c>
      <c r="D2622" t="s">
        <v>124</v>
      </c>
      <c r="E2622">
        <v>0</v>
      </c>
      <c r="F2622">
        <v>64</v>
      </c>
      <c r="G2622">
        <v>0</v>
      </c>
      <c r="H2622" t="s">
        <v>116</v>
      </c>
      <c r="I2622">
        <v>1</v>
      </c>
      <c r="J2622" t="s">
        <v>66</v>
      </c>
      <c r="K2622" s="33" t="str">
        <f>IF(ISNA(VLOOKUP(C2622,'Provider-EHR crosswalk'!A:B,2,FALSE)),"No EHR Specified",VLOOKUP(C2622,'Provider-EHR crosswalk'!A:B,2,FALSE))</f>
        <v>Epic Systems (EpicCare)</v>
      </c>
    </row>
    <row r="2623" spans="1:11" x14ac:dyDescent="0.25">
      <c r="A2623" t="s">
        <v>125</v>
      </c>
      <c r="B2623">
        <v>145</v>
      </c>
      <c r="C2623" t="s">
        <v>566</v>
      </c>
      <c r="D2623" t="s">
        <v>126</v>
      </c>
      <c r="E2623">
        <v>0</v>
      </c>
      <c r="F2623">
        <v>64</v>
      </c>
      <c r="G2623">
        <v>0</v>
      </c>
      <c r="H2623" t="s">
        <v>116</v>
      </c>
      <c r="I2623">
        <v>1</v>
      </c>
      <c r="J2623" t="s">
        <v>66</v>
      </c>
      <c r="K2623" s="33" t="str">
        <f>IF(ISNA(VLOOKUP(C2623,'Provider-EHR crosswalk'!A:B,2,FALSE)),"No EHR Specified",VLOOKUP(C2623,'Provider-EHR crosswalk'!A:B,2,FALSE))</f>
        <v>Epic Systems (EpicCare)</v>
      </c>
    </row>
    <row r="2624" spans="1:11" x14ac:dyDescent="0.25">
      <c r="A2624" t="s">
        <v>127</v>
      </c>
      <c r="B2624">
        <v>145</v>
      </c>
      <c r="C2624" t="s">
        <v>566</v>
      </c>
      <c r="D2624" t="s">
        <v>128</v>
      </c>
      <c r="E2624">
        <v>3</v>
      </c>
      <c r="F2624">
        <v>64</v>
      </c>
      <c r="G2624">
        <v>4.6900000000000004</v>
      </c>
      <c r="H2624" t="s">
        <v>116</v>
      </c>
      <c r="I2624">
        <v>4</v>
      </c>
      <c r="J2624" t="s">
        <v>69</v>
      </c>
      <c r="K2624" s="33" t="str">
        <f>IF(ISNA(VLOOKUP(C2624,'Provider-EHR crosswalk'!A:B,2,FALSE)),"No EHR Specified",VLOOKUP(C2624,'Provider-EHR crosswalk'!A:B,2,FALSE))</f>
        <v>Epic Systems (EpicCare)</v>
      </c>
    </row>
    <row r="2625" spans="1:11" x14ac:dyDescent="0.25">
      <c r="A2625" t="s">
        <v>129</v>
      </c>
      <c r="B2625">
        <v>145</v>
      </c>
      <c r="C2625" t="s">
        <v>566</v>
      </c>
      <c r="D2625" t="s">
        <v>130</v>
      </c>
      <c r="E2625">
        <v>3</v>
      </c>
      <c r="F2625">
        <v>64</v>
      </c>
      <c r="G2625">
        <v>4.6900000000000004</v>
      </c>
      <c r="H2625" t="s">
        <v>116</v>
      </c>
      <c r="I2625">
        <v>4</v>
      </c>
      <c r="J2625" t="s">
        <v>69</v>
      </c>
      <c r="K2625" s="33" t="str">
        <f>IF(ISNA(VLOOKUP(C2625,'Provider-EHR crosswalk'!A:B,2,FALSE)),"No EHR Specified",VLOOKUP(C2625,'Provider-EHR crosswalk'!A:B,2,FALSE))</f>
        <v>Epic Systems (EpicCare)</v>
      </c>
    </row>
    <row r="2626" spans="1:11" x14ac:dyDescent="0.25">
      <c r="A2626" t="s">
        <v>131</v>
      </c>
      <c r="B2626">
        <v>145</v>
      </c>
      <c r="C2626" t="s">
        <v>566</v>
      </c>
      <c r="D2626" t="s">
        <v>132</v>
      </c>
      <c r="E2626">
        <v>3</v>
      </c>
      <c r="F2626">
        <v>64</v>
      </c>
      <c r="G2626">
        <v>4.6900000000000004</v>
      </c>
      <c r="H2626" t="s">
        <v>116</v>
      </c>
      <c r="I2626">
        <v>4</v>
      </c>
      <c r="J2626" t="s">
        <v>69</v>
      </c>
      <c r="K2626" s="33" t="str">
        <f>IF(ISNA(VLOOKUP(C2626,'Provider-EHR crosswalk'!A:B,2,FALSE)),"No EHR Specified",VLOOKUP(C2626,'Provider-EHR crosswalk'!A:B,2,FALSE))</f>
        <v>Epic Systems (EpicCare)</v>
      </c>
    </row>
    <row r="2627" spans="1:11" x14ac:dyDescent="0.25">
      <c r="A2627" t="s">
        <v>133</v>
      </c>
      <c r="B2627">
        <v>145</v>
      </c>
      <c r="C2627" t="s">
        <v>566</v>
      </c>
      <c r="D2627" t="s">
        <v>134</v>
      </c>
      <c r="E2627">
        <v>0</v>
      </c>
      <c r="F2627">
        <v>64</v>
      </c>
      <c r="G2627">
        <v>0</v>
      </c>
      <c r="H2627" t="s">
        <v>116</v>
      </c>
      <c r="I2627">
        <v>1</v>
      </c>
      <c r="J2627" t="s">
        <v>66</v>
      </c>
      <c r="K2627" s="33" t="str">
        <f>IF(ISNA(VLOOKUP(C2627,'Provider-EHR crosswalk'!A:B,2,FALSE)),"No EHR Specified",VLOOKUP(C2627,'Provider-EHR crosswalk'!A:B,2,FALSE))</f>
        <v>Epic Systems (EpicCare)</v>
      </c>
    </row>
    <row r="2628" spans="1:11" x14ac:dyDescent="0.25">
      <c r="A2628" t="s">
        <v>135</v>
      </c>
      <c r="B2628">
        <v>145</v>
      </c>
      <c r="C2628" t="s">
        <v>566</v>
      </c>
      <c r="D2628" t="s">
        <v>136</v>
      </c>
      <c r="E2628">
        <v>0</v>
      </c>
      <c r="F2628">
        <v>64</v>
      </c>
      <c r="G2628">
        <v>0</v>
      </c>
      <c r="H2628" t="s">
        <v>116</v>
      </c>
      <c r="I2628">
        <v>1</v>
      </c>
      <c r="J2628" t="s">
        <v>66</v>
      </c>
      <c r="K2628" s="33" t="str">
        <f>IF(ISNA(VLOOKUP(C2628,'Provider-EHR crosswalk'!A:B,2,FALSE)),"No EHR Specified",VLOOKUP(C2628,'Provider-EHR crosswalk'!A:B,2,FALSE))</f>
        <v>Epic Systems (EpicCare)</v>
      </c>
    </row>
    <row r="2629" spans="1:11" x14ac:dyDescent="0.25">
      <c r="A2629" t="s">
        <v>137</v>
      </c>
      <c r="B2629">
        <v>145</v>
      </c>
      <c r="C2629" t="s">
        <v>566</v>
      </c>
      <c r="D2629" t="s">
        <v>138</v>
      </c>
      <c r="E2629">
        <v>0</v>
      </c>
      <c r="F2629">
        <v>64</v>
      </c>
      <c r="G2629">
        <v>0</v>
      </c>
      <c r="H2629" t="s">
        <v>116</v>
      </c>
      <c r="I2629">
        <v>1</v>
      </c>
      <c r="J2629" t="s">
        <v>66</v>
      </c>
      <c r="K2629" s="33" t="str">
        <f>IF(ISNA(VLOOKUP(C2629,'Provider-EHR crosswalk'!A:B,2,FALSE)),"No EHR Specified",VLOOKUP(C2629,'Provider-EHR crosswalk'!A:B,2,FALSE))</f>
        <v>Epic Systems (EpicCare)</v>
      </c>
    </row>
    <row r="2630" spans="1:11" x14ac:dyDescent="0.25">
      <c r="A2630" t="s">
        <v>139</v>
      </c>
      <c r="B2630">
        <v>145</v>
      </c>
      <c r="C2630" t="s">
        <v>566</v>
      </c>
      <c r="D2630" t="s">
        <v>140</v>
      </c>
      <c r="E2630">
        <v>0</v>
      </c>
      <c r="F2630">
        <v>64</v>
      </c>
      <c r="G2630">
        <v>0</v>
      </c>
      <c r="H2630" t="s">
        <v>116</v>
      </c>
      <c r="I2630">
        <v>1</v>
      </c>
      <c r="J2630" t="s">
        <v>66</v>
      </c>
      <c r="K2630" s="33" t="str">
        <f>IF(ISNA(VLOOKUP(C2630,'Provider-EHR crosswalk'!A:B,2,FALSE)),"No EHR Specified",VLOOKUP(C2630,'Provider-EHR crosswalk'!A:B,2,FALSE))</f>
        <v>Epic Systems (EpicCare)</v>
      </c>
    </row>
    <row r="2631" spans="1:11" x14ac:dyDescent="0.25">
      <c r="A2631" t="s">
        <v>141</v>
      </c>
      <c r="B2631">
        <v>145</v>
      </c>
      <c r="C2631" t="s">
        <v>566</v>
      </c>
      <c r="D2631" t="s">
        <v>142</v>
      </c>
      <c r="E2631">
        <v>0</v>
      </c>
      <c r="F2631">
        <v>64</v>
      </c>
      <c r="G2631">
        <v>0</v>
      </c>
      <c r="H2631" t="s">
        <v>116</v>
      </c>
      <c r="I2631">
        <v>1</v>
      </c>
      <c r="J2631" t="s">
        <v>66</v>
      </c>
      <c r="K2631" s="33" t="str">
        <f>IF(ISNA(VLOOKUP(C2631,'Provider-EHR crosswalk'!A:B,2,FALSE)),"No EHR Specified",VLOOKUP(C2631,'Provider-EHR crosswalk'!A:B,2,FALSE))</f>
        <v>Epic Systems (EpicCare)</v>
      </c>
    </row>
    <row r="2632" spans="1:11" x14ac:dyDescent="0.25">
      <c r="A2632" t="s">
        <v>143</v>
      </c>
      <c r="B2632">
        <v>145</v>
      </c>
      <c r="C2632" t="s">
        <v>566</v>
      </c>
      <c r="D2632" t="s">
        <v>144</v>
      </c>
      <c r="E2632">
        <v>0</v>
      </c>
      <c r="F2632">
        <v>64</v>
      </c>
      <c r="G2632">
        <v>0</v>
      </c>
      <c r="H2632" t="s">
        <v>116</v>
      </c>
      <c r="I2632">
        <v>1</v>
      </c>
      <c r="J2632" t="s">
        <v>66</v>
      </c>
      <c r="K2632" s="33" t="str">
        <f>IF(ISNA(VLOOKUP(C2632,'Provider-EHR crosswalk'!A:B,2,FALSE)),"No EHR Specified",VLOOKUP(C2632,'Provider-EHR crosswalk'!A:B,2,FALSE))</f>
        <v>Epic Systems (EpicCare)</v>
      </c>
    </row>
    <row r="2633" spans="1:11" x14ac:dyDescent="0.25">
      <c r="A2633" t="s">
        <v>145</v>
      </c>
      <c r="B2633">
        <v>145</v>
      </c>
      <c r="C2633" t="s">
        <v>566</v>
      </c>
      <c r="D2633" t="s">
        <v>146</v>
      </c>
      <c r="E2633">
        <v>0</v>
      </c>
      <c r="F2633">
        <v>64</v>
      </c>
      <c r="G2633">
        <v>0</v>
      </c>
      <c r="H2633" t="s">
        <v>116</v>
      </c>
      <c r="I2633">
        <v>1</v>
      </c>
      <c r="J2633" t="s">
        <v>66</v>
      </c>
      <c r="K2633" s="33" t="str">
        <f>IF(ISNA(VLOOKUP(C2633,'Provider-EHR crosswalk'!A:B,2,FALSE)),"No EHR Specified",VLOOKUP(C2633,'Provider-EHR crosswalk'!A:B,2,FALSE))</f>
        <v>Epic Systems (EpicCare)</v>
      </c>
    </row>
    <row r="2634" spans="1:11" x14ac:dyDescent="0.25">
      <c r="A2634" t="s">
        <v>147</v>
      </c>
      <c r="B2634">
        <v>145</v>
      </c>
      <c r="C2634" t="s">
        <v>566</v>
      </c>
      <c r="D2634" t="s">
        <v>148</v>
      </c>
      <c r="E2634">
        <v>0</v>
      </c>
      <c r="F2634">
        <v>64</v>
      </c>
      <c r="G2634">
        <v>0</v>
      </c>
      <c r="H2634" t="s">
        <v>116</v>
      </c>
      <c r="I2634">
        <v>1</v>
      </c>
      <c r="J2634" t="s">
        <v>66</v>
      </c>
      <c r="K2634" s="33" t="str">
        <f>IF(ISNA(VLOOKUP(C2634,'Provider-EHR crosswalk'!A:B,2,FALSE)),"No EHR Specified",VLOOKUP(C2634,'Provider-EHR crosswalk'!A:B,2,FALSE))</f>
        <v>Epic Systems (EpicCare)</v>
      </c>
    </row>
    <row r="2635" spans="1:11" x14ac:dyDescent="0.25">
      <c r="A2635" t="s">
        <v>149</v>
      </c>
      <c r="B2635">
        <v>145</v>
      </c>
      <c r="C2635" t="s">
        <v>566</v>
      </c>
      <c r="D2635" t="s">
        <v>150</v>
      </c>
      <c r="E2635">
        <v>0</v>
      </c>
      <c r="F2635">
        <v>64</v>
      </c>
      <c r="G2635">
        <v>0</v>
      </c>
      <c r="H2635" t="s">
        <v>116</v>
      </c>
      <c r="I2635">
        <v>1</v>
      </c>
      <c r="J2635" t="s">
        <v>66</v>
      </c>
      <c r="K2635" s="33" t="str">
        <f>IF(ISNA(VLOOKUP(C2635,'Provider-EHR crosswalk'!A:B,2,FALSE)),"No EHR Specified",VLOOKUP(C2635,'Provider-EHR crosswalk'!A:B,2,FALSE))</f>
        <v>Epic Systems (EpicCare)</v>
      </c>
    </row>
    <row r="2636" spans="1:11" x14ac:dyDescent="0.25">
      <c r="A2636" t="s">
        <v>151</v>
      </c>
      <c r="B2636">
        <v>145</v>
      </c>
      <c r="C2636" t="s">
        <v>566</v>
      </c>
      <c r="D2636" t="s">
        <v>152</v>
      </c>
      <c r="E2636">
        <v>0</v>
      </c>
      <c r="F2636">
        <v>64</v>
      </c>
      <c r="G2636">
        <v>0</v>
      </c>
      <c r="H2636" t="s">
        <v>116</v>
      </c>
      <c r="I2636">
        <v>1</v>
      </c>
      <c r="J2636" t="s">
        <v>66</v>
      </c>
      <c r="K2636" s="33" t="str">
        <f>IF(ISNA(VLOOKUP(C2636,'Provider-EHR crosswalk'!A:B,2,FALSE)),"No EHR Specified",VLOOKUP(C2636,'Provider-EHR crosswalk'!A:B,2,FALSE))</f>
        <v>Epic Systems (EpicCare)</v>
      </c>
    </row>
    <row r="2637" spans="1:11" x14ac:dyDescent="0.25">
      <c r="A2637" t="s">
        <v>153</v>
      </c>
      <c r="B2637">
        <v>145</v>
      </c>
      <c r="C2637" t="s">
        <v>566</v>
      </c>
      <c r="D2637" t="s">
        <v>154</v>
      </c>
      <c r="E2637">
        <v>0</v>
      </c>
      <c r="F2637">
        <v>64</v>
      </c>
      <c r="G2637">
        <v>0</v>
      </c>
      <c r="H2637" t="s">
        <v>116</v>
      </c>
      <c r="I2637">
        <v>1</v>
      </c>
      <c r="J2637" t="s">
        <v>66</v>
      </c>
      <c r="K2637" s="33" t="str">
        <f>IF(ISNA(VLOOKUP(C2637,'Provider-EHR crosswalk'!A:B,2,FALSE)),"No EHR Specified",VLOOKUP(C2637,'Provider-EHR crosswalk'!A:B,2,FALSE))</f>
        <v>Epic Systems (EpicCare)</v>
      </c>
    </row>
    <row r="2638" spans="1:11" x14ac:dyDescent="0.25">
      <c r="A2638" t="s">
        <v>155</v>
      </c>
      <c r="B2638">
        <v>145</v>
      </c>
      <c r="C2638" t="s">
        <v>566</v>
      </c>
      <c r="D2638" t="s">
        <v>156</v>
      </c>
      <c r="E2638">
        <v>0</v>
      </c>
      <c r="F2638">
        <v>64</v>
      </c>
      <c r="G2638">
        <v>0</v>
      </c>
      <c r="H2638" t="s">
        <v>157</v>
      </c>
      <c r="I2638" t="s">
        <v>157</v>
      </c>
      <c r="J2638" t="s">
        <v>157</v>
      </c>
      <c r="K2638" s="33" t="str">
        <f>IF(ISNA(VLOOKUP(C2638,'Provider-EHR crosswalk'!A:B,2,FALSE)),"No EHR Specified",VLOOKUP(C2638,'Provider-EHR crosswalk'!A:B,2,FALSE))</f>
        <v>Epic Systems (EpicCare)</v>
      </c>
    </row>
    <row r="2639" spans="1:11" x14ac:dyDescent="0.25">
      <c r="A2639" t="s">
        <v>158</v>
      </c>
      <c r="B2639">
        <v>145</v>
      </c>
      <c r="C2639" t="s">
        <v>566</v>
      </c>
      <c r="D2639" t="s">
        <v>159</v>
      </c>
      <c r="E2639">
        <v>0</v>
      </c>
      <c r="F2639">
        <v>64</v>
      </c>
      <c r="G2639">
        <v>0</v>
      </c>
      <c r="H2639" t="s">
        <v>157</v>
      </c>
      <c r="I2639" t="s">
        <v>157</v>
      </c>
      <c r="J2639" t="s">
        <v>157</v>
      </c>
      <c r="K2639" s="33" t="str">
        <f>IF(ISNA(VLOOKUP(C2639,'Provider-EHR crosswalk'!A:B,2,FALSE)),"No EHR Specified",VLOOKUP(C2639,'Provider-EHR crosswalk'!A:B,2,FALSE))</f>
        <v>Epic Systems (EpicCare)</v>
      </c>
    </row>
    <row r="2640" spans="1:11" x14ac:dyDescent="0.25">
      <c r="A2640" t="s">
        <v>162</v>
      </c>
      <c r="B2640">
        <v>145</v>
      </c>
      <c r="C2640" t="s">
        <v>566</v>
      </c>
      <c r="D2640" t="s">
        <v>163</v>
      </c>
      <c r="E2640">
        <v>64</v>
      </c>
      <c r="F2640">
        <v>64</v>
      </c>
      <c r="G2640">
        <v>100</v>
      </c>
      <c r="H2640" t="s">
        <v>65</v>
      </c>
      <c r="I2640">
        <v>95</v>
      </c>
      <c r="J2640" t="s">
        <v>66</v>
      </c>
      <c r="K2640" s="33" t="str">
        <f>IF(ISNA(VLOOKUP(C2640,'Provider-EHR crosswalk'!A:B,2,FALSE)),"No EHR Specified",VLOOKUP(C2640,'Provider-EHR crosswalk'!A:B,2,FALSE))</f>
        <v>Epic Systems (EpicCare)</v>
      </c>
    </row>
    <row r="2641" spans="1:11" x14ac:dyDescent="0.25">
      <c r="A2641" t="s">
        <v>164</v>
      </c>
      <c r="B2641">
        <v>145</v>
      </c>
      <c r="C2641" t="s">
        <v>566</v>
      </c>
      <c r="D2641" t="s">
        <v>165</v>
      </c>
      <c r="E2641">
        <v>14</v>
      </c>
      <c r="F2641">
        <v>14</v>
      </c>
      <c r="G2641">
        <v>100</v>
      </c>
      <c r="H2641" t="s">
        <v>65</v>
      </c>
      <c r="I2641">
        <v>95</v>
      </c>
      <c r="J2641" t="s">
        <v>66</v>
      </c>
      <c r="K2641" s="33" t="str">
        <f>IF(ISNA(VLOOKUP(C2641,'Provider-EHR crosswalk'!A:B,2,FALSE)),"No EHR Specified",VLOOKUP(C2641,'Provider-EHR crosswalk'!A:B,2,FALSE))</f>
        <v>Epic Systems (EpicCare)</v>
      </c>
    </row>
    <row r="2642" spans="1:11" x14ac:dyDescent="0.25">
      <c r="A2642" t="s">
        <v>166</v>
      </c>
      <c r="B2642">
        <v>145</v>
      </c>
      <c r="C2642" t="s">
        <v>566</v>
      </c>
      <c r="D2642" t="s">
        <v>167</v>
      </c>
      <c r="E2642">
        <v>0</v>
      </c>
      <c r="F2642">
        <v>14</v>
      </c>
      <c r="G2642">
        <v>0</v>
      </c>
      <c r="H2642" t="s">
        <v>116</v>
      </c>
      <c r="I2642">
        <v>5</v>
      </c>
      <c r="J2642" t="s">
        <v>66</v>
      </c>
      <c r="K2642" s="33" t="str">
        <f>IF(ISNA(VLOOKUP(C2642,'Provider-EHR crosswalk'!A:B,2,FALSE)),"No EHR Specified",VLOOKUP(C2642,'Provider-EHR crosswalk'!A:B,2,FALSE))</f>
        <v>Epic Systems (EpicCare)</v>
      </c>
    </row>
    <row r="2643" spans="1:11" x14ac:dyDescent="0.25">
      <c r="A2643" t="s">
        <v>168</v>
      </c>
      <c r="B2643">
        <v>145</v>
      </c>
      <c r="C2643" t="s">
        <v>566</v>
      </c>
      <c r="D2643" t="s">
        <v>169</v>
      </c>
      <c r="E2643">
        <v>0</v>
      </c>
      <c r="F2643">
        <v>14</v>
      </c>
      <c r="G2643">
        <v>0</v>
      </c>
      <c r="H2643" t="s">
        <v>116</v>
      </c>
      <c r="I2643">
        <v>5</v>
      </c>
      <c r="J2643" t="s">
        <v>66</v>
      </c>
      <c r="K2643" s="33" t="str">
        <f>IF(ISNA(VLOOKUP(C2643,'Provider-EHR crosswalk'!A:B,2,FALSE)),"No EHR Specified",VLOOKUP(C2643,'Provider-EHR crosswalk'!A:B,2,FALSE))</f>
        <v>Epic Systems (EpicCare)</v>
      </c>
    </row>
    <row r="2644" spans="1:11" x14ac:dyDescent="0.25">
      <c r="A2644" t="s">
        <v>170</v>
      </c>
      <c r="B2644">
        <v>145</v>
      </c>
      <c r="C2644" t="s">
        <v>566</v>
      </c>
      <c r="D2644" t="s">
        <v>171</v>
      </c>
      <c r="E2644">
        <v>0</v>
      </c>
      <c r="F2644">
        <v>14</v>
      </c>
      <c r="G2644">
        <v>0</v>
      </c>
      <c r="H2644" t="s">
        <v>116</v>
      </c>
      <c r="I2644">
        <v>5</v>
      </c>
      <c r="J2644" t="s">
        <v>66</v>
      </c>
      <c r="K2644" s="33" t="str">
        <f>IF(ISNA(VLOOKUP(C2644,'Provider-EHR crosswalk'!A:B,2,FALSE)),"No EHR Specified",VLOOKUP(C2644,'Provider-EHR crosswalk'!A:B,2,FALSE))</f>
        <v>Epic Systems (EpicCare)</v>
      </c>
    </row>
    <row r="2645" spans="1:11" x14ac:dyDescent="0.25">
      <c r="A2645" t="s">
        <v>172</v>
      </c>
      <c r="B2645">
        <v>145</v>
      </c>
      <c r="C2645" t="s">
        <v>566</v>
      </c>
      <c r="D2645" t="s">
        <v>173</v>
      </c>
      <c r="E2645">
        <v>0</v>
      </c>
      <c r="F2645">
        <v>64</v>
      </c>
      <c r="G2645">
        <v>0</v>
      </c>
      <c r="H2645" t="s">
        <v>116</v>
      </c>
      <c r="I2645">
        <v>5</v>
      </c>
      <c r="J2645" t="s">
        <v>66</v>
      </c>
      <c r="K2645" s="33" t="str">
        <f>IF(ISNA(VLOOKUP(C2645,'Provider-EHR crosswalk'!A:B,2,FALSE)),"No EHR Specified",VLOOKUP(C2645,'Provider-EHR crosswalk'!A:B,2,FALSE))</f>
        <v>Epic Systems (EpicCare)</v>
      </c>
    </row>
    <row r="2646" spans="1:11" x14ac:dyDescent="0.25">
      <c r="A2646" t="s">
        <v>174</v>
      </c>
      <c r="B2646">
        <v>145</v>
      </c>
      <c r="C2646" t="s">
        <v>566</v>
      </c>
      <c r="D2646" t="s">
        <v>175</v>
      </c>
      <c r="E2646">
        <v>0</v>
      </c>
      <c r="F2646">
        <v>64</v>
      </c>
      <c r="G2646">
        <v>0</v>
      </c>
      <c r="H2646" t="s">
        <v>116</v>
      </c>
      <c r="I2646">
        <v>5</v>
      </c>
      <c r="J2646" t="s">
        <v>66</v>
      </c>
      <c r="K2646" s="33" t="str">
        <f>IF(ISNA(VLOOKUP(C2646,'Provider-EHR crosswalk'!A:B,2,FALSE)),"No EHR Specified",VLOOKUP(C2646,'Provider-EHR crosswalk'!A:B,2,FALSE))</f>
        <v>Epic Systems (EpicCare)</v>
      </c>
    </row>
    <row r="2647" spans="1:11" x14ac:dyDescent="0.25">
      <c r="A2647" t="s">
        <v>176</v>
      </c>
      <c r="B2647">
        <v>145</v>
      </c>
      <c r="C2647" t="s">
        <v>566</v>
      </c>
      <c r="D2647" t="s">
        <v>177</v>
      </c>
      <c r="E2647">
        <v>0</v>
      </c>
      <c r="F2647">
        <v>64</v>
      </c>
      <c r="G2647">
        <v>0</v>
      </c>
      <c r="H2647" t="s">
        <v>116</v>
      </c>
      <c r="I2647">
        <v>5</v>
      </c>
      <c r="J2647" t="s">
        <v>66</v>
      </c>
      <c r="K2647" s="33" t="str">
        <f>IF(ISNA(VLOOKUP(C2647,'Provider-EHR crosswalk'!A:B,2,FALSE)),"No EHR Specified",VLOOKUP(C2647,'Provider-EHR crosswalk'!A:B,2,FALSE))</f>
        <v>Epic Systems (EpicCare)</v>
      </c>
    </row>
    <row r="2648" spans="1:11" x14ac:dyDescent="0.25">
      <c r="A2648" t="s">
        <v>63</v>
      </c>
      <c r="B2648">
        <v>53</v>
      </c>
      <c r="C2648" t="s">
        <v>757</v>
      </c>
      <c r="D2648" t="s">
        <v>64</v>
      </c>
      <c r="E2648">
        <v>220</v>
      </c>
      <c r="F2648">
        <v>220</v>
      </c>
      <c r="G2648">
        <v>100</v>
      </c>
      <c r="H2648" t="s">
        <v>65</v>
      </c>
      <c r="I2648">
        <v>99</v>
      </c>
      <c r="J2648" t="s">
        <v>66</v>
      </c>
      <c r="K2648" s="33" t="str">
        <f>IF(ISNA(VLOOKUP(C2648,'Provider-EHR crosswalk'!A:B,2,FALSE)),"No EHR Specified",VLOOKUP(C2648,'Provider-EHR crosswalk'!A:B,2,FALSE))</f>
        <v>Azalea Health EHR</v>
      </c>
    </row>
    <row r="2649" spans="1:11" x14ac:dyDescent="0.25">
      <c r="A2649" t="s">
        <v>67</v>
      </c>
      <c r="B2649">
        <v>53</v>
      </c>
      <c r="C2649" t="s">
        <v>757</v>
      </c>
      <c r="D2649" t="s">
        <v>68</v>
      </c>
      <c r="E2649">
        <v>192</v>
      </c>
      <c r="F2649">
        <v>220</v>
      </c>
      <c r="G2649">
        <v>87.27</v>
      </c>
      <c r="H2649" t="s">
        <v>65</v>
      </c>
      <c r="I2649">
        <v>75</v>
      </c>
      <c r="J2649" t="s">
        <v>66</v>
      </c>
      <c r="K2649" s="33" t="str">
        <f>IF(ISNA(VLOOKUP(C2649,'Provider-EHR crosswalk'!A:B,2,FALSE)),"No EHR Specified",VLOOKUP(C2649,'Provider-EHR crosswalk'!A:B,2,FALSE))</f>
        <v>Azalea Health EHR</v>
      </c>
    </row>
    <row r="2650" spans="1:11" x14ac:dyDescent="0.25">
      <c r="A2650" t="s">
        <v>70</v>
      </c>
      <c r="B2650">
        <v>53</v>
      </c>
      <c r="C2650" t="s">
        <v>757</v>
      </c>
      <c r="D2650" t="s">
        <v>71</v>
      </c>
      <c r="E2650">
        <v>220</v>
      </c>
      <c r="F2650">
        <v>220</v>
      </c>
      <c r="G2650">
        <v>100</v>
      </c>
      <c r="H2650" t="s">
        <v>65</v>
      </c>
      <c r="I2650">
        <v>99</v>
      </c>
      <c r="J2650" t="s">
        <v>66</v>
      </c>
      <c r="K2650" s="33" t="str">
        <f>IF(ISNA(VLOOKUP(C2650,'Provider-EHR crosswalk'!A:B,2,FALSE)),"No EHR Specified",VLOOKUP(C2650,'Provider-EHR crosswalk'!A:B,2,FALSE))</f>
        <v>Azalea Health EHR</v>
      </c>
    </row>
    <row r="2651" spans="1:11" x14ac:dyDescent="0.25">
      <c r="A2651" t="s">
        <v>72</v>
      </c>
      <c r="B2651">
        <v>53</v>
      </c>
      <c r="C2651" t="s">
        <v>757</v>
      </c>
      <c r="D2651" t="s">
        <v>73</v>
      </c>
      <c r="E2651">
        <v>220</v>
      </c>
      <c r="F2651">
        <v>220</v>
      </c>
      <c r="G2651">
        <v>100</v>
      </c>
      <c r="H2651" t="s">
        <v>65</v>
      </c>
      <c r="I2651">
        <v>99</v>
      </c>
      <c r="J2651" t="s">
        <v>66</v>
      </c>
      <c r="K2651" s="33" t="str">
        <f>IF(ISNA(VLOOKUP(C2651,'Provider-EHR crosswalk'!A:B,2,FALSE)),"No EHR Specified",VLOOKUP(C2651,'Provider-EHR crosswalk'!A:B,2,FALSE))</f>
        <v>Azalea Health EHR</v>
      </c>
    </row>
    <row r="2652" spans="1:11" x14ac:dyDescent="0.25">
      <c r="A2652" t="s">
        <v>74</v>
      </c>
      <c r="B2652">
        <v>53</v>
      </c>
      <c r="C2652" t="s">
        <v>757</v>
      </c>
      <c r="D2652" t="s">
        <v>75</v>
      </c>
      <c r="E2652">
        <v>220</v>
      </c>
      <c r="F2652">
        <v>220</v>
      </c>
      <c r="G2652">
        <v>100</v>
      </c>
      <c r="H2652" t="s">
        <v>65</v>
      </c>
      <c r="I2652">
        <v>99</v>
      </c>
      <c r="J2652" t="s">
        <v>66</v>
      </c>
      <c r="K2652" s="33" t="str">
        <f>IF(ISNA(VLOOKUP(C2652,'Provider-EHR crosswalk'!A:B,2,FALSE)),"No EHR Specified",VLOOKUP(C2652,'Provider-EHR crosswalk'!A:B,2,FALSE))</f>
        <v>Azalea Health EHR</v>
      </c>
    </row>
    <row r="2653" spans="1:11" x14ac:dyDescent="0.25">
      <c r="A2653" t="s">
        <v>76</v>
      </c>
      <c r="B2653">
        <v>53</v>
      </c>
      <c r="C2653" t="s">
        <v>757</v>
      </c>
      <c r="D2653" t="s">
        <v>77</v>
      </c>
      <c r="E2653">
        <v>220</v>
      </c>
      <c r="F2653">
        <v>220</v>
      </c>
      <c r="G2653">
        <v>100</v>
      </c>
      <c r="H2653" t="s">
        <v>65</v>
      </c>
      <c r="I2653">
        <v>85</v>
      </c>
      <c r="J2653" t="s">
        <v>66</v>
      </c>
      <c r="K2653" s="33" t="str">
        <f>IF(ISNA(VLOOKUP(C2653,'Provider-EHR crosswalk'!A:B,2,FALSE)),"No EHR Specified",VLOOKUP(C2653,'Provider-EHR crosswalk'!A:B,2,FALSE))</f>
        <v>Azalea Health EHR</v>
      </c>
    </row>
    <row r="2654" spans="1:11" x14ac:dyDescent="0.25">
      <c r="A2654" t="s">
        <v>78</v>
      </c>
      <c r="B2654">
        <v>53</v>
      </c>
      <c r="C2654" t="s">
        <v>757</v>
      </c>
      <c r="D2654" t="s">
        <v>79</v>
      </c>
      <c r="E2654">
        <v>220</v>
      </c>
      <c r="F2654">
        <v>220</v>
      </c>
      <c r="G2654">
        <v>100</v>
      </c>
      <c r="H2654" t="s">
        <v>65</v>
      </c>
      <c r="I2654">
        <v>85</v>
      </c>
      <c r="J2654" t="s">
        <v>66</v>
      </c>
      <c r="K2654" s="33" t="str">
        <f>IF(ISNA(VLOOKUP(C2654,'Provider-EHR crosswalk'!A:B,2,FALSE)),"No EHR Specified",VLOOKUP(C2654,'Provider-EHR crosswalk'!A:B,2,FALSE))</f>
        <v>Azalea Health EHR</v>
      </c>
    </row>
    <row r="2655" spans="1:11" x14ac:dyDescent="0.25">
      <c r="A2655" t="s">
        <v>80</v>
      </c>
      <c r="B2655">
        <v>53</v>
      </c>
      <c r="C2655" t="s">
        <v>757</v>
      </c>
      <c r="D2655" t="s">
        <v>81</v>
      </c>
      <c r="E2655">
        <v>220</v>
      </c>
      <c r="F2655">
        <v>220</v>
      </c>
      <c r="G2655">
        <v>100</v>
      </c>
      <c r="H2655" t="s">
        <v>65</v>
      </c>
      <c r="I2655">
        <v>85</v>
      </c>
      <c r="J2655" t="s">
        <v>66</v>
      </c>
      <c r="K2655" s="33" t="str">
        <f>IF(ISNA(VLOOKUP(C2655,'Provider-EHR crosswalk'!A:B,2,FALSE)),"No EHR Specified",VLOOKUP(C2655,'Provider-EHR crosswalk'!A:B,2,FALSE))</f>
        <v>Azalea Health EHR</v>
      </c>
    </row>
    <row r="2656" spans="1:11" x14ac:dyDescent="0.25">
      <c r="A2656" t="s">
        <v>82</v>
      </c>
      <c r="B2656">
        <v>53</v>
      </c>
      <c r="C2656" t="s">
        <v>757</v>
      </c>
      <c r="D2656" t="s">
        <v>83</v>
      </c>
      <c r="E2656">
        <v>220</v>
      </c>
      <c r="F2656">
        <v>220</v>
      </c>
      <c r="G2656">
        <v>100</v>
      </c>
      <c r="H2656" t="s">
        <v>65</v>
      </c>
      <c r="I2656">
        <v>85</v>
      </c>
      <c r="J2656" t="s">
        <v>66</v>
      </c>
      <c r="K2656" s="33" t="str">
        <f>IF(ISNA(VLOOKUP(C2656,'Provider-EHR crosswalk'!A:B,2,FALSE)),"No EHR Specified",VLOOKUP(C2656,'Provider-EHR crosswalk'!A:B,2,FALSE))</f>
        <v>Azalea Health EHR</v>
      </c>
    </row>
    <row r="2657" spans="1:11" x14ac:dyDescent="0.25">
      <c r="A2657" t="s">
        <v>84</v>
      </c>
      <c r="B2657">
        <v>53</v>
      </c>
      <c r="C2657" t="s">
        <v>757</v>
      </c>
      <c r="D2657" t="s">
        <v>85</v>
      </c>
      <c r="E2657">
        <v>220</v>
      </c>
      <c r="F2657">
        <v>220</v>
      </c>
      <c r="G2657">
        <v>100</v>
      </c>
      <c r="H2657" t="s">
        <v>65</v>
      </c>
      <c r="I2657">
        <v>85</v>
      </c>
      <c r="J2657" t="s">
        <v>66</v>
      </c>
      <c r="K2657" s="33" t="str">
        <f>IF(ISNA(VLOOKUP(C2657,'Provider-EHR crosswalk'!A:B,2,FALSE)),"No EHR Specified",VLOOKUP(C2657,'Provider-EHR crosswalk'!A:B,2,FALSE))</f>
        <v>Azalea Health EHR</v>
      </c>
    </row>
    <row r="2658" spans="1:11" x14ac:dyDescent="0.25">
      <c r="A2658" t="s">
        <v>86</v>
      </c>
      <c r="B2658">
        <v>53</v>
      </c>
      <c r="C2658" t="s">
        <v>757</v>
      </c>
      <c r="D2658" t="s">
        <v>87</v>
      </c>
      <c r="E2658">
        <v>220</v>
      </c>
      <c r="F2658">
        <v>220</v>
      </c>
      <c r="G2658">
        <v>100</v>
      </c>
      <c r="H2658" t="s">
        <v>65</v>
      </c>
      <c r="I2658">
        <v>95</v>
      </c>
      <c r="J2658" t="s">
        <v>66</v>
      </c>
      <c r="K2658" s="33" t="str">
        <f>IF(ISNA(VLOOKUP(C2658,'Provider-EHR crosswalk'!A:B,2,FALSE)),"No EHR Specified",VLOOKUP(C2658,'Provider-EHR crosswalk'!A:B,2,FALSE))</f>
        <v>Azalea Health EHR</v>
      </c>
    </row>
    <row r="2659" spans="1:11" x14ac:dyDescent="0.25">
      <c r="A2659" t="s">
        <v>88</v>
      </c>
      <c r="B2659">
        <v>53</v>
      </c>
      <c r="C2659" t="s">
        <v>757</v>
      </c>
      <c r="D2659" t="s">
        <v>89</v>
      </c>
      <c r="E2659">
        <v>220</v>
      </c>
      <c r="F2659">
        <v>220</v>
      </c>
      <c r="G2659">
        <v>100</v>
      </c>
      <c r="H2659" t="s">
        <v>65</v>
      </c>
      <c r="I2659">
        <v>95</v>
      </c>
      <c r="J2659" t="s">
        <v>66</v>
      </c>
      <c r="K2659" s="33" t="str">
        <f>IF(ISNA(VLOOKUP(C2659,'Provider-EHR crosswalk'!A:B,2,FALSE)),"No EHR Specified",VLOOKUP(C2659,'Provider-EHR crosswalk'!A:B,2,FALSE))</f>
        <v>Azalea Health EHR</v>
      </c>
    </row>
    <row r="2660" spans="1:11" x14ac:dyDescent="0.25">
      <c r="A2660" t="s">
        <v>90</v>
      </c>
      <c r="B2660">
        <v>53</v>
      </c>
      <c r="C2660" t="s">
        <v>757</v>
      </c>
      <c r="D2660" t="s">
        <v>91</v>
      </c>
      <c r="E2660">
        <v>215</v>
      </c>
      <c r="F2660">
        <v>220</v>
      </c>
      <c r="G2660">
        <v>97.73</v>
      </c>
      <c r="H2660" t="s">
        <v>65</v>
      </c>
      <c r="I2660">
        <v>90</v>
      </c>
      <c r="J2660" t="s">
        <v>66</v>
      </c>
      <c r="K2660" s="33" t="str">
        <f>IF(ISNA(VLOOKUP(C2660,'Provider-EHR crosswalk'!A:B,2,FALSE)),"No EHR Specified",VLOOKUP(C2660,'Provider-EHR crosswalk'!A:B,2,FALSE))</f>
        <v>Azalea Health EHR</v>
      </c>
    </row>
    <row r="2661" spans="1:11" x14ac:dyDescent="0.25">
      <c r="A2661" t="s">
        <v>92</v>
      </c>
      <c r="B2661">
        <v>53</v>
      </c>
      <c r="C2661" t="s">
        <v>757</v>
      </c>
      <c r="D2661" t="s">
        <v>93</v>
      </c>
      <c r="E2661">
        <v>78</v>
      </c>
      <c r="F2661">
        <v>220</v>
      </c>
      <c r="G2661">
        <v>35.450000000000003</v>
      </c>
      <c r="H2661" t="s">
        <v>65</v>
      </c>
      <c r="I2661">
        <v>90</v>
      </c>
      <c r="J2661" t="s">
        <v>69</v>
      </c>
      <c r="K2661" s="33" t="str">
        <f>IF(ISNA(VLOOKUP(C2661,'Provider-EHR crosswalk'!A:B,2,FALSE)),"No EHR Specified",VLOOKUP(C2661,'Provider-EHR crosswalk'!A:B,2,FALSE))</f>
        <v>Azalea Health EHR</v>
      </c>
    </row>
    <row r="2662" spans="1:11" x14ac:dyDescent="0.25">
      <c r="A2662" t="s">
        <v>94</v>
      </c>
      <c r="B2662">
        <v>53</v>
      </c>
      <c r="C2662" t="s">
        <v>757</v>
      </c>
      <c r="D2662" t="s">
        <v>95</v>
      </c>
      <c r="E2662">
        <v>108</v>
      </c>
      <c r="F2662">
        <v>220</v>
      </c>
      <c r="G2662">
        <v>49.09</v>
      </c>
      <c r="H2662" t="s">
        <v>65</v>
      </c>
      <c r="I2662">
        <v>90</v>
      </c>
      <c r="J2662" t="s">
        <v>69</v>
      </c>
      <c r="K2662" s="33" t="str">
        <f>IF(ISNA(VLOOKUP(C2662,'Provider-EHR crosswalk'!A:B,2,FALSE)),"No EHR Specified",VLOOKUP(C2662,'Provider-EHR crosswalk'!A:B,2,FALSE))</f>
        <v>Azalea Health EHR</v>
      </c>
    </row>
    <row r="2663" spans="1:11" x14ac:dyDescent="0.25">
      <c r="A2663" t="s">
        <v>96</v>
      </c>
      <c r="B2663">
        <v>53</v>
      </c>
      <c r="C2663" t="s">
        <v>757</v>
      </c>
      <c r="D2663" t="s">
        <v>97</v>
      </c>
      <c r="E2663">
        <v>175</v>
      </c>
      <c r="F2663">
        <v>220</v>
      </c>
      <c r="G2663">
        <v>79.55</v>
      </c>
      <c r="H2663" t="s">
        <v>65</v>
      </c>
      <c r="I2663">
        <v>90</v>
      </c>
      <c r="J2663" t="s">
        <v>69</v>
      </c>
      <c r="K2663" s="33" t="str">
        <f>IF(ISNA(VLOOKUP(C2663,'Provider-EHR crosswalk'!A:B,2,FALSE)),"No EHR Specified",VLOOKUP(C2663,'Provider-EHR crosswalk'!A:B,2,FALSE))</f>
        <v>Azalea Health EHR</v>
      </c>
    </row>
    <row r="2664" spans="1:11" x14ac:dyDescent="0.25">
      <c r="A2664" t="s">
        <v>98</v>
      </c>
      <c r="B2664">
        <v>53</v>
      </c>
      <c r="C2664" t="s">
        <v>757</v>
      </c>
      <c r="D2664" t="s">
        <v>99</v>
      </c>
      <c r="E2664">
        <v>177</v>
      </c>
      <c r="F2664">
        <v>220</v>
      </c>
      <c r="G2664">
        <v>80.45</v>
      </c>
      <c r="H2664" t="s">
        <v>65</v>
      </c>
      <c r="I2664">
        <v>90</v>
      </c>
      <c r="J2664" t="s">
        <v>69</v>
      </c>
      <c r="K2664" s="33" t="str">
        <f>IF(ISNA(VLOOKUP(C2664,'Provider-EHR crosswalk'!A:B,2,FALSE)),"No EHR Specified",VLOOKUP(C2664,'Provider-EHR crosswalk'!A:B,2,FALSE))</f>
        <v>Azalea Health EHR</v>
      </c>
    </row>
    <row r="2665" spans="1:11" x14ac:dyDescent="0.25">
      <c r="A2665" t="s">
        <v>100</v>
      </c>
      <c r="B2665">
        <v>53</v>
      </c>
      <c r="C2665" t="s">
        <v>757</v>
      </c>
      <c r="D2665" t="s">
        <v>101</v>
      </c>
      <c r="E2665">
        <v>1788</v>
      </c>
      <c r="F2665">
        <v>1788</v>
      </c>
      <c r="G2665">
        <v>100</v>
      </c>
      <c r="H2665" t="s">
        <v>65</v>
      </c>
      <c r="I2665">
        <v>99</v>
      </c>
      <c r="J2665" t="s">
        <v>66</v>
      </c>
      <c r="K2665" s="33" t="str">
        <f>IF(ISNA(VLOOKUP(C2665,'Provider-EHR crosswalk'!A:B,2,FALSE)),"No EHR Specified",VLOOKUP(C2665,'Provider-EHR crosswalk'!A:B,2,FALSE))</f>
        <v>Azalea Health EHR</v>
      </c>
    </row>
    <row r="2666" spans="1:11" x14ac:dyDescent="0.25">
      <c r="A2666" t="s">
        <v>102</v>
      </c>
      <c r="B2666">
        <v>53</v>
      </c>
      <c r="C2666" t="s">
        <v>757</v>
      </c>
      <c r="D2666" t="s">
        <v>103</v>
      </c>
      <c r="E2666">
        <v>1788</v>
      </c>
      <c r="F2666">
        <v>1788</v>
      </c>
      <c r="G2666">
        <v>100</v>
      </c>
      <c r="H2666" t="s">
        <v>65</v>
      </c>
      <c r="I2666">
        <v>99</v>
      </c>
      <c r="J2666" t="s">
        <v>66</v>
      </c>
      <c r="K2666" s="33" t="str">
        <f>IF(ISNA(VLOOKUP(C2666,'Provider-EHR crosswalk'!A:B,2,FALSE)),"No EHR Specified",VLOOKUP(C2666,'Provider-EHR crosswalk'!A:B,2,FALSE))</f>
        <v>Azalea Health EHR</v>
      </c>
    </row>
    <row r="2667" spans="1:11" x14ac:dyDescent="0.25">
      <c r="A2667" t="s">
        <v>104</v>
      </c>
      <c r="B2667">
        <v>53</v>
      </c>
      <c r="C2667" t="s">
        <v>757</v>
      </c>
      <c r="D2667" t="s">
        <v>105</v>
      </c>
      <c r="E2667">
        <v>1788</v>
      </c>
      <c r="F2667">
        <v>1788</v>
      </c>
      <c r="G2667">
        <v>100</v>
      </c>
      <c r="H2667" t="s">
        <v>65</v>
      </c>
      <c r="I2667">
        <v>99</v>
      </c>
      <c r="J2667" t="s">
        <v>66</v>
      </c>
      <c r="K2667" s="33" t="str">
        <f>IF(ISNA(VLOOKUP(C2667,'Provider-EHR crosswalk'!A:B,2,FALSE)),"No EHR Specified",VLOOKUP(C2667,'Provider-EHR crosswalk'!A:B,2,FALSE))</f>
        <v>Azalea Health EHR</v>
      </c>
    </row>
    <row r="2668" spans="1:11" x14ac:dyDescent="0.25">
      <c r="A2668" t="s">
        <v>106</v>
      </c>
      <c r="B2668">
        <v>53</v>
      </c>
      <c r="C2668" t="s">
        <v>757</v>
      </c>
      <c r="D2668" t="s">
        <v>107</v>
      </c>
      <c r="E2668">
        <v>1784</v>
      </c>
      <c r="F2668">
        <v>1784</v>
      </c>
      <c r="G2668">
        <v>100</v>
      </c>
      <c r="H2668" t="s">
        <v>65</v>
      </c>
      <c r="I2668">
        <v>99</v>
      </c>
      <c r="J2668" t="s">
        <v>66</v>
      </c>
      <c r="K2668" s="33" t="str">
        <f>IF(ISNA(VLOOKUP(C2668,'Provider-EHR crosswalk'!A:B,2,FALSE)),"No EHR Specified",VLOOKUP(C2668,'Provider-EHR crosswalk'!A:B,2,FALSE))</f>
        <v>Azalea Health EHR</v>
      </c>
    </row>
    <row r="2669" spans="1:11" x14ac:dyDescent="0.25">
      <c r="A2669" t="s">
        <v>108</v>
      </c>
      <c r="B2669">
        <v>53</v>
      </c>
      <c r="C2669" t="s">
        <v>757</v>
      </c>
      <c r="D2669" t="s">
        <v>109</v>
      </c>
      <c r="E2669">
        <v>1784</v>
      </c>
      <c r="F2669">
        <v>1784</v>
      </c>
      <c r="G2669">
        <v>100</v>
      </c>
      <c r="H2669" t="s">
        <v>65</v>
      </c>
      <c r="I2669">
        <v>99</v>
      </c>
      <c r="J2669" t="s">
        <v>66</v>
      </c>
      <c r="K2669" s="33" t="str">
        <f>IF(ISNA(VLOOKUP(C2669,'Provider-EHR crosswalk'!A:B,2,FALSE)),"No EHR Specified",VLOOKUP(C2669,'Provider-EHR crosswalk'!A:B,2,FALSE))</f>
        <v>Azalea Health EHR</v>
      </c>
    </row>
    <row r="2670" spans="1:11" x14ac:dyDescent="0.25">
      <c r="A2670" t="s">
        <v>110</v>
      </c>
      <c r="B2670">
        <v>53</v>
      </c>
      <c r="C2670" t="s">
        <v>757</v>
      </c>
      <c r="D2670" t="s">
        <v>111</v>
      </c>
      <c r="E2670">
        <v>1784</v>
      </c>
      <c r="F2670">
        <v>1784</v>
      </c>
      <c r="G2670">
        <v>100</v>
      </c>
      <c r="H2670" t="s">
        <v>65</v>
      </c>
      <c r="I2670">
        <v>99</v>
      </c>
      <c r="J2670" t="s">
        <v>66</v>
      </c>
      <c r="K2670" s="33" t="str">
        <f>IF(ISNA(VLOOKUP(C2670,'Provider-EHR crosswalk'!A:B,2,FALSE)),"No EHR Specified",VLOOKUP(C2670,'Provider-EHR crosswalk'!A:B,2,FALSE))</f>
        <v>Azalea Health EHR</v>
      </c>
    </row>
    <row r="2671" spans="1:11" x14ac:dyDescent="0.25">
      <c r="A2671" t="s">
        <v>112</v>
      </c>
      <c r="B2671">
        <v>53</v>
      </c>
      <c r="C2671" t="s">
        <v>757</v>
      </c>
      <c r="D2671" t="s">
        <v>113</v>
      </c>
      <c r="E2671">
        <v>1784</v>
      </c>
      <c r="F2671">
        <v>1784</v>
      </c>
      <c r="G2671">
        <v>100</v>
      </c>
      <c r="H2671" t="s">
        <v>65</v>
      </c>
      <c r="I2671">
        <v>99</v>
      </c>
      <c r="J2671" t="s">
        <v>66</v>
      </c>
      <c r="K2671" s="33" t="str">
        <f>IF(ISNA(VLOOKUP(C2671,'Provider-EHR crosswalk'!A:B,2,FALSE)),"No EHR Specified",VLOOKUP(C2671,'Provider-EHR crosswalk'!A:B,2,FALSE))</f>
        <v>Azalea Health EHR</v>
      </c>
    </row>
    <row r="2672" spans="1:11" x14ac:dyDescent="0.25">
      <c r="A2672" t="s">
        <v>114</v>
      </c>
      <c r="B2672">
        <v>53</v>
      </c>
      <c r="C2672" t="s">
        <v>757</v>
      </c>
      <c r="D2672" t="s">
        <v>115</v>
      </c>
      <c r="E2672">
        <v>7</v>
      </c>
      <c r="F2672">
        <v>220</v>
      </c>
      <c r="G2672">
        <v>3.18</v>
      </c>
      <c r="H2672" t="s">
        <v>116</v>
      </c>
      <c r="I2672">
        <v>4</v>
      </c>
      <c r="J2672" t="s">
        <v>66</v>
      </c>
      <c r="K2672" s="33" t="str">
        <f>IF(ISNA(VLOOKUP(C2672,'Provider-EHR crosswalk'!A:B,2,FALSE)),"No EHR Specified",VLOOKUP(C2672,'Provider-EHR crosswalk'!A:B,2,FALSE))</f>
        <v>Azalea Health EHR</v>
      </c>
    </row>
    <row r="2673" spans="1:11" x14ac:dyDescent="0.25">
      <c r="A2673" t="s">
        <v>117</v>
      </c>
      <c r="B2673">
        <v>53</v>
      </c>
      <c r="C2673" t="s">
        <v>757</v>
      </c>
      <c r="D2673" t="s">
        <v>118</v>
      </c>
      <c r="E2673">
        <v>5</v>
      </c>
      <c r="F2673">
        <v>220</v>
      </c>
      <c r="G2673">
        <v>2.27</v>
      </c>
      <c r="H2673" t="s">
        <v>116</v>
      </c>
      <c r="I2673">
        <v>4</v>
      </c>
      <c r="J2673" t="s">
        <v>66</v>
      </c>
      <c r="K2673" s="33" t="str">
        <f>IF(ISNA(VLOOKUP(C2673,'Provider-EHR crosswalk'!A:B,2,FALSE)),"No EHR Specified",VLOOKUP(C2673,'Provider-EHR crosswalk'!A:B,2,FALSE))</f>
        <v>Azalea Health EHR</v>
      </c>
    </row>
    <row r="2674" spans="1:11" x14ac:dyDescent="0.25">
      <c r="A2674" t="s">
        <v>119</v>
      </c>
      <c r="B2674">
        <v>53</v>
      </c>
      <c r="C2674" t="s">
        <v>757</v>
      </c>
      <c r="D2674" t="s">
        <v>120</v>
      </c>
      <c r="E2674">
        <v>8</v>
      </c>
      <c r="F2674">
        <v>220</v>
      </c>
      <c r="G2674">
        <v>3.64</v>
      </c>
      <c r="H2674" t="s">
        <v>116</v>
      </c>
      <c r="I2674">
        <v>4</v>
      </c>
      <c r="J2674" t="s">
        <v>66</v>
      </c>
      <c r="K2674" s="33" t="str">
        <f>IF(ISNA(VLOOKUP(C2674,'Provider-EHR crosswalk'!A:B,2,FALSE)),"No EHR Specified",VLOOKUP(C2674,'Provider-EHR crosswalk'!A:B,2,FALSE))</f>
        <v>Azalea Health EHR</v>
      </c>
    </row>
    <row r="2675" spans="1:11" x14ac:dyDescent="0.25">
      <c r="A2675" t="s">
        <v>121</v>
      </c>
      <c r="B2675">
        <v>53</v>
      </c>
      <c r="C2675" t="s">
        <v>757</v>
      </c>
      <c r="D2675" t="s">
        <v>122</v>
      </c>
      <c r="E2675">
        <v>0</v>
      </c>
      <c r="F2675">
        <v>220</v>
      </c>
      <c r="G2675">
        <v>0</v>
      </c>
      <c r="H2675" t="s">
        <v>116</v>
      </c>
      <c r="I2675">
        <v>1</v>
      </c>
      <c r="J2675" t="s">
        <v>66</v>
      </c>
      <c r="K2675" s="33" t="str">
        <f>IF(ISNA(VLOOKUP(C2675,'Provider-EHR crosswalk'!A:B,2,FALSE)),"No EHR Specified",VLOOKUP(C2675,'Provider-EHR crosswalk'!A:B,2,FALSE))</f>
        <v>Azalea Health EHR</v>
      </c>
    </row>
    <row r="2676" spans="1:11" x14ac:dyDescent="0.25">
      <c r="A2676" t="s">
        <v>123</v>
      </c>
      <c r="B2676">
        <v>53</v>
      </c>
      <c r="C2676" t="s">
        <v>757</v>
      </c>
      <c r="D2676" t="s">
        <v>124</v>
      </c>
      <c r="E2676">
        <v>7</v>
      </c>
      <c r="F2676">
        <v>1788</v>
      </c>
      <c r="G2676">
        <v>0.39</v>
      </c>
      <c r="H2676" t="s">
        <v>116</v>
      </c>
      <c r="I2676">
        <v>1</v>
      </c>
      <c r="J2676" t="s">
        <v>66</v>
      </c>
      <c r="K2676" s="33" t="str">
        <f>IF(ISNA(VLOOKUP(C2676,'Provider-EHR crosswalk'!A:B,2,FALSE)),"No EHR Specified",VLOOKUP(C2676,'Provider-EHR crosswalk'!A:B,2,FALSE))</f>
        <v>Azalea Health EHR</v>
      </c>
    </row>
    <row r="2677" spans="1:11" x14ac:dyDescent="0.25">
      <c r="A2677" t="s">
        <v>125</v>
      </c>
      <c r="B2677">
        <v>53</v>
      </c>
      <c r="C2677" t="s">
        <v>757</v>
      </c>
      <c r="D2677" t="s">
        <v>126</v>
      </c>
      <c r="E2677">
        <v>0</v>
      </c>
      <c r="F2677">
        <v>1788</v>
      </c>
      <c r="G2677">
        <v>0</v>
      </c>
      <c r="H2677" t="s">
        <v>116</v>
      </c>
      <c r="I2677">
        <v>1</v>
      </c>
      <c r="J2677" t="s">
        <v>66</v>
      </c>
      <c r="K2677" s="33" t="str">
        <f>IF(ISNA(VLOOKUP(C2677,'Provider-EHR crosswalk'!A:B,2,FALSE)),"No EHR Specified",VLOOKUP(C2677,'Provider-EHR crosswalk'!A:B,2,FALSE))</f>
        <v>Azalea Health EHR</v>
      </c>
    </row>
    <row r="2678" spans="1:11" x14ac:dyDescent="0.25">
      <c r="A2678" t="s">
        <v>127</v>
      </c>
      <c r="B2678">
        <v>53</v>
      </c>
      <c r="C2678" t="s">
        <v>757</v>
      </c>
      <c r="D2678" t="s">
        <v>128</v>
      </c>
      <c r="E2678">
        <v>8</v>
      </c>
      <c r="F2678">
        <v>1788</v>
      </c>
      <c r="G2678">
        <v>0.45</v>
      </c>
      <c r="H2678" t="s">
        <v>116</v>
      </c>
      <c r="I2678">
        <v>4</v>
      </c>
      <c r="J2678" t="s">
        <v>66</v>
      </c>
      <c r="K2678" s="33" t="str">
        <f>IF(ISNA(VLOOKUP(C2678,'Provider-EHR crosswalk'!A:B,2,FALSE)),"No EHR Specified",VLOOKUP(C2678,'Provider-EHR crosswalk'!A:B,2,FALSE))</f>
        <v>Azalea Health EHR</v>
      </c>
    </row>
    <row r="2679" spans="1:11" x14ac:dyDescent="0.25">
      <c r="A2679" t="s">
        <v>129</v>
      </c>
      <c r="B2679">
        <v>53</v>
      </c>
      <c r="C2679" t="s">
        <v>757</v>
      </c>
      <c r="D2679" t="s">
        <v>130</v>
      </c>
      <c r="E2679">
        <v>55</v>
      </c>
      <c r="F2679">
        <v>1788</v>
      </c>
      <c r="G2679">
        <v>3.08</v>
      </c>
      <c r="H2679" t="s">
        <v>116</v>
      </c>
      <c r="I2679">
        <v>4</v>
      </c>
      <c r="J2679" t="s">
        <v>66</v>
      </c>
      <c r="K2679" s="33" t="str">
        <f>IF(ISNA(VLOOKUP(C2679,'Provider-EHR crosswalk'!A:B,2,FALSE)),"No EHR Specified",VLOOKUP(C2679,'Provider-EHR crosswalk'!A:B,2,FALSE))</f>
        <v>Azalea Health EHR</v>
      </c>
    </row>
    <row r="2680" spans="1:11" x14ac:dyDescent="0.25">
      <c r="A2680" t="s">
        <v>131</v>
      </c>
      <c r="B2680">
        <v>53</v>
      </c>
      <c r="C2680" t="s">
        <v>757</v>
      </c>
      <c r="D2680" t="s">
        <v>132</v>
      </c>
      <c r="E2680">
        <v>69</v>
      </c>
      <c r="F2680">
        <v>1788</v>
      </c>
      <c r="G2680">
        <v>3.86</v>
      </c>
      <c r="H2680" t="s">
        <v>116</v>
      </c>
      <c r="I2680">
        <v>4</v>
      </c>
      <c r="J2680" t="s">
        <v>66</v>
      </c>
      <c r="K2680" s="33" t="str">
        <f>IF(ISNA(VLOOKUP(C2680,'Provider-EHR crosswalk'!A:B,2,FALSE)),"No EHR Specified",VLOOKUP(C2680,'Provider-EHR crosswalk'!A:B,2,FALSE))</f>
        <v>Azalea Health EHR</v>
      </c>
    </row>
    <row r="2681" spans="1:11" x14ac:dyDescent="0.25">
      <c r="A2681" t="s">
        <v>133</v>
      </c>
      <c r="B2681">
        <v>53</v>
      </c>
      <c r="C2681" t="s">
        <v>757</v>
      </c>
      <c r="D2681" t="s">
        <v>134</v>
      </c>
      <c r="E2681">
        <v>0</v>
      </c>
      <c r="F2681">
        <v>1788</v>
      </c>
      <c r="G2681">
        <v>0</v>
      </c>
      <c r="H2681" t="s">
        <v>116</v>
      </c>
      <c r="I2681">
        <v>1</v>
      </c>
      <c r="J2681" t="s">
        <v>66</v>
      </c>
      <c r="K2681" s="33" t="str">
        <f>IF(ISNA(VLOOKUP(C2681,'Provider-EHR crosswalk'!A:B,2,FALSE)),"No EHR Specified",VLOOKUP(C2681,'Provider-EHR crosswalk'!A:B,2,FALSE))</f>
        <v>Azalea Health EHR</v>
      </c>
    </row>
    <row r="2682" spans="1:11" x14ac:dyDescent="0.25">
      <c r="A2682" t="s">
        <v>135</v>
      </c>
      <c r="B2682">
        <v>53</v>
      </c>
      <c r="C2682" t="s">
        <v>757</v>
      </c>
      <c r="D2682" t="s">
        <v>136</v>
      </c>
      <c r="E2682">
        <v>0</v>
      </c>
      <c r="F2682">
        <v>1784</v>
      </c>
      <c r="G2682">
        <v>0</v>
      </c>
      <c r="H2682" t="s">
        <v>116</v>
      </c>
      <c r="I2682">
        <v>1</v>
      </c>
      <c r="J2682" t="s">
        <v>66</v>
      </c>
      <c r="K2682" s="33" t="str">
        <f>IF(ISNA(VLOOKUP(C2682,'Provider-EHR crosswalk'!A:B,2,FALSE)),"No EHR Specified",VLOOKUP(C2682,'Provider-EHR crosswalk'!A:B,2,FALSE))</f>
        <v>Azalea Health EHR</v>
      </c>
    </row>
    <row r="2683" spans="1:11" x14ac:dyDescent="0.25">
      <c r="A2683" t="s">
        <v>137</v>
      </c>
      <c r="B2683">
        <v>53</v>
      </c>
      <c r="C2683" t="s">
        <v>757</v>
      </c>
      <c r="D2683" t="s">
        <v>138</v>
      </c>
      <c r="E2683">
        <v>0</v>
      </c>
      <c r="F2683">
        <v>1784</v>
      </c>
      <c r="G2683">
        <v>0</v>
      </c>
      <c r="H2683" t="s">
        <v>116</v>
      </c>
      <c r="I2683">
        <v>1</v>
      </c>
      <c r="J2683" t="s">
        <v>66</v>
      </c>
      <c r="K2683" s="33" t="str">
        <f>IF(ISNA(VLOOKUP(C2683,'Provider-EHR crosswalk'!A:B,2,FALSE)),"No EHR Specified",VLOOKUP(C2683,'Provider-EHR crosswalk'!A:B,2,FALSE))</f>
        <v>Azalea Health EHR</v>
      </c>
    </row>
    <row r="2684" spans="1:11" x14ac:dyDescent="0.25">
      <c r="A2684" t="s">
        <v>139</v>
      </c>
      <c r="B2684">
        <v>53</v>
      </c>
      <c r="C2684" t="s">
        <v>757</v>
      </c>
      <c r="D2684" t="s">
        <v>140</v>
      </c>
      <c r="E2684">
        <v>0</v>
      </c>
      <c r="F2684">
        <v>1784</v>
      </c>
      <c r="G2684">
        <v>0</v>
      </c>
      <c r="H2684" t="s">
        <v>116</v>
      </c>
      <c r="I2684">
        <v>1</v>
      </c>
      <c r="J2684" t="s">
        <v>66</v>
      </c>
      <c r="K2684" s="33" t="str">
        <f>IF(ISNA(VLOOKUP(C2684,'Provider-EHR crosswalk'!A:B,2,FALSE)),"No EHR Specified",VLOOKUP(C2684,'Provider-EHR crosswalk'!A:B,2,FALSE))</f>
        <v>Azalea Health EHR</v>
      </c>
    </row>
    <row r="2685" spans="1:11" x14ac:dyDescent="0.25">
      <c r="A2685" t="s">
        <v>141</v>
      </c>
      <c r="B2685">
        <v>53</v>
      </c>
      <c r="C2685" t="s">
        <v>757</v>
      </c>
      <c r="D2685" t="s">
        <v>142</v>
      </c>
      <c r="E2685">
        <v>0</v>
      </c>
      <c r="F2685">
        <v>1784</v>
      </c>
      <c r="G2685">
        <v>0</v>
      </c>
      <c r="H2685" t="s">
        <v>116</v>
      </c>
      <c r="I2685">
        <v>1</v>
      </c>
      <c r="J2685" t="s">
        <v>66</v>
      </c>
      <c r="K2685" s="33" t="str">
        <f>IF(ISNA(VLOOKUP(C2685,'Provider-EHR crosswalk'!A:B,2,FALSE)),"No EHR Specified",VLOOKUP(C2685,'Provider-EHR crosswalk'!A:B,2,FALSE))</f>
        <v>Azalea Health EHR</v>
      </c>
    </row>
    <row r="2686" spans="1:11" x14ac:dyDescent="0.25">
      <c r="A2686" t="s">
        <v>143</v>
      </c>
      <c r="B2686">
        <v>53</v>
      </c>
      <c r="C2686" t="s">
        <v>757</v>
      </c>
      <c r="D2686" t="s">
        <v>144</v>
      </c>
      <c r="E2686">
        <v>0</v>
      </c>
      <c r="F2686">
        <v>1784</v>
      </c>
      <c r="G2686">
        <v>0</v>
      </c>
      <c r="H2686" t="s">
        <v>116</v>
      </c>
      <c r="I2686">
        <v>1</v>
      </c>
      <c r="J2686" t="s">
        <v>66</v>
      </c>
      <c r="K2686" s="33" t="str">
        <f>IF(ISNA(VLOOKUP(C2686,'Provider-EHR crosswalk'!A:B,2,FALSE)),"No EHR Specified",VLOOKUP(C2686,'Provider-EHR crosswalk'!A:B,2,FALSE))</f>
        <v>Azalea Health EHR</v>
      </c>
    </row>
    <row r="2687" spans="1:11" x14ac:dyDescent="0.25">
      <c r="A2687" t="s">
        <v>145</v>
      </c>
      <c r="B2687">
        <v>53</v>
      </c>
      <c r="C2687" t="s">
        <v>757</v>
      </c>
      <c r="D2687" t="s">
        <v>146</v>
      </c>
      <c r="E2687">
        <v>0</v>
      </c>
      <c r="F2687">
        <v>1784</v>
      </c>
      <c r="G2687">
        <v>0</v>
      </c>
      <c r="H2687" t="s">
        <v>116</v>
      </c>
      <c r="I2687">
        <v>1</v>
      </c>
      <c r="J2687" t="s">
        <v>66</v>
      </c>
      <c r="K2687" s="33" t="str">
        <f>IF(ISNA(VLOOKUP(C2687,'Provider-EHR crosswalk'!A:B,2,FALSE)),"No EHR Specified",VLOOKUP(C2687,'Provider-EHR crosswalk'!A:B,2,FALSE))</f>
        <v>Azalea Health EHR</v>
      </c>
    </row>
    <row r="2688" spans="1:11" x14ac:dyDescent="0.25">
      <c r="A2688" t="s">
        <v>147</v>
      </c>
      <c r="B2688">
        <v>53</v>
      </c>
      <c r="C2688" t="s">
        <v>757</v>
      </c>
      <c r="D2688" t="s">
        <v>148</v>
      </c>
      <c r="E2688">
        <v>0</v>
      </c>
      <c r="F2688">
        <v>1788</v>
      </c>
      <c r="G2688">
        <v>0</v>
      </c>
      <c r="H2688" t="s">
        <v>116</v>
      </c>
      <c r="I2688">
        <v>1</v>
      </c>
      <c r="J2688" t="s">
        <v>66</v>
      </c>
      <c r="K2688" s="33" t="str">
        <f>IF(ISNA(VLOOKUP(C2688,'Provider-EHR crosswalk'!A:B,2,FALSE)),"No EHR Specified",VLOOKUP(C2688,'Provider-EHR crosswalk'!A:B,2,FALSE))</f>
        <v>Azalea Health EHR</v>
      </c>
    </row>
    <row r="2689" spans="1:11" x14ac:dyDescent="0.25">
      <c r="A2689" t="s">
        <v>149</v>
      </c>
      <c r="B2689">
        <v>53</v>
      </c>
      <c r="C2689" t="s">
        <v>757</v>
      </c>
      <c r="D2689" t="s">
        <v>150</v>
      </c>
      <c r="E2689">
        <v>0</v>
      </c>
      <c r="F2689">
        <v>1788</v>
      </c>
      <c r="G2689">
        <v>0</v>
      </c>
      <c r="H2689" t="s">
        <v>116</v>
      </c>
      <c r="I2689">
        <v>1</v>
      </c>
      <c r="J2689" t="s">
        <v>66</v>
      </c>
      <c r="K2689" s="33" t="str">
        <f>IF(ISNA(VLOOKUP(C2689,'Provider-EHR crosswalk'!A:B,2,FALSE)),"No EHR Specified",VLOOKUP(C2689,'Provider-EHR crosswalk'!A:B,2,FALSE))</f>
        <v>Azalea Health EHR</v>
      </c>
    </row>
    <row r="2690" spans="1:11" x14ac:dyDescent="0.25">
      <c r="A2690" t="s">
        <v>151</v>
      </c>
      <c r="B2690">
        <v>53</v>
      </c>
      <c r="C2690" t="s">
        <v>757</v>
      </c>
      <c r="D2690" t="s">
        <v>152</v>
      </c>
      <c r="E2690">
        <v>0</v>
      </c>
      <c r="F2690">
        <v>1784</v>
      </c>
      <c r="G2690">
        <v>0</v>
      </c>
      <c r="H2690" t="s">
        <v>116</v>
      </c>
      <c r="I2690">
        <v>1</v>
      </c>
      <c r="J2690" t="s">
        <v>66</v>
      </c>
      <c r="K2690" s="33" t="str">
        <f>IF(ISNA(VLOOKUP(C2690,'Provider-EHR crosswalk'!A:B,2,FALSE)),"No EHR Specified",VLOOKUP(C2690,'Provider-EHR crosswalk'!A:B,2,FALSE))</f>
        <v>Azalea Health EHR</v>
      </c>
    </row>
    <row r="2691" spans="1:11" x14ac:dyDescent="0.25">
      <c r="A2691" t="s">
        <v>153</v>
      </c>
      <c r="B2691">
        <v>53</v>
      </c>
      <c r="C2691" t="s">
        <v>757</v>
      </c>
      <c r="D2691" t="s">
        <v>154</v>
      </c>
      <c r="E2691">
        <v>1</v>
      </c>
      <c r="F2691">
        <v>1784</v>
      </c>
      <c r="G2691">
        <v>0.06</v>
      </c>
      <c r="H2691" t="s">
        <v>116</v>
      </c>
      <c r="I2691">
        <v>1</v>
      </c>
      <c r="J2691" t="s">
        <v>66</v>
      </c>
      <c r="K2691" s="33" t="str">
        <f>IF(ISNA(VLOOKUP(C2691,'Provider-EHR crosswalk'!A:B,2,FALSE)),"No EHR Specified",VLOOKUP(C2691,'Provider-EHR crosswalk'!A:B,2,FALSE))</f>
        <v>Azalea Health EHR</v>
      </c>
    </row>
    <row r="2692" spans="1:11" x14ac:dyDescent="0.25">
      <c r="A2692" t="s">
        <v>155</v>
      </c>
      <c r="B2692">
        <v>53</v>
      </c>
      <c r="C2692" t="s">
        <v>757</v>
      </c>
      <c r="D2692" t="s">
        <v>156</v>
      </c>
      <c r="E2692">
        <v>0</v>
      </c>
      <c r="F2692">
        <v>1784</v>
      </c>
      <c r="G2692">
        <v>0</v>
      </c>
      <c r="H2692" t="s">
        <v>157</v>
      </c>
      <c r="I2692" t="s">
        <v>157</v>
      </c>
      <c r="J2692" t="s">
        <v>157</v>
      </c>
      <c r="K2692" s="33" t="str">
        <f>IF(ISNA(VLOOKUP(C2692,'Provider-EHR crosswalk'!A:B,2,FALSE)),"No EHR Specified",VLOOKUP(C2692,'Provider-EHR crosswalk'!A:B,2,FALSE))</f>
        <v>Azalea Health EHR</v>
      </c>
    </row>
    <row r="2693" spans="1:11" x14ac:dyDescent="0.25">
      <c r="A2693" t="s">
        <v>158</v>
      </c>
      <c r="B2693">
        <v>53</v>
      </c>
      <c r="C2693" t="s">
        <v>757</v>
      </c>
      <c r="D2693" t="s">
        <v>159</v>
      </c>
      <c r="E2693">
        <v>8</v>
      </c>
      <c r="F2693">
        <v>1784</v>
      </c>
      <c r="G2693">
        <v>0.45</v>
      </c>
      <c r="H2693" t="s">
        <v>157</v>
      </c>
      <c r="I2693" t="s">
        <v>157</v>
      </c>
      <c r="J2693" t="s">
        <v>157</v>
      </c>
      <c r="K2693" s="33" t="str">
        <f>IF(ISNA(VLOOKUP(C2693,'Provider-EHR crosswalk'!A:B,2,FALSE)),"No EHR Specified",VLOOKUP(C2693,'Provider-EHR crosswalk'!A:B,2,FALSE))</f>
        <v>Azalea Health EHR</v>
      </c>
    </row>
    <row r="2694" spans="1:11" x14ac:dyDescent="0.25">
      <c r="A2694" t="s">
        <v>162</v>
      </c>
      <c r="B2694">
        <v>53</v>
      </c>
      <c r="C2694" t="s">
        <v>757</v>
      </c>
      <c r="D2694" t="s">
        <v>163</v>
      </c>
      <c r="E2694">
        <v>1466</v>
      </c>
      <c r="F2694">
        <v>1784</v>
      </c>
      <c r="G2694">
        <v>82.17</v>
      </c>
      <c r="H2694" t="s">
        <v>65</v>
      </c>
      <c r="I2694">
        <v>95</v>
      </c>
      <c r="J2694" t="s">
        <v>69</v>
      </c>
      <c r="K2694" s="33" t="str">
        <f>IF(ISNA(VLOOKUP(C2694,'Provider-EHR crosswalk'!A:B,2,FALSE)),"No EHR Specified",VLOOKUP(C2694,'Provider-EHR crosswalk'!A:B,2,FALSE))</f>
        <v>Azalea Health EHR</v>
      </c>
    </row>
    <row r="2695" spans="1:11" x14ac:dyDescent="0.25">
      <c r="A2695" t="s">
        <v>164</v>
      </c>
      <c r="B2695">
        <v>53</v>
      </c>
      <c r="C2695" t="s">
        <v>757</v>
      </c>
      <c r="D2695" t="s">
        <v>165</v>
      </c>
      <c r="E2695">
        <v>205</v>
      </c>
      <c r="F2695">
        <v>220</v>
      </c>
      <c r="G2695">
        <v>93.18</v>
      </c>
      <c r="H2695" t="s">
        <v>65</v>
      </c>
      <c r="I2695">
        <v>95</v>
      </c>
      <c r="J2695" t="s">
        <v>69</v>
      </c>
      <c r="K2695" s="33" t="str">
        <f>IF(ISNA(VLOOKUP(C2695,'Provider-EHR crosswalk'!A:B,2,FALSE)),"No EHR Specified",VLOOKUP(C2695,'Provider-EHR crosswalk'!A:B,2,FALSE))</f>
        <v>Azalea Health EHR</v>
      </c>
    </row>
    <row r="2696" spans="1:11" x14ac:dyDescent="0.25">
      <c r="A2696" t="s">
        <v>166</v>
      </c>
      <c r="B2696">
        <v>53</v>
      </c>
      <c r="C2696" t="s">
        <v>757</v>
      </c>
      <c r="D2696" t="s">
        <v>167</v>
      </c>
      <c r="E2696">
        <v>7</v>
      </c>
      <c r="F2696">
        <v>220</v>
      </c>
      <c r="G2696">
        <v>3.18</v>
      </c>
      <c r="H2696" t="s">
        <v>116</v>
      </c>
      <c r="I2696">
        <v>5</v>
      </c>
      <c r="J2696" t="s">
        <v>66</v>
      </c>
      <c r="K2696" s="33" t="str">
        <f>IF(ISNA(VLOOKUP(C2696,'Provider-EHR crosswalk'!A:B,2,FALSE)),"No EHR Specified",VLOOKUP(C2696,'Provider-EHR crosswalk'!A:B,2,FALSE))</f>
        <v>Azalea Health EHR</v>
      </c>
    </row>
    <row r="2697" spans="1:11" x14ac:dyDescent="0.25">
      <c r="A2697" t="s">
        <v>168</v>
      </c>
      <c r="B2697">
        <v>53</v>
      </c>
      <c r="C2697" t="s">
        <v>757</v>
      </c>
      <c r="D2697" t="s">
        <v>169</v>
      </c>
      <c r="E2697">
        <v>3</v>
      </c>
      <c r="F2697">
        <v>220</v>
      </c>
      <c r="G2697">
        <v>1.36</v>
      </c>
      <c r="H2697" t="s">
        <v>116</v>
      </c>
      <c r="I2697">
        <v>5</v>
      </c>
      <c r="J2697" t="s">
        <v>66</v>
      </c>
      <c r="K2697" s="33" t="str">
        <f>IF(ISNA(VLOOKUP(C2697,'Provider-EHR crosswalk'!A:B,2,FALSE)),"No EHR Specified",VLOOKUP(C2697,'Provider-EHR crosswalk'!A:B,2,FALSE))</f>
        <v>Azalea Health EHR</v>
      </c>
    </row>
    <row r="2698" spans="1:11" x14ac:dyDescent="0.25">
      <c r="A2698" t="s">
        <v>170</v>
      </c>
      <c r="B2698">
        <v>53</v>
      </c>
      <c r="C2698" t="s">
        <v>757</v>
      </c>
      <c r="D2698" t="s">
        <v>171</v>
      </c>
      <c r="E2698">
        <v>5</v>
      </c>
      <c r="F2698">
        <v>220</v>
      </c>
      <c r="G2698">
        <v>2.27</v>
      </c>
      <c r="H2698" t="s">
        <v>116</v>
      </c>
      <c r="I2698">
        <v>5</v>
      </c>
      <c r="J2698" t="s">
        <v>66</v>
      </c>
      <c r="K2698" s="33" t="str">
        <f>IF(ISNA(VLOOKUP(C2698,'Provider-EHR crosswalk'!A:B,2,FALSE)),"No EHR Specified",VLOOKUP(C2698,'Provider-EHR crosswalk'!A:B,2,FALSE))</f>
        <v>Azalea Health EHR</v>
      </c>
    </row>
    <row r="2699" spans="1:11" x14ac:dyDescent="0.25">
      <c r="A2699" t="s">
        <v>172</v>
      </c>
      <c r="B2699">
        <v>53</v>
      </c>
      <c r="C2699" t="s">
        <v>757</v>
      </c>
      <c r="D2699" t="s">
        <v>173</v>
      </c>
      <c r="E2699">
        <v>153</v>
      </c>
      <c r="F2699">
        <v>1784</v>
      </c>
      <c r="G2699">
        <v>8.58</v>
      </c>
      <c r="H2699" t="s">
        <v>116</v>
      </c>
      <c r="I2699">
        <v>5</v>
      </c>
      <c r="J2699" t="s">
        <v>69</v>
      </c>
      <c r="K2699" s="33" t="str">
        <f>IF(ISNA(VLOOKUP(C2699,'Provider-EHR crosswalk'!A:B,2,FALSE)),"No EHR Specified",VLOOKUP(C2699,'Provider-EHR crosswalk'!A:B,2,FALSE))</f>
        <v>Azalea Health EHR</v>
      </c>
    </row>
    <row r="2700" spans="1:11" x14ac:dyDescent="0.25">
      <c r="A2700" t="s">
        <v>174</v>
      </c>
      <c r="B2700">
        <v>53</v>
      </c>
      <c r="C2700" t="s">
        <v>757</v>
      </c>
      <c r="D2700" t="s">
        <v>175</v>
      </c>
      <c r="E2700">
        <v>43</v>
      </c>
      <c r="F2700">
        <v>1784</v>
      </c>
      <c r="G2700">
        <v>2.41</v>
      </c>
      <c r="H2700" t="s">
        <v>116</v>
      </c>
      <c r="I2700">
        <v>5</v>
      </c>
      <c r="J2700" t="s">
        <v>66</v>
      </c>
      <c r="K2700" s="33" t="str">
        <f>IF(ISNA(VLOOKUP(C2700,'Provider-EHR crosswalk'!A:B,2,FALSE)),"No EHR Specified",VLOOKUP(C2700,'Provider-EHR crosswalk'!A:B,2,FALSE))</f>
        <v>Azalea Health EHR</v>
      </c>
    </row>
    <row r="2701" spans="1:11" x14ac:dyDescent="0.25">
      <c r="A2701" t="s">
        <v>176</v>
      </c>
      <c r="B2701">
        <v>53</v>
      </c>
      <c r="C2701" t="s">
        <v>757</v>
      </c>
      <c r="D2701" t="s">
        <v>177</v>
      </c>
      <c r="E2701">
        <v>122</v>
      </c>
      <c r="F2701">
        <v>1784</v>
      </c>
      <c r="G2701">
        <v>6.84</v>
      </c>
      <c r="H2701" t="s">
        <v>116</v>
      </c>
      <c r="I2701">
        <v>5</v>
      </c>
      <c r="J2701" t="s">
        <v>69</v>
      </c>
      <c r="K2701" s="33" t="str">
        <f>IF(ISNA(VLOOKUP(C2701,'Provider-EHR crosswalk'!A:B,2,FALSE)),"No EHR Specified",VLOOKUP(C2701,'Provider-EHR crosswalk'!A:B,2,FALSE))</f>
        <v>Azalea Health EHR</v>
      </c>
    </row>
    <row r="2702" spans="1:11" x14ac:dyDescent="0.25">
      <c r="A2702" t="s">
        <v>63</v>
      </c>
      <c r="B2702">
        <v>154</v>
      </c>
      <c r="C2702" t="s">
        <v>797</v>
      </c>
      <c r="D2702" t="s">
        <v>64</v>
      </c>
      <c r="E2702">
        <v>8</v>
      </c>
      <c r="F2702">
        <v>8</v>
      </c>
      <c r="G2702">
        <v>100</v>
      </c>
      <c r="H2702" t="s">
        <v>65</v>
      </c>
      <c r="I2702">
        <v>99</v>
      </c>
      <c r="J2702" t="s">
        <v>66</v>
      </c>
      <c r="K2702" s="33" t="str">
        <f>IF(ISNA(VLOOKUP(C2702,'Provider-EHR crosswalk'!A:B,2,FALSE)),"No EHR Specified",VLOOKUP(C2702,'Provider-EHR crosswalk'!A:B,2,FALSE))</f>
        <v>Azalea Health EHR</v>
      </c>
    </row>
    <row r="2703" spans="1:11" x14ac:dyDescent="0.25">
      <c r="A2703" t="s">
        <v>67</v>
      </c>
      <c r="B2703">
        <v>154</v>
      </c>
      <c r="C2703" t="s">
        <v>797</v>
      </c>
      <c r="D2703" t="s">
        <v>68</v>
      </c>
      <c r="E2703">
        <v>8</v>
      </c>
      <c r="F2703">
        <v>8</v>
      </c>
      <c r="G2703">
        <v>100</v>
      </c>
      <c r="H2703" t="s">
        <v>65</v>
      </c>
      <c r="I2703">
        <v>75</v>
      </c>
      <c r="J2703" t="s">
        <v>66</v>
      </c>
      <c r="K2703" s="33" t="str">
        <f>IF(ISNA(VLOOKUP(C2703,'Provider-EHR crosswalk'!A:B,2,FALSE)),"No EHR Specified",VLOOKUP(C2703,'Provider-EHR crosswalk'!A:B,2,FALSE))</f>
        <v>Azalea Health EHR</v>
      </c>
    </row>
    <row r="2704" spans="1:11" x14ac:dyDescent="0.25">
      <c r="A2704" t="s">
        <v>70</v>
      </c>
      <c r="B2704">
        <v>154</v>
      </c>
      <c r="C2704" t="s">
        <v>797</v>
      </c>
      <c r="D2704" t="s">
        <v>71</v>
      </c>
      <c r="E2704">
        <v>8</v>
      </c>
      <c r="F2704">
        <v>8</v>
      </c>
      <c r="G2704">
        <v>100</v>
      </c>
      <c r="H2704" t="s">
        <v>65</v>
      </c>
      <c r="I2704">
        <v>99</v>
      </c>
      <c r="J2704" t="s">
        <v>66</v>
      </c>
      <c r="K2704" s="33" t="str">
        <f>IF(ISNA(VLOOKUP(C2704,'Provider-EHR crosswalk'!A:B,2,FALSE)),"No EHR Specified",VLOOKUP(C2704,'Provider-EHR crosswalk'!A:B,2,FALSE))</f>
        <v>Azalea Health EHR</v>
      </c>
    </row>
    <row r="2705" spans="1:11" x14ac:dyDescent="0.25">
      <c r="A2705" t="s">
        <v>72</v>
      </c>
      <c r="B2705">
        <v>154</v>
      </c>
      <c r="C2705" t="s">
        <v>797</v>
      </c>
      <c r="D2705" t="s">
        <v>73</v>
      </c>
      <c r="E2705">
        <v>8</v>
      </c>
      <c r="F2705">
        <v>8</v>
      </c>
      <c r="G2705">
        <v>100</v>
      </c>
      <c r="H2705" t="s">
        <v>65</v>
      </c>
      <c r="I2705">
        <v>99</v>
      </c>
      <c r="J2705" t="s">
        <v>66</v>
      </c>
      <c r="K2705" s="33" t="str">
        <f>IF(ISNA(VLOOKUP(C2705,'Provider-EHR crosswalk'!A:B,2,FALSE)),"No EHR Specified",VLOOKUP(C2705,'Provider-EHR crosswalk'!A:B,2,FALSE))</f>
        <v>Azalea Health EHR</v>
      </c>
    </row>
    <row r="2706" spans="1:11" x14ac:dyDescent="0.25">
      <c r="A2706" t="s">
        <v>74</v>
      </c>
      <c r="B2706">
        <v>154</v>
      </c>
      <c r="C2706" t="s">
        <v>797</v>
      </c>
      <c r="D2706" t="s">
        <v>75</v>
      </c>
      <c r="E2706">
        <v>8</v>
      </c>
      <c r="F2706">
        <v>8</v>
      </c>
      <c r="G2706">
        <v>100</v>
      </c>
      <c r="H2706" t="s">
        <v>65</v>
      </c>
      <c r="I2706">
        <v>99</v>
      </c>
      <c r="J2706" t="s">
        <v>66</v>
      </c>
      <c r="K2706" s="33" t="str">
        <f>IF(ISNA(VLOOKUP(C2706,'Provider-EHR crosswalk'!A:B,2,FALSE)),"No EHR Specified",VLOOKUP(C2706,'Provider-EHR crosswalk'!A:B,2,FALSE))</f>
        <v>Azalea Health EHR</v>
      </c>
    </row>
    <row r="2707" spans="1:11" x14ac:dyDescent="0.25">
      <c r="A2707" t="s">
        <v>76</v>
      </c>
      <c r="B2707">
        <v>154</v>
      </c>
      <c r="C2707" t="s">
        <v>797</v>
      </c>
      <c r="D2707" t="s">
        <v>77</v>
      </c>
      <c r="E2707">
        <v>8</v>
      </c>
      <c r="F2707">
        <v>8</v>
      </c>
      <c r="G2707">
        <v>100</v>
      </c>
      <c r="H2707" t="s">
        <v>65</v>
      </c>
      <c r="I2707">
        <v>85</v>
      </c>
      <c r="J2707" t="s">
        <v>66</v>
      </c>
      <c r="K2707" s="33" t="str">
        <f>IF(ISNA(VLOOKUP(C2707,'Provider-EHR crosswalk'!A:B,2,FALSE)),"No EHR Specified",VLOOKUP(C2707,'Provider-EHR crosswalk'!A:B,2,FALSE))</f>
        <v>Azalea Health EHR</v>
      </c>
    </row>
    <row r="2708" spans="1:11" x14ac:dyDescent="0.25">
      <c r="A2708" t="s">
        <v>78</v>
      </c>
      <c r="B2708">
        <v>154</v>
      </c>
      <c r="C2708" t="s">
        <v>797</v>
      </c>
      <c r="D2708" t="s">
        <v>79</v>
      </c>
      <c r="E2708">
        <v>8</v>
      </c>
      <c r="F2708">
        <v>8</v>
      </c>
      <c r="G2708">
        <v>100</v>
      </c>
      <c r="H2708" t="s">
        <v>65</v>
      </c>
      <c r="I2708">
        <v>85</v>
      </c>
      <c r="J2708" t="s">
        <v>66</v>
      </c>
      <c r="K2708" s="33" t="str">
        <f>IF(ISNA(VLOOKUP(C2708,'Provider-EHR crosswalk'!A:B,2,FALSE)),"No EHR Specified",VLOOKUP(C2708,'Provider-EHR crosswalk'!A:B,2,FALSE))</f>
        <v>Azalea Health EHR</v>
      </c>
    </row>
    <row r="2709" spans="1:11" x14ac:dyDescent="0.25">
      <c r="A2709" t="s">
        <v>80</v>
      </c>
      <c r="B2709">
        <v>154</v>
      </c>
      <c r="C2709" t="s">
        <v>797</v>
      </c>
      <c r="D2709" t="s">
        <v>81</v>
      </c>
      <c r="E2709">
        <v>8</v>
      </c>
      <c r="F2709">
        <v>8</v>
      </c>
      <c r="G2709">
        <v>100</v>
      </c>
      <c r="H2709" t="s">
        <v>65</v>
      </c>
      <c r="I2709">
        <v>85</v>
      </c>
      <c r="J2709" t="s">
        <v>66</v>
      </c>
      <c r="K2709" s="33" t="str">
        <f>IF(ISNA(VLOOKUP(C2709,'Provider-EHR crosswalk'!A:B,2,FALSE)),"No EHR Specified",VLOOKUP(C2709,'Provider-EHR crosswalk'!A:B,2,FALSE))</f>
        <v>Azalea Health EHR</v>
      </c>
    </row>
    <row r="2710" spans="1:11" x14ac:dyDescent="0.25">
      <c r="A2710" t="s">
        <v>82</v>
      </c>
      <c r="B2710">
        <v>154</v>
      </c>
      <c r="C2710" t="s">
        <v>797</v>
      </c>
      <c r="D2710" t="s">
        <v>83</v>
      </c>
      <c r="E2710">
        <v>8</v>
      </c>
      <c r="F2710">
        <v>8</v>
      </c>
      <c r="G2710">
        <v>100</v>
      </c>
      <c r="H2710" t="s">
        <v>65</v>
      </c>
      <c r="I2710">
        <v>85</v>
      </c>
      <c r="J2710" t="s">
        <v>66</v>
      </c>
      <c r="K2710" s="33" t="str">
        <f>IF(ISNA(VLOOKUP(C2710,'Provider-EHR crosswalk'!A:B,2,FALSE)),"No EHR Specified",VLOOKUP(C2710,'Provider-EHR crosswalk'!A:B,2,FALSE))</f>
        <v>Azalea Health EHR</v>
      </c>
    </row>
    <row r="2711" spans="1:11" x14ac:dyDescent="0.25">
      <c r="A2711" t="s">
        <v>84</v>
      </c>
      <c r="B2711">
        <v>154</v>
      </c>
      <c r="C2711" t="s">
        <v>797</v>
      </c>
      <c r="D2711" t="s">
        <v>85</v>
      </c>
      <c r="E2711">
        <v>8</v>
      </c>
      <c r="F2711">
        <v>8</v>
      </c>
      <c r="G2711">
        <v>100</v>
      </c>
      <c r="H2711" t="s">
        <v>65</v>
      </c>
      <c r="I2711">
        <v>85</v>
      </c>
      <c r="J2711" t="s">
        <v>66</v>
      </c>
      <c r="K2711" s="33" t="str">
        <f>IF(ISNA(VLOOKUP(C2711,'Provider-EHR crosswalk'!A:B,2,FALSE)),"No EHR Specified",VLOOKUP(C2711,'Provider-EHR crosswalk'!A:B,2,FALSE))</f>
        <v>Azalea Health EHR</v>
      </c>
    </row>
    <row r="2712" spans="1:11" x14ac:dyDescent="0.25">
      <c r="A2712" t="s">
        <v>86</v>
      </c>
      <c r="B2712">
        <v>154</v>
      </c>
      <c r="C2712" t="s">
        <v>797</v>
      </c>
      <c r="D2712" t="s">
        <v>87</v>
      </c>
      <c r="E2712">
        <v>8</v>
      </c>
      <c r="F2712">
        <v>8</v>
      </c>
      <c r="G2712">
        <v>100</v>
      </c>
      <c r="H2712" t="s">
        <v>65</v>
      </c>
      <c r="I2712">
        <v>95</v>
      </c>
      <c r="J2712" t="s">
        <v>66</v>
      </c>
      <c r="K2712" s="33" t="str">
        <f>IF(ISNA(VLOOKUP(C2712,'Provider-EHR crosswalk'!A:B,2,FALSE)),"No EHR Specified",VLOOKUP(C2712,'Provider-EHR crosswalk'!A:B,2,FALSE))</f>
        <v>Azalea Health EHR</v>
      </c>
    </row>
    <row r="2713" spans="1:11" x14ac:dyDescent="0.25">
      <c r="A2713" t="s">
        <v>88</v>
      </c>
      <c r="B2713">
        <v>154</v>
      </c>
      <c r="C2713" t="s">
        <v>797</v>
      </c>
      <c r="D2713" t="s">
        <v>89</v>
      </c>
      <c r="E2713">
        <v>8</v>
      </c>
      <c r="F2713">
        <v>8</v>
      </c>
      <c r="G2713">
        <v>100</v>
      </c>
      <c r="H2713" t="s">
        <v>65</v>
      </c>
      <c r="I2713">
        <v>95</v>
      </c>
      <c r="J2713" t="s">
        <v>66</v>
      </c>
      <c r="K2713" s="33" t="str">
        <f>IF(ISNA(VLOOKUP(C2713,'Provider-EHR crosswalk'!A:B,2,FALSE)),"No EHR Specified",VLOOKUP(C2713,'Provider-EHR crosswalk'!A:B,2,FALSE))</f>
        <v>Azalea Health EHR</v>
      </c>
    </row>
    <row r="2714" spans="1:11" x14ac:dyDescent="0.25">
      <c r="A2714" t="s">
        <v>90</v>
      </c>
      <c r="B2714">
        <v>154</v>
      </c>
      <c r="C2714" t="s">
        <v>797</v>
      </c>
      <c r="D2714" t="s">
        <v>91</v>
      </c>
      <c r="E2714">
        <v>7</v>
      </c>
      <c r="F2714">
        <v>8</v>
      </c>
      <c r="G2714">
        <v>87.5</v>
      </c>
      <c r="H2714" t="s">
        <v>65</v>
      </c>
      <c r="I2714">
        <v>90</v>
      </c>
      <c r="J2714" t="s">
        <v>69</v>
      </c>
      <c r="K2714" s="33" t="str">
        <f>IF(ISNA(VLOOKUP(C2714,'Provider-EHR crosswalk'!A:B,2,FALSE)),"No EHR Specified",VLOOKUP(C2714,'Provider-EHR crosswalk'!A:B,2,FALSE))</f>
        <v>Azalea Health EHR</v>
      </c>
    </row>
    <row r="2715" spans="1:11" x14ac:dyDescent="0.25">
      <c r="A2715" t="s">
        <v>92</v>
      </c>
      <c r="B2715">
        <v>154</v>
      </c>
      <c r="C2715" t="s">
        <v>797</v>
      </c>
      <c r="D2715" t="s">
        <v>93</v>
      </c>
      <c r="E2715">
        <v>8</v>
      </c>
      <c r="F2715">
        <v>8</v>
      </c>
      <c r="G2715">
        <v>100</v>
      </c>
      <c r="H2715" t="s">
        <v>65</v>
      </c>
      <c r="I2715">
        <v>90</v>
      </c>
      <c r="J2715" t="s">
        <v>66</v>
      </c>
      <c r="K2715" s="33" t="str">
        <f>IF(ISNA(VLOOKUP(C2715,'Provider-EHR crosswalk'!A:B,2,FALSE)),"No EHR Specified",VLOOKUP(C2715,'Provider-EHR crosswalk'!A:B,2,FALSE))</f>
        <v>Azalea Health EHR</v>
      </c>
    </row>
    <row r="2716" spans="1:11" x14ac:dyDescent="0.25">
      <c r="A2716" t="s">
        <v>94</v>
      </c>
      <c r="B2716">
        <v>154</v>
      </c>
      <c r="C2716" t="s">
        <v>797</v>
      </c>
      <c r="D2716" t="s">
        <v>95</v>
      </c>
      <c r="E2716">
        <v>8</v>
      </c>
      <c r="F2716">
        <v>8</v>
      </c>
      <c r="G2716">
        <v>100</v>
      </c>
      <c r="H2716" t="s">
        <v>65</v>
      </c>
      <c r="I2716">
        <v>90</v>
      </c>
      <c r="J2716" t="s">
        <v>66</v>
      </c>
      <c r="K2716" s="33" t="str">
        <f>IF(ISNA(VLOOKUP(C2716,'Provider-EHR crosswalk'!A:B,2,FALSE)),"No EHR Specified",VLOOKUP(C2716,'Provider-EHR crosswalk'!A:B,2,FALSE))</f>
        <v>Azalea Health EHR</v>
      </c>
    </row>
    <row r="2717" spans="1:11" x14ac:dyDescent="0.25">
      <c r="A2717" t="s">
        <v>96</v>
      </c>
      <c r="B2717">
        <v>154</v>
      </c>
      <c r="C2717" t="s">
        <v>797</v>
      </c>
      <c r="D2717" t="s">
        <v>97</v>
      </c>
      <c r="E2717">
        <v>7</v>
      </c>
      <c r="F2717">
        <v>8</v>
      </c>
      <c r="G2717">
        <v>87.5</v>
      </c>
      <c r="H2717" t="s">
        <v>65</v>
      </c>
      <c r="I2717">
        <v>90</v>
      </c>
      <c r="J2717" t="s">
        <v>69</v>
      </c>
      <c r="K2717" s="33" t="str">
        <f>IF(ISNA(VLOOKUP(C2717,'Provider-EHR crosswalk'!A:B,2,FALSE)),"No EHR Specified",VLOOKUP(C2717,'Provider-EHR crosswalk'!A:B,2,FALSE))</f>
        <v>Azalea Health EHR</v>
      </c>
    </row>
    <row r="2718" spans="1:11" x14ac:dyDescent="0.25">
      <c r="A2718" t="s">
        <v>98</v>
      </c>
      <c r="B2718">
        <v>154</v>
      </c>
      <c r="C2718" t="s">
        <v>797</v>
      </c>
      <c r="D2718" t="s">
        <v>99</v>
      </c>
      <c r="E2718">
        <v>7</v>
      </c>
      <c r="F2718">
        <v>8</v>
      </c>
      <c r="G2718">
        <v>87.5</v>
      </c>
      <c r="H2718" t="s">
        <v>65</v>
      </c>
      <c r="I2718">
        <v>90</v>
      </c>
      <c r="J2718" t="s">
        <v>69</v>
      </c>
      <c r="K2718" s="33" t="str">
        <f>IF(ISNA(VLOOKUP(C2718,'Provider-EHR crosswalk'!A:B,2,FALSE)),"No EHR Specified",VLOOKUP(C2718,'Provider-EHR crosswalk'!A:B,2,FALSE))</f>
        <v>Azalea Health EHR</v>
      </c>
    </row>
    <row r="2719" spans="1:11" x14ac:dyDescent="0.25">
      <c r="A2719" t="s">
        <v>100</v>
      </c>
      <c r="B2719">
        <v>154</v>
      </c>
      <c r="C2719" t="s">
        <v>797</v>
      </c>
      <c r="D2719" t="s">
        <v>101</v>
      </c>
      <c r="E2719">
        <v>32</v>
      </c>
      <c r="F2719">
        <v>32</v>
      </c>
      <c r="G2719">
        <v>100</v>
      </c>
      <c r="H2719" t="s">
        <v>65</v>
      </c>
      <c r="I2719">
        <v>99</v>
      </c>
      <c r="J2719" t="s">
        <v>66</v>
      </c>
      <c r="K2719" s="33" t="str">
        <f>IF(ISNA(VLOOKUP(C2719,'Provider-EHR crosswalk'!A:B,2,FALSE)),"No EHR Specified",VLOOKUP(C2719,'Provider-EHR crosswalk'!A:B,2,FALSE))</f>
        <v>Azalea Health EHR</v>
      </c>
    </row>
    <row r="2720" spans="1:11" x14ac:dyDescent="0.25">
      <c r="A2720" t="s">
        <v>102</v>
      </c>
      <c r="B2720">
        <v>154</v>
      </c>
      <c r="C2720" t="s">
        <v>797</v>
      </c>
      <c r="D2720" t="s">
        <v>103</v>
      </c>
      <c r="E2720">
        <v>32</v>
      </c>
      <c r="F2720">
        <v>32</v>
      </c>
      <c r="G2720">
        <v>100</v>
      </c>
      <c r="H2720" t="s">
        <v>65</v>
      </c>
      <c r="I2720">
        <v>99</v>
      </c>
      <c r="J2720" t="s">
        <v>66</v>
      </c>
      <c r="K2720" s="33" t="str">
        <f>IF(ISNA(VLOOKUP(C2720,'Provider-EHR crosswalk'!A:B,2,FALSE)),"No EHR Specified",VLOOKUP(C2720,'Provider-EHR crosswalk'!A:B,2,FALSE))</f>
        <v>Azalea Health EHR</v>
      </c>
    </row>
    <row r="2721" spans="1:11" x14ac:dyDescent="0.25">
      <c r="A2721" t="s">
        <v>104</v>
      </c>
      <c r="B2721">
        <v>154</v>
      </c>
      <c r="C2721" t="s">
        <v>797</v>
      </c>
      <c r="D2721" t="s">
        <v>105</v>
      </c>
      <c r="E2721">
        <v>32</v>
      </c>
      <c r="F2721">
        <v>32</v>
      </c>
      <c r="G2721">
        <v>100</v>
      </c>
      <c r="H2721" t="s">
        <v>65</v>
      </c>
      <c r="I2721">
        <v>99</v>
      </c>
      <c r="J2721" t="s">
        <v>66</v>
      </c>
      <c r="K2721" s="33" t="str">
        <f>IF(ISNA(VLOOKUP(C2721,'Provider-EHR crosswalk'!A:B,2,FALSE)),"No EHR Specified",VLOOKUP(C2721,'Provider-EHR crosswalk'!A:B,2,FALSE))</f>
        <v>Azalea Health EHR</v>
      </c>
    </row>
    <row r="2722" spans="1:11" x14ac:dyDescent="0.25">
      <c r="A2722" t="s">
        <v>106</v>
      </c>
      <c r="B2722">
        <v>154</v>
      </c>
      <c r="C2722" t="s">
        <v>797</v>
      </c>
      <c r="D2722" t="s">
        <v>107</v>
      </c>
      <c r="E2722">
        <v>32</v>
      </c>
      <c r="F2722">
        <v>32</v>
      </c>
      <c r="G2722">
        <v>100</v>
      </c>
      <c r="H2722" t="s">
        <v>65</v>
      </c>
      <c r="I2722">
        <v>99</v>
      </c>
      <c r="J2722" t="s">
        <v>66</v>
      </c>
      <c r="K2722" s="33" t="str">
        <f>IF(ISNA(VLOOKUP(C2722,'Provider-EHR crosswalk'!A:B,2,FALSE)),"No EHR Specified",VLOOKUP(C2722,'Provider-EHR crosswalk'!A:B,2,FALSE))</f>
        <v>Azalea Health EHR</v>
      </c>
    </row>
    <row r="2723" spans="1:11" x14ac:dyDescent="0.25">
      <c r="A2723" t="s">
        <v>108</v>
      </c>
      <c r="B2723">
        <v>154</v>
      </c>
      <c r="C2723" t="s">
        <v>797</v>
      </c>
      <c r="D2723" t="s">
        <v>109</v>
      </c>
      <c r="E2723">
        <v>32</v>
      </c>
      <c r="F2723">
        <v>32</v>
      </c>
      <c r="G2723">
        <v>100</v>
      </c>
      <c r="H2723" t="s">
        <v>65</v>
      </c>
      <c r="I2723">
        <v>99</v>
      </c>
      <c r="J2723" t="s">
        <v>66</v>
      </c>
      <c r="K2723" s="33" t="str">
        <f>IF(ISNA(VLOOKUP(C2723,'Provider-EHR crosswalk'!A:B,2,FALSE)),"No EHR Specified",VLOOKUP(C2723,'Provider-EHR crosswalk'!A:B,2,FALSE))</f>
        <v>Azalea Health EHR</v>
      </c>
    </row>
    <row r="2724" spans="1:11" x14ac:dyDescent="0.25">
      <c r="A2724" t="s">
        <v>110</v>
      </c>
      <c r="B2724">
        <v>154</v>
      </c>
      <c r="C2724" t="s">
        <v>797</v>
      </c>
      <c r="D2724" t="s">
        <v>111</v>
      </c>
      <c r="E2724">
        <v>32</v>
      </c>
      <c r="F2724">
        <v>32</v>
      </c>
      <c r="G2724">
        <v>100</v>
      </c>
      <c r="H2724" t="s">
        <v>65</v>
      </c>
      <c r="I2724">
        <v>99</v>
      </c>
      <c r="J2724" t="s">
        <v>66</v>
      </c>
      <c r="K2724" s="33" t="str">
        <f>IF(ISNA(VLOOKUP(C2724,'Provider-EHR crosswalk'!A:B,2,FALSE)),"No EHR Specified",VLOOKUP(C2724,'Provider-EHR crosswalk'!A:B,2,FALSE))</f>
        <v>Azalea Health EHR</v>
      </c>
    </row>
    <row r="2725" spans="1:11" x14ac:dyDescent="0.25">
      <c r="A2725" t="s">
        <v>112</v>
      </c>
      <c r="B2725">
        <v>154</v>
      </c>
      <c r="C2725" t="s">
        <v>797</v>
      </c>
      <c r="D2725" t="s">
        <v>113</v>
      </c>
      <c r="E2725">
        <v>32</v>
      </c>
      <c r="F2725">
        <v>32</v>
      </c>
      <c r="G2725">
        <v>100</v>
      </c>
      <c r="H2725" t="s">
        <v>65</v>
      </c>
      <c r="I2725">
        <v>99</v>
      </c>
      <c r="J2725" t="s">
        <v>66</v>
      </c>
      <c r="K2725" s="33" t="str">
        <f>IF(ISNA(VLOOKUP(C2725,'Provider-EHR crosswalk'!A:B,2,FALSE)),"No EHR Specified",VLOOKUP(C2725,'Provider-EHR crosswalk'!A:B,2,FALSE))</f>
        <v>Azalea Health EHR</v>
      </c>
    </row>
    <row r="2726" spans="1:11" x14ac:dyDescent="0.25">
      <c r="A2726" t="s">
        <v>114</v>
      </c>
      <c r="B2726">
        <v>154</v>
      </c>
      <c r="C2726" t="s">
        <v>797</v>
      </c>
      <c r="D2726" t="s">
        <v>115</v>
      </c>
      <c r="E2726">
        <v>1</v>
      </c>
      <c r="F2726">
        <v>8</v>
      </c>
      <c r="G2726">
        <v>12.5</v>
      </c>
      <c r="H2726" t="s">
        <v>116</v>
      </c>
      <c r="I2726">
        <v>4</v>
      </c>
      <c r="J2726" t="s">
        <v>69</v>
      </c>
      <c r="K2726" s="33" t="str">
        <f>IF(ISNA(VLOOKUP(C2726,'Provider-EHR crosswalk'!A:B,2,FALSE)),"No EHR Specified",VLOOKUP(C2726,'Provider-EHR crosswalk'!A:B,2,FALSE))</f>
        <v>Azalea Health EHR</v>
      </c>
    </row>
    <row r="2727" spans="1:11" x14ac:dyDescent="0.25">
      <c r="A2727" t="s">
        <v>117</v>
      </c>
      <c r="B2727">
        <v>154</v>
      </c>
      <c r="C2727" t="s">
        <v>797</v>
      </c>
      <c r="D2727" t="s">
        <v>118</v>
      </c>
      <c r="E2727">
        <v>1</v>
      </c>
      <c r="F2727">
        <v>8</v>
      </c>
      <c r="G2727">
        <v>12.5</v>
      </c>
      <c r="H2727" t="s">
        <v>116</v>
      </c>
      <c r="I2727">
        <v>4</v>
      </c>
      <c r="J2727" t="s">
        <v>69</v>
      </c>
      <c r="K2727" s="33" t="str">
        <f>IF(ISNA(VLOOKUP(C2727,'Provider-EHR crosswalk'!A:B,2,FALSE)),"No EHR Specified",VLOOKUP(C2727,'Provider-EHR crosswalk'!A:B,2,FALSE))</f>
        <v>Azalea Health EHR</v>
      </c>
    </row>
    <row r="2728" spans="1:11" x14ac:dyDescent="0.25">
      <c r="A2728" t="s">
        <v>119</v>
      </c>
      <c r="B2728">
        <v>154</v>
      </c>
      <c r="C2728" t="s">
        <v>797</v>
      </c>
      <c r="D2728" t="s">
        <v>120</v>
      </c>
      <c r="E2728">
        <v>0</v>
      </c>
      <c r="F2728">
        <v>8</v>
      </c>
      <c r="G2728">
        <v>0</v>
      </c>
      <c r="H2728" t="s">
        <v>116</v>
      </c>
      <c r="I2728">
        <v>4</v>
      </c>
      <c r="J2728" t="s">
        <v>66</v>
      </c>
      <c r="K2728" s="33" t="str">
        <f>IF(ISNA(VLOOKUP(C2728,'Provider-EHR crosswalk'!A:B,2,FALSE)),"No EHR Specified",VLOOKUP(C2728,'Provider-EHR crosswalk'!A:B,2,FALSE))</f>
        <v>Azalea Health EHR</v>
      </c>
    </row>
    <row r="2729" spans="1:11" x14ac:dyDescent="0.25">
      <c r="A2729" t="s">
        <v>121</v>
      </c>
      <c r="B2729">
        <v>154</v>
      </c>
      <c r="C2729" t="s">
        <v>797</v>
      </c>
      <c r="D2729" t="s">
        <v>122</v>
      </c>
      <c r="E2729">
        <v>0</v>
      </c>
      <c r="F2729">
        <v>8</v>
      </c>
      <c r="G2729">
        <v>0</v>
      </c>
      <c r="H2729" t="s">
        <v>116</v>
      </c>
      <c r="I2729">
        <v>1</v>
      </c>
      <c r="J2729" t="s">
        <v>66</v>
      </c>
      <c r="K2729" s="33" t="str">
        <f>IF(ISNA(VLOOKUP(C2729,'Provider-EHR crosswalk'!A:B,2,FALSE)),"No EHR Specified",VLOOKUP(C2729,'Provider-EHR crosswalk'!A:B,2,FALSE))</f>
        <v>Azalea Health EHR</v>
      </c>
    </row>
    <row r="2730" spans="1:11" x14ac:dyDescent="0.25">
      <c r="A2730" t="s">
        <v>123</v>
      </c>
      <c r="B2730">
        <v>154</v>
      </c>
      <c r="C2730" t="s">
        <v>797</v>
      </c>
      <c r="D2730" t="s">
        <v>124</v>
      </c>
      <c r="E2730">
        <v>0</v>
      </c>
      <c r="F2730">
        <v>32</v>
      </c>
      <c r="G2730">
        <v>0</v>
      </c>
      <c r="H2730" t="s">
        <v>116</v>
      </c>
      <c r="I2730">
        <v>1</v>
      </c>
      <c r="J2730" t="s">
        <v>66</v>
      </c>
      <c r="K2730" s="33" t="str">
        <f>IF(ISNA(VLOOKUP(C2730,'Provider-EHR crosswalk'!A:B,2,FALSE)),"No EHR Specified",VLOOKUP(C2730,'Provider-EHR crosswalk'!A:B,2,FALSE))</f>
        <v>Azalea Health EHR</v>
      </c>
    </row>
    <row r="2731" spans="1:11" x14ac:dyDescent="0.25">
      <c r="A2731" t="s">
        <v>125</v>
      </c>
      <c r="B2731">
        <v>154</v>
      </c>
      <c r="C2731" t="s">
        <v>797</v>
      </c>
      <c r="D2731" t="s">
        <v>126</v>
      </c>
      <c r="E2731">
        <v>0</v>
      </c>
      <c r="F2731">
        <v>32</v>
      </c>
      <c r="G2731">
        <v>0</v>
      </c>
      <c r="H2731" t="s">
        <v>116</v>
      </c>
      <c r="I2731">
        <v>1</v>
      </c>
      <c r="J2731" t="s">
        <v>66</v>
      </c>
      <c r="K2731" s="33" t="str">
        <f>IF(ISNA(VLOOKUP(C2731,'Provider-EHR crosswalk'!A:B,2,FALSE)),"No EHR Specified",VLOOKUP(C2731,'Provider-EHR crosswalk'!A:B,2,FALSE))</f>
        <v>Azalea Health EHR</v>
      </c>
    </row>
    <row r="2732" spans="1:11" x14ac:dyDescent="0.25">
      <c r="A2732" t="s">
        <v>127</v>
      </c>
      <c r="B2732">
        <v>154</v>
      </c>
      <c r="C2732" t="s">
        <v>797</v>
      </c>
      <c r="D2732" t="s">
        <v>128</v>
      </c>
      <c r="E2732">
        <v>0</v>
      </c>
      <c r="F2732">
        <v>32</v>
      </c>
      <c r="G2732">
        <v>0</v>
      </c>
      <c r="H2732" t="s">
        <v>116</v>
      </c>
      <c r="I2732">
        <v>4</v>
      </c>
      <c r="J2732" t="s">
        <v>66</v>
      </c>
      <c r="K2732" s="33" t="str">
        <f>IF(ISNA(VLOOKUP(C2732,'Provider-EHR crosswalk'!A:B,2,FALSE)),"No EHR Specified",VLOOKUP(C2732,'Provider-EHR crosswalk'!A:B,2,FALSE))</f>
        <v>Azalea Health EHR</v>
      </c>
    </row>
    <row r="2733" spans="1:11" x14ac:dyDescent="0.25">
      <c r="A2733" t="s">
        <v>129</v>
      </c>
      <c r="B2733">
        <v>154</v>
      </c>
      <c r="C2733" t="s">
        <v>797</v>
      </c>
      <c r="D2733" t="s">
        <v>130</v>
      </c>
      <c r="E2733">
        <v>3</v>
      </c>
      <c r="F2733">
        <v>32</v>
      </c>
      <c r="G2733">
        <v>9.3800000000000008</v>
      </c>
      <c r="H2733" t="s">
        <v>116</v>
      </c>
      <c r="I2733">
        <v>4</v>
      </c>
      <c r="J2733" t="s">
        <v>69</v>
      </c>
      <c r="K2733" s="33" t="str">
        <f>IF(ISNA(VLOOKUP(C2733,'Provider-EHR crosswalk'!A:B,2,FALSE)),"No EHR Specified",VLOOKUP(C2733,'Provider-EHR crosswalk'!A:B,2,FALSE))</f>
        <v>Azalea Health EHR</v>
      </c>
    </row>
    <row r="2734" spans="1:11" x14ac:dyDescent="0.25">
      <c r="A2734" t="s">
        <v>131</v>
      </c>
      <c r="B2734">
        <v>154</v>
      </c>
      <c r="C2734" t="s">
        <v>797</v>
      </c>
      <c r="D2734" t="s">
        <v>132</v>
      </c>
      <c r="E2734">
        <v>0</v>
      </c>
      <c r="F2734">
        <v>32</v>
      </c>
      <c r="G2734">
        <v>0</v>
      </c>
      <c r="H2734" t="s">
        <v>116</v>
      </c>
      <c r="I2734">
        <v>4</v>
      </c>
      <c r="J2734" t="s">
        <v>66</v>
      </c>
      <c r="K2734" s="33" t="str">
        <f>IF(ISNA(VLOOKUP(C2734,'Provider-EHR crosswalk'!A:B,2,FALSE)),"No EHR Specified",VLOOKUP(C2734,'Provider-EHR crosswalk'!A:B,2,FALSE))</f>
        <v>Azalea Health EHR</v>
      </c>
    </row>
    <row r="2735" spans="1:11" x14ac:dyDescent="0.25">
      <c r="A2735" t="s">
        <v>133</v>
      </c>
      <c r="B2735">
        <v>154</v>
      </c>
      <c r="C2735" t="s">
        <v>797</v>
      </c>
      <c r="D2735" t="s">
        <v>134</v>
      </c>
      <c r="E2735">
        <v>0</v>
      </c>
      <c r="F2735">
        <v>32</v>
      </c>
      <c r="G2735">
        <v>0</v>
      </c>
      <c r="H2735" t="s">
        <v>116</v>
      </c>
      <c r="I2735">
        <v>1</v>
      </c>
      <c r="J2735" t="s">
        <v>66</v>
      </c>
      <c r="K2735" s="33" t="str">
        <f>IF(ISNA(VLOOKUP(C2735,'Provider-EHR crosswalk'!A:B,2,FALSE)),"No EHR Specified",VLOOKUP(C2735,'Provider-EHR crosswalk'!A:B,2,FALSE))</f>
        <v>Azalea Health EHR</v>
      </c>
    </row>
    <row r="2736" spans="1:11" x14ac:dyDescent="0.25">
      <c r="A2736" t="s">
        <v>135</v>
      </c>
      <c r="B2736">
        <v>154</v>
      </c>
      <c r="C2736" t="s">
        <v>797</v>
      </c>
      <c r="D2736" t="s">
        <v>136</v>
      </c>
      <c r="E2736">
        <v>0</v>
      </c>
      <c r="F2736">
        <v>32</v>
      </c>
      <c r="G2736">
        <v>0</v>
      </c>
      <c r="H2736" t="s">
        <v>116</v>
      </c>
      <c r="I2736">
        <v>1</v>
      </c>
      <c r="J2736" t="s">
        <v>66</v>
      </c>
      <c r="K2736" s="33" t="str">
        <f>IF(ISNA(VLOOKUP(C2736,'Provider-EHR crosswalk'!A:B,2,FALSE)),"No EHR Specified",VLOOKUP(C2736,'Provider-EHR crosswalk'!A:B,2,FALSE))</f>
        <v>Azalea Health EHR</v>
      </c>
    </row>
    <row r="2737" spans="1:11" x14ac:dyDescent="0.25">
      <c r="A2737" t="s">
        <v>137</v>
      </c>
      <c r="B2737">
        <v>154</v>
      </c>
      <c r="C2737" t="s">
        <v>797</v>
      </c>
      <c r="D2737" t="s">
        <v>138</v>
      </c>
      <c r="E2737">
        <v>0</v>
      </c>
      <c r="F2737">
        <v>32</v>
      </c>
      <c r="G2737">
        <v>0</v>
      </c>
      <c r="H2737" t="s">
        <v>116</v>
      </c>
      <c r="I2737">
        <v>1</v>
      </c>
      <c r="J2737" t="s">
        <v>66</v>
      </c>
      <c r="K2737" s="33" t="str">
        <f>IF(ISNA(VLOOKUP(C2737,'Provider-EHR crosswalk'!A:B,2,FALSE)),"No EHR Specified",VLOOKUP(C2737,'Provider-EHR crosswalk'!A:B,2,FALSE))</f>
        <v>Azalea Health EHR</v>
      </c>
    </row>
    <row r="2738" spans="1:11" x14ac:dyDescent="0.25">
      <c r="A2738" t="s">
        <v>139</v>
      </c>
      <c r="B2738">
        <v>154</v>
      </c>
      <c r="C2738" t="s">
        <v>797</v>
      </c>
      <c r="D2738" t="s">
        <v>140</v>
      </c>
      <c r="E2738">
        <v>0</v>
      </c>
      <c r="F2738">
        <v>32</v>
      </c>
      <c r="G2738">
        <v>0</v>
      </c>
      <c r="H2738" t="s">
        <v>116</v>
      </c>
      <c r="I2738">
        <v>1</v>
      </c>
      <c r="J2738" t="s">
        <v>66</v>
      </c>
      <c r="K2738" s="33" t="str">
        <f>IF(ISNA(VLOOKUP(C2738,'Provider-EHR crosswalk'!A:B,2,FALSE)),"No EHR Specified",VLOOKUP(C2738,'Provider-EHR crosswalk'!A:B,2,FALSE))</f>
        <v>Azalea Health EHR</v>
      </c>
    </row>
    <row r="2739" spans="1:11" x14ac:dyDescent="0.25">
      <c r="A2739" t="s">
        <v>141</v>
      </c>
      <c r="B2739">
        <v>154</v>
      </c>
      <c r="C2739" t="s">
        <v>797</v>
      </c>
      <c r="D2739" t="s">
        <v>142</v>
      </c>
      <c r="E2739">
        <v>0</v>
      </c>
      <c r="F2739">
        <v>32</v>
      </c>
      <c r="G2739">
        <v>0</v>
      </c>
      <c r="H2739" t="s">
        <v>116</v>
      </c>
      <c r="I2739">
        <v>1</v>
      </c>
      <c r="J2739" t="s">
        <v>66</v>
      </c>
      <c r="K2739" s="33" t="str">
        <f>IF(ISNA(VLOOKUP(C2739,'Provider-EHR crosswalk'!A:B,2,FALSE)),"No EHR Specified",VLOOKUP(C2739,'Provider-EHR crosswalk'!A:B,2,FALSE))</f>
        <v>Azalea Health EHR</v>
      </c>
    </row>
    <row r="2740" spans="1:11" x14ac:dyDescent="0.25">
      <c r="A2740" t="s">
        <v>143</v>
      </c>
      <c r="B2740">
        <v>154</v>
      </c>
      <c r="C2740" t="s">
        <v>797</v>
      </c>
      <c r="D2740" t="s">
        <v>144</v>
      </c>
      <c r="E2740">
        <v>0</v>
      </c>
      <c r="F2740">
        <v>32</v>
      </c>
      <c r="G2740">
        <v>0</v>
      </c>
      <c r="H2740" t="s">
        <v>116</v>
      </c>
      <c r="I2740">
        <v>1</v>
      </c>
      <c r="J2740" t="s">
        <v>66</v>
      </c>
      <c r="K2740" s="33" t="str">
        <f>IF(ISNA(VLOOKUP(C2740,'Provider-EHR crosswalk'!A:B,2,FALSE)),"No EHR Specified",VLOOKUP(C2740,'Provider-EHR crosswalk'!A:B,2,FALSE))</f>
        <v>Azalea Health EHR</v>
      </c>
    </row>
    <row r="2741" spans="1:11" x14ac:dyDescent="0.25">
      <c r="A2741" t="s">
        <v>145</v>
      </c>
      <c r="B2741">
        <v>154</v>
      </c>
      <c r="C2741" t="s">
        <v>797</v>
      </c>
      <c r="D2741" t="s">
        <v>146</v>
      </c>
      <c r="E2741">
        <v>0</v>
      </c>
      <c r="F2741">
        <v>32</v>
      </c>
      <c r="G2741">
        <v>0</v>
      </c>
      <c r="H2741" t="s">
        <v>116</v>
      </c>
      <c r="I2741">
        <v>1</v>
      </c>
      <c r="J2741" t="s">
        <v>66</v>
      </c>
      <c r="K2741" s="33" t="str">
        <f>IF(ISNA(VLOOKUP(C2741,'Provider-EHR crosswalk'!A:B,2,FALSE)),"No EHR Specified",VLOOKUP(C2741,'Provider-EHR crosswalk'!A:B,2,FALSE))</f>
        <v>Azalea Health EHR</v>
      </c>
    </row>
    <row r="2742" spans="1:11" x14ac:dyDescent="0.25">
      <c r="A2742" t="s">
        <v>147</v>
      </c>
      <c r="B2742">
        <v>154</v>
      </c>
      <c r="C2742" t="s">
        <v>797</v>
      </c>
      <c r="D2742" t="s">
        <v>148</v>
      </c>
      <c r="E2742">
        <v>0</v>
      </c>
      <c r="F2742">
        <v>32</v>
      </c>
      <c r="G2742">
        <v>0</v>
      </c>
      <c r="H2742" t="s">
        <v>116</v>
      </c>
      <c r="I2742">
        <v>1</v>
      </c>
      <c r="J2742" t="s">
        <v>66</v>
      </c>
      <c r="K2742" s="33" t="str">
        <f>IF(ISNA(VLOOKUP(C2742,'Provider-EHR crosswalk'!A:B,2,FALSE)),"No EHR Specified",VLOOKUP(C2742,'Provider-EHR crosswalk'!A:B,2,FALSE))</f>
        <v>Azalea Health EHR</v>
      </c>
    </row>
    <row r="2743" spans="1:11" x14ac:dyDescent="0.25">
      <c r="A2743" t="s">
        <v>149</v>
      </c>
      <c r="B2743">
        <v>154</v>
      </c>
      <c r="C2743" t="s">
        <v>797</v>
      </c>
      <c r="D2743" t="s">
        <v>150</v>
      </c>
      <c r="E2743">
        <v>0</v>
      </c>
      <c r="F2743">
        <v>32</v>
      </c>
      <c r="G2743">
        <v>0</v>
      </c>
      <c r="H2743" t="s">
        <v>116</v>
      </c>
      <c r="I2743">
        <v>1</v>
      </c>
      <c r="J2743" t="s">
        <v>66</v>
      </c>
      <c r="K2743" s="33" t="str">
        <f>IF(ISNA(VLOOKUP(C2743,'Provider-EHR crosswalk'!A:B,2,FALSE)),"No EHR Specified",VLOOKUP(C2743,'Provider-EHR crosswalk'!A:B,2,FALSE))</f>
        <v>Azalea Health EHR</v>
      </c>
    </row>
    <row r="2744" spans="1:11" x14ac:dyDescent="0.25">
      <c r="A2744" t="s">
        <v>151</v>
      </c>
      <c r="B2744">
        <v>154</v>
      </c>
      <c r="C2744" t="s">
        <v>797</v>
      </c>
      <c r="D2744" t="s">
        <v>152</v>
      </c>
      <c r="E2744">
        <v>0</v>
      </c>
      <c r="F2744">
        <v>32</v>
      </c>
      <c r="G2744">
        <v>0</v>
      </c>
      <c r="H2744" t="s">
        <v>116</v>
      </c>
      <c r="I2744">
        <v>1</v>
      </c>
      <c r="J2744" t="s">
        <v>66</v>
      </c>
      <c r="K2744" s="33" t="str">
        <f>IF(ISNA(VLOOKUP(C2744,'Provider-EHR crosswalk'!A:B,2,FALSE)),"No EHR Specified",VLOOKUP(C2744,'Provider-EHR crosswalk'!A:B,2,FALSE))</f>
        <v>Azalea Health EHR</v>
      </c>
    </row>
    <row r="2745" spans="1:11" x14ac:dyDescent="0.25">
      <c r="A2745" t="s">
        <v>153</v>
      </c>
      <c r="B2745">
        <v>154</v>
      </c>
      <c r="C2745" t="s">
        <v>797</v>
      </c>
      <c r="D2745" t="s">
        <v>154</v>
      </c>
      <c r="E2745">
        <v>0</v>
      </c>
      <c r="F2745">
        <v>32</v>
      </c>
      <c r="G2745">
        <v>0</v>
      </c>
      <c r="H2745" t="s">
        <v>116</v>
      </c>
      <c r="I2745">
        <v>1</v>
      </c>
      <c r="J2745" t="s">
        <v>66</v>
      </c>
      <c r="K2745" s="33" t="str">
        <f>IF(ISNA(VLOOKUP(C2745,'Provider-EHR crosswalk'!A:B,2,FALSE)),"No EHR Specified",VLOOKUP(C2745,'Provider-EHR crosswalk'!A:B,2,FALSE))</f>
        <v>Azalea Health EHR</v>
      </c>
    </row>
    <row r="2746" spans="1:11" x14ac:dyDescent="0.25">
      <c r="A2746" t="s">
        <v>155</v>
      </c>
      <c r="B2746">
        <v>154</v>
      </c>
      <c r="C2746" t="s">
        <v>797</v>
      </c>
      <c r="D2746" t="s">
        <v>156</v>
      </c>
      <c r="E2746">
        <v>0</v>
      </c>
      <c r="F2746">
        <v>32</v>
      </c>
      <c r="G2746">
        <v>0</v>
      </c>
      <c r="H2746" t="s">
        <v>157</v>
      </c>
      <c r="I2746" t="s">
        <v>157</v>
      </c>
      <c r="J2746" t="s">
        <v>157</v>
      </c>
      <c r="K2746" s="33" t="str">
        <f>IF(ISNA(VLOOKUP(C2746,'Provider-EHR crosswalk'!A:B,2,FALSE)),"No EHR Specified",VLOOKUP(C2746,'Provider-EHR crosswalk'!A:B,2,FALSE))</f>
        <v>Azalea Health EHR</v>
      </c>
    </row>
    <row r="2747" spans="1:11" x14ac:dyDescent="0.25">
      <c r="A2747" t="s">
        <v>158</v>
      </c>
      <c r="B2747">
        <v>154</v>
      </c>
      <c r="C2747" t="s">
        <v>797</v>
      </c>
      <c r="D2747" t="s">
        <v>159</v>
      </c>
      <c r="E2747">
        <v>5</v>
      </c>
      <c r="F2747">
        <v>32</v>
      </c>
      <c r="G2747">
        <v>15.63</v>
      </c>
      <c r="H2747" t="s">
        <v>157</v>
      </c>
      <c r="I2747" t="s">
        <v>157</v>
      </c>
      <c r="J2747" t="s">
        <v>157</v>
      </c>
      <c r="K2747" s="33" t="str">
        <f>IF(ISNA(VLOOKUP(C2747,'Provider-EHR crosswalk'!A:B,2,FALSE)),"No EHR Specified",VLOOKUP(C2747,'Provider-EHR crosswalk'!A:B,2,FALSE))</f>
        <v>Azalea Health EHR</v>
      </c>
    </row>
    <row r="2748" spans="1:11" x14ac:dyDescent="0.25">
      <c r="A2748" t="s">
        <v>162</v>
      </c>
      <c r="B2748">
        <v>154</v>
      </c>
      <c r="C2748" t="s">
        <v>797</v>
      </c>
      <c r="D2748" t="s">
        <v>163</v>
      </c>
      <c r="E2748">
        <v>27</v>
      </c>
      <c r="F2748">
        <v>32</v>
      </c>
      <c r="G2748">
        <v>84.38</v>
      </c>
      <c r="H2748" t="s">
        <v>65</v>
      </c>
      <c r="I2748">
        <v>95</v>
      </c>
      <c r="J2748" t="s">
        <v>69</v>
      </c>
      <c r="K2748" s="33" t="str">
        <f>IF(ISNA(VLOOKUP(C2748,'Provider-EHR crosswalk'!A:B,2,FALSE)),"No EHR Specified",VLOOKUP(C2748,'Provider-EHR crosswalk'!A:B,2,FALSE))</f>
        <v>Azalea Health EHR</v>
      </c>
    </row>
    <row r="2749" spans="1:11" x14ac:dyDescent="0.25">
      <c r="A2749" t="s">
        <v>164</v>
      </c>
      <c r="B2749">
        <v>154</v>
      </c>
      <c r="C2749" t="s">
        <v>797</v>
      </c>
      <c r="D2749" t="s">
        <v>165</v>
      </c>
      <c r="E2749">
        <v>5</v>
      </c>
      <c r="F2749">
        <v>8</v>
      </c>
      <c r="G2749">
        <v>62.5</v>
      </c>
      <c r="H2749" t="s">
        <v>65</v>
      </c>
      <c r="I2749">
        <v>95</v>
      </c>
      <c r="J2749" t="s">
        <v>69</v>
      </c>
      <c r="K2749" s="33" t="str">
        <f>IF(ISNA(VLOOKUP(C2749,'Provider-EHR crosswalk'!A:B,2,FALSE)),"No EHR Specified",VLOOKUP(C2749,'Provider-EHR crosswalk'!A:B,2,FALSE))</f>
        <v>Azalea Health EHR</v>
      </c>
    </row>
    <row r="2750" spans="1:11" x14ac:dyDescent="0.25">
      <c r="A2750" t="s">
        <v>166</v>
      </c>
      <c r="B2750">
        <v>154</v>
      </c>
      <c r="C2750" t="s">
        <v>797</v>
      </c>
      <c r="D2750" t="s">
        <v>167</v>
      </c>
      <c r="E2750">
        <v>0</v>
      </c>
      <c r="F2750">
        <v>8</v>
      </c>
      <c r="G2750">
        <v>0</v>
      </c>
      <c r="H2750" t="s">
        <v>116</v>
      </c>
      <c r="I2750">
        <v>5</v>
      </c>
      <c r="J2750" t="s">
        <v>66</v>
      </c>
      <c r="K2750" s="33" t="str">
        <f>IF(ISNA(VLOOKUP(C2750,'Provider-EHR crosswalk'!A:B,2,FALSE)),"No EHR Specified",VLOOKUP(C2750,'Provider-EHR crosswalk'!A:B,2,FALSE))</f>
        <v>Azalea Health EHR</v>
      </c>
    </row>
    <row r="2751" spans="1:11" x14ac:dyDescent="0.25">
      <c r="A2751" t="s">
        <v>168</v>
      </c>
      <c r="B2751">
        <v>154</v>
      </c>
      <c r="C2751" t="s">
        <v>797</v>
      </c>
      <c r="D2751" t="s">
        <v>169</v>
      </c>
      <c r="E2751">
        <v>0</v>
      </c>
      <c r="F2751">
        <v>8</v>
      </c>
      <c r="G2751">
        <v>0</v>
      </c>
      <c r="H2751" t="s">
        <v>116</v>
      </c>
      <c r="I2751">
        <v>5</v>
      </c>
      <c r="J2751" t="s">
        <v>66</v>
      </c>
      <c r="K2751" s="33" t="str">
        <f>IF(ISNA(VLOOKUP(C2751,'Provider-EHR crosswalk'!A:B,2,FALSE)),"No EHR Specified",VLOOKUP(C2751,'Provider-EHR crosswalk'!A:B,2,FALSE))</f>
        <v>Azalea Health EHR</v>
      </c>
    </row>
    <row r="2752" spans="1:11" x14ac:dyDescent="0.25">
      <c r="A2752" t="s">
        <v>170</v>
      </c>
      <c r="B2752">
        <v>154</v>
      </c>
      <c r="C2752" t="s">
        <v>797</v>
      </c>
      <c r="D2752" t="s">
        <v>171</v>
      </c>
      <c r="E2752">
        <v>3</v>
      </c>
      <c r="F2752">
        <v>8</v>
      </c>
      <c r="G2752">
        <v>37.5</v>
      </c>
      <c r="H2752" t="s">
        <v>116</v>
      </c>
      <c r="I2752">
        <v>5</v>
      </c>
      <c r="J2752" t="s">
        <v>69</v>
      </c>
      <c r="K2752" s="33" t="str">
        <f>IF(ISNA(VLOOKUP(C2752,'Provider-EHR crosswalk'!A:B,2,FALSE)),"No EHR Specified",VLOOKUP(C2752,'Provider-EHR crosswalk'!A:B,2,FALSE))</f>
        <v>Azalea Health EHR</v>
      </c>
    </row>
    <row r="2753" spans="1:11" x14ac:dyDescent="0.25">
      <c r="A2753" t="s">
        <v>172</v>
      </c>
      <c r="B2753">
        <v>154</v>
      </c>
      <c r="C2753" t="s">
        <v>797</v>
      </c>
      <c r="D2753" t="s">
        <v>173</v>
      </c>
      <c r="E2753">
        <v>4</v>
      </c>
      <c r="F2753">
        <v>32</v>
      </c>
      <c r="G2753">
        <v>12.5</v>
      </c>
      <c r="H2753" t="s">
        <v>116</v>
      </c>
      <c r="I2753">
        <v>5</v>
      </c>
      <c r="J2753" t="s">
        <v>69</v>
      </c>
      <c r="K2753" s="33" t="str">
        <f>IF(ISNA(VLOOKUP(C2753,'Provider-EHR crosswalk'!A:B,2,FALSE)),"No EHR Specified",VLOOKUP(C2753,'Provider-EHR crosswalk'!A:B,2,FALSE))</f>
        <v>Azalea Health EHR</v>
      </c>
    </row>
    <row r="2754" spans="1:11" x14ac:dyDescent="0.25">
      <c r="A2754" t="s">
        <v>174</v>
      </c>
      <c r="B2754">
        <v>154</v>
      </c>
      <c r="C2754" t="s">
        <v>797</v>
      </c>
      <c r="D2754" t="s">
        <v>175</v>
      </c>
      <c r="E2754">
        <v>0</v>
      </c>
      <c r="F2754">
        <v>32</v>
      </c>
      <c r="G2754">
        <v>0</v>
      </c>
      <c r="H2754" t="s">
        <v>116</v>
      </c>
      <c r="I2754">
        <v>5</v>
      </c>
      <c r="J2754" t="s">
        <v>66</v>
      </c>
      <c r="K2754" s="33" t="str">
        <f>IF(ISNA(VLOOKUP(C2754,'Provider-EHR crosswalk'!A:B,2,FALSE)),"No EHR Specified",VLOOKUP(C2754,'Provider-EHR crosswalk'!A:B,2,FALSE))</f>
        <v>Azalea Health EHR</v>
      </c>
    </row>
    <row r="2755" spans="1:11" x14ac:dyDescent="0.25">
      <c r="A2755" t="s">
        <v>176</v>
      </c>
      <c r="B2755">
        <v>154</v>
      </c>
      <c r="C2755" t="s">
        <v>797</v>
      </c>
      <c r="D2755" t="s">
        <v>177</v>
      </c>
      <c r="E2755">
        <v>1</v>
      </c>
      <c r="F2755">
        <v>32</v>
      </c>
      <c r="G2755">
        <v>3.13</v>
      </c>
      <c r="H2755" t="s">
        <v>116</v>
      </c>
      <c r="I2755">
        <v>5</v>
      </c>
      <c r="J2755" t="s">
        <v>66</v>
      </c>
      <c r="K2755" s="33" t="str">
        <f>IF(ISNA(VLOOKUP(C2755,'Provider-EHR crosswalk'!A:B,2,FALSE)),"No EHR Specified",VLOOKUP(C2755,'Provider-EHR crosswalk'!A:B,2,FALSE))</f>
        <v>Azalea Health EHR</v>
      </c>
    </row>
    <row r="2756" spans="1:11" x14ac:dyDescent="0.25">
      <c r="A2756" t="s">
        <v>63</v>
      </c>
      <c r="B2756">
        <v>205</v>
      </c>
      <c r="C2756" t="s">
        <v>743</v>
      </c>
      <c r="D2756" t="s">
        <v>64</v>
      </c>
      <c r="E2756">
        <v>1</v>
      </c>
      <c r="F2756">
        <v>1</v>
      </c>
      <c r="G2756">
        <v>100</v>
      </c>
      <c r="H2756" t="s">
        <v>65</v>
      </c>
      <c r="I2756">
        <v>99</v>
      </c>
      <c r="J2756" t="s">
        <v>66</v>
      </c>
      <c r="K2756" s="33" t="str">
        <f>IF(ISNA(VLOOKUP(C2756,'Provider-EHR crosswalk'!A:B,2,FALSE)),"No EHR Specified",VLOOKUP(C2756,'Provider-EHR crosswalk'!A:B,2,FALSE))</f>
        <v>Azalea Health EHR</v>
      </c>
    </row>
    <row r="2757" spans="1:11" x14ac:dyDescent="0.25">
      <c r="A2757" t="s">
        <v>67</v>
      </c>
      <c r="B2757">
        <v>205</v>
      </c>
      <c r="C2757" t="s">
        <v>743</v>
      </c>
      <c r="D2757" t="s">
        <v>68</v>
      </c>
      <c r="E2757">
        <v>0</v>
      </c>
      <c r="F2757">
        <v>1</v>
      </c>
      <c r="G2757">
        <v>0</v>
      </c>
      <c r="H2757" t="s">
        <v>65</v>
      </c>
      <c r="I2757">
        <v>75</v>
      </c>
      <c r="J2757" t="s">
        <v>69</v>
      </c>
      <c r="K2757" s="33" t="str">
        <f>IF(ISNA(VLOOKUP(C2757,'Provider-EHR crosswalk'!A:B,2,FALSE)),"No EHR Specified",VLOOKUP(C2757,'Provider-EHR crosswalk'!A:B,2,FALSE))</f>
        <v>Azalea Health EHR</v>
      </c>
    </row>
    <row r="2758" spans="1:11" x14ac:dyDescent="0.25">
      <c r="A2758" t="s">
        <v>70</v>
      </c>
      <c r="B2758">
        <v>205</v>
      </c>
      <c r="C2758" t="s">
        <v>743</v>
      </c>
      <c r="D2758" t="s">
        <v>71</v>
      </c>
      <c r="E2758">
        <v>1</v>
      </c>
      <c r="F2758">
        <v>1</v>
      </c>
      <c r="G2758">
        <v>100</v>
      </c>
      <c r="H2758" t="s">
        <v>65</v>
      </c>
      <c r="I2758">
        <v>99</v>
      </c>
      <c r="J2758" t="s">
        <v>66</v>
      </c>
      <c r="K2758" s="33" t="str">
        <f>IF(ISNA(VLOOKUP(C2758,'Provider-EHR crosswalk'!A:B,2,FALSE)),"No EHR Specified",VLOOKUP(C2758,'Provider-EHR crosswalk'!A:B,2,FALSE))</f>
        <v>Azalea Health EHR</v>
      </c>
    </row>
    <row r="2759" spans="1:11" x14ac:dyDescent="0.25">
      <c r="A2759" t="s">
        <v>72</v>
      </c>
      <c r="B2759">
        <v>205</v>
      </c>
      <c r="C2759" t="s">
        <v>743</v>
      </c>
      <c r="D2759" t="s">
        <v>73</v>
      </c>
      <c r="E2759">
        <v>1</v>
      </c>
      <c r="F2759">
        <v>1</v>
      </c>
      <c r="G2759">
        <v>100</v>
      </c>
      <c r="H2759" t="s">
        <v>65</v>
      </c>
      <c r="I2759">
        <v>99</v>
      </c>
      <c r="J2759" t="s">
        <v>66</v>
      </c>
      <c r="K2759" s="33" t="str">
        <f>IF(ISNA(VLOOKUP(C2759,'Provider-EHR crosswalk'!A:B,2,FALSE)),"No EHR Specified",VLOOKUP(C2759,'Provider-EHR crosswalk'!A:B,2,FALSE))</f>
        <v>Azalea Health EHR</v>
      </c>
    </row>
    <row r="2760" spans="1:11" x14ac:dyDescent="0.25">
      <c r="A2760" t="s">
        <v>74</v>
      </c>
      <c r="B2760">
        <v>205</v>
      </c>
      <c r="C2760" t="s">
        <v>743</v>
      </c>
      <c r="D2760" t="s">
        <v>75</v>
      </c>
      <c r="E2760">
        <v>1</v>
      </c>
      <c r="F2760">
        <v>1</v>
      </c>
      <c r="G2760">
        <v>100</v>
      </c>
      <c r="H2760" t="s">
        <v>65</v>
      </c>
      <c r="I2760">
        <v>99</v>
      </c>
      <c r="J2760" t="s">
        <v>66</v>
      </c>
      <c r="K2760" s="33" t="str">
        <f>IF(ISNA(VLOOKUP(C2760,'Provider-EHR crosswalk'!A:B,2,FALSE)),"No EHR Specified",VLOOKUP(C2760,'Provider-EHR crosswalk'!A:B,2,FALSE))</f>
        <v>Azalea Health EHR</v>
      </c>
    </row>
    <row r="2761" spans="1:11" x14ac:dyDescent="0.25">
      <c r="A2761" t="s">
        <v>76</v>
      </c>
      <c r="B2761">
        <v>205</v>
      </c>
      <c r="C2761" t="s">
        <v>743</v>
      </c>
      <c r="D2761" t="s">
        <v>77</v>
      </c>
      <c r="E2761">
        <v>1</v>
      </c>
      <c r="F2761">
        <v>1</v>
      </c>
      <c r="G2761">
        <v>100</v>
      </c>
      <c r="H2761" t="s">
        <v>65</v>
      </c>
      <c r="I2761">
        <v>85</v>
      </c>
      <c r="J2761" t="s">
        <v>66</v>
      </c>
      <c r="K2761" s="33" t="str">
        <f>IF(ISNA(VLOOKUP(C2761,'Provider-EHR crosswalk'!A:B,2,FALSE)),"No EHR Specified",VLOOKUP(C2761,'Provider-EHR crosswalk'!A:B,2,FALSE))</f>
        <v>Azalea Health EHR</v>
      </c>
    </row>
    <row r="2762" spans="1:11" x14ac:dyDescent="0.25">
      <c r="A2762" t="s">
        <v>78</v>
      </c>
      <c r="B2762">
        <v>205</v>
      </c>
      <c r="C2762" t="s">
        <v>743</v>
      </c>
      <c r="D2762" t="s">
        <v>79</v>
      </c>
      <c r="E2762">
        <v>1</v>
      </c>
      <c r="F2762">
        <v>1</v>
      </c>
      <c r="G2762">
        <v>100</v>
      </c>
      <c r="H2762" t="s">
        <v>65</v>
      </c>
      <c r="I2762">
        <v>85</v>
      </c>
      <c r="J2762" t="s">
        <v>66</v>
      </c>
      <c r="K2762" s="33" t="str">
        <f>IF(ISNA(VLOOKUP(C2762,'Provider-EHR crosswalk'!A:B,2,FALSE)),"No EHR Specified",VLOOKUP(C2762,'Provider-EHR crosswalk'!A:B,2,FALSE))</f>
        <v>Azalea Health EHR</v>
      </c>
    </row>
    <row r="2763" spans="1:11" x14ac:dyDescent="0.25">
      <c r="A2763" t="s">
        <v>80</v>
      </c>
      <c r="B2763">
        <v>205</v>
      </c>
      <c r="C2763" t="s">
        <v>743</v>
      </c>
      <c r="D2763" t="s">
        <v>81</v>
      </c>
      <c r="E2763">
        <v>1</v>
      </c>
      <c r="F2763">
        <v>1</v>
      </c>
      <c r="G2763">
        <v>100</v>
      </c>
      <c r="H2763" t="s">
        <v>65</v>
      </c>
      <c r="I2763">
        <v>85</v>
      </c>
      <c r="J2763" t="s">
        <v>66</v>
      </c>
      <c r="K2763" s="33" t="str">
        <f>IF(ISNA(VLOOKUP(C2763,'Provider-EHR crosswalk'!A:B,2,FALSE)),"No EHR Specified",VLOOKUP(C2763,'Provider-EHR crosswalk'!A:B,2,FALSE))</f>
        <v>Azalea Health EHR</v>
      </c>
    </row>
    <row r="2764" spans="1:11" x14ac:dyDescent="0.25">
      <c r="A2764" t="s">
        <v>82</v>
      </c>
      <c r="B2764">
        <v>205</v>
      </c>
      <c r="C2764" t="s">
        <v>743</v>
      </c>
      <c r="D2764" t="s">
        <v>83</v>
      </c>
      <c r="E2764">
        <v>1</v>
      </c>
      <c r="F2764">
        <v>1</v>
      </c>
      <c r="G2764">
        <v>100</v>
      </c>
      <c r="H2764" t="s">
        <v>65</v>
      </c>
      <c r="I2764">
        <v>85</v>
      </c>
      <c r="J2764" t="s">
        <v>66</v>
      </c>
      <c r="K2764" s="33" t="str">
        <f>IF(ISNA(VLOOKUP(C2764,'Provider-EHR crosswalk'!A:B,2,FALSE)),"No EHR Specified",VLOOKUP(C2764,'Provider-EHR crosswalk'!A:B,2,FALSE))</f>
        <v>Azalea Health EHR</v>
      </c>
    </row>
    <row r="2765" spans="1:11" x14ac:dyDescent="0.25">
      <c r="A2765" t="s">
        <v>84</v>
      </c>
      <c r="B2765">
        <v>205</v>
      </c>
      <c r="C2765" t="s">
        <v>743</v>
      </c>
      <c r="D2765" t="s">
        <v>85</v>
      </c>
      <c r="E2765">
        <v>1</v>
      </c>
      <c r="F2765">
        <v>1</v>
      </c>
      <c r="G2765">
        <v>100</v>
      </c>
      <c r="H2765" t="s">
        <v>65</v>
      </c>
      <c r="I2765">
        <v>85</v>
      </c>
      <c r="J2765" t="s">
        <v>66</v>
      </c>
      <c r="K2765" s="33" t="str">
        <f>IF(ISNA(VLOOKUP(C2765,'Provider-EHR crosswalk'!A:B,2,FALSE)),"No EHR Specified",VLOOKUP(C2765,'Provider-EHR crosswalk'!A:B,2,FALSE))</f>
        <v>Azalea Health EHR</v>
      </c>
    </row>
    <row r="2766" spans="1:11" x14ac:dyDescent="0.25">
      <c r="A2766" t="s">
        <v>86</v>
      </c>
      <c r="B2766">
        <v>205</v>
      </c>
      <c r="C2766" t="s">
        <v>743</v>
      </c>
      <c r="D2766" t="s">
        <v>87</v>
      </c>
      <c r="E2766">
        <v>1</v>
      </c>
      <c r="F2766">
        <v>1</v>
      </c>
      <c r="G2766">
        <v>100</v>
      </c>
      <c r="H2766" t="s">
        <v>65</v>
      </c>
      <c r="I2766">
        <v>95</v>
      </c>
      <c r="J2766" t="s">
        <v>66</v>
      </c>
      <c r="K2766" s="33" t="str">
        <f>IF(ISNA(VLOOKUP(C2766,'Provider-EHR crosswalk'!A:B,2,FALSE)),"No EHR Specified",VLOOKUP(C2766,'Provider-EHR crosswalk'!A:B,2,FALSE))</f>
        <v>Azalea Health EHR</v>
      </c>
    </row>
    <row r="2767" spans="1:11" x14ac:dyDescent="0.25">
      <c r="A2767" t="s">
        <v>88</v>
      </c>
      <c r="B2767">
        <v>205</v>
      </c>
      <c r="C2767" t="s">
        <v>743</v>
      </c>
      <c r="D2767" t="s">
        <v>89</v>
      </c>
      <c r="E2767">
        <v>1</v>
      </c>
      <c r="F2767">
        <v>1</v>
      </c>
      <c r="G2767">
        <v>100</v>
      </c>
      <c r="H2767" t="s">
        <v>65</v>
      </c>
      <c r="I2767">
        <v>95</v>
      </c>
      <c r="J2767" t="s">
        <v>66</v>
      </c>
      <c r="K2767" s="33" t="str">
        <f>IF(ISNA(VLOOKUP(C2767,'Provider-EHR crosswalk'!A:B,2,FALSE)),"No EHR Specified",VLOOKUP(C2767,'Provider-EHR crosswalk'!A:B,2,FALSE))</f>
        <v>Azalea Health EHR</v>
      </c>
    </row>
    <row r="2768" spans="1:11" x14ac:dyDescent="0.25">
      <c r="A2768" t="s">
        <v>90</v>
      </c>
      <c r="B2768">
        <v>205</v>
      </c>
      <c r="C2768" t="s">
        <v>743</v>
      </c>
      <c r="D2768" t="s">
        <v>91</v>
      </c>
      <c r="E2768">
        <v>1</v>
      </c>
      <c r="F2768">
        <v>1</v>
      </c>
      <c r="G2768">
        <v>100</v>
      </c>
      <c r="H2768" t="s">
        <v>65</v>
      </c>
      <c r="I2768">
        <v>90</v>
      </c>
      <c r="J2768" t="s">
        <v>66</v>
      </c>
      <c r="K2768" s="33" t="str">
        <f>IF(ISNA(VLOOKUP(C2768,'Provider-EHR crosswalk'!A:B,2,FALSE)),"No EHR Specified",VLOOKUP(C2768,'Provider-EHR crosswalk'!A:B,2,FALSE))</f>
        <v>Azalea Health EHR</v>
      </c>
    </row>
    <row r="2769" spans="1:11" x14ac:dyDescent="0.25">
      <c r="A2769" t="s">
        <v>92</v>
      </c>
      <c r="B2769">
        <v>205</v>
      </c>
      <c r="C2769" t="s">
        <v>743</v>
      </c>
      <c r="D2769" t="s">
        <v>93</v>
      </c>
      <c r="E2769">
        <v>1</v>
      </c>
      <c r="F2769">
        <v>1</v>
      </c>
      <c r="G2769">
        <v>100</v>
      </c>
      <c r="H2769" t="s">
        <v>65</v>
      </c>
      <c r="I2769">
        <v>90</v>
      </c>
      <c r="J2769" t="s">
        <v>66</v>
      </c>
      <c r="K2769" s="33" t="str">
        <f>IF(ISNA(VLOOKUP(C2769,'Provider-EHR crosswalk'!A:B,2,FALSE)),"No EHR Specified",VLOOKUP(C2769,'Provider-EHR crosswalk'!A:B,2,FALSE))</f>
        <v>Azalea Health EHR</v>
      </c>
    </row>
    <row r="2770" spans="1:11" x14ac:dyDescent="0.25">
      <c r="A2770" t="s">
        <v>94</v>
      </c>
      <c r="B2770">
        <v>205</v>
      </c>
      <c r="C2770" t="s">
        <v>743</v>
      </c>
      <c r="D2770" t="s">
        <v>95</v>
      </c>
      <c r="E2770">
        <v>0</v>
      </c>
      <c r="F2770">
        <v>1</v>
      </c>
      <c r="G2770">
        <v>0</v>
      </c>
      <c r="H2770" t="s">
        <v>65</v>
      </c>
      <c r="I2770">
        <v>90</v>
      </c>
      <c r="J2770" t="s">
        <v>69</v>
      </c>
      <c r="K2770" s="33" t="str">
        <f>IF(ISNA(VLOOKUP(C2770,'Provider-EHR crosswalk'!A:B,2,FALSE)),"No EHR Specified",VLOOKUP(C2770,'Provider-EHR crosswalk'!A:B,2,FALSE))</f>
        <v>Azalea Health EHR</v>
      </c>
    </row>
    <row r="2771" spans="1:11" x14ac:dyDescent="0.25">
      <c r="A2771" t="s">
        <v>96</v>
      </c>
      <c r="B2771">
        <v>205</v>
      </c>
      <c r="C2771" t="s">
        <v>743</v>
      </c>
      <c r="D2771" t="s">
        <v>97</v>
      </c>
      <c r="E2771">
        <v>0</v>
      </c>
      <c r="F2771">
        <v>1</v>
      </c>
      <c r="G2771">
        <v>0</v>
      </c>
      <c r="H2771" t="s">
        <v>65</v>
      </c>
      <c r="I2771">
        <v>90</v>
      </c>
      <c r="J2771" t="s">
        <v>69</v>
      </c>
      <c r="K2771" s="33" t="str">
        <f>IF(ISNA(VLOOKUP(C2771,'Provider-EHR crosswalk'!A:B,2,FALSE)),"No EHR Specified",VLOOKUP(C2771,'Provider-EHR crosswalk'!A:B,2,FALSE))</f>
        <v>Azalea Health EHR</v>
      </c>
    </row>
    <row r="2772" spans="1:11" x14ac:dyDescent="0.25">
      <c r="A2772" t="s">
        <v>98</v>
      </c>
      <c r="B2772">
        <v>205</v>
      </c>
      <c r="C2772" t="s">
        <v>743</v>
      </c>
      <c r="D2772" t="s">
        <v>99</v>
      </c>
      <c r="E2772">
        <v>0</v>
      </c>
      <c r="F2772">
        <v>1</v>
      </c>
      <c r="G2772">
        <v>0</v>
      </c>
      <c r="H2772" t="s">
        <v>65</v>
      </c>
      <c r="I2772">
        <v>90</v>
      </c>
      <c r="J2772" t="s">
        <v>69</v>
      </c>
      <c r="K2772" s="33" t="str">
        <f>IF(ISNA(VLOOKUP(C2772,'Provider-EHR crosswalk'!A:B,2,FALSE)),"No EHR Specified",VLOOKUP(C2772,'Provider-EHR crosswalk'!A:B,2,FALSE))</f>
        <v>Azalea Health EHR</v>
      </c>
    </row>
    <row r="2773" spans="1:11" x14ac:dyDescent="0.25">
      <c r="A2773" t="s">
        <v>100</v>
      </c>
      <c r="B2773">
        <v>205</v>
      </c>
      <c r="C2773" t="s">
        <v>743</v>
      </c>
      <c r="D2773" t="s">
        <v>101</v>
      </c>
      <c r="E2773">
        <v>3</v>
      </c>
      <c r="F2773">
        <v>3</v>
      </c>
      <c r="G2773">
        <v>100</v>
      </c>
      <c r="H2773" t="s">
        <v>65</v>
      </c>
      <c r="I2773">
        <v>99</v>
      </c>
      <c r="J2773" t="s">
        <v>66</v>
      </c>
      <c r="K2773" s="33" t="str">
        <f>IF(ISNA(VLOOKUP(C2773,'Provider-EHR crosswalk'!A:B,2,FALSE)),"No EHR Specified",VLOOKUP(C2773,'Provider-EHR crosswalk'!A:B,2,FALSE))</f>
        <v>Azalea Health EHR</v>
      </c>
    </row>
    <row r="2774" spans="1:11" x14ac:dyDescent="0.25">
      <c r="A2774" t="s">
        <v>102</v>
      </c>
      <c r="B2774">
        <v>205</v>
      </c>
      <c r="C2774" t="s">
        <v>743</v>
      </c>
      <c r="D2774" t="s">
        <v>103</v>
      </c>
      <c r="E2774">
        <v>3</v>
      </c>
      <c r="F2774">
        <v>3</v>
      </c>
      <c r="G2774">
        <v>100</v>
      </c>
      <c r="H2774" t="s">
        <v>65</v>
      </c>
      <c r="I2774">
        <v>99</v>
      </c>
      <c r="J2774" t="s">
        <v>66</v>
      </c>
      <c r="K2774" s="33" t="str">
        <f>IF(ISNA(VLOOKUP(C2774,'Provider-EHR crosswalk'!A:B,2,FALSE)),"No EHR Specified",VLOOKUP(C2774,'Provider-EHR crosswalk'!A:B,2,FALSE))</f>
        <v>Azalea Health EHR</v>
      </c>
    </row>
    <row r="2775" spans="1:11" x14ac:dyDescent="0.25">
      <c r="A2775" t="s">
        <v>104</v>
      </c>
      <c r="B2775">
        <v>205</v>
      </c>
      <c r="C2775" t="s">
        <v>743</v>
      </c>
      <c r="D2775" t="s">
        <v>105</v>
      </c>
      <c r="E2775">
        <v>3</v>
      </c>
      <c r="F2775">
        <v>3</v>
      </c>
      <c r="G2775">
        <v>100</v>
      </c>
      <c r="H2775" t="s">
        <v>65</v>
      </c>
      <c r="I2775">
        <v>99</v>
      </c>
      <c r="J2775" t="s">
        <v>66</v>
      </c>
      <c r="K2775" s="33" t="str">
        <f>IF(ISNA(VLOOKUP(C2775,'Provider-EHR crosswalk'!A:B,2,FALSE)),"No EHR Specified",VLOOKUP(C2775,'Provider-EHR crosswalk'!A:B,2,FALSE))</f>
        <v>Azalea Health EHR</v>
      </c>
    </row>
    <row r="2776" spans="1:11" x14ac:dyDescent="0.25">
      <c r="A2776" t="s">
        <v>106</v>
      </c>
      <c r="B2776">
        <v>205</v>
      </c>
      <c r="C2776" t="s">
        <v>743</v>
      </c>
      <c r="D2776" t="s">
        <v>107</v>
      </c>
      <c r="E2776">
        <v>3</v>
      </c>
      <c r="F2776">
        <v>3</v>
      </c>
      <c r="G2776">
        <v>100</v>
      </c>
      <c r="H2776" t="s">
        <v>65</v>
      </c>
      <c r="I2776">
        <v>99</v>
      </c>
      <c r="J2776" t="s">
        <v>66</v>
      </c>
      <c r="K2776" s="33" t="str">
        <f>IF(ISNA(VLOOKUP(C2776,'Provider-EHR crosswalk'!A:B,2,FALSE)),"No EHR Specified",VLOOKUP(C2776,'Provider-EHR crosswalk'!A:B,2,FALSE))</f>
        <v>Azalea Health EHR</v>
      </c>
    </row>
    <row r="2777" spans="1:11" x14ac:dyDescent="0.25">
      <c r="A2777" t="s">
        <v>108</v>
      </c>
      <c r="B2777">
        <v>205</v>
      </c>
      <c r="C2777" t="s">
        <v>743</v>
      </c>
      <c r="D2777" t="s">
        <v>109</v>
      </c>
      <c r="E2777">
        <v>3</v>
      </c>
      <c r="F2777">
        <v>3</v>
      </c>
      <c r="G2777">
        <v>100</v>
      </c>
      <c r="H2777" t="s">
        <v>65</v>
      </c>
      <c r="I2777">
        <v>99</v>
      </c>
      <c r="J2777" t="s">
        <v>66</v>
      </c>
      <c r="K2777" s="33" t="str">
        <f>IF(ISNA(VLOOKUP(C2777,'Provider-EHR crosswalk'!A:B,2,FALSE)),"No EHR Specified",VLOOKUP(C2777,'Provider-EHR crosswalk'!A:B,2,FALSE))</f>
        <v>Azalea Health EHR</v>
      </c>
    </row>
    <row r="2778" spans="1:11" x14ac:dyDescent="0.25">
      <c r="A2778" t="s">
        <v>110</v>
      </c>
      <c r="B2778">
        <v>205</v>
      </c>
      <c r="C2778" t="s">
        <v>743</v>
      </c>
      <c r="D2778" t="s">
        <v>111</v>
      </c>
      <c r="E2778">
        <v>3</v>
      </c>
      <c r="F2778">
        <v>3</v>
      </c>
      <c r="G2778">
        <v>100</v>
      </c>
      <c r="H2778" t="s">
        <v>65</v>
      </c>
      <c r="I2778">
        <v>99</v>
      </c>
      <c r="J2778" t="s">
        <v>66</v>
      </c>
      <c r="K2778" s="33" t="str">
        <f>IF(ISNA(VLOOKUP(C2778,'Provider-EHR crosswalk'!A:B,2,FALSE)),"No EHR Specified",VLOOKUP(C2778,'Provider-EHR crosswalk'!A:B,2,FALSE))</f>
        <v>Azalea Health EHR</v>
      </c>
    </row>
    <row r="2779" spans="1:11" x14ac:dyDescent="0.25">
      <c r="A2779" t="s">
        <v>112</v>
      </c>
      <c r="B2779">
        <v>205</v>
      </c>
      <c r="C2779" t="s">
        <v>743</v>
      </c>
      <c r="D2779" t="s">
        <v>113</v>
      </c>
      <c r="E2779">
        <v>3</v>
      </c>
      <c r="F2779">
        <v>3</v>
      </c>
      <c r="G2779">
        <v>100</v>
      </c>
      <c r="H2779" t="s">
        <v>65</v>
      </c>
      <c r="I2779">
        <v>99</v>
      </c>
      <c r="J2779" t="s">
        <v>66</v>
      </c>
      <c r="K2779" s="33" t="str">
        <f>IF(ISNA(VLOOKUP(C2779,'Provider-EHR crosswalk'!A:B,2,FALSE)),"No EHR Specified",VLOOKUP(C2779,'Provider-EHR crosswalk'!A:B,2,FALSE))</f>
        <v>Azalea Health EHR</v>
      </c>
    </row>
    <row r="2780" spans="1:11" x14ac:dyDescent="0.25">
      <c r="A2780" t="s">
        <v>114</v>
      </c>
      <c r="B2780">
        <v>205</v>
      </c>
      <c r="C2780" t="s">
        <v>743</v>
      </c>
      <c r="D2780" t="s">
        <v>115</v>
      </c>
      <c r="E2780">
        <v>0</v>
      </c>
      <c r="F2780">
        <v>1</v>
      </c>
      <c r="G2780">
        <v>0</v>
      </c>
      <c r="H2780" t="s">
        <v>116</v>
      </c>
      <c r="I2780">
        <v>4</v>
      </c>
      <c r="J2780" t="s">
        <v>66</v>
      </c>
      <c r="K2780" s="33" t="str">
        <f>IF(ISNA(VLOOKUP(C2780,'Provider-EHR crosswalk'!A:B,2,FALSE)),"No EHR Specified",VLOOKUP(C2780,'Provider-EHR crosswalk'!A:B,2,FALSE))</f>
        <v>Azalea Health EHR</v>
      </c>
    </row>
    <row r="2781" spans="1:11" x14ac:dyDescent="0.25">
      <c r="A2781" t="s">
        <v>117</v>
      </c>
      <c r="B2781">
        <v>205</v>
      </c>
      <c r="C2781" t="s">
        <v>743</v>
      </c>
      <c r="D2781" t="s">
        <v>118</v>
      </c>
      <c r="E2781">
        <v>0</v>
      </c>
      <c r="F2781">
        <v>1</v>
      </c>
      <c r="G2781">
        <v>0</v>
      </c>
      <c r="H2781" t="s">
        <v>116</v>
      </c>
      <c r="I2781">
        <v>4</v>
      </c>
      <c r="J2781" t="s">
        <v>66</v>
      </c>
      <c r="K2781" s="33" t="str">
        <f>IF(ISNA(VLOOKUP(C2781,'Provider-EHR crosswalk'!A:B,2,FALSE)),"No EHR Specified",VLOOKUP(C2781,'Provider-EHR crosswalk'!A:B,2,FALSE))</f>
        <v>Azalea Health EHR</v>
      </c>
    </row>
    <row r="2782" spans="1:11" x14ac:dyDescent="0.25">
      <c r="A2782" t="s">
        <v>119</v>
      </c>
      <c r="B2782">
        <v>205</v>
      </c>
      <c r="C2782" t="s">
        <v>743</v>
      </c>
      <c r="D2782" t="s">
        <v>120</v>
      </c>
      <c r="E2782">
        <v>0</v>
      </c>
      <c r="F2782">
        <v>1</v>
      </c>
      <c r="G2782">
        <v>0</v>
      </c>
      <c r="H2782" t="s">
        <v>116</v>
      </c>
      <c r="I2782">
        <v>4</v>
      </c>
      <c r="J2782" t="s">
        <v>66</v>
      </c>
      <c r="K2782" s="33" t="str">
        <f>IF(ISNA(VLOOKUP(C2782,'Provider-EHR crosswalk'!A:B,2,FALSE)),"No EHR Specified",VLOOKUP(C2782,'Provider-EHR crosswalk'!A:B,2,FALSE))</f>
        <v>Azalea Health EHR</v>
      </c>
    </row>
    <row r="2783" spans="1:11" x14ac:dyDescent="0.25">
      <c r="A2783" t="s">
        <v>121</v>
      </c>
      <c r="B2783">
        <v>205</v>
      </c>
      <c r="C2783" t="s">
        <v>743</v>
      </c>
      <c r="D2783" t="s">
        <v>122</v>
      </c>
      <c r="E2783">
        <v>0</v>
      </c>
      <c r="F2783">
        <v>1</v>
      </c>
      <c r="G2783">
        <v>0</v>
      </c>
      <c r="H2783" t="s">
        <v>116</v>
      </c>
      <c r="I2783">
        <v>1</v>
      </c>
      <c r="J2783" t="s">
        <v>66</v>
      </c>
      <c r="K2783" s="33" t="str">
        <f>IF(ISNA(VLOOKUP(C2783,'Provider-EHR crosswalk'!A:B,2,FALSE)),"No EHR Specified",VLOOKUP(C2783,'Provider-EHR crosswalk'!A:B,2,FALSE))</f>
        <v>Azalea Health EHR</v>
      </c>
    </row>
    <row r="2784" spans="1:11" x14ac:dyDescent="0.25">
      <c r="A2784" t="s">
        <v>123</v>
      </c>
      <c r="B2784">
        <v>205</v>
      </c>
      <c r="C2784" t="s">
        <v>743</v>
      </c>
      <c r="D2784" t="s">
        <v>124</v>
      </c>
      <c r="E2784">
        <v>0</v>
      </c>
      <c r="F2784">
        <v>3</v>
      </c>
      <c r="G2784">
        <v>0</v>
      </c>
      <c r="H2784" t="s">
        <v>116</v>
      </c>
      <c r="I2784">
        <v>1</v>
      </c>
      <c r="J2784" t="s">
        <v>66</v>
      </c>
      <c r="K2784" s="33" t="str">
        <f>IF(ISNA(VLOOKUP(C2784,'Provider-EHR crosswalk'!A:B,2,FALSE)),"No EHR Specified",VLOOKUP(C2784,'Provider-EHR crosswalk'!A:B,2,FALSE))</f>
        <v>Azalea Health EHR</v>
      </c>
    </row>
    <row r="2785" spans="1:11" x14ac:dyDescent="0.25">
      <c r="A2785" t="s">
        <v>125</v>
      </c>
      <c r="B2785">
        <v>205</v>
      </c>
      <c r="C2785" t="s">
        <v>743</v>
      </c>
      <c r="D2785" t="s">
        <v>126</v>
      </c>
      <c r="E2785">
        <v>0</v>
      </c>
      <c r="F2785">
        <v>3</v>
      </c>
      <c r="G2785">
        <v>0</v>
      </c>
      <c r="H2785" t="s">
        <v>116</v>
      </c>
      <c r="I2785">
        <v>1</v>
      </c>
      <c r="J2785" t="s">
        <v>66</v>
      </c>
      <c r="K2785" s="33" t="str">
        <f>IF(ISNA(VLOOKUP(C2785,'Provider-EHR crosswalk'!A:B,2,FALSE)),"No EHR Specified",VLOOKUP(C2785,'Provider-EHR crosswalk'!A:B,2,FALSE))</f>
        <v>Azalea Health EHR</v>
      </c>
    </row>
    <row r="2786" spans="1:11" x14ac:dyDescent="0.25">
      <c r="A2786" t="s">
        <v>127</v>
      </c>
      <c r="B2786">
        <v>205</v>
      </c>
      <c r="C2786" t="s">
        <v>743</v>
      </c>
      <c r="D2786" t="s">
        <v>128</v>
      </c>
      <c r="E2786">
        <v>0</v>
      </c>
      <c r="F2786">
        <v>3</v>
      </c>
      <c r="G2786">
        <v>0</v>
      </c>
      <c r="H2786" t="s">
        <v>116</v>
      </c>
      <c r="I2786">
        <v>4</v>
      </c>
      <c r="J2786" t="s">
        <v>66</v>
      </c>
      <c r="K2786" s="33" t="str">
        <f>IF(ISNA(VLOOKUP(C2786,'Provider-EHR crosswalk'!A:B,2,FALSE)),"No EHR Specified",VLOOKUP(C2786,'Provider-EHR crosswalk'!A:B,2,FALSE))</f>
        <v>Azalea Health EHR</v>
      </c>
    </row>
    <row r="2787" spans="1:11" x14ac:dyDescent="0.25">
      <c r="A2787" t="s">
        <v>129</v>
      </c>
      <c r="B2787">
        <v>205</v>
      </c>
      <c r="C2787" t="s">
        <v>743</v>
      </c>
      <c r="D2787" t="s">
        <v>130</v>
      </c>
      <c r="E2787">
        <v>3</v>
      </c>
      <c r="F2787">
        <v>3</v>
      </c>
      <c r="G2787">
        <v>100</v>
      </c>
      <c r="H2787" t="s">
        <v>116</v>
      </c>
      <c r="I2787">
        <v>4</v>
      </c>
      <c r="J2787" t="s">
        <v>69</v>
      </c>
      <c r="K2787" s="33" t="str">
        <f>IF(ISNA(VLOOKUP(C2787,'Provider-EHR crosswalk'!A:B,2,FALSE)),"No EHR Specified",VLOOKUP(C2787,'Provider-EHR crosswalk'!A:B,2,FALSE))</f>
        <v>Azalea Health EHR</v>
      </c>
    </row>
    <row r="2788" spans="1:11" x14ac:dyDescent="0.25">
      <c r="A2788" t="s">
        <v>131</v>
      </c>
      <c r="B2788">
        <v>205</v>
      </c>
      <c r="C2788" t="s">
        <v>743</v>
      </c>
      <c r="D2788" t="s">
        <v>132</v>
      </c>
      <c r="E2788">
        <v>0</v>
      </c>
      <c r="F2788">
        <v>3</v>
      </c>
      <c r="G2788">
        <v>0</v>
      </c>
      <c r="H2788" t="s">
        <v>116</v>
      </c>
      <c r="I2788">
        <v>4</v>
      </c>
      <c r="J2788" t="s">
        <v>66</v>
      </c>
      <c r="K2788" s="33" t="str">
        <f>IF(ISNA(VLOOKUP(C2788,'Provider-EHR crosswalk'!A:B,2,FALSE)),"No EHR Specified",VLOOKUP(C2788,'Provider-EHR crosswalk'!A:B,2,FALSE))</f>
        <v>Azalea Health EHR</v>
      </c>
    </row>
    <row r="2789" spans="1:11" x14ac:dyDescent="0.25">
      <c r="A2789" t="s">
        <v>133</v>
      </c>
      <c r="B2789">
        <v>205</v>
      </c>
      <c r="C2789" t="s">
        <v>743</v>
      </c>
      <c r="D2789" t="s">
        <v>134</v>
      </c>
      <c r="E2789">
        <v>0</v>
      </c>
      <c r="F2789">
        <v>3</v>
      </c>
      <c r="G2789">
        <v>0</v>
      </c>
      <c r="H2789" t="s">
        <v>116</v>
      </c>
      <c r="I2789">
        <v>1</v>
      </c>
      <c r="J2789" t="s">
        <v>66</v>
      </c>
      <c r="K2789" s="33" t="str">
        <f>IF(ISNA(VLOOKUP(C2789,'Provider-EHR crosswalk'!A:B,2,FALSE)),"No EHR Specified",VLOOKUP(C2789,'Provider-EHR crosswalk'!A:B,2,FALSE))</f>
        <v>Azalea Health EHR</v>
      </c>
    </row>
    <row r="2790" spans="1:11" x14ac:dyDescent="0.25">
      <c r="A2790" t="s">
        <v>135</v>
      </c>
      <c r="B2790">
        <v>205</v>
      </c>
      <c r="C2790" t="s">
        <v>743</v>
      </c>
      <c r="D2790" t="s">
        <v>136</v>
      </c>
      <c r="E2790">
        <v>0</v>
      </c>
      <c r="F2790">
        <v>3</v>
      </c>
      <c r="G2790">
        <v>0</v>
      </c>
      <c r="H2790" t="s">
        <v>116</v>
      </c>
      <c r="I2790">
        <v>1</v>
      </c>
      <c r="J2790" t="s">
        <v>66</v>
      </c>
      <c r="K2790" s="33" t="str">
        <f>IF(ISNA(VLOOKUP(C2790,'Provider-EHR crosswalk'!A:B,2,FALSE)),"No EHR Specified",VLOOKUP(C2790,'Provider-EHR crosswalk'!A:B,2,FALSE))</f>
        <v>Azalea Health EHR</v>
      </c>
    </row>
    <row r="2791" spans="1:11" x14ac:dyDescent="0.25">
      <c r="A2791" t="s">
        <v>137</v>
      </c>
      <c r="B2791">
        <v>205</v>
      </c>
      <c r="C2791" t="s">
        <v>743</v>
      </c>
      <c r="D2791" t="s">
        <v>138</v>
      </c>
      <c r="E2791">
        <v>0</v>
      </c>
      <c r="F2791">
        <v>3</v>
      </c>
      <c r="G2791">
        <v>0</v>
      </c>
      <c r="H2791" t="s">
        <v>116</v>
      </c>
      <c r="I2791">
        <v>1</v>
      </c>
      <c r="J2791" t="s">
        <v>66</v>
      </c>
      <c r="K2791" s="33" t="str">
        <f>IF(ISNA(VLOOKUP(C2791,'Provider-EHR crosswalk'!A:B,2,FALSE)),"No EHR Specified",VLOOKUP(C2791,'Provider-EHR crosswalk'!A:B,2,FALSE))</f>
        <v>Azalea Health EHR</v>
      </c>
    </row>
    <row r="2792" spans="1:11" x14ac:dyDescent="0.25">
      <c r="A2792" t="s">
        <v>139</v>
      </c>
      <c r="B2792">
        <v>205</v>
      </c>
      <c r="C2792" t="s">
        <v>743</v>
      </c>
      <c r="D2792" t="s">
        <v>140</v>
      </c>
      <c r="E2792">
        <v>0</v>
      </c>
      <c r="F2792">
        <v>3</v>
      </c>
      <c r="G2792">
        <v>0</v>
      </c>
      <c r="H2792" t="s">
        <v>116</v>
      </c>
      <c r="I2792">
        <v>1</v>
      </c>
      <c r="J2792" t="s">
        <v>66</v>
      </c>
      <c r="K2792" s="33" t="str">
        <f>IF(ISNA(VLOOKUP(C2792,'Provider-EHR crosswalk'!A:B,2,FALSE)),"No EHR Specified",VLOOKUP(C2792,'Provider-EHR crosswalk'!A:B,2,FALSE))</f>
        <v>Azalea Health EHR</v>
      </c>
    </row>
    <row r="2793" spans="1:11" x14ac:dyDescent="0.25">
      <c r="A2793" t="s">
        <v>141</v>
      </c>
      <c r="B2793">
        <v>205</v>
      </c>
      <c r="C2793" t="s">
        <v>743</v>
      </c>
      <c r="D2793" t="s">
        <v>142</v>
      </c>
      <c r="E2793">
        <v>0</v>
      </c>
      <c r="F2793">
        <v>3</v>
      </c>
      <c r="G2793">
        <v>0</v>
      </c>
      <c r="H2793" t="s">
        <v>116</v>
      </c>
      <c r="I2793">
        <v>1</v>
      </c>
      <c r="J2793" t="s">
        <v>66</v>
      </c>
      <c r="K2793" s="33" t="str">
        <f>IF(ISNA(VLOOKUP(C2793,'Provider-EHR crosswalk'!A:B,2,FALSE)),"No EHR Specified",VLOOKUP(C2793,'Provider-EHR crosswalk'!A:B,2,FALSE))</f>
        <v>Azalea Health EHR</v>
      </c>
    </row>
    <row r="2794" spans="1:11" x14ac:dyDescent="0.25">
      <c r="A2794" t="s">
        <v>143</v>
      </c>
      <c r="B2794">
        <v>205</v>
      </c>
      <c r="C2794" t="s">
        <v>743</v>
      </c>
      <c r="D2794" t="s">
        <v>144</v>
      </c>
      <c r="E2794">
        <v>0</v>
      </c>
      <c r="F2794">
        <v>3</v>
      </c>
      <c r="G2794">
        <v>0</v>
      </c>
      <c r="H2794" t="s">
        <v>116</v>
      </c>
      <c r="I2794">
        <v>1</v>
      </c>
      <c r="J2794" t="s">
        <v>66</v>
      </c>
      <c r="K2794" s="33" t="str">
        <f>IF(ISNA(VLOOKUP(C2794,'Provider-EHR crosswalk'!A:B,2,FALSE)),"No EHR Specified",VLOOKUP(C2794,'Provider-EHR crosswalk'!A:B,2,FALSE))</f>
        <v>Azalea Health EHR</v>
      </c>
    </row>
    <row r="2795" spans="1:11" x14ac:dyDescent="0.25">
      <c r="A2795" t="s">
        <v>145</v>
      </c>
      <c r="B2795">
        <v>205</v>
      </c>
      <c r="C2795" t="s">
        <v>743</v>
      </c>
      <c r="D2795" t="s">
        <v>146</v>
      </c>
      <c r="E2795">
        <v>0</v>
      </c>
      <c r="F2795">
        <v>3</v>
      </c>
      <c r="G2795">
        <v>0</v>
      </c>
      <c r="H2795" t="s">
        <v>116</v>
      </c>
      <c r="I2795">
        <v>1</v>
      </c>
      <c r="J2795" t="s">
        <v>66</v>
      </c>
      <c r="K2795" s="33" t="str">
        <f>IF(ISNA(VLOOKUP(C2795,'Provider-EHR crosswalk'!A:B,2,FALSE)),"No EHR Specified",VLOOKUP(C2795,'Provider-EHR crosswalk'!A:B,2,FALSE))</f>
        <v>Azalea Health EHR</v>
      </c>
    </row>
    <row r="2796" spans="1:11" x14ac:dyDescent="0.25">
      <c r="A2796" t="s">
        <v>147</v>
      </c>
      <c r="B2796">
        <v>205</v>
      </c>
      <c r="C2796" t="s">
        <v>743</v>
      </c>
      <c r="D2796" t="s">
        <v>148</v>
      </c>
      <c r="E2796">
        <v>0</v>
      </c>
      <c r="F2796">
        <v>3</v>
      </c>
      <c r="G2796">
        <v>0</v>
      </c>
      <c r="H2796" t="s">
        <v>116</v>
      </c>
      <c r="I2796">
        <v>1</v>
      </c>
      <c r="J2796" t="s">
        <v>66</v>
      </c>
      <c r="K2796" s="33" t="str">
        <f>IF(ISNA(VLOOKUP(C2796,'Provider-EHR crosswalk'!A:B,2,FALSE)),"No EHR Specified",VLOOKUP(C2796,'Provider-EHR crosswalk'!A:B,2,FALSE))</f>
        <v>Azalea Health EHR</v>
      </c>
    </row>
    <row r="2797" spans="1:11" x14ac:dyDescent="0.25">
      <c r="A2797" t="s">
        <v>149</v>
      </c>
      <c r="B2797">
        <v>205</v>
      </c>
      <c r="C2797" t="s">
        <v>743</v>
      </c>
      <c r="D2797" t="s">
        <v>150</v>
      </c>
      <c r="E2797">
        <v>0</v>
      </c>
      <c r="F2797">
        <v>3</v>
      </c>
      <c r="G2797">
        <v>0</v>
      </c>
      <c r="H2797" t="s">
        <v>116</v>
      </c>
      <c r="I2797">
        <v>1</v>
      </c>
      <c r="J2797" t="s">
        <v>66</v>
      </c>
      <c r="K2797" s="33" t="str">
        <f>IF(ISNA(VLOOKUP(C2797,'Provider-EHR crosswalk'!A:B,2,FALSE)),"No EHR Specified",VLOOKUP(C2797,'Provider-EHR crosswalk'!A:B,2,FALSE))</f>
        <v>Azalea Health EHR</v>
      </c>
    </row>
    <row r="2798" spans="1:11" x14ac:dyDescent="0.25">
      <c r="A2798" t="s">
        <v>151</v>
      </c>
      <c r="B2798">
        <v>205</v>
      </c>
      <c r="C2798" t="s">
        <v>743</v>
      </c>
      <c r="D2798" t="s">
        <v>152</v>
      </c>
      <c r="E2798">
        <v>0</v>
      </c>
      <c r="F2798">
        <v>3</v>
      </c>
      <c r="G2798">
        <v>0</v>
      </c>
      <c r="H2798" t="s">
        <v>116</v>
      </c>
      <c r="I2798">
        <v>1</v>
      </c>
      <c r="J2798" t="s">
        <v>66</v>
      </c>
      <c r="K2798" s="33" t="str">
        <f>IF(ISNA(VLOOKUP(C2798,'Provider-EHR crosswalk'!A:B,2,FALSE)),"No EHR Specified",VLOOKUP(C2798,'Provider-EHR crosswalk'!A:B,2,FALSE))</f>
        <v>Azalea Health EHR</v>
      </c>
    </row>
    <row r="2799" spans="1:11" x14ac:dyDescent="0.25">
      <c r="A2799" t="s">
        <v>153</v>
      </c>
      <c r="B2799">
        <v>205</v>
      </c>
      <c r="C2799" t="s">
        <v>743</v>
      </c>
      <c r="D2799" t="s">
        <v>154</v>
      </c>
      <c r="E2799">
        <v>0</v>
      </c>
      <c r="F2799">
        <v>3</v>
      </c>
      <c r="G2799">
        <v>0</v>
      </c>
      <c r="H2799" t="s">
        <v>116</v>
      </c>
      <c r="I2799">
        <v>1</v>
      </c>
      <c r="J2799" t="s">
        <v>66</v>
      </c>
      <c r="K2799" s="33" t="str">
        <f>IF(ISNA(VLOOKUP(C2799,'Provider-EHR crosswalk'!A:B,2,FALSE)),"No EHR Specified",VLOOKUP(C2799,'Provider-EHR crosswalk'!A:B,2,FALSE))</f>
        <v>Azalea Health EHR</v>
      </c>
    </row>
    <row r="2800" spans="1:11" x14ac:dyDescent="0.25">
      <c r="A2800" t="s">
        <v>155</v>
      </c>
      <c r="B2800">
        <v>205</v>
      </c>
      <c r="C2800" t="s">
        <v>743</v>
      </c>
      <c r="D2800" t="s">
        <v>156</v>
      </c>
      <c r="E2800">
        <v>0</v>
      </c>
      <c r="F2800">
        <v>3</v>
      </c>
      <c r="G2800">
        <v>0</v>
      </c>
      <c r="H2800" t="s">
        <v>157</v>
      </c>
      <c r="I2800" t="s">
        <v>157</v>
      </c>
      <c r="J2800" t="s">
        <v>157</v>
      </c>
      <c r="K2800" s="33" t="str">
        <f>IF(ISNA(VLOOKUP(C2800,'Provider-EHR crosswalk'!A:B,2,FALSE)),"No EHR Specified",VLOOKUP(C2800,'Provider-EHR crosswalk'!A:B,2,FALSE))</f>
        <v>Azalea Health EHR</v>
      </c>
    </row>
    <row r="2801" spans="1:11" x14ac:dyDescent="0.25">
      <c r="A2801" t="s">
        <v>158</v>
      </c>
      <c r="B2801">
        <v>205</v>
      </c>
      <c r="C2801" t="s">
        <v>743</v>
      </c>
      <c r="D2801" t="s">
        <v>159</v>
      </c>
      <c r="E2801">
        <v>0</v>
      </c>
      <c r="F2801">
        <v>3</v>
      </c>
      <c r="G2801">
        <v>0</v>
      </c>
      <c r="H2801" t="s">
        <v>157</v>
      </c>
      <c r="I2801" t="s">
        <v>157</v>
      </c>
      <c r="J2801" t="s">
        <v>157</v>
      </c>
      <c r="K2801" s="33" t="str">
        <f>IF(ISNA(VLOOKUP(C2801,'Provider-EHR crosswalk'!A:B,2,FALSE)),"No EHR Specified",VLOOKUP(C2801,'Provider-EHR crosswalk'!A:B,2,FALSE))</f>
        <v>Azalea Health EHR</v>
      </c>
    </row>
    <row r="2802" spans="1:11" x14ac:dyDescent="0.25">
      <c r="A2802" t="s">
        <v>162</v>
      </c>
      <c r="B2802">
        <v>205</v>
      </c>
      <c r="C2802" t="s">
        <v>743</v>
      </c>
      <c r="D2802" t="s">
        <v>163</v>
      </c>
      <c r="E2802">
        <v>3</v>
      </c>
      <c r="F2802">
        <v>3</v>
      </c>
      <c r="G2802">
        <v>100</v>
      </c>
      <c r="H2802" t="s">
        <v>65</v>
      </c>
      <c r="I2802">
        <v>95</v>
      </c>
      <c r="J2802" t="s">
        <v>66</v>
      </c>
      <c r="K2802" s="33" t="str">
        <f>IF(ISNA(VLOOKUP(C2802,'Provider-EHR crosswalk'!A:B,2,FALSE)),"No EHR Specified",VLOOKUP(C2802,'Provider-EHR crosswalk'!A:B,2,FALSE))</f>
        <v>Azalea Health EHR</v>
      </c>
    </row>
    <row r="2803" spans="1:11" x14ac:dyDescent="0.25">
      <c r="A2803" t="s">
        <v>164</v>
      </c>
      <c r="B2803">
        <v>205</v>
      </c>
      <c r="C2803" t="s">
        <v>743</v>
      </c>
      <c r="D2803" t="s">
        <v>165</v>
      </c>
      <c r="E2803">
        <v>1</v>
      </c>
      <c r="F2803">
        <v>1</v>
      </c>
      <c r="G2803">
        <v>100</v>
      </c>
      <c r="H2803" t="s">
        <v>65</v>
      </c>
      <c r="I2803">
        <v>95</v>
      </c>
      <c r="J2803" t="s">
        <v>66</v>
      </c>
      <c r="K2803" s="33" t="str">
        <f>IF(ISNA(VLOOKUP(C2803,'Provider-EHR crosswalk'!A:B,2,FALSE)),"No EHR Specified",VLOOKUP(C2803,'Provider-EHR crosswalk'!A:B,2,FALSE))</f>
        <v>Azalea Health EHR</v>
      </c>
    </row>
    <row r="2804" spans="1:11" x14ac:dyDescent="0.25">
      <c r="A2804" t="s">
        <v>166</v>
      </c>
      <c r="B2804">
        <v>205</v>
      </c>
      <c r="C2804" t="s">
        <v>743</v>
      </c>
      <c r="D2804" t="s">
        <v>167</v>
      </c>
      <c r="E2804">
        <v>0</v>
      </c>
      <c r="F2804">
        <v>1</v>
      </c>
      <c r="G2804">
        <v>0</v>
      </c>
      <c r="H2804" t="s">
        <v>116</v>
      </c>
      <c r="I2804">
        <v>5</v>
      </c>
      <c r="J2804" t="s">
        <v>66</v>
      </c>
      <c r="K2804" s="33" t="str">
        <f>IF(ISNA(VLOOKUP(C2804,'Provider-EHR crosswalk'!A:B,2,FALSE)),"No EHR Specified",VLOOKUP(C2804,'Provider-EHR crosswalk'!A:B,2,FALSE))</f>
        <v>Azalea Health EHR</v>
      </c>
    </row>
    <row r="2805" spans="1:11" x14ac:dyDescent="0.25">
      <c r="A2805" t="s">
        <v>168</v>
      </c>
      <c r="B2805">
        <v>205</v>
      </c>
      <c r="C2805" t="s">
        <v>743</v>
      </c>
      <c r="D2805" t="s">
        <v>169</v>
      </c>
      <c r="E2805">
        <v>0</v>
      </c>
      <c r="F2805">
        <v>1</v>
      </c>
      <c r="G2805">
        <v>0</v>
      </c>
      <c r="H2805" t="s">
        <v>116</v>
      </c>
      <c r="I2805">
        <v>5</v>
      </c>
      <c r="J2805" t="s">
        <v>66</v>
      </c>
      <c r="K2805" s="33" t="str">
        <f>IF(ISNA(VLOOKUP(C2805,'Provider-EHR crosswalk'!A:B,2,FALSE)),"No EHR Specified",VLOOKUP(C2805,'Provider-EHR crosswalk'!A:B,2,FALSE))</f>
        <v>Azalea Health EHR</v>
      </c>
    </row>
    <row r="2806" spans="1:11" x14ac:dyDescent="0.25">
      <c r="A2806" t="s">
        <v>170</v>
      </c>
      <c r="B2806">
        <v>205</v>
      </c>
      <c r="C2806" t="s">
        <v>743</v>
      </c>
      <c r="D2806" t="s">
        <v>171</v>
      </c>
      <c r="E2806">
        <v>0</v>
      </c>
      <c r="F2806">
        <v>1</v>
      </c>
      <c r="G2806">
        <v>0</v>
      </c>
      <c r="H2806" t="s">
        <v>116</v>
      </c>
      <c r="I2806">
        <v>5</v>
      </c>
      <c r="J2806" t="s">
        <v>66</v>
      </c>
      <c r="K2806" s="33" t="str">
        <f>IF(ISNA(VLOOKUP(C2806,'Provider-EHR crosswalk'!A:B,2,FALSE)),"No EHR Specified",VLOOKUP(C2806,'Provider-EHR crosswalk'!A:B,2,FALSE))</f>
        <v>Azalea Health EHR</v>
      </c>
    </row>
    <row r="2807" spans="1:11" x14ac:dyDescent="0.25">
      <c r="A2807" t="s">
        <v>172</v>
      </c>
      <c r="B2807">
        <v>205</v>
      </c>
      <c r="C2807" t="s">
        <v>743</v>
      </c>
      <c r="D2807" t="s">
        <v>173</v>
      </c>
      <c r="E2807">
        <v>0</v>
      </c>
      <c r="F2807">
        <v>3</v>
      </c>
      <c r="G2807">
        <v>0</v>
      </c>
      <c r="H2807" t="s">
        <v>116</v>
      </c>
      <c r="I2807">
        <v>5</v>
      </c>
      <c r="J2807" t="s">
        <v>66</v>
      </c>
      <c r="K2807" s="33" t="str">
        <f>IF(ISNA(VLOOKUP(C2807,'Provider-EHR crosswalk'!A:B,2,FALSE)),"No EHR Specified",VLOOKUP(C2807,'Provider-EHR crosswalk'!A:B,2,FALSE))</f>
        <v>Azalea Health EHR</v>
      </c>
    </row>
    <row r="2808" spans="1:11" x14ac:dyDescent="0.25">
      <c r="A2808" t="s">
        <v>174</v>
      </c>
      <c r="B2808">
        <v>205</v>
      </c>
      <c r="C2808" t="s">
        <v>743</v>
      </c>
      <c r="D2808" t="s">
        <v>175</v>
      </c>
      <c r="E2808">
        <v>0</v>
      </c>
      <c r="F2808">
        <v>3</v>
      </c>
      <c r="G2808">
        <v>0</v>
      </c>
      <c r="H2808" t="s">
        <v>116</v>
      </c>
      <c r="I2808">
        <v>5</v>
      </c>
      <c r="J2808" t="s">
        <v>66</v>
      </c>
      <c r="K2808" s="33" t="str">
        <f>IF(ISNA(VLOOKUP(C2808,'Provider-EHR crosswalk'!A:B,2,FALSE)),"No EHR Specified",VLOOKUP(C2808,'Provider-EHR crosswalk'!A:B,2,FALSE))</f>
        <v>Azalea Health EHR</v>
      </c>
    </row>
    <row r="2809" spans="1:11" x14ac:dyDescent="0.25">
      <c r="A2809" t="s">
        <v>176</v>
      </c>
      <c r="B2809">
        <v>205</v>
      </c>
      <c r="C2809" t="s">
        <v>743</v>
      </c>
      <c r="D2809" t="s">
        <v>177</v>
      </c>
      <c r="E2809">
        <v>0</v>
      </c>
      <c r="F2809">
        <v>3</v>
      </c>
      <c r="G2809">
        <v>0</v>
      </c>
      <c r="H2809" t="s">
        <v>116</v>
      </c>
      <c r="I2809">
        <v>5</v>
      </c>
      <c r="J2809" t="s">
        <v>66</v>
      </c>
      <c r="K2809" s="33" t="str">
        <f>IF(ISNA(VLOOKUP(C2809,'Provider-EHR crosswalk'!A:B,2,FALSE)),"No EHR Specified",VLOOKUP(C2809,'Provider-EHR crosswalk'!A:B,2,FALSE))</f>
        <v>Azalea Health EHR</v>
      </c>
    </row>
    <row r="2810" spans="1:11" x14ac:dyDescent="0.25">
      <c r="A2810" t="s">
        <v>63</v>
      </c>
      <c r="B2810">
        <v>90</v>
      </c>
      <c r="C2810" t="s">
        <v>1060</v>
      </c>
      <c r="D2810" t="s">
        <v>64</v>
      </c>
      <c r="E2810">
        <v>129</v>
      </c>
      <c r="F2810">
        <v>129</v>
      </c>
      <c r="G2810">
        <v>100</v>
      </c>
      <c r="H2810" t="s">
        <v>65</v>
      </c>
      <c r="I2810">
        <v>99</v>
      </c>
      <c r="J2810" t="s">
        <v>66</v>
      </c>
      <c r="K2810" s="33" t="str">
        <f>IF(ISNA(VLOOKUP(C2810,'Provider-EHR crosswalk'!A:B,2,FALSE)),"No EHR Specified",VLOOKUP(C2810,'Provider-EHR crosswalk'!A:B,2,FALSE))</f>
        <v>NetSmart MyEvolv</v>
      </c>
    </row>
    <row r="2811" spans="1:11" x14ac:dyDescent="0.25">
      <c r="A2811" t="s">
        <v>67</v>
      </c>
      <c r="B2811">
        <v>90</v>
      </c>
      <c r="C2811" t="s">
        <v>1060</v>
      </c>
      <c r="D2811" t="s">
        <v>68</v>
      </c>
      <c r="E2811">
        <v>104</v>
      </c>
      <c r="F2811">
        <v>129</v>
      </c>
      <c r="G2811">
        <v>80.62</v>
      </c>
      <c r="H2811" t="s">
        <v>65</v>
      </c>
      <c r="I2811">
        <v>75</v>
      </c>
      <c r="J2811" t="s">
        <v>66</v>
      </c>
      <c r="K2811" s="33" t="str">
        <f>IF(ISNA(VLOOKUP(C2811,'Provider-EHR crosswalk'!A:B,2,FALSE)),"No EHR Specified",VLOOKUP(C2811,'Provider-EHR crosswalk'!A:B,2,FALSE))</f>
        <v>NetSmart MyEvolv</v>
      </c>
    </row>
    <row r="2812" spans="1:11" x14ac:dyDescent="0.25">
      <c r="A2812" t="s">
        <v>70</v>
      </c>
      <c r="B2812">
        <v>90</v>
      </c>
      <c r="C2812" t="s">
        <v>1060</v>
      </c>
      <c r="D2812" t="s">
        <v>71</v>
      </c>
      <c r="E2812">
        <v>129</v>
      </c>
      <c r="F2812">
        <v>129</v>
      </c>
      <c r="G2812">
        <v>100</v>
      </c>
      <c r="H2812" t="s">
        <v>65</v>
      </c>
      <c r="I2812">
        <v>99</v>
      </c>
      <c r="J2812" t="s">
        <v>66</v>
      </c>
      <c r="K2812" s="33" t="str">
        <f>IF(ISNA(VLOOKUP(C2812,'Provider-EHR crosswalk'!A:B,2,FALSE)),"No EHR Specified",VLOOKUP(C2812,'Provider-EHR crosswalk'!A:B,2,FALSE))</f>
        <v>NetSmart MyEvolv</v>
      </c>
    </row>
    <row r="2813" spans="1:11" x14ac:dyDescent="0.25">
      <c r="A2813" t="s">
        <v>72</v>
      </c>
      <c r="B2813">
        <v>90</v>
      </c>
      <c r="C2813" t="s">
        <v>1060</v>
      </c>
      <c r="D2813" t="s">
        <v>73</v>
      </c>
      <c r="E2813">
        <v>129</v>
      </c>
      <c r="F2813">
        <v>129</v>
      </c>
      <c r="G2813">
        <v>100</v>
      </c>
      <c r="H2813" t="s">
        <v>65</v>
      </c>
      <c r="I2813">
        <v>99</v>
      </c>
      <c r="J2813" t="s">
        <v>66</v>
      </c>
      <c r="K2813" s="33" t="str">
        <f>IF(ISNA(VLOOKUP(C2813,'Provider-EHR crosswalk'!A:B,2,FALSE)),"No EHR Specified",VLOOKUP(C2813,'Provider-EHR crosswalk'!A:B,2,FALSE))</f>
        <v>NetSmart MyEvolv</v>
      </c>
    </row>
    <row r="2814" spans="1:11" x14ac:dyDescent="0.25">
      <c r="A2814" t="s">
        <v>74</v>
      </c>
      <c r="B2814">
        <v>90</v>
      </c>
      <c r="C2814" t="s">
        <v>1060</v>
      </c>
      <c r="D2814" t="s">
        <v>75</v>
      </c>
      <c r="E2814">
        <v>129</v>
      </c>
      <c r="F2814">
        <v>129</v>
      </c>
      <c r="G2814">
        <v>100</v>
      </c>
      <c r="H2814" t="s">
        <v>65</v>
      </c>
      <c r="I2814">
        <v>99</v>
      </c>
      <c r="J2814" t="s">
        <v>66</v>
      </c>
      <c r="K2814" s="33" t="str">
        <f>IF(ISNA(VLOOKUP(C2814,'Provider-EHR crosswalk'!A:B,2,FALSE)),"No EHR Specified",VLOOKUP(C2814,'Provider-EHR crosswalk'!A:B,2,FALSE))</f>
        <v>NetSmart MyEvolv</v>
      </c>
    </row>
    <row r="2815" spans="1:11" x14ac:dyDescent="0.25">
      <c r="A2815" t="s">
        <v>76</v>
      </c>
      <c r="B2815">
        <v>90</v>
      </c>
      <c r="C2815" t="s">
        <v>1060</v>
      </c>
      <c r="D2815" t="s">
        <v>77</v>
      </c>
      <c r="E2815">
        <v>129</v>
      </c>
      <c r="F2815">
        <v>129</v>
      </c>
      <c r="G2815">
        <v>100</v>
      </c>
      <c r="H2815" t="s">
        <v>65</v>
      </c>
      <c r="I2815">
        <v>85</v>
      </c>
      <c r="J2815" t="s">
        <v>66</v>
      </c>
      <c r="K2815" s="33" t="str">
        <f>IF(ISNA(VLOOKUP(C2815,'Provider-EHR crosswalk'!A:B,2,FALSE)),"No EHR Specified",VLOOKUP(C2815,'Provider-EHR crosswalk'!A:B,2,FALSE))</f>
        <v>NetSmart MyEvolv</v>
      </c>
    </row>
    <row r="2816" spans="1:11" x14ac:dyDescent="0.25">
      <c r="A2816" t="s">
        <v>78</v>
      </c>
      <c r="B2816">
        <v>90</v>
      </c>
      <c r="C2816" t="s">
        <v>1060</v>
      </c>
      <c r="D2816" t="s">
        <v>79</v>
      </c>
      <c r="E2816">
        <v>129</v>
      </c>
      <c r="F2816">
        <v>129</v>
      </c>
      <c r="G2816">
        <v>100</v>
      </c>
      <c r="H2816" t="s">
        <v>65</v>
      </c>
      <c r="I2816">
        <v>85</v>
      </c>
      <c r="J2816" t="s">
        <v>66</v>
      </c>
      <c r="K2816" s="33" t="str">
        <f>IF(ISNA(VLOOKUP(C2816,'Provider-EHR crosswalk'!A:B,2,FALSE)),"No EHR Specified",VLOOKUP(C2816,'Provider-EHR crosswalk'!A:B,2,FALSE))</f>
        <v>NetSmart MyEvolv</v>
      </c>
    </row>
    <row r="2817" spans="1:11" x14ac:dyDescent="0.25">
      <c r="A2817" t="s">
        <v>80</v>
      </c>
      <c r="B2817">
        <v>90</v>
      </c>
      <c r="C2817" t="s">
        <v>1060</v>
      </c>
      <c r="D2817" t="s">
        <v>81</v>
      </c>
      <c r="E2817">
        <v>129</v>
      </c>
      <c r="F2817">
        <v>129</v>
      </c>
      <c r="G2817">
        <v>100</v>
      </c>
      <c r="H2817" t="s">
        <v>65</v>
      </c>
      <c r="I2817">
        <v>85</v>
      </c>
      <c r="J2817" t="s">
        <v>66</v>
      </c>
      <c r="K2817" s="33" t="str">
        <f>IF(ISNA(VLOOKUP(C2817,'Provider-EHR crosswalk'!A:B,2,FALSE)),"No EHR Specified",VLOOKUP(C2817,'Provider-EHR crosswalk'!A:B,2,FALSE))</f>
        <v>NetSmart MyEvolv</v>
      </c>
    </row>
    <row r="2818" spans="1:11" x14ac:dyDescent="0.25">
      <c r="A2818" t="s">
        <v>82</v>
      </c>
      <c r="B2818">
        <v>90</v>
      </c>
      <c r="C2818" t="s">
        <v>1060</v>
      </c>
      <c r="D2818" t="s">
        <v>83</v>
      </c>
      <c r="E2818">
        <v>129</v>
      </c>
      <c r="F2818">
        <v>129</v>
      </c>
      <c r="G2818">
        <v>100</v>
      </c>
      <c r="H2818" t="s">
        <v>65</v>
      </c>
      <c r="I2818">
        <v>85</v>
      </c>
      <c r="J2818" t="s">
        <v>66</v>
      </c>
      <c r="K2818" s="33" t="str">
        <f>IF(ISNA(VLOOKUP(C2818,'Provider-EHR crosswalk'!A:B,2,FALSE)),"No EHR Specified",VLOOKUP(C2818,'Provider-EHR crosswalk'!A:B,2,FALSE))</f>
        <v>NetSmart MyEvolv</v>
      </c>
    </row>
    <row r="2819" spans="1:11" x14ac:dyDescent="0.25">
      <c r="A2819" t="s">
        <v>84</v>
      </c>
      <c r="B2819">
        <v>90</v>
      </c>
      <c r="C2819" t="s">
        <v>1060</v>
      </c>
      <c r="D2819" t="s">
        <v>85</v>
      </c>
      <c r="E2819">
        <v>129</v>
      </c>
      <c r="F2819">
        <v>129</v>
      </c>
      <c r="G2819">
        <v>100</v>
      </c>
      <c r="H2819" t="s">
        <v>65</v>
      </c>
      <c r="I2819">
        <v>85</v>
      </c>
      <c r="J2819" t="s">
        <v>66</v>
      </c>
      <c r="K2819" s="33" t="str">
        <f>IF(ISNA(VLOOKUP(C2819,'Provider-EHR crosswalk'!A:B,2,FALSE)),"No EHR Specified",VLOOKUP(C2819,'Provider-EHR crosswalk'!A:B,2,FALSE))</f>
        <v>NetSmart MyEvolv</v>
      </c>
    </row>
    <row r="2820" spans="1:11" x14ac:dyDescent="0.25">
      <c r="A2820" t="s">
        <v>86</v>
      </c>
      <c r="B2820">
        <v>90</v>
      </c>
      <c r="C2820" t="s">
        <v>1060</v>
      </c>
      <c r="D2820" t="s">
        <v>87</v>
      </c>
      <c r="E2820">
        <v>129</v>
      </c>
      <c r="F2820">
        <v>129</v>
      </c>
      <c r="G2820">
        <v>100</v>
      </c>
      <c r="H2820" t="s">
        <v>65</v>
      </c>
      <c r="I2820">
        <v>95</v>
      </c>
      <c r="J2820" t="s">
        <v>66</v>
      </c>
      <c r="K2820" s="33" t="str">
        <f>IF(ISNA(VLOOKUP(C2820,'Provider-EHR crosswalk'!A:B,2,FALSE)),"No EHR Specified",VLOOKUP(C2820,'Provider-EHR crosswalk'!A:B,2,FALSE))</f>
        <v>NetSmart MyEvolv</v>
      </c>
    </row>
    <row r="2821" spans="1:11" x14ac:dyDescent="0.25">
      <c r="A2821" t="s">
        <v>88</v>
      </c>
      <c r="B2821">
        <v>90</v>
      </c>
      <c r="C2821" t="s">
        <v>1060</v>
      </c>
      <c r="D2821" t="s">
        <v>89</v>
      </c>
      <c r="E2821">
        <v>129</v>
      </c>
      <c r="F2821">
        <v>129</v>
      </c>
      <c r="G2821">
        <v>100</v>
      </c>
      <c r="H2821" t="s">
        <v>65</v>
      </c>
      <c r="I2821">
        <v>95</v>
      </c>
      <c r="J2821" t="s">
        <v>66</v>
      </c>
      <c r="K2821" s="33" t="str">
        <f>IF(ISNA(VLOOKUP(C2821,'Provider-EHR crosswalk'!A:B,2,FALSE)),"No EHR Specified",VLOOKUP(C2821,'Provider-EHR crosswalk'!A:B,2,FALSE))</f>
        <v>NetSmart MyEvolv</v>
      </c>
    </row>
    <row r="2822" spans="1:11" x14ac:dyDescent="0.25">
      <c r="A2822" t="s">
        <v>90</v>
      </c>
      <c r="B2822">
        <v>90</v>
      </c>
      <c r="C2822" t="s">
        <v>1060</v>
      </c>
      <c r="D2822" t="s">
        <v>91</v>
      </c>
      <c r="E2822">
        <v>125</v>
      </c>
      <c r="F2822">
        <v>129</v>
      </c>
      <c r="G2822">
        <v>96.9</v>
      </c>
      <c r="H2822" t="s">
        <v>65</v>
      </c>
      <c r="I2822">
        <v>90</v>
      </c>
      <c r="J2822" t="s">
        <v>66</v>
      </c>
      <c r="K2822" s="33" t="str">
        <f>IF(ISNA(VLOOKUP(C2822,'Provider-EHR crosswalk'!A:B,2,FALSE)),"No EHR Specified",VLOOKUP(C2822,'Provider-EHR crosswalk'!A:B,2,FALSE))</f>
        <v>NetSmart MyEvolv</v>
      </c>
    </row>
    <row r="2823" spans="1:11" x14ac:dyDescent="0.25">
      <c r="A2823" t="s">
        <v>92</v>
      </c>
      <c r="B2823">
        <v>90</v>
      </c>
      <c r="C2823" t="s">
        <v>1060</v>
      </c>
      <c r="D2823" t="s">
        <v>93</v>
      </c>
      <c r="E2823">
        <v>85</v>
      </c>
      <c r="F2823">
        <v>129</v>
      </c>
      <c r="G2823">
        <v>65.89</v>
      </c>
      <c r="H2823" t="s">
        <v>65</v>
      </c>
      <c r="I2823">
        <v>90</v>
      </c>
      <c r="J2823" t="s">
        <v>69</v>
      </c>
      <c r="K2823" s="33" t="str">
        <f>IF(ISNA(VLOOKUP(C2823,'Provider-EHR crosswalk'!A:B,2,FALSE)),"No EHR Specified",VLOOKUP(C2823,'Provider-EHR crosswalk'!A:B,2,FALSE))</f>
        <v>NetSmart MyEvolv</v>
      </c>
    </row>
    <row r="2824" spans="1:11" x14ac:dyDescent="0.25">
      <c r="A2824" t="s">
        <v>94</v>
      </c>
      <c r="B2824">
        <v>90</v>
      </c>
      <c r="C2824" t="s">
        <v>1060</v>
      </c>
      <c r="D2824" t="s">
        <v>95</v>
      </c>
      <c r="E2824">
        <v>87</v>
      </c>
      <c r="F2824">
        <v>129</v>
      </c>
      <c r="G2824">
        <v>67.44</v>
      </c>
      <c r="H2824" t="s">
        <v>65</v>
      </c>
      <c r="I2824">
        <v>90</v>
      </c>
      <c r="J2824" t="s">
        <v>69</v>
      </c>
      <c r="K2824" s="33" t="str">
        <f>IF(ISNA(VLOOKUP(C2824,'Provider-EHR crosswalk'!A:B,2,FALSE)),"No EHR Specified",VLOOKUP(C2824,'Provider-EHR crosswalk'!A:B,2,FALSE))</f>
        <v>NetSmart MyEvolv</v>
      </c>
    </row>
    <row r="2825" spans="1:11" x14ac:dyDescent="0.25">
      <c r="A2825" t="s">
        <v>96</v>
      </c>
      <c r="B2825">
        <v>90</v>
      </c>
      <c r="C2825" t="s">
        <v>1060</v>
      </c>
      <c r="D2825" t="s">
        <v>97</v>
      </c>
      <c r="E2825">
        <v>95</v>
      </c>
      <c r="F2825">
        <v>129</v>
      </c>
      <c r="G2825">
        <v>73.64</v>
      </c>
      <c r="H2825" t="s">
        <v>65</v>
      </c>
      <c r="I2825">
        <v>90</v>
      </c>
      <c r="J2825" t="s">
        <v>69</v>
      </c>
      <c r="K2825" s="33" t="str">
        <f>IF(ISNA(VLOOKUP(C2825,'Provider-EHR crosswalk'!A:B,2,FALSE)),"No EHR Specified",VLOOKUP(C2825,'Provider-EHR crosswalk'!A:B,2,FALSE))</f>
        <v>NetSmart MyEvolv</v>
      </c>
    </row>
    <row r="2826" spans="1:11" x14ac:dyDescent="0.25">
      <c r="A2826" t="s">
        <v>98</v>
      </c>
      <c r="B2826">
        <v>90</v>
      </c>
      <c r="C2826" t="s">
        <v>1060</v>
      </c>
      <c r="D2826" t="s">
        <v>99</v>
      </c>
      <c r="E2826">
        <v>95</v>
      </c>
      <c r="F2826">
        <v>129</v>
      </c>
      <c r="G2826">
        <v>73.64</v>
      </c>
      <c r="H2826" t="s">
        <v>65</v>
      </c>
      <c r="I2826">
        <v>90</v>
      </c>
      <c r="J2826" t="s">
        <v>69</v>
      </c>
      <c r="K2826" s="33" t="str">
        <f>IF(ISNA(VLOOKUP(C2826,'Provider-EHR crosswalk'!A:B,2,FALSE)),"No EHR Specified",VLOOKUP(C2826,'Provider-EHR crosswalk'!A:B,2,FALSE))</f>
        <v>NetSmart MyEvolv</v>
      </c>
    </row>
    <row r="2827" spans="1:11" x14ac:dyDescent="0.25">
      <c r="A2827" t="s">
        <v>100</v>
      </c>
      <c r="B2827">
        <v>90</v>
      </c>
      <c r="C2827" t="s">
        <v>1060</v>
      </c>
      <c r="D2827" t="s">
        <v>101</v>
      </c>
      <c r="E2827">
        <v>491</v>
      </c>
      <c r="F2827">
        <v>491</v>
      </c>
      <c r="G2827">
        <v>100</v>
      </c>
      <c r="H2827" t="s">
        <v>65</v>
      </c>
      <c r="I2827">
        <v>99</v>
      </c>
      <c r="J2827" t="s">
        <v>66</v>
      </c>
      <c r="K2827" s="33" t="str">
        <f>IF(ISNA(VLOOKUP(C2827,'Provider-EHR crosswalk'!A:B,2,FALSE)),"No EHR Specified",VLOOKUP(C2827,'Provider-EHR crosswalk'!A:B,2,FALSE))</f>
        <v>NetSmart MyEvolv</v>
      </c>
    </row>
    <row r="2828" spans="1:11" x14ac:dyDescent="0.25">
      <c r="A2828" t="s">
        <v>102</v>
      </c>
      <c r="B2828">
        <v>90</v>
      </c>
      <c r="C2828" t="s">
        <v>1060</v>
      </c>
      <c r="D2828" t="s">
        <v>103</v>
      </c>
      <c r="E2828">
        <v>491</v>
      </c>
      <c r="F2828">
        <v>491</v>
      </c>
      <c r="G2828">
        <v>100</v>
      </c>
      <c r="H2828" t="s">
        <v>65</v>
      </c>
      <c r="I2828">
        <v>99</v>
      </c>
      <c r="J2828" t="s">
        <v>66</v>
      </c>
      <c r="K2828" s="33" t="str">
        <f>IF(ISNA(VLOOKUP(C2828,'Provider-EHR crosswalk'!A:B,2,FALSE)),"No EHR Specified",VLOOKUP(C2828,'Provider-EHR crosswalk'!A:B,2,FALSE))</f>
        <v>NetSmart MyEvolv</v>
      </c>
    </row>
    <row r="2829" spans="1:11" x14ac:dyDescent="0.25">
      <c r="A2829" t="s">
        <v>104</v>
      </c>
      <c r="B2829">
        <v>90</v>
      </c>
      <c r="C2829" t="s">
        <v>1060</v>
      </c>
      <c r="D2829" t="s">
        <v>105</v>
      </c>
      <c r="E2829">
        <v>491</v>
      </c>
      <c r="F2829">
        <v>491</v>
      </c>
      <c r="G2829">
        <v>100</v>
      </c>
      <c r="H2829" t="s">
        <v>65</v>
      </c>
      <c r="I2829">
        <v>99</v>
      </c>
      <c r="J2829" t="s">
        <v>66</v>
      </c>
      <c r="K2829" s="33" t="str">
        <f>IF(ISNA(VLOOKUP(C2829,'Provider-EHR crosswalk'!A:B,2,FALSE)),"No EHR Specified",VLOOKUP(C2829,'Provider-EHR crosswalk'!A:B,2,FALSE))</f>
        <v>NetSmart MyEvolv</v>
      </c>
    </row>
    <row r="2830" spans="1:11" x14ac:dyDescent="0.25">
      <c r="A2830" t="s">
        <v>106</v>
      </c>
      <c r="B2830">
        <v>90</v>
      </c>
      <c r="C2830" t="s">
        <v>1060</v>
      </c>
      <c r="D2830" t="s">
        <v>107</v>
      </c>
      <c r="E2830">
        <v>491</v>
      </c>
      <c r="F2830">
        <v>491</v>
      </c>
      <c r="G2830">
        <v>100</v>
      </c>
      <c r="H2830" t="s">
        <v>65</v>
      </c>
      <c r="I2830">
        <v>99</v>
      </c>
      <c r="J2830" t="s">
        <v>66</v>
      </c>
      <c r="K2830" s="33" t="str">
        <f>IF(ISNA(VLOOKUP(C2830,'Provider-EHR crosswalk'!A:B,2,FALSE)),"No EHR Specified",VLOOKUP(C2830,'Provider-EHR crosswalk'!A:B,2,FALSE))</f>
        <v>NetSmart MyEvolv</v>
      </c>
    </row>
    <row r="2831" spans="1:11" x14ac:dyDescent="0.25">
      <c r="A2831" t="s">
        <v>108</v>
      </c>
      <c r="B2831">
        <v>90</v>
      </c>
      <c r="C2831" t="s">
        <v>1060</v>
      </c>
      <c r="D2831" t="s">
        <v>109</v>
      </c>
      <c r="E2831">
        <v>491</v>
      </c>
      <c r="F2831">
        <v>491</v>
      </c>
      <c r="G2831">
        <v>100</v>
      </c>
      <c r="H2831" t="s">
        <v>65</v>
      </c>
      <c r="I2831">
        <v>99</v>
      </c>
      <c r="J2831" t="s">
        <v>66</v>
      </c>
      <c r="K2831" s="33" t="str">
        <f>IF(ISNA(VLOOKUP(C2831,'Provider-EHR crosswalk'!A:B,2,FALSE)),"No EHR Specified",VLOOKUP(C2831,'Provider-EHR crosswalk'!A:B,2,FALSE))</f>
        <v>NetSmart MyEvolv</v>
      </c>
    </row>
    <row r="2832" spans="1:11" x14ac:dyDescent="0.25">
      <c r="A2832" t="s">
        <v>110</v>
      </c>
      <c r="B2832">
        <v>90</v>
      </c>
      <c r="C2832" t="s">
        <v>1060</v>
      </c>
      <c r="D2832" t="s">
        <v>111</v>
      </c>
      <c r="E2832">
        <v>491</v>
      </c>
      <c r="F2832">
        <v>491</v>
      </c>
      <c r="G2832">
        <v>100</v>
      </c>
      <c r="H2832" t="s">
        <v>65</v>
      </c>
      <c r="I2832">
        <v>99</v>
      </c>
      <c r="J2832" t="s">
        <v>66</v>
      </c>
      <c r="K2832" s="33" t="str">
        <f>IF(ISNA(VLOOKUP(C2832,'Provider-EHR crosswalk'!A:B,2,FALSE)),"No EHR Specified",VLOOKUP(C2832,'Provider-EHR crosswalk'!A:B,2,FALSE))</f>
        <v>NetSmart MyEvolv</v>
      </c>
    </row>
    <row r="2833" spans="1:11" x14ac:dyDescent="0.25">
      <c r="A2833" t="s">
        <v>112</v>
      </c>
      <c r="B2833">
        <v>90</v>
      </c>
      <c r="C2833" t="s">
        <v>1060</v>
      </c>
      <c r="D2833" t="s">
        <v>113</v>
      </c>
      <c r="E2833">
        <v>491</v>
      </c>
      <c r="F2833">
        <v>491</v>
      </c>
      <c r="G2833">
        <v>100</v>
      </c>
      <c r="H2833" t="s">
        <v>65</v>
      </c>
      <c r="I2833">
        <v>99</v>
      </c>
      <c r="J2833" t="s">
        <v>66</v>
      </c>
      <c r="K2833" s="33" t="str">
        <f>IF(ISNA(VLOOKUP(C2833,'Provider-EHR crosswalk'!A:B,2,FALSE)),"No EHR Specified",VLOOKUP(C2833,'Provider-EHR crosswalk'!A:B,2,FALSE))</f>
        <v>NetSmart MyEvolv</v>
      </c>
    </row>
    <row r="2834" spans="1:11" x14ac:dyDescent="0.25">
      <c r="A2834" t="s">
        <v>114</v>
      </c>
      <c r="B2834">
        <v>90</v>
      </c>
      <c r="C2834" t="s">
        <v>1060</v>
      </c>
      <c r="D2834" t="s">
        <v>115</v>
      </c>
      <c r="E2834">
        <v>6</v>
      </c>
      <c r="F2834">
        <v>129</v>
      </c>
      <c r="G2834">
        <v>4.6500000000000004</v>
      </c>
      <c r="H2834" t="s">
        <v>116</v>
      </c>
      <c r="I2834">
        <v>4</v>
      </c>
      <c r="J2834" t="s">
        <v>69</v>
      </c>
      <c r="K2834" s="33" t="str">
        <f>IF(ISNA(VLOOKUP(C2834,'Provider-EHR crosswalk'!A:B,2,FALSE)),"No EHR Specified",VLOOKUP(C2834,'Provider-EHR crosswalk'!A:B,2,FALSE))</f>
        <v>NetSmart MyEvolv</v>
      </c>
    </row>
    <row r="2835" spans="1:11" x14ac:dyDescent="0.25">
      <c r="A2835" t="s">
        <v>117</v>
      </c>
      <c r="B2835">
        <v>90</v>
      </c>
      <c r="C2835" t="s">
        <v>1060</v>
      </c>
      <c r="D2835" t="s">
        <v>118</v>
      </c>
      <c r="E2835">
        <v>6</v>
      </c>
      <c r="F2835">
        <v>129</v>
      </c>
      <c r="G2835">
        <v>4.6500000000000004</v>
      </c>
      <c r="H2835" t="s">
        <v>116</v>
      </c>
      <c r="I2835">
        <v>4</v>
      </c>
      <c r="J2835" t="s">
        <v>69</v>
      </c>
      <c r="K2835" s="33" t="str">
        <f>IF(ISNA(VLOOKUP(C2835,'Provider-EHR crosswalk'!A:B,2,FALSE)),"No EHR Specified",VLOOKUP(C2835,'Provider-EHR crosswalk'!A:B,2,FALSE))</f>
        <v>NetSmart MyEvolv</v>
      </c>
    </row>
    <row r="2836" spans="1:11" x14ac:dyDescent="0.25">
      <c r="A2836" t="s">
        <v>119</v>
      </c>
      <c r="B2836">
        <v>90</v>
      </c>
      <c r="C2836" t="s">
        <v>1060</v>
      </c>
      <c r="D2836" t="s">
        <v>120</v>
      </c>
      <c r="E2836">
        <v>3</v>
      </c>
      <c r="F2836">
        <v>129</v>
      </c>
      <c r="G2836">
        <v>2.33</v>
      </c>
      <c r="H2836" t="s">
        <v>116</v>
      </c>
      <c r="I2836">
        <v>4</v>
      </c>
      <c r="J2836" t="s">
        <v>66</v>
      </c>
      <c r="K2836" s="33" t="str">
        <f>IF(ISNA(VLOOKUP(C2836,'Provider-EHR crosswalk'!A:B,2,FALSE)),"No EHR Specified",VLOOKUP(C2836,'Provider-EHR crosswalk'!A:B,2,FALSE))</f>
        <v>NetSmart MyEvolv</v>
      </c>
    </row>
    <row r="2837" spans="1:11" x14ac:dyDescent="0.25">
      <c r="A2837" t="s">
        <v>121</v>
      </c>
      <c r="B2837">
        <v>90</v>
      </c>
      <c r="C2837" t="s">
        <v>1060</v>
      </c>
      <c r="D2837" t="s">
        <v>122</v>
      </c>
      <c r="E2837">
        <v>0</v>
      </c>
      <c r="F2837">
        <v>129</v>
      </c>
      <c r="G2837">
        <v>0</v>
      </c>
      <c r="H2837" t="s">
        <v>116</v>
      </c>
      <c r="I2837">
        <v>1</v>
      </c>
      <c r="J2837" t="s">
        <v>66</v>
      </c>
      <c r="K2837" s="33" t="str">
        <f>IF(ISNA(VLOOKUP(C2837,'Provider-EHR crosswalk'!A:B,2,FALSE)),"No EHR Specified",VLOOKUP(C2837,'Provider-EHR crosswalk'!A:B,2,FALSE))</f>
        <v>NetSmart MyEvolv</v>
      </c>
    </row>
    <row r="2838" spans="1:11" x14ac:dyDescent="0.25">
      <c r="A2838" t="s">
        <v>123</v>
      </c>
      <c r="B2838">
        <v>90</v>
      </c>
      <c r="C2838" t="s">
        <v>1060</v>
      </c>
      <c r="D2838" t="s">
        <v>124</v>
      </c>
      <c r="E2838">
        <v>0</v>
      </c>
      <c r="F2838">
        <v>491</v>
      </c>
      <c r="G2838">
        <v>0</v>
      </c>
      <c r="H2838" t="s">
        <v>116</v>
      </c>
      <c r="I2838">
        <v>1</v>
      </c>
      <c r="J2838" t="s">
        <v>66</v>
      </c>
      <c r="K2838" s="33" t="str">
        <f>IF(ISNA(VLOOKUP(C2838,'Provider-EHR crosswalk'!A:B,2,FALSE)),"No EHR Specified",VLOOKUP(C2838,'Provider-EHR crosswalk'!A:B,2,FALSE))</f>
        <v>NetSmart MyEvolv</v>
      </c>
    </row>
    <row r="2839" spans="1:11" x14ac:dyDescent="0.25">
      <c r="A2839" t="s">
        <v>125</v>
      </c>
      <c r="B2839">
        <v>90</v>
      </c>
      <c r="C2839" t="s">
        <v>1060</v>
      </c>
      <c r="D2839" t="s">
        <v>126</v>
      </c>
      <c r="E2839">
        <v>0</v>
      </c>
      <c r="F2839">
        <v>491</v>
      </c>
      <c r="G2839">
        <v>0</v>
      </c>
      <c r="H2839" t="s">
        <v>116</v>
      </c>
      <c r="I2839">
        <v>1</v>
      </c>
      <c r="J2839" t="s">
        <v>66</v>
      </c>
      <c r="K2839" s="33" t="str">
        <f>IF(ISNA(VLOOKUP(C2839,'Provider-EHR crosswalk'!A:B,2,FALSE)),"No EHR Specified",VLOOKUP(C2839,'Provider-EHR crosswalk'!A:B,2,FALSE))</f>
        <v>NetSmart MyEvolv</v>
      </c>
    </row>
    <row r="2840" spans="1:11" x14ac:dyDescent="0.25">
      <c r="A2840" t="s">
        <v>127</v>
      </c>
      <c r="B2840">
        <v>90</v>
      </c>
      <c r="C2840" t="s">
        <v>1060</v>
      </c>
      <c r="D2840" t="s">
        <v>128</v>
      </c>
      <c r="E2840">
        <v>7</v>
      </c>
      <c r="F2840">
        <v>491</v>
      </c>
      <c r="G2840">
        <v>1.43</v>
      </c>
      <c r="H2840" t="s">
        <v>116</v>
      </c>
      <c r="I2840">
        <v>4</v>
      </c>
      <c r="J2840" t="s">
        <v>66</v>
      </c>
      <c r="K2840" s="33" t="str">
        <f>IF(ISNA(VLOOKUP(C2840,'Provider-EHR crosswalk'!A:B,2,FALSE)),"No EHR Specified",VLOOKUP(C2840,'Provider-EHR crosswalk'!A:B,2,FALSE))</f>
        <v>NetSmart MyEvolv</v>
      </c>
    </row>
    <row r="2841" spans="1:11" x14ac:dyDescent="0.25">
      <c r="A2841" t="s">
        <v>129</v>
      </c>
      <c r="B2841">
        <v>90</v>
      </c>
      <c r="C2841" t="s">
        <v>1060</v>
      </c>
      <c r="D2841" t="s">
        <v>130</v>
      </c>
      <c r="E2841">
        <v>14</v>
      </c>
      <c r="F2841">
        <v>491</v>
      </c>
      <c r="G2841">
        <v>2.85</v>
      </c>
      <c r="H2841" t="s">
        <v>116</v>
      </c>
      <c r="I2841">
        <v>4</v>
      </c>
      <c r="J2841" t="s">
        <v>66</v>
      </c>
      <c r="K2841" s="33" t="str">
        <f>IF(ISNA(VLOOKUP(C2841,'Provider-EHR crosswalk'!A:B,2,FALSE)),"No EHR Specified",VLOOKUP(C2841,'Provider-EHR crosswalk'!A:B,2,FALSE))</f>
        <v>NetSmart MyEvolv</v>
      </c>
    </row>
    <row r="2842" spans="1:11" x14ac:dyDescent="0.25">
      <c r="A2842" t="s">
        <v>131</v>
      </c>
      <c r="B2842">
        <v>90</v>
      </c>
      <c r="C2842" t="s">
        <v>1060</v>
      </c>
      <c r="D2842" t="s">
        <v>132</v>
      </c>
      <c r="E2842">
        <v>14</v>
      </c>
      <c r="F2842">
        <v>491</v>
      </c>
      <c r="G2842">
        <v>2.85</v>
      </c>
      <c r="H2842" t="s">
        <v>116</v>
      </c>
      <c r="I2842">
        <v>4</v>
      </c>
      <c r="J2842" t="s">
        <v>66</v>
      </c>
      <c r="K2842" s="33" t="str">
        <f>IF(ISNA(VLOOKUP(C2842,'Provider-EHR crosswalk'!A:B,2,FALSE)),"No EHR Specified",VLOOKUP(C2842,'Provider-EHR crosswalk'!A:B,2,FALSE))</f>
        <v>NetSmart MyEvolv</v>
      </c>
    </row>
    <row r="2843" spans="1:11" x14ac:dyDescent="0.25">
      <c r="A2843" t="s">
        <v>133</v>
      </c>
      <c r="B2843">
        <v>90</v>
      </c>
      <c r="C2843" t="s">
        <v>1060</v>
      </c>
      <c r="D2843" t="s">
        <v>134</v>
      </c>
      <c r="E2843">
        <v>1</v>
      </c>
      <c r="F2843">
        <v>491</v>
      </c>
      <c r="G2843">
        <v>0.2</v>
      </c>
      <c r="H2843" t="s">
        <v>116</v>
      </c>
      <c r="I2843">
        <v>1</v>
      </c>
      <c r="J2843" t="s">
        <v>66</v>
      </c>
      <c r="K2843" s="33" t="str">
        <f>IF(ISNA(VLOOKUP(C2843,'Provider-EHR crosswalk'!A:B,2,FALSE)),"No EHR Specified",VLOOKUP(C2843,'Provider-EHR crosswalk'!A:B,2,FALSE))</f>
        <v>NetSmart MyEvolv</v>
      </c>
    </row>
    <row r="2844" spans="1:11" x14ac:dyDescent="0.25">
      <c r="A2844" t="s">
        <v>135</v>
      </c>
      <c r="B2844">
        <v>90</v>
      </c>
      <c r="C2844" t="s">
        <v>1060</v>
      </c>
      <c r="D2844" t="s">
        <v>136</v>
      </c>
      <c r="E2844">
        <v>0</v>
      </c>
      <c r="F2844">
        <v>491</v>
      </c>
      <c r="G2844">
        <v>0</v>
      </c>
      <c r="H2844" t="s">
        <v>116</v>
      </c>
      <c r="I2844">
        <v>1</v>
      </c>
      <c r="J2844" t="s">
        <v>66</v>
      </c>
      <c r="K2844" s="33" t="str">
        <f>IF(ISNA(VLOOKUP(C2844,'Provider-EHR crosswalk'!A:B,2,FALSE)),"No EHR Specified",VLOOKUP(C2844,'Provider-EHR crosswalk'!A:B,2,FALSE))</f>
        <v>NetSmart MyEvolv</v>
      </c>
    </row>
    <row r="2845" spans="1:11" x14ac:dyDescent="0.25">
      <c r="A2845" t="s">
        <v>137</v>
      </c>
      <c r="B2845">
        <v>90</v>
      </c>
      <c r="C2845" t="s">
        <v>1060</v>
      </c>
      <c r="D2845" t="s">
        <v>138</v>
      </c>
      <c r="E2845">
        <v>0</v>
      </c>
      <c r="F2845">
        <v>491</v>
      </c>
      <c r="G2845">
        <v>0</v>
      </c>
      <c r="H2845" t="s">
        <v>116</v>
      </c>
      <c r="I2845">
        <v>1</v>
      </c>
      <c r="J2845" t="s">
        <v>66</v>
      </c>
      <c r="K2845" s="33" t="str">
        <f>IF(ISNA(VLOOKUP(C2845,'Provider-EHR crosswalk'!A:B,2,FALSE)),"No EHR Specified",VLOOKUP(C2845,'Provider-EHR crosswalk'!A:B,2,FALSE))</f>
        <v>NetSmart MyEvolv</v>
      </c>
    </row>
    <row r="2846" spans="1:11" x14ac:dyDescent="0.25">
      <c r="A2846" t="s">
        <v>139</v>
      </c>
      <c r="B2846">
        <v>90</v>
      </c>
      <c r="C2846" t="s">
        <v>1060</v>
      </c>
      <c r="D2846" t="s">
        <v>140</v>
      </c>
      <c r="E2846">
        <v>0</v>
      </c>
      <c r="F2846">
        <v>491</v>
      </c>
      <c r="G2846">
        <v>0</v>
      </c>
      <c r="H2846" t="s">
        <v>116</v>
      </c>
      <c r="I2846">
        <v>1</v>
      </c>
      <c r="J2846" t="s">
        <v>66</v>
      </c>
      <c r="K2846" s="33" t="str">
        <f>IF(ISNA(VLOOKUP(C2846,'Provider-EHR crosswalk'!A:B,2,FALSE)),"No EHR Specified",VLOOKUP(C2846,'Provider-EHR crosswalk'!A:B,2,FALSE))</f>
        <v>NetSmart MyEvolv</v>
      </c>
    </row>
    <row r="2847" spans="1:11" x14ac:dyDescent="0.25">
      <c r="A2847" t="s">
        <v>141</v>
      </c>
      <c r="B2847">
        <v>90</v>
      </c>
      <c r="C2847" t="s">
        <v>1060</v>
      </c>
      <c r="D2847" t="s">
        <v>142</v>
      </c>
      <c r="E2847">
        <v>0</v>
      </c>
      <c r="F2847">
        <v>491</v>
      </c>
      <c r="G2847">
        <v>0</v>
      </c>
      <c r="H2847" t="s">
        <v>116</v>
      </c>
      <c r="I2847">
        <v>1</v>
      </c>
      <c r="J2847" t="s">
        <v>66</v>
      </c>
      <c r="K2847" s="33" t="str">
        <f>IF(ISNA(VLOOKUP(C2847,'Provider-EHR crosswalk'!A:B,2,FALSE)),"No EHR Specified",VLOOKUP(C2847,'Provider-EHR crosswalk'!A:B,2,FALSE))</f>
        <v>NetSmart MyEvolv</v>
      </c>
    </row>
    <row r="2848" spans="1:11" x14ac:dyDescent="0.25">
      <c r="A2848" t="s">
        <v>143</v>
      </c>
      <c r="B2848">
        <v>90</v>
      </c>
      <c r="C2848" t="s">
        <v>1060</v>
      </c>
      <c r="D2848" t="s">
        <v>144</v>
      </c>
      <c r="E2848">
        <v>0</v>
      </c>
      <c r="F2848">
        <v>491</v>
      </c>
      <c r="G2848">
        <v>0</v>
      </c>
      <c r="H2848" t="s">
        <v>116</v>
      </c>
      <c r="I2848">
        <v>1</v>
      </c>
      <c r="J2848" t="s">
        <v>66</v>
      </c>
      <c r="K2848" s="33" t="str">
        <f>IF(ISNA(VLOOKUP(C2848,'Provider-EHR crosswalk'!A:B,2,FALSE)),"No EHR Specified",VLOOKUP(C2848,'Provider-EHR crosswalk'!A:B,2,FALSE))</f>
        <v>NetSmart MyEvolv</v>
      </c>
    </row>
    <row r="2849" spans="1:11" x14ac:dyDescent="0.25">
      <c r="A2849" t="s">
        <v>145</v>
      </c>
      <c r="B2849">
        <v>90</v>
      </c>
      <c r="C2849" t="s">
        <v>1060</v>
      </c>
      <c r="D2849" t="s">
        <v>146</v>
      </c>
      <c r="E2849">
        <v>0</v>
      </c>
      <c r="F2849">
        <v>491</v>
      </c>
      <c r="G2849">
        <v>0</v>
      </c>
      <c r="H2849" t="s">
        <v>116</v>
      </c>
      <c r="I2849">
        <v>1</v>
      </c>
      <c r="J2849" t="s">
        <v>66</v>
      </c>
      <c r="K2849" s="33" t="str">
        <f>IF(ISNA(VLOOKUP(C2849,'Provider-EHR crosswalk'!A:B,2,FALSE)),"No EHR Specified",VLOOKUP(C2849,'Provider-EHR crosswalk'!A:B,2,FALSE))</f>
        <v>NetSmart MyEvolv</v>
      </c>
    </row>
    <row r="2850" spans="1:11" x14ac:dyDescent="0.25">
      <c r="A2850" t="s">
        <v>147</v>
      </c>
      <c r="B2850">
        <v>90</v>
      </c>
      <c r="C2850" t="s">
        <v>1060</v>
      </c>
      <c r="D2850" t="s">
        <v>148</v>
      </c>
      <c r="E2850">
        <v>0</v>
      </c>
      <c r="F2850">
        <v>491</v>
      </c>
      <c r="G2850">
        <v>0</v>
      </c>
      <c r="H2850" t="s">
        <v>116</v>
      </c>
      <c r="I2850">
        <v>1</v>
      </c>
      <c r="J2850" t="s">
        <v>66</v>
      </c>
      <c r="K2850" s="33" t="str">
        <f>IF(ISNA(VLOOKUP(C2850,'Provider-EHR crosswalk'!A:B,2,FALSE)),"No EHR Specified",VLOOKUP(C2850,'Provider-EHR crosswalk'!A:B,2,FALSE))</f>
        <v>NetSmart MyEvolv</v>
      </c>
    </row>
    <row r="2851" spans="1:11" x14ac:dyDescent="0.25">
      <c r="A2851" t="s">
        <v>149</v>
      </c>
      <c r="B2851">
        <v>90</v>
      </c>
      <c r="C2851" t="s">
        <v>1060</v>
      </c>
      <c r="D2851" t="s">
        <v>150</v>
      </c>
      <c r="E2851">
        <v>0</v>
      </c>
      <c r="F2851">
        <v>491</v>
      </c>
      <c r="G2851">
        <v>0</v>
      </c>
      <c r="H2851" t="s">
        <v>116</v>
      </c>
      <c r="I2851">
        <v>1</v>
      </c>
      <c r="J2851" t="s">
        <v>66</v>
      </c>
      <c r="K2851" s="33" t="str">
        <f>IF(ISNA(VLOOKUP(C2851,'Provider-EHR crosswalk'!A:B,2,FALSE)),"No EHR Specified",VLOOKUP(C2851,'Provider-EHR crosswalk'!A:B,2,FALSE))</f>
        <v>NetSmart MyEvolv</v>
      </c>
    </row>
    <row r="2852" spans="1:11" x14ac:dyDescent="0.25">
      <c r="A2852" t="s">
        <v>151</v>
      </c>
      <c r="B2852">
        <v>90</v>
      </c>
      <c r="C2852" t="s">
        <v>1060</v>
      </c>
      <c r="D2852" t="s">
        <v>152</v>
      </c>
      <c r="E2852">
        <v>0</v>
      </c>
      <c r="F2852">
        <v>491</v>
      </c>
      <c r="G2852">
        <v>0</v>
      </c>
      <c r="H2852" t="s">
        <v>116</v>
      </c>
      <c r="I2852">
        <v>1</v>
      </c>
      <c r="J2852" t="s">
        <v>66</v>
      </c>
      <c r="K2852" s="33" t="str">
        <f>IF(ISNA(VLOOKUP(C2852,'Provider-EHR crosswalk'!A:B,2,FALSE)),"No EHR Specified",VLOOKUP(C2852,'Provider-EHR crosswalk'!A:B,2,FALSE))</f>
        <v>NetSmart MyEvolv</v>
      </c>
    </row>
    <row r="2853" spans="1:11" x14ac:dyDescent="0.25">
      <c r="A2853" t="s">
        <v>153</v>
      </c>
      <c r="B2853">
        <v>90</v>
      </c>
      <c r="C2853" t="s">
        <v>1060</v>
      </c>
      <c r="D2853" t="s">
        <v>154</v>
      </c>
      <c r="E2853">
        <v>0</v>
      </c>
      <c r="F2853">
        <v>491</v>
      </c>
      <c r="G2853">
        <v>0</v>
      </c>
      <c r="H2853" t="s">
        <v>116</v>
      </c>
      <c r="I2853">
        <v>1</v>
      </c>
      <c r="J2853" t="s">
        <v>66</v>
      </c>
      <c r="K2853" s="33" t="str">
        <f>IF(ISNA(VLOOKUP(C2853,'Provider-EHR crosswalk'!A:B,2,FALSE)),"No EHR Specified",VLOOKUP(C2853,'Provider-EHR crosswalk'!A:B,2,FALSE))</f>
        <v>NetSmart MyEvolv</v>
      </c>
    </row>
    <row r="2854" spans="1:11" x14ac:dyDescent="0.25">
      <c r="A2854" t="s">
        <v>155</v>
      </c>
      <c r="B2854">
        <v>90</v>
      </c>
      <c r="C2854" t="s">
        <v>1060</v>
      </c>
      <c r="D2854" t="s">
        <v>156</v>
      </c>
      <c r="E2854">
        <v>0</v>
      </c>
      <c r="F2854">
        <v>491</v>
      </c>
      <c r="G2854">
        <v>0</v>
      </c>
      <c r="H2854" t="s">
        <v>157</v>
      </c>
      <c r="I2854" t="s">
        <v>157</v>
      </c>
      <c r="J2854" t="s">
        <v>157</v>
      </c>
      <c r="K2854" s="33" t="str">
        <f>IF(ISNA(VLOOKUP(C2854,'Provider-EHR crosswalk'!A:B,2,FALSE)),"No EHR Specified",VLOOKUP(C2854,'Provider-EHR crosswalk'!A:B,2,FALSE))</f>
        <v>NetSmart MyEvolv</v>
      </c>
    </row>
    <row r="2855" spans="1:11" x14ac:dyDescent="0.25">
      <c r="A2855" t="s">
        <v>158</v>
      </c>
      <c r="B2855">
        <v>90</v>
      </c>
      <c r="C2855" t="s">
        <v>1060</v>
      </c>
      <c r="D2855" t="s">
        <v>159</v>
      </c>
      <c r="E2855">
        <v>39</v>
      </c>
      <c r="F2855">
        <v>491</v>
      </c>
      <c r="G2855">
        <v>7.94</v>
      </c>
      <c r="H2855" t="s">
        <v>157</v>
      </c>
      <c r="I2855" t="s">
        <v>157</v>
      </c>
      <c r="J2855" t="s">
        <v>157</v>
      </c>
      <c r="K2855" s="33" t="str">
        <f>IF(ISNA(VLOOKUP(C2855,'Provider-EHR crosswalk'!A:B,2,FALSE)),"No EHR Specified",VLOOKUP(C2855,'Provider-EHR crosswalk'!A:B,2,FALSE))</f>
        <v>NetSmart MyEvolv</v>
      </c>
    </row>
    <row r="2856" spans="1:11" x14ac:dyDescent="0.25">
      <c r="A2856" t="s">
        <v>162</v>
      </c>
      <c r="B2856">
        <v>90</v>
      </c>
      <c r="C2856" t="s">
        <v>1060</v>
      </c>
      <c r="D2856" t="s">
        <v>163</v>
      </c>
      <c r="E2856">
        <v>485</v>
      </c>
      <c r="F2856">
        <v>491</v>
      </c>
      <c r="G2856">
        <v>98.78</v>
      </c>
      <c r="H2856" t="s">
        <v>65</v>
      </c>
      <c r="I2856">
        <v>95</v>
      </c>
      <c r="J2856" t="s">
        <v>66</v>
      </c>
      <c r="K2856" s="33" t="str">
        <f>IF(ISNA(VLOOKUP(C2856,'Provider-EHR crosswalk'!A:B,2,FALSE)),"No EHR Specified",VLOOKUP(C2856,'Provider-EHR crosswalk'!A:B,2,FALSE))</f>
        <v>NetSmart MyEvolv</v>
      </c>
    </row>
    <row r="2857" spans="1:11" x14ac:dyDescent="0.25">
      <c r="A2857" t="s">
        <v>164</v>
      </c>
      <c r="B2857">
        <v>90</v>
      </c>
      <c r="C2857" t="s">
        <v>1060</v>
      </c>
      <c r="D2857" t="s">
        <v>165</v>
      </c>
      <c r="E2857">
        <v>91</v>
      </c>
      <c r="F2857">
        <v>129</v>
      </c>
      <c r="G2857">
        <v>70.540000000000006</v>
      </c>
      <c r="H2857" t="s">
        <v>65</v>
      </c>
      <c r="I2857">
        <v>95</v>
      </c>
      <c r="J2857" t="s">
        <v>69</v>
      </c>
      <c r="K2857" s="33" t="str">
        <f>IF(ISNA(VLOOKUP(C2857,'Provider-EHR crosswalk'!A:B,2,FALSE)),"No EHR Specified",VLOOKUP(C2857,'Provider-EHR crosswalk'!A:B,2,FALSE))</f>
        <v>NetSmart MyEvolv</v>
      </c>
    </row>
    <row r="2858" spans="1:11" x14ac:dyDescent="0.25">
      <c r="A2858" t="s">
        <v>166</v>
      </c>
      <c r="B2858">
        <v>90</v>
      </c>
      <c r="C2858" t="s">
        <v>1060</v>
      </c>
      <c r="D2858" t="s">
        <v>167</v>
      </c>
      <c r="E2858">
        <v>2</v>
      </c>
      <c r="F2858">
        <v>129</v>
      </c>
      <c r="G2858">
        <v>1.55</v>
      </c>
      <c r="H2858" t="s">
        <v>116</v>
      </c>
      <c r="I2858">
        <v>5</v>
      </c>
      <c r="J2858" t="s">
        <v>66</v>
      </c>
      <c r="K2858" s="33" t="str">
        <f>IF(ISNA(VLOOKUP(C2858,'Provider-EHR crosswalk'!A:B,2,FALSE)),"No EHR Specified",VLOOKUP(C2858,'Provider-EHR crosswalk'!A:B,2,FALSE))</f>
        <v>NetSmart MyEvolv</v>
      </c>
    </row>
    <row r="2859" spans="1:11" x14ac:dyDescent="0.25">
      <c r="A2859" t="s">
        <v>168</v>
      </c>
      <c r="B2859">
        <v>90</v>
      </c>
      <c r="C2859" t="s">
        <v>1060</v>
      </c>
      <c r="D2859" t="s">
        <v>169</v>
      </c>
      <c r="E2859">
        <v>1</v>
      </c>
      <c r="F2859">
        <v>129</v>
      </c>
      <c r="G2859">
        <v>0.78</v>
      </c>
      <c r="H2859" t="s">
        <v>116</v>
      </c>
      <c r="I2859">
        <v>5</v>
      </c>
      <c r="J2859" t="s">
        <v>66</v>
      </c>
      <c r="K2859" s="33" t="str">
        <f>IF(ISNA(VLOOKUP(C2859,'Provider-EHR crosswalk'!A:B,2,FALSE)),"No EHR Specified",VLOOKUP(C2859,'Provider-EHR crosswalk'!A:B,2,FALSE))</f>
        <v>NetSmart MyEvolv</v>
      </c>
    </row>
    <row r="2860" spans="1:11" x14ac:dyDescent="0.25">
      <c r="A2860" t="s">
        <v>170</v>
      </c>
      <c r="B2860">
        <v>90</v>
      </c>
      <c r="C2860" t="s">
        <v>1060</v>
      </c>
      <c r="D2860" t="s">
        <v>171</v>
      </c>
      <c r="E2860">
        <v>35</v>
      </c>
      <c r="F2860">
        <v>129</v>
      </c>
      <c r="G2860">
        <v>27.13</v>
      </c>
      <c r="H2860" t="s">
        <v>116</v>
      </c>
      <c r="I2860">
        <v>5</v>
      </c>
      <c r="J2860" t="s">
        <v>69</v>
      </c>
      <c r="K2860" s="33" t="str">
        <f>IF(ISNA(VLOOKUP(C2860,'Provider-EHR crosswalk'!A:B,2,FALSE)),"No EHR Specified",VLOOKUP(C2860,'Provider-EHR crosswalk'!A:B,2,FALSE))</f>
        <v>NetSmart MyEvolv</v>
      </c>
    </row>
    <row r="2861" spans="1:11" x14ac:dyDescent="0.25">
      <c r="A2861" t="s">
        <v>172</v>
      </c>
      <c r="B2861">
        <v>90</v>
      </c>
      <c r="C2861" t="s">
        <v>1060</v>
      </c>
      <c r="D2861" t="s">
        <v>173</v>
      </c>
      <c r="E2861">
        <v>2</v>
      </c>
      <c r="F2861">
        <v>491</v>
      </c>
      <c r="G2861">
        <v>0.41</v>
      </c>
      <c r="H2861" t="s">
        <v>116</v>
      </c>
      <c r="I2861">
        <v>5</v>
      </c>
      <c r="J2861" t="s">
        <v>66</v>
      </c>
      <c r="K2861" s="33" t="str">
        <f>IF(ISNA(VLOOKUP(C2861,'Provider-EHR crosswalk'!A:B,2,FALSE)),"No EHR Specified",VLOOKUP(C2861,'Provider-EHR crosswalk'!A:B,2,FALSE))</f>
        <v>NetSmart MyEvolv</v>
      </c>
    </row>
    <row r="2862" spans="1:11" x14ac:dyDescent="0.25">
      <c r="A2862" t="s">
        <v>174</v>
      </c>
      <c r="B2862">
        <v>90</v>
      </c>
      <c r="C2862" t="s">
        <v>1060</v>
      </c>
      <c r="D2862" t="s">
        <v>175</v>
      </c>
      <c r="E2862">
        <v>1</v>
      </c>
      <c r="F2862">
        <v>491</v>
      </c>
      <c r="G2862">
        <v>0.2</v>
      </c>
      <c r="H2862" t="s">
        <v>116</v>
      </c>
      <c r="I2862">
        <v>5</v>
      </c>
      <c r="J2862" t="s">
        <v>66</v>
      </c>
      <c r="K2862" s="33" t="str">
        <f>IF(ISNA(VLOOKUP(C2862,'Provider-EHR crosswalk'!A:B,2,FALSE)),"No EHR Specified",VLOOKUP(C2862,'Provider-EHR crosswalk'!A:B,2,FALSE))</f>
        <v>NetSmart MyEvolv</v>
      </c>
    </row>
    <row r="2863" spans="1:11" x14ac:dyDescent="0.25">
      <c r="A2863" t="s">
        <v>176</v>
      </c>
      <c r="B2863">
        <v>90</v>
      </c>
      <c r="C2863" t="s">
        <v>1060</v>
      </c>
      <c r="D2863" t="s">
        <v>177</v>
      </c>
      <c r="E2863">
        <v>3</v>
      </c>
      <c r="F2863">
        <v>491</v>
      </c>
      <c r="G2863">
        <v>0.61</v>
      </c>
      <c r="H2863" t="s">
        <v>116</v>
      </c>
      <c r="I2863">
        <v>5</v>
      </c>
      <c r="J2863" t="s">
        <v>66</v>
      </c>
      <c r="K2863" s="33" t="str">
        <f>IF(ISNA(VLOOKUP(C2863,'Provider-EHR crosswalk'!A:B,2,FALSE)),"No EHR Specified",VLOOKUP(C2863,'Provider-EHR crosswalk'!A:B,2,FALSE))</f>
        <v>NetSmart MyEvolv</v>
      </c>
    </row>
    <row r="2864" spans="1:11" x14ac:dyDescent="0.25">
      <c r="A2864" t="s">
        <v>63</v>
      </c>
      <c r="B2864">
        <v>81</v>
      </c>
      <c r="C2864" t="s">
        <v>765</v>
      </c>
      <c r="D2864" t="s">
        <v>64</v>
      </c>
      <c r="E2864">
        <v>17</v>
      </c>
      <c r="F2864">
        <v>17</v>
      </c>
      <c r="G2864">
        <v>100</v>
      </c>
      <c r="H2864" t="s">
        <v>65</v>
      </c>
      <c r="I2864">
        <v>99</v>
      </c>
      <c r="J2864" t="s">
        <v>66</v>
      </c>
      <c r="K2864" s="33" t="str">
        <f>IF(ISNA(VLOOKUP(C2864,'Provider-EHR crosswalk'!A:B,2,FALSE)),"No EHR Specified",VLOOKUP(C2864,'Provider-EHR crosswalk'!A:B,2,FALSE))</f>
        <v>Azalea Health EHR</v>
      </c>
    </row>
    <row r="2865" spans="1:11" x14ac:dyDescent="0.25">
      <c r="A2865" t="s">
        <v>67</v>
      </c>
      <c r="B2865">
        <v>81</v>
      </c>
      <c r="C2865" t="s">
        <v>765</v>
      </c>
      <c r="D2865" t="s">
        <v>68</v>
      </c>
      <c r="E2865">
        <v>17</v>
      </c>
      <c r="F2865">
        <v>17</v>
      </c>
      <c r="G2865">
        <v>100</v>
      </c>
      <c r="H2865" t="s">
        <v>65</v>
      </c>
      <c r="I2865">
        <v>75</v>
      </c>
      <c r="J2865" t="s">
        <v>66</v>
      </c>
      <c r="K2865" s="33" t="str">
        <f>IF(ISNA(VLOOKUP(C2865,'Provider-EHR crosswalk'!A:B,2,FALSE)),"No EHR Specified",VLOOKUP(C2865,'Provider-EHR crosswalk'!A:B,2,FALSE))</f>
        <v>Azalea Health EHR</v>
      </c>
    </row>
    <row r="2866" spans="1:11" x14ac:dyDescent="0.25">
      <c r="A2866" t="s">
        <v>70</v>
      </c>
      <c r="B2866">
        <v>81</v>
      </c>
      <c r="C2866" t="s">
        <v>765</v>
      </c>
      <c r="D2866" t="s">
        <v>71</v>
      </c>
      <c r="E2866">
        <v>17</v>
      </c>
      <c r="F2866">
        <v>17</v>
      </c>
      <c r="G2866">
        <v>100</v>
      </c>
      <c r="H2866" t="s">
        <v>65</v>
      </c>
      <c r="I2866">
        <v>99</v>
      </c>
      <c r="J2866" t="s">
        <v>66</v>
      </c>
      <c r="K2866" s="33" t="str">
        <f>IF(ISNA(VLOOKUP(C2866,'Provider-EHR crosswalk'!A:B,2,FALSE)),"No EHR Specified",VLOOKUP(C2866,'Provider-EHR crosswalk'!A:B,2,FALSE))</f>
        <v>Azalea Health EHR</v>
      </c>
    </row>
    <row r="2867" spans="1:11" x14ac:dyDescent="0.25">
      <c r="A2867" t="s">
        <v>72</v>
      </c>
      <c r="B2867">
        <v>81</v>
      </c>
      <c r="C2867" t="s">
        <v>765</v>
      </c>
      <c r="D2867" t="s">
        <v>73</v>
      </c>
      <c r="E2867">
        <v>17</v>
      </c>
      <c r="F2867">
        <v>17</v>
      </c>
      <c r="G2867">
        <v>100</v>
      </c>
      <c r="H2867" t="s">
        <v>65</v>
      </c>
      <c r="I2867">
        <v>99</v>
      </c>
      <c r="J2867" t="s">
        <v>66</v>
      </c>
      <c r="K2867" s="33" t="str">
        <f>IF(ISNA(VLOOKUP(C2867,'Provider-EHR crosswalk'!A:B,2,FALSE)),"No EHR Specified",VLOOKUP(C2867,'Provider-EHR crosswalk'!A:B,2,FALSE))</f>
        <v>Azalea Health EHR</v>
      </c>
    </row>
    <row r="2868" spans="1:11" x14ac:dyDescent="0.25">
      <c r="A2868" t="s">
        <v>74</v>
      </c>
      <c r="B2868">
        <v>81</v>
      </c>
      <c r="C2868" t="s">
        <v>765</v>
      </c>
      <c r="D2868" t="s">
        <v>75</v>
      </c>
      <c r="E2868">
        <v>17</v>
      </c>
      <c r="F2868">
        <v>17</v>
      </c>
      <c r="G2868">
        <v>100</v>
      </c>
      <c r="H2868" t="s">
        <v>65</v>
      </c>
      <c r="I2868">
        <v>99</v>
      </c>
      <c r="J2868" t="s">
        <v>66</v>
      </c>
      <c r="K2868" s="33" t="str">
        <f>IF(ISNA(VLOOKUP(C2868,'Provider-EHR crosswalk'!A:B,2,FALSE)),"No EHR Specified",VLOOKUP(C2868,'Provider-EHR crosswalk'!A:B,2,FALSE))</f>
        <v>Azalea Health EHR</v>
      </c>
    </row>
    <row r="2869" spans="1:11" x14ac:dyDescent="0.25">
      <c r="A2869" t="s">
        <v>76</v>
      </c>
      <c r="B2869">
        <v>81</v>
      </c>
      <c r="C2869" t="s">
        <v>765</v>
      </c>
      <c r="D2869" t="s">
        <v>77</v>
      </c>
      <c r="E2869">
        <v>17</v>
      </c>
      <c r="F2869">
        <v>17</v>
      </c>
      <c r="G2869">
        <v>100</v>
      </c>
      <c r="H2869" t="s">
        <v>65</v>
      </c>
      <c r="I2869">
        <v>85</v>
      </c>
      <c r="J2869" t="s">
        <v>66</v>
      </c>
      <c r="K2869" s="33" t="str">
        <f>IF(ISNA(VLOOKUP(C2869,'Provider-EHR crosswalk'!A:B,2,FALSE)),"No EHR Specified",VLOOKUP(C2869,'Provider-EHR crosswalk'!A:B,2,FALSE))</f>
        <v>Azalea Health EHR</v>
      </c>
    </row>
    <row r="2870" spans="1:11" x14ac:dyDescent="0.25">
      <c r="A2870" t="s">
        <v>78</v>
      </c>
      <c r="B2870">
        <v>81</v>
      </c>
      <c r="C2870" t="s">
        <v>765</v>
      </c>
      <c r="D2870" t="s">
        <v>79</v>
      </c>
      <c r="E2870">
        <v>17</v>
      </c>
      <c r="F2870">
        <v>17</v>
      </c>
      <c r="G2870">
        <v>100</v>
      </c>
      <c r="H2870" t="s">
        <v>65</v>
      </c>
      <c r="I2870">
        <v>85</v>
      </c>
      <c r="J2870" t="s">
        <v>66</v>
      </c>
      <c r="K2870" s="33" t="str">
        <f>IF(ISNA(VLOOKUP(C2870,'Provider-EHR crosswalk'!A:B,2,FALSE)),"No EHR Specified",VLOOKUP(C2870,'Provider-EHR crosswalk'!A:B,2,FALSE))</f>
        <v>Azalea Health EHR</v>
      </c>
    </row>
    <row r="2871" spans="1:11" x14ac:dyDescent="0.25">
      <c r="A2871" t="s">
        <v>80</v>
      </c>
      <c r="B2871">
        <v>81</v>
      </c>
      <c r="C2871" t="s">
        <v>765</v>
      </c>
      <c r="D2871" t="s">
        <v>81</v>
      </c>
      <c r="E2871">
        <v>17</v>
      </c>
      <c r="F2871">
        <v>17</v>
      </c>
      <c r="G2871">
        <v>100</v>
      </c>
      <c r="H2871" t="s">
        <v>65</v>
      </c>
      <c r="I2871">
        <v>85</v>
      </c>
      <c r="J2871" t="s">
        <v>66</v>
      </c>
      <c r="K2871" s="33" t="str">
        <f>IF(ISNA(VLOOKUP(C2871,'Provider-EHR crosswalk'!A:B,2,FALSE)),"No EHR Specified",VLOOKUP(C2871,'Provider-EHR crosswalk'!A:B,2,FALSE))</f>
        <v>Azalea Health EHR</v>
      </c>
    </row>
    <row r="2872" spans="1:11" x14ac:dyDescent="0.25">
      <c r="A2872" t="s">
        <v>82</v>
      </c>
      <c r="B2872">
        <v>81</v>
      </c>
      <c r="C2872" t="s">
        <v>765</v>
      </c>
      <c r="D2872" t="s">
        <v>83</v>
      </c>
      <c r="E2872">
        <v>17</v>
      </c>
      <c r="F2872">
        <v>17</v>
      </c>
      <c r="G2872">
        <v>100</v>
      </c>
      <c r="H2872" t="s">
        <v>65</v>
      </c>
      <c r="I2872">
        <v>85</v>
      </c>
      <c r="J2872" t="s">
        <v>66</v>
      </c>
      <c r="K2872" s="33" t="str">
        <f>IF(ISNA(VLOOKUP(C2872,'Provider-EHR crosswalk'!A:B,2,FALSE)),"No EHR Specified",VLOOKUP(C2872,'Provider-EHR crosswalk'!A:B,2,FALSE))</f>
        <v>Azalea Health EHR</v>
      </c>
    </row>
    <row r="2873" spans="1:11" x14ac:dyDescent="0.25">
      <c r="A2873" t="s">
        <v>84</v>
      </c>
      <c r="B2873">
        <v>81</v>
      </c>
      <c r="C2873" t="s">
        <v>765</v>
      </c>
      <c r="D2873" t="s">
        <v>85</v>
      </c>
      <c r="E2873">
        <v>17</v>
      </c>
      <c r="F2873">
        <v>17</v>
      </c>
      <c r="G2873">
        <v>100</v>
      </c>
      <c r="H2873" t="s">
        <v>65</v>
      </c>
      <c r="I2873">
        <v>85</v>
      </c>
      <c r="J2873" t="s">
        <v>66</v>
      </c>
      <c r="K2873" s="33" t="str">
        <f>IF(ISNA(VLOOKUP(C2873,'Provider-EHR crosswalk'!A:B,2,FALSE)),"No EHR Specified",VLOOKUP(C2873,'Provider-EHR crosswalk'!A:B,2,FALSE))</f>
        <v>Azalea Health EHR</v>
      </c>
    </row>
    <row r="2874" spans="1:11" x14ac:dyDescent="0.25">
      <c r="A2874" t="s">
        <v>86</v>
      </c>
      <c r="B2874">
        <v>81</v>
      </c>
      <c r="C2874" t="s">
        <v>765</v>
      </c>
      <c r="D2874" t="s">
        <v>87</v>
      </c>
      <c r="E2874">
        <v>17</v>
      </c>
      <c r="F2874">
        <v>17</v>
      </c>
      <c r="G2874">
        <v>100</v>
      </c>
      <c r="H2874" t="s">
        <v>65</v>
      </c>
      <c r="I2874">
        <v>95</v>
      </c>
      <c r="J2874" t="s">
        <v>66</v>
      </c>
      <c r="K2874" s="33" t="str">
        <f>IF(ISNA(VLOOKUP(C2874,'Provider-EHR crosswalk'!A:B,2,FALSE)),"No EHR Specified",VLOOKUP(C2874,'Provider-EHR crosswalk'!A:B,2,FALSE))</f>
        <v>Azalea Health EHR</v>
      </c>
    </row>
    <row r="2875" spans="1:11" x14ac:dyDescent="0.25">
      <c r="A2875" t="s">
        <v>88</v>
      </c>
      <c r="B2875">
        <v>81</v>
      </c>
      <c r="C2875" t="s">
        <v>765</v>
      </c>
      <c r="D2875" t="s">
        <v>89</v>
      </c>
      <c r="E2875">
        <v>17</v>
      </c>
      <c r="F2875">
        <v>17</v>
      </c>
      <c r="G2875">
        <v>100</v>
      </c>
      <c r="H2875" t="s">
        <v>65</v>
      </c>
      <c r="I2875">
        <v>95</v>
      </c>
      <c r="J2875" t="s">
        <v>66</v>
      </c>
      <c r="K2875" s="33" t="str">
        <f>IF(ISNA(VLOOKUP(C2875,'Provider-EHR crosswalk'!A:B,2,FALSE)),"No EHR Specified",VLOOKUP(C2875,'Provider-EHR crosswalk'!A:B,2,FALSE))</f>
        <v>Azalea Health EHR</v>
      </c>
    </row>
    <row r="2876" spans="1:11" x14ac:dyDescent="0.25">
      <c r="A2876" t="s">
        <v>90</v>
      </c>
      <c r="B2876">
        <v>81</v>
      </c>
      <c r="C2876" t="s">
        <v>765</v>
      </c>
      <c r="D2876" t="s">
        <v>91</v>
      </c>
      <c r="E2876">
        <v>17</v>
      </c>
      <c r="F2876">
        <v>17</v>
      </c>
      <c r="G2876">
        <v>100</v>
      </c>
      <c r="H2876" t="s">
        <v>65</v>
      </c>
      <c r="I2876">
        <v>90</v>
      </c>
      <c r="J2876" t="s">
        <v>66</v>
      </c>
      <c r="K2876" s="33" t="str">
        <f>IF(ISNA(VLOOKUP(C2876,'Provider-EHR crosswalk'!A:B,2,FALSE)),"No EHR Specified",VLOOKUP(C2876,'Provider-EHR crosswalk'!A:B,2,FALSE))</f>
        <v>Azalea Health EHR</v>
      </c>
    </row>
    <row r="2877" spans="1:11" x14ac:dyDescent="0.25">
      <c r="A2877" t="s">
        <v>92</v>
      </c>
      <c r="B2877">
        <v>81</v>
      </c>
      <c r="C2877" t="s">
        <v>765</v>
      </c>
      <c r="D2877" t="s">
        <v>93</v>
      </c>
      <c r="E2877">
        <v>4</v>
      </c>
      <c r="F2877">
        <v>17</v>
      </c>
      <c r="G2877">
        <v>23.53</v>
      </c>
      <c r="H2877" t="s">
        <v>65</v>
      </c>
      <c r="I2877">
        <v>90</v>
      </c>
      <c r="J2877" t="s">
        <v>69</v>
      </c>
      <c r="K2877" s="33" t="str">
        <f>IF(ISNA(VLOOKUP(C2877,'Provider-EHR crosswalk'!A:B,2,FALSE)),"No EHR Specified",VLOOKUP(C2877,'Provider-EHR crosswalk'!A:B,2,FALSE))</f>
        <v>Azalea Health EHR</v>
      </c>
    </row>
    <row r="2878" spans="1:11" x14ac:dyDescent="0.25">
      <c r="A2878" t="s">
        <v>94</v>
      </c>
      <c r="B2878">
        <v>81</v>
      </c>
      <c r="C2878" t="s">
        <v>765</v>
      </c>
      <c r="D2878" t="s">
        <v>95</v>
      </c>
      <c r="E2878">
        <v>10</v>
      </c>
      <c r="F2878">
        <v>17</v>
      </c>
      <c r="G2878">
        <v>58.82</v>
      </c>
      <c r="H2878" t="s">
        <v>65</v>
      </c>
      <c r="I2878">
        <v>90</v>
      </c>
      <c r="J2878" t="s">
        <v>69</v>
      </c>
      <c r="K2878" s="33" t="str">
        <f>IF(ISNA(VLOOKUP(C2878,'Provider-EHR crosswalk'!A:B,2,FALSE)),"No EHR Specified",VLOOKUP(C2878,'Provider-EHR crosswalk'!A:B,2,FALSE))</f>
        <v>Azalea Health EHR</v>
      </c>
    </row>
    <row r="2879" spans="1:11" x14ac:dyDescent="0.25">
      <c r="A2879" t="s">
        <v>96</v>
      </c>
      <c r="B2879">
        <v>81</v>
      </c>
      <c r="C2879" t="s">
        <v>765</v>
      </c>
      <c r="D2879" t="s">
        <v>97</v>
      </c>
      <c r="E2879">
        <v>3</v>
      </c>
      <c r="F2879">
        <v>17</v>
      </c>
      <c r="G2879">
        <v>17.649999999999999</v>
      </c>
      <c r="H2879" t="s">
        <v>65</v>
      </c>
      <c r="I2879">
        <v>90</v>
      </c>
      <c r="J2879" t="s">
        <v>69</v>
      </c>
      <c r="K2879" s="33" t="str">
        <f>IF(ISNA(VLOOKUP(C2879,'Provider-EHR crosswalk'!A:B,2,FALSE)),"No EHR Specified",VLOOKUP(C2879,'Provider-EHR crosswalk'!A:B,2,FALSE))</f>
        <v>Azalea Health EHR</v>
      </c>
    </row>
    <row r="2880" spans="1:11" x14ac:dyDescent="0.25">
      <c r="A2880" t="s">
        <v>98</v>
      </c>
      <c r="B2880">
        <v>81</v>
      </c>
      <c r="C2880" t="s">
        <v>765</v>
      </c>
      <c r="D2880" t="s">
        <v>99</v>
      </c>
      <c r="E2880">
        <v>3</v>
      </c>
      <c r="F2880">
        <v>17</v>
      </c>
      <c r="G2880">
        <v>17.649999999999999</v>
      </c>
      <c r="H2880" t="s">
        <v>65</v>
      </c>
      <c r="I2880">
        <v>90</v>
      </c>
      <c r="J2880" t="s">
        <v>69</v>
      </c>
      <c r="K2880" s="33" t="str">
        <f>IF(ISNA(VLOOKUP(C2880,'Provider-EHR crosswalk'!A:B,2,FALSE)),"No EHR Specified",VLOOKUP(C2880,'Provider-EHR crosswalk'!A:B,2,FALSE))</f>
        <v>Azalea Health EHR</v>
      </c>
    </row>
    <row r="2881" spans="1:11" x14ac:dyDescent="0.25">
      <c r="A2881" t="s">
        <v>100</v>
      </c>
      <c r="B2881">
        <v>81</v>
      </c>
      <c r="C2881" t="s">
        <v>765</v>
      </c>
      <c r="D2881" t="s">
        <v>101</v>
      </c>
      <c r="E2881">
        <v>118</v>
      </c>
      <c r="F2881">
        <v>118</v>
      </c>
      <c r="G2881">
        <v>100</v>
      </c>
      <c r="H2881" t="s">
        <v>65</v>
      </c>
      <c r="I2881">
        <v>99</v>
      </c>
      <c r="J2881" t="s">
        <v>66</v>
      </c>
      <c r="K2881" s="33" t="str">
        <f>IF(ISNA(VLOOKUP(C2881,'Provider-EHR crosswalk'!A:B,2,FALSE)),"No EHR Specified",VLOOKUP(C2881,'Provider-EHR crosswalk'!A:B,2,FALSE))</f>
        <v>Azalea Health EHR</v>
      </c>
    </row>
    <row r="2882" spans="1:11" x14ac:dyDescent="0.25">
      <c r="A2882" t="s">
        <v>102</v>
      </c>
      <c r="B2882">
        <v>81</v>
      </c>
      <c r="C2882" t="s">
        <v>765</v>
      </c>
      <c r="D2882" t="s">
        <v>103</v>
      </c>
      <c r="E2882">
        <v>118</v>
      </c>
      <c r="F2882">
        <v>118</v>
      </c>
      <c r="G2882">
        <v>100</v>
      </c>
      <c r="H2882" t="s">
        <v>65</v>
      </c>
      <c r="I2882">
        <v>99</v>
      </c>
      <c r="J2882" t="s">
        <v>66</v>
      </c>
      <c r="K2882" s="33" t="str">
        <f>IF(ISNA(VLOOKUP(C2882,'Provider-EHR crosswalk'!A:B,2,FALSE)),"No EHR Specified",VLOOKUP(C2882,'Provider-EHR crosswalk'!A:B,2,FALSE))</f>
        <v>Azalea Health EHR</v>
      </c>
    </row>
    <row r="2883" spans="1:11" x14ac:dyDescent="0.25">
      <c r="A2883" t="s">
        <v>104</v>
      </c>
      <c r="B2883">
        <v>81</v>
      </c>
      <c r="C2883" t="s">
        <v>765</v>
      </c>
      <c r="D2883" t="s">
        <v>105</v>
      </c>
      <c r="E2883">
        <v>118</v>
      </c>
      <c r="F2883">
        <v>118</v>
      </c>
      <c r="G2883">
        <v>100</v>
      </c>
      <c r="H2883" t="s">
        <v>65</v>
      </c>
      <c r="I2883">
        <v>99</v>
      </c>
      <c r="J2883" t="s">
        <v>66</v>
      </c>
      <c r="K2883" s="33" t="str">
        <f>IF(ISNA(VLOOKUP(C2883,'Provider-EHR crosswalk'!A:B,2,FALSE)),"No EHR Specified",VLOOKUP(C2883,'Provider-EHR crosswalk'!A:B,2,FALSE))</f>
        <v>Azalea Health EHR</v>
      </c>
    </row>
    <row r="2884" spans="1:11" x14ac:dyDescent="0.25">
      <c r="A2884" t="s">
        <v>106</v>
      </c>
      <c r="B2884">
        <v>81</v>
      </c>
      <c r="C2884" t="s">
        <v>765</v>
      </c>
      <c r="D2884" t="s">
        <v>107</v>
      </c>
      <c r="E2884">
        <v>118</v>
      </c>
      <c r="F2884">
        <v>118</v>
      </c>
      <c r="G2884">
        <v>100</v>
      </c>
      <c r="H2884" t="s">
        <v>65</v>
      </c>
      <c r="I2884">
        <v>99</v>
      </c>
      <c r="J2884" t="s">
        <v>66</v>
      </c>
      <c r="K2884" s="33" t="str">
        <f>IF(ISNA(VLOOKUP(C2884,'Provider-EHR crosswalk'!A:B,2,FALSE)),"No EHR Specified",VLOOKUP(C2884,'Provider-EHR crosswalk'!A:B,2,FALSE))</f>
        <v>Azalea Health EHR</v>
      </c>
    </row>
    <row r="2885" spans="1:11" x14ac:dyDescent="0.25">
      <c r="A2885" t="s">
        <v>108</v>
      </c>
      <c r="B2885">
        <v>81</v>
      </c>
      <c r="C2885" t="s">
        <v>765</v>
      </c>
      <c r="D2885" t="s">
        <v>109</v>
      </c>
      <c r="E2885">
        <v>118</v>
      </c>
      <c r="F2885">
        <v>118</v>
      </c>
      <c r="G2885">
        <v>100</v>
      </c>
      <c r="H2885" t="s">
        <v>65</v>
      </c>
      <c r="I2885">
        <v>99</v>
      </c>
      <c r="J2885" t="s">
        <v>66</v>
      </c>
      <c r="K2885" s="33" t="str">
        <f>IF(ISNA(VLOOKUP(C2885,'Provider-EHR crosswalk'!A:B,2,FALSE)),"No EHR Specified",VLOOKUP(C2885,'Provider-EHR crosswalk'!A:B,2,FALSE))</f>
        <v>Azalea Health EHR</v>
      </c>
    </row>
    <row r="2886" spans="1:11" x14ac:dyDescent="0.25">
      <c r="A2886" t="s">
        <v>110</v>
      </c>
      <c r="B2886">
        <v>81</v>
      </c>
      <c r="C2886" t="s">
        <v>765</v>
      </c>
      <c r="D2886" t="s">
        <v>111</v>
      </c>
      <c r="E2886">
        <v>118</v>
      </c>
      <c r="F2886">
        <v>118</v>
      </c>
      <c r="G2886">
        <v>100</v>
      </c>
      <c r="H2886" t="s">
        <v>65</v>
      </c>
      <c r="I2886">
        <v>99</v>
      </c>
      <c r="J2886" t="s">
        <v>66</v>
      </c>
      <c r="K2886" s="33" t="str">
        <f>IF(ISNA(VLOOKUP(C2886,'Provider-EHR crosswalk'!A:B,2,FALSE)),"No EHR Specified",VLOOKUP(C2886,'Provider-EHR crosswalk'!A:B,2,FALSE))</f>
        <v>Azalea Health EHR</v>
      </c>
    </row>
    <row r="2887" spans="1:11" x14ac:dyDescent="0.25">
      <c r="A2887" t="s">
        <v>112</v>
      </c>
      <c r="B2887">
        <v>81</v>
      </c>
      <c r="C2887" t="s">
        <v>765</v>
      </c>
      <c r="D2887" t="s">
        <v>113</v>
      </c>
      <c r="E2887">
        <v>118</v>
      </c>
      <c r="F2887">
        <v>118</v>
      </c>
      <c r="G2887">
        <v>100</v>
      </c>
      <c r="H2887" t="s">
        <v>65</v>
      </c>
      <c r="I2887">
        <v>99</v>
      </c>
      <c r="J2887" t="s">
        <v>66</v>
      </c>
      <c r="K2887" s="33" t="str">
        <f>IF(ISNA(VLOOKUP(C2887,'Provider-EHR crosswalk'!A:B,2,FALSE)),"No EHR Specified",VLOOKUP(C2887,'Provider-EHR crosswalk'!A:B,2,FALSE))</f>
        <v>Azalea Health EHR</v>
      </c>
    </row>
    <row r="2888" spans="1:11" x14ac:dyDescent="0.25">
      <c r="A2888" t="s">
        <v>114</v>
      </c>
      <c r="B2888">
        <v>81</v>
      </c>
      <c r="C2888" t="s">
        <v>765</v>
      </c>
      <c r="D2888" t="s">
        <v>115</v>
      </c>
      <c r="E2888">
        <v>0</v>
      </c>
      <c r="F2888">
        <v>17</v>
      </c>
      <c r="G2888">
        <v>0</v>
      </c>
      <c r="H2888" t="s">
        <v>116</v>
      </c>
      <c r="I2888">
        <v>4</v>
      </c>
      <c r="J2888" t="s">
        <v>66</v>
      </c>
      <c r="K2888" s="33" t="str">
        <f>IF(ISNA(VLOOKUP(C2888,'Provider-EHR crosswalk'!A:B,2,FALSE)),"No EHR Specified",VLOOKUP(C2888,'Provider-EHR crosswalk'!A:B,2,FALSE))</f>
        <v>Azalea Health EHR</v>
      </c>
    </row>
    <row r="2889" spans="1:11" x14ac:dyDescent="0.25">
      <c r="A2889" t="s">
        <v>117</v>
      </c>
      <c r="B2889">
        <v>81</v>
      </c>
      <c r="C2889" t="s">
        <v>765</v>
      </c>
      <c r="D2889" t="s">
        <v>118</v>
      </c>
      <c r="E2889">
        <v>0</v>
      </c>
      <c r="F2889">
        <v>17</v>
      </c>
      <c r="G2889">
        <v>0</v>
      </c>
      <c r="H2889" t="s">
        <v>116</v>
      </c>
      <c r="I2889">
        <v>4</v>
      </c>
      <c r="J2889" t="s">
        <v>66</v>
      </c>
      <c r="K2889" s="33" t="str">
        <f>IF(ISNA(VLOOKUP(C2889,'Provider-EHR crosswalk'!A:B,2,FALSE)),"No EHR Specified",VLOOKUP(C2889,'Provider-EHR crosswalk'!A:B,2,FALSE))</f>
        <v>Azalea Health EHR</v>
      </c>
    </row>
    <row r="2890" spans="1:11" x14ac:dyDescent="0.25">
      <c r="A2890" t="s">
        <v>119</v>
      </c>
      <c r="B2890">
        <v>81</v>
      </c>
      <c r="C2890" t="s">
        <v>765</v>
      </c>
      <c r="D2890" t="s">
        <v>120</v>
      </c>
      <c r="E2890">
        <v>2</v>
      </c>
      <c r="F2890">
        <v>17</v>
      </c>
      <c r="G2890">
        <v>11.76</v>
      </c>
      <c r="H2890" t="s">
        <v>116</v>
      </c>
      <c r="I2890">
        <v>4</v>
      </c>
      <c r="J2890" t="s">
        <v>69</v>
      </c>
      <c r="K2890" s="33" t="str">
        <f>IF(ISNA(VLOOKUP(C2890,'Provider-EHR crosswalk'!A:B,2,FALSE)),"No EHR Specified",VLOOKUP(C2890,'Provider-EHR crosswalk'!A:B,2,FALSE))</f>
        <v>Azalea Health EHR</v>
      </c>
    </row>
    <row r="2891" spans="1:11" x14ac:dyDescent="0.25">
      <c r="A2891" t="s">
        <v>121</v>
      </c>
      <c r="B2891">
        <v>81</v>
      </c>
      <c r="C2891" t="s">
        <v>765</v>
      </c>
      <c r="D2891" t="s">
        <v>122</v>
      </c>
      <c r="E2891">
        <v>0</v>
      </c>
      <c r="F2891">
        <v>17</v>
      </c>
      <c r="G2891">
        <v>0</v>
      </c>
      <c r="H2891" t="s">
        <v>116</v>
      </c>
      <c r="I2891">
        <v>1</v>
      </c>
      <c r="J2891" t="s">
        <v>66</v>
      </c>
      <c r="K2891" s="33" t="str">
        <f>IF(ISNA(VLOOKUP(C2891,'Provider-EHR crosswalk'!A:B,2,FALSE)),"No EHR Specified",VLOOKUP(C2891,'Provider-EHR crosswalk'!A:B,2,FALSE))</f>
        <v>Azalea Health EHR</v>
      </c>
    </row>
    <row r="2892" spans="1:11" x14ac:dyDescent="0.25">
      <c r="A2892" t="s">
        <v>123</v>
      </c>
      <c r="B2892">
        <v>81</v>
      </c>
      <c r="C2892" t="s">
        <v>765</v>
      </c>
      <c r="D2892" t="s">
        <v>124</v>
      </c>
      <c r="E2892">
        <v>0</v>
      </c>
      <c r="F2892">
        <v>118</v>
      </c>
      <c r="G2892">
        <v>0</v>
      </c>
      <c r="H2892" t="s">
        <v>116</v>
      </c>
      <c r="I2892">
        <v>1</v>
      </c>
      <c r="J2892" t="s">
        <v>66</v>
      </c>
      <c r="K2892" s="33" t="str">
        <f>IF(ISNA(VLOOKUP(C2892,'Provider-EHR crosswalk'!A:B,2,FALSE)),"No EHR Specified",VLOOKUP(C2892,'Provider-EHR crosswalk'!A:B,2,FALSE))</f>
        <v>Azalea Health EHR</v>
      </c>
    </row>
    <row r="2893" spans="1:11" x14ac:dyDescent="0.25">
      <c r="A2893" t="s">
        <v>125</v>
      </c>
      <c r="B2893">
        <v>81</v>
      </c>
      <c r="C2893" t="s">
        <v>765</v>
      </c>
      <c r="D2893" t="s">
        <v>126</v>
      </c>
      <c r="E2893">
        <v>0</v>
      </c>
      <c r="F2893">
        <v>118</v>
      </c>
      <c r="G2893">
        <v>0</v>
      </c>
      <c r="H2893" t="s">
        <v>116</v>
      </c>
      <c r="I2893">
        <v>1</v>
      </c>
      <c r="J2893" t="s">
        <v>66</v>
      </c>
      <c r="K2893" s="33" t="str">
        <f>IF(ISNA(VLOOKUP(C2893,'Provider-EHR crosswalk'!A:B,2,FALSE)),"No EHR Specified",VLOOKUP(C2893,'Provider-EHR crosswalk'!A:B,2,FALSE))</f>
        <v>Azalea Health EHR</v>
      </c>
    </row>
    <row r="2894" spans="1:11" x14ac:dyDescent="0.25">
      <c r="A2894" t="s">
        <v>127</v>
      </c>
      <c r="B2894">
        <v>81</v>
      </c>
      <c r="C2894" t="s">
        <v>765</v>
      </c>
      <c r="D2894" t="s">
        <v>128</v>
      </c>
      <c r="E2894">
        <v>2</v>
      </c>
      <c r="F2894">
        <v>118</v>
      </c>
      <c r="G2894">
        <v>1.69</v>
      </c>
      <c r="H2894" t="s">
        <v>116</v>
      </c>
      <c r="I2894">
        <v>4</v>
      </c>
      <c r="J2894" t="s">
        <v>66</v>
      </c>
      <c r="K2894" s="33" t="str">
        <f>IF(ISNA(VLOOKUP(C2894,'Provider-EHR crosswalk'!A:B,2,FALSE)),"No EHR Specified",VLOOKUP(C2894,'Provider-EHR crosswalk'!A:B,2,FALSE))</f>
        <v>Azalea Health EHR</v>
      </c>
    </row>
    <row r="2895" spans="1:11" x14ac:dyDescent="0.25">
      <c r="A2895" t="s">
        <v>129</v>
      </c>
      <c r="B2895">
        <v>81</v>
      </c>
      <c r="C2895" t="s">
        <v>765</v>
      </c>
      <c r="D2895" t="s">
        <v>130</v>
      </c>
      <c r="E2895">
        <v>1</v>
      </c>
      <c r="F2895">
        <v>118</v>
      </c>
      <c r="G2895">
        <v>0.85</v>
      </c>
      <c r="H2895" t="s">
        <v>116</v>
      </c>
      <c r="I2895">
        <v>4</v>
      </c>
      <c r="J2895" t="s">
        <v>66</v>
      </c>
      <c r="K2895" s="33" t="str">
        <f>IF(ISNA(VLOOKUP(C2895,'Provider-EHR crosswalk'!A:B,2,FALSE)),"No EHR Specified",VLOOKUP(C2895,'Provider-EHR crosswalk'!A:B,2,FALSE))</f>
        <v>Azalea Health EHR</v>
      </c>
    </row>
    <row r="2896" spans="1:11" x14ac:dyDescent="0.25">
      <c r="A2896" t="s">
        <v>131</v>
      </c>
      <c r="B2896">
        <v>81</v>
      </c>
      <c r="C2896" t="s">
        <v>765</v>
      </c>
      <c r="D2896" t="s">
        <v>132</v>
      </c>
      <c r="E2896">
        <v>0</v>
      </c>
      <c r="F2896">
        <v>118</v>
      </c>
      <c r="G2896">
        <v>0</v>
      </c>
      <c r="H2896" t="s">
        <v>116</v>
      </c>
      <c r="I2896">
        <v>4</v>
      </c>
      <c r="J2896" t="s">
        <v>66</v>
      </c>
      <c r="K2896" s="33" t="str">
        <f>IF(ISNA(VLOOKUP(C2896,'Provider-EHR crosswalk'!A:B,2,FALSE)),"No EHR Specified",VLOOKUP(C2896,'Provider-EHR crosswalk'!A:B,2,FALSE))</f>
        <v>Azalea Health EHR</v>
      </c>
    </row>
    <row r="2897" spans="1:11" x14ac:dyDescent="0.25">
      <c r="A2897" t="s">
        <v>133</v>
      </c>
      <c r="B2897">
        <v>81</v>
      </c>
      <c r="C2897" t="s">
        <v>765</v>
      </c>
      <c r="D2897" t="s">
        <v>134</v>
      </c>
      <c r="E2897">
        <v>0</v>
      </c>
      <c r="F2897">
        <v>118</v>
      </c>
      <c r="G2897">
        <v>0</v>
      </c>
      <c r="H2897" t="s">
        <v>116</v>
      </c>
      <c r="I2897">
        <v>1</v>
      </c>
      <c r="J2897" t="s">
        <v>66</v>
      </c>
      <c r="K2897" s="33" t="str">
        <f>IF(ISNA(VLOOKUP(C2897,'Provider-EHR crosswalk'!A:B,2,FALSE)),"No EHR Specified",VLOOKUP(C2897,'Provider-EHR crosswalk'!A:B,2,FALSE))</f>
        <v>Azalea Health EHR</v>
      </c>
    </row>
    <row r="2898" spans="1:11" x14ac:dyDescent="0.25">
      <c r="A2898" t="s">
        <v>135</v>
      </c>
      <c r="B2898">
        <v>81</v>
      </c>
      <c r="C2898" t="s">
        <v>765</v>
      </c>
      <c r="D2898" t="s">
        <v>136</v>
      </c>
      <c r="E2898">
        <v>0</v>
      </c>
      <c r="F2898">
        <v>118</v>
      </c>
      <c r="G2898">
        <v>0</v>
      </c>
      <c r="H2898" t="s">
        <v>116</v>
      </c>
      <c r="I2898">
        <v>1</v>
      </c>
      <c r="J2898" t="s">
        <v>66</v>
      </c>
      <c r="K2898" s="33" t="str">
        <f>IF(ISNA(VLOOKUP(C2898,'Provider-EHR crosswalk'!A:B,2,FALSE)),"No EHR Specified",VLOOKUP(C2898,'Provider-EHR crosswalk'!A:B,2,FALSE))</f>
        <v>Azalea Health EHR</v>
      </c>
    </row>
    <row r="2899" spans="1:11" x14ac:dyDescent="0.25">
      <c r="A2899" t="s">
        <v>137</v>
      </c>
      <c r="B2899">
        <v>81</v>
      </c>
      <c r="C2899" t="s">
        <v>765</v>
      </c>
      <c r="D2899" t="s">
        <v>138</v>
      </c>
      <c r="E2899">
        <v>0</v>
      </c>
      <c r="F2899">
        <v>118</v>
      </c>
      <c r="G2899">
        <v>0</v>
      </c>
      <c r="H2899" t="s">
        <v>116</v>
      </c>
      <c r="I2899">
        <v>1</v>
      </c>
      <c r="J2899" t="s">
        <v>66</v>
      </c>
      <c r="K2899" s="33" t="str">
        <f>IF(ISNA(VLOOKUP(C2899,'Provider-EHR crosswalk'!A:B,2,FALSE)),"No EHR Specified",VLOOKUP(C2899,'Provider-EHR crosswalk'!A:B,2,FALSE))</f>
        <v>Azalea Health EHR</v>
      </c>
    </row>
    <row r="2900" spans="1:11" x14ac:dyDescent="0.25">
      <c r="A2900" t="s">
        <v>139</v>
      </c>
      <c r="B2900">
        <v>81</v>
      </c>
      <c r="C2900" t="s">
        <v>765</v>
      </c>
      <c r="D2900" t="s">
        <v>140</v>
      </c>
      <c r="E2900">
        <v>0</v>
      </c>
      <c r="F2900">
        <v>118</v>
      </c>
      <c r="G2900">
        <v>0</v>
      </c>
      <c r="H2900" t="s">
        <v>116</v>
      </c>
      <c r="I2900">
        <v>1</v>
      </c>
      <c r="J2900" t="s">
        <v>66</v>
      </c>
      <c r="K2900" s="33" t="str">
        <f>IF(ISNA(VLOOKUP(C2900,'Provider-EHR crosswalk'!A:B,2,FALSE)),"No EHR Specified",VLOOKUP(C2900,'Provider-EHR crosswalk'!A:B,2,FALSE))</f>
        <v>Azalea Health EHR</v>
      </c>
    </row>
    <row r="2901" spans="1:11" x14ac:dyDescent="0.25">
      <c r="A2901" t="s">
        <v>141</v>
      </c>
      <c r="B2901">
        <v>81</v>
      </c>
      <c r="C2901" t="s">
        <v>765</v>
      </c>
      <c r="D2901" t="s">
        <v>142</v>
      </c>
      <c r="E2901">
        <v>0</v>
      </c>
      <c r="F2901">
        <v>118</v>
      </c>
      <c r="G2901">
        <v>0</v>
      </c>
      <c r="H2901" t="s">
        <v>116</v>
      </c>
      <c r="I2901">
        <v>1</v>
      </c>
      <c r="J2901" t="s">
        <v>66</v>
      </c>
      <c r="K2901" s="33" t="str">
        <f>IF(ISNA(VLOOKUP(C2901,'Provider-EHR crosswalk'!A:B,2,FALSE)),"No EHR Specified",VLOOKUP(C2901,'Provider-EHR crosswalk'!A:B,2,FALSE))</f>
        <v>Azalea Health EHR</v>
      </c>
    </row>
    <row r="2902" spans="1:11" x14ac:dyDescent="0.25">
      <c r="A2902" t="s">
        <v>143</v>
      </c>
      <c r="B2902">
        <v>81</v>
      </c>
      <c r="C2902" t="s">
        <v>765</v>
      </c>
      <c r="D2902" t="s">
        <v>144</v>
      </c>
      <c r="E2902">
        <v>0</v>
      </c>
      <c r="F2902">
        <v>118</v>
      </c>
      <c r="G2902">
        <v>0</v>
      </c>
      <c r="H2902" t="s">
        <v>116</v>
      </c>
      <c r="I2902">
        <v>1</v>
      </c>
      <c r="J2902" t="s">
        <v>66</v>
      </c>
      <c r="K2902" s="33" t="str">
        <f>IF(ISNA(VLOOKUP(C2902,'Provider-EHR crosswalk'!A:B,2,FALSE)),"No EHR Specified",VLOOKUP(C2902,'Provider-EHR crosswalk'!A:B,2,FALSE))</f>
        <v>Azalea Health EHR</v>
      </c>
    </row>
    <row r="2903" spans="1:11" x14ac:dyDescent="0.25">
      <c r="A2903" t="s">
        <v>145</v>
      </c>
      <c r="B2903">
        <v>81</v>
      </c>
      <c r="C2903" t="s">
        <v>765</v>
      </c>
      <c r="D2903" t="s">
        <v>146</v>
      </c>
      <c r="E2903">
        <v>0</v>
      </c>
      <c r="F2903">
        <v>118</v>
      </c>
      <c r="G2903">
        <v>0</v>
      </c>
      <c r="H2903" t="s">
        <v>116</v>
      </c>
      <c r="I2903">
        <v>1</v>
      </c>
      <c r="J2903" t="s">
        <v>66</v>
      </c>
      <c r="K2903" s="33" t="str">
        <f>IF(ISNA(VLOOKUP(C2903,'Provider-EHR crosswalk'!A:B,2,FALSE)),"No EHR Specified",VLOOKUP(C2903,'Provider-EHR crosswalk'!A:B,2,FALSE))</f>
        <v>Azalea Health EHR</v>
      </c>
    </row>
    <row r="2904" spans="1:11" x14ac:dyDescent="0.25">
      <c r="A2904" t="s">
        <v>147</v>
      </c>
      <c r="B2904">
        <v>81</v>
      </c>
      <c r="C2904" t="s">
        <v>765</v>
      </c>
      <c r="D2904" t="s">
        <v>148</v>
      </c>
      <c r="E2904">
        <v>0</v>
      </c>
      <c r="F2904">
        <v>118</v>
      </c>
      <c r="G2904">
        <v>0</v>
      </c>
      <c r="H2904" t="s">
        <v>116</v>
      </c>
      <c r="I2904">
        <v>1</v>
      </c>
      <c r="J2904" t="s">
        <v>66</v>
      </c>
      <c r="K2904" s="33" t="str">
        <f>IF(ISNA(VLOOKUP(C2904,'Provider-EHR crosswalk'!A:B,2,FALSE)),"No EHR Specified",VLOOKUP(C2904,'Provider-EHR crosswalk'!A:B,2,FALSE))</f>
        <v>Azalea Health EHR</v>
      </c>
    </row>
    <row r="2905" spans="1:11" x14ac:dyDescent="0.25">
      <c r="A2905" t="s">
        <v>149</v>
      </c>
      <c r="B2905">
        <v>81</v>
      </c>
      <c r="C2905" t="s">
        <v>765</v>
      </c>
      <c r="D2905" t="s">
        <v>150</v>
      </c>
      <c r="E2905">
        <v>0</v>
      </c>
      <c r="F2905">
        <v>118</v>
      </c>
      <c r="G2905">
        <v>0</v>
      </c>
      <c r="H2905" t="s">
        <v>116</v>
      </c>
      <c r="I2905">
        <v>1</v>
      </c>
      <c r="J2905" t="s">
        <v>66</v>
      </c>
      <c r="K2905" s="33" t="str">
        <f>IF(ISNA(VLOOKUP(C2905,'Provider-EHR crosswalk'!A:B,2,FALSE)),"No EHR Specified",VLOOKUP(C2905,'Provider-EHR crosswalk'!A:B,2,FALSE))</f>
        <v>Azalea Health EHR</v>
      </c>
    </row>
    <row r="2906" spans="1:11" x14ac:dyDescent="0.25">
      <c r="A2906" t="s">
        <v>151</v>
      </c>
      <c r="B2906">
        <v>81</v>
      </c>
      <c r="C2906" t="s">
        <v>765</v>
      </c>
      <c r="D2906" t="s">
        <v>152</v>
      </c>
      <c r="E2906">
        <v>0</v>
      </c>
      <c r="F2906">
        <v>118</v>
      </c>
      <c r="G2906">
        <v>0</v>
      </c>
      <c r="H2906" t="s">
        <v>116</v>
      </c>
      <c r="I2906">
        <v>1</v>
      </c>
      <c r="J2906" t="s">
        <v>66</v>
      </c>
      <c r="K2906" s="33" t="str">
        <f>IF(ISNA(VLOOKUP(C2906,'Provider-EHR crosswalk'!A:B,2,FALSE)),"No EHR Specified",VLOOKUP(C2906,'Provider-EHR crosswalk'!A:B,2,FALSE))</f>
        <v>Azalea Health EHR</v>
      </c>
    </row>
    <row r="2907" spans="1:11" x14ac:dyDescent="0.25">
      <c r="A2907" t="s">
        <v>153</v>
      </c>
      <c r="B2907">
        <v>81</v>
      </c>
      <c r="C2907" t="s">
        <v>765</v>
      </c>
      <c r="D2907" t="s">
        <v>154</v>
      </c>
      <c r="E2907">
        <v>0</v>
      </c>
      <c r="F2907">
        <v>118</v>
      </c>
      <c r="G2907">
        <v>0</v>
      </c>
      <c r="H2907" t="s">
        <v>116</v>
      </c>
      <c r="I2907">
        <v>1</v>
      </c>
      <c r="J2907" t="s">
        <v>66</v>
      </c>
      <c r="K2907" s="33" t="str">
        <f>IF(ISNA(VLOOKUP(C2907,'Provider-EHR crosswalk'!A:B,2,FALSE)),"No EHR Specified",VLOOKUP(C2907,'Provider-EHR crosswalk'!A:B,2,FALSE))</f>
        <v>Azalea Health EHR</v>
      </c>
    </row>
    <row r="2908" spans="1:11" x14ac:dyDescent="0.25">
      <c r="A2908" t="s">
        <v>155</v>
      </c>
      <c r="B2908">
        <v>81</v>
      </c>
      <c r="C2908" t="s">
        <v>765</v>
      </c>
      <c r="D2908" t="s">
        <v>156</v>
      </c>
      <c r="E2908">
        <v>0</v>
      </c>
      <c r="F2908">
        <v>118</v>
      </c>
      <c r="G2908">
        <v>0</v>
      </c>
      <c r="H2908" t="s">
        <v>157</v>
      </c>
      <c r="I2908" t="s">
        <v>157</v>
      </c>
      <c r="J2908" t="s">
        <v>157</v>
      </c>
      <c r="K2908" s="33" t="str">
        <f>IF(ISNA(VLOOKUP(C2908,'Provider-EHR crosswalk'!A:B,2,FALSE)),"No EHR Specified",VLOOKUP(C2908,'Provider-EHR crosswalk'!A:B,2,FALSE))</f>
        <v>Azalea Health EHR</v>
      </c>
    </row>
    <row r="2909" spans="1:11" x14ac:dyDescent="0.25">
      <c r="A2909" t="s">
        <v>158</v>
      </c>
      <c r="B2909">
        <v>81</v>
      </c>
      <c r="C2909" t="s">
        <v>765</v>
      </c>
      <c r="D2909" t="s">
        <v>159</v>
      </c>
      <c r="E2909">
        <v>12</v>
      </c>
      <c r="F2909">
        <v>118</v>
      </c>
      <c r="G2909">
        <v>10.17</v>
      </c>
      <c r="H2909" t="s">
        <v>157</v>
      </c>
      <c r="I2909" t="s">
        <v>157</v>
      </c>
      <c r="J2909" t="s">
        <v>157</v>
      </c>
      <c r="K2909" s="33" t="str">
        <f>IF(ISNA(VLOOKUP(C2909,'Provider-EHR crosswalk'!A:B,2,FALSE)),"No EHR Specified",VLOOKUP(C2909,'Provider-EHR crosswalk'!A:B,2,FALSE))</f>
        <v>Azalea Health EHR</v>
      </c>
    </row>
    <row r="2910" spans="1:11" x14ac:dyDescent="0.25">
      <c r="A2910" t="s">
        <v>162</v>
      </c>
      <c r="B2910">
        <v>81</v>
      </c>
      <c r="C2910" t="s">
        <v>765</v>
      </c>
      <c r="D2910" t="s">
        <v>163</v>
      </c>
      <c r="E2910">
        <v>110</v>
      </c>
      <c r="F2910">
        <v>118</v>
      </c>
      <c r="G2910">
        <v>93.22</v>
      </c>
      <c r="H2910" t="s">
        <v>65</v>
      </c>
      <c r="I2910">
        <v>95</v>
      </c>
      <c r="J2910" t="s">
        <v>69</v>
      </c>
      <c r="K2910" s="33" t="str">
        <f>IF(ISNA(VLOOKUP(C2910,'Provider-EHR crosswalk'!A:B,2,FALSE)),"No EHR Specified",VLOOKUP(C2910,'Provider-EHR crosswalk'!A:B,2,FALSE))</f>
        <v>Azalea Health EHR</v>
      </c>
    </row>
    <row r="2911" spans="1:11" x14ac:dyDescent="0.25">
      <c r="A2911" t="s">
        <v>164</v>
      </c>
      <c r="B2911">
        <v>81</v>
      </c>
      <c r="C2911" t="s">
        <v>765</v>
      </c>
      <c r="D2911" t="s">
        <v>165</v>
      </c>
      <c r="E2911">
        <v>17</v>
      </c>
      <c r="F2911">
        <v>17</v>
      </c>
      <c r="G2911">
        <v>100</v>
      </c>
      <c r="H2911" t="s">
        <v>65</v>
      </c>
      <c r="I2911">
        <v>95</v>
      </c>
      <c r="J2911" t="s">
        <v>66</v>
      </c>
      <c r="K2911" s="33" t="str">
        <f>IF(ISNA(VLOOKUP(C2911,'Provider-EHR crosswalk'!A:B,2,FALSE)),"No EHR Specified",VLOOKUP(C2911,'Provider-EHR crosswalk'!A:B,2,FALSE))</f>
        <v>Azalea Health EHR</v>
      </c>
    </row>
    <row r="2912" spans="1:11" x14ac:dyDescent="0.25">
      <c r="A2912" t="s">
        <v>166</v>
      </c>
      <c r="B2912">
        <v>81</v>
      </c>
      <c r="C2912" t="s">
        <v>765</v>
      </c>
      <c r="D2912" t="s">
        <v>167</v>
      </c>
      <c r="E2912">
        <v>0</v>
      </c>
      <c r="F2912">
        <v>17</v>
      </c>
      <c r="G2912">
        <v>0</v>
      </c>
      <c r="H2912" t="s">
        <v>116</v>
      </c>
      <c r="I2912">
        <v>5</v>
      </c>
      <c r="J2912" t="s">
        <v>66</v>
      </c>
      <c r="K2912" s="33" t="str">
        <f>IF(ISNA(VLOOKUP(C2912,'Provider-EHR crosswalk'!A:B,2,FALSE)),"No EHR Specified",VLOOKUP(C2912,'Provider-EHR crosswalk'!A:B,2,FALSE))</f>
        <v>Azalea Health EHR</v>
      </c>
    </row>
    <row r="2913" spans="1:11" x14ac:dyDescent="0.25">
      <c r="A2913" t="s">
        <v>168</v>
      </c>
      <c r="B2913">
        <v>81</v>
      </c>
      <c r="C2913" t="s">
        <v>765</v>
      </c>
      <c r="D2913" t="s">
        <v>169</v>
      </c>
      <c r="E2913">
        <v>0</v>
      </c>
      <c r="F2913">
        <v>17</v>
      </c>
      <c r="G2913">
        <v>0</v>
      </c>
      <c r="H2913" t="s">
        <v>116</v>
      </c>
      <c r="I2913">
        <v>5</v>
      </c>
      <c r="J2913" t="s">
        <v>66</v>
      </c>
      <c r="K2913" s="33" t="str">
        <f>IF(ISNA(VLOOKUP(C2913,'Provider-EHR crosswalk'!A:B,2,FALSE)),"No EHR Specified",VLOOKUP(C2913,'Provider-EHR crosswalk'!A:B,2,FALSE))</f>
        <v>Azalea Health EHR</v>
      </c>
    </row>
    <row r="2914" spans="1:11" x14ac:dyDescent="0.25">
      <c r="A2914" t="s">
        <v>170</v>
      </c>
      <c r="B2914">
        <v>81</v>
      </c>
      <c r="C2914" t="s">
        <v>765</v>
      </c>
      <c r="D2914" t="s">
        <v>171</v>
      </c>
      <c r="E2914">
        <v>0</v>
      </c>
      <c r="F2914">
        <v>17</v>
      </c>
      <c r="G2914">
        <v>0</v>
      </c>
      <c r="H2914" t="s">
        <v>116</v>
      </c>
      <c r="I2914">
        <v>5</v>
      </c>
      <c r="J2914" t="s">
        <v>66</v>
      </c>
      <c r="K2914" s="33" t="str">
        <f>IF(ISNA(VLOOKUP(C2914,'Provider-EHR crosswalk'!A:B,2,FALSE)),"No EHR Specified",VLOOKUP(C2914,'Provider-EHR crosswalk'!A:B,2,FALSE))</f>
        <v>Azalea Health EHR</v>
      </c>
    </row>
    <row r="2915" spans="1:11" x14ac:dyDescent="0.25">
      <c r="A2915" t="s">
        <v>172</v>
      </c>
      <c r="B2915">
        <v>81</v>
      </c>
      <c r="C2915" t="s">
        <v>765</v>
      </c>
      <c r="D2915" t="s">
        <v>173</v>
      </c>
      <c r="E2915">
        <v>8</v>
      </c>
      <c r="F2915">
        <v>118</v>
      </c>
      <c r="G2915">
        <v>6.78</v>
      </c>
      <c r="H2915" t="s">
        <v>116</v>
      </c>
      <c r="I2915">
        <v>5</v>
      </c>
      <c r="J2915" t="s">
        <v>69</v>
      </c>
      <c r="K2915" s="33" t="str">
        <f>IF(ISNA(VLOOKUP(C2915,'Provider-EHR crosswalk'!A:B,2,FALSE)),"No EHR Specified",VLOOKUP(C2915,'Provider-EHR crosswalk'!A:B,2,FALSE))</f>
        <v>Azalea Health EHR</v>
      </c>
    </row>
    <row r="2916" spans="1:11" x14ac:dyDescent="0.25">
      <c r="A2916" t="s">
        <v>174</v>
      </c>
      <c r="B2916">
        <v>81</v>
      </c>
      <c r="C2916" t="s">
        <v>765</v>
      </c>
      <c r="D2916" t="s">
        <v>175</v>
      </c>
      <c r="E2916">
        <v>0</v>
      </c>
      <c r="F2916">
        <v>118</v>
      </c>
      <c r="G2916">
        <v>0</v>
      </c>
      <c r="H2916" t="s">
        <v>116</v>
      </c>
      <c r="I2916">
        <v>5</v>
      </c>
      <c r="J2916" t="s">
        <v>66</v>
      </c>
      <c r="K2916" s="33" t="str">
        <f>IF(ISNA(VLOOKUP(C2916,'Provider-EHR crosswalk'!A:B,2,FALSE)),"No EHR Specified",VLOOKUP(C2916,'Provider-EHR crosswalk'!A:B,2,FALSE))</f>
        <v>Azalea Health EHR</v>
      </c>
    </row>
    <row r="2917" spans="1:11" x14ac:dyDescent="0.25">
      <c r="A2917" t="s">
        <v>176</v>
      </c>
      <c r="B2917">
        <v>81</v>
      </c>
      <c r="C2917" t="s">
        <v>765</v>
      </c>
      <c r="D2917" t="s">
        <v>177</v>
      </c>
      <c r="E2917">
        <v>0</v>
      </c>
      <c r="F2917">
        <v>118</v>
      </c>
      <c r="G2917">
        <v>0</v>
      </c>
      <c r="H2917" t="s">
        <v>116</v>
      </c>
      <c r="I2917">
        <v>5</v>
      </c>
      <c r="J2917" t="s">
        <v>66</v>
      </c>
      <c r="K2917" s="33" t="str">
        <f>IF(ISNA(VLOOKUP(C2917,'Provider-EHR crosswalk'!A:B,2,FALSE)),"No EHR Specified",VLOOKUP(C2917,'Provider-EHR crosswalk'!A:B,2,FALSE))</f>
        <v>Azalea Health EHR</v>
      </c>
    </row>
    <row r="2918" spans="1:11" x14ac:dyDescent="0.25">
      <c r="A2918" t="s">
        <v>63</v>
      </c>
      <c r="B2918">
        <v>139</v>
      </c>
      <c r="C2918" t="s">
        <v>874</v>
      </c>
      <c r="D2918" t="s">
        <v>64</v>
      </c>
      <c r="E2918">
        <v>13</v>
      </c>
      <c r="F2918">
        <v>13</v>
      </c>
      <c r="G2918">
        <v>100</v>
      </c>
      <c r="H2918" t="s">
        <v>65</v>
      </c>
      <c r="I2918">
        <v>99</v>
      </c>
      <c r="J2918" t="s">
        <v>66</v>
      </c>
      <c r="K2918" s="33" t="str">
        <f>IF(ISNA(VLOOKUP(C2918,'Provider-EHR crosswalk'!A:B,2,FALSE)),"No EHR Specified",VLOOKUP(C2918,'Provider-EHR crosswalk'!A:B,2,FALSE))</f>
        <v>Azalea Health EHR</v>
      </c>
    </row>
    <row r="2919" spans="1:11" x14ac:dyDescent="0.25">
      <c r="A2919" t="s">
        <v>67</v>
      </c>
      <c r="B2919">
        <v>139</v>
      </c>
      <c r="C2919" t="s">
        <v>874</v>
      </c>
      <c r="D2919" t="s">
        <v>68</v>
      </c>
      <c r="E2919">
        <v>11</v>
      </c>
      <c r="F2919">
        <v>13</v>
      </c>
      <c r="G2919">
        <v>84.62</v>
      </c>
      <c r="H2919" t="s">
        <v>65</v>
      </c>
      <c r="I2919">
        <v>75</v>
      </c>
      <c r="J2919" t="s">
        <v>66</v>
      </c>
      <c r="K2919" s="33" t="str">
        <f>IF(ISNA(VLOOKUP(C2919,'Provider-EHR crosswalk'!A:B,2,FALSE)),"No EHR Specified",VLOOKUP(C2919,'Provider-EHR crosswalk'!A:B,2,FALSE))</f>
        <v>Azalea Health EHR</v>
      </c>
    </row>
    <row r="2920" spans="1:11" x14ac:dyDescent="0.25">
      <c r="A2920" t="s">
        <v>70</v>
      </c>
      <c r="B2920">
        <v>139</v>
      </c>
      <c r="C2920" t="s">
        <v>874</v>
      </c>
      <c r="D2920" t="s">
        <v>71</v>
      </c>
      <c r="E2920">
        <v>13</v>
      </c>
      <c r="F2920">
        <v>13</v>
      </c>
      <c r="G2920">
        <v>100</v>
      </c>
      <c r="H2920" t="s">
        <v>65</v>
      </c>
      <c r="I2920">
        <v>99</v>
      </c>
      <c r="J2920" t="s">
        <v>66</v>
      </c>
      <c r="K2920" s="33" t="str">
        <f>IF(ISNA(VLOOKUP(C2920,'Provider-EHR crosswalk'!A:B,2,FALSE)),"No EHR Specified",VLOOKUP(C2920,'Provider-EHR crosswalk'!A:B,2,FALSE))</f>
        <v>Azalea Health EHR</v>
      </c>
    </row>
    <row r="2921" spans="1:11" x14ac:dyDescent="0.25">
      <c r="A2921" t="s">
        <v>72</v>
      </c>
      <c r="B2921">
        <v>139</v>
      </c>
      <c r="C2921" t="s">
        <v>874</v>
      </c>
      <c r="D2921" t="s">
        <v>73</v>
      </c>
      <c r="E2921">
        <v>13</v>
      </c>
      <c r="F2921">
        <v>13</v>
      </c>
      <c r="G2921">
        <v>100</v>
      </c>
      <c r="H2921" t="s">
        <v>65</v>
      </c>
      <c r="I2921">
        <v>99</v>
      </c>
      <c r="J2921" t="s">
        <v>66</v>
      </c>
      <c r="K2921" s="33" t="str">
        <f>IF(ISNA(VLOOKUP(C2921,'Provider-EHR crosswalk'!A:B,2,FALSE)),"No EHR Specified",VLOOKUP(C2921,'Provider-EHR crosswalk'!A:B,2,FALSE))</f>
        <v>Azalea Health EHR</v>
      </c>
    </row>
    <row r="2922" spans="1:11" x14ac:dyDescent="0.25">
      <c r="A2922" t="s">
        <v>74</v>
      </c>
      <c r="B2922">
        <v>139</v>
      </c>
      <c r="C2922" t="s">
        <v>874</v>
      </c>
      <c r="D2922" t="s">
        <v>75</v>
      </c>
      <c r="E2922">
        <v>13</v>
      </c>
      <c r="F2922">
        <v>13</v>
      </c>
      <c r="G2922">
        <v>100</v>
      </c>
      <c r="H2922" t="s">
        <v>65</v>
      </c>
      <c r="I2922">
        <v>99</v>
      </c>
      <c r="J2922" t="s">
        <v>66</v>
      </c>
      <c r="K2922" s="33" t="str">
        <f>IF(ISNA(VLOOKUP(C2922,'Provider-EHR crosswalk'!A:B,2,FALSE)),"No EHR Specified",VLOOKUP(C2922,'Provider-EHR crosswalk'!A:B,2,FALSE))</f>
        <v>Azalea Health EHR</v>
      </c>
    </row>
    <row r="2923" spans="1:11" x14ac:dyDescent="0.25">
      <c r="A2923" t="s">
        <v>76</v>
      </c>
      <c r="B2923">
        <v>139</v>
      </c>
      <c r="C2923" t="s">
        <v>874</v>
      </c>
      <c r="D2923" t="s">
        <v>77</v>
      </c>
      <c r="E2923">
        <v>13</v>
      </c>
      <c r="F2923">
        <v>13</v>
      </c>
      <c r="G2923">
        <v>100</v>
      </c>
      <c r="H2923" t="s">
        <v>65</v>
      </c>
      <c r="I2923">
        <v>85</v>
      </c>
      <c r="J2923" t="s">
        <v>66</v>
      </c>
      <c r="K2923" s="33" t="str">
        <f>IF(ISNA(VLOOKUP(C2923,'Provider-EHR crosswalk'!A:B,2,FALSE)),"No EHR Specified",VLOOKUP(C2923,'Provider-EHR crosswalk'!A:B,2,FALSE))</f>
        <v>Azalea Health EHR</v>
      </c>
    </row>
    <row r="2924" spans="1:11" x14ac:dyDescent="0.25">
      <c r="A2924" t="s">
        <v>78</v>
      </c>
      <c r="B2924">
        <v>139</v>
      </c>
      <c r="C2924" t="s">
        <v>874</v>
      </c>
      <c r="D2924" t="s">
        <v>79</v>
      </c>
      <c r="E2924">
        <v>13</v>
      </c>
      <c r="F2924">
        <v>13</v>
      </c>
      <c r="G2924">
        <v>100</v>
      </c>
      <c r="H2924" t="s">
        <v>65</v>
      </c>
      <c r="I2924">
        <v>85</v>
      </c>
      <c r="J2924" t="s">
        <v>66</v>
      </c>
      <c r="K2924" s="33" t="str">
        <f>IF(ISNA(VLOOKUP(C2924,'Provider-EHR crosswalk'!A:B,2,FALSE)),"No EHR Specified",VLOOKUP(C2924,'Provider-EHR crosswalk'!A:B,2,FALSE))</f>
        <v>Azalea Health EHR</v>
      </c>
    </row>
    <row r="2925" spans="1:11" x14ac:dyDescent="0.25">
      <c r="A2925" t="s">
        <v>80</v>
      </c>
      <c r="B2925">
        <v>139</v>
      </c>
      <c r="C2925" t="s">
        <v>874</v>
      </c>
      <c r="D2925" t="s">
        <v>81</v>
      </c>
      <c r="E2925">
        <v>13</v>
      </c>
      <c r="F2925">
        <v>13</v>
      </c>
      <c r="G2925">
        <v>100</v>
      </c>
      <c r="H2925" t="s">
        <v>65</v>
      </c>
      <c r="I2925">
        <v>85</v>
      </c>
      <c r="J2925" t="s">
        <v>66</v>
      </c>
      <c r="K2925" s="33" t="str">
        <f>IF(ISNA(VLOOKUP(C2925,'Provider-EHR crosswalk'!A:B,2,FALSE)),"No EHR Specified",VLOOKUP(C2925,'Provider-EHR crosswalk'!A:B,2,FALSE))</f>
        <v>Azalea Health EHR</v>
      </c>
    </row>
    <row r="2926" spans="1:11" x14ac:dyDescent="0.25">
      <c r="A2926" t="s">
        <v>82</v>
      </c>
      <c r="B2926">
        <v>139</v>
      </c>
      <c r="C2926" t="s">
        <v>874</v>
      </c>
      <c r="D2926" t="s">
        <v>83</v>
      </c>
      <c r="E2926">
        <v>13</v>
      </c>
      <c r="F2926">
        <v>13</v>
      </c>
      <c r="G2926">
        <v>100</v>
      </c>
      <c r="H2926" t="s">
        <v>65</v>
      </c>
      <c r="I2926">
        <v>85</v>
      </c>
      <c r="J2926" t="s">
        <v>66</v>
      </c>
      <c r="K2926" s="33" t="str">
        <f>IF(ISNA(VLOOKUP(C2926,'Provider-EHR crosswalk'!A:B,2,FALSE)),"No EHR Specified",VLOOKUP(C2926,'Provider-EHR crosswalk'!A:B,2,FALSE))</f>
        <v>Azalea Health EHR</v>
      </c>
    </row>
    <row r="2927" spans="1:11" x14ac:dyDescent="0.25">
      <c r="A2927" t="s">
        <v>84</v>
      </c>
      <c r="B2927">
        <v>139</v>
      </c>
      <c r="C2927" t="s">
        <v>874</v>
      </c>
      <c r="D2927" t="s">
        <v>85</v>
      </c>
      <c r="E2927">
        <v>13</v>
      </c>
      <c r="F2927">
        <v>13</v>
      </c>
      <c r="G2927">
        <v>100</v>
      </c>
      <c r="H2927" t="s">
        <v>65</v>
      </c>
      <c r="I2927">
        <v>85</v>
      </c>
      <c r="J2927" t="s">
        <v>66</v>
      </c>
      <c r="K2927" s="33" t="str">
        <f>IF(ISNA(VLOOKUP(C2927,'Provider-EHR crosswalk'!A:B,2,FALSE)),"No EHR Specified",VLOOKUP(C2927,'Provider-EHR crosswalk'!A:B,2,FALSE))</f>
        <v>Azalea Health EHR</v>
      </c>
    </row>
    <row r="2928" spans="1:11" x14ac:dyDescent="0.25">
      <c r="A2928" t="s">
        <v>86</v>
      </c>
      <c r="B2928">
        <v>139</v>
      </c>
      <c r="C2928" t="s">
        <v>874</v>
      </c>
      <c r="D2928" t="s">
        <v>87</v>
      </c>
      <c r="E2928">
        <v>13</v>
      </c>
      <c r="F2928">
        <v>13</v>
      </c>
      <c r="G2928">
        <v>100</v>
      </c>
      <c r="H2928" t="s">
        <v>65</v>
      </c>
      <c r="I2928">
        <v>95</v>
      </c>
      <c r="J2928" t="s">
        <v>66</v>
      </c>
      <c r="K2928" s="33" t="str">
        <f>IF(ISNA(VLOOKUP(C2928,'Provider-EHR crosswalk'!A:B,2,FALSE)),"No EHR Specified",VLOOKUP(C2928,'Provider-EHR crosswalk'!A:B,2,FALSE))</f>
        <v>Azalea Health EHR</v>
      </c>
    </row>
    <row r="2929" spans="1:11" x14ac:dyDescent="0.25">
      <c r="A2929" t="s">
        <v>88</v>
      </c>
      <c r="B2929">
        <v>139</v>
      </c>
      <c r="C2929" t="s">
        <v>874</v>
      </c>
      <c r="D2929" t="s">
        <v>89</v>
      </c>
      <c r="E2929">
        <v>13</v>
      </c>
      <c r="F2929">
        <v>13</v>
      </c>
      <c r="G2929">
        <v>100</v>
      </c>
      <c r="H2929" t="s">
        <v>65</v>
      </c>
      <c r="I2929">
        <v>95</v>
      </c>
      <c r="J2929" t="s">
        <v>66</v>
      </c>
      <c r="K2929" s="33" t="str">
        <f>IF(ISNA(VLOOKUP(C2929,'Provider-EHR crosswalk'!A:B,2,FALSE)),"No EHR Specified",VLOOKUP(C2929,'Provider-EHR crosswalk'!A:B,2,FALSE))</f>
        <v>Azalea Health EHR</v>
      </c>
    </row>
    <row r="2930" spans="1:11" x14ac:dyDescent="0.25">
      <c r="A2930" t="s">
        <v>90</v>
      </c>
      <c r="B2930">
        <v>139</v>
      </c>
      <c r="C2930" t="s">
        <v>874</v>
      </c>
      <c r="D2930" t="s">
        <v>91</v>
      </c>
      <c r="E2930">
        <v>13</v>
      </c>
      <c r="F2930">
        <v>13</v>
      </c>
      <c r="G2930">
        <v>100</v>
      </c>
      <c r="H2930" t="s">
        <v>65</v>
      </c>
      <c r="I2930">
        <v>90</v>
      </c>
      <c r="J2930" t="s">
        <v>66</v>
      </c>
      <c r="K2930" s="33" t="str">
        <f>IF(ISNA(VLOOKUP(C2930,'Provider-EHR crosswalk'!A:B,2,FALSE)),"No EHR Specified",VLOOKUP(C2930,'Provider-EHR crosswalk'!A:B,2,FALSE))</f>
        <v>Azalea Health EHR</v>
      </c>
    </row>
    <row r="2931" spans="1:11" x14ac:dyDescent="0.25">
      <c r="A2931" t="s">
        <v>92</v>
      </c>
      <c r="B2931">
        <v>139</v>
      </c>
      <c r="C2931" t="s">
        <v>874</v>
      </c>
      <c r="D2931" t="s">
        <v>93</v>
      </c>
      <c r="E2931">
        <v>8</v>
      </c>
      <c r="F2931">
        <v>13</v>
      </c>
      <c r="G2931">
        <v>61.54</v>
      </c>
      <c r="H2931" t="s">
        <v>65</v>
      </c>
      <c r="I2931">
        <v>90</v>
      </c>
      <c r="J2931" t="s">
        <v>69</v>
      </c>
      <c r="K2931" s="33" t="str">
        <f>IF(ISNA(VLOOKUP(C2931,'Provider-EHR crosswalk'!A:B,2,FALSE)),"No EHR Specified",VLOOKUP(C2931,'Provider-EHR crosswalk'!A:B,2,FALSE))</f>
        <v>Azalea Health EHR</v>
      </c>
    </row>
    <row r="2932" spans="1:11" x14ac:dyDescent="0.25">
      <c r="A2932" t="s">
        <v>94</v>
      </c>
      <c r="B2932">
        <v>139</v>
      </c>
      <c r="C2932" t="s">
        <v>874</v>
      </c>
      <c r="D2932" t="s">
        <v>95</v>
      </c>
      <c r="E2932">
        <v>4</v>
      </c>
      <c r="F2932">
        <v>13</v>
      </c>
      <c r="G2932">
        <v>30.77</v>
      </c>
      <c r="H2932" t="s">
        <v>65</v>
      </c>
      <c r="I2932">
        <v>90</v>
      </c>
      <c r="J2932" t="s">
        <v>69</v>
      </c>
      <c r="K2932" s="33" t="str">
        <f>IF(ISNA(VLOOKUP(C2932,'Provider-EHR crosswalk'!A:B,2,FALSE)),"No EHR Specified",VLOOKUP(C2932,'Provider-EHR crosswalk'!A:B,2,FALSE))</f>
        <v>Azalea Health EHR</v>
      </c>
    </row>
    <row r="2933" spans="1:11" x14ac:dyDescent="0.25">
      <c r="A2933" t="s">
        <v>96</v>
      </c>
      <c r="B2933">
        <v>139</v>
      </c>
      <c r="C2933" t="s">
        <v>874</v>
      </c>
      <c r="D2933" t="s">
        <v>97</v>
      </c>
      <c r="E2933">
        <v>12</v>
      </c>
      <c r="F2933">
        <v>13</v>
      </c>
      <c r="G2933">
        <v>92.31</v>
      </c>
      <c r="H2933" t="s">
        <v>65</v>
      </c>
      <c r="I2933">
        <v>90</v>
      </c>
      <c r="J2933" t="s">
        <v>66</v>
      </c>
      <c r="K2933" s="33" t="str">
        <f>IF(ISNA(VLOOKUP(C2933,'Provider-EHR crosswalk'!A:B,2,FALSE)),"No EHR Specified",VLOOKUP(C2933,'Provider-EHR crosswalk'!A:B,2,FALSE))</f>
        <v>Azalea Health EHR</v>
      </c>
    </row>
    <row r="2934" spans="1:11" x14ac:dyDescent="0.25">
      <c r="A2934" t="s">
        <v>98</v>
      </c>
      <c r="B2934">
        <v>139</v>
      </c>
      <c r="C2934" t="s">
        <v>874</v>
      </c>
      <c r="D2934" t="s">
        <v>99</v>
      </c>
      <c r="E2934">
        <v>12</v>
      </c>
      <c r="F2934">
        <v>13</v>
      </c>
      <c r="G2934">
        <v>92.31</v>
      </c>
      <c r="H2934" t="s">
        <v>65</v>
      </c>
      <c r="I2934">
        <v>90</v>
      </c>
      <c r="J2934" t="s">
        <v>66</v>
      </c>
      <c r="K2934" s="33" t="str">
        <f>IF(ISNA(VLOOKUP(C2934,'Provider-EHR crosswalk'!A:B,2,FALSE)),"No EHR Specified",VLOOKUP(C2934,'Provider-EHR crosswalk'!A:B,2,FALSE))</f>
        <v>Azalea Health EHR</v>
      </c>
    </row>
    <row r="2935" spans="1:11" x14ac:dyDescent="0.25">
      <c r="A2935" t="s">
        <v>100</v>
      </c>
      <c r="B2935">
        <v>139</v>
      </c>
      <c r="C2935" t="s">
        <v>874</v>
      </c>
      <c r="D2935" t="s">
        <v>101</v>
      </c>
      <c r="E2935">
        <v>13</v>
      </c>
      <c r="F2935">
        <v>13</v>
      </c>
      <c r="G2935">
        <v>100</v>
      </c>
      <c r="H2935" t="s">
        <v>65</v>
      </c>
      <c r="I2935">
        <v>99</v>
      </c>
      <c r="J2935" t="s">
        <v>66</v>
      </c>
      <c r="K2935" s="33" t="str">
        <f>IF(ISNA(VLOOKUP(C2935,'Provider-EHR crosswalk'!A:B,2,FALSE)),"No EHR Specified",VLOOKUP(C2935,'Provider-EHR crosswalk'!A:B,2,FALSE))</f>
        <v>Azalea Health EHR</v>
      </c>
    </row>
    <row r="2936" spans="1:11" x14ac:dyDescent="0.25">
      <c r="A2936" t="s">
        <v>102</v>
      </c>
      <c r="B2936">
        <v>139</v>
      </c>
      <c r="C2936" t="s">
        <v>874</v>
      </c>
      <c r="D2936" t="s">
        <v>103</v>
      </c>
      <c r="E2936">
        <v>13</v>
      </c>
      <c r="F2936">
        <v>13</v>
      </c>
      <c r="G2936">
        <v>100</v>
      </c>
      <c r="H2936" t="s">
        <v>65</v>
      </c>
      <c r="I2936">
        <v>99</v>
      </c>
      <c r="J2936" t="s">
        <v>66</v>
      </c>
      <c r="K2936" s="33" t="str">
        <f>IF(ISNA(VLOOKUP(C2936,'Provider-EHR crosswalk'!A:B,2,FALSE)),"No EHR Specified",VLOOKUP(C2936,'Provider-EHR crosswalk'!A:B,2,FALSE))</f>
        <v>Azalea Health EHR</v>
      </c>
    </row>
    <row r="2937" spans="1:11" x14ac:dyDescent="0.25">
      <c r="A2937" t="s">
        <v>104</v>
      </c>
      <c r="B2937">
        <v>139</v>
      </c>
      <c r="C2937" t="s">
        <v>874</v>
      </c>
      <c r="D2937" t="s">
        <v>105</v>
      </c>
      <c r="E2937">
        <v>13</v>
      </c>
      <c r="F2937">
        <v>13</v>
      </c>
      <c r="G2937">
        <v>100</v>
      </c>
      <c r="H2937" t="s">
        <v>65</v>
      </c>
      <c r="I2937">
        <v>99</v>
      </c>
      <c r="J2937" t="s">
        <v>66</v>
      </c>
      <c r="K2937" s="33" t="str">
        <f>IF(ISNA(VLOOKUP(C2937,'Provider-EHR crosswalk'!A:B,2,FALSE)),"No EHR Specified",VLOOKUP(C2937,'Provider-EHR crosswalk'!A:B,2,FALSE))</f>
        <v>Azalea Health EHR</v>
      </c>
    </row>
    <row r="2938" spans="1:11" x14ac:dyDescent="0.25">
      <c r="A2938" t="s">
        <v>106</v>
      </c>
      <c r="B2938">
        <v>139</v>
      </c>
      <c r="C2938" t="s">
        <v>874</v>
      </c>
      <c r="D2938" t="s">
        <v>107</v>
      </c>
      <c r="E2938">
        <v>13</v>
      </c>
      <c r="F2938">
        <v>13</v>
      </c>
      <c r="G2938">
        <v>100</v>
      </c>
      <c r="H2938" t="s">
        <v>65</v>
      </c>
      <c r="I2938">
        <v>99</v>
      </c>
      <c r="J2938" t="s">
        <v>66</v>
      </c>
      <c r="K2938" s="33" t="str">
        <f>IF(ISNA(VLOOKUP(C2938,'Provider-EHR crosswalk'!A:B,2,FALSE)),"No EHR Specified",VLOOKUP(C2938,'Provider-EHR crosswalk'!A:B,2,FALSE))</f>
        <v>Azalea Health EHR</v>
      </c>
    </row>
    <row r="2939" spans="1:11" x14ac:dyDescent="0.25">
      <c r="A2939" t="s">
        <v>108</v>
      </c>
      <c r="B2939">
        <v>139</v>
      </c>
      <c r="C2939" t="s">
        <v>874</v>
      </c>
      <c r="D2939" t="s">
        <v>109</v>
      </c>
      <c r="E2939">
        <v>13</v>
      </c>
      <c r="F2939">
        <v>13</v>
      </c>
      <c r="G2939">
        <v>100</v>
      </c>
      <c r="H2939" t="s">
        <v>65</v>
      </c>
      <c r="I2939">
        <v>99</v>
      </c>
      <c r="J2939" t="s">
        <v>66</v>
      </c>
      <c r="K2939" s="33" t="str">
        <f>IF(ISNA(VLOOKUP(C2939,'Provider-EHR crosswalk'!A:B,2,FALSE)),"No EHR Specified",VLOOKUP(C2939,'Provider-EHR crosswalk'!A:B,2,FALSE))</f>
        <v>Azalea Health EHR</v>
      </c>
    </row>
    <row r="2940" spans="1:11" x14ac:dyDescent="0.25">
      <c r="A2940" t="s">
        <v>110</v>
      </c>
      <c r="B2940">
        <v>139</v>
      </c>
      <c r="C2940" t="s">
        <v>874</v>
      </c>
      <c r="D2940" t="s">
        <v>111</v>
      </c>
      <c r="E2940">
        <v>13</v>
      </c>
      <c r="F2940">
        <v>13</v>
      </c>
      <c r="G2940">
        <v>100</v>
      </c>
      <c r="H2940" t="s">
        <v>65</v>
      </c>
      <c r="I2940">
        <v>99</v>
      </c>
      <c r="J2940" t="s">
        <v>66</v>
      </c>
      <c r="K2940" s="33" t="str">
        <f>IF(ISNA(VLOOKUP(C2940,'Provider-EHR crosswalk'!A:B,2,FALSE)),"No EHR Specified",VLOOKUP(C2940,'Provider-EHR crosswalk'!A:B,2,FALSE))</f>
        <v>Azalea Health EHR</v>
      </c>
    </row>
    <row r="2941" spans="1:11" x14ac:dyDescent="0.25">
      <c r="A2941" t="s">
        <v>112</v>
      </c>
      <c r="B2941">
        <v>139</v>
      </c>
      <c r="C2941" t="s">
        <v>874</v>
      </c>
      <c r="D2941" t="s">
        <v>113</v>
      </c>
      <c r="E2941">
        <v>13</v>
      </c>
      <c r="F2941">
        <v>13</v>
      </c>
      <c r="G2941">
        <v>100</v>
      </c>
      <c r="H2941" t="s">
        <v>65</v>
      </c>
      <c r="I2941">
        <v>99</v>
      </c>
      <c r="J2941" t="s">
        <v>66</v>
      </c>
      <c r="K2941" s="33" t="str">
        <f>IF(ISNA(VLOOKUP(C2941,'Provider-EHR crosswalk'!A:B,2,FALSE)),"No EHR Specified",VLOOKUP(C2941,'Provider-EHR crosswalk'!A:B,2,FALSE))</f>
        <v>Azalea Health EHR</v>
      </c>
    </row>
    <row r="2942" spans="1:11" x14ac:dyDescent="0.25">
      <c r="A2942" t="s">
        <v>114</v>
      </c>
      <c r="B2942">
        <v>139</v>
      </c>
      <c r="C2942" t="s">
        <v>874</v>
      </c>
      <c r="D2942" t="s">
        <v>115</v>
      </c>
      <c r="E2942">
        <v>1</v>
      </c>
      <c r="F2942">
        <v>13</v>
      </c>
      <c r="G2942">
        <v>7.69</v>
      </c>
      <c r="H2942" t="s">
        <v>116</v>
      </c>
      <c r="I2942">
        <v>4</v>
      </c>
      <c r="J2942" t="s">
        <v>69</v>
      </c>
      <c r="K2942" s="33" t="str">
        <f>IF(ISNA(VLOOKUP(C2942,'Provider-EHR crosswalk'!A:B,2,FALSE)),"No EHR Specified",VLOOKUP(C2942,'Provider-EHR crosswalk'!A:B,2,FALSE))</f>
        <v>Azalea Health EHR</v>
      </c>
    </row>
    <row r="2943" spans="1:11" x14ac:dyDescent="0.25">
      <c r="A2943" t="s">
        <v>117</v>
      </c>
      <c r="B2943">
        <v>139</v>
      </c>
      <c r="C2943" t="s">
        <v>874</v>
      </c>
      <c r="D2943" t="s">
        <v>118</v>
      </c>
      <c r="E2943">
        <v>0</v>
      </c>
      <c r="F2943">
        <v>13</v>
      </c>
      <c r="G2943">
        <v>0</v>
      </c>
      <c r="H2943" t="s">
        <v>116</v>
      </c>
      <c r="I2943">
        <v>4</v>
      </c>
      <c r="J2943" t="s">
        <v>66</v>
      </c>
      <c r="K2943" s="33" t="str">
        <f>IF(ISNA(VLOOKUP(C2943,'Provider-EHR crosswalk'!A:B,2,FALSE)),"No EHR Specified",VLOOKUP(C2943,'Provider-EHR crosswalk'!A:B,2,FALSE))</f>
        <v>Azalea Health EHR</v>
      </c>
    </row>
    <row r="2944" spans="1:11" x14ac:dyDescent="0.25">
      <c r="A2944" t="s">
        <v>119</v>
      </c>
      <c r="B2944">
        <v>139</v>
      </c>
      <c r="C2944" t="s">
        <v>874</v>
      </c>
      <c r="D2944" t="s">
        <v>120</v>
      </c>
      <c r="E2944">
        <v>0</v>
      </c>
      <c r="F2944">
        <v>13</v>
      </c>
      <c r="G2944">
        <v>0</v>
      </c>
      <c r="H2944" t="s">
        <v>116</v>
      </c>
      <c r="I2944">
        <v>4</v>
      </c>
      <c r="J2944" t="s">
        <v>66</v>
      </c>
      <c r="K2944" s="33" t="str">
        <f>IF(ISNA(VLOOKUP(C2944,'Provider-EHR crosswalk'!A:B,2,FALSE)),"No EHR Specified",VLOOKUP(C2944,'Provider-EHR crosswalk'!A:B,2,FALSE))</f>
        <v>Azalea Health EHR</v>
      </c>
    </row>
    <row r="2945" spans="1:11" x14ac:dyDescent="0.25">
      <c r="A2945" t="s">
        <v>121</v>
      </c>
      <c r="B2945">
        <v>139</v>
      </c>
      <c r="C2945" t="s">
        <v>874</v>
      </c>
      <c r="D2945" t="s">
        <v>122</v>
      </c>
      <c r="E2945">
        <v>0</v>
      </c>
      <c r="F2945">
        <v>13</v>
      </c>
      <c r="G2945">
        <v>0</v>
      </c>
      <c r="H2945" t="s">
        <v>116</v>
      </c>
      <c r="I2945">
        <v>1</v>
      </c>
      <c r="J2945" t="s">
        <v>66</v>
      </c>
      <c r="K2945" s="33" t="str">
        <f>IF(ISNA(VLOOKUP(C2945,'Provider-EHR crosswalk'!A:B,2,FALSE)),"No EHR Specified",VLOOKUP(C2945,'Provider-EHR crosswalk'!A:B,2,FALSE))</f>
        <v>Azalea Health EHR</v>
      </c>
    </row>
    <row r="2946" spans="1:11" x14ac:dyDescent="0.25">
      <c r="A2946" t="s">
        <v>123</v>
      </c>
      <c r="B2946">
        <v>139</v>
      </c>
      <c r="C2946" t="s">
        <v>874</v>
      </c>
      <c r="D2946" t="s">
        <v>124</v>
      </c>
      <c r="E2946">
        <v>0</v>
      </c>
      <c r="F2946">
        <v>13</v>
      </c>
      <c r="G2946">
        <v>0</v>
      </c>
      <c r="H2946" t="s">
        <v>116</v>
      </c>
      <c r="I2946">
        <v>1</v>
      </c>
      <c r="J2946" t="s">
        <v>66</v>
      </c>
      <c r="K2946" s="33" t="str">
        <f>IF(ISNA(VLOOKUP(C2946,'Provider-EHR crosswalk'!A:B,2,FALSE)),"No EHR Specified",VLOOKUP(C2946,'Provider-EHR crosswalk'!A:B,2,FALSE))</f>
        <v>Azalea Health EHR</v>
      </c>
    </row>
    <row r="2947" spans="1:11" x14ac:dyDescent="0.25">
      <c r="A2947" t="s">
        <v>125</v>
      </c>
      <c r="B2947">
        <v>139</v>
      </c>
      <c r="C2947" t="s">
        <v>874</v>
      </c>
      <c r="D2947" t="s">
        <v>126</v>
      </c>
      <c r="E2947">
        <v>0</v>
      </c>
      <c r="F2947">
        <v>13</v>
      </c>
      <c r="G2947">
        <v>0</v>
      </c>
      <c r="H2947" t="s">
        <v>116</v>
      </c>
      <c r="I2947">
        <v>1</v>
      </c>
      <c r="J2947" t="s">
        <v>66</v>
      </c>
      <c r="K2947" s="33" t="str">
        <f>IF(ISNA(VLOOKUP(C2947,'Provider-EHR crosswalk'!A:B,2,FALSE)),"No EHR Specified",VLOOKUP(C2947,'Provider-EHR crosswalk'!A:B,2,FALSE))</f>
        <v>Azalea Health EHR</v>
      </c>
    </row>
    <row r="2948" spans="1:11" x14ac:dyDescent="0.25">
      <c r="A2948" t="s">
        <v>127</v>
      </c>
      <c r="B2948">
        <v>139</v>
      </c>
      <c r="C2948" t="s">
        <v>874</v>
      </c>
      <c r="D2948" t="s">
        <v>128</v>
      </c>
      <c r="E2948">
        <v>0</v>
      </c>
      <c r="F2948">
        <v>13</v>
      </c>
      <c r="G2948">
        <v>0</v>
      </c>
      <c r="H2948" t="s">
        <v>116</v>
      </c>
      <c r="I2948">
        <v>4</v>
      </c>
      <c r="J2948" t="s">
        <v>66</v>
      </c>
      <c r="K2948" s="33" t="str">
        <f>IF(ISNA(VLOOKUP(C2948,'Provider-EHR crosswalk'!A:B,2,FALSE)),"No EHR Specified",VLOOKUP(C2948,'Provider-EHR crosswalk'!A:B,2,FALSE))</f>
        <v>Azalea Health EHR</v>
      </c>
    </row>
    <row r="2949" spans="1:11" x14ac:dyDescent="0.25">
      <c r="A2949" t="s">
        <v>129</v>
      </c>
      <c r="B2949">
        <v>139</v>
      </c>
      <c r="C2949" t="s">
        <v>874</v>
      </c>
      <c r="D2949" t="s">
        <v>130</v>
      </c>
      <c r="E2949">
        <v>0</v>
      </c>
      <c r="F2949">
        <v>13</v>
      </c>
      <c r="G2949">
        <v>0</v>
      </c>
      <c r="H2949" t="s">
        <v>116</v>
      </c>
      <c r="I2949">
        <v>4</v>
      </c>
      <c r="J2949" t="s">
        <v>66</v>
      </c>
      <c r="K2949" s="33" t="str">
        <f>IF(ISNA(VLOOKUP(C2949,'Provider-EHR crosswalk'!A:B,2,FALSE)),"No EHR Specified",VLOOKUP(C2949,'Provider-EHR crosswalk'!A:B,2,FALSE))</f>
        <v>Azalea Health EHR</v>
      </c>
    </row>
    <row r="2950" spans="1:11" x14ac:dyDescent="0.25">
      <c r="A2950" t="s">
        <v>131</v>
      </c>
      <c r="B2950">
        <v>139</v>
      </c>
      <c r="C2950" t="s">
        <v>874</v>
      </c>
      <c r="D2950" t="s">
        <v>132</v>
      </c>
      <c r="E2950">
        <v>0</v>
      </c>
      <c r="F2950">
        <v>13</v>
      </c>
      <c r="G2950">
        <v>0</v>
      </c>
      <c r="H2950" t="s">
        <v>116</v>
      </c>
      <c r="I2950">
        <v>4</v>
      </c>
      <c r="J2950" t="s">
        <v>66</v>
      </c>
      <c r="K2950" s="33" t="str">
        <f>IF(ISNA(VLOOKUP(C2950,'Provider-EHR crosswalk'!A:B,2,FALSE)),"No EHR Specified",VLOOKUP(C2950,'Provider-EHR crosswalk'!A:B,2,FALSE))</f>
        <v>Azalea Health EHR</v>
      </c>
    </row>
    <row r="2951" spans="1:11" x14ac:dyDescent="0.25">
      <c r="A2951" t="s">
        <v>133</v>
      </c>
      <c r="B2951">
        <v>139</v>
      </c>
      <c r="C2951" t="s">
        <v>874</v>
      </c>
      <c r="D2951" t="s">
        <v>134</v>
      </c>
      <c r="E2951">
        <v>0</v>
      </c>
      <c r="F2951">
        <v>13</v>
      </c>
      <c r="G2951">
        <v>0</v>
      </c>
      <c r="H2951" t="s">
        <v>116</v>
      </c>
      <c r="I2951">
        <v>1</v>
      </c>
      <c r="J2951" t="s">
        <v>66</v>
      </c>
      <c r="K2951" s="33" t="str">
        <f>IF(ISNA(VLOOKUP(C2951,'Provider-EHR crosswalk'!A:B,2,FALSE)),"No EHR Specified",VLOOKUP(C2951,'Provider-EHR crosswalk'!A:B,2,FALSE))</f>
        <v>Azalea Health EHR</v>
      </c>
    </row>
    <row r="2952" spans="1:11" x14ac:dyDescent="0.25">
      <c r="A2952" t="s">
        <v>135</v>
      </c>
      <c r="B2952">
        <v>139</v>
      </c>
      <c r="C2952" t="s">
        <v>874</v>
      </c>
      <c r="D2952" t="s">
        <v>136</v>
      </c>
      <c r="E2952">
        <v>0</v>
      </c>
      <c r="F2952">
        <v>13</v>
      </c>
      <c r="G2952">
        <v>0</v>
      </c>
      <c r="H2952" t="s">
        <v>116</v>
      </c>
      <c r="I2952">
        <v>1</v>
      </c>
      <c r="J2952" t="s">
        <v>66</v>
      </c>
      <c r="K2952" s="33" t="str">
        <f>IF(ISNA(VLOOKUP(C2952,'Provider-EHR crosswalk'!A:B,2,FALSE)),"No EHR Specified",VLOOKUP(C2952,'Provider-EHR crosswalk'!A:B,2,FALSE))</f>
        <v>Azalea Health EHR</v>
      </c>
    </row>
    <row r="2953" spans="1:11" x14ac:dyDescent="0.25">
      <c r="A2953" t="s">
        <v>137</v>
      </c>
      <c r="B2953">
        <v>139</v>
      </c>
      <c r="C2953" t="s">
        <v>874</v>
      </c>
      <c r="D2953" t="s">
        <v>138</v>
      </c>
      <c r="E2953">
        <v>0</v>
      </c>
      <c r="F2953">
        <v>13</v>
      </c>
      <c r="G2953">
        <v>0</v>
      </c>
      <c r="H2953" t="s">
        <v>116</v>
      </c>
      <c r="I2953">
        <v>1</v>
      </c>
      <c r="J2953" t="s">
        <v>66</v>
      </c>
      <c r="K2953" s="33" t="str">
        <f>IF(ISNA(VLOOKUP(C2953,'Provider-EHR crosswalk'!A:B,2,FALSE)),"No EHR Specified",VLOOKUP(C2953,'Provider-EHR crosswalk'!A:B,2,FALSE))</f>
        <v>Azalea Health EHR</v>
      </c>
    </row>
    <row r="2954" spans="1:11" x14ac:dyDescent="0.25">
      <c r="A2954" t="s">
        <v>139</v>
      </c>
      <c r="B2954">
        <v>139</v>
      </c>
      <c r="C2954" t="s">
        <v>874</v>
      </c>
      <c r="D2954" t="s">
        <v>140</v>
      </c>
      <c r="E2954">
        <v>0</v>
      </c>
      <c r="F2954">
        <v>13</v>
      </c>
      <c r="G2954">
        <v>0</v>
      </c>
      <c r="H2954" t="s">
        <v>116</v>
      </c>
      <c r="I2954">
        <v>1</v>
      </c>
      <c r="J2954" t="s">
        <v>66</v>
      </c>
      <c r="K2954" s="33" t="str">
        <f>IF(ISNA(VLOOKUP(C2954,'Provider-EHR crosswalk'!A:B,2,FALSE)),"No EHR Specified",VLOOKUP(C2954,'Provider-EHR crosswalk'!A:B,2,FALSE))</f>
        <v>Azalea Health EHR</v>
      </c>
    </row>
    <row r="2955" spans="1:11" x14ac:dyDescent="0.25">
      <c r="A2955" t="s">
        <v>141</v>
      </c>
      <c r="B2955">
        <v>139</v>
      </c>
      <c r="C2955" t="s">
        <v>874</v>
      </c>
      <c r="D2955" t="s">
        <v>142</v>
      </c>
      <c r="E2955">
        <v>0</v>
      </c>
      <c r="F2955">
        <v>13</v>
      </c>
      <c r="G2955">
        <v>0</v>
      </c>
      <c r="H2955" t="s">
        <v>116</v>
      </c>
      <c r="I2955">
        <v>1</v>
      </c>
      <c r="J2955" t="s">
        <v>66</v>
      </c>
      <c r="K2955" s="33" t="str">
        <f>IF(ISNA(VLOOKUP(C2955,'Provider-EHR crosswalk'!A:B,2,FALSE)),"No EHR Specified",VLOOKUP(C2955,'Provider-EHR crosswalk'!A:B,2,FALSE))</f>
        <v>Azalea Health EHR</v>
      </c>
    </row>
    <row r="2956" spans="1:11" x14ac:dyDescent="0.25">
      <c r="A2956" t="s">
        <v>143</v>
      </c>
      <c r="B2956">
        <v>139</v>
      </c>
      <c r="C2956" t="s">
        <v>874</v>
      </c>
      <c r="D2956" t="s">
        <v>144</v>
      </c>
      <c r="E2956">
        <v>0</v>
      </c>
      <c r="F2956">
        <v>13</v>
      </c>
      <c r="G2956">
        <v>0</v>
      </c>
      <c r="H2956" t="s">
        <v>116</v>
      </c>
      <c r="I2956">
        <v>1</v>
      </c>
      <c r="J2956" t="s">
        <v>66</v>
      </c>
      <c r="K2956" s="33" t="str">
        <f>IF(ISNA(VLOOKUP(C2956,'Provider-EHR crosswalk'!A:B,2,FALSE)),"No EHR Specified",VLOOKUP(C2956,'Provider-EHR crosswalk'!A:B,2,FALSE))</f>
        <v>Azalea Health EHR</v>
      </c>
    </row>
    <row r="2957" spans="1:11" x14ac:dyDescent="0.25">
      <c r="A2957" t="s">
        <v>145</v>
      </c>
      <c r="B2957">
        <v>139</v>
      </c>
      <c r="C2957" t="s">
        <v>874</v>
      </c>
      <c r="D2957" t="s">
        <v>146</v>
      </c>
      <c r="E2957">
        <v>0</v>
      </c>
      <c r="F2957">
        <v>13</v>
      </c>
      <c r="G2957">
        <v>0</v>
      </c>
      <c r="H2957" t="s">
        <v>116</v>
      </c>
      <c r="I2957">
        <v>1</v>
      </c>
      <c r="J2957" t="s">
        <v>66</v>
      </c>
      <c r="K2957" s="33" t="str">
        <f>IF(ISNA(VLOOKUP(C2957,'Provider-EHR crosswalk'!A:B,2,FALSE)),"No EHR Specified",VLOOKUP(C2957,'Provider-EHR crosswalk'!A:B,2,FALSE))</f>
        <v>Azalea Health EHR</v>
      </c>
    </row>
    <row r="2958" spans="1:11" x14ac:dyDescent="0.25">
      <c r="A2958" t="s">
        <v>147</v>
      </c>
      <c r="B2958">
        <v>139</v>
      </c>
      <c r="C2958" t="s">
        <v>874</v>
      </c>
      <c r="D2958" t="s">
        <v>148</v>
      </c>
      <c r="E2958">
        <v>0</v>
      </c>
      <c r="F2958">
        <v>13</v>
      </c>
      <c r="G2958">
        <v>0</v>
      </c>
      <c r="H2958" t="s">
        <v>116</v>
      </c>
      <c r="I2958">
        <v>1</v>
      </c>
      <c r="J2958" t="s">
        <v>66</v>
      </c>
      <c r="K2958" s="33" t="str">
        <f>IF(ISNA(VLOOKUP(C2958,'Provider-EHR crosswalk'!A:B,2,FALSE)),"No EHR Specified",VLOOKUP(C2958,'Provider-EHR crosswalk'!A:B,2,FALSE))</f>
        <v>Azalea Health EHR</v>
      </c>
    </row>
    <row r="2959" spans="1:11" x14ac:dyDescent="0.25">
      <c r="A2959" t="s">
        <v>149</v>
      </c>
      <c r="B2959">
        <v>139</v>
      </c>
      <c r="C2959" t="s">
        <v>874</v>
      </c>
      <c r="D2959" t="s">
        <v>150</v>
      </c>
      <c r="E2959">
        <v>0</v>
      </c>
      <c r="F2959">
        <v>13</v>
      </c>
      <c r="G2959">
        <v>0</v>
      </c>
      <c r="H2959" t="s">
        <v>116</v>
      </c>
      <c r="I2959">
        <v>1</v>
      </c>
      <c r="J2959" t="s">
        <v>66</v>
      </c>
      <c r="K2959" s="33" t="str">
        <f>IF(ISNA(VLOOKUP(C2959,'Provider-EHR crosswalk'!A:B,2,FALSE)),"No EHR Specified",VLOOKUP(C2959,'Provider-EHR crosswalk'!A:B,2,FALSE))</f>
        <v>Azalea Health EHR</v>
      </c>
    </row>
    <row r="2960" spans="1:11" x14ac:dyDescent="0.25">
      <c r="A2960" t="s">
        <v>151</v>
      </c>
      <c r="B2960">
        <v>139</v>
      </c>
      <c r="C2960" t="s">
        <v>874</v>
      </c>
      <c r="D2960" t="s">
        <v>152</v>
      </c>
      <c r="E2960">
        <v>0</v>
      </c>
      <c r="F2960">
        <v>13</v>
      </c>
      <c r="G2960">
        <v>0</v>
      </c>
      <c r="H2960" t="s">
        <v>116</v>
      </c>
      <c r="I2960">
        <v>1</v>
      </c>
      <c r="J2960" t="s">
        <v>66</v>
      </c>
      <c r="K2960" s="33" t="str">
        <f>IF(ISNA(VLOOKUP(C2960,'Provider-EHR crosswalk'!A:B,2,FALSE)),"No EHR Specified",VLOOKUP(C2960,'Provider-EHR crosswalk'!A:B,2,FALSE))</f>
        <v>Azalea Health EHR</v>
      </c>
    </row>
    <row r="2961" spans="1:11" x14ac:dyDescent="0.25">
      <c r="A2961" t="s">
        <v>153</v>
      </c>
      <c r="B2961">
        <v>139</v>
      </c>
      <c r="C2961" t="s">
        <v>874</v>
      </c>
      <c r="D2961" t="s">
        <v>154</v>
      </c>
      <c r="E2961">
        <v>0</v>
      </c>
      <c r="F2961">
        <v>13</v>
      </c>
      <c r="G2961">
        <v>0</v>
      </c>
      <c r="H2961" t="s">
        <v>116</v>
      </c>
      <c r="I2961">
        <v>1</v>
      </c>
      <c r="J2961" t="s">
        <v>66</v>
      </c>
      <c r="K2961" s="33" t="str">
        <f>IF(ISNA(VLOOKUP(C2961,'Provider-EHR crosswalk'!A:B,2,FALSE)),"No EHR Specified",VLOOKUP(C2961,'Provider-EHR crosswalk'!A:B,2,FALSE))</f>
        <v>Azalea Health EHR</v>
      </c>
    </row>
    <row r="2962" spans="1:11" x14ac:dyDescent="0.25">
      <c r="A2962" t="s">
        <v>155</v>
      </c>
      <c r="B2962">
        <v>139</v>
      </c>
      <c r="C2962" t="s">
        <v>874</v>
      </c>
      <c r="D2962" t="s">
        <v>156</v>
      </c>
      <c r="E2962">
        <v>0</v>
      </c>
      <c r="F2962">
        <v>13</v>
      </c>
      <c r="G2962">
        <v>0</v>
      </c>
      <c r="H2962" t="s">
        <v>157</v>
      </c>
      <c r="I2962" t="s">
        <v>157</v>
      </c>
      <c r="J2962" t="s">
        <v>157</v>
      </c>
      <c r="K2962" s="33" t="str">
        <f>IF(ISNA(VLOOKUP(C2962,'Provider-EHR crosswalk'!A:B,2,FALSE)),"No EHR Specified",VLOOKUP(C2962,'Provider-EHR crosswalk'!A:B,2,FALSE))</f>
        <v>Azalea Health EHR</v>
      </c>
    </row>
    <row r="2963" spans="1:11" x14ac:dyDescent="0.25">
      <c r="A2963" t="s">
        <v>158</v>
      </c>
      <c r="B2963">
        <v>139</v>
      </c>
      <c r="C2963" t="s">
        <v>874</v>
      </c>
      <c r="D2963" t="s">
        <v>159</v>
      </c>
      <c r="E2963">
        <v>0</v>
      </c>
      <c r="F2963">
        <v>13</v>
      </c>
      <c r="G2963">
        <v>0</v>
      </c>
      <c r="H2963" t="s">
        <v>157</v>
      </c>
      <c r="I2963" t="s">
        <v>157</v>
      </c>
      <c r="J2963" t="s">
        <v>157</v>
      </c>
      <c r="K2963" s="33" t="str">
        <f>IF(ISNA(VLOOKUP(C2963,'Provider-EHR crosswalk'!A:B,2,FALSE)),"No EHR Specified",VLOOKUP(C2963,'Provider-EHR crosswalk'!A:B,2,FALSE))</f>
        <v>Azalea Health EHR</v>
      </c>
    </row>
    <row r="2964" spans="1:11" x14ac:dyDescent="0.25">
      <c r="A2964" t="s">
        <v>162</v>
      </c>
      <c r="B2964">
        <v>139</v>
      </c>
      <c r="C2964" t="s">
        <v>874</v>
      </c>
      <c r="D2964" t="s">
        <v>163</v>
      </c>
      <c r="E2964">
        <v>4</v>
      </c>
      <c r="F2964">
        <v>13</v>
      </c>
      <c r="G2964">
        <v>30.77</v>
      </c>
      <c r="H2964" t="s">
        <v>65</v>
      </c>
      <c r="I2964">
        <v>95</v>
      </c>
      <c r="J2964" t="s">
        <v>69</v>
      </c>
      <c r="K2964" s="33" t="str">
        <f>IF(ISNA(VLOOKUP(C2964,'Provider-EHR crosswalk'!A:B,2,FALSE)),"No EHR Specified",VLOOKUP(C2964,'Provider-EHR crosswalk'!A:B,2,FALSE))</f>
        <v>Azalea Health EHR</v>
      </c>
    </row>
    <row r="2965" spans="1:11" x14ac:dyDescent="0.25">
      <c r="A2965" t="s">
        <v>164</v>
      </c>
      <c r="B2965">
        <v>139</v>
      </c>
      <c r="C2965" t="s">
        <v>874</v>
      </c>
      <c r="D2965" t="s">
        <v>165</v>
      </c>
      <c r="E2965">
        <v>11</v>
      </c>
      <c r="F2965">
        <v>13</v>
      </c>
      <c r="G2965">
        <v>84.62</v>
      </c>
      <c r="H2965" t="s">
        <v>65</v>
      </c>
      <c r="I2965">
        <v>95</v>
      </c>
      <c r="J2965" t="s">
        <v>69</v>
      </c>
      <c r="K2965" s="33" t="str">
        <f>IF(ISNA(VLOOKUP(C2965,'Provider-EHR crosswalk'!A:B,2,FALSE)),"No EHR Specified",VLOOKUP(C2965,'Provider-EHR crosswalk'!A:B,2,FALSE))</f>
        <v>Azalea Health EHR</v>
      </c>
    </row>
    <row r="2966" spans="1:11" x14ac:dyDescent="0.25">
      <c r="A2966" t="s">
        <v>166</v>
      </c>
      <c r="B2966">
        <v>139</v>
      </c>
      <c r="C2966" t="s">
        <v>874</v>
      </c>
      <c r="D2966" t="s">
        <v>167</v>
      </c>
      <c r="E2966">
        <v>1</v>
      </c>
      <c r="F2966">
        <v>13</v>
      </c>
      <c r="G2966">
        <v>7.69</v>
      </c>
      <c r="H2966" t="s">
        <v>116</v>
      </c>
      <c r="I2966">
        <v>5</v>
      </c>
      <c r="J2966" t="s">
        <v>69</v>
      </c>
      <c r="K2966" s="33" t="str">
        <f>IF(ISNA(VLOOKUP(C2966,'Provider-EHR crosswalk'!A:B,2,FALSE)),"No EHR Specified",VLOOKUP(C2966,'Provider-EHR crosswalk'!A:B,2,FALSE))</f>
        <v>Azalea Health EHR</v>
      </c>
    </row>
    <row r="2967" spans="1:11" x14ac:dyDescent="0.25">
      <c r="A2967" t="s">
        <v>168</v>
      </c>
      <c r="B2967">
        <v>139</v>
      </c>
      <c r="C2967" t="s">
        <v>874</v>
      </c>
      <c r="D2967" t="s">
        <v>169</v>
      </c>
      <c r="E2967">
        <v>0</v>
      </c>
      <c r="F2967">
        <v>13</v>
      </c>
      <c r="G2967">
        <v>0</v>
      </c>
      <c r="H2967" t="s">
        <v>116</v>
      </c>
      <c r="I2967">
        <v>5</v>
      </c>
      <c r="J2967" t="s">
        <v>66</v>
      </c>
      <c r="K2967" s="33" t="str">
        <f>IF(ISNA(VLOOKUP(C2967,'Provider-EHR crosswalk'!A:B,2,FALSE)),"No EHR Specified",VLOOKUP(C2967,'Provider-EHR crosswalk'!A:B,2,FALSE))</f>
        <v>Azalea Health EHR</v>
      </c>
    </row>
    <row r="2968" spans="1:11" x14ac:dyDescent="0.25">
      <c r="A2968" t="s">
        <v>170</v>
      </c>
      <c r="B2968">
        <v>139</v>
      </c>
      <c r="C2968" t="s">
        <v>874</v>
      </c>
      <c r="D2968" t="s">
        <v>171</v>
      </c>
      <c r="E2968">
        <v>1</v>
      </c>
      <c r="F2968">
        <v>13</v>
      </c>
      <c r="G2968">
        <v>7.69</v>
      </c>
      <c r="H2968" t="s">
        <v>116</v>
      </c>
      <c r="I2968">
        <v>5</v>
      </c>
      <c r="J2968" t="s">
        <v>69</v>
      </c>
      <c r="K2968" s="33" t="str">
        <f>IF(ISNA(VLOOKUP(C2968,'Provider-EHR crosswalk'!A:B,2,FALSE)),"No EHR Specified",VLOOKUP(C2968,'Provider-EHR crosswalk'!A:B,2,FALSE))</f>
        <v>Azalea Health EHR</v>
      </c>
    </row>
    <row r="2969" spans="1:11" x14ac:dyDescent="0.25">
      <c r="A2969" t="s">
        <v>172</v>
      </c>
      <c r="B2969">
        <v>139</v>
      </c>
      <c r="C2969" t="s">
        <v>874</v>
      </c>
      <c r="D2969" t="s">
        <v>173</v>
      </c>
      <c r="E2969">
        <v>4</v>
      </c>
      <c r="F2969">
        <v>13</v>
      </c>
      <c r="G2969">
        <v>30.77</v>
      </c>
      <c r="H2969" t="s">
        <v>116</v>
      </c>
      <c r="I2969">
        <v>5</v>
      </c>
      <c r="J2969" t="s">
        <v>69</v>
      </c>
      <c r="K2969" s="33" t="str">
        <f>IF(ISNA(VLOOKUP(C2969,'Provider-EHR crosswalk'!A:B,2,FALSE)),"No EHR Specified",VLOOKUP(C2969,'Provider-EHR crosswalk'!A:B,2,FALSE))</f>
        <v>Azalea Health EHR</v>
      </c>
    </row>
    <row r="2970" spans="1:11" x14ac:dyDescent="0.25">
      <c r="A2970" t="s">
        <v>174</v>
      </c>
      <c r="B2970">
        <v>139</v>
      </c>
      <c r="C2970" t="s">
        <v>874</v>
      </c>
      <c r="D2970" t="s">
        <v>175</v>
      </c>
      <c r="E2970">
        <v>4</v>
      </c>
      <c r="F2970">
        <v>13</v>
      </c>
      <c r="G2970">
        <v>30.77</v>
      </c>
      <c r="H2970" t="s">
        <v>116</v>
      </c>
      <c r="I2970">
        <v>5</v>
      </c>
      <c r="J2970" t="s">
        <v>69</v>
      </c>
      <c r="K2970" s="33" t="str">
        <f>IF(ISNA(VLOOKUP(C2970,'Provider-EHR crosswalk'!A:B,2,FALSE)),"No EHR Specified",VLOOKUP(C2970,'Provider-EHR crosswalk'!A:B,2,FALSE))</f>
        <v>Azalea Health EHR</v>
      </c>
    </row>
    <row r="2971" spans="1:11" x14ac:dyDescent="0.25">
      <c r="A2971" t="s">
        <v>176</v>
      </c>
      <c r="B2971">
        <v>139</v>
      </c>
      <c r="C2971" t="s">
        <v>874</v>
      </c>
      <c r="D2971" t="s">
        <v>177</v>
      </c>
      <c r="E2971">
        <v>1</v>
      </c>
      <c r="F2971">
        <v>13</v>
      </c>
      <c r="G2971">
        <v>7.69</v>
      </c>
      <c r="H2971" t="s">
        <v>116</v>
      </c>
      <c r="I2971">
        <v>5</v>
      </c>
      <c r="J2971" t="s">
        <v>69</v>
      </c>
      <c r="K2971" s="33" t="str">
        <f>IF(ISNA(VLOOKUP(C2971,'Provider-EHR crosswalk'!A:B,2,FALSE)),"No EHR Specified",VLOOKUP(C2971,'Provider-EHR crosswalk'!A:B,2,FALSE))</f>
        <v>Azalea Health EHR</v>
      </c>
    </row>
    <row r="2972" spans="1:11" x14ac:dyDescent="0.25">
      <c r="A2972" t="s">
        <v>63</v>
      </c>
      <c r="B2972">
        <v>47</v>
      </c>
      <c r="C2972" t="s">
        <v>900</v>
      </c>
      <c r="D2972" t="s">
        <v>64</v>
      </c>
      <c r="E2972">
        <v>51</v>
      </c>
      <c r="F2972">
        <v>51</v>
      </c>
      <c r="G2972">
        <v>100</v>
      </c>
      <c r="H2972" t="s">
        <v>65</v>
      </c>
      <c r="I2972">
        <v>99</v>
      </c>
      <c r="J2972" t="s">
        <v>66</v>
      </c>
      <c r="K2972" s="33" t="str">
        <f>IF(ISNA(VLOOKUP(C2972,'Provider-EHR crosswalk'!A:B,2,FALSE)),"No EHR Specified",VLOOKUP(C2972,'Provider-EHR crosswalk'!A:B,2,FALSE))</f>
        <v>Azalea Health EHR</v>
      </c>
    </row>
    <row r="2973" spans="1:11" x14ac:dyDescent="0.25">
      <c r="A2973" t="s">
        <v>67</v>
      </c>
      <c r="B2973">
        <v>47</v>
      </c>
      <c r="C2973" t="s">
        <v>900</v>
      </c>
      <c r="D2973" t="s">
        <v>68</v>
      </c>
      <c r="E2973">
        <v>31</v>
      </c>
      <c r="F2973">
        <v>51</v>
      </c>
      <c r="G2973">
        <v>60.78</v>
      </c>
      <c r="H2973" t="s">
        <v>65</v>
      </c>
      <c r="I2973">
        <v>75</v>
      </c>
      <c r="J2973" t="s">
        <v>69</v>
      </c>
      <c r="K2973" s="33" t="str">
        <f>IF(ISNA(VLOOKUP(C2973,'Provider-EHR crosswalk'!A:B,2,FALSE)),"No EHR Specified",VLOOKUP(C2973,'Provider-EHR crosswalk'!A:B,2,FALSE))</f>
        <v>Azalea Health EHR</v>
      </c>
    </row>
    <row r="2974" spans="1:11" x14ac:dyDescent="0.25">
      <c r="A2974" t="s">
        <v>70</v>
      </c>
      <c r="B2974">
        <v>47</v>
      </c>
      <c r="C2974" t="s">
        <v>900</v>
      </c>
      <c r="D2974" t="s">
        <v>71</v>
      </c>
      <c r="E2974">
        <v>51</v>
      </c>
      <c r="F2974">
        <v>51</v>
      </c>
      <c r="G2974">
        <v>100</v>
      </c>
      <c r="H2974" t="s">
        <v>65</v>
      </c>
      <c r="I2974">
        <v>99</v>
      </c>
      <c r="J2974" t="s">
        <v>66</v>
      </c>
      <c r="K2974" s="33" t="str">
        <f>IF(ISNA(VLOOKUP(C2974,'Provider-EHR crosswalk'!A:B,2,FALSE)),"No EHR Specified",VLOOKUP(C2974,'Provider-EHR crosswalk'!A:B,2,FALSE))</f>
        <v>Azalea Health EHR</v>
      </c>
    </row>
    <row r="2975" spans="1:11" x14ac:dyDescent="0.25">
      <c r="A2975" t="s">
        <v>72</v>
      </c>
      <c r="B2975">
        <v>47</v>
      </c>
      <c r="C2975" t="s">
        <v>900</v>
      </c>
      <c r="D2975" t="s">
        <v>73</v>
      </c>
      <c r="E2975">
        <v>51</v>
      </c>
      <c r="F2975">
        <v>51</v>
      </c>
      <c r="G2975">
        <v>100</v>
      </c>
      <c r="H2975" t="s">
        <v>65</v>
      </c>
      <c r="I2975">
        <v>99</v>
      </c>
      <c r="J2975" t="s">
        <v>66</v>
      </c>
      <c r="K2975" s="33" t="str">
        <f>IF(ISNA(VLOOKUP(C2975,'Provider-EHR crosswalk'!A:B,2,FALSE)),"No EHR Specified",VLOOKUP(C2975,'Provider-EHR crosswalk'!A:B,2,FALSE))</f>
        <v>Azalea Health EHR</v>
      </c>
    </row>
    <row r="2976" spans="1:11" x14ac:dyDescent="0.25">
      <c r="A2976" t="s">
        <v>74</v>
      </c>
      <c r="B2976">
        <v>47</v>
      </c>
      <c r="C2976" t="s">
        <v>900</v>
      </c>
      <c r="D2976" t="s">
        <v>75</v>
      </c>
      <c r="E2976">
        <v>51</v>
      </c>
      <c r="F2976">
        <v>51</v>
      </c>
      <c r="G2976">
        <v>100</v>
      </c>
      <c r="H2976" t="s">
        <v>65</v>
      </c>
      <c r="I2976">
        <v>99</v>
      </c>
      <c r="J2976" t="s">
        <v>66</v>
      </c>
      <c r="K2976" s="33" t="str">
        <f>IF(ISNA(VLOOKUP(C2976,'Provider-EHR crosswalk'!A:B,2,FALSE)),"No EHR Specified",VLOOKUP(C2976,'Provider-EHR crosswalk'!A:B,2,FALSE))</f>
        <v>Azalea Health EHR</v>
      </c>
    </row>
    <row r="2977" spans="1:11" x14ac:dyDescent="0.25">
      <c r="A2977" t="s">
        <v>76</v>
      </c>
      <c r="B2977">
        <v>47</v>
      </c>
      <c r="C2977" t="s">
        <v>900</v>
      </c>
      <c r="D2977" t="s">
        <v>77</v>
      </c>
      <c r="E2977">
        <v>51</v>
      </c>
      <c r="F2977">
        <v>51</v>
      </c>
      <c r="G2977">
        <v>100</v>
      </c>
      <c r="H2977" t="s">
        <v>65</v>
      </c>
      <c r="I2977">
        <v>85</v>
      </c>
      <c r="J2977" t="s">
        <v>66</v>
      </c>
      <c r="K2977" s="33" t="str">
        <f>IF(ISNA(VLOOKUP(C2977,'Provider-EHR crosswalk'!A:B,2,FALSE)),"No EHR Specified",VLOOKUP(C2977,'Provider-EHR crosswalk'!A:B,2,FALSE))</f>
        <v>Azalea Health EHR</v>
      </c>
    </row>
    <row r="2978" spans="1:11" x14ac:dyDescent="0.25">
      <c r="A2978" t="s">
        <v>78</v>
      </c>
      <c r="B2978">
        <v>47</v>
      </c>
      <c r="C2978" t="s">
        <v>900</v>
      </c>
      <c r="D2978" t="s">
        <v>79</v>
      </c>
      <c r="E2978">
        <v>51</v>
      </c>
      <c r="F2978">
        <v>51</v>
      </c>
      <c r="G2978">
        <v>100</v>
      </c>
      <c r="H2978" t="s">
        <v>65</v>
      </c>
      <c r="I2978">
        <v>85</v>
      </c>
      <c r="J2978" t="s">
        <v>66</v>
      </c>
      <c r="K2978" s="33" t="str">
        <f>IF(ISNA(VLOOKUP(C2978,'Provider-EHR crosswalk'!A:B,2,FALSE)),"No EHR Specified",VLOOKUP(C2978,'Provider-EHR crosswalk'!A:B,2,FALSE))</f>
        <v>Azalea Health EHR</v>
      </c>
    </row>
    <row r="2979" spans="1:11" x14ac:dyDescent="0.25">
      <c r="A2979" t="s">
        <v>80</v>
      </c>
      <c r="B2979">
        <v>47</v>
      </c>
      <c r="C2979" t="s">
        <v>900</v>
      </c>
      <c r="D2979" t="s">
        <v>81</v>
      </c>
      <c r="E2979">
        <v>51</v>
      </c>
      <c r="F2979">
        <v>51</v>
      </c>
      <c r="G2979">
        <v>100</v>
      </c>
      <c r="H2979" t="s">
        <v>65</v>
      </c>
      <c r="I2979">
        <v>85</v>
      </c>
      <c r="J2979" t="s">
        <v>66</v>
      </c>
      <c r="K2979" s="33" t="str">
        <f>IF(ISNA(VLOOKUP(C2979,'Provider-EHR crosswalk'!A:B,2,FALSE)),"No EHR Specified",VLOOKUP(C2979,'Provider-EHR crosswalk'!A:B,2,FALSE))</f>
        <v>Azalea Health EHR</v>
      </c>
    </row>
    <row r="2980" spans="1:11" x14ac:dyDescent="0.25">
      <c r="A2980" t="s">
        <v>82</v>
      </c>
      <c r="B2980">
        <v>47</v>
      </c>
      <c r="C2980" t="s">
        <v>900</v>
      </c>
      <c r="D2980" t="s">
        <v>83</v>
      </c>
      <c r="E2980">
        <v>51</v>
      </c>
      <c r="F2980">
        <v>51</v>
      </c>
      <c r="G2980">
        <v>100</v>
      </c>
      <c r="H2980" t="s">
        <v>65</v>
      </c>
      <c r="I2980">
        <v>85</v>
      </c>
      <c r="J2980" t="s">
        <v>66</v>
      </c>
      <c r="K2980" s="33" t="str">
        <f>IF(ISNA(VLOOKUP(C2980,'Provider-EHR crosswalk'!A:B,2,FALSE)),"No EHR Specified",VLOOKUP(C2980,'Provider-EHR crosswalk'!A:B,2,FALSE))</f>
        <v>Azalea Health EHR</v>
      </c>
    </row>
    <row r="2981" spans="1:11" x14ac:dyDescent="0.25">
      <c r="A2981" t="s">
        <v>84</v>
      </c>
      <c r="B2981">
        <v>47</v>
      </c>
      <c r="C2981" t="s">
        <v>900</v>
      </c>
      <c r="D2981" t="s">
        <v>85</v>
      </c>
      <c r="E2981">
        <v>51</v>
      </c>
      <c r="F2981">
        <v>51</v>
      </c>
      <c r="G2981">
        <v>100</v>
      </c>
      <c r="H2981" t="s">
        <v>65</v>
      </c>
      <c r="I2981">
        <v>85</v>
      </c>
      <c r="J2981" t="s">
        <v>66</v>
      </c>
      <c r="K2981" s="33" t="str">
        <f>IF(ISNA(VLOOKUP(C2981,'Provider-EHR crosswalk'!A:B,2,FALSE)),"No EHR Specified",VLOOKUP(C2981,'Provider-EHR crosswalk'!A:B,2,FALSE))</f>
        <v>Azalea Health EHR</v>
      </c>
    </row>
    <row r="2982" spans="1:11" x14ac:dyDescent="0.25">
      <c r="A2982" t="s">
        <v>86</v>
      </c>
      <c r="B2982">
        <v>47</v>
      </c>
      <c r="C2982" t="s">
        <v>900</v>
      </c>
      <c r="D2982" t="s">
        <v>87</v>
      </c>
      <c r="E2982">
        <v>51</v>
      </c>
      <c r="F2982">
        <v>51</v>
      </c>
      <c r="G2982">
        <v>100</v>
      </c>
      <c r="H2982" t="s">
        <v>65</v>
      </c>
      <c r="I2982">
        <v>95</v>
      </c>
      <c r="J2982" t="s">
        <v>66</v>
      </c>
      <c r="K2982" s="33" t="str">
        <f>IF(ISNA(VLOOKUP(C2982,'Provider-EHR crosswalk'!A:B,2,FALSE)),"No EHR Specified",VLOOKUP(C2982,'Provider-EHR crosswalk'!A:B,2,FALSE))</f>
        <v>Azalea Health EHR</v>
      </c>
    </row>
    <row r="2983" spans="1:11" x14ac:dyDescent="0.25">
      <c r="A2983" t="s">
        <v>88</v>
      </c>
      <c r="B2983">
        <v>47</v>
      </c>
      <c r="C2983" t="s">
        <v>900</v>
      </c>
      <c r="D2983" t="s">
        <v>89</v>
      </c>
      <c r="E2983">
        <v>51</v>
      </c>
      <c r="F2983">
        <v>51</v>
      </c>
      <c r="G2983">
        <v>100</v>
      </c>
      <c r="H2983" t="s">
        <v>65</v>
      </c>
      <c r="I2983">
        <v>95</v>
      </c>
      <c r="J2983" t="s">
        <v>66</v>
      </c>
      <c r="K2983" s="33" t="str">
        <f>IF(ISNA(VLOOKUP(C2983,'Provider-EHR crosswalk'!A:B,2,FALSE)),"No EHR Specified",VLOOKUP(C2983,'Provider-EHR crosswalk'!A:B,2,FALSE))</f>
        <v>Azalea Health EHR</v>
      </c>
    </row>
    <row r="2984" spans="1:11" x14ac:dyDescent="0.25">
      <c r="A2984" t="s">
        <v>90</v>
      </c>
      <c r="B2984">
        <v>47</v>
      </c>
      <c r="C2984" t="s">
        <v>900</v>
      </c>
      <c r="D2984" t="s">
        <v>91</v>
      </c>
      <c r="E2984">
        <v>49</v>
      </c>
      <c r="F2984">
        <v>51</v>
      </c>
      <c r="G2984">
        <v>96.08</v>
      </c>
      <c r="H2984" t="s">
        <v>65</v>
      </c>
      <c r="I2984">
        <v>90</v>
      </c>
      <c r="J2984" t="s">
        <v>66</v>
      </c>
      <c r="K2984" s="33" t="str">
        <f>IF(ISNA(VLOOKUP(C2984,'Provider-EHR crosswalk'!A:B,2,FALSE)),"No EHR Specified",VLOOKUP(C2984,'Provider-EHR crosswalk'!A:B,2,FALSE))</f>
        <v>Azalea Health EHR</v>
      </c>
    </row>
    <row r="2985" spans="1:11" x14ac:dyDescent="0.25">
      <c r="A2985" t="s">
        <v>92</v>
      </c>
      <c r="B2985">
        <v>47</v>
      </c>
      <c r="C2985" t="s">
        <v>900</v>
      </c>
      <c r="D2985" t="s">
        <v>93</v>
      </c>
      <c r="E2985">
        <v>10</v>
      </c>
      <c r="F2985">
        <v>51</v>
      </c>
      <c r="G2985">
        <v>19.61</v>
      </c>
      <c r="H2985" t="s">
        <v>65</v>
      </c>
      <c r="I2985">
        <v>90</v>
      </c>
      <c r="J2985" t="s">
        <v>69</v>
      </c>
      <c r="K2985" s="33" t="str">
        <f>IF(ISNA(VLOOKUP(C2985,'Provider-EHR crosswalk'!A:B,2,FALSE)),"No EHR Specified",VLOOKUP(C2985,'Provider-EHR crosswalk'!A:B,2,FALSE))</f>
        <v>Azalea Health EHR</v>
      </c>
    </row>
    <row r="2986" spans="1:11" x14ac:dyDescent="0.25">
      <c r="A2986" t="s">
        <v>94</v>
      </c>
      <c r="B2986">
        <v>47</v>
      </c>
      <c r="C2986" t="s">
        <v>900</v>
      </c>
      <c r="D2986" t="s">
        <v>95</v>
      </c>
      <c r="E2986">
        <v>21</v>
      </c>
      <c r="F2986">
        <v>51</v>
      </c>
      <c r="G2986">
        <v>41.18</v>
      </c>
      <c r="H2986" t="s">
        <v>65</v>
      </c>
      <c r="I2986">
        <v>90</v>
      </c>
      <c r="J2986" t="s">
        <v>69</v>
      </c>
      <c r="K2986" s="33" t="str">
        <f>IF(ISNA(VLOOKUP(C2986,'Provider-EHR crosswalk'!A:B,2,FALSE)),"No EHR Specified",VLOOKUP(C2986,'Provider-EHR crosswalk'!A:B,2,FALSE))</f>
        <v>Azalea Health EHR</v>
      </c>
    </row>
    <row r="2987" spans="1:11" x14ac:dyDescent="0.25">
      <c r="A2987" t="s">
        <v>96</v>
      </c>
      <c r="B2987">
        <v>47</v>
      </c>
      <c r="C2987" t="s">
        <v>900</v>
      </c>
      <c r="D2987" t="s">
        <v>97</v>
      </c>
      <c r="E2987">
        <v>31</v>
      </c>
      <c r="F2987">
        <v>51</v>
      </c>
      <c r="G2987">
        <v>60.78</v>
      </c>
      <c r="H2987" t="s">
        <v>65</v>
      </c>
      <c r="I2987">
        <v>90</v>
      </c>
      <c r="J2987" t="s">
        <v>69</v>
      </c>
      <c r="K2987" s="33" t="str">
        <f>IF(ISNA(VLOOKUP(C2987,'Provider-EHR crosswalk'!A:B,2,FALSE)),"No EHR Specified",VLOOKUP(C2987,'Provider-EHR crosswalk'!A:B,2,FALSE))</f>
        <v>Azalea Health EHR</v>
      </c>
    </row>
    <row r="2988" spans="1:11" x14ac:dyDescent="0.25">
      <c r="A2988" t="s">
        <v>98</v>
      </c>
      <c r="B2988">
        <v>47</v>
      </c>
      <c r="C2988" t="s">
        <v>900</v>
      </c>
      <c r="D2988" t="s">
        <v>99</v>
      </c>
      <c r="E2988">
        <v>31</v>
      </c>
      <c r="F2988">
        <v>51</v>
      </c>
      <c r="G2988">
        <v>60.78</v>
      </c>
      <c r="H2988" t="s">
        <v>65</v>
      </c>
      <c r="I2988">
        <v>90</v>
      </c>
      <c r="J2988" t="s">
        <v>69</v>
      </c>
      <c r="K2988" s="33" t="str">
        <f>IF(ISNA(VLOOKUP(C2988,'Provider-EHR crosswalk'!A:B,2,FALSE)),"No EHR Specified",VLOOKUP(C2988,'Provider-EHR crosswalk'!A:B,2,FALSE))</f>
        <v>Azalea Health EHR</v>
      </c>
    </row>
    <row r="2989" spans="1:11" x14ac:dyDescent="0.25">
      <c r="A2989" t="s">
        <v>100</v>
      </c>
      <c r="B2989">
        <v>47</v>
      </c>
      <c r="C2989" t="s">
        <v>900</v>
      </c>
      <c r="D2989" t="s">
        <v>101</v>
      </c>
      <c r="E2989">
        <v>399</v>
      </c>
      <c r="F2989">
        <v>399</v>
      </c>
      <c r="G2989">
        <v>100</v>
      </c>
      <c r="H2989" t="s">
        <v>65</v>
      </c>
      <c r="I2989">
        <v>99</v>
      </c>
      <c r="J2989" t="s">
        <v>66</v>
      </c>
      <c r="K2989" s="33" t="str">
        <f>IF(ISNA(VLOOKUP(C2989,'Provider-EHR crosswalk'!A:B,2,FALSE)),"No EHR Specified",VLOOKUP(C2989,'Provider-EHR crosswalk'!A:B,2,FALSE))</f>
        <v>Azalea Health EHR</v>
      </c>
    </row>
    <row r="2990" spans="1:11" x14ac:dyDescent="0.25">
      <c r="A2990" t="s">
        <v>102</v>
      </c>
      <c r="B2990">
        <v>47</v>
      </c>
      <c r="C2990" t="s">
        <v>900</v>
      </c>
      <c r="D2990" t="s">
        <v>103</v>
      </c>
      <c r="E2990">
        <v>399</v>
      </c>
      <c r="F2990">
        <v>399</v>
      </c>
      <c r="G2990">
        <v>100</v>
      </c>
      <c r="H2990" t="s">
        <v>65</v>
      </c>
      <c r="I2990">
        <v>99</v>
      </c>
      <c r="J2990" t="s">
        <v>66</v>
      </c>
      <c r="K2990" s="33" t="str">
        <f>IF(ISNA(VLOOKUP(C2990,'Provider-EHR crosswalk'!A:B,2,FALSE)),"No EHR Specified",VLOOKUP(C2990,'Provider-EHR crosswalk'!A:B,2,FALSE))</f>
        <v>Azalea Health EHR</v>
      </c>
    </row>
    <row r="2991" spans="1:11" x14ac:dyDescent="0.25">
      <c r="A2991" t="s">
        <v>104</v>
      </c>
      <c r="B2991">
        <v>47</v>
      </c>
      <c r="C2991" t="s">
        <v>900</v>
      </c>
      <c r="D2991" t="s">
        <v>105</v>
      </c>
      <c r="E2991">
        <v>399</v>
      </c>
      <c r="F2991">
        <v>399</v>
      </c>
      <c r="G2991">
        <v>100</v>
      </c>
      <c r="H2991" t="s">
        <v>65</v>
      </c>
      <c r="I2991">
        <v>99</v>
      </c>
      <c r="J2991" t="s">
        <v>66</v>
      </c>
      <c r="K2991" s="33" t="str">
        <f>IF(ISNA(VLOOKUP(C2991,'Provider-EHR crosswalk'!A:B,2,FALSE)),"No EHR Specified",VLOOKUP(C2991,'Provider-EHR crosswalk'!A:B,2,FALSE))</f>
        <v>Azalea Health EHR</v>
      </c>
    </row>
    <row r="2992" spans="1:11" x14ac:dyDescent="0.25">
      <c r="A2992" t="s">
        <v>106</v>
      </c>
      <c r="B2992">
        <v>47</v>
      </c>
      <c r="C2992" t="s">
        <v>900</v>
      </c>
      <c r="D2992" t="s">
        <v>107</v>
      </c>
      <c r="E2992">
        <v>399</v>
      </c>
      <c r="F2992">
        <v>399</v>
      </c>
      <c r="G2992">
        <v>100</v>
      </c>
      <c r="H2992" t="s">
        <v>65</v>
      </c>
      <c r="I2992">
        <v>99</v>
      </c>
      <c r="J2992" t="s">
        <v>66</v>
      </c>
      <c r="K2992" s="33" t="str">
        <f>IF(ISNA(VLOOKUP(C2992,'Provider-EHR crosswalk'!A:B,2,FALSE)),"No EHR Specified",VLOOKUP(C2992,'Provider-EHR crosswalk'!A:B,2,FALSE))</f>
        <v>Azalea Health EHR</v>
      </c>
    </row>
    <row r="2993" spans="1:11" x14ac:dyDescent="0.25">
      <c r="A2993" t="s">
        <v>108</v>
      </c>
      <c r="B2993">
        <v>47</v>
      </c>
      <c r="C2993" t="s">
        <v>900</v>
      </c>
      <c r="D2993" t="s">
        <v>109</v>
      </c>
      <c r="E2993">
        <v>399</v>
      </c>
      <c r="F2993">
        <v>399</v>
      </c>
      <c r="G2993">
        <v>100</v>
      </c>
      <c r="H2993" t="s">
        <v>65</v>
      </c>
      <c r="I2993">
        <v>99</v>
      </c>
      <c r="J2993" t="s">
        <v>66</v>
      </c>
      <c r="K2993" s="33" t="str">
        <f>IF(ISNA(VLOOKUP(C2993,'Provider-EHR crosswalk'!A:B,2,FALSE)),"No EHR Specified",VLOOKUP(C2993,'Provider-EHR crosswalk'!A:B,2,FALSE))</f>
        <v>Azalea Health EHR</v>
      </c>
    </row>
    <row r="2994" spans="1:11" x14ac:dyDescent="0.25">
      <c r="A2994" t="s">
        <v>110</v>
      </c>
      <c r="B2994">
        <v>47</v>
      </c>
      <c r="C2994" t="s">
        <v>900</v>
      </c>
      <c r="D2994" t="s">
        <v>111</v>
      </c>
      <c r="E2994">
        <v>399</v>
      </c>
      <c r="F2994">
        <v>399</v>
      </c>
      <c r="G2994">
        <v>100</v>
      </c>
      <c r="H2994" t="s">
        <v>65</v>
      </c>
      <c r="I2994">
        <v>99</v>
      </c>
      <c r="J2994" t="s">
        <v>66</v>
      </c>
      <c r="K2994" s="33" t="str">
        <f>IF(ISNA(VLOOKUP(C2994,'Provider-EHR crosswalk'!A:B,2,FALSE)),"No EHR Specified",VLOOKUP(C2994,'Provider-EHR crosswalk'!A:B,2,FALSE))</f>
        <v>Azalea Health EHR</v>
      </c>
    </row>
    <row r="2995" spans="1:11" x14ac:dyDescent="0.25">
      <c r="A2995" t="s">
        <v>112</v>
      </c>
      <c r="B2995">
        <v>47</v>
      </c>
      <c r="C2995" t="s">
        <v>900</v>
      </c>
      <c r="D2995" t="s">
        <v>113</v>
      </c>
      <c r="E2995">
        <v>399</v>
      </c>
      <c r="F2995">
        <v>399</v>
      </c>
      <c r="G2995">
        <v>100</v>
      </c>
      <c r="H2995" t="s">
        <v>65</v>
      </c>
      <c r="I2995">
        <v>99</v>
      </c>
      <c r="J2995" t="s">
        <v>66</v>
      </c>
      <c r="K2995" s="33" t="str">
        <f>IF(ISNA(VLOOKUP(C2995,'Provider-EHR crosswalk'!A:B,2,FALSE)),"No EHR Specified",VLOOKUP(C2995,'Provider-EHR crosswalk'!A:B,2,FALSE))</f>
        <v>Azalea Health EHR</v>
      </c>
    </row>
    <row r="2996" spans="1:11" x14ac:dyDescent="0.25">
      <c r="A2996" t="s">
        <v>114</v>
      </c>
      <c r="B2996">
        <v>47</v>
      </c>
      <c r="C2996" t="s">
        <v>900</v>
      </c>
      <c r="D2996" t="s">
        <v>115</v>
      </c>
      <c r="E2996">
        <v>3</v>
      </c>
      <c r="F2996">
        <v>51</v>
      </c>
      <c r="G2996">
        <v>5.88</v>
      </c>
      <c r="H2996" t="s">
        <v>116</v>
      </c>
      <c r="I2996">
        <v>4</v>
      </c>
      <c r="J2996" t="s">
        <v>69</v>
      </c>
      <c r="K2996" s="33" t="str">
        <f>IF(ISNA(VLOOKUP(C2996,'Provider-EHR crosswalk'!A:B,2,FALSE)),"No EHR Specified",VLOOKUP(C2996,'Provider-EHR crosswalk'!A:B,2,FALSE))</f>
        <v>Azalea Health EHR</v>
      </c>
    </row>
    <row r="2997" spans="1:11" x14ac:dyDescent="0.25">
      <c r="A2997" t="s">
        <v>117</v>
      </c>
      <c r="B2997">
        <v>47</v>
      </c>
      <c r="C2997" t="s">
        <v>900</v>
      </c>
      <c r="D2997" t="s">
        <v>118</v>
      </c>
      <c r="E2997">
        <v>1</v>
      </c>
      <c r="F2997">
        <v>51</v>
      </c>
      <c r="G2997">
        <v>1.96</v>
      </c>
      <c r="H2997" t="s">
        <v>116</v>
      </c>
      <c r="I2997">
        <v>4</v>
      </c>
      <c r="J2997" t="s">
        <v>66</v>
      </c>
      <c r="K2997" s="33" t="str">
        <f>IF(ISNA(VLOOKUP(C2997,'Provider-EHR crosswalk'!A:B,2,FALSE)),"No EHR Specified",VLOOKUP(C2997,'Provider-EHR crosswalk'!A:B,2,FALSE))</f>
        <v>Azalea Health EHR</v>
      </c>
    </row>
    <row r="2998" spans="1:11" x14ac:dyDescent="0.25">
      <c r="A2998" t="s">
        <v>119</v>
      </c>
      <c r="B2998">
        <v>47</v>
      </c>
      <c r="C2998" t="s">
        <v>900</v>
      </c>
      <c r="D2998" t="s">
        <v>120</v>
      </c>
      <c r="E2998">
        <v>4</v>
      </c>
      <c r="F2998">
        <v>51</v>
      </c>
      <c r="G2998">
        <v>7.84</v>
      </c>
      <c r="H2998" t="s">
        <v>116</v>
      </c>
      <c r="I2998">
        <v>4</v>
      </c>
      <c r="J2998" t="s">
        <v>69</v>
      </c>
      <c r="K2998" s="33" t="str">
        <f>IF(ISNA(VLOOKUP(C2998,'Provider-EHR crosswalk'!A:B,2,FALSE)),"No EHR Specified",VLOOKUP(C2998,'Provider-EHR crosswalk'!A:B,2,FALSE))</f>
        <v>Azalea Health EHR</v>
      </c>
    </row>
    <row r="2999" spans="1:11" x14ac:dyDescent="0.25">
      <c r="A2999" t="s">
        <v>121</v>
      </c>
      <c r="B2999">
        <v>47</v>
      </c>
      <c r="C2999" t="s">
        <v>900</v>
      </c>
      <c r="D2999" t="s">
        <v>122</v>
      </c>
      <c r="E2999">
        <v>0</v>
      </c>
      <c r="F2999">
        <v>51</v>
      </c>
      <c r="G2999">
        <v>0</v>
      </c>
      <c r="H2999" t="s">
        <v>116</v>
      </c>
      <c r="I2999">
        <v>1</v>
      </c>
      <c r="J2999" t="s">
        <v>66</v>
      </c>
      <c r="K2999" s="33" t="str">
        <f>IF(ISNA(VLOOKUP(C2999,'Provider-EHR crosswalk'!A:B,2,FALSE)),"No EHR Specified",VLOOKUP(C2999,'Provider-EHR crosswalk'!A:B,2,FALSE))</f>
        <v>Azalea Health EHR</v>
      </c>
    </row>
    <row r="3000" spans="1:11" x14ac:dyDescent="0.25">
      <c r="A3000" t="s">
        <v>123</v>
      </c>
      <c r="B3000">
        <v>47</v>
      </c>
      <c r="C3000" t="s">
        <v>900</v>
      </c>
      <c r="D3000" t="s">
        <v>124</v>
      </c>
      <c r="E3000">
        <v>0</v>
      </c>
      <c r="F3000">
        <v>399</v>
      </c>
      <c r="G3000">
        <v>0</v>
      </c>
      <c r="H3000" t="s">
        <v>116</v>
      </c>
      <c r="I3000">
        <v>1</v>
      </c>
      <c r="J3000" t="s">
        <v>66</v>
      </c>
      <c r="K3000" s="33" t="str">
        <f>IF(ISNA(VLOOKUP(C3000,'Provider-EHR crosswalk'!A:B,2,FALSE)),"No EHR Specified",VLOOKUP(C3000,'Provider-EHR crosswalk'!A:B,2,FALSE))</f>
        <v>Azalea Health EHR</v>
      </c>
    </row>
    <row r="3001" spans="1:11" x14ac:dyDescent="0.25">
      <c r="A3001" t="s">
        <v>125</v>
      </c>
      <c r="B3001">
        <v>47</v>
      </c>
      <c r="C3001" t="s">
        <v>900</v>
      </c>
      <c r="D3001" t="s">
        <v>126</v>
      </c>
      <c r="E3001">
        <v>0</v>
      </c>
      <c r="F3001">
        <v>399</v>
      </c>
      <c r="G3001">
        <v>0</v>
      </c>
      <c r="H3001" t="s">
        <v>116</v>
      </c>
      <c r="I3001">
        <v>1</v>
      </c>
      <c r="J3001" t="s">
        <v>66</v>
      </c>
      <c r="K3001" s="33" t="str">
        <f>IF(ISNA(VLOOKUP(C3001,'Provider-EHR crosswalk'!A:B,2,FALSE)),"No EHR Specified",VLOOKUP(C3001,'Provider-EHR crosswalk'!A:B,2,FALSE))</f>
        <v>Azalea Health EHR</v>
      </c>
    </row>
    <row r="3002" spans="1:11" x14ac:dyDescent="0.25">
      <c r="A3002" t="s">
        <v>127</v>
      </c>
      <c r="B3002">
        <v>47</v>
      </c>
      <c r="C3002" t="s">
        <v>900</v>
      </c>
      <c r="D3002" t="s">
        <v>128</v>
      </c>
      <c r="E3002">
        <v>5</v>
      </c>
      <c r="F3002">
        <v>399</v>
      </c>
      <c r="G3002">
        <v>1.25</v>
      </c>
      <c r="H3002" t="s">
        <v>116</v>
      </c>
      <c r="I3002">
        <v>4</v>
      </c>
      <c r="J3002" t="s">
        <v>66</v>
      </c>
      <c r="K3002" s="33" t="str">
        <f>IF(ISNA(VLOOKUP(C3002,'Provider-EHR crosswalk'!A:B,2,FALSE)),"No EHR Specified",VLOOKUP(C3002,'Provider-EHR crosswalk'!A:B,2,FALSE))</f>
        <v>Azalea Health EHR</v>
      </c>
    </row>
    <row r="3003" spans="1:11" x14ac:dyDescent="0.25">
      <c r="A3003" t="s">
        <v>129</v>
      </c>
      <c r="B3003">
        <v>47</v>
      </c>
      <c r="C3003" t="s">
        <v>900</v>
      </c>
      <c r="D3003" t="s">
        <v>130</v>
      </c>
      <c r="E3003">
        <v>24</v>
      </c>
      <c r="F3003">
        <v>399</v>
      </c>
      <c r="G3003">
        <v>6.02</v>
      </c>
      <c r="H3003" t="s">
        <v>116</v>
      </c>
      <c r="I3003">
        <v>4</v>
      </c>
      <c r="J3003" t="s">
        <v>69</v>
      </c>
      <c r="K3003" s="33" t="str">
        <f>IF(ISNA(VLOOKUP(C3003,'Provider-EHR crosswalk'!A:B,2,FALSE)),"No EHR Specified",VLOOKUP(C3003,'Provider-EHR crosswalk'!A:B,2,FALSE))</f>
        <v>Azalea Health EHR</v>
      </c>
    </row>
    <row r="3004" spans="1:11" x14ac:dyDescent="0.25">
      <c r="A3004" t="s">
        <v>131</v>
      </c>
      <c r="B3004">
        <v>47</v>
      </c>
      <c r="C3004" t="s">
        <v>900</v>
      </c>
      <c r="D3004" t="s">
        <v>132</v>
      </c>
      <c r="E3004">
        <v>7</v>
      </c>
      <c r="F3004">
        <v>399</v>
      </c>
      <c r="G3004">
        <v>1.75</v>
      </c>
      <c r="H3004" t="s">
        <v>116</v>
      </c>
      <c r="I3004">
        <v>4</v>
      </c>
      <c r="J3004" t="s">
        <v>66</v>
      </c>
      <c r="K3004" s="33" t="str">
        <f>IF(ISNA(VLOOKUP(C3004,'Provider-EHR crosswalk'!A:B,2,FALSE)),"No EHR Specified",VLOOKUP(C3004,'Provider-EHR crosswalk'!A:B,2,FALSE))</f>
        <v>Azalea Health EHR</v>
      </c>
    </row>
    <row r="3005" spans="1:11" x14ac:dyDescent="0.25">
      <c r="A3005" t="s">
        <v>133</v>
      </c>
      <c r="B3005">
        <v>47</v>
      </c>
      <c r="C3005" t="s">
        <v>900</v>
      </c>
      <c r="D3005" t="s">
        <v>134</v>
      </c>
      <c r="E3005">
        <v>28</v>
      </c>
      <c r="F3005">
        <v>399</v>
      </c>
      <c r="G3005">
        <v>7.02</v>
      </c>
      <c r="H3005" t="s">
        <v>116</v>
      </c>
      <c r="I3005">
        <v>1</v>
      </c>
      <c r="J3005" t="s">
        <v>69</v>
      </c>
      <c r="K3005" s="33" t="str">
        <f>IF(ISNA(VLOOKUP(C3005,'Provider-EHR crosswalk'!A:B,2,FALSE)),"No EHR Specified",VLOOKUP(C3005,'Provider-EHR crosswalk'!A:B,2,FALSE))</f>
        <v>Azalea Health EHR</v>
      </c>
    </row>
    <row r="3006" spans="1:11" x14ac:dyDescent="0.25">
      <c r="A3006" t="s">
        <v>135</v>
      </c>
      <c r="B3006">
        <v>47</v>
      </c>
      <c r="C3006" t="s">
        <v>900</v>
      </c>
      <c r="D3006" t="s">
        <v>136</v>
      </c>
      <c r="E3006">
        <v>0</v>
      </c>
      <c r="F3006">
        <v>399</v>
      </c>
      <c r="G3006">
        <v>0</v>
      </c>
      <c r="H3006" t="s">
        <v>116</v>
      </c>
      <c r="I3006">
        <v>1</v>
      </c>
      <c r="J3006" t="s">
        <v>66</v>
      </c>
      <c r="K3006" s="33" t="str">
        <f>IF(ISNA(VLOOKUP(C3006,'Provider-EHR crosswalk'!A:B,2,FALSE)),"No EHR Specified",VLOOKUP(C3006,'Provider-EHR crosswalk'!A:B,2,FALSE))</f>
        <v>Azalea Health EHR</v>
      </c>
    </row>
    <row r="3007" spans="1:11" x14ac:dyDescent="0.25">
      <c r="A3007" t="s">
        <v>137</v>
      </c>
      <c r="B3007">
        <v>47</v>
      </c>
      <c r="C3007" t="s">
        <v>900</v>
      </c>
      <c r="D3007" t="s">
        <v>138</v>
      </c>
      <c r="E3007">
        <v>0</v>
      </c>
      <c r="F3007">
        <v>399</v>
      </c>
      <c r="G3007">
        <v>0</v>
      </c>
      <c r="H3007" t="s">
        <v>116</v>
      </c>
      <c r="I3007">
        <v>1</v>
      </c>
      <c r="J3007" t="s">
        <v>66</v>
      </c>
      <c r="K3007" s="33" t="str">
        <f>IF(ISNA(VLOOKUP(C3007,'Provider-EHR crosswalk'!A:B,2,FALSE)),"No EHR Specified",VLOOKUP(C3007,'Provider-EHR crosswalk'!A:B,2,FALSE))</f>
        <v>Azalea Health EHR</v>
      </c>
    </row>
    <row r="3008" spans="1:11" x14ac:dyDescent="0.25">
      <c r="A3008" t="s">
        <v>139</v>
      </c>
      <c r="B3008">
        <v>47</v>
      </c>
      <c r="C3008" t="s">
        <v>900</v>
      </c>
      <c r="D3008" t="s">
        <v>140</v>
      </c>
      <c r="E3008">
        <v>0</v>
      </c>
      <c r="F3008">
        <v>399</v>
      </c>
      <c r="G3008">
        <v>0</v>
      </c>
      <c r="H3008" t="s">
        <v>116</v>
      </c>
      <c r="I3008">
        <v>1</v>
      </c>
      <c r="J3008" t="s">
        <v>66</v>
      </c>
      <c r="K3008" s="33" t="str">
        <f>IF(ISNA(VLOOKUP(C3008,'Provider-EHR crosswalk'!A:B,2,FALSE)),"No EHR Specified",VLOOKUP(C3008,'Provider-EHR crosswalk'!A:B,2,FALSE))</f>
        <v>Azalea Health EHR</v>
      </c>
    </row>
    <row r="3009" spans="1:11" x14ac:dyDescent="0.25">
      <c r="A3009" t="s">
        <v>141</v>
      </c>
      <c r="B3009">
        <v>47</v>
      </c>
      <c r="C3009" t="s">
        <v>900</v>
      </c>
      <c r="D3009" t="s">
        <v>142</v>
      </c>
      <c r="E3009">
        <v>0</v>
      </c>
      <c r="F3009">
        <v>399</v>
      </c>
      <c r="G3009">
        <v>0</v>
      </c>
      <c r="H3009" t="s">
        <v>116</v>
      </c>
      <c r="I3009">
        <v>1</v>
      </c>
      <c r="J3009" t="s">
        <v>66</v>
      </c>
      <c r="K3009" s="33" t="str">
        <f>IF(ISNA(VLOOKUP(C3009,'Provider-EHR crosswalk'!A:B,2,FALSE)),"No EHR Specified",VLOOKUP(C3009,'Provider-EHR crosswalk'!A:B,2,FALSE))</f>
        <v>Azalea Health EHR</v>
      </c>
    </row>
    <row r="3010" spans="1:11" x14ac:dyDescent="0.25">
      <c r="A3010" t="s">
        <v>143</v>
      </c>
      <c r="B3010">
        <v>47</v>
      </c>
      <c r="C3010" t="s">
        <v>900</v>
      </c>
      <c r="D3010" t="s">
        <v>144</v>
      </c>
      <c r="E3010">
        <v>0</v>
      </c>
      <c r="F3010">
        <v>399</v>
      </c>
      <c r="G3010">
        <v>0</v>
      </c>
      <c r="H3010" t="s">
        <v>116</v>
      </c>
      <c r="I3010">
        <v>1</v>
      </c>
      <c r="J3010" t="s">
        <v>66</v>
      </c>
      <c r="K3010" s="33" t="str">
        <f>IF(ISNA(VLOOKUP(C3010,'Provider-EHR crosswalk'!A:B,2,FALSE)),"No EHR Specified",VLOOKUP(C3010,'Provider-EHR crosswalk'!A:B,2,FALSE))</f>
        <v>Azalea Health EHR</v>
      </c>
    </row>
    <row r="3011" spans="1:11" x14ac:dyDescent="0.25">
      <c r="A3011" t="s">
        <v>145</v>
      </c>
      <c r="B3011">
        <v>47</v>
      </c>
      <c r="C3011" t="s">
        <v>900</v>
      </c>
      <c r="D3011" t="s">
        <v>146</v>
      </c>
      <c r="E3011">
        <v>0</v>
      </c>
      <c r="F3011">
        <v>399</v>
      </c>
      <c r="G3011">
        <v>0</v>
      </c>
      <c r="H3011" t="s">
        <v>116</v>
      </c>
      <c r="I3011">
        <v>1</v>
      </c>
      <c r="J3011" t="s">
        <v>66</v>
      </c>
      <c r="K3011" s="33" t="str">
        <f>IF(ISNA(VLOOKUP(C3011,'Provider-EHR crosswalk'!A:B,2,FALSE)),"No EHR Specified",VLOOKUP(C3011,'Provider-EHR crosswalk'!A:B,2,FALSE))</f>
        <v>Azalea Health EHR</v>
      </c>
    </row>
    <row r="3012" spans="1:11" x14ac:dyDescent="0.25">
      <c r="A3012" t="s">
        <v>147</v>
      </c>
      <c r="B3012">
        <v>47</v>
      </c>
      <c r="C3012" t="s">
        <v>900</v>
      </c>
      <c r="D3012" t="s">
        <v>148</v>
      </c>
      <c r="E3012">
        <v>0</v>
      </c>
      <c r="F3012">
        <v>399</v>
      </c>
      <c r="G3012">
        <v>0</v>
      </c>
      <c r="H3012" t="s">
        <v>116</v>
      </c>
      <c r="I3012">
        <v>1</v>
      </c>
      <c r="J3012" t="s">
        <v>66</v>
      </c>
      <c r="K3012" s="33" t="str">
        <f>IF(ISNA(VLOOKUP(C3012,'Provider-EHR crosswalk'!A:B,2,FALSE)),"No EHR Specified",VLOOKUP(C3012,'Provider-EHR crosswalk'!A:B,2,FALSE))</f>
        <v>Azalea Health EHR</v>
      </c>
    </row>
    <row r="3013" spans="1:11" x14ac:dyDescent="0.25">
      <c r="A3013" t="s">
        <v>149</v>
      </c>
      <c r="B3013">
        <v>47</v>
      </c>
      <c r="C3013" t="s">
        <v>900</v>
      </c>
      <c r="D3013" t="s">
        <v>150</v>
      </c>
      <c r="E3013">
        <v>0</v>
      </c>
      <c r="F3013">
        <v>399</v>
      </c>
      <c r="G3013">
        <v>0</v>
      </c>
      <c r="H3013" t="s">
        <v>116</v>
      </c>
      <c r="I3013">
        <v>1</v>
      </c>
      <c r="J3013" t="s">
        <v>66</v>
      </c>
      <c r="K3013" s="33" t="str">
        <f>IF(ISNA(VLOOKUP(C3013,'Provider-EHR crosswalk'!A:B,2,FALSE)),"No EHR Specified",VLOOKUP(C3013,'Provider-EHR crosswalk'!A:B,2,FALSE))</f>
        <v>Azalea Health EHR</v>
      </c>
    </row>
    <row r="3014" spans="1:11" x14ac:dyDescent="0.25">
      <c r="A3014" t="s">
        <v>151</v>
      </c>
      <c r="B3014">
        <v>47</v>
      </c>
      <c r="C3014" t="s">
        <v>900</v>
      </c>
      <c r="D3014" t="s">
        <v>152</v>
      </c>
      <c r="E3014">
        <v>0</v>
      </c>
      <c r="F3014">
        <v>399</v>
      </c>
      <c r="G3014">
        <v>0</v>
      </c>
      <c r="H3014" t="s">
        <v>116</v>
      </c>
      <c r="I3014">
        <v>1</v>
      </c>
      <c r="J3014" t="s">
        <v>66</v>
      </c>
      <c r="K3014" s="33" t="str">
        <f>IF(ISNA(VLOOKUP(C3014,'Provider-EHR crosswalk'!A:B,2,FALSE)),"No EHR Specified",VLOOKUP(C3014,'Provider-EHR crosswalk'!A:B,2,FALSE))</f>
        <v>Azalea Health EHR</v>
      </c>
    </row>
    <row r="3015" spans="1:11" x14ac:dyDescent="0.25">
      <c r="A3015" t="s">
        <v>153</v>
      </c>
      <c r="B3015">
        <v>47</v>
      </c>
      <c r="C3015" t="s">
        <v>900</v>
      </c>
      <c r="D3015" t="s">
        <v>154</v>
      </c>
      <c r="E3015">
        <v>5</v>
      </c>
      <c r="F3015">
        <v>399</v>
      </c>
      <c r="G3015">
        <v>1.25</v>
      </c>
      <c r="H3015" t="s">
        <v>116</v>
      </c>
      <c r="I3015">
        <v>1</v>
      </c>
      <c r="J3015" t="s">
        <v>69</v>
      </c>
      <c r="K3015" s="33" t="str">
        <f>IF(ISNA(VLOOKUP(C3015,'Provider-EHR crosswalk'!A:B,2,FALSE)),"No EHR Specified",VLOOKUP(C3015,'Provider-EHR crosswalk'!A:B,2,FALSE))</f>
        <v>Azalea Health EHR</v>
      </c>
    </row>
    <row r="3016" spans="1:11" x14ac:dyDescent="0.25">
      <c r="A3016" t="s">
        <v>155</v>
      </c>
      <c r="B3016">
        <v>47</v>
      </c>
      <c r="C3016" t="s">
        <v>900</v>
      </c>
      <c r="D3016" t="s">
        <v>156</v>
      </c>
      <c r="E3016">
        <v>0</v>
      </c>
      <c r="F3016">
        <v>399</v>
      </c>
      <c r="G3016">
        <v>0</v>
      </c>
      <c r="H3016" t="s">
        <v>157</v>
      </c>
      <c r="I3016" t="s">
        <v>157</v>
      </c>
      <c r="J3016" t="s">
        <v>157</v>
      </c>
      <c r="K3016" s="33" t="str">
        <f>IF(ISNA(VLOOKUP(C3016,'Provider-EHR crosswalk'!A:B,2,FALSE)),"No EHR Specified",VLOOKUP(C3016,'Provider-EHR crosswalk'!A:B,2,FALSE))</f>
        <v>Azalea Health EHR</v>
      </c>
    </row>
    <row r="3017" spans="1:11" x14ac:dyDescent="0.25">
      <c r="A3017" t="s">
        <v>158</v>
      </c>
      <c r="B3017">
        <v>47</v>
      </c>
      <c r="C3017" t="s">
        <v>900</v>
      </c>
      <c r="D3017" t="s">
        <v>159</v>
      </c>
      <c r="E3017">
        <v>15</v>
      </c>
      <c r="F3017">
        <v>399</v>
      </c>
      <c r="G3017">
        <v>3.76</v>
      </c>
      <c r="H3017" t="s">
        <v>157</v>
      </c>
      <c r="I3017" t="s">
        <v>157</v>
      </c>
      <c r="J3017" t="s">
        <v>157</v>
      </c>
      <c r="K3017" s="33" t="str">
        <f>IF(ISNA(VLOOKUP(C3017,'Provider-EHR crosswalk'!A:B,2,FALSE)),"No EHR Specified",VLOOKUP(C3017,'Provider-EHR crosswalk'!A:B,2,FALSE))</f>
        <v>Azalea Health EHR</v>
      </c>
    </row>
    <row r="3018" spans="1:11" x14ac:dyDescent="0.25">
      <c r="A3018" t="s">
        <v>162</v>
      </c>
      <c r="B3018">
        <v>47</v>
      </c>
      <c r="C3018" t="s">
        <v>900</v>
      </c>
      <c r="D3018" t="s">
        <v>163</v>
      </c>
      <c r="E3018">
        <v>393</v>
      </c>
      <c r="F3018">
        <v>399</v>
      </c>
      <c r="G3018">
        <v>98.5</v>
      </c>
      <c r="H3018" t="s">
        <v>65</v>
      </c>
      <c r="I3018">
        <v>95</v>
      </c>
      <c r="J3018" t="s">
        <v>66</v>
      </c>
      <c r="K3018" s="33" t="str">
        <f>IF(ISNA(VLOOKUP(C3018,'Provider-EHR crosswalk'!A:B,2,FALSE)),"No EHR Specified",VLOOKUP(C3018,'Provider-EHR crosswalk'!A:B,2,FALSE))</f>
        <v>Azalea Health EHR</v>
      </c>
    </row>
    <row r="3019" spans="1:11" x14ac:dyDescent="0.25">
      <c r="A3019" t="s">
        <v>164</v>
      </c>
      <c r="B3019">
        <v>47</v>
      </c>
      <c r="C3019" t="s">
        <v>900</v>
      </c>
      <c r="D3019" t="s">
        <v>165</v>
      </c>
      <c r="E3019">
        <v>44</v>
      </c>
      <c r="F3019">
        <v>51</v>
      </c>
      <c r="G3019">
        <v>86.27</v>
      </c>
      <c r="H3019" t="s">
        <v>65</v>
      </c>
      <c r="I3019">
        <v>95</v>
      </c>
      <c r="J3019" t="s">
        <v>69</v>
      </c>
      <c r="K3019" s="33" t="str">
        <f>IF(ISNA(VLOOKUP(C3019,'Provider-EHR crosswalk'!A:B,2,FALSE)),"No EHR Specified",VLOOKUP(C3019,'Provider-EHR crosswalk'!A:B,2,FALSE))</f>
        <v>Azalea Health EHR</v>
      </c>
    </row>
    <row r="3020" spans="1:11" x14ac:dyDescent="0.25">
      <c r="A3020" t="s">
        <v>166</v>
      </c>
      <c r="B3020">
        <v>47</v>
      </c>
      <c r="C3020" t="s">
        <v>900</v>
      </c>
      <c r="D3020" t="s">
        <v>167</v>
      </c>
      <c r="E3020">
        <v>0</v>
      </c>
      <c r="F3020">
        <v>51</v>
      </c>
      <c r="G3020">
        <v>0</v>
      </c>
      <c r="H3020" t="s">
        <v>116</v>
      </c>
      <c r="I3020">
        <v>5</v>
      </c>
      <c r="J3020" t="s">
        <v>66</v>
      </c>
      <c r="K3020" s="33" t="str">
        <f>IF(ISNA(VLOOKUP(C3020,'Provider-EHR crosswalk'!A:B,2,FALSE)),"No EHR Specified",VLOOKUP(C3020,'Provider-EHR crosswalk'!A:B,2,FALSE))</f>
        <v>Azalea Health EHR</v>
      </c>
    </row>
    <row r="3021" spans="1:11" x14ac:dyDescent="0.25">
      <c r="A3021" t="s">
        <v>168</v>
      </c>
      <c r="B3021">
        <v>47</v>
      </c>
      <c r="C3021" t="s">
        <v>900</v>
      </c>
      <c r="D3021" t="s">
        <v>169</v>
      </c>
      <c r="E3021">
        <v>0</v>
      </c>
      <c r="F3021">
        <v>51</v>
      </c>
      <c r="G3021">
        <v>0</v>
      </c>
      <c r="H3021" t="s">
        <v>116</v>
      </c>
      <c r="I3021">
        <v>5</v>
      </c>
      <c r="J3021" t="s">
        <v>66</v>
      </c>
      <c r="K3021" s="33" t="str">
        <f>IF(ISNA(VLOOKUP(C3021,'Provider-EHR crosswalk'!A:B,2,FALSE)),"No EHR Specified",VLOOKUP(C3021,'Provider-EHR crosswalk'!A:B,2,FALSE))</f>
        <v>Azalea Health EHR</v>
      </c>
    </row>
    <row r="3022" spans="1:11" x14ac:dyDescent="0.25">
      <c r="A3022" t="s">
        <v>170</v>
      </c>
      <c r="B3022">
        <v>47</v>
      </c>
      <c r="C3022" t="s">
        <v>900</v>
      </c>
      <c r="D3022" t="s">
        <v>171</v>
      </c>
      <c r="E3022">
        <v>7</v>
      </c>
      <c r="F3022">
        <v>51</v>
      </c>
      <c r="G3022">
        <v>13.73</v>
      </c>
      <c r="H3022" t="s">
        <v>116</v>
      </c>
      <c r="I3022">
        <v>5</v>
      </c>
      <c r="J3022" t="s">
        <v>69</v>
      </c>
      <c r="K3022" s="33" t="str">
        <f>IF(ISNA(VLOOKUP(C3022,'Provider-EHR crosswalk'!A:B,2,FALSE)),"No EHR Specified",VLOOKUP(C3022,'Provider-EHR crosswalk'!A:B,2,FALSE))</f>
        <v>Azalea Health EHR</v>
      </c>
    </row>
    <row r="3023" spans="1:11" x14ac:dyDescent="0.25">
      <c r="A3023" t="s">
        <v>172</v>
      </c>
      <c r="B3023">
        <v>47</v>
      </c>
      <c r="C3023" t="s">
        <v>900</v>
      </c>
      <c r="D3023" t="s">
        <v>173</v>
      </c>
      <c r="E3023">
        <v>0</v>
      </c>
      <c r="F3023">
        <v>399</v>
      </c>
      <c r="G3023">
        <v>0</v>
      </c>
      <c r="H3023" t="s">
        <v>116</v>
      </c>
      <c r="I3023">
        <v>5</v>
      </c>
      <c r="J3023" t="s">
        <v>66</v>
      </c>
      <c r="K3023" s="33" t="str">
        <f>IF(ISNA(VLOOKUP(C3023,'Provider-EHR crosswalk'!A:B,2,FALSE)),"No EHR Specified",VLOOKUP(C3023,'Provider-EHR crosswalk'!A:B,2,FALSE))</f>
        <v>Azalea Health EHR</v>
      </c>
    </row>
    <row r="3024" spans="1:11" x14ac:dyDescent="0.25">
      <c r="A3024" t="s">
        <v>174</v>
      </c>
      <c r="B3024">
        <v>47</v>
      </c>
      <c r="C3024" t="s">
        <v>900</v>
      </c>
      <c r="D3024" t="s">
        <v>175</v>
      </c>
      <c r="E3024">
        <v>3</v>
      </c>
      <c r="F3024">
        <v>399</v>
      </c>
      <c r="G3024">
        <v>0.75</v>
      </c>
      <c r="H3024" t="s">
        <v>116</v>
      </c>
      <c r="I3024">
        <v>5</v>
      </c>
      <c r="J3024" t="s">
        <v>66</v>
      </c>
      <c r="K3024" s="33" t="str">
        <f>IF(ISNA(VLOOKUP(C3024,'Provider-EHR crosswalk'!A:B,2,FALSE)),"No EHR Specified",VLOOKUP(C3024,'Provider-EHR crosswalk'!A:B,2,FALSE))</f>
        <v>Azalea Health EHR</v>
      </c>
    </row>
    <row r="3025" spans="1:11" x14ac:dyDescent="0.25">
      <c r="A3025" t="s">
        <v>176</v>
      </c>
      <c r="B3025">
        <v>47</v>
      </c>
      <c r="C3025" t="s">
        <v>900</v>
      </c>
      <c r="D3025" t="s">
        <v>177</v>
      </c>
      <c r="E3025">
        <v>3</v>
      </c>
      <c r="F3025">
        <v>399</v>
      </c>
      <c r="G3025">
        <v>0.75</v>
      </c>
      <c r="H3025" t="s">
        <v>116</v>
      </c>
      <c r="I3025">
        <v>5</v>
      </c>
      <c r="J3025" t="s">
        <v>66</v>
      </c>
      <c r="K3025" s="33" t="str">
        <f>IF(ISNA(VLOOKUP(C3025,'Provider-EHR crosswalk'!A:B,2,FALSE)),"No EHR Specified",VLOOKUP(C3025,'Provider-EHR crosswalk'!A:B,2,FALSE))</f>
        <v>Azalea Health EHR</v>
      </c>
    </row>
    <row r="3026" spans="1:11" x14ac:dyDescent="0.25">
      <c r="A3026" t="s">
        <v>63</v>
      </c>
      <c r="B3026">
        <v>13</v>
      </c>
      <c r="C3026" t="s">
        <v>1092</v>
      </c>
      <c r="D3026" t="s">
        <v>64</v>
      </c>
      <c r="E3026">
        <v>44</v>
      </c>
      <c r="F3026">
        <v>44</v>
      </c>
      <c r="G3026">
        <v>100</v>
      </c>
      <c r="H3026" t="s">
        <v>65</v>
      </c>
      <c r="I3026">
        <v>99</v>
      </c>
      <c r="J3026" t="s">
        <v>66</v>
      </c>
      <c r="K3026" s="33" t="str">
        <f>IF(ISNA(VLOOKUP(C3026,'Provider-EHR crosswalk'!A:B,2,FALSE)),"No EHR Specified",VLOOKUP(C3026,'Provider-EHR crosswalk'!A:B,2,FALSE))</f>
        <v>OpenEMR (Open Source)</v>
      </c>
    </row>
    <row r="3027" spans="1:11" x14ac:dyDescent="0.25">
      <c r="A3027" t="s">
        <v>67</v>
      </c>
      <c r="B3027">
        <v>13</v>
      </c>
      <c r="C3027" t="s">
        <v>1092</v>
      </c>
      <c r="D3027" t="s">
        <v>68</v>
      </c>
      <c r="E3027">
        <v>28</v>
      </c>
      <c r="F3027">
        <v>44</v>
      </c>
      <c r="G3027">
        <v>63.64</v>
      </c>
      <c r="H3027" t="s">
        <v>65</v>
      </c>
      <c r="I3027">
        <v>75</v>
      </c>
      <c r="J3027" t="s">
        <v>69</v>
      </c>
      <c r="K3027" s="33" t="str">
        <f>IF(ISNA(VLOOKUP(C3027,'Provider-EHR crosswalk'!A:B,2,FALSE)),"No EHR Specified",VLOOKUP(C3027,'Provider-EHR crosswalk'!A:B,2,FALSE))</f>
        <v>OpenEMR (Open Source)</v>
      </c>
    </row>
    <row r="3028" spans="1:11" x14ac:dyDescent="0.25">
      <c r="A3028" t="s">
        <v>70</v>
      </c>
      <c r="B3028">
        <v>13</v>
      </c>
      <c r="C3028" t="s">
        <v>1092</v>
      </c>
      <c r="D3028" t="s">
        <v>71</v>
      </c>
      <c r="E3028">
        <v>44</v>
      </c>
      <c r="F3028">
        <v>44</v>
      </c>
      <c r="G3028">
        <v>100</v>
      </c>
      <c r="H3028" t="s">
        <v>65</v>
      </c>
      <c r="I3028">
        <v>99</v>
      </c>
      <c r="J3028" t="s">
        <v>66</v>
      </c>
      <c r="K3028" s="33" t="str">
        <f>IF(ISNA(VLOOKUP(C3028,'Provider-EHR crosswalk'!A:B,2,FALSE)),"No EHR Specified",VLOOKUP(C3028,'Provider-EHR crosswalk'!A:B,2,FALSE))</f>
        <v>OpenEMR (Open Source)</v>
      </c>
    </row>
    <row r="3029" spans="1:11" x14ac:dyDescent="0.25">
      <c r="A3029" t="s">
        <v>72</v>
      </c>
      <c r="B3029">
        <v>13</v>
      </c>
      <c r="C3029" t="s">
        <v>1092</v>
      </c>
      <c r="D3029" t="s">
        <v>73</v>
      </c>
      <c r="E3029">
        <v>44</v>
      </c>
      <c r="F3029">
        <v>44</v>
      </c>
      <c r="G3029">
        <v>100</v>
      </c>
      <c r="H3029" t="s">
        <v>65</v>
      </c>
      <c r="I3029">
        <v>99</v>
      </c>
      <c r="J3029" t="s">
        <v>66</v>
      </c>
      <c r="K3029" s="33" t="str">
        <f>IF(ISNA(VLOOKUP(C3029,'Provider-EHR crosswalk'!A:B,2,FALSE)),"No EHR Specified",VLOOKUP(C3029,'Provider-EHR crosswalk'!A:B,2,FALSE))</f>
        <v>OpenEMR (Open Source)</v>
      </c>
    </row>
    <row r="3030" spans="1:11" x14ac:dyDescent="0.25">
      <c r="A3030" t="s">
        <v>74</v>
      </c>
      <c r="B3030">
        <v>13</v>
      </c>
      <c r="C3030" t="s">
        <v>1092</v>
      </c>
      <c r="D3030" t="s">
        <v>75</v>
      </c>
      <c r="E3030">
        <v>44</v>
      </c>
      <c r="F3030">
        <v>44</v>
      </c>
      <c r="G3030">
        <v>100</v>
      </c>
      <c r="H3030" t="s">
        <v>65</v>
      </c>
      <c r="I3030">
        <v>99</v>
      </c>
      <c r="J3030" t="s">
        <v>66</v>
      </c>
      <c r="K3030" s="33" t="str">
        <f>IF(ISNA(VLOOKUP(C3030,'Provider-EHR crosswalk'!A:B,2,FALSE)),"No EHR Specified",VLOOKUP(C3030,'Provider-EHR crosswalk'!A:B,2,FALSE))</f>
        <v>OpenEMR (Open Source)</v>
      </c>
    </row>
    <row r="3031" spans="1:11" x14ac:dyDescent="0.25">
      <c r="A3031" t="s">
        <v>76</v>
      </c>
      <c r="B3031">
        <v>13</v>
      </c>
      <c r="C3031" t="s">
        <v>1092</v>
      </c>
      <c r="D3031" t="s">
        <v>77</v>
      </c>
      <c r="E3031">
        <v>44</v>
      </c>
      <c r="F3031">
        <v>44</v>
      </c>
      <c r="G3031">
        <v>100</v>
      </c>
      <c r="H3031" t="s">
        <v>65</v>
      </c>
      <c r="I3031">
        <v>85</v>
      </c>
      <c r="J3031" t="s">
        <v>66</v>
      </c>
      <c r="K3031" s="33" t="str">
        <f>IF(ISNA(VLOOKUP(C3031,'Provider-EHR crosswalk'!A:B,2,FALSE)),"No EHR Specified",VLOOKUP(C3031,'Provider-EHR crosswalk'!A:B,2,FALSE))</f>
        <v>OpenEMR (Open Source)</v>
      </c>
    </row>
    <row r="3032" spans="1:11" x14ac:dyDescent="0.25">
      <c r="A3032" t="s">
        <v>78</v>
      </c>
      <c r="B3032">
        <v>13</v>
      </c>
      <c r="C3032" t="s">
        <v>1092</v>
      </c>
      <c r="D3032" t="s">
        <v>79</v>
      </c>
      <c r="E3032">
        <v>44</v>
      </c>
      <c r="F3032">
        <v>44</v>
      </c>
      <c r="G3032">
        <v>100</v>
      </c>
      <c r="H3032" t="s">
        <v>65</v>
      </c>
      <c r="I3032">
        <v>85</v>
      </c>
      <c r="J3032" t="s">
        <v>66</v>
      </c>
      <c r="K3032" s="33" t="str">
        <f>IF(ISNA(VLOOKUP(C3032,'Provider-EHR crosswalk'!A:B,2,FALSE)),"No EHR Specified",VLOOKUP(C3032,'Provider-EHR crosswalk'!A:B,2,FALSE))</f>
        <v>OpenEMR (Open Source)</v>
      </c>
    </row>
    <row r="3033" spans="1:11" x14ac:dyDescent="0.25">
      <c r="A3033" t="s">
        <v>80</v>
      </c>
      <c r="B3033">
        <v>13</v>
      </c>
      <c r="C3033" t="s">
        <v>1092</v>
      </c>
      <c r="D3033" t="s">
        <v>81</v>
      </c>
      <c r="E3033">
        <v>44</v>
      </c>
      <c r="F3033">
        <v>44</v>
      </c>
      <c r="G3033">
        <v>100</v>
      </c>
      <c r="H3033" t="s">
        <v>65</v>
      </c>
      <c r="I3033">
        <v>85</v>
      </c>
      <c r="J3033" t="s">
        <v>66</v>
      </c>
      <c r="K3033" s="33" t="str">
        <f>IF(ISNA(VLOOKUP(C3033,'Provider-EHR crosswalk'!A:B,2,FALSE)),"No EHR Specified",VLOOKUP(C3033,'Provider-EHR crosswalk'!A:B,2,FALSE))</f>
        <v>OpenEMR (Open Source)</v>
      </c>
    </row>
    <row r="3034" spans="1:11" x14ac:dyDescent="0.25">
      <c r="A3034" t="s">
        <v>82</v>
      </c>
      <c r="B3034">
        <v>13</v>
      </c>
      <c r="C3034" t="s">
        <v>1092</v>
      </c>
      <c r="D3034" t="s">
        <v>83</v>
      </c>
      <c r="E3034">
        <v>44</v>
      </c>
      <c r="F3034">
        <v>44</v>
      </c>
      <c r="G3034">
        <v>100</v>
      </c>
      <c r="H3034" t="s">
        <v>65</v>
      </c>
      <c r="I3034">
        <v>85</v>
      </c>
      <c r="J3034" t="s">
        <v>66</v>
      </c>
      <c r="K3034" s="33" t="str">
        <f>IF(ISNA(VLOOKUP(C3034,'Provider-EHR crosswalk'!A:B,2,FALSE)),"No EHR Specified",VLOOKUP(C3034,'Provider-EHR crosswalk'!A:B,2,FALSE))</f>
        <v>OpenEMR (Open Source)</v>
      </c>
    </row>
    <row r="3035" spans="1:11" x14ac:dyDescent="0.25">
      <c r="A3035" t="s">
        <v>84</v>
      </c>
      <c r="B3035">
        <v>13</v>
      </c>
      <c r="C3035" t="s">
        <v>1092</v>
      </c>
      <c r="D3035" t="s">
        <v>85</v>
      </c>
      <c r="E3035">
        <v>44</v>
      </c>
      <c r="F3035">
        <v>44</v>
      </c>
      <c r="G3035">
        <v>100</v>
      </c>
      <c r="H3035" t="s">
        <v>65</v>
      </c>
      <c r="I3035">
        <v>85</v>
      </c>
      <c r="J3035" t="s">
        <v>66</v>
      </c>
      <c r="K3035" s="33" t="str">
        <f>IF(ISNA(VLOOKUP(C3035,'Provider-EHR crosswalk'!A:B,2,FALSE)),"No EHR Specified",VLOOKUP(C3035,'Provider-EHR crosswalk'!A:B,2,FALSE))</f>
        <v>OpenEMR (Open Source)</v>
      </c>
    </row>
    <row r="3036" spans="1:11" x14ac:dyDescent="0.25">
      <c r="A3036" t="s">
        <v>86</v>
      </c>
      <c r="B3036">
        <v>13</v>
      </c>
      <c r="C3036" t="s">
        <v>1092</v>
      </c>
      <c r="D3036" t="s">
        <v>87</v>
      </c>
      <c r="E3036">
        <v>44</v>
      </c>
      <c r="F3036">
        <v>44</v>
      </c>
      <c r="G3036">
        <v>100</v>
      </c>
      <c r="H3036" t="s">
        <v>65</v>
      </c>
      <c r="I3036">
        <v>95</v>
      </c>
      <c r="J3036" t="s">
        <v>66</v>
      </c>
      <c r="K3036" s="33" t="str">
        <f>IF(ISNA(VLOOKUP(C3036,'Provider-EHR crosswalk'!A:B,2,FALSE)),"No EHR Specified",VLOOKUP(C3036,'Provider-EHR crosswalk'!A:B,2,FALSE))</f>
        <v>OpenEMR (Open Source)</v>
      </c>
    </row>
    <row r="3037" spans="1:11" x14ac:dyDescent="0.25">
      <c r="A3037" t="s">
        <v>88</v>
      </c>
      <c r="B3037">
        <v>13</v>
      </c>
      <c r="C3037" t="s">
        <v>1092</v>
      </c>
      <c r="D3037" t="s">
        <v>89</v>
      </c>
      <c r="E3037">
        <v>44</v>
      </c>
      <c r="F3037">
        <v>44</v>
      </c>
      <c r="G3037">
        <v>100</v>
      </c>
      <c r="H3037" t="s">
        <v>65</v>
      </c>
      <c r="I3037">
        <v>95</v>
      </c>
      <c r="J3037" t="s">
        <v>66</v>
      </c>
      <c r="K3037" s="33" t="str">
        <f>IF(ISNA(VLOOKUP(C3037,'Provider-EHR crosswalk'!A:B,2,FALSE)),"No EHR Specified",VLOOKUP(C3037,'Provider-EHR crosswalk'!A:B,2,FALSE))</f>
        <v>OpenEMR (Open Source)</v>
      </c>
    </row>
    <row r="3038" spans="1:11" x14ac:dyDescent="0.25">
      <c r="A3038" t="s">
        <v>90</v>
      </c>
      <c r="B3038">
        <v>13</v>
      </c>
      <c r="C3038" t="s">
        <v>1092</v>
      </c>
      <c r="D3038" t="s">
        <v>91</v>
      </c>
      <c r="E3038">
        <v>44</v>
      </c>
      <c r="F3038">
        <v>44</v>
      </c>
      <c r="G3038">
        <v>100</v>
      </c>
      <c r="H3038" t="s">
        <v>65</v>
      </c>
      <c r="I3038">
        <v>90</v>
      </c>
      <c r="J3038" t="s">
        <v>66</v>
      </c>
      <c r="K3038" s="33" t="str">
        <f>IF(ISNA(VLOOKUP(C3038,'Provider-EHR crosswalk'!A:B,2,FALSE)),"No EHR Specified",VLOOKUP(C3038,'Provider-EHR crosswalk'!A:B,2,FALSE))</f>
        <v>OpenEMR (Open Source)</v>
      </c>
    </row>
    <row r="3039" spans="1:11" x14ac:dyDescent="0.25">
      <c r="A3039" t="s">
        <v>92</v>
      </c>
      <c r="B3039">
        <v>13</v>
      </c>
      <c r="C3039" t="s">
        <v>1092</v>
      </c>
      <c r="D3039" t="s">
        <v>93</v>
      </c>
      <c r="E3039">
        <v>15</v>
      </c>
      <c r="F3039">
        <v>44</v>
      </c>
      <c r="G3039">
        <v>34.090000000000003</v>
      </c>
      <c r="H3039" t="s">
        <v>65</v>
      </c>
      <c r="I3039">
        <v>90</v>
      </c>
      <c r="J3039" t="s">
        <v>69</v>
      </c>
      <c r="K3039" s="33" t="str">
        <f>IF(ISNA(VLOOKUP(C3039,'Provider-EHR crosswalk'!A:B,2,FALSE)),"No EHR Specified",VLOOKUP(C3039,'Provider-EHR crosswalk'!A:B,2,FALSE))</f>
        <v>OpenEMR (Open Source)</v>
      </c>
    </row>
    <row r="3040" spans="1:11" x14ac:dyDescent="0.25">
      <c r="A3040" t="s">
        <v>94</v>
      </c>
      <c r="B3040">
        <v>13</v>
      </c>
      <c r="C3040" t="s">
        <v>1092</v>
      </c>
      <c r="D3040" t="s">
        <v>95</v>
      </c>
      <c r="E3040">
        <v>31</v>
      </c>
      <c r="F3040">
        <v>44</v>
      </c>
      <c r="G3040">
        <v>70.45</v>
      </c>
      <c r="H3040" t="s">
        <v>65</v>
      </c>
      <c r="I3040">
        <v>90</v>
      </c>
      <c r="J3040" t="s">
        <v>69</v>
      </c>
      <c r="K3040" s="33" t="str">
        <f>IF(ISNA(VLOOKUP(C3040,'Provider-EHR crosswalk'!A:B,2,FALSE)),"No EHR Specified",VLOOKUP(C3040,'Provider-EHR crosswalk'!A:B,2,FALSE))</f>
        <v>OpenEMR (Open Source)</v>
      </c>
    </row>
    <row r="3041" spans="1:11" x14ac:dyDescent="0.25">
      <c r="A3041" t="s">
        <v>96</v>
      </c>
      <c r="B3041">
        <v>13</v>
      </c>
      <c r="C3041" t="s">
        <v>1092</v>
      </c>
      <c r="D3041" t="s">
        <v>97</v>
      </c>
      <c r="E3041">
        <v>43</v>
      </c>
      <c r="F3041">
        <v>44</v>
      </c>
      <c r="G3041">
        <v>97.73</v>
      </c>
      <c r="H3041" t="s">
        <v>65</v>
      </c>
      <c r="I3041">
        <v>90</v>
      </c>
      <c r="J3041" t="s">
        <v>66</v>
      </c>
      <c r="K3041" s="33" t="str">
        <f>IF(ISNA(VLOOKUP(C3041,'Provider-EHR crosswalk'!A:B,2,FALSE)),"No EHR Specified",VLOOKUP(C3041,'Provider-EHR crosswalk'!A:B,2,FALSE))</f>
        <v>OpenEMR (Open Source)</v>
      </c>
    </row>
    <row r="3042" spans="1:11" x14ac:dyDescent="0.25">
      <c r="A3042" t="s">
        <v>98</v>
      </c>
      <c r="B3042">
        <v>13</v>
      </c>
      <c r="C3042" t="s">
        <v>1092</v>
      </c>
      <c r="D3042" t="s">
        <v>99</v>
      </c>
      <c r="E3042">
        <v>43</v>
      </c>
      <c r="F3042">
        <v>44</v>
      </c>
      <c r="G3042">
        <v>97.73</v>
      </c>
      <c r="H3042" t="s">
        <v>65</v>
      </c>
      <c r="I3042">
        <v>90</v>
      </c>
      <c r="J3042" t="s">
        <v>66</v>
      </c>
      <c r="K3042" s="33" t="str">
        <f>IF(ISNA(VLOOKUP(C3042,'Provider-EHR crosswalk'!A:B,2,FALSE)),"No EHR Specified",VLOOKUP(C3042,'Provider-EHR crosswalk'!A:B,2,FALSE))</f>
        <v>OpenEMR (Open Source)</v>
      </c>
    </row>
    <row r="3043" spans="1:11" x14ac:dyDescent="0.25">
      <c r="A3043" t="s">
        <v>100</v>
      </c>
      <c r="B3043">
        <v>13</v>
      </c>
      <c r="C3043" t="s">
        <v>1092</v>
      </c>
      <c r="D3043" t="s">
        <v>101</v>
      </c>
      <c r="E3043">
        <v>488</v>
      </c>
      <c r="F3043">
        <v>488</v>
      </c>
      <c r="G3043">
        <v>100</v>
      </c>
      <c r="H3043" t="s">
        <v>65</v>
      </c>
      <c r="I3043">
        <v>99</v>
      </c>
      <c r="J3043" t="s">
        <v>66</v>
      </c>
      <c r="K3043" s="33" t="str">
        <f>IF(ISNA(VLOOKUP(C3043,'Provider-EHR crosswalk'!A:B,2,FALSE)),"No EHR Specified",VLOOKUP(C3043,'Provider-EHR crosswalk'!A:B,2,FALSE))</f>
        <v>OpenEMR (Open Source)</v>
      </c>
    </row>
    <row r="3044" spans="1:11" x14ac:dyDescent="0.25">
      <c r="A3044" t="s">
        <v>102</v>
      </c>
      <c r="B3044">
        <v>13</v>
      </c>
      <c r="C3044" t="s">
        <v>1092</v>
      </c>
      <c r="D3044" t="s">
        <v>103</v>
      </c>
      <c r="E3044">
        <v>488</v>
      </c>
      <c r="F3044">
        <v>488</v>
      </c>
      <c r="G3044">
        <v>100</v>
      </c>
      <c r="H3044" t="s">
        <v>65</v>
      </c>
      <c r="I3044">
        <v>99</v>
      </c>
      <c r="J3044" t="s">
        <v>66</v>
      </c>
      <c r="K3044" s="33" t="str">
        <f>IF(ISNA(VLOOKUP(C3044,'Provider-EHR crosswalk'!A:B,2,FALSE)),"No EHR Specified",VLOOKUP(C3044,'Provider-EHR crosswalk'!A:B,2,FALSE))</f>
        <v>OpenEMR (Open Source)</v>
      </c>
    </row>
    <row r="3045" spans="1:11" x14ac:dyDescent="0.25">
      <c r="A3045" t="s">
        <v>104</v>
      </c>
      <c r="B3045">
        <v>13</v>
      </c>
      <c r="C3045" t="s">
        <v>1092</v>
      </c>
      <c r="D3045" t="s">
        <v>105</v>
      </c>
      <c r="E3045">
        <v>488</v>
      </c>
      <c r="F3045">
        <v>488</v>
      </c>
      <c r="G3045">
        <v>100</v>
      </c>
      <c r="H3045" t="s">
        <v>65</v>
      </c>
      <c r="I3045">
        <v>99</v>
      </c>
      <c r="J3045" t="s">
        <v>66</v>
      </c>
      <c r="K3045" s="33" t="str">
        <f>IF(ISNA(VLOOKUP(C3045,'Provider-EHR crosswalk'!A:B,2,FALSE)),"No EHR Specified",VLOOKUP(C3045,'Provider-EHR crosswalk'!A:B,2,FALSE))</f>
        <v>OpenEMR (Open Source)</v>
      </c>
    </row>
    <row r="3046" spans="1:11" x14ac:dyDescent="0.25">
      <c r="A3046" t="s">
        <v>106</v>
      </c>
      <c r="B3046">
        <v>13</v>
      </c>
      <c r="C3046" t="s">
        <v>1092</v>
      </c>
      <c r="D3046" t="s">
        <v>107</v>
      </c>
      <c r="E3046">
        <v>487</v>
      </c>
      <c r="F3046">
        <v>487</v>
      </c>
      <c r="G3046">
        <v>100</v>
      </c>
      <c r="H3046" t="s">
        <v>65</v>
      </c>
      <c r="I3046">
        <v>99</v>
      </c>
      <c r="J3046" t="s">
        <v>66</v>
      </c>
      <c r="K3046" s="33" t="str">
        <f>IF(ISNA(VLOOKUP(C3046,'Provider-EHR crosswalk'!A:B,2,FALSE)),"No EHR Specified",VLOOKUP(C3046,'Provider-EHR crosswalk'!A:B,2,FALSE))</f>
        <v>OpenEMR (Open Source)</v>
      </c>
    </row>
    <row r="3047" spans="1:11" x14ac:dyDescent="0.25">
      <c r="A3047" t="s">
        <v>108</v>
      </c>
      <c r="B3047">
        <v>13</v>
      </c>
      <c r="C3047" t="s">
        <v>1092</v>
      </c>
      <c r="D3047" t="s">
        <v>109</v>
      </c>
      <c r="E3047">
        <v>487</v>
      </c>
      <c r="F3047">
        <v>487</v>
      </c>
      <c r="G3047">
        <v>100</v>
      </c>
      <c r="H3047" t="s">
        <v>65</v>
      </c>
      <c r="I3047">
        <v>99</v>
      </c>
      <c r="J3047" t="s">
        <v>66</v>
      </c>
      <c r="K3047" s="33" t="str">
        <f>IF(ISNA(VLOOKUP(C3047,'Provider-EHR crosswalk'!A:B,2,FALSE)),"No EHR Specified",VLOOKUP(C3047,'Provider-EHR crosswalk'!A:B,2,FALSE))</f>
        <v>OpenEMR (Open Source)</v>
      </c>
    </row>
    <row r="3048" spans="1:11" x14ac:dyDescent="0.25">
      <c r="A3048" t="s">
        <v>110</v>
      </c>
      <c r="B3048">
        <v>13</v>
      </c>
      <c r="C3048" t="s">
        <v>1092</v>
      </c>
      <c r="D3048" t="s">
        <v>111</v>
      </c>
      <c r="E3048">
        <v>487</v>
      </c>
      <c r="F3048">
        <v>487</v>
      </c>
      <c r="G3048">
        <v>100</v>
      </c>
      <c r="H3048" t="s">
        <v>65</v>
      </c>
      <c r="I3048">
        <v>99</v>
      </c>
      <c r="J3048" t="s">
        <v>66</v>
      </c>
      <c r="K3048" s="33" t="str">
        <f>IF(ISNA(VLOOKUP(C3048,'Provider-EHR crosswalk'!A:B,2,FALSE)),"No EHR Specified",VLOOKUP(C3048,'Provider-EHR crosswalk'!A:B,2,FALSE))</f>
        <v>OpenEMR (Open Source)</v>
      </c>
    </row>
    <row r="3049" spans="1:11" x14ac:dyDescent="0.25">
      <c r="A3049" t="s">
        <v>112</v>
      </c>
      <c r="B3049">
        <v>13</v>
      </c>
      <c r="C3049" t="s">
        <v>1092</v>
      </c>
      <c r="D3049" t="s">
        <v>113</v>
      </c>
      <c r="E3049">
        <v>487</v>
      </c>
      <c r="F3049">
        <v>487</v>
      </c>
      <c r="G3049">
        <v>100</v>
      </c>
      <c r="H3049" t="s">
        <v>65</v>
      </c>
      <c r="I3049">
        <v>99</v>
      </c>
      <c r="J3049" t="s">
        <v>66</v>
      </c>
      <c r="K3049" s="33" t="str">
        <f>IF(ISNA(VLOOKUP(C3049,'Provider-EHR crosswalk'!A:B,2,FALSE)),"No EHR Specified",VLOOKUP(C3049,'Provider-EHR crosswalk'!A:B,2,FALSE))</f>
        <v>OpenEMR (Open Source)</v>
      </c>
    </row>
    <row r="3050" spans="1:11" x14ac:dyDescent="0.25">
      <c r="A3050" t="s">
        <v>114</v>
      </c>
      <c r="B3050">
        <v>13</v>
      </c>
      <c r="C3050" t="s">
        <v>1092</v>
      </c>
      <c r="D3050" t="s">
        <v>115</v>
      </c>
      <c r="E3050">
        <v>0</v>
      </c>
      <c r="F3050">
        <v>44</v>
      </c>
      <c r="G3050">
        <v>0</v>
      </c>
      <c r="H3050" t="s">
        <v>116</v>
      </c>
      <c r="I3050">
        <v>4</v>
      </c>
      <c r="J3050" t="s">
        <v>66</v>
      </c>
      <c r="K3050" s="33" t="str">
        <f>IF(ISNA(VLOOKUP(C3050,'Provider-EHR crosswalk'!A:B,2,FALSE)),"No EHR Specified",VLOOKUP(C3050,'Provider-EHR crosswalk'!A:B,2,FALSE))</f>
        <v>OpenEMR (Open Source)</v>
      </c>
    </row>
    <row r="3051" spans="1:11" x14ac:dyDescent="0.25">
      <c r="A3051" t="s">
        <v>117</v>
      </c>
      <c r="B3051">
        <v>13</v>
      </c>
      <c r="C3051" t="s">
        <v>1092</v>
      </c>
      <c r="D3051" t="s">
        <v>118</v>
      </c>
      <c r="E3051">
        <v>1</v>
      </c>
      <c r="F3051">
        <v>44</v>
      </c>
      <c r="G3051">
        <v>2.27</v>
      </c>
      <c r="H3051" t="s">
        <v>116</v>
      </c>
      <c r="I3051">
        <v>4</v>
      </c>
      <c r="J3051" t="s">
        <v>66</v>
      </c>
      <c r="K3051" s="33" t="str">
        <f>IF(ISNA(VLOOKUP(C3051,'Provider-EHR crosswalk'!A:B,2,FALSE)),"No EHR Specified",VLOOKUP(C3051,'Provider-EHR crosswalk'!A:B,2,FALSE))</f>
        <v>OpenEMR (Open Source)</v>
      </c>
    </row>
    <row r="3052" spans="1:11" x14ac:dyDescent="0.25">
      <c r="A3052" t="s">
        <v>119</v>
      </c>
      <c r="B3052">
        <v>13</v>
      </c>
      <c r="C3052" t="s">
        <v>1092</v>
      </c>
      <c r="D3052" t="s">
        <v>120</v>
      </c>
      <c r="E3052">
        <v>0</v>
      </c>
      <c r="F3052">
        <v>44</v>
      </c>
      <c r="G3052">
        <v>0</v>
      </c>
      <c r="H3052" t="s">
        <v>116</v>
      </c>
      <c r="I3052">
        <v>4</v>
      </c>
      <c r="J3052" t="s">
        <v>66</v>
      </c>
      <c r="K3052" s="33" t="str">
        <f>IF(ISNA(VLOOKUP(C3052,'Provider-EHR crosswalk'!A:B,2,FALSE)),"No EHR Specified",VLOOKUP(C3052,'Provider-EHR crosswalk'!A:B,2,FALSE))</f>
        <v>OpenEMR (Open Source)</v>
      </c>
    </row>
    <row r="3053" spans="1:11" x14ac:dyDescent="0.25">
      <c r="A3053" t="s">
        <v>121</v>
      </c>
      <c r="B3053">
        <v>13</v>
      </c>
      <c r="C3053" t="s">
        <v>1092</v>
      </c>
      <c r="D3053" t="s">
        <v>122</v>
      </c>
      <c r="E3053">
        <v>0</v>
      </c>
      <c r="F3053">
        <v>44</v>
      </c>
      <c r="G3053">
        <v>0</v>
      </c>
      <c r="H3053" t="s">
        <v>116</v>
      </c>
      <c r="I3053">
        <v>1</v>
      </c>
      <c r="J3053" t="s">
        <v>66</v>
      </c>
      <c r="K3053" s="33" t="str">
        <f>IF(ISNA(VLOOKUP(C3053,'Provider-EHR crosswalk'!A:B,2,FALSE)),"No EHR Specified",VLOOKUP(C3053,'Provider-EHR crosswalk'!A:B,2,FALSE))</f>
        <v>OpenEMR (Open Source)</v>
      </c>
    </row>
    <row r="3054" spans="1:11" x14ac:dyDescent="0.25">
      <c r="A3054" t="s">
        <v>123</v>
      </c>
      <c r="B3054">
        <v>13</v>
      </c>
      <c r="C3054" t="s">
        <v>1092</v>
      </c>
      <c r="D3054" t="s">
        <v>124</v>
      </c>
      <c r="E3054">
        <v>0</v>
      </c>
      <c r="F3054">
        <v>488</v>
      </c>
      <c r="G3054">
        <v>0</v>
      </c>
      <c r="H3054" t="s">
        <v>116</v>
      </c>
      <c r="I3054">
        <v>1</v>
      </c>
      <c r="J3054" t="s">
        <v>66</v>
      </c>
      <c r="K3054" s="33" t="str">
        <f>IF(ISNA(VLOOKUP(C3054,'Provider-EHR crosswalk'!A:B,2,FALSE)),"No EHR Specified",VLOOKUP(C3054,'Provider-EHR crosswalk'!A:B,2,FALSE))</f>
        <v>OpenEMR (Open Source)</v>
      </c>
    </row>
    <row r="3055" spans="1:11" x14ac:dyDescent="0.25">
      <c r="A3055" t="s">
        <v>125</v>
      </c>
      <c r="B3055">
        <v>13</v>
      </c>
      <c r="C3055" t="s">
        <v>1092</v>
      </c>
      <c r="D3055" t="s">
        <v>126</v>
      </c>
      <c r="E3055">
        <v>0</v>
      </c>
      <c r="F3055">
        <v>488</v>
      </c>
      <c r="G3055">
        <v>0</v>
      </c>
      <c r="H3055" t="s">
        <v>116</v>
      </c>
      <c r="I3055">
        <v>1</v>
      </c>
      <c r="J3055" t="s">
        <v>66</v>
      </c>
      <c r="K3055" s="33" t="str">
        <f>IF(ISNA(VLOOKUP(C3055,'Provider-EHR crosswalk'!A:B,2,FALSE)),"No EHR Specified",VLOOKUP(C3055,'Provider-EHR crosswalk'!A:B,2,FALSE))</f>
        <v>OpenEMR (Open Source)</v>
      </c>
    </row>
    <row r="3056" spans="1:11" x14ac:dyDescent="0.25">
      <c r="A3056" t="s">
        <v>127</v>
      </c>
      <c r="B3056">
        <v>13</v>
      </c>
      <c r="C3056" t="s">
        <v>1092</v>
      </c>
      <c r="D3056" t="s">
        <v>128</v>
      </c>
      <c r="E3056">
        <v>10</v>
      </c>
      <c r="F3056">
        <v>488</v>
      </c>
      <c r="G3056">
        <v>2.0499999999999998</v>
      </c>
      <c r="H3056" t="s">
        <v>116</v>
      </c>
      <c r="I3056">
        <v>4</v>
      </c>
      <c r="J3056" t="s">
        <v>66</v>
      </c>
      <c r="K3056" s="33" t="str">
        <f>IF(ISNA(VLOOKUP(C3056,'Provider-EHR crosswalk'!A:B,2,FALSE)),"No EHR Specified",VLOOKUP(C3056,'Provider-EHR crosswalk'!A:B,2,FALSE))</f>
        <v>OpenEMR (Open Source)</v>
      </c>
    </row>
    <row r="3057" spans="1:11" x14ac:dyDescent="0.25">
      <c r="A3057" t="s">
        <v>129</v>
      </c>
      <c r="B3057">
        <v>13</v>
      </c>
      <c r="C3057" t="s">
        <v>1092</v>
      </c>
      <c r="D3057" t="s">
        <v>130</v>
      </c>
      <c r="E3057">
        <v>24</v>
      </c>
      <c r="F3057">
        <v>488</v>
      </c>
      <c r="G3057">
        <v>4.92</v>
      </c>
      <c r="H3057" t="s">
        <v>116</v>
      </c>
      <c r="I3057">
        <v>4</v>
      </c>
      <c r="J3057" t="s">
        <v>69</v>
      </c>
      <c r="K3057" s="33" t="str">
        <f>IF(ISNA(VLOOKUP(C3057,'Provider-EHR crosswalk'!A:B,2,FALSE)),"No EHR Specified",VLOOKUP(C3057,'Provider-EHR crosswalk'!A:B,2,FALSE))</f>
        <v>OpenEMR (Open Source)</v>
      </c>
    </row>
    <row r="3058" spans="1:11" x14ac:dyDescent="0.25">
      <c r="A3058" t="s">
        <v>131</v>
      </c>
      <c r="B3058">
        <v>13</v>
      </c>
      <c r="C3058" t="s">
        <v>1092</v>
      </c>
      <c r="D3058" t="s">
        <v>132</v>
      </c>
      <c r="E3058">
        <v>10</v>
      </c>
      <c r="F3058">
        <v>488</v>
      </c>
      <c r="G3058">
        <v>2.0499999999999998</v>
      </c>
      <c r="H3058" t="s">
        <v>116</v>
      </c>
      <c r="I3058">
        <v>4</v>
      </c>
      <c r="J3058" t="s">
        <v>66</v>
      </c>
      <c r="K3058" s="33" t="str">
        <f>IF(ISNA(VLOOKUP(C3058,'Provider-EHR crosswalk'!A:B,2,FALSE)),"No EHR Specified",VLOOKUP(C3058,'Provider-EHR crosswalk'!A:B,2,FALSE))</f>
        <v>OpenEMR (Open Source)</v>
      </c>
    </row>
    <row r="3059" spans="1:11" x14ac:dyDescent="0.25">
      <c r="A3059" t="s">
        <v>133</v>
      </c>
      <c r="B3059">
        <v>13</v>
      </c>
      <c r="C3059" t="s">
        <v>1092</v>
      </c>
      <c r="D3059" t="s">
        <v>134</v>
      </c>
      <c r="E3059">
        <v>0</v>
      </c>
      <c r="F3059">
        <v>488</v>
      </c>
      <c r="G3059">
        <v>0</v>
      </c>
      <c r="H3059" t="s">
        <v>116</v>
      </c>
      <c r="I3059">
        <v>1</v>
      </c>
      <c r="J3059" t="s">
        <v>66</v>
      </c>
      <c r="K3059" s="33" t="str">
        <f>IF(ISNA(VLOOKUP(C3059,'Provider-EHR crosswalk'!A:B,2,FALSE)),"No EHR Specified",VLOOKUP(C3059,'Provider-EHR crosswalk'!A:B,2,FALSE))</f>
        <v>OpenEMR (Open Source)</v>
      </c>
    </row>
    <row r="3060" spans="1:11" x14ac:dyDescent="0.25">
      <c r="A3060" t="s">
        <v>135</v>
      </c>
      <c r="B3060">
        <v>13</v>
      </c>
      <c r="C3060" t="s">
        <v>1092</v>
      </c>
      <c r="D3060" t="s">
        <v>136</v>
      </c>
      <c r="E3060">
        <v>0</v>
      </c>
      <c r="F3060">
        <v>487</v>
      </c>
      <c r="G3060">
        <v>0</v>
      </c>
      <c r="H3060" t="s">
        <v>116</v>
      </c>
      <c r="I3060">
        <v>1</v>
      </c>
      <c r="J3060" t="s">
        <v>66</v>
      </c>
      <c r="K3060" s="33" t="str">
        <f>IF(ISNA(VLOOKUP(C3060,'Provider-EHR crosswalk'!A:B,2,FALSE)),"No EHR Specified",VLOOKUP(C3060,'Provider-EHR crosswalk'!A:B,2,FALSE))</f>
        <v>OpenEMR (Open Source)</v>
      </c>
    </row>
    <row r="3061" spans="1:11" x14ac:dyDescent="0.25">
      <c r="A3061" t="s">
        <v>137</v>
      </c>
      <c r="B3061">
        <v>13</v>
      </c>
      <c r="C3061" t="s">
        <v>1092</v>
      </c>
      <c r="D3061" t="s">
        <v>138</v>
      </c>
      <c r="E3061">
        <v>0</v>
      </c>
      <c r="F3061">
        <v>487</v>
      </c>
      <c r="G3061">
        <v>0</v>
      </c>
      <c r="H3061" t="s">
        <v>116</v>
      </c>
      <c r="I3061">
        <v>1</v>
      </c>
      <c r="J3061" t="s">
        <v>66</v>
      </c>
      <c r="K3061" s="33" t="str">
        <f>IF(ISNA(VLOOKUP(C3061,'Provider-EHR crosswalk'!A:B,2,FALSE)),"No EHR Specified",VLOOKUP(C3061,'Provider-EHR crosswalk'!A:B,2,FALSE))</f>
        <v>OpenEMR (Open Source)</v>
      </c>
    </row>
    <row r="3062" spans="1:11" x14ac:dyDescent="0.25">
      <c r="A3062" t="s">
        <v>139</v>
      </c>
      <c r="B3062">
        <v>13</v>
      </c>
      <c r="C3062" t="s">
        <v>1092</v>
      </c>
      <c r="D3062" t="s">
        <v>140</v>
      </c>
      <c r="E3062">
        <v>0</v>
      </c>
      <c r="F3062">
        <v>487</v>
      </c>
      <c r="G3062">
        <v>0</v>
      </c>
      <c r="H3062" t="s">
        <v>116</v>
      </c>
      <c r="I3062">
        <v>1</v>
      </c>
      <c r="J3062" t="s">
        <v>66</v>
      </c>
      <c r="K3062" s="33" t="str">
        <f>IF(ISNA(VLOOKUP(C3062,'Provider-EHR crosswalk'!A:B,2,FALSE)),"No EHR Specified",VLOOKUP(C3062,'Provider-EHR crosswalk'!A:B,2,FALSE))</f>
        <v>OpenEMR (Open Source)</v>
      </c>
    </row>
    <row r="3063" spans="1:11" x14ac:dyDescent="0.25">
      <c r="A3063" t="s">
        <v>141</v>
      </c>
      <c r="B3063">
        <v>13</v>
      </c>
      <c r="C3063" t="s">
        <v>1092</v>
      </c>
      <c r="D3063" t="s">
        <v>142</v>
      </c>
      <c r="E3063">
        <v>0</v>
      </c>
      <c r="F3063">
        <v>487</v>
      </c>
      <c r="G3063">
        <v>0</v>
      </c>
      <c r="H3063" t="s">
        <v>116</v>
      </c>
      <c r="I3063">
        <v>1</v>
      </c>
      <c r="J3063" t="s">
        <v>66</v>
      </c>
      <c r="K3063" s="33" t="str">
        <f>IF(ISNA(VLOOKUP(C3063,'Provider-EHR crosswalk'!A:B,2,FALSE)),"No EHR Specified",VLOOKUP(C3063,'Provider-EHR crosswalk'!A:B,2,FALSE))</f>
        <v>OpenEMR (Open Source)</v>
      </c>
    </row>
    <row r="3064" spans="1:11" x14ac:dyDescent="0.25">
      <c r="A3064" t="s">
        <v>143</v>
      </c>
      <c r="B3064">
        <v>13</v>
      </c>
      <c r="C3064" t="s">
        <v>1092</v>
      </c>
      <c r="D3064" t="s">
        <v>144</v>
      </c>
      <c r="E3064">
        <v>0</v>
      </c>
      <c r="F3064">
        <v>487</v>
      </c>
      <c r="G3064">
        <v>0</v>
      </c>
      <c r="H3064" t="s">
        <v>116</v>
      </c>
      <c r="I3064">
        <v>1</v>
      </c>
      <c r="J3064" t="s">
        <v>66</v>
      </c>
      <c r="K3064" s="33" t="str">
        <f>IF(ISNA(VLOOKUP(C3064,'Provider-EHR crosswalk'!A:B,2,FALSE)),"No EHR Specified",VLOOKUP(C3064,'Provider-EHR crosswalk'!A:B,2,FALSE))</f>
        <v>OpenEMR (Open Source)</v>
      </c>
    </row>
    <row r="3065" spans="1:11" x14ac:dyDescent="0.25">
      <c r="A3065" t="s">
        <v>145</v>
      </c>
      <c r="B3065">
        <v>13</v>
      </c>
      <c r="C3065" t="s">
        <v>1092</v>
      </c>
      <c r="D3065" t="s">
        <v>146</v>
      </c>
      <c r="E3065">
        <v>0</v>
      </c>
      <c r="F3065">
        <v>487</v>
      </c>
      <c r="G3065">
        <v>0</v>
      </c>
      <c r="H3065" t="s">
        <v>116</v>
      </c>
      <c r="I3065">
        <v>1</v>
      </c>
      <c r="J3065" t="s">
        <v>66</v>
      </c>
      <c r="K3065" s="33" t="str">
        <f>IF(ISNA(VLOOKUP(C3065,'Provider-EHR crosswalk'!A:B,2,FALSE)),"No EHR Specified",VLOOKUP(C3065,'Provider-EHR crosswalk'!A:B,2,FALSE))</f>
        <v>OpenEMR (Open Source)</v>
      </c>
    </row>
    <row r="3066" spans="1:11" x14ac:dyDescent="0.25">
      <c r="A3066" t="s">
        <v>147</v>
      </c>
      <c r="B3066">
        <v>13</v>
      </c>
      <c r="C3066" t="s">
        <v>1092</v>
      </c>
      <c r="D3066" t="s">
        <v>148</v>
      </c>
      <c r="E3066">
        <v>0</v>
      </c>
      <c r="F3066">
        <v>488</v>
      </c>
      <c r="G3066">
        <v>0</v>
      </c>
      <c r="H3066" t="s">
        <v>116</v>
      </c>
      <c r="I3066">
        <v>1</v>
      </c>
      <c r="J3066" t="s">
        <v>66</v>
      </c>
      <c r="K3066" s="33" t="str">
        <f>IF(ISNA(VLOOKUP(C3066,'Provider-EHR crosswalk'!A:B,2,FALSE)),"No EHR Specified",VLOOKUP(C3066,'Provider-EHR crosswalk'!A:B,2,FALSE))</f>
        <v>OpenEMR (Open Source)</v>
      </c>
    </row>
    <row r="3067" spans="1:11" x14ac:dyDescent="0.25">
      <c r="A3067" t="s">
        <v>149</v>
      </c>
      <c r="B3067">
        <v>13</v>
      </c>
      <c r="C3067" t="s">
        <v>1092</v>
      </c>
      <c r="D3067" t="s">
        <v>150</v>
      </c>
      <c r="E3067">
        <v>0</v>
      </c>
      <c r="F3067">
        <v>488</v>
      </c>
      <c r="G3067">
        <v>0</v>
      </c>
      <c r="H3067" t="s">
        <v>116</v>
      </c>
      <c r="I3067">
        <v>1</v>
      </c>
      <c r="J3067" t="s">
        <v>66</v>
      </c>
      <c r="K3067" s="33" t="str">
        <f>IF(ISNA(VLOOKUP(C3067,'Provider-EHR crosswalk'!A:B,2,FALSE)),"No EHR Specified",VLOOKUP(C3067,'Provider-EHR crosswalk'!A:B,2,FALSE))</f>
        <v>OpenEMR (Open Source)</v>
      </c>
    </row>
    <row r="3068" spans="1:11" x14ac:dyDescent="0.25">
      <c r="A3068" t="s">
        <v>151</v>
      </c>
      <c r="B3068">
        <v>13</v>
      </c>
      <c r="C3068" t="s">
        <v>1092</v>
      </c>
      <c r="D3068" t="s">
        <v>152</v>
      </c>
      <c r="E3068">
        <v>0</v>
      </c>
      <c r="F3068">
        <v>487</v>
      </c>
      <c r="G3068">
        <v>0</v>
      </c>
      <c r="H3068" t="s">
        <v>116</v>
      </c>
      <c r="I3068">
        <v>1</v>
      </c>
      <c r="J3068" t="s">
        <v>66</v>
      </c>
      <c r="K3068" s="33" t="str">
        <f>IF(ISNA(VLOOKUP(C3068,'Provider-EHR crosswalk'!A:B,2,FALSE)),"No EHR Specified",VLOOKUP(C3068,'Provider-EHR crosswalk'!A:B,2,FALSE))</f>
        <v>OpenEMR (Open Source)</v>
      </c>
    </row>
    <row r="3069" spans="1:11" x14ac:dyDescent="0.25">
      <c r="A3069" t="s">
        <v>153</v>
      </c>
      <c r="B3069">
        <v>13</v>
      </c>
      <c r="C3069" t="s">
        <v>1092</v>
      </c>
      <c r="D3069" t="s">
        <v>154</v>
      </c>
      <c r="E3069">
        <v>0</v>
      </c>
      <c r="F3069">
        <v>487</v>
      </c>
      <c r="G3069">
        <v>0</v>
      </c>
      <c r="H3069" t="s">
        <v>116</v>
      </c>
      <c r="I3069">
        <v>1</v>
      </c>
      <c r="J3069" t="s">
        <v>66</v>
      </c>
      <c r="K3069" s="33" t="str">
        <f>IF(ISNA(VLOOKUP(C3069,'Provider-EHR crosswalk'!A:B,2,FALSE)),"No EHR Specified",VLOOKUP(C3069,'Provider-EHR crosswalk'!A:B,2,FALSE))</f>
        <v>OpenEMR (Open Source)</v>
      </c>
    </row>
    <row r="3070" spans="1:11" x14ac:dyDescent="0.25">
      <c r="A3070" t="s">
        <v>155</v>
      </c>
      <c r="B3070">
        <v>13</v>
      </c>
      <c r="C3070" t="s">
        <v>1092</v>
      </c>
      <c r="D3070" t="s">
        <v>156</v>
      </c>
      <c r="E3070">
        <v>0</v>
      </c>
      <c r="F3070">
        <v>487</v>
      </c>
      <c r="G3070">
        <v>0</v>
      </c>
      <c r="H3070" t="s">
        <v>157</v>
      </c>
      <c r="I3070" t="s">
        <v>157</v>
      </c>
      <c r="J3070" t="s">
        <v>157</v>
      </c>
      <c r="K3070" s="33" t="str">
        <f>IF(ISNA(VLOOKUP(C3070,'Provider-EHR crosswalk'!A:B,2,FALSE)),"No EHR Specified",VLOOKUP(C3070,'Provider-EHR crosswalk'!A:B,2,FALSE))</f>
        <v>OpenEMR (Open Source)</v>
      </c>
    </row>
    <row r="3071" spans="1:11" x14ac:dyDescent="0.25">
      <c r="A3071" t="s">
        <v>158</v>
      </c>
      <c r="B3071">
        <v>13</v>
      </c>
      <c r="C3071" t="s">
        <v>1092</v>
      </c>
      <c r="D3071" t="s">
        <v>159</v>
      </c>
      <c r="E3071">
        <v>11</v>
      </c>
      <c r="F3071">
        <v>487</v>
      </c>
      <c r="G3071">
        <v>2.2599999999999998</v>
      </c>
      <c r="H3071" t="s">
        <v>157</v>
      </c>
      <c r="I3071" t="s">
        <v>157</v>
      </c>
      <c r="J3071" t="s">
        <v>157</v>
      </c>
      <c r="K3071" s="33" t="str">
        <f>IF(ISNA(VLOOKUP(C3071,'Provider-EHR crosswalk'!A:B,2,FALSE)),"No EHR Specified",VLOOKUP(C3071,'Provider-EHR crosswalk'!A:B,2,FALSE))</f>
        <v>OpenEMR (Open Source)</v>
      </c>
    </row>
    <row r="3072" spans="1:11" x14ac:dyDescent="0.25">
      <c r="A3072" t="s">
        <v>162</v>
      </c>
      <c r="B3072">
        <v>13</v>
      </c>
      <c r="C3072" t="s">
        <v>1092</v>
      </c>
      <c r="D3072" t="s">
        <v>163</v>
      </c>
      <c r="E3072">
        <v>354</v>
      </c>
      <c r="F3072">
        <v>487</v>
      </c>
      <c r="G3072">
        <v>72.69</v>
      </c>
      <c r="H3072" t="s">
        <v>65</v>
      </c>
      <c r="I3072">
        <v>95</v>
      </c>
      <c r="J3072" t="s">
        <v>69</v>
      </c>
      <c r="K3072" s="33" t="str">
        <f>IF(ISNA(VLOOKUP(C3072,'Provider-EHR crosswalk'!A:B,2,FALSE)),"No EHR Specified",VLOOKUP(C3072,'Provider-EHR crosswalk'!A:B,2,FALSE))</f>
        <v>OpenEMR (Open Source)</v>
      </c>
    </row>
    <row r="3073" spans="1:11" x14ac:dyDescent="0.25">
      <c r="A3073" t="s">
        <v>164</v>
      </c>
      <c r="B3073">
        <v>13</v>
      </c>
      <c r="C3073" t="s">
        <v>1092</v>
      </c>
      <c r="D3073" t="s">
        <v>165</v>
      </c>
      <c r="E3073">
        <v>42</v>
      </c>
      <c r="F3073">
        <v>44</v>
      </c>
      <c r="G3073">
        <v>95.45</v>
      </c>
      <c r="H3073" t="s">
        <v>65</v>
      </c>
      <c r="I3073">
        <v>95</v>
      </c>
      <c r="J3073" t="s">
        <v>66</v>
      </c>
      <c r="K3073" s="33" t="str">
        <f>IF(ISNA(VLOOKUP(C3073,'Provider-EHR crosswalk'!A:B,2,FALSE)),"No EHR Specified",VLOOKUP(C3073,'Provider-EHR crosswalk'!A:B,2,FALSE))</f>
        <v>OpenEMR (Open Source)</v>
      </c>
    </row>
    <row r="3074" spans="1:11" x14ac:dyDescent="0.25">
      <c r="A3074" t="s">
        <v>166</v>
      </c>
      <c r="B3074">
        <v>13</v>
      </c>
      <c r="C3074" t="s">
        <v>1092</v>
      </c>
      <c r="D3074" t="s">
        <v>167</v>
      </c>
      <c r="E3074">
        <v>0</v>
      </c>
      <c r="F3074">
        <v>44</v>
      </c>
      <c r="G3074">
        <v>0</v>
      </c>
      <c r="H3074" t="s">
        <v>116</v>
      </c>
      <c r="I3074">
        <v>5</v>
      </c>
      <c r="J3074" t="s">
        <v>66</v>
      </c>
      <c r="K3074" s="33" t="str">
        <f>IF(ISNA(VLOOKUP(C3074,'Provider-EHR crosswalk'!A:B,2,FALSE)),"No EHR Specified",VLOOKUP(C3074,'Provider-EHR crosswalk'!A:B,2,FALSE))</f>
        <v>OpenEMR (Open Source)</v>
      </c>
    </row>
    <row r="3075" spans="1:11" x14ac:dyDescent="0.25">
      <c r="A3075" t="s">
        <v>168</v>
      </c>
      <c r="B3075">
        <v>13</v>
      </c>
      <c r="C3075" t="s">
        <v>1092</v>
      </c>
      <c r="D3075" t="s">
        <v>169</v>
      </c>
      <c r="E3075">
        <v>0</v>
      </c>
      <c r="F3075">
        <v>44</v>
      </c>
      <c r="G3075">
        <v>0</v>
      </c>
      <c r="H3075" t="s">
        <v>116</v>
      </c>
      <c r="I3075">
        <v>5</v>
      </c>
      <c r="J3075" t="s">
        <v>66</v>
      </c>
      <c r="K3075" s="33" t="str">
        <f>IF(ISNA(VLOOKUP(C3075,'Provider-EHR crosswalk'!A:B,2,FALSE)),"No EHR Specified",VLOOKUP(C3075,'Provider-EHR crosswalk'!A:B,2,FALSE))</f>
        <v>OpenEMR (Open Source)</v>
      </c>
    </row>
    <row r="3076" spans="1:11" x14ac:dyDescent="0.25">
      <c r="A3076" t="s">
        <v>170</v>
      </c>
      <c r="B3076">
        <v>13</v>
      </c>
      <c r="C3076" t="s">
        <v>1092</v>
      </c>
      <c r="D3076" t="s">
        <v>171</v>
      </c>
      <c r="E3076">
        <v>2</v>
      </c>
      <c r="F3076">
        <v>44</v>
      </c>
      <c r="G3076">
        <v>4.55</v>
      </c>
      <c r="H3076" t="s">
        <v>116</v>
      </c>
      <c r="I3076">
        <v>5</v>
      </c>
      <c r="J3076" t="s">
        <v>66</v>
      </c>
      <c r="K3076" s="33" t="str">
        <f>IF(ISNA(VLOOKUP(C3076,'Provider-EHR crosswalk'!A:B,2,FALSE)),"No EHR Specified",VLOOKUP(C3076,'Provider-EHR crosswalk'!A:B,2,FALSE))</f>
        <v>OpenEMR (Open Source)</v>
      </c>
    </row>
    <row r="3077" spans="1:11" x14ac:dyDescent="0.25">
      <c r="A3077" t="s">
        <v>172</v>
      </c>
      <c r="B3077">
        <v>13</v>
      </c>
      <c r="C3077" t="s">
        <v>1092</v>
      </c>
      <c r="D3077" t="s">
        <v>173</v>
      </c>
      <c r="E3077">
        <v>117</v>
      </c>
      <c r="F3077">
        <v>487</v>
      </c>
      <c r="G3077">
        <v>24.02</v>
      </c>
      <c r="H3077" t="s">
        <v>116</v>
      </c>
      <c r="I3077">
        <v>5</v>
      </c>
      <c r="J3077" t="s">
        <v>69</v>
      </c>
      <c r="K3077" s="33" t="str">
        <f>IF(ISNA(VLOOKUP(C3077,'Provider-EHR crosswalk'!A:B,2,FALSE)),"No EHR Specified",VLOOKUP(C3077,'Provider-EHR crosswalk'!A:B,2,FALSE))</f>
        <v>OpenEMR (Open Source)</v>
      </c>
    </row>
    <row r="3078" spans="1:11" x14ac:dyDescent="0.25">
      <c r="A3078" t="s">
        <v>174</v>
      </c>
      <c r="B3078">
        <v>13</v>
      </c>
      <c r="C3078" t="s">
        <v>1092</v>
      </c>
      <c r="D3078" t="s">
        <v>175</v>
      </c>
      <c r="E3078">
        <v>8</v>
      </c>
      <c r="F3078">
        <v>487</v>
      </c>
      <c r="G3078">
        <v>1.64</v>
      </c>
      <c r="H3078" t="s">
        <v>116</v>
      </c>
      <c r="I3078">
        <v>5</v>
      </c>
      <c r="J3078" t="s">
        <v>66</v>
      </c>
      <c r="K3078" s="33" t="str">
        <f>IF(ISNA(VLOOKUP(C3078,'Provider-EHR crosswalk'!A:B,2,FALSE)),"No EHR Specified",VLOOKUP(C3078,'Provider-EHR crosswalk'!A:B,2,FALSE))</f>
        <v>OpenEMR (Open Source)</v>
      </c>
    </row>
    <row r="3079" spans="1:11" x14ac:dyDescent="0.25">
      <c r="A3079" t="s">
        <v>176</v>
      </c>
      <c r="B3079">
        <v>13</v>
      </c>
      <c r="C3079" t="s">
        <v>1092</v>
      </c>
      <c r="D3079" t="s">
        <v>177</v>
      </c>
      <c r="E3079">
        <v>8</v>
      </c>
      <c r="F3079">
        <v>487</v>
      </c>
      <c r="G3079">
        <v>1.64</v>
      </c>
      <c r="H3079" t="s">
        <v>116</v>
      </c>
      <c r="I3079">
        <v>5</v>
      </c>
      <c r="J3079" t="s">
        <v>66</v>
      </c>
      <c r="K3079" s="33" t="str">
        <f>IF(ISNA(VLOOKUP(C3079,'Provider-EHR crosswalk'!A:B,2,FALSE)),"No EHR Specified",VLOOKUP(C3079,'Provider-EHR crosswalk'!A:B,2,FALSE))</f>
        <v>OpenEMR (Open Source)</v>
      </c>
    </row>
    <row r="3080" spans="1:11" x14ac:dyDescent="0.25">
      <c r="A3080" t="s">
        <v>63</v>
      </c>
      <c r="B3080">
        <v>85</v>
      </c>
      <c r="C3080" t="s">
        <v>898</v>
      </c>
      <c r="D3080" t="s">
        <v>64</v>
      </c>
      <c r="E3080">
        <v>73</v>
      </c>
      <c r="F3080">
        <v>73</v>
      </c>
      <c r="G3080">
        <v>100</v>
      </c>
      <c r="H3080" t="s">
        <v>65</v>
      </c>
      <c r="I3080">
        <v>99</v>
      </c>
      <c r="J3080" t="s">
        <v>66</v>
      </c>
      <c r="K3080" s="33" t="str">
        <f>IF(ISNA(VLOOKUP(C3080,'Provider-EHR crosswalk'!A:B,2,FALSE)),"No EHR Specified",VLOOKUP(C3080,'Provider-EHR crosswalk'!A:B,2,FALSE))</f>
        <v>Azalea Health EHR</v>
      </c>
    </row>
    <row r="3081" spans="1:11" x14ac:dyDescent="0.25">
      <c r="A3081" t="s">
        <v>67</v>
      </c>
      <c r="B3081">
        <v>85</v>
      </c>
      <c r="C3081" t="s">
        <v>898</v>
      </c>
      <c r="D3081" t="s">
        <v>68</v>
      </c>
      <c r="E3081">
        <v>67</v>
      </c>
      <c r="F3081">
        <v>73</v>
      </c>
      <c r="G3081">
        <v>91.78</v>
      </c>
      <c r="H3081" t="s">
        <v>65</v>
      </c>
      <c r="I3081">
        <v>75</v>
      </c>
      <c r="J3081" t="s">
        <v>66</v>
      </c>
      <c r="K3081" s="33" t="str">
        <f>IF(ISNA(VLOOKUP(C3081,'Provider-EHR crosswalk'!A:B,2,FALSE)),"No EHR Specified",VLOOKUP(C3081,'Provider-EHR crosswalk'!A:B,2,FALSE))</f>
        <v>Azalea Health EHR</v>
      </c>
    </row>
    <row r="3082" spans="1:11" x14ac:dyDescent="0.25">
      <c r="A3082" t="s">
        <v>70</v>
      </c>
      <c r="B3082">
        <v>85</v>
      </c>
      <c r="C3082" t="s">
        <v>898</v>
      </c>
      <c r="D3082" t="s">
        <v>71</v>
      </c>
      <c r="E3082">
        <v>73</v>
      </c>
      <c r="F3082">
        <v>73</v>
      </c>
      <c r="G3082">
        <v>100</v>
      </c>
      <c r="H3082" t="s">
        <v>65</v>
      </c>
      <c r="I3082">
        <v>99</v>
      </c>
      <c r="J3082" t="s">
        <v>66</v>
      </c>
      <c r="K3082" s="33" t="str">
        <f>IF(ISNA(VLOOKUP(C3082,'Provider-EHR crosswalk'!A:B,2,FALSE)),"No EHR Specified",VLOOKUP(C3082,'Provider-EHR crosswalk'!A:B,2,FALSE))</f>
        <v>Azalea Health EHR</v>
      </c>
    </row>
    <row r="3083" spans="1:11" x14ac:dyDescent="0.25">
      <c r="A3083" t="s">
        <v>72</v>
      </c>
      <c r="B3083">
        <v>85</v>
      </c>
      <c r="C3083" t="s">
        <v>898</v>
      </c>
      <c r="D3083" t="s">
        <v>73</v>
      </c>
      <c r="E3083">
        <v>73</v>
      </c>
      <c r="F3083">
        <v>73</v>
      </c>
      <c r="G3083">
        <v>100</v>
      </c>
      <c r="H3083" t="s">
        <v>65</v>
      </c>
      <c r="I3083">
        <v>99</v>
      </c>
      <c r="J3083" t="s">
        <v>66</v>
      </c>
      <c r="K3083" s="33" t="str">
        <f>IF(ISNA(VLOOKUP(C3083,'Provider-EHR crosswalk'!A:B,2,FALSE)),"No EHR Specified",VLOOKUP(C3083,'Provider-EHR crosswalk'!A:B,2,FALSE))</f>
        <v>Azalea Health EHR</v>
      </c>
    </row>
    <row r="3084" spans="1:11" x14ac:dyDescent="0.25">
      <c r="A3084" t="s">
        <v>74</v>
      </c>
      <c r="B3084">
        <v>85</v>
      </c>
      <c r="C3084" t="s">
        <v>898</v>
      </c>
      <c r="D3084" t="s">
        <v>75</v>
      </c>
      <c r="E3084">
        <v>73</v>
      </c>
      <c r="F3084">
        <v>73</v>
      </c>
      <c r="G3084">
        <v>100</v>
      </c>
      <c r="H3084" t="s">
        <v>65</v>
      </c>
      <c r="I3084">
        <v>99</v>
      </c>
      <c r="J3084" t="s">
        <v>66</v>
      </c>
      <c r="K3084" s="33" t="str">
        <f>IF(ISNA(VLOOKUP(C3084,'Provider-EHR crosswalk'!A:B,2,FALSE)),"No EHR Specified",VLOOKUP(C3084,'Provider-EHR crosswalk'!A:B,2,FALSE))</f>
        <v>Azalea Health EHR</v>
      </c>
    </row>
    <row r="3085" spans="1:11" x14ac:dyDescent="0.25">
      <c r="A3085" t="s">
        <v>76</v>
      </c>
      <c r="B3085">
        <v>85</v>
      </c>
      <c r="C3085" t="s">
        <v>898</v>
      </c>
      <c r="D3085" t="s">
        <v>77</v>
      </c>
      <c r="E3085">
        <v>73</v>
      </c>
      <c r="F3085">
        <v>73</v>
      </c>
      <c r="G3085">
        <v>100</v>
      </c>
      <c r="H3085" t="s">
        <v>65</v>
      </c>
      <c r="I3085">
        <v>85</v>
      </c>
      <c r="J3085" t="s">
        <v>66</v>
      </c>
      <c r="K3085" s="33" t="str">
        <f>IF(ISNA(VLOOKUP(C3085,'Provider-EHR crosswalk'!A:B,2,FALSE)),"No EHR Specified",VLOOKUP(C3085,'Provider-EHR crosswalk'!A:B,2,FALSE))</f>
        <v>Azalea Health EHR</v>
      </c>
    </row>
    <row r="3086" spans="1:11" x14ac:dyDescent="0.25">
      <c r="A3086" t="s">
        <v>78</v>
      </c>
      <c r="B3086">
        <v>85</v>
      </c>
      <c r="C3086" t="s">
        <v>898</v>
      </c>
      <c r="D3086" t="s">
        <v>79</v>
      </c>
      <c r="E3086">
        <v>73</v>
      </c>
      <c r="F3086">
        <v>73</v>
      </c>
      <c r="G3086">
        <v>100</v>
      </c>
      <c r="H3086" t="s">
        <v>65</v>
      </c>
      <c r="I3086">
        <v>85</v>
      </c>
      <c r="J3086" t="s">
        <v>66</v>
      </c>
      <c r="K3086" s="33" t="str">
        <f>IF(ISNA(VLOOKUP(C3086,'Provider-EHR crosswalk'!A:B,2,FALSE)),"No EHR Specified",VLOOKUP(C3086,'Provider-EHR crosswalk'!A:B,2,FALSE))</f>
        <v>Azalea Health EHR</v>
      </c>
    </row>
    <row r="3087" spans="1:11" x14ac:dyDescent="0.25">
      <c r="A3087" t="s">
        <v>80</v>
      </c>
      <c r="B3087">
        <v>85</v>
      </c>
      <c r="C3087" t="s">
        <v>898</v>
      </c>
      <c r="D3087" t="s">
        <v>81</v>
      </c>
      <c r="E3087">
        <v>73</v>
      </c>
      <c r="F3087">
        <v>73</v>
      </c>
      <c r="G3087">
        <v>100</v>
      </c>
      <c r="H3087" t="s">
        <v>65</v>
      </c>
      <c r="I3087">
        <v>85</v>
      </c>
      <c r="J3087" t="s">
        <v>66</v>
      </c>
      <c r="K3087" s="33" t="str">
        <f>IF(ISNA(VLOOKUP(C3087,'Provider-EHR crosswalk'!A:B,2,FALSE)),"No EHR Specified",VLOOKUP(C3087,'Provider-EHR crosswalk'!A:B,2,FALSE))</f>
        <v>Azalea Health EHR</v>
      </c>
    </row>
    <row r="3088" spans="1:11" x14ac:dyDescent="0.25">
      <c r="A3088" t="s">
        <v>82</v>
      </c>
      <c r="B3088">
        <v>85</v>
      </c>
      <c r="C3088" t="s">
        <v>898</v>
      </c>
      <c r="D3088" t="s">
        <v>83</v>
      </c>
      <c r="E3088">
        <v>73</v>
      </c>
      <c r="F3088">
        <v>73</v>
      </c>
      <c r="G3088">
        <v>100</v>
      </c>
      <c r="H3088" t="s">
        <v>65</v>
      </c>
      <c r="I3088">
        <v>85</v>
      </c>
      <c r="J3088" t="s">
        <v>66</v>
      </c>
      <c r="K3088" s="33" t="str">
        <f>IF(ISNA(VLOOKUP(C3088,'Provider-EHR crosswalk'!A:B,2,FALSE)),"No EHR Specified",VLOOKUP(C3088,'Provider-EHR crosswalk'!A:B,2,FALSE))</f>
        <v>Azalea Health EHR</v>
      </c>
    </row>
    <row r="3089" spans="1:11" x14ac:dyDescent="0.25">
      <c r="A3089" t="s">
        <v>84</v>
      </c>
      <c r="B3089">
        <v>85</v>
      </c>
      <c r="C3089" t="s">
        <v>898</v>
      </c>
      <c r="D3089" t="s">
        <v>85</v>
      </c>
      <c r="E3089">
        <v>73</v>
      </c>
      <c r="F3089">
        <v>73</v>
      </c>
      <c r="G3089">
        <v>100</v>
      </c>
      <c r="H3089" t="s">
        <v>65</v>
      </c>
      <c r="I3089">
        <v>85</v>
      </c>
      <c r="J3089" t="s">
        <v>66</v>
      </c>
      <c r="K3089" s="33" t="str">
        <f>IF(ISNA(VLOOKUP(C3089,'Provider-EHR crosswalk'!A:B,2,FALSE)),"No EHR Specified",VLOOKUP(C3089,'Provider-EHR crosswalk'!A:B,2,FALSE))</f>
        <v>Azalea Health EHR</v>
      </c>
    </row>
    <row r="3090" spans="1:11" x14ac:dyDescent="0.25">
      <c r="A3090" t="s">
        <v>86</v>
      </c>
      <c r="B3090">
        <v>85</v>
      </c>
      <c r="C3090" t="s">
        <v>898</v>
      </c>
      <c r="D3090" t="s">
        <v>87</v>
      </c>
      <c r="E3090">
        <v>73</v>
      </c>
      <c r="F3090">
        <v>73</v>
      </c>
      <c r="G3090">
        <v>100</v>
      </c>
      <c r="H3090" t="s">
        <v>65</v>
      </c>
      <c r="I3090">
        <v>95</v>
      </c>
      <c r="J3090" t="s">
        <v>66</v>
      </c>
      <c r="K3090" s="33" t="str">
        <f>IF(ISNA(VLOOKUP(C3090,'Provider-EHR crosswalk'!A:B,2,FALSE)),"No EHR Specified",VLOOKUP(C3090,'Provider-EHR crosswalk'!A:B,2,FALSE))</f>
        <v>Azalea Health EHR</v>
      </c>
    </row>
    <row r="3091" spans="1:11" x14ac:dyDescent="0.25">
      <c r="A3091" t="s">
        <v>88</v>
      </c>
      <c r="B3091">
        <v>85</v>
      </c>
      <c r="C3091" t="s">
        <v>898</v>
      </c>
      <c r="D3091" t="s">
        <v>89</v>
      </c>
      <c r="E3091">
        <v>73</v>
      </c>
      <c r="F3091">
        <v>73</v>
      </c>
      <c r="G3091">
        <v>100</v>
      </c>
      <c r="H3091" t="s">
        <v>65</v>
      </c>
      <c r="I3091">
        <v>95</v>
      </c>
      <c r="J3091" t="s">
        <v>66</v>
      </c>
      <c r="K3091" s="33" t="str">
        <f>IF(ISNA(VLOOKUP(C3091,'Provider-EHR crosswalk'!A:B,2,FALSE)),"No EHR Specified",VLOOKUP(C3091,'Provider-EHR crosswalk'!A:B,2,FALSE))</f>
        <v>Azalea Health EHR</v>
      </c>
    </row>
    <row r="3092" spans="1:11" x14ac:dyDescent="0.25">
      <c r="A3092" t="s">
        <v>90</v>
      </c>
      <c r="B3092">
        <v>85</v>
      </c>
      <c r="C3092" t="s">
        <v>898</v>
      </c>
      <c r="D3092" t="s">
        <v>91</v>
      </c>
      <c r="E3092">
        <v>72</v>
      </c>
      <c r="F3092">
        <v>73</v>
      </c>
      <c r="G3092">
        <v>98.63</v>
      </c>
      <c r="H3092" t="s">
        <v>65</v>
      </c>
      <c r="I3092">
        <v>90</v>
      </c>
      <c r="J3092" t="s">
        <v>66</v>
      </c>
      <c r="K3092" s="33" t="str">
        <f>IF(ISNA(VLOOKUP(C3092,'Provider-EHR crosswalk'!A:B,2,FALSE)),"No EHR Specified",VLOOKUP(C3092,'Provider-EHR crosswalk'!A:B,2,FALSE))</f>
        <v>Azalea Health EHR</v>
      </c>
    </row>
    <row r="3093" spans="1:11" x14ac:dyDescent="0.25">
      <c r="A3093" t="s">
        <v>92</v>
      </c>
      <c r="B3093">
        <v>85</v>
      </c>
      <c r="C3093" t="s">
        <v>898</v>
      </c>
      <c r="D3093" t="s">
        <v>93</v>
      </c>
      <c r="E3093">
        <v>39</v>
      </c>
      <c r="F3093">
        <v>73</v>
      </c>
      <c r="G3093">
        <v>53.42</v>
      </c>
      <c r="H3093" t="s">
        <v>65</v>
      </c>
      <c r="I3093">
        <v>90</v>
      </c>
      <c r="J3093" t="s">
        <v>69</v>
      </c>
      <c r="K3093" s="33" t="str">
        <f>IF(ISNA(VLOOKUP(C3093,'Provider-EHR crosswalk'!A:B,2,FALSE)),"No EHR Specified",VLOOKUP(C3093,'Provider-EHR crosswalk'!A:B,2,FALSE))</f>
        <v>Azalea Health EHR</v>
      </c>
    </row>
    <row r="3094" spans="1:11" x14ac:dyDescent="0.25">
      <c r="A3094" t="s">
        <v>94</v>
      </c>
      <c r="B3094">
        <v>85</v>
      </c>
      <c r="C3094" t="s">
        <v>898</v>
      </c>
      <c r="D3094" t="s">
        <v>95</v>
      </c>
      <c r="E3094">
        <v>34</v>
      </c>
      <c r="F3094">
        <v>73</v>
      </c>
      <c r="G3094">
        <v>46.58</v>
      </c>
      <c r="H3094" t="s">
        <v>65</v>
      </c>
      <c r="I3094">
        <v>90</v>
      </c>
      <c r="J3094" t="s">
        <v>69</v>
      </c>
      <c r="K3094" s="33" t="str">
        <f>IF(ISNA(VLOOKUP(C3094,'Provider-EHR crosswalk'!A:B,2,FALSE)),"No EHR Specified",VLOOKUP(C3094,'Provider-EHR crosswalk'!A:B,2,FALSE))</f>
        <v>Azalea Health EHR</v>
      </c>
    </row>
    <row r="3095" spans="1:11" x14ac:dyDescent="0.25">
      <c r="A3095" t="s">
        <v>96</v>
      </c>
      <c r="B3095">
        <v>85</v>
      </c>
      <c r="C3095" t="s">
        <v>898</v>
      </c>
      <c r="D3095" t="s">
        <v>97</v>
      </c>
      <c r="E3095">
        <v>47</v>
      </c>
      <c r="F3095">
        <v>73</v>
      </c>
      <c r="G3095">
        <v>64.38</v>
      </c>
      <c r="H3095" t="s">
        <v>65</v>
      </c>
      <c r="I3095">
        <v>90</v>
      </c>
      <c r="J3095" t="s">
        <v>69</v>
      </c>
      <c r="K3095" s="33" t="str">
        <f>IF(ISNA(VLOOKUP(C3095,'Provider-EHR crosswalk'!A:B,2,FALSE)),"No EHR Specified",VLOOKUP(C3095,'Provider-EHR crosswalk'!A:B,2,FALSE))</f>
        <v>Azalea Health EHR</v>
      </c>
    </row>
    <row r="3096" spans="1:11" x14ac:dyDescent="0.25">
      <c r="A3096" t="s">
        <v>98</v>
      </c>
      <c r="B3096">
        <v>85</v>
      </c>
      <c r="C3096" t="s">
        <v>898</v>
      </c>
      <c r="D3096" t="s">
        <v>99</v>
      </c>
      <c r="E3096">
        <v>47</v>
      </c>
      <c r="F3096">
        <v>73</v>
      </c>
      <c r="G3096">
        <v>64.38</v>
      </c>
      <c r="H3096" t="s">
        <v>65</v>
      </c>
      <c r="I3096">
        <v>90</v>
      </c>
      <c r="J3096" t="s">
        <v>69</v>
      </c>
      <c r="K3096" s="33" t="str">
        <f>IF(ISNA(VLOOKUP(C3096,'Provider-EHR crosswalk'!A:B,2,FALSE)),"No EHR Specified",VLOOKUP(C3096,'Provider-EHR crosswalk'!A:B,2,FALSE))</f>
        <v>Azalea Health EHR</v>
      </c>
    </row>
    <row r="3097" spans="1:11" x14ac:dyDescent="0.25">
      <c r="A3097" t="s">
        <v>100</v>
      </c>
      <c r="B3097">
        <v>85</v>
      </c>
      <c r="C3097" t="s">
        <v>898</v>
      </c>
      <c r="D3097" t="s">
        <v>101</v>
      </c>
      <c r="E3097">
        <v>595</v>
      </c>
      <c r="F3097">
        <v>595</v>
      </c>
      <c r="G3097">
        <v>100</v>
      </c>
      <c r="H3097" t="s">
        <v>65</v>
      </c>
      <c r="I3097">
        <v>99</v>
      </c>
      <c r="J3097" t="s">
        <v>66</v>
      </c>
      <c r="K3097" s="33" t="str">
        <f>IF(ISNA(VLOOKUP(C3097,'Provider-EHR crosswalk'!A:B,2,FALSE)),"No EHR Specified",VLOOKUP(C3097,'Provider-EHR crosswalk'!A:B,2,FALSE))</f>
        <v>Azalea Health EHR</v>
      </c>
    </row>
    <row r="3098" spans="1:11" x14ac:dyDescent="0.25">
      <c r="A3098" t="s">
        <v>102</v>
      </c>
      <c r="B3098">
        <v>85</v>
      </c>
      <c r="C3098" t="s">
        <v>898</v>
      </c>
      <c r="D3098" t="s">
        <v>103</v>
      </c>
      <c r="E3098">
        <v>595</v>
      </c>
      <c r="F3098">
        <v>595</v>
      </c>
      <c r="G3098">
        <v>100</v>
      </c>
      <c r="H3098" t="s">
        <v>65</v>
      </c>
      <c r="I3098">
        <v>99</v>
      </c>
      <c r="J3098" t="s">
        <v>66</v>
      </c>
      <c r="K3098" s="33" t="str">
        <f>IF(ISNA(VLOOKUP(C3098,'Provider-EHR crosswalk'!A:B,2,FALSE)),"No EHR Specified",VLOOKUP(C3098,'Provider-EHR crosswalk'!A:B,2,FALSE))</f>
        <v>Azalea Health EHR</v>
      </c>
    </row>
    <row r="3099" spans="1:11" x14ac:dyDescent="0.25">
      <c r="A3099" t="s">
        <v>104</v>
      </c>
      <c r="B3099">
        <v>85</v>
      </c>
      <c r="C3099" t="s">
        <v>898</v>
      </c>
      <c r="D3099" t="s">
        <v>105</v>
      </c>
      <c r="E3099">
        <v>595</v>
      </c>
      <c r="F3099">
        <v>595</v>
      </c>
      <c r="G3099">
        <v>100</v>
      </c>
      <c r="H3099" t="s">
        <v>65</v>
      </c>
      <c r="I3099">
        <v>99</v>
      </c>
      <c r="J3099" t="s">
        <v>66</v>
      </c>
      <c r="K3099" s="33" t="str">
        <f>IF(ISNA(VLOOKUP(C3099,'Provider-EHR crosswalk'!A:B,2,FALSE)),"No EHR Specified",VLOOKUP(C3099,'Provider-EHR crosswalk'!A:B,2,FALSE))</f>
        <v>Azalea Health EHR</v>
      </c>
    </row>
    <row r="3100" spans="1:11" x14ac:dyDescent="0.25">
      <c r="A3100" t="s">
        <v>106</v>
      </c>
      <c r="B3100">
        <v>85</v>
      </c>
      <c r="C3100" t="s">
        <v>898</v>
      </c>
      <c r="D3100" t="s">
        <v>107</v>
      </c>
      <c r="E3100">
        <v>595</v>
      </c>
      <c r="F3100">
        <v>595</v>
      </c>
      <c r="G3100">
        <v>100</v>
      </c>
      <c r="H3100" t="s">
        <v>65</v>
      </c>
      <c r="I3100">
        <v>99</v>
      </c>
      <c r="J3100" t="s">
        <v>66</v>
      </c>
      <c r="K3100" s="33" t="str">
        <f>IF(ISNA(VLOOKUP(C3100,'Provider-EHR crosswalk'!A:B,2,FALSE)),"No EHR Specified",VLOOKUP(C3100,'Provider-EHR crosswalk'!A:B,2,FALSE))</f>
        <v>Azalea Health EHR</v>
      </c>
    </row>
    <row r="3101" spans="1:11" x14ac:dyDescent="0.25">
      <c r="A3101" t="s">
        <v>108</v>
      </c>
      <c r="B3101">
        <v>85</v>
      </c>
      <c r="C3101" t="s">
        <v>898</v>
      </c>
      <c r="D3101" t="s">
        <v>109</v>
      </c>
      <c r="E3101">
        <v>595</v>
      </c>
      <c r="F3101">
        <v>595</v>
      </c>
      <c r="G3101">
        <v>100</v>
      </c>
      <c r="H3101" t="s">
        <v>65</v>
      </c>
      <c r="I3101">
        <v>99</v>
      </c>
      <c r="J3101" t="s">
        <v>66</v>
      </c>
      <c r="K3101" s="33" t="str">
        <f>IF(ISNA(VLOOKUP(C3101,'Provider-EHR crosswalk'!A:B,2,FALSE)),"No EHR Specified",VLOOKUP(C3101,'Provider-EHR crosswalk'!A:B,2,FALSE))</f>
        <v>Azalea Health EHR</v>
      </c>
    </row>
    <row r="3102" spans="1:11" x14ac:dyDescent="0.25">
      <c r="A3102" t="s">
        <v>110</v>
      </c>
      <c r="B3102">
        <v>85</v>
      </c>
      <c r="C3102" t="s">
        <v>898</v>
      </c>
      <c r="D3102" t="s">
        <v>111</v>
      </c>
      <c r="E3102">
        <v>595</v>
      </c>
      <c r="F3102">
        <v>595</v>
      </c>
      <c r="G3102">
        <v>100</v>
      </c>
      <c r="H3102" t="s">
        <v>65</v>
      </c>
      <c r="I3102">
        <v>99</v>
      </c>
      <c r="J3102" t="s">
        <v>66</v>
      </c>
      <c r="K3102" s="33" t="str">
        <f>IF(ISNA(VLOOKUP(C3102,'Provider-EHR crosswalk'!A:B,2,FALSE)),"No EHR Specified",VLOOKUP(C3102,'Provider-EHR crosswalk'!A:B,2,FALSE))</f>
        <v>Azalea Health EHR</v>
      </c>
    </row>
    <row r="3103" spans="1:11" x14ac:dyDescent="0.25">
      <c r="A3103" t="s">
        <v>112</v>
      </c>
      <c r="B3103">
        <v>85</v>
      </c>
      <c r="C3103" t="s">
        <v>898</v>
      </c>
      <c r="D3103" t="s">
        <v>113</v>
      </c>
      <c r="E3103">
        <v>595</v>
      </c>
      <c r="F3103">
        <v>595</v>
      </c>
      <c r="G3103">
        <v>100</v>
      </c>
      <c r="H3103" t="s">
        <v>65</v>
      </c>
      <c r="I3103">
        <v>99</v>
      </c>
      <c r="J3103" t="s">
        <v>66</v>
      </c>
      <c r="K3103" s="33" t="str">
        <f>IF(ISNA(VLOOKUP(C3103,'Provider-EHR crosswalk'!A:B,2,FALSE)),"No EHR Specified",VLOOKUP(C3103,'Provider-EHR crosswalk'!A:B,2,FALSE))</f>
        <v>Azalea Health EHR</v>
      </c>
    </row>
    <row r="3104" spans="1:11" x14ac:dyDescent="0.25">
      <c r="A3104" t="s">
        <v>114</v>
      </c>
      <c r="B3104">
        <v>85</v>
      </c>
      <c r="C3104" t="s">
        <v>898</v>
      </c>
      <c r="D3104" t="s">
        <v>115</v>
      </c>
      <c r="E3104">
        <v>0</v>
      </c>
      <c r="F3104">
        <v>73</v>
      </c>
      <c r="G3104">
        <v>0</v>
      </c>
      <c r="H3104" t="s">
        <v>116</v>
      </c>
      <c r="I3104">
        <v>4</v>
      </c>
      <c r="J3104" t="s">
        <v>66</v>
      </c>
      <c r="K3104" s="33" t="str">
        <f>IF(ISNA(VLOOKUP(C3104,'Provider-EHR crosswalk'!A:B,2,FALSE)),"No EHR Specified",VLOOKUP(C3104,'Provider-EHR crosswalk'!A:B,2,FALSE))</f>
        <v>Azalea Health EHR</v>
      </c>
    </row>
    <row r="3105" spans="1:11" x14ac:dyDescent="0.25">
      <c r="A3105" t="s">
        <v>117</v>
      </c>
      <c r="B3105">
        <v>85</v>
      </c>
      <c r="C3105" t="s">
        <v>898</v>
      </c>
      <c r="D3105" t="s">
        <v>118</v>
      </c>
      <c r="E3105">
        <v>0</v>
      </c>
      <c r="F3105">
        <v>73</v>
      </c>
      <c r="G3105">
        <v>0</v>
      </c>
      <c r="H3105" t="s">
        <v>116</v>
      </c>
      <c r="I3105">
        <v>4</v>
      </c>
      <c r="J3105" t="s">
        <v>66</v>
      </c>
      <c r="K3105" s="33" t="str">
        <f>IF(ISNA(VLOOKUP(C3105,'Provider-EHR crosswalk'!A:B,2,FALSE)),"No EHR Specified",VLOOKUP(C3105,'Provider-EHR crosswalk'!A:B,2,FALSE))</f>
        <v>Azalea Health EHR</v>
      </c>
    </row>
    <row r="3106" spans="1:11" x14ac:dyDescent="0.25">
      <c r="A3106" t="s">
        <v>119</v>
      </c>
      <c r="B3106">
        <v>85</v>
      </c>
      <c r="C3106" t="s">
        <v>898</v>
      </c>
      <c r="D3106" t="s">
        <v>120</v>
      </c>
      <c r="E3106">
        <v>5</v>
      </c>
      <c r="F3106">
        <v>73</v>
      </c>
      <c r="G3106">
        <v>6.85</v>
      </c>
      <c r="H3106" t="s">
        <v>116</v>
      </c>
      <c r="I3106">
        <v>4</v>
      </c>
      <c r="J3106" t="s">
        <v>69</v>
      </c>
      <c r="K3106" s="33" t="str">
        <f>IF(ISNA(VLOOKUP(C3106,'Provider-EHR crosswalk'!A:B,2,FALSE)),"No EHR Specified",VLOOKUP(C3106,'Provider-EHR crosswalk'!A:B,2,FALSE))</f>
        <v>Azalea Health EHR</v>
      </c>
    </row>
    <row r="3107" spans="1:11" x14ac:dyDescent="0.25">
      <c r="A3107" t="s">
        <v>121</v>
      </c>
      <c r="B3107">
        <v>85</v>
      </c>
      <c r="C3107" t="s">
        <v>898</v>
      </c>
      <c r="D3107" t="s">
        <v>122</v>
      </c>
      <c r="E3107">
        <v>0</v>
      </c>
      <c r="F3107">
        <v>73</v>
      </c>
      <c r="G3107">
        <v>0</v>
      </c>
      <c r="H3107" t="s">
        <v>116</v>
      </c>
      <c r="I3107">
        <v>1</v>
      </c>
      <c r="J3107" t="s">
        <v>66</v>
      </c>
      <c r="K3107" s="33" t="str">
        <f>IF(ISNA(VLOOKUP(C3107,'Provider-EHR crosswalk'!A:B,2,FALSE)),"No EHR Specified",VLOOKUP(C3107,'Provider-EHR crosswalk'!A:B,2,FALSE))</f>
        <v>Azalea Health EHR</v>
      </c>
    </row>
    <row r="3108" spans="1:11" x14ac:dyDescent="0.25">
      <c r="A3108" t="s">
        <v>123</v>
      </c>
      <c r="B3108">
        <v>85</v>
      </c>
      <c r="C3108" t="s">
        <v>898</v>
      </c>
      <c r="D3108" t="s">
        <v>124</v>
      </c>
      <c r="E3108">
        <v>0</v>
      </c>
      <c r="F3108">
        <v>595</v>
      </c>
      <c r="G3108">
        <v>0</v>
      </c>
      <c r="H3108" t="s">
        <v>116</v>
      </c>
      <c r="I3108">
        <v>1</v>
      </c>
      <c r="J3108" t="s">
        <v>66</v>
      </c>
      <c r="K3108" s="33" t="str">
        <f>IF(ISNA(VLOOKUP(C3108,'Provider-EHR crosswalk'!A:B,2,FALSE)),"No EHR Specified",VLOOKUP(C3108,'Provider-EHR crosswalk'!A:B,2,FALSE))</f>
        <v>Azalea Health EHR</v>
      </c>
    </row>
    <row r="3109" spans="1:11" x14ac:dyDescent="0.25">
      <c r="A3109" t="s">
        <v>125</v>
      </c>
      <c r="B3109">
        <v>85</v>
      </c>
      <c r="C3109" t="s">
        <v>898</v>
      </c>
      <c r="D3109" t="s">
        <v>126</v>
      </c>
      <c r="E3109">
        <v>0</v>
      </c>
      <c r="F3109">
        <v>595</v>
      </c>
      <c r="G3109">
        <v>0</v>
      </c>
      <c r="H3109" t="s">
        <v>116</v>
      </c>
      <c r="I3109">
        <v>1</v>
      </c>
      <c r="J3109" t="s">
        <v>66</v>
      </c>
      <c r="K3109" s="33" t="str">
        <f>IF(ISNA(VLOOKUP(C3109,'Provider-EHR crosswalk'!A:B,2,FALSE)),"No EHR Specified",VLOOKUP(C3109,'Provider-EHR crosswalk'!A:B,2,FALSE))</f>
        <v>Azalea Health EHR</v>
      </c>
    </row>
    <row r="3110" spans="1:11" x14ac:dyDescent="0.25">
      <c r="A3110" t="s">
        <v>127</v>
      </c>
      <c r="B3110">
        <v>85</v>
      </c>
      <c r="C3110" t="s">
        <v>898</v>
      </c>
      <c r="D3110" t="s">
        <v>128</v>
      </c>
      <c r="E3110">
        <v>9</v>
      </c>
      <c r="F3110">
        <v>595</v>
      </c>
      <c r="G3110">
        <v>1.51</v>
      </c>
      <c r="H3110" t="s">
        <v>116</v>
      </c>
      <c r="I3110">
        <v>4</v>
      </c>
      <c r="J3110" t="s">
        <v>66</v>
      </c>
      <c r="K3110" s="33" t="str">
        <f>IF(ISNA(VLOOKUP(C3110,'Provider-EHR crosswalk'!A:B,2,FALSE)),"No EHR Specified",VLOOKUP(C3110,'Provider-EHR crosswalk'!A:B,2,FALSE))</f>
        <v>Azalea Health EHR</v>
      </c>
    </row>
    <row r="3111" spans="1:11" x14ac:dyDescent="0.25">
      <c r="A3111" t="s">
        <v>129</v>
      </c>
      <c r="B3111">
        <v>85</v>
      </c>
      <c r="C3111" t="s">
        <v>898</v>
      </c>
      <c r="D3111" t="s">
        <v>130</v>
      </c>
      <c r="E3111">
        <v>18</v>
      </c>
      <c r="F3111">
        <v>595</v>
      </c>
      <c r="G3111">
        <v>3.03</v>
      </c>
      <c r="H3111" t="s">
        <v>116</v>
      </c>
      <c r="I3111">
        <v>4</v>
      </c>
      <c r="J3111" t="s">
        <v>66</v>
      </c>
      <c r="K3111" s="33" t="str">
        <f>IF(ISNA(VLOOKUP(C3111,'Provider-EHR crosswalk'!A:B,2,FALSE)),"No EHR Specified",VLOOKUP(C3111,'Provider-EHR crosswalk'!A:B,2,FALSE))</f>
        <v>Azalea Health EHR</v>
      </c>
    </row>
    <row r="3112" spans="1:11" x14ac:dyDescent="0.25">
      <c r="A3112" t="s">
        <v>131</v>
      </c>
      <c r="B3112">
        <v>85</v>
      </c>
      <c r="C3112" t="s">
        <v>898</v>
      </c>
      <c r="D3112" t="s">
        <v>132</v>
      </c>
      <c r="E3112">
        <v>28</v>
      </c>
      <c r="F3112">
        <v>595</v>
      </c>
      <c r="G3112">
        <v>4.71</v>
      </c>
      <c r="H3112" t="s">
        <v>116</v>
      </c>
      <c r="I3112">
        <v>4</v>
      </c>
      <c r="J3112" t="s">
        <v>69</v>
      </c>
      <c r="K3112" s="33" t="str">
        <f>IF(ISNA(VLOOKUP(C3112,'Provider-EHR crosswalk'!A:B,2,FALSE)),"No EHR Specified",VLOOKUP(C3112,'Provider-EHR crosswalk'!A:B,2,FALSE))</f>
        <v>Azalea Health EHR</v>
      </c>
    </row>
    <row r="3113" spans="1:11" x14ac:dyDescent="0.25">
      <c r="A3113" t="s">
        <v>133</v>
      </c>
      <c r="B3113">
        <v>85</v>
      </c>
      <c r="C3113" t="s">
        <v>898</v>
      </c>
      <c r="D3113" t="s">
        <v>134</v>
      </c>
      <c r="E3113">
        <v>33</v>
      </c>
      <c r="F3113">
        <v>595</v>
      </c>
      <c r="G3113">
        <v>5.55</v>
      </c>
      <c r="H3113" t="s">
        <v>116</v>
      </c>
      <c r="I3113">
        <v>1</v>
      </c>
      <c r="J3113" t="s">
        <v>69</v>
      </c>
      <c r="K3113" s="33" t="str">
        <f>IF(ISNA(VLOOKUP(C3113,'Provider-EHR crosswalk'!A:B,2,FALSE)),"No EHR Specified",VLOOKUP(C3113,'Provider-EHR crosswalk'!A:B,2,FALSE))</f>
        <v>Azalea Health EHR</v>
      </c>
    </row>
    <row r="3114" spans="1:11" x14ac:dyDescent="0.25">
      <c r="A3114" t="s">
        <v>135</v>
      </c>
      <c r="B3114">
        <v>85</v>
      </c>
      <c r="C3114" t="s">
        <v>898</v>
      </c>
      <c r="D3114" t="s">
        <v>136</v>
      </c>
      <c r="E3114">
        <v>0</v>
      </c>
      <c r="F3114">
        <v>595</v>
      </c>
      <c r="G3114">
        <v>0</v>
      </c>
      <c r="H3114" t="s">
        <v>116</v>
      </c>
      <c r="I3114">
        <v>1</v>
      </c>
      <c r="J3114" t="s">
        <v>66</v>
      </c>
      <c r="K3114" s="33" t="str">
        <f>IF(ISNA(VLOOKUP(C3114,'Provider-EHR crosswalk'!A:B,2,FALSE)),"No EHR Specified",VLOOKUP(C3114,'Provider-EHR crosswalk'!A:B,2,FALSE))</f>
        <v>Azalea Health EHR</v>
      </c>
    </row>
    <row r="3115" spans="1:11" x14ac:dyDescent="0.25">
      <c r="A3115" t="s">
        <v>137</v>
      </c>
      <c r="B3115">
        <v>85</v>
      </c>
      <c r="C3115" t="s">
        <v>898</v>
      </c>
      <c r="D3115" t="s">
        <v>138</v>
      </c>
      <c r="E3115">
        <v>0</v>
      </c>
      <c r="F3115">
        <v>595</v>
      </c>
      <c r="G3115">
        <v>0</v>
      </c>
      <c r="H3115" t="s">
        <v>116</v>
      </c>
      <c r="I3115">
        <v>1</v>
      </c>
      <c r="J3115" t="s">
        <v>66</v>
      </c>
      <c r="K3115" s="33" t="str">
        <f>IF(ISNA(VLOOKUP(C3115,'Provider-EHR crosswalk'!A:B,2,FALSE)),"No EHR Specified",VLOOKUP(C3115,'Provider-EHR crosswalk'!A:B,2,FALSE))</f>
        <v>Azalea Health EHR</v>
      </c>
    </row>
    <row r="3116" spans="1:11" x14ac:dyDescent="0.25">
      <c r="A3116" t="s">
        <v>139</v>
      </c>
      <c r="B3116">
        <v>85</v>
      </c>
      <c r="C3116" t="s">
        <v>898</v>
      </c>
      <c r="D3116" t="s">
        <v>140</v>
      </c>
      <c r="E3116">
        <v>0</v>
      </c>
      <c r="F3116">
        <v>595</v>
      </c>
      <c r="G3116">
        <v>0</v>
      </c>
      <c r="H3116" t="s">
        <v>116</v>
      </c>
      <c r="I3116">
        <v>1</v>
      </c>
      <c r="J3116" t="s">
        <v>66</v>
      </c>
      <c r="K3116" s="33" t="str">
        <f>IF(ISNA(VLOOKUP(C3116,'Provider-EHR crosswalk'!A:B,2,FALSE)),"No EHR Specified",VLOOKUP(C3116,'Provider-EHR crosswalk'!A:B,2,FALSE))</f>
        <v>Azalea Health EHR</v>
      </c>
    </row>
    <row r="3117" spans="1:11" x14ac:dyDescent="0.25">
      <c r="A3117" t="s">
        <v>141</v>
      </c>
      <c r="B3117">
        <v>85</v>
      </c>
      <c r="C3117" t="s">
        <v>898</v>
      </c>
      <c r="D3117" t="s">
        <v>142</v>
      </c>
      <c r="E3117">
        <v>0</v>
      </c>
      <c r="F3117">
        <v>595</v>
      </c>
      <c r="G3117">
        <v>0</v>
      </c>
      <c r="H3117" t="s">
        <v>116</v>
      </c>
      <c r="I3117">
        <v>1</v>
      </c>
      <c r="J3117" t="s">
        <v>66</v>
      </c>
      <c r="K3117" s="33" t="str">
        <f>IF(ISNA(VLOOKUP(C3117,'Provider-EHR crosswalk'!A:B,2,FALSE)),"No EHR Specified",VLOOKUP(C3117,'Provider-EHR crosswalk'!A:B,2,FALSE))</f>
        <v>Azalea Health EHR</v>
      </c>
    </row>
    <row r="3118" spans="1:11" x14ac:dyDescent="0.25">
      <c r="A3118" t="s">
        <v>143</v>
      </c>
      <c r="B3118">
        <v>85</v>
      </c>
      <c r="C3118" t="s">
        <v>898</v>
      </c>
      <c r="D3118" t="s">
        <v>144</v>
      </c>
      <c r="E3118">
        <v>0</v>
      </c>
      <c r="F3118">
        <v>595</v>
      </c>
      <c r="G3118">
        <v>0</v>
      </c>
      <c r="H3118" t="s">
        <v>116</v>
      </c>
      <c r="I3118">
        <v>1</v>
      </c>
      <c r="J3118" t="s">
        <v>66</v>
      </c>
      <c r="K3118" s="33" t="str">
        <f>IF(ISNA(VLOOKUP(C3118,'Provider-EHR crosswalk'!A:B,2,FALSE)),"No EHR Specified",VLOOKUP(C3118,'Provider-EHR crosswalk'!A:B,2,FALSE))</f>
        <v>Azalea Health EHR</v>
      </c>
    </row>
    <row r="3119" spans="1:11" x14ac:dyDescent="0.25">
      <c r="A3119" t="s">
        <v>145</v>
      </c>
      <c r="B3119">
        <v>85</v>
      </c>
      <c r="C3119" t="s">
        <v>898</v>
      </c>
      <c r="D3119" t="s">
        <v>146</v>
      </c>
      <c r="E3119">
        <v>0</v>
      </c>
      <c r="F3119">
        <v>595</v>
      </c>
      <c r="G3119">
        <v>0</v>
      </c>
      <c r="H3119" t="s">
        <v>116</v>
      </c>
      <c r="I3119">
        <v>1</v>
      </c>
      <c r="J3119" t="s">
        <v>66</v>
      </c>
      <c r="K3119" s="33" t="str">
        <f>IF(ISNA(VLOOKUP(C3119,'Provider-EHR crosswalk'!A:B,2,FALSE)),"No EHR Specified",VLOOKUP(C3119,'Provider-EHR crosswalk'!A:B,2,FALSE))</f>
        <v>Azalea Health EHR</v>
      </c>
    </row>
    <row r="3120" spans="1:11" x14ac:dyDescent="0.25">
      <c r="A3120" t="s">
        <v>147</v>
      </c>
      <c r="B3120">
        <v>85</v>
      </c>
      <c r="C3120" t="s">
        <v>898</v>
      </c>
      <c r="D3120" t="s">
        <v>148</v>
      </c>
      <c r="E3120">
        <v>0</v>
      </c>
      <c r="F3120">
        <v>595</v>
      </c>
      <c r="G3120">
        <v>0</v>
      </c>
      <c r="H3120" t="s">
        <v>116</v>
      </c>
      <c r="I3120">
        <v>1</v>
      </c>
      <c r="J3120" t="s">
        <v>66</v>
      </c>
      <c r="K3120" s="33" t="str">
        <f>IF(ISNA(VLOOKUP(C3120,'Provider-EHR crosswalk'!A:B,2,FALSE)),"No EHR Specified",VLOOKUP(C3120,'Provider-EHR crosswalk'!A:B,2,FALSE))</f>
        <v>Azalea Health EHR</v>
      </c>
    </row>
    <row r="3121" spans="1:11" x14ac:dyDescent="0.25">
      <c r="A3121" t="s">
        <v>149</v>
      </c>
      <c r="B3121">
        <v>85</v>
      </c>
      <c r="C3121" t="s">
        <v>898</v>
      </c>
      <c r="D3121" t="s">
        <v>150</v>
      </c>
      <c r="E3121">
        <v>0</v>
      </c>
      <c r="F3121">
        <v>595</v>
      </c>
      <c r="G3121">
        <v>0</v>
      </c>
      <c r="H3121" t="s">
        <v>116</v>
      </c>
      <c r="I3121">
        <v>1</v>
      </c>
      <c r="J3121" t="s">
        <v>66</v>
      </c>
      <c r="K3121" s="33" t="str">
        <f>IF(ISNA(VLOOKUP(C3121,'Provider-EHR crosswalk'!A:B,2,FALSE)),"No EHR Specified",VLOOKUP(C3121,'Provider-EHR crosswalk'!A:B,2,FALSE))</f>
        <v>Azalea Health EHR</v>
      </c>
    </row>
    <row r="3122" spans="1:11" x14ac:dyDescent="0.25">
      <c r="A3122" t="s">
        <v>151</v>
      </c>
      <c r="B3122">
        <v>85</v>
      </c>
      <c r="C3122" t="s">
        <v>898</v>
      </c>
      <c r="D3122" t="s">
        <v>152</v>
      </c>
      <c r="E3122">
        <v>0</v>
      </c>
      <c r="F3122">
        <v>595</v>
      </c>
      <c r="G3122">
        <v>0</v>
      </c>
      <c r="H3122" t="s">
        <v>116</v>
      </c>
      <c r="I3122">
        <v>1</v>
      </c>
      <c r="J3122" t="s">
        <v>66</v>
      </c>
      <c r="K3122" s="33" t="str">
        <f>IF(ISNA(VLOOKUP(C3122,'Provider-EHR crosswalk'!A:B,2,FALSE)),"No EHR Specified",VLOOKUP(C3122,'Provider-EHR crosswalk'!A:B,2,FALSE))</f>
        <v>Azalea Health EHR</v>
      </c>
    </row>
    <row r="3123" spans="1:11" x14ac:dyDescent="0.25">
      <c r="A3123" t="s">
        <v>153</v>
      </c>
      <c r="B3123">
        <v>85</v>
      </c>
      <c r="C3123" t="s">
        <v>898</v>
      </c>
      <c r="D3123" t="s">
        <v>154</v>
      </c>
      <c r="E3123">
        <v>8</v>
      </c>
      <c r="F3123">
        <v>595</v>
      </c>
      <c r="G3123">
        <v>1.34</v>
      </c>
      <c r="H3123" t="s">
        <v>116</v>
      </c>
      <c r="I3123">
        <v>1</v>
      </c>
      <c r="J3123" t="s">
        <v>69</v>
      </c>
      <c r="K3123" s="33" t="str">
        <f>IF(ISNA(VLOOKUP(C3123,'Provider-EHR crosswalk'!A:B,2,FALSE)),"No EHR Specified",VLOOKUP(C3123,'Provider-EHR crosswalk'!A:B,2,FALSE))</f>
        <v>Azalea Health EHR</v>
      </c>
    </row>
    <row r="3124" spans="1:11" x14ac:dyDescent="0.25">
      <c r="A3124" t="s">
        <v>155</v>
      </c>
      <c r="B3124">
        <v>85</v>
      </c>
      <c r="C3124" t="s">
        <v>898</v>
      </c>
      <c r="D3124" t="s">
        <v>156</v>
      </c>
      <c r="E3124">
        <v>0</v>
      </c>
      <c r="F3124">
        <v>595</v>
      </c>
      <c r="G3124">
        <v>0</v>
      </c>
      <c r="H3124" t="s">
        <v>157</v>
      </c>
      <c r="I3124" t="s">
        <v>157</v>
      </c>
      <c r="J3124" t="s">
        <v>157</v>
      </c>
      <c r="K3124" s="33" t="str">
        <f>IF(ISNA(VLOOKUP(C3124,'Provider-EHR crosswalk'!A:B,2,FALSE)),"No EHR Specified",VLOOKUP(C3124,'Provider-EHR crosswalk'!A:B,2,FALSE))</f>
        <v>Azalea Health EHR</v>
      </c>
    </row>
    <row r="3125" spans="1:11" x14ac:dyDescent="0.25">
      <c r="A3125" t="s">
        <v>158</v>
      </c>
      <c r="B3125">
        <v>85</v>
      </c>
      <c r="C3125" t="s">
        <v>898</v>
      </c>
      <c r="D3125" t="s">
        <v>159</v>
      </c>
      <c r="E3125">
        <v>0</v>
      </c>
      <c r="F3125">
        <v>595</v>
      </c>
      <c r="G3125">
        <v>0</v>
      </c>
      <c r="H3125" t="s">
        <v>157</v>
      </c>
      <c r="I3125" t="s">
        <v>157</v>
      </c>
      <c r="J3125" t="s">
        <v>157</v>
      </c>
      <c r="K3125" s="33" t="str">
        <f>IF(ISNA(VLOOKUP(C3125,'Provider-EHR crosswalk'!A:B,2,FALSE)),"No EHR Specified",VLOOKUP(C3125,'Provider-EHR crosswalk'!A:B,2,FALSE))</f>
        <v>Azalea Health EHR</v>
      </c>
    </row>
    <row r="3126" spans="1:11" x14ac:dyDescent="0.25">
      <c r="A3126" t="s">
        <v>162</v>
      </c>
      <c r="B3126">
        <v>85</v>
      </c>
      <c r="C3126" t="s">
        <v>898</v>
      </c>
      <c r="D3126" t="s">
        <v>163</v>
      </c>
      <c r="E3126">
        <v>586</v>
      </c>
      <c r="F3126">
        <v>595</v>
      </c>
      <c r="G3126">
        <v>98.49</v>
      </c>
      <c r="H3126" t="s">
        <v>65</v>
      </c>
      <c r="I3126">
        <v>95</v>
      </c>
      <c r="J3126" t="s">
        <v>66</v>
      </c>
      <c r="K3126" s="33" t="str">
        <f>IF(ISNA(VLOOKUP(C3126,'Provider-EHR crosswalk'!A:B,2,FALSE)),"No EHR Specified",VLOOKUP(C3126,'Provider-EHR crosswalk'!A:B,2,FALSE))</f>
        <v>Azalea Health EHR</v>
      </c>
    </row>
    <row r="3127" spans="1:11" x14ac:dyDescent="0.25">
      <c r="A3127" t="s">
        <v>164</v>
      </c>
      <c r="B3127">
        <v>85</v>
      </c>
      <c r="C3127" t="s">
        <v>898</v>
      </c>
      <c r="D3127" t="s">
        <v>165</v>
      </c>
      <c r="E3127">
        <v>66</v>
      </c>
      <c r="F3127">
        <v>73</v>
      </c>
      <c r="G3127">
        <v>90.41</v>
      </c>
      <c r="H3127" t="s">
        <v>65</v>
      </c>
      <c r="I3127">
        <v>95</v>
      </c>
      <c r="J3127" t="s">
        <v>69</v>
      </c>
      <c r="K3127" s="33" t="str">
        <f>IF(ISNA(VLOOKUP(C3127,'Provider-EHR crosswalk'!A:B,2,FALSE)),"No EHR Specified",VLOOKUP(C3127,'Provider-EHR crosswalk'!A:B,2,FALSE))</f>
        <v>Azalea Health EHR</v>
      </c>
    </row>
    <row r="3128" spans="1:11" x14ac:dyDescent="0.25">
      <c r="A3128" t="s">
        <v>166</v>
      </c>
      <c r="B3128">
        <v>85</v>
      </c>
      <c r="C3128" t="s">
        <v>898</v>
      </c>
      <c r="D3128" t="s">
        <v>167</v>
      </c>
      <c r="E3128">
        <v>0</v>
      </c>
      <c r="F3128">
        <v>73</v>
      </c>
      <c r="G3128">
        <v>0</v>
      </c>
      <c r="H3128" t="s">
        <v>116</v>
      </c>
      <c r="I3128">
        <v>5</v>
      </c>
      <c r="J3128" t="s">
        <v>66</v>
      </c>
      <c r="K3128" s="33" t="str">
        <f>IF(ISNA(VLOOKUP(C3128,'Provider-EHR crosswalk'!A:B,2,FALSE)),"No EHR Specified",VLOOKUP(C3128,'Provider-EHR crosswalk'!A:B,2,FALSE))</f>
        <v>Azalea Health EHR</v>
      </c>
    </row>
    <row r="3129" spans="1:11" x14ac:dyDescent="0.25">
      <c r="A3129" t="s">
        <v>168</v>
      </c>
      <c r="B3129">
        <v>85</v>
      </c>
      <c r="C3129" t="s">
        <v>898</v>
      </c>
      <c r="D3129" t="s">
        <v>169</v>
      </c>
      <c r="E3129">
        <v>0</v>
      </c>
      <c r="F3129">
        <v>73</v>
      </c>
      <c r="G3129">
        <v>0</v>
      </c>
      <c r="H3129" t="s">
        <v>116</v>
      </c>
      <c r="I3129">
        <v>5</v>
      </c>
      <c r="J3129" t="s">
        <v>66</v>
      </c>
      <c r="K3129" s="33" t="str">
        <f>IF(ISNA(VLOOKUP(C3129,'Provider-EHR crosswalk'!A:B,2,FALSE)),"No EHR Specified",VLOOKUP(C3129,'Provider-EHR crosswalk'!A:B,2,FALSE))</f>
        <v>Azalea Health EHR</v>
      </c>
    </row>
    <row r="3130" spans="1:11" x14ac:dyDescent="0.25">
      <c r="A3130" t="s">
        <v>170</v>
      </c>
      <c r="B3130">
        <v>85</v>
      </c>
      <c r="C3130" t="s">
        <v>898</v>
      </c>
      <c r="D3130" t="s">
        <v>171</v>
      </c>
      <c r="E3130">
        <v>7</v>
      </c>
      <c r="F3130">
        <v>73</v>
      </c>
      <c r="G3130">
        <v>9.59</v>
      </c>
      <c r="H3130" t="s">
        <v>116</v>
      </c>
      <c r="I3130">
        <v>5</v>
      </c>
      <c r="J3130" t="s">
        <v>69</v>
      </c>
      <c r="K3130" s="33" t="str">
        <f>IF(ISNA(VLOOKUP(C3130,'Provider-EHR crosswalk'!A:B,2,FALSE)),"No EHR Specified",VLOOKUP(C3130,'Provider-EHR crosswalk'!A:B,2,FALSE))</f>
        <v>Azalea Health EHR</v>
      </c>
    </row>
    <row r="3131" spans="1:11" x14ac:dyDescent="0.25">
      <c r="A3131" t="s">
        <v>172</v>
      </c>
      <c r="B3131">
        <v>85</v>
      </c>
      <c r="C3131" t="s">
        <v>898</v>
      </c>
      <c r="D3131" t="s">
        <v>173</v>
      </c>
      <c r="E3131">
        <v>8</v>
      </c>
      <c r="F3131">
        <v>595</v>
      </c>
      <c r="G3131">
        <v>1.34</v>
      </c>
      <c r="H3131" t="s">
        <v>116</v>
      </c>
      <c r="I3131">
        <v>5</v>
      </c>
      <c r="J3131" t="s">
        <v>66</v>
      </c>
      <c r="K3131" s="33" t="str">
        <f>IF(ISNA(VLOOKUP(C3131,'Provider-EHR crosswalk'!A:B,2,FALSE)),"No EHR Specified",VLOOKUP(C3131,'Provider-EHR crosswalk'!A:B,2,FALSE))</f>
        <v>Azalea Health EHR</v>
      </c>
    </row>
    <row r="3132" spans="1:11" x14ac:dyDescent="0.25">
      <c r="A3132" t="s">
        <v>174</v>
      </c>
      <c r="B3132">
        <v>85</v>
      </c>
      <c r="C3132" t="s">
        <v>898</v>
      </c>
      <c r="D3132" t="s">
        <v>175</v>
      </c>
      <c r="E3132">
        <v>1</v>
      </c>
      <c r="F3132">
        <v>595</v>
      </c>
      <c r="G3132">
        <v>0.17</v>
      </c>
      <c r="H3132" t="s">
        <v>116</v>
      </c>
      <c r="I3132">
        <v>5</v>
      </c>
      <c r="J3132" t="s">
        <v>66</v>
      </c>
      <c r="K3132" s="33" t="str">
        <f>IF(ISNA(VLOOKUP(C3132,'Provider-EHR crosswalk'!A:B,2,FALSE)),"No EHR Specified",VLOOKUP(C3132,'Provider-EHR crosswalk'!A:B,2,FALSE))</f>
        <v>Azalea Health EHR</v>
      </c>
    </row>
    <row r="3133" spans="1:11" x14ac:dyDescent="0.25">
      <c r="A3133" t="s">
        <v>176</v>
      </c>
      <c r="B3133">
        <v>85</v>
      </c>
      <c r="C3133" t="s">
        <v>898</v>
      </c>
      <c r="D3133" t="s">
        <v>177</v>
      </c>
      <c r="E3133">
        <v>0</v>
      </c>
      <c r="F3133">
        <v>595</v>
      </c>
      <c r="G3133">
        <v>0</v>
      </c>
      <c r="H3133" t="s">
        <v>116</v>
      </c>
      <c r="I3133">
        <v>5</v>
      </c>
      <c r="J3133" t="s">
        <v>66</v>
      </c>
      <c r="K3133" s="33" t="str">
        <f>IF(ISNA(VLOOKUP(C3133,'Provider-EHR crosswalk'!A:B,2,FALSE)),"No EHR Specified",VLOOKUP(C3133,'Provider-EHR crosswalk'!A:B,2,FALSE))</f>
        <v>Azalea Health EHR</v>
      </c>
    </row>
    <row r="3134" spans="1:11" x14ac:dyDescent="0.25">
      <c r="A3134" t="s">
        <v>63</v>
      </c>
      <c r="B3134">
        <v>202</v>
      </c>
      <c r="C3134" t="s">
        <v>814</v>
      </c>
      <c r="D3134" t="s">
        <v>64</v>
      </c>
      <c r="E3134">
        <v>4</v>
      </c>
      <c r="F3134">
        <v>4</v>
      </c>
      <c r="G3134">
        <v>100</v>
      </c>
      <c r="H3134" t="s">
        <v>65</v>
      </c>
      <c r="I3134">
        <v>99</v>
      </c>
      <c r="J3134" t="s">
        <v>66</v>
      </c>
      <c r="K3134" s="33" t="str">
        <f>IF(ISNA(VLOOKUP(C3134,'Provider-EHR crosswalk'!A:B,2,FALSE)),"No EHR Specified",VLOOKUP(C3134,'Provider-EHR crosswalk'!A:B,2,FALSE))</f>
        <v>Azalea Health EHR</v>
      </c>
    </row>
    <row r="3135" spans="1:11" x14ac:dyDescent="0.25">
      <c r="A3135" t="s">
        <v>67</v>
      </c>
      <c r="B3135">
        <v>202</v>
      </c>
      <c r="C3135" t="s">
        <v>814</v>
      </c>
      <c r="D3135" t="s">
        <v>68</v>
      </c>
      <c r="E3135">
        <v>4</v>
      </c>
      <c r="F3135">
        <v>4</v>
      </c>
      <c r="G3135">
        <v>100</v>
      </c>
      <c r="H3135" t="s">
        <v>65</v>
      </c>
      <c r="I3135">
        <v>75</v>
      </c>
      <c r="J3135" t="s">
        <v>66</v>
      </c>
      <c r="K3135" s="33" t="str">
        <f>IF(ISNA(VLOOKUP(C3135,'Provider-EHR crosswalk'!A:B,2,FALSE)),"No EHR Specified",VLOOKUP(C3135,'Provider-EHR crosswalk'!A:B,2,FALSE))</f>
        <v>Azalea Health EHR</v>
      </c>
    </row>
    <row r="3136" spans="1:11" x14ac:dyDescent="0.25">
      <c r="A3136" t="s">
        <v>70</v>
      </c>
      <c r="B3136">
        <v>202</v>
      </c>
      <c r="C3136" t="s">
        <v>814</v>
      </c>
      <c r="D3136" t="s">
        <v>71</v>
      </c>
      <c r="E3136">
        <v>4</v>
      </c>
      <c r="F3136">
        <v>4</v>
      </c>
      <c r="G3136">
        <v>100</v>
      </c>
      <c r="H3136" t="s">
        <v>65</v>
      </c>
      <c r="I3136">
        <v>99</v>
      </c>
      <c r="J3136" t="s">
        <v>66</v>
      </c>
      <c r="K3136" s="33" t="str">
        <f>IF(ISNA(VLOOKUP(C3136,'Provider-EHR crosswalk'!A:B,2,FALSE)),"No EHR Specified",VLOOKUP(C3136,'Provider-EHR crosswalk'!A:B,2,FALSE))</f>
        <v>Azalea Health EHR</v>
      </c>
    </row>
    <row r="3137" spans="1:11" x14ac:dyDescent="0.25">
      <c r="A3137" t="s">
        <v>72</v>
      </c>
      <c r="B3137">
        <v>202</v>
      </c>
      <c r="C3137" t="s">
        <v>814</v>
      </c>
      <c r="D3137" t="s">
        <v>73</v>
      </c>
      <c r="E3137">
        <v>4</v>
      </c>
      <c r="F3137">
        <v>4</v>
      </c>
      <c r="G3137">
        <v>100</v>
      </c>
      <c r="H3137" t="s">
        <v>65</v>
      </c>
      <c r="I3137">
        <v>99</v>
      </c>
      <c r="J3137" t="s">
        <v>66</v>
      </c>
      <c r="K3137" s="33" t="str">
        <f>IF(ISNA(VLOOKUP(C3137,'Provider-EHR crosswalk'!A:B,2,FALSE)),"No EHR Specified",VLOOKUP(C3137,'Provider-EHR crosswalk'!A:B,2,FALSE))</f>
        <v>Azalea Health EHR</v>
      </c>
    </row>
    <row r="3138" spans="1:11" x14ac:dyDescent="0.25">
      <c r="A3138" t="s">
        <v>74</v>
      </c>
      <c r="B3138">
        <v>202</v>
      </c>
      <c r="C3138" t="s">
        <v>814</v>
      </c>
      <c r="D3138" t="s">
        <v>75</v>
      </c>
      <c r="E3138">
        <v>4</v>
      </c>
      <c r="F3138">
        <v>4</v>
      </c>
      <c r="G3138">
        <v>100</v>
      </c>
      <c r="H3138" t="s">
        <v>65</v>
      </c>
      <c r="I3138">
        <v>99</v>
      </c>
      <c r="J3138" t="s">
        <v>66</v>
      </c>
      <c r="K3138" s="33" t="str">
        <f>IF(ISNA(VLOOKUP(C3138,'Provider-EHR crosswalk'!A:B,2,FALSE)),"No EHR Specified",VLOOKUP(C3138,'Provider-EHR crosswalk'!A:B,2,FALSE))</f>
        <v>Azalea Health EHR</v>
      </c>
    </row>
    <row r="3139" spans="1:11" x14ac:dyDescent="0.25">
      <c r="A3139" t="s">
        <v>76</v>
      </c>
      <c r="B3139">
        <v>202</v>
      </c>
      <c r="C3139" t="s">
        <v>814</v>
      </c>
      <c r="D3139" t="s">
        <v>77</v>
      </c>
      <c r="E3139">
        <v>4</v>
      </c>
      <c r="F3139">
        <v>4</v>
      </c>
      <c r="G3139">
        <v>100</v>
      </c>
      <c r="H3139" t="s">
        <v>65</v>
      </c>
      <c r="I3139">
        <v>85</v>
      </c>
      <c r="J3139" t="s">
        <v>66</v>
      </c>
      <c r="K3139" s="33" t="str">
        <f>IF(ISNA(VLOOKUP(C3139,'Provider-EHR crosswalk'!A:B,2,FALSE)),"No EHR Specified",VLOOKUP(C3139,'Provider-EHR crosswalk'!A:B,2,FALSE))</f>
        <v>Azalea Health EHR</v>
      </c>
    </row>
    <row r="3140" spans="1:11" x14ac:dyDescent="0.25">
      <c r="A3140" t="s">
        <v>78</v>
      </c>
      <c r="B3140">
        <v>202</v>
      </c>
      <c r="C3140" t="s">
        <v>814</v>
      </c>
      <c r="D3140" t="s">
        <v>79</v>
      </c>
      <c r="E3140">
        <v>4</v>
      </c>
      <c r="F3140">
        <v>4</v>
      </c>
      <c r="G3140">
        <v>100</v>
      </c>
      <c r="H3140" t="s">
        <v>65</v>
      </c>
      <c r="I3140">
        <v>85</v>
      </c>
      <c r="J3140" t="s">
        <v>66</v>
      </c>
      <c r="K3140" s="33" t="str">
        <f>IF(ISNA(VLOOKUP(C3140,'Provider-EHR crosswalk'!A:B,2,FALSE)),"No EHR Specified",VLOOKUP(C3140,'Provider-EHR crosswalk'!A:B,2,FALSE))</f>
        <v>Azalea Health EHR</v>
      </c>
    </row>
    <row r="3141" spans="1:11" x14ac:dyDescent="0.25">
      <c r="A3141" t="s">
        <v>80</v>
      </c>
      <c r="B3141">
        <v>202</v>
      </c>
      <c r="C3141" t="s">
        <v>814</v>
      </c>
      <c r="D3141" t="s">
        <v>81</v>
      </c>
      <c r="E3141">
        <v>4</v>
      </c>
      <c r="F3141">
        <v>4</v>
      </c>
      <c r="G3141">
        <v>100</v>
      </c>
      <c r="H3141" t="s">
        <v>65</v>
      </c>
      <c r="I3141">
        <v>85</v>
      </c>
      <c r="J3141" t="s">
        <v>66</v>
      </c>
      <c r="K3141" s="33" t="str">
        <f>IF(ISNA(VLOOKUP(C3141,'Provider-EHR crosswalk'!A:B,2,FALSE)),"No EHR Specified",VLOOKUP(C3141,'Provider-EHR crosswalk'!A:B,2,FALSE))</f>
        <v>Azalea Health EHR</v>
      </c>
    </row>
    <row r="3142" spans="1:11" x14ac:dyDescent="0.25">
      <c r="A3142" t="s">
        <v>82</v>
      </c>
      <c r="B3142">
        <v>202</v>
      </c>
      <c r="C3142" t="s">
        <v>814</v>
      </c>
      <c r="D3142" t="s">
        <v>83</v>
      </c>
      <c r="E3142">
        <v>4</v>
      </c>
      <c r="F3142">
        <v>4</v>
      </c>
      <c r="G3142">
        <v>100</v>
      </c>
      <c r="H3142" t="s">
        <v>65</v>
      </c>
      <c r="I3142">
        <v>85</v>
      </c>
      <c r="J3142" t="s">
        <v>66</v>
      </c>
      <c r="K3142" s="33" t="str">
        <f>IF(ISNA(VLOOKUP(C3142,'Provider-EHR crosswalk'!A:B,2,FALSE)),"No EHR Specified",VLOOKUP(C3142,'Provider-EHR crosswalk'!A:B,2,FALSE))</f>
        <v>Azalea Health EHR</v>
      </c>
    </row>
    <row r="3143" spans="1:11" x14ac:dyDescent="0.25">
      <c r="A3143" t="s">
        <v>84</v>
      </c>
      <c r="B3143">
        <v>202</v>
      </c>
      <c r="C3143" t="s">
        <v>814</v>
      </c>
      <c r="D3143" t="s">
        <v>85</v>
      </c>
      <c r="E3143">
        <v>4</v>
      </c>
      <c r="F3143">
        <v>4</v>
      </c>
      <c r="G3143">
        <v>100</v>
      </c>
      <c r="H3143" t="s">
        <v>65</v>
      </c>
      <c r="I3143">
        <v>85</v>
      </c>
      <c r="J3143" t="s">
        <v>66</v>
      </c>
      <c r="K3143" s="33" t="str">
        <f>IF(ISNA(VLOOKUP(C3143,'Provider-EHR crosswalk'!A:B,2,FALSE)),"No EHR Specified",VLOOKUP(C3143,'Provider-EHR crosswalk'!A:B,2,FALSE))</f>
        <v>Azalea Health EHR</v>
      </c>
    </row>
    <row r="3144" spans="1:11" x14ac:dyDescent="0.25">
      <c r="A3144" t="s">
        <v>86</v>
      </c>
      <c r="B3144">
        <v>202</v>
      </c>
      <c r="C3144" t="s">
        <v>814</v>
      </c>
      <c r="D3144" t="s">
        <v>87</v>
      </c>
      <c r="E3144">
        <v>4</v>
      </c>
      <c r="F3144">
        <v>4</v>
      </c>
      <c r="G3144">
        <v>100</v>
      </c>
      <c r="H3144" t="s">
        <v>65</v>
      </c>
      <c r="I3144">
        <v>95</v>
      </c>
      <c r="J3144" t="s">
        <v>66</v>
      </c>
      <c r="K3144" s="33" t="str">
        <f>IF(ISNA(VLOOKUP(C3144,'Provider-EHR crosswalk'!A:B,2,FALSE)),"No EHR Specified",VLOOKUP(C3144,'Provider-EHR crosswalk'!A:B,2,FALSE))</f>
        <v>Azalea Health EHR</v>
      </c>
    </row>
    <row r="3145" spans="1:11" x14ac:dyDescent="0.25">
      <c r="A3145" t="s">
        <v>88</v>
      </c>
      <c r="B3145">
        <v>202</v>
      </c>
      <c r="C3145" t="s">
        <v>814</v>
      </c>
      <c r="D3145" t="s">
        <v>89</v>
      </c>
      <c r="E3145">
        <v>4</v>
      </c>
      <c r="F3145">
        <v>4</v>
      </c>
      <c r="G3145">
        <v>100</v>
      </c>
      <c r="H3145" t="s">
        <v>65</v>
      </c>
      <c r="I3145">
        <v>95</v>
      </c>
      <c r="J3145" t="s">
        <v>66</v>
      </c>
      <c r="K3145" s="33" t="str">
        <f>IF(ISNA(VLOOKUP(C3145,'Provider-EHR crosswalk'!A:B,2,FALSE)),"No EHR Specified",VLOOKUP(C3145,'Provider-EHR crosswalk'!A:B,2,FALSE))</f>
        <v>Azalea Health EHR</v>
      </c>
    </row>
    <row r="3146" spans="1:11" x14ac:dyDescent="0.25">
      <c r="A3146" t="s">
        <v>90</v>
      </c>
      <c r="B3146">
        <v>202</v>
      </c>
      <c r="C3146" t="s">
        <v>814</v>
      </c>
      <c r="D3146" t="s">
        <v>91</v>
      </c>
      <c r="E3146">
        <v>4</v>
      </c>
      <c r="F3146">
        <v>4</v>
      </c>
      <c r="G3146">
        <v>100</v>
      </c>
      <c r="H3146" t="s">
        <v>65</v>
      </c>
      <c r="I3146">
        <v>90</v>
      </c>
      <c r="J3146" t="s">
        <v>66</v>
      </c>
      <c r="K3146" s="33" t="str">
        <f>IF(ISNA(VLOOKUP(C3146,'Provider-EHR crosswalk'!A:B,2,FALSE)),"No EHR Specified",VLOOKUP(C3146,'Provider-EHR crosswalk'!A:B,2,FALSE))</f>
        <v>Azalea Health EHR</v>
      </c>
    </row>
    <row r="3147" spans="1:11" x14ac:dyDescent="0.25">
      <c r="A3147" t="s">
        <v>92</v>
      </c>
      <c r="B3147">
        <v>202</v>
      </c>
      <c r="C3147" t="s">
        <v>814</v>
      </c>
      <c r="D3147" t="s">
        <v>93</v>
      </c>
      <c r="E3147">
        <v>1</v>
      </c>
      <c r="F3147">
        <v>4</v>
      </c>
      <c r="G3147">
        <v>25</v>
      </c>
      <c r="H3147" t="s">
        <v>65</v>
      </c>
      <c r="I3147">
        <v>90</v>
      </c>
      <c r="J3147" t="s">
        <v>69</v>
      </c>
      <c r="K3147" s="33" t="str">
        <f>IF(ISNA(VLOOKUP(C3147,'Provider-EHR crosswalk'!A:B,2,FALSE)),"No EHR Specified",VLOOKUP(C3147,'Provider-EHR crosswalk'!A:B,2,FALSE))</f>
        <v>Azalea Health EHR</v>
      </c>
    </row>
    <row r="3148" spans="1:11" x14ac:dyDescent="0.25">
      <c r="A3148" t="s">
        <v>94</v>
      </c>
      <c r="B3148">
        <v>202</v>
      </c>
      <c r="C3148" t="s">
        <v>814</v>
      </c>
      <c r="D3148" t="s">
        <v>95</v>
      </c>
      <c r="E3148">
        <v>2</v>
      </c>
      <c r="F3148">
        <v>4</v>
      </c>
      <c r="G3148">
        <v>50</v>
      </c>
      <c r="H3148" t="s">
        <v>65</v>
      </c>
      <c r="I3148">
        <v>90</v>
      </c>
      <c r="J3148" t="s">
        <v>69</v>
      </c>
      <c r="K3148" s="33" t="str">
        <f>IF(ISNA(VLOOKUP(C3148,'Provider-EHR crosswalk'!A:B,2,FALSE)),"No EHR Specified",VLOOKUP(C3148,'Provider-EHR crosswalk'!A:B,2,FALSE))</f>
        <v>Azalea Health EHR</v>
      </c>
    </row>
    <row r="3149" spans="1:11" x14ac:dyDescent="0.25">
      <c r="A3149" t="s">
        <v>96</v>
      </c>
      <c r="B3149">
        <v>202</v>
      </c>
      <c r="C3149" t="s">
        <v>814</v>
      </c>
      <c r="D3149" t="s">
        <v>97</v>
      </c>
      <c r="E3149">
        <v>3</v>
      </c>
      <c r="F3149">
        <v>4</v>
      </c>
      <c r="G3149">
        <v>75</v>
      </c>
      <c r="H3149" t="s">
        <v>65</v>
      </c>
      <c r="I3149">
        <v>90</v>
      </c>
      <c r="J3149" t="s">
        <v>69</v>
      </c>
      <c r="K3149" s="33" t="str">
        <f>IF(ISNA(VLOOKUP(C3149,'Provider-EHR crosswalk'!A:B,2,FALSE)),"No EHR Specified",VLOOKUP(C3149,'Provider-EHR crosswalk'!A:B,2,FALSE))</f>
        <v>Azalea Health EHR</v>
      </c>
    </row>
    <row r="3150" spans="1:11" x14ac:dyDescent="0.25">
      <c r="A3150" t="s">
        <v>98</v>
      </c>
      <c r="B3150">
        <v>202</v>
      </c>
      <c r="C3150" t="s">
        <v>814</v>
      </c>
      <c r="D3150" t="s">
        <v>99</v>
      </c>
      <c r="E3150">
        <v>3</v>
      </c>
      <c r="F3150">
        <v>4</v>
      </c>
      <c r="G3150">
        <v>75</v>
      </c>
      <c r="H3150" t="s">
        <v>65</v>
      </c>
      <c r="I3150">
        <v>90</v>
      </c>
      <c r="J3150" t="s">
        <v>69</v>
      </c>
      <c r="K3150" s="33" t="str">
        <f>IF(ISNA(VLOOKUP(C3150,'Provider-EHR crosswalk'!A:B,2,FALSE)),"No EHR Specified",VLOOKUP(C3150,'Provider-EHR crosswalk'!A:B,2,FALSE))</f>
        <v>Azalea Health EHR</v>
      </c>
    </row>
    <row r="3151" spans="1:11" x14ac:dyDescent="0.25">
      <c r="A3151" t="s">
        <v>100</v>
      </c>
      <c r="B3151">
        <v>202</v>
      </c>
      <c r="C3151" t="s">
        <v>814</v>
      </c>
      <c r="D3151" t="s">
        <v>101</v>
      </c>
      <c r="E3151">
        <v>20</v>
      </c>
      <c r="F3151">
        <v>20</v>
      </c>
      <c r="G3151">
        <v>100</v>
      </c>
      <c r="H3151" t="s">
        <v>65</v>
      </c>
      <c r="I3151">
        <v>99</v>
      </c>
      <c r="J3151" t="s">
        <v>66</v>
      </c>
      <c r="K3151" s="33" t="str">
        <f>IF(ISNA(VLOOKUP(C3151,'Provider-EHR crosswalk'!A:B,2,FALSE)),"No EHR Specified",VLOOKUP(C3151,'Provider-EHR crosswalk'!A:B,2,FALSE))</f>
        <v>Azalea Health EHR</v>
      </c>
    </row>
    <row r="3152" spans="1:11" x14ac:dyDescent="0.25">
      <c r="A3152" t="s">
        <v>102</v>
      </c>
      <c r="B3152">
        <v>202</v>
      </c>
      <c r="C3152" t="s">
        <v>814</v>
      </c>
      <c r="D3152" t="s">
        <v>103</v>
      </c>
      <c r="E3152">
        <v>20</v>
      </c>
      <c r="F3152">
        <v>20</v>
      </c>
      <c r="G3152">
        <v>100</v>
      </c>
      <c r="H3152" t="s">
        <v>65</v>
      </c>
      <c r="I3152">
        <v>99</v>
      </c>
      <c r="J3152" t="s">
        <v>66</v>
      </c>
      <c r="K3152" s="33" t="str">
        <f>IF(ISNA(VLOOKUP(C3152,'Provider-EHR crosswalk'!A:B,2,FALSE)),"No EHR Specified",VLOOKUP(C3152,'Provider-EHR crosswalk'!A:B,2,FALSE))</f>
        <v>Azalea Health EHR</v>
      </c>
    </row>
    <row r="3153" spans="1:11" x14ac:dyDescent="0.25">
      <c r="A3153" t="s">
        <v>104</v>
      </c>
      <c r="B3153">
        <v>202</v>
      </c>
      <c r="C3153" t="s">
        <v>814</v>
      </c>
      <c r="D3153" t="s">
        <v>105</v>
      </c>
      <c r="E3153">
        <v>20</v>
      </c>
      <c r="F3153">
        <v>20</v>
      </c>
      <c r="G3153">
        <v>100</v>
      </c>
      <c r="H3153" t="s">
        <v>65</v>
      </c>
      <c r="I3153">
        <v>99</v>
      </c>
      <c r="J3153" t="s">
        <v>66</v>
      </c>
      <c r="K3153" s="33" t="str">
        <f>IF(ISNA(VLOOKUP(C3153,'Provider-EHR crosswalk'!A:B,2,FALSE)),"No EHR Specified",VLOOKUP(C3153,'Provider-EHR crosswalk'!A:B,2,FALSE))</f>
        <v>Azalea Health EHR</v>
      </c>
    </row>
    <row r="3154" spans="1:11" x14ac:dyDescent="0.25">
      <c r="A3154" t="s">
        <v>106</v>
      </c>
      <c r="B3154">
        <v>202</v>
      </c>
      <c r="C3154" t="s">
        <v>814</v>
      </c>
      <c r="D3154" t="s">
        <v>107</v>
      </c>
      <c r="E3154">
        <v>20</v>
      </c>
      <c r="F3154">
        <v>20</v>
      </c>
      <c r="G3154">
        <v>100</v>
      </c>
      <c r="H3154" t="s">
        <v>65</v>
      </c>
      <c r="I3154">
        <v>99</v>
      </c>
      <c r="J3154" t="s">
        <v>66</v>
      </c>
      <c r="K3154" s="33" t="str">
        <f>IF(ISNA(VLOOKUP(C3154,'Provider-EHR crosswalk'!A:B,2,FALSE)),"No EHR Specified",VLOOKUP(C3154,'Provider-EHR crosswalk'!A:B,2,FALSE))</f>
        <v>Azalea Health EHR</v>
      </c>
    </row>
    <row r="3155" spans="1:11" x14ac:dyDescent="0.25">
      <c r="A3155" t="s">
        <v>108</v>
      </c>
      <c r="B3155">
        <v>202</v>
      </c>
      <c r="C3155" t="s">
        <v>814</v>
      </c>
      <c r="D3155" t="s">
        <v>109</v>
      </c>
      <c r="E3155">
        <v>20</v>
      </c>
      <c r="F3155">
        <v>20</v>
      </c>
      <c r="G3155">
        <v>100</v>
      </c>
      <c r="H3155" t="s">
        <v>65</v>
      </c>
      <c r="I3155">
        <v>99</v>
      </c>
      <c r="J3155" t="s">
        <v>66</v>
      </c>
      <c r="K3155" s="33" t="str">
        <f>IF(ISNA(VLOOKUP(C3155,'Provider-EHR crosswalk'!A:B,2,FALSE)),"No EHR Specified",VLOOKUP(C3155,'Provider-EHR crosswalk'!A:B,2,FALSE))</f>
        <v>Azalea Health EHR</v>
      </c>
    </row>
    <row r="3156" spans="1:11" x14ac:dyDescent="0.25">
      <c r="A3156" t="s">
        <v>110</v>
      </c>
      <c r="B3156">
        <v>202</v>
      </c>
      <c r="C3156" t="s">
        <v>814</v>
      </c>
      <c r="D3156" t="s">
        <v>111</v>
      </c>
      <c r="E3156">
        <v>20</v>
      </c>
      <c r="F3156">
        <v>20</v>
      </c>
      <c r="G3156">
        <v>100</v>
      </c>
      <c r="H3156" t="s">
        <v>65</v>
      </c>
      <c r="I3156">
        <v>99</v>
      </c>
      <c r="J3156" t="s">
        <v>66</v>
      </c>
      <c r="K3156" s="33" t="str">
        <f>IF(ISNA(VLOOKUP(C3156,'Provider-EHR crosswalk'!A:B,2,FALSE)),"No EHR Specified",VLOOKUP(C3156,'Provider-EHR crosswalk'!A:B,2,FALSE))</f>
        <v>Azalea Health EHR</v>
      </c>
    </row>
    <row r="3157" spans="1:11" x14ac:dyDescent="0.25">
      <c r="A3157" t="s">
        <v>112</v>
      </c>
      <c r="B3157">
        <v>202</v>
      </c>
      <c r="C3157" t="s">
        <v>814</v>
      </c>
      <c r="D3157" t="s">
        <v>113</v>
      </c>
      <c r="E3157">
        <v>20</v>
      </c>
      <c r="F3157">
        <v>20</v>
      </c>
      <c r="G3157">
        <v>100</v>
      </c>
      <c r="H3157" t="s">
        <v>65</v>
      </c>
      <c r="I3157">
        <v>99</v>
      </c>
      <c r="J3157" t="s">
        <v>66</v>
      </c>
      <c r="K3157" s="33" t="str">
        <f>IF(ISNA(VLOOKUP(C3157,'Provider-EHR crosswalk'!A:B,2,FALSE)),"No EHR Specified",VLOOKUP(C3157,'Provider-EHR crosswalk'!A:B,2,FALSE))</f>
        <v>Azalea Health EHR</v>
      </c>
    </row>
    <row r="3158" spans="1:11" x14ac:dyDescent="0.25">
      <c r="A3158" t="s">
        <v>114</v>
      </c>
      <c r="B3158">
        <v>202</v>
      </c>
      <c r="C3158" t="s">
        <v>814</v>
      </c>
      <c r="D3158" t="s">
        <v>115</v>
      </c>
      <c r="E3158">
        <v>0</v>
      </c>
      <c r="F3158">
        <v>4</v>
      </c>
      <c r="G3158">
        <v>0</v>
      </c>
      <c r="H3158" t="s">
        <v>116</v>
      </c>
      <c r="I3158">
        <v>4</v>
      </c>
      <c r="J3158" t="s">
        <v>66</v>
      </c>
      <c r="K3158" s="33" t="str">
        <f>IF(ISNA(VLOOKUP(C3158,'Provider-EHR crosswalk'!A:B,2,FALSE)),"No EHR Specified",VLOOKUP(C3158,'Provider-EHR crosswalk'!A:B,2,FALSE))</f>
        <v>Azalea Health EHR</v>
      </c>
    </row>
    <row r="3159" spans="1:11" x14ac:dyDescent="0.25">
      <c r="A3159" t="s">
        <v>117</v>
      </c>
      <c r="B3159">
        <v>202</v>
      </c>
      <c r="C3159" t="s">
        <v>814</v>
      </c>
      <c r="D3159" t="s">
        <v>118</v>
      </c>
      <c r="E3159">
        <v>0</v>
      </c>
      <c r="F3159">
        <v>4</v>
      </c>
      <c r="G3159">
        <v>0</v>
      </c>
      <c r="H3159" t="s">
        <v>116</v>
      </c>
      <c r="I3159">
        <v>4</v>
      </c>
      <c r="J3159" t="s">
        <v>66</v>
      </c>
      <c r="K3159" s="33" t="str">
        <f>IF(ISNA(VLOOKUP(C3159,'Provider-EHR crosswalk'!A:B,2,FALSE)),"No EHR Specified",VLOOKUP(C3159,'Provider-EHR crosswalk'!A:B,2,FALSE))</f>
        <v>Azalea Health EHR</v>
      </c>
    </row>
    <row r="3160" spans="1:11" x14ac:dyDescent="0.25">
      <c r="A3160" t="s">
        <v>119</v>
      </c>
      <c r="B3160">
        <v>202</v>
      </c>
      <c r="C3160" t="s">
        <v>814</v>
      </c>
      <c r="D3160" t="s">
        <v>120</v>
      </c>
      <c r="E3160">
        <v>1</v>
      </c>
      <c r="F3160">
        <v>4</v>
      </c>
      <c r="G3160">
        <v>25</v>
      </c>
      <c r="H3160" t="s">
        <v>116</v>
      </c>
      <c r="I3160">
        <v>4</v>
      </c>
      <c r="J3160" t="s">
        <v>69</v>
      </c>
      <c r="K3160" s="33" t="str">
        <f>IF(ISNA(VLOOKUP(C3160,'Provider-EHR crosswalk'!A:B,2,FALSE)),"No EHR Specified",VLOOKUP(C3160,'Provider-EHR crosswalk'!A:B,2,FALSE))</f>
        <v>Azalea Health EHR</v>
      </c>
    </row>
    <row r="3161" spans="1:11" x14ac:dyDescent="0.25">
      <c r="A3161" t="s">
        <v>121</v>
      </c>
      <c r="B3161">
        <v>202</v>
      </c>
      <c r="C3161" t="s">
        <v>814</v>
      </c>
      <c r="D3161" t="s">
        <v>122</v>
      </c>
      <c r="E3161">
        <v>0</v>
      </c>
      <c r="F3161">
        <v>4</v>
      </c>
      <c r="G3161">
        <v>0</v>
      </c>
      <c r="H3161" t="s">
        <v>116</v>
      </c>
      <c r="I3161">
        <v>1</v>
      </c>
      <c r="J3161" t="s">
        <v>66</v>
      </c>
      <c r="K3161" s="33" t="str">
        <f>IF(ISNA(VLOOKUP(C3161,'Provider-EHR crosswalk'!A:B,2,FALSE)),"No EHR Specified",VLOOKUP(C3161,'Provider-EHR crosswalk'!A:B,2,FALSE))</f>
        <v>Azalea Health EHR</v>
      </c>
    </row>
    <row r="3162" spans="1:11" x14ac:dyDescent="0.25">
      <c r="A3162" t="s">
        <v>123</v>
      </c>
      <c r="B3162">
        <v>202</v>
      </c>
      <c r="C3162" t="s">
        <v>814</v>
      </c>
      <c r="D3162" t="s">
        <v>124</v>
      </c>
      <c r="E3162">
        <v>0</v>
      </c>
      <c r="F3162">
        <v>20</v>
      </c>
      <c r="G3162">
        <v>0</v>
      </c>
      <c r="H3162" t="s">
        <v>116</v>
      </c>
      <c r="I3162">
        <v>1</v>
      </c>
      <c r="J3162" t="s">
        <v>66</v>
      </c>
      <c r="K3162" s="33" t="str">
        <f>IF(ISNA(VLOOKUP(C3162,'Provider-EHR crosswalk'!A:B,2,FALSE)),"No EHR Specified",VLOOKUP(C3162,'Provider-EHR crosswalk'!A:B,2,FALSE))</f>
        <v>Azalea Health EHR</v>
      </c>
    </row>
    <row r="3163" spans="1:11" x14ac:dyDescent="0.25">
      <c r="A3163" t="s">
        <v>125</v>
      </c>
      <c r="B3163">
        <v>202</v>
      </c>
      <c r="C3163" t="s">
        <v>814</v>
      </c>
      <c r="D3163" t="s">
        <v>126</v>
      </c>
      <c r="E3163">
        <v>0</v>
      </c>
      <c r="F3163">
        <v>20</v>
      </c>
      <c r="G3163">
        <v>0</v>
      </c>
      <c r="H3163" t="s">
        <v>116</v>
      </c>
      <c r="I3163">
        <v>1</v>
      </c>
      <c r="J3163" t="s">
        <v>66</v>
      </c>
      <c r="K3163" s="33" t="str">
        <f>IF(ISNA(VLOOKUP(C3163,'Provider-EHR crosswalk'!A:B,2,FALSE)),"No EHR Specified",VLOOKUP(C3163,'Provider-EHR crosswalk'!A:B,2,FALSE))</f>
        <v>Azalea Health EHR</v>
      </c>
    </row>
    <row r="3164" spans="1:11" x14ac:dyDescent="0.25">
      <c r="A3164" t="s">
        <v>127</v>
      </c>
      <c r="B3164">
        <v>202</v>
      </c>
      <c r="C3164" t="s">
        <v>814</v>
      </c>
      <c r="D3164" t="s">
        <v>128</v>
      </c>
      <c r="E3164">
        <v>0</v>
      </c>
      <c r="F3164">
        <v>20</v>
      </c>
      <c r="G3164">
        <v>0</v>
      </c>
      <c r="H3164" t="s">
        <v>116</v>
      </c>
      <c r="I3164">
        <v>4</v>
      </c>
      <c r="J3164" t="s">
        <v>66</v>
      </c>
      <c r="K3164" s="33" t="str">
        <f>IF(ISNA(VLOOKUP(C3164,'Provider-EHR crosswalk'!A:B,2,FALSE)),"No EHR Specified",VLOOKUP(C3164,'Provider-EHR crosswalk'!A:B,2,FALSE))</f>
        <v>Azalea Health EHR</v>
      </c>
    </row>
    <row r="3165" spans="1:11" x14ac:dyDescent="0.25">
      <c r="A3165" t="s">
        <v>129</v>
      </c>
      <c r="B3165">
        <v>202</v>
      </c>
      <c r="C3165" t="s">
        <v>814</v>
      </c>
      <c r="D3165" t="s">
        <v>130</v>
      </c>
      <c r="E3165">
        <v>0</v>
      </c>
      <c r="F3165">
        <v>20</v>
      </c>
      <c r="G3165">
        <v>0</v>
      </c>
      <c r="H3165" t="s">
        <v>116</v>
      </c>
      <c r="I3165">
        <v>4</v>
      </c>
      <c r="J3165" t="s">
        <v>66</v>
      </c>
      <c r="K3165" s="33" t="str">
        <f>IF(ISNA(VLOOKUP(C3165,'Provider-EHR crosswalk'!A:B,2,FALSE)),"No EHR Specified",VLOOKUP(C3165,'Provider-EHR crosswalk'!A:B,2,FALSE))</f>
        <v>Azalea Health EHR</v>
      </c>
    </row>
    <row r="3166" spans="1:11" x14ac:dyDescent="0.25">
      <c r="A3166" t="s">
        <v>131</v>
      </c>
      <c r="B3166">
        <v>202</v>
      </c>
      <c r="C3166" t="s">
        <v>814</v>
      </c>
      <c r="D3166" t="s">
        <v>132</v>
      </c>
      <c r="E3166">
        <v>0</v>
      </c>
      <c r="F3166">
        <v>20</v>
      </c>
      <c r="G3166">
        <v>0</v>
      </c>
      <c r="H3166" t="s">
        <v>116</v>
      </c>
      <c r="I3166">
        <v>4</v>
      </c>
      <c r="J3166" t="s">
        <v>66</v>
      </c>
      <c r="K3166" s="33" t="str">
        <f>IF(ISNA(VLOOKUP(C3166,'Provider-EHR crosswalk'!A:B,2,FALSE)),"No EHR Specified",VLOOKUP(C3166,'Provider-EHR crosswalk'!A:B,2,FALSE))</f>
        <v>Azalea Health EHR</v>
      </c>
    </row>
    <row r="3167" spans="1:11" x14ac:dyDescent="0.25">
      <c r="A3167" t="s">
        <v>133</v>
      </c>
      <c r="B3167">
        <v>202</v>
      </c>
      <c r="C3167" t="s">
        <v>814</v>
      </c>
      <c r="D3167" t="s">
        <v>134</v>
      </c>
      <c r="E3167">
        <v>0</v>
      </c>
      <c r="F3167">
        <v>20</v>
      </c>
      <c r="G3167">
        <v>0</v>
      </c>
      <c r="H3167" t="s">
        <v>116</v>
      </c>
      <c r="I3167">
        <v>1</v>
      </c>
      <c r="J3167" t="s">
        <v>66</v>
      </c>
      <c r="K3167" s="33" t="str">
        <f>IF(ISNA(VLOOKUP(C3167,'Provider-EHR crosswalk'!A:B,2,FALSE)),"No EHR Specified",VLOOKUP(C3167,'Provider-EHR crosswalk'!A:B,2,FALSE))</f>
        <v>Azalea Health EHR</v>
      </c>
    </row>
    <row r="3168" spans="1:11" x14ac:dyDescent="0.25">
      <c r="A3168" t="s">
        <v>135</v>
      </c>
      <c r="B3168">
        <v>202</v>
      </c>
      <c r="C3168" t="s">
        <v>814</v>
      </c>
      <c r="D3168" t="s">
        <v>136</v>
      </c>
      <c r="E3168">
        <v>0</v>
      </c>
      <c r="F3168">
        <v>20</v>
      </c>
      <c r="G3168">
        <v>0</v>
      </c>
      <c r="H3168" t="s">
        <v>116</v>
      </c>
      <c r="I3168">
        <v>1</v>
      </c>
      <c r="J3168" t="s">
        <v>66</v>
      </c>
      <c r="K3168" s="33" t="str">
        <f>IF(ISNA(VLOOKUP(C3168,'Provider-EHR crosswalk'!A:B,2,FALSE)),"No EHR Specified",VLOOKUP(C3168,'Provider-EHR crosswalk'!A:B,2,FALSE))</f>
        <v>Azalea Health EHR</v>
      </c>
    </row>
    <row r="3169" spans="1:11" x14ac:dyDescent="0.25">
      <c r="A3169" t="s">
        <v>137</v>
      </c>
      <c r="B3169">
        <v>202</v>
      </c>
      <c r="C3169" t="s">
        <v>814</v>
      </c>
      <c r="D3169" t="s">
        <v>138</v>
      </c>
      <c r="E3169">
        <v>0</v>
      </c>
      <c r="F3169">
        <v>20</v>
      </c>
      <c r="G3169">
        <v>0</v>
      </c>
      <c r="H3169" t="s">
        <v>116</v>
      </c>
      <c r="I3169">
        <v>1</v>
      </c>
      <c r="J3169" t="s">
        <v>66</v>
      </c>
      <c r="K3169" s="33" t="str">
        <f>IF(ISNA(VLOOKUP(C3169,'Provider-EHR crosswalk'!A:B,2,FALSE)),"No EHR Specified",VLOOKUP(C3169,'Provider-EHR crosswalk'!A:B,2,FALSE))</f>
        <v>Azalea Health EHR</v>
      </c>
    </row>
    <row r="3170" spans="1:11" x14ac:dyDescent="0.25">
      <c r="A3170" t="s">
        <v>139</v>
      </c>
      <c r="B3170">
        <v>202</v>
      </c>
      <c r="C3170" t="s">
        <v>814</v>
      </c>
      <c r="D3170" t="s">
        <v>140</v>
      </c>
      <c r="E3170">
        <v>0</v>
      </c>
      <c r="F3170">
        <v>20</v>
      </c>
      <c r="G3170">
        <v>0</v>
      </c>
      <c r="H3170" t="s">
        <v>116</v>
      </c>
      <c r="I3170">
        <v>1</v>
      </c>
      <c r="J3170" t="s">
        <v>66</v>
      </c>
      <c r="K3170" s="33" t="str">
        <f>IF(ISNA(VLOOKUP(C3170,'Provider-EHR crosswalk'!A:B,2,FALSE)),"No EHR Specified",VLOOKUP(C3170,'Provider-EHR crosswalk'!A:B,2,FALSE))</f>
        <v>Azalea Health EHR</v>
      </c>
    </row>
    <row r="3171" spans="1:11" x14ac:dyDescent="0.25">
      <c r="A3171" t="s">
        <v>141</v>
      </c>
      <c r="B3171">
        <v>202</v>
      </c>
      <c r="C3171" t="s">
        <v>814</v>
      </c>
      <c r="D3171" t="s">
        <v>142</v>
      </c>
      <c r="E3171">
        <v>0</v>
      </c>
      <c r="F3171">
        <v>20</v>
      </c>
      <c r="G3171">
        <v>0</v>
      </c>
      <c r="H3171" t="s">
        <v>116</v>
      </c>
      <c r="I3171">
        <v>1</v>
      </c>
      <c r="J3171" t="s">
        <v>66</v>
      </c>
      <c r="K3171" s="33" t="str">
        <f>IF(ISNA(VLOOKUP(C3171,'Provider-EHR crosswalk'!A:B,2,FALSE)),"No EHR Specified",VLOOKUP(C3171,'Provider-EHR crosswalk'!A:B,2,FALSE))</f>
        <v>Azalea Health EHR</v>
      </c>
    </row>
    <row r="3172" spans="1:11" x14ac:dyDescent="0.25">
      <c r="A3172" t="s">
        <v>143</v>
      </c>
      <c r="B3172">
        <v>202</v>
      </c>
      <c r="C3172" t="s">
        <v>814</v>
      </c>
      <c r="D3172" t="s">
        <v>144</v>
      </c>
      <c r="E3172">
        <v>0</v>
      </c>
      <c r="F3172">
        <v>20</v>
      </c>
      <c r="G3172">
        <v>0</v>
      </c>
      <c r="H3172" t="s">
        <v>116</v>
      </c>
      <c r="I3172">
        <v>1</v>
      </c>
      <c r="J3172" t="s">
        <v>66</v>
      </c>
      <c r="K3172" s="33" t="str">
        <f>IF(ISNA(VLOOKUP(C3172,'Provider-EHR crosswalk'!A:B,2,FALSE)),"No EHR Specified",VLOOKUP(C3172,'Provider-EHR crosswalk'!A:B,2,FALSE))</f>
        <v>Azalea Health EHR</v>
      </c>
    </row>
    <row r="3173" spans="1:11" x14ac:dyDescent="0.25">
      <c r="A3173" t="s">
        <v>145</v>
      </c>
      <c r="B3173">
        <v>202</v>
      </c>
      <c r="C3173" t="s">
        <v>814</v>
      </c>
      <c r="D3173" t="s">
        <v>146</v>
      </c>
      <c r="E3173">
        <v>0</v>
      </c>
      <c r="F3173">
        <v>20</v>
      </c>
      <c r="G3173">
        <v>0</v>
      </c>
      <c r="H3173" t="s">
        <v>116</v>
      </c>
      <c r="I3173">
        <v>1</v>
      </c>
      <c r="J3173" t="s">
        <v>66</v>
      </c>
      <c r="K3173" s="33" t="str">
        <f>IF(ISNA(VLOOKUP(C3173,'Provider-EHR crosswalk'!A:B,2,FALSE)),"No EHR Specified",VLOOKUP(C3173,'Provider-EHR crosswalk'!A:B,2,FALSE))</f>
        <v>Azalea Health EHR</v>
      </c>
    </row>
    <row r="3174" spans="1:11" x14ac:dyDescent="0.25">
      <c r="A3174" t="s">
        <v>147</v>
      </c>
      <c r="B3174">
        <v>202</v>
      </c>
      <c r="C3174" t="s">
        <v>814</v>
      </c>
      <c r="D3174" t="s">
        <v>148</v>
      </c>
      <c r="E3174">
        <v>0</v>
      </c>
      <c r="F3174">
        <v>20</v>
      </c>
      <c r="G3174">
        <v>0</v>
      </c>
      <c r="H3174" t="s">
        <v>116</v>
      </c>
      <c r="I3174">
        <v>1</v>
      </c>
      <c r="J3174" t="s">
        <v>66</v>
      </c>
      <c r="K3174" s="33" t="str">
        <f>IF(ISNA(VLOOKUP(C3174,'Provider-EHR crosswalk'!A:B,2,FALSE)),"No EHR Specified",VLOOKUP(C3174,'Provider-EHR crosswalk'!A:B,2,FALSE))</f>
        <v>Azalea Health EHR</v>
      </c>
    </row>
    <row r="3175" spans="1:11" x14ac:dyDescent="0.25">
      <c r="A3175" t="s">
        <v>149</v>
      </c>
      <c r="B3175">
        <v>202</v>
      </c>
      <c r="C3175" t="s">
        <v>814</v>
      </c>
      <c r="D3175" t="s">
        <v>150</v>
      </c>
      <c r="E3175">
        <v>0</v>
      </c>
      <c r="F3175">
        <v>20</v>
      </c>
      <c r="G3175">
        <v>0</v>
      </c>
      <c r="H3175" t="s">
        <v>116</v>
      </c>
      <c r="I3175">
        <v>1</v>
      </c>
      <c r="J3175" t="s">
        <v>66</v>
      </c>
      <c r="K3175" s="33" t="str">
        <f>IF(ISNA(VLOOKUP(C3175,'Provider-EHR crosswalk'!A:B,2,FALSE)),"No EHR Specified",VLOOKUP(C3175,'Provider-EHR crosswalk'!A:B,2,FALSE))</f>
        <v>Azalea Health EHR</v>
      </c>
    </row>
    <row r="3176" spans="1:11" x14ac:dyDescent="0.25">
      <c r="A3176" t="s">
        <v>151</v>
      </c>
      <c r="B3176">
        <v>202</v>
      </c>
      <c r="C3176" t="s">
        <v>814</v>
      </c>
      <c r="D3176" t="s">
        <v>152</v>
      </c>
      <c r="E3176">
        <v>0</v>
      </c>
      <c r="F3176">
        <v>20</v>
      </c>
      <c r="G3176">
        <v>0</v>
      </c>
      <c r="H3176" t="s">
        <v>116</v>
      </c>
      <c r="I3176">
        <v>1</v>
      </c>
      <c r="J3176" t="s">
        <v>66</v>
      </c>
      <c r="K3176" s="33" t="str">
        <f>IF(ISNA(VLOOKUP(C3176,'Provider-EHR crosswalk'!A:B,2,FALSE)),"No EHR Specified",VLOOKUP(C3176,'Provider-EHR crosswalk'!A:B,2,FALSE))</f>
        <v>Azalea Health EHR</v>
      </c>
    </row>
    <row r="3177" spans="1:11" x14ac:dyDescent="0.25">
      <c r="A3177" t="s">
        <v>153</v>
      </c>
      <c r="B3177">
        <v>202</v>
      </c>
      <c r="C3177" t="s">
        <v>814</v>
      </c>
      <c r="D3177" t="s">
        <v>154</v>
      </c>
      <c r="E3177">
        <v>0</v>
      </c>
      <c r="F3177">
        <v>20</v>
      </c>
      <c r="G3177">
        <v>0</v>
      </c>
      <c r="H3177" t="s">
        <v>116</v>
      </c>
      <c r="I3177">
        <v>1</v>
      </c>
      <c r="J3177" t="s">
        <v>66</v>
      </c>
      <c r="K3177" s="33" t="str">
        <f>IF(ISNA(VLOOKUP(C3177,'Provider-EHR crosswalk'!A:B,2,FALSE)),"No EHR Specified",VLOOKUP(C3177,'Provider-EHR crosswalk'!A:B,2,FALSE))</f>
        <v>Azalea Health EHR</v>
      </c>
    </row>
    <row r="3178" spans="1:11" x14ac:dyDescent="0.25">
      <c r="A3178" t="s">
        <v>155</v>
      </c>
      <c r="B3178">
        <v>202</v>
      </c>
      <c r="C3178" t="s">
        <v>814</v>
      </c>
      <c r="D3178" t="s">
        <v>156</v>
      </c>
      <c r="E3178">
        <v>0</v>
      </c>
      <c r="F3178">
        <v>20</v>
      </c>
      <c r="G3178">
        <v>0</v>
      </c>
      <c r="H3178" t="s">
        <v>157</v>
      </c>
      <c r="I3178" t="s">
        <v>157</v>
      </c>
      <c r="J3178" t="s">
        <v>157</v>
      </c>
      <c r="K3178" s="33" t="str">
        <f>IF(ISNA(VLOOKUP(C3178,'Provider-EHR crosswalk'!A:B,2,FALSE)),"No EHR Specified",VLOOKUP(C3178,'Provider-EHR crosswalk'!A:B,2,FALSE))</f>
        <v>Azalea Health EHR</v>
      </c>
    </row>
    <row r="3179" spans="1:11" x14ac:dyDescent="0.25">
      <c r="A3179" t="s">
        <v>158</v>
      </c>
      <c r="B3179">
        <v>202</v>
      </c>
      <c r="C3179" t="s">
        <v>814</v>
      </c>
      <c r="D3179" t="s">
        <v>159</v>
      </c>
      <c r="E3179">
        <v>1</v>
      </c>
      <c r="F3179">
        <v>20</v>
      </c>
      <c r="G3179">
        <v>5</v>
      </c>
      <c r="H3179" t="s">
        <v>157</v>
      </c>
      <c r="I3179" t="s">
        <v>157</v>
      </c>
      <c r="J3179" t="s">
        <v>157</v>
      </c>
      <c r="K3179" s="33" t="str">
        <f>IF(ISNA(VLOOKUP(C3179,'Provider-EHR crosswalk'!A:B,2,FALSE)),"No EHR Specified",VLOOKUP(C3179,'Provider-EHR crosswalk'!A:B,2,FALSE))</f>
        <v>Azalea Health EHR</v>
      </c>
    </row>
    <row r="3180" spans="1:11" x14ac:dyDescent="0.25">
      <c r="A3180" t="s">
        <v>162</v>
      </c>
      <c r="B3180">
        <v>202</v>
      </c>
      <c r="C3180" t="s">
        <v>814</v>
      </c>
      <c r="D3180" t="s">
        <v>163</v>
      </c>
      <c r="E3180">
        <v>20</v>
      </c>
      <c r="F3180">
        <v>20</v>
      </c>
      <c r="G3180">
        <v>100</v>
      </c>
      <c r="H3180" t="s">
        <v>65</v>
      </c>
      <c r="I3180">
        <v>95</v>
      </c>
      <c r="J3180" t="s">
        <v>66</v>
      </c>
      <c r="K3180" s="33" t="str">
        <f>IF(ISNA(VLOOKUP(C3180,'Provider-EHR crosswalk'!A:B,2,FALSE)),"No EHR Specified",VLOOKUP(C3180,'Provider-EHR crosswalk'!A:B,2,FALSE))</f>
        <v>Azalea Health EHR</v>
      </c>
    </row>
    <row r="3181" spans="1:11" x14ac:dyDescent="0.25">
      <c r="A3181" t="s">
        <v>164</v>
      </c>
      <c r="B3181">
        <v>202</v>
      </c>
      <c r="C3181" t="s">
        <v>814</v>
      </c>
      <c r="D3181" t="s">
        <v>165</v>
      </c>
      <c r="E3181">
        <v>4</v>
      </c>
      <c r="F3181">
        <v>4</v>
      </c>
      <c r="G3181">
        <v>100</v>
      </c>
      <c r="H3181" t="s">
        <v>65</v>
      </c>
      <c r="I3181">
        <v>95</v>
      </c>
      <c r="J3181" t="s">
        <v>66</v>
      </c>
      <c r="K3181" s="33" t="str">
        <f>IF(ISNA(VLOOKUP(C3181,'Provider-EHR crosswalk'!A:B,2,FALSE)),"No EHR Specified",VLOOKUP(C3181,'Provider-EHR crosswalk'!A:B,2,FALSE))</f>
        <v>Azalea Health EHR</v>
      </c>
    </row>
    <row r="3182" spans="1:11" x14ac:dyDescent="0.25">
      <c r="A3182" t="s">
        <v>166</v>
      </c>
      <c r="B3182">
        <v>202</v>
      </c>
      <c r="C3182" t="s">
        <v>814</v>
      </c>
      <c r="D3182" t="s">
        <v>167</v>
      </c>
      <c r="E3182">
        <v>0</v>
      </c>
      <c r="F3182">
        <v>4</v>
      </c>
      <c r="G3182">
        <v>0</v>
      </c>
      <c r="H3182" t="s">
        <v>116</v>
      </c>
      <c r="I3182">
        <v>5</v>
      </c>
      <c r="J3182" t="s">
        <v>66</v>
      </c>
      <c r="K3182" s="33" t="str">
        <f>IF(ISNA(VLOOKUP(C3182,'Provider-EHR crosswalk'!A:B,2,FALSE)),"No EHR Specified",VLOOKUP(C3182,'Provider-EHR crosswalk'!A:B,2,FALSE))</f>
        <v>Azalea Health EHR</v>
      </c>
    </row>
    <row r="3183" spans="1:11" x14ac:dyDescent="0.25">
      <c r="A3183" t="s">
        <v>168</v>
      </c>
      <c r="B3183">
        <v>202</v>
      </c>
      <c r="C3183" t="s">
        <v>814</v>
      </c>
      <c r="D3183" t="s">
        <v>169</v>
      </c>
      <c r="E3183">
        <v>0</v>
      </c>
      <c r="F3183">
        <v>4</v>
      </c>
      <c r="G3183">
        <v>0</v>
      </c>
      <c r="H3183" t="s">
        <v>116</v>
      </c>
      <c r="I3183">
        <v>5</v>
      </c>
      <c r="J3183" t="s">
        <v>66</v>
      </c>
      <c r="K3183" s="33" t="str">
        <f>IF(ISNA(VLOOKUP(C3183,'Provider-EHR crosswalk'!A:B,2,FALSE)),"No EHR Specified",VLOOKUP(C3183,'Provider-EHR crosswalk'!A:B,2,FALSE))</f>
        <v>Azalea Health EHR</v>
      </c>
    </row>
    <row r="3184" spans="1:11" x14ac:dyDescent="0.25">
      <c r="A3184" t="s">
        <v>170</v>
      </c>
      <c r="B3184">
        <v>202</v>
      </c>
      <c r="C3184" t="s">
        <v>814</v>
      </c>
      <c r="D3184" t="s">
        <v>171</v>
      </c>
      <c r="E3184">
        <v>0</v>
      </c>
      <c r="F3184">
        <v>4</v>
      </c>
      <c r="G3184">
        <v>0</v>
      </c>
      <c r="H3184" t="s">
        <v>116</v>
      </c>
      <c r="I3184">
        <v>5</v>
      </c>
      <c r="J3184" t="s">
        <v>66</v>
      </c>
      <c r="K3184" s="33" t="str">
        <f>IF(ISNA(VLOOKUP(C3184,'Provider-EHR crosswalk'!A:B,2,FALSE)),"No EHR Specified",VLOOKUP(C3184,'Provider-EHR crosswalk'!A:B,2,FALSE))</f>
        <v>Azalea Health EHR</v>
      </c>
    </row>
    <row r="3185" spans="1:11" x14ac:dyDescent="0.25">
      <c r="A3185" t="s">
        <v>172</v>
      </c>
      <c r="B3185">
        <v>202</v>
      </c>
      <c r="C3185" t="s">
        <v>814</v>
      </c>
      <c r="D3185" t="s">
        <v>173</v>
      </c>
      <c r="E3185">
        <v>0</v>
      </c>
      <c r="F3185">
        <v>20</v>
      </c>
      <c r="G3185">
        <v>0</v>
      </c>
      <c r="H3185" t="s">
        <v>116</v>
      </c>
      <c r="I3185">
        <v>5</v>
      </c>
      <c r="J3185" t="s">
        <v>66</v>
      </c>
      <c r="K3185" s="33" t="str">
        <f>IF(ISNA(VLOOKUP(C3185,'Provider-EHR crosswalk'!A:B,2,FALSE)),"No EHR Specified",VLOOKUP(C3185,'Provider-EHR crosswalk'!A:B,2,FALSE))</f>
        <v>Azalea Health EHR</v>
      </c>
    </row>
    <row r="3186" spans="1:11" x14ac:dyDescent="0.25">
      <c r="A3186" t="s">
        <v>174</v>
      </c>
      <c r="B3186">
        <v>202</v>
      </c>
      <c r="C3186" t="s">
        <v>814</v>
      </c>
      <c r="D3186" t="s">
        <v>175</v>
      </c>
      <c r="E3186">
        <v>0</v>
      </c>
      <c r="F3186">
        <v>20</v>
      </c>
      <c r="G3186">
        <v>0</v>
      </c>
      <c r="H3186" t="s">
        <v>116</v>
      </c>
      <c r="I3186">
        <v>5</v>
      </c>
      <c r="J3186" t="s">
        <v>66</v>
      </c>
      <c r="K3186" s="33" t="str">
        <f>IF(ISNA(VLOOKUP(C3186,'Provider-EHR crosswalk'!A:B,2,FALSE)),"No EHR Specified",VLOOKUP(C3186,'Provider-EHR crosswalk'!A:B,2,FALSE))</f>
        <v>Azalea Health EHR</v>
      </c>
    </row>
    <row r="3187" spans="1:11" x14ac:dyDescent="0.25">
      <c r="A3187" t="s">
        <v>176</v>
      </c>
      <c r="B3187">
        <v>202</v>
      </c>
      <c r="C3187" t="s">
        <v>814</v>
      </c>
      <c r="D3187" t="s">
        <v>177</v>
      </c>
      <c r="E3187">
        <v>0</v>
      </c>
      <c r="F3187">
        <v>20</v>
      </c>
      <c r="G3187">
        <v>0</v>
      </c>
      <c r="H3187" t="s">
        <v>116</v>
      </c>
      <c r="I3187">
        <v>5</v>
      </c>
      <c r="J3187" t="s">
        <v>66</v>
      </c>
      <c r="K3187" s="33" t="str">
        <f>IF(ISNA(VLOOKUP(C3187,'Provider-EHR crosswalk'!A:B,2,FALSE)),"No EHR Specified",VLOOKUP(C3187,'Provider-EHR crosswalk'!A:B,2,FALSE))</f>
        <v>Azalea Health EHR</v>
      </c>
    </row>
    <row r="3188" spans="1:11" x14ac:dyDescent="0.25">
      <c r="A3188" t="s">
        <v>63</v>
      </c>
      <c r="B3188">
        <v>34</v>
      </c>
      <c r="C3188" t="s">
        <v>864</v>
      </c>
      <c r="D3188" t="s">
        <v>64</v>
      </c>
      <c r="E3188">
        <v>148</v>
      </c>
      <c r="F3188">
        <v>148</v>
      </c>
      <c r="G3188">
        <v>100</v>
      </c>
      <c r="H3188" t="s">
        <v>65</v>
      </c>
      <c r="I3188">
        <v>99</v>
      </c>
      <c r="J3188" t="s">
        <v>66</v>
      </c>
      <c r="K3188" s="33" t="str">
        <f>IF(ISNA(VLOOKUP(C3188,'Provider-EHR crosswalk'!A:B,2,FALSE)),"No EHR Specified",VLOOKUP(C3188,'Provider-EHR crosswalk'!A:B,2,FALSE))</f>
        <v>Azalea Health EHR</v>
      </c>
    </row>
    <row r="3189" spans="1:11" x14ac:dyDescent="0.25">
      <c r="A3189" t="s">
        <v>67</v>
      </c>
      <c r="B3189">
        <v>34</v>
      </c>
      <c r="C3189" t="s">
        <v>864</v>
      </c>
      <c r="D3189" t="s">
        <v>68</v>
      </c>
      <c r="E3189">
        <v>138</v>
      </c>
      <c r="F3189">
        <v>148</v>
      </c>
      <c r="G3189">
        <v>93.24</v>
      </c>
      <c r="H3189" t="s">
        <v>65</v>
      </c>
      <c r="I3189">
        <v>75</v>
      </c>
      <c r="J3189" t="s">
        <v>66</v>
      </c>
      <c r="K3189" s="33" t="str">
        <f>IF(ISNA(VLOOKUP(C3189,'Provider-EHR crosswalk'!A:B,2,FALSE)),"No EHR Specified",VLOOKUP(C3189,'Provider-EHR crosswalk'!A:B,2,FALSE))</f>
        <v>Azalea Health EHR</v>
      </c>
    </row>
    <row r="3190" spans="1:11" x14ac:dyDescent="0.25">
      <c r="A3190" t="s">
        <v>70</v>
      </c>
      <c r="B3190">
        <v>34</v>
      </c>
      <c r="C3190" t="s">
        <v>864</v>
      </c>
      <c r="D3190" t="s">
        <v>71</v>
      </c>
      <c r="E3190">
        <v>148</v>
      </c>
      <c r="F3190">
        <v>148</v>
      </c>
      <c r="G3190">
        <v>100</v>
      </c>
      <c r="H3190" t="s">
        <v>65</v>
      </c>
      <c r="I3190">
        <v>99</v>
      </c>
      <c r="J3190" t="s">
        <v>66</v>
      </c>
      <c r="K3190" s="33" t="str">
        <f>IF(ISNA(VLOOKUP(C3190,'Provider-EHR crosswalk'!A:B,2,FALSE)),"No EHR Specified",VLOOKUP(C3190,'Provider-EHR crosswalk'!A:B,2,FALSE))</f>
        <v>Azalea Health EHR</v>
      </c>
    </row>
    <row r="3191" spans="1:11" x14ac:dyDescent="0.25">
      <c r="A3191" t="s">
        <v>72</v>
      </c>
      <c r="B3191">
        <v>34</v>
      </c>
      <c r="C3191" t="s">
        <v>864</v>
      </c>
      <c r="D3191" t="s">
        <v>73</v>
      </c>
      <c r="E3191">
        <v>148</v>
      </c>
      <c r="F3191">
        <v>148</v>
      </c>
      <c r="G3191">
        <v>100</v>
      </c>
      <c r="H3191" t="s">
        <v>65</v>
      </c>
      <c r="I3191">
        <v>99</v>
      </c>
      <c r="J3191" t="s">
        <v>66</v>
      </c>
      <c r="K3191" s="33" t="str">
        <f>IF(ISNA(VLOOKUP(C3191,'Provider-EHR crosswalk'!A:B,2,FALSE)),"No EHR Specified",VLOOKUP(C3191,'Provider-EHR crosswalk'!A:B,2,FALSE))</f>
        <v>Azalea Health EHR</v>
      </c>
    </row>
    <row r="3192" spans="1:11" x14ac:dyDescent="0.25">
      <c r="A3192" t="s">
        <v>74</v>
      </c>
      <c r="B3192">
        <v>34</v>
      </c>
      <c r="C3192" t="s">
        <v>864</v>
      </c>
      <c r="D3192" t="s">
        <v>75</v>
      </c>
      <c r="E3192">
        <v>148</v>
      </c>
      <c r="F3192">
        <v>148</v>
      </c>
      <c r="G3192">
        <v>100</v>
      </c>
      <c r="H3192" t="s">
        <v>65</v>
      </c>
      <c r="I3192">
        <v>99</v>
      </c>
      <c r="J3192" t="s">
        <v>66</v>
      </c>
      <c r="K3192" s="33" t="str">
        <f>IF(ISNA(VLOOKUP(C3192,'Provider-EHR crosswalk'!A:B,2,FALSE)),"No EHR Specified",VLOOKUP(C3192,'Provider-EHR crosswalk'!A:B,2,FALSE))</f>
        <v>Azalea Health EHR</v>
      </c>
    </row>
    <row r="3193" spans="1:11" x14ac:dyDescent="0.25">
      <c r="A3193" t="s">
        <v>76</v>
      </c>
      <c r="B3193">
        <v>34</v>
      </c>
      <c r="C3193" t="s">
        <v>864</v>
      </c>
      <c r="D3193" t="s">
        <v>77</v>
      </c>
      <c r="E3193">
        <v>148</v>
      </c>
      <c r="F3193">
        <v>148</v>
      </c>
      <c r="G3193">
        <v>100</v>
      </c>
      <c r="H3193" t="s">
        <v>65</v>
      </c>
      <c r="I3193">
        <v>85</v>
      </c>
      <c r="J3193" t="s">
        <v>66</v>
      </c>
      <c r="K3193" s="33" t="str">
        <f>IF(ISNA(VLOOKUP(C3193,'Provider-EHR crosswalk'!A:B,2,FALSE)),"No EHR Specified",VLOOKUP(C3193,'Provider-EHR crosswalk'!A:B,2,FALSE))</f>
        <v>Azalea Health EHR</v>
      </c>
    </row>
    <row r="3194" spans="1:11" x14ac:dyDescent="0.25">
      <c r="A3194" t="s">
        <v>78</v>
      </c>
      <c r="B3194">
        <v>34</v>
      </c>
      <c r="C3194" t="s">
        <v>864</v>
      </c>
      <c r="D3194" t="s">
        <v>79</v>
      </c>
      <c r="E3194">
        <v>148</v>
      </c>
      <c r="F3194">
        <v>148</v>
      </c>
      <c r="G3194">
        <v>100</v>
      </c>
      <c r="H3194" t="s">
        <v>65</v>
      </c>
      <c r="I3194">
        <v>85</v>
      </c>
      <c r="J3194" t="s">
        <v>66</v>
      </c>
      <c r="K3194" s="33" t="str">
        <f>IF(ISNA(VLOOKUP(C3194,'Provider-EHR crosswalk'!A:B,2,FALSE)),"No EHR Specified",VLOOKUP(C3194,'Provider-EHR crosswalk'!A:B,2,FALSE))</f>
        <v>Azalea Health EHR</v>
      </c>
    </row>
    <row r="3195" spans="1:11" x14ac:dyDescent="0.25">
      <c r="A3195" t="s">
        <v>80</v>
      </c>
      <c r="B3195">
        <v>34</v>
      </c>
      <c r="C3195" t="s">
        <v>864</v>
      </c>
      <c r="D3195" t="s">
        <v>81</v>
      </c>
      <c r="E3195">
        <v>148</v>
      </c>
      <c r="F3195">
        <v>148</v>
      </c>
      <c r="G3195">
        <v>100</v>
      </c>
      <c r="H3195" t="s">
        <v>65</v>
      </c>
      <c r="I3195">
        <v>85</v>
      </c>
      <c r="J3195" t="s">
        <v>66</v>
      </c>
      <c r="K3195" s="33" t="str">
        <f>IF(ISNA(VLOOKUP(C3195,'Provider-EHR crosswalk'!A:B,2,FALSE)),"No EHR Specified",VLOOKUP(C3195,'Provider-EHR crosswalk'!A:B,2,FALSE))</f>
        <v>Azalea Health EHR</v>
      </c>
    </row>
    <row r="3196" spans="1:11" x14ac:dyDescent="0.25">
      <c r="A3196" t="s">
        <v>82</v>
      </c>
      <c r="B3196">
        <v>34</v>
      </c>
      <c r="C3196" t="s">
        <v>864</v>
      </c>
      <c r="D3196" t="s">
        <v>83</v>
      </c>
      <c r="E3196">
        <v>148</v>
      </c>
      <c r="F3196">
        <v>148</v>
      </c>
      <c r="G3196">
        <v>100</v>
      </c>
      <c r="H3196" t="s">
        <v>65</v>
      </c>
      <c r="I3196">
        <v>85</v>
      </c>
      <c r="J3196" t="s">
        <v>66</v>
      </c>
      <c r="K3196" s="33" t="str">
        <f>IF(ISNA(VLOOKUP(C3196,'Provider-EHR crosswalk'!A:B,2,FALSE)),"No EHR Specified",VLOOKUP(C3196,'Provider-EHR crosswalk'!A:B,2,FALSE))</f>
        <v>Azalea Health EHR</v>
      </c>
    </row>
    <row r="3197" spans="1:11" x14ac:dyDescent="0.25">
      <c r="A3197" t="s">
        <v>84</v>
      </c>
      <c r="B3197">
        <v>34</v>
      </c>
      <c r="C3197" t="s">
        <v>864</v>
      </c>
      <c r="D3197" t="s">
        <v>85</v>
      </c>
      <c r="E3197">
        <v>148</v>
      </c>
      <c r="F3197">
        <v>148</v>
      </c>
      <c r="G3197">
        <v>100</v>
      </c>
      <c r="H3197" t="s">
        <v>65</v>
      </c>
      <c r="I3197">
        <v>85</v>
      </c>
      <c r="J3197" t="s">
        <v>66</v>
      </c>
      <c r="K3197" s="33" t="str">
        <f>IF(ISNA(VLOOKUP(C3197,'Provider-EHR crosswalk'!A:B,2,FALSE)),"No EHR Specified",VLOOKUP(C3197,'Provider-EHR crosswalk'!A:B,2,FALSE))</f>
        <v>Azalea Health EHR</v>
      </c>
    </row>
    <row r="3198" spans="1:11" x14ac:dyDescent="0.25">
      <c r="A3198" t="s">
        <v>86</v>
      </c>
      <c r="B3198">
        <v>34</v>
      </c>
      <c r="C3198" t="s">
        <v>864</v>
      </c>
      <c r="D3198" t="s">
        <v>87</v>
      </c>
      <c r="E3198">
        <v>148</v>
      </c>
      <c r="F3198">
        <v>148</v>
      </c>
      <c r="G3198">
        <v>100</v>
      </c>
      <c r="H3198" t="s">
        <v>65</v>
      </c>
      <c r="I3198">
        <v>95</v>
      </c>
      <c r="J3198" t="s">
        <v>66</v>
      </c>
      <c r="K3198" s="33" t="str">
        <f>IF(ISNA(VLOOKUP(C3198,'Provider-EHR crosswalk'!A:B,2,FALSE)),"No EHR Specified",VLOOKUP(C3198,'Provider-EHR crosswalk'!A:B,2,FALSE))</f>
        <v>Azalea Health EHR</v>
      </c>
    </row>
    <row r="3199" spans="1:11" x14ac:dyDescent="0.25">
      <c r="A3199" t="s">
        <v>88</v>
      </c>
      <c r="B3199">
        <v>34</v>
      </c>
      <c r="C3199" t="s">
        <v>864</v>
      </c>
      <c r="D3199" t="s">
        <v>89</v>
      </c>
      <c r="E3199">
        <v>148</v>
      </c>
      <c r="F3199">
        <v>148</v>
      </c>
      <c r="G3199">
        <v>100</v>
      </c>
      <c r="H3199" t="s">
        <v>65</v>
      </c>
      <c r="I3199">
        <v>95</v>
      </c>
      <c r="J3199" t="s">
        <v>66</v>
      </c>
      <c r="K3199" s="33" t="str">
        <f>IF(ISNA(VLOOKUP(C3199,'Provider-EHR crosswalk'!A:B,2,FALSE)),"No EHR Specified",VLOOKUP(C3199,'Provider-EHR crosswalk'!A:B,2,FALSE))</f>
        <v>Azalea Health EHR</v>
      </c>
    </row>
    <row r="3200" spans="1:11" x14ac:dyDescent="0.25">
      <c r="A3200" t="s">
        <v>90</v>
      </c>
      <c r="B3200">
        <v>34</v>
      </c>
      <c r="C3200" t="s">
        <v>864</v>
      </c>
      <c r="D3200" t="s">
        <v>91</v>
      </c>
      <c r="E3200">
        <v>146</v>
      </c>
      <c r="F3200">
        <v>148</v>
      </c>
      <c r="G3200">
        <v>98.65</v>
      </c>
      <c r="H3200" t="s">
        <v>65</v>
      </c>
      <c r="I3200">
        <v>90</v>
      </c>
      <c r="J3200" t="s">
        <v>66</v>
      </c>
      <c r="K3200" s="33" t="str">
        <f>IF(ISNA(VLOOKUP(C3200,'Provider-EHR crosswalk'!A:B,2,FALSE)),"No EHR Specified",VLOOKUP(C3200,'Provider-EHR crosswalk'!A:B,2,FALSE))</f>
        <v>Azalea Health EHR</v>
      </c>
    </row>
    <row r="3201" spans="1:11" x14ac:dyDescent="0.25">
      <c r="A3201" t="s">
        <v>92</v>
      </c>
      <c r="B3201">
        <v>34</v>
      </c>
      <c r="C3201" t="s">
        <v>864</v>
      </c>
      <c r="D3201" t="s">
        <v>93</v>
      </c>
      <c r="E3201">
        <v>74</v>
      </c>
      <c r="F3201">
        <v>148</v>
      </c>
      <c r="G3201">
        <v>50</v>
      </c>
      <c r="H3201" t="s">
        <v>65</v>
      </c>
      <c r="I3201">
        <v>90</v>
      </c>
      <c r="J3201" t="s">
        <v>69</v>
      </c>
      <c r="K3201" s="33" t="str">
        <f>IF(ISNA(VLOOKUP(C3201,'Provider-EHR crosswalk'!A:B,2,FALSE)),"No EHR Specified",VLOOKUP(C3201,'Provider-EHR crosswalk'!A:B,2,FALSE))</f>
        <v>Azalea Health EHR</v>
      </c>
    </row>
    <row r="3202" spans="1:11" x14ac:dyDescent="0.25">
      <c r="A3202" t="s">
        <v>94</v>
      </c>
      <c r="B3202">
        <v>34</v>
      </c>
      <c r="C3202" t="s">
        <v>864</v>
      </c>
      <c r="D3202" t="s">
        <v>95</v>
      </c>
      <c r="E3202">
        <v>81</v>
      </c>
      <c r="F3202">
        <v>148</v>
      </c>
      <c r="G3202">
        <v>54.73</v>
      </c>
      <c r="H3202" t="s">
        <v>65</v>
      </c>
      <c r="I3202">
        <v>90</v>
      </c>
      <c r="J3202" t="s">
        <v>69</v>
      </c>
      <c r="K3202" s="33" t="str">
        <f>IF(ISNA(VLOOKUP(C3202,'Provider-EHR crosswalk'!A:B,2,FALSE)),"No EHR Specified",VLOOKUP(C3202,'Provider-EHR crosswalk'!A:B,2,FALSE))</f>
        <v>Azalea Health EHR</v>
      </c>
    </row>
    <row r="3203" spans="1:11" x14ac:dyDescent="0.25">
      <c r="A3203" t="s">
        <v>96</v>
      </c>
      <c r="B3203">
        <v>34</v>
      </c>
      <c r="C3203" t="s">
        <v>864</v>
      </c>
      <c r="D3203" t="s">
        <v>97</v>
      </c>
      <c r="E3203">
        <v>99</v>
      </c>
      <c r="F3203">
        <v>148</v>
      </c>
      <c r="G3203">
        <v>66.89</v>
      </c>
      <c r="H3203" t="s">
        <v>65</v>
      </c>
      <c r="I3203">
        <v>90</v>
      </c>
      <c r="J3203" t="s">
        <v>69</v>
      </c>
      <c r="K3203" s="33" t="str">
        <f>IF(ISNA(VLOOKUP(C3203,'Provider-EHR crosswalk'!A:B,2,FALSE)),"No EHR Specified",VLOOKUP(C3203,'Provider-EHR crosswalk'!A:B,2,FALSE))</f>
        <v>Azalea Health EHR</v>
      </c>
    </row>
    <row r="3204" spans="1:11" x14ac:dyDescent="0.25">
      <c r="A3204" t="s">
        <v>98</v>
      </c>
      <c r="B3204">
        <v>34</v>
      </c>
      <c r="C3204" t="s">
        <v>864</v>
      </c>
      <c r="D3204" t="s">
        <v>99</v>
      </c>
      <c r="E3204">
        <v>99</v>
      </c>
      <c r="F3204">
        <v>148</v>
      </c>
      <c r="G3204">
        <v>66.89</v>
      </c>
      <c r="H3204" t="s">
        <v>65</v>
      </c>
      <c r="I3204">
        <v>90</v>
      </c>
      <c r="J3204" t="s">
        <v>69</v>
      </c>
      <c r="K3204" s="33" t="str">
        <f>IF(ISNA(VLOOKUP(C3204,'Provider-EHR crosswalk'!A:B,2,FALSE)),"No EHR Specified",VLOOKUP(C3204,'Provider-EHR crosswalk'!A:B,2,FALSE))</f>
        <v>Azalea Health EHR</v>
      </c>
    </row>
    <row r="3205" spans="1:11" x14ac:dyDescent="0.25">
      <c r="A3205" t="s">
        <v>100</v>
      </c>
      <c r="B3205">
        <v>34</v>
      </c>
      <c r="C3205" t="s">
        <v>864</v>
      </c>
      <c r="D3205" t="s">
        <v>101</v>
      </c>
      <c r="E3205">
        <v>1486</v>
      </c>
      <c r="F3205">
        <v>1486</v>
      </c>
      <c r="G3205">
        <v>100</v>
      </c>
      <c r="H3205" t="s">
        <v>65</v>
      </c>
      <c r="I3205">
        <v>99</v>
      </c>
      <c r="J3205" t="s">
        <v>66</v>
      </c>
      <c r="K3205" s="33" t="str">
        <f>IF(ISNA(VLOOKUP(C3205,'Provider-EHR crosswalk'!A:B,2,FALSE)),"No EHR Specified",VLOOKUP(C3205,'Provider-EHR crosswalk'!A:B,2,FALSE))</f>
        <v>Azalea Health EHR</v>
      </c>
    </row>
    <row r="3206" spans="1:11" x14ac:dyDescent="0.25">
      <c r="A3206" t="s">
        <v>102</v>
      </c>
      <c r="B3206">
        <v>34</v>
      </c>
      <c r="C3206" t="s">
        <v>864</v>
      </c>
      <c r="D3206" t="s">
        <v>103</v>
      </c>
      <c r="E3206">
        <v>1486</v>
      </c>
      <c r="F3206">
        <v>1486</v>
      </c>
      <c r="G3206">
        <v>100</v>
      </c>
      <c r="H3206" t="s">
        <v>65</v>
      </c>
      <c r="I3206">
        <v>99</v>
      </c>
      <c r="J3206" t="s">
        <v>66</v>
      </c>
      <c r="K3206" s="33" t="str">
        <f>IF(ISNA(VLOOKUP(C3206,'Provider-EHR crosswalk'!A:B,2,FALSE)),"No EHR Specified",VLOOKUP(C3206,'Provider-EHR crosswalk'!A:B,2,FALSE))</f>
        <v>Azalea Health EHR</v>
      </c>
    </row>
    <row r="3207" spans="1:11" x14ac:dyDescent="0.25">
      <c r="A3207" t="s">
        <v>104</v>
      </c>
      <c r="B3207">
        <v>34</v>
      </c>
      <c r="C3207" t="s">
        <v>864</v>
      </c>
      <c r="D3207" t="s">
        <v>105</v>
      </c>
      <c r="E3207">
        <v>1486</v>
      </c>
      <c r="F3207">
        <v>1486</v>
      </c>
      <c r="G3207">
        <v>100</v>
      </c>
      <c r="H3207" t="s">
        <v>65</v>
      </c>
      <c r="I3207">
        <v>99</v>
      </c>
      <c r="J3207" t="s">
        <v>66</v>
      </c>
      <c r="K3207" s="33" t="str">
        <f>IF(ISNA(VLOOKUP(C3207,'Provider-EHR crosswalk'!A:B,2,FALSE)),"No EHR Specified",VLOOKUP(C3207,'Provider-EHR crosswalk'!A:B,2,FALSE))</f>
        <v>Azalea Health EHR</v>
      </c>
    </row>
    <row r="3208" spans="1:11" x14ac:dyDescent="0.25">
      <c r="A3208" t="s">
        <v>106</v>
      </c>
      <c r="B3208">
        <v>34</v>
      </c>
      <c r="C3208" t="s">
        <v>864</v>
      </c>
      <c r="D3208" t="s">
        <v>107</v>
      </c>
      <c r="E3208">
        <v>1486</v>
      </c>
      <c r="F3208">
        <v>1486</v>
      </c>
      <c r="G3208">
        <v>100</v>
      </c>
      <c r="H3208" t="s">
        <v>65</v>
      </c>
      <c r="I3208">
        <v>99</v>
      </c>
      <c r="J3208" t="s">
        <v>66</v>
      </c>
      <c r="K3208" s="33" t="str">
        <f>IF(ISNA(VLOOKUP(C3208,'Provider-EHR crosswalk'!A:B,2,FALSE)),"No EHR Specified",VLOOKUP(C3208,'Provider-EHR crosswalk'!A:B,2,FALSE))</f>
        <v>Azalea Health EHR</v>
      </c>
    </row>
    <row r="3209" spans="1:11" x14ac:dyDescent="0.25">
      <c r="A3209" t="s">
        <v>108</v>
      </c>
      <c r="B3209">
        <v>34</v>
      </c>
      <c r="C3209" t="s">
        <v>864</v>
      </c>
      <c r="D3209" t="s">
        <v>109</v>
      </c>
      <c r="E3209">
        <v>1486</v>
      </c>
      <c r="F3209">
        <v>1486</v>
      </c>
      <c r="G3209">
        <v>100</v>
      </c>
      <c r="H3209" t="s">
        <v>65</v>
      </c>
      <c r="I3209">
        <v>99</v>
      </c>
      <c r="J3209" t="s">
        <v>66</v>
      </c>
      <c r="K3209" s="33" t="str">
        <f>IF(ISNA(VLOOKUP(C3209,'Provider-EHR crosswalk'!A:B,2,FALSE)),"No EHR Specified",VLOOKUP(C3209,'Provider-EHR crosswalk'!A:B,2,FALSE))</f>
        <v>Azalea Health EHR</v>
      </c>
    </row>
    <row r="3210" spans="1:11" x14ac:dyDescent="0.25">
      <c r="A3210" t="s">
        <v>110</v>
      </c>
      <c r="B3210">
        <v>34</v>
      </c>
      <c r="C3210" t="s">
        <v>864</v>
      </c>
      <c r="D3210" t="s">
        <v>111</v>
      </c>
      <c r="E3210">
        <v>1486</v>
      </c>
      <c r="F3210">
        <v>1486</v>
      </c>
      <c r="G3210">
        <v>100</v>
      </c>
      <c r="H3210" t="s">
        <v>65</v>
      </c>
      <c r="I3210">
        <v>99</v>
      </c>
      <c r="J3210" t="s">
        <v>66</v>
      </c>
      <c r="K3210" s="33" t="str">
        <f>IF(ISNA(VLOOKUP(C3210,'Provider-EHR crosswalk'!A:B,2,FALSE)),"No EHR Specified",VLOOKUP(C3210,'Provider-EHR crosswalk'!A:B,2,FALSE))</f>
        <v>Azalea Health EHR</v>
      </c>
    </row>
    <row r="3211" spans="1:11" x14ac:dyDescent="0.25">
      <c r="A3211" t="s">
        <v>112</v>
      </c>
      <c r="B3211">
        <v>34</v>
      </c>
      <c r="C3211" t="s">
        <v>864</v>
      </c>
      <c r="D3211" t="s">
        <v>113</v>
      </c>
      <c r="E3211">
        <v>1486</v>
      </c>
      <c r="F3211">
        <v>1486</v>
      </c>
      <c r="G3211">
        <v>100</v>
      </c>
      <c r="H3211" t="s">
        <v>65</v>
      </c>
      <c r="I3211">
        <v>99</v>
      </c>
      <c r="J3211" t="s">
        <v>66</v>
      </c>
      <c r="K3211" s="33" t="str">
        <f>IF(ISNA(VLOOKUP(C3211,'Provider-EHR crosswalk'!A:B,2,FALSE)),"No EHR Specified",VLOOKUP(C3211,'Provider-EHR crosswalk'!A:B,2,FALSE))</f>
        <v>Azalea Health EHR</v>
      </c>
    </row>
    <row r="3212" spans="1:11" x14ac:dyDescent="0.25">
      <c r="A3212" t="s">
        <v>114</v>
      </c>
      <c r="B3212">
        <v>34</v>
      </c>
      <c r="C3212" t="s">
        <v>864</v>
      </c>
      <c r="D3212" t="s">
        <v>115</v>
      </c>
      <c r="E3212">
        <v>2</v>
      </c>
      <c r="F3212">
        <v>148</v>
      </c>
      <c r="G3212">
        <v>1.35</v>
      </c>
      <c r="H3212" t="s">
        <v>116</v>
      </c>
      <c r="I3212">
        <v>4</v>
      </c>
      <c r="J3212" t="s">
        <v>66</v>
      </c>
      <c r="K3212" s="33" t="str">
        <f>IF(ISNA(VLOOKUP(C3212,'Provider-EHR crosswalk'!A:B,2,FALSE)),"No EHR Specified",VLOOKUP(C3212,'Provider-EHR crosswalk'!A:B,2,FALSE))</f>
        <v>Azalea Health EHR</v>
      </c>
    </row>
    <row r="3213" spans="1:11" x14ac:dyDescent="0.25">
      <c r="A3213" t="s">
        <v>117</v>
      </c>
      <c r="B3213">
        <v>34</v>
      </c>
      <c r="C3213" t="s">
        <v>864</v>
      </c>
      <c r="D3213" t="s">
        <v>118</v>
      </c>
      <c r="E3213">
        <v>4</v>
      </c>
      <c r="F3213">
        <v>148</v>
      </c>
      <c r="G3213">
        <v>2.7</v>
      </c>
      <c r="H3213" t="s">
        <v>116</v>
      </c>
      <c r="I3213">
        <v>4</v>
      </c>
      <c r="J3213" t="s">
        <v>66</v>
      </c>
      <c r="K3213" s="33" t="str">
        <f>IF(ISNA(VLOOKUP(C3213,'Provider-EHR crosswalk'!A:B,2,FALSE)),"No EHR Specified",VLOOKUP(C3213,'Provider-EHR crosswalk'!A:B,2,FALSE))</f>
        <v>Azalea Health EHR</v>
      </c>
    </row>
    <row r="3214" spans="1:11" x14ac:dyDescent="0.25">
      <c r="A3214" t="s">
        <v>119</v>
      </c>
      <c r="B3214">
        <v>34</v>
      </c>
      <c r="C3214" t="s">
        <v>864</v>
      </c>
      <c r="D3214" t="s">
        <v>120</v>
      </c>
      <c r="E3214">
        <v>4</v>
      </c>
      <c r="F3214">
        <v>148</v>
      </c>
      <c r="G3214">
        <v>2.7</v>
      </c>
      <c r="H3214" t="s">
        <v>116</v>
      </c>
      <c r="I3214">
        <v>4</v>
      </c>
      <c r="J3214" t="s">
        <v>66</v>
      </c>
      <c r="K3214" s="33" t="str">
        <f>IF(ISNA(VLOOKUP(C3214,'Provider-EHR crosswalk'!A:B,2,FALSE)),"No EHR Specified",VLOOKUP(C3214,'Provider-EHR crosswalk'!A:B,2,FALSE))</f>
        <v>Azalea Health EHR</v>
      </c>
    </row>
    <row r="3215" spans="1:11" x14ac:dyDescent="0.25">
      <c r="A3215" t="s">
        <v>121</v>
      </c>
      <c r="B3215">
        <v>34</v>
      </c>
      <c r="C3215" t="s">
        <v>864</v>
      </c>
      <c r="D3215" t="s">
        <v>122</v>
      </c>
      <c r="E3215">
        <v>0</v>
      </c>
      <c r="F3215">
        <v>148</v>
      </c>
      <c r="G3215">
        <v>0</v>
      </c>
      <c r="H3215" t="s">
        <v>116</v>
      </c>
      <c r="I3215">
        <v>1</v>
      </c>
      <c r="J3215" t="s">
        <v>66</v>
      </c>
      <c r="K3215" s="33" t="str">
        <f>IF(ISNA(VLOOKUP(C3215,'Provider-EHR crosswalk'!A:B,2,FALSE)),"No EHR Specified",VLOOKUP(C3215,'Provider-EHR crosswalk'!A:B,2,FALSE))</f>
        <v>Azalea Health EHR</v>
      </c>
    </row>
    <row r="3216" spans="1:11" x14ac:dyDescent="0.25">
      <c r="A3216" t="s">
        <v>123</v>
      </c>
      <c r="B3216">
        <v>34</v>
      </c>
      <c r="C3216" t="s">
        <v>864</v>
      </c>
      <c r="D3216" t="s">
        <v>124</v>
      </c>
      <c r="E3216">
        <v>1</v>
      </c>
      <c r="F3216">
        <v>1486</v>
      </c>
      <c r="G3216">
        <v>7.0000000000000007E-2</v>
      </c>
      <c r="H3216" t="s">
        <v>116</v>
      </c>
      <c r="I3216">
        <v>1</v>
      </c>
      <c r="J3216" t="s">
        <v>66</v>
      </c>
      <c r="K3216" s="33" t="str">
        <f>IF(ISNA(VLOOKUP(C3216,'Provider-EHR crosswalk'!A:B,2,FALSE)),"No EHR Specified",VLOOKUP(C3216,'Provider-EHR crosswalk'!A:B,2,FALSE))</f>
        <v>Azalea Health EHR</v>
      </c>
    </row>
    <row r="3217" spans="1:11" x14ac:dyDescent="0.25">
      <c r="A3217" t="s">
        <v>125</v>
      </c>
      <c r="B3217">
        <v>34</v>
      </c>
      <c r="C3217" t="s">
        <v>864</v>
      </c>
      <c r="D3217" t="s">
        <v>126</v>
      </c>
      <c r="E3217">
        <v>0</v>
      </c>
      <c r="F3217">
        <v>1486</v>
      </c>
      <c r="G3217">
        <v>0</v>
      </c>
      <c r="H3217" t="s">
        <v>116</v>
      </c>
      <c r="I3217">
        <v>1</v>
      </c>
      <c r="J3217" t="s">
        <v>66</v>
      </c>
      <c r="K3217" s="33" t="str">
        <f>IF(ISNA(VLOOKUP(C3217,'Provider-EHR crosswalk'!A:B,2,FALSE)),"No EHR Specified",VLOOKUP(C3217,'Provider-EHR crosswalk'!A:B,2,FALSE))</f>
        <v>Azalea Health EHR</v>
      </c>
    </row>
    <row r="3218" spans="1:11" x14ac:dyDescent="0.25">
      <c r="A3218" t="s">
        <v>127</v>
      </c>
      <c r="B3218">
        <v>34</v>
      </c>
      <c r="C3218" t="s">
        <v>864</v>
      </c>
      <c r="D3218" t="s">
        <v>128</v>
      </c>
      <c r="E3218">
        <v>30</v>
      </c>
      <c r="F3218">
        <v>1486</v>
      </c>
      <c r="G3218">
        <v>2.02</v>
      </c>
      <c r="H3218" t="s">
        <v>116</v>
      </c>
      <c r="I3218">
        <v>4</v>
      </c>
      <c r="J3218" t="s">
        <v>66</v>
      </c>
      <c r="K3218" s="33" t="str">
        <f>IF(ISNA(VLOOKUP(C3218,'Provider-EHR crosswalk'!A:B,2,FALSE)),"No EHR Specified",VLOOKUP(C3218,'Provider-EHR crosswalk'!A:B,2,FALSE))</f>
        <v>Azalea Health EHR</v>
      </c>
    </row>
    <row r="3219" spans="1:11" x14ac:dyDescent="0.25">
      <c r="A3219" t="s">
        <v>129</v>
      </c>
      <c r="B3219">
        <v>34</v>
      </c>
      <c r="C3219" t="s">
        <v>864</v>
      </c>
      <c r="D3219" t="s">
        <v>130</v>
      </c>
      <c r="E3219">
        <v>44</v>
      </c>
      <c r="F3219">
        <v>1486</v>
      </c>
      <c r="G3219">
        <v>2.96</v>
      </c>
      <c r="H3219" t="s">
        <v>116</v>
      </c>
      <c r="I3219">
        <v>4</v>
      </c>
      <c r="J3219" t="s">
        <v>66</v>
      </c>
      <c r="K3219" s="33" t="str">
        <f>IF(ISNA(VLOOKUP(C3219,'Provider-EHR crosswalk'!A:B,2,FALSE)),"No EHR Specified",VLOOKUP(C3219,'Provider-EHR crosswalk'!A:B,2,FALSE))</f>
        <v>Azalea Health EHR</v>
      </c>
    </row>
    <row r="3220" spans="1:11" x14ac:dyDescent="0.25">
      <c r="A3220" t="s">
        <v>131</v>
      </c>
      <c r="B3220">
        <v>34</v>
      </c>
      <c r="C3220" t="s">
        <v>864</v>
      </c>
      <c r="D3220" t="s">
        <v>132</v>
      </c>
      <c r="E3220">
        <v>36</v>
      </c>
      <c r="F3220">
        <v>1486</v>
      </c>
      <c r="G3220">
        <v>2.42</v>
      </c>
      <c r="H3220" t="s">
        <v>116</v>
      </c>
      <c r="I3220">
        <v>4</v>
      </c>
      <c r="J3220" t="s">
        <v>66</v>
      </c>
      <c r="K3220" s="33" t="str">
        <f>IF(ISNA(VLOOKUP(C3220,'Provider-EHR crosswalk'!A:B,2,FALSE)),"No EHR Specified",VLOOKUP(C3220,'Provider-EHR crosswalk'!A:B,2,FALSE))</f>
        <v>Azalea Health EHR</v>
      </c>
    </row>
    <row r="3221" spans="1:11" x14ac:dyDescent="0.25">
      <c r="A3221" t="s">
        <v>133</v>
      </c>
      <c r="B3221">
        <v>34</v>
      </c>
      <c r="C3221" t="s">
        <v>864</v>
      </c>
      <c r="D3221" t="s">
        <v>134</v>
      </c>
      <c r="E3221">
        <v>60</v>
      </c>
      <c r="F3221">
        <v>1486</v>
      </c>
      <c r="G3221">
        <v>4.04</v>
      </c>
      <c r="H3221" t="s">
        <v>116</v>
      </c>
      <c r="I3221">
        <v>1</v>
      </c>
      <c r="J3221" t="s">
        <v>69</v>
      </c>
      <c r="K3221" s="33" t="str">
        <f>IF(ISNA(VLOOKUP(C3221,'Provider-EHR crosswalk'!A:B,2,FALSE)),"No EHR Specified",VLOOKUP(C3221,'Provider-EHR crosswalk'!A:B,2,FALSE))</f>
        <v>Azalea Health EHR</v>
      </c>
    </row>
    <row r="3222" spans="1:11" x14ac:dyDescent="0.25">
      <c r="A3222" t="s">
        <v>135</v>
      </c>
      <c r="B3222">
        <v>34</v>
      </c>
      <c r="C3222" t="s">
        <v>864</v>
      </c>
      <c r="D3222" t="s">
        <v>136</v>
      </c>
      <c r="E3222">
        <v>0</v>
      </c>
      <c r="F3222">
        <v>1486</v>
      </c>
      <c r="G3222">
        <v>0</v>
      </c>
      <c r="H3222" t="s">
        <v>116</v>
      </c>
      <c r="I3222">
        <v>1</v>
      </c>
      <c r="J3222" t="s">
        <v>66</v>
      </c>
      <c r="K3222" s="33" t="str">
        <f>IF(ISNA(VLOOKUP(C3222,'Provider-EHR crosswalk'!A:B,2,FALSE)),"No EHR Specified",VLOOKUP(C3222,'Provider-EHR crosswalk'!A:B,2,FALSE))</f>
        <v>Azalea Health EHR</v>
      </c>
    </row>
    <row r="3223" spans="1:11" x14ac:dyDescent="0.25">
      <c r="A3223" t="s">
        <v>137</v>
      </c>
      <c r="B3223">
        <v>34</v>
      </c>
      <c r="C3223" t="s">
        <v>864</v>
      </c>
      <c r="D3223" t="s">
        <v>138</v>
      </c>
      <c r="E3223">
        <v>0</v>
      </c>
      <c r="F3223">
        <v>1486</v>
      </c>
      <c r="G3223">
        <v>0</v>
      </c>
      <c r="H3223" t="s">
        <v>116</v>
      </c>
      <c r="I3223">
        <v>1</v>
      </c>
      <c r="J3223" t="s">
        <v>66</v>
      </c>
      <c r="K3223" s="33" t="str">
        <f>IF(ISNA(VLOOKUP(C3223,'Provider-EHR crosswalk'!A:B,2,FALSE)),"No EHR Specified",VLOOKUP(C3223,'Provider-EHR crosswalk'!A:B,2,FALSE))</f>
        <v>Azalea Health EHR</v>
      </c>
    </row>
    <row r="3224" spans="1:11" x14ac:dyDescent="0.25">
      <c r="A3224" t="s">
        <v>139</v>
      </c>
      <c r="B3224">
        <v>34</v>
      </c>
      <c r="C3224" t="s">
        <v>864</v>
      </c>
      <c r="D3224" t="s">
        <v>140</v>
      </c>
      <c r="E3224">
        <v>0</v>
      </c>
      <c r="F3224">
        <v>1486</v>
      </c>
      <c r="G3224">
        <v>0</v>
      </c>
      <c r="H3224" t="s">
        <v>116</v>
      </c>
      <c r="I3224">
        <v>1</v>
      </c>
      <c r="J3224" t="s">
        <v>66</v>
      </c>
      <c r="K3224" s="33" t="str">
        <f>IF(ISNA(VLOOKUP(C3224,'Provider-EHR crosswalk'!A:B,2,FALSE)),"No EHR Specified",VLOOKUP(C3224,'Provider-EHR crosswalk'!A:B,2,FALSE))</f>
        <v>Azalea Health EHR</v>
      </c>
    </row>
    <row r="3225" spans="1:11" x14ac:dyDescent="0.25">
      <c r="A3225" t="s">
        <v>141</v>
      </c>
      <c r="B3225">
        <v>34</v>
      </c>
      <c r="C3225" t="s">
        <v>864</v>
      </c>
      <c r="D3225" t="s">
        <v>142</v>
      </c>
      <c r="E3225">
        <v>0</v>
      </c>
      <c r="F3225">
        <v>1486</v>
      </c>
      <c r="G3225">
        <v>0</v>
      </c>
      <c r="H3225" t="s">
        <v>116</v>
      </c>
      <c r="I3225">
        <v>1</v>
      </c>
      <c r="J3225" t="s">
        <v>66</v>
      </c>
      <c r="K3225" s="33" t="str">
        <f>IF(ISNA(VLOOKUP(C3225,'Provider-EHR crosswalk'!A:B,2,FALSE)),"No EHR Specified",VLOOKUP(C3225,'Provider-EHR crosswalk'!A:B,2,FALSE))</f>
        <v>Azalea Health EHR</v>
      </c>
    </row>
    <row r="3226" spans="1:11" x14ac:dyDescent="0.25">
      <c r="A3226" t="s">
        <v>143</v>
      </c>
      <c r="B3226">
        <v>34</v>
      </c>
      <c r="C3226" t="s">
        <v>864</v>
      </c>
      <c r="D3226" t="s">
        <v>144</v>
      </c>
      <c r="E3226">
        <v>0</v>
      </c>
      <c r="F3226">
        <v>1486</v>
      </c>
      <c r="G3226">
        <v>0</v>
      </c>
      <c r="H3226" t="s">
        <v>116</v>
      </c>
      <c r="I3226">
        <v>1</v>
      </c>
      <c r="J3226" t="s">
        <v>66</v>
      </c>
      <c r="K3226" s="33" t="str">
        <f>IF(ISNA(VLOOKUP(C3226,'Provider-EHR crosswalk'!A:B,2,FALSE)),"No EHR Specified",VLOOKUP(C3226,'Provider-EHR crosswalk'!A:B,2,FALSE))</f>
        <v>Azalea Health EHR</v>
      </c>
    </row>
    <row r="3227" spans="1:11" x14ac:dyDescent="0.25">
      <c r="A3227" t="s">
        <v>145</v>
      </c>
      <c r="B3227">
        <v>34</v>
      </c>
      <c r="C3227" t="s">
        <v>864</v>
      </c>
      <c r="D3227" t="s">
        <v>146</v>
      </c>
      <c r="E3227">
        <v>0</v>
      </c>
      <c r="F3227">
        <v>1486</v>
      </c>
      <c r="G3227">
        <v>0</v>
      </c>
      <c r="H3227" t="s">
        <v>116</v>
      </c>
      <c r="I3227">
        <v>1</v>
      </c>
      <c r="J3227" t="s">
        <v>66</v>
      </c>
      <c r="K3227" s="33" t="str">
        <f>IF(ISNA(VLOOKUP(C3227,'Provider-EHR crosswalk'!A:B,2,FALSE)),"No EHR Specified",VLOOKUP(C3227,'Provider-EHR crosswalk'!A:B,2,FALSE))</f>
        <v>Azalea Health EHR</v>
      </c>
    </row>
    <row r="3228" spans="1:11" x14ac:dyDescent="0.25">
      <c r="A3228" t="s">
        <v>147</v>
      </c>
      <c r="B3228">
        <v>34</v>
      </c>
      <c r="C3228" t="s">
        <v>864</v>
      </c>
      <c r="D3228" t="s">
        <v>148</v>
      </c>
      <c r="E3228">
        <v>0</v>
      </c>
      <c r="F3228">
        <v>1486</v>
      </c>
      <c r="G3228">
        <v>0</v>
      </c>
      <c r="H3228" t="s">
        <v>116</v>
      </c>
      <c r="I3228">
        <v>1</v>
      </c>
      <c r="J3228" t="s">
        <v>66</v>
      </c>
      <c r="K3228" s="33" t="str">
        <f>IF(ISNA(VLOOKUP(C3228,'Provider-EHR crosswalk'!A:B,2,FALSE)),"No EHR Specified",VLOOKUP(C3228,'Provider-EHR crosswalk'!A:B,2,FALSE))</f>
        <v>Azalea Health EHR</v>
      </c>
    </row>
    <row r="3229" spans="1:11" x14ac:dyDescent="0.25">
      <c r="A3229" t="s">
        <v>149</v>
      </c>
      <c r="B3229">
        <v>34</v>
      </c>
      <c r="C3229" t="s">
        <v>864</v>
      </c>
      <c r="D3229" t="s">
        <v>150</v>
      </c>
      <c r="E3229">
        <v>0</v>
      </c>
      <c r="F3229">
        <v>1486</v>
      </c>
      <c r="G3229">
        <v>0</v>
      </c>
      <c r="H3229" t="s">
        <v>116</v>
      </c>
      <c r="I3229">
        <v>1</v>
      </c>
      <c r="J3229" t="s">
        <v>66</v>
      </c>
      <c r="K3229" s="33" t="str">
        <f>IF(ISNA(VLOOKUP(C3229,'Provider-EHR crosswalk'!A:B,2,FALSE)),"No EHR Specified",VLOOKUP(C3229,'Provider-EHR crosswalk'!A:B,2,FALSE))</f>
        <v>Azalea Health EHR</v>
      </c>
    </row>
    <row r="3230" spans="1:11" x14ac:dyDescent="0.25">
      <c r="A3230" t="s">
        <v>151</v>
      </c>
      <c r="B3230">
        <v>34</v>
      </c>
      <c r="C3230" t="s">
        <v>864</v>
      </c>
      <c r="D3230" t="s">
        <v>152</v>
      </c>
      <c r="E3230">
        <v>0</v>
      </c>
      <c r="F3230">
        <v>1486</v>
      </c>
      <c r="G3230">
        <v>0</v>
      </c>
      <c r="H3230" t="s">
        <v>116</v>
      </c>
      <c r="I3230">
        <v>1</v>
      </c>
      <c r="J3230" t="s">
        <v>66</v>
      </c>
      <c r="K3230" s="33" t="str">
        <f>IF(ISNA(VLOOKUP(C3230,'Provider-EHR crosswalk'!A:B,2,FALSE)),"No EHR Specified",VLOOKUP(C3230,'Provider-EHR crosswalk'!A:B,2,FALSE))</f>
        <v>Azalea Health EHR</v>
      </c>
    </row>
    <row r="3231" spans="1:11" x14ac:dyDescent="0.25">
      <c r="A3231" t="s">
        <v>153</v>
      </c>
      <c r="B3231">
        <v>34</v>
      </c>
      <c r="C3231" t="s">
        <v>864</v>
      </c>
      <c r="D3231" t="s">
        <v>154</v>
      </c>
      <c r="E3231">
        <v>13</v>
      </c>
      <c r="F3231">
        <v>1486</v>
      </c>
      <c r="G3231">
        <v>0.87</v>
      </c>
      <c r="H3231" t="s">
        <v>116</v>
      </c>
      <c r="I3231">
        <v>1</v>
      </c>
      <c r="J3231" t="s">
        <v>66</v>
      </c>
      <c r="K3231" s="33" t="str">
        <f>IF(ISNA(VLOOKUP(C3231,'Provider-EHR crosswalk'!A:B,2,FALSE)),"No EHR Specified",VLOOKUP(C3231,'Provider-EHR crosswalk'!A:B,2,FALSE))</f>
        <v>Azalea Health EHR</v>
      </c>
    </row>
    <row r="3232" spans="1:11" x14ac:dyDescent="0.25">
      <c r="A3232" t="s">
        <v>155</v>
      </c>
      <c r="B3232">
        <v>34</v>
      </c>
      <c r="C3232" t="s">
        <v>864</v>
      </c>
      <c r="D3232" t="s">
        <v>156</v>
      </c>
      <c r="E3232">
        <v>0</v>
      </c>
      <c r="F3232">
        <v>1486</v>
      </c>
      <c r="G3232">
        <v>0</v>
      </c>
      <c r="H3232" t="s">
        <v>157</v>
      </c>
      <c r="I3232" t="s">
        <v>157</v>
      </c>
      <c r="J3232" t="s">
        <v>157</v>
      </c>
      <c r="K3232" s="33" t="str">
        <f>IF(ISNA(VLOOKUP(C3232,'Provider-EHR crosswalk'!A:B,2,FALSE)),"No EHR Specified",VLOOKUP(C3232,'Provider-EHR crosswalk'!A:B,2,FALSE))</f>
        <v>Azalea Health EHR</v>
      </c>
    </row>
    <row r="3233" spans="1:11" x14ac:dyDescent="0.25">
      <c r="A3233" t="s">
        <v>158</v>
      </c>
      <c r="B3233">
        <v>34</v>
      </c>
      <c r="C3233" t="s">
        <v>864</v>
      </c>
      <c r="D3233" t="s">
        <v>159</v>
      </c>
      <c r="E3233">
        <v>41</v>
      </c>
      <c r="F3233">
        <v>1486</v>
      </c>
      <c r="G3233">
        <v>2.76</v>
      </c>
      <c r="H3233" t="s">
        <v>157</v>
      </c>
      <c r="I3233" t="s">
        <v>157</v>
      </c>
      <c r="J3233" t="s">
        <v>157</v>
      </c>
      <c r="K3233" s="33" t="str">
        <f>IF(ISNA(VLOOKUP(C3233,'Provider-EHR crosswalk'!A:B,2,FALSE)),"No EHR Specified",VLOOKUP(C3233,'Provider-EHR crosswalk'!A:B,2,FALSE))</f>
        <v>Azalea Health EHR</v>
      </c>
    </row>
    <row r="3234" spans="1:11" x14ac:dyDescent="0.25">
      <c r="A3234" t="s">
        <v>162</v>
      </c>
      <c r="B3234">
        <v>34</v>
      </c>
      <c r="C3234" t="s">
        <v>864</v>
      </c>
      <c r="D3234" t="s">
        <v>163</v>
      </c>
      <c r="E3234">
        <v>1446</v>
      </c>
      <c r="F3234">
        <v>1486</v>
      </c>
      <c r="G3234">
        <v>97.31</v>
      </c>
      <c r="H3234" t="s">
        <v>65</v>
      </c>
      <c r="I3234">
        <v>95</v>
      </c>
      <c r="J3234" t="s">
        <v>66</v>
      </c>
      <c r="K3234" s="33" t="str">
        <f>IF(ISNA(VLOOKUP(C3234,'Provider-EHR crosswalk'!A:B,2,FALSE)),"No EHR Specified",VLOOKUP(C3234,'Provider-EHR crosswalk'!A:B,2,FALSE))</f>
        <v>Azalea Health EHR</v>
      </c>
    </row>
    <row r="3235" spans="1:11" x14ac:dyDescent="0.25">
      <c r="A3235" t="s">
        <v>164</v>
      </c>
      <c r="B3235">
        <v>34</v>
      </c>
      <c r="C3235" t="s">
        <v>864</v>
      </c>
      <c r="D3235" t="s">
        <v>165</v>
      </c>
      <c r="E3235">
        <v>140</v>
      </c>
      <c r="F3235">
        <v>148</v>
      </c>
      <c r="G3235">
        <v>94.59</v>
      </c>
      <c r="H3235" t="s">
        <v>65</v>
      </c>
      <c r="I3235">
        <v>95</v>
      </c>
      <c r="J3235" t="s">
        <v>69</v>
      </c>
      <c r="K3235" s="33" t="str">
        <f>IF(ISNA(VLOOKUP(C3235,'Provider-EHR crosswalk'!A:B,2,FALSE)),"No EHR Specified",VLOOKUP(C3235,'Provider-EHR crosswalk'!A:B,2,FALSE))</f>
        <v>Azalea Health EHR</v>
      </c>
    </row>
    <row r="3236" spans="1:11" x14ac:dyDescent="0.25">
      <c r="A3236" t="s">
        <v>166</v>
      </c>
      <c r="B3236">
        <v>34</v>
      </c>
      <c r="C3236" t="s">
        <v>864</v>
      </c>
      <c r="D3236" t="s">
        <v>167</v>
      </c>
      <c r="E3236">
        <v>3</v>
      </c>
      <c r="F3236">
        <v>148</v>
      </c>
      <c r="G3236">
        <v>2.0299999999999998</v>
      </c>
      <c r="H3236" t="s">
        <v>116</v>
      </c>
      <c r="I3236">
        <v>5</v>
      </c>
      <c r="J3236" t="s">
        <v>66</v>
      </c>
      <c r="K3236" s="33" t="str">
        <f>IF(ISNA(VLOOKUP(C3236,'Provider-EHR crosswalk'!A:B,2,FALSE)),"No EHR Specified",VLOOKUP(C3236,'Provider-EHR crosswalk'!A:B,2,FALSE))</f>
        <v>Azalea Health EHR</v>
      </c>
    </row>
    <row r="3237" spans="1:11" x14ac:dyDescent="0.25">
      <c r="A3237" t="s">
        <v>168</v>
      </c>
      <c r="B3237">
        <v>34</v>
      </c>
      <c r="C3237" t="s">
        <v>864</v>
      </c>
      <c r="D3237" t="s">
        <v>169</v>
      </c>
      <c r="E3237">
        <v>0</v>
      </c>
      <c r="F3237">
        <v>148</v>
      </c>
      <c r="G3237">
        <v>0</v>
      </c>
      <c r="H3237" t="s">
        <v>116</v>
      </c>
      <c r="I3237">
        <v>5</v>
      </c>
      <c r="J3237" t="s">
        <v>66</v>
      </c>
      <c r="K3237" s="33" t="str">
        <f>IF(ISNA(VLOOKUP(C3237,'Provider-EHR crosswalk'!A:B,2,FALSE)),"No EHR Specified",VLOOKUP(C3237,'Provider-EHR crosswalk'!A:B,2,FALSE))</f>
        <v>Azalea Health EHR</v>
      </c>
    </row>
    <row r="3238" spans="1:11" x14ac:dyDescent="0.25">
      <c r="A3238" t="s">
        <v>170</v>
      </c>
      <c r="B3238">
        <v>34</v>
      </c>
      <c r="C3238" t="s">
        <v>864</v>
      </c>
      <c r="D3238" t="s">
        <v>171</v>
      </c>
      <c r="E3238">
        <v>5</v>
      </c>
      <c r="F3238">
        <v>148</v>
      </c>
      <c r="G3238">
        <v>3.38</v>
      </c>
      <c r="H3238" t="s">
        <v>116</v>
      </c>
      <c r="I3238">
        <v>5</v>
      </c>
      <c r="J3238" t="s">
        <v>66</v>
      </c>
      <c r="K3238" s="33" t="str">
        <f>IF(ISNA(VLOOKUP(C3238,'Provider-EHR crosswalk'!A:B,2,FALSE)),"No EHR Specified",VLOOKUP(C3238,'Provider-EHR crosswalk'!A:B,2,FALSE))</f>
        <v>Azalea Health EHR</v>
      </c>
    </row>
    <row r="3239" spans="1:11" x14ac:dyDescent="0.25">
      <c r="A3239" t="s">
        <v>172</v>
      </c>
      <c r="B3239">
        <v>34</v>
      </c>
      <c r="C3239" t="s">
        <v>864</v>
      </c>
      <c r="D3239" t="s">
        <v>173</v>
      </c>
      <c r="E3239">
        <v>0</v>
      </c>
      <c r="F3239">
        <v>1486</v>
      </c>
      <c r="G3239">
        <v>0</v>
      </c>
      <c r="H3239" t="s">
        <v>116</v>
      </c>
      <c r="I3239">
        <v>5</v>
      </c>
      <c r="J3239" t="s">
        <v>66</v>
      </c>
      <c r="K3239" s="33" t="str">
        <f>IF(ISNA(VLOOKUP(C3239,'Provider-EHR crosswalk'!A:B,2,FALSE)),"No EHR Specified",VLOOKUP(C3239,'Provider-EHR crosswalk'!A:B,2,FALSE))</f>
        <v>Azalea Health EHR</v>
      </c>
    </row>
    <row r="3240" spans="1:11" x14ac:dyDescent="0.25">
      <c r="A3240" t="s">
        <v>174</v>
      </c>
      <c r="B3240">
        <v>34</v>
      </c>
      <c r="C3240" t="s">
        <v>864</v>
      </c>
      <c r="D3240" t="s">
        <v>175</v>
      </c>
      <c r="E3240">
        <v>8</v>
      </c>
      <c r="F3240">
        <v>1486</v>
      </c>
      <c r="G3240">
        <v>0.54</v>
      </c>
      <c r="H3240" t="s">
        <v>116</v>
      </c>
      <c r="I3240">
        <v>5</v>
      </c>
      <c r="J3240" t="s">
        <v>66</v>
      </c>
      <c r="K3240" s="33" t="str">
        <f>IF(ISNA(VLOOKUP(C3240,'Provider-EHR crosswalk'!A:B,2,FALSE)),"No EHR Specified",VLOOKUP(C3240,'Provider-EHR crosswalk'!A:B,2,FALSE))</f>
        <v>Azalea Health EHR</v>
      </c>
    </row>
    <row r="3241" spans="1:11" x14ac:dyDescent="0.25">
      <c r="A3241" t="s">
        <v>176</v>
      </c>
      <c r="B3241">
        <v>34</v>
      </c>
      <c r="C3241" t="s">
        <v>864</v>
      </c>
      <c r="D3241" t="s">
        <v>177</v>
      </c>
      <c r="E3241">
        <v>32</v>
      </c>
      <c r="F3241">
        <v>1486</v>
      </c>
      <c r="G3241">
        <v>2.15</v>
      </c>
      <c r="H3241" t="s">
        <v>116</v>
      </c>
      <c r="I3241">
        <v>5</v>
      </c>
      <c r="J3241" t="s">
        <v>66</v>
      </c>
      <c r="K3241" s="33" t="str">
        <f>IF(ISNA(VLOOKUP(C3241,'Provider-EHR crosswalk'!A:B,2,FALSE)),"No EHR Specified",VLOOKUP(C3241,'Provider-EHR crosswalk'!A:B,2,FALSE))</f>
        <v>Azalea Health EHR</v>
      </c>
    </row>
    <row r="3242" spans="1:11" x14ac:dyDescent="0.25">
      <c r="A3242" t="s">
        <v>63</v>
      </c>
      <c r="B3242">
        <v>197</v>
      </c>
      <c r="C3242" t="s">
        <v>917</v>
      </c>
      <c r="D3242" t="s">
        <v>64</v>
      </c>
      <c r="E3242">
        <v>1</v>
      </c>
      <c r="F3242">
        <v>1</v>
      </c>
      <c r="G3242">
        <v>100</v>
      </c>
      <c r="H3242" t="s">
        <v>65</v>
      </c>
      <c r="I3242">
        <v>99</v>
      </c>
      <c r="J3242" t="s">
        <v>66</v>
      </c>
      <c r="K3242" s="33" t="str">
        <f>IF(ISNA(VLOOKUP(C3242,'Provider-EHR crosswalk'!A:B,2,FALSE)),"No EHR Specified",VLOOKUP(C3242,'Provider-EHR crosswalk'!A:B,2,FALSE))</f>
        <v>Azalea Health EHR</v>
      </c>
    </row>
    <row r="3243" spans="1:11" x14ac:dyDescent="0.25">
      <c r="A3243" t="s">
        <v>67</v>
      </c>
      <c r="B3243">
        <v>197</v>
      </c>
      <c r="C3243" t="s">
        <v>917</v>
      </c>
      <c r="D3243" t="s">
        <v>68</v>
      </c>
      <c r="E3243">
        <v>1</v>
      </c>
      <c r="F3243">
        <v>1</v>
      </c>
      <c r="G3243">
        <v>100</v>
      </c>
      <c r="H3243" t="s">
        <v>65</v>
      </c>
      <c r="I3243">
        <v>75</v>
      </c>
      <c r="J3243" t="s">
        <v>66</v>
      </c>
      <c r="K3243" s="33" t="str">
        <f>IF(ISNA(VLOOKUP(C3243,'Provider-EHR crosswalk'!A:B,2,FALSE)),"No EHR Specified",VLOOKUP(C3243,'Provider-EHR crosswalk'!A:B,2,FALSE))</f>
        <v>Azalea Health EHR</v>
      </c>
    </row>
    <row r="3244" spans="1:11" x14ac:dyDescent="0.25">
      <c r="A3244" t="s">
        <v>70</v>
      </c>
      <c r="B3244">
        <v>197</v>
      </c>
      <c r="C3244" t="s">
        <v>917</v>
      </c>
      <c r="D3244" t="s">
        <v>71</v>
      </c>
      <c r="E3244">
        <v>1</v>
      </c>
      <c r="F3244">
        <v>1</v>
      </c>
      <c r="G3244">
        <v>100</v>
      </c>
      <c r="H3244" t="s">
        <v>65</v>
      </c>
      <c r="I3244">
        <v>99</v>
      </c>
      <c r="J3244" t="s">
        <v>66</v>
      </c>
      <c r="K3244" s="33" t="str">
        <f>IF(ISNA(VLOOKUP(C3244,'Provider-EHR crosswalk'!A:B,2,FALSE)),"No EHR Specified",VLOOKUP(C3244,'Provider-EHR crosswalk'!A:B,2,FALSE))</f>
        <v>Azalea Health EHR</v>
      </c>
    </row>
    <row r="3245" spans="1:11" x14ac:dyDescent="0.25">
      <c r="A3245" t="s">
        <v>72</v>
      </c>
      <c r="B3245">
        <v>197</v>
      </c>
      <c r="C3245" t="s">
        <v>917</v>
      </c>
      <c r="D3245" t="s">
        <v>73</v>
      </c>
      <c r="E3245">
        <v>1</v>
      </c>
      <c r="F3245">
        <v>1</v>
      </c>
      <c r="G3245">
        <v>100</v>
      </c>
      <c r="H3245" t="s">
        <v>65</v>
      </c>
      <c r="I3245">
        <v>99</v>
      </c>
      <c r="J3245" t="s">
        <v>66</v>
      </c>
      <c r="K3245" s="33" t="str">
        <f>IF(ISNA(VLOOKUP(C3245,'Provider-EHR crosswalk'!A:B,2,FALSE)),"No EHR Specified",VLOOKUP(C3245,'Provider-EHR crosswalk'!A:B,2,FALSE))</f>
        <v>Azalea Health EHR</v>
      </c>
    </row>
    <row r="3246" spans="1:11" x14ac:dyDescent="0.25">
      <c r="A3246" t="s">
        <v>74</v>
      </c>
      <c r="B3246">
        <v>197</v>
      </c>
      <c r="C3246" t="s">
        <v>917</v>
      </c>
      <c r="D3246" t="s">
        <v>75</v>
      </c>
      <c r="E3246">
        <v>1</v>
      </c>
      <c r="F3246">
        <v>1</v>
      </c>
      <c r="G3246">
        <v>100</v>
      </c>
      <c r="H3246" t="s">
        <v>65</v>
      </c>
      <c r="I3246">
        <v>99</v>
      </c>
      <c r="J3246" t="s">
        <v>66</v>
      </c>
      <c r="K3246" s="33" t="str">
        <f>IF(ISNA(VLOOKUP(C3246,'Provider-EHR crosswalk'!A:B,2,FALSE)),"No EHR Specified",VLOOKUP(C3246,'Provider-EHR crosswalk'!A:B,2,FALSE))</f>
        <v>Azalea Health EHR</v>
      </c>
    </row>
    <row r="3247" spans="1:11" x14ac:dyDescent="0.25">
      <c r="A3247" t="s">
        <v>76</v>
      </c>
      <c r="B3247">
        <v>197</v>
      </c>
      <c r="C3247" t="s">
        <v>917</v>
      </c>
      <c r="D3247" t="s">
        <v>77</v>
      </c>
      <c r="E3247">
        <v>1</v>
      </c>
      <c r="F3247">
        <v>1</v>
      </c>
      <c r="G3247">
        <v>100</v>
      </c>
      <c r="H3247" t="s">
        <v>65</v>
      </c>
      <c r="I3247">
        <v>85</v>
      </c>
      <c r="J3247" t="s">
        <v>66</v>
      </c>
      <c r="K3247" s="33" t="str">
        <f>IF(ISNA(VLOOKUP(C3247,'Provider-EHR crosswalk'!A:B,2,FALSE)),"No EHR Specified",VLOOKUP(C3247,'Provider-EHR crosswalk'!A:B,2,FALSE))</f>
        <v>Azalea Health EHR</v>
      </c>
    </row>
    <row r="3248" spans="1:11" x14ac:dyDescent="0.25">
      <c r="A3248" t="s">
        <v>78</v>
      </c>
      <c r="B3248">
        <v>197</v>
      </c>
      <c r="C3248" t="s">
        <v>917</v>
      </c>
      <c r="D3248" t="s">
        <v>79</v>
      </c>
      <c r="E3248">
        <v>1</v>
      </c>
      <c r="F3248">
        <v>1</v>
      </c>
      <c r="G3248">
        <v>100</v>
      </c>
      <c r="H3248" t="s">
        <v>65</v>
      </c>
      <c r="I3248">
        <v>85</v>
      </c>
      <c r="J3248" t="s">
        <v>66</v>
      </c>
      <c r="K3248" s="33" t="str">
        <f>IF(ISNA(VLOOKUP(C3248,'Provider-EHR crosswalk'!A:B,2,FALSE)),"No EHR Specified",VLOOKUP(C3248,'Provider-EHR crosswalk'!A:B,2,FALSE))</f>
        <v>Azalea Health EHR</v>
      </c>
    </row>
    <row r="3249" spans="1:11" x14ac:dyDescent="0.25">
      <c r="A3249" t="s">
        <v>80</v>
      </c>
      <c r="B3249">
        <v>197</v>
      </c>
      <c r="C3249" t="s">
        <v>917</v>
      </c>
      <c r="D3249" t="s">
        <v>81</v>
      </c>
      <c r="E3249">
        <v>1</v>
      </c>
      <c r="F3249">
        <v>1</v>
      </c>
      <c r="G3249">
        <v>100</v>
      </c>
      <c r="H3249" t="s">
        <v>65</v>
      </c>
      <c r="I3249">
        <v>85</v>
      </c>
      <c r="J3249" t="s">
        <v>66</v>
      </c>
      <c r="K3249" s="33" t="str">
        <f>IF(ISNA(VLOOKUP(C3249,'Provider-EHR crosswalk'!A:B,2,FALSE)),"No EHR Specified",VLOOKUP(C3249,'Provider-EHR crosswalk'!A:B,2,FALSE))</f>
        <v>Azalea Health EHR</v>
      </c>
    </row>
    <row r="3250" spans="1:11" x14ac:dyDescent="0.25">
      <c r="A3250" t="s">
        <v>82</v>
      </c>
      <c r="B3250">
        <v>197</v>
      </c>
      <c r="C3250" t="s">
        <v>917</v>
      </c>
      <c r="D3250" t="s">
        <v>83</v>
      </c>
      <c r="E3250">
        <v>1</v>
      </c>
      <c r="F3250">
        <v>1</v>
      </c>
      <c r="G3250">
        <v>100</v>
      </c>
      <c r="H3250" t="s">
        <v>65</v>
      </c>
      <c r="I3250">
        <v>85</v>
      </c>
      <c r="J3250" t="s">
        <v>66</v>
      </c>
      <c r="K3250" s="33" t="str">
        <f>IF(ISNA(VLOOKUP(C3250,'Provider-EHR crosswalk'!A:B,2,FALSE)),"No EHR Specified",VLOOKUP(C3250,'Provider-EHR crosswalk'!A:B,2,FALSE))</f>
        <v>Azalea Health EHR</v>
      </c>
    </row>
    <row r="3251" spans="1:11" x14ac:dyDescent="0.25">
      <c r="A3251" t="s">
        <v>84</v>
      </c>
      <c r="B3251">
        <v>197</v>
      </c>
      <c r="C3251" t="s">
        <v>917</v>
      </c>
      <c r="D3251" t="s">
        <v>85</v>
      </c>
      <c r="E3251">
        <v>1</v>
      </c>
      <c r="F3251">
        <v>1</v>
      </c>
      <c r="G3251">
        <v>100</v>
      </c>
      <c r="H3251" t="s">
        <v>65</v>
      </c>
      <c r="I3251">
        <v>85</v>
      </c>
      <c r="J3251" t="s">
        <v>66</v>
      </c>
      <c r="K3251" s="33" t="str">
        <f>IF(ISNA(VLOOKUP(C3251,'Provider-EHR crosswalk'!A:B,2,FALSE)),"No EHR Specified",VLOOKUP(C3251,'Provider-EHR crosswalk'!A:B,2,FALSE))</f>
        <v>Azalea Health EHR</v>
      </c>
    </row>
    <row r="3252" spans="1:11" x14ac:dyDescent="0.25">
      <c r="A3252" t="s">
        <v>86</v>
      </c>
      <c r="B3252">
        <v>197</v>
      </c>
      <c r="C3252" t="s">
        <v>917</v>
      </c>
      <c r="D3252" t="s">
        <v>87</v>
      </c>
      <c r="E3252">
        <v>1</v>
      </c>
      <c r="F3252">
        <v>1</v>
      </c>
      <c r="G3252">
        <v>100</v>
      </c>
      <c r="H3252" t="s">
        <v>65</v>
      </c>
      <c r="I3252">
        <v>95</v>
      </c>
      <c r="J3252" t="s">
        <v>66</v>
      </c>
      <c r="K3252" s="33" t="str">
        <f>IF(ISNA(VLOOKUP(C3252,'Provider-EHR crosswalk'!A:B,2,FALSE)),"No EHR Specified",VLOOKUP(C3252,'Provider-EHR crosswalk'!A:B,2,FALSE))</f>
        <v>Azalea Health EHR</v>
      </c>
    </row>
    <row r="3253" spans="1:11" x14ac:dyDescent="0.25">
      <c r="A3253" t="s">
        <v>88</v>
      </c>
      <c r="B3253">
        <v>197</v>
      </c>
      <c r="C3253" t="s">
        <v>917</v>
      </c>
      <c r="D3253" t="s">
        <v>89</v>
      </c>
      <c r="E3253">
        <v>1</v>
      </c>
      <c r="F3253">
        <v>1</v>
      </c>
      <c r="G3253">
        <v>100</v>
      </c>
      <c r="H3253" t="s">
        <v>65</v>
      </c>
      <c r="I3253">
        <v>95</v>
      </c>
      <c r="J3253" t="s">
        <v>66</v>
      </c>
      <c r="K3253" s="33" t="str">
        <f>IF(ISNA(VLOOKUP(C3253,'Provider-EHR crosswalk'!A:B,2,FALSE)),"No EHR Specified",VLOOKUP(C3253,'Provider-EHR crosswalk'!A:B,2,FALSE))</f>
        <v>Azalea Health EHR</v>
      </c>
    </row>
    <row r="3254" spans="1:11" x14ac:dyDescent="0.25">
      <c r="A3254" t="s">
        <v>90</v>
      </c>
      <c r="B3254">
        <v>197</v>
      </c>
      <c r="C3254" t="s">
        <v>917</v>
      </c>
      <c r="D3254" t="s">
        <v>91</v>
      </c>
      <c r="E3254">
        <v>1</v>
      </c>
      <c r="F3254">
        <v>1</v>
      </c>
      <c r="G3254">
        <v>100</v>
      </c>
      <c r="H3254" t="s">
        <v>65</v>
      </c>
      <c r="I3254">
        <v>90</v>
      </c>
      <c r="J3254" t="s">
        <v>66</v>
      </c>
      <c r="K3254" s="33" t="str">
        <f>IF(ISNA(VLOOKUP(C3254,'Provider-EHR crosswalk'!A:B,2,FALSE)),"No EHR Specified",VLOOKUP(C3254,'Provider-EHR crosswalk'!A:B,2,FALSE))</f>
        <v>Azalea Health EHR</v>
      </c>
    </row>
    <row r="3255" spans="1:11" x14ac:dyDescent="0.25">
      <c r="A3255" t="s">
        <v>92</v>
      </c>
      <c r="B3255">
        <v>197</v>
      </c>
      <c r="C3255" t="s">
        <v>917</v>
      </c>
      <c r="D3255" t="s">
        <v>93</v>
      </c>
      <c r="E3255">
        <v>0</v>
      </c>
      <c r="F3255">
        <v>1</v>
      </c>
      <c r="G3255">
        <v>0</v>
      </c>
      <c r="H3255" t="s">
        <v>65</v>
      </c>
      <c r="I3255">
        <v>90</v>
      </c>
      <c r="J3255" t="s">
        <v>69</v>
      </c>
      <c r="K3255" s="33" t="str">
        <f>IF(ISNA(VLOOKUP(C3255,'Provider-EHR crosswalk'!A:B,2,FALSE)),"No EHR Specified",VLOOKUP(C3255,'Provider-EHR crosswalk'!A:B,2,FALSE))</f>
        <v>Azalea Health EHR</v>
      </c>
    </row>
    <row r="3256" spans="1:11" x14ac:dyDescent="0.25">
      <c r="A3256" t="s">
        <v>94</v>
      </c>
      <c r="B3256">
        <v>197</v>
      </c>
      <c r="C3256" t="s">
        <v>917</v>
      </c>
      <c r="D3256" t="s">
        <v>95</v>
      </c>
      <c r="E3256">
        <v>1</v>
      </c>
      <c r="F3256">
        <v>1</v>
      </c>
      <c r="G3256">
        <v>100</v>
      </c>
      <c r="H3256" t="s">
        <v>65</v>
      </c>
      <c r="I3256">
        <v>90</v>
      </c>
      <c r="J3256" t="s">
        <v>66</v>
      </c>
      <c r="K3256" s="33" t="str">
        <f>IF(ISNA(VLOOKUP(C3256,'Provider-EHR crosswalk'!A:B,2,FALSE)),"No EHR Specified",VLOOKUP(C3256,'Provider-EHR crosswalk'!A:B,2,FALSE))</f>
        <v>Azalea Health EHR</v>
      </c>
    </row>
    <row r="3257" spans="1:11" x14ac:dyDescent="0.25">
      <c r="A3257" t="s">
        <v>96</v>
      </c>
      <c r="B3257">
        <v>197</v>
      </c>
      <c r="C3257" t="s">
        <v>917</v>
      </c>
      <c r="D3257" t="s">
        <v>97</v>
      </c>
      <c r="E3257">
        <v>0</v>
      </c>
      <c r="F3257">
        <v>1</v>
      </c>
      <c r="G3257">
        <v>0</v>
      </c>
      <c r="H3257" t="s">
        <v>65</v>
      </c>
      <c r="I3257">
        <v>90</v>
      </c>
      <c r="J3257" t="s">
        <v>69</v>
      </c>
      <c r="K3257" s="33" t="str">
        <f>IF(ISNA(VLOOKUP(C3257,'Provider-EHR crosswalk'!A:B,2,FALSE)),"No EHR Specified",VLOOKUP(C3257,'Provider-EHR crosswalk'!A:B,2,FALSE))</f>
        <v>Azalea Health EHR</v>
      </c>
    </row>
    <row r="3258" spans="1:11" x14ac:dyDescent="0.25">
      <c r="A3258" t="s">
        <v>98</v>
      </c>
      <c r="B3258">
        <v>197</v>
      </c>
      <c r="C3258" t="s">
        <v>917</v>
      </c>
      <c r="D3258" t="s">
        <v>99</v>
      </c>
      <c r="E3258">
        <v>0</v>
      </c>
      <c r="F3258">
        <v>1</v>
      </c>
      <c r="G3258">
        <v>0</v>
      </c>
      <c r="H3258" t="s">
        <v>65</v>
      </c>
      <c r="I3258">
        <v>90</v>
      </c>
      <c r="J3258" t="s">
        <v>69</v>
      </c>
      <c r="K3258" s="33" t="str">
        <f>IF(ISNA(VLOOKUP(C3258,'Provider-EHR crosswalk'!A:B,2,FALSE)),"No EHR Specified",VLOOKUP(C3258,'Provider-EHR crosswalk'!A:B,2,FALSE))</f>
        <v>Azalea Health EHR</v>
      </c>
    </row>
    <row r="3259" spans="1:11" x14ac:dyDescent="0.25">
      <c r="A3259" t="s">
        <v>100</v>
      </c>
      <c r="B3259">
        <v>197</v>
      </c>
      <c r="C3259" t="s">
        <v>917</v>
      </c>
      <c r="D3259" t="s">
        <v>101</v>
      </c>
      <c r="E3259">
        <v>15</v>
      </c>
      <c r="F3259">
        <v>15</v>
      </c>
      <c r="G3259">
        <v>100</v>
      </c>
      <c r="H3259" t="s">
        <v>65</v>
      </c>
      <c r="I3259">
        <v>99</v>
      </c>
      <c r="J3259" t="s">
        <v>66</v>
      </c>
      <c r="K3259" s="33" t="str">
        <f>IF(ISNA(VLOOKUP(C3259,'Provider-EHR crosswalk'!A:B,2,FALSE)),"No EHR Specified",VLOOKUP(C3259,'Provider-EHR crosswalk'!A:B,2,FALSE))</f>
        <v>Azalea Health EHR</v>
      </c>
    </row>
    <row r="3260" spans="1:11" x14ac:dyDescent="0.25">
      <c r="A3260" t="s">
        <v>102</v>
      </c>
      <c r="B3260">
        <v>197</v>
      </c>
      <c r="C3260" t="s">
        <v>917</v>
      </c>
      <c r="D3260" t="s">
        <v>103</v>
      </c>
      <c r="E3260">
        <v>15</v>
      </c>
      <c r="F3260">
        <v>15</v>
      </c>
      <c r="G3260">
        <v>100</v>
      </c>
      <c r="H3260" t="s">
        <v>65</v>
      </c>
      <c r="I3260">
        <v>99</v>
      </c>
      <c r="J3260" t="s">
        <v>66</v>
      </c>
      <c r="K3260" s="33" t="str">
        <f>IF(ISNA(VLOOKUP(C3260,'Provider-EHR crosswalk'!A:B,2,FALSE)),"No EHR Specified",VLOOKUP(C3260,'Provider-EHR crosswalk'!A:B,2,FALSE))</f>
        <v>Azalea Health EHR</v>
      </c>
    </row>
    <row r="3261" spans="1:11" x14ac:dyDescent="0.25">
      <c r="A3261" t="s">
        <v>104</v>
      </c>
      <c r="B3261">
        <v>197</v>
      </c>
      <c r="C3261" t="s">
        <v>917</v>
      </c>
      <c r="D3261" t="s">
        <v>105</v>
      </c>
      <c r="E3261">
        <v>15</v>
      </c>
      <c r="F3261">
        <v>15</v>
      </c>
      <c r="G3261">
        <v>100</v>
      </c>
      <c r="H3261" t="s">
        <v>65</v>
      </c>
      <c r="I3261">
        <v>99</v>
      </c>
      <c r="J3261" t="s">
        <v>66</v>
      </c>
      <c r="K3261" s="33" t="str">
        <f>IF(ISNA(VLOOKUP(C3261,'Provider-EHR crosswalk'!A:B,2,FALSE)),"No EHR Specified",VLOOKUP(C3261,'Provider-EHR crosswalk'!A:B,2,FALSE))</f>
        <v>Azalea Health EHR</v>
      </c>
    </row>
    <row r="3262" spans="1:11" x14ac:dyDescent="0.25">
      <c r="A3262" t="s">
        <v>106</v>
      </c>
      <c r="B3262">
        <v>197</v>
      </c>
      <c r="C3262" t="s">
        <v>917</v>
      </c>
      <c r="D3262" t="s">
        <v>107</v>
      </c>
      <c r="E3262">
        <v>15</v>
      </c>
      <c r="F3262">
        <v>15</v>
      </c>
      <c r="G3262">
        <v>100</v>
      </c>
      <c r="H3262" t="s">
        <v>65</v>
      </c>
      <c r="I3262">
        <v>99</v>
      </c>
      <c r="J3262" t="s">
        <v>66</v>
      </c>
      <c r="K3262" s="33" t="str">
        <f>IF(ISNA(VLOOKUP(C3262,'Provider-EHR crosswalk'!A:B,2,FALSE)),"No EHR Specified",VLOOKUP(C3262,'Provider-EHR crosswalk'!A:B,2,FALSE))</f>
        <v>Azalea Health EHR</v>
      </c>
    </row>
    <row r="3263" spans="1:11" x14ac:dyDescent="0.25">
      <c r="A3263" t="s">
        <v>108</v>
      </c>
      <c r="B3263">
        <v>197</v>
      </c>
      <c r="C3263" t="s">
        <v>917</v>
      </c>
      <c r="D3263" t="s">
        <v>109</v>
      </c>
      <c r="E3263">
        <v>15</v>
      </c>
      <c r="F3263">
        <v>15</v>
      </c>
      <c r="G3263">
        <v>100</v>
      </c>
      <c r="H3263" t="s">
        <v>65</v>
      </c>
      <c r="I3263">
        <v>99</v>
      </c>
      <c r="J3263" t="s">
        <v>66</v>
      </c>
      <c r="K3263" s="33" t="str">
        <f>IF(ISNA(VLOOKUP(C3263,'Provider-EHR crosswalk'!A:B,2,FALSE)),"No EHR Specified",VLOOKUP(C3263,'Provider-EHR crosswalk'!A:B,2,FALSE))</f>
        <v>Azalea Health EHR</v>
      </c>
    </row>
    <row r="3264" spans="1:11" x14ac:dyDescent="0.25">
      <c r="A3264" t="s">
        <v>110</v>
      </c>
      <c r="B3264">
        <v>197</v>
      </c>
      <c r="C3264" t="s">
        <v>917</v>
      </c>
      <c r="D3264" t="s">
        <v>111</v>
      </c>
      <c r="E3264">
        <v>15</v>
      </c>
      <c r="F3264">
        <v>15</v>
      </c>
      <c r="G3264">
        <v>100</v>
      </c>
      <c r="H3264" t="s">
        <v>65</v>
      </c>
      <c r="I3264">
        <v>99</v>
      </c>
      <c r="J3264" t="s">
        <v>66</v>
      </c>
      <c r="K3264" s="33" t="str">
        <f>IF(ISNA(VLOOKUP(C3264,'Provider-EHR crosswalk'!A:B,2,FALSE)),"No EHR Specified",VLOOKUP(C3264,'Provider-EHR crosswalk'!A:B,2,FALSE))</f>
        <v>Azalea Health EHR</v>
      </c>
    </row>
    <row r="3265" spans="1:11" x14ac:dyDescent="0.25">
      <c r="A3265" t="s">
        <v>112</v>
      </c>
      <c r="B3265">
        <v>197</v>
      </c>
      <c r="C3265" t="s">
        <v>917</v>
      </c>
      <c r="D3265" t="s">
        <v>113</v>
      </c>
      <c r="E3265">
        <v>15</v>
      </c>
      <c r="F3265">
        <v>15</v>
      </c>
      <c r="G3265">
        <v>100</v>
      </c>
      <c r="H3265" t="s">
        <v>65</v>
      </c>
      <c r="I3265">
        <v>99</v>
      </c>
      <c r="J3265" t="s">
        <v>66</v>
      </c>
      <c r="K3265" s="33" t="str">
        <f>IF(ISNA(VLOOKUP(C3265,'Provider-EHR crosswalk'!A:B,2,FALSE)),"No EHR Specified",VLOOKUP(C3265,'Provider-EHR crosswalk'!A:B,2,FALSE))</f>
        <v>Azalea Health EHR</v>
      </c>
    </row>
    <row r="3266" spans="1:11" x14ac:dyDescent="0.25">
      <c r="A3266" t="s">
        <v>114</v>
      </c>
      <c r="B3266">
        <v>197</v>
      </c>
      <c r="C3266" t="s">
        <v>917</v>
      </c>
      <c r="D3266" t="s">
        <v>115</v>
      </c>
      <c r="E3266">
        <v>0</v>
      </c>
      <c r="F3266">
        <v>1</v>
      </c>
      <c r="G3266">
        <v>0</v>
      </c>
      <c r="H3266" t="s">
        <v>116</v>
      </c>
      <c r="I3266">
        <v>4</v>
      </c>
      <c r="J3266" t="s">
        <v>66</v>
      </c>
      <c r="K3266" s="33" t="str">
        <f>IF(ISNA(VLOOKUP(C3266,'Provider-EHR crosswalk'!A:B,2,FALSE)),"No EHR Specified",VLOOKUP(C3266,'Provider-EHR crosswalk'!A:B,2,FALSE))</f>
        <v>Azalea Health EHR</v>
      </c>
    </row>
    <row r="3267" spans="1:11" x14ac:dyDescent="0.25">
      <c r="A3267" t="s">
        <v>117</v>
      </c>
      <c r="B3267">
        <v>197</v>
      </c>
      <c r="C3267" t="s">
        <v>917</v>
      </c>
      <c r="D3267" t="s">
        <v>118</v>
      </c>
      <c r="E3267">
        <v>0</v>
      </c>
      <c r="F3267">
        <v>1</v>
      </c>
      <c r="G3267">
        <v>0</v>
      </c>
      <c r="H3267" t="s">
        <v>116</v>
      </c>
      <c r="I3267">
        <v>4</v>
      </c>
      <c r="J3267" t="s">
        <v>66</v>
      </c>
      <c r="K3267" s="33" t="str">
        <f>IF(ISNA(VLOOKUP(C3267,'Provider-EHR crosswalk'!A:B,2,FALSE)),"No EHR Specified",VLOOKUP(C3267,'Provider-EHR crosswalk'!A:B,2,FALSE))</f>
        <v>Azalea Health EHR</v>
      </c>
    </row>
    <row r="3268" spans="1:11" x14ac:dyDescent="0.25">
      <c r="A3268" t="s">
        <v>119</v>
      </c>
      <c r="B3268">
        <v>197</v>
      </c>
      <c r="C3268" t="s">
        <v>917</v>
      </c>
      <c r="D3268" t="s">
        <v>120</v>
      </c>
      <c r="E3268">
        <v>0</v>
      </c>
      <c r="F3268">
        <v>1</v>
      </c>
      <c r="G3268">
        <v>0</v>
      </c>
      <c r="H3268" t="s">
        <v>116</v>
      </c>
      <c r="I3268">
        <v>4</v>
      </c>
      <c r="J3268" t="s">
        <v>66</v>
      </c>
      <c r="K3268" s="33" t="str">
        <f>IF(ISNA(VLOOKUP(C3268,'Provider-EHR crosswalk'!A:B,2,FALSE)),"No EHR Specified",VLOOKUP(C3268,'Provider-EHR crosswalk'!A:B,2,FALSE))</f>
        <v>Azalea Health EHR</v>
      </c>
    </row>
    <row r="3269" spans="1:11" x14ac:dyDescent="0.25">
      <c r="A3269" t="s">
        <v>121</v>
      </c>
      <c r="B3269">
        <v>197</v>
      </c>
      <c r="C3269" t="s">
        <v>917</v>
      </c>
      <c r="D3269" t="s">
        <v>122</v>
      </c>
      <c r="E3269">
        <v>0</v>
      </c>
      <c r="F3269">
        <v>1</v>
      </c>
      <c r="G3269">
        <v>0</v>
      </c>
      <c r="H3269" t="s">
        <v>116</v>
      </c>
      <c r="I3269">
        <v>1</v>
      </c>
      <c r="J3269" t="s">
        <v>66</v>
      </c>
      <c r="K3269" s="33" t="str">
        <f>IF(ISNA(VLOOKUP(C3269,'Provider-EHR crosswalk'!A:B,2,FALSE)),"No EHR Specified",VLOOKUP(C3269,'Provider-EHR crosswalk'!A:B,2,FALSE))</f>
        <v>Azalea Health EHR</v>
      </c>
    </row>
    <row r="3270" spans="1:11" x14ac:dyDescent="0.25">
      <c r="A3270" t="s">
        <v>123</v>
      </c>
      <c r="B3270">
        <v>197</v>
      </c>
      <c r="C3270" t="s">
        <v>917</v>
      </c>
      <c r="D3270" t="s">
        <v>124</v>
      </c>
      <c r="E3270">
        <v>0</v>
      </c>
      <c r="F3270">
        <v>15</v>
      </c>
      <c r="G3270">
        <v>0</v>
      </c>
      <c r="H3270" t="s">
        <v>116</v>
      </c>
      <c r="I3270">
        <v>1</v>
      </c>
      <c r="J3270" t="s">
        <v>66</v>
      </c>
      <c r="K3270" s="33" t="str">
        <f>IF(ISNA(VLOOKUP(C3270,'Provider-EHR crosswalk'!A:B,2,FALSE)),"No EHR Specified",VLOOKUP(C3270,'Provider-EHR crosswalk'!A:B,2,FALSE))</f>
        <v>Azalea Health EHR</v>
      </c>
    </row>
    <row r="3271" spans="1:11" x14ac:dyDescent="0.25">
      <c r="A3271" t="s">
        <v>125</v>
      </c>
      <c r="B3271">
        <v>197</v>
      </c>
      <c r="C3271" t="s">
        <v>917</v>
      </c>
      <c r="D3271" t="s">
        <v>126</v>
      </c>
      <c r="E3271">
        <v>0</v>
      </c>
      <c r="F3271">
        <v>15</v>
      </c>
      <c r="G3271">
        <v>0</v>
      </c>
      <c r="H3271" t="s">
        <v>116</v>
      </c>
      <c r="I3271">
        <v>1</v>
      </c>
      <c r="J3271" t="s">
        <v>66</v>
      </c>
      <c r="K3271" s="33" t="str">
        <f>IF(ISNA(VLOOKUP(C3271,'Provider-EHR crosswalk'!A:B,2,FALSE)),"No EHR Specified",VLOOKUP(C3271,'Provider-EHR crosswalk'!A:B,2,FALSE))</f>
        <v>Azalea Health EHR</v>
      </c>
    </row>
    <row r="3272" spans="1:11" x14ac:dyDescent="0.25">
      <c r="A3272" t="s">
        <v>127</v>
      </c>
      <c r="B3272">
        <v>197</v>
      </c>
      <c r="C3272" t="s">
        <v>917</v>
      </c>
      <c r="D3272" t="s">
        <v>128</v>
      </c>
      <c r="E3272">
        <v>5</v>
      </c>
      <c r="F3272">
        <v>15</v>
      </c>
      <c r="G3272">
        <v>33.33</v>
      </c>
      <c r="H3272" t="s">
        <v>116</v>
      </c>
      <c r="I3272">
        <v>4</v>
      </c>
      <c r="J3272" t="s">
        <v>69</v>
      </c>
      <c r="K3272" s="33" t="str">
        <f>IF(ISNA(VLOOKUP(C3272,'Provider-EHR crosswalk'!A:B,2,FALSE)),"No EHR Specified",VLOOKUP(C3272,'Provider-EHR crosswalk'!A:B,2,FALSE))</f>
        <v>Azalea Health EHR</v>
      </c>
    </row>
    <row r="3273" spans="1:11" x14ac:dyDescent="0.25">
      <c r="A3273" t="s">
        <v>129</v>
      </c>
      <c r="B3273">
        <v>197</v>
      </c>
      <c r="C3273" t="s">
        <v>917</v>
      </c>
      <c r="D3273" t="s">
        <v>130</v>
      </c>
      <c r="E3273">
        <v>3</v>
      </c>
      <c r="F3273">
        <v>15</v>
      </c>
      <c r="G3273">
        <v>20</v>
      </c>
      <c r="H3273" t="s">
        <v>116</v>
      </c>
      <c r="I3273">
        <v>4</v>
      </c>
      <c r="J3273" t="s">
        <v>69</v>
      </c>
      <c r="K3273" s="33" t="str">
        <f>IF(ISNA(VLOOKUP(C3273,'Provider-EHR crosswalk'!A:B,2,FALSE)),"No EHR Specified",VLOOKUP(C3273,'Provider-EHR crosswalk'!A:B,2,FALSE))</f>
        <v>Azalea Health EHR</v>
      </c>
    </row>
    <row r="3274" spans="1:11" x14ac:dyDescent="0.25">
      <c r="A3274" t="s">
        <v>131</v>
      </c>
      <c r="B3274">
        <v>197</v>
      </c>
      <c r="C3274" t="s">
        <v>917</v>
      </c>
      <c r="D3274" t="s">
        <v>132</v>
      </c>
      <c r="E3274">
        <v>0</v>
      </c>
      <c r="F3274">
        <v>15</v>
      </c>
      <c r="G3274">
        <v>0</v>
      </c>
      <c r="H3274" t="s">
        <v>116</v>
      </c>
      <c r="I3274">
        <v>4</v>
      </c>
      <c r="J3274" t="s">
        <v>66</v>
      </c>
      <c r="K3274" s="33" t="str">
        <f>IF(ISNA(VLOOKUP(C3274,'Provider-EHR crosswalk'!A:B,2,FALSE)),"No EHR Specified",VLOOKUP(C3274,'Provider-EHR crosswalk'!A:B,2,FALSE))</f>
        <v>Azalea Health EHR</v>
      </c>
    </row>
    <row r="3275" spans="1:11" x14ac:dyDescent="0.25">
      <c r="A3275" t="s">
        <v>133</v>
      </c>
      <c r="B3275">
        <v>197</v>
      </c>
      <c r="C3275" t="s">
        <v>917</v>
      </c>
      <c r="D3275" t="s">
        <v>134</v>
      </c>
      <c r="E3275">
        <v>0</v>
      </c>
      <c r="F3275">
        <v>15</v>
      </c>
      <c r="G3275">
        <v>0</v>
      </c>
      <c r="H3275" t="s">
        <v>116</v>
      </c>
      <c r="I3275">
        <v>1</v>
      </c>
      <c r="J3275" t="s">
        <v>66</v>
      </c>
      <c r="K3275" s="33" t="str">
        <f>IF(ISNA(VLOOKUP(C3275,'Provider-EHR crosswalk'!A:B,2,FALSE)),"No EHR Specified",VLOOKUP(C3275,'Provider-EHR crosswalk'!A:B,2,FALSE))</f>
        <v>Azalea Health EHR</v>
      </c>
    </row>
    <row r="3276" spans="1:11" x14ac:dyDescent="0.25">
      <c r="A3276" t="s">
        <v>135</v>
      </c>
      <c r="B3276">
        <v>197</v>
      </c>
      <c r="C3276" t="s">
        <v>917</v>
      </c>
      <c r="D3276" t="s">
        <v>136</v>
      </c>
      <c r="E3276">
        <v>0</v>
      </c>
      <c r="F3276">
        <v>15</v>
      </c>
      <c r="G3276">
        <v>0</v>
      </c>
      <c r="H3276" t="s">
        <v>116</v>
      </c>
      <c r="I3276">
        <v>1</v>
      </c>
      <c r="J3276" t="s">
        <v>66</v>
      </c>
      <c r="K3276" s="33" t="str">
        <f>IF(ISNA(VLOOKUP(C3276,'Provider-EHR crosswalk'!A:B,2,FALSE)),"No EHR Specified",VLOOKUP(C3276,'Provider-EHR crosswalk'!A:B,2,FALSE))</f>
        <v>Azalea Health EHR</v>
      </c>
    </row>
    <row r="3277" spans="1:11" x14ac:dyDescent="0.25">
      <c r="A3277" t="s">
        <v>137</v>
      </c>
      <c r="B3277">
        <v>197</v>
      </c>
      <c r="C3277" t="s">
        <v>917</v>
      </c>
      <c r="D3277" t="s">
        <v>138</v>
      </c>
      <c r="E3277">
        <v>0</v>
      </c>
      <c r="F3277">
        <v>15</v>
      </c>
      <c r="G3277">
        <v>0</v>
      </c>
      <c r="H3277" t="s">
        <v>116</v>
      </c>
      <c r="I3277">
        <v>1</v>
      </c>
      <c r="J3277" t="s">
        <v>66</v>
      </c>
      <c r="K3277" s="33" t="str">
        <f>IF(ISNA(VLOOKUP(C3277,'Provider-EHR crosswalk'!A:B,2,FALSE)),"No EHR Specified",VLOOKUP(C3277,'Provider-EHR crosswalk'!A:B,2,FALSE))</f>
        <v>Azalea Health EHR</v>
      </c>
    </row>
    <row r="3278" spans="1:11" x14ac:dyDescent="0.25">
      <c r="A3278" t="s">
        <v>139</v>
      </c>
      <c r="B3278">
        <v>197</v>
      </c>
      <c r="C3278" t="s">
        <v>917</v>
      </c>
      <c r="D3278" t="s">
        <v>140</v>
      </c>
      <c r="E3278">
        <v>0</v>
      </c>
      <c r="F3278">
        <v>15</v>
      </c>
      <c r="G3278">
        <v>0</v>
      </c>
      <c r="H3278" t="s">
        <v>116</v>
      </c>
      <c r="I3278">
        <v>1</v>
      </c>
      <c r="J3278" t="s">
        <v>66</v>
      </c>
      <c r="K3278" s="33" t="str">
        <f>IF(ISNA(VLOOKUP(C3278,'Provider-EHR crosswalk'!A:B,2,FALSE)),"No EHR Specified",VLOOKUP(C3278,'Provider-EHR crosswalk'!A:B,2,FALSE))</f>
        <v>Azalea Health EHR</v>
      </c>
    </row>
    <row r="3279" spans="1:11" x14ac:dyDescent="0.25">
      <c r="A3279" t="s">
        <v>141</v>
      </c>
      <c r="B3279">
        <v>197</v>
      </c>
      <c r="C3279" t="s">
        <v>917</v>
      </c>
      <c r="D3279" t="s">
        <v>142</v>
      </c>
      <c r="E3279">
        <v>0</v>
      </c>
      <c r="F3279">
        <v>15</v>
      </c>
      <c r="G3279">
        <v>0</v>
      </c>
      <c r="H3279" t="s">
        <v>116</v>
      </c>
      <c r="I3279">
        <v>1</v>
      </c>
      <c r="J3279" t="s">
        <v>66</v>
      </c>
      <c r="K3279" s="33" t="str">
        <f>IF(ISNA(VLOOKUP(C3279,'Provider-EHR crosswalk'!A:B,2,FALSE)),"No EHR Specified",VLOOKUP(C3279,'Provider-EHR crosswalk'!A:B,2,FALSE))</f>
        <v>Azalea Health EHR</v>
      </c>
    </row>
    <row r="3280" spans="1:11" x14ac:dyDescent="0.25">
      <c r="A3280" t="s">
        <v>143</v>
      </c>
      <c r="B3280">
        <v>197</v>
      </c>
      <c r="C3280" t="s">
        <v>917</v>
      </c>
      <c r="D3280" t="s">
        <v>144</v>
      </c>
      <c r="E3280">
        <v>0</v>
      </c>
      <c r="F3280">
        <v>15</v>
      </c>
      <c r="G3280">
        <v>0</v>
      </c>
      <c r="H3280" t="s">
        <v>116</v>
      </c>
      <c r="I3280">
        <v>1</v>
      </c>
      <c r="J3280" t="s">
        <v>66</v>
      </c>
      <c r="K3280" s="33" t="str">
        <f>IF(ISNA(VLOOKUP(C3280,'Provider-EHR crosswalk'!A:B,2,FALSE)),"No EHR Specified",VLOOKUP(C3280,'Provider-EHR crosswalk'!A:B,2,FALSE))</f>
        <v>Azalea Health EHR</v>
      </c>
    </row>
    <row r="3281" spans="1:11" x14ac:dyDescent="0.25">
      <c r="A3281" t="s">
        <v>145</v>
      </c>
      <c r="B3281">
        <v>197</v>
      </c>
      <c r="C3281" t="s">
        <v>917</v>
      </c>
      <c r="D3281" t="s">
        <v>146</v>
      </c>
      <c r="E3281">
        <v>0</v>
      </c>
      <c r="F3281">
        <v>15</v>
      </c>
      <c r="G3281">
        <v>0</v>
      </c>
      <c r="H3281" t="s">
        <v>116</v>
      </c>
      <c r="I3281">
        <v>1</v>
      </c>
      <c r="J3281" t="s">
        <v>66</v>
      </c>
      <c r="K3281" s="33" t="str">
        <f>IF(ISNA(VLOOKUP(C3281,'Provider-EHR crosswalk'!A:B,2,FALSE)),"No EHR Specified",VLOOKUP(C3281,'Provider-EHR crosswalk'!A:B,2,FALSE))</f>
        <v>Azalea Health EHR</v>
      </c>
    </row>
    <row r="3282" spans="1:11" x14ac:dyDescent="0.25">
      <c r="A3282" t="s">
        <v>147</v>
      </c>
      <c r="B3282">
        <v>197</v>
      </c>
      <c r="C3282" t="s">
        <v>917</v>
      </c>
      <c r="D3282" t="s">
        <v>148</v>
      </c>
      <c r="E3282">
        <v>0</v>
      </c>
      <c r="F3282">
        <v>15</v>
      </c>
      <c r="G3282">
        <v>0</v>
      </c>
      <c r="H3282" t="s">
        <v>116</v>
      </c>
      <c r="I3282">
        <v>1</v>
      </c>
      <c r="J3282" t="s">
        <v>66</v>
      </c>
      <c r="K3282" s="33" t="str">
        <f>IF(ISNA(VLOOKUP(C3282,'Provider-EHR crosswalk'!A:B,2,FALSE)),"No EHR Specified",VLOOKUP(C3282,'Provider-EHR crosswalk'!A:B,2,FALSE))</f>
        <v>Azalea Health EHR</v>
      </c>
    </row>
    <row r="3283" spans="1:11" x14ac:dyDescent="0.25">
      <c r="A3283" t="s">
        <v>149</v>
      </c>
      <c r="B3283">
        <v>197</v>
      </c>
      <c r="C3283" t="s">
        <v>917</v>
      </c>
      <c r="D3283" t="s">
        <v>150</v>
      </c>
      <c r="E3283">
        <v>0</v>
      </c>
      <c r="F3283">
        <v>15</v>
      </c>
      <c r="G3283">
        <v>0</v>
      </c>
      <c r="H3283" t="s">
        <v>116</v>
      </c>
      <c r="I3283">
        <v>1</v>
      </c>
      <c r="J3283" t="s">
        <v>66</v>
      </c>
      <c r="K3283" s="33" t="str">
        <f>IF(ISNA(VLOOKUP(C3283,'Provider-EHR crosswalk'!A:B,2,FALSE)),"No EHR Specified",VLOOKUP(C3283,'Provider-EHR crosswalk'!A:B,2,FALSE))</f>
        <v>Azalea Health EHR</v>
      </c>
    </row>
    <row r="3284" spans="1:11" x14ac:dyDescent="0.25">
      <c r="A3284" t="s">
        <v>151</v>
      </c>
      <c r="B3284">
        <v>197</v>
      </c>
      <c r="C3284" t="s">
        <v>917</v>
      </c>
      <c r="D3284" t="s">
        <v>152</v>
      </c>
      <c r="E3284">
        <v>0</v>
      </c>
      <c r="F3284">
        <v>15</v>
      </c>
      <c r="G3284">
        <v>0</v>
      </c>
      <c r="H3284" t="s">
        <v>116</v>
      </c>
      <c r="I3284">
        <v>1</v>
      </c>
      <c r="J3284" t="s">
        <v>66</v>
      </c>
      <c r="K3284" s="33" t="str">
        <f>IF(ISNA(VLOOKUP(C3284,'Provider-EHR crosswalk'!A:B,2,FALSE)),"No EHR Specified",VLOOKUP(C3284,'Provider-EHR crosswalk'!A:B,2,FALSE))</f>
        <v>Azalea Health EHR</v>
      </c>
    </row>
    <row r="3285" spans="1:11" x14ac:dyDescent="0.25">
      <c r="A3285" t="s">
        <v>153</v>
      </c>
      <c r="B3285">
        <v>197</v>
      </c>
      <c r="C3285" t="s">
        <v>917</v>
      </c>
      <c r="D3285" t="s">
        <v>154</v>
      </c>
      <c r="E3285">
        <v>0</v>
      </c>
      <c r="F3285">
        <v>15</v>
      </c>
      <c r="G3285">
        <v>0</v>
      </c>
      <c r="H3285" t="s">
        <v>116</v>
      </c>
      <c r="I3285">
        <v>1</v>
      </c>
      <c r="J3285" t="s">
        <v>66</v>
      </c>
      <c r="K3285" s="33" t="str">
        <f>IF(ISNA(VLOOKUP(C3285,'Provider-EHR crosswalk'!A:B,2,FALSE)),"No EHR Specified",VLOOKUP(C3285,'Provider-EHR crosswalk'!A:B,2,FALSE))</f>
        <v>Azalea Health EHR</v>
      </c>
    </row>
    <row r="3286" spans="1:11" x14ac:dyDescent="0.25">
      <c r="A3286" t="s">
        <v>155</v>
      </c>
      <c r="B3286">
        <v>197</v>
      </c>
      <c r="C3286" t="s">
        <v>917</v>
      </c>
      <c r="D3286" t="s">
        <v>156</v>
      </c>
      <c r="E3286">
        <v>0</v>
      </c>
      <c r="F3286">
        <v>15</v>
      </c>
      <c r="G3286">
        <v>0</v>
      </c>
      <c r="H3286" t="s">
        <v>157</v>
      </c>
      <c r="I3286" t="s">
        <v>157</v>
      </c>
      <c r="J3286" t="s">
        <v>157</v>
      </c>
      <c r="K3286" s="33" t="str">
        <f>IF(ISNA(VLOOKUP(C3286,'Provider-EHR crosswalk'!A:B,2,FALSE)),"No EHR Specified",VLOOKUP(C3286,'Provider-EHR crosswalk'!A:B,2,FALSE))</f>
        <v>Azalea Health EHR</v>
      </c>
    </row>
    <row r="3287" spans="1:11" x14ac:dyDescent="0.25">
      <c r="A3287" t="s">
        <v>158</v>
      </c>
      <c r="B3287">
        <v>197</v>
      </c>
      <c r="C3287" t="s">
        <v>917</v>
      </c>
      <c r="D3287" t="s">
        <v>159</v>
      </c>
      <c r="E3287">
        <v>0</v>
      </c>
      <c r="F3287">
        <v>15</v>
      </c>
      <c r="G3287">
        <v>0</v>
      </c>
      <c r="H3287" t="s">
        <v>157</v>
      </c>
      <c r="I3287" t="s">
        <v>157</v>
      </c>
      <c r="J3287" t="s">
        <v>157</v>
      </c>
      <c r="K3287" s="33" t="str">
        <f>IF(ISNA(VLOOKUP(C3287,'Provider-EHR crosswalk'!A:B,2,FALSE)),"No EHR Specified",VLOOKUP(C3287,'Provider-EHR crosswalk'!A:B,2,FALSE))</f>
        <v>Azalea Health EHR</v>
      </c>
    </row>
    <row r="3288" spans="1:11" x14ac:dyDescent="0.25">
      <c r="A3288" t="s">
        <v>162</v>
      </c>
      <c r="B3288">
        <v>197</v>
      </c>
      <c r="C3288" t="s">
        <v>917</v>
      </c>
      <c r="D3288" t="s">
        <v>163</v>
      </c>
      <c r="E3288">
        <v>15</v>
      </c>
      <c r="F3288">
        <v>15</v>
      </c>
      <c r="G3288">
        <v>100</v>
      </c>
      <c r="H3288" t="s">
        <v>65</v>
      </c>
      <c r="I3288">
        <v>95</v>
      </c>
      <c r="J3288" t="s">
        <v>66</v>
      </c>
      <c r="K3288" s="33" t="str">
        <f>IF(ISNA(VLOOKUP(C3288,'Provider-EHR crosswalk'!A:B,2,FALSE)),"No EHR Specified",VLOOKUP(C3288,'Provider-EHR crosswalk'!A:B,2,FALSE))</f>
        <v>Azalea Health EHR</v>
      </c>
    </row>
    <row r="3289" spans="1:11" x14ac:dyDescent="0.25">
      <c r="A3289" t="s">
        <v>164</v>
      </c>
      <c r="B3289">
        <v>197</v>
      </c>
      <c r="C3289" t="s">
        <v>917</v>
      </c>
      <c r="D3289" t="s">
        <v>165</v>
      </c>
      <c r="E3289">
        <v>1</v>
      </c>
      <c r="F3289">
        <v>1</v>
      </c>
      <c r="G3289">
        <v>100</v>
      </c>
      <c r="H3289" t="s">
        <v>65</v>
      </c>
      <c r="I3289">
        <v>95</v>
      </c>
      <c r="J3289" t="s">
        <v>66</v>
      </c>
      <c r="K3289" s="33" t="str">
        <f>IF(ISNA(VLOOKUP(C3289,'Provider-EHR crosswalk'!A:B,2,FALSE)),"No EHR Specified",VLOOKUP(C3289,'Provider-EHR crosswalk'!A:B,2,FALSE))</f>
        <v>Azalea Health EHR</v>
      </c>
    </row>
    <row r="3290" spans="1:11" x14ac:dyDescent="0.25">
      <c r="A3290" t="s">
        <v>166</v>
      </c>
      <c r="B3290">
        <v>197</v>
      </c>
      <c r="C3290" t="s">
        <v>917</v>
      </c>
      <c r="D3290" t="s">
        <v>167</v>
      </c>
      <c r="E3290">
        <v>0</v>
      </c>
      <c r="F3290">
        <v>1</v>
      </c>
      <c r="G3290">
        <v>0</v>
      </c>
      <c r="H3290" t="s">
        <v>116</v>
      </c>
      <c r="I3290">
        <v>5</v>
      </c>
      <c r="J3290" t="s">
        <v>66</v>
      </c>
      <c r="K3290" s="33" t="str">
        <f>IF(ISNA(VLOOKUP(C3290,'Provider-EHR crosswalk'!A:B,2,FALSE)),"No EHR Specified",VLOOKUP(C3290,'Provider-EHR crosswalk'!A:B,2,FALSE))</f>
        <v>Azalea Health EHR</v>
      </c>
    </row>
    <row r="3291" spans="1:11" x14ac:dyDescent="0.25">
      <c r="A3291" t="s">
        <v>168</v>
      </c>
      <c r="B3291">
        <v>197</v>
      </c>
      <c r="C3291" t="s">
        <v>917</v>
      </c>
      <c r="D3291" t="s">
        <v>169</v>
      </c>
      <c r="E3291">
        <v>0</v>
      </c>
      <c r="F3291">
        <v>1</v>
      </c>
      <c r="G3291">
        <v>0</v>
      </c>
      <c r="H3291" t="s">
        <v>116</v>
      </c>
      <c r="I3291">
        <v>5</v>
      </c>
      <c r="J3291" t="s">
        <v>66</v>
      </c>
      <c r="K3291" s="33" t="str">
        <f>IF(ISNA(VLOOKUP(C3291,'Provider-EHR crosswalk'!A:B,2,FALSE)),"No EHR Specified",VLOOKUP(C3291,'Provider-EHR crosswalk'!A:B,2,FALSE))</f>
        <v>Azalea Health EHR</v>
      </c>
    </row>
    <row r="3292" spans="1:11" x14ac:dyDescent="0.25">
      <c r="A3292" t="s">
        <v>170</v>
      </c>
      <c r="B3292">
        <v>197</v>
      </c>
      <c r="C3292" t="s">
        <v>917</v>
      </c>
      <c r="D3292" t="s">
        <v>171</v>
      </c>
      <c r="E3292">
        <v>0</v>
      </c>
      <c r="F3292">
        <v>1</v>
      </c>
      <c r="G3292">
        <v>0</v>
      </c>
      <c r="H3292" t="s">
        <v>116</v>
      </c>
      <c r="I3292">
        <v>5</v>
      </c>
      <c r="J3292" t="s">
        <v>66</v>
      </c>
      <c r="K3292" s="33" t="str">
        <f>IF(ISNA(VLOOKUP(C3292,'Provider-EHR crosswalk'!A:B,2,FALSE)),"No EHR Specified",VLOOKUP(C3292,'Provider-EHR crosswalk'!A:B,2,FALSE))</f>
        <v>Azalea Health EHR</v>
      </c>
    </row>
    <row r="3293" spans="1:11" x14ac:dyDescent="0.25">
      <c r="A3293" t="s">
        <v>172</v>
      </c>
      <c r="B3293">
        <v>197</v>
      </c>
      <c r="C3293" t="s">
        <v>917</v>
      </c>
      <c r="D3293" t="s">
        <v>173</v>
      </c>
      <c r="E3293">
        <v>0</v>
      </c>
      <c r="F3293">
        <v>15</v>
      </c>
      <c r="G3293">
        <v>0</v>
      </c>
      <c r="H3293" t="s">
        <v>116</v>
      </c>
      <c r="I3293">
        <v>5</v>
      </c>
      <c r="J3293" t="s">
        <v>66</v>
      </c>
      <c r="K3293" s="33" t="str">
        <f>IF(ISNA(VLOOKUP(C3293,'Provider-EHR crosswalk'!A:B,2,FALSE)),"No EHR Specified",VLOOKUP(C3293,'Provider-EHR crosswalk'!A:B,2,FALSE))</f>
        <v>Azalea Health EHR</v>
      </c>
    </row>
    <row r="3294" spans="1:11" x14ac:dyDescent="0.25">
      <c r="A3294" t="s">
        <v>174</v>
      </c>
      <c r="B3294">
        <v>197</v>
      </c>
      <c r="C3294" t="s">
        <v>917</v>
      </c>
      <c r="D3294" t="s">
        <v>175</v>
      </c>
      <c r="E3294">
        <v>0</v>
      </c>
      <c r="F3294">
        <v>15</v>
      </c>
      <c r="G3294">
        <v>0</v>
      </c>
      <c r="H3294" t="s">
        <v>116</v>
      </c>
      <c r="I3294">
        <v>5</v>
      </c>
      <c r="J3294" t="s">
        <v>66</v>
      </c>
      <c r="K3294" s="33" t="str">
        <f>IF(ISNA(VLOOKUP(C3294,'Provider-EHR crosswalk'!A:B,2,FALSE)),"No EHR Specified",VLOOKUP(C3294,'Provider-EHR crosswalk'!A:B,2,FALSE))</f>
        <v>Azalea Health EHR</v>
      </c>
    </row>
    <row r="3295" spans="1:11" x14ac:dyDescent="0.25">
      <c r="A3295" t="s">
        <v>176</v>
      </c>
      <c r="B3295">
        <v>197</v>
      </c>
      <c r="C3295" t="s">
        <v>917</v>
      </c>
      <c r="D3295" t="s">
        <v>177</v>
      </c>
      <c r="E3295">
        <v>0</v>
      </c>
      <c r="F3295">
        <v>15</v>
      </c>
      <c r="G3295">
        <v>0</v>
      </c>
      <c r="H3295" t="s">
        <v>116</v>
      </c>
      <c r="I3295">
        <v>5</v>
      </c>
      <c r="J3295" t="s">
        <v>66</v>
      </c>
      <c r="K3295" s="33" t="str">
        <f>IF(ISNA(VLOOKUP(C3295,'Provider-EHR crosswalk'!A:B,2,FALSE)),"No EHR Specified",VLOOKUP(C3295,'Provider-EHR crosswalk'!A:B,2,FALSE))</f>
        <v>Azalea Health EHR</v>
      </c>
    </row>
    <row r="3296" spans="1:11" x14ac:dyDescent="0.25">
      <c r="A3296" t="s">
        <v>63</v>
      </c>
      <c r="B3296">
        <v>60</v>
      </c>
      <c r="C3296" t="s">
        <v>623</v>
      </c>
      <c r="D3296" t="s">
        <v>64</v>
      </c>
      <c r="E3296">
        <v>729</v>
      </c>
      <c r="F3296">
        <v>729</v>
      </c>
      <c r="G3296">
        <v>100</v>
      </c>
      <c r="H3296" t="s">
        <v>65</v>
      </c>
      <c r="I3296">
        <v>99</v>
      </c>
      <c r="J3296" t="s">
        <v>66</v>
      </c>
      <c r="K3296" s="33" t="str">
        <f>IF(ISNA(VLOOKUP(C3296,'Provider-EHR crosswalk'!A:B,2,FALSE)),"No EHR Specified",VLOOKUP(C3296,'Provider-EHR crosswalk'!A:B,2,FALSE))</f>
        <v>eClinicalWorks V12</v>
      </c>
    </row>
    <row r="3297" spans="1:11" x14ac:dyDescent="0.25">
      <c r="A3297" t="s">
        <v>67</v>
      </c>
      <c r="B3297">
        <v>60</v>
      </c>
      <c r="C3297" t="s">
        <v>623</v>
      </c>
      <c r="D3297" t="s">
        <v>68</v>
      </c>
      <c r="E3297">
        <v>515</v>
      </c>
      <c r="F3297">
        <v>729</v>
      </c>
      <c r="G3297">
        <v>70.64</v>
      </c>
      <c r="H3297" t="s">
        <v>65</v>
      </c>
      <c r="I3297">
        <v>75</v>
      </c>
      <c r="J3297" t="s">
        <v>69</v>
      </c>
      <c r="K3297" s="33" t="str">
        <f>IF(ISNA(VLOOKUP(C3297,'Provider-EHR crosswalk'!A:B,2,FALSE)),"No EHR Specified",VLOOKUP(C3297,'Provider-EHR crosswalk'!A:B,2,FALSE))</f>
        <v>eClinicalWorks V12</v>
      </c>
    </row>
    <row r="3298" spans="1:11" x14ac:dyDescent="0.25">
      <c r="A3298" t="s">
        <v>70</v>
      </c>
      <c r="B3298">
        <v>60</v>
      </c>
      <c r="C3298" t="s">
        <v>623</v>
      </c>
      <c r="D3298" t="s">
        <v>71</v>
      </c>
      <c r="E3298">
        <v>729</v>
      </c>
      <c r="F3298">
        <v>729</v>
      </c>
      <c r="G3298">
        <v>100</v>
      </c>
      <c r="H3298" t="s">
        <v>65</v>
      </c>
      <c r="I3298">
        <v>99</v>
      </c>
      <c r="J3298" t="s">
        <v>66</v>
      </c>
      <c r="K3298" s="33" t="str">
        <f>IF(ISNA(VLOOKUP(C3298,'Provider-EHR crosswalk'!A:B,2,FALSE)),"No EHR Specified",VLOOKUP(C3298,'Provider-EHR crosswalk'!A:B,2,FALSE))</f>
        <v>eClinicalWorks V12</v>
      </c>
    </row>
    <row r="3299" spans="1:11" x14ac:dyDescent="0.25">
      <c r="A3299" t="s">
        <v>72</v>
      </c>
      <c r="B3299">
        <v>60</v>
      </c>
      <c r="C3299" t="s">
        <v>623</v>
      </c>
      <c r="D3299" t="s">
        <v>73</v>
      </c>
      <c r="E3299">
        <v>729</v>
      </c>
      <c r="F3299">
        <v>729</v>
      </c>
      <c r="G3299">
        <v>100</v>
      </c>
      <c r="H3299" t="s">
        <v>65</v>
      </c>
      <c r="I3299">
        <v>99</v>
      </c>
      <c r="J3299" t="s">
        <v>66</v>
      </c>
      <c r="K3299" s="33" t="str">
        <f>IF(ISNA(VLOOKUP(C3299,'Provider-EHR crosswalk'!A:B,2,FALSE)),"No EHR Specified",VLOOKUP(C3299,'Provider-EHR crosswalk'!A:B,2,FALSE))</f>
        <v>eClinicalWorks V12</v>
      </c>
    </row>
    <row r="3300" spans="1:11" x14ac:dyDescent="0.25">
      <c r="A3300" t="s">
        <v>74</v>
      </c>
      <c r="B3300">
        <v>60</v>
      </c>
      <c r="C3300" t="s">
        <v>623</v>
      </c>
      <c r="D3300" t="s">
        <v>75</v>
      </c>
      <c r="E3300">
        <v>729</v>
      </c>
      <c r="F3300">
        <v>729</v>
      </c>
      <c r="G3300">
        <v>100</v>
      </c>
      <c r="H3300" t="s">
        <v>65</v>
      </c>
      <c r="I3300">
        <v>99</v>
      </c>
      <c r="J3300" t="s">
        <v>66</v>
      </c>
      <c r="K3300" s="33" t="str">
        <f>IF(ISNA(VLOOKUP(C3300,'Provider-EHR crosswalk'!A:B,2,FALSE)),"No EHR Specified",VLOOKUP(C3300,'Provider-EHR crosswalk'!A:B,2,FALSE))</f>
        <v>eClinicalWorks V12</v>
      </c>
    </row>
    <row r="3301" spans="1:11" x14ac:dyDescent="0.25">
      <c r="A3301" t="s">
        <v>76</v>
      </c>
      <c r="B3301">
        <v>60</v>
      </c>
      <c r="C3301" t="s">
        <v>623</v>
      </c>
      <c r="D3301" t="s">
        <v>77</v>
      </c>
      <c r="E3301">
        <v>729</v>
      </c>
      <c r="F3301">
        <v>729</v>
      </c>
      <c r="G3301">
        <v>100</v>
      </c>
      <c r="H3301" t="s">
        <v>65</v>
      </c>
      <c r="I3301">
        <v>85</v>
      </c>
      <c r="J3301" t="s">
        <v>66</v>
      </c>
      <c r="K3301" s="33" t="str">
        <f>IF(ISNA(VLOOKUP(C3301,'Provider-EHR crosswalk'!A:B,2,FALSE)),"No EHR Specified",VLOOKUP(C3301,'Provider-EHR crosswalk'!A:B,2,FALSE))</f>
        <v>eClinicalWorks V12</v>
      </c>
    </row>
    <row r="3302" spans="1:11" x14ac:dyDescent="0.25">
      <c r="A3302" t="s">
        <v>78</v>
      </c>
      <c r="B3302">
        <v>60</v>
      </c>
      <c r="C3302" t="s">
        <v>623</v>
      </c>
      <c r="D3302" t="s">
        <v>79</v>
      </c>
      <c r="E3302">
        <v>729</v>
      </c>
      <c r="F3302">
        <v>729</v>
      </c>
      <c r="G3302">
        <v>100</v>
      </c>
      <c r="H3302" t="s">
        <v>65</v>
      </c>
      <c r="I3302">
        <v>85</v>
      </c>
      <c r="J3302" t="s">
        <v>66</v>
      </c>
      <c r="K3302" s="33" t="str">
        <f>IF(ISNA(VLOOKUP(C3302,'Provider-EHR crosswalk'!A:B,2,FALSE)),"No EHR Specified",VLOOKUP(C3302,'Provider-EHR crosswalk'!A:B,2,FALSE))</f>
        <v>eClinicalWorks V12</v>
      </c>
    </row>
    <row r="3303" spans="1:11" x14ac:dyDescent="0.25">
      <c r="A3303" t="s">
        <v>80</v>
      </c>
      <c r="B3303">
        <v>60</v>
      </c>
      <c r="C3303" t="s">
        <v>623</v>
      </c>
      <c r="D3303" t="s">
        <v>81</v>
      </c>
      <c r="E3303">
        <v>729</v>
      </c>
      <c r="F3303">
        <v>729</v>
      </c>
      <c r="G3303">
        <v>100</v>
      </c>
      <c r="H3303" t="s">
        <v>65</v>
      </c>
      <c r="I3303">
        <v>85</v>
      </c>
      <c r="J3303" t="s">
        <v>66</v>
      </c>
      <c r="K3303" s="33" t="str">
        <f>IF(ISNA(VLOOKUP(C3303,'Provider-EHR crosswalk'!A:B,2,FALSE)),"No EHR Specified",VLOOKUP(C3303,'Provider-EHR crosswalk'!A:B,2,FALSE))</f>
        <v>eClinicalWorks V12</v>
      </c>
    </row>
    <row r="3304" spans="1:11" x14ac:dyDescent="0.25">
      <c r="A3304" t="s">
        <v>82</v>
      </c>
      <c r="B3304">
        <v>60</v>
      </c>
      <c r="C3304" t="s">
        <v>623</v>
      </c>
      <c r="D3304" t="s">
        <v>83</v>
      </c>
      <c r="E3304">
        <v>729</v>
      </c>
      <c r="F3304">
        <v>729</v>
      </c>
      <c r="G3304">
        <v>100</v>
      </c>
      <c r="H3304" t="s">
        <v>65</v>
      </c>
      <c r="I3304">
        <v>85</v>
      </c>
      <c r="J3304" t="s">
        <v>66</v>
      </c>
      <c r="K3304" s="33" t="str">
        <f>IF(ISNA(VLOOKUP(C3304,'Provider-EHR crosswalk'!A:B,2,FALSE)),"No EHR Specified",VLOOKUP(C3304,'Provider-EHR crosswalk'!A:B,2,FALSE))</f>
        <v>eClinicalWorks V12</v>
      </c>
    </row>
    <row r="3305" spans="1:11" x14ac:dyDescent="0.25">
      <c r="A3305" t="s">
        <v>84</v>
      </c>
      <c r="B3305">
        <v>60</v>
      </c>
      <c r="C3305" t="s">
        <v>623</v>
      </c>
      <c r="D3305" t="s">
        <v>85</v>
      </c>
      <c r="E3305">
        <v>729</v>
      </c>
      <c r="F3305">
        <v>729</v>
      </c>
      <c r="G3305">
        <v>100</v>
      </c>
      <c r="H3305" t="s">
        <v>65</v>
      </c>
      <c r="I3305">
        <v>85</v>
      </c>
      <c r="J3305" t="s">
        <v>66</v>
      </c>
      <c r="K3305" s="33" t="str">
        <f>IF(ISNA(VLOOKUP(C3305,'Provider-EHR crosswalk'!A:B,2,FALSE)),"No EHR Specified",VLOOKUP(C3305,'Provider-EHR crosswalk'!A:B,2,FALSE))</f>
        <v>eClinicalWorks V12</v>
      </c>
    </row>
    <row r="3306" spans="1:11" x14ac:dyDescent="0.25">
      <c r="A3306" t="s">
        <v>86</v>
      </c>
      <c r="B3306">
        <v>60</v>
      </c>
      <c r="C3306" t="s">
        <v>623</v>
      </c>
      <c r="D3306" t="s">
        <v>87</v>
      </c>
      <c r="E3306">
        <v>729</v>
      </c>
      <c r="F3306">
        <v>729</v>
      </c>
      <c r="G3306">
        <v>100</v>
      </c>
      <c r="H3306" t="s">
        <v>65</v>
      </c>
      <c r="I3306">
        <v>95</v>
      </c>
      <c r="J3306" t="s">
        <v>66</v>
      </c>
      <c r="K3306" s="33" t="str">
        <f>IF(ISNA(VLOOKUP(C3306,'Provider-EHR crosswalk'!A:B,2,FALSE)),"No EHR Specified",VLOOKUP(C3306,'Provider-EHR crosswalk'!A:B,2,FALSE))</f>
        <v>eClinicalWorks V12</v>
      </c>
    </row>
    <row r="3307" spans="1:11" x14ac:dyDescent="0.25">
      <c r="A3307" t="s">
        <v>88</v>
      </c>
      <c r="B3307">
        <v>60</v>
      </c>
      <c r="C3307" t="s">
        <v>623</v>
      </c>
      <c r="D3307" t="s">
        <v>89</v>
      </c>
      <c r="E3307">
        <v>729</v>
      </c>
      <c r="F3307">
        <v>729</v>
      </c>
      <c r="G3307">
        <v>100</v>
      </c>
      <c r="H3307" t="s">
        <v>65</v>
      </c>
      <c r="I3307">
        <v>95</v>
      </c>
      <c r="J3307" t="s">
        <v>66</v>
      </c>
      <c r="K3307" s="33" t="str">
        <f>IF(ISNA(VLOOKUP(C3307,'Provider-EHR crosswalk'!A:B,2,FALSE)),"No EHR Specified",VLOOKUP(C3307,'Provider-EHR crosswalk'!A:B,2,FALSE))</f>
        <v>eClinicalWorks V12</v>
      </c>
    </row>
    <row r="3308" spans="1:11" x14ac:dyDescent="0.25">
      <c r="A3308" t="s">
        <v>90</v>
      </c>
      <c r="B3308">
        <v>60</v>
      </c>
      <c r="C3308" t="s">
        <v>623</v>
      </c>
      <c r="D3308" t="s">
        <v>91</v>
      </c>
      <c r="E3308">
        <v>721</v>
      </c>
      <c r="F3308">
        <v>729</v>
      </c>
      <c r="G3308">
        <v>98.9</v>
      </c>
      <c r="H3308" t="s">
        <v>65</v>
      </c>
      <c r="I3308">
        <v>90</v>
      </c>
      <c r="J3308" t="s">
        <v>66</v>
      </c>
      <c r="K3308" s="33" t="str">
        <f>IF(ISNA(VLOOKUP(C3308,'Provider-EHR crosswalk'!A:B,2,FALSE)),"No EHR Specified",VLOOKUP(C3308,'Provider-EHR crosswalk'!A:B,2,FALSE))</f>
        <v>eClinicalWorks V12</v>
      </c>
    </row>
    <row r="3309" spans="1:11" x14ac:dyDescent="0.25">
      <c r="A3309" t="s">
        <v>92</v>
      </c>
      <c r="B3309">
        <v>60</v>
      </c>
      <c r="C3309" t="s">
        <v>623</v>
      </c>
      <c r="D3309" t="s">
        <v>93</v>
      </c>
      <c r="E3309">
        <v>436</v>
      </c>
      <c r="F3309">
        <v>729</v>
      </c>
      <c r="G3309">
        <v>59.81</v>
      </c>
      <c r="H3309" t="s">
        <v>65</v>
      </c>
      <c r="I3309">
        <v>90</v>
      </c>
      <c r="J3309" t="s">
        <v>69</v>
      </c>
      <c r="K3309" s="33" t="str">
        <f>IF(ISNA(VLOOKUP(C3309,'Provider-EHR crosswalk'!A:B,2,FALSE)),"No EHR Specified",VLOOKUP(C3309,'Provider-EHR crosswalk'!A:B,2,FALSE))</f>
        <v>eClinicalWorks V12</v>
      </c>
    </row>
    <row r="3310" spans="1:11" x14ac:dyDescent="0.25">
      <c r="A3310" t="s">
        <v>94</v>
      </c>
      <c r="B3310">
        <v>60</v>
      </c>
      <c r="C3310" t="s">
        <v>623</v>
      </c>
      <c r="D3310" t="s">
        <v>95</v>
      </c>
      <c r="E3310">
        <v>422</v>
      </c>
      <c r="F3310">
        <v>729</v>
      </c>
      <c r="G3310">
        <v>57.89</v>
      </c>
      <c r="H3310" t="s">
        <v>65</v>
      </c>
      <c r="I3310">
        <v>90</v>
      </c>
      <c r="J3310" t="s">
        <v>69</v>
      </c>
      <c r="K3310" s="33" t="str">
        <f>IF(ISNA(VLOOKUP(C3310,'Provider-EHR crosswalk'!A:B,2,FALSE)),"No EHR Specified",VLOOKUP(C3310,'Provider-EHR crosswalk'!A:B,2,FALSE))</f>
        <v>eClinicalWorks V12</v>
      </c>
    </row>
    <row r="3311" spans="1:11" x14ac:dyDescent="0.25">
      <c r="A3311" t="s">
        <v>96</v>
      </c>
      <c r="B3311">
        <v>60</v>
      </c>
      <c r="C3311" t="s">
        <v>623</v>
      </c>
      <c r="D3311" t="s">
        <v>97</v>
      </c>
      <c r="E3311">
        <v>609</v>
      </c>
      <c r="F3311">
        <v>729</v>
      </c>
      <c r="G3311">
        <v>83.54</v>
      </c>
      <c r="H3311" t="s">
        <v>65</v>
      </c>
      <c r="I3311">
        <v>90</v>
      </c>
      <c r="J3311" t="s">
        <v>69</v>
      </c>
      <c r="K3311" s="33" t="str">
        <f>IF(ISNA(VLOOKUP(C3311,'Provider-EHR crosswalk'!A:B,2,FALSE)),"No EHR Specified",VLOOKUP(C3311,'Provider-EHR crosswalk'!A:B,2,FALSE))</f>
        <v>eClinicalWorks V12</v>
      </c>
    </row>
    <row r="3312" spans="1:11" x14ac:dyDescent="0.25">
      <c r="A3312" t="s">
        <v>98</v>
      </c>
      <c r="B3312">
        <v>60</v>
      </c>
      <c r="C3312" t="s">
        <v>623</v>
      </c>
      <c r="D3312" t="s">
        <v>99</v>
      </c>
      <c r="E3312">
        <v>609</v>
      </c>
      <c r="F3312">
        <v>729</v>
      </c>
      <c r="G3312">
        <v>83.54</v>
      </c>
      <c r="H3312" t="s">
        <v>65</v>
      </c>
      <c r="I3312">
        <v>90</v>
      </c>
      <c r="J3312" t="s">
        <v>69</v>
      </c>
      <c r="K3312" s="33" t="str">
        <f>IF(ISNA(VLOOKUP(C3312,'Provider-EHR crosswalk'!A:B,2,FALSE)),"No EHR Specified",VLOOKUP(C3312,'Provider-EHR crosswalk'!A:B,2,FALSE))</f>
        <v>eClinicalWorks V12</v>
      </c>
    </row>
    <row r="3313" spans="1:11" x14ac:dyDescent="0.25">
      <c r="A3313" t="s">
        <v>100</v>
      </c>
      <c r="B3313">
        <v>60</v>
      </c>
      <c r="C3313" t="s">
        <v>623</v>
      </c>
      <c r="D3313" t="s">
        <v>101</v>
      </c>
      <c r="E3313">
        <v>814</v>
      </c>
      <c r="F3313">
        <v>814</v>
      </c>
      <c r="G3313">
        <v>100</v>
      </c>
      <c r="H3313" t="s">
        <v>65</v>
      </c>
      <c r="I3313">
        <v>99</v>
      </c>
      <c r="J3313" t="s">
        <v>66</v>
      </c>
      <c r="K3313" s="33" t="str">
        <f>IF(ISNA(VLOOKUP(C3313,'Provider-EHR crosswalk'!A:B,2,FALSE)),"No EHR Specified",VLOOKUP(C3313,'Provider-EHR crosswalk'!A:B,2,FALSE))</f>
        <v>eClinicalWorks V12</v>
      </c>
    </row>
    <row r="3314" spans="1:11" x14ac:dyDescent="0.25">
      <c r="A3314" t="s">
        <v>102</v>
      </c>
      <c r="B3314">
        <v>60</v>
      </c>
      <c r="C3314" t="s">
        <v>623</v>
      </c>
      <c r="D3314" t="s">
        <v>103</v>
      </c>
      <c r="E3314">
        <v>814</v>
      </c>
      <c r="F3314">
        <v>814</v>
      </c>
      <c r="G3314">
        <v>100</v>
      </c>
      <c r="H3314" t="s">
        <v>65</v>
      </c>
      <c r="I3314">
        <v>99</v>
      </c>
      <c r="J3314" t="s">
        <v>66</v>
      </c>
      <c r="K3314" s="33" t="str">
        <f>IF(ISNA(VLOOKUP(C3314,'Provider-EHR crosswalk'!A:B,2,FALSE)),"No EHR Specified",VLOOKUP(C3314,'Provider-EHR crosswalk'!A:B,2,FALSE))</f>
        <v>eClinicalWorks V12</v>
      </c>
    </row>
    <row r="3315" spans="1:11" x14ac:dyDescent="0.25">
      <c r="A3315" t="s">
        <v>104</v>
      </c>
      <c r="B3315">
        <v>60</v>
      </c>
      <c r="C3315" t="s">
        <v>623</v>
      </c>
      <c r="D3315" t="s">
        <v>105</v>
      </c>
      <c r="E3315">
        <v>814</v>
      </c>
      <c r="F3315">
        <v>814</v>
      </c>
      <c r="G3315">
        <v>100</v>
      </c>
      <c r="H3315" t="s">
        <v>65</v>
      </c>
      <c r="I3315">
        <v>99</v>
      </c>
      <c r="J3315" t="s">
        <v>66</v>
      </c>
      <c r="K3315" s="33" t="str">
        <f>IF(ISNA(VLOOKUP(C3315,'Provider-EHR crosswalk'!A:B,2,FALSE)),"No EHR Specified",VLOOKUP(C3315,'Provider-EHR crosswalk'!A:B,2,FALSE))</f>
        <v>eClinicalWorks V12</v>
      </c>
    </row>
    <row r="3316" spans="1:11" x14ac:dyDescent="0.25">
      <c r="A3316" t="s">
        <v>106</v>
      </c>
      <c r="B3316">
        <v>60</v>
      </c>
      <c r="C3316" t="s">
        <v>623</v>
      </c>
      <c r="D3316" t="s">
        <v>107</v>
      </c>
      <c r="E3316">
        <v>814</v>
      </c>
      <c r="F3316">
        <v>814</v>
      </c>
      <c r="G3316">
        <v>100</v>
      </c>
      <c r="H3316" t="s">
        <v>65</v>
      </c>
      <c r="I3316">
        <v>99</v>
      </c>
      <c r="J3316" t="s">
        <v>66</v>
      </c>
      <c r="K3316" s="33" t="str">
        <f>IF(ISNA(VLOOKUP(C3316,'Provider-EHR crosswalk'!A:B,2,FALSE)),"No EHR Specified",VLOOKUP(C3316,'Provider-EHR crosswalk'!A:B,2,FALSE))</f>
        <v>eClinicalWorks V12</v>
      </c>
    </row>
    <row r="3317" spans="1:11" x14ac:dyDescent="0.25">
      <c r="A3317" t="s">
        <v>108</v>
      </c>
      <c r="B3317">
        <v>60</v>
      </c>
      <c r="C3317" t="s">
        <v>623</v>
      </c>
      <c r="D3317" t="s">
        <v>109</v>
      </c>
      <c r="E3317">
        <v>814</v>
      </c>
      <c r="F3317">
        <v>814</v>
      </c>
      <c r="G3317">
        <v>100</v>
      </c>
      <c r="H3317" t="s">
        <v>65</v>
      </c>
      <c r="I3317">
        <v>99</v>
      </c>
      <c r="J3317" t="s">
        <v>66</v>
      </c>
      <c r="K3317" s="33" t="str">
        <f>IF(ISNA(VLOOKUP(C3317,'Provider-EHR crosswalk'!A:B,2,FALSE)),"No EHR Specified",VLOOKUP(C3317,'Provider-EHR crosswalk'!A:B,2,FALSE))</f>
        <v>eClinicalWorks V12</v>
      </c>
    </row>
    <row r="3318" spans="1:11" x14ac:dyDescent="0.25">
      <c r="A3318" t="s">
        <v>110</v>
      </c>
      <c r="B3318">
        <v>60</v>
      </c>
      <c r="C3318" t="s">
        <v>623</v>
      </c>
      <c r="D3318" t="s">
        <v>111</v>
      </c>
      <c r="E3318">
        <v>814</v>
      </c>
      <c r="F3318">
        <v>814</v>
      </c>
      <c r="G3318">
        <v>100</v>
      </c>
      <c r="H3318" t="s">
        <v>65</v>
      </c>
      <c r="I3318">
        <v>99</v>
      </c>
      <c r="J3318" t="s">
        <v>66</v>
      </c>
      <c r="K3318" s="33" t="str">
        <f>IF(ISNA(VLOOKUP(C3318,'Provider-EHR crosswalk'!A:B,2,FALSE)),"No EHR Specified",VLOOKUP(C3318,'Provider-EHR crosswalk'!A:B,2,FALSE))</f>
        <v>eClinicalWorks V12</v>
      </c>
    </row>
    <row r="3319" spans="1:11" x14ac:dyDescent="0.25">
      <c r="A3319" t="s">
        <v>112</v>
      </c>
      <c r="B3319">
        <v>60</v>
      </c>
      <c r="C3319" t="s">
        <v>623</v>
      </c>
      <c r="D3319" t="s">
        <v>113</v>
      </c>
      <c r="E3319">
        <v>814</v>
      </c>
      <c r="F3319">
        <v>814</v>
      </c>
      <c r="G3319">
        <v>100</v>
      </c>
      <c r="H3319" t="s">
        <v>65</v>
      </c>
      <c r="I3319">
        <v>99</v>
      </c>
      <c r="J3319" t="s">
        <v>66</v>
      </c>
      <c r="K3319" s="33" t="str">
        <f>IF(ISNA(VLOOKUP(C3319,'Provider-EHR crosswalk'!A:B,2,FALSE)),"No EHR Specified",VLOOKUP(C3319,'Provider-EHR crosswalk'!A:B,2,FALSE))</f>
        <v>eClinicalWorks V12</v>
      </c>
    </row>
    <row r="3320" spans="1:11" x14ac:dyDescent="0.25">
      <c r="A3320" t="s">
        <v>114</v>
      </c>
      <c r="B3320">
        <v>60</v>
      </c>
      <c r="C3320" t="s">
        <v>623</v>
      </c>
      <c r="D3320" t="s">
        <v>115</v>
      </c>
      <c r="E3320">
        <v>22</v>
      </c>
      <c r="F3320">
        <v>729</v>
      </c>
      <c r="G3320">
        <v>3.02</v>
      </c>
      <c r="H3320" t="s">
        <v>116</v>
      </c>
      <c r="I3320">
        <v>4</v>
      </c>
      <c r="J3320" t="s">
        <v>66</v>
      </c>
      <c r="K3320" s="33" t="str">
        <f>IF(ISNA(VLOOKUP(C3320,'Provider-EHR crosswalk'!A:B,2,FALSE)),"No EHR Specified",VLOOKUP(C3320,'Provider-EHR crosswalk'!A:B,2,FALSE))</f>
        <v>eClinicalWorks V12</v>
      </c>
    </row>
    <row r="3321" spans="1:11" x14ac:dyDescent="0.25">
      <c r="A3321" t="s">
        <v>117</v>
      </c>
      <c r="B3321">
        <v>60</v>
      </c>
      <c r="C3321" t="s">
        <v>623</v>
      </c>
      <c r="D3321" t="s">
        <v>118</v>
      </c>
      <c r="E3321">
        <v>27</v>
      </c>
      <c r="F3321">
        <v>729</v>
      </c>
      <c r="G3321">
        <v>3.7</v>
      </c>
      <c r="H3321" t="s">
        <v>116</v>
      </c>
      <c r="I3321">
        <v>4</v>
      </c>
      <c r="J3321" t="s">
        <v>66</v>
      </c>
      <c r="K3321" s="33" t="str">
        <f>IF(ISNA(VLOOKUP(C3321,'Provider-EHR crosswalk'!A:B,2,FALSE)),"No EHR Specified",VLOOKUP(C3321,'Provider-EHR crosswalk'!A:B,2,FALSE))</f>
        <v>eClinicalWorks V12</v>
      </c>
    </row>
    <row r="3322" spans="1:11" x14ac:dyDescent="0.25">
      <c r="A3322" t="s">
        <v>119</v>
      </c>
      <c r="B3322">
        <v>60</v>
      </c>
      <c r="C3322" t="s">
        <v>623</v>
      </c>
      <c r="D3322" t="s">
        <v>120</v>
      </c>
      <c r="E3322">
        <v>22</v>
      </c>
      <c r="F3322">
        <v>729</v>
      </c>
      <c r="G3322">
        <v>3.02</v>
      </c>
      <c r="H3322" t="s">
        <v>116</v>
      </c>
      <c r="I3322">
        <v>4</v>
      </c>
      <c r="J3322" t="s">
        <v>66</v>
      </c>
      <c r="K3322" s="33" t="str">
        <f>IF(ISNA(VLOOKUP(C3322,'Provider-EHR crosswalk'!A:B,2,FALSE)),"No EHR Specified",VLOOKUP(C3322,'Provider-EHR crosswalk'!A:B,2,FALSE))</f>
        <v>eClinicalWorks V12</v>
      </c>
    </row>
    <row r="3323" spans="1:11" x14ac:dyDescent="0.25">
      <c r="A3323" t="s">
        <v>121</v>
      </c>
      <c r="B3323">
        <v>60</v>
      </c>
      <c r="C3323" t="s">
        <v>623</v>
      </c>
      <c r="D3323" t="s">
        <v>122</v>
      </c>
      <c r="E3323">
        <v>0</v>
      </c>
      <c r="F3323">
        <v>729</v>
      </c>
      <c r="G3323">
        <v>0</v>
      </c>
      <c r="H3323" t="s">
        <v>116</v>
      </c>
      <c r="I3323">
        <v>1</v>
      </c>
      <c r="J3323" t="s">
        <v>66</v>
      </c>
      <c r="K3323" s="33" t="str">
        <f>IF(ISNA(VLOOKUP(C3323,'Provider-EHR crosswalk'!A:B,2,FALSE)),"No EHR Specified",VLOOKUP(C3323,'Provider-EHR crosswalk'!A:B,2,FALSE))</f>
        <v>eClinicalWorks V12</v>
      </c>
    </row>
    <row r="3324" spans="1:11" x14ac:dyDescent="0.25">
      <c r="A3324" t="s">
        <v>123</v>
      </c>
      <c r="B3324">
        <v>60</v>
      </c>
      <c r="C3324" t="s">
        <v>623</v>
      </c>
      <c r="D3324" t="s">
        <v>124</v>
      </c>
      <c r="E3324">
        <v>1</v>
      </c>
      <c r="F3324">
        <v>813</v>
      </c>
      <c r="G3324">
        <v>0.12</v>
      </c>
      <c r="H3324" t="s">
        <v>116</v>
      </c>
      <c r="I3324">
        <v>1</v>
      </c>
      <c r="J3324" t="s">
        <v>66</v>
      </c>
      <c r="K3324" s="33" t="str">
        <f>IF(ISNA(VLOOKUP(C3324,'Provider-EHR crosswalk'!A:B,2,FALSE)),"No EHR Specified",VLOOKUP(C3324,'Provider-EHR crosswalk'!A:B,2,FALSE))</f>
        <v>eClinicalWorks V12</v>
      </c>
    </row>
    <row r="3325" spans="1:11" x14ac:dyDescent="0.25">
      <c r="A3325" t="s">
        <v>125</v>
      </c>
      <c r="B3325">
        <v>60</v>
      </c>
      <c r="C3325" t="s">
        <v>623</v>
      </c>
      <c r="D3325" t="s">
        <v>126</v>
      </c>
      <c r="E3325">
        <v>0</v>
      </c>
      <c r="F3325">
        <v>814</v>
      </c>
      <c r="G3325">
        <v>0</v>
      </c>
      <c r="H3325" t="s">
        <v>116</v>
      </c>
      <c r="I3325">
        <v>1</v>
      </c>
      <c r="J3325" t="s">
        <v>66</v>
      </c>
      <c r="K3325" s="33" t="str">
        <f>IF(ISNA(VLOOKUP(C3325,'Provider-EHR crosswalk'!A:B,2,FALSE)),"No EHR Specified",VLOOKUP(C3325,'Provider-EHR crosswalk'!A:B,2,FALSE))</f>
        <v>eClinicalWorks V12</v>
      </c>
    </row>
    <row r="3326" spans="1:11" x14ac:dyDescent="0.25">
      <c r="A3326" t="s">
        <v>127</v>
      </c>
      <c r="B3326">
        <v>60</v>
      </c>
      <c r="C3326" t="s">
        <v>623</v>
      </c>
      <c r="D3326" t="s">
        <v>128</v>
      </c>
      <c r="E3326">
        <v>27</v>
      </c>
      <c r="F3326">
        <v>814</v>
      </c>
      <c r="G3326">
        <v>3.32</v>
      </c>
      <c r="H3326" t="s">
        <v>116</v>
      </c>
      <c r="I3326">
        <v>4</v>
      </c>
      <c r="J3326" t="s">
        <v>66</v>
      </c>
      <c r="K3326" s="33" t="str">
        <f>IF(ISNA(VLOOKUP(C3326,'Provider-EHR crosswalk'!A:B,2,FALSE)),"No EHR Specified",VLOOKUP(C3326,'Provider-EHR crosswalk'!A:B,2,FALSE))</f>
        <v>eClinicalWorks V12</v>
      </c>
    </row>
    <row r="3327" spans="1:11" x14ac:dyDescent="0.25">
      <c r="A3327" t="s">
        <v>129</v>
      </c>
      <c r="B3327">
        <v>60</v>
      </c>
      <c r="C3327" t="s">
        <v>623</v>
      </c>
      <c r="D3327" t="s">
        <v>130</v>
      </c>
      <c r="E3327">
        <v>30</v>
      </c>
      <c r="F3327">
        <v>814</v>
      </c>
      <c r="G3327">
        <v>3.69</v>
      </c>
      <c r="H3327" t="s">
        <v>116</v>
      </c>
      <c r="I3327">
        <v>4</v>
      </c>
      <c r="J3327" t="s">
        <v>66</v>
      </c>
      <c r="K3327" s="33" t="str">
        <f>IF(ISNA(VLOOKUP(C3327,'Provider-EHR crosswalk'!A:B,2,FALSE)),"No EHR Specified",VLOOKUP(C3327,'Provider-EHR crosswalk'!A:B,2,FALSE))</f>
        <v>eClinicalWorks V12</v>
      </c>
    </row>
    <row r="3328" spans="1:11" x14ac:dyDescent="0.25">
      <c r="A3328" t="s">
        <v>131</v>
      </c>
      <c r="B3328">
        <v>60</v>
      </c>
      <c r="C3328" t="s">
        <v>623</v>
      </c>
      <c r="D3328" t="s">
        <v>132</v>
      </c>
      <c r="E3328">
        <v>26</v>
      </c>
      <c r="F3328">
        <v>814</v>
      </c>
      <c r="G3328">
        <v>3.19</v>
      </c>
      <c r="H3328" t="s">
        <v>116</v>
      </c>
      <c r="I3328">
        <v>4</v>
      </c>
      <c r="J3328" t="s">
        <v>66</v>
      </c>
      <c r="K3328" s="33" t="str">
        <f>IF(ISNA(VLOOKUP(C3328,'Provider-EHR crosswalk'!A:B,2,FALSE)),"No EHR Specified",VLOOKUP(C3328,'Provider-EHR crosswalk'!A:B,2,FALSE))</f>
        <v>eClinicalWorks V12</v>
      </c>
    </row>
    <row r="3329" spans="1:11" x14ac:dyDescent="0.25">
      <c r="A3329" t="s">
        <v>133</v>
      </c>
      <c r="B3329">
        <v>60</v>
      </c>
      <c r="C3329" t="s">
        <v>623</v>
      </c>
      <c r="D3329" t="s">
        <v>134</v>
      </c>
      <c r="E3329">
        <v>0</v>
      </c>
      <c r="F3329">
        <v>813</v>
      </c>
      <c r="G3329">
        <v>0</v>
      </c>
      <c r="H3329" t="s">
        <v>116</v>
      </c>
      <c r="I3329">
        <v>1</v>
      </c>
      <c r="J3329" t="s">
        <v>66</v>
      </c>
      <c r="K3329" s="33" t="str">
        <f>IF(ISNA(VLOOKUP(C3329,'Provider-EHR crosswalk'!A:B,2,FALSE)),"No EHR Specified",VLOOKUP(C3329,'Provider-EHR crosswalk'!A:B,2,FALSE))</f>
        <v>eClinicalWorks V12</v>
      </c>
    </row>
    <row r="3330" spans="1:11" x14ac:dyDescent="0.25">
      <c r="A3330" t="s">
        <v>135</v>
      </c>
      <c r="B3330">
        <v>60</v>
      </c>
      <c r="C3330" t="s">
        <v>623</v>
      </c>
      <c r="D3330" t="s">
        <v>136</v>
      </c>
      <c r="E3330">
        <v>0</v>
      </c>
      <c r="F3330">
        <v>814</v>
      </c>
      <c r="G3330">
        <v>0</v>
      </c>
      <c r="H3330" t="s">
        <v>116</v>
      </c>
      <c r="I3330">
        <v>1</v>
      </c>
      <c r="J3330" t="s">
        <v>66</v>
      </c>
      <c r="K3330" s="33" t="str">
        <f>IF(ISNA(VLOOKUP(C3330,'Provider-EHR crosswalk'!A:B,2,FALSE)),"No EHR Specified",VLOOKUP(C3330,'Provider-EHR crosswalk'!A:B,2,FALSE))</f>
        <v>eClinicalWorks V12</v>
      </c>
    </row>
    <row r="3331" spans="1:11" x14ac:dyDescent="0.25">
      <c r="A3331" t="s">
        <v>137</v>
      </c>
      <c r="B3331">
        <v>60</v>
      </c>
      <c r="C3331" t="s">
        <v>623</v>
      </c>
      <c r="D3331" t="s">
        <v>138</v>
      </c>
      <c r="E3331">
        <v>0</v>
      </c>
      <c r="F3331">
        <v>814</v>
      </c>
      <c r="G3331">
        <v>0</v>
      </c>
      <c r="H3331" t="s">
        <v>116</v>
      </c>
      <c r="I3331">
        <v>1</v>
      </c>
      <c r="J3331" t="s">
        <v>66</v>
      </c>
      <c r="K3331" s="33" t="str">
        <f>IF(ISNA(VLOOKUP(C3331,'Provider-EHR crosswalk'!A:B,2,FALSE)),"No EHR Specified",VLOOKUP(C3331,'Provider-EHR crosswalk'!A:B,2,FALSE))</f>
        <v>eClinicalWorks V12</v>
      </c>
    </row>
    <row r="3332" spans="1:11" x14ac:dyDescent="0.25">
      <c r="A3332" t="s">
        <v>139</v>
      </c>
      <c r="B3332">
        <v>60</v>
      </c>
      <c r="C3332" t="s">
        <v>623</v>
      </c>
      <c r="D3332" t="s">
        <v>140</v>
      </c>
      <c r="E3332">
        <v>0</v>
      </c>
      <c r="F3332">
        <v>814</v>
      </c>
      <c r="G3332">
        <v>0</v>
      </c>
      <c r="H3332" t="s">
        <v>116</v>
      </c>
      <c r="I3332">
        <v>1</v>
      </c>
      <c r="J3332" t="s">
        <v>66</v>
      </c>
      <c r="K3332" s="33" t="str">
        <f>IF(ISNA(VLOOKUP(C3332,'Provider-EHR crosswalk'!A:B,2,FALSE)),"No EHR Specified",VLOOKUP(C3332,'Provider-EHR crosswalk'!A:B,2,FALSE))</f>
        <v>eClinicalWorks V12</v>
      </c>
    </row>
    <row r="3333" spans="1:11" x14ac:dyDescent="0.25">
      <c r="A3333" t="s">
        <v>141</v>
      </c>
      <c r="B3333">
        <v>60</v>
      </c>
      <c r="C3333" t="s">
        <v>623</v>
      </c>
      <c r="D3333" t="s">
        <v>142</v>
      </c>
      <c r="E3333">
        <v>0</v>
      </c>
      <c r="F3333">
        <v>814</v>
      </c>
      <c r="G3333">
        <v>0</v>
      </c>
      <c r="H3333" t="s">
        <v>116</v>
      </c>
      <c r="I3333">
        <v>1</v>
      </c>
      <c r="J3333" t="s">
        <v>66</v>
      </c>
      <c r="K3333" s="33" t="str">
        <f>IF(ISNA(VLOOKUP(C3333,'Provider-EHR crosswalk'!A:B,2,FALSE)),"No EHR Specified",VLOOKUP(C3333,'Provider-EHR crosswalk'!A:B,2,FALSE))</f>
        <v>eClinicalWorks V12</v>
      </c>
    </row>
    <row r="3334" spans="1:11" x14ac:dyDescent="0.25">
      <c r="A3334" t="s">
        <v>143</v>
      </c>
      <c r="B3334">
        <v>60</v>
      </c>
      <c r="C3334" t="s">
        <v>623</v>
      </c>
      <c r="D3334" t="s">
        <v>144</v>
      </c>
      <c r="E3334">
        <v>0</v>
      </c>
      <c r="F3334">
        <v>814</v>
      </c>
      <c r="G3334">
        <v>0</v>
      </c>
      <c r="H3334" t="s">
        <v>116</v>
      </c>
      <c r="I3334">
        <v>1</v>
      </c>
      <c r="J3334" t="s">
        <v>66</v>
      </c>
      <c r="K3334" s="33" t="str">
        <f>IF(ISNA(VLOOKUP(C3334,'Provider-EHR crosswalk'!A:B,2,FALSE)),"No EHR Specified",VLOOKUP(C3334,'Provider-EHR crosswalk'!A:B,2,FALSE))</f>
        <v>eClinicalWorks V12</v>
      </c>
    </row>
    <row r="3335" spans="1:11" x14ac:dyDescent="0.25">
      <c r="A3335" t="s">
        <v>145</v>
      </c>
      <c r="B3335">
        <v>60</v>
      </c>
      <c r="C3335" t="s">
        <v>623</v>
      </c>
      <c r="D3335" t="s">
        <v>146</v>
      </c>
      <c r="E3335">
        <v>0</v>
      </c>
      <c r="F3335">
        <v>814</v>
      </c>
      <c r="G3335">
        <v>0</v>
      </c>
      <c r="H3335" t="s">
        <v>116</v>
      </c>
      <c r="I3335">
        <v>1</v>
      </c>
      <c r="J3335" t="s">
        <v>66</v>
      </c>
      <c r="K3335" s="33" t="str">
        <f>IF(ISNA(VLOOKUP(C3335,'Provider-EHR crosswalk'!A:B,2,FALSE)),"No EHR Specified",VLOOKUP(C3335,'Provider-EHR crosswalk'!A:B,2,FALSE))</f>
        <v>eClinicalWorks V12</v>
      </c>
    </row>
    <row r="3336" spans="1:11" x14ac:dyDescent="0.25">
      <c r="A3336" t="s">
        <v>147</v>
      </c>
      <c r="B3336">
        <v>60</v>
      </c>
      <c r="C3336" t="s">
        <v>623</v>
      </c>
      <c r="D3336" t="s">
        <v>148</v>
      </c>
      <c r="E3336">
        <v>0</v>
      </c>
      <c r="F3336">
        <v>814</v>
      </c>
      <c r="G3336">
        <v>0</v>
      </c>
      <c r="H3336" t="s">
        <v>116</v>
      </c>
      <c r="I3336">
        <v>1</v>
      </c>
      <c r="J3336" t="s">
        <v>66</v>
      </c>
      <c r="K3336" s="33" t="str">
        <f>IF(ISNA(VLOOKUP(C3336,'Provider-EHR crosswalk'!A:B,2,FALSE)),"No EHR Specified",VLOOKUP(C3336,'Provider-EHR crosswalk'!A:B,2,FALSE))</f>
        <v>eClinicalWorks V12</v>
      </c>
    </row>
    <row r="3337" spans="1:11" x14ac:dyDescent="0.25">
      <c r="A3337" t="s">
        <v>149</v>
      </c>
      <c r="B3337">
        <v>60</v>
      </c>
      <c r="C3337" t="s">
        <v>623</v>
      </c>
      <c r="D3337" t="s">
        <v>150</v>
      </c>
      <c r="E3337">
        <v>1</v>
      </c>
      <c r="F3337">
        <v>814</v>
      </c>
      <c r="G3337">
        <v>0.12</v>
      </c>
      <c r="H3337" t="s">
        <v>116</v>
      </c>
      <c r="I3337">
        <v>1</v>
      </c>
      <c r="J3337" t="s">
        <v>66</v>
      </c>
      <c r="K3337" s="33" t="str">
        <f>IF(ISNA(VLOOKUP(C3337,'Provider-EHR crosswalk'!A:B,2,FALSE)),"No EHR Specified",VLOOKUP(C3337,'Provider-EHR crosswalk'!A:B,2,FALSE))</f>
        <v>eClinicalWorks V12</v>
      </c>
    </row>
    <row r="3338" spans="1:11" x14ac:dyDescent="0.25">
      <c r="A3338" t="s">
        <v>151</v>
      </c>
      <c r="B3338">
        <v>60</v>
      </c>
      <c r="C3338" t="s">
        <v>623</v>
      </c>
      <c r="D3338" t="s">
        <v>152</v>
      </c>
      <c r="E3338">
        <v>0</v>
      </c>
      <c r="F3338">
        <v>814</v>
      </c>
      <c r="G3338">
        <v>0</v>
      </c>
      <c r="H3338" t="s">
        <v>116</v>
      </c>
      <c r="I3338">
        <v>1</v>
      </c>
      <c r="J3338" t="s">
        <v>66</v>
      </c>
      <c r="K3338" s="33" t="str">
        <f>IF(ISNA(VLOOKUP(C3338,'Provider-EHR crosswalk'!A:B,2,FALSE)),"No EHR Specified",VLOOKUP(C3338,'Provider-EHR crosswalk'!A:B,2,FALSE))</f>
        <v>eClinicalWorks V12</v>
      </c>
    </row>
    <row r="3339" spans="1:11" x14ac:dyDescent="0.25">
      <c r="A3339" t="s">
        <v>153</v>
      </c>
      <c r="B3339">
        <v>60</v>
      </c>
      <c r="C3339" t="s">
        <v>623</v>
      </c>
      <c r="D3339" t="s">
        <v>154</v>
      </c>
      <c r="E3339">
        <v>0</v>
      </c>
      <c r="F3339">
        <v>814</v>
      </c>
      <c r="G3339">
        <v>0</v>
      </c>
      <c r="H3339" t="s">
        <v>116</v>
      </c>
      <c r="I3339">
        <v>1</v>
      </c>
      <c r="J3339" t="s">
        <v>66</v>
      </c>
      <c r="K3339" s="33" t="str">
        <f>IF(ISNA(VLOOKUP(C3339,'Provider-EHR crosswalk'!A:B,2,FALSE)),"No EHR Specified",VLOOKUP(C3339,'Provider-EHR crosswalk'!A:B,2,FALSE))</f>
        <v>eClinicalWorks V12</v>
      </c>
    </row>
    <row r="3340" spans="1:11" x14ac:dyDescent="0.25">
      <c r="A3340" t="s">
        <v>155</v>
      </c>
      <c r="B3340">
        <v>60</v>
      </c>
      <c r="C3340" t="s">
        <v>623</v>
      </c>
      <c r="D3340" t="s">
        <v>156</v>
      </c>
      <c r="E3340">
        <v>0</v>
      </c>
      <c r="F3340">
        <v>814</v>
      </c>
      <c r="G3340">
        <v>0</v>
      </c>
      <c r="H3340" t="s">
        <v>157</v>
      </c>
      <c r="I3340" t="s">
        <v>157</v>
      </c>
      <c r="J3340" t="s">
        <v>157</v>
      </c>
      <c r="K3340" s="33" t="str">
        <f>IF(ISNA(VLOOKUP(C3340,'Provider-EHR crosswalk'!A:B,2,FALSE)),"No EHR Specified",VLOOKUP(C3340,'Provider-EHR crosswalk'!A:B,2,FALSE))</f>
        <v>eClinicalWorks V12</v>
      </c>
    </row>
    <row r="3341" spans="1:11" x14ac:dyDescent="0.25">
      <c r="A3341" t="s">
        <v>158</v>
      </c>
      <c r="B3341">
        <v>60</v>
      </c>
      <c r="C3341" t="s">
        <v>623</v>
      </c>
      <c r="D3341" t="s">
        <v>159</v>
      </c>
      <c r="E3341">
        <v>17</v>
      </c>
      <c r="F3341">
        <v>814</v>
      </c>
      <c r="G3341">
        <v>2.09</v>
      </c>
      <c r="H3341" t="s">
        <v>157</v>
      </c>
      <c r="I3341" t="s">
        <v>157</v>
      </c>
      <c r="J3341" t="s">
        <v>157</v>
      </c>
      <c r="K3341" s="33" t="str">
        <f>IF(ISNA(VLOOKUP(C3341,'Provider-EHR crosswalk'!A:B,2,FALSE)),"No EHR Specified",VLOOKUP(C3341,'Provider-EHR crosswalk'!A:B,2,FALSE))</f>
        <v>eClinicalWorks V12</v>
      </c>
    </row>
    <row r="3342" spans="1:11" x14ac:dyDescent="0.25">
      <c r="A3342" t="s">
        <v>162</v>
      </c>
      <c r="B3342">
        <v>60</v>
      </c>
      <c r="C3342" t="s">
        <v>623</v>
      </c>
      <c r="D3342" t="s">
        <v>163</v>
      </c>
      <c r="E3342">
        <v>2</v>
      </c>
      <c r="F3342">
        <v>813</v>
      </c>
      <c r="G3342">
        <v>0.25</v>
      </c>
      <c r="H3342" t="s">
        <v>65</v>
      </c>
      <c r="I3342">
        <v>95</v>
      </c>
      <c r="J3342" t="s">
        <v>69</v>
      </c>
      <c r="K3342" s="33" t="str">
        <f>IF(ISNA(VLOOKUP(C3342,'Provider-EHR crosswalk'!A:B,2,FALSE)),"No EHR Specified",VLOOKUP(C3342,'Provider-EHR crosswalk'!A:B,2,FALSE))</f>
        <v>eClinicalWorks V12</v>
      </c>
    </row>
    <row r="3343" spans="1:11" x14ac:dyDescent="0.25">
      <c r="A3343" t="s">
        <v>164</v>
      </c>
      <c r="B3343">
        <v>60</v>
      </c>
      <c r="C3343" t="s">
        <v>623</v>
      </c>
      <c r="D3343" t="s">
        <v>165</v>
      </c>
      <c r="E3343">
        <v>720</v>
      </c>
      <c r="F3343">
        <v>729</v>
      </c>
      <c r="G3343">
        <v>98.77</v>
      </c>
      <c r="H3343" t="s">
        <v>65</v>
      </c>
      <c r="I3343">
        <v>95</v>
      </c>
      <c r="J3343" t="s">
        <v>66</v>
      </c>
      <c r="K3343" s="33" t="str">
        <f>IF(ISNA(VLOOKUP(C3343,'Provider-EHR crosswalk'!A:B,2,FALSE)),"No EHR Specified",VLOOKUP(C3343,'Provider-EHR crosswalk'!A:B,2,FALSE))</f>
        <v>eClinicalWorks V12</v>
      </c>
    </row>
    <row r="3344" spans="1:11" x14ac:dyDescent="0.25">
      <c r="A3344" t="s">
        <v>166</v>
      </c>
      <c r="B3344">
        <v>60</v>
      </c>
      <c r="C3344" t="s">
        <v>623</v>
      </c>
      <c r="D3344" t="s">
        <v>167</v>
      </c>
      <c r="E3344">
        <v>5</v>
      </c>
      <c r="F3344">
        <v>729</v>
      </c>
      <c r="G3344">
        <v>0.69</v>
      </c>
      <c r="H3344" t="s">
        <v>116</v>
      </c>
      <c r="I3344">
        <v>5</v>
      </c>
      <c r="J3344" t="s">
        <v>66</v>
      </c>
      <c r="K3344" s="33" t="str">
        <f>IF(ISNA(VLOOKUP(C3344,'Provider-EHR crosswalk'!A:B,2,FALSE)),"No EHR Specified",VLOOKUP(C3344,'Provider-EHR crosswalk'!A:B,2,FALSE))</f>
        <v>eClinicalWorks V12</v>
      </c>
    </row>
    <row r="3345" spans="1:11" x14ac:dyDescent="0.25">
      <c r="A3345" t="s">
        <v>168</v>
      </c>
      <c r="B3345">
        <v>60</v>
      </c>
      <c r="C3345" t="s">
        <v>623</v>
      </c>
      <c r="D3345" t="s">
        <v>169</v>
      </c>
      <c r="E3345">
        <v>0</v>
      </c>
      <c r="F3345">
        <v>729</v>
      </c>
      <c r="G3345">
        <v>0</v>
      </c>
      <c r="H3345" t="s">
        <v>116</v>
      </c>
      <c r="I3345">
        <v>5</v>
      </c>
      <c r="J3345" t="s">
        <v>66</v>
      </c>
      <c r="K3345" s="33" t="str">
        <f>IF(ISNA(VLOOKUP(C3345,'Provider-EHR crosswalk'!A:B,2,FALSE)),"No EHR Specified",VLOOKUP(C3345,'Provider-EHR crosswalk'!A:B,2,FALSE))</f>
        <v>eClinicalWorks V12</v>
      </c>
    </row>
    <row r="3346" spans="1:11" x14ac:dyDescent="0.25">
      <c r="A3346" t="s">
        <v>170</v>
      </c>
      <c r="B3346">
        <v>60</v>
      </c>
      <c r="C3346" t="s">
        <v>623</v>
      </c>
      <c r="D3346" t="s">
        <v>171</v>
      </c>
      <c r="E3346">
        <v>4</v>
      </c>
      <c r="F3346">
        <v>729</v>
      </c>
      <c r="G3346">
        <v>0.55000000000000004</v>
      </c>
      <c r="H3346" t="s">
        <v>116</v>
      </c>
      <c r="I3346">
        <v>5</v>
      </c>
      <c r="J3346" t="s">
        <v>66</v>
      </c>
      <c r="K3346" s="33" t="str">
        <f>IF(ISNA(VLOOKUP(C3346,'Provider-EHR crosswalk'!A:B,2,FALSE)),"No EHR Specified",VLOOKUP(C3346,'Provider-EHR crosswalk'!A:B,2,FALSE))</f>
        <v>eClinicalWorks V12</v>
      </c>
    </row>
    <row r="3347" spans="1:11" x14ac:dyDescent="0.25">
      <c r="A3347" t="s">
        <v>172</v>
      </c>
      <c r="B3347">
        <v>60</v>
      </c>
      <c r="C3347" t="s">
        <v>623</v>
      </c>
      <c r="D3347" t="s">
        <v>173</v>
      </c>
      <c r="E3347">
        <v>515</v>
      </c>
      <c r="F3347">
        <v>813</v>
      </c>
      <c r="G3347">
        <v>63.35</v>
      </c>
      <c r="H3347" t="s">
        <v>116</v>
      </c>
      <c r="I3347">
        <v>5</v>
      </c>
      <c r="J3347" t="s">
        <v>69</v>
      </c>
      <c r="K3347" s="33" t="str">
        <f>IF(ISNA(VLOOKUP(C3347,'Provider-EHR crosswalk'!A:B,2,FALSE)),"No EHR Specified",VLOOKUP(C3347,'Provider-EHR crosswalk'!A:B,2,FALSE))</f>
        <v>eClinicalWorks V12</v>
      </c>
    </row>
    <row r="3348" spans="1:11" x14ac:dyDescent="0.25">
      <c r="A3348" t="s">
        <v>174</v>
      </c>
      <c r="B3348">
        <v>60</v>
      </c>
      <c r="C3348" t="s">
        <v>623</v>
      </c>
      <c r="D3348" t="s">
        <v>175</v>
      </c>
      <c r="E3348">
        <v>217</v>
      </c>
      <c r="F3348">
        <v>813</v>
      </c>
      <c r="G3348">
        <v>26.69</v>
      </c>
      <c r="H3348" t="s">
        <v>116</v>
      </c>
      <c r="I3348">
        <v>5</v>
      </c>
      <c r="J3348" t="s">
        <v>69</v>
      </c>
      <c r="K3348" s="33" t="str">
        <f>IF(ISNA(VLOOKUP(C3348,'Provider-EHR crosswalk'!A:B,2,FALSE)),"No EHR Specified",VLOOKUP(C3348,'Provider-EHR crosswalk'!A:B,2,FALSE))</f>
        <v>eClinicalWorks V12</v>
      </c>
    </row>
    <row r="3349" spans="1:11" x14ac:dyDescent="0.25">
      <c r="A3349" t="s">
        <v>176</v>
      </c>
      <c r="B3349">
        <v>60</v>
      </c>
      <c r="C3349" t="s">
        <v>623</v>
      </c>
      <c r="D3349" t="s">
        <v>177</v>
      </c>
      <c r="E3349">
        <v>79</v>
      </c>
      <c r="F3349">
        <v>813</v>
      </c>
      <c r="G3349">
        <v>9.7200000000000006</v>
      </c>
      <c r="H3349" t="s">
        <v>116</v>
      </c>
      <c r="I3349">
        <v>5</v>
      </c>
      <c r="J3349" t="s">
        <v>69</v>
      </c>
      <c r="K3349" s="33" t="str">
        <f>IF(ISNA(VLOOKUP(C3349,'Provider-EHR crosswalk'!A:B,2,FALSE)),"No EHR Specified",VLOOKUP(C3349,'Provider-EHR crosswalk'!A:B,2,FALSE))</f>
        <v>eClinicalWorks V12</v>
      </c>
    </row>
    <row r="3350" spans="1:11" x14ac:dyDescent="0.25">
      <c r="A3350" t="s">
        <v>63</v>
      </c>
      <c r="B3350">
        <v>80</v>
      </c>
      <c r="C3350" t="s">
        <v>831</v>
      </c>
      <c r="D3350" t="s">
        <v>64</v>
      </c>
      <c r="E3350">
        <v>126</v>
      </c>
      <c r="F3350">
        <v>126</v>
      </c>
      <c r="G3350">
        <v>100</v>
      </c>
      <c r="H3350" t="s">
        <v>65</v>
      </c>
      <c r="I3350">
        <v>99</v>
      </c>
      <c r="J3350" t="s">
        <v>66</v>
      </c>
      <c r="K3350" s="33" t="str">
        <f>IF(ISNA(VLOOKUP(C3350,'Provider-EHR crosswalk'!A:B,2,FALSE)),"No EHR Specified",VLOOKUP(C3350,'Provider-EHR crosswalk'!A:B,2,FALSE))</f>
        <v>Azalea Health EHR</v>
      </c>
    </row>
    <row r="3351" spans="1:11" x14ac:dyDescent="0.25">
      <c r="A3351" t="s">
        <v>67</v>
      </c>
      <c r="B3351">
        <v>80</v>
      </c>
      <c r="C3351" t="s">
        <v>831</v>
      </c>
      <c r="D3351" t="s">
        <v>68</v>
      </c>
      <c r="E3351">
        <v>38</v>
      </c>
      <c r="F3351">
        <v>126</v>
      </c>
      <c r="G3351">
        <v>30.16</v>
      </c>
      <c r="H3351" t="s">
        <v>65</v>
      </c>
      <c r="I3351">
        <v>75</v>
      </c>
      <c r="J3351" t="s">
        <v>69</v>
      </c>
      <c r="K3351" s="33" t="str">
        <f>IF(ISNA(VLOOKUP(C3351,'Provider-EHR crosswalk'!A:B,2,FALSE)),"No EHR Specified",VLOOKUP(C3351,'Provider-EHR crosswalk'!A:B,2,FALSE))</f>
        <v>Azalea Health EHR</v>
      </c>
    </row>
    <row r="3352" spans="1:11" x14ac:dyDescent="0.25">
      <c r="A3352" t="s">
        <v>70</v>
      </c>
      <c r="B3352">
        <v>80</v>
      </c>
      <c r="C3352" t="s">
        <v>831</v>
      </c>
      <c r="D3352" t="s">
        <v>71</v>
      </c>
      <c r="E3352">
        <v>126</v>
      </c>
      <c r="F3352">
        <v>126</v>
      </c>
      <c r="G3352">
        <v>100</v>
      </c>
      <c r="H3352" t="s">
        <v>65</v>
      </c>
      <c r="I3352">
        <v>99</v>
      </c>
      <c r="J3352" t="s">
        <v>66</v>
      </c>
      <c r="K3352" s="33" t="str">
        <f>IF(ISNA(VLOOKUP(C3352,'Provider-EHR crosswalk'!A:B,2,FALSE)),"No EHR Specified",VLOOKUP(C3352,'Provider-EHR crosswalk'!A:B,2,FALSE))</f>
        <v>Azalea Health EHR</v>
      </c>
    </row>
    <row r="3353" spans="1:11" x14ac:dyDescent="0.25">
      <c r="A3353" t="s">
        <v>72</v>
      </c>
      <c r="B3353">
        <v>80</v>
      </c>
      <c r="C3353" t="s">
        <v>831</v>
      </c>
      <c r="D3353" t="s">
        <v>73</v>
      </c>
      <c r="E3353">
        <v>126</v>
      </c>
      <c r="F3353">
        <v>126</v>
      </c>
      <c r="G3353">
        <v>100</v>
      </c>
      <c r="H3353" t="s">
        <v>65</v>
      </c>
      <c r="I3353">
        <v>99</v>
      </c>
      <c r="J3353" t="s">
        <v>66</v>
      </c>
      <c r="K3353" s="33" t="str">
        <f>IF(ISNA(VLOOKUP(C3353,'Provider-EHR crosswalk'!A:B,2,FALSE)),"No EHR Specified",VLOOKUP(C3353,'Provider-EHR crosswalk'!A:B,2,FALSE))</f>
        <v>Azalea Health EHR</v>
      </c>
    </row>
    <row r="3354" spans="1:11" x14ac:dyDescent="0.25">
      <c r="A3354" t="s">
        <v>74</v>
      </c>
      <c r="B3354">
        <v>80</v>
      </c>
      <c r="C3354" t="s">
        <v>831</v>
      </c>
      <c r="D3354" t="s">
        <v>75</v>
      </c>
      <c r="E3354">
        <v>126</v>
      </c>
      <c r="F3354">
        <v>126</v>
      </c>
      <c r="G3354">
        <v>100</v>
      </c>
      <c r="H3354" t="s">
        <v>65</v>
      </c>
      <c r="I3354">
        <v>99</v>
      </c>
      <c r="J3354" t="s">
        <v>66</v>
      </c>
      <c r="K3354" s="33" t="str">
        <f>IF(ISNA(VLOOKUP(C3354,'Provider-EHR crosswalk'!A:B,2,FALSE)),"No EHR Specified",VLOOKUP(C3354,'Provider-EHR crosswalk'!A:B,2,FALSE))</f>
        <v>Azalea Health EHR</v>
      </c>
    </row>
    <row r="3355" spans="1:11" x14ac:dyDescent="0.25">
      <c r="A3355" t="s">
        <v>76</v>
      </c>
      <c r="B3355">
        <v>80</v>
      </c>
      <c r="C3355" t="s">
        <v>831</v>
      </c>
      <c r="D3355" t="s">
        <v>77</v>
      </c>
      <c r="E3355">
        <v>126</v>
      </c>
      <c r="F3355">
        <v>126</v>
      </c>
      <c r="G3355">
        <v>100</v>
      </c>
      <c r="H3355" t="s">
        <v>65</v>
      </c>
      <c r="I3355">
        <v>85</v>
      </c>
      <c r="J3355" t="s">
        <v>66</v>
      </c>
      <c r="K3355" s="33" t="str">
        <f>IF(ISNA(VLOOKUP(C3355,'Provider-EHR crosswalk'!A:B,2,FALSE)),"No EHR Specified",VLOOKUP(C3355,'Provider-EHR crosswalk'!A:B,2,FALSE))</f>
        <v>Azalea Health EHR</v>
      </c>
    </row>
    <row r="3356" spans="1:11" x14ac:dyDescent="0.25">
      <c r="A3356" t="s">
        <v>78</v>
      </c>
      <c r="B3356">
        <v>80</v>
      </c>
      <c r="C3356" t="s">
        <v>831</v>
      </c>
      <c r="D3356" t="s">
        <v>79</v>
      </c>
      <c r="E3356">
        <v>126</v>
      </c>
      <c r="F3356">
        <v>126</v>
      </c>
      <c r="G3356">
        <v>100</v>
      </c>
      <c r="H3356" t="s">
        <v>65</v>
      </c>
      <c r="I3356">
        <v>85</v>
      </c>
      <c r="J3356" t="s">
        <v>66</v>
      </c>
      <c r="K3356" s="33" t="str">
        <f>IF(ISNA(VLOOKUP(C3356,'Provider-EHR crosswalk'!A:B,2,FALSE)),"No EHR Specified",VLOOKUP(C3356,'Provider-EHR crosswalk'!A:B,2,FALSE))</f>
        <v>Azalea Health EHR</v>
      </c>
    </row>
    <row r="3357" spans="1:11" x14ac:dyDescent="0.25">
      <c r="A3357" t="s">
        <v>80</v>
      </c>
      <c r="B3357">
        <v>80</v>
      </c>
      <c r="C3357" t="s">
        <v>831</v>
      </c>
      <c r="D3357" t="s">
        <v>81</v>
      </c>
      <c r="E3357">
        <v>126</v>
      </c>
      <c r="F3357">
        <v>126</v>
      </c>
      <c r="G3357">
        <v>100</v>
      </c>
      <c r="H3357" t="s">
        <v>65</v>
      </c>
      <c r="I3357">
        <v>85</v>
      </c>
      <c r="J3357" t="s">
        <v>66</v>
      </c>
      <c r="K3357" s="33" t="str">
        <f>IF(ISNA(VLOOKUP(C3357,'Provider-EHR crosswalk'!A:B,2,FALSE)),"No EHR Specified",VLOOKUP(C3357,'Provider-EHR crosswalk'!A:B,2,FALSE))</f>
        <v>Azalea Health EHR</v>
      </c>
    </row>
    <row r="3358" spans="1:11" x14ac:dyDescent="0.25">
      <c r="A3358" t="s">
        <v>82</v>
      </c>
      <c r="B3358">
        <v>80</v>
      </c>
      <c r="C3358" t="s">
        <v>831</v>
      </c>
      <c r="D3358" t="s">
        <v>83</v>
      </c>
      <c r="E3358">
        <v>126</v>
      </c>
      <c r="F3358">
        <v>126</v>
      </c>
      <c r="G3358">
        <v>100</v>
      </c>
      <c r="H3358" t="s">
        <v>65</v>
      </c>
      <c r="I3358">
        <v>85</v>
      </c>
      <c r="J3358" t="s">
        <v>66</v>
      </c>
      <c r="K3358" s="33" t="str">
        <f>IF(ISNA(VLOOKUP(C3358,'Provider-EHR crosswalk'!A:B,2,FALSE)),"No EHR Specified",VLOOKUP(C3358,'Provider-EHR crosswalk'!A:B,2,FALSE))</f>
        <v>Azalea Health EHR</v>
      </c>
    </row>
    <row r="3359" spans="1:11" x14ac:dyDescent="0.25">
      <c r="A3359" t="s">
        <v>84</v>
      </c>
      <c r="B3359">
        <v>80</v>
      </c>
      <c r="C3359" t="s">
        <v>831</v>
      </c>
      <c r="D3359" t="s">
        <v>85</v>
      </c>
      <c r="E3359">
        <v>126</v>
      </c>
      <c r="F3359">
        <v>126</v>
      </c>
      <c r="G3359">
        <v>100</v>
      </c>
      <c r="H3359" t="s">
        <v>65</v>
      </c>
      <c r="I3359">
        <v>85</v>
      </c>
      <c r="J3359" t="s">
        <v>66</v>
      </c>
      <c r="K3359" s="33" t="str">
        <f>IF(ISNA(VLOOKUP(C3359,'Provider-EHR crosswalk'!A:B,2,FALSE)),"No EHR Specified",VLOOKUP(C3359,'Provider-EHR crosswalk'!A:B,2,FALSE))</f>
        <v>Azalea Health EHR</v>
      </c>
    </row>
    <row r="3360" spans="1:11" x14ac:dyDescent="0.25">
      <c r="A3360" t="s">
        <v>86</v>
      </c>
      <c r="B3360">
        <v>80</v>
      </c>
      <c r="C3360" t="s">
        <v>831</v>
      </c>
      <c r="D3360" t="s">
        <v>87</v>
      </c>
      <c r="E3360">
        <v>126</v>
      </c>
      <c r="F3360">
        <v>126</v>
      </c>
      <c r="G3360">
        <v>100</v>
      </c>
      <c r="H3360" t="s">
        <v>65</v>
      </c>
      <c r="I3360">
        <v>95</v>
      </c>
      <c r="J3360" t="s">
        <v>66</v>
      </c>
      <c r="K3360" s="33" t="str">
        <f>IF(ISNA(VLOOKUP(C3360,'Provider-EHR crosswalk'!A:B,2,FALSE)),"No EHR Specified",VLOOKUP(C3360,'Provider-EHR crosswalk'!A:B,2,FALSE))</f>
        <v>Azalea Health EHR</v>
      </c>
    </row>
    <row r="3361" spans="1:11" x14ac:dyDescent="0.25">
      <c r="A3361" t="s">
        <v>88</v>
      </c>
      <c r="B3361">
        <v>80</v>
      </c>
      <c r="C3361" t="s">
        <v>831</v>
      </c>
      <c r="D3361" t="s">
        <v>89</v>
      </c>
      <c r="E3361">
        <v>126</v>
      </c>
      <c r="F3361">
        <v>126</v>
      </c>
      <c r="G3361">
        <v>100</v>
      </c>
      <c r="H3361" t="s">
        <v>65</v>
      </c>
      <c r="I3361">
        <v>95</v>
      </c>
      <c r="J3361" t="s">
        <v>66</v>
      </c>
      <c r="K3361" s="33" t="str">
        <f>IF(ISNA(VLOOKUP(C3361,'Provider-EHR crosswalk'!A:B,2,FALSE)),"No EHR Specified",VLOOKUP(C3361,'Provider-EHR crosswalk'!A:B,2,FALSE))</f>
        <v>Azalea Health EHR</v>
      </c>
    </row>
    <row r="3362" spans="1:11" x14ac:dyDescent="0.25">
      <c r="A3362" t="s">
        <v>90</v>
      </c>
      <c r="B3362">
        <v>80</v>
      </c>
      <c r="C3362" t="s">
        <v>831</v>
      </c>
      <c r="D3362" t="s">
        <v>91</v>
      </c>
      <c r="E3362">
        <v>125</v>
      </c>
      <c r="F3362">
        <v>126</v>
      </c>
      <c r="G3362">
        <v>99.21</v>
      </c>
      <c r="H3362" t="s">
        <v>65</v>
      </c>
      <c r="I3362">
        <v>90</v>
      </c>
      <c r="J3362" t="s">
        <v>66</v>
      </c>
      <c r="K3362" s="33" t="str">
        <f>IF(ISNA(VLOOKUP(C3362,'Provider-EHR crosswalk'!A:B,2,FALSE)),"No EHR Specified",VLOOKUP(C3362,'Provider-EHR crosswalk'!A:B,2,FALSE))</f>
        <v>Azalea Health EHR</v>
      </c>
    </row>
    <row r="3363" spans="1:11" x14ac:dyDescent="0.25">
      <c r="A3363" t="s">
        <v>92</v>
      </c>
      <c r="B3363">
        <v>80</v>
      </c>
      <c r="C3363" t="s">
        <v>831</v>
      </c>
      <c r="D3363" t="s">
        <v>93</v>
      </c>
      <c r="E3363">
        <v>45</v>
      </c>
      <c r="F3363">
        <v>126</v>
      </c>
      <c r="G3363">
        <v>35.71</v>
      </c>
      <c r="H3363" t="s">
        <v>65</v>
      </c>
      <c r="I3363">
        <v>90</v>
      </c>
      <c r="J3363" t="s">
        <v>69</v>
      </c>
      <c r="K3363" s="33" t="str">
        <f>IF(ISNA(VLOOKUP(C3363,'Provider-EHR crosswalk'!A:B,2,FALSE)),"No EHR Specified",VLOOKUP(C3363,'Provider-EHR crosswalk'!A:B,2,FALSE))</f>
        <v>Azalea Health EHR</v>
      </c>
    </row>
    <row r="3364" spans="1:11" x14ac:dyDescent="0.25">
      <c r="A3364" t="s">
        <v>94</v>
      </c>
      <c r="B3364">
        <v>80</v>
      </c>
      <c r="C3364" t="s">
        <v>831</v>
      </c>
      <c r="D3364" t="s">
        <v>95</v>
      </c>
      <c r="E3364">
        <v>71</v>
      </c>
      <c r="F3364">
        <v>126</v>
      </c>
      <c r="G3364">
        <v>56.35</v>
      </c>
      <c r="H3364" t="s">
        <v>65</v>
      </c>
      <c r="I3364">
        <v>90</v>
      </c>
      <c r="J3364" t="s">
        <v>69</v>
      </c>
      <c r="K3364" s="33" t="str">
        <f>IF(ISNA(VLOOKUP(C3364,'Provider-EHR crosswalk'!A:B,2,FALSE)),"No EHR Specified",VLOOKUP(C3364,'Provider-EHR crosswalk'!A:B,2,FALSE))</f>
        <v>Azalea Health EHR</v>
      </c>
    </row>
    <row r="3365" spans="1:11" x14ac:dyDescent="0.25">
      <c r="A3365" t="s">
        <v>96</v>
      </c>
      <c r="B3365">
        <v>80</v>
      </c>
      <c r="C3365" t="s">
        <v>831</v>
      </c>
      <c r="D3365" t="s">
        <v>97</v>
      </c>
      <c r="E3365">
        <v>107</v>
      </c>
      <c r="F3365">
        <v>126</v>
      </c>
      <c r="G3365">
        <v>84.92</v>
      </c>
      <c r="H3365" t="s">
        <v>65</v>
      </c>
      <c r="I3365">
        <v>90</v>
      </c>
      <c r="J3365" t="s">
        <v>69</v>
      </c>
      <c r="K3365" s="33" t="str">
        <f>IF(ISNA(VLOOKUP(C3365,'Provider-EHR crosswalk'!A:B,2,FALSE)),"No EHR Specified",VLOOKUP(C3365,'Provider-EHR crosswalk'!A:B,2,FALSE))</f>
        <v>Azalea Health EHR</v>
      </c>
    </row>
    <row r="3366" spans="1:11" x14ac:dyDescent="0.25">
      <c r="A3366" t="s">
        <v>98</v>
      </c>
      <c r="B3366">
        <v>80</v>
      </c>
      <c r="C3366" t="s">
        <v>831</v>
      </c>
      <c r="D3366" t="s">
        <v>99</v>
      </c>
      <c r="E3366">
        <v>107</v>
      </c>
      <c r="F3366">
        <v>126</v>
      </c>
      <c r="G3366">
        <v>84.92</v>
      </c>
      <c r="H3366" t="s">
        <v>65</v>
      </c>
      <c r="I3366">
        <v>90</v>
      </c>
      <c r="J3366" t="s">
        <v>69</v>
      </c>
      <c r="K3366" s="33" t="str">
        <f>IF(ISNA(VLOOKUP(C3366,'Provider-EHR crosswalk'!A:B,2,FALSE)),"No EHR Specified",VLOOKUP(C3366,'Provider-EHR crosswalk'!A:B,2,FALSE))</f>
        <v>Azalea Health EHR</v>
      </c>
    </row>
    <row r="3367" spans="1:11" x14ac:dyDescent="0.25">
      <c r="A3367" t="s">
        <v>100</v>
      </c>
      <c r="B3367">
        <v>80</v>
      </c>
      <c r="C3367" t="s">
        <v>831</v>
      </c>
      <c r="D3367" t="s">
        <v>101</v>
      </c>
      <c r="E3367">
        <v>1206</v>
      </c>
      <c r="F3367">
        <v>1206</v>
      </c>
      <c r="G3367">
        <v>100</v>
      </c>
      <c r="H3367" t="s">
        <v>65</v>
      </c>
      <c r="I3367">
        <v>99</v>
      </c>
      <c r="J3367" t="s">
        <v>66</v>
      </c>
      <c r="K3367" s="33" t="str">
        <f>IF(ISNA(VLOOKUP(C3367,'Provider-EHR crosswalk'!A:B,2,FALSE)),"No EHR Specified",VLOOKUP(C3367,'Provider-EHR crosswalk'!A:B,2,FALSE))</f>
        <v>Azalea Health EHR</v>
      </c>
    </row>
    <row r="3368" spans="1:11" x14ac:dyDescent="0.25">
      <c r="A3368" t="s">
        <v>102</v>
      </c>
      <c r="B3368">
        <v>80</v>
      </c>
      <c r="C3368" t="s">
        <v>831</v>
      </c>
      <c r="D3368" t="s">
        <v>103</v>
      </c>
      <c r="E3368">
        <v>1206</v>
      </c>
      <c r="F3368">
        <v>1206</v>
      </c>
      <c r="G3368">
        <v>100</v>
      </c>
      <c r="H3368" t="s">
        <v>65</v>
      </c>
      <c r="I3368">
        <v>99</v>
      </c>
      <c r="J3368" t="s">
        <v>66</v>
      </c>
      <c r="K3368" s="33" t="str">
        <f>IF(ISNA(VLOOKUP(C3368,'Provider-EHR crosswalk'!A:B,2,FALSE)),"No EHR Specified",VLOOKUP(C3368,'Provider-EHR crosswalk'!A:B,2,FALSE))</f>
        <v>Azalea Health EHR</v>
      </c>
    </row>
    <row r="3369" spans="1:11" x14ac:dyDescent="0.25">
      <c r="A3369" t="s">
        <v>104</v>
      </c>
      <c r="B3369">
        <v>80</v>
      </c>
      <c r="C3369" t="s">
        <v>831</v>
      </c>
      <c r="D3369" t="s">
        <v>105</v>
      </c>
      <c r="E3369">
        <v>1206</v>
      </c>
      <c r="F3369">
        <v>1206</v>
      </c>
      <c r="G3369">
        <v>100</v>
      </c>
      <c r="H3369" t="s">
        <v>65</v>
      </c>
      <c r="I3369">
        <v>99</v>
      </c>
      <c r="J3369" t="s">
        <v>66</v>
      </c>
      <c r="K3369" s="33" t="str">
        <f>IF(ISNA(VLOOKUP(C3369,'Provider-EHR crosswalk'!A:B,2,FALSE)),"No EHR Specified",VLOOKUP(C3369,'Provider-EHR crosswalk'!A:B,2,FALSE))</f>
        <v>Azalea Health EHR</v>
      </c>
    </row>
    <row r="3370" spans="1:11" x14ac:dyDescent="0.25">
      <c r="A3370" t="s">
        <v>106</v>
      </c>
      <c r="B3370">
        <v>80</v>
      </c>
      <c r="C3370" t="s">
        <v>831</v>
      </c>
      <c r="D3370" t="s">
        <v>107</v>
      </c>
      <c r="E3370">
        <v>1201</v>
      </c>
      <c r="F3370">
        <v>1201</v>
      </c>
      <c r="G3370">
        <v>100</v>
      </c>
      <c r="H3370" t="s">
        <v>65</v>
      </c>
      <c r="I3370">
        <v>99</v>
      </c>
      <c r="J3370" t="s">
        <v>66</v>
      </c>
      <c r="K3370" s="33" t="str">
        <f>IF(ISNA(VLOOKUP(C3370,'Provider-EHR crosswalk'!A:B,2,FALSE)),"No EHR Specified",VLOOKUP(C3370,'Provider-EHR crosswalk'!A:B,2,FALSE))</f>
        <v>Azalea Health EHR</v>
      </c>
    </row>
    <row r="3371" spans="1:11" x14ac:dyDescent="0.25">
      <c r="A3371" t="s">
        <v>108</v>
      </c>
      <c r="B3371">
        <v>80</v>
      </c>
      <c r="C3371" t="s">
        <v>831</v>
      </c>
      <c r="D3371" t="s">
        <v>109</v>
      </c>
      <c r="E3371">
        <v>1200</v>
      </c>
      <c r="F3371">
        <v>1201</v>
      </c>
      <c r="G3371">
        <v>99.92</v>
      </c>
      <c r="H3371" t="s">
        <v>65</v>
      </c>
      <c r="I3371">
        <v>99</v>
      </c>
      <c r="J3371" t="s">
        <v>66</v>
      </c>
      <c r="K3371" s="33" t="str">
        <f>IF(ISNA(VLOOKUP(C3371,'Provider-EHR crosswalk'!A:B,2,FALSE)),"No EHR Specified",VLOOKUP(C3371,'Provider-EHR crosswalk'!A:B,2,FALSE))</f>
        <v>Azalea Health EHR</v>
      </c>
    </row>
    <row r="3372" spans="1:11" x14ac:dyDescent="0.25">
      <c r="A3372" t="s">
        <v>110</v>
      </c>
      <c r="B3372">
        <v>80</v>
      </c>
      <c r="C3372" t="s">
        <v>831</v>
      </c>
      <c r="D3372" t="s">
        <v>111</v>
      </c>
      <c r="E3372">
        <v>1201</v>
      </c>
      <c r="F3372">
        <v>1201</v>
      </c>
      <c r="G3372">
        <v>100</v>
      </c>
      <c r="H3372" t="s">
        <v>65</v>
      </c>
      <c r="I3372">
        <v>99</v>
      </c>
      <c r="J3372" t="s">
        <v>66</v>
      </c>
      <c r="K3372" s="33" t="str">
        <f>IF(ISNA(VLOOKUP(C3372,'Provider-EHR crosswalk'!A:B,2,FALSE)),"No EHR Specified",VLOOKUP(C3372,'Provider-EHR crosswalk'!A:B,2,FALSE))</f>
        <v>Azalea Health EHR</v>
      </c>
    </row>
    <row r="3373" spans="1:11" x14ac:dyDescent="0.25">
      <c r="A3373" t="s">
        <v>112</v>
      </c>
      <c r="B3373">
        <v>80</v>
      </c>
      <c r="C3373" t="s">
        <v>831</v>
      </c>
      <c r="D3373" t="s">
        <v>113</v>
      </c>
      <c r="E3373">
        <v>1201</v>
      </c>
      <c r="F3373">
        <v>1201</v>
      </c>
      <c r="G3373">
        <v>100</v>
      </c>
      <c r="H3373" t="s">
        <v>65</v>
      </c>
      <c r="I3373">
        <v>99</v>
      </c>
      <c r="J3373" t="s">
        <v>66</v>
      </c>
      <c r="K3373" s="33" t="str">
        <f>IF(ISNA(VLOOKUP(C3373,'Provider-EHR crosswalk'!A:B,2,FALSE)),"No EHR Specified",VLOOKUP(C3373,'Provider-EHR crosswalk'!A:B,2,FALSE))</f>
        <v>Azalea Health EHR</v>
      </c>
    </row>
    <row r="3374" spans="1:11" x14ac:dyDescent="0.25">
      <c r="A3374" t="s">
        <v>114</v>
      </c>
      <c r="B3374">
        <v>80</v>
      </c>
      <c r="C3374" t="s">
        <v>831</v>
      </c>
      <c r="D3374" t="s">
        <v>115</v>
      </c>
      <c r="E3374">
        <v>2</v>
      </c>
      <c r="F3374">
        <v>126</v>
      </c>
      <c r="G3374">
        <v>1.59</v>
      </c>
      <c r="H3374" t="s">
        <v>116</v>
      </c>
      <c r="I3374">
        <v>4</v>
      </c>
      <c r="J3374" t="s">
        <v>66</v>
      </c>
      <c r="K3374" s="33" t="str">
        <f>IF(ISNA(VLOOKUP(C3374,'Provider-EHR crosswalk'!A:B,2,FALSE)),"No EHR Specified",VLOOKUP(C3374,'Provider-EHR crosswalk'!A:B,2,FALSE))</f>
        <v>Azalea Health EHR</v>
      </c>
    </row>
    <row r="3375" spans="1:11" x14ac:dyDescent="0.25">
      <c r="A3375" t="s">
        <v>117</v>
      </c>
      <c r="B3375">
        <v>80</v>
      </c>
      <c r="C3375" t="s">
        <v>831</v>
      </c>
      <c r="D3375" t="s">
        <v>118</v>
      </c>
      <c r="E3375">
        <v>6</v>
      </c>
      <c r="F3375">
        <v>126</v>
      </c>
      <c r="G3375">
        <v>4.76</v>
      </c>
      <c r="H3375" t="s">
        <v>116</v>
      </c>
      <c r="I3375">
        <v>4</v>
      </c>
      <c r="J3375" t="s">
        <v>69</v>
      </c>
      <c r="K3375" s="33" t="str">
        <f>IF(ISNA(VLOOKUP(C3375,'Provider-EHR crosswalk'!A:B,2,FALSE)),"No EHR Specified",VLOOKUP(C3375,'Provider-EHR crosswalk'!A:B,2,FALSE))</f>
        <v>Azalea Health EHR</v>
      </c>
    </row>
    <row r="3376" spans="1:11" x14ac:dyDescent="0.25">
      <c r="A3376" t="s">
        <v>119</v>
      </c>
      <c r="B3376">
        <v>80</v>
      </c>
      <c r="C3376" t="s">
        <v>831</v>
      </c>
      <c r="D3376" t="s">
        <v>120</v>
      </c>
      <c r="E3376">
        <v>3</v>
      </c>
      <c r="F3376">
        <v>126</v>
      </c>
      <c r="G3376">
        <v>2.38</v>
      </c>
      <c r="H3376" t="s">
        <v>116</v>
      </c>
      <c r="I3376">
        <v>4</v>
      </c>
      <c r="J3376" t="s">
        <v>66</v>
      </c>
      <c r="K3376" s="33" t="str">
        <f>IF(ISNA(VLOOKUP(C3376,'Provider-EHR crosswalk'!A:B,2,FALSE)),"No EHR Specified",VLOOKUP(C3376,'Provider-EHR crosswalk'!A:B,2,FALSE))</f>
        <v>Azalea Health EHR</v>
      </c>
    </row>
    <row r="3377" spans="1:11" x14ac:dyDescent="0.25">
      <c r="A3377" t="s">
        <v>121</v>
      </c>
      <c r="B3377">
        <v>80</v>
      </c>
      <c r="C3377" t="s">
        <v>831</v>
      </c>
      <c r="D3377" t="s">
        <v>122</v>
      </c>
      <c r="E3377">
        <v>0</v>
      </c>
      <c r="F3377">
        <v>126</v>
      </c>
      <c r="G3377">
        <v>0</v>
      </c>
      <c r="H3377" t="s">
        <v>116</v>
      </c>
      <c r="I3377">
        <v>1</v>
      </c>
      <c r="J3377" t="s">
        <v>66</v>
      </c>
      <c r="K3377" s="33" t="str">
        <f>IF(ISNA(VLOOKUP(C3377,'Provider-EHR crosswalk'!A:B,2,FALSE)),"No EHR Specified",VLOOKUP(C3377,'Provider-EHR crosswalk'!A:B,2,FALSE))</f>
        <v>Azalea Health EHR</v>
      </c>
    </row>
    <row r="3378" spans="1:11" x14ac:dyDescent="0.25">
      <c r="A3378" t="s">
        <v>123</v>
      </c>
      <c r="B3378">
        <v>80</v>
      </c>
      <c r="C3378" t="s">
        <v>831</v>
      </c>
      <c r="D3378" t="s">
        <v>124</v>
      </c>
      <c r="E3378">
        <v>0</v>
      </c>
      <c r="F3378">
        <v>1206</v>
      </c>
      <c r="G3378">
        <v>0</v>
      </c>
      <c r="H3378" t="s">
        <v>116</v>
      </c>
      <c r="I3378">
        <v>1</v>
      </c>
      <c r="J3378" t="s">
        <v>66</v>
      </c>
      <c r="K3378" s="33" t="str">
        <f>IF(ISNA(VLOOKUP(C3378,'Provider-EHR crosswalk'!A:B,2,FALSE)),"No EHR Specified",VLOOKUP(C3378,'Provider-EHR crosswalk'!A:B,2,FALSE))</f>
        <v>Azalea Health EHR</v>
      </c>
    </row>
    <row r="3379" spans="1:11" x14ac:dyDescent="0.25">
      <c r="A3379" t="s">
        <v>125</v>
      </c>
      <c r="B3379">
        <v>80</v>
      </c>
      <c r="C3379" t="s">
        <v>831</v>
      </c>
      <c r="D3379" t="s">
        <v>126</v>
      </c>
      <c r="E3379">
        <v>0</v>
      </c>
      <c r="F3379">
        <v>1206</v>
      </c>
      <c r="G3379">
        <v>0</v>
      </c>
      <c r="H3379" t="s">
        <v>116</v>
      </c>
      <c r="I3379">
        <v>1</v>
      </c>
      <c r="J3379" t="s">
        <v>66</v>
      </c>
      <c r="K3379" s="33" t="str">
        <f>IF(ISNA(VLOOKUP(C3379,'Provider-EHR crosswalk'!A:B,2,FALSE)),"No EHR Specified",VLOOKUP(C3379,'Provider-EHR crosswalk'!A:B,2,FALSE))</f>
        <v>Azalea Health EHR</v>
      </c>
    </row>
    <row r="3380" spans="1:11" x14ac:dyDescent="0.25">
      <c r="A3380" t="s">
        <v>127</v>
      </c>
      <c r="B3380">
        <v>80</v>
      </c>
      <c r="C3380" t="s">
        <v>831</v>
      </c>
      <c r="D3380" t="s">
        <v>128</v>
      </c>
      <c r="E3380">
        <v>29</v>
      </c>
      <c r="F3380">
        <v>1206</v>
      </c>
      <c r="G3380">
        <v>2.4</v>
      </c>
      <c r="H3380" t="s">
        <v>116</v>
      </c>
      <c r="I3380">
        <v>4</v>
      </c>
      <c r="J3380" t="s">
        <v>66</v>
      </c>
      <c r="K3380" s="33" t="str">
        <f>IF(ISNA(VLOOKUP(C3380,'Provider-EHR crosswalk'!A:B,2,FALSE)),"No EHR Specified",VLOOKUP(C3380,'Provider-EHR crosswalk'!A:B,2,FALSE))</f>
        <v>Azalea Health EHR</v>
      </c>
    </row>
    <row r="3381" spans="1:11" x14ac:dyDescent="0.25">
      <c r="A3381" t="s">
        <v>129</v>
      </c>
      <c r="B3381">
        <v>80</v>
      </c>
      <c r="C3381" t="s">
        <v>831</v>
      </c>
      <c r="D3381" t="s">
        <v>130</v>
      </c>
      <c r="E3381">
        <v>43</v>
      </c>
      <c r="F3381">
        <v>1206</v>
      </c>
      <c r="G3381">
        <v>3.57</v>
      </c>
      <c r="H3381" t="s">
        <v>116</v>
      </c>
      <c r="I3381">
        <v>4</v>
      </c>
      <c r="J3381" t="s">
        <v>66</v>
      </c>
      <c r="K3381" s="33" t="str">
        <f>IF(ISNA(VLOOKUP(C3381,'Provider-EHR crosswalk'!A:B,2,FALSE)),"No EHR Specified",VLOOKUP(C3381,'Provider-EHR crosswalk'!A:B,2,FALSE))</f>
        <v>Azalea Health EHR</v>
      </c>
    </row>
    <row r="3382" spans="1:11" x14ac:dyDescent="0.25">
      <c r="A3382" t="s">
        <v>131</v>
      </c>
      <c r="B3382">
        <v>80</v>
      </c>
      <c r="C3382" t="s">
        <v>831</v>
      </c>
      <c r="D3382" t="s">
        <v>132</v>
      </c>
      <c r="E3382">
        <v>15</v>
      </c>
      <c r="F3382">
        <v>1206</v>
      </c>
      <c r="G3382">
        <v>1.24</v>
      </c>
      <c r="H3382" t="s">
        <v>116</v>
      </c>
      <c r="I3382">
        <v>4</v>
      </c>
      <c r="J3382" t="s">
        <v>66</v>
      </c>
      <c r="K3382" s="33" t="str">
        <f>IF(ISNA(VLOOKUP(C3382,'Provider-EHR crosswalk'!A:B,2,FALSE)),"No EHR Specified",VLOOKUP(C3382,'Provider-EHR crosswalk'!A:B,2,FALSE))</f>
        <v>Azalea Health EHR</v>
      </c>
    </row>
    <row r="3383" spans="1:11" x14ac:dyDescent="0.25">
      <c r="A3383" t="s">
        <v>133</v>
      </c>
      <c r="B3383">
        <v>80</v>
      </c>
      <c r="C3383" t="s">
        <v>831</v>
      </c>
      <c r="D3383" t="s">
        <v>134</v>
      </c>
      <c r="E3383">
        <v>0</v>
      </c>
      <c r="F3383">
        <v>1206</v>
      </c>
      <c r="G3383">
        <v>0</v>
      </c>
      <c r="H3383" t="s">
        <v>116</v>
      </c>
      <c r="I3383">
        <v>1</v>
      </c>
      <c r="J3383" t="s">
        <v>66</v>
      </c>
      <c r="K3383" s="33" t="str">
        <f>IF(ISNA(VLOOKUP(C3383,'Provider-EHR crosswalk'!A:B,2,FALSE)),"No EHR Specified",VLOOKUP(C3383,'Provider-EHR crosswalk'!A:B,2,FALSE))</f>
        <v>Azalea Health EHR</v>
      </c>
    </row>
    <row r="3384" spans="1:11" x14ac:dyDescent="0.25">
      <c r="A3384" t="s">
        <v>135</v>
      </c>
      <c r="B3384">
        <v>80</v>
      </c>
      <c r="C3384" t="s">
        <v>831</v>
      </c>
      <c r="D3384" t="s">
        <v>136</v>
      </c>
      <c r="E3384">
        <v>0</v>
      </c>
      <c r="F3384">
        <v>1201</v>
      </c>
      <c r="G3384">
        <v>0</v>
      </c>
      <c r="H3384" t="s">
        <v>116</v>
      </c>
      <c r="I3384">
        <v>1</v>
      </c>
      <c r="J3384" t="s">
        <v>66</v>
      </c>
      <c r="K3384" s="33" t="str">
        <f>IF(ISNA(VLOOKUP(C3384,'Provider-EHR crosswalk'!A:B,2,FALSE)),"No EHR Specified",VLOOKUP(C3384,'Provider-EHR crosswalk'!A:B,2,FALSE))</f>
        <v>Azalea Health EHR</v>
      </c>
    </row>
    <row r="3385" spans="1:11" x14ac:dyDescent="0.25">
      <c r="A3385" t="s">
        <v>137</v>
      </c>
      <c r="B3385">
        <v>80</v>
      </c>
      <c r="C3385" t="s">
        <v>831</v>
      </c>
      <c r="D3385" t="s">
        <v>138</v>
      </c>
      <c r="E3385">
        <v>0</v>
      </c>
      <c r="F3385">
        <v>1201</v>
      </c>
      <c r="G3385">
        <v>0</v>
      </c>
      <c r="H3385" t="s">
        <v>116</v>
      </c>
      <c r="I3385">
        <v>1</v>
      </c>
      <c r="J3385" t="s">
        <v>66</v>
      </c>
      <c r="K3385" s="33" t="str">
        <f>IF(ISNA(VLOOKUP(C3385,'Provider-EHR crosswalk'!A:B,2,FALSE)),"No EHR Specified",VLOOKUP(C3385,'Provider-EHR crosswalk'!A:B,2,FALSE))</f>
        <v>Azalea Health EHR</v>
      </c>
    </row>
    <row r="3386" spans="1:11" x14ac:dyDescent="0.25">
      <c r="A3386" t="s">
        <v>139</v>
      </c>
      <c r="B3386">
        <v>80</v>
      </c>
      <c r="C3386" t="s">
        <v>831</v>
      </c>
      <c r="D3386" t="s">
        <v>140</v>
      </c>
      <c r="E3386">
        <v>0</v>
      </c>
      <c r="F3386">
        <v>1201</v>
      </c>
      <c r="G3386">
        <v>0</v>
      </c>
      <c r="H3386" t="s">
        <v>116</v>
      </c>
      <c r="I3386">
        <v>1</v>
      </c>
      <c r="J3386" t="s">
        <v>66</v>
      </c>
      <c r="K3386" s="33" t="str">
        <f>IF(ISNA(VLOOKUP(C3386,'Provider-EHR crosswalk'!A:B,2,FALSE)),"No EHR Specified",VLOOKUP(C3386,'Provider-EHR crosswalk'!A:B,2,FALSE))</f>
        <v>Azalea Health EHR</v>
      </c>
    </row>
    <row r="3387" spans="1:11" x14ac:dyDescent="0.25">
      <c r="A3387" t="s">
        <v>141</v>
      </c>
      <c r="B3387">
        <v>80</v>
      </c>
      <c r="C3387" t="s">
        <v>831</v>
      </c>
      <c r="D3387" t="s">
        <v>142</v>
      </c>
      <c r="E3387">
        <v>0</v>
      </c>
      <c r="F3387">
        <v>1201</v>
      </c>
      <c r="G3387">
        <v>0</v>
      </c>
      <c r="H3387" t="s">
        <v>116</v>
      </c>
      <c r="I3387">
        <v>1</v>
      </c>
      <c r="J3387" t="s">
        <v>66</v>
      </c>
      <c r="K3387" s="33" t="str">
        <f>IF(ISNA(VLOOKUP(C3387,'Provider-EHR crosswalk'!A:B,2,FALSE)),"No EHR Specified",VLOOKUP(C3387,'Provider-EHR crosswalk'!A:B,2,FALSE))</f>
        <v>Azalea Health EHR</v>
      </c>
    </row>
    <row r="3388" spans="1:11" x14ac:dyDescent="0.25">
      <c r="A3388" t="s">
        <v>143</v>
      </c>
      <c r="B3388">
        <v>80</v>
      </c>
      <c r="C3388" t="s">
        <v>831</v>
      </c>
      <c r="D3388" t="s">
        <v>144</v>
      </c>
      <c r="E3388">
        <v>0</v>
      </c>
      <c r="F3388">
        <v>1201</v>
      </c>
      <c r="G3388">
        <v>0</v>
      </c>
      <c r="H3388" t="s">
        <v>116</v>
      </c>
      <c r="I3388">
        <v>1</v>
      </c>
      <c r="J3388" t="s">
        <v>66</v>
      </c>
      <c r="K3388" s="33" t="str">
        <f>IF(ISNA(VLOOKUP(C3388,'Provider-EHR crosswalk'!A:B,2,FALSE)),"No EHR Specified",VLOOKUP(C3388,'Provider-EHR crosswalk'!A:B,2,FALSE))</f>
        <v>Azalea Health EHR</v>
      </c>
    </row>
    <row r="3389" spans="1:11" x14ac:dyDescent="0.25">
      <c r="A3389" t="s">
        <v>145</v>
      </c>
      <c r="B3389">
        <v>80</v>
      </c>
      <c r="C3389" t="s">
        <v>831</v>
      </c>
      <c r="D3389" t="s">
        <v>146</v>
      </c>
      <c r="E3389">
        <v>0</v>
      </c>
      <c r="F3389">
        <v>1201</v>
      </c>
      <c r="G3389">
        <v>0</v>
      </c>
      <c r="H3389" t="s">
        <v>116</v>
      </c>
      <c r="I3389">
        <v>1</v>
      </c>
      <c r="J3389" t="s">
        <v>66</v>
      </c>
      <c r="K3389" s="33" t="str">
        <f>IF(ISNA(VLOOKUP(C3389,'Provider-EHR crosswalk'!A:B,2,FALSE)),"No EHR Specified",VLOOKUP(C3389,'Provider-EHR crosswalk'!A:B,2,FALSE))</f>
        <v>Azalea Health EHR</v>
      </c>
    </row>
    <row r="3390" spans="1:11" x14ac:dyDescent="0.25">
      <c r="A3390" t="s">
        <v>147</v>
      </c>
      <c r="B3390">
        <v>80</v>
      </c>
      <c r="C3390" t="s">
        <v>831</v>
      </c>
      <c r="D3390" t="s">
        <v>148</v>
      </c>
      <c r="E3390">
        <v>0</v>
      </c>
      <c r="F3390">
        <v>1206</v>
      </c>
      <c r="G3390">
        <v>0</v>
      </c>
      <c r="H3390" t="s">
        <v>116</v>
      </c>
      <c r="I3390">
        <v>1</v>
      </c>
      <c r="J3390" t="s">
        <v>66</v>
      </c>
      <c r="K3390" s="33" t="str">
        <f>IF(ISNA(VLOOKUP(C3390,'Provider-EHR crosswalk'!A:B,2,FALSE)),"No EHR Specified",VLOOKUP(C3390,'Provider-EHR crosswalk'!A:B,2,FALSE))</f>
        <v>Azalea Health EHR</v>
      </c>
    </row>
    <row r="3391" spans="1:11" x14ac:dyDescent="0.25">
      <c r="A3391" t="s">
        <v>149</v>
      </c>
      <c r="B3391">
        <v>80</v>
      </c>
      <c r="C3391" t="s">
        <v>831</v>
      </c>
      <c r="D3391" t="s">
        <v>150</v>
      </c>
      <c r="E3391">
        <v>2</v>
      </c>
      <c r="F3391">
        <v>1206</v>
      </c>
      <c r="G3391">
        <v>0.17</v>
      </c>
      <c r="H3391" t="s">
        <v>116</v>
      </c>
      <c r="I3391">
        <v>1</v>
      </c>
      <c r="J3391" t="s">
        <v>66</v>
      </c>
      <c r="K3391" s="33" t="str">
        <f>IF(ISNA(VLOOKUP(C3391,'Provider-EHR crosswalk'!A:B,2,FALSE)),"No EHR Specified",VLOOKUP(C3391,'Provider-EHR crosswalk'!A:B,2,FALSE))</f>
        <v>Azalea Health EHR</v>
      </c>
    </row>
    <row r="3392" spans="1:11" x14ac:dyDescent="0.25">
      <c r="A3392" t="s">
        <v>151</v>
      </c>
      <c r="B3392">
        <v>80</v>
      </c>
      <c r="C3392" t="s">
        <v>831</v>
      </c>
      <c r="D3392" t="s">
        <v>152</v>
      </c>
      <c r="E3392">
        <v>0</v>
      </c>
      <c r="F3392">
        <v>1201</v>
      </c>
      <c r="G3392">
        <v>0</v>
      </c>
      <c r="H3392" t="s">
        <v>116</v>
      </c>
      <c r="I3392">
        <v>1</v>
      </c>
      <c r="J3392" t="s">
        <v>66</v>
      </c>
      <c r="K3392" s="33" t="str">
        <f>IF(ISNA(VLOOKUP(C3392,'Provider-EHR crosswalk'!A:B,2,FALSE)),"No EHR Specified",VLOOKUP(C3392,'Provider-EHR crosswalk'!A:B,2,FALSE))</f>
        <v>Azalea Health EHR</v>
      </c>
    </row>
    <row r="3393" spans="1:11" x14ac:dyDescent="0.25">
      <c r="A3393" t="s">
        <v>153</v>
      </c>
      <c r="B3393">
        <v>80</v>
      </c>
      <c r="C3393" t="s">
        <v>831</v>
      </c>
      <c r="D3393" t="s">
        <v>154</v>
      </c>
      <c r="E3393">
        <v>0</v>
      </c>
      <c r="F3393">
        <v>1201</v>
      </c>
      <c r="G3393">
        <v>0</v>
      </c>
      <c r="H3393" t="s">
        <v>116</v>
      </c>
      <c r="I3393">
        <v>1</v>
      </c>
      <c r="J3393" t="s">
        <v>66</v>
      </c>
      <c r="K3393" s="33" t="str">
        <f>IF(ISNA(VLOOKUP(C3393,'Provider-EHR crosswalk'!A:B,2,FALSE)),"No EHR Specified",VLOOKUP(C3393,'Provider-EHR crosswalk'!A:B,2,FALSE))</f>
        <v>Azalea Health EHR</v>
      </c>
    </row>
    <row r="3394" spans="1:11" x14ac:dyDescent="0.25">
      <c r="A3394" t="s">
        <v>155</v>
      </c>
      <c r="B3394">
        <v>80</v>
      </c>
      <c r="C3394" t="s">
        <v>831</v>
      </c>
      <c r="D3394" t="s">
        <v>156</v>
      </c>
      <c r="E3394">
        <v>0</v>
      </c>
      <c r="F3394">
        <v>1201</v>
      </c>
      <c r="G3394">
        <v>0</v>
      </c>
      <c r="H3394" t="s">
        <v>157</v>
      </c>
      <c r="I3394" t="s">
        <v>157</v>
      </c>
      <c r="J3394" t="s">
        <v>157</v>
      </c>
      <c r="K3394" s="33" t="str">
        <f>IF(ISNA(VLOOKUP(C3394,'Provider-EHR crosswalk'!A:B,2,FALSE)),"No EHR Specified",VLOOKUP(C3394,'Provider-EHR crosswalk'!A:B,2,FALSE))</f>
        <v>Azalea Health EHR</v>
      </c>
    </row>
    <row r="3395" spans="1:11" x14ac:dyDescent="0.25">
      <c r="A3395" t="s">
        <v>158</v>
      </c>
      <c r="B3395">
        <v>80</v>
      </c>
      <c r="C3395" t="s">
        <v>831</v>
      </c>
      <c r="D3395" t="s">
        <v>159</v>
      </c>
      <c r="E3395">
        <v>6</v>
      </c>
      <c r="F3395">
        <v>1201</v>
      </c>
      <c r="G3395">
        <v>0.5</v>
      </c>
      <c r="H3395" t="s">
        <v>157</v>
      </c>
      <c r="I3395" t="s">
        <v>157</v>
      </c>
      <c r="J3395" t="s">
        <v>157</v>
      </c>
      <c r="K3395" s="33" t="str">
        <f>IF(ISNA(VLOOKUP(C3395,'Provider-EHR crosswalk'!A:B,2,FALSE)),"No EHR Specified",VLOOKUP(C3395,'Provider-EHR crosswalk'!A:B,2,FALSE))</f>
        <v>Azalea Health EHR</v>
      </c>
    </row>
    <row r="3396" spans="1:11" x14ac:dyDescent="0.25">
      <c r="A3396" t="s">
        <v>162</v>
      </c>
      <c r="B3396">
        <v>80</v>
      </c>
      <c r="C3396" t="s">
        <v>831</v>
      </c>
      <c r="D3396" t="s">
        <v>163</v>
      </c>
      <c r="E3396">
        <v>1176</v>
      </c>
      <c r="F3396">
        <v>1201</v>
      </c>
      <c r="G3396">
        <v>97.92</v>
      </c>
      <c r="H3396" t="s">
        <v>65</v>
      </c>
      <c r="I3396">
        <v>95</v>
      </c>
      <c r="J3396" t="s">
        <v>66</v>
      </c>
      <c r="K3396" s="33" t="str">
        <f>IF(ISNA(VLOOKUP(C3396,'Provider-EHR crosswalk'!A:B,2,FALSE)),"No EHR Specified",VLOOKUP(C3396,'Provider-EHR crosswalk'!A:B,2,FALSE))</f>
        <v>Azalea Health EHR</v>
      </c>
    </row>
    <row r="3397" spans="1:11" x14ac:dyDescent="0.25">
      <c r="A3397" t="s">
        <v>164</v>
      </c>
      <c r="B3397">
        <v>80</v>
      </c>
      <c r="C3397" t="s">
        <v>831</v>
      </c>
      <c r="D3397" t="s">
        <v>165</v>
      </c>
      <c r="E3397">
        <v>119</v>
      </c>
      <c r="F3397">
        <v>126</v>
      </c>
      <c r="G3397">
        <v>94.44</v>
      </c>
      <c r="H3397" t="s">
        <v>65</v>
      </c>
      <c r="I3397">
        <v>95</v>
      </c>
      <c r="J3397" t="s">
        <v>69</v>
      </c>
      <c r="K3397" s="33" t="str">
        <f>IF(ISNA(VLOOKUP(C3397,'Provider-EHR crosswalk'!A:B,2,FALSE)),"No EHR Specified",VLOOKUP(C3397,'Provider-EHR crosswalk'!A:B,2,FALSE))</f>
        <v>Azalea Health EHR</v>
      </c>
    </row>
    <row r="3398" spans="1:11" x14ac:dyDescent="0.25">
      <c r="A3398" t="s">
        <v>166</v>
      </c>
      <c r="B3398">
        <v>80</v>
      </c>
      <c r="C3398" t="s">
        <v>831</v>
      </c>
      <c r="D3398" t="s">
        <v>167</v>
      </c>
      <c r="E3398">
        <v>0</v>
      </c>
      <c r="F3398">
        <v>126</v>
      </c>
      <c r="G3398">
        <v>0</v>
      </c>
      <c r="H3398" t="s">
        <v>116</v>
      </c>
      <c r="I3398">
        <v>5</v>
      </c>
      <c r="J3398" t="s">
        <v>66</v>
      </c>
      <c r="K3398" s="33" t="str">
        <f>IF(ISNA(VLOOKUP(C3398,'Provider-EHR crosswalk'!A:B,2,FALSE)),"No EHR Specified",VLOOKUP(C3398,'Provider-EHR crosswalk'!A:B,2,FALSE))</f>
        <v>Azalea Health EHR</v>
      </c>
    </row>
    <row r="3399" spans="1:11" x14ac:dyDescent="0.25">
      <c r="A3399" t="s">
        <v>168</v>
      </c>
      <c r="B3399">
        <v>80</v>
      </c>
      <c r="C3399" t="s">
        <v>831</v>
      </c>
      <c r="D3399" t="s">
        <v>169</v>
      </c>
      <c r="E3399">
        <v>0</v>
      </c>
      <c r="F3399">
        <v>126</v>
      </c>
      <c r="G3399">
        <v>0</v>
      </c>
      <c r="H3399" t="s">
        <v>116</v>
      </c>
      <c r="I3399">
        <v>5</v>
      </c>
      <c r="J3399" t="s">
        <v>66</v>
      </c>
      <c r="K3399" s="33" t="str">
        <f>IF(ISNA(VLOOKUP(C3399,'Provider-EHR crosswalk'!A:B,2,FALSE)),"No EHR Specified",VLOOKUP(C3399,'Provider-EHR crosswalk'!A:B,2,FALSE))</f>
        <v>Azalea Health EHR</v>
      </c>
    </row>
    <row r="3400" spans="1:11" x14ac:dyDescent="0.25">
      <c r="A3400" t="s">
        <v>170</v>
      </c>
      <c r="B3400">
        <v>80</v>
      </c>
      <c r="C3400" t="s">
        <v>831</v>
      </c>
      <c r="D3400" t="s">
        <v>171</v>
      </c>
      <c r="E3400">
        <v>7</v>
      </c>
      <c r="F3400">
        <v>126</v>
      </c>
      <c r="G3400">
        <v>5.56</v>
      </c>
      <c r="H3400" t="s">
        <v>116</v>
      </c>
      <c r="I3400">
        <v>5</v>
      </c>
      <c r="J3400" t="s">
        <v>69</v>
      </c>
      <c r="K3400" s="33" t="str">
        <f>IF(ISNA(VLOOKUP(C3400,'Provider-EHR crosswalk'!A:B,2,FALSE)),"No EHR Specified",VLOOKUP(C3400,'Provider-EHR crosswalk'!A:B,2,FALSE))</f>
        <v>Azalea Health EHR</v>
      </c>
    </row>
    <row r="3401" spans="1:11" x14ac:dyDescent="0.25">
      <c r="A3401" t="s">
        <v>172</v>
      </c>
      <c r="B3401">
        <v>80</v>
      </c>
      <c r="C3401" t="s">
        <v>831</v>
      </c>
      <c r="D3401" t="s">
        <v>173</v>
      </c>
      <c r="E3401">
        <v>14</v>
      </c>
      <c r="F3401">
        <v>1201</v>
      </c>
      <c r="G3401">
        <v>1.17</v>
      </c>
      <c r="H3401" t="s">
        <v>116</v>
      </c>
      <c r="I3401">
        <v>5</v>
      </c>
      <c r="J3401" t="s">
        <v>66</v>
      </c>
      <c r="K3401" s="33" t="str">
        <f>IF(ISNA(VLOOKUP(C3401,'Provider-EHR crosswalk'!A:B,2,FALSE)),"No EHR Specified",VLOOKUP(C3401,'Provider-EHR crosswalk'!A:B,2,FALSE))</f>
        <v>Azalea Health EHR</v>
      </c>
    </row>
    <row r="3402" spans="1:11" x14ac:dyDescent="0.25">
      <c r="A3402" t="s">
        <v>174</v>
      </c>
      <c r="B3402">
        <v>80</v>
      </c>
      <c r="C3402" t="s">
        <v>831</v>
      </c>
      <c r="D3402" t="s">
        <v>175</v>
      </c>
      <c r="E3402">
        <v>0</v>
      </c>
      <c r="F3402">
        <v>1201</v>
      </c>
      <c r="G3402">
        <v>0</v>
      </c>
      <c r="H3402" t="s">
        <v>116</v>
      </c>
      <c r="I3402">
        <v>5</v>
      </c>
      <c r="J3402" t="s">
        <v>66</v>
      </c>
      <c r="K3402" s="33" t="str">
        <f>IF(ISNA(VLOOKUP(C3402,'Provider-EHR crosswalk'!A:B,2,FALSE)),"No EHR Specified",VLOOKUP(C3402,'Provider-EHR crosswalk'!A:B,2,FALSE))</f>
        <v>Azalea Health EHR</v>
      </c>
    </row>
    <row r="3403" spans="1:11" x14ac:dyDescent="0.25">
      <c r="A3403" t="s">
        <v>176</v>
      </c>
      <c r="B3403">
        <v>80</v>
      </c>
      <c r="C3403" t="s">
        <v>831</v>
      </c>
      <c r="D3403" t="s">
        <v>177</v>
      </c>
      <c r="E3403">
        <v>11</v>
      </c>
      <c r="F3403">
        <v>1201</v>
      </c>
      <c r="G3403">
        <v>0.92</v>
      </c>
      <c r="H3403" t="s">
        <v>116</v>
      </c>
      <c r="I3403">
        <v>5</v>
      </c>
      <c r="J3403" t="s">
        <v>66</v>
      </c>
      <c r="K3403" s="33" t="str">
        <f>IF(ISNA(VLOOKUP(C3403,'Provider-EHR crosswalk'!A:B,2,FALSE)),"No EHR Specified",VLOOKUP(C3403,'Provider-EHR crosswalk'!A:B,2,FALSE))</f>
        <v>Azalea Health EHR</v>
      </c>
    </row>
    <row r="3404" spans="1:11" x14ac:dyDescent="0.25">
      <c r="A3404" t="s">
        <v>63</v>
      </c>
      <c r="B3404">
        <v>102</v>
      </c>
      <c r="C3404" t="s">
        <v>888</v>
      </c>
      <c r="D3404" t="s">
        <v>64</v>
      </c>
      <c r="E3404">
        <v>24</v>
      </c>
      <c r="F3404">
        <v>24</v>
      </c>
      <c r="G3404">
        <v>100</v>
      </c>
      <c r="H3404" t="s">
        <v>65</v>
      </c>
      <c r="I3404">
        <v>99</v>
      </c>
      <c r="J3404" t="s">
        <v>66</v>
      </c>
      <c r="K3404" s="33" t="str">
        <f>IF(ISNA(VLOOKUP(C3404,'Provider-EHR crosswalk'!A:B,2,FALSE)),"No EHR Specified",VLOOKUP(C3404,'Provider-EHR crosswalk'!A:B,2,FALSE))</f>
        <v>Azalea Health EHR</v>
      </c>
    </row>
    <row r="3405" spans="1:11" x14ac:dyDescent="0.25">
      <c r="A3405" t="s">
        <v>67</v>
      </c>
      <c r="B3405">
        <v>102</v>
      </c>
      <c r="C3405" t="s">
        <v>888</v>
      </c>
      <c r="D3405" t="s">
        <v>68</v>
      </c>
      <c r="E3405">
        <v>20</v>
      </c>
      <c r="F3405">
        <v>24</v>
      </c>
      <c r="G3405">
        <v>83.33</v>
      </c>
      <c r="H3405" t="s">
        <v>65</v>
      </c>
      <c r="I3405">
        <v>75</v>
      </c>
      <c r="J3405" t="s">
        <v>66</v>
      </c>
      <c r="K3405" s="33" t="str">
        <f>IF(ISNA(VLOOKUP(C3405,'Provider-EHR crosswalk'!A:B,2,FALSE)),"No EHR Specified",VLOOKUP(C3405,'Provider-EHR crosswalk'!A:B,2,FALSE))</f>
        <v>Azalea Health EHR</v>
      </c>
    </row>
    <row r="3406" spans="1:11" x14ac:dyDescent="0.25">
      <c r="A3406" t="s">
        <v>70</v>
      </c>
      <c r="B3406">
        <v>102</v>
      </c>
      <c r="C3406" t="s">
        <v>888</v>
      </c>
      <c r="D3406" t="s">
        <v>71</v>
      </c>
      <c r="E3406">
        <v>24</v>
      </c>
      <c r="F3406">
        <v>24</v>
      </c>
      <c r="G3406">
        <v>100</v>
      </c>
      <c r="H3406" t="s">
        <v>65</v>
      </c>
      <c r="I3406">
        <v>99</v>
      </c>
      <c r="J3406" t="s">
        <v>66</v>
      </c>
      <c r="K3406" s="33" t="str">
        <f>IF(ISNA(VLOOKUP(C3406,'Provider-EHR crosswalk'!A:B,2,FALSE)),"No EHR Specified",VLOOKUP(C3406,'Provider-EHR crosswalk'!A:B,2,FALSE))</f>
        <v>Azalea Health EHR</v>
      </c>
    </row>
    <row r="3407" spans="1:11" x14ac:dyDescent="0.25">
      <c r="A3407" t="s">
        <v>72</v>
      </c>
      <c r="B3407">
        <v>102</v>
      </c>
      <c r="C3407" t="s">
        <v>888</v>
      </c>
      <c r="D3407" t="s">
        <v>73</v>
      </c>
      <c r="E3407">
        <v>24</v>
      </c>
      <c r="F3407">
        <v>24</v>
      </c>
      <c r="G3407">
        <v>100</v>
      </c>
      <c r="H3407" t="s">
        <v>65</v>
      </c>
      <c r="I3407">
        <v>99</v>
      </c>
      <c r="J3407" t="s">
        <v>66</v>
      </c>
      <c r="K3407" s="33" t="str">
        <f>IF(ISNA(VLOOKUP(C3407,'Provider-EHR crosswalk'!A:B,2,FALSE)),"No EHR Specified",VLOOKUP(C3407,'Provider-EHR crosswalk'!A:B,2,FALSE))</f>
        <v>Azalea Health EHR</v>
      </c>
    </row>
    <row r="3408" spans="1:11" x14ac:dyDescent="0.25">
      <c r="A3408" t="s">
        <v>74</v>
      </c>
      <c r="B3408">
        <v>102</v>
      </c>
      <c r="C3408" t="s">
        <v>888</v>
      </c>
      <c r="D3408" t="s">
        <v>75</v>
      </c>
      <c r="E3408">
        <v>24</v>
      </c>
      <c r="F3408">
        <v>24</v>
      </c>
      <c r="G3408">
        <v>100</v>
      </c>
      <c r="H3408" t="s">
        <v>65</v>
      </c>
      <c r="I3408">
        <v>99</v>
      </c>
      <c r="J3408" t="s">
        <v>66</v>
      </c>
      <c r="K3408" s="33" t="str">
        <f>IF(ISNA(VLOOKUP(C3408,'Provider-EHR crosswalk'!A:B,2,FALSE)),"No EHR Specified",VLOOKUP(C3408,'Provider-EHR crosswalk'!A:B,2,FALSE))</f>
        <v>Azalea Health EHR</v>
      </c>
    </row>
    <row r="3409" spans="1:11" x14ac:dyDescent="0.25">
      <c r="A3409" t="s">
        <v>76</v>
      </c>
      <c r="B3409">
        <v>102</v>
      </c>
      <c r="C3409" t="s">
        <v>888</v>
      </c>
      <c r="D3409" t="s">
        <v>77</v>
      </c>
      <c r="E3409">
        <v>24</v>
      </c>
      <c r="F3409">
        <v>24</v>
      </c>
      <c r="G3409">
        <v>100</v>
      </c>
      <c r="H3409" t="s">
        <v>65</v>
      </c>
      <c r="I3409">
        <v>85</v>
      </c>
      <c r="J3409" t="s">
        <v>66</v>
      </c>
      <c r="K3409" s="33" t="str">
        <f>IF(ISNA(VLOOKUP(C3409,'Provider-EHR crosswalk'!A:B,2,FALSE)),"No EHR Specified",VLOOKUP(C3409,'Provider-EHR crosswalk'!A:B,2,FALSE))</f>
        <v>Azalea Health EHR</v>
      </c>
    </row>
    <row r="3410" spans="1:11" x14ac:dyDescent="0.25">
      <c r="A3410" t="s">
        <v>78</v>
      </c>
      <c r="B3410">
        <v>102</v>
      </c>
      <c r="C3410" t="s">
        <v>888</v>
      </c>
      <c r="D3410" t="s">
        <v>79</v>
      </c>
      <c r="E3410">
        <v>24</v>
      </c>
      <c r="F3410">
        <v>24</v>
      </c>
      <c r="G3410">
        <v>100</v>
      </c>
      <c r="H3410" t="s">
        <v>65</v>
      </c>
      <c r="I3410">
        <v>85</v>
      </c>
      <c r="J3410" t="s">
        <v>66</v>
      </c>
      <c r="K3410" s="33" t="str">
        <f>IF(ISNA(VLOOKUP(C3410,'Provider-EHR crosswalk'!A:B,2,FALSE)),"No EHR Specified",VLOOKUP(C3410,'Provider-EHR crosswalk'!A:B,2,FALSE))</f>
        <v>Azalea Health EHR</v>
      </c>
    </row>
    <row r="3411" spans="1:11" x14ac:dyDescent="0.25">
      <c r="A3411" t="s">
        <v>80</v>
      </c>
      <c r="B3411">
        <v>102</v>
      </c>
      <c r="C3411" t="s">
        <v>888</v>
      </c>
      <c r="D3411" t="s">
        <v>81</v>
      </c>
      <c r="E3411">
        <v>24</v>
      </c>
      <c r="F3411">
        <v>24</v>
      </c>
      <c r="G3411">
        <v>100</v>
      </c>
      <c r="H3411" t="s">
        <v>65</v>
      </c>
      <c r="I3411">
        <v>85</v>
      </c>
      <c r="J3411" t="s">
        <v>66</v>
      </c>
      <c r="K3411" s="33" t="str">
        <f>IF(ISNA(VLOOKUP(C3411,'Provider-EHR crosswalk'!A:B,2,FALSE)),"No EHR Specified",VLOOKUP(C3411,'Provider-EHR crosswalk'!A:B,2,FALSE))</f>
        <v>Azalea Health EHR</v>
      </c>
    </row>
    <row r="3412" spans="1:11" x14ac:dyDescent="0.25">
      <c r="A3412" t="s">
        <v>82</v>
      </c>
      <c r="B3412">
        <v>102</v>
      </c>
      <c r="C3412" t="s">
        <v>888</v>
      </c>
      <c r="D3412" t="s">
        <v>83</v>
      </c>
      <c r="E3412">
        <v>24</v>
      </c>
      <c r="F3412">
        <v>24</v>
      </c>
      <c r="G3412">
        <v>100</v>
      </c>
      <c r="H3412" t="s">
        <v>65</v>
      </c>
      <c r="I3412">
        <v>85</v>
      </c>
      <c r="J3412" t="s">
        <v>66</v>
      </c>
      <c r="K3412" s="33" t="str">
        <f>IF(ISNA(VLOOKUP(C3412,'Provider-EHR crosswalk'!A:B,2,FALSE)),"No EHR Specified",VLOOKUP(C3412,'Provider-EHR crosswalk'!A:B,2,FALSE))</f>
        <v>Azalea Health EHR</v>
      </c>
    </row>
    <row r="3413" spans="1:11" x14ac:dyDescent="0.25">
      <c r="A3413" t="s">
        <v>84</v>
      </c>
      <c r="B3413">
        <v>102</v>
      </c>
      <c r="C3413" t="s">
        <v>888</v>
      </c>
      <c r="D3413" t="s">
        <v>85</v>
      </c>
      <c r="E3413">
        <v>24</v>
      </c>
      <c r="F3413">
        <v>24</v>
      </c>
      <c r="G3413">
        <v>100</v>
      </c>
      <c r="H3413" t="s">
        <v>65</v>
      </c>
      <c r="I3413">
        <v>85</v>
      </c>
      <c r="J3413" t="s">
        <v>66</v>
      </c>
      <c r="K3413" s="33" t="str">
        <f>IF(ISNA(VLOOKUP(C3413,'Provider-EHR crosswalk'!A:B,2,FALSE)),"No EHR Specified",VLOOKUP(C3413,'Provider-EHR crosswalk'!A:B,2,FALSE))</f>
        <v>Azalea Health EHR</v>
      </c>
    </row>
    <row r="3414" spans="1:11" x14ac:dyDescent="0.25">
      <c r="A3414" t="s">
        <v>86</v>
      </c>
      <c r="B3414">
        <v>102</v>
      </c>
      <c r="C3414" t="s">
        <v>888</v>
      </c>
      <c r="D3414" t="s">
        <v>87</v>
      </c>
      <c r="E3414">
        <v>24</v>
      </c>
      <c r="F3414">
        <v>24</v>
      </c>
      <c r="G3414">
        <v>100</v>
      </c>
      <c r="H3414" t="s">
        <v>65</v>
      </c>
      <c r="I3414">
        <v>95</v>
      </c>
      <c r="J3414" t="s">
        <v>66</v>
      </c>
      <c r="K3414" s="33" t="str">
        <f>IF(ISNA(VLOOKUP(C3414,'Provider-EHR crosswalk'!A:B,2,FALSE)),"No EHR Specified",VLOOKUP(C3414,'Provider-EHR crosswalk'!A:B,2,FALSE))</f>
        <v>Azalea Health EHR</v>
      </c>
    </row>
    <row r="3415" spans="1:11" x14ac:dyDescent="0.25">
      <c r="A3415" t="s">
        <v>88</v>
      </c>
      <c r="B3415">
        <v>102</v>
      </c>
      <c r="C3415" t="s">
        <v>888</v>
      </c>
      <c r="D3415" t="s">
        <v>89</v>
      </c>
      <c r="E3415">
        <v>24</v>
      </c>
      <c r="F3415">
        <v>24</v>
      </c>
      <c r="G3415">
        <v>100</v>
      </c>
      <c r="H3415" t="s">
        <v>65</v>
      </c>
      <c r="I3415">
        <v>95</v>
      </c>
      <c r="J3415" t="s">
        <v>66</v>
      </c>
      <c r="K3415" s="33" t="str">
        <f>IF(ISNA(VLOOKUP(C3415,'Provider-EHR crosswalk'!A:B,2,FALSE)),"No EHR Specified",VLOOKUP(C3415,'Provider-EHR crosswalk'!A:B,2,FALSE))</f>
        <v>Azalea Health EHR</v>
      </c>
    </row>
    <row r="3416" spans="1:11" x14ac:dyDescent="0.25">
      <c r="A3416" t="s">
        <v>90</v>
      </c>
      <c r="B3416">
        <v>102</v>
      </c>
      <c r="C3416" t="s">
        <v>888</v>
      </c>
      <c r="D3416" t="s">
        <v>91</v>
      </c>
      <c r="E3416">
        <v>23</v>
      </c>
      <c r="F3416">
        <v>24</v>
      </c>
      <c r="G3416">
        <v>95.83</v>
      </c>
      <c r="H3416" t="s">
        <v>65</v>
      </c>
      <c r="I3416">
        <v>90</v>
      </c>
      <c r="J3416" t="s">
        <v>66</v>
      </c>
      <c r="K3416" s="33" t="str">
        <f>IF(ISNA(VLOOKUP(C3416,'Provider-EHR crosswalk'!A:B,2,FALSE)),"No EHR Specified",VLOOKUP(C3416,'Provider-EHR crosswalk'!A:B,2,FALSE))</f>
        <v>Azalea Health EHR</v>
      </c>
    </row>
    <row r="3417" spans="1:11" x14ac:dyDescent="0.25">
      <c r="A3417" t="s">
        <v>92</v>
      </c>
      <c r="B3417">
        <v>102</v>
      </c>
      <c r="C3417" t="s">
        <v>888</v>
      </c>
      <c r="D3417" t="s">
        <v>93</v>
      </c>
      <c r="E3417">
        <v>15</v>
      </c>
      <c r="F3417">
        <v>24</v>
      </c>
      <c r="G3417">
        <v>62.5</v>
      </c>
      <c r="H3417" t="s">
        <v>65</v>
      </c>
      <c r="I3417">
        <v>90</v>
      </c>
      <c r="J3417" t="s">
        <v>69</v>
      </c>
      <c r="K3417" s="33" t="str">
        <f>IF(ISNA(VLOOKUP(C3417,'Provider-EHR crosswalk'!A:B,2,FALSE)),"No EHR Specified",VLOOKUP(C3417,'Provider-EHR crosswalk'!A:B,2,FALSE))</f>
        <v>Azalea Health EHR</v>
      </c>
    </row>
    <row r="3418" spans="1:11" x14ac:dyDescent="0.25">
      <c r="A3418" t="s">
        <v>94</v>
      </c>
      <c r="B3418">
        <v>102</v>
      </c>
      <c r="C3418" t="s">
        <v>888</v>
      </c>
      <c r="D3418" t="s">
        <v>95</v>
      </c>
      <c r="E3418">
        <v>13</v>
      </c>
      <c r="F3418">
        <v>24</v>
      </c>
      <c r="G3418">
        <v>54.17</v>
      </c>
      <c r="H3418" t="s">
        <v>65</v>
      </c>
      <c r="I3418">
        <v>90</v>
      </c>
      <c r="J3418" t="s">
        <v>69</v>
      </c>
      <c r="K3418" s="33" t="str">
        <f>IF(ISNA(VLOOKUP(C3418,'Provider-EHR crosswalk'!A:B,2,FALSE)),"No EHR Specified",VLOOKUP(C3418,'Provider-EHR crosswalk'!A:B,2,FALSE))</f>
        <v>Azalea Health EHR</v>
      </c>
    </row>
    <row r="3419" spans="1:11" x14ac:dyDescent="0.25">
      <c r="A3419" t="s">
        <v>96</v>
      </c>
      <c r="B3419">
        <v>102</v>
      </c>
      <c r="C3419" t="s">
        <v>888</v>
      </c>
      <c r="D3419" t="s">
        <v>97</v>
      </c>
      <c r="E3419">
        <v>19</v>
      </c>
      <c r="F3419">
        <v>24</v>
      </c>
      <c r="G3419">
        <v>79.17</v>
      </c>
      <c r="H3419" t="s">
        <v>65</v>
      </c>
      <c r="I3419">
        <v>90</v>
      </c>
      <c r="J3419" t="s">
        <v>69</v>
      </c>
      <c r="K3419" s="33" t="str">
        <f>IF(ISNA(VLOOKUP(C3419,'Provider-EHR crosswalk'!A:B,2,FALSE)),"No EHR Specified",VLOOKUP(C3419,'Provider-EHR crosswalk'!A:B,2,FALSE))</f>
        <v>Azalea Health EHR</v>
      </c>
    </row>
    <row r="3420" spans="1:11" x14ac:dyDescent="0.25">
      <c r="A3420" t="s">
        <v>98</v>
      </c>
      <c r="B3420">
        <v>102</v>
      </c>
      <c r="C3420" t="s">
        <v>888</v>
      </c>
      <c r="D3420" t="s">
        <v>99</v>
      </c>
      <c r="E3420">
        <v>19</v>
      </c>
      <c r="F3420">
        <v>24</v>
      </c>
      <c r="G3420">
        <v>79.17</v>
      </c>
      <c r="H3420" t="s">
        <v>65</v>
      </c>
      <c r="I3420">
        <v>90</v>
      </c>
      <c r="J3420" t="s">
        <v>69</v>
      </c>
      <c r="K3420" s="33" t="str">
        <f>IF(ISNA(VLOOKUP(C3420,'Provider-EHR crosswalk'!A:B,2,FALSE)),"No EHR Specified",VLOOKUP(C3420,'Provider-EHR crosswalk'!A:B,2,FALSE))</f>
        <v>Azalea Health EHR</v>
      </c>
    </row>
    <row r="3421" spans="1:11" x14ac:dyDescent="0.25">
      <c r="A3421" t="s">
        <v>100</v>
      </c>
      <c r="B3421">
        <v>102</v>
      </c>
      <c r="C3421" t="s">
        <v>888</v>
      </c>
      <c r="D3421" t="s">
        <v>101</v>
      </c>
      <c r="E3421">
        <v>220</v>
      </c>
      <c r="F3421">
        <v>220</v>
      </c>
      <c r="G3421">
        <v>100</v>
      </c>
      <c r="H3421" t="s">
        <v>65</v>
      </c>
      <c r="I3421">
        <v>99</v>
      </c>
      <c r="J3421" t="s">
        <v>66</v>
      </c>
      <c r="K3421" s="33" t="str">
        <f>IF(ISNA(VLOOKUP(C3421,'Provider-EHR crosswalk'!A:B,2,FALSE)),"No EHR Specified",VLOOKUP(C3421,'Provider-EHR crosswalk'!A:B,2,FALSE))</f>
        <v>Azalea Health EHR</v>
      </c>
    </row>
    <row r="3422" spans="1:11" x14ac:dyDescent="0.25">
      <c r="A3422" t="s">
        <v>102</v>
      </c>
      <c r="B3422">
        <v>102</v>
      </c>
      <c r="C3422" t="s">
        <v>888</v>
      </c>
      <c r="D3422" t="s">
        <v>103</v>
      </c>
      <c r="E3422">
        <v>220</v>
      </c>
      <c r="F3422">
        <v>220</v>
      </c>
      <c r="G3422">
        <v>100</v>
      </c>
      <c r="H3422" t="s">
        <v>65</v>
      </c>
      <c r="I3422">
        <v>99</v>
      </c>
      <c r="J3422" t="s">
        <v>66</v>
      </c>
      <c r="K3422" s="33" t="str">
        <f>IF(ISNA(VLOOKUP(C3422,'Provider-EHR crosswalk'!A:B,2,FALSE)),"No EHR Specified",VLOOKUP(C3422,'Provider-EHR crosswalk'!A:B,2,FALSE))</f>
        <v>Azalea Health EHR</v>
      </c>
    </row>
    <row r="3423" spans="1:11" x14ac:dyDescent="0.25">
      <c r="A3423" t="s">
        <v>104</v>
      </c>
      <c r="B3423">
        <v>102</v>
      </c>
      <c r="C3423" t="s">
        <v>888</v>
      </c>
      <c r="D3423" t="s">
        <v>105</v>
      </c>
      <c r="E3423">
        <v>220</v>
      </c>
      <c r="F3423">
        <v>220</v>
      </c>
      <c r="G3423">
        <v>100</v>
      </c>
      <c r="H3423" t="s">
        <v>65</v>
      </c>
      <c r="I3423">
        <v>99</v>
      </c>
      <c r="J3423" t="s">
        <v>66</v>
      </c>
      <c r="K3423" s="33" t="str">
        <f>IF(ISNA(VLOOKUP(C3423,'Provider-EHR crosswalk'!A:B,2,FALSE)),"No EHR Specified",VLOOKUP(C3423,'Provider-EHR crosswalk'!A:B,2,FALSE))</f>
        <v>Azalea Health EHR</v>
      </c>
    </row>
    <row r="3424" spans="1:11" x14ac:dyDescent="0.25">
      <c r="A3424" t="s">
        <v>106</v>
      </c>
      <c r="B3424">
        <v>102</v>
      </c>
      <c r="C3424" t="s">
        <v>888</v>
      </c>
      <c r="D3424" t="s">
        <v>107</v>
      </c>
      <c r="E3424">
        <v>220</v>
      </c>
      <c r="F3424">
        <v>220</v>
      </c>
      <c r="G3424">
        <v>100</v>
      </c>
      <c r="H3424" t="s">
        <v>65</v>
      </c>
      <c r="I3424">
        <v>99</v>
      </c>
      <c r="J3424" t="s">
        <v>66</v>
      </c>
      <c r="K3424" s="33" t="str">
        <f>IF(ISNA(VLOOKUP(C3424,'Provider-EHR crosswalk'!A:B,2,FALSE)),"No EHR Specified",VLOOKUP(C3424,'Provider-EHR crosswalk'!A:B,2,FALSE))</f>
        <v>Azalea Health EHR</v>
      </c>
    </row>
    <row r="3425" spans="1:11" x14ac:dyDescent="0.25">
      <c r="A3425" t="s">
        <v>108</v>
      </c>
      <c r="B3425">
        <v>102</v>
      </c>
      <c r="C3425" t="s">
        <v>888</v>
      </c>
      <c r="D3425" t="s">
        <v>109</v>
      </c>
      <c r="E3425">
        <v>220</v>
      </c>
      <c r="F3425">
        <v>220</v>
      </c>
      <c r="G3425">
        <v>100</v>
      </c>
      <c r="H3425" t="s">
        <v>65</v>
      </c>
      <c r="I3425">
        <v>99</v>
      </c>
      <c r="J3425" t="s">
        <v>66</v>
      </c>
      <c r="K3425" s="33" t="str">
        <f>IF(ISNA(VLOOKUP(C3425,'Provider-EHR crosswalk'!A:B,2,FALSE)),"No EHR Specified",VLOOKUP(C3425,'Provider-EHR crosswalk'!A:B,2,FALSE))</f>
        <v>Azalea Health EHR</v>
      </c>
    </row>
    <row r="3426" spans="1:11" x14ac:dyDescent="0.25">
      <c r="A3426" t="s">
        <v>110</v>
      </c>
      <c r="B3426">
        <v>102</v>
      </c>
      <c r="C3426" t="s">
        <v>888</v>
      </c>
      <c r="D3426" t="s">
        <v>111</v>
      </c>
      <c r="E3426">
        <v>220</v>
      </c>
      <c r="F3426">
        <v>220</v>
      </c>
      <c r="G3426">
        <v>100</v>
      </c>
      <c r="H3426" t="s">
        <v>65</v>
      </c>
      <c r="I3426">
        <v>99</v>
      </c>
      <c r="J3426" t="s">
        <v>66</v>
      </c>
      <c r="K3426" s="33" t="str">
        <f>IF(ISNA(VLOOKUP(C3426,'Provider-EHR crosswalk'!A:B,2,FALSE)),"No EHR Specified",VLOOKUP(C3426,'Provider-EHR crosswalk'!A:B,2,FALSE))</f>
        <v>Azalea Health EHR</v>
      </c>
    </row>
    <row r="3427" spans="1:11" x14ac:dyDescent="0.25">
      <c r="A3427" t="s">
        <v>112</v>
      </c>
      <c r="B3427">
        <v>102</v>
      </c>
      <c r="C3427" t="s">
        <v>888</v>
      </c>
      <c r="D3427" t="s">
        <v>113</v>
      </c>
      <c r="E3427">
        <v>220</v>
      </c>
      <c r="F3427">
        <v>220</v>
      </c>
      <c r="G3427">
        <v>100</v>
      </c>
      <c r="H3427" t="s">
        <v>65</v>
      </c>
      <c r="I3427">
        <v>99</v>
      </c>
      <c r="J3427" t="s">
        <v>66</v>
      </c>
      <c r="K3427" s="33" t="str">
        <f>IF(ISNA(VLOOKUP(C3427,'Provider-EHR crosswalk'!A:B,2,FALSE)),"No EHR Specified",VLOOKUP(C3427,'Provider-EHR crosswalk'!A:B,2,FALSE))</f>
        <v>Azalea Health EHR</v>
      </c>
    </row>
    <row r="3428" spans="1:11" x14ac:dyDescent="0.25">
      <c r="A3428" t="s">
        <v>114</v>
      </c>
      <c r="B3428">
        <v>102</v>
      </c>
      <c r="C3428" t="s">
        <v>888</v>
      </c>
      <c r="D3428" t="s">
        <v>115</v>
      </c>
      <c r="E3428">
        <v>0</v>
      </c>
      <c r="F3428">
        <v>24</v>
      </c>
      <c r="G3428">
        <v>0</v>
      </c>
      <c r="H3428" t="s">
        <v>116</v>
      </c>
      <c r="I3428">
        <v>4</v>
      </c>
      <c r="J3428" t="s">
        <v>66</v>
      </c>
      <c r="K3428" s="33" t="str">
        <f>IF(ISNA(VLOOKUP(C3428,'Provider-EHR crosswalk'!A:B,2,FALSE)),"No EHR Specified",VLOOKUP(C3428,'Provider-EHR crosswalk'!A:B,2,FALSE))</f>
        <v>Azalea Health EHR</v>
      </c>
    </row>
    <row r="3429" spans="1:11" x14ac:dyDescent="0.25">
      <c r="A3429" t="s">
        <v>117</v>
      </c>
      <c r="B3429">
        <v>102</v>
      </c>
      <c r="C3429" t="s">
        <v>888</v>
      </c>
      <c r="D3429" t="s">
        <v>118</v>
      </c>
      <c r="E3429">
        <v>0</v>
      </c>
      <c r="F3429">
        <v>24</v>
      </c>
      <c r="G3429">
        <v>0</v>
      </c>
      <c r="H3429" t="s">
        <v>116</v>
      </c>
      <c r="I3429">
        <v>4</v>
      </c>
      <c r="J3429" t="s">
        <v>66</v>
      </c>
      <c r="K3429" s="33" t="str">
        <f>IF(ISNA(VLOOKUP(C3429,'Provider-EHR crosswalk'!A:B,2,FALSE)),"No EHR Specified",VLOOKUP(C3429,'Provider-EHR crosswalk'!A:B,2,FALSE))</f>
        <v>Azalea Health EHR</v>
      </c>
    </row>
    <row r="3430" spans="1:11" x14ac:dyDescent="0.25">
      <c r="A3430" t="s">
        <v>119</v>
      </c>
      <c r="B3430">
        <v>102</v>
      </c>
      <c r="C3430" t="s">
        <v>888</v>
      </c>
      <c r="D3430" t="s">
        <v>120</v>
      </c>
      <c r="E3430">
        <v>2</v>
      </c>
      <c r="F3430">
        <v>24</v>
      </c>
      <c r="G3430">
        <v>8.33</v>
      </c>
      <c r="H3430" t="s">
        <v>116</v>
      </c>
      <c r="I3430">
        <v>4</v>
      </c>
      <c r="J3430" t="s">
        <v>69</v>
      </c>
      <c r="K3430" s="33" t="str">
        <f>IF(ISNA(VLOOKUP(C3430,'Provider-EHR crosswalk'!A:B,2,FALSE)),"No EHR Specified",VLOOKUP(C3430,'Provider-EHR crosswalk'!A:B,2,FALSE))</f>
        <v>Azalea Health EHR</v>
      </c>
    </row>
    <row r="3431" spans="1:11" x14ac:dyDescent="0.25">
      <c r="A3431" t="s">
        <v>121</v>
      </c>
      <c r="B3431">
        <v>102</v>
      </c>
      <c r="C3431" t="s">
        <v>888</v>
      </c>
      <c r="D3431" t="s">
        <v>122</v>
      </c>
      <c r="E3431">
        <v>0</v>
      </c>
      <c r="F3431">
        <v>24</v>
      </c>
      <c r="G3431">
        <v>0</v>
      </c>
      <c r="H3431" t="s">
        <v>116</v>
      </c>
      <c r="I3431">
        <v>1</v>
      </c>
      <c r="J3431" t="s">
        <v>66</v>
      </c>
      <c r="K3431" s="33" t="str">
        <f>IF(ISNA(VLOOKUP(C3431,'Provider-EHR crosswalk'!A:B,2,FALSE)),"No EHR Specified",VLOOKUP(C3431,'Provider-EHR crosswalk'!A:B,2,FALSE))</f>
        <v>Azalea Health EHR</v>
      </c>
    </row>
    <row r="3432" spans="1:11" x14ac:dyDescent="0.25">
      <c r="A3432" t="s">
        <v>123</v>
      </c>
      <c r="B3432">
        <v>102</v>
      </c>
      <c r="C3432" t="s">
        <v>888</v>
      </c>
      <c r="D3432" t="s">
        <v>124</v>
      </c>
      <c r="E3432">
        <v>0</v>
      </c>
      <c r="F3432">
        <v>220</v>
      </c>
      <c r="G3432">
        <v>0</v>
      </c>
      <c r="H3432" t="s">
        <v>116</v>
      </c>
      <c r="I3432">
        <v>1</v>
      </c>
      <c r="J3432" t="s">
        <v>66</v>
      </c>
      <c r="K3432" s="33" t="str">
        <f>IF(ISNA(VLOOKUP(C3432,'Provider-EHR crosswalk'!A:B,2,FALSE)),"No EHR Specified",VLOOKUP(C3432,'Provider-EHR crosswalk'!A:B,2,FALSE))</f>
        <v>Azalea Health EHR</v>
      </c>
    </row>
    <row r="3433" spans="1:11" x14ac:dyDescent="0.25">
      <c r="A3433" t="s">
        <v>125</v>
      </c>
      <c r="B3433">
        <v>102</v>
      </c>
      <c r="C3433" t="s">
        <v>888</v>
      </c>
      <c r="D3433" t="s">
        <v>126</v>
      </c>
      <c r="E3433">
        <v>0</v>
      </c>
      <c r="F3433">
        <v>220</v>
      </c>
      <c r="G3433">
        <v>0</v>
      </c>
      <c r="H3433" t="s">
        <v>116</v>
      </c>
      <c r="I3433">
        <v>1</v>
      </c>
      <c r="J3433" t="s">
        <v>66</v>
      </c>
      <c r="K3433" s="33" t="str">
        <f>IF(ISNA(VLOOKUP(C3433,'Provider-EHR crosswalk'!A:B,2,FALSE)),"No EHR Specified",VLOOKUP(C3433,'Provider-EHR crosswalk'!A:B,2,FALSE))</f>
        <v>Azalea Health EHR</v>
      </c>
    </row>
    <row r="3434" spans="1:11" x14ac:dyDescent="0.25">
      <c r="A3434" t="s">
        <v>127</v>
      </c>
      <c r="B3434">
        <v>102</v>
      </c>
      <c r="C3434" t="s">
        <v>888</v>
      </c>
      <c r="D3434" t="s">
        <v>128</v>
      </c>
      <c r="E3434">
        <v>7</v>
      </c>
      <c r="F3434">
        <v>220</v>
      </c>
      <c r="G3434">
        <v>3.18</v>
      </c>
      <c r="H3434" t="s">
        <v>116</v>
      </c>
      <c r="I3434">
        <v>4</v>
      </c>
      <c r="J3434" t="s">
        <v>66</v>
      </c>
      <c r="K3434" s="33" t="str">
        <f>IF(ISNA(VLOOKUP(C3434,'Provider-EHR crosswalk'!A:B,2,FALSE)),"No EHR Specified",VLOOKUP(C3434,'Provider-EHR crosswalk'!A:B,2,FALSE))</f>
        <v>Azalea Health EHR</v>
      </c>
    </row>
    <row r="3435" spans="1:11" x14ac:dyDescent="0.25">
      <c r="A3435" t="s">
        <v>129</v>
      </c>
      <c r="B3435">
        <v>102</v>
      </c>
      <c r="C3435" t="s">
        <v>888</v>
      </c>
      <c r="D3435" t="s">
        <v>130</v>
      </c>
      <c r="E3435">
        <v>1</v>
      </c>
      <c r="F3435">
        <v>220</v>
      </c>
      <c r="G3435">
        <v>0.45</v>
      </c>
      <c r="H3435" t="s">
        <v>116</v>
      </c>
      <c r="I3435">
        <v>4</v>
      </c>
      <c r="J3435" t="s">
        <v>66</v>
      </c>
      <c r="K3435" s="33" t="str">
        <f>IF(ISNA(VLOOKUP(C3435,'Provider-EHR crosswalk'!A:B,2,FALSE)),"No EHR Specified",VLOOKUP(C3435,'Provider-EHR crosswalk'!A:B,2,FALSE))</f>
        <v>Azalea Health EHR</v>
      </c>
    </row>
    <row r="3436" spans="1:11" x14ac:dyDescent="0.25">
      <c r="A3436" t="s">
        <v>131</v>
      </c>
      <c r="B3436">
        <v>102</v>
      </c>
      <c r="C3436" t="s">
        <v>888</v>
      </c>
      <c r="D3436" t="s">
        <v>132</v>
      </c>
      <c r="E3436">
        <v>3</v>
      </c>
      <c r="F3436">
        <v>220</v>
      </c>
      <c r="G3436">
        <v>1.36</v>
      </c>
      <c r="H3436" t="s">
        <v>116</v>
      </c>
      <c r="I3436">
        <v>4</v>
      </c>
      <c r="J3436" t="s">
        <v>66</v>
      </c>
      <c r="K3436" s="33" t="str">
        <f>IF(ISNA(VLOOKUP(C3436,'Provider-EHR crosswalk'!A:B,2,FALSE)),"No EHR Specified",VLOOKUP(C3436,'Provider-EHR crosswalk'!A:B,2,FALSE))</f>
        <v>Azalea Health EHR</v>
      </c>
    </row>
    <row r="3437" spans="1:11" x14ac:dyDescent="0.25">
      <c r="A3437" t="s">
        <v>133</v>
      </c>
      <c r="B3437">
        <v>102</v>
      </c>
      <c r="C3437" t="s">
        <v>888</v>
      </c>
      <c r="D3437" t="s">
        <v>134</v>
      </c>
      <c r="E3437">
        <v>9</v>
      </c>
      <c r="F3437">
        <v>220</v>
      </c>
      <c r="G3437">
        <v>4.09</v>
      </c>
      <c r="H3437" t="s">
        <v>116</v>
      </c>
      <c r="I3437">
        <v>1</v>
      </c>
      <c r="J3437" t="s">
        <v>69</v>
      </c>
      <c r="K3437" s="33" t="str">
        <f>IF(ISNA(VLOOKUP(C3437,'Provider-EHR crosswalk'!A:B,2,FALSE)),"No EHR Specified",VLOOKUP(C3437,'Provider-EHR crosswalk'!A:B,2,FALSE))</f>
        <v>Azalea Health EHR</v>
      </c>
    </row>
    <row r="3438" spans="1:11" x14ac:dyDescent="0.25">
      <c r="A3438" t="s">
        <v>135</v>
      </c>
      <c r="B3438">
        <v>102</v>
      </c>
      <c r="C3438" t="s">
        <v>888</v>
      </c>
      <c r="D3438" t="s">
        <v>136</v>
      </c>
      <c r="E3438">
        <v>0</v>
      </c>
      <c r="F3438">
        <v>220</v>
      </c>
      <c r="G3438">
        <v>0</v>
      </c>
      <c r="H3438" t="s">
        <v>116</v>
      </c>
      <c r="I3438">
        <v>1</v>
      </c>
      <c r="J3438" t="s">
        <v>66</v>
      </c>
      <c r="K3438" s="33" t="str">
        <f>IF(ISNA(VLOOKUP(C3438,'Provider-EHR crosswalk'!A:B,2,FALSE)),"No EHR Specified",VLOOKUP(C3438,'Provider-EHR crosswalk'!A:B,2,FALSE))</f>
        <v>Azalea Health EHR</v>
      </c>
    </row>
    <row r="3439" spans="1:11" x14ac:dyDescent="0.25">
      <c r="A3439" t="s">
        <v>137</v>
      </c>
      <c r="B3439">
        <v>102</v>
      </c>
      <c r="C3439" t="s">
        <v>888</v>
      </c>
      <c r="D3439" t="s">
        <v>138</v>
      </c>
      <c r="E3439">
        <v>0</v>
      </c>
      <c r="F3439">
        <v>220</v>
      </c>
      <c r="G3439">
        <v>0</v>
      </c>
      <c r="H3439" t="s">
        <v>116</v>
      </c>
      <c r="I3439">
        <v>1</v>
      </c>
      <c r="J3439" t="s">
        <v>66</v>
      </c>
      <c r="K3439" s="33" t="str">
        <f>IF(ISNA(VLOOKUP(C3439,'Provider-EHR crosswalk'!A:B,2,FALSE)),"No EHR Specified",VLOOKUP(C3439,'Provider-EHR crosswalk'!A:B,2,FALSE))</f>
        <v>Azalea Health EHR</v>
      </c>
    </row>
    <row r="3440" spans="1:11" x14ac:dyDescent="0.25">
      <c r="A3440" t="s">
        <v>139</v>
      </c>
      <c r="B3440">
        <v>102</v>
      </c>
      <c r="C3440" t="s">
        <v>888</v>
      </c>
      <c r="D3440" t="s">
        <v>140</v>
      </c>
      <c r="E3440">
        <v>0</v>
      </c>
      <c r="F3440">
        <v>220</v>
      </c>
      <c r="G3440">
        <v>0</v>
      </c>
      <c r="H3440" t="s">
        <v>116</v>
      </c>
      <c r="I3440">
        <v>1</v>
      </c>
      <c r="J3440" t="s">
        <v>66</v>
      </c>
      <c r="K3440" s="33" t="str">
        <f>IF(ISNA(VLOOKUP(C3440,'Provider-EHR crosswalk'!A:B,2,FALSE)),"No EHR Specified",VLOOKUP(C3440,'Provider-EHR crosswalk'!A:B,2,FALSE))</f>
        <v>Azalea Health EHR</v>
      </c>
    </row>
    <row r="3441" spans="1:11" x14ac:dyDescent="0.25">
      <c r="A3441" t="s">
        <v>141</v>
      </c>
      <c r="B3441">
        <v>102</v>
      </c>
      <c r="C3441" t="s">
        <v>888</v>
      </c>
      <c r="D3441" t="s">
        <v>142</v>
      </c>
      <c r="E3441">
        <v>0</v>
      </c>
      <c r="F3441">
        <v>220</v>
      </c>
      <c r="G3441">
        <v>0</v>
      </c>
      <c r="H3441" t="s">
        <v>116</v>
      </c>
      <c r="I3441">
        <v>1</v>
      </c>
      <c r="J3441" t="s">
        <v>66</v>
      </c>
      <c r="K3441" s="33" t="str">
        <f>IF(ISNA(VLOOKUP(C3441,'Provider-EHR crosswalk'!A:B,2,FALSE)),"No EHR Specified",VLOOKUP(C3441,'Provider-EHR crosswalk'!A:B,2,FALSE))</f>
        <v>Azalea Health EHR</v>
      </c>
    </row>
    <row r="3442" spans="1:11" x14ac:dyDescent="0.25">
      <c r="A3442" t="s">
        <v>143</v>
      </c>
      <c r="B3442">
        <v>102</v>
      </c>
      <c r="C3442" t="s">
        <v>888</v>
      </c>
      <c r="D3442" t="s">
        <v>144</v>
      </c>
      <c r="E3442">
        <v>0</v>
      </c>
      <c r="F3442">
        <v>220</v>
      </c>
      <c r="G3442">
        <v>0</v>
      </c>
      <c r="H3442" t="s">
        <v>116</v>
      </c>
      <c r="I3442">
        <v>1</v>
      </c>
      <c r="J3442" t="s">
        <v>66</v>
      </c>
      <c r="K3442" s="33" t="str">
        <f>IF(ISNA(VLOOKUP(C3442,'Provider-EHR crosswalk'!A:B,2,FALSE)),"No EHR Specified",VLOOKUP(C3442,'Provider-EHR crosswalk'!A:B,2,FALSE))</f>
        <v>Azalea Health EHR</v>
      </c>
    </row>
    <row r="3443" spans="1:11" x14ac:dyDescent="0.25">
      <c r="A3443" t="s">
        <v>145</v>
      </c>
      <c r="B3443">
        <v>102</v>
      </c>
      <c r="C3443" t="s">
        <v>888</v>
      </c>
      <c r="D3443" t="s">
        <v>146</v>
      </c>
      <c r="E3443">
        <v>0</v>
      </c>
      <c r="F3443">
        <v>220</v>
      </c>
      <c r="G3443">
        <v>0</v>
      </c>
      <c r="H3443" t="s">
        <v>116</v>
      </c>
      <c r="I3443">
        <v>1</v>
      </c>
      <c r="J3443" t="s">
        <v>66</v>
      </c>
      <c r="K3443" s="33" t="str">
        <f>IF(ISNA(VLOOKUP(C3443,'Provider-EHR crosswalk'!A:B,2,FALSE)),"No EHR Specified",VLOOKUP(C3443,'Provider-EHR crosswalk'!A:B,2,FALSE))</f>
        <v>Azalea Health EHR</v>
      </c>
    </row>
    <row r="3444" spans="1:11" x14ac:dyDescent="0.25">
      <c r="A3444" t="s">
        <v>147</v>
      </c>
      <c r="B3444">
        <v>102</v>
      </c>
      <c r="C3444" t="s">
        <v>888</v>
      </c>
      <c r="D3444" t="s">
        <v>148</v>
      </c>
      <c r="E3444">
        <v>0</v>
      </c>
      <c r="F3444">
        <v>220</v>
      </c>
      <c r="G3444">
        <v>0</v>
      </c>
      <c r="H3444" t="s">
        <v>116</v>
      </c>
      <c r="I3444">
        <v>1</v>
      </c>
      <c r="J3444" t="s">
        <v>66</v>
      </c>
      <c r="K3444" s="33" t="str">
        <f>IF(ISNA(VLOOKUP(C3444,'Provider-EHR crosswalk'!A:B,2,FALSE)),"No EHR Specified",VLOOKUP(C3444,'Provider-EHR crosswalk'!A:B,2,FALSE))</f>
        <v>Azalea Health EHR</v>
      </c>
    </row>
    <row r="3445" spans="1:11" x14ac:dyDescent="0.25">
      <c r="A3445" t="s">
        <v>149</v>
      </c>
      <c r="B3445">
        <v>102</v>
      </c>
      <c r="C3445" t="s">
        <v>888</v>
      </c>
      <c r="D3445" t="s">
        <v>150</v>
      </c>
      <c r="E3445">
        <v>0</v>
      </c>
      <c r="F3445">
        <v>220</v>
      </c>
      <c r="G3445">
        <v>0</v>
      </c>
      <c r="H3445" t="s">
        <v>116</v>
      </c>
      <c r="I3445">
        <v>1</v>
      </c>
      <c r="J3445" t="s">
        <v>66</v>
      </c>
      <c r="K3445" s="33" t="str">
        <f>IF(ISNA(VLOOKUP(C3445,'Provider-EHR crosswalk'!A:B,2,FALSE)),"No EHR Specified",VLOOKUP(C3445,'Provider-EHR crosswalk'!A:B,2,FALSE))</f>
        <v>Azalea Health EHR</v>
      </c>
    </row>
    <row r="3446" spans="1:11" x14ac:dyDescent="0.25">
      <c r="A3446" t="s">
        <v>151</v>
      </c>
      <c r="B3446">
        <v>102</v>
      </c>
      <c r="C3446" t="s">
        <v>888</v>
      </c>
      <c r="D3446" t="s">
        <v>152</v>
      </c>
      <c r="E3446">
        <v>0</v>
      </c>
      <c r="F3446">
        <v>220</v>
      </c>
      <c r="G3446">
        <v>0</v>
      </c>
      <c r="H3446" t="s">
        <v>116</v>
      </c>
      <c r="I3446">
        <v>1</v>
      </c>
      <c r="J3446" t="s">
        <v>66</v>
      </c>
      <c r="K3446" s="33" t="str">
        <f>IF(ISNA(VLOOKUP(C3446,'Provider-EHR crosswalk'!A:B,2,FALSE)),"No EHR Specified",VLOOKUP(C3446,'Provider-EHR crosswalk'!A:B,2,FALSE))</f>
        <v>Azalea Health EHR</v>
      </c>
    </row>
    <row r="3447" spans="1:11" x14ac:dyDescent="0.25">
      <c r="A3447" t="s">
        <v>153</v>
      </c>
      <c r="B3447">
        <v>102</v>
      </c>
      <c r="C3447" t="s">
        <v>888</v>
      </c>
      <c r="D3447" t="s">
        <v>154</v>
      </c>
      <c r="E3447">
        <v>0</v>
      </c>
      <c r="F3447">
        <v>220</v>
      </c>
      <c r="G3447">
        <v>0</v>
      </c>
      <c r="H3447" t="s">
        <v>116</v>
      </c>
      <c r="I3447">
        <v>1</v>
      </c>
      <c r="J3447" t="s">
        <v>66</v>
      </c>
      <c r="K3447" s="33" t="str">
        <f>IF(ISNA(VLOOKUP(C3447,'Provider-EHR crosswalk'!A:B,2,FALSE)),"No EHR Specified",VLOOKUP(C3447,'Provider-EHR crosswalk'!A:B,2,FALSE))</f>
        <v>Azalea Health EHR</v>
      </c>
    </row>
    <row r="3448" spans="1:11" x14ac:dyDescent="0.25">
      <c r="A3448" t="s">
        <v>155</v>
      </c>
      <c r="B3448">
        <v>102</v>
      </c>
      <c r="C3448" t="s">
        <v>888</v>
      </c>
      <c r="D3448" t="s">
        <v>156</v>
      </c>
      <c r="E3448">
        <v>0</v>
      </c>
      <c r="F3448">
        <v>220</v>
      </c>
      <c r="G3448">
        <v>0</v>
      </c>
      <c r="H3448" t="s">
        <v>157</v>
      </c>
      <c r="I3448" t="s">
        <v>157</v>
      </c>
      <c r="J3448" t="s">
        <v>157</v>
      </c>
      <c r="K3448" s="33" t="str">
        <f>IF(ISNA(VLOOKUP(C3448,'Provider-EHR crosswalk'!A:B,2,FALSE)),"No EHR Specified",VLOOKUP(C3448,'Provider-EHR crosswalk'!A:B,2,FALSE))</f>
        <v>Azalea Health EHR</v>
      </c>
    </row>
    <row r="3449" spans="1:11" x14ac:dyDescent="0.25">
      <c r="A3449" t="s">
        <v>158</v>
      </c>
      <c r="B3449">
        <v>102</v>
      </c>
      <c r="C3449" t="s">
        <v>888</v>
      </c>
      <c r="D3449" t="s">
        <v>159</v>
      </c>
      <c r="E3449">
        <v>6</v>
      </c>
      <c r="F3449">
        <v>220</v>
      </c>
      <c r="G3449">
        <v>2.73</v>
      </c>
      <c r="H3449" t="s">
        <v>157</v>
      </c>
      <c r="I3449" t="s">
        <v>157</v>
      </c>
      <c r="J3449" t="s">
        <v>157</v>
      </c>
      <c r="K3449" s="33" t="str">
        <f>IF(ISNA(VLOOKUP(C3449,'Provider-EHR crosswalk'!A:B,2,FALSE)),"No EHR Specified",VLOOKUP(C3449,'Provider-EHR crosswalk'!A:B,2,FALSE))</f>
        <v>Azalea Health EHR</v>
      </c>
    </row>
    <row r="3450" spans="1:11" x14ac:dyDescent="0.25">
      <c r="A3450" t="s">
        <v>162</v>
      </c>
      <c r="B3450">
        <v>102</v>
      </c>
      <c r="C3450" t="s">
        <v>888</v>
      </c>
      <c r="D3450" t="s">
        <v>163</v>
      </c>
      <c r="E3450">
        <v>209</v>
      </c>
      <c r="F3450">
        <v>220</v>
      </c>
      <c r="G3450">
        <v>95</v>
      </c>
      <c r="H3450" t="s">
        <v>65</v>
      </c>
      <c r="I3450">
        <v>95</v>
      </c>
      <c r="J3450" t="s">
        <v>69</v>
      </c>
      <c r="K3450" s="33" t="str">
        <f>IF(ISNA(VLOOKUP(C3450,'Provider-EHR crosswalk'!A:B,2,FALSE)),"No EHR Specified",VLOOKUP(C3450,'Provider-EHR crosswalk'!A:B,2,FALSE))</f>
        <v>Azalea Health EHR</v>
      </c>
    </row>
    <row r="3451" spans="1:11" x14ac:dyDescent="0.25">
      <c r="A3451" t="s">
        <v>164</v>
      </c>
      <c r="B3451">
        <v>102</v>
      </c>
      <c r="C3451" t="s">
        <v>888</v>
      </c>
      <c r="D3451" t="s">
        <v>165</v>
      </c>
      <c r="E3451">
        <v>23</v>
      </c>
      <c r="F3451">
        <v>24</v>
      </c>
      <c r="G3451">
        <v>95.83</v>
      </c>
      <c r="H3451" t="s">
        <v>65</v>
      </c>
      <c r="I3451">
        <v>95</v>
      </c>
      <c r="J3451" t="s">
        <v>66</v>
      </c>
      <c r="K3451" s="33" t="str">
        <f>IF(ISNA(VLOOKUP(C3451,'Provider-EHR crosswalk'!A:B,2,FALSE)),"No EHR Specified",VLOOKUP(C3451,'Provider-EHR crosswalk'!A:B,2,FALSE))</f>
        <v>Azalea Health EHR</v>
      </c>
    </row>
    <row r="3452" spans="1:11" x14ac:dyDescent="0.25">
      <c r="A3452" t="s">
        <v>166</v>
      </c>
      <c r="B3452">
        <v>102</v>
      </c>
      <c r="C3452" t="s">
        <v>888</v>
      </c>
      <c r="D3452" t="s">
        <v>167</v>
      </c>
      <c r="E3452">
        <v>0</v>
      </c>
      <c r="F3452">
        <v>24</v>
      </c>
      <c r="G3452">
        <v>0</v>
      </c>
      <c r="H3452" t="s">
        <v>116</v>
      </c>
      <c r="I3452">
        <v>5</v>
      </c>
      <c r="J3452" t="s">
        <v>66</v>
      </c>
      <c r="K3452" s="33" t="str">
        <f>IF(ISNA(VLOOKUP(C3452,'Provider-EHR crosswalk'!A:B,2,FALSE)),"No EHR Specified",VLOOKUP(C3452,'Provider-EHR crosswalk'!A:B,2,FALSE))</f>
        <v>Azalea Health EHR</v>
      </c>
    </row>
    <row r="3453" spans="1:11" x14ac:dyDescent="0.25">
      <c r="A3453" t="s">
        <v>168</v>
      </c>
      <c r="B3453">
        <v>102</v>
      </c>
      <c r="C3453" t="s">
        <v>888</v>
      </c>
      <c r="D3453" t="s">
        <v>169</v>
      </c>
      <c r="E3453">
        <v>0</v>
      </c>
      <c r="F3453">
        <v>24</v>
      </c>
      <c r="G3453">
        <v>0</v>
      </c>
      <c r="H3453" t="s">
        <v>116</v>
      </c>
      <c r="I3453">
        <v>5</v>
      </c>
      <c r="J3453" t="s">
        <v>66</v>
      </c>
      <c r="K3453" s="33" t="str">
        <f>IF(ISNA(VLOOKUP(C3453,'Provider-EHR crosswalk'!A:B,2,FALSE)),"No EHR Specified",VLOOKUP(C3453,'Provider-EHR crosswalk'!A:B,2,FALSE))</f>
        <v>Azalea Health EHR</v>
      </c>
    </row>
    <row r="3454" spans="1:11" x14ac:dyDescent="0.25">
      <c r="A3454" t="s">
        <v>170</v>
      </c>
      <c r="B3454">
        <v>102</v>
      </c>
      <c r="C3454" t="s">
        <v>888</v>
      </c>
      <c r="D3454" t="s">
        <v>171</v>
      </c>
      <c r="E3454">
        <v>1</v>
      </c>
      <c r="F3454">
        <v>24</v>
      </c>
      <c r="G3454">
        <v>4.17</v>
      </c>
      <c r="H3454" t="s">
        <v>116</v>
      </c>
      <c r="I3454">
        <v>5</v>
      </c>
      <c r="J3454" t="s">
        <v>66</v>
      </c>
      <c r="K3454" s="33" t="str">
        <f>IF(ISNA(VLOOKUP(C3454,'Provider-EHR crosswalk'!A:B,2,FALSE)),"No EHR Specified",VLOOKUP(C3454,'Provider-EHR crosswalk'!A:B,2,FALSE))</f>
        <v>Azalea Health EHR</v>
      </c>
    </row>
    <row r="3455" spans="1:11" x14ac:dyDescent="0.25">
      <c r="A3455" t="s">
        <v>172</v>
      </c>
      <c r="B3455">
        <v>102</v>
      </c>
      <c r="C3455" t="s">
        <v>888</v>
      </c>
      <c r="D3455" t="s">
        <v>173</v>
      </c>
      <c r="E3455">
        <v>7</v>
      </c>
      <c r="F3455">
        <v>220</v>
      </c>
      <c r="G3455">
        <v>3.18</v>
      </c>
      <c r="H3455" t="s">
        <v>116</v>
      </c>
      <c r="I3455">
        <v>5</v>
      </c>
      <c r="J3455" t="s">
        <v>66</v>
      </c>
      <c r="K3455" s="33" t="str">
        <f>IF(ISNA(VLOOKUP(C3455,'Provider-EHR crosswalk'!A:B,2,FALSE)),"No EHR Specified",VLOOKUP(C3455,'Provider-EHR crosswalk'!A:B,2,FALSE))</f>
        <v>Azalea Health EHR</v>
      </c>
    </row>
    <row r="3456" spans="1:11" x14ac:dyDescent="0.25">
      <c r="A3456" t="s">
        <v>174</v>
      </c>
      <c r="B3456">
        <v>102</v>
      </c>
      <c r="C3456" t="s">
        <v>888</v>
      </c>
      <c r="D3456" t="s">
        <v>175</v>
      </c>
      <c r="E3456">
        <v>0</v>
      </c>
      <c r="F3456">
        <v>220</v>
      </c>
      <c r="G3456">
        <v>0</v>
      </c>
      <c r="H3456" t="s">
        <v>116</v>
      </c>
      <c r="I3456">
        <v>5</v>
      </c>
      <c r="J3456" t="s">
        <v>66</v>
      </c>
      <c r="K3456" s="33" t="str">
        <f>IF(ISNA(VLOOKUP(C3456,'Provider-EHR crosswalk'!A:B,2,FALSE)),"No EHR Specified",VLOOKUP(C3456,'Provider-EHR crosswalk'!A:B,2,FALSE))</f>
        <v>Azalea Health EHR</v>
      </c>
    </row>
    <row r="3457" spans="1:11" x14ac:dyDescent="0.25">
      <c r="A3457" t="s">
        <v>176</v>
      </c>
      <c r="B3457">
        <v>102</v>
      </c>
      <c r="C3457" t="s">
        <v>888</v>
      </c>
      <c r="D3457" t="s">
        <v>177</v>
      </c>
      <c r="E3457">
        <v>4</v>
      </c>
      <c r="F3457">
        <v>220</v>
      </c>
      <c r="G3457">
        <v>1.82</v>
      </c>
      <c r="H3457" t="s">
        <v>116</v>
      </c>
      <c r="I3457">
        <v>5</v>
      </c>
      <c r="J3457" t="s">
        <v>66</v>
      </c>
      <c r="K3457" s="33" t="str">
        <f>IF(ISNA(VLOOKUP(C3457,'Provider-EHR crosswalk'!A:B,2,FALSE)),"No EHR Specified",VLOOKUP(C3457,'Provider-EHR crosswalk'!A:B,2,FALSE))</f>
        <v>Azalea Health EHR</v>
      </c>
    </row>
    <row r="3458" spans="1:11" x14ac:dyDescent="0.25">
      <c r="A3458" t="s">
        <v>63</v>
      </c>
      <c r="B3458">
        <v>182</v>
      </c>
      <c r="C3458" t="s">
        <v>727</v>
      </c>
      <c r="D3458" t="s">
        <v>64</v>
      </c>
      <c r="E3458">
        <v>1</v>
      </c>
      <c r="F3458">
        <v>1</v>
      </c>
      <c r="G3458">
        <v>100</v>
      </c>
      <c r="H3458" t="s">
        <v>65</v>
      </c>
      <c r="I3458">
        <v>99</v>
      </c>
      <c r="J3458" t="s">
        <v>66</v>
      </c>
      <c r="K3458" s="33" t="str">
        <f>IF(ISNA(VLOOKUP(C3458,'Provider-EHR crosswalk'!A:B,2,FALSE)),"No EHR Specified",VLOOKUP(C3458,'Provider-EHR crosswalk'!A:B,2,FALSE))</f>
        <v>Azalea Health EHR</v>
      </c>
    </row>
    <row r="3459" spans="1:11" x14ac:dyDescent="0.25">
      <c r="A3459" t="s">
        <v>67</v>
      </c>
      <c r="B3459">
        <v>182</v>
      </c>
      <c r="C3459" t="s">
        <v>727</v>
      </c>
      <c r="D3459" t="s">
        <v>68</v>
      </c>
      <c r="E3459">
        <v>1</v>
      </c>
      <c r="F3459">
        <v>1</v>
      </c>
      <c r="G3459">
        <v>100</v>
      </c>
      <c r="H3459" t="s">
        <v>65</v>
      </c>
      <c r="I3459">
        <v>75</v>
      </c>
      <c r="J3459" t="s">
        <v>66</v>
      </c>
      <c r="K3459" s="33" t="str">
        <f>IF(ISNA(VLOOKUP(C3459,'Provider-EHR crosswalk'!A:B,2,FALSE)),"No EHR Specified",VLOOKUP(C3459,'Provider-EHR crosswalk'!A:B,2,FALSE))</f>
        <v>Azalea Health EHR</v>
      </c>
    </row>
    <row r="3460" spans="1:11" x14ac:dyDescent="0.25">
      <c r="A3460" t="s">
        <v>70</v>
      </c>
      <c r="B3460">
        <v>182</v>
      </c>
      <c r="C3460" t="s">
        <v>727</v>
      </c>
      <c r="D3460" t="s">
        <v>71</v>
      </c>
      <c r="E3460">
        <v>1</v>
      </c>
      <c r="F3460">
        <v>1</v>
      </c>
      <c r="G3460">
        <v>100</v>
      </c>
      <c r="H3460" t="s">
        <v>65</v>
      </c>
      <c r="I3460">
        <v>99</v>
      </c>
      <c r="J3460" t="s">
        <v>66</v>
      </c>
      <c r="K3460" s="33" t="str">
        <f>IF(ISNA(VLOOKUP(C3460,'Provider-EHR crosswalk'!A:B,2,FALSE)),"No EHR Specified",VLOOKUP(C3460,'Provider-EHR crosswalk'!A:B,2,FALSE))</f>
        <v>Azalea Health EHR</v>
      </c>
    </row>
    <row r="3461" spans="1:11" x14ac:dyDescent="0.25">
      <c r="A3461" t="s">
        <v>72</v>
      </c>
      <c r="B3461">
        <v>182</v>
      </c>
      <c r="C3461" t="s">
        <v>727</v>
      </c>
      <c r="D3461" t="s">
        <v>73</v>
      </c>
      <c r="E3461">
        <v>1</v>
      </c>
      <c r="F3461">
        <v>1</v>
      </c>
      <c r="G3461">
        <v>100</v>
      </c>
      <c r="H3461" t="s">
        <v>65</v>
      </c>
      <c r="I3461">
        <v>99</v>
      </c>
      <c r="J3461" t="s">
        <v>66</v>
      </c>
      <c r="K3461" s="33" t="str">
        <f>IF(ISNA(VLOOKUP(C3461,'Provider-EHR crosswalk'!A:B,2,FALSE)),"No EHR Specified",VLOOKUP(C3461,'Provider-EHR crosswalk'!A:B,2,FALSE))</f>
        <v>Azalea Health EHR</v>
      </c>
    </row>
    <row r="3462" spans="1:11" x14ac:dyDescent="0.25">
      <c r="A3462" t="s">
        <v>74</v>
      </c>
      <c r="B3462">
        <v>182</v>
      </c>
      <c r="C3462" t="s">
        <v>727</v>
      </c>
      <c r="D3462" t="s">
        <v>75</v>
      </c>
      <c r="E3462">
        <v>1</v>
      </c>
      <c r="F3462">
        <v>1</v>
      </c>
      <c r="G3462">
        <v>100</v>
      </c>
      <c r="H3462" t="s">
        <v>65</v>
      </c>
      <c r="I3462">
        <v>99</v>
      </c>
      <c r="J3462" t="s">
        <v>66</v>
      </c>
      <c r="K3462" s="33" t="str">
        <f>IF(ISNA(VLOOKUP(C3462,'Provider-EHR crosswalk'!A:B,2,FALSE)),"No EHR Specified",VLOOKUP(C3462,'Provider-EHR crosswalk'!A:B,2,FALSE))</f>
        <v>Azalea Health EHR</v>
      </c>
    </row>
    <row r="3463" spans="1:11" x14ac:dyDescent="0.25">
      <c r="A3463" t="s">
        <v>76</v>
      </c>
      <c r="B3463">
        <v>182</v>
      </c>
      <c r="C3463" t="s">
        <v>727</v>
      </c>
      <c r="D3463" t="s">
        <v>77</v>
      </c>
      <c r="E3463">
        <v>1</v>
      </c>
      <c r="F3463">
        <v>1</v>
      </c>
      <c r="G3463">
        <v>100</v>
      </c>
      <c r="H3463" t="s">
        <v>65</v>
      </c>
      <c r="I3463">
        <v>85</v>
      </c>
      <c r="J3463" t="s">
        <v>66</v>
      </c>
      <c r="K3463" s="33" t="str">
        <f>IF(ISNA(VLOOKUP(C3463,'Provider-EHR crosswalk'!A:B,2,FALSE)),"No EHR Specified",VLOOKUP(C3463,'Provider-EHR crosswalk'!A:B,2,FALSE))</f>
        <v>Azalea Health EHR</v>
      </c>
    </row>
    <row r="3464" spans="1:11" x14ac:dyDescent="0.25">
      <c r="A3464" t="s">
        <v>78</v>
      </c>
      <c r="B3464">
        <v>182</v>
      </c>
      <c r="C3464" t="s">
        <v>727</v>
      </c>
      <c r="D3464" t="s">
        <v>79</v>
      </c>
      <c r="E3464">
        <v>1</v>
      </c>
      <c r="F3464">
        <v>1</v>
      </c>
      <c r="G3464">
        <v>100</v>
      </c>
      <c r="H3464" t="s">
        <v>65</v>
      </c>
      <c r="I3464">
        <v>85</v>
      </c>
      <c r="J3464" t="s">
        <v>66</v>
      </c>
      <c r="K3464" s="33" t="str">
        <f>IF(ISNA(VLOOKUP(C3464,'Provider-EHR crosswalk'!A:B,2,FALSE)),"No EHR Specified",VLOOKUP(C3464,'Provider-EHR crosswalk'!A:B,2,FALSE))</f>
        <v>Azalea Health EHR</v>
      </c>
    </row>
    <row r="3465" spans="1:11" x14ac:dyDescent="0.25">
      <c r="A3465" t="s">
        <v>80</v>
      </c>
      <c r="B3465">
        <v>182</v>
      </c>
      <c r="C3465" t="s">
        <v>727</v>
      </c>
      <c r="D3465" t="s">
        <v>81</v>
      </c>
      <c r="E3465">
        <v>1</v>
      </c>
      <c r="F3465">
        <v>1</v>
      </c>
      <c r="G3465">
        <v>100</v>
      </c>
      <c r="H3465" t="s">
        <v>65</v>
      </c>
      <c r="I3465">
        <v>85</v>
      </c>
      <c r="J3465" t="s">
        <v>66</v>
      </c>
      <c r="K3465" s="33" t="str">
        <f>IF(ISNA(VLOOKUP(C3465,'Provider-EHR crosswalk'!A:B,2,FALSE)),"No EHR Specified",VLOOKUP(C3465,'Provider-EHR crosswalk'!A:B,2,FALSE))</f>
        <v>Azalea Health EHR</v>
      </c>
    </row>
    <row r="3466" spans="1:11" x14ac:dyDescent="0.25">
      <c r="A3466" t="s">
        <v>82</v>
      </c>
      <c r="B3466">
        <v>182</v>
      </c>
      <c r="C3466" t="s">
        <v>727</v>
      </c>
      <c r="D3466" t="s">
        <v>83</v>
      </c>
      <c r="E3466">
        <v>1</v>
      </c>
      <c r="F3466">
        <v>1</v>
      </c>
      <c r="G3466">
        <v>100</v>
      </c>
      <c r="H3466" t="s">
        <v>65</v>
      </c>
      <c r="I3466">
        <v>85</v>
      </c>
      <c r="J3466" t="s">
        <v>66</v>
      </c>
      <c r="K3466" s="33" t="str">
        <f>IF(ISNA(VLOOKUP(C3466,'Provider-EHR crosswalk'!A:B,2,FALSE)),"No EHR Specified",VLOOKUP(C3466,'Provider-EHR crosswalk'!A:B,2,FALSE))</f>
        <v>Azalea Health EHR</v>
      </c>
    </row>
    <row r="3467" spans="1:11" x14ac:dyDescent="0.25">
      <c r="A3467" t="s">
        <v>84</v>
      </c>
      <c r="B3467">
        <v>182</v>
      </c>
      <c r="C3467" t="s">
        <v>727</v>
      </c>
      <c r="D3467" t="s">
        <v>85</v>
      </c>
      <c r="E3467">
        <v>1</v>
      </c>
      <c r="F3467">
        <v>1</v>
      </c>
      <c r="G3467">
        <v>100</v>
      </c>
      <c r="H3467" t="s">
        <v>65</v>
      </c>
      <c r="I3467">
        <v>85</v>
      </c>
      <c r="J3467" t="s">
        <v>66</v>
      </c>
      <c r="K3467" s="33" t="str">
        <f>IF(ISNA(VLOOKUP(C3467,'Provider-EHR crosswalk'!A:B,2,FALSE)),"No EHR Specified",VLOOKUP(C3467,'Provider-EHR crosswalk'!A:B,2,FALSE))</f>
        <v>Azalea Health EHR</v>
      </c>
    </row>
    <row r="3468" spans="1:11" x14ac:dyDescent="0.25">
      <c r="A3468" t="s">
        <v>86</v>
      </c>
      <c r="B3468">
        <v>182</v>
      </c>
      <c r="C3468" t="s">
        <v>727</v>
      </c>
      <c r="D3468" t="s">
        <v>87</v>
      </c>
      <c r="E3468">
        <v>1</v>
      </c>
      <c r="F3468">
        <v>1</v>
      </c>
      <c r="G3468">
        <v>100</v>
      </c>
      <c r="H3468" t="s">
        <v>65</v>
      </c>
      <c r="I3468">
        <v>95</v>
      </c>
      <c r="J3468" t="s">
        <v>66</v>
      </c>
      <c r="K3468" s="33" t="str">
        <f>IF(ISNA(VLOOKUP(C3468,'Provider-EHR crosswalk'!A:B,2,FALSE)),"No EHR Specified",VLOOKUP(C3468,'Provider-EHR crosswalk'!A:B,2,FALSE))</f>
        <v>Azalea Health EHR</v>
      </c>
    </row>
    <row r="3469" spans="1:11" x14ac:dyDescent="0.25">
      <c r="A3469" t="s">
        <v>88</v>
      </c>
      <c r="B3469">
        <v>182</v>
      </c>
      <c r="C3469" t="s">
        <v>727</v>
      </c>
      <c r="D3469" t="s">
        <v>89</v>
      </c>
      <c r="E3469">
        <v>1</v>
      </c>
      <c r="F3469">
        <v>1</v>
      </c>
      <c r="G3469">
        <v>100</v>
      </c>
      <c r="H3469" t="s">
        <v>65</v>
      </c>
      <c r="I3469">
        <v>95</v>
      </c>
      <c r="J3469" t="s">
        <v>66</v>
      </c>
      <c r="K3469" s="33" t="str">
        <f>IF(ISNA(VLOOKUP(C3469,'Provider-EHR crosswalk'!A:B,2,FALSE)),"No EHR Specified",VLOOKUP(C3469,'Provider-EHR crosswalk'!A:B,2,FALSE))</f>
        <v>Azalea Health EHR</v>
      </c>
    </row>
    <row r="3470" spans="1:11" x14ac:dyDescent="0.25">
      <c r="A3470" t="s">
        <v>90</v>
      </c>
      <c r="B3470">
        <v>182</v>
      </c>
      <c r="C3470" t="s">
        <v>727</v>
      </c>
      <c r="D3470" t="s">
        <v>91</v>
      </c>
      <c r="E3470">
        <v>1</v>
      </c>
      <c r="F3470">
        <v>1</v>
      </c>
      <c r="G3470">
        <v>100</v>
      </c>
      <c r="H3470" t="s">
        <v>65</v>
      </c>
      <c r="I3470">
        <v>90</v>
      </c>
      <c r="J3470" t="s">
        <v>66</v>
      </c>
      <c r="K3470" s="33" t="str">
        <f>IF(ISNA(VLOOKUP(C3470,'Provider-EHR crosswalk'!A:B,2,FALSE)),"No EHR Specified",VLOOKUP(C3470,'Provider-EHR crosswalk'!A:B,2,FALSE))</f>
        <v>Azalea Health EHR</v>
      </c>
    </row>
    <row r="3471" spans="1:11" x14ac:dyDescent="0.25">
      <c r="A3471" t="s">
        <v>92</v>
      </c>
      <c r="B3471">
        <v>182</v>
      </c>
      <c r="C3471" t="s">
        <v>727</v>
      </c>
      <c r="D3471" t="s">
        <v>93</v>
      </c>
      <c r="E3471">
        <v>0</v>
      </c>
      <c r="F3471">
        <v>1</v>
      </c>
      <c r="G3471">
        <v>0</v>
      </c>
      <c r="H3471" t="s">
        <v>65</v>
      </c>
      <c r="I3471">
        <v>90</v>
      </c>
      <c r="J3471" t="s">
        <v>69</v>
      </c>
      <c r="K3471" s="33" t="str">
        <f>IF(ISNA(VLOOKUP(C3471,'Provider-EHR crosswalk'!A:B,2,FALSE)),"No EHR Specified",VLOOKUP(C3471,'Provider-EHR crosswalk'!A:B,2,FALSE))</f>
        <v>Azalea Health EHR</v>
      </c>
    </row>
    <row r="3472" spans="1:11" x14ac:dyDescent="0.25">
      <c r="A3472" t="s">
        <v>94</v>
      </c>
      <c r="B3472">
        <v>182</v>
      </c>
      <c r="C3472" t="s">
        <v>727</v>
      </c>
      <c r="D3472" t="s">
        <v>95</v>
      </c>
      <c r="E3472">
        <v>1</v>
      </c>
      <c r="F3472">
        <v>1</v>
      </c>
      <c r="G3472">
        <v>100</v>
      </c>
      <c r="H3472" t="s">
        <v>65</v>
      </c>
      <c r="I3472">
        <v>90</v>
      </c>
      <c r="J3472" t="s">
        <v>66</v>
      </c>
      <c r="K3472" s="33" t="str">
        <f>IF(ISNA(VLOOKUP(C3472,'Provider-EHR crosswalk'!A:B,2,FALSE)),"No EHR Specified",VLOOKUP(C3472,'Provider-EHR crosswalk'!A:B,2,FALSE))</f>
        <v>Azalea Health EHR</v>
      </c>
    </row>
    <row r="3473" spans="1:11" x14ac:dyDescent="0.25">
      <c r="A3473" t="s">
        <v>96</v>
      </c>
      <c r="B3473">
        <v>182</v>
      </c>
      <c r="C3473" t="s">
        <v>727</v>
      </c>
      <c r="D3473" t="s">
        <v>97</v>
      </c>
      <c r="E3473">
        <v>1</v>
      </c>
      <c r="F3473">
        <v>1</v>
      </c>
      <c r="G3473">
        <v>100</v>
      </c>
      <c r="H3473" t="s">
        <v>65</v>
      </c>
      <c r="I3473">
        <v>90</v>
      </c>
      <c r="J3473" t="s">
        <v>66</v>
      </c>
      <c r="K3473" s="33" t="str">
        <f>IF(ISNA(VLOOKUP(C3473,'Provider-EHR crosswalk'!A:B,2,FALSE)),"No EHR Specified",VLOOKUP(C3473,'Provider-EHR crosswalk'!A:B,2,FALSE))</f>
        <v>Azalea Health EHR</v>
      </c>
    </row>
    <row r="3474" spans="1:11" x14ac:dyDescent="0.25">
      <c r="A3474" t="s">
        <v>98</v>
      </c>
      <c r="B3474">
        <v>182</v>
      </c>
      <c r="C3474" t="s">
        <v>727</v>
      </c>
      <c r="D3474" t="s">
        <v>99</v>
      </c>
      <c r="E3474">
        <v>1</v>
      </c>
      <c r="F3474">
        <v>1</v>
      </c>
      <c r="G3474">
        <v>100</v>
      </c>
      <c r="H3474" t="s">
        <v>65</v>
      </c>
      <c r="I3474">
        <v>90</v>
      </c>
      <c r="J3474" t="s">
        <v>66</v>
      </c>
      <c r="K3474" s="33" t="str">
        <f>IF(ISNA(VLOOKUP(C3474,'Provider-EHR crosswalk'!A:B,2,FALSE)),"No EHR Specified",VLOOKUP(C3474,'Provider-EHR crosswalk'!A:B,2,FALSE))</f>
        <v>Azalea Health EHR</v>
      </c>
    </row>
    <row r="3475" spans="1:11" x14ac:dyDescent="0.25">
      <c r="A3475" t="s">
        <v>100</v>
      </c>
      <c r="B3475">
        <v>182</v>
      </c>
      <c r="C3475" t="s">
        <v>727</v>
      </c>
      <c r="D3475" t="s">
        <v>101</v>
      </c>
      <c r="E3475">
        <v>1</v>
      </c>
      <c r="F3475">
        <v>1</v>
      </c>
      <c r="G3475">
        <v>100</v>
      </c>
      <c r="H3475" t="s">
        <v>65</v>
      </c>
      <c r="I3475">
        <v>99</v>
      </c>
      <c r="J3475" t="s">
        <v>66</v>
      </c>
      <c r="K3475" s="33" t="str">
        <f>IF(ISNA(VLOOKUP(C3475,'Provider-EHR crosswalk'!A:B,2,FALSE)),"No EHR Specified",VLOOKUP(C3475,'Provider-EHR crosswalk'!A:B,2,FALSE))</f>
        <v>Azalea Health EHR</v>
      </c>
    </row>
    <row r="3476" spans="1:11" x14ac:dyDescent="0.25">
      <c r="A3476" t="s">
        <v>102</v>
      </c>
      <c r="B3476">
        <v>182</v>
      </c>
      <c r="C3476" t="s">
        <v>727</v>
      </c>
      <c r="D3476" t="s">
        <v>103</v>
      </c>
      <c r="E3476">
        <v>1</v>
      </c>
      <c r="F3476">
        <v>1</v>
      </c>
      <c r="G3476">
        <v>100</v>
      </c>
      <c r="H3476" t="s">
        <v>65</v>
      </c>
      <c r="I3476">
        <v>99</v>
      </c>
      <c r="J3476" t="s">
        <v>66</v>
      </c>
      <c r="K3476" s="33" t="str">
        <f>IF(ISNA(VLOOKUP(C3476,'Provider-EHR crosswalk'!A:B,2,FALSE)),"No EHR Specified",VLOOKUP(C3476,'Provider-EHR crosswalk'!A:B,2,FALSE))</f>
        <v>Azalea Health EHR</v>
      </c>
    </row>
    <row r="3477" spans="1:11" x14ac:dyDescent="0.25">
      <c r="A3477" t="s">
        <v>104</v>
      </c>
      <c r="B3477">
        <v>182</v>
      </c>
      <c r="C3477" t="s">
        <v>727</v>
      </c>
      <c r="D3477" t="s">
        <v>105</v>
      </c>
      <c r="E3477">
        <v>1</v>
      </c>
      <c r="F3477">
        <v>1</v>
      </c>
      <c r="G3477">
        <v>100</v>
      </c>
      <c r="H3477" t="s">
        <v>65</v>
      </c>
      <c r="I3477">
        <v>99</v>
      </c>
      <c r="J3477" t="s">
        <v>66</v>
      </c>
      <c r="K3477" s="33" t="str">
        <f>IF(ISNA(VLOOKUP(C3477,'Provider-EHR crosswalk'!A:B,2,FALSE)),"No EHR Specified",VLOOKUP(C3477,'Provider-EHR crosswalk'!A:B,2,FALSE))</f>
        <v>Azalea Health EHR</v>
      </c>
    </row>
    <row r="3478" spans="1:11" x14ac:dyDescent="0.25">
      <c r="A3478" t="s">
        <v>106</v>
      </c>
      <c r="B3478">
        <v>182</v>
      </c>
      <c r="C3478" t="s">
        <v>727</v>
      </c>
      <c r="D3478" t="s">
        <v>107</v>
      </c>
      <c r="E3478">
        <v>1</v>
      </c>
      <c r="F3478">
        <v>1</v>
      </c>
      <c r="G3478">
        <v>100</v>
      </c>
      <c r="H3478" t="s">
        <v>65</v>
      </c>
      <c r="I3478">
        <v>99</v>
      </c>
      <c r="J3478" t="s">
        <v>66</v>
      </c>
      <c r="K3478" s="33" t="str">
        <f>IF(ISNA(VLOOKUP(C3478,'Provider-EHR crosswalk'!A:B,2,FALSE)),"No EHR Specified",VLOOKUP(C3478,'Provider-EHR crosswalk'!A:B,2,FALSE))</f>
        <v>Azalea Health EHR</v>
      </c>
    </row>
    <row r="3479" spans="1:11" x14ac:dyDescent="0.25">
      <c r="A3479" t="s">
        <v>108</v>
      </c>
      <c r="B3479">
        <v>182</v>
      </c>
      <c r="C3479" t="s">
        <v>727</v>
      </c>
      <c r="D3479" t="s">
        <v>109</v>
      </c>
      <c r="E3479">
        <v>1</v>
      </c>
      <c r="F3479">
        <v>1</v>
      </c>
      <c r="G3479">
        <v>100</v>
      </c>
      <c r="H3479" t="s">
        <v>65</v>
      </c>
      <c r="I3479">
        <v>99</v>
      </c>
      <c r="J3479" t="s">
        <v>66</v>
      </c>
      <c r="K3479" s="33" t="str">
        <f>IF(ISNA(VLOOKUP(C3479,'Provider-EHR crosswalk'!A:B,2,FALSE)),"No EHR Specified",VLOOKUP(C3479,'Provider-EHR crosswalk'!A:B,2,FALSE))</f>
        <v>Azalea Health EHR</v>
      </c>
    </row>
    <row r="3480" spans="1:11" x14ac:dyDescent="0.25">
      <c r="A3480" t="s">
        <v>110</v>
      </c>
      <c r="B3480">
        <v>182</v>
      </c>
      <c r="C3480" t="s">
        <v>727</v>
      </c>
      <c r="D3480" t="s">
        <v>111</v>
      </c>
      <c r="E3480">
        <v>1</v>
      </c>
      <c r="F3480">
        <v>1</v>
      </c>
      <c r="G3480">
        <v>100</v>
      </c>
      <c r="H3480" t="s">
        <v>65</v>
      </c>
      <c r="I3480">
        <v>99</v>
      </c>
      <c r="J3480" t="s">
        <v>66</v>
      </c>
      <c r="K3480" s="33" t="str">
        <f>IF(ISNA(VLOOKUP(C3480,'Provider-EHR crosswalk'!A:B,2,FALSE)),"No EHR Specified",VLOOKUP(C3480,'Provider-EHR crosswalk'!A:B,2,FALSE))</f>
        <v>Azalea Health EHR</v>
      </c>
    </row>
    <row r="3481" spans="1:11" x14ac:dyDescent="0.25">
      <c r="A3481" t="s">
        <v>112</v>
      </c>
      <c r="B3481">
        <v>182</v>
      </c>
      <c r="C3481" t="s">
        <v>727</v>
      </c>
      <c r="D3481" t="s">
        <v>113</v>
      </c>
      <c r="E3481">
        <v>1</v>
      </c>
      <c r="F3481">
        <v>1</v>
      </c>
      <c r="G3481">
        <v>100</v>
      </c>
      <c r="H3481" t="s">
        <v>65</v>
      </c>
      <c r="I3481">
        <v>99</v>
      </c>
      <c r="J3481" t="s">
        <v>66</v>
      </c>
      <c r="K3481" s="33" t="str">
        <f>IF(ISNA(VLOOKUP(C3481,'Provider-EHR crosswalk'!A:B,2,FALSE)),"No EHR Specified",VLOOKUP(C3481,'Provider-EHR crosswalk'!A:B,2,FALSE))</f>
        <v>Azalea Health EHR</v>
      </c>
    </row>
    <row r="3482" spans="1:11" x14ac:dyDescent="0.25">
      <c r="A3482" t="s">
        <v>114</v>
      </c>
      <c r="B3482">
        <v>182</v>
      </c>
      <c r="C3482" t="s">
        <v>727</v>
      </c>
      <c r="D3482" t="s">
        <v>115</v>
      </c>
      <c r="E3482">
        <v>0</v>
      </c>
      <c r="F3482">
        <v>1</v>
      </c>
      <c r="G3482">
        <v>0</v>
      </c>
      <c r="H3482" t="s">
        <v>116</v>
      </c>
      <c r="I3482">
        <v>4</v>
      </c>
      <c r="J3482" t="s">
        <v>66</v>
      </c>
      <c r="K3482" s="33" t="str">
        <f>IF(ISNA(VLOOKUP(C3482,'Provider-EHR crosswalk'!A:B,2,FALSE)),"No EHR Specified",VLOOKUP(C3482,'Provider-EHR crosswalk'!A:B,2,FALSE))</f>
        <v>Azalea Health EHR</v>
      </c>
    </row>
    <row r="3483" spans="1:11" x14ac:dyDescent="0.25">
      <c r="A3483" t="s">
        <v>117</v>
      </c>
      <c r="B3483">
        <v>182</v>
      </c>
      <c r="C3483" t="s">
        <v>727</v>
      </c>
      <c r="D3483" t="s">
        <v>118</v>
      </c>
      <c r="E3483">
        <v>0</v>
      </c>
      <c r="F3483">
        <v>1</v>
      </c>
      <c r="G3483">
        <v>0</v>
      </c>
      <c r="H3483" t="s">
        <v>116</v>
      </c>
      <c r="I3483">
        <v>4</v>
      </c>
      <c r="J3483" t="s">
        <v>66</v>
      </c>
      <c r="K3483" s="33" t="str">
        <f>IF(ISNA(VLOOKUP(C3483,'Provider-EHR crosswalk'!A:B,2,FALSE)),"No EHR Specified",VLOOKUP(C3483,'Provider-EHR crosswalk'!A:B,2,FALSE))</f>
        <v>Azalea Health EHR</v>
      </c>
    </row>
    <row r="3484" spans="1:11" x14ac:dyDescent="0.25">
      <c r="A3484" t="s">
        <v>119</v>
      </c>
      <c r="B3484">
        <v>182</v>
      </c>
      <c r="C3484" t="s">
        <v>727</v>
      </c>
      <c r="D3484" t="s">
        <v>120</v>
      </c>
      <c r="E3484">
        <v>0</v>
      </c>
      <c r="F3484">
        <v>1</v>
      </c>
      <c r="G3484">
        <v>0</v>
      </c>
      <c r="H3484" t="s">
        <v>116</v>
      </c>
      <c r="I3484">
        <v>4</v>
      </c>
      <c r="J3484" t="s">
        <v>66</v>
      </c>
      <c r="K3484" s="33" t="str">
        <f>IF(ISNA(VLOOKUP(C3484,'Provider-EHR crosswalk'!A:B,2,FALSE)),"No EHR Specified",VLOOKUP(C3484,'Provider-EHR crosswalk'!A:B,2,FALSE))</f>
        <v>Azalea Health EHR</v>
      </c>
    </row>
    <row r="3485" spans="1:11" x14ac:dyDescent="0.25">
      <c r="A3485" t="s">
        <v>121</v>
      </c>
      <c r="B3485">
        <v>182</v>
      </c>
      <c r="C3485" t="s">
        <v>727</v>
      </c>
      <c r="D3485" t="s">
        <v>122</v>
      </c>
      <c r="E3485">
        <v>0</v>
      </c>
      <c r="F3485">
        <v>1</v>
      </c>
      <c r="G3485">
        <v>0</v>
      </c>
      <c r="H3485" t="s">
        <v>116</v>
      </c>
      <c r="I3485">
        <v>1</v>
      </c>
      <c r="J3485" t="s">
        <v>66</v>
      </c>
      <c r="K3485" s="33" t="str">
        <f>IF(ISNA(VLOOKUP(C3485,'Provider-EHR crosswalk'!A:B,2,FALSE)),"No EHR Specified",VLOOKUP(C3485,'Provider-EHR crosswalk'!A:B,2,FALSE))</f>
        <v>Azalea Health EHR</v>
      </c>
    </row>
    <row r="3486" spans="1:11" x14ac:dyDescent="0.25">
      <c r="A3486" t="s">
        <v>123</v>
      </c>
      <c r="B3486">
        <v>182</v>
      </c>
      <c r="C3486" t="s">
        <v>727</v>
      </c>
      <c r="D3486" t="s">
        <v>124</v>
      </c>
      <c r="E3486">
        <v>0</v>
      </c>
      <c r="F3486">
        <v>1</v>
      </c>
      <c r="G3486">
        <v>0</v>
      </c>
      <c r="H3486" t="s">
        <v>116</v>
      </c>
      <c r="I3486">
        <v>1</v>
      </c>
      <c r="J3486" t="s">
        <v>66</v>
      </c>
      <c r="K3486" s="33" t="str">
        <f>IF(ISNA(VLOOKUP(C3486,'Provider-EHR crosswalk'!A:B,2,FALSE)),"No EHR Specified",VLOOKUP(C3486,'Provider-EHR crosswalk'!A:B,2,FALSE))</f>
        <v>Azalea Health EHR</v>
      </c>
    </row>
    <row r="3487" spans="1:11" x14ac:dyDescent="0.25">
      <c r="A3487" t="s">
        <v>125</v>
      </c>
      <c r="B3487">
        <v>182</v>
      </c>
      <c r="C3487" t="s">
        <v>727</v>
      </c>
      <c r="D3487" t="s">
        <v>126</v>
      </c>
      <c r="E3487">
        <v>0</v>
      </c>
      <c r="F3487">
        <v>1</v>
      </c>
      <c r="G3487">
        <v>0</v>
      </c>
      <c r="H3487" t="s">
        <v>116</v>
      </c>
      <c r="I3487">
        <v>1</v>
      </c>
      <c r="J3487" t="s">
        <v>66</v>
      </c>
      <c r="K3487" s="33" t="str">
        <f>IF(ISNA(VLOOKUP(C3487,'Provider-EHR crosswalk'!A:B,2,FALSE)),"No EHR Specified",VLOOKUP(C3487,'Provider-EHR crosswalk'!A:B,2,FALSE))</f>
        <v>Azalea Health EHR</v>
      </c>
    </row>
    <row r="3488" spans="1:11" x14ac:dyDescent="0.25">
      <c r="A3488" t="s">
        <v>127</v>
      </c>
      <c r="B3488">
        <v>182</v>
      </c>
      <c r="C3488" t="s">
        <v>727</v>
      </c>
      <c r="D3488" t="s">
        <v>128</v>
      </c>
      <c r="E3488">
        <v>1</v>
      </c>
      <c r="F3488">
        <v>1</v>
      </c>
      <c r="G3488">
        <v>100</v>
      </c>
      <c r="H3488" t="s">
        <v>116</v>
      </c>
      <c r="I3488">
        <v>4</v>
      </c>
      <c r="J3488" t="s">
        <v>69</v>
      </c>
      <c r="K3488" s="33" t="str">
        <f>IF(ISNA(VLOOKUP(C3488,'Provider-EHR crosswalk'!A:B,2,FALSE)),"No EHR Specified",VLOOKUP(C3488,'Provider-EHR crosswalk'!A:B,2,FALSE))</f>
        <v>Azalea Health EHR</v>
      </c>
    </row>
    <row r="3489" spans="1:11" x14ac:dyDescent="0.25">
      <c r="A3489" t="s">
        <v>129</v>
      </c>
      <c r="B3489">
        <v>182</v>
      </c>
      <c r="C3489" t="s">
        <v>727</v>
      </c>
      <c r="D3489" t="s">
        <v>130</v>
      </c>
      <c r="E3489">
        <v>0</v>
      </c>
      <c r="F3489">
        <v>1</v>
      </c>
      <c r="G3489">
        <v>0</v>
      </c>
      <c r="H3489" t="s">
        <v>116</v>
      </c>
      <c r="I3489">
        <v>4</v>
      </c>
      <c r="J3489" t="s">
        <v>66</v>
      </c>
      <c r="K3489" s="33" t="str">
        <f>IF(ISNA(VLOOKUP(C3489,'Provider-EHR crosswalk'!A:B,2,FALSE)),"No EHR Specified",VLOOKUP(C3489,'Provider-EHR crosswalk'!A:B,2,FALSE))</f>
        <v>Azalea Health EHR</v>
      </c>
    </row>
    <row r="3490" spans="1:11" x14ac:dyDescent="0.25">
      <c r="A3490" t="s">
        <v>131</v>
      </c>
      <c r="B3490">
        <v>182</v>
      </c>
      <c r="C3490" t="s">
        <v>727</v>
      </c>
      <c r="D3490" t="s">
        <v>132</v>
      </c>
      <c r="E3490">
        <v>0</v>
      </c>
      <c r="F3490">
        <v>1</v>
      </c>
      <c r="G3490">
        <v>0</v>
      </c>
      <c r="H3490" t="s">
        <v>116</v>
      </c>
      <c r="I3490">
        <v>4</v>
      </c>
      <c r="J3490" t="s">
        <v>66</v>
      </c>
      <c r="K3490" s="33" t="str">
        <f>IF(ISNA(VLOOKUP(C3490,'Provider-EHR crosswalk'!A:B,2,FALSE)),"No EHR Specified",VLOOKUP(C3490,'Provider-EHR crosswalk'!A:B,2,FALSE))</f>
        <v>Azalea Health EHR</v>
      </c>
    </row>
    <row r="3491" spans="1:11" x14ac:dyDescent="0.25">
      <c r="A3491" t="s">
        <v>133</v>
      </c>
      <c r="B3491">
        <v>182</v>
      </c>
      <c r="C3491" t="s">
        <v>727</v>
      </c>
      <c r="D3491" t="s">
        <v>134</v>
      </c>
      <c r="E3491">
        <v>0</v>
      </c>
      <c r="F3491">
        <v>1</v>
      </c>
      <c r="G3491">
        <v>0</v>
      </c>
      <c r="H3491" t="s">
        <v>116</v>
      </c>
      <c r="I3491">
        <v>1</v>
      </c>
      <c r="J3491" t="s">
        <v>66</v>
      </c>
      <c r="K3491" s="33" t="str">
        <f>IF(ISNA(VLOOKUP(C3491,'Provider-EHR crosswalk'!A:B,2,FALSE)),"No EHR Specified",VLOOKUP(C3491,'Provider-EHR crosswalk'!A:B,2,FALSE))</f>
        <v>Azalea Health EHR</v>
      </c>
    </row>
    <row r="3492" spans="1:11" x14ac:dyDescent="0.25">
      <c r="A3492" t="s">
        <v>135</v>
      </c>
      <c r="B3492">
        <v>182</v>
      </c>
      <c r="C3492" t="s">
        <v>727</v>
      </c>
      <c r="D3492" t="s">
        <v>136</v>
      </c>
      <c r="E3492">
        <v>0</v>
      </c>
      <c r="F3492">
        <v>1</v>
      </c>
      <c r="G3492">
        <v>0</v>
      </c>
      <c r="H3492" t="s">
        <v>116</v>
      </c>
      <c r="I3492">
        <v>1</v>
      </c>
      <c r="J3492" t="s">
        <v>66</v>
      </c>
      <c r="K3492" s="33" t="str">
        <f>IF(ISNA(VLOOKUP(C3492,'Provider-EHR crosswalk'!A:B,2,FALSE)),"No EHR Specified",VLOOKUP(C3492,'Provider-EHR crosswalk'!A:B,2,FALSE))</f>
        <v>Azalea Health EHR</v>
      </c>
    </row>
    <row r="3493" spans="1:11" x14ac:dyDescent="0.25">
      <c r="A3493" t="s">
        <v>137</v>
      </c>
      <c r="B3493">
        <v>182</v>
      </c>
      <c r="C3493" t="s">
        <v>727</v>
      </c>
      <c r="D3493" t="s">
        <v>138</v>
      </c>
      <c r="E3493">
        <v>0</v>
      </c>
      <c r="F3493">
        <v>1</v>
      </c>
      <c r="G3493">
        <v>0</v>
      </c>
      <c r="H3493" t="s">
        <v>116</v>
      </c>
      <c r="I3493">
        <v>1</v>
      </c>
      <c r="J3493" t="s">
        <v>66</v>
      </c>
      <c r="K3493" s="33" t="str">
        <f>IF(ISNA(VLOOKUP(C3493,'Provider-EHR crosswalk'!A:B,2,FALSE)),"No EHR Specified",VLOOKUP(C3493,'Provider-EHR crosswalk'!A:B,2,FALSE))</f>
        <v>Azalea Health EHR</v>
      </c>
    </row>
    <row r="3494" spans="1:11" x14ac:dyDescent="0.25">
      <c r="A3494" t="s">
        <v>139</v>
      </c>
      <c r="B3494">
        <v>182</v>
      </c>
      <c r="C3494" t="s">
        <v>727</v>
      </c>
      <c r="D3494" t="s">
        <v>140</v>
      </c>
      <c r="E3494">
        <v>0</v>
      </c>
      <c r="F3494">
        <v>1</v>
      </c>
      <c r="G3494">
        <v>0</v>
      </c>
      <c r="H3494" t="s">
        <v>116</v>
      </c>
      <c r="I3494">
        <v>1</v>
      </c>
      <c r="J3494" t="s">
        <v>66</v>
      </c>
      <c r="K3494" s="33" t="str">
        <f>IF(ISNA(VLOOKUP(C3494,'Provider-EHR crosswalk'!A:B,2,FALSE)),"No EHR Specified",VLOOKUP(C3494,'Provider-EHR crosswalk'!A:B,2,FALSE))</f>
        <v>Azalea Health EHR</v>
      </c>
    </row>
    <row r="3495" spans="1:11" x14ac:dyDescent="0.25">
      <c r="A3495" t="s">
        <v>141</v>
      </c>
      <c r="B3495">
        <v>182</v>
      </c>
      <c r="C3495" t="s">
        <v>727</v>
      </c>
      <c r="D3495" t="s">
        <v>142</v>
      </c>
      <c r="E3495">
        <v>0</v>
      </c>
      <c r="F3495">
        <v>1</v>
      </c>
      <c r="G3495">
        <v>0</v>
      </c>
      <c r="H3495" t="s">
        <v>116</v>
      </c>
      <c r="I3495">
        <v>1</v>
      </c>
      <c r="J3495" t="s">
        <v>66</v>
      </c>
      <c r="K3495" s="33" t="str">
        <f>IF(ISNA(VLOOKUP(C3495,'Provider-EHR crosswalk'!A:B,2,FALSE)),"No EHR Specified",VLOOKUP(C3495,'Provider-EHR crosswalk'!A:B,2,FALSE))</f>
        <v>Azalea Health EHR</v>
      </c>
    </row>
    <row r="3496" spans="1:11" x14ac:dyDescent="0.25">
      <c r="A3496" t="s">
        <v>143</v>
      </c>
      <c r="B3496">
        <v>182</v>
      </c>
      <c r="C3496" t="s">
        <v>727</v>
      </c>
      <c r="D3496" t="s">
        <v>144</v>
      </c>
      <c r="E3496">
        <v>0</v>
      </c>
      <c r="F3496">
        <v>1</v>
      </c>
      <c r="G3496">
        <v>0</v>
      </c>
      <c r="H3496" t="s">
        <v>116</v>
      </c>
      <c r="I3496">
        <v>1</v>
      </c>
      <c r="J3496" t="s">
        <v>66</v>
      </c>
      <c r="K3496" s="33" t="str">
        <f>IF(ISNA(VLOOKUP(C3496,'Provider-EHR crosswalk'!A:B,2,FALSE)),"No EHR Specified",VLOOKUP(C3496,'Provider-EHR crosswalk'!A:B,2,FALSE))</f>
        <v>Azalea Health EHR</v>
      </c>
    </row>
    <row r="3497" spans="1:11" x14ac:dyDescent="0.25">
      <c r="A3497" t="s">
        <v>145</v>
      </c>
      <c r="B3497">
        <v>182</v>
      </c>
      <c r="C3497" t="s">
        <v>727</v>
      </c>
      <c r="D3497" t="s">
        <v>146</v>
      </c>
      <c r="E3497">
        <v>0</v>
      </c>
      <c r="F3497">
        <v>1</v>
      </c>
      <c r="G3497">
        <v>0</v>
      </c>
      <c r="H3497" t="s">
        <v>116</v>
      </c>
      <c r="I3497">
        <v>1</v>
      </c>
      <c r="J3497" t="s">
        <v>66</v>
      </c>
      <c r="K3497" s="33" t="str">
        <f>IF(ISNA(VLOOKUP(C3497,'Provider-EHR crosswalk'!A:B,2,FALSE)),"No EHR Specified",VLOOKUP(C3497,'Provider-EHR crosswalk'!A:B,2,FALSE))</f>
        <v>Azalea Health EHR</v>
      </c>
    </row>
    <row r="3498" spans="1:11" x14ac:dyDescent="0.25">
      <c r="A3498" t="s">
        <v>147</v>
      </c>
      <c r="B3498">
        <v>182</v>
      </c>
      <c r="C3498" t="s">
        <v>727</v>
      </c>
      <c r="D3498" t="s">
        <v>148</v>
      </c>
      <c r="E3498">
        <v>0</v>
      </c>
      <c r="F3498">
        <v>1</v>
      </c>
      <c r="G3498">
        <v>0</v>
      </c>
      <c r="H3498" t="s">
        <v>116</v>
      </c>
      <c r="I3498">
        <v>1</v>
      </c>
      <c r="J3498" t="s">
        <v>66</v>
      </c>
      <c r="K3498" s="33" t="str">
        <f>IF(ISNA(VLOOKUP(C3498,'Provider-EHR crosswalk'!A:B,2,FALSE)),"No EHR Specified",VLOOKUP(C3498,'Provider-EHR crosswalk'!A:B,2,FALSE))</f>
        <v>Azalea Health EHR</v>
      </c>
    </row>
    <row r="3499" spans="1:11" x14ac:dyDescent="0.25">
      <c r="A3499" t="s">
        <v>149</v>
      </c>
      <c r="B3499">
        <v>182</v>
      </c>
      <c r="C3499" t="s">
        <v>727</v>
      </c>
      <c r="D3499" t="s">
        <v>150</v>
      </c>
      <c r="E3499">
        <v>0</v>
      </c>
      <c r="F3499">
        <v>1</v>
      </c>
      <c r="G3499">
        <v>0</v>
      </c>
      <c r="H3499" t="s">
        <v>116</v>
      </c>
      <c r="I3499">
        <v>1</v>
      </c>
      <c r="J3499" t="s">
        <v>66</v>
      </c>
      <c r="K3499" s="33" t="str">
        <f>IF(ISNA(VLOOKUP(C3499,'Provider-EHR crosswalk'!A:B,2,FALSE)),"No EHR Specified",VLOOKUP(C3499,'Provider-EHR crosswalk'!A:B,2,FALSE))</f>
        <v>Azalea Health EHR</v>
      </c>
    </row>
    <row r="3500" spans="1:11" x14ac:dyDescent="0.25">
      <c r="A3500" t="s">
        <v>151</v>
      </c>
      <c r="B3500">
        <v>182</v>
      </c>
      <c r="C3500" t="s">
        <v>727</v>
      </c>
      <c r="D3500" t="s">
        <v>152</v>
      </c>
      <c r="E3500">
        <v>0</v>
      </c>
      <c r="F3500">
        <v>1</v>
      </c>
      <c r="G3500">
        <v>0</v>
      </c>
      <c r="H3500" t="s">
        <v>116</v>
      </c>
      <c r="I3500">
        <v>1</v>
      </c>
      <c r="J3500" t="s">
        <v>66</v>
      </c>
      <c r="K3500" s="33" t="str">
        <f>IF(ISNA(VLOOKUP(C3500,'Provider-EHR crosswalk'!A:B,2,FALSE)),"No EHR Specified",VLOOKUP(C3500,'Provider-EHR crosswalk'!A:B,2,FALSE))</f>
        <v>Azalea Health EHR</v>
      </c>
    </row>
    <row r="3501" spans="1:11" x14ac:dyDescent="0.25">
      <c r="A3501" t="s">
        <v>153</v>
      </c>
      <c r="B3501">
        <v>182</v>
      </c>
      <c r="C3501" t="s">
        <v>727</v>
      </c>
      <c r="D3501" t="s">
        <v>154</v>
      </c>
      <c r="E3501">
        <v>0</v>
      </c>
      <c r="F3501">
        <v>1</v>
      </c>
      <c r="G3501">
        <v>0</v>
      </c>
      <c r="H3501" t="s">
        <v>116</v>
      </c>
      <c r="I3501">
        <v>1</v>
      </c>
      <c r="J3501" t="s">
        <v>66</v>
      </c>
      <c r="K3501" s="33" t="str">
        <f>IF(ISNA(VLOOKUP(C3501,'Provider-EHR crosswalk'!A:B,2,FALSE)),"No EHR Specified",VLOOKUP(C3501,'Provider-EHR crosswalk'!A:B,2,FALSE))</f>
        <v>Azalea Health EHR</v>
      </c>
    </row>
    <row r="3502" spans="1:11" x14ac:dyDescent="0.25">
      <c r="A3502" t="s">
        <v>155</v>
      </c>
      <c r="B3502">
        <v>182</v>
      </c>
      <c r="C3502" t="s">
        <v>727</v>
      </c>
      <c r="D3502" t="s">
        <v>156</v>
      </c>
      <c r="E3502">
        <v>0</v>
      </c>
      <c r="F3502">
        <v>1</v>
      </c>
      <c r="G3502">
        <v>0</v>
      </c>
      <c r="H3502" t="s">
        <v>157</v>
      </c>
      <c r="I3502" t="s">
        <v>157</v>
      </c>
      <c r="J3502" t="s">
        <v>157</v>
      </c>
      <c r="K3502" s="33" t="str">
        <f>IF(ISNA(VLOOKUP(C3502,'Provider-EHR crosswalk'!A:B,2,FALSE)),"No EHR Specified",VLOOKUP(C3502,'Provider-EHR crosswalk'!A:B,2,FALSE))</f>
        <v>Azalea Health EHR</v>
      </c>
    </row>
    <row r="3503" spans="1:11" x14ac:dyDescent="0.25">
      <c r="A3503" t="s">
        <v>158</v>
      </c>
      <c r="B3503">
        <v>182</v>
      </c>
      <c r="C3503" t="s">
        <v>727</v>
      </c>
      <c r="D3503" t="s">
        <v>159</v>
      </c>
      <c r="E3503">
        <v>0</v>
      </c>
      <c r="F3503">
        <v>1</v>
      </c>
      <c r="G3503">
        <v>0</v>
      </c>
      <c r="H3503" t="s">
        <v>157</v>
      </c>
      <c r="I3503" t="s">
        <v>157</v>
      </c>
      <c r="J3503" t="s">
        <v>157</v>
      </c>
      <c r="K3503" s="33" t="str">
        <f>IF(ISNA(VLOOKUP(C3503,'Provider-EHR crosswalk'!A:B,2,FALSE)),"No EHR Specified",VLOOKUP(C3503,'Provider-EHR crosswalk'!A:B,2,FALSE))</f>
        <v>Azalea Health EHR</v>
      </c>
    </row>
    <row r="3504" spans="1:11" x14ac:dyDescent="0.25">
      <c r="A3504" t="s">
        <v>162</v>
      </c>
      <c r="B3504">
        <v>182</v>
      </c>
      <c r="C3504" t="s">
        <v>727</v>
      </c>
      <c r="D3504" t="s">
        <v>163</v>
      </c>
      <c r="E3504">
        <v>1</v>
      </c>
      <c r="F3504">
        <v>1</v>
      </c>
      <c r="G3504">
        <v>100</v>
      </c>
      <c r="H3504" t="s">
        <v>65</v>
      </c>
      <c r="I3504">
        <v>95</v>
      </c>
      <c r="J3504" t="s">
        <v>66</v>
      </c>
      <c r="K3504" s="33" t="str">
        <f>IF(ISNA(VLOOKUP(C3504,'Provider-EHR crosswalk'!A:B,2,FALSE)),"No EHR Specified",VLOOKUP(C3504,'Provider-EHR crosswalk'!A:B,2,FALSE))</f>
        <v>Azalea Health EHR</v>
      </c>
    </row>
    <row r="3505" spans="1:11" x14ac:dyDescent="0.25">
      <c r="A3505" t="s">
        <v>164</v>
      </c>
      <c r="B3505">
        <v>182</v>
      </c>
      <c r="C3505" t="s">
        <v>727</v>
      </c>
      <c r="D3505" t="s">
        <v>165</v>
      </c>
      <c r="E3505">
        <v>1</v>
      </c>
      <c r="F3505">
        <v>1</v>
      </c>
      <c r="G3505">
        <v>100</v>
      </c>
      <c r="H3505" t="s">
        <v>65</v>
      </c>
      <c r="I3505">
        <v>95</v>
      </c>
      <c r="J3505" t="s">
        <v>66</v>
      </c>
      <c r="K3505" s="33" t="str">
        <f>IF(ISNA(VLOOKUP(C3505,'Provider-EHR crosswalk'!A:B,2,FALSE)),"No EHR Specified",VLOOKUP(C3505,'Provider-EHR crosswalk'!A:B,2,FALSE))</f>
        <v>Azalea Health EHR</v>
      </c>
    </row>
    <row r="3506" spans="1:11" x14ac:dyDescent="0.25">
      <c r="A3506" t="s">
        <v>166</v>
      </c>
      <c r="B3506">
        <v>182</v>
      </c>
      <c r="C3506" t="s">
        <v>727</v>
      </c>
      <c r="D3506" t="s">
        <v>167</v>
      </c>
      <c r="E3506">
        <v>0</v>
      </c>
      <c r="F3506">
        <v>1</v>
      </c>
      <c r="G3506">
        <v>0</v>
      </c>
      <c r="H3506" t="s">
        <v>116</v>
      </c>
      <c r="I3506">
        <v>5</v>
      </c>
      <c r="J3506" t="s">
        <v>66</v>
      </c>
      <c r="K3506" s="33" t="str">
        <f>IF(ISNA(VLOOKUP(C3506,'Provider-EHR crosswalk'!A:B,2,FALSE)),"No EHR Specified",VLOOKUP(C3506,'Provider-EHR crosswalk'!A:B,2,FALSE))</f>
        <v>Azalea Health EHR</v>
      </c>
    </row>
    <row r="3507" spans="1:11" x14ac:dyDescent="0.25">
      <c r="A3507" t="s">
        <v>168</v>
      </c>
      <c r="B3507">
        <v>182</v>
      </c>
      <c r="C3507" t="s">
        <v>727</v>
      </c>
      <c r="D3507" t="s">
        <v>169</v>
      </c>
      <c r="E3507">
        <v>0</v>
      </c>
      <c r="F3507">
        <v>1</v>
      </c>
      <c r="G3507">
        <v>0</v>
      </c>
      <c r="H3507" t="s">
        <v>116</v>
      </c>
      <c r="I3507">
        <v>5</v>
      </c>
      <c r="J3507" t="s">
        <v>66</v>
      </c>
      <c r="K3507" s="33" t="str">
        <f>IF(ISNA(VLOOKUP(C3507,'Provider-EHR crosswalk'!A:B,2,FALSE)),"No EHR Specified",VLOOKUP(C3507,'Provider-EHR crosswalk'!A:B,2,FALSE))</f>
        <v>Azalea Health EHR</v>
      </c>
    </row>
    <row r="3508" spans="1:11" x14ac:dyDescent="0.25">
      <c r="A3508" t="s">
        <v>170</v>
      </c>
      <c r="B3508">
        <v>182</v>
      </c>
      <c r="C3508" t="s">
        <v>727</v>
      </c>
      <c r="D3508" t="s">
        <v>171</v>
      </c>
      <c r="E3508">
        <v>0</v>
      </c>
      <c r="F3508">
        <v>1</v>
      </c>
      <c r="G3508">
        <v>0</v>
      </c>
      <c r="H3508" t="s">
        <v>116</v>
      </c>
      <c r="I3508">
        <v>5</v>
      </c>
      <c r="J3508" t="s">
        <v>66</v>
      </c>
      <c r="K3508" s="33" t="str">
        <f>IF(ISNA(VLOOKUP(C3508,'Provider-EHR crosswalk'!A:B,2,FALSE)),"No EHR Specified",VLOOKUP(C3508,'Provider-EHR crosswalk'!A:B,2,FALSE))</f>
        <v>Azalea Health EHR</v>
      </c>
    </row>
    <row r="3509" spans="1:11" x14ac:dyDescent="0.25">
      <c r="A3509" t="s">
        <v>172</v>
      </c>
      <c r="B3509">
        <v>182</v>
      </c>
      <c r="C3509" t="s">
        <v>727</v>
      </c>
      <c r="D3509" t="s">
        <v>173</v>
      </c>
      <c r="E3509">
        <v>0</v>
      </c>
      <c r="F3509">
        <v>1</v>
      </c>
      <c r="G3509">
        <v>0</v>
      </c>
      <c r="H3509" t="s">
        <v>116</v>
      </c>
      <c r="I3509">
        <v>5</v>
      </c>
      <c r="J3509" t="s">
        <v>66</v>
      </c>
      <c r="K3509" s="33" t="str">
        <f>IF(ISNA(VLOOKUP(C3509,'Provider-EHR crosswalk'!A:B,2,FALSE)),"No EHR Specified",VLOOKUP(C3509,'Provider-EHR crosswalk'!A:B,2,FALSE))</f>
        <v>Azalea Health EHR</v>
      </c>
    </row>
    <row r="3510" spans="1:11" x14ac:dyDescent="0.25">
      <c r="A3510" t="s">
        <v>174</v>
      </c>
      <c r="B3510">
        <v>182</v>
      </c>
      <c r="C3510" t="s">
        <v>727</v>
      </c>
      <c r="D3510" t="s">
        <v>175</v>
      </c>
      <c r="E3510">
        <v>0</v>
      </c>
      <c r="F3510">
        <v>1</v>
      </c>
      <c r="G3510">
        <v>0</v>
      </c>
      <c r="H3510" t="s">
        <v>116</v>
      </c>
      <c r="I3510">
        <v>5</v>
      </c>
      <c r="J3510" t="s">
        <v>66</v>
      </c>
      <c r="K3510" s="33" t="str">
        <f>IF(ISNA(VLOOKUP(C3510,'Provider-EHR crosswalk'!A:B,2,FALSE)),"No EHR Specified",VLOOKUP(C3510,'Provider-EHR crosswalk'!A:B,2,FALSE))</f>
        <v>Azalea Health EHR</v>
      </c>
    </row>
    <row r="3511" spans="1:11" x14ac:dyDescent="0.25">
      <c r="A3511" t="s">
        <v>176</v>
      </c>
      <c r="B3511">
        <v>182</v>
      </c>
      <c r="C3511" t="s">
        <v>727</v>
      </c>
      <c r="D3511" t="s">
        <v>177</v>
      </c>
      <c r="E3511">
        <v>0</v>
      </c>
      <c r="F3511">
        <v>1</v>
      </c>
      <c r="G3511">
        <v>0</v>
      </c>
      <c r="H3511" t="s">
        <v>116</v>
      </c>
      <c r="I3511">
        <v>5</v>
      </c>
      <c r="J3511" t="s">
        <v>66</v>
      </c>
      <c r="K3511" s="33" t="str">
        <f>IF(ISNA(VLOOKUP(C3511,'Provider-EHR crosswalk'!A:B,2,FALSE)),"No EHR Specified",VLOOKUP(C3511,'Provider-EHR crosswalk'!A:B,2,FALSE))</f>
        <v>Azalea Health EHR</v>
      </c>
    </row>
    <row r="3512" spans="1:11" x14ac:dyDescent="0.25">
      <c r="A3512" t="s">
        <v>63</v>
      </c>
      <c r="B3512">
        <v>76</v>
      </c>
      <c r="C3512" t="s">
        <v>746</v>
      </c>
      <c r="D3512" t="s">
        <v>64</v>
      </c>
      <c r="E3512">
        <v>7</v>
      </c>
      <c r="F3512">
        <v>7</v>
      </c>
      <c r="G3512">
        <v>100</v>
      </c>
      <c r="H3512" t="s">
        <v>65</v>
      </c>
      <c r="I3512">
        <v>99</v>
      </c>
      <c r="J3512" t="s">
        <v>66</v>
      </c>
      <c r="K3512" s="33" t="str">
        <f>IF(ISNA(VLOOKUP(C3512,'Provider-EHR crosswalk'!A:B,2,FALSE)),"No EHR Specified",VLOOKUP(C3512,'Provider-EHR crosswalk'!A:B,2,FALSE))</f>
        <v>Azalea Health EHR</v>
      </c>
    </row>
    <row r="3513" spans="1:11" x14ac:dyDescent="0.25">
      <c r="A3513" t="s">
        <v>67</v>
      </c>
      <c r="B3513">
        <v>76</v>
      </c>
      <c r="C3513" t="s">
        <v>746</v>
      </c>
      <c r="D3513" t="s">
        <v>68</v>
      </c>
      <c r="E3513">
        <v>2</v>
      </c>
      <c r="F3513">
        <v>7</v>
      </c>
      <c r="G3513">
        <v>28.57</v>
      </c>
      <c r="H3513" t="s">
        <v>65</v>
      </c>
      <c r="I3513">
        <v>75</v>
      </c>
      <c r="J3513" t="s">
        <v>69</v>
      </c>
      <c r="K3513" s="33" t="str">
        <f>IF(ISNA(VLOOKUP(C3513,'Provider-EHR crosswalk'!A:B,2,FALSE)),"No EHR Specified",VLOOKUP(C3513,'Provider-EHR crosswalk'!A:B,2,FALSE))</f>
        <v>Azalea Health EHR</v>
      </c>
    </row>
    <row r="3514" spans="1:11" x14ac:dyDescent="0.25">
      <c r="A3514" t="s">
        <v>70</v>
      </c>
      <c r="B3514">
        <v>76</v>
      </c>
      <c r="C3514" t="s">
        <v>746</v>
      </c>
      <c r="D3514" t="s">
        <v>71</v>
      </c>
      <c r="E3514">
        <v>7</v>
      </c>
      <c r="F3514">
        <v>7</v>
      </c>
      <c r="G3514">
        <v>100</v>
      </c>
      <c r="H3514" t="s">
        <v>65</v>
      </c>
      <c r="I3514">
        <v>99</v>
      </c>
      <c r="J3514" t="s">
        <v>66</v>
      </c>
      <c r="K3514" s="33" t="str">
        <f>IF(ISNA(VLOOKUP(C3514,'Provider-EHR crosswalk'!A:B,2,FALSE)),"No EHR Specified",VLOOKUP(C3514,'Provider-EHR crosswalk'!A:B,2,FALSE))</f>
        <v>Azalea Health EHR</v>
      </c>
    </row>
    <row r="3515" spans="1:11" x14ac:dyDescent="0.25">
      <c r="A3515" t="s">
        <v>72</v>
      </c>
      <c r="B3515">
        <v>76</v>
      </c>
      <c r="C3515" t="s">
        <v>746</v>
      </c>
      <c r="D3515" t="s">
        <v>73</v>
      </c>
      <c r="E3515">
        <v>7</v>
      </c>
      <c r="F3515">
        <v>7</v>
      </c>
      <c r="G3515">
        <v>100</v>
      </c>
      <c r="H3515" t="s">
        <v>65</v>
      </c>
      <c r="I3515">
        <v>99</v>
      </c>
      <c r="J3515" t="s">
        <v>66</v>
      </c>
      <c r="K3515" s="33" t="str">
        <f>IF(ISNA(VLOOKUP(C3515,'Provider-EHR crosswalk'!A:B,2,FALSE)),"No EHR Specified",VLOOKUP(C3515,'Provider-EHR crosswalk'!A:B,2,FALSE))</f>
        <v>Azalea Health EHR</v>
      </c>
    </row>
    <row r="3516" spans="1:11" x14ac:dyDescent="0.25">
      <c r="A3516" t="s">
        <v>74</v>
      </c>
      <c r="B3516">
        <v>76</v>
      </c>
      <c r="C3516" t="s">
        <v>746</v>
      </c>
      <c r="D3516" t="s">
        <v>75</v>
      </c>
      <c r="E3516">
        <v>7</v>
      </c>
      <c r="F3516">
        <v>7</v>
      </c>
      <c r="G3516">
        <v>100</v>
      </c>
      <c r="H3516" t="s">
        <v>65</v>
      </c>
      <c r="I3516">
        <v>99</v>
      </c>
      <c r="J3516" t="s">
        <v>66</v>
      </c>
      <c r="K3516" s="33" t="str">
        <f>IF(ISNA(VLOOKUP(C3516,'Provider-EHR crosswalk'!A:B,2,FALSE)),"No EHR Specified",VLOOKUP(C3516,'Provider-EHR crosswalk'!A:B,2,FALSE))</f>
        <v>Azalea Health EHR</v>
      </c>
    </row>
    <row r="3517" spans="1:11" x14ac:dyDescent="0.25">
      <c r="A3517" t="s">
        <v>76</v>
      </c>
      <c r="B3517">
        <v>76</v>
      </c>
      <c r="C3517" t="s">
        <v>746</v>
      </c>
      <c r="D3517" t="s">
        <v>77</v>
      </c>
      <c r="E3517">
        <v>7</v>
      </c>
      <c r="F3517">
        <v>7</v>
      </c>
      <c r="G3517">
        <v>100</v>
      </c>
      <c r="H3517" t="s">
        <v>65</v>
      </c>
      <c r="I3517">
        <v>85</v>
      </c>
      <c r="J3517" t="s">
        <v>66</v>
      </c>
      <c r="K3517" s="33" t="str">
        <f>IF(ISNA(VLOOKUP(C3517,'Provider-EHR crosswalk'!A:B,2,FALSE)),"No EHR Specified",VLOOKUP(C3517,'Provider-EHR crosswalk'!A:B,2,FALSE))</f>
        <v>Azalea Health EHR</v>
      </c>
    </row>
    <row r="3518" spans="1:11" x14ac:dyDescent="0.25">
      <c r="A3518" t="s">
        <v>78</v>
      </c>
      <c r="B3518">
        <v>76</v>
      </c>
      <c r="C3518" t="s">
        <v>746</v>
      </c>
      <c r="D3518" t="s">
        <v>79</v>
      </c>
      <c r="E3518">
        <v>7</v>
      </c>
      <c r="F3518">
        <v>7</v>
      </c>
      <c r="G3518">
        <v>100</v>
      </c>
      <c r="H3518" t="s">
        <v>65</v>
      </c>
      <c r="I3518">
        <v>85</v>
      </c>
      <c r="J3518" t="s">
        <v>66</v>
      </c>
      <c r="K3518" s="33" t="str">
        <f>IF(ISNA(VLOOKUP(C3518,'Provider-EHR crosswalk'!A:B,2,FALSE)),"No EHR Specified",VLOOKUP(C3518,'Provider-EHR crosswalk'!A:B,2,FALSE))</f>
        <v>Azalea Health EHR</v>
      </c>
    </row>
    <row r="3519" spans="1:11" x14ac:dyDescent="0.25">
      <c r="A3519" t="s">
        <v>80</v>
      </c>
      <c r="B3519">
        <v>76</v>
      </c>
      <c r="C3519" t="s">
        <v>746</v>
      </c>
      <c r="D3519" t="s">
        <v>81</v>
      </c>
      <c r="E3519">
        <v>7</v>
      </c>
      <c r="F3519">
        <v>7</v>
      </c>
      <c r="G3519">
        <v>100</v>
      </c>
      <c r="H3519" t="s">
        <v>65</v>
      </c>
      <c r="I3519">
        <v>85</v>
      </c>
      <c r="J3519" t="s">
        <v>66</v>
      </c>
      <c r="K3519" s="33" t="str">
        <f>IF(ISNA(VLOOKUP(C3519,'Provider-EHR crosswalk'!A:B,2,FALSE)),"No EHR Specified",VLOOKUP(C3519,'Provider-EHR crosswalk'!A:B,2,FALSE))</f>
        <v>Azalea Health EHR</v>
      </c>
    </row>
    <row r="3520" spans="1:11" x14ac:dyDescent="0.25">
      <c r="A3520" t="s">
        <v>82</v>
      </c>
      <c r="B3520">
        <v>76</v>
      </c>
      <c r="C3520" t="s">
        <v>746</v>
      </c>
      <c r="D3520" t="s">
        <v>83</v>
      </c>
      <c r="E3520">
        <v>7</v>
      </c>
      <c r="F3520">
        <v>7</v>
      </c>
      <c r="G3520">
        <v>100</v>
      </c>
      <c r="H3520" t="s">
        <v>65</v>
      </c>
      <c r="I3520">
        <v>85</v>
      </c>
      <c r="J3520" t="s">
        <v>66</v>
      </c>
      <c r="K3520" s="33" t="str">
        <f>IF(ISNA(VLOOKUP(C3520,'Provider-EHR crosswalk'!A:B,2,FALSE)),"No EHR Specified",VLOOKUP(C3520,'Provider-EHR crosswalk'!A:B,2,FALSE))</f>
        <v>Azalea Health EHR</v>
      </c>
    </row>
    <row r="3521" spans="1:11" x14ac:dyDescent="0.25">
      <c r="A3521" t="s">
        <v>84</v>
      </c>
      <c r="B3521">
        <v>76</v>
      </c>
      <c r="C3521" t="s">
        <v>746</v>
      </c>
      <c r="D3521" t="s">
        <v>85</v>
      </c>
      <c r="E3521">
        <v>7</v>
      </c>
      <c r="F3521">
        <v>7</v>
      </c>
      <c r="G3521">
        <v>100</v>
      </c>
      <c r="H3521" t="s">
        <v>65</v>
      </c>
      <c r="I3521">
        <v>85</v>
      </c>
      <c r="J3521" t="s">
        <v>66</v>
      </c>
      <c r="K3521" s="33" t="str">
        <f>IF(ISNA(VLOOKUP(C3521,'Provider-EHR crosswalk'!A:B,2,FALSE)),"No EHR Specified",VLOOKUP(C3521,'Provider-EHR crosswalk'!A:B,2,FALSE))</f>
        <v>Azalea Health EHR</v>
      </c>
    </row>
    <row r="3522" spans="1:11" x14ac:dyDescent="0.25">
      <c r="A3522" t="s">
        <v>86</v>
      </c>
      <c r="B3522">
        <v>76</v>
      </c>
      <c r="C3522" t="s">
        <v>746</v>
      </c>
      <c r="D3522" t="s">
        <v>87</v>
      </c>
      <c r="E3522">
        <v>7</v>
      </c>
      <c r="F3522">
        <v>7</v>
      </c>
      <c r="G3522">
        <v>100</v>
      </c>
      <c r="H3522" t="s">
        <v>65</v>
      </c>
      <c r="I3522">
        <v>95</v>
      </c>
      <c r="J3522" t="s">
        <v>66</v>
      </c>
      <c r="K3522" s="33" t="str">
        <f>IF(ISNA(VLOOKUP(C3522,'Provider-EHR crosswalk'!A:B,2,FALSE)),"No EHR Specified",VLOOKUP(C3522,'Provider-EHR crosswalk'!A:B,2,FALSE))</f>
        <v>Azalea Health EHR</v>
      </c>
    </row>
    <row r="3523" spans="1:11" x14ac:dyDescent="0.25">
      <c r="A3523" t="s">
        <v>88</v>
      </c>
      <c r="B3523">
        <v>76</v>
      </c>
      <c r="C3523" t="s">
        <v>746</v>
      </c>
      <c r="D3523" t="s">
        <v>89</v>
      </c>
      <c r="E3523">
        <v>7</v>
      </c>
      <c r="F3523">
        <v>7</v>
      </c>
      <c r="G3523">
        <v>100</v>
      </c>
      <c r="H3523" t="s">
        <v>65</v>
      </c>
      <c r="I3523">
        <v>95</v>
      </c>
      <c r="J3523" t="s">
        <v>66</v>
      </c>
      <c r="K3523" s="33" t="str">
        <f>IF(ISNA(VLOOKUP(C3523,'Provider-EHR crosswalk'!A:B,2,FALSE)),"No EHR Specified",VLOOKUP(C3523,'Provider-EHR crosswalk'!A:B,2,FALSE))</f>
        <v>Azalea Health EHR</v>
      </c>
    </row>
    <row r="3524" spans="1:11" x14ac:dyDescent="0.25">
      <c r="A3524" t="s">
        <v>90</v>
      </c>
      <c r="B3524">
        <v>76</v>
      </c>
      <c r="C3524" t="s">
        <v>746</v>
      </c>
      <c r="D3524" t="s">
        <v>91</v>
      </c>
      <c r="E3524">
        <v>6</v>
      </c>
      <c r="F3524">
        <v>7</v>
      </c>
      <c r="G3524">
        <v>85.71</v>
      </c>
      <c r="H3524" t="s">
        <v>65</v>
      </c>
      <c r="I3524">
        <v>90</v>
      </c>
      <c r="J3524" t="s">
        <v>69</v>
      </c>
      <c r="K3524" s="33" t="str">
        <f>IF(ISNA(VLOOKUP(C3524,'Provider-EHR crosswalk'!A:B,2,FALSE)),"No EHR Specified",VLOOKUP(C3524,'Provider-EHR crosswalk'!A:B,2,FALSE))</f>
        <v>Azalea Health EHR</v>
      </c>
    </row>
    <row r="3525" spans="1:11" x14ac:dyDescent="0.25">
      <c r="A3525" t="s">
        <v>92</v>
      </c>
      <c r="B3525">
        <v>76</v>
      </c>
      <c r="C3525" t="s">
        <v>746</v>
      </c>
      <c r="D3525" t="s">
        <v>93</v>
      </c>
      <c r="E3525">
        <v>2</v>
      </c>
      <c r="F3525">
        <v>7</v>
      </c>
      <c r="G3525">
        <v>28.57</v>
      </c>
      <c r="H3525" t="s">
        <v>65</v>
      </c>
      <c r="I3525">
        <v>90</v>
      </c>
      <c r="J3525" t="s">
        <v>69</v>
      </c>
      <c r="K3525" s="33" t="str">
        <f>IF(ISNA(VLOOKUP(C3525,'Provider-EHR crosswalk'!A:B,2,FALSE)),"No EHR Specified",VLOOKUP(C3525,'Provider-EHR crosswalk'!A:B,2,FALSE))</f>
        <v>Azalea Health EHR</v>
      </c>
    </row>
    <row r="3526" spans="1:11" x14ac:dyDescent="0.25">
      <c r="A3526" t="s">
        <v>94</v>
      </c>
      <c r="B3526">
        <v>76</v>
      </c>
      <c r="C3526" t="s">
        <v>746</v>
      </c>
      <c r="D3526" t="s">
        <v>95</v>
      </c>
      <c r="E3526">
        <v>1</v>
      </c>
      <c r="F3526">
        <v>7</v>
      </c>
      <c r="G3526">
        <v>14.29</v>
      </c>
      <c r="H3526" t="s">
        <v>65</v>
      </c>
      <c r="I3526">
        <v>90</v>
      </c>
      <c r="J3526" t="s">
        <v>69</v>
      </c>
      <c r="K3526" s="33" t="str">
        <f>IF(ISNA(VLOOKUP(C3526,'Provider-EHR crosswalk'!A:B,2,FALSE)),"No EHR Specified",VLOOKUP(C3526,'Provider-EHR crosswalk'!A:B,2,FALSE))</f>
        <v>Azalea Health EHR</v>
      </c>
    </row>
    <row r="3527" spans="1:11" x14ac:dyDescent="0.25">
      <c r="A3527" t="s">
        <v>96</v>
      </c>
      <c r="B3527">
        <v>76</v>
      </c>
      <c r="C3527" t="s">
        <v>746</v>
      </c>
      <c r="D3527" t="s">
        <v>97</v>
      </c>
      <c r="E3527">
        <v>6</v>
      </c>
      <c r="F3527">
        <v>7</v>
      </c>
      <c r="G3527">
        <v>85.71</v>
      </c>
      <c r="H3527" t="s">
        <v>65</v>
      </c>
      <c r="I3527">
        <v>90</v>
      </c>
      <c r="J3527" t="s">
        <v>69</v>
      </c>
      <c r="K3527" s="33" t="str">
        <f>IF(ISNA(VLOOKUP(C3527,'Provider-EHR crosswalk'!A:B,2,FALSE)),"No EHR Specified",VLOOKUP(C3527,'Provider-EHR crosswalk'!A:B,2,FALSE))</f>
        <v>Azalea Health EHR</v>
      </c>
    </row>
    <row r="3528" spans="1:11" x14ac:dyDescent="0.25">
      <c r="A3528" t="s">
        <v>98</v>
      </c>
      <c r="B3528">
        <v>76</v>
      </c>
      <c r="C3528" t="s">
        <v>746</v>
      </c>
      <c r="D3528" t="s">
        <v>99</v>
      </c>
      <c r="E3528">
        <v>6</v>
      </c>
      <c r="F3528">
        <v>7</v>
      </c>
      <c r="G3528">
        <v>85.71</v>
      </c>
      <c r="H3528" t="s">
        <v>65</v>
      </c>
      <c r="I3528">
        <v>90</v>
      </c>
      <c r="J3528" t="s">
        <v>69</v>
      </c>
      <c r="K3528" s="33" t="str">
        <f>IF(ISNA(VLOOKUP(C3528,'Provider-EHR crosswalk'!A:B,2,FALSE)),"No EHR Specified",VLOOKUP(C3528,'Provider-EHR crosswalk'!A:B,2,FALSE))</f>
        <v>Azalea Health EHR</v>
      </c>
    </row>
    <row r="3529" spans="1:11" x14ac:dyDescent="0.25">
      <c r="A3529" t="s">
        <v>100</v>
      </c>
      <c r="B3529">
        <v>76</v>
      </c>
      <c r="C3529" t="s">
        <v>746</v>
      </c>
      <c r="D3529" t="s">
        <v>101</v>
      </c>
      <c r="E3529">
        <v>41</v>
      </c>
      <c r="F3529">
        <v>41</v>
      </c>
      <c r="G3529">
        <v>100</v>
      </c>
      <c r="H3529" t="s">
        <v>65</v>
      </c>
      <c r="I3529">
        <v>99</v>
      </c>
      <c r="J3529" t="s">
        <v>66</v>
      </c>
      <c r="K3529" s="33" t="str">
        <f>IF(ISNA(VLOOKUP(C3529,'Provider-EHR crosswalk'!A:B,2,FALSE)),"No EHR Specified",VLOOKUP(C3529,'Provider-EHR crosswalk'!A:B,2,FALSE))</f>
        <v>Azalea Health EHR</v>
      </c>
    </row>
    <row r="3530" spans="1:11" x14ac:dyDescent="0.25">
      <c r="A3530" t="s">
        <v>102</v>
      </c>
      <c r="B3530">
        <v>76</v>
      </c>
      <c r="C3530" t="s">
        <v>746</v>
      </c>
      <c r="D3530" t="s">
        <v>103</v>
      </c>
      <c r="E3530">
        <v>41</v>
      </c>
      <c r="F3530">
        <v>41</v>
      </c>
      <c r="G3530">
        <v>100</v>
      </c>
      <c r="H3530" t="s">
        <v>65</v>
      </c>
      <c r="I3530">
        <v>99</v>
      </c>
      <c r="J3530" t="s">
        <v>66</v>
      </c>
      <c r="K3530" s="33" t="str">
        <f>IF(ISNA(VLOOKUP(C3530,'Provider-EHR crosswalk'!A:B,2,FALSE)),"No EHR Specified",VLOOKUP(C3530,'Provider-EHR crosswalk'!A:B,2,FALSE))</f>
        <v>Azalea Health EHR</v>
      </c>
    </row>
    <row r="3531" spans="1:11" x14ac:dyDescent="0.25">
      <c r="A3531" t="s">
        <v>104</v>
      </c>
      <c r="B3531">
        <v>76</v>
      </c>
      <c r="C3531" t="s">
        <v>746</v>
      </c>
      <c r="D3531" t="s">
        <v>105</v>
      </c>
      <c r="E3531">
        <v>41</v>
      </c>
      <c r="F3531">
        <v>41</v>
      </c>
      <c r="G3531">
        <v>100</v>
      </c>
      <c r="H3531" t="s">
        <v>65</v>
      </c>
      <c r="I3531">
        <v>99</v>
      </c>
      <c r="J3531" t="s">
        <v>66</v>
      </c>
      <c r="K3531" s="33" t="str">
        <f>IF(ISNA(VLOOKUP(C3531,'Provider-EHR crosswalk'!A:B,2,FALSE)),"No EHR Specified",VLOOKUP(C3531,'Provider-EHR crosswalk'!A:B,2,FALSE))</f>
        <v>Azalea Health EHR</v>
      </c>
    </row>
    <row r="3532" spans="1:11" x14ac:dyDescent="0.25">
      <c r="A3532" t="s">
        <v>106</v>
      </c>
      <c r="B3532">
        <v>76</v>
      </c>
      <c r="C3532" t="s">
        <v>746</v>
      </c>
      <c r="D3532" t="s">
        <v>107</v>
      </c>
      <c r="E3532">
        <v>41</v>
      </c>
      <c r="F3532">
        <v>41</v>
      </c>
      <c r="G3532">
        <v>100</v>
      </c>
      <c r="H3532" t="s">
        <v>65</v>
      </c>
      <c r="I3532">
        <v>99</v>
      </c>
      <c r="J3532" t="s">
        <v>66</v>
      </c>
      <c r="K3532" s="33" t="str">
        <f>IF(ISNA(VLOOKUP(C3532,'Provider-EHR crosswalk'!A:B,2,FALSE)),"No EHR Specified",VLOOKUP(C3532,'Provider-EHR crosswalk'!A:B,2,FALSE))</f>
        <v>Azalea Health EHR</v>
      </c>
    </row>
    <row r="3533" spans="1:11" x14ac:dyDescent="0.25">
      <c r="A3533" t="s">
        <v>108</v>
      </c>
      <c r="B3533">
        <v>76</v>
      </c>
      <c r="C3533" t="s">
        <v>746</v>
      </c>
      <c r="D3533" t="s">
        <v>109</v>
      </c>
      <c r="E3533">
        <v>41</v>
      </c>
      <c r="F3533">
        <v>41</v>
      </c>
      <c r="G3533">
        <v>100</v>
      </c>
      <c r="H3533" t="s">
        <v>65</v>
      </c>
      <c r="I3533">
        <v>99</v>
      </c>
      <c r="J3533" t="s">
        <v>66</v>
      </c>
      <c r="K3533" s="33" t="str">
        <f>IF(ISNA(VLOOKUP(C3533,'Provider-EHR crosswalk'!A:B,2,FALSE)),"No EHR Specified",VLOOKUP(C3533,'Provider-EHR crosswalk'!A:B,2,FALSE))</f>
        <v>Azalea Health EHR</v>
      </c>
    </row>
    <row r="3534" spans="1:11" x14ac:dyDescent="0.25">
      <c r="A3534" t="s">
        <v>110</v>
      </c>
      <c r="B3534">
        <v>76</v>
      </c>
      <c r="C3534" t="s">
        <v>746</v>
      </c>
      <c r="D3534" t="s">
        <v>111</v>
      </c>
      <c r="E3534">
        <v>41</v>
      </c>
      <c r="F3534">
        <v>41</v>
      </c>
      <c r="G3534">
        <v>100</v>
      </c>
      <c r="H3534" t="s">
        <v>65</v>
      </c>
      <c r="I3534">
        <v>99</v>
      </c>
      <c r="J3534" t="s">
        <v>66</v>
      </c>
      <c r="K3534" s="33" t="str">
        <f>IF(ISNA(VLOOKUP(C3534,'Provider-EHR crosswalk'!A:B,2,FALSE)),"No EHR Specified",VLOOKUP(C3534,'Provider-EHR crosswalk'!A:B,2,FALSE))</f>
        <v>Azalea Health EHR</v>
      </c>
    </row>
    <row r="3535" spans="1:11" x14ac:dyDescent="0.25">
      <c r="A3535" t="s">
        <v>112</v>
      </c>
      <c r="B3535">
        <v>76</v>
      </c>
      <c r="C3535" t="s">
        <v>746</v>
      </c>
      <c r="D3535" t="s">
        <v>113</v>
      </c>
      <c r="E3535">
        <v>41</v>
      </c>
      <c r="F3535">
        <v>41</v>
      </c>
      <c r="G3535">
        <v>100</v>
      </c>
      <c r="H3535" t="s">
        <v>65</v>
      </c>
      <c r="I3535">
        <v>99</v>
      </c>
      <c r="J3535" t="s">
        <v>66</v>
      </c>
      <c r="K3535" s="33" t="str">
        <f>IF(ISNA(VLOOKUP(C3535,'Provider-EHR crosswalk'!A:B,2,FALSE)),"No EHR Specified",VLOOKUP(C3535,'Provider-EHR crosswalk'!A:B,2,FALSE))</f>
        <v>Azalea Health EHR</v>
      </c>
    </row>
    <row r="3536" spans="1:11" x14ac:dyDescent="0.25">
      <c r="A3536" t="s">
        <v>114</v>
      </c>
      <c r="B3536">
        <v>76</v>
      </c>
      <c r="C3536" t="s">
        <v>746</v>
      </c>
      <c r="D3536" t="s">
        <v>115</v>
      </c>
      <c r="E3536">
        <v>0</v>
      </c>
      <c r="F3536">
        <v>7</v>
      </c>
      <c r="G3536">
        <v>0</v>
      </c>
      <c r="H3536" t="s">
        <v>116</v>
      </c>
      <c r="I3536">
        <v>4</v>
      </c>
      <c r="J3536" t="s">
        <v>66</v>
      </c>
      <c r="K3536" s="33" t="str">
        <f>IF(ISNA(VLOOKUP(C3536,'Provider-EHR crosswalk'!A:B,2,FALSE)),"No EHR Specified",VLOOKUP(C3536,'Provider-EHR crosswalk'!A:B,2,FALSE))</f>
        <v>Azalea Health EHR</v>
      </c>
    </row>
    <row r="3537" spans="1:11" x14ac:dyDescent="0.25">
      <c r="A3537" t="s">
        <v>117</v>
      </c>
      <c r="B3537">
        <v>76</v>
      </c>
      <c r="C3537" t="s">
        <v>746</v>
      </c>
      <c r="D3537" t="s">
        <v>118</v>
      </c>
      <c r="E3537">
        <v>0</v>
      </c>
      <c r="F3537">
        <v>7</v>
      </c>
      <c r="G3537">
        <v>0</v>
      </c>
      <c r="H3537" t="s">
        <v>116</v>
      </c>
      <c r="I3537">
        <v>4</v>
      </c>
      <c r="J3537" t="s">
        <v>66</v>
      </c>
      <c r="K3537" s="33" t="str">
        <f>IF(ISNA(VLOOKUP(C3537,'Provider-EHR crosswalk'!A:B,2,FALSE)),"No EHR Specified",VLOOKUP(C3537,'Provider-EHR crosswalk'!A:B,2,FALSE))</f>
        <v>Azalea Health EHR</v>
      </c>
    </row>
    <row r="3538" spans="1:11" x14ac:dyDescent="0.25">
      <c r="A3538" t="s">
        <v>119</v>
      </c>
      <c r="B3538">
        <v>76</v>
      </c>
      <c r="C3538" t="s">
        <v>746</v>
      </c>
      <c r="D3538" t="s">
        <v>120</v>
      </c>
      <c r="E3538">
        <v>0</v>
      </c>
      <c r="F3538">
        <v>7</v>
      </c>
      <c r="G3538">
        <v>0</v>
      </c>
      <c r="H3538" t="s">
        <v>116</v>
      </c>
      <c r="I3538">
        <v>4</v>
      </c>
      <c r="J3538" t="s">
        <v>66</v>
      </c>
      <c r="K3538" s="33" t="str">
        <f>IF(ISNA(VLOOKUP(C3538,'Provider-EHR crosswalk'!A:B,2,FALSE)),"No EHR Specified",VLOOKUP(C3538,'Provider-EHR crosswalk'!A:B,2,FALSE))</f>
        <v>Azalea Health EHR</v>
      </c>
    </row>
    <row r="3539" spans="1:11" x14ac:dyDescent="0.25">
      <c r="A3539" t="s">
        <v>121</v>
      </c>
      <c r="B3539">
        <v>76</v>
      </c>
      <c r="C3539" t="s">
        <v>746</v>
      </c>
      <c r="D3539" t="s">
        <v>122</v>
      </c>
      <c r="E3539">
        <v>0</v>
      </c>
      <c r="F3539">
        <v>7</v>
      </c>
      <c r="G3539">
        <v>0</v>
      </c>
      <c r="H3539" t="s">
        <v>116</v>
      </c>
      <c r="I3539">
        <v>1</v>
      </c>
      <c r="J3539" t="s">
        <v>66</v>
      </c>
      <c r="K3539" s="33" t="str">
        <f>IF(ISNA(VLOOKUP(C3539,'Provider-EHR crosswalk'!A:B,2,FALSE)),"No EHR Specified",VLOOKUP(C3539,'Provider-EHR crosswalk'!A:B,2,FALSE))</f>
        <v>Azalea Health EHR</v>
      </c>
    </row>
    <row r="3540" spans="1:11" x14ac:dyDescent="0.25">
      <c r="A3540" t="s">
        <v>123</v>
      </c>
      <c r="B3540">
        <v>76</v>
      </c>
      <c r="C3540" t="s">
        <v>746</v>
      </c>
      <c r="D3540" t="s">
        <v>124</v>
      </c>
      <c r="E3540">
        <v>1</v>
      </c>
      <c r="F3540">
        <v>41</v>
      </c>
      <c r="G3540">
        <v>2.44</v>
      </c>
      <c r="H3540" t="s">
        <v>116</v>
      </c>
      <c r="I3540">
        <v>1</v>
      </c>
      <c r="J3540" t="s">
        <v>69</v>
      </c>
      <c r="K3540" s="33" t="str">
        <f>IF(ISNA(VLOOKUP(C3540,'Provider-EHR crosswalk'!A:B,2,FALSE)),"No EHR Specified",VLOOKUP(C3540,'Provider-EHR crosswalk'!A:B,2,FALSE))</f>
        <v>Azalea Health EHR</v>
      </c>
    </row>
    <row r="3541" spans="1:11" x14ac:dyDescent="0.25">
      <c r="A3541" t="s">
        <v>125</v>
      </c>
      <c r="B3541">
        <v>76</v>
      </c>
      <c r="C3541" t="s">
        <v>746</v>
      </c>
      <c r="D3541" t="s">
        <v>126</v>
      </c>
      <c r="E3541">
        <v>0</v>
      </c>
      <c r="F3541">
        <v>41</v>
      </c>
      <c r="G3541">
        <v>0</v>
      </c>
      <c r="H3541" t="s">
        <v>116</v>
      </c>
      <c r="I3541">
        <v>1</v>
      </c>
      <c r="J3541" t="s">
        <v>66</v>
      </c>
      <c r="K3541" s="33" t="str">
        <f>IF(ISNA(VLOOKUP(C3541,'Provider-EHR crosswalk'!A:B,2,FALSE)),"No EHR Specified",VLOOKUP(C3541,'Provider-EHR crosswalk'!A:B,2,FALSE))</f>
        <v>Azalea Health EHR</v>
      </c>
    </row>
    <row r="3542" spans="1:11" x14ac:dyDescent="0.25">
      <c r="A3542" t="s">
        <v>127</v>
      </c>
      <c r="B3542">
        <v>76</v>
      </c>
      <c r="C3542" t="s">
        <v>746</v>
      </c>
      <c r="D3542" t="s">
        <v>128</v>
      </c>
      <c r="E3542">
        <v>0</v>
      </c>
      <c r="F3542">
        <v>41</v>
      </c>
      <c r="G3542">
        <v>0</v>
      </c>
      <c r="H3542" t="s">
        <v>116</v>
      </c>
      <c r="I3542">
        <v>4</v>
      </c>
      <c r="J3542" t="s">
        <v>66</v>
      </c>
      <c r="K3542" s="33" t="str">
        <f>IF(ISNA(VLOOKUP(C3542,'Provider-EHR crosswalk'!A:B,2,FALSE)),"No EHR Specified",VLOOKUP(C3542,'Provider-EHR crosswalk'!A:B,2,FALSE))</f>
        <v>Azalea Health EHR</v>
      </c>
    </row>
    <row r="3543" spans="1:11" x14ac:dyDescent="0.25">
      <c r="A3543" t="s">
        <v>129</v>
      </c>
      <c r="B3543">
        <v>76</v>
      </c>
      <c r="C3543" t="s">
        <v>746</v>
      </c>
      <c r="D3543" t="s">
        <v>130</v>
      </c>
      <c r="E3543">
        <v>0</v>
      </c>
      <c r="F3543">
        <v>41</v>
      </c>
      <c r="G3543">
        <v>0</v>
      </c>
      <c r="H3543" t="s">
        <v>116</v>
      </c>
      <c r="I3543">
        <v>4</v>
      </c>
      <c r="J3543" t="s">
        <v>66</v>
      </c>
      <c r="K3543" s="33" t="str">
        <f>IF(ISNA(VLOOKUP(C3543,'Provider-EHR crosswalk'!A:B,2,FALSE)),"No EHR Specified",VLOOKUP(C3543,'Provider-EHR crosswalk'!A:B,2,FALSE))</f>
        <v>Azalea Health EHR</v>
      </c>
    </row>
    <row r="3544" spans="1:11" x14ac:dyDescent="0.25">
      <c r="A3544" t="s">
        <v>131</v>
      </c>
      <c r="B3544">
        <v>76</v>
      </c>
      <c r="C3544" t="s">
        <v>746</v>
      </c>
      <c r="D3544" t="s">
        <v>132</v>
      </c>
      <c r="E3544">
        <v>4</v>
      </c>
      <c r="F3544">
        <v>41</v>
      </c>
      <c r="G3544">
        <v>9.76</v>
      </c>
      <c r="H3544" t="s">
        <v>116</v>
      </c>
      <c r="I3544">
        <v>4</v>
      </c>
      <c r="J3544" t="s">
        <v>69</v>
      </c>
      <c r="K3544" s="33" t="str">
        <f>IF(ISNA(VLOOKUP(C3544,'Provider-EHR crosswalk'!A:B,2,FALSE)),"No EHR Specified",VLOOKUP(C3544,'Provider-EHR crosswalk'!A:B,2,FALSE))</f>
        <v>Azalea Health EHR</v>
      </c>
    </row>
    <row r="3545" spans="1:11" x14ac:dyDescent="0.25">
      <c r="A3545" t="s">
        <v>133</v>
      </c>
      <c r="B3545">
        <v>76</v>
      </c>
      <c r="C3545" t="s">
        <v>746</v>
      </c>
      <c r="D3545" t="s">
        <v>134</v>
      </c>
      <c r="E3545">
        <v>1</v>
      </c>
      <c r="F3545">
        <v>41</v>
      </c>
      <c r="G3545">
        <v>2.44</v>
      </c>
      <c r="H3545" t="s">
        <v>116</v>
      </c>
      <c r="I3545">
        <v>1</v>
      </c>
      <c r="J3545" t="s">
        <v>69</v>
      </c>
      <c r="K3545" s="33" t="str">
        <f>IF(ISNA(VLOOKUP(C3545,'Provider-EHR crosswalk'!A:B,2,FALSE)),"No EHR Specified",VLOOKUP(C3545,'Provider-EHR crosswalk'!A:B,2,FALSE))</f>
        <v>Azalea Health EHR</v>
      </c>
    </row>
    <row r="3546" spans="1:11" x14ac:dyDescent="0.25">
      <c r="A3546" t="s">
        <v>135</v>
      </c>
      <c r="B3546">
        <v>76</v>
      </c>
      <c r="C3546" t="s">
        <v>746</v>
      </c>
      <c r="D3546" t="s">
        <v>136</v>
      </c>
      <c r="E3546">
        <v>0</v>
      </c>
      <c r="F3546">
        <v>41</v>
      </c>
      <c r="G3546">
        <v>0</v>
      </c>
      <c r="H3546" t="s">
        <v>116</v>
      </c>
      <c r="I3546">
        <v>1</v>
      </c>
      <c r="J3546" t="s">
        <v>66</v>
      </c>
      <c r="K3546" s="33" t="str">
        <f>IF(ISNA(VLOOKUP(C3546,'Provider-EHR crosswalk'!A:B,2,FALSE)),"No EHR Specified",VLOOKUP(C3546,'Provider-EHR crosswalk'!A:B,2,FALSE))</f>
        <v>Azalea Health EHR</v>
      </c>
    </row>
    <row r="3547" spans="1:11" x14ac:dyDescent="0.25">
      <c r="A3547" t="s">
        <v>137</v>
      </c>
      <c r="B3547">
        <v>76</v>
      </c>
      <c r="C3547" t="s">
        <v>746</v>
      </c>
      <c r="D3547" t="s">
        <v>138</v>
      </c>
      <c r="E3547">
        <v>0</v>
      </c>
      <c r="F3547">
        <v>41</v>
      </c>
      <c r="G3547">
        <v>0</v>
      </c>
      <c r="H3547" t="s">
        <v>116</v>
      </c>
      <c r="I3547">
        <v>1</v>
      </c>
      <c r="J3547" t="s">
        <v>66</v>
      </c>
      <c r="K3547" s="33" t="str">
        <f>IF(ISNA(VLOOKUP(C3547,'Provider-EHR crosswalk'!A:B,2,FALSE)),"No EHR Specified",VLOOKUP(C3547,'Provider-EHR crosswalk'!A:B,2,FALSE))</f>
        <v>Azalea Health EHR</v>
      </c>
    </row>
    <row r="3548" spans="1:11" x14ac:dyDescent="0.25">
      <c r="A3548" t="s">
        <v>139</v>
      </c>
      <c r="B3548">
        <v>76</v>
      </c>
      <c r="C3548" t="s">
        <v>746</v>
      </c>
      <c r="D3548" t="s">
        <v>140</v>
      </c>
      <c r="E3548">
        <v>0</v>
      </c>
      <c r="F3548">
        <v>41</v>
      </c>
      <c r="G3548">
        <v>0</v>
      </c>
      <c r="H3548" t="s">
        <v>116</v>
      </c>
      <c r="I3548">
        <v>1</v>
      </c>
      <c r="J3548" t="s">
        <v>66</v>
      </c>
      <c r="K3548" s="33" t="str">
        <f>IF(ISNA(VLOOKUP(C3548,'Provider-EHR crosswalk'!A:B,2,FALSE)),"No EHR Specified",VLOOKUP(C3548,'Provider-EHR crosswalk'!A:B,2,FALSE))</f>
        <v>Azalea Health EHR</v>
      </c>
    </row>
    <row r="3549" spans="1:11" x14ac:dyDescent="0.25">
      <c r="A3549" t="s">
        <v>141</v>
      </c>
      <c r="B3549">
        <v>76</v>
      </c>
      <c r="C3549" t="s">
        <v>746</v>
      </c>
      <c r="D3549" t="s">
        <v>142</v>
      </c>
      <c r="E3549">
        <v>0</v>
      </c>
      <c r="F3549">
        <v>41</v>
      </c>
      <c r="G3549">
        <v>0</v>
      </c>
      <c r="H3549" t="s">
        <v>116</v>
      </c>
      <c r="I3549">
        <v>1</v>
      </c>
      <c r="J3549" t="s">
        <v>66</v>
      </c>
      <c r="K3549" s="33" t="str">
        <f>IF(ISNA(VLOOKUP(C3549,'Provider-EHR crosswalk'!A:B,2,FALSE)),"No EHR Specified",VLOOKUP(C3549,'Provider-EHR crosswalk'!A:B,2,FALSE))</f>
        <v>Azalea Health EHR</v>
      </c>
    </row>
    <row r="3550" spans="1:11" x14ac:dyDescent="0.25">
      <c r="A3550" t="s">
        <v>143</v>
      </c>
      <c r="B3550">
        <v>76</v>
      </c>
      <c r="C3550" t="s">
        <v>746</v>
      </c>
      <c r="D3550" t="s">
        <v>144</v>
      </c>
      <c r="E3550">
        <v>0</v>
      </c>
      <c r="F3550">
        <v>41</v>
      </c>
      <c r="G3550">
        <v>0</v>
      </c>
      <c r="H3550" t="s">
        <v>116</v>
      </c>
      <c r="I3550">
        <v>1</v>
      </c>
      <c r="J3550" t="s">
        <v>66</v>
      </c>
      <c r="K3550" s="33" t="str">
        <f>IF(ISNA(VLOOKUP(C3550,'Provider-EHR crosswalk'!A:B,2,FALSE)),"No EHR Specified",VLOOKUP(C3550,'Provider-EHR crosswalk'!A:B,2,FALSE))</f>
        <v>Azalea Health EHR</v>
      </c>
    </row>
    <row r="3551" spans="1:11" x14ac:dyDescent="0.25">
      <c r="A3551" t="s">
        <v>145</v>
      </c>
      <c r="B3551">
        <v>76</v>
      </c>
      <c r="C3551" t="s">
        <v>746</v>
      </c>
      <c r="D3551" t="s">
        <v>146</v>
      </c>
      <c r="E3551">
        <v>0</v>
      </c>
      <c r="F3551">
        <v>41</v>
      </c>
      <c r="G3551">
        <v>0</v>
      </c>
      <c r="H3551" t="s">
        <v>116</v>
      </c>
      <c r="I3551">
        <v>1</v>
      </c>
      <c r="J3551" t="s">
        <v>66</v>
      </c>
      <c r="K3551" s="33" t="str">
        <f>IF(ISNA(VLOOKUP(C3551,'Provider-EHR crosswalk'!A:B,2,FALSE)),"No EHR Specified",VLOOKUP(C3551,'Provider-EHR crosswalk'!A:B,2,FALSE))</f>
        <v>Azalea Health EHR</v>
      </c>
    </row>
    <row r="3552" spans="1:11" x14ac:dyDescent="0.25">
      <c r="A3552" t="s">
        <v>147</v>
      </c>
      <c r="B3552">
        <v>76</v>
      </c>
      <c r="C3552" t="s">
        <v>746</v>
      </c>
      <c r="D3552" t="s">
        <v>148</v>
      </c>
      <c r="E3552">
        <v>0</v>
      </c>
      <c r="F3552">
        <v>41</v>
      </c>
      <c r="G3552">
        <v>0</v>
      </c>
      <c r="H3552" t="s">
        <v>116</v>
      </c>
      <c r="I3552">
        <v>1</v>
      </c>
      <c r="J3552" t="s">
        <v>66</v>
      </c>
      <c r="K3552" s="33" t="str">
        <f>IF(ISNA(VLOOKUP(C3552,'Provider-EHR crosswalk'!A:B,2,FALSE)),"No EHR Specified",VLOOKUP(C3552,'Provider-EHR crosswalk'!A:B,2,FALSE))</f>
        <v>Azalea Health EHR</v>
      </c>
    </row>
    <row r="3553" spans="1:11" x14ac:dyDescent="0.25">
      <c r="A3553" t="s">
        <v>149</v>
      </c>
      <c r="B3553">
        <v>76</v>
      </c>
      <c r="C3553" t="s">
        <v>746</v>
      </c>
      <c r="D3553" t="s">
        <v>150</v>
      </c>
      <c r="E3553">
        <v>0</v>
      </c>
      <c r="F3553">
        <v>41</v>
      </c>
      <c r="G3553">
        <v>0</v>
      </c>
      <c r="H3553" t="s">
        <v>116</v>
      </c>
      <c r="I3553">
        <v>1</v>
      </c>
      <c r="J3553" t="s">
        <v>66</v>
      </c>
      <c r="K3553" s="33" t="str">
        <f>IF(ISNA(VLOOKUP(C3553,'Provider-EHR crosswalk'!A:B,2,FALSE)),"No EHR Specified",VLOOKUP(C3553,'Provider-EHR crosswalk'!A:B,2,FALSE))</f>
        <v>Azalea Health EHR</v>
      </c>
    </row>
    <row r="3554" spans="1:11" x14ac:dyDescent="0.25">
      <c r="A3554" t="s">
        <v>151</v>
      </c>
      <c r="B3554">
        <v>76</v>
      </c>
      <c r="C3554" t="s">
        <v>746</v>
      </c>
      <c r="D3554" t="s">
        <v>152</v>
      </c>
      <c r="E3554">
        <v>0</v>
      </c>
      <c r="F3554">
        <v>41</v>
      </c>
      <c r="G3554">
        <v>0</v>
      </c>
      <c r="H3554" t="s">
        <v>116</v>
      </c>
      <c r="I3554">
        <v>1</v>
      </c>
      <c r="J3554" t="s">
        <v>66</v>
      </c>
      <c r="K3554" s="33" t="str">
        <f>IF(ISNA(VLOOKUP(C3554,'Provider-EHR crosswalk'!A:B,2,FALSE)),"No EHR Specified",VLOOKUP(C3554,'Provider-EHR crosswalk'!A:B,2,FALSE))</f>
        <v>Azalea Health EHR</v>
      </c>
    </row>
    <row r="3555" spans="1:11" x14ac:dyDescent="0.25">
      <c r="A3555" t="s">
        <v>153</v>
      </c>
      <c r="B3555">
        <v>76</v>
      </c>
      <c r="C3555" t="s">
        <v>746</v>
      </c>
      <c r="D3555" t="s">
        <v>154</v>
      </c>
      <c r="E3555">
        <v>0</v>
      </c>
      <c r="F3555">
        <v>41</v>
      </c>
      <c r="G3555">
        <v>0</v>
      </c>
      <c r="H3555" t="s">
        <v>116</v>
      </c>
      <c r="I3555">
        <v>1</v>
      </c>
      <c r="J3555" t="s">
        <v>66</v>
      </c>
      <c r="K3555" s="33" t="str">
        <f>IF(ISNA(VLOOKUP(C3555,'Provider-EHR crosswalk'!A:B,2,FALSE)),"No EHR Specified",VLOOKUP(C3555,'Provider-EHR crosswalk'!A:B,2,FALSE))</f>
        <v>Azalea Health EHR</v>
      </c>
    </row>
    <row r="3556" spans="1:11" x14ac:dyDescent="0.25">
      <c r="A3556" t="s">
        <v>155</v>
      </c>
      <c r="B3556">
        <v>76</v>
      </c>
      <c r="C3556" t="s">
        <v>746</v>
      </c>
      <c r="D3556" t="s">
        <v>156</v>
      </c>
      <c r="E3556">
        <v>0</v>
      </c>
      <c r="F3556">
        <v>41</v>
      </c>
      <c r="G3556">
        <v>0</v>
      </c>
      <c r="H3556" t="s">
        <v>157</v>
      </c>
      <c r="I3556" t="s">
        <v>157</v>
      </c>
      <c r="J3556" t="s">
        <v>157</v>
      </c>
      <c r="K3556" s="33" t="str">
        <f>IF(ISNA(VLOOKUP(C3556,'Provider-EHR crosswalk'!A:B,2,FALSE)),"No EHR Specified",VLOOKUP(C3556,'Provider-EHR crosswalk'!A:B,2,FALSE))</f>
        <v>Azalea Health EHR</v>
      </c>
    </row>
    <row r="3557" spans="1:11" x14ac:dyDescent="0.25">
      <c r="A3557" t="s">
        <v>158</v>
      </c>
      <c r="B3557">
        <v>76</v>
      </c>
      <c r="C3557" t="s">
        <v>746</v>
      </c>
      <c r="D3557" t="s">
        <v>159</v>
      </c>
      <c r="E3557">
        <v>0</v>
      </c>
      <c r="F3557">
        <v>41</v>
      </c>
      <c r="G3557">
        <v>0</v>
      </c>
      <c r="H3557" t="s">
        <v>157</v>
      </c>
      <c r="I3557" t="s">
        <v>157</v>
      </c>
      <c r="J3557" t="s">
        <v>157</v>
      </c>
      <c r="K3557" s="33" t="str">
        <f>IF(ISNA(VLOOKUP(C3557,'Provider-EHR crosswalk'!A:B,2,FALSE)),"No EHR Specified",VLOOKUP(C3557,'Provider-EHR crosswalk'!A:B,2,FALSE))</f>
        <v>Azalea Health EHR</v>
      </c>
    </row>
    <row r="3558" spans="1:11" x14ac:dyDescent="0.25">
      <c r="A3558" t="s">
        <v>162</v>
      </c>
      <c r="B3558">
        <v>76</v>
      </c>
      <c r="C3558" t="s">
        <v>746</v>
      </c>
      <c r="D3558" t="s">
        <v>163</v>
      </c>
      <c r="E3558">
        <v>40</v>
      </c>
      <c r="F3558">
        <v>41</v>
      </c>
      <c r="G3558">
        <v>97.56</v>
      </c>
      <c r="H3558" t="s">
        <v>65</v>
      </c>
      <c r="I3558">
        <v>95</v>
      </c>
      <c r="J3558" t="s">
        <v>66</v>
      </c>
      <c r="K3558" s="33" t="str">
        <f>IF(ISNA(VLOOKUP(C3558,'Provider-EHR crosswalk'!A:B,2,FALSE)),"No EHR Specified",VLOOKUP(C3558,'Provider-EHR crosswalk'!A:B,2,FALSE))</f>
        <v>Azalea Health EHR</v>
      </c>
    </row>
    <row r="3559" spans="1:11" x14ac:dyDescent="0.25">
      <c r="A3559" t="s">
        <v>164</v>
      </c>
      <c r="B3559">
        <v>76</v>
      </c>
      <c r="C3559" t="s">
        <v>746</v>
      </c>
      <c r="D3559" t="s">
        <v>165</v>
      </c>
      <c r="E3559">
        <v>6</v>
      </c>
      <c r="F3559">
        <v>7</v>
      </c>
      <c r="G3559">
        <v>85.71</v>
      </c>
      <c r="H3559" t="s">
        <v>65</v>
      </c>
      <c r="I3559">
        <v>95</v>
      </c>
      <c r="J3559" t="s">
        <v>69</v>
      </c>
      <c r="K3559" s="33" t="str">
        <f>IF(ISNA(VLOOKUP(C3559,'Provider-EHR crosswalk'!A:B,2,FALSE)),"No EHR Specified",VLOOKUP(C3559,'Provider-EHR crosswalk'!A:B,2,FALSE))</f>
        <v>Azalea Health EHR</v>
      </c>
    </row>
    <row r="3560" spans="1:11" x14ac:dyDescent="0.25">
      <c r="A3560" t="s">
        <v>166</v>
      </c>
      <c r="B3560">
        <v>76</v>
      </c>
      <c r="C3560" t="s">
        <v>746</v>
      </c>
      <c r="D3560" t="s">
        <v>167</v>
      </c>
      <c r="E3560">
        <v>0</v>
      </c>
      <c r="F3560">
        <v>7</v>
      </c>
      <c r="G3560">
        <v>0</v>
      </c>
      <c r="H3560" t="s">
        <v>116</v>
      </c>
      <c r="I3560">
        <v>5</v>
      </c>
      <c r="J3560" t="s">
        <v>66</v>
      </c>
      <c r="K3560" s="33" t="str">
        <f>IF(ISNA(VLOOKUP(C3560,'Provider-EHR crosswalk'!A:B,2,FALSE)),"No EHR Specified",VLOOKUP(C3560,'Provider-EHR crosswalk'!A:B,2,FALSE))</f>
        <v>Azalea Health EHR</v>
      </c>
    </row>
    <row r="3561" spans="1:11" x14ac:dyDescent="0.25">
      <c r="A3561" t="s">
        <v>168</v>
      </c>
      <c r="B3561">
        <v>76</v>
      </c>
      <c r="C3561" t="s">
        <v>746</v>
      </c>
      <c r="D3561" t="s">
        <v>169</v>
      </c>
      <c r="E3561">
        <v>0</v>
      </c>
      <c r="F3561">
        <v>7</v>
      </c>
      <c r="G3561">
        <v>0</v>
      </c>
      <c r="H3561" t="s">
        <v>116</v>
      </c>
      <c r="I3561">
        <v>5</v>
      </c>
      <c r="J3561" t="s">
        <v>66</v>
      </c>
      <c r="K3561" s="33" t="str">
        <f>IF(ISNA(VLOOKUP(C3561,'Provider-EHR crosswalk'!A:B,2,FALSE)),"No EHR Specified",VLOOKUP(C3561,'Provider-EHR crosswalk'!A:B,2,FALSE))</f>
        <v>Azalea Health EHR</v>
      </c>
    </row>
    <row r="3562" spans="1:11" x14ac:dyDescent="0.25">
      <c r="A3562" t="s">
        <v>170</v>
      </c>
      <c r="B3562">
        <v>76</v>
      </c>
      <c r="C3562" t="s">
        <v>746</v>
      </c>
      <c r="D3562" t="s">
        <v>171</v>
      </c>
      <c r="E3562">
        <v>1</v>
      </c>
      <c r="F3562">
        <v>7</v>
      </c>
      <c r="G3562">
        <v>14.29</v>
      </c>
      <c r="H3562" t="s">
        <v>116</v>
      </c>
      <c r="I3562">
        <v>5</v>
      </c>
      <c r="J3562" t="s">
        <v>69</v>
      </c>
      <c r="K3562" s="33" t="str">
        <f>IF(ISNA(VLOOKUP(C3562,'Provider-EHR crosswalk'!A:B,2,FALSE)),"No EHR Specified",VLOOKUP(C3562,'Provider-EHR crosswalk'!A:B,2,FALSE))</f>
        <v>Azalea Health EHR</v>
      </c>
    </row>
    <row r="3563" spans="1:11" x14ac:dyDescent="0.25">
      <c r="A3563" t="s">
        <v>172</v>
      </c>
      <c r="B3563">
        <v>76</v>
      </c>
      <c r="C3563" t="s">
        <v>746</v>
      </c>
      <c r="D3563" t="s">
        <v>173</v>
      </c>
      <c r="E3563">
        <v>0</v>
      </c>
      <c r="F3563">
        <v>41</v>
      </c>
      <c r="G3563">
        <v>0</v>
      </c>
      <c r="H3563" t="s">
        <v>116</v>
      </c>
      <c r="I3563">
        <v>5</v>
      </c>
      <c r="J3563" t="s">
        <v>66</v>
      </c>
      <c r="K3563" s="33" t="str">
        <f>IF(ISNA(VLOOKUP(C3563,'Provider-EHR crosswalk'!A:B,2,FALSE)),"No EHR Specified",VLOOKUP(C3563,'Provider-EHR crosswalk'!A:B,2,FALSE))</f>
        <v>Azalea Health EHR</v>
      </c>
    </row>
    <row r="3564" spans="1:11" x14ac:dyDescent="0.25">
      <c r="A3564" t="s">
        <v>174</v>
      </c>
      <c r="B3564">
        <v>76</v>
      </c>
      <c r="C3564" t="s">
        <v>746</v>
      </c>
      <c r="D3564" t="s">
        <v>175</v>
      </c>
      <c r="E3564">
        <v>0</v>
      </c>
      <c r="F3564">
        <v>41</v>
      </c>
      <c r="G3564">
        <v>0</v>
      </c>
      <c r="H3564" t="s">
        <v>116</v>
      </c>
      <c r="I3564">
        <v>5</v>
      </c>
      <c r="J3564" t="s">
        <v>66</v>
      </c>
      <c r="K3564" s="33" t="str">
        <f>IF(ISNA(VLOOKUP(C3564,'Provider-EHR crosswalk'!A:B,2,FALSE)),"No EHR Specified",VLOOKUP(C3564,'Provider-EHR crosswalk'!A:B,2,FALSE))</f>
        <v>Azalea Health EHR</v>
      </c>
    </row>
    <row r="3565" spans="1:11" x14ac:dyDescent="0.25">
      <c r="A3565" t="s">
        <v>176</v>
      </c>
      <c r="B3565">
        <v>76</v>
      </c>
      <c r="C3565" t="s">
        <v>746</v>
      </c>
      <c r="D3565" t="s">
        <v>177</v>
      </c>
      <c r="E3565">
        <v>1</v>
      </c>
      <c r="F3565">
        <v>41</v>
      </c>
      <c r="G3565">
        <v>2.44</v>
      </c>
      <c r="H3565" t="s">
        <v>116</v>
      </c>
      <c r="I3565">
        <v>5</v>
      </c>
      <c r="J3565" t="s">
        <v>66</v>
      </c>
      <c r="K3565" s="33" t="str">
        <f>IF(ISNA(VLOOKUP(C3565,'Provider-EHR crosswalk'!A:B,2,FALSE)),"No EHR Specified",VLOOKUP(C3565,'Provider-EHR crosswalk'!A:B,2,FALSE))</f>
        <v>Azalea Health EHR</v>
      </c>
    </row>
    <row r="3566" spans="1:11" x14ac:dyDescent="0.25">
      <c r="A3566" t="s">
        <v>63</v>
      </c>
      <c r="B3566">
        <v>211</v>
      </c>
      <c r="C3566" t="s">
        <v>764</v>
      </c>
      <c r="D3566" t="s">
        <v>64</v>
      </c>
      <c r="E3566">
        <v>1</v>
      </c>
      <c r="F3566">
        <v>1</v>
      </c>
      <c r="G3566">
        <v>100</v>
      </c>
      <c r="H3566" t="s">
        <v>65</v>
      </c>
      <c r="I3566">
        <v>99</v>
      </c>
      <c r="J3566" t="s">
        <v>66</v>
      </c>
      <c r="K3566" s="33" t="str">
        <f>IF(ISNA(VLOOKUP(C3566,'Provider-EHR crosswalk'!A:B,2,FALSE)),"No EHR Specified",VLOOKUP(C3566,'Provider-EHR crosswalk'!A:B,2,FALSE))</f>
        <v>Azalea Health EHR</v>
      </c>
    </row>
    <row r="3567" spans="1:11" x14ac:dyDescent="0.25">
      <c r="A3567" t="s">
        <v>67</v>
      </c>
      <c r="B3567">
        <v>211</v>
      </c>
      <c r="C3567" t="s">
        <v>764</v>
      </c>
      <c r="D3567" t="s">
        <v>68</v>
      </c>
      <c r="E3567">
        <v>0</v>
      </c>
      <c r="F3567">
        <v>1</v>
      </c>
      <c r="G3567">
        <v>0</v>
      </c>
      <c r="H3567" t="s">
        <v>65</v>
      </c>
      <c r="I3567">
        <v>75</v>
      </c>
      <c r="J3567" t="s">
        <v>69</v>
      </c>
      <c r="K3567" s="33" t="str">
        <f>IF(ISNA(VLOOKUP(C3567,'Provider-EHR crosswalk'!A:B,2,FALSE)),"No EHR Specified",VLOOKUP(C3567,'Provider-EHR crosswalk'!A:B,2,FALSE))</f>
        <v>Azalea Health EHR</v>
      </c>
    </row>
    <row r="3568" spans="1:11" x14ac:dyDescent="0.25">
      <c r="A3568" t="s">
        <v>70</v>
      </c>
      <c r="B3568">
        <v>211</v>
      </c>
      <c r="C3568" t="s">
        <v>764</v>
      </c>
      <c r="D3568" t="s">
        <v>71</v>
      </c>
      <c r="E3568">
        <v>1</v>
      </c>
      <c r="F3568">
        <v>1</v>
      </c>
      <c r="G3568">
        <v>100</v>
      </c>
      <c r="H3568" t="s">
        <v>65</v>
      </c>
      <c r="I3568">
        <v>99</v>
      </c>
      <c r="J3568" t="s">
        <v>66</v>
      </c>
      <c r="K3568" s="33" t="str">
        <f>IF(ISNA(VLOOKUP(C3568,'Provider-EHR crosswalk'!A:B,2,FALSE)),"No EHR Specified",VLOOKUP(C3568,'Provider-EHR crosswalk'!A:B,2,FALSE))</f>
        <v>Azalea Health EHR</v>
      </c>
    </row>
    <row r="3569" spans="1:11" x14ac:dyDescent="0.25">
      <c r="A3569" t="s">
        <v>72</v>
      </c>
      <c r="B3569">
        <v>211</v>
      </c>
      <c r="C3569" t="s">
        <v>764</v>
      </c>
      <c r="D3569" t="s">
        <v>73</v>
      </c>
      <c r="E3569">
        <v>1</v>
      </c>
      <c r="F3569">
        <v>1</v>
      </c>
      <c r="G3569">
        <v>100</v>
      </c>
      <c r="H3569" t="s">
        <v>65</v>
      </c>
      <c r="I3569">
        <v>99</v>
      </c>
      <c r="J3569" t="s">
        <v>66</v>
      </c>
      <c r="K3569" s="33" t="str">
        <f>IF(ISNA(VLOOKUP(C3569,'Provider-EHR crosswalk'!A:B,2,FALSE)),"No EHR Specified",VLOOKUP(C3569,'Provider-EHR crosswalk'!A:B,2,FALSE))</f>
        <v>Azalea Health EHR</v>
      </c>
    </row>
    <row r="3570" spans="1:11" x14ac:dyDescent="0.25">
      <c r="A3570" t="s">
        <v>74</v>
      </c>
      <c r="B3570">
        <v>211</v>
      </c>
      <c r="C3570" t="s">
        <v>764</v>
      </c>
      <c r="D3570" t="s">
        <v>75</v>
      </c>
      <c r="E3570">
        <v>1</v>
      </c>
      <c r="F3570">
        <v>1</v>
      </c>
      <c r="G3570">
        <v>100</v>
      </c>
      <c r="H3570" t="s">
        <v>65</v>
      </c>
      <c r="I3570">
        <v>99</v>
      </c>
      <c r="J3570" t="s">
        <v>66</v>
      </c>
      <c r="K3570" s="33" t="str">
        <f>IF(ISNA(VLOOKUP(C3570,'Provider-EHR crosswalk'!A:B,2,FALSE)),"No EHR Specified",VLOOKUP(C3570,'Provider-EHR crosswalk'!A:B,2,FALSE))</f>
        <v>Azalea Health EHR</v>
      </c>
    </row>
    <row r="3571" spans="1:11" x14ac:dyDescent="0.25">
      <c r="A3571" t="s">
        <v>76</v>
      </c>
      <c r="B3571">
        <v>211</v>
      </c>
      <c r="C3571" t="s">
        <v>764</v>
      </c>
      <c r="D3571" t="s">
        <v>77</v>
      </c>
      <c r="E3571">
        <v>1</v>
      </c>
      <c r="F3571">
        <v>1</v>
      </c>
      <c r="G3571">
        <v>100</v>
      </c>
      <c r="H3571" t="s">
        <v>65</v>
      </c>
      <c r="I3571">
        <v>85</v>
      </c>
      <c r="J3571" t="s">
        <v>66</v>
      </c>
      <c r="K3571" s="33" t="str">
        <f>IF(ISNA(VLOOKUP(C3571,'Provider-EHR crosswalk'!A:B,2,FALSE)),"No EHR Specified",VLOOKUP(C3571,'Provider-EHR crosswalk'!A:B,2,FALSE))</f>
        <v>Azalea Health EHR</v>
      </c>
    </row>
    <row r="3572" spans="1:11" x14ac:dyDescent="0.25">
      <c r="A3572" t="s">
        <v>78</v>
      </c>
      <c r="B3572">
        <v>211</v>
      </c>
      <c r="C3572" t="s">
        <v>764</v>
      </c>
      <c r="D3572" t="s">
        <v>79</v>
      </c>
      <c r="E3572">
        <v>1</v>
      </c>
      <c r="F3572">
        <v>1</v>
      </c>
      <c r="G3572">
        <v>100</v>
      </c>
      <c r="H3572" t="s">
        <v>65</v>
      </c>
      <c r="I3572">
        <v>85</v>
      </c>
      <c r="J3572" t="s">
        <v>66</v>
      </c>
      <c r="K3572" s="33" t="str">
        <f>IF(ISNA(VLOOKUP(C3572,'Provider-EHR crosswalk'!A:B,2,FALSE)),"No EHR Specified",VLOOKUP(C3572,'Provider-EHR crosswalk'!A:B,2,FALSE))</f>
        <v>Azalea Health EHR</v>
      </c>
    </row>
    <row r="3573" spans="1:11" x14ac:dyDescent="0.25">
      <c r="A3573" t="s">
        <v>80</v>
      </c>
      <c r="B3573">
        <v>211</v>
      </c>
      <c r="C3573" t="s">
        <v>764</v>
      </c>
      <c r="D3573" t="s">
        <v>81</v>
      </c>
      <c r="E3573">
        <v>1</v>
      </c>
      <c r="F3573">
        <v>1</v>
      </c>
      <c r="G3573">
        <v>100</v>
      </c>
      <c r="H3573" t="s">
        <v>65</v>
      </c>
      <c r="I3573">
        <v>85</v>
      </c>
      <c r="J3573" t="s">
        <v>66</v>
      </c>
      <c r="K3573" s="33" t="str">
        <f>IF(ISNA(VLOOKUP(C3573,'Provider-EHR crosswalk'!A:B,2,FALSE)),"No EHR Specified",VLOOKUP(C3573,'Provider-EHR crosswalk'!A:B,2,FALSE))</f>
        <v>Azalea Health EHR</v>
      </c>
    </row>
    <row r="3574" spans="1:11" x14ac:dyDescent="0.25">
      <c r="A3574" t="s">
        <v>82</v>
      </c>
      <c r="B3574">
        <v>211</v>
      </c>
      <c r="C3574" t="s">
        <v>764</v>
      </c>
      <c r="D3574" t="s">
        <v>83</v>
      </c>
      <c r="E3574">
        <v>1</v>
      </c>
      <c r="F3574">
        <v>1</v>
      </c>
      <c r="G3574">
        <v>100</v>
      </c>
      <c r="H3574" t="s">
        <v>65</v>
      </c>
      <c r="I3574">
        <v>85</v>
      </c>
      <c r="J3574" t="s">
        <v>66</v>
      </c>
      <c r="K3574" s="33" t="str">
        <f>IF(ISNA(VLOOKUP(C3574,'Provider-EHR crosswalk'!A:B,2,FALSE)),"No EHR Specified",VLOOKUP(C3574,'Provider-EHR crosswalk'!A:B,2,FALSE))</f>
        <v>Azalea Health EHR</v>
      </c>
    </row>
    <row r="3575" spans="1:11" x14ac:dyDescent="0.25">
      <c r="A3575" t="s">
        <v>84</v>
      </c>
      <c r="B3575">
        <v>211</v>
      </c>
      <c r="C3575" t="s">
        <v>764</v>
      </c>
      <c r="D3575" t="s">
        <v>85</v>
      </c>
      <c r="E3575">
        <v>1</v>
      </c>
      <c r="F3575">
        <v>1</v>
      </c>
      <c r="G3575">
        <v>100</v>
      </c>
      <c r="H3575" t="s">
        <v>65</v>
      </c>
      <c r="I3575">
        <v>85</v>
      </c>
      <c r="J3575" t="s">
        <v>66</v>
      </c>
      <c r="K3575" s="33" t="str">
        <f>IF(ISNA(VLOOKUP(C3575,'Provider-EHR crosswalk'!A:B,2,FALSE)),"No EHR Specified",VLOOKUP(C3575,'Provider-EHR crosswalk'!A:B,2,FALSE))</f>
        <v>Azalea Health EHR</v>
      </c>
    </row>
    <row r="3576" spans="1:11" x14ac:dyDescent="0.25">
      <c r="A3576" t="s">
        <v>86</v>
      </c>
      <c r="B3576">
        <v>211</v>
      </c>
      <c r="C3576" t="s">
        <v>764</v>
      </c>
      <c r="D3576" t="s">
        <v>87</v>
      </c>
      <c r="E3576">
        <v>1</v>
      </c>
      <c r="F3576">
        <v>1</v>
      </c>
      <c r="G3576">
        <v>100</v>
      </c>
      <c r="H3576" t="s">
        <v>65</v>
      </c>
      <c r="I3576">
        <v>95</v>
      </c>
      <c r="J3576" t="s">
        <v>66</v>
      </c>
      <c r="K3576" s="33" t="str">
        <f>IF(ISNA(VLOOKUP(C3576,'Provider-EHR crosswalk'!A:B,2,FALSE)),"No EHR Specified",VLOOKUP(C3576,'Provider-EHR crosswalk'!A:B,2,FALSE))</f>
        <v>Azalea Health EHR</v>
      </c>
    </row>
    <row r="3577" spans="1:11" x14ac:dyDescent="0.25">
      <c r="A3577" t="s">
        <v>88</v>
      </c>
      <c r="B3577">
        <v>211</v>
      </c>
      <c r="C3577" t="s">
        <v>764</v>
      </c>
      <c r="D3577" t="s">
        <v>89</v>
      </c>
      <c r="E3577">
        <v>1</v>
      </c>
      <c r="F3577">
        <v>1</v>
      </c>
      <c r="G3577">
        <v>100</v>
      </c>
      <c r="H3577" t="s">
        <v>65</v>
      </c>
      <c r="I3577">
        <v>95</v>
      </c>
      <c r="J3577" t="s">
        <v>66</v>
      </c>
      <c r="K3577" s="33" t="str">
        <f>IF(ISNA(VLOOKUP(C3577,'Provider-EHR crosswalk'!A:B,2,FALSE)),"No EHR Specified",VLOOKUP(C3577,'Provider-EHR crosswalk'!A:B,2,FALSE))</f>
        <v>Azalea Health EHR</v>
      </c>
    </row>
    <row r="3578" spans="1:11" x14ac:dyDescent="0.25">
      <c r="A3578" t="s">
        <v>90</v>
      </c>
      <c r="B3578">
        <v>211</v>
      </c>
      <c r="C3578" t="s">
        <v>764</v>
      </c>
      <c r="D3578" t="s">
        <v>91</v>
      </c>
      <c r="E3578">
        <v>1</v>
      </c>
      <c r="F3578">
        <v>1</v>
      </c>
      <c r="G3578">
        <v>100</v>
      </c>
      <c r="H3578" t="s">
        <v>65</v>
      </c>
      <c r="I3578">
        <v>90</v>
      </c>
      <c r="J3578" t="s">
        <v>66</v>
      </c>
      <c r="K3578" s="33" t="str">
        <f>IF(ISNA(VLOOKUP(C3578,'Provider-EHR crosswalk'!A:B,2,FALSE)),"No EHR Specified",VLOOKUP(C3578,'Provider-EHR crosswalk'!A:B,2,FALSE))</f>
        <v>Azalea Health EHR</v>
      </c>
    </row>
    <row r="3579" spans="1:11" x14ac:dyDescent="0.25">
      <c r="A3579" t="s">
        <v>92</v>
      </c>
      <c r="B3579">
        <v>211</v>
      </c>
      <c r="C3579" t="s">
        <v>764</v>
      </c>
      <c r="D3579" t="s">
        <v>93</v>
      </c>
      <c r="E3579">
        <v>0</v>
      </c>
      <c r="F3579">
        <v>1</v>
      </c>
      <c r="G3579">
        <v>0</v>
      </c>
      <c r="H3579" t="s">
        <v>65</v>
      </c>
      <c r="I3579">
        <v>90</v>
      </c>
      <c r="J3579" t="s">
        <v>69</v>
      </c>
      <c r="K3579" s="33" t="str">
        <f>IF(ISNA(VLOOKUP(C3579,'Provider-EHR crosswalk'!A:B,2,FALSE)),"No EHR Specified",VLOOKUP(C3579,'Provider-EHR crosswalk'!A:B,2,FALSE))</f>
        <v>Azalea Health EHR</v>
      </c>
    </row>
    <row r="3580" spans="1:11" x14ac:dyDescent="0.25">
      <c r="A3580" t="s">
        <v>94</v>
      </c>
      <c r="B3580">
        <v>211</v>
      </c>
      <c r="C3580" t="s">
        <v>764</v>
      </c>
      <c r="D3580" t="s">
        <v>95</v>
      </c>
      <c r="E3580">
        <v>1</v>
      </c>
      <c r="F3580">
        <v>1</v>
      </c>
      <c r="G3580">
        <v>100</v>
      </c>
      <c r="H3580" t="s">
        <v>65</v>
      </c>
      <c r="I3580">
        <v>90</v>
      </c>
      <c r="J3580" t="s">
        <v>66</v>
      </c>
      <c r="K3580" s="33" t="str">
        <f>IF(ISNA(VLOOKUP(C3580,'Provider-EHR crosswalk'!A:B,2,FALSE)),"No EHR Specified",VLOOKUP(C3580,'Provider-EHR crosswalk'!A:B,2,FALSE))</f>
        <v>Azalea Health EHR</v>
      </c>
    </row>
    <row r="3581" spans="1:11" x14ac:dyDescent="0.25">
      <c r="A3581" t="s">
        <v>96</v>
      </c>
      <c r="B3581">
        <v>211</v>
      </c>
      <c r="C3581" t="s">
        <v>764</v>
      </c>
      <c r="D3581" t="s">
        <v>97</v>
      </c>
      <c r="E3581">
        <v>1</v>
      </c>
      <c r="F3581">
        <v>1</v>
      </c>
      <c r="G3581">
        <v>100</v>
      </c>
      <c r="H3581" t="s">
        <v>65</v>
      </c>
      <c r="I3581">
        <v>90</v>
      </c>
      <c r="J3581" t="s">
        <v>66</v>
      </c>
      <c r="K3581" s="33" t="str">
        <f>IF(ISNA(VLOOKUP(C3581,'Provider-EHR crosswalk'!A:B,2,FALSE)),"No EHR Specified",VLOOKUP(C3581,'Provider-EHR crosswalk'!A:B,2,FALSE))</f>
        <v>Azalea Health EHR</v>
      </c>
    </row>
    <row r="3582" spans="1:11" x14ac:dyDescent="0.25">
      <c r="A3582" t="s">
        <v>98</v>
      </c>
      <c r="B3582">
        <v>211</v>
      </c>
      <c r="C3582" t="s">
        <v>764</v>
      </c>
      <c r="D3582" t="s">
        <v>99</v>
      </c>
      <c r="E3582">
        <v>1</v>
      </c>
      <c r="F3582">
        <v>1</v>
      </c>
      <c r="G3582">
        <v>100</v>
      </c>
      <c r="H3582" t="s">
        <v>65</v>
      </c>
      <c r="I3582">
        <v>90</v>
      </c>
      <c r="J3582" t="s">
        <v>66</v>
      </c>
      <c r="K3582" s="33" t="str">
        <f>IF(ISNA(VLOOKUP(C3582,'Provider-EHR crosswalk'!A:B,2,FALSE)),"No EHR Specified",VLOOKUP(C3582,'Provider-EHR crosswalk'!A:B,2,FALSE))</f>
        <v>Azalea Health EHR</v>
      </c>
    </row>
    <row r="3583" spans="1:11" x14ac:dyDescent="0.25">
      <c r="A3583" t="s">
        <v>100</v>
      </c>
      <c r="B3583">
        <v>211</v>
      </c>
      <c r="C3583" t="s">
        <v>764</v>
      </c>
      <c r="D3583" t="s">
        <v>101</v>
      </c>
      <c r="E3583">
        <v>5</v>
      </c>
      <c r="F3583">
        <v>5</v>
      </c>
      <c r="G3583">
        <v>100</v>
      </c>
      <c r="H3583" t="s">
        <v>65</v>
      </c>
      <c r="I3583">
        <v>99</v>
      </c>
      <c r="J3583" t="s">
        <v>66</v>
      </c>
      <c r="K3583" s="33" t="str">
        <f>IF(ISNA(VLOOKUP(C3583,'Provider-EHR crosswalk'!A:B,2,FALSE)),"No EHR Specified",VLOOKUP(C3583,'Provider-EHR crosswalk'!A:B,2,FALSE))</f>
        <v>Azalea Health EHR</v>
      </c>
    </row>
    <row r="3584" spans="1:11" x14ac:dyDescent="0.25">
      <c r="A3584" t="s">
        <v>102</v>
      </c>
      <c r="B3584">
        <v>211</v>
      </c>
      <c r="C3584" t="s">
        <v>764</v>
      </c>
      <c r="D3584" t="s">
        <v>103</v>
      </c>
      <c r="E3584">
        <v>5</v>
      </c>
      <c r="F3584">
        <v>5</v>
      </c>
      <c r="G3584">
        <v>100</v>
      </c>
      <c r="H3584" t="s">
        <v>65</v>
      </c>
      <c r="I3584">
        <v>99</v>
      </c>
      <c r="J3584" t="s">
        <v>66</v>
      </c>
      <c r="K3584" s="33" t="str">
        <f>IF(ISNA(VLOOKUP(C3584,'Provider-EHR crosswalk'!A:B,2,FALSE)),"No EHR Specified",VLOOKUP(C3584,'Provider-EHR crosswalk'!A:B,2,FALSE))</f>
        <v>Azalea Health EHR</v>
      </c>
    </row>
    <row r="3585" spans="1:11" x14ac:dyDescent="0.25">
      <c r="A3585" t="s">
        <v>104</v>
      </c>
      <c r="B3585">
        <v>211</v>
      </c>
      <c r="C3585" t="s">
        <v>764</v>
      </c>
      <c r="D3585" t="s">
        <v>105</v>
      </c>
      <c r="E3585">
        <v>5</v>
      </c>
      <c r="F3585">
        <v>5</v>
      </c>
      <c r="G3585">
        <v>100</v>
      </c>
      <c r="H3585" t="s">
        <v>65</v>
      </c>
      <c r="I3585">
        <v>99</v>
      </c>
      <c r="J3585" t="s">
        <v>66</v>
      </c>
      <c r="K3585" s="33" t="str">
        <f>IF(ISNA(VLOOKUP(C3585,'Provider-EHR crosswalk'!A:B,2,FALSE)),"No EHR Specified",VLOOKUP(C3585,'Provider-EHR crosswalk'!A:B,2,FALSE))</f>
        <v>Azalea Health EHR</v>
      </c>
    </row>
    <row r="3586" spans="1:11" x14ac:dyDescent="0.25">
      <c r="A3586" t="s">
        <v>106</v>
      </c>
      <c r="B3586">
        <v>211</v>
      </c>
      <c r="C3586" t="s">
        <v>764</v>
      </c>
      <c r="D3586" t="s">
        <v>107</v>
      </c>
      <c r="E3586">
        <v>5</v>
      </c>
      <c r="F3586">
        <v>5</v>
      </c>
      <c r="G3586">
        <v>100</v>
      </c>
      <c r="H3586" t="s">
        <v>65</v>
      </c>
      <c r="I3586">
        <v>99</v>
      </c>
      <c r="J3586" t="s">
        <v>66</v>
      </c>
      <c r="K3586" s="33" t="str">
        <f>IF(ISNA(VLOOKUP(C3586,'Provider-EHR crosswalk'!A:B,2,FALSE)),"No EHR Specified",VLOOKUP(C3586,'Provider-EHR crosswalk'!A:B,2,FALSE))</f>
        <v>Azalea Health EHR</v>
      </c>
    </row>
    <row r="3587" spans="1:11" x14ac:dyDescent="0.25">
      <c r="A3587" t="s">
        <v>108</v>
      </c>
      <c r="B3587">
        <v>211</v>
      </c>
      <c r="C3587" t="s">
        <v>764</v>
      </c>
      <c r="D3587" t="s">
        <v>109</v>
      </c>
      <c r="E3587">
        <v>5</v>
      </c>
      <c r="F3587">
        <v>5</v>
      </c>
      <c r="G3587">
        <v>100</v>
      </c>
      <c r="H3587" t="s">
        <v>65</v>
      </c>
      <c r="I3587">
        <v>99</v>
      </c>
      <c r="J3587" t="s">
        <v>66</v>
      </c>
      <c r="K3587" s="33" t="str">
        <f>IF(ISNA(VLOOKUP(C3587,'Provider-EHR crosswalk'!A:B,2,FALSE)),"No EHR Specified",VLOOKUP(C3587,'Provider-EHR crosswalk'!A:B,2,FALSE))</f>
        <v>Azalea Health EHR</v>
      </c>
    </row>
    <row r="3588" spans="1:11" x14ac:dyDescent="0.25">
      <c r="A3588" t="s">
        <v>110</v>
      </c>
      <c r="B3588">
        <v>211</v>
      </c>
      <c r="C3588" t="s">
        <v>764</v>
      </c>
      <c r="D3588" t="s">
        <v>111</v>
      </c>
      <c r="E3588">
        <v>5</v>
      </c>
      <c r="F3588">
        <v>5</v>
      </c>
      <c r="G3588">
        <v>100</v>
      </c>
      <c r="H3588" t="s">
        <v>65</v>
      </c>
      <c r="I3588">
        <v>99</v>
      </c>
      <c r="J3588" t="s">
        <v>66</v>
      </c>
      <c r="K3588" s="33" t="str">
        <f>IF(ISNA(VLOOKUP(C3588,'Provider-EHR crosswalk'!A:B,2,FALSE)),"No EHR Specified",VLOOKUP(C3588,'Provider-EHR crosswalk'!A:B,2,FALSE))</f>
        <v>Azalea Health EHR</v>
      </c>
    </row>
    <row r="3589" spans="1:11" x14ac:dyDescent="0.25">
      <c r="A3589" t="s">
        <v>112</v>
      </c>
      <c r="B3589">
        <v>211</v>
      </c>
      <c r="C3589" t="s">
        <v>764</v>
      </c>
      <c r="D3589" t="s">
        <v>113</v>
      </c>
      <c r="E3589">
        <v>5</v>
      </c>
      <c r="F3589">
        <v>5</v>
      </c>
      <c r="G3589">
        <v>100</v>
      </c>
      <c r="H3589" t="s">
        <v>65</v>
      </c>
      <c r="I3589">
        <v>99</v>
      </c>
      <c r="J3589" t="s">
        <v>66</v>
      </c>
      <c r="K3589" s="33" t="str">
        <f>IF(ISNA(VLOOKUP(C3589,'Provider-EHR crosswalk'!A:B,2,FALSE)),"No EHR Specified",VLOOKUP(C3589,'Provider-EHR crosswalk'!A:B,2,FALSE))</f>
        <v>Azalea Health EHR</v>
      </c>
    </row>
    <row r="3590" spans="1:11" x14ac:dyDescent="0.25">
      <c r="A3590" t="s">
        <v>114</v>
      </c>
      <c r="B3590">
        <v>211</v>
      </c>
      <c r="C3590" t="s">
        <v>764</v>
      </c>
      <c r="D3590" t="s">
        <v>115</v>
      </c>
      <c r="E3590">
        <v>0</v>
      </c>
      <c r="F3590">
        <v>1</v>
      </c>
      <c r="G3590">
        <v>0</v>
      </c>
      <c r="H3590" t="s">
        <v>116</v>
      </c>
      <c r="I3590">
        <v>4</v>
      </c>
      <c r="J3590" t="s">
        <v>66</v>
      </c>
      <c r="K3590" s="33" t="str">
        <f>IF(ISNA(VLOOKUP(C3590,'Provider-EHR crosswalk'!A:B,2,FALSE)),"No EHR Specified",VLOOKUP(C3590,'Provider-EHR crosswalk'!A:B,2,FALSE))</f>
        <v>Azalea Health EHR</v>
      </c>
    </row>
    <row r="3591" spans="1:11" x14ac:dyDescent="0.25">
      <c r="A3591" t="s">
        <v>117</v>
      </c>
      <c r="B3591">
        <v>211</v>
      </c>
      <c r="C3591" t="s">
        <v>764</v>
      </c>
      <c r="D3591" t="s">
        <v>118</v>
      </c>
      <c r="E3591">
        <v>0</v>
      </c>
      <c r="F3591">
        <v>1</v>
      </c>
      <c r="G3591">
        <v>0</v>
      </c>
      <c r="H3591" t="s">
        <v>116</v>
      </c>
      <c r="I3591">
        <v>4</v>
      </c>
      <c r="J3591" t="s">
        <v>66</v>
      </c>
      <c r="K3591" s="33" t="str">
        <f>IF(ISNA(VLOOKUP(C3591,'Provider-EHR crosswalk'!A:B,2,FALSE)),"No EHR Specified",VLOOKUP(C3591,'Provider-EHR crosswalk'!A:B,2,FALSE))</f>
        <v>Azalea Health EHR</v>
      </c>
    </row>
    <row r="3592" spans="1:11" x14ac:dyDescent="0.25">
      <c r="A3592" t="s">
        <v>119</v>
      </c>
      <c r="B3592">
        <v>211</v>
      </c>
      <c r="C3592" t="s">
        <v>764</v>
      </c>
      <c r="D3592" t="s">
        <v>120</v>
      </c>
      <c r="E3592">
        <v>0</v>
      </c>
      <c r="F3592">
        <v>1</v>
      </c>
      <c r="G3592">
        <v>0</v>
      </c>
      <c r="H3592" t="s">
        <v>116</v>
      </c>
      <c r="I3592">
        <v>4</v>
      </c>
      <c r="J3592" t="s">
        <v>66</v>
      </c>
      <c r="K3592" s="33" t="str">
        <f>IF(ISNA(VLOOKUP(C3592,'Provider-EHR crosswalk'!A:B,2,FALSE)),"No EHR Specified",VLOOKUP(C3592,'Provider-EHR crosswalk'!A:B,2,FALSE))</f>
        <v>Azalea Health EHR</v>
      </c>
    </row>
    <row r="3593" spans="1:11" x14ac:dyDescent="0.25">
      <c r="A3593" t="s">
        <v>121</v>
      </c>
      <c r="B3593">
        <v>211</v>
      </c>
      <c r="C3593" t="s">
        <v>764</v>
      </c>
      <c r="D3593" t="s">
        <v>122</v>
      </c>
      <c r="E3593">
        <v>0</v>
      </c>
      <c r="F3593">
        <v>1</v>
      </c>
      <c r="G3593">
        <v>0</v>
      </c>
      <c r="H3593" t="s">
        <v>116</v>
      </c>
      <c r="I3593">
        <v>1</v>
      </c>
      <c r="J3593" t="s">
        <v>66</v>
      </c>
      <c r="K3593" s="33" t="str">
        <f>IF(ISNA(VLOOKUP(C3593,'Provider-EHR crosswalk'!A:B,2,FALSE)),"No EHR Specified",VLOOKUP(C3593,'Provider-EHR crosswalk'!A:B,2,FALSE))</f>
        <v>Azalea Health EHR</v>
      </c>
    </row>
    <row r="3594" spans="1:11" x14ac:dyDescent="0.25">
      <c r="A3594" t="s">
        <v>123</v>
      </c>
      <c r="B3594">
        <v>211</v>
      </c>
      <c r="C3594" t="s">
        <v>764</v>
      </c>
      <c r="D3594" t="s">
        <v>124</v>
      </c>
      <c r="E3594">
        <v>0</v>
      </c>
      <c r="F3594">
        <v>5</v>
      </c>
      <c r="G3594">
        <v>0</v>
      </c>
      <c r="H3594" t="s">
        <v>116</v>
      </c>
      <c r="I3594">
        <v>1</v>
      </c>
      <c r="J3594" t="s">
        <v>66</v>
      </c>
      <c r="K3594" s="33" t="str">
        <f>IF(ISNA(VLOOKUP(C3594,'Provider-EHR crosswalk'!A:B,2,FALSE)),"No EHR Specified",VLOOKUP(C3594,'Provider-EHR crosswalk'!A:B,2,FALSE))</f>
        <v>Azalea Health EHR</v>
      </c>
    </row>
    <row r="3595" spans="1:11" x14ac:dyDescent="0.25">
      <c r="A3595" t="s">
        <v>125</v>
      </c>
      <c r="B3595">
        <v>211</v>
      </c>
      <c r="C3595" t="s">
        <v>764</v>
      </c>
      <c r="D3595" t="s">
        <v>126</v>
      </c>
      <c r="E3595">
        <v>0</v>
      </c>
      <c r="F3595">
        <v>5</v>
      </c>
      <c r="G3595">
        <v>0</v>
      </c>
      <c r="H3595" t="s">
        <v>116</v>
      </c>
      <c r="I3595">
        <v>1</v>
      </c>
      <c r="J3595" t="s">
        <v>66</v>
      </c>
      <c r="K3595" s="33" t="str">
        <f>IF(ISNA(VLOOKUP(C3595,'Provider-EHR crosswalk'!A:B,2,FALSE)),"No EHR Specified",VLOOKUP(C3595,'Provider-EHR crosswalk'!A:B,2,FALSE))</f>
        <v>Azalea Health EHR</v>
      </c>
    </row>
    <row r="3596" spans="1:11" x14ac:dyDescent="0.25">
      <c r="A3596" t="s">
        <v>127</v>
      </c>
      <c r="B3596">
        <v>211</v>
      </c>
      <c r="C3596" t="s">
        <v>764</v>
      </c>
      <c r="D3596" t="s">
        <v>128</v>
      </c>
      <c r="E3596">
        <v>0</v>
      </c>
      <c r="F3596">
        <v>5</v>
      </c>
      <c r="G3596">
        <v>0</v>
      </c>
      <c r="H3596" t="s">
        <v>116</v>
      </c>
      <c r="I3596">
        <v>4</v>
      </c>
      <c r="J3596" t="s">
        <v>66</v>
      </c>
      <c r="K3596" s="33" t="str">
        <f>IF(ISNA(VLOOKUP(C3596,'Provider-EHR crosswalk'!A:B,2,FALSE)),"No EHR Specified",VLOOKUP(C3596,'Provider-EHR crosswalk'!A:B,2,FALSE))</f>
        <v>Azalea Health EHR</v>
      </c>
    </row>
    <row r="3597" spans="1:11" x14ac:dyDescent="0.25">
      <c r="A3597" t="s">
        <v>129</v>
      </c>
      <c r="B3597">
        <v>211</v>
      </c>
      <c r="C3597" t="s">
        <v>764</v>
      </c>
      <c r="D3597" t="s">
        <v>130</v>
      </c>
      <c r="E3597">
        <v>4</v>
      </c>
      <c r="F3597">
        <v>5</v>
      </c>
      <c r="G3597">
        <v>80</v>
      </c>
      <c r="H3597" t="s">
        <v>116</v>
      </c>
      <c r="I3597">
        <v>4</v>
      </c>
      <c r="J3597" t="s">
        <v>69</v>
      </c>
      <c r="K3597" s="33" t="str">
        <f>IF(ISNA(VLOOKUP(C3597,'Provider-EHR crosswalk'!A:B,2,FALSE)),"No EHR Specified",VLOOKUP(C3597,'Provider-EHR crosswalk'!A:B,2,FALSE))</f>
        <v>Azalea Health EHR</v>
      </c>
    </row>
    <row r="3598" spans="1:11" x14ac:dyDescent="0.25">
      <c r="A3598" t="s">
        <v>131</v>
      </c>
      <c r="B3598">
        <v>211</v>
      </c>
      <c r="C3598" t="s">
        <v>764</v>
      </c>
      <c r="D3598" t="s">
        <v>132</v>
      </c>
      <c r="E3598">
        <v>0</v>
      </c>
      <c r="F3598">
        <v>5</v>
      </c>
      <c r="G3598">
        <v>0</v>
      </c>
      <c r="H3598" t="s">
        <v>116</v>
      </c>
      <c r="I3598">
        <v>4</v>
      </c>
      <c r="J3598" t="s">
        <v>66</v>
      </c>
      <c r="K3598" s="33" t="str">
        <f>IF(ISNA(VLOOKUP(C3598,'Provider-EHR crosswalk'!A:B,2,FALSE)),"No EHR Specified",VLOOKUP(C3598,'Provider-EHR crosswalk'!A:B,2,FALSE))</f>
        <v>Azalea Health EHR</v>
      </c>
    </row>
    <row r="3599" spans="1:11" x14ac:dyDescent="0.25">
      <c r="A3599" t="s">
        <v>133</v>
      </c>
      <c r="B3599">
        <v>211</v>
      </c>
      <c r="C3599" t="s">
        <v>764</v>
      </c>
      <c r="D3599" t="s">
        <v>134</v>
      </c>
      <c r="E3599">
        <v>0</v>
      </c>
      <c r="F3599">
        <v>5</v>
      </c>
      <c r="G3599">
        <v>0</v>
      </c>
      <c r="H3599" t="s">
        <v>116</v>
      </c>
      <c r="I3599">
        <v>1</v>
      </c>
      <c r="J3599" t="s">
        <v>66</v>
      </c>
      <c r="K3599" s="33" t="str">
        <f>IF(ISNA(VLOOKUP(C3599,'Provider-EHR crosswalk'!A:B,2,FALSE)),"No EHR Specified",VLOOKUP(C3599,'Provider-EHR crosswalk'!A:B,2,FALSE))</f>
        <v>Azalea Health EHR</v>
      </c>
    </row>
    <row r="3600" spans="1:11" x14ac:dyDescent="0.25">
      <c r="A3600" t="s">
        <v>135</v>
      </c>
      <c r="B3600">
        <v>211</v>
      </c>
      <c r="C3600" t="s">
        <v>764</v>
      </c>
      <c r="D3600" t="s">
        <v>136</v>
      </c>
      <c r="E3600">
        <v>0</v>
      </c>
      <c r="F3600">
        <v>5</v>
      </c>
      <c r="G3600">
        <v>0</v>
      </c>
      <c r="H3600" t="s">
        <v>116</v>
      </c>
      <c r="I3600">
        <v>1</v>
      </c>
      <c r="J3600" t="s">
        <v>66</v>
      </c>
      <c r="K3600" s="33" t="str">
        <f>IF(ISNA(VLOOKUP(C3600,'Provider-EHR crosswalk'!A:B,2,FALSE)),"No EHR Specified",VLOOKUP(C3600,'Provider-EHR crosswalk'!A:B,2,FALSE))</f>
        <v>Azalea Health EHR</v>
      </c>
    </row>
    <row r="3601" spans="1:11" x14ac:dyDescent="0.25">
      <c r="A3601" t="s">
        <v>137</v>
      </c>
      <c r="B3601">
        <v>211</v>
      </c>
      <c r="C3601" t="s">
        <v>764</v>
      </c>
      <c r="D3601" t="s">
        <v>138</v>
      </c>
      <c r="E3601">
        <v>0</v>
      </c>
      <c r="F3601">
        <v>5</v>
      </c>
      <c r="G3601">
        <v>0</v>
      </c>
      <c r="H3601" t="s">
        <v>116</v>
      </c>
      <c r="I3601">
        <v>1</v>
      </c>
      <c r="J3601" t="s">
        <v>66</v>
      </c>
      <c r="K3601" s="33" t="str">
        <f>IF(ISNA(VLOOKUP(C3601,'Provider-EHR crosswalk'!A:B,2,FALSE)),"No EHR Specified",VLOOKUP(C3601,'Provider-EHR crosswalk'!A:B,2,FALSE))</f>
        <v>Azalea Health EHR</v>
      </c>
    </row>
    <row r="3602" spans="1:11" x14ac:dyDescent="0.25">
      <c r="A3602" t="s">
        <v>139</v>
      </c>
      <c r="B3602">
        <v>211</v>
      </c>
      <c r="C3602" t="s">
        <v>764</v>
      </c>
      <c r="D3602" t="s">
        <v>140</v>
      </c>
      <c r="E3602">
        <v>0</v>
      </c>
      <c r="F3602">
        <v>5</v>
      </c>
      <c r="G3602">
        <v>0</v>
      </c>
      <c r="H3602" t="s">
        <v>116</v>
      </c>
      <c r="I3602">
        <v>1</v>
      </c>
      <c r="J3602" t="s">
        <v>66</v>
      </c>
      <c r="K3602" s="33" t="str">
        <f>IF(ISNA(VLOOKUP(C3602,'Provider-EHR crosswalk'!A:B,2,FALSE)),"No EHR Specified",VLOOKUP(C3602,'Provider-EHR crosswalk'!A:B,2,FALSE))</f>
        <v>Azalea Health EHR</v>
      </c>
    </row>
    <row r="3603" spans="1:11" x14ac:dyDescent="0.25">
      <c r="A3603" t="s">
        <v>141</v>
      </c>
      <c r="B3603">
        <v>211</v>
      </c>
      <c r="C3603" t="s">
        <v>764</v>
      </c>
      <c r="D3603" t="s">
        <v>142</v>
      </c>
      <c r="E3603">
        <v>0</v>
      </c>
      <c r="F3603">
        <v>5</v>
      </c>
      <c r="G3603">
        <v>0</v>
      </c>
      <c r="H3603" t="s">
        <v>116</v>
      </c>
      <c r="I3603">
        <v>1</v>
      </c>
      <c r="J3603" t="s">
        <v>66</v>
      </c>
      <c r="K3603" s="33" t="str">
        <f>IF(ISNA(VLOOKUP(C3603,'Provider-EHR crosswalk'!A:B,2,FALSE)),"No EHR Specified",VLOOKUP(C3603,'Provider-EHR crosswalk'!A:B,2,FALSE))</f>
        <v>Azalea Health EHR</v>
      </c>
    </row>
    <row r="3604" spans="1:11" x14ac:dyDescent="0.25">
      <c r="A3604" t="s">
        <v>143</v>
      </c>
      <c r="B3604">
        <v>211</v>
      </c>
      <c r="C3604" t="s">
        <v>764</v>
      </c>
      <c r="D3604" t="s">
        <v>144</v>
      </c>
      <c r="E3604">
        <v>0</v>
      </c>
      <c r="F3604">
        <v>5</v>
      </c>
      <c r="G3604">
        <v>0</v>
      </c>
      <c r="H3604" t="s">
        <v>116</v>
      </c>
      <c r="I3604">
        <v>1</v>
      </c>
      <c r="J3604" t="s">
        <v>66</v>
      </c>
      <c r="K3604" s="33" t="str">
        <f>IF(ISNA(VLOOKUP(C3604,'Provider-EHR crosswalk'!A:B,2,FALSE)),"No EHR Specified",VLOOKUP(C3604,'Provider-EHR crosswalk'!A:B,2,FALSE))</f>
        <v>Azalea Health EHR</v>
      </c>
    </row>
    <row r="3605" spans="1:11" x14ac:dyDescent="0.25">
      <c r="A3605" t="s">
        <v>145</v>
      </c>
      <c r="B3605">
        <v>211</v>
      </c>
      <c r="C3605" t="s">
        <v>764</v>
      </c>
      <c r="D3605" t="s">
        <v>146</v>
      </c>
      <c r="E3605">
        <v>0</v>
      </c>
      <c r="F3605">
        <v>5</v>
      </c>
      <c r="G3605">
        <v>0</v>
      </c>
      <c r="H3605" t="s">
        <v>116</v>
      </c>
      <c r="I3605">
        <v>1</v>
      </c>
      <c r="J3605" t="s">
        <v>66</v>
      </c>
      <c r="K3605" s="33" t="str">
        <f>IF(ISNA(VLOOKUP(C3605,'Provider-EHR crosswalk'!A:B,2,FALSE)),"No EHR Specified",VLOOKUP(C3605,'Provider-EHR crosswalk'!A:B,2,FALSE))</f>
        <v>Azalea Health EHR</v>
      </c>
    </row>
    <row r="3606" spans="1:11" x14ac:dyDescent="0.25">
      <c r="A3606" t="s">
        <v>147</v>
      </c>
      <c r="B3606">
        <v>211</v>
      </c>
      <c r="C3606" t="s">
        <v>764</v>
      </c>
      <c r="D3606" t="s">
        <v>148</v>
      </c>
      <c r="E3606">
        <v>0</v>
      </c>
      <c r="F3606">
        <v>5</v>
      </c>
      <c r="G3606">
        <v>0</v>
      </c>
      <c r="H3606" t="s">
        <v>116</v>
      </c>
      <c r="I3606">
        <v>1</v>
      </c>
      <c r="J3606" t="s">
        <v>66</v>
      </c>
      <c r="K3606" s="33" t="str">
        <f>IF(ISNA(VLOOKUP(C3606,'Provider-EHR crosswalk'!A:B,2,FALSE)),"No EHR Specified",VLOOKUP(C3606,'Provider-EHR crosswalk'!A:B,2,FALSE))</f>
        <v>Azalea Health EHR</v>
      </c>
    </row>
    <row r="3607" spans="1:11" x14ac:dyDescent="0.25">
      <c r="A3607" t="s">
        <v>149</v>
      </c>
      <c r="B3607">
        <v>211</v>
      </c>
      <c r="C3607" t="s">
        <v>764</v>
      </c>
      <c r="D3607" t="s">
        <v>150</v>
      </c>
      <c r="E3607">
        <v>0</v>
      </c>
      <c r="F3607">
        <v>5</v>
      </c>
      <c r="G3607">
        <v>0</v>
      </c>
      <c r="H3607" t="s">
        <v>116</v>
      </c>
      <c r="I3607">
        <v>1</v>
      </c>
      <c r="J3607" t="s">
        <v>66</v>
      </c>
      <c r="K3607" s="33" t="str">
        <f>IF(ISNA(VLOOKUP(C3607,'Provider-EHR crosswalk'!A:B,2,FALSE)),"No EHR Specified",VLOOKUP(C3607,'Provider-EHR crosswalk'!A:B,2,FALSE))</f>
        <v>Azalea Health EHR</v>
      </c>
    </row>
    <row r="3608" spans="1:11" x14ac:dyDescent="0.25">
      <c r="A3608" t="s">
        <v>151</v>
      </c>
      <c r="B3608">
        <v>211</v>
      </c>
      <c r="C3608" t="s">
        <v>764</v>
      </c>
      <c r="D3608" t="s">
        <v>152</v>
      </c>
      <c r="E3608">
        <v>0</v>
      </c>
      <c r="F3608">
        <v>5</v>
      </c>
      <c r="G3608">
        <v>0</v>
      </c>
      <c r="H3608" t="s">
        <v>116</v>
      </c>
      <c r="I3608">
        <v>1</v>
      </c>
      <c r="J3608" t="s">
        <v>66</v>
      </c>
      <c r="K3608" s="33" t="str">
        <f>IF(ISNA(VLOOKUP(C3608,'Provider-EHR crosswalk'!A:B,2,FALSE)),"No EHR Specified",VLOOKUP(C3608,'Provider-EHR crosswalk'!A:B,2,FALSE))</f>
        <v>Azalea Health EHR</v>
      </c>
    </row>
    <row r="3609" spans="1:11" x14ac:dyDescent="0.25">
      <c r="A3609" t="s">
        <v>153</v>
      </c>
      <c r="B3609">
        <v>211</v>
      </c>
      <c r="C3609" t="s">
        <v>764</v>
      </c>
      <c r="D3609" t="s">
        <v>154</v>
      </c>
      <c r="E3609">
        <v>0</v>
      </c>
      <c r="F3609">
        <v>5</v>
      </c>
      <c r="G3609">
        <v>0</v>
      </c>
      <c r="H3609" t="s">
        <v>116</v>
      </c>
      <c r="I3609">
        <v>1</v>
      </c>
      <c r="J3609" t="s">
        <v>66</v>
      </c>
      <c r="K3609" s="33" t="str">
        <f>IF(ISNA(VLOOKUP(C3609,'Provider-EHR crosswalk'!A:B,2,FALSE)),"No EHR Specified",VLOOKUP(C3609,'Provider-EHR crosswalk'!A:B,2,FALSE))</f>
        <v>Azalea Health EHR</v>
      </c>
    </row>
    <row r="3610" spans="1:11" x14ac:dyDescent="0.25">
      <c r="A3610" t="s">
        <v>155</v>
      </c>
      <c r="B3610">
        <v>211</v>
      </c>
      <c r="C3610" t="s">
        <v>764</v>
      </c>
      <c r="D3610" t="s">
        <v>156</v>
      </c>
      <c r="E3610">
        <v>0</v>
      </c>
      <c r="F3610">
        <v>5</v>
      </c>
      <c r="G3610">
        <v>0</v>
      </c>
      <c r="H3610" t="s">
        <v>157</v>
      </c>
      <c r="I3610" t="s">
        <v>157</v>
      </c>
      <c r="J3610" t="s">
        <v>157</v>
      </c>
      <c r="K3610" s="33" t="str">
        <f>IF(ISNA(VLOOKUP(C3610,'Provider-EHR crosswalk'!A:B,2,FALSE)),"No EHR Specified",VLOOKUP(C3610,'Provider-EHR crosswalk'!A:B,2,FALSE))</f>
        <v>Azalea Health EHR</v>
      </c>
    </row>
    <row r="3611" spans="1:11" x14ac:dyDescent="0.25">
      <c r="A3611" t="s">
        <v>158</v>
      </c>
      <c r="B3611">
        <v>211</v>
      </c>
      <c r="C3611" t="s">
        <v>764</v>
      </c>
      <c r="D3611" t="s">
        <v>159</v>
      </c>
      <c r="E3611">
        <v>1</v>
      </c>
      <c r="F3611">
        <v>5</v>
      </c>
      <c r="G3611">
        <v>20</v>
      </c>
      <c r="H3611" t="s">
        <v>157</v>
      </c>
      <c r="I3611" t="s">
        <v>157</v>
      </c>
      <c r="J3611" t="s">
        <v>157</v>
      </c>
      <c r="K3611" s="33" t="str">
        <f>IF(ISNA(VLOOKUP(C3611,'Provider-EHR crosswalk'!A:B,2,FALSE)),"No EHR Specified",VLOOKUP(C3611,'Provider-EHR crosswalk'!A:B,2,FALSE))</f>
        <v>Azalea Health EHR</v>
      </c>
    </row>
    <row r="3612" spans="1:11" x14ac:dyDescent="0.25">
      <c r="A3612" t="s">
        <v>162</v>
      </c>
      <c r="B3612">
        <v>211</v>
      </c>
      <c r="C3612" t="s">
        <v>764</v>
      </c>
      <c r="D3612" t="s">
        <v>163</v>
      </c>
      <c r="E3612">
        <v>5</v>
      </c>
      <c r="F3612">
        <v>5</v>
      </c>
      <c r="G3612">
        <v>100</v>
      </c>
      <c r="H3612" t="s">
        <v>65</v>
      </c>
      <c r="I3612">
        <v>95</v>
      </c>
      <c r="J3612" t="s">
        <v>66</v>
      </c>
      <c r="K3612" s="33" t="str">
        <f>IF(ISNA(VLOOKUP(C3612,'Provider-EHR crosswalk'!A:B,2,FALSE)),"No EHR Specified",VLOOKUP(C3612,'Provider-EHR crosswalk'!A:B,2,FALSE))</f>
        <v>Azalea Health EHR</v>
      </c>
    </row>
    <row r="3613" spans="1:11" x14ac:dyDescent="0.25">
      <c r="A3613" t="s">
        <v>164</v>
      </c>
      <c r="B3613">
        <v>211</v>
      </c>
      <c r="C3613" t="s">
        <v>764</v>
      </c>
      <c r="D3613" t="s">
        <v>165</v>
      </c>
      <c r="E3613">
        <v>1</v>
      </c>
      <c r="F3613">
        <v>1</v>
      </c>
      <c r="G3613">
        <v>100</v>
      </c>
      <c r="H3613" t="s">
        <v>65</v>
      </c>
      <c r="I3613">
        <v>95</v>
      </c>
      <c r="J3613" t="s">
        <v>66</v>
      </c>
      <c r="K3613" s="33" t="str">
        <f>IF(ISNA(VLOOKUP(C3613,'Provider-EHR crosswalk'!A:B,2,FALSE)),"No EHR Specified",VLOOKUP(C3613,'Provider-EHR crosswalk'!A:B,2,FALSE))</f>
        <v>Azalea Health EHR</v>
      </c>
    </row>
    <row r="3614" spans="1:11" x14ac:dyDescent="0.25">
      <c r="A3614" t="s">
        <v>166</v>
      </c>
      <c r="B3614">
        <v>211</v>
      </c>
      <c r="C3614" t="s">
        <v>764</v>
      </c>
      <c r="D3614" t="s">
        <v>167</v>
      </c>
      <c r="E3614">
        <v>0</v>
      </c>
      <c r="F3614">
        <v>1</v>
      </c>
      <c r="G3614">
        <v>0</v>
      </c>
      <c r="H3614" t="s">
        <v>116</v>
      </c>
      <c r="I3614">
        <v>5</v>
      </c>
      <c r="J3614" t="s">
        <v>66</v>
      </c>
      <c r="K3614" s="33" t="str">
        <f>IF(ISNA(VLOOKUP(C3614,'Provider-EHR crosswalk'!A:B,2,FALSE)),"No EHR Specified",VLOOKUP(C3614,'Provider-EHR crosswalk'!A:B,2,FALSE))</f>
        <v>Azalea Health EHR</v>
      </c>
    </row>
    <row r="3615" spans="1:11" x14ac:dyDescent="0.25">
      <c r="A3615" t="s">
        <v>168</v>
      </c>
      <c r="B3615">
        <v>211</v>
      </c>
      <c r="C3615" t="s">
        <v>764</v>
      </c>
      <c r="D3615" t="s">
        <v>169</v>
      </c>
      <c r="E3615">
        <v>0</v>
      </c>
      <c r="F3615">
        <v>1</v>
      </c>
      <c r="G3615">
        <v>0</v>
      </c>
      <c r="H3615" t="s">
        <v>116</v>
      </c>
      <c r="I3615">
        <v>5</v>
      </c>
      <c r="J3615" t="s">
        <v>66</v>
      </c>
      <c r="K3615" s="33" t="str">
        <f>IF(ISNA(VLOOKUP(C3615,'Provider-EHR crosswalk'!A:B,2,FALSE)),"No EHR Specified",VLOOKUP(C3615,'Provider-EHR crosswalk'!A:B,2,FALSE))</f>
        <v>Azalea Health EHR</v>
      </c>
    </row>
    <row r="3616" spans="1:11" x14ac:dyDescent="0.25">
      <c r="A3616" t="s">
        <v>170</v>
      </c>
      <c r="B3616">
        <v>211</v>
      </c>
      <c r="C3616" t="s">
        <v>764</v>
      </c>
      <c r="D3616" t="s">
        <v>171</v>
      </c>
      <c r="E3616">
        <v>0</v>
      </c>
      <c r="F3616">
        <v>1</v>
      </c>
      <c r="G3616">
        <v>0</v>
      </c>
      <c r="H3616" t="s">
        <v>116</v>
      </c>
      <c r="I3616">
        <v>5</v>
      </c>
      <c r="J3616" t="s">
        <v>66</v>
      </c>
      <c r="K3616" s="33" t="str">
        <f>IF(ISNA(VLOOKUP(C3616,'Provider-EHR crosswalk'!A:B,2,FALSE)),"No EHR Specified",VLOOKUP(C3616,'Provider-EHR crosswalk'!A:B,2,FALSE))</f>
        <v>Azalea Health EHR</v>
      </c>
    </row>
    <row r="3617" spans="1:11" x14ac:dyDescent="0.25">
      <c r="A3617" t="s">
        <v>172</v>
      </c>
      <c r="B3617">
        <v>211</v>
      </c>
      <c r="C3617" t="s">
        <v>764</v>
      </c>
      <c r="D3617" t="s">
        <v>173</v>
      </c>
      <c r="E3617">
        <v>0</v>
      </c>
      <c r="F3617">
        <v>5</v>
      </c>
      <c r="G3617">
        <v>0</v>
      </c>
      <c r="H3617" t="s">
        <v>116</v>
      </c>
      <c r="I3617">
        <v>5</v>
      </c>
      <c r="J3617" t="s">
        <v>66</v>
      </c>
      <c r="K3617" s="33" t="str">
        <f>IF(ISNA(VLOOKUP(C3617,'Provider-EHR crosswalk'!A:B,2,FALSE)),"No EHR Specified",VLOOKUP(C3617,'Provider-EHR crosswalk'!A:B,2,FALSE))</f>
        <v>Azalea Health EHR</v>
      </c>
    </row>
    <row r="3618" spans="1:11" x14ac:dyDescent="0.25">
      <c r="A3618" t="s">
        <v>174</v>
      </c>
      <c r="B3618">
        <v>211</v>
      </c>
      <c r="C3618" t="s">
        <v>764</v>
      </c>
      <c r="D3618" t="s">
        <v>175</v>
      </c>
      <c r="E3618">
        <v>0</v>
      </c>
      <c r="F3618">
        <v>5</v>
      </c>
      <c r="G3618">
        <v>0</v>
      </c>
      <c r="H3618" t="s">
        <v>116</v>
      </c>
      <c r="I3618">
        <v>5</v>
      </c>
      <c r="J3618" t="s">
        <v>66</v>
      </c>
      <c r="K3618" s="33" t="str">
        <f>IF(ISNA(VLOOKUP(C3618,'Provider-EHR crosswalk'!A:B,2,FALSE)),"No EHR Specified",VLOOKUP(C3618,'Provider-EHR crosswalk'!A:B,2,FALSE))</f>
        <v>Azalea Health EHR</v>
      </c>
    </row>
    <row r="3619" spans="1:11" x14ac:dyDescent="0.25">
      <c r="A3619" t="s">
        <v>176</v>
      </c>
      <c r="B3619">
        <v>211</v>
      </c>
      <c r="C3619" t="s">
        <v>764</v>
      </c>
      <c r="D3619" t="s">
        <v>177</v>
      </c>
      <c r="E3619">
        <v>0</v>
      </c>
      <c r="F3619">
        <v>5</v>
      </c>
      <c r="G3619">
        <v>0</v>
      </c>
      <c r="H3619" t="s">
        <v>116</v>
      </c>
      <c r="I3619">
        <v>5</v>
      </c>
      <c r="J3619" t="s">
        <v>66</v>
      </c>
      <c r="K3619" s="33" t="str">
        <f>IF(ISNA(VLOOKUP(C3619,'Provider-EHR crosswalk'!A:B,2,FALSE)),"No EHR Specified",VLOOKUP(C3619,'Provider-EHR crosswalk'!A:B,2,FALSE))</f>
        <v>Azalea Health EHR</v>
      </c>
    </row>
    <row r="3620" spans="1:11" x14ac:dyDescent="0.25">
      <c r="A3620" t="s">
        <v>63</v>
      </c>
      <c r="B3620">
        <v>168</v>
      </c>
      <c r="C3620" t="s">
        <v>782</v>
      </c>
      <c r="D3620" t="s">
        <v>64</v>
      </c>
      <c r="E3620">
        <v>6</v>
      </c>
      <c r="F3620">
        <v>6</v>
      </c>
      <c r="G3620">
        <v>100</v>
      </c>
      <c r="H3620" t="s">
        <v>65</v>
      </c>
      <c r="I3620">
        <v>99</v>
      </c>
      <c r="J3620" t="s">
        <v>66</v>
      </c>
      <c r="K3620" s="33" t="str">
        <f>IF(ISNA(VLOOKUP(C3620,'Provider-EHR crosswalk'!A:B,2,FALSE)),"No EHR Specified",VLOOKUP(C3620,'Provider-EHR crosswalk'!A:B,2,FALSE))</f>
        <v>Azalea Health EHR</v>
      </c>
    </row>
    <row r="3621" spans="1:11" x14ac:dyDescent="0.25">
      <c r="A3621" t="s">
        <v>67</v>
      </c>
      <c r="B3621">
        <v>168</v>
      </c>
      <c r="C3621" t="s">
        <v>782</v>
      </c>
      <c r="D3621" t="s">
        <v>68</v>
      </c>
      <c r="E3621">
        <v>2</v>
      </c>
      <c r="F3621">
        <v>6</v>
      </c>
      <c r="G3621">
        <v>33.33</v>
      </c>
      <c r="H3621" t="s">
        <v>65</v>
      </c>
      <c r="I3621">
        <v>75</v>
      </c>
      <c r="J3621" t="s">
        <v>69</v>
      </c>
      <c r="K3621" s="33" t="str">
        <f>IF(ISNA(VLOOKUP(C3621,'Provider-EHR crosswalk'!A:B,2,FALSE)),"No EHR Specified",VLOOKUP(C3621,'Provider-EHR crosswalk'!A:B,2,FALSE))</f>
        <v>Azalea Health EHR</v>
      </c>
    </row>
    <row r="3622" spans="1:11" x14ac:dyDescent="0.25">
      <c r="A3622" t="s">
        <v>70</v>
      </c>
      <c r="B3622">
        <v>168</v>
      </c>
      <c r="C3622" t="s">
        <v>782</v>
      </c>
      <c r="D3622" t="s">
        <v>71</v>
      </c>
      <c r="E3622">
        <v>6</v>
      </c>
      <c r="F3622">
        <v>6</v>
      </c>
      <c r="G3622">
        <v>100</v>
      </c>
      <c r="H3622" t="s">
        <v>65</v>
      </c>
      <c r="I3622">
        <v>99</v>
      </c>
      <c r="J3622" t="s">
        <v>66</v>
      </c>
      <c r="K3622" s="33" t="str">
        <f>IF(ISNA(VLOOKUP(C3622,'Provider-EHR crosswalk'!A:B,2,FALSE)),"No EHR Specified",VLOOKUP(C3622,'Provider-EHR crosswalk'!A:B,2,FALSE))</f>
        <v>Azalea Health EHR</v>
      </c>
    </row>
    <row r="3623" spans="1:11" x14ac:dyDescent="0.25">
      <c r="A3623" t="s">
        <v>72</v>
      </c>
      <c r="B3623">
        <v>168</v>
      </c>
      <c r="C3623" t="s">
        <v>782</v>
      </c>
      <c r="D3623" t="s">
        <v>73</v>
      </c>
      <c r="E3623">
        <v>6</v>
      </c>
      <c r="F3623">
        <v>6</v>
      </c>
      <c r="G3623">
        <v>100</v>
      </c>
      <c r="H3623" t="s">
        <v>65</v>
      </c>
      <c r="I3623">
        <v>99</v>
      </c>
      <c r="J3623" t="s">
        <v>66</v>
      </c>
      <c r="K3623" s="33" t="str">
        <f>IF(ISNA(VLOOKUP(C3623,'Provider-EHR crosswalk'!A:B,2,FALSE)),"No EHR Specified",VLOOKUP(C3623,'Provider-EHR crosswalk'!A:B,2,FALSE))</f>
        <v>Azalea Health EHR</v>
      </c>
    </row>
    <row r="3624" spans="1:11" x14ac:dyDescent="0.25">
      <c r="A3624" t="s">
        <v>74</v>
      </c>
      <c r="B3624">
        <v>168</v>
      </c>
      <c r="C3624" t="s">
        <v>782</v>
      </c>
      <c r="D3624" t="s">
        <v>75</v>
      </c>
      <c r="E3624">
        <v>6</v>
      </c>
      <c r="F3624">
        <v>6</v>
      </c>
      <c r="G3624">
        <v>100</v>
      </c>
      <c r="H3624" t="s">
        <v>65</v>
      </c>
      <c r="I3624">
        <v>99</v>
      </c>
      <c r="J3624" t="s">
        <v>66</v>
      </c>
      <c r="K3624" s="33" t="str">
        <f>IF(ISNA(VLOOKUP(C3624,'Provider-EHR crosswalk'!A:B,2,FALSE)),"No EHR Specified",VLOOKUP(C3624,'Provider-EHR crosswalk'!A:B,2,FALSE))</f>
        <v>Azalea Health EHR</v>
      </c>
    </row>
    <row r="3625" spans="1:11" x14ac:dyDescent="0.25">
      <c r="A3625" t="s">
        <v>76</v>
      </c>
      <c r="B3625">
        <v>168</v>
      </c>
      <c r="C3625" t="s">
        <v>782</v>
      </c>
      <c r="D3625" t="s">
        <v>77</v>
      </c>
      <c r="E3625">
        <v>6</v>
      </c>
      <c r="F3625">
        <v>6</v>
      </c>
      <c r="G3625">
        <v>100</v>
      </c>
      <c r="H3625" t="s">
        <v>65</v>
      </c>
      <c r="I3625">
        <v>85</v>
      </c>
      <c r="J3625" t="s">
        <v>66</v>
      </c>
      <c r="K3625" s="33" t="str">
        <f>IF(ISNA(VLOOKUP(C3625,'Provider-EHR crosswalk'!A:B,2,FALSE)),"No EHR Specified",VLOOKUP(C3625,'Provider-EHR crosswalk'!A:B,2,FALSE))</f>
        <v>Azalea Health EHR</v>
      </c>
    </row>
    <row r="3626" spans="1:11" x14ac:dyDescent="0.25">
      <c r="A3626" t="s">
        <v>78</v>
      </c>
      <c r="B3626">
        <v>168</v>
      </c>
      <c r="C3626" t="s">
        <v>782</v>
      </c>
      <c r="D3626" t="s">
        <v>79</v>
      </c>
      <c r="E3626">
        <v>6</v>
      </c>
      <c r="F3626">
        <v>6</v>
      </c>
      <c r="G3626">
        <v>100</v>
      </c>
      <c r="H3626" t="s">
        <v>65</v>
      </c>
      <c r="I3626">
        <v>85</v>
      </c>
      <c r="J3626" t="s">
        <v>66</v>
      </c>
      <c r="K3626" s="33" t="str">
        <f>IF(ISNA(VLOOKUP(C3626,'Provider-EHR crosswalk'!A:B,2,FALSE)),"No EHR Specified",VLOOKUP(C3626,'Provider-EHR crosswalk'!A:B,2,FALSE))</f>
        <v>Azalea Health EHR</v>
      </c>
    </row>
    <row r="3627" spans="1:11" x14ac:dyDescent="0.25">
      <c r="A3627" t="s">
        <v>80</v>
      </c>
      <c r="B3627">
        <v>168</v>
      </c>
      <c r="C3627" t="s">
        <v>782</v>
      </c>
      <c r="D3627" t="s">
        <v>81</v>
      </c>
      <c r="E3627">
        <v>6</v>
      </c>
      <c r="F3627">
        <v>6</v>
      </c>
      <c r="G3627">
        <v>100</v>
      </c>
      <c r="H3627" t="s">
        <v>65</v>
      </c>
      <c r="I3627">
        <v>85</v>
      </c>
      <c r="J3627" t="s">
        <v>66</v>
      </c>
      <c r="K3627" s="33" t="str">
        <f>IF(ISNA(VLOOKUP(C3627,'Provider-EHR crosswalk'!A:B,2,FALSE)),"No EHR Specified",VLOOKUP(C3627,'Provider-EHR crosswalk'!A:B,2,FALSE))</f>
        <v>Azalea Health EHR</v>
      </c>
    </row>
    <row r="3628" spans="1:11" x14ac:dyDescent="0.25">
      <c r="A3628" t="s">
        <v>82</v>
      </c>
      <c r="B3628">
        <v>168</v>
      </c>
      <c r="C3628" t="s">
        <v>782</v>
      </c>
      <c r="D3628" t="s">
        <v>83</v>
      </c>
      <c r="E3628">
        <v>6</v>
      </c>
      <c r="F3628">
        <v>6</v>
      </c>
      <c r="G3628">
        <v>100</v>
      </c>
      <c r="H3628" t="s">
        <v>65</v>
      </c>
      <c r="I3628">
        <v>85</v>
      </c>
      <c r="J3628" t="s">
        <v>66</v>
      </c>
      <c r="K3628" s="33" t="str">
        <f>IF(ISNA(VLOOKUP(C3628,'Provider-EHR crosswalk'!A:B,2,FALSE)),"No EHR Specified",VLOOKUP(C3628,'Provider-EHR crosswalk'!A:B,2,FALSE))</f>
        <v>Azalea Health EHR</v>
      </c>
    </row>
    <row r="3629" spans="1:11" x14ac:dyDescent="0.25">
      <c r="A3629" t="s">
        <v>84</v>
      </c>
      <c r="B3629">
        <v>168</v>
      </c>
      <c r="C3629" t="s">
        <v>782</v>
      </c>
      <c r="D3629" t="s">
        <v>85</v>
      </c>
      <c r="E3629">
        <v>6</v>
      </c>
      <c r="F3629">
        <v>6</v>
      </c>
      <c r="G3629">
        <v>100</v>
      </c>
      <c r="H3629" t="s">
        <v>65</v>
      </c>
      <c r="I3629">
        <v>85</v>
      </c>
      <c r="J3629" t="s">
        <v>66</v>
      </c>
      <c r="K3629" s="33" t="str">
        <f>IF(ISNA(VLOOKUP(C3629,'Provider-EHR crosswalk'!A:B,2,FALSE)),"No EHR Specified",VLOOKUP(C3629,'Provider-EHR crosswalk'!A:B,2,FALSE))</f>
        <v>Azalea Health EHR</v>
      </c>
    </row>
    <row r="3630" spans="1:11" x14ac:dyDescent="0.25">
      <c r="A3630" t="s">
        <v>86</v>
      </c>
      <c r="B3630">
        <v>168</v>
      </c>
      <c r="C3630" t="s">
        <v>782</v>
      </c>
      <c r="D3630" t="s">
        <v>87</v>
      </c>
      <c r="E3630">
        <v>6</v>
      </c>
      <c r="F3630">
        <v>6</v>
      </c>
      <c r="G3630">
        <v>100</v>
      </c>
      <c r="H3630" t="s">
        <v>65</v>
      </c>
      <c r="I3630">
        <v>95</v>
      </c>
      <c r="J3630" t="s">
        <v>66</v>
      </c>
      <c r="K3630" s="33" t="str">
        <f>IF(ISNA(VLOOKUP(C3630,'Provider-EHR crosswalk'!A:B,2,FALSE)),"No EHR Specified",VLOOKUP(C3630,'Provider-EHR crosswalk'!A:B,2,FALSE))</f>
        <v>Azalea Health EHR</v>
      </c>
    </row>
    <row r="3631" spans="1:11" x14ac:dyDescent="0.25">
      <c r="A3631" t="s">
        <v>88</v>
      </c>
      <c r="B3631">
        <v>168</v>
      </c>
      <c r="C3631" t="s">
        <v>782</v>
      </c>
      <c r="D3631" t="s">
        <v>89</v>
      </c>
      <c r="E3631">
        <v>6</v>
      </c>
      <c r="F3631">
        <v>6</v>
      </c>
      <c r="G3631">
        <v>100</v>
      </c>
      <c r="H3631" t="s">
        <v>65</v>
      </c>
      <c r="I3631">
        <v>95</v>
      </c>
      <c r="J3631" t="s">
        <v>66</v>
      </c>
      <c r="K3631" s="33" t="str">
        <f>IF(ISNA(VLOOKUP(C3631,'Provider-EHR crosswalk'!A:B,2,FALSE)),"No EHR Specified",VLOOKUP(C3631,'Provider-EHR crosswalk'!A:B,2,FALSE))</f>
        <v>Azalea Health EHR</v>
      </c>
    </row>
    <row r="3632" spans="1:11" x14ac:dyDescent="0.25">
      <c r="A3632" t="s">
        <v>90</v>
      </c>
      <c r="B3632">
        <v>168</v>
      </c>
      <c r="C3632" t="s">
        <v>782</v>
      </c>
      <c r="D3632" t="s">
        <v>91</v>
      </c>
      <c r="E3632">
        <v>4</v>
      </c>
      <c r="F3632">
        <v>6</v>
      </c>
      <c r="G3632">
        <v>66.67</v>
      </c>
      <c r="H3632" t="s">
        <v>65</v>
      </c>
      <c r="I3632">
        <v>90</v>
      </c>
      <c r="J3632" t="s">
        <v>69</v>
      </c>
      <c r="K3632" s="33" t="str">
        <f>IF(ISNA(VLOOKUP(C3632,'Provider-EHR crosswalk'!A:B,2,FALSE)),"No EHR Specified",VLOOKUP(C3632,'Provider-EHR crosswalk'!A:B,2,FALSE))</f>
        <v>Azalea Health EHR</v>
      </c>
    </row>
    <row r="3633" spans="1:11" x14ac:dyDescent="0.25">
      <c r="A3633" t="s">
        <v>92</v>
      </c>
      <c r="B3633">
        <v>168</v>
      </c>
      <c r="C3633" t="s">
        <v>782</v>
      </c>
      <c r="D3633" t="s">
        <v>93</v>
      </c>
      <c r="E3633">
        <v>1</v>
      </c>
      <c r="F3633">
        <v>6</v>
      </c>
      <c r="G3633">
        <v>16.670000000000002</v>
      </c>
      <c r="H3633" t="s">
        <v>65</v>
      </c>
      <c r="I3633">
        <v>90</v>
      </c>
      <c r="J3633" t="s">
        <v>69</v>
      </c>
      <c r="K3633" s="33" t="str">
        <f>IF(ISNA(VLOOKUP(C3633,'Provider-EHR crosswalk'!A:B,2,FALSE)),"No EHR Specified",VLOOKUP(C3633,'Provider-EHR crosswalk'!A:B,2,FALSE))</f>
        <v>Azalea Health EHR</v>
      </c>
    </row>
    <row r="3634" spans="1:11" x14ac:dyDescent="0.25">
      <c r="A3634" t="s">
        <v>94</v>
      </c>
      <c r="B3634">
        <v>168</v>
      </c>
      <c r="C3634" t="s">
        <v>782</v>
      </c>
      <c r="D3634" t="s">
        <v>95</v>
      </c>
      <c r="E3634">
        <v>3</v>
      </c>
      <c r="F3634">
        <v>6</v>
      </c>
      <c r="G3634">
        <v>50</v>
      </c>
      <c r="H3634" t="s">
        <v>65</v>
      </c>
      <c r="I3634">
        <v>90</v>
      </c>
      <c r="J3634" t="s">
        <v>69</v>
      </c>
      <c r="K3634" s="33" t="str">
        <f>IF(ISNA(VLOOKUP(C3634,'Provider-EHR crosswalk'!A:B,2,FALSE)),"No EHR Specified",VLOOKUP(C3634,'Provider-EHR crosswalk'!A:B,2,FALSE))</f>
        <v>Azalea Health EHR</v>
      </c>
    </row>
    <row r="3635" spans="1:11" x14ac:dyDescent="0.25">
      <c r="A3635" t="s">
        <v>96</v>
      </c>
      <c r="B3635">
        <v>168</v>
      </c>
      <c r="C3635" t="s">
        <v>782</v>
      </c>
      <c r="D3635" t="s">
        <v>97</v>
      </c>
      <c r="E3635">
        <v>4</v>
      </c>
      <c r="F3635">
        <v>6</v>
      </c>
      <c r="G3635">
        <v>66.67</v>
      </c>
      <c r="H3635" t="s">
        <v>65</v>
      </c>
      <c r="I3635">
        <v>90</v>
      </c>
      <c r="J3635" t="s">
        <v>69</v>
      </c>
      <c r="K3635" s="33" t="str">
        <f>IF(ISNA(VLOOKUP(C3635,'Provider-EHR crosswalk'!A:B,2,FALSE)),"No EHR Specified",VLOOKUP(C3635,'Provider-EHR crosswalk'!A:B,2,FALSE))</f>
        <v>Azalea Health EHR</v>
      </c>
    </row>
    <row r="3636" spans="1:11" x14ac:dyDescent="0.25">
      <c r="A3636" t="s">
        <v>98</v>
      </c>
      <c r="B3636">
        <v>168</v>
      </c>
      <c r="C3636" t="s">
        <v>782</v>
      </c>
      <c r="D3636" t="s">
        <v>99</v>
      </c>
      <c r="E3636">
        <v>4</v>
      </c>
      <c r="F3636">
        <v>6</v>
      </c>
      <c r="G3636">
        <v>66.67</v>
      </c>
      <c r="H3636" t="s">
        <v>65</v>
      </c>
      <c r="I3636">
        <v>90</v>
      </c>
      <c r="J3636" t="s">
        <v>69</v>
      </c>
      <c r="K3636" s="33" t="str">
        <f>IF(ISNA(VLOOKUP(C3636,'Provider-EHR crosswalk'!A:B,2,FALSE)),"No EHR Specified",VLOOKUP(C3636,'Provider-EHR crosswalk'!A:B,2,FALSE))</f>
        <v>Azalea Health EHR</v>
      </c>
    </row>
    <row r="3637" spans="1:11" x14ac:dyDescent="0.25">
      <c r="A3637" t="s">
        <v>100</v>
      </c>
      <c r="B3637">
        <v>168</v>
      </c>
      <c r="C3637" t="s">
        <v>782</v>
      </c>
      <c r="D3637" t="s">
        <v>101</v>
      </c>
      <c r="E3637">
        <v>13</v>
      </c>
      <c r="F3637">
        <v>13</v>
      </c>
      <c r="G3637">
        <v>100</v>
      </c>
      <c r="H3637" t="s">
        <v>65</v>
      </c>
      <c r="I3637">
        <v>99</v>
      </c>
      <c r="J3637" t="s">
        <v>66</v>
      </c>
      <c r="K3637" s="33" t="str">
        <f>IF(ISNA(VLOOKUP(C3637,'Provider-EHR crosswalk'!A:B,2,FALSE)),"No EHR Specified",VLOOKUP(C3637,'Provider-EHR crosswalk'!A:B,2,FALSE))</f>
        <v>Azalea Health EHR</v>
      </c>
    </row>
    <row r="3638" spans="1:11" x14ac:dyDescent="0.25">
      <c r="A3638" t="s">
        <v>102</v>
      </c>
      <c r="B3638">
        <v>168</v>
      </c>
      <c r="C3638" t="s">
        <v>782</v>
      </c>
      <c r="D3638" t="s">
        <v>103</v>
      </c>
      <c r="E3638">
        <v>13</v>
      </c>
      <c r="F3638">
        <v>13</v>
      </c>
      <c r="G3638">
        <v>100</v>
      </c>
      <c r="H3638" t="s">
        <v>65</v>
      </c>
      <c r="I3638">
        <v>99</v>
      </c>
      <c r="J3638" t="s">
        <v>66</v>
      </c>
      <c r="K3638" s="33" t="str">
        <f>IF(ISNA(VLOOKUP(C3638,'Provider-EHR crosswalk'!A:B,2,FALSE)),"No EHR Specified",VLOOKUP(C3638,'Provider-EHR crosswalk'!A:B,2,FALSE))</f>
        <v>Azalea Health EHR</v>
      </c>
    </row>
    <row r="3639" spans="1:11" x14ac:dyDescent="0.25">
      <c r="A3639" t="s">
        <v>104</v>
      </c>
      <c r="B3639">
        <v>168</v>
      </c>
      <c r="C3639" t="s">
        <v>782</v>
      </c>
      <c r="D3639" t="s">
        <v>105</v>
      </c>
      <c r="E3639">
        <v>13</v>
      </c>
      <c r="F3639">
        <v>13</v>
      </c>
      <c r="G3639">
        <v>100</v>
      </c>
      <c r="H3639" t="s">
        <v>65</v>
      </c>
      <c r="I3639">
        <v>99</v>
      </c>
      <c r="J3639" t="s">
        <v>66</v>
      </c>
      <c r="K3639" s="33" t="str">
        <f>IF(ISNA(VLOOKUP(C3639,'Provider-EHR crosswalk'!A:B,2,FALSE)),"No EHR Specified",VLOOKUP(C3639,'Provider-EHR crosswalk'!A:B,2,FALSE))</f>
        <v>Azalea Health EHR</v>
      </c>
    </row>
    <row r="3640" spans="1:11" x14ac:dyDescent="0.25">
      <c r="A3640" t="s">
        <v>106</v>
      </c>
      <c r="B3640">
        <v>168</v>
      </c>
      <c r="C3640" t="s">
        <v>782</v>
      </c>
      <c r="D3640" t="s">
        <v>107</v>
      </c>
      <c r="E3640">
        <v>13</v>
      </c>
      <c r="F3640">
        <v>13</v>
      </c>
      <c r="G3640">
        <v>100</v>
      </c>
      <c r="H3640" t="s">
        <v>65</v>
      </c>
      <c r="I3640">
        <v>99</v>
      </c>
      <c r="J3640" t="s">
        <v>66</v>
      </c>
      <c r="K3640" s="33" t="str">
        <f>IF(ISNA(VLOOKUP(C3640,'Provider-EHR crosswalk'!A:B,2,FALSE)),"No EHR Specified",VLOOKUP(C3640,'Provider-EHR crosswalk'!A:B,2,FALSE))</f>
        <v>Azalea Health EHR</v>
      </c>
    </row>
    <row r="3641" spans="1:11" x14ac:dyDescent="0.25">
      <c r="A3641" t="s">
        <v>108</v>
      </c>
      <c r="B3641">
        <v>168</v>
      </c>
      <c r="C3641" t="s">
        <v>782</v>
      </c>
      <c r="D3641" t="s">
        <v>109</v>
      </c>
      <c r="E3641">
        <v>13</v>
      </c>
      <c r="F3641">
        <v>13</v>
      </c>
      <c r="G3641">
        <v>100</v>
      </c>
      <c r="H3641" t="s">
        <v>65</v>
      </c>
      <c r="I3641">
        <v>99</v>
      </c>
      <c r="J3641" t="s">
        <v>66</v>
      </c>
      <c r="K3641" s="33" t="str">
        <f>IF(ISNA(VLOOKUP(C3641,'Provider-EHR crosswalk'!A:B,2,FALSE)),"No EHR Specified",VLOOKUP(C3641,'Provider-EHR crosswalk'!A:B,2,FALSE))</f>
        <v>Azalea Health EHR</v>
      </c>
    </row>
    <row r="3642" spans="1:11" x14ac:dyDescent="0.25">
      <c r="A3642" t="s">
        <v>110</v>
      </c>
      <c r="B3642">
        <v>168</v>
      </c>
      <c r="C3642" t="s">
        <v>782</v>
      </c>
      <c r="D3642" t="s">
        <v>111</v>
      </c>
      <c r="E3642">
        <v>13</v>
      </c>
      <c r="F3642">
        <v>13</v>
      </c>
      <c r="G3642">
        <v>100</v>
      </c>
      <c r="H3642" t="s">
        <v>65</v>
      </c>
      <c r="I3642">
        <v>99</v>
      </c>
      <c r="J3642" t="s">
        <v>66</v>
      </c>
      <c r="K3642" s="33" t="str">
        <f>IF(ISNA(VLOOKUP(C3642,'Provider-EHR crosswalk'!A:B,2,FALSE)),"No EHR Specified",VLOOKUP(C3642,'Provider-EHR crosswalk'!A:B,2,FALSE))</f>
        <v>Azalea Health EHR</v>
      </c>
    </row>
    <row r="3643" spans="1:11" x14ac:dyDescent="0.25">
      <c r="A3643" t="s">
        <v>112</v>
      </c>
      <c r="B3643">
        <v>168</v>
      </c>
      <c r="C3643" t="s">
        <v>782</v>
      </c>
      <c r="D3643" t="s">
        <v>113</v>
      </c>
      <c r="E3643">
        <v>13</v>
      </c>
      <c r="F3643">
        <v>13</v>
      </c>
      <c r="G3643">
        <v>100</v>
      </c>
      <c r="H3643" t="s">
        <v>65</v>
      </c>
      <c r="I3643">
        <v>99</v>
      </c>
      <c r="J3643" t="s">
        <v>66</v>
      </c>
      <c r="K3643" s="33" t="str">
        <f>IF(ISNA(VLOOKUP(C3643,'Provider-EHR crosswalk'!A:B,2,FALSE)),"No EHR Specified",VLOOKUP(C3643,'Provider-EHR crosswalk'!A:B,2,FALSE))</f>
        <v>Azalea Health EHR</v>
      </c>
    </row>
    <row r="3644" spans="1:11" x14ac:dyDescent="0.25">
      <c r="A3644" t="s">
        <v>114</v>
      </c>
      <c r="B3644">
        <v>168</v>
      </c>
      <c r="C3644" t="s">
        <v>782</v>
      </c>
      <c r="D3644" t="s">
        <v>115</v>
      </c>
      <c r="E3644">
        <v>0</v>
      </c>
      <c r="F3644">
        <v>6</v>
      </c>
      <c r="G3644">
        <v>0</v>
      </c>
      <c r="H3644" t="s">
        <v>116</v>
      </c>
      <c r="I3644">
        <v>4</v>
      </c>
      <c r="J3644" t="s">
        <v>66</v>
      </c>
      <c r="K3644" s="33" t="str">
        <f>IF(ISNA(VLOOKUP(C3644,'Provider-EHR crosswalk'!A:B,2,FALSE)),"No EHR Specified",VLOOKUP(C3644,'Provider-EHR crosswalk'!A:B,2,FALSE))</f>
        <v>Azalea Health EHR</v>
      </c>
    </row>
    <row r="3645" spans="1:11" x14ac:dyDescent="0.25">
      <c r="A3645" t="s">
        <v>117</v>
      </c>
      <c r="B3645">
        <v>168</v>
      </c>
      <c r="C3645" t="s">
        <v>782</v>
      </c>
      <c r="D3645" t="s">
        <v>118</v>
      </c>
      <c r="E3645">
        <v>1</v>
      </c>
      <c r="F3645">
        <v>6</v>
      </c>
      <c r="G3645">
        <v>16.670000000000002</v>
      </c>
      <c r="H3645" t="s">
        <v>116</v>
      </c>
      <c r="I3645">
        <v>4</v>
      </c>
      <c r="J3645" t="s">
        <v>69</v>
      </c>
      <c r="K3645" s="33" t="str">
        <f>IF(ISNA(VLOOKUP(C3645,'Provider-EHR crosswalk'!A:B,2,FALSE)),"No EHR Specified",VLOOKUP(C3645,'Provider-EHR crosswalk'!A:B,2,FALSE))</f>
        <v>Azalea Health EHR</v>
      </c>
    </row>
    <row r="3646" spans="1:11" x14ac:dyDescent="0.25">
      <c r="A3646" t="s">
        <v>119</v>
      </c>
      <c r="B3646">
        <v>168</v>
      </c>
      <c r="C3646" t="s">
        <v>782</v>
      </c>
      <c r="D3646" t="s">
        <v>120</v>
      </c>
      <c r="E3646">
        <v>0</v>
      </c>
      <c r="F3646">
        <v>6</v>
      </c>
      <c r="G3646">
        <v>0</v>
      </c>
      <c r="H3646" t="s">
        <v>116</v>
      </c>
      <c r="I3646">
        <v>4</v>
      </c>
      <c r="J3646" t="s">
        <v>66</v>
      </c>
      <c r="K3646" s="33" t="str">
        <f>IF(ISNA(VLOOKUP(C3646,'Provider-EHR crosswalk'!A:B,2,FALSE)),"No EHR Specified",VLOOKUP(C3646,'Provider-EHR crosswalk'!A:B,2,FALSE))</f>
        <v>Azalea Health EHR</v>
      </c>
    </row>
    <row r="3647" spans="1:11" x14ac:dyDescent="0.25">
      <c r="A3647" t="s">
        <v>121</v>
      </c>
      <c r="B3647">
        <v>168</v>
      </c>
      <c r="C3647" t="s">
        <v>782</v>
      </c>
      <c r="D3647" t="s">
        <v>122</v>
      </c>
      <c r="E3647">
        <v>0</v>
      </c>
      <c r="F3647">
        <v>6</v>
      </c>
      <c r="G3647">
        <v>0</v>
      </c>
      <c r="H3647" t="s">
        <v>116</v>
      </c>
      <c r="I3647">
        <v>1</v>
      </c>
      <c r="J3647" t="s">
        <v>66</v>
      </c>
      <c r="K3647" s="33" t="str">
        <f>IF(ISNA(VLOOKUP(C3647,'Provider-EHR crosswalk'!A:B,2,FALSE)),"No EHR Specified",VLOOKUP(C3647,'Provider-EHR crosswalk'!A:B,2,FALSE))</f>
        <v>Azalea Health EHR</v>
      </c>
    </row>
    <row r="3648" spans="1:11" x14ac:dyDescent="0.25">
      <c r="A3648" t="s">
        <v>123</v>
      </c>
      <c r="B3648">
        <v>168</v>
      </c>
      <c r="C3648" t="s">
        <v>782</v>
      </c>
      <c r="D3648" t="s">
        <v>124</v>
      </c>
      <c r="E3648">
        <v>0</v>
      </c>
      <c r="F3648">
        <v>13</v>
      </c>
      <c r="G3648">
        <v>0</v>
      </c>
      <c r="H3648" t="s">
        <v>116</v>
      </c>
      <c r="I3648">
        <v>1</v>
      </c>
      <c r="J3648" t="s">
        <v>66</v>
      </c>
      <c r="K3648" s="33" t="str">
        <f>IF(ISNA(VLOOKUP(C3648,'Provider-EHR crosswalk'!A:B,2,FALSE)),"No EHR Specified",VLOOKUP(C3648,'Provider-EHR crosswalk'!A:B,2,FALSE))</f>
        <v>Azalea Health EHR</v>
      </c>
    </row>
    <row r="3649" spans="1:11" x14ac:dyDescent="0.25">
      <c r="A3649" t="s">
        <v>125</v>
      </c>
      <c r="B3649">
        <v>168</v>
      </c>
      <c r="C3649" t="s">
        <v>782</v>
      </c>
      <c r="D3649" t="s">
        <v>126</v>
      </c>
      <c r="E3649">
        <v>0</v>
      </c>
      <c r="F3649">
        <v>13</v>
      </c>
      <c r="G3649">
        <v>0</v>
      </c>
      <c r="H3649" t="s">
        <v>116</v>
      </c>
      <c r="I3649">
        <v>1</v>
      </c>
      <c r="J3649" t="s">
        <v>66</v>
      </c>
      <c r="K3649" s="33" t="str">
        <f>IF(ISNA(VLOOKUP(C3649,'Provider-EHR crosswalk'!A:B,2,FALSE)),"No EHR Specified",VLOOKUP(C3649,'Provider-EHR crosswalk'!A:B,2,FALSE))</f>
        <v>Azalea Health EHR</v>
      </c>
    </row>
    <row r="3650" spans="1:11" x14ac:dyDescent="0.25">
      <c r="A3650" t="s">
        <v>127</v>
      </c>
      <c r="B3650">
        <v>168</v>
      </c>
      <c r="C3650" t="s">
        <v>782</v>
      </c>
      <c r="D3650" t="s">
        <v>128</v>
      </c>
      <c r="E3650">
        <v>0</v>
      </c>
      <c r="F3650">
        <v>13</v>
      </c>
      <c r="G3650">
        <v>0</v>
      </c>
      <c r="H3650" t="s">
        <v>116</v>
      </c>
      <c r="I3650">
        <v>4</v>
      </c>
      <c r="J3650" t="s">
        <v>66</v>
      </c>
      <c r="K3650" s="33" t="str">
        <f>IF(ISNA(VLOOKUP(C3650,'Provider-EHR crosswalk'!A:B,2,FALSE)),"No EHR Specified",VLOOKUP(C3650,'Provider-EHR crosswalk'!A:B,2,FALSE))</f>
        <v>Azalea Health EHR</v>
      </c>
    </row>
    <row r="3651" spans="1:11" x14ac:dyDescent="0.25">
      <c r="A3651" t="s">
        <v>129</v>
      </c>
      <c r="B3651">
        <v>168</v>
      </c>
      <c r="C3651" t="s">
        <v>782</v>
      </c>
      <c r="D3651" t="s">
        <v>130</v>
      </c>
      <c r="E3651">
        <v>0</v>
      </c>
      <c r="F3651">
        <v>13</v>
      </c>
      <c r="G3651">
        <v>0</v>
      </c>
      <c r="H3651" t="s">
        <v>116</v>
      </c>
      <c r="I3651">
        <v>4</v>
      </c>
      <c r="J3651" t="s">
        <v>66</v>
      </c>
      <c r="K3651" s="33" t="str">
        <f>IF(ISNA(VLOOKUP(C3651,'Provider-EHR crosswalk'!A:B,2,FALSE)),"No EHR Specified",VLOOKUP(C3651,'Provider-EHR crosswalk'!A:B,2,FALSE))</f>
        <v>Azalea Health EHR</v>
      </c>
    </row>
    <row r="3652" spans="1:11" x14ac:dyDescent="0.25">
      <c r="A3652" t="s">
        <v>131</v>
      </c>
      <c r="B3652">
        <v>168</v>
      </c>
      <c r="C3652" t="s">
        <v>782</v>
      </c>
      <c r="D3652" t="s">
        <v>132</v>
      </c>
      <c r="E3652">
        <v>0</v>
      </c>
      <c r="F3652">
        <v>13</v>
      </c>
      <c r="G3652">
        <v>0</v>
      </c>
      <c r="H3652" t="s">
        <v>116</v>
      </c>
      <c r="I3652">
        <v>4</v>
      </c>
      <c r="J3652" t="s">
        <v>66</v>
      </c>
      <c r="K3652" s="33" t="str">
        <f>IF(ISNA(VLOOKUP(C3652,'Provider-EHR crosswalk'!A:B,2,FALSE)),"No EHR Specified",VLOOKUP(C3652,'Provider-EHR crosswalk'!A:B,2,FALSE))</f>
        <v>Azalea Health EHR</v>
      </c>
    </row>
    <row r="3653" spans="1:11" x14ac:dyDescent="0.25">
      <c r="A3653" t="s">
        <v>133</v>
      </c>
      <c r="B3653">
        <v>168</v>
      </c>
      <c r="C3653" t="s">
        <v>782</v>
      </c>
      <c r="D3653" t="s">
        <v>134</v>
      </c>
      <c r="E3653">
        <v>0</v>
      </c>
      <c r="F3653">
        <v>13</v>
      </c>
      <c r="G3653">
        <v>0</v>
      </c>
      <c r="H3653" t="s">
        <v>116</v>
      </c>
      <c r="I3653">
        <v>1</v>
      </c>
      <c r="J3653" t="s">
        <v>66</v>
      </c>
      <c r="K3653" s="33" t="str">
        <f>IF(ISNA(VLOOKUP(C3653,'Provider-EHR crosswalk'!A:B,2,FALSE)),"No EHR Specified",VLOOKUP(C3653,'Provider-EHR crosswalk'!A:B,2,FALSE))</f>
        <v>Azalea Health EHR</v>
      </c>
    </row>
    <row r="3654" spans="1:11" x14ac:dyDescent="0.25">
      <c r="A3654" t="s">
        <v>135</v>
      </c>
      <c r="B3654">
        <v>168</v>
      </c>
      <c r="C3654" t="s">
        <v>782</v>
      </c>
      <c r="D3654" t="s">
        <v>136</v>
      </c>
      <c r="E3654">
        <v>0</v>
      </c>
      <c r="F3654">
        <v>13</v>
      </c>
      <c r="G3654">
        <v>0</v>
      </c>
      <c r="H3654" t="s">
        <v>116</v>
      </c>
      <c r="I3654">
        <v>1</v>
      </c>
      <c r="J3654" t="s">
        <v>66</v>
      </c>
      <c r="K3654" s="33" t="str">
        <f>IF(ISNA(VLOOKUP(C3654,'Provider-EHR crosswalk'!A:B,2,FALSE)),"No EHR Specified",VLOOKUP(C3654,'Provider-EHR crosswalk'!A:B,2,FALSE))</f>
        <v>Azalea Health EHR</v>
      </c>
    </row>
    <row r="3655" spans="1:11" x14ac:dyDescent="0.25">
      <c r="A3655" t="s">
        <v>137</v>
      </c>
      <c r="B3655">
        <v>168</v>
      </c>
      <c r="C3655" t="s">
        <v>782</v>
      </c>
      <c r="D3655" t="s">
        <v>138</v>
      </c>
      <c r="E3655">
        <v>0</v>
      </c>
      <c r="F3655">
        <v>13</v>
      </c>
      <c r="G3655">
        <v>0</v>
      </c>
      <c r="H3655" t="s">
        <v>116</v>
      </c>
      <c r="I3655">
        <v>1</v>
      </c>
      <c r="J3655" t="s">
        <v>66</v>
      </c>
      <c r="K3655" s="33" t="str">
        <f>IF(ISNA(VLOOKUP(C3655,'Provider-EHR crosswalk'!A:B,2,FALSE)),"No EHR Specified",VLOOKUP(C3655,'Provider-EHR crosswalk'!A:B,2,FALSE))</f>
        <v>Azalea Health EHR</v>
      </c>
    </row>
    <row r="3656" spans="1:11" x14ac:dyDescent="0.25">
      <c r="A3656" t="s">
        <v>139</v>
      </c>
      <c r="B3656">
        <v>168</v>
      </c>
      <c r="C3656" t="s">
        <v>782</v>
      </c>
      <c r="D3656" t="s">
        <v>140</v>
      </c>
      <c r="E3656">
        <v>0</v>
      </c>
      <c r="F3656">
        <v>13</v>
      </c>
      <c r="G3656">
        <v>0</v>
      </c>
      <c r="H3656" t="s">
        <v>116</v>
      </c>
      <c r="I3656">
        <v>1</v>
      </c>
      <c r="J3656" t="s">
        <v>66</v>
      </c>
      <c r="K3656" s="33" t="str">
        <f>IF(ISNA(VLOOKUP(C3656,'Provider-EHR crosswalk'!A:B,2,FALSE)),"No EHR Specified",VLOOKUP(C3656,'Provider-EHR crosswalk'!A:B,2,FALSE))</f>
        <v>Azalea Health EHR</v>
      </c>
    </row>
    <row r="3657" spans="1:11" x14ac:dyDescent="0.25">
      <c r="A3657" t="s">
        <v>141</v>
      </c>
      <c r="B3657">
        <v>168</v>
      </c>
      <c r="C3657" t="s">
        <v>782</v>
      </c>
      <c r="D3657" t="s">
        <v>142</v>
      </c>
      <c r="E3657">
        <v>0</v>
      </c>
      <c r="F3657">
        <v>13</v>
      </c>
      <c r="G3657">
        <v>0</v>
      </c>
      <c r="H3657" t="s">
        <v>116</v>
      </c>
      <c r="I3657">
        <v>1</v>
      </c>
      <c r="J3657" t="s">
        <v>66</v>
      </c>
      <c r="K3657" s="33" t="str">
        <f>IF(ISNA(VLOOKUP(C3657,'Provider-EHR crosswalk'!A:B,2,FALSE)),"No EHR Specified",VLOOKUP(C3657,'Provider-EHR crosswalk'!A:B,2,FALSE))</f>
        <v>Azalea Health EHR</v>
      </c>
    </row>
    <row r="3658" spans="1:11" x14ac:dyDescent="0.25">
      <c r="A3658" t="s">
        <v>143</v>
      </c>
      <c r="B3658">
        <v>168</v>
      </c>
      <c r="C3658" t="s">
        <v>782</v>
      </c>
      <c r="D3658" t="s">
        <v>144</v>
      </c>
      <c r="E3658">
        <v>0</v>
      </c>
      <c r="F3658">
        <v>13</v>
      </c>
      <c r="G3658">
        <v>0</v>
      </c>
      <c r="H3658" t="s">
        <v>116</v>
      </c>
      <c r="I3658">
        <v>1</v>
      </c>
      <c r="J3658" t="s">
        <v>66</v>
      </c>
      <c r="K3658" s="33" t="str">
        <f>IF(ISNA(VLOOKUP(C3658,'Provider-EHR crosswalk'!A:B,2,FALSE)),"No EHR Specified",VLOOKUP(C3658,'Provider-EHR crosswalk'!A:B,2,FALSE))</f>
        <v>Azalea Health EHR</v>
      </c>
    </row>
    <row r="3659" spans="1:11" x14ac:dyDescent="0.25">
      <c r="A3659" t="s">
        <v>145</v>
      </c>
      <c r="B3659">
        <v>168</v>
      </c>
      <c r="C3659" t="s">
        <v>782</v>
      </c>
      <c r="D3659" t="s">
        <v>146</v>
      </c>
      <c r="E3659">
        <v>0</v>
      </c>
      <c r="F3659">
        <v>13</v>
      </c>
      <c r="G3659">
        <v>0</v>
      </c>
      <c r="H3659" t="s">
        <v>116</v>
      </c>
      <c r="I3659">
        <v>1</v>
      </c>
      <c r="J3659" t="s">
        <v>66</v>
      </c>
      <c r="K3659" s="33" t="str">
        <f>IF(ISNA(VLOOKUP(C3659,'Provider-EHR crosswalk'!A:B,2,FALSE)),"No EHR Specified",VLOOKUP(C3659,'Provider-EHR crosswalk'!A:B,2,FALSE))</f>
        <v>Azalea Health EHR</v>
      </c>
    </row>
    <row r="3660" spans="1:11" x14ac:dyDescent="0.25">
      <c r="A3660" t="s">
        <v>147</v>
      </c>
      <c r="B3660">
        <v>168</v>
      </c>
      <c r="C3660" t="s">
        <v>782</v>
      </c>
      <c r="D3660" t="s">
        <v>148</v>
      </c>
      <c r="E3660">
        <v>0</v>
      </c>
      <c r="F3660">
        <v>13</v>
      </c>
      <c r="G3660">
        <v>0</v>
      </c>
      <c r="H3660" t="s">
        <v>116</v>
      </c>
      <c r="I3660">
        <v>1</v>
      </c>
      <c r="J3660" t="s">
        <v>66</v>
      </c>
      <c r="K3660" s="33" t="str">
        <f>IF(ISNA(VLOOKUP(C3660,'Provider-EHR crosswalk'!A:B,2,FALSE)),"No EHR Specified",VLOOKUP(C3660,'Provider-EHR crosswalk'!A:B,2,FALSE))</f>
        <v>Azalea Health EHR</v>
      </c>
    </row>
    <row r="3661" spans="1:11" x14ac:dyDescent="0.25">
      <c r="A3661" t="s">
        <v>149</v>
      </c>
      <c r="B3661">
        <v>168</v>
      </c>
      <c r="C3661" t="s">
        <v>782</v>
      </c>
      <c r="D3661" t="s">
        <v>150</v>
      </c>
      <c r="E3661">
        <v>0</v>
      </c>
      <c r="F3661">
        <v>13</v>
      </c>
      <c r="G3661">
        <v>0</v>
      </c>
      <c r="H3661" t="s">
        <v>116</v>
      </c>
      <c r="I3661">
        <v>1</v>
      </c>
      <c r="J3661" t="s">
        <v>66</v>
      </c>
      <c r="K3661" s="33" t="str">
        <f>IF(ISNA(VLOOKUP(C3661,'Provider-EHR crosswalk'!A:B,2,FALSE)),"No EHR Specified",VLOOKUP(C3661,'Provider-EHR crosswalk'!A:B,2,FALSE))</f>
        <v>Azalea Health EHR</v>
      </c>
    </row>
    <row r="3662" spans="1:11" x14ac:dyDescent="0.25">
      <c r="A3662" t="s">
        <v>151</v>
      </c>
      <c r="B3662">
        <v>168</v>
      </c>
      <c r="C3662" t="s">
        <v>782</v>
      </c>
      <c r="D3662" t="s">
        <v>152</v>
      </c>
      <c r="E3662">
        <v>0</v>
      </c>
      <c r="F3662">
        <v>13</v>
      </c>
      <c r="G3662">
        <v>0</v>
      </c>
      <c r="H3662" t="s">
        <v>116</v>
      </c>
      <c r="I3662">
        <v>1</v>
      </c>
      <c r="J3662" t="s">
        <v>66</v>
      </c>
      <c r="K3662" s="33" t="str">
        <f>IF(ISNA(VLOOKUP(C3662,'Provider-EHR crosswalk'!A:B,2,FALSE)),"No EHR Specified",VLOOKUP(C3662,'Provider-EHR crosswalk'!A:B,2,FALSE))</f>
        <v>Azalea Health EHR</v>
      </c>
    </row>
    <row r="3663" spans="1:11" x14ac:dyDescent="0.25">
      <c r="A3663" t="s">
        <v>153</v>
      </c>
      <c r="B3663">
        <v>168</v>
      </c>
      <c r="C3663" t="s">
        <v>782</v>
      </c>
      <c r="D3663" t="s">
        <v>154</v>
      </c>
      <c r="E3663">
        <v>0</v>
      </c>
      <c r="F3663">
        <v>13</v>
      </c>
      <c r="G3663">
        <v>0</v>
      </c>
      <c r="H3663" t="s">
        <v>116</v>
      </c>
      <c r="I3663">
        <v>1</v>
      </c>
      <c r="J3663" t="s">
        <v>66</v>
      </c>
      <c r="K3663" s="33" t="str">
        <f>IF(ISNA(VLOOKUP(C3663,'Provider-EHR crosswalk'!A:B,2,FALSE)),"No EHR Specified",VLOOKUP(C3663,'Provider-EHR crosswalk'!A:B,2,FALSE))</f>
        <v>Azalea Health EHR</v>
      </c>
    </row>
    <row r="3664" spans="1:11" x14ac:dyDescent="0.25">
      <c r="A3664" t="s">
        <v>155</v>
      </c>
      <c r="B3664">
        <v>168</v>
      </c>
      <c r="C3664" t="s">
        <v>782</v>
      </c>
      <c r="D3664" t="s">
        <v>156</v>
      </c>
      <c r="E3664">
        <v>0</v>
      </c>
      <c r="F3664">
        <v>13</v>
      </c>
      <c r="G3664">
        <v>0</v>
      </c>
      <c r="H3664" t="s">
        <v>157</v>
      </c>
      <c r="I3664" t="s">
        <v>157</v>
      </c>
      <c r="J3664" t="s">
        <v>157</v>
      </c>
      <c r="K3664" s="33" t="str">
        <f>IF(ISNA(VLOOKUP(C3664,'Provider-EHR crosswalk'!A:B,2,FALSE)),"No EHR Specified",VLOOKUP(C3664,'Provider-EHR crosswalk'!A:B,2,FALSE))</f>
        <v>Azalea Health EHR</v>
      </c>
    </row>
    <row r="3665" spans="1:11" x14ac:dyDescent="0.25">
      <c r="A3665" t="s">
        <v>158</v>
      </c>
      <c r="B3665">
        <v>168</v>
      </c>
      <c r="C3665" t="s">
        <v>782</v>
      </c>
      <c r="D3665" t="s">
        <v>159</v>
      </c>
      <c r="E3665">
        <v>0</v>
      </c>
      <c r="F3665">
        <v>13</v>
      </c>
      <c r="G3665">
        <v>0</v>
      </c>
      <c r="H3665" t="s">
        <v>157</v>
      </c>
      <c r="I3665" t="s">
        <v>157</v>
      </c>
      <c r="J3665" t="s">
        <v>157</v>
      </c>
      <c r="K3665" s="33" t="str">
        <f>IF(ISNA(VLOOKUP(C3665,'Provider-EHR crosswalk'!A:B,2,FALSE)),"No EHR Specified",VLOOKUP(C3665,'Provider-EHR crosswalk'!A:B,2,FALSE))</f>
        <v>Azalea Health EHR</v>
      </c>
    </row>
    <row r="3666" spans="1:11" x14ac:dyDescent="0.25">
      <c r="A3666" t="s">
        <v>162</v>
      </c>
      <c r="B3666">
        <v>168</v>
      </c>
      <c r="C3666" t="s">
        <v>782</v>
      </c>
      <c r="D3666" t="s">
        <v>163</v>
      </c>
      <c r="E3666">
        <v>11</v>
      </c>
      <c r="F3666">
        <v>13</v>
      </c>
      <c r="G3666">
        <v>84.62</v>
      </c>
      <c r="H3666" t="s">
        <v>65</v>
      </c>
      <c r="I3666">
        <v>95</v>
      </c>
      <c r="J3666" t="s">
        <v>69</v>
      </c>
      <c r="K3666" s="33" t="str">
        <f>IF(ISNA(VLOOKUP(C3666,'Provider-EHR crosswalk'!A:B,2,FALSE)),"No EHR Specified",VLOOKUP(C3666,'Provider-EHR crosswalk'!A:B,2,FALSE))</f>
        <v>Azalea Health EHR</v>
      </c>
    </row>
    <row r="3667" spans="1:11" x14ac:dyDescent="0.25">
      <c r="A3667" t="s">
        <v>164</v>
      </c>
      <c r="B3667">
        <v>168</v>
      </c>
      <c r="C3667" t="s">
        <v>782</v>
      </c>
      <c r="D3667" t="s">
        <v>165</v>
      </c>
      <c r="E3667">
        <v>6</v>
      </c>
      <c r="F3667">
        <v>6</v>
      </c>
      <c r="G3667">
        <v>100</v>
      </c>
      <c r="H3667" t="s">
        <v>65</v>
      </c>
      <c r="I3667">
        <v>95</v>
      </c>
      <c r="J3667" t="s">
        <v>66</v>
      </c>
      <c r="K3667" s="33" t="str">
        <f>IF(ISNA(VLOOKUP(C3667,'Provider-EHR crosswalk'!A:B,2,FALSE)),"No EHR Specified",VLOOKUP(C3667,'Provider-EHR crosswalk'!A:B,2,FALSE))</f>
        <v>Azalea Health EHR</v>
      </c>
    </row>
    <row r="3668" spans="1:11" x14ac:dyDescent="0.25">
      <c r="A3668" t="s">
        <v>166</v>
      </c>
      <c r="B3668">
        <v>168</v>
      </c>
      <c r="C3668" t="s">
        <v>782</v>
      </c>
      <c r="D3668" t="s">
        <v>167</v>
      </c>
      <c r="E3668">
        <v>0</v>
      </c>
      <c r="F3668">
        <v>6</v>
      </c>
      <c r="G3668">
        <v>0</v>
      </c>
      <c r="H3668" t="s">
        <v>116</v>
      </c>
      <c r="I3668">
        <v>5</v>
      </c>
      <c r="J3668" t="s">
        <v>66</v>
      </c>
      <c r="K3668" s="33" t="str">
        <f>IF(ISNA(VLOOKUP(C3668,'Provider-EHR crosswalk'!A:B,2,FALSE)),"No EHR Specified",VLOOKUP(C3668,'Provider-EHR crosswalk'!A:B,2,FALSE))</f>
        <v>Azalea Health EHR</v>
      </c>
    </row>
    <row r="3669" spans="1:11" x14ac:dyDescent="0.25">
      <c r="A3669" t="s">
        <v>168</v>
      </c>
      <c r="B3669">
        <v>168</v>
      </c>
      <c r="C3669" t="s">
        <v>782</v>
      </c>
      <c r="D3669" t="s">
        <v>169</v>
      </c>
      <c r="E3669">
        <v>0</v>
      </c>
      <c r="F3669">
        <v>6</v>
      </c>
      <c r="G3669">
        <v>0</v>
      </c>
      <c r="H3669" t="s">
        <v>116</v>
      </c>
      <c r="I3669">
        <v>5</v>
      </c>
      <c r="J3669" t="s">
        <v>66</v>
      </c>
      <c r="K3669" s="33" t="str">
        <f>IF(ISNA(VLOOKUP(C3669,'Provider-EHR crosswalk'!A:B,2,FALSE)),"No EHR Specified",VLOOKUP(C3669,'Provider-EHR crosswalk'!A:B,2,FALSE))</f>
        <v>Azalea Health EHR</v>
      </c>
    </row>
    <row r="3670" spans="1:11" x14ac:dyDescent="0.25">
      <c r="A3670" t="s">
        <v>170</v>
      </c>
      <c r="B3670">
        <v>168</v>
      </c>
      <c r="C3670" t="s">
        <v>782</v>
      </c>
      <c r="D3670" t="s">
        <v>171</v>
      </c>
      <c r="E3670">
        <v>0</v>
      </c>
      <c r="F3670">
        <v>6</v>
      </c>
      <c r="G3670">
        <v>0</v>
      </c>
      <c r="H3670" t="s">
        <v>116</v>
      </c>
      <c r="I3670">
        <v>5</v>
      </c>
      <c r="J3670" t="s">
        <v>66</v>
      </c>
      <c r="K3670" s="33" t="str">
        <f>IF(ISNA(VLOOKUP(C3670,'Provider-EHR crosswalk'!A:B,2,FALSE)),"No EHR Specified",VLOOKUP(C3670,'Provider-EHR crosswalk'!A:B,2,FALSE))</f>
        <v>Azalea Health EHR</v>
      </c>
    </row>
    <row r="3671" spans="1:11" x14ac:dyDescent="0.25">
      <c r="A3671" t="s">
        <v>172</v>
      </c>
      <c r="B3671">
        <v>168</v>
      </c>
      <c r="C3671" t="s">
        <v>782</v>
      </c>
      <c r="D3671" t="s">
        <v>173</v>
      </c>
      <c r="E3671">
        <v>1</v>
      </c>
      <c r="F3671">
        <v>13</v>
      </c>
      <c r="G3671">
        <v>7.69</v>
      </c>
      <c r="H3671" t="s">
        <v>116</v>
      </c>
      <c r="I3671">
        <v>5</v>
      </c>
      <c r="J3671" t="s">
        <v>69</v>
      </c>
      <c r="K3671" s="33" t="str">
        <f>IF(ISNA(VLOOKUP(C3671,'Provider-EHR crosswalk'!A:B,2,FALSE)),"No EHR Specified",VLOOKUP(C3671,'Provider-EHR crosswalk'!A:B,2,FALSE))</f>
        <v>Azalea Health EHR</v>
      </c>
    </row>
    <row r="3672" spans="1:11" x14ac:dyDescent="0.25">
      <c r="A3672" t="s">
        <v>174</v>
      </c>
      <c r="B3672">
        <v>168</v>
      </c>
      <c r="C3672" t="s">
        <v>782</v>
      </c>
      <c r="D3672" t="s">
        <v>175</v>
      </c>
      <c r="E3672">
        <v>0</v>
      </c>
      <c r="F3672">
        <v>13</v>
      </c>
      <c r="G3672">
        <v>0</v>
      </c>
      <c r="H3672" t="s">
        <v>116</v>
      </c>
      <c r="I3672">
        <v>5</v>
      </c>
      <c r="J3672" t="s">
        <v>66</v>
      </c>
      <c r="K3672" s="33" t="str">
        <f>IF(ISNA(VLOOKUP(C3672,'Provider-EHR crosswalk'!A:B,2,FALSE)),"No EHR Specified",VLOOKUP(C3672,'Provider-EHR crosswalk'!A:B,2,FALSE))</f>
        <v>Azalea Health EHR</v>
      </c>
    </row>
    <row r="3673" spans="1:11" x14ac:dyDescent="0.25">
      <c r="A3673" t="s">
        <v>176</v>
      </c>
      <c r="B3673">
        <v>168</v>
      </c>
      <c r="C3673" t="s">
        <v>782</v>
      </c>
      <c r="D3673" t="s">
        <v>177</v>
      </c>
      <c r="E3673">
        <v>1</v>
      </c>
      <c r="F3673">
        <v>13</v>
      </c>
      <c r="G3673">
        <v>7.69</v>
      </c>
      <c r="H3673" t="s">
        <v>116</v>
      </c>
      <c r="I3673">
        <v>5</v>
      </c>
      <c r="J3673" t="s">
        <v>69</v>
      </c>
      <c r="K3673" s="33" t="str">
        <f>IF(ISNA(VLOOKUP(C3673,'Provider-EHR crosswalk'!A:B,2,FALSE)),"No EHR Specified",VLOOKUP(C3673,'Provider-EHR crosswalk'!A:B,2,FALSE))</f>
        <v>Azalea Health EHR</v>
      </c>
    </row>
    <row r="3674" spans="1:11" x14ac:dyDescent="0.25">
      <c r="A3674" t="s">
        <v>63</v>
      </c>
      <c r="B3674">
        <v>55</v>
      </c>
      <c r="C3674" t="s">
        <v>696</v>
      </c>
      <c r="D3674" t="s">
        <v>64</v>
      </c>
      <c r="E3674">
        <v>97</v>
      </c>
      <c r="F3674">
        <v>97</v>
      </c>
      <c r="G3674">
        <v>100</v>
      </c>
      <c r="H3674" t="s">
        <v>65</v>
      </c>
      <c r="I3674">
        <v>99</v>
      </c>
      <c r="J3674" t="s">
        <v>66</v>
      </c>
      <c r="K3674" s="33" t="str">
        <f>IF(ISNA(VLOOKUP(C3674,'Provider-EHR crosswalk'!A:B,2,FALSE)),"No EHR Specified",VLOOKUP(C3674,'Provider-EHR crosswalk'!A:B,2,FALSE))</f>
        <v>AdvancedMD EHR</v>
      </c>
    </row>
    <row r="3675" spans="1:11" x14ac:dyDescent="0.25">
      <c r="A3675" t="s">
        <v>67</v>
      </c>
      <c r="B3675">
        <v>55</v>
      </c>
      <c r="C3675" t="s">
        <v>696</v>
      </c>
      <c r="D3675" t="s">
        <v>68</v>
      </c>
      <c r="E3675">
        <v>88</v>
      </c>
      <c r="F3675">
        <v>97</v>
      </c>
      <c r="G3675">
        <v>90.72</v>
      </c>
      <c r="H3675" t="s">
        <v>65</v>
      </c>
      <c r="I3675">
        <v>75</v>
      </c>
      <c r="J3675" t="s">
        <v>66</v>
      </c>
      <c r="K3675" s="33" t="str">
        <f>IF(ISNA(VLOOKUP(C3675,'Provider-EHR crosswalk'!A:B,2,FALSE)),"No EHR Specified",VLOOKUP(C3675,'Provider-EHR crosswalk'!A:B,2,FALSE))</f>
        <v>AdvancedMD EHR</v>
      </c>
    </row>
    <row r="3676" spans="1:11" x14ac:dyDescent="0.25">
      <c r="A3676" t="s">
        <v>70</v>
      </c>
      <c r="B3676">
        <v>55</v>
      </c>
      <c r="C3676" t="s">
        <v>696</v>
      </c>
      <c r="D3676" t="s">
        <v>71</v>
      </c>
      <c r="E3676">
        <v>97</v>
      </c>
      <c r="F3676">
        <v>97</v>
      </c>
      <c r="G3676">
        <v>100</v>
      </c>
      <c r="H3676" t="s">
        <v>65</v>
      </c>
      <c r="I3676">
        <v>99</v>
      </c>
      <c r="J3676" t="s">
        <v>66</v>
      </c>
      <c r="K3676" s="33" t="str">
        <f>IF(ISNA(VLOOKUP(C3676,'Provider-EHR crosswalk'!A:B,2,FALSE)),"No EHR Specified",VLOOKUP(C3676,'Provider-EHR crosswalk'!A:B,2,FALSE))</f>
        <v>AdvancedMD EHR</v>
      </c>
    </row>
    <row r="3677" spans="1:11" x14ac:dyDescent="0.25">
      <c r="A3677" t="s">
        <v>72</v>
      </c>
      <c r="B3677">
        <v>55</v>
      </c>
      <c r="C3677" t="s">
        <v>696</v>
      </c>
      <c r="D3677" t="s">
        <v>73</v>
      </c>
      <c r="E3677">
        <v>97</v>
      </c>
      <c r="F3677">
        <v>97</v>
      </c>
      <c r="G3677">
        <v>100</v>
      </c>
      <c r="H3677" t="s">
        <v>65</v>
      </c>
      <c r="I3677">
        <v>99</v>
      </c>
      <c r="J3677" t="s">
        <v>66</v>
      </c>
      <c r="K3677" s="33" t="str">
        <f>IF(ISNA(VLOOKUP(C3677,'Provider-EHR crosswalk'!A:B,2,FALSE)),"No EHR Specified",VLOOKUP(C3677,'Provider-EHR crosswalk'!A:B,2,FALSE))</f>
        <v>AdvancedMD EHR</v>
      </c>
    </row>
    <row r="3678" spans="1:11" x14ac:dyDescent="0.25">
      <c r="A3678" t="s">
        <v>74</v>
      </c>
      <c r="B3678">
        <v>55</v>
      </c>
      <c r="C3678" t="s">
        <v>696</v>
      </c>
      <c r="D3678" t="s">
        <v>75</v>
      </c>
      <c r="E3678">
        <v>97</v>
      </c>
      <c r="F3678">
        <v>97</v>
      </c>
      <c r="G3678">
        <v>100</v>
      </c>
      <c r="H3678" t="s">
        <v>65</v>
      </c>
      <c r="I3678">
        <v>99</v>
      </c>
      <c r="J3678" t="s">
        <v>66</v>
      </c>
      <c r="K3678" s="33" t="str">
        <f>IF(ISNA(VLOOKUP(C3678,'Provider-EHR crosswalk'!A:B,2,FALSE)),"No EHR Specified",VLOOKUP(C3678,'Provider-EHR crosswalk'!A:B,2,FALSE))</f>
        <v>AdvancedMD EHR</v>
      </c>
    </row>
    <row r="3679" spans="1:11" x14ac:dyDescent="0.25">
      <c r="A3679" t="s">
        <v>76</v>
      </c>
      <c r="B3679">
        <v>55</v>
      </c>
      <c r="C3679" t="s">
        <v>696</v>
      </c>
      <c r="D3679" t="s">
        <v>77</v>
      </c>
      <c r="E3679">
        <v>97</v>
      </c>
      <c r="F3679">
        <v>97</v>
      </c>
      <c r="G3679">
        <v>100</v>
      </c>
      <c r="H3679" t="s">
        <v>65</v>
      </c>
      <c r="I3679">
        <v>85</v>
      </c>
      <c r="J3679" t="s">
        <v>66</v>
      </c>
      <c r="K3679" s="33" t="str">
        <f>IF(ISNA(VLOOKUP(C3679,'Provider-EHR crosswalk'!A:B,2,FALSE)),"No EHR Specified",VLOOKUP(C3679,'Provider-EHR crosswalk'!A:B,2,FALSE))</f>
        <v>AdvancedMD EHR</v>
      </c>
    </row>
    <row r="3680" spans="1:11" x14ac:dyDescent="0.25">
      <c r="A3680" t="s">
        <v>78</v>
      </c>
      <c r="B3680">
        <v>55</v>
      </c>
      <c r="C3680" t="s">
        <v>696</v>
      </c>
      <c r="D3680" t="s">
        <v>79</v>
      </c>
      <c r="E3680">
        <v>97</v>
      </c>
      <c r="F3680">
        <v>97</v>
      </c>
      <c r="G3680">
        <v>100</v>
      </c>
      <c r="H3680" t="s">
        <v>65</v>
      </c>
      <c r="I3680">
        <v>85</v>
      </c>
      <c r="J3680" t="s">
        <v>66</v>
      </c>
      <c r="K3680" s="33" t="str">
        <f>IF(ISNA(VLOOKUP(C3680,'Provider-EHR crosswalk'!A:B,2,FALSE)),"No EHR Specified",VLOOKUP(C3680,'Provider-EHR crosswalk'!A:B,2,FALSE))</f>
        <v>AdvancedMD EHR</v>
      </c>
    </row>
    <row r="3681" spans="1:11" x14ac:dyDescent="0.25">
      <c r="A3681" t="s">
        <v>80</v>
      </c>
      <c r="B3681">
        <v>55</v>
      </c>
      <c r="C3681" t="s">
        <v>696</v>
      </c>
      <c r="D3681" t="s">
        <v>81</v>
      </c>
      <c r="E3681">
        <v>97</v>
      </c>
      <c r="F3681">
        <v>97</v>
      </c>
      <c r="G3681">
        <v>100</v>
      </c>
      <c r="H3681" t="s">
        <v>65</v>
      </c>
      <c r="I3681">
        <v>85</v>
      </c>
      <c r="J3681" t="s">
        <v>66</v>
      </c>
      <c r="K3681" s="33" t="str">
        <f>IF(ISNA(VLOOKUP(C3681,'Provider-EHR crosswalk'!A:B,2,FALSE)),"No EHR Specified",VLOOKUP(C3681,'Provider-EHR crosswalk'!A:B,2,FALSE))</f>
        <v>AdvancedMD EHR</v>
      </c>
    </row>
    <row r="3682" spans="1:11" x14ac:dyDescent="0.25">
      <c r="A3682" t="s">
        <v>82</v>
      </c>
      <c r="B3682">
        <v>55</v>
      </c>
      <c r="C3682" t="s">
        <v>696</v>
      </c>
      <c r="D3682" t="s">
        <v>83</v>
      </c>
      <c r="E3682">
        <v>97</v>
      </c>
      <c r="F3682">
        <v>97</v>
      </c>
      <c r="G3682">
        <v>100</v>
      </c>
      <c r="H3682" t="s">
        <v>65</v>
      </c>
      <c r="I3682">
        <v>85</v>
      </c>
      <c r="J3682" t="s">
        <v>66</v>
      </c>
      <c r="K3682" s="33" t="str">
        <f>IF(ISNA(VLOOKUP(C3682,'Provider-EHR crosswalk'!A:B,2,FALSE)),"No EHR Specified",VLOOKUP(C3682,'Provider-EHR crosswalk'!A:B,2,FALSE))</f>
        <v>AdvancedMD EHR</v>
      </c>
    </row>
    <row r="3683" spans="1:11" x14ac:dyDescent="0.25">
      <c r="A3683" t="s">
        <v>84</v>
      </c>
      <c r="B3683">
        <v>55</v>
      </c>
      <c r="C3683" t="s">
        <v>696</v>
      </c>
      <c r="D3683" t="s">
        <v>85</v>
      </c>
      <c r="E3683">
        <v>97</v>
      </c>
      <c r="F3683">
        <v>97</v>
      </c>
      <c r="G3683">
        <v>100</v>
      </c>
      <c r="H3683" t="s">
        <v>65</v>
      </c>
      <c r="I3683">
        <v>85</v>
      </c>
      <c r="J3683" t="s">
        <v>66</v>
      </c>
      <c r="K3683" s="33" t="str">
        <f>IF(ISNA(VLOOKUP(C3683,'Provider-EHR crosswalk'!A:B,2,FALSE)),"No EHR Specified",VLOOKUP(C3683,'Provider-EHR crosswalk'!A:B,2,FALSE))</f>
        <v>AdvancedMD EHR</v>
      </c>
    </row>
    <row r="3684" spans="1:11" x14ac:dyDescent="0.25">
      <c r="A3684" t="s">
        <v>86</v>
      </c>
      <c r="B3684">
        <v>55</v>
      </c>
      <c r="C3684" t="s">
        <v>696</v>
      </c>
      <c r="D3684" t="s">
        <v>87</v>
      </c>
      <c r="E3684">
        <v>97</v>
      </c>
      <c r="F3684">
        <v>97</v>
      </c>
      <c r="G3684">
        <v>100</v>
      </c>
      <c r="H3684" t="s">
        <v>65</v>
      </c>
      <c r="I3684">
        <v>95</v>
      </c>
      <c r="J3684" t="s">
        <v>66</v>
      </c>
      <c r="K3684" s="33" t="str">
        <f>IF(ISNA(VLOOKUP(C3684,'Provider-EHR crosswalk'!A:B,2,FALSE)),"No EHR Specified",VLOOKUP(C3684,'Provider-EHR crosswalk'!A:B,2,FALSE))</f>
        <v>AdvancedMD EHR</v>
      </c>
    </row>
    <row r="3685" spans="1:11" x14ac:dyDescent="0.25">
      <c r="A3685" t="s">
        <v>88</v>
      </c>
      <c r="B3685">
        <v>55</v>
      </c>
      <c r="C3685" t="s">
        <v>696</v>
      </c>
      <c r="D3685" t="s">
        <v>89</v>
      </c>
      <c r="E3685">
        <v>97</v>
      </c>
      <c r="F3685">
        <v>97</v>
      </c>
      <c r="G3685">
        <v>100</v>
      </c>
      <c r="H3685" t="s">
        <v>65</v>
      </c>
      <c r="I3685">
        <v>95</v>
      </c>
      <c r="J3685" t="s">
        <v>66</v>
      </c>
      <c r="K3685" s="33" t="str">
        <f>IF(ISNA(VLOOKUP(C3685,'Provider-EHR crosswalk'!A:B,2,FALSE)),"No EHR Specified",VLOOKUP(C3685,'Provider-EHR crosswalk'!A:B,2,FALSE))</f>
        <v>AdvancedMD EHR</v>
      </c>
    </row>
    <row r="3686" spans="1:11" x14ac:dyDescent="0.25">
      <c r="A3686" t="s">
        <v>90</v>
      </c>
      <c r="B3686">
        <v>55</v>
      </c>
      <c r="C3686" t="s">
        <v>696</v>
      </c>
      <c r="D3686" t="s">
        <v>91</v>
      </c>
      <c r="E3686">
        <v>97</v>
      </c>
      <c r="F3686">
        <v>97</v>
      </c>
      <c r="G3686">
        <v>100</v>
      </c>
      <c r="H3686" t="s">
        <v>65</v>
      </c>
      <c r="I3686">
        <v>90</v>
      </c>
      <c r="J3686" t="s">
        <v>66</v>
      </c>
      <c r="K3686" s="33" t="str">
        <f>IF(ISNA(VLOOKUP(C3686,'Provider-EHR crosswalk'!A:B,2,FALSE)),"No EHR Specified",VLOOKUP(C3686,'Provider-EHR crosswalk'!A:B,2,FALSE))</f>
        <v>AdvancedMD EHR</v>
      </c>
    </row>
    <row r="3687" spans="1:11" x14ac:dyDescent="0.25">
      <c r="A3687" t="s">
        <v>92</v>
      </c>
      <c r="B3687">
        <v>55</v>
      </c>
      <c r="C3687" t="s">
        <v>696</v>
      </c>
      <c r="D3687" t="s">
        <v>93</v>
      </c>
      <c r="E3687">
        <v>62</v>
      </c>
      <c r="F3687">
        <v>97</v>
      </c>
      <c r="G3687">
        <v>63.92</v>
      </c>
      <c r="H3687" t="s">
        <v>65</v>
      </c>
      <c r="I3687">
        <v>90</v>
      </c>
      <c r="J3687" t="s">
        <v>69</v>
      </c>
      <c r="K3687" s="33" t="str">
        <f>IF(ISNA(VLOOKUP(C3687,'Provider-EHR crosswalk'!A:B,2,FALSE)),"No EHR Specified",VLOOKUP(C3687,'Provider-EHR crosswalk'!A:B,2,FALSE))</f>
        <v>AdvancedMD EHR</v>
      </c>
    </row>
    <row r="3688" spans="1:11" x14ac:dyDescent="0.25">
      <c r="A3688" t="s">
        <v>94</v>
      </c>
      <c r="B3688">
        <v>55</v>
      </c>
      <c r="C3688" t="s">
        <v>696</v>
      </c>
      <c r="D3688" t="s">
        <v>95</v>
      </c>
      <c r="E3688">
        <v>76</v>
      </c>
      <c r="F3688">
        <v>97</v>
      </c>
      <c r="G3688">
        <v>78.349999999999994</v>
      </c>
      <c r="H3688" t="s">
        <v>65</v>
      </c>
      <c r="I3688">
        <v>90</v>
      </c>
      <c r="J3688" t="s">
        <v>69</v>
      </c>
      <c r="K3688" s="33" t="str">
        <f>IF(ISNA(VLOOKUP(C3688,'Provider-EHR crosswalk'!A:B,2,FALSE)),"No EHR Specified",VLOOKUP(C3688,'Provider-EHR crosswalk'!A:B,2,FALSE))</f>
        <v>AdvancedMD EHR</v>
      </c>
    </row>
    <row r="3689" spans="1:11" x14ac:dyDescent="0.25">
      <c r="A3689" t="s">
        <v>96</v>
      </c>
      <c r="B3689">
        <v>55</v>
      </c>
      <c r="C3689" t="s">
        <v>696</v>
      </c>
      <c r="D3689" t="s">
        <v>97</v>
      </c>
      <c r="E3689">
        <v>94</v>
      </c>
      <c r="F3689">
        <v>97</v>
      </c>
      <c r="G3689">
        <v>96.91</v>
      </c>
      <c r="H3689" t="s">
        <v>65</v>
      </c>
      <c r="I3689">
        <v>90</v>
      </c>
      <c r="J3689" t="s">
        <v>66</v>
      </c>
      <c r="K3689" s="33" t="str">
        <f>IF(ISNA(VLOOKUP(C3689,'Provider-EHR crosswalk'!A:B,2,FALSE)),"No EHR Specified",VLOOKUP(C3689,'Provider-EHR crosswalk'!A:B,2,FALSE))</f>
        <v>AdvancedMD EHR</v>
      </c>
    </row>
    <row r="3690" spans="1:11" x14ac:dyDescent="0.25">
      <c r="A3690" t="s">
        <v>98</v>
      </c>
      <c r="B3690">
        <v>55</v>
      </c>
      <c r="C3690" t="s">
        <v>696</v>
      </c>
      <c r="D3690" t="s">
        <v>99</v>
      </c>
      <c r="E3690">
        <v>94</v>
      </c>
      <c r="F3690">
        <v>97</v>
      </c>
      <c r="G3690">
        <v>96.91</v>
      </c>
      <c r="H3690" t="s">
        <v>65</v>
      </c>
      <c r="I3690">
        <v>90</v>
      </c>
      <c r="J3690" t="s">
        <v>66</v>
      </c>
      <c r="K3690" s="33" t="str">
        <f>IF(ISNA(VLOOKUP(C3690,'Provider-EHR crosswalk'!A:B,2,FALSE)),"No EHR Specified",VLOOKUP(C3690,'Provider-EHR crosswalk'!A:B,2,FALSE))</f>
        <v>AdvancedMD EHR</v>
      </c>
    </row>
    <row r="3691" spans="1:11" x14ac:dyDescent="0.25">
      <c r="A3691" t="s">
        <v>100</v>
      </c>
      <c r="B3691">
        <v>55</v>
      </c>
      <c r="C3691" t="s">
        <v>696</v>
      </c>
      <c r="D3691" t="s">
        <v>101</v>
      </c>
      <c r="E3691">
        <v>1161</v>
      </c>
      <c r="F3691">
        <v>1161</v>
      </c>
      <c r="G3691">
        <v>100</v>
      </c>
      <c r="H3691" t="s">
        <v>65</v>
      </c>
      <c r="I3691">
        <v>99</v>
      </c>
      <c r="J3691" t="s">
        <v>66</v>
      </c>
      <c r="K3691" s="33" t="str">
        <f>IF(ISNA(VLOOKUP(C3691,'Provider-EHR crosswalk'!A:B,2,FALSE)),"No EHR Specified",VLOOKUP(C3691,'Provider-EHR crosswalk'!A:B,2,FALSE))</f>
        <v>AdvancedMD EHR</v>
      </c>
    </row>
    <row r="3692" spans="1:11" x14ac:dyDescent="0.25">
      <c r="A3692" t="s">
        <v>102</v>
      </c>
      <c r="B3692">
        <v>55</v>
      </c>
      <c r="C3692" t="s">
        <v>696</v>
      </c>
      <c r="D3692" t="s">
        <v>103</v>
      </c>
      <c r="E3692">
        <v>1161</v>
      </c>
      <c r="F3692">
        <v>1161</v>
      </c>
      <c r="G3692">
        <v>100</v>
      </c>
      <c r="H3692" t="s">
        <v>65</v>
      </c>
      <c r="I3692">
        <v>99</v>
      </c>
      <c r="J3692" t="s">
        <v>66</v>
      </c>
      <c r="K3692" s="33" t="str">
        <f>IF(ISNA(VLOOKUP(C3692,'Provider-EHR crosswalk'!A:B,2,FALSE)),"No EHR Specified",VLOOKUP(C3692,'Provider-EHR crosswalk'!A:B,2,FALSE))</f>
        <v>AdvancedMD EHR</v>
      </c>
    </row>
    <row r="3693" spans="1:11" x14ac:dyDescent="0.25">
      <c r="A3693" t="s">
        <v>104</v>
      </c>
      <c r="B3693">
        <v>55</v>
      </c>
      <c r="C3693" t="s">
        <v>696</v>
      </c>
      <c r="D3693" t="s">
        <v>105</v>
      </c>
      <c r="E3693">
        <v>1161</v>
      </c>
      <c r="F3693">
        <v>1161</v>
      </c>
      <c r="G3693">
        <v>100</v>
      </c>
      <c r="H3693" t="s">
        <v>65</v>
      </c>
      <c r="I3693">
        <v>99</v>
      </c>
      <c r="J3693" t="s">
        <v>66</v>
      </c>
      <c r="K3693" s="33" t="str">
        <f>IF(ISNA(VLOOKUP(C3693,'Provider-EHR crosswalk'!A:B,2,FALSE)),"No EHR Specified",VLOOKUP(C3693,'Provider-EHR crosswalk'!A:B,2,FALSE))</f>
        <v>AdvancedMD EHR</v>
      </c>
    </row>
    <row r="3694" spans="1:11" x14ac:dyDescent="0.25">
      <c r="A3694" t="s">
        <v>106</v>
      </c>
      <c r="B3694">
        <v>55</v>
      </c>
      <c r="C3694" t="s">
        <v>696</v>
      </c>
      <c r="D3694" t="s">
        <v>107</v>
      </c>
      <c r="E3694">
        <v>1157</v>
      </c>
      <c r="F3694">
        <v>1157</v>
      </c>
      <c r="G3694">
        <v>100</v>
      </c>
      <c r="H3694" t="s">
        <v>65</v>
      </c>
      <c r="I3694">
        <v>99</v>
      </c>
      <c r="J3694" t="s">
        <v>66</v>
      </c>
      <c r="K3694" s="33" t="str">
        <f>IF(ISNA(VLOOKUP(C3694,'Provider-EHR crosswalk'!A:B,2,FALSE)),"No EHR Specified",VLOOKUP(C3694,'Provider-EHR crosswalk'!A:B,2,FALSE))</f>
        <v>AdvancedMD EHR</v>
      </c>
    </row>
    <row r="3695" spans="1:11" x14ac:dyDescent="0.25">
      <c r="A3695" t="s">
        <v>108</v>
      </c>
      <c r="B3695">
        <v>55</v>
      </c>
      <c r="C3695" t="s">
        <v>696</v>
      </c>
      <c r="D3695" t="s">
        <v>109</v>
      </c>
      <c r="E3695">
        <v>1157</v>
      </c>
      <c r="F3695">
        <v>1157</v>
      </c>
      <c r="G3695">
        <v>100</v>
      </c>
      <c r="H3695" t="s">
        <v>65</v>
      </c>
      <c r="I3695">
        <v>99</v>
      </c>
      <c r="J3695" t="s">
        <v>66</v>
      </c>
      <c r="K3695" s="33" t="str">
        <f>IF(ISNA(VLOOKUP(C3695,'Provider-EHR crosswalk'!A:B,2,FALSE)),"No EHR Specified",VLOOKUP(C3695,'Provider-EHR crosswalk'!A:B,2,FALSE))</f>
        <v>AdvancedMD EHR</v>
      </c>
    </row>
    <row r="3696" spans="1:11" x14ac:dyDescent="0.25">
      <c r="A3696" t="s">
        <v>110</v>
      </c>
      <c r="B3696">
        <v>55</v>
      </c>
      <c r="C3696" t="s">
        <v>696</v>
      </c>
      <c r="D3696" t="s">
        <v>111</v>
      </c>
      <c r="E3696">
        <v>1157</v>
      </c>
      <c r="F3696">
        <v>1157</v>
      </c>
      <c r="G3696">
        <v>100</v>
      </c>
      <c r="H3696" t="s">
        <v>65</v>
      </c>
      <c r="I3696">
        <v>99</v>
      </c>
      <c r="J3696" t="s">
        <v>66</v>
      </c>
      <c r="K3696" s="33" t="str">
        <f>IF(ISNA(VLOOKUP(C3696,'Provider-EHR crosswalk'!A:B,2,FALSE)),"No EHR Specified",VLOOKUP(C3696,'Provider-EHR crosswalk'!A:B,2,FALSE))</f>
        <v>AdvancedMD EHR</v>
      </c>
    </row>
    <row r="3697" spans="1:11" x14ac:dyDescent="0.25">
      <c r="A3697" t="s">
        <v>112</v>
      </c>
      <c r="B3697">
        <v>55</v>
      </c>
      <c r="C3697" t="s">
        <v>696</v>
      </c>
      <c r="D3697" t="s">
        <v>113</v>
      </c>
      <c r="E3697">
        <v>1157</v>
      </c>
      <c r="F3697">
        <v>1157</v>
      </c>
      <c r="G3697">
        <v>100</v>
      </c>
      <c r="H3697" t="s">
        <v>65</v>
      </c>
      <c r="I3697">
        <v>99</v>
      </c>
      <c r="J3697" t="s">
        <v>66</v>
      </c>
      <c r="K3697" s="33" t="str">
        <f>IF(ISNA(VLOOKUP(C3697,'Provider-EHR crosswalk'!A:B,2,FALSE)),"No EHR Specified",VLOOKUP(C3697,'Provider-EHR crosswalk'!A:B,2,FALSE))</f>
        <v>AdvancedMD EHR</v>
      </c>
    </row>
    <row r="3698" spans="1:11" x14ac:dyDescent="0.25">
      <c r="A3698" t="s">
        <v>114</v>
      </c>
      <c r="B3698">
        <v>55</v>
      </c>
      <c r="C3698" t="s">
        <v>696</v>
      </c>
      <c r="D3698" t="s">
        <v>115</v>
      </c>
      <c r="E3698">
        <v>3</v>
      </c>
      <c r="F3698">
        <v>97</v>
      </c>
      <c r="G3698">
        <v>3.09</v>
      </c>
      <c r="H3698" t="s">
        <v>116</v>
      </c>
      <c r="I3698">
        <v>4</v>
      </c>
      <c r="J3698" t="s">
        <v>66</v>
      </c>
      <c r="K3698" s="33" t="str">
        <f>IF(ISNA(VLOOKUP(C3698,'Provider-EHR crosswalk'!A:B,2,FALSE)),"No EHR Specified",VLOOKUP(C3698,'Provider-EHR crosswalk'!A:B,2,FALSE))</f>
        <v>AdvancedMD EHR</v>
      </c>
    </row>
    <row r="3699" spans="1:11" x14ac:dyDescent="0.25">
      <c r="A3699" t="s">
        <v>117</v>
      </c>
      <c r="B3699">
        <v>55</v>
      </c>
      <c r="C3699" t="s">
        <v>696</v>
      </c>
      <c r="D3699" t="s">
        <v>118</v>
      </c>
      <c r="E3699">
        <v>2</v>
      </c>
      <c r="F3699">
        <v>97</v>
      </c>
      <c r="G3699">
        <v>2.06</v>
      </c>
      <c r="H3699" t="s">
        <v>116</v>
      </c>
      <c r="I3699">
        <v>4</v>
      </c>
      <c r="J3699" t="s">
        <v>66</v>
      </c>
      <c r="K3699" s="33" t="str">
        <f>IF(ISNA(VLOOKUP(C3699,'Provider-EHR crosswalk'!A:B,2,FALSE)),"No EHR Specified",VLOOKUP(C3699,'Provider-EHR crosswalk'!A:B,2,FALSE))</f>
        <v>AdvancedMD EHR</v>
      </c>
    </row>
    <row r="3700" spans="1:11" x14ac:dyDescent="0.25">
      <c r="A3700" t="s">
        <v>119</v>
      </c>
      <c r="B3700">
        <v>55</v>
      </c>
      <c r="C3700" t="s">
        <v>696</v>
      </c>
      <c r="D3700" t="s">
        <v>120</v>
      </c>
      <c r="E3700">
        <v>1</v>
      </c>
      <c r="F3700">
        <v>97</v>
      </c>
      <c r="G3700">
        <v>1.03</v>
      </c>
      <c r="H3700" t="s">
        <v>116</v>
      </c>
      <c r="I3700">
        <v>4</v>
      </c>
      <c r="J3700" t="s">
        <v>66</v>
      </c>
      <c r="K3700" s="33" t="str">
        <f>IF(ISNA(VLOOKUP(C3700,'Provider-EHR crosswalk'!A:B,2,FALSE)),"No EHR Specified",VLOOKUP(C3700,'Provider-EHR crosswalk'!A:B,2,FALSE))</f>
        <v>AdvancedMD EHR</v>
      </c>
    </row>
    <row r="3701" spans="1:11" x14ac:dyDescent="0.25">
      <c r="A3701" t="s">
        <v>121</v>
      </c>
      <c r="B3701">
        <v>55</v>
      </c>
      <c r="C3701" t="s">
        <v>696</v>
      </c>
      <c r="D3701" t="s">
        <v>122</v>
      </c>
      <c r="E3701">
        <v>0</v>
      </c>
      <c r="F3701">
        <v>97</v>
      </c>
      <c r="G3701">
        <v>0</v>
      </c>
      <c r="H3701" t="s">
        <v>116</v>
      </c>
      <c r="I3701">
        <v>1</v>
      </c>
      <c r="J3701" t="s">
        <v>66</v>
      </c>
      <c r="K3701" s="33" t="str">
        <f>IF(ISNA(VLOOKUP(C3701,'Provider-EHR crosswalk'!A:B,2,FALSE)),"No EHR Specified",VLOOKUP(C3701,'Provider-EHR crosswalk'!A:B,2,FALSE))</f>
        <v>AdvancedMD EHR</v>
      </c>
    </row>
    <row r="3702" spans="1:11" x14ac:dyDescent="0.25">
      <c r="A3702" t="s">
        <v>123</v>
      </c>
      <c r="B3702">
        <v>55</v>
      </c>
      <c r="C3702" t="s">
        <v>696</v>
      </c>
      <c r="D3702" t="s">
        <v>124</v>
      </c>
      <c r="E3702">
        <v>0</v>
      </c>
      <c r="F3702">
        <v>1161</v>
      </c>
      <c r="G3702">
        <v>0</v>
      </c>
      <c r="H3702" t="s">
        <v>116</v>
      </c>
      <c r="I3702">
        <v>1</v>
      </c>
      <c r="J3702" t="s">
        <v>66</v>
      </c>
      <c r="K3702" s="33" t="str">
        <f>IF(ISNA(VLOOKUP(C3702,'Provider-EHR crosswalk'!A:B,2,FALSE)),"No EHR Specified",VLOOKUP(C3702,'Provider-EHR crosswalk'!A:B,2,FALSE))</f>
        <v>AdvancedMD EHR</v>
      </c>
    </row>
    <row r="3703" spans="1:11" x14ac:dyDescent="0.25">
      <c r="A3703" t="s">
        <v>125</v>
      </c>
      <c r="B3703">
        <v>55</v>
      </c>
      <c r="C3703" t="s">
        <v>696</v>
      </c>
      <c r="D3703" t="s">
        <v>126</v>
      </c>
      <c r="E3703">
        <v>0</v>
      </c>
      <c r="F3703">
        <v>1161</v>
      </c>
      <c r="G3703">
        <v>0</v>
      </c>
      <c r="H3703" t="s">
        <v>116</v>
      </c>
      <c r="I3703">
        <v>1</v>
      </c>
      <c r="J3703" t="s">
        <v>66</v>
      </c>
      <c r="K3703" s="33" t="str">
        <f>IF(ISNA(VLOOKUP(C3703,'Provider-EHR crosswalk'!A:B,2,FALSE)),"No EHR Specified",VLOOKUP(C3703,'Provider-EHR crosswalk'!A:B,2,FALSE))</f>
        <v>AdvancedMD EHR</v>
      </c>
    </row>
    <row r="3704" spans="1:11" x14ac:dyDescent="0.25">
      <c r="A3704" t="s">
        <v>127</v>
      </c>
      <c r="B3704">
        <v>55</v>
      </c>
      <c r="C3704" t="s">
        <v>696</v>
      </c>
      <c r="D3704" t="s">
        <v>128</v>
      </c>
      <c r="E3704">
        <v>34</v>
      </c>
      <c r="F3704">
        <v>1161</v>
      </c>
      <c r="G3704">
        <v>2.93</v>
      </c>
      <c r="H3704" t="s">
        <v>116</v>
      </c>
      <c r="I3704">
        <v>4</v>
      </c>
      <c r="J3704" t="s">
        <v>66</v>
      </c>
      <c r="K3704" s="33" t="str">
        <f>IF(ISNA(VLOOKUP(C3704,'Provider-EHR crosswalk'!A:B,2,FALSE)),"No EHR Specified",VLOOKUP(C3704,'Provider-EHR crosswalk'!A:B,2,FALSE))</f>
        <v>AdvancedMD EHR</v>
      </c>
    </row>
    <row r="3705" spans="1:11" x14ac:dyDescent="0.25">
      <c r="A3705" t="s">
        <v>129</v>
      </c>
      <c r="B3705">
        <v>55</v>
      </c>
      <c r="C3705" t="s">
        <v>696</v>
      </c>
      <c r="D3705" t="s">
        <v>130</v>
      </c>
      <c r="E3705">
        <v>36</v>
      </c>
      <c r="F3705">
        <v>1161</v>
      </c>
      <c r="G3705">
        <v>3.1</v>
      </c>
      <c r="H3705" t="s">
        <v>116</v>
      </c>
      <c r="I3705">
        <v>4</v>
      </c>
      <c r="J3705" t="s">
        <v>66</v>
      </c>
      <c r="K3705" s="33" t="str">
        <f>IF(ISNA(VLOOKUP(C3705,'Provider-EHR crosswalk'!A:B,2,FALSE)),"No EHR Specified",VLOOKUP(C3705,'Provider-EHR crosswalk'!A:B,2,FALSE))</f>
        <v>AdvancedMD EHR</v>
      </c>
    </row>
    <row r="3706" spans="1:11" x14ac:dyDescent="0.25">
      <c r="A3706" t="s">
        <v>131</v>
      </c>
      <c r="B3706">
        <v>55</v>
      </c>
      <c r="C3706" t="s">
        <v>696</v>
      </c>
      <c r="D3706" t="s">
        <v>132</v>
      </c>
      <c r="E3706">
        <v>25</v>
      </c>
      <c r="F3706">
        <v>1161</v>
      </c>
      <c r="G3706">
        <v>2.15</v>
      </c>
      <c r="H3706" t="s">
        <v>116</v>
      </c>
      <c r="I3706">
        <v>4</v>
      </c>
      <c r="J3706" t="s">
        <v>66</v>
      </c>
      <c r="K3706" s="33" t="str">
        <f>IF(ISNA(VLOOKUP(C3706,'Provider-EHR crosswalk'!A:B,2,FALSE)),"No EHR Specified",VLOOKUP(C3706,'Provider-EHR crosswalk'!A:B,2,FALSE))</f>
        <v>AdvancedMD EHR</v>
      </c>
    </row>
    <row r="3707" spans="1:11" x14ac:dyDescent="0.25">
      <c r="A3707" t="s">
        <v>133</v>
      </c>
      <c r="B3707">
        <v>55</v>
      </c>
      <c r="C3707" t="s">
        <v>696</v>
      </c>
      <c r="D3707" t="s">
        <v>134</v>
      </c>
      <c r="E3707">
        <v>30</v>
      </c>
      <c r="F3707">
        <v>1161</v>
      </c>
      <c r="G3707">
        <v>2.58</v>
      </c>
      <c r="H3707" t="s">
        <v>116</v>
      </c>
      <c r="I3707">
        <v>1</v>
      </c>
      <c r="J3707" t="s">
        <v>69</v>
      </c>
      <c r="K3707" s="33" t="str">
        <f>IF(ISNA(VLOOKUP(C3707,'Provider-EHR crosswalk'!A:B,2,FALSE)),"No EHR Specified",VLOOKUP(C3707,'Provider-EHR crosswalk'!A:B,2,FALSE))</f>
        <v>AdvancedMD EHR</v>
      </c>
    </row>
    <row r="3708" spans="1:11" x14ac:dyDescent="0.25">
      <c r="A3708" t="s">
        <v>135</v>
      </c>
      <c r="B3708">
        <v>55</v>
      </c>
      <c r="C3708" t="s">
        <v>696</v>
      </c>
      <c r="D3708" t="s">
        <v>136</v>
      </c>
      <c r="E3708">
        <v>0</v>
      </c>
      <c r="F3708">
        <v>1157</v>
      </c>
      <c r="G3708">
        <v>0</v>
      </c>
      <c r="H3708" t="s">
        <v>116</v>
      </c>
      <c r="I3708">
        <v>1</v>
      </c>
      <c r="J3708" t="s">
        <v>66</v>
      </c>
      <c r="K3708" s="33" t="str">
        <f>IF(ISNA(VLOOKUP(C3708,'Provider-EHR crosswalk'!A:B,2,FALSE)),"No EHR Specified",VLOOKUP(C3708,'Provider-EHR crosswalk'!A:B,2,FALSE))</f>
        <v>AdvancedMD EHR</v>
      </c>
    </row>
    <row r="3709" spans="1:11" x14ac:dyDescent="0.25">
      <c r="A3709" t="s">
        <v>137</v>
      </c>
      <c r="B3709">
        <v>55</v>
      </c>
      <c r="C3709" t="s">
        <v>696</v>
      </c>
      <c r="D3709" t="s">
        <v>138</v>
      </c>
      <c r="E3709">
        <v>0</v>
      </c>
      <c r="F3709">
        <v>1157</v>
      </c>
      <c r="G3709">
        <v>0</v>
      </c>
      <c r="H3709" t="s">
        <v>116</v>
      </c>
      <c r="I3709">
        <v>1</v>
      </c>
      <c r="J3709" t="s">
        <v>66</v>
      </c>
      <c r="K3709" s="33" t="str">
        <f>IF(ISNA(VLOOKUP(C3709,'Provider-EHR crosswalk'!A:B,2,FALSE)),"No EHR Specified",VLOOKUP(C3709,'Provider-EHR crosswalk'!A:B,2,FALSE))</f>
        <v>AdvancedMD EHR</v>
      </c>
    </row>
    <row r="3710" spans="1:11" x14ac:dyDescent="0.25">
      <c r="A3710" t="s">
        <v>139</v>
      </c>
      <c r="B3710">
        <v>55</v>
      </c>
      <c r="C3710" t="s">
        <v>696</v>
      </c>
      <c r="D3710" t="s">
        <v>140</v>
      </c>
      <c r="E3710">
        <v>0</v>
      </c>
      <c r="F3710">
        <v>1157</v>
      </c>
      <c r="G3710">
        <v>0</v>
      </c>
      <c r="H3710" t="s">
        <v>116</v>
      </c>
      <c r="I3710">
        <v>1</v>
      </c>
      <c r="J3710" t="s">
        <v>66</v>
      </c>
      <c r="K3710" s="33" t="str">
        <f>IF(ISNA(VLOOKUP(C3710,'Provider-EHR crosswalk'!A:B,2,FALSE)),"No EHR Specified",VLOOKUP(C3710,'Provider-EHR crosswalk'!A:B,2,FALSE))</f>
        <v>AdvancedMD EHR</v>
      </c>
    </row>
    <row r="3711" spans="1:11" x14ac:dyDescent="0.25">
      <c r="A3711" t="s">
        <v>141</v>
      </c>
      <c r="B3711">
        <v>55</v>
      </c>
      <c r="C3711" t="s">
        <v>696</v>
      </c>
      <c r="D3711" t="s">
        <v>142</v>
      </c>
      <c r="E3711">
        <v>0</v>
      </c>
      <c r="F3711">
        <v>1157</v>
      </c>
      <c r="G3711">
        <v>0</v>
      </c>
      <c r="H3711" t="s">
        <v>116</v>
      </c>
      <c r="I3711">
        <v>1</v>
      </c>
      <c r="J3711" t="s">
        <v>66</v>
      </c>
      <c r="K3711" s="33" t="str">
        <f>IF(ISNA(VLOOKUP(C3711,'Provider-EHR crosswalk'!A:B,2,FALSE)),"No EHR Specified",VLOOKUP(C3711,'Provider-EHR crosswalk'!A:B,2,FALSE))</f>
        <v>AdvancedMD EHR</v>
      </c>
    </row>
    <row r="3712" spans="1:11" x14ac:dyDescent="0.25">
      <c r="A3712" t="s">
        <v>143</v>
      </c>
      <c r="B3712">
        <v>55</v>
      </c>
      <c r="C3712" t="s">
        <v>696</v>
      </c>
      <c r="D3712" t="s">
        <v>144</v>
      </c>
      <c r="E3712">
        <v>0</v>
      </c>
      <c r="F3712">
        <v>1157</v>
      </c>
      <c r="G3712">
        <v>0</v>
      </c>
      <c r="H3712" t="s">
        <v>116</v>
      </c>
      <c r="I3712">
        <v>1</v>
      </c>
      <c r="J3712" t="s">
        <v>66</v>
      </c>
      <c r="K3712" s="33" t="str">
        <f>IF(ISNA(VLOOKUP(C3712,'Provider-EHR crosswalk'!A:B,2,FALSE)),"No EHR Specified",VLOOKUP(C3712,'Provider-EHR crosswalk'!A:B,2,FALSE))</f>
        <v>AdvancedMD EHR</v>
      </c>
    </row>
    <row r="3713" spans="1:11" x14ac:dyDescent="0.25">
      <c r="A3713" t="s">
        <v>145</v>
      </c>
      <c r="B3713">
        <v>55</v>
      </c>
      <c r="C3713" t="s">
        <v>696</v>
      </c>
      <c r="D3713" t="s">
        <v>146</v>
      </c>
      <c r="E3713">
        <v>0</v>
      </c>
      <c r="F3713">
        <v>1157</v>
      </c>
      <c r="G3713">
        <v>0</v>
      </c>
      <c r="H3713" t="s">
        <v>116</v>
      </c>
      <c r="I3713">
        <v>1</v>
      </c>
      <c r="J3713" t="s">
        <v>66</v>
      </c>
      <c r="K3713" s="33" t="str">
        <f>IF(ISNA(VLOOKUP(C3713,'Provider-EHR crosswalk'!A:B,2,FALSE)),"No EHR Specified",VLOOKUP(C3713,'Provider-EHR crosswalk'!A:B,2,FALSE))</f>
        <v>AdvancedMD EHR</v>
      </c>
    </row>
    <row r="3714" spans="1:11" x14ac:dyDescent="0.25">
      <c r="A3714" t="s">
        <v>147</v>
      </c>
      <c r="B3714">
        <v>55</v>
      </c>
      <c r="C3714" t="s">
        <v>696</v>
      </c>
      <c r="D3714" t="s">
        <v>148</v>
      </c>
      <c r="E3714">
        <v>0</v>
      </c>
      <c r="F3714">
        <v>1161</v>
      </c>
      <c r="G3714">
        <v>0</v>
      </c>
      <c r="H3714" t="s">
        <v>116</v>
      </c>
      <c r="I3714">
        <v>1</v>
      </c>
      <c r="J3714" t="s">
        <v>66</v>
      </c>
      <c r="K3714" s="33" t="str">
        <f>IF(ISNA(VLOOKUP(C3714,'Provider-EHR crosswalk'!A:B,2,FALSE)),"No EHR Specified",VLOOKUP(C3714,'Provider-EHR crosswalk'!A:B,2,FALSE))</f>
        <v>AdvancedMD EHR</v>
      </c>
    </row>
    <row r="3715" spans="1:11" x14ac:dyDescent="0.25">
      <c r="A3715" t="s">
        <v>149</v>
      </c>
      <c r="B3715">
        <v>55</v>
      </c>
      <c r="C3715" t="s">
        <v>696</v>
      </c>
      <c r="D3715" t="s">
        <v>150</v>
      </c>
      <c r="E3715">
        <v>0</v>
      </c>
      <c r="F3715">
        <v>1161</v>
      </c>
      <c r="G3715">
        <v>0</v>
      </c>
      <c r="H3715" t="s">
        <v>116</v>
      </c>
      <c r="I3715">
        <v>1</v>
      </c>
      <c r="J3715" t="s">
        <v>66</v>
      </c>
      <c r="K3715" s="33" t="str">
        <f>IF(ISNA(VLOOKUP(C3715,'Provider-EHR crosswalk'!A:B,2,FALSE)),"No EHR Specified",VLOOKUP(C3715,'Provider-EHR crosswalk'!A:B,2,FALSE))</f>
        <v>AdvancedMD EHR</v>
      </c>
    </row>
    <row r="3716" spans="1:11" x14ac:dyDescent="0.25">
      <c r="A3716" t="s">
        <v>151</v>
      </c>
      <c r="B3716">
        <v>55</v>
      </c>
      <c r="C3716" t="s">
        <v>696</v>
      </c>
      <c r="D3716" t="s">
        <v>152</v>
      </c>
      <c r="E3716">
        <v>0</v>
      </c>
      <c r="F3716">
        <v>1157</v>
      </c>
      <c r="G3716">
        <v>0</v>
      </c>
      <c r="H3716" t="s">
        <v>116</v>
      </c>
      <c r="I3716">
        <v>1</v>
      </c>
      <c r="J3716" t="s">
        <v>66</v>
      </c>
      <c r="K3716" s="33" t="str">
        <f>IF(ISNA(VLOOKUP(C3716,'Provider-EHR crosswalk'!A:B,2,FALSE)),"No EHR Specified",VLOOKUP(C3716,'Provider-EHR crosswalk'!A:B,2,FALSE))</f>
        <v>AdvancedMD EHR</v>
      </c>
    </row>
    <row r="3717" spans="1:11" x14ac:dyDescent="0.25">
      <c r="A3717" t="s">
        <v>153</v>
      </c>
      <c r="B3717">
        <v>55</v>
      </c>
      <c r="C3717" t="s">
        <v>696</v>
      </c>
      <c r="D3717" t="s">
        <v>154</v>
      </c>
      <c r="E3717">
        <v>0</v>
      </c>
      <c r="F3717">
        <v>1157</v>
      </c>
      <c r="G3717">
        <v>0</v>
      </c>
      <c r="H3717" t="s">
        <v>116</v>
      </c>
      <c r="I3717">
        <v>1</v>
      </c>
      <c r="J3717" t="s">
        <v>66</v>
      </c>
      <c r="K3717" s="33" t="str">
        <f>IF(ISNA(VLOOKUP(C3717,'Provider-EHR crosswalk'!A:B,2,FALSE)),"No EHR Specified",VLOOKUP(C3717,'Provider-EHR crosswalk'!A:B,2,FALSE))</f>
        <v>AdvancedMD EHR</v>
      </c>
    </row>
    <row r="3718" spans="1:11" x14ac:dyDescent="0.25">
      <c r="A3718" t="s">
        <v>155</v>
      </c>
      <c r="B3718">
        <v>55</v>
      </c>
      <c r="C3718" t="s">
        <v>696</v>
      </c>
      <c r="D3718" t="s">
        <v>156</v>
      </c>
      <c r="E3718">
        <v>0</v>
      </c>
      <c r="F3718">
        <v>1157</v>
      </c>
      <c r="G3718">
        <v>0</v>
      </c>
      <c r="H3718" t="s">
        <v>157</v>
      </c>
      <c r="I3718" t="s">
        <v>157</v>
      </c>
      <c r="J3718" t="s">
        <v>157</v>
      </c>
      <c r="K3718" s="33" t="str">
        <f>IF(ISNA(VLOOKUP(C3718,'Provider-EHR crosswalk'!A:B,2,FALSE)),"No EHR Specified",VLOOKUP(C3718,'Provider-EHR crosswalk'!A:B,2,FALSE))</f>
        <v>AdvancedMD EHR</v>
      </c>
    </row>
    <row r="3719" spans="1:11" x14ac:dyDescent="0.25">
      <c r="A3719" t="s">
        <v>158</v>
      </c>
      <c r="B3719">
        <v>55</v>
      </c>
      <c r="C3719" t="s">
        <v>696</v>
      </c>
      <c r="D3719" t="s">
        <v>159</v>
      </c>
      <c r="E3719">
        <v>6</v>
      </c>
      <c r="F3719">
        <v>1157</v>
      </c>
      <c r="G3719">
        <v>0.52</v>
      </c>
      <c r="H3719" t="s">
        <v>157</v>
      </c>
      <c r="I3719" t="s">
        <v>157</v>
      </c>
      <c r="J3719" t="s">
        <v>157</v>
      </c>
      <c r="K3719" s="33" t="str">
        <f>IF(ISNA(VLOOKUP(C3719,'Provider-EHR crosswalk'!A:B,2,FALSE)),"No EHR Specified",VLOOKUP(C3719,'Provider-EHR crosswalk'!A:B,2,FALSE))</f>
        <v>AdvancedMD EHR</v>
      </c>
    </row>
    <row r="3720" spans="1:11" x14ac:dyDescent="0.25">
      <c r="A3720" t="s">
        <v>162</v>
      </c>
      <c r="B3720">
        <v>55</v>
      </c>
      <c r="C3720" t="s">
        <v>696</v>
      </c>
      <c r="D3720" t="s">
        <v>163</v>
      </c>
      <c r="E3720">
        <v>1150</v>
      </c>
      <c r="F3720">
        <v>1157</v>
      </c>
      <c r="G3720">
        <v>99.39</v>
      </c>
      <c r="H3720" t="s">
        <v>65</v>
      </c>
      <c r="I3720">
        <v>95</v>
      </c>
      <c r="J3720" t="s">
        <v>66</v>
      </c>
      <c r="K3720" s="33" t="str">
        <f>IF(ISNA(VLOOKUP(C3720,'Provider-EHR crosswalk'!A:B,2,FALSE)),"No EHR Specified",VLOOKUP(C3720,'Provider-EHR crosswalk'!A:B,2,FALSE))</f>
        <v>AdvancedMD EHR</v>
      </c>
    </row>
    <row r="3721" spans="1:11" x14ac:dyDescent="0.25">
      <c r="A3721" t="s">
        <v>164</v>
      </c>
      <c r="B3721">
        <v>55</v>
      </c>
      <c r="C3721" t="s">
        <v>696</v>
      </c>
      <c r="D3721" t="s">
        <v>165</v>
      </c>
      <c r="E3721">
        <v>88</v>
      </c>
      <c r="F3721">
        <v>97</v>
      </c>
      <c r="G3721">
        <v>90.72</v>
      </c>
      <c r="H3721" t="s">
        <v>65</v>
      </c>
      <c r="I3721">
        <v>95</v>
      </c>
      <c r="J3721" t="s">
        <v>69</v>
      </c>
      <c r="K3721" s="33" t="str">
        <f>IF(ISNA(VLOOKUP(C3721,'Provider-EHR crosswalk'!A:B,2,FALSE)),"No EHR Specified",VLOOKUP(C3721,'Provider-EHR crosswalk'!A:B,2,FALSE))</f>
        <v>AdvancedMD EHR</v>
      </c>
    </row>
    <row r="3722" spans="1:11" x14ac:dyDescent="0.25">
      <c r="A3722" t="s">
        <v>166</v>
      </c>
      <c r="B3722">
        <v>55</v>
      </c>
      <c r="C3722" t="s">
        <v>696</v>
      </c>
      <c r="D3722" t="s">
        <v>167</v>
      </c>
      <c r="E3722">
        <v>0</v>
      </c>
      <c r="F3722">
        <v>97</v>
      </c>
      <c r="G3722">
        <v>0</v>
      </c>
      <c r="H3722" t="s">
        <v>116</v>
      </c>
      <c r="I3722">
        <v>5</v>
      </c>
      <c r="J3722" t="s">
        <v>66</v>
      </c>
      <c r="K3722" s="33" t="str">
        <f>IF(ISNA(VLOOKUP(C3722,'Provider-EHR crosswalk'!A:B,2,FALSE)),"No EHR Specified",VLOOKUP(C3722,'Provider-EHR crosswalk'!A:B,2,FALSE))</f>
        <v>AdvancedMD EHR</v>
      </c>
    </row>
    <row r="3723" spans="1:11" x14ac:dyDescent="0.25">
      <c r="A3723" t="s">
        <v>168</v>
      </c>
      <c r="B3723">
        <v>55</v>
      </c>
      <c r="C3723" t="s">
        <v>696</v>
      </c>
      <c r="D3723" t="s">
        <v>169</v>
      </c>
      <c r="E3723">
        <v>1</v>
      </c>
      <c r="F3723">
        <v>97</v>
      </c>
      <c r="G3723">
        <v>1.03</v>
      </c>
      <c r="H3723" t="s">
        <v>116</v>
      </c>
      <c r="I3723">
        <v>5</v>
      </c>
      <c r="J3723" t="s">
        <v>66</v>
      </c>
      <c r="K3723" s="33" t="str">
        <f>IF(ISNA(VLOOKUP(C3723,'Provider-EHR crosswalk'!A:B,2,FALSE)),"No EHR Specified",VLOOKUP(C3723,'Provider-EHR crosswalk'!A:B,2,FALSE))</f>
        <v>AdvancedMD EHR</v>
      </c>
    </row>
    <row r="3724" spans="1:11" x14ac:dyDescent="0.25">
      <c r="A3724" t="s">
        <v>170</v>
      </c>
      <c r="B3724">
        <v>55</v>
      </c>
      <c r="C3724" t="s">
        <v>696</v>
      </c>
      <c r="D3724" t="s">
        <v>171</v>
      </c>
      <c r="E3724">
        <v>8</v>
      </c>
      <c r="F3724">
        <v>97</v>
      </c>
      <c r="G3724">
        <v>8.25</v>
      </c>
      <c r="H3724" t="s">
        <v>116</v>
      </c>
      <c r="I3724">
        <v>5</v>
      </c>
      <c r="J3724" t="s">
        <v>69</v>
      </c>
      <c r="K3724" s="33" t="str">
        <f>IF(ISNA(VLOOKUP(C3724,'Provider-EHR crosswalk'!A:B,2,FALSE)),"No EHR Specified",VLOOKUP(C3724,'Provider-EHR crosswalk'!A:B,2,FALSE))</f>
        <v>AdvancedMD EHR</v>
      </c>
    </row>
    <row r="3725" spans="1:11" x14ac:dyDescent="0.25">
      <c r="A3725" t="s">
        <v>172</v>
      </c>
      <c r="B3725">
        <v>55</v>
      </c>
      <c r="C3725" t="s">
        <v>696</v>
      </c>
      <c r="D3725" t="s">
        <v>173</v>
      </c>
      <c r="E3725">
        <v>4</v>
      </c>
      <c r="F3725">
        <v>1157</v>
      </c>
      <c r="G3725">
        <v>0.35</v>
      </c>
      <c r="H3725" t="s">
        <v>116</v>
      </c>
      <c r="I3725">
        <v>5</v>
      </c>
      <c r="J3725" t="s">
        <v>66</v>
      </c>
      <c r="K3725" s="33" t="str">
        <f>IF(ISNA(VLOOKUP(C3725,'Provider-EHR crosswalk'!A:B,2,FALSE)),"No EHR Specified",VLOOKUP(C3725,'Provider-EHR crosswalk'!A:B,2,FALSE))</f>
        <v>AdvancedMD EHR</v>
      </c>
    </row>
    <row r="3726" spans="1:11" x14ac:dyDescent="0.25">
      <c r="A3726" t="s">
        <v>174</v>
      </c>
      <c r="B3726">
        <v>55</v>
      </c>
      <c r="C3726" t="s">
        <v>696</v>
      </c>
      <c r="D3726" t="s">
        <v>175</v>
      </c>
      <c r="E3726">
        <v>0</v>
      </c>
      <c r="F3726">
        <v>1157</v>
      </c>
      <c r="G3726">
        <v>0</v>
      </c>
      <c r="H3726" t="s">
        <v>116</v>
      </c>
      <c r="I3726">
        <v>5</v>
      </c>
      <c r="J3726" t="s">
        <v>66</v>
      </c>
      <c r="K3726" s="33" t="str">
        <f>IF(ISNA(VLOOKUP(C3726,'Provider-EHR crosswalk'!A:B,2,FALSE)),"No EHR Specified",VLOOKUP(C3726,'Provider-EHR crosswalk'!A:B,2,FALSE))</f>
        <v>AdvancedMD EHR</v>
      </c>
    </row>
    <row r="3727" spans="1:11" x14ac:dyDescent="0.25">
      <c r="A3727" t="s">
        <v>176</v>
      </c>
      <c r="B3727">
        <v>55</v>
      </c>
      <c r="C3727" t="s">
        <v>696</v>
      </c>
      <c r="D3727" t="s">
        <v>177</v>
      </c>
      <c r="E3727">
        <v>3</v>
      </c>
      <c r="F3727">
        <v>1157</v>
      </c>
      <c r="G3727">
        <v>0.26</v>
      </c>
      <c r="H3727" t="s">
        <v>116</v>
      </c>
      <c r="I3727">
        <v>5</v>
      </c>
      <c r="J3727" t="s">
        <v>66</v>
      </c>
      <c r="K3727" s="33" t="str">
        <f>IF(ISNA(VLOOKUP(C3727,'Provider-EHR crosswalk'!A:B,2,FALSE)),"No EHR Specified",VLOOKUP(C3727,'Provider-EHR crosswalk'!A:B,2,FALSE))</f>
        <v>AdvancedMD EHR</v>
      </c>
    </row>
    <row r="3728" spans="1:11" x14ac:dyDescent="0.25">
      <c r="A3728" t="s">
        <v>63</v>
      </c>
      <c r="B3728">
        <v>131</v>
      </c>
      <c r="C3728" t="s">
        <v>781</v>
      </c>
      <c r="D3728" t="s">
        <v>64</v>
      </c>
      <c r="E3728">
        <v>51</v>
      </c>
      <c r="F3728">
        <v>51</v>
      </c>
      <c r="G3728">
        <v>100</v>
      </c>
      <c r="H3728" t="s">
        <v>65</v>
      </c>
      <c r="I3728">
        <v>99</v>
      </c>
      <c r="J3728" t="s">
        <v>66</v>
      </c>
      <c r="K3728" s="33" t="str">
        <f>IF(ISNA(VLOOKUP(C3728,'Provider-EHR crosswalk'!A:B,2,FALSE)),"No EHR Specified",VLOOKUP(C3728,'Provider-EHR crosswalk'!A:B,2,FALSE))</f>
        <v>Azalea Health EHR</v>
      </c>
    </row>
    <row r="3729" spans="1:11" x14ac:dyDescent="0.25">
      <c r="A3729" t="s">
        <v>67</v>
      </c>
      <c r="B3729">
        <v>131</v>
      </c>
      <c r="C3729" t="s">
        <v>781</v>
      </c>
      <c r="D3729" t="s">
        <v>68</v>
      </c>
      <c r="E3729">
        <v>26</v>
      </c>
      <c r="F3729">
        <v>51</v>
      </c>
      <c r="G3729">
        <v>50.98</v>
      </c>
      <c r="H3729" t="s">
        <v>65</v>
      </c>
      <c r="I3729">
        <v>75</v>
      </c>
      <c r="J3729" t="s">
        <v>69</v>
      </c>
      <c r="K3729" s="33" t="str">
        <f>IF(ISNA(VLOOKUP(C3729,'Provider-EHR crosswalk'!A:B,2,FALSE)),"No EHR Specified",VLOOKUP(C3729,'Provider-EHR crosswalk'!A:B,2,FALSE))</f>
        <v>Azalea Health EHR</v>
      </c>
    </row>
    <row r="3730" spans="1:11" x14ac:dyDescent="0.25">
      <c r="A3730" t="s">
        <v>70</v>
      </c>
      <c r="B3730">
        <v>131</v>
      </c>
      <c r="C3730" t="s">
        <v>781</v>
      </c>
      <c r="D3730" t="s">
        <v>71</v>
      </c>
      <c r="E3730">
        <v>51</v>
      </c>
      <c r="F3730">
        <v>51</v>
      </c>
      <c r="G3730">
        <v>100</v>
      </c>
      <c r="H3730" t="s">
        <v>65</v>
      </c>
      <c r="I3730">
        <v>99</v>
      </c>
      <c r="J3730" t="s">
        <v>66</v>
      </c>
      <c r="K3730" s="33" t="str">
        <f>IF(ISNA(VLOOKUP(C3730,'Provider-EHR crosswalk'!A:B,2,FALSE)),"No EHR Specified",VLOOKUP(C3730,'Provider-EHR crosswalk'!A:B,2,FALSE))</f>
        <v>Azalea Health EHR</v>
      </c>
    </row>
    <row r="3731" spans="1:11" x14ac:dyDescent="0.25">
      <c r="A3731" t="s">
        <v>72</v>
      </c>
      <c r="B3731">
        <v>131</v>
      </c>
      <c r="C3731" t="s">
        <v>781</v>
      </c>
      <c r="D3731" t="s">
        <v>73</v>
      </c>
      <c r="E3731">
        <v>51</v>
      </c>
      <c r="F3731">
        <v>51</v>
      </c>
      <c r="G3731">
        <v>100</v>
      </c>
      <c r="H3731" t="s">
        <v>65</v>
      </c>
      <c r="I3731">
        <v>99</v>
      </c>
      <c r="J3731" t="s">
        <v>66</v>
      </c>
      <c r="K3731" s="33" t="str">
        <f>IF(ISNA(VLOOKUP(C3731,'Provider-EHR crosswalk'!A:B,2,FALSE)),"No EHR Specified",VLOOKUP(C3731,'Provider-EHR crosswalk'!A:B,2,FALSE))</f>
        <v>Azalea Health EHR</v>
      </c>
    </row>
    <row r="3732" spans="1:11" x14ac:dyDescent="0.25">
      <c r="A3732" t="s">
        <v>74</v>
      </c>
      <c r="B3732">
        <v>131</v>
      </c>
      <c r="C3732" t="s">
        <v>781</v>
      </c>
      <c r="D3732" t="s">
        <v>75</v>
      </c>
      <c r="E3732">
        <v>51</v>
      </c>
      <c r="F3732">
        <v>51</v>
      </c>
      <c r="G3732">
        <v>100</v>
      </c>
      <c r="H3732" t="s">
        <v>65</v>
      </c>
      <c r="I3732">
        <v>99</v>
      </c>
      <c r="J3732" t="s">
        <v>66</v>
      </c>
      <c r="K3732" s="33" t="str">
        <f>IF(ISNA(VLOOKUP(C3732,'Provider-EHR crosswalk'!A:B,2,FALSE)),"No EHR Specified",VLOOKUP(C3732,'Provider-EHR crosswalk'!A:B,2,FALSE))</f>
        <v>Azalea Health EHR</v>
      </c>
    </row>
    <row r="3733" spans="1:11" x14ac:dyDescent="0.25">
      <c r="A3733" t="s">
        <v>76</v>
      </c>
      <c r="B3733">
        <v>131</v>
      </c>
      <c r="C3733" t="s">
        <v>781</v>
      </c>
      <c r="D3733" t="s">
        <v>77</v>
      </c>
      <c r="E3733">
        <v>51</v>
      </c>
      <c r="F3733">
        <v>51</v>
      </c>
      <c r="G3733">
        <v>100</v>
      </c>
      <c r="H3733" t="s">
        <v>65</v>
      </c>
      <c r="I3733">
        <v>85</v>
      </c>
      <c r="J3733" t="s">
        <v>66</v>
      </c>
      <c r="K3733" s="33" t="str">
        <f>IF(ISNA(VLOOKUP(C3733,'Provider-EHR crosswalk'!A:B,2,FALSE)),"No EHR Specified",VLOOKUP(C3733,'Provider-EHR crosswalk'!A:B,2,FALSE))</f>
        <v>Azalea Health EHR</v>
      </c>
    </row>
    <row r="3734" spans="1:11" x14ac:dyDescent="0.25">
      <c r="A3734" t="s">
        <v>78</v>
      </c>
      <c r="B3734">
        <v>131</v>
      </c>
      <c r="C3734" t="s">
        <v>781</v>
      </c>
      <c r="D3734" t="s">
        <v>79</v>
      </c>
      <c r="E3734">
        <v>51</v>
      </c>
      <c r="F3734">
        <v>51</v>
      </c>
      <c r="G3734">
        <v>100</v>
      </c>
      <c r="H3734" t="s">
        <v>65</v>
      </c>
      <c r="I3734">
        <v>85</v>
      </c>
      <c r="J3734" t="s">
        <v>66</v>
      </c>
      <c r="K3734" s="33" t="str">
        <f>IF(ISNA(VLOOKUP(C3734,'Provider-EHR crosswalk'!A:B,2,FALSE)),"No EHR Specified",VLOOKUP(C3734,'Provider-EHR crosswalk'!A:B,2,FALSE))</f>
        <v>Azalea Health EHR</v>
      </c>
    </row>
    <row r="3735" spans="1:11" x14ac:dyDescent="0.25">
      <c r="A3735" t="s">
        <v>80</v>
      </c>
      <c r="B3735">
        <v>131</v>
      </c>
      <c r="C3735" t="s">
        <v>781</v>
      </c>
      <c r="D3735" t="s">
        <v>81</v>
      </c>
      <c r="E3735">
        <v>51</v>
      </c>
      <c r="F3735">
        <v>51</v>
      </c>
      <c r="G3735">
        <v>100</v>
      </c>
      <c r="H3735" t="s">
        <v>65</v>
      </c>
      <c r="I3735">
        <v>85</v>
      </c>
      <c r="J3735" t="s">
        <v>66</v>
      </c>
      <c r="K3735" s="33" t="str">
        <f>IF(ISNA(VLOOKUP(C3735,'Provider-EHR crosswalk'!A:B,2,FALSE)),"No EHR Specified",VLOOKUP(C3735,'Provider-EHR crosswalk'!A:B,2,FALSE))</f>
        <v>Azalea Health EHR</v>
      </c>
    </row>
    <row r="3736" spans="1:11" x14ac:dyDescent="0.25">
      <c r="A3736" t="s">
        <v>82</v>
      </c>
      <c r="B3736">
        <v>131</v>
      </c>
      <c r="C3736" t="s">
        <v>781</v>
      </c>
      <c r="D3736" t="s">
        <v>83</v>
      </c>
      <c r="E3736">
        <v>51</v>
      </c>
      <c r="F3736">
        <v>51</v>
      </c>
      <c r="G3736">
        <v>100</v>
      </c>
      <c r="H3736" t="s">
        <v>65</v>
      </c>
      <c r="I3736">
        <v>85</v>
      </c>
      <c r="J3736" t="s">
        <v>66</v>
      </c>
      <c r="K3736" s="33" t="str">
        <f>IF(ISNA(VLOOKUP(C3736,'Provider-EHR crosswalk'!A:B,2,FALSE)),"No EHR Specified",VLOOKUP(C3736,'Provider-EHR crosswalk'!A:B,2,FALSE))</f>
        <v>Azalea Health EHR</v>
      </c>
    </row>
    <row r="3737" spans="1:11" x14ac:dyDescent="0.25">
      <c r="A3737" t="s">
        <v>84</v>
      </c>
      <c r="B3737">
        <v>131</v>
      </c>
      <c r="C3737" t="s">
        <v>781</v>
      </c>
      <c r="D3737" t="s">
        <v>85</v>
      </c>
      <c r="E3737">
        <v>51</v>
      </c>
      <c r="F3737">
        <v>51</v>
      </c>
      <c r="G3737">
        <v>100</v>
      </c>
      <c r="H3737" t="s">
        <v>65</v>
      </c>
      <c r="I3737">
        <v>85</v>
      </c>
      <c r="J3737" t="s">
        <v>66</v>
      </c>
      <c r="K3737" s="33" t="str">
        <f>IF(ISNA(VLOOKUP(C3737,'Provider-EHR crosswalk'!A:B,2,FALSE)),"No EHR Specified",VLOOKUP(C3737,'Provider-EHR crosswalk'!A:B,2,FALSE))</f>
        <v>Azalea Health EHR</v>
      </c>
    </row>
    <row r="3738" spans="1:11" x14ac:dyDescent="0.25">
      <c r="A3738" t="s">
        <v>86</v>
      </c>
      <c r="B3738">
        <v>131</v>
      </c>
      <c r="C3738" t="s">
        <v>781</v>
      </c>
      <c r="D3738" t="s">
        <v>87</v>
      </c>
      <c r="E3738">
        <v>51</v>
      </c>
      <c r="F3738">
        <v>51</v>
      </c>
      <c r="G3738">
        <v>100</v>
      </c>
      <c r="H3738" t="s">
        <v>65</v>
      </c>
      <c r="I3738">
        <v>95</v>
      </c>
      <c r="J3738" t="s">
        <v>66</v>
      </c>
      <c r="K3738" s="33" t="str">
        <f>IF(ISNA(VLOOKUP(C3738,'Provider-EHR crosswalk'!A:B,2,FALSE)),"No EHR Specified",VLOOKUP(C3738,'Provider-EHR crosswalk'!A:B,2,FALSE))</f>
        <v>Azalea Health EHR</v>
      </c>
    </row>
    <row r="3739" spans="1:11" x14ac:dyDescent="0.25">
      <c r="A3739" t="s">
        <v>88</v>
      </c>
      <c r="B3739">
        <v>131</v>
      </c>
      <c r="C3739" t="s">
        <v>781</v>
      </c>
      <c r="D3739" t="s">
        <v>89</v>
      </c>
      <c r="E3739">
        <v>51</v>
      </c>
      <c r="F3739">
        <v>51</v>
      </c>
      <c r="G3739">
        <v>100</v>
      </c>
      <c r="H3739" t="s">
        <v>65</v>
      </c>
      <c r="I3739">
        <v>95</v>
      </c>
      <c r="J3739" t="s">
        <v>66</v>
      </c>
      <c r="K3739" s="33" t="str">
        <f>IF(ISNA(VLOOKUP(C3739,'Provider-EHR crosswalk'!A:B,2,FALSE)),"No EHR Specified",VLOOKUP(C3739,'Provider-EHR crosswalk'!A:B,2,FALSE))</f>
        <v>Azalea Health EHR</v>
      </c>
    </row>
    <row r="3740" spans="1:11" x14ac:dyDescent="0.25">
      <c r="A3740" t="s">
        <v>90</v>
      </c>
      <c r="B3740">
        <v>131</v>
      </c>
      <c r="C3740" t="s">
        <v>781</v>
      </c>
      <c r="D3740" t="s">
        <v>91</v>
      </c>
      <c r="E3740">
        <v>48</v>
      </c>
      <c r="F3740">
        <v>51</v>
      </c>
      <c r="G3740">
        <v>94.12</v>
      </c>
      <c r="H3740" t="s">
        <v>65</v>
      </c>
      <c r="I3740">
        <v>90</v>
      </c>
      <c r="J3740" t="s">
        <v>66</v>
      </c>
      <c r="K3740" s="33" t="str">
        <f>IF(ISNA(VLOOKUP(C3740,'Provider-EHR crosswalk'!A:B,2,FALSE)),"No EHR Specified",VLOOKUP(C3740,'Provider-EHR crosswalk'!A:B,2,FALSE))</f>
        <v>Azalea Health EHR</v>
      </c>
    </row>
    <row r="3741" spans="1:11" x14ac:dyDescent="0.25">
      <c r="A3741" t="s">
        <v>92</v>
      </c>
      <c r="B3741">
        <v>131</v>
      </c>
      <c r="C3741" t="s">
        <v>781</v>
      </c>
      <c r="D3741" t="s">
        <v>93</v>
      </c>
      <c r="E3741">
        <v>25</v>
      </c>
      <c r="F3741">
        <v>51</v>
      </c>
      <c r="G3741">
        <v>49.02</v>
      </c>
      <c r="H3741" t="s">
        <v>65</v>
      </c>
      <c r="I3741">
        <v>90</v>
      </c>
      <c r="J3741" t="s">
        <v>69</v>
      </c>
      <c r="K3741" s="33" t="str">
        <f>IF(ISNA(VLOOKUP(C3741,'Provider-EHR crosswalk'!A:B,2,FALSE)),"No EHR Specified",VLOOKUP(C3741,'Provider-EHR crosswalk'!A:B,2,FALSE))</f>
        <v>Azalea Health EHR</v>
      </c>
    </row>
    <row r="3742" spans="1:11" x14ac:dyDescent="0.25">
      <c r="A3742" t="s">
        <v>94</v>
      </c>
      <c r="B3742">
        <v>131</v>
      </c>
      <c r="C3742" t="s">
        <v>781</v>
      </c>
      <c r="D3742" t="s">
        <v>95</v>
      </c>
      <c r="E3742">
        <v>21</v>
      </c>
      <c r="F3742">
        <v>51</v>
      </c>
      <c r="G3742">
        <v>41.18</v>
      </c>
      <c r="H3742" t="s">
        <v>65</v>
      </c>
      <c r="I3742">
        <v>90</v>
      </c>
      <c r="J3742" t="s">
        <v>69</v>
      </c>
      <c r="K3742" s="33" t="str">
        <f>IF(ISNA(VLOOKUP(C3742,'Provider-EHR crosswalk'!A:B,2,FALSE)),"No EHR Specified",VLOOKUP(C3742,'Provider-EHR crosswalk'!A:B,2,FALSE))</f>
        <v>Azalea Health EHR</v>
      </c>
    </row>
    <row r="3743" spans="1:11" x14ac:dyDescent="0.25">
      <c r="A3743" t="s">
        <v>96</v>
      </c>
      <c r="B3743">
        <v>131</v>
      </c>
      <c r="C3743" t="s">
        <v>781</v>
      </c>
      <c r="D3743" t="s">
        <v>97</v>
      </c>
      <c r="E3743">
        <v>35</v>
      </c>
      <c r="F3743">
        <v>51</v>
      </c>
      <c r="G3743">
        <v>68.63</v>
      </c>
      <c r="H3743" t="s">
        <v>65</v>
      </c>
      <c r="I3743">
        <v>90</v>
      </c>
      <c r="J3743" t="s">
        <v>69</v>
      </c>
      <c r="K3743" s="33" t="str">
        <f>IF(ISNA(VLOOKUP(C3743,'Provider-EHR crosswalk'!A:B,2,FALSE)),"No EHR Specified",VLOOKUP(C3743,'Provider-EHR crosswalk'!A:B,2,FALSE))</f>
        <v>Azalea Health EHR</v>
      </c>
    </row>
    <row r="3744" spans="1:11" x14ac:dyDescent="0.25">
      <c r="A3744" t="s">
        <v>98</v>
      </c>
      <c r="B3744">
        <v>131</v>
      </c>
      <c r="C3744" t="s">
        <v>781</v>
      </c>
      <c r="D3744" t="s">
        <v>99</v>
      </c>
      <c r="E3744">
        <v>35</v>
      </c>
      <c r="F3744">
        <v>51</v>
      </c>
      <c r="G3744">
        <v>68.63</v>
      </c>
      <c r="H3744" t="s">
        <v>65</v>
      </c>
      <c r="I3744">
        <v>90</v>
      </c>
      <c r="J3744" t="s">
        <v>69</v>
      </c>
      <c r="K3744" s="33" t="str">
        <f>IF(ISNA(VLOOKUP(C3744,'Provider-EHR crosswalk'!A:B,2,FALSE)),"No EHR Specified",VLOOKUP(C3744,'Provider-EHR crosswalk'!A:B,2,FALSE))</f>
        <v>Azalea Health EHR</v>
      </c>
    </row>
    <row r="3745" spans="1:11" x14ac:dyDescent="0.25">
      <c r="A3745" t="s">
        <v>100</v>
      </c>
      <c r="B3745">
        <v>131</v>
      </c>
      <c r="C3745" t="s">
        <v>781</v>
      </c>
      <c r="D3745" t="s">
        <v>101</v>
      </c>
      <c r="E3745">
        <v>293</v>
      </c>
      <c r="F3745">
        <v>293</v>
      </c>
      <c r="G3745">
        <v>100</v>
      </c>
      <c r="H3745" t="s">
        <v>65</v>
      </c>
      <c r="I3745">
        <v>99</v>
      </c>
      <c r="J3745" t="s">
        <v>66</v>
      </c>
      <c r="K3745" s="33" t="str">
        <f>IF(ISNA(VLOOKUP(C3745,'Provider-EHR crosswalk'!A:B,2,FALSE)),"No EHR Specified",VLOOKUP(C3745,'Provider-EHR crosswalk'!A:B,2,FALSE))</f>
        <v>Azalea Health EHR</v>
      </c>
    </row>
    <row r="3746" spans="1:11" x14ac:dyDescent="0.25">
      <c r="A3746" t="s">
        <v>102</v>
      </c>
      <c r="B3746">
        <v>131</v>
      </c>
      <c r="C3746" t="s">
        <v>781</v>
      </c>
      <c r="D3746" t="s">
        <v>103</v>
      </c>
      <c r="E3746">
        <v>293</v>
      </c>
      <c r="F3746">
        <v>293</v>
      </c>
      <c r="G3746">
        <v>100</v>
      </c>
      <c r="H3746" t="s">
        <v>65</v>
      </c>
      <c r="I3746">
        <v>99</v>
      </c>
      <c r="J3746" t="s">
        <v>66</v>
      </c>
      <c r="K3746" s="33" t="str">
        <f>IF(ISNA(VLOOKUP(C3746,'Provider-EHR crosswalk'!A:B,2,FALSE)),"No EHR Specified",VLOOKUP(C3746,'Provider-EHR crosswalk'!A:B,2,FALSE))</f>
        <v>Azalea Health EHR</v>
      </c>
    </row>
    <row r="3747" spans="1:11" x14ac:dyDescent="0.25">
      <c r="A3747" t="s">
        <v>104</v>
      </c>
      <c r="B3747">
        <v>131</v>
      </c>
      <c r="C3747" t="s">
        <v>781</v>
      </c>
      <c r="D3747" t="s">
        <v>105</v>
      </c>
      <c r="E3747">
        <v>293</v>
      </c>
      <c r="F3747">
        <v>293</v>
      </c>
      <c r="G3747">
        <v>100</v>
      </c>
      <c r="H3747" t="s">
        <v>65</v>
      </c>
      <c r="I3747">
        <v>99</v>
      </c>
      <c r="J3747" t="s">
        <v>66</v>
      </c>
      <c r="K3747" s="33" t="str">
        <f>IF(ISNA(VLOOKUP(C3747,'Provider-EHR crosswalk'!A:B,2,FALSE)),"No EHR Specified",VLOOKUP(C3747,'Provider-EHR crosswalk'!A:B,2,FALSE))</f>
        <v>Azalea Health EHR</v>
      </c>
    </row>
    <row r="3748" spans="1:11" x14ac:dyDescent="0.25">
      <c r="A3748" t="s">
        <v>106</v>
      </c>
      <c r="B3748">
        <v>131</v>
      </c>
      <c r="C3748" t="s">
        <v>781</v>
      </c>
      <c r="D3748" t="s">
        <v>107</v>
      </c>
      <c r="E3748">
        <v>290</v>
      </c>
      <c r="F3748">
        <v>290</v>
      </c>
      <c r="G3748">
        <v>100</v>
      </c>
      <c r="H3748" t="s">
        <v>65</v>
      </c>
      <c r="I3748">
        <v>99</v>
      </c>
      <c r="J3748" t="s">
        <v>66</v>
      </c>
      <c r="K3748" s="33" t="str">
        <f>IF(ISNA(VLOOKUP(C3748,'Provider-EHR crosswalk'!A:B,2,FALSE)),"No EHR Specified",VLOOKUP(C3748,'Provider-EHR crosswalk'!A:B,2,FALSE))</f>
        <v>Azalea Health EHR</v>
      </c>
    </row>
    <row r="3749" spans="1:11" x14ac:dyDescent="0.25">
      <c r="A3749" t="s">
        <v>108</v>
      </c>
      <c r="B3749">
        <v>131</v>
      </c>
      <c r="C3749" t="s">
        <v>781</v>
      </c>
      <c r="D3749" t="s">
        <v>109</v>
      </c>
      <c r="E3749">
        <v>290</v>
      </c>
      <c r="F3749">
        <v>290</v>
      </c>
      <c r="G3749">
        <v>100</v>
      </c>
      <c r="H3749" t="s">
        <v>65</v>
      </c>
      <c r="I3749">
        <v>99</v>
      </c>
      <c r="J3749" t="s">
        <v>66</v>
      </c>
      <c r="K3749" s="33" t="str">
        <f>IF(ISNA(VLOOKUP(C3749,'Provider-EHR crosswalk'!A:B,2,FALSE)),"No EHR Specified",VLOOKUP(C3749,'Provider-EHR crosswalk'!A:B,2,FALSE))</f>
        <v>Azalea Health EHR</v>
      </c>
    </row>
    <row r="3750" spans="1:11" x14ac:dyDescent="0.25">
      <c r="A3750" t="s">
        <v>110</v>
      </c>
      <c r="B3750">
        <v>131</v>
      </c>
      <c r="C3750" t="s">
        <v>781</v>
      </c>
      <c r="D3750" t="s">
        <v>111</v>
      </c>
      <c r="E3750">
        <v>290</v>
      </c>
      <c r="F3750">
        <v>290</v>
      </c>
      <c r="G3750">
        <v>100</v>
      </c>
      <c r="H3750" t="s">
        <v>65</v>
      </c>
      <c r="I3750">
        <v>99</v>
      </c>
      <c r="J3750" t="s">
        <v>66</v>
      </c>
      <c r="K3750" s="33" t="str">
        <f>IF(ISNA(VLOOKUP(C3750,'Provider-EHR crosswalk'!A:B,2,FALSE)),"No EHR Specified",VLOOKUP(C3750,'Provider-EHR crosswalk'!A:B,2,FALSE))</f>
        <v>Azalea Health EHR</v>
      </c>
    </row>
    <row r="3751" spans="1:11" x14ac:dyDescent="0.25">
      <c r="A3751" t="s">
        <v>112</v>
      </c>
      <c r="B3751">
        <v>131</v>
      </c>
      <c r="C3751" t="s">
        <v>781</v>
      </c>
      <c r="D3751" t="s">
        <v>113</v>
      </c>
      <c r="E3751">
        <v>290</v>
      </c>
      <c r="F3751">
        <v>290</v>
      </c>
      <c r="G3751">
        <v>100</v>
      </c>
      <c r="H3751" t="s">
        <v>65</v>
      </c>
      <c r="I3751">
        <v>99</v>
      </c>
      <c r="J3751" t="s">
        <v>66</v>
      </c>
      <c r="K3751" s="33" t="str">
        <f>IF(ISNA(VLOOKUP(C3751,'Provider-EHR crosswalk'!A:B,2,FALSE)),"No EHR Specified",VLOOKUP(C3751,'Provider-EHR crosswalk'!A:B,2,FALSE))</f>
        <v>Azalea Health EHR</v>
      </c>
    </row>
    <row r="3752" spans="1:11" x14ac:dyDescent="0.25">
      <c r="A3752" t="s">
        <v>114</v>
      </c>
      <c r="B3752">
        <v>131</v>
      </c>
      <c r="C3752" t="s">
        <v>781</v>
      </c>
      <c r="D3752" t="s">
        <v>115</v>
      </c>
      <c r="E3752">
        <v>3</v>
      </c>
      <c r="F3752">
        <v>51</v>
      </c>
      <c r="G3752">
        <v>5.88</v>
      </c>
      <c r="H3752" t="s">
        <v>116</v>
      </c>
      <c r="I3752">
        <v>4</v>
      </c>
      <c r="J3752" t="s">
        <v>69</v>
      </c>
      <c r="K3752" s="33" t="str">
        <f>IF(ISNA(VLOOKUP(C3752,'Provider-EHR crosswalk'!A:B,2,FALSE)),"No EHR Specified",VLOOKUP(C3752,'Provider-EHR crosswalk'!A:B,2,FALSE))</f>
        <v>Azalea Health EHR</v>
      </c>
    </row>
    <row r="3753" spans="1:11" x14ac:dyDescent="0.25">
      <c r="A3753" t="s">
        <v>117</v>
      </c>
      <c r="B3753">
        <v>131</v>
      </c>
      <c r="C3753" t="s">
        <v>781</v>
      </c>
      <c r="D3753" t="s">
        <v>118</v>
      </c>
      <c r="E3753">
        <v>1</v>
      </c>
      <c r="F3753">
        <v>51</v>
      </c>
      <c r="G3753">
        <v>1.96</v>
      </c>
      <c r="H3753" t="s">
        <v>116</v>
      </c>
      <c r="I3753">
        <v>4</v>
      </c>
      <c r="J3753" t="s">
        <v>66</v>
      </c>
      <c r="K3753" s="33" t="str">
        <f>IF(ISNA(VLOOKUP(C3753,'Provider-EHR crosswalk'!A:B,2,FALSE)),"No EHR Specified",VLOOKUP(C3753,'Provider-EHR crosswalk'!A:B,2,FALSE))</f>
        <v>Azalea Health EHR</v>
      </c>
    </row>
    <row r="3754" spans="1:11" x14ac:dyDescent="0.25">
      <c r="A3754" t="s">
        <v>119</v>
      </c>
      <c r="B3754">
        <v>131</v>
      </c>
      <c r="C3754" t="s">
        <v>781</v>
      </c>
      <c r="D3754" t="s">
        <v>120</v>
      </c>
      <c r="E3754">
        <v>2</v>
      </c>
      <c r="F3754">
        <v>51</v>
      </c>
      <c r="G3754">
        <v>3.92</v>
      </c>
      <c r="H3754" t="s">
        <v>116</v>
      </c>
      <c r="I3754">
        <v>4</v>
      </c>
      <c r="J3754" t="s">
        <v>66</v>
      </c>
      <c r="K3754" s="33" t="str">
        <f>IF(ISNA(VLOOKUP(C3754,'Provider-EHR crosswalk'!A:B,2,FALSE)),"No EHR Specified",VLOOKUP(C3754,'Provider-EHR crosswalk'!A:B,2,FALSE))</f>
        <v>Azalea Health EHR</v>
      </c>
    </row>
    <row r="3755" spans="1:11" x14ac:dyDescent="0.25">
      <c r="A3755" t="s">
        <v>121</v>
      </c>
      <c r="B3755">
        <v>131</v>
      </c>
      <c r="C3755" t="s">
        <v>781</v>
      </c>
      <c r="D3755" t="s">
        <v>122</v>
      </c>
      <c r="E3755">
        <v>0</v>
      </c>
      <c r="F3755">
        <v>51</v>
      </c>
      <c r="G3755">
        <v>0</v>
      </c>
      <c r="H3755" t="s">
        <v>116</v>
      </c>
      <c r="I3755">
        <v>1</v>
      </c>
      <c r="J3755" t="s">
        <v>66</v>
      </c>
      <c r="K3755" s="33" t="str">
        <f>IF(ISNA(VLOOKUP(C3755,'Provider-EHR crosswalk'!A:B,2,FALSE)),"No EHR Specified",VLOOKUP(C3755,'Provider-EHR crosswalk'!A:B,2,FALSE))</f>
        <v>Azalea Health EHR</v>
      </c>
    </row>
    <row r="3756" spans="1:11" x14ac:dyDescent="0.25">
      <c r="A3756" t="s">
        <v>123</v>
      </c>
      <c r="B3756">
        <v>131</v>
      </c>
      <c r="C3756" t="s">
        <v>781</v>
      </c>
      <c r="D3756" t="s">
        <v>124</v>
      </c>
      <c r="E3756">
        <v>0</v>
      </c>
      <c r="F3756">
        <v>293</v>
      </c>
      <c r="G3756">
        <v>0</v>
      </c>
      <c r="H3756" t="s">
        <v>116</v>
      </c>
      <c r="I3756">
        <v>1</v>
      </c>
      <c r="J3756" t="s">
        <v>66</v>
      </c>
      <c r="K3756" s="33" t="str">
        <f>IF(ISNA(VLOOKUP(C3756,'Provider-EHR crosswalk'!A:B,2,FALSE)),"No EHR Specified",VLOOKUP(C3756,'Provider-EHR crosswalk'!A:B,2,FALSE))</f>
        <v>Azalea Health EHR</v>
      </c>
    </row>
    <row r="3757" spans="1:11" x14ac:dyDescent="0.25">
      <c r="A3757" t="s">
        <v>125</v>
      </c>
      <c r="B3757">
        <v>131</v>
      </c>
      <c r="C3757" t="s">
        <v>781</v>
      </c>
      <c r="D3757" t="s">
        <v>126</v>
      </c>
      <c r="E3757">
        <v>0</v>
      </c>
      <c r="F3757">
        <v>293</v>
      </c>
      <c r="G3757">
        <v>0</v>
      </c>
      <c r="H3757" t="s">
        <v>116</v>
      </c>
      <c r="I3757">
        <v>1</v>
      </c>
      <c r="J3757" t="s">
        <v>66</v>
      </c>
      <c r="K3757" s="33" t="str">
        <f>IF(ISNA(VLOOKUP(C3757,'Provider-EHR crosswalk'!A:B,2,FALSE)),"No EHR Specified",VLOOKUP(C3757,'Provider-EHR crosswalk'!A:B,2,FALSE))</f>
        <v>Azalea Health EHR</v>
      </c>
    </row>
    <row r="3758" spans="1:11" x14ac:dyDescent="0.25">
      <c r="A3758" t="s">
        <v>127</v>
      </c>
      <c r="B3758">
        <v>131</v>
      </c>
      <c r="C3758" t="s">
        <v>781</v>
      </c>
      <c r="D3758" t="s">
        <v>128</v>
      </c>
      <c r="E3758">
        <v>13</v>
      </c>
      <c r="F3758">
        <v>293</v>
      </c>
      <c r="G3758">
        <v>4.4400000000000004</v>
      </c>
      <c r="H3758" t="s">
        <v>116</v>
      </c>
      <c r="I3758">
        <v>4</v>
      </c>
      <c r="J3758" t="s">
        <v>69</v>
      </c>
      <c r="K3758" s="33" t="str">
        <f>IF(ISNA(VLOOKUP(C3758,'Provider-EHR crosswalk'!A:B,2,FALSE)),"No EHR Specified",VLOOKUP(C3758,'Provider-EHR crosswalk'!A:B,2,FALSE))</f>
        <v>Azalea Health EHR</v>
      </c>
    </row>
    <row r="3759" spans="1:11" x14ac:dyDescent="0.25">
      <c r="A3759" t="s">
        <v>129</v>
      </c>
      <c r="B3759">
        <v>131</v>
      </c>
      <c r="C3759" t="s">
        <v>781</v>
      </c>
      <c r="D3759" t="s">
        <v>130</v>
      </c>
      <c r="E3759">
        <v>14</v>
      </c>
      <c r="F3759">
        <v>293</v>
      </c>
      <c r="G3759">
        <v>4.78</v>
      </c>
      <c r="H3759" t="s">
        <v>116</v>
      </c>
      <c r="I3759">
        <v>4</v>
      </c>
      <c r="J3759" t="s">
        <v>69</v>
      </c>
      <c r="K3759" s="33" t="str">
        <f>IF(ISNA(VLOOKUP(C3759,'Provider-EHR crosswalk'!A:B,2,FALSE)),"No EHR Specified",VLOOKUP(C3759,'Provider-EHR crosswalk'!A:B,2,FALSE))</f>
        <v>Azalea Health EHR</v>
      </c>
    </row>
    <row r="3760" spans="1:11" x14ac:dyDescent="0.25">
      <c r="A3760" t="s">
        <v>131</v>
      </c>
      <c r="B3760">
        <v>131</v>
      </c>
      <c r="C3760" t="s">
        <v>781</v>
      </c>
      <c r="D3760" t="s">
        <v>132</v>
      </c>
      <c r="E3760">
        <v>3</v>
      </c>
      <c r="F3760">
        <v>293</v>
      </c>
      <c r="G3760">
        <v>1.02</v>
      </c>
      <c r="H3760" t="s">
        <v>116</v>
      </c>
      <c r="I3760">
        <v>4</v>
      </c>
      <c r="J3760" t="s">
        <v>66</v>
      </c>
      <c r="K3760" s="33" t="str">
        <f>IF(ISNA(VLOOKUP(C3760,'Provider-EHR crosswalk'!A:B,2,FALSE)),"No EHR Specified",VLOOKUP(C3760,'Provider-EHR crosswalk'!A:B,2,FALSE))</f>
        <v>Azalea Health EHR</v>
      </c>
    </row>
    <row r="3761" spans="1:11" x14ac:dyDescent="0.25">
      <c r="A3761" t="s">
        <v>133</v>
      </c>
      <c r="B3761">
        <v>131</v>
      </c>
      <c r="C3761" t="s">
        <v>781</v>
      </c>
      <c r="D3761" t="s">
        <v>134</v>
      </c>
      <c r="E3761">
        <v>12</v>
      </c>
      <c r="F3761">
        <v>293</v>
      </c>
      <c r="G3761">
        <v>4.0999999999999996</v>
      </c>
      <c r="H3761" t="s">
        <v>116</v>
      </c>
      <c r="I3761">
        <v>1</v>
      </c>
      <c r="J3761" t="s">
        <v>69</v>
      </c>
      <c r="K3761" s="33" t="str">
        <f>IF(ISNA(VLOOKUP(C3761,'Provider-EHR crosswalk'!A:B,2,FALSE)),"No EHR Specified",VLOOKUP(C3761,'Provider-EHR crosswalk'!A:B,2,FALSE))</f>
        <v>Azalea Health EHR</v>
      </c>
    </row>
    <row r="3762" spans="1:11" x14ac:dyDescent="0.25">
      <c r="A3762" t="s">
        <v>135</v>
      </c>
      <c r="B3762">
        <v>131</v>
      </c>
      <c r="C3762" t="s">
        <v>781</v>
      </c>
      <c r="D3762" t="s">
        <v>136</v>
      </c>
      <c r="E3762">
        <v>0</v>
      </c>
      <c r="F3762">
        <v>290</v>
      </c>
      <c r="G3762">
        <v>0</v>
      </c>
      <c r="H3762" t="s">
        <v>116</v>
      </c>
      <c r="I3762">
        <v>1</v>
      </c>
      <c r="J3762" t="s">
        <v>66</v>
      </c>
      <c r="K3762" s="33" t="str">
        <f>IF(ISNA(VLOOKUP(C3762,'Provider-EHR crosswalk'!A:B,2,FALSE)),"No EHR Specified",VLOOKUP(C3762,'Provider-EHR crosswalk'!A:B,2,FALSE))</f>
        <v>Azalea Health EHR</v>
      </c>
    </row>
    <row r="3763" spans="1:11" x14ac:dyDescent="0.25">
      <c r="A3763" t="s">
        <v>137</v>
      </c>
      <c r="B3763">
        <v>131</v>
      </c>
      <c r="C3763" t="s">
        <v>781</v>
      </c>
      <c r="D3763" t="s">
        <v>138</v>
      </c>
      <c r="E3763">
        <v>0</v>
      </c>
      <c r="F3763">
        <v>290</v>
      </c>
      <c r="G3763">
        <v>0</v>
      </c>
      <c r="H3763" t="s">
        <v>116</v>
      </c>
      <c r="I3763">
        <v>1</v>
      </c>
      <c r="J3763" t="s">
        <v>66</v>
      </c>
      <c r="K3763" s="33" t="str">
        <f>IF(ISNA(VLOOKUP(C3763,'Provider-EHR crosswalk'!A:B,2,FALSE)),"No EHR Specified",VLOOKUP(C3763,'Provider-EHR crosswalk'!A:B,2,FALSE))</f>
        <v>Azalea Health EHR</v>
      </c>
    </row>
    <row r="3764" spans="1:11" x14ac:dyDescent="0.25">
      <c r="A3764" t="s">
        <v>139</v>
      </c>
      <c r="B3764">
        <v>131</v>
      </c>
      <c r="C3764" t="s">
        <v>781</v>
      </c>
      <c r="D3764" t="s">
        <v>140</v>
      </c>
      <c r="E3764">
        <v>0</v>
      </c>
      <c r="F3764">
        <v>290</v>
      </c>
      <c r="G3764">
        <v>0</v>
      </c>
      <c r="H3764" t="s">
        <v>116</v>
      </c>
      <c r="I3764">
        <v>1</v>
      </c>
      <c r="J3764" t="s">
        <v>66</v>
      </c>
      <c r="K3764" s="33" t="str">
        <f>IF(ISNA(VLOOKUP(C3764,'Provider-EHR crosswalk'!A:B,2,FALSE)),"No EHR Specified",VLOOKUP(C3764,'Provider-EHR crosswalk'!A:B,2,FALSE))</f>
        <v>Azalea Health EHR</v>
      </c>
    </row>
    <row r="3765" spans="1:11" x14ac:dyDescent="0.25">
      <c r="A3765" t="s">
        <v>141</v>
      </c>
      <c r="B3765">
        <v>131</v>
      </c>
      <c r="C3765" t="s">
        <v>781</v>
      </c>
      <c r="D3765" t="s">
        <v>142</v>
      </c>
      <c r="E3765">
        <v>0</v>
      </c>
      <c r="F3765">
        <v>290</v>
      </c>
      <c r="G3765">
        <v>0</v>
      </c>
      <c r="H3765" t="s">
        <v>116</v>
      </c>
      <c r="I3765">
        <v>1</v>
      </c>
      <c r="J3765" t="s">
        <v>66</v>
      </c>
      <c r="K3765" s="33" t="str">
        <f>IF(ISNA(VLOOKUP(C3765,'Provider-EHR crosswalk'!A:B,2,FALSE)),"No EHR Specified",VLOOKUP(C3765,'Provider-EHR crosswalk'!A:B,2,FALSE))</f>
        <v>Azalea Health EHR</v>
      </c>
    </row>
    <row r="3766" spans="1:11" x14ac:dyDescent="0.25">
      <c r="A3766" t="s">
        <v>143</v>
      </c>
      <c r="B3766">
        <v>131</v>
      </c>
      <c r="C3766" t="s">
        <v>781</v>
      </c>
      <c r="D3766" t="s">
        <v>144</v>
      </c>
      <c r="E3766">
        <v>0</v>
      </c>
      <c r="F3766">
        <v>290</v>
      </c>
      <c r="G3766">
        <v>0</v>
      </c>
      <c r="H3766" t="s">
        <v>116</v>
      </c>
      <c r="I3766">
        <v>1</v>
      </c>
      <c r="J3766" t="s">
        <v>66</v>
      </c>
      <c r="K3766" s="33" t="str">
        <f>IF(ISNA(VLOOKUP(C3766,'Provider-EHR crosswalk'!A:B,2,FALSE)),"No EHR Specified",VLOOKUP(C3766,'Provider-EHR crosswalk'!A:B,2,FALSE))</f>
        <v>Azalea Health EHR</v>
      </c>
    </row>
    <row r="3767" spans="1:11" x14ac:dyDescent="0.25">
      <c r="A3767" t="s">
        <v>145</v>
      </c>
      <c r="B3767">
        <v>131</v>
      </c>
      <c r="C3767" t="s">
        <v>781</v>
      </c>
      <c r="D3767" t="s">
        <v>146</v>
      </c>
      <c r="E3767">
        <v>0</v>
      </c>
      <c r="F3767">
        <v>290</v>
      </c>
      <c r="G3767">
        <v>0</v>
      </c>
      <c r="H3767" t="s">
        <v>116</v>
      </c>
      <c r="I3767">
        <v>1</v>
      </c>
      <c r="J3767" t="s">
        <v>66</v>
      </c>
      <c r="K3767" s="33" t="str">
        <f>IF(ISNA(VLOOKUP(C3767,'Provider-EHR crosswalk'!A:B,2,FALSE)),"No EHR Specified",VLOOKUP(C3767,'Provider-EHR crosswalk'!A:B,2,FALSE))</f>
        <v>Azalea Health EHR</v>
      </c>
    </row>
    <row r="3768" spans="1:11" x14ac:dyDescent="0.25">
      <c r="A3768" t="s">
        <v>147</v>
      </c>
      <c r="B3768">
        <v>131</v>
      </c>
      <c r="C3768" t="s">
        <v>781</v>
      </c>
      <c r="D3768" t="s">
        <v>148</v>
      </c>
      <c r="E3768">
        <v>0</v>
      </c>
      <c r="F3768">
        <v>293</v>
      </c>
      <c r="G3768">
        <v>0</v>
      </c>
      <c r="H3768" t="s">
        <v>116</v>
      </c>
      <c r="I3768">
        <v>1</v>
      </c>
      <c r="J3768" t="s">
        <v>66</v>
      </c>
      <c r="K3768" s="33" t="str">
        <f>IF(ISNA(VLOOKUP(C3768,'Provider-EHR crosswalk'!A:B,2,FALSE)),"No EHR Specified",VLOOKUP(C3768,'Provider-EHR crosswalk'!A:B,2,FALSE))</f>
        <v>Azalea Health EHR</v>
      </c>
    </row>
    <row r="3769" spans="1:11" x14ac:dyDescent="0.25">
      <c r="A3769" t="s">
        <v>149</v>
      </c>
      <c r="B3769">
        <v>131</v>
      </c>
      <c r="C3769" t="s">
        <v>781</v>
      </c>
      <c r="D3769" t="s">
        <v>150</v>
      </c>
      <c r="E3769">
        <v>0</v>
      </c>
      <c r="F3769">
        <v>293</v>
      </c>
      <c r="G3769">
        <v>0</v>
      </c>
      <c r="H3769" t="s">
        <v>116</v>
      </c>
      <c r="I3769">
        <v>1</v>
      </c>
      <c r="J3769" t="s">
        <v>66</v>
      </c>
      <c r="K3769" s="33" t="str">
        <f>IF(ISNA(VLOOKUP(C3769,'Provider-EHR crosswalk'!A:B,2,FALSE)),"No EHR Specified",VLOOKUP(C3769,'Provider-EHR crosswalk'!A:B,2,FALSE))</f>
        <v>Azalea Health EHR</v>
      </c>
    </row>
    <row r="3770" spans="1:11" x14ac:dyDescent="0.25">
      <c r="A3770" t="s">
        <v>151</v>
      </c>
      <c r="B3770">
        <v>131</v>
      </c>
      <c r="C3770" t="s">
        <v>781</v>
      </c>
      <c r="D3770" t="s">
        <v>152</v>
      </c>
      <c r="E3770">
        <v>0</v>
      </c>
      <c r="F3770">
        <v>290</v>
      </c>
      <c r="G3770">
        <v>0</v>
      </c>
      <c r="H3770" t="s">
        <v>116</v>
      </c>
      <c r="I3770">
        <v>1</v>
      </c>
      <c r="J3770" t="s">
        <v>66</v>
      </c>
      <c r="K3770" s="33" t="str">
        <f>IF(ISNA(VLOOKUP(C3770,'Provider-EHR crosswalk'!A:B,2,FALSE)),"No EHR Specified",VLOOKUP(C3770,'Provider-EHR crosswalk'!A:B,2,FALSE))</f>
        <v>Azalea Health EHR</v>
      </c>
    </row>
    <row r="3771" spans="1:11" x14ac:dyDescent="0.25">
      <c r="A3771" t="s">
        <v>153</v>
      </c>
      <c r="B3771">
        <v>131</v>
      </c>
      <c r="C3771" t="s">
        <v>781</v>
      </c>
      <c r="D3771" t="s">
        <v>154</v>
      </c>
      <c r="E3771">
        <v>2</v>
      </c>
      <c r="F3771">
        <v>290</v>
      </c>
      <c r="G3771">
        <v>0.69</v>
      </c>
      <c r="H3771" t="s">
        <v>116</v>
      </c>
      <c r="I3771">
        <v>1</v>
      </c>
      <c r="J3771" t="s">
        <v>66</v>
      </c>
      <c r="K3771" s="33" t="str">
        <f>IF(ISNA(VLOOKUP(C3771,'Provider-EHR crosswalk'!A:B,2,FALSE)),"No EHR Specified",VLOOKUP(C3771,'Provider-EHR crosswalk'!A:B,2,FALSE))</f>
        <v>Azalea Health EHR</v>
      </c>
    </row>
    <row r="3772" spans="1:11" x14ac:dyDescent="0.25">
      <c r="A3772" t="s">
        <v>155</v>
      </c>
      <c r="B3772">
        <v>131</v>
      </c>
      <c r="C3772" t="s">
        <v>781</v>
      </c>
      <c r="D3772" t="s">
        <v>156</v>
      </c>
      <c r="E3772">
        <v>0</v>
      </c>
      <c r="F3772">
        <v>290</v>
      </c>
      <c r="G3772">
        <v>0</v>
      </c>
      <c r="H3772" t="s">
        <v>157</v>
      </c>
      <c r="I3772" t="s">
        <v>157</v>
      </c>
      <c r="J3772" t="s">
        <v>157</v>
      </c>
      <c r="K3772" s="33" t="str">
        <f>IF(ISNA(VLOOKUP(C3772,'Provider-EHR crosswalk'!A:B,2,FALSE)),"No EHR Specified",VLOOKUP(C3772,'Provider-EHR crosswalk'!A:B,2,FALSE))</f>
        <v>Azalea Health EHR</v>
      </c>
    </row>
    <row r="3773" spans="1:11" x14ac:dyDescent="0.25">
      <c r="A3773" t="s">
        <v>158</v>
      </c>
      <c r="B3773">
        <v>131</v>
      </c>
      <c r="C3773" t="s">
        <v>781</v>
      </c>
      <c r="D3773" t="s">
        <v>159</v>
      </c>
      <c r="E3773">
        <v>4</v>
      </c>
      <c r="F3773">
        <v>290</v>
      </c>
      <c r="G3773">
        <v>1.38</v>
      </c>
      <c r="H3773" t="s">
        <v>157</v>
      </c>
      <c r="I3773" t="s">
        <v>157</v>
      </c>
      <c r="J3773" t="s">
        <v>157</v>
      </c>
      <c r="K3773" s="33" t="str">
        <f>IF(ISNA(VLOOKUP(C3773,'Provider-EHR crosswalk'!A:B,2,FALSE)),"No EHR Specified",VLOOKUP(C3773,'Provider-EHR crosswalk'!A:B,2,FALSE))</f>
        <v>Azalea Health EHR</v>
      </c>
    </row>
    <row r="3774" spans="1:11" x14ac:dyDescent="0.25">
      <c r="A3774" t="s">
        <v>162</v>
      </c>
      <c r="B3774">
        <v>131</v>
      </c>
      <c r="C3774" t="s">
        <v>781</v>
      </c>
      <c r="D3774" t="s">
        <v>163</v>
      </c>
      <c r="E3774">
        <v>271</v>
      </c>
      <c r="F3774">
        <v>290</v>
      </c>
      <c r="G3774">
        <v>93.45</v>
      </c>
      <c r="H3774" t="s">
        <v>65</v>
      </c>
      <c r="I3774">
        <v>95</v>
      </c>
      <c r="J3774" t="s">
        <v>69</v>
      </c>
      <c r="K3774" s="33" t="str">
        <f>IF(ISNA(VLOOKUP(C3774,'Provider-EHR crosswalk'!A:B,2,FALSE)),"No EHR Specified",VLOOKUP(C3774,'Provider-EHR crosswalk'!A:B,2,FALSE))</f>
        <v>Azalea Health EHR</v>
      </c>
    </row>
    <row r="3775" spans="1:11" x14ac:dyDescent="0.25">
      <c r="A3775" t="s">
        <v>164</v>
      </c>
      <c r="B3775">
        <v>131</v>
      </c>
      <c r="C3775" t="s">
        <v>781</v>
      </c>
      <c r="D3775" t="s">
        <v>165</v>
      </c>
      <c r="E3775">
        <v>39</v>
      </c>
      <c r="F3775">
        <v>51</v>
      </c>
      <c r="G3775">
        <v>76.47</v>
      </c>
      <c r="H3775" t="s">
        <v>65</v>
      </c>
      <c r="I3775">
        <v>95</v>
      </c>
      <c r="J3775" t="s">
        <v>69</v>
      </c>
      <c r="K3775" s="33" t="str">
        <f>IF(ISNA(VLOOKUP(C3775,'Provider-EHR crosswalk'!A:B,2,FALSE)),"No EHR Specified",VLOOKUP(C3775,'Provider-EHR crosswalk'!A:B,2,FALSE))</f>
        <v>Azalea Health EHR</v>
      </c>
    </row>
    <row r="3776" spans="1:11" x14ac:dyDescent="0.25">
      <c r="A3776" t="s">
        <v>166</v>
      </c>
      <c r="B3776">
        <v>131</v>
      </c>
      <c r="C3776" t="s">
        <v>781</v>
      </c>
      <c r="D3776" t="s">
        <v>167</v>
      </c>
      <c r="E3776">
        <v>2</v>
      </c>
      <c r="F3776">
        <v>51</v>
      </c>
      <c r="G3776">
        <v>3.92</v>
      </c>
      <c r="H3776" t="s">
        <v>116</v>
      </c>
      <c r="I3776">
        <v>5</v>
      </c>
      <c r="J3776" t="s">
        <v>66</v>
      </c>
      <c r="K3776" s="33" t="str">
        <f>IF(ISNA(VLOOKUP(C3776,'Provider-EHR crosswalk'!A:B,2,FALSE)),"No EHR Specified",VLOOKUP(C3776,'Provider-EHR crosswalk'!A:B,2,FALSE))</f>
        <v>Azalea Health EHR</v>
      </c>
    </row>
    <row r="3777" spans="1:11" x14ac:dyDescent="0.25">
      <c r="A3777" t="s">
        <v>168</v>
      </c>
      <c r="B3777">
        <v>131</v>
      </c>
      <c r="C3777" t="s">
        <v>781</v>
      </c>
      <c r="D3777" t="s">
        <v>169</v>
      </c>
      <c r="E3777">
        <v>0</v>
      </c>
      <c r="F3777">
        <v>51</v>
      </c>
      <c r="G3777">
        <v>0</v>
      </c>
      <c r="H3777" t="s">
        <v>116</v>
      </c>
      <c r="I3777">
        <v>5</v>
      </c>
      <c r="J3777" t="s">
        <v>66</v>
      </c>
      <c r="K3777" s="33" t="str">
        <f>IF(ISNA(VLOOKUP(C3777,'Provider-EHR crosswalk'!A:B,2,FALSE)),"No EHR Specified",VLOOKUP(C3777,'Provider-EHR crosswalk'!A:B,2,FALSE))</f>
        <v>Azalea Health EHR</v>
      </c>
    </row>
    <row r="3778" spans="1:11" x14ac:dyDescent="0.25">
      <c r="A3778" t="s">
        <v>170</v>
      </c>
      <c r="B3778">
        <v>131</v>
      </c>
      <c r="C3778" t="s">
        <v>781</v>
      </c>
      <c r="D3778" t="s">
        <v>171</v>
      </c>
      <c r="E3778">
        <v>10</v>
      </c>
      <c r="F3778">
        <v>51</v>
      </c>
      <c r="G3778">
        <v>19.61</v>
      </c>
      <c r="H3778" t="s">
        <v>116</v>
      </c>
      <c r="I3778">
        <v>5</v>
      </c>
      <c r="J3778" t="s">
        <v>69</v>
      </c>
      <c r="K3778" s="33" t="str">
        <f>IF(ISNA(VLOOKUP(C3778,'Provider-EHR crosswalk'!A:B,2,FALSE)),"No EHR Specified",VLOOKUP(C3778,'Provider-EHR crosswalk'!A:B,2,FALSE))</f>
        <v>Azalea Health EHR</v>
      </c>
    </row>
    <row r="3779" spans="1:11" x14ac:dyDescent="0.25">
      <c r="A3779" t="s">
        <v>172</v>
      </c>
      <c r="B3779">
        <v>131</v>
      </c>
      <c r="C3779" t="s">
        <v>781</v>
      </c>
      <c r="D3779" t="s">
        <v>173</v>
      </c>
      <c r="E3779">
        <v>0</v>
      </c>
      <c r="F3779">
        <v>290</v>
      </c>
      <c r="G3779">
        <v>0</v>
      </c>
      <c r="H3779" t="s">
        <v>116</v>
      </c>
      <c r="I3779">
        <v>5</v>
      </c>
      <c r="J3779" t="s">
        <v>66</v>
      </c>
      <c r="K3779" s="33" t="str">
        <f>IF(ISNA(VLOOKUP(C3779,'Provider-EHR crosswalk'!A:B,2,FALSE)),"No EHR Specified",VLOOKUP(C3779,'Provider-EHR crosswalk'!A:B,2,FALSE))</f>
        <v>Azalea Health EHR</v>
      </c>
    </row>
    <row r="3780" spans="1:11" x14ac:dyDescent="0.25">
      <c r="A3780" t="s">
        <v>174</v>
      </c>
      <c r="B3780">
        <v>131</v>
      </c>
      <c r="C3780" t="s">
        <v>781</v>
      </c>
      <c r="D3780" t="s">
        <v>175</v>
      </c>
      <c r="E3780">
        <v>6</v>
      </c>
      <c r="F3780">
        <v>290</v>
      </c>
      <c r="G3780">
        <v>2.0699999999999998</v>
      </c>
      <c r="H3780" t="s">
        <v>116</v>
      </c>
      <c r="I3780">
        <v>5</v>
      </c>
      <c r="J3780" t="s">
        <v>66</v>
      </c>
      <c r="K3780" s="33" t="str">
        <f>IF(ISNA(VLOOKUP(C3780,'Provider-EHR crosswalk'!A:B,2,FALSE)),"No EHR Specified",VLOOKUP(C3780,'Provider-EHR crosswalk'!A:B,2,FALSE))</f>
        <v>Azalea Health EHR</v>
      </c>
    </row>
    <row r="3781" spans="1:11" x14ac:dyDescent="0.25">
      <c r="A3781" t="s">
        <v>176</v>
      </c>
      <c r="B3781">
        <v>131</v>
      </c>
      <c r="C3781" t="s">
        <v>781</v>
      </c>
      <c r="D3781" t="s">
        <v>177</v>
      </c>
      <c r="E3781">
        <v>13</v>
      </c>
      <c r="F3781">
        <v>290</v>
      </c>
      <c r="G3781">
        <v>4.4800000000000004</v>
      </c>
      <c r="H3781" t="s">
        <v>116</v>
      </c>
      <c r="I3781">
        <v>5</v>
      </c>
      <c r="J3781" t="s">
        <v>66</v>
      </c>
      <c r="K3781" s="33" t="str">
        <f>IF(ISNA(VLOOKUP(C3781,'Provider-EHR crosswalk'!A:B,2,FALSE)),"No EHR Specified",VLOOKUP(C3781,'Provider-EHR crosswalk'!A:B,2,FALSE))</f>
        <v>Azalea Health EHR</v>
      </c>
    </row>
    <row r="3782" spans="1:11" x14ac:dyDescent="0.25">
      <c r="A3782" t="s">
        <v>63</v>
      </c>
      <c r="B3782">
        <v>183</v>
      </c>
      <c r="C3782" t="s">
        <v>875</v>
      </c>
      <c r="D3782" t="s">
        <v>64</v>
      </c>
      <c r="E3782">
        <v>3</v>
      </c>
      <c r="F3782">
        <v>3</v>
      </c>
      <c r="G3782">
        <v>100</v>
      </c>
      <c r="H3782" t="s">
        <v>65</v>
      </c>
      <c r="I3782">
        <v>99</v>
      </c>
      <c r="J3782" t="s">
        <v>66</v>
      </c>
      <c r="K3782" s="33" t="str">
        <f>IF(ISNA(VLOOKUP(C3782,'Provider-EHR crosswalk'!A:B,2,FALSE)),"No EHR Specified",VLOOKUP(C3782,'Provider-EHR crosswalk'!A:B,2,FALSE))</f>
        <v>Azalea Health EHR</v>
      </c>
    </row>
    <row r="3783" spans="1:11" x14ac:dyDescent="0.25">
      <c r="A3783" t="s">
        <v>67</v>
      </c>
      <c r="B3783">
        <v>183</v>
      </c>
      <c r="C3783" t="s">
        <v>875</v>
      </c>
      <c r="D3783" t="s">
        <v>68</v>
      </c>
      <c r="E3783">
        <v>3</v>
      </c>
      <c r="F3783">
        <v>3</v>
      </c>
      <c r="G3783">
        <v>100</v>
      </c>
      <c r="H3783" t="s">
        <v>65</v>
      </c>
      <c r="I3783">
        <v>75</v>
      </c>
      <c r="J3783" t="s">
        <v>66</v>
      </c>
      <c r="K3783" s="33" t="str">
        <f>IF(ISNA(VLOOKUP(C3783,'Provider-EHR crosswalk'!A:B,2,FALSE)),"No EHR Specified",VLOOKUP(C3783,'Provider-EHR crosswalk'!A:B,2,FALSE))</f>
        <v>Azalea Health EHR</v>
      </c>
    </row>
    <row r="3784" spans="1:11" x14ac:dyDescent="0.25">
      <c r="A3784" t="s">
        <v>70</v>
      </c>
      <c r="B3784">
        <v>183</v>
      </c>
      <c r="C3784" t="s">
        <v>875</v>
      </c>
      <c r="D3784" t="s">
        <v>71</v>
      </c>
      <c r="E3784">
        <v>3</v>
      </c>
      <c r="F3784">
        <v>3</v>
      </c>
      <c r="G3784">
        <v>100</v>
      </c>
      <c r="H3784" t="s">
        <v>65</v>
      </c>
      <c r="I3784">
        <v>99</v>
      </c>
      <c r="J3784" t="s">
        <v>66</v>
      </c>
      <c r="K3784" s="33" t="str">
        <f>IF(ISNA(VLOOKUP(C3784,'Provider-EHR crosswalk'!A:B,2,FALSE)),"No EHR Specified",VLOOKUP(C3784,'Provider-EHR crosswalk'!A:B,2,FALSE))</f>
        <v>Azalea Health EHR</v>
      </c>
    </row>
    <row r="3785" spans="1:11" x14ac:dyDescent="0.25">
      <c r="A3785" t="s">
        <v>72</v>
      </c>
      <c r="B3785">
        <v>183</v>
      </c>
      <c r="C3785" t="s">
        <v>875</v>
      </c>
      <c r="D3785" t="s">
        <v>73</v>
      </c>
      <c r="E3785">
        <v>3</v>
      </c>
      <c r="F3785">
        <v>3</v>
      </c>
      <c r="G3785">
        <v>100</v>
      </c>
      <c r="H3785" t="s">
        <v>65</v>
      </c>
      <c r="I3785">
        <v>99</v>
      </c>
      <c r="J3785" t="s">
        <v>66</v>
      </c>
      <c r="K3785" s="33" t="str">
        <f>IF(ISNA(VLOOKUP(C3785,'Provider-EHR crosswalk'!A:B,2,FALSE)),"No EHR Specified",VLOOKUP(C3785,'Provider-EHR crosswalk'!A:B,2,FALSE))</f>
        <v>Azalea Health EHR</v>
      </c>
    </row>
    <row r="3786" spans="1:11" x14ac:dyDescent="0.25">
      <c r="A3786" t="s">
        <v>74</v>
      </c>
      <c r="B3786">
        <v>183</v>
      </c>
      <c r="C3786" t="s">
        <v>875</v>
      </c>
      <c r="D3786" t="s">
        <v>75</v>
      </c>
      <c r="E3786">
        <v>3</v>
      </c>
      <c r="F3786">
        <v>3</v>
      </c>
      <c r="G3786">
        <v>100</v>
      </c>
      <c r="H3786" t="s">
        <v>65</v>
      </c>
      <c r="I3786">
        <v>99</v>
      </c>
      <c r="J3786" t="s">
        <v>66</v>
      </c>
      <c r="K3786" s="33" t="str">
        <f>IF(ISNA(VLOOKUP(C3786,'Provider-EHR crosswalk'!A:B,2,FALSE)),"No EHR Specified",VLOOKUP(C3786,'Provider-EHR crosswalk'!A:B,2,FALSE))</f>
        <v>Azalea Health EHR</v>
      </c>
    </row>
    <row r="3787" spans="1:11" x14ac:dyDescent="0.25">
      <c r="A3787" t="s">
        <v>76</v>
      </c>
      <c r="B3787">
        <v>183</v>
      </c>
      <c r="C3787" t="s">
        <v>875</v>
      </c>
      <c r="D3787" t="s">
        <v>77</v>
      </c>
      <c r="E3787">
        <v>3</v>
      </c>
      <c r="F3787">
        <v>3</v>
      </c>
      <c r="G3787">
        <v>100</v>
      </c>
      <c r="H3787" t="s">
        <v>65</v>
      </c>
      <c r="I3787">
        <v>85</v>
      </c>
      <c r="J3787" t="s">
        <v>66</v>
      </c>
      <c r="K3787" s="33" t="str">
        <f>IF(ISNA(VLOOKUP(C3787,'Provider-EHR crosswalk'!A:B,2,FALSE)),"No EHR Specified",VLOOKUP(C3787,'Provider-EHR crosswalk'!A:B,2,FALSE))</f>
        <v>Azalea Health EHR</v>
      </c>
    </row>
    <row r="3788" spans="1:11" x14ac:dyDescent="0.25">
      <c r="A3788" t="s">
        <v>78</v>
      </c>
      <c r="B3788">
        <v>183</v>
      </c>
      <c r="C3788" t="s">
        <v>875</v>
      </c>
      <c r="D3788" t="s">
        <v>79</v>
      </c>
      <c r="E3788">
        <v>3</v>
      </c>
      <c r="F3788">
        <v>3</v>
      </c>
      <c r="G3788">
        <v>100</v>
      </c>
      <c r="H3788" t="s">
        <v>65</v>
      </c>
      <c r="I3788">
        <v>85</v>
      </c>
      <c r="J3788" t="s">
        <v>66</v>
      </c>
      <c r="K3788" s="33" t="str">
        <f>IF(ISNA(VLOOKUP(C3788,'Provider-EHR crosswalk'!A:B,2,FALSE)),"No EHR Specified",VLOOKUP(C3788,'Provider-EHR crosswalk'!A:B,2,FALSE))</f>
        <v>Azalea Health EHR</v>
      </c>
    </row>
    <row r="3789" spans="1:11" x14ac:dyDescent="0.25">
      <c r="A3789" t="s">
        <v>80</v>
      </c>
      <c r="B3789">
        <v>183</v>
      </c>
      <c r="C3789" t="s">
        <v>875</v>
      </c>
      <c r="D3789" t="s">
        <v>81</v>
      </c>
      <c r="E3789">
        <v>3</v>
      </c>
      <c r="F3789">
        <v>3</v>
      </c>
      <c r="G3789">
        <v>100</v>
      </c>
      <c r="H3789" t="s">
        <v>65</v>
      </c>
      <c r="I3789">
        <v>85</v>
      </c>
      <c r="J3789" t="s">
        <v>66</v>
      </c>
      <c r="K3789" s="33" t="str">
        <f>IF(ISNA(VLOOKUP(C3789,'Provider-EHR crosswalk'!A:B,2,FALSE)),"No EHR Specified",VLOOKUP(C3789,'Provider-EHR crosswalk'!A:B,2,FALSE))</f>
        <v>Azalea Health EHR</v>
      </c>
    </row>
    <row r="3790" spans="1:11" x14ac:dyDescent="0.25">
      <c r="A3790" t="s">
        <v>82</v>
      </c>
      <c r="B3790">
        <v>183</v>
      </c>
      <c r="C3790" t="s">
        <v>875</v>
      </c>
      <c r="D3790" t="s">
        <v>83</v>
      </c>
      <c r="E3790">
        <v>3</v>
      </c>
      <c r="F3790">
        <v>3</v>
      </c>
      <c r="G3790">
        <v>100</v>
      </c>
      <c r="H3790" t="s">
        <v>65</v>
      </c>
      <c r="I3790">
        <v>85</v>
      </c>
      <c r="J3790" t="s">
        <v>66</v>
      </c>
      <c r="K3790" s="33" t="str">
        <f>IF(ISNA(VLOOKUP(C3790,'Provider-EHR crosswalk'!A:B,2,FALSE)),"No EHR Specified",VLOOKUP(C3790,'Provider-EHR crosswalk'!A:B,2,FALSE))</f>
        <v>Azalea Health EHR</v>
      </c>
    </row>
    <row r="3791" spans="1:11" x14ac:dyDescent="0.25">
      <c r="A3791" t="s">
        <v>84</v>
      </c>
      <c r="B3791">
        <v>183</v>
      </c>
      <c r="C3791" t="s">
        <v>875</v>
      </c>
      <c r="D3791" t="s">
        <v>85</v>
      </c>
      <c r="E3791">
        <v>3</v>
      </c>
      <c r="F3791">
        <v>3</v>
      </c>
      <c r="G3791">
        <v>100</v>
      </c>
      <c r="H3791" t="s">
        <v>65</v>
      </c>
      <c r="I3791">
        <v>85</v>
      </c>
      <c r="J3791" t="s">
        <v>66</v>
      </c>
      <c r="K3791" s="33" t="str">
        <f>IF(ISNA(VLOOKUP(C3791,'Provider-EHR crosswalk'!A:B,2,FALSE)),"No EHR Specified",VLOOKUP(C3791,'Provider-EHR crosswalk'!A:B,2,FALSE))</f>
        <v>Azalea Health EHR</v>
      </c>
    </row>
    <row r="3792" spans="1:11" x14ac:dyDescent="0.25">
      <c r="A3792" t="s">
        <v>86</v>
      </c>
      <c r="B3792">
        <v>183</v>
      </c>
      <c r="C3792" t="s">
        <v>875</v>
      </c>
      <c r="D3792" t="s">
        <v>87</v>
      </c>
      <c r="E3792">
        <v>3</v>
      </c>
      <c r="F3792">
        <v>3</v>
      </c>
      <c r="G3792">
        <v>100</v>
      </c>
      <c r="H3792" t="s">
        <v>65</v>
      </c>
      <c r="I3792">
        <v>95</v>
      </c>
      <c r="J3792" t="s">
        <v>66</v>
      </c>
      <c r="K3792" s="33" t="str">
        <f>IF(ISNA(VLOOKUP(C3792,'Provider-EHR crosswalk'!A:B,2,FALSE)),"No EHR Specified",VLOOKUP(C3792,'Provider-EHR crosswalk'!A:B,2,FALSE))</f>
        <v>Azalea Health EHR</v>
      </c>
    </row>
    <row r="3793" spans="1:11" x14ac:dyDescent="0.25">
      <c r="A3793" t="s">
        <v>88</v>
      </c>
      <c r="B3793">
        <v>183</v>
      </c>
      <c r="C3793" t="s">
        <v>875</v>
      </c>
      <c r="D3793" t="s">
        <v>89</v>
      </c>
      <c r="E3793">
        <v>3</v>
      </c>
      <c r="F3793">
        <v>3</v>
      </c>
      <c r="G3793">
        <v>100</v>
      </c>
      <c r="H3793" t="s">
        <v>65</v>
      </c>
      <c r="I3793">
        <v>95</v>
      </c>
      <c r="J3793" t="s">
        <v>66</v>
      </c>
      <c r="K3793" s="33" t="str">
        <f>IF(ISNA(VLOOKUP(C3793,'Provider-EHR crosswalk'!A:B,2,FALSE)),"No EHR Specified",VLOOKUP(C3793,'Provider-EHR crosswalk'!A:B,2,FALSE))</f>
        <v>Azalea Health EHR</v>
      </c>
    </row>
    <row r="3794" spans="1:11" x14ac:dyDescent="0.25">
      <c r="A3794" t="s">
        <v>90</v>
      </c>
      <c r="B3794">
        <v>183</v>
      </c>
      <c r="C3794" t="s">
        <v>875</v>
      </c>
      <c r="D3794" t="s">
        <v>91</v>
      </c>
      <c r="E3794">
        <v>3</v>
      </c>
      <c r="F3794">
        <v>3</v>
      </c>
      <c r="G3794">
        <v>100</v>
      </c>
      <c r="H3794" t="s">
        <v>65</v>
      </c>
      <c r="I3794">
        <v>90</v>
      </c>
      <c r="J3794" t="s">
        <v>66</v>
      </c>
      <c r="K3794" s="33" t="str">
        <f>IF(ISNA(VLOOKUP(C3794,'Provider-EHR crosswalk'!A:B,2,FALSE)),"No EHR Specified",VLOOKUP(C3794,'Provider-EHR crosswalk'!A:B,2,FALSE))</f>
        <v>Azalea Health EHR</v>
      </c>
    </row>
    <row r="3795" spans="1:11" x14ac:dyDescent="0.25">
      <c r="A3795" t="s">
        <v>92</v>
      </c>
      <c r="B3795">
        <v>183</v>
      </c>
      <c r="C3795" t="s">
        <v>875</v>
      </c>
      <c r="D3795" t="s">
        <v>93</v>
      </c>
      <c r="E3795">
        <v>0</v>
      </c>
      <c r="F3795">
        <v>3</v>
      </c>
      <c r="G3795">
        <v>0</v>
      </c>
      <c r="H3795" t="s">
        <v>65</v>
      </c>
      <c r="I3795">
        <v>90</v>
      </c>
      <c r="J3795" t="s">
        <v>69</v>
      </c>
      <c r="K3795" s="33" t="str">
        <f>IF(ISNA(VLOOKUP(C3795,'Provider-EHR crosswalk'!A:B,2,FALSE)),"No EHR Specified",VLOOKUP(C3795,'Provider-EHR crosswalk'!A:B,2,FALSE))</f>
        <v>Azalea Health EHR</v>
      </c>
    </row>
    <row r="3796" spans="1:11" x14ac:dyDescent="0.25">
      <c r="A3796" t="s">
        <v>94</v>
      </c>
      <c r="B3796">
        <v>183</v>
      </c>
      <c r="C3796" t="s">
        <v>875</v>
      </c>
      <c r="D3796" t="s">
        <v>95</v>
      </c>
      <c r="E3796">
        <v>2</v>
      </c>
      <c r="F3796">
        <v>3</v>
      </c>
      <c r="G3796">
        <v>66.67</v>
      </c>
      <c r="H3796" t="s">
        <v>65</v>
      </c>
      <c r="I3796">
        <v>90</v>
      </c>
      <c r="J3796" t="s">
        <v>69</v>
      </c>
      <c r="K3796" s="33" t="str">
        <f>IF(ISNA(VLOOKUP(C3796,'Provider-EHR crosswalk'!A:B,2,FALSE)),"No EHR Specified",VLOOKUP(C3796,'Provider-EHR crosswalk'!A:B,2,FALSE))</f>
        <v>Azalea Health EHR</v>
      </c>
    </row>
    <row r="3797" spans="1:11" x14ac:dyDescent="0.25">
      <c r="A3797" t="s">
        <v>96</v>
      </c>
      <c r="B3797">
        <v>183</v>
      </c>
      <c r="C3797" t="s">
        <v>875</v>
      </c>
      <c r="D3797" t="s">
        <v>97</v>
      </c>
      <c r="E3797">
        <v>1</v>
      </c>
      <c r="F3797">
        <v>3</v>
      </c>
      <c r="G3797">
        <v>33.33</v>
      </c>
      <c r="H3797" t="s">
        <v>65</v>
      </c>
      <c r="I3797">
        <v>90</v>
      </c>
      <c r="J3797" t="s">
        <v>69</v>
      </c>
      <c r="K3797" s="33" t="str">
        <f>IF(ISNA(VLOOKUP(C3797,'Provider-EHR crosswalk'!A:B,2,FALSE)),"No EHR Specified",VLOOKUP(C3797,'Provider-EHR crosswalk'!A:B,2,FALSE))</f>
        <v>Azalea Health EHR</v>
      </c>
    </row>
    <row r="3798" spans="1:11" x14ac:dyDescent="0.25">
      <c r="A3798" t="s">
        <v>98</v>
      </c>
      <c r="B3798">
        <v>183</v>
      </c>
      <c r="C3798" t="s">
        <v>875</v>
      </c>
      <c r="D3798" t="s">
        <v>99</v>
      </c>
      <c r="E3798">
        <v>1</v>
      </c>
      <c r="F3798">
        <v>3</v>
      </c>
      <c r="G3798">
        <v>33.33</v>
      </c>
      <c r="H3798" t="s">
        <v>65</v>
      </c>
      <c r="I3798">
        <v>90</v>
      </c>
      <c r="J3798" t="s">
        <v>69</v>
      </c>
      <c r="K3798" s="33" t="str">
        <f>IF(ISNA(VLOOKUP(C3798,'Provider-EHR crosswalk'!A:B,2,FALSE)),"No EHR Specified",VLOOKUP(C3798,'Provider-EHR crosswalk'!A:B,2,FALSE))</f>
        <v>Azalea Health EHR</v>
      </c>
    </row>
    <row r="3799" spans="1:11" x14ac:dyDescent="0.25">
      <c r="A3799" t="s">
        <v>100</v>
      </c>
      <c r="B3799">
        <v>183</v>
      </c>
      <c r="C3799" t="s">
        <v>875</v>
      </c>
      <c r="D3799" t="s">
        <v>101</v>
      </c>
      <c r="E3799">
        <v>5</v>
      </c>
      <c r="F3799">
        <v>5</v>
      </c>
      <c r="G3799">
        <v>100</v>
      </c>
      <c r="H3799" t="s">
        <v>65</v>
      </c>
      <c r="I3799">
        <v>99</v>
      </c>
      <c r="J3799" t="s">
        <v>66</v>
      </c>
      <c r="K3799" s="33" t="str">
        <f>IF(ISNA(VLOOKUP(C3799,'Provider-EHR crosswalk'!A:B,2,FALSE)),"No EHR Specified",VLOOKUP(C3799,'Provider-EHR crosswalk'!A:B,2,FALSE))</f>
        <v>Azalea Health EHR</v>
      </c>
    </row>
    <row r="3800" spans="1:11" x14ac:dyDescent="0.25">
      <c r="A3800" t="s">
        <v>102</v>
      </c>
      <c r="B3800">
        <v>183</v>
      </c>
      <c r="C3800" t="s">
        <v>875</v>
      </c>
      <c r="D3800" t="s">
        <v>103</v>
      </c>
      <c r="E3800">
        <v>5</v>
      </c>
      <c r="F3800">
        <v>5</v>
      </c>
      <c r="G3800">
        <v>100</v>
      </c>
      <c r="H3800" t="s">
        <v>65</v>
      </c>
      <c r="I3800">
        <v>99</v>
      </c>
      <c r="J3800" t="s">
        <v>66</v>
      </c>
      <c r="K3800" s="33" t="str">
        <f>IF(ISNA(VLOOKUP(C3800,'Provider-EHR crosswalk'!A:B,2,FALSE)),"No EHR Specified",VLOOKUP(C3800,'Provider-EHR crosswalk'!A:B,2,FALSE))</f>
        <v>Azalea Health EHR</v>
      </c>
    </row>
    <row r="3801" spans="1:11" x14ac:dyDescent="0.25">
      <c r="A3801" t="s">
        <v>104</v>
      </c>
      <c r="B3801">
        <v>183</v>
      </c>
      <c r="C3801" t="s">
        <v>875</v>
      </c>
      <c r="D3801" t="s">
        <v>105</v>
      </c>
      <c r="E3801">
        <v>5</v>
      </c>
      <c r="F3801">
        <v>5</v>
      </c>
      <c r="G3801">
        <v>100</v>
      </c>
      <c r="H3801" t="s">
        <v>65</v>
      </c>
      <c r="I3801">
        <v>99</v>
      </c>
      <c r="J3801" t="s">
        <v>66</v>
      </c>
      <c r="K3801" s="33" t="str">
        <f>IF(ISNA(VLOOKUP(C3801,'Provider-EHR crosswalk'!A:B,2,FALSE)),"No EHR Specified",VLOOKUP(C3801,'Provider-EHR crosswalk'!A:B,2,FALSE))</f>
        <v>Azalea Health EHR</v>
      </c>
    </row>
    <row r="3802" spans="1:11" x14ac:dyDescent="0.25">
      <c r="A3802" t="s">
        <v>106</v>
      </c>
      <c r="B3802">
        <v>183</v>
      </c>
      <c r="C3802" t="s">
        <v>875</v>
      </c>
      <c r="D3802" t="s">
        <v>107</v>
      </c>
      <c r="E3802">
        <v>5</v>
      </c>
      <c r="F3802">
        <v>5</v>
      </c>
      <c r="G3802">
        <v>100</v>
      </c>
      <c r="H3802" t="s">
        <v>65</v>
      </c>
      <c r="I3802">
        <v>99</v>
      </c>
      <c r="J3802" t="s">
        <v>66</v>
      </c>
      <c r="K3802" s="33" t="str">
        <f>IF(ISNA(VLOOKUP(C3802,'Provider-EHR crosswalk'!A:B,2,FALSE)),"No EHR Specified",VLOOKUP(C3802,'Provider-EHR crosswalk'!A:B,2,FALSE))</f>
        <v>Azalea Health EHR</v>
      </c>
    </row>
    <row r="3803" spans="1:11" x14ac:dyDescent="0.25">
      <c r="A3803" t="s">
        <v>108</v>
      </c>
      <c r="B3803">
        <v>183</v>
      </c>
      <c r="C3803" t="s">
        <v>875</v>
      </c>
      <c r="D3803" t="s">
        <v>109</v>
      </c>
      <c r="E3803">
        <v>5</v>
      </c>
      <c r="F3803">
        <v>5</v>
      </c>
      <c r="G3803">
        <v>100</v>
      </c>
      <c r="H3803" t="s">
        <v>65</v>
      </c>
      <c r="I3803">
        <v>99</v>
      </c>
      <c r="J3803" t="s">
        <v>66</v>
      </c>
      <c r="K3803" s="33" t="str">
        <f>IF(ISNA(VLOOKUP(C3803,'Provider-EHR crosswalk'!A:B,2,FALSE)),"No EHR Specified",VLOOKUP(C3803,'Provider-EHR crosswalk'!A:B,2,FALSE))</f>
        <v>Azalea Health EHR</v>
      </c>
    </row>
    <row r="3804" spans="1:11" x14ac:dyDescent="0.25">
      <c r="A3804" t="s">
        <v>110</v>
      </c>
      <c r="B3804">
        <v>183</v>
      </c>
      <c r="C3804" t="s">
        <v>875</v>
      </c>
      <c r="D3804" t="s">
        <v>111</v>
      </c>
      <c r="E3804">
        <v>5</v>
      </c>
      <c r="F3804">
        <v>5</v>
      </c>
      <c r="G3804">
        <v>100</v>
      </c>
      <c r="H3804" t="s">
        <v>65</v>
      </c>
      <c r="I3804">
        <v>99</v>
      </c>
      <c r="J3804" t="s">
        <v>66</v>
      </c>
      <c r="K3804" s="33" t="str">
        <f>IF(ISNA(VLOOKUP(C3804,'Provider-EHR crosswalk'!A:B,2,FALSE)),"No EHR Specified",VLOOKUP(C3804,'Provider-EHR crosswalk'!A:B,2,FALSE))</f>
        <v>Azalea Health EHR</v>
      </c>
    </row>
    <row r="3805" spans="1:11" x14ac:dyDescent="0.25">
      <c r="A3805" t="s">
        <v>112</v>
      </c>
      <c r="B3805">
        <v>183</v>
      </c>
      <c r="C3805" t="s">
        <v>875</v>
      </c>
      <c r="D3805" t="s">
        <v>113</v>
      </c>
      <c r="E3805">
        <v>5</v>
      </c>
      <c r="F3805">
        <v>5</v>
      </c>
      <c r="G3805">
        <v>100</v>
      </c>
      <c r="H3805" t="s">
        <v>65</v>
      </c>
      <c r="I3805">
        <v>99</v>
      </c>
      <c r="J3805" t="s">
        <v>66</v>
      </c>
      <c r="K3805" s="33" t="str">
        <f>IF(ISNA(VLOOKUP(C3805,'Provider-EHR crosswalk'!A:B,2,FALSE)),"No EHR Specified",VLOOKUP(C3805,'Provider-EHR crosswalk'!A:B,2,FALSE))</f>
        <v>Azalea Health EHR</v>
      </c>
    </row>
    <row r="3806" spans="1:11" x14ac:dyDescent="0.25">
      <c r="A3806" t="s">
        <v>114</v>
      </c>
      <c r="B3806">
        <v>183</v>
      </c>
      <c r="C3806" t="s">
        <v>875</v>
      </c>
      <c r="D3806" t="s">
        <v>115</v>
      </c>
      <c r="E3806">
        <v>0</v>
      </c>
      <c r="F3806">
        <v>3</v>
      </c>
      <c r="G3806">
        <v>0</v>
      </c>
      <c r="H3806" t="s">
        <v>116</v>
      </c>
      <c r="I3806">
        <v>4</v>
      </c>
      <c r="J3806" t="s">
        <v>66</v>
      </c>
      <c r="K3806" s="33" t="str">
        <f>IF(ISNA(VLOOKUP(C3806,'Provider-EHR crosswalk'!A:B,2,FALSE)),"No EHR Specified",VLOOKUP(C3806,'Provider-EHR crosswalk'!A:B,2,FALSE))</f>
        <v>Azalea Health EHR</v>
      </c>
    </row>
    <row r="3807" spans="1:11" x14ac:dyDescent="0.25">
      <c r="A3807" t="s">
        <v>117</v>
      </c>
      <c r="B3807">
        <v>183</v>
      </c>
      <c r="C3807" t="s">
        <v>875</v>
      </c>
      <c r="D3807" t="s">
        <v>118</v>
      </c>
      <c r="E3807">
        <v>1</v>
      </c>
      <c r="F3807">
        <v>3</v>
      </c>
      <c r="G3807">
        <v>33.33</v>
      </c>
      <c r="H3807" t="s">
        <v>116</v>
      </c>
      <c r="I3807">
        <v>4</v>
      </c>
      <c r="J3807" t="s">
        <v>69</v>
      </c>
      <c r="K3807" s="33" t="str">
        <f>IF(ISNA(VLOOKUP(C3807,'Provider-EHR crosswalk'!A:B,2,FALSE)),"No EHR Specified",VLOOKUP(C3807,'Provider-EHR crosswalk'!A:B,2,FALSE))</f>
        <v>Azalea Health EHR</v>
      </c>
    </row>
    <row r="3808" spans="1:11" x14ac:dyDescent="0.25">
      <c r="A3808" t="s">
        <v>119</v>
      </c>
      <c r="B3808">
        <v>183</v>
      </c>
      <c r="C3808" t="s">
        <v>875</v>
      </c>
      <c r="D3808" t="s">
        <v>120</v>
      </c>
      <c r="E3808">
        <v>0</v>
      </c>
      <c r="F3808">
        <v>3</v>
      </c>
      <c r="G3808">
        <v>0</v>
      </c>
      <c r="H3808" t="s">
        <v>116</v>
      </c>
      <c r="I3808">
        <v>4</v>
      </c>
      <c r="J3808" t="s">
        <v>66</v>
      </c>
      <c r="K3808" s="33" t="str">
        <f>IF(ISNA(VLOOKUP(C3808,'Provider-EHR crosswalk'!A:B,2,FALSE)),"No EHR Specified",VLOOKUP(C3808,'Provider-EHR crosswalk'!A:B,2,FALSE))</f>
        <v>Azalea Health EHR</v>
      </c>
    </row>
    <row r="3809" spans="1:11" x14ac:dyDescent="0.25">
      <c r="A3809" t="s">
        <v>121</v>
      </c>
      <c r="B3809">
        <v>183</v>
      </c>
      <c r="C3809" t="s">
        <v>875</v>
      </c>
      <c r="D3809" t="s">
        <v>122</v>
      </c>
      <c r="E3809">
        <v>0</v>
      </c>
      <c r="F3809">
        <v>3</v>
      </c>
      <c r="G3809">
        <v>0</v>
      </c>
      <c r="H3809" t="s">
        <v>116</v>
      </c>
      <c r="I3809">
        <v>1</v>
      </c>
      <c r="J3809" t="s">
        <v>66</v>
      </c>
      <c r="K3809" s="33" t="str">
        <f>IF(ISNA(VLOOKUP(C3809,'Provider-EHR crosswalk'!A:B,2,FALSE)),"No EHR Specified",VLOOKUP(C3809,'Provider-EHR crosswalk'!A:B,2,FALSE))</f>
        <v>Azalea Health EHR</v>
      </c>
    </row>
    <row r="3810" spans="1:11" x14ac:dyDescent="0.25">
      <c r="A3810" t="s">
        <v>123</v>
      </c>
      <c r="B3810">
        <v>183</v>
      </c>
      <c r="C3810" t="s">
        <v>875</v>
      </c>
      <c r="D3810" t="s">
        <v>124</v>
      </c>
      <c r="E3810">
        <v>0</v>
      </c>
      <c r="F3810">
        <v>5</v>
      </c>
      <c r="G3810">
        <v>0</v>
      </c>
      <c r="H3810" t="s">
        <v>116</v>
      </c>
      <c r="I3810">
        <v>1</v>
      </c>
      <c r="J3810" t="s">
        <v>66</v>
      </c>
      <c r="K3810" s="33" t="str">
        <f>IF(ISNA(VLOOKUP(C3810,'Provider-EHR crosswalk'!A:B,2,FALSE)),"No EHR Specified",VLOOKUP(C3810,'Provider-EHR crosswalk'!A:B,2,FALSE))</f>
        <v>Azalea Health EHR</v>
      </c>
    </row>
    <row r="3811" spans="1:11" x14ac:dyDescent="0.25">
      <c r="A3811" t="s">
        <v>125</v>
      </c>
      <c r="B3811">
        <v>183</v>
      </c>
      <c r="C3811" t="s">
        <v>875</v>
      </c>
      <c r="D3811" t="s">
        <v>126</v>
      </c>
      <c r="E3811">
        <v>0</v>
      </c>
      <c r="F3811">
        <v>5</v>
      </c>
      <c r="G3811">
        <v>0</v>
      </c>
      <c r="H3811" t="s">
        <v>116</v>
      </c>
      <c r="I3811">
        <v>1</v>
      </c>
      <c r="J3811" t="s">
        <v>66</v>
      </c>
      <c r="K3811" s="33" t="str">
        <f>IF(ISNA(VLOOKUP(C3811,'Provider-EHR crosswalk'!A:B,2,FALSE)),"No EHR Specified",VLOOKUP(C3811,'Provider-EHR crosswalk'!A:B,2,FALSE))</f>
        <v>Azalea Health EHR</v>
      </c>
    </row>
    <row r="3812" spans="1:11" x14ac:dyDescent="0.25">
      <c r="A3812" t="s">
        <v>127</v>
      </c>
      <c r="B3812">
        <v>183</v>
      </c>
      <c r="C3812" t="s">
        <v>875</v>
      </c>
      <c r="D3812" t="s">
        <v>128</v>
      </c>
      <c r="E3812">
        <v>0</v>
      </c>
      <c r="F3812">
        <v>5</v>
      </c>
      <c r="G3812">
        <v>0</v>
      </c>
      <c r="H3812" t="s">
        <v>116</v>
      </c>
      <c r="I3812">
        <v>4</v>
      </c>
      <c r="J3812" t="s">
        <v>66</v>
      </c>
      <c r="K3812" s="33" t="str">
        <f>IF(ISNA(VLOOKUP(C3812,'Provider-EHR crosswalk'!A:B,2,FALSE)),"No EHR Specified",VLOOKUP(C3812,'Provider-EHR crosswalk'!A:B,2,FALSE))</f>
        <v>Azalea Health EHR</v>
      </c>
    </row>
    <row r="3813" spans="1:11" x14ac:dyDescent="0.25">
      <c r="A3813" t="s">
        <v>129</v>
      </c>
      <c r="B3813">
        <v>183</v>
      </c>
      <c r="C3813" t="s">
        <v>875</v>
      </c>
      <c r="D3813" t="s">
        <v>130</v>
      </c>
      <c r="E3813">
        <v>0</v>
      </c>
      <c r="F3813">
        <v>5</v>
      </c>
      <c r="G3813">
        <v>0</v>
      </c>
      <c r="H3813" t="s">
        <v>116</v>
      </c>
      <c r="I3813">
        <v>4</v>
      </c>
      <c r="J3813" t="s">
        <v>66</v>
      </c>
      <c r="K3813" s="33" t="str">
        <f>IF(ISNA(VLOOKUP(C3813,'Provider-EHR crosswalk'!A:B,2,FALSE)),"No EHR Specified",VLOOKUP(C3813,'Provider-EHR crosswalk'!A:B,2,FALSE))</f>
        <v>Azalea Health EHR</v>
      </c>
    </row>
    <row r="3814" spans="1:11" x14ac:dyDescent="0.25">
      <c r="A3814" t="s">
        <v>131</v>
      </c>
      <c r="B3814">
        <v>183</v>
      </c>
      <c r="C3814" t="s">
        <v>875</v>
      </c>
      <c r="D3814" t="s">
        <v>132</v>
      </c>
      <c r="E3814">
        <v>0</v>
      </c>
      <c r="F3814">
        <v>5</v>
      </c>
      <c r="G3814">
        <v>0</v>
      </c>
      <c r="H3814" t="s">
        <v>116</v>
      </c>
      <c r="I3814">
        <v>4</v>
      </c>
      <c r="J3814" t="s">
        <v>66</v>
      </c>
      <c r="K3814" s="33" t="str">
        <f>IF(ISNA(VLOOKUP(C3814,'Provider-EHR crosswalk'!A:B,2,FALSE)),"No EHR Specified",VLOOKUP(C3814,'Provider-EHR crosswalk'!A:B,2,FALSE))</f>
        <v>Azalea Health EHR</v>
      </c>
    </row>
    <row r="3815" spans="1:11" x14ac:dyDescent="0.25">
      <c r="A3815" t="s">
        <v>133</v>
      </c>
      <c r="B3815">
        <v>183</v>
      </c>
      <c r="C3815" t="s">
        <v>875</v>
      </c>
      <c r="D3815" t="s">
        <v>134</v>
      </c>
      <c r="E3815">
        <v>2</v>
      </c>
      <c r="F3815">
        <v>5</v>
      </c>
      <c r="G3815">
        <v>40</v>
      </c>
      <c r="H3815" t="s">
        <v>116</v>
      </c>
      <c r="I3815">
        <v>1</v>
      </c>
      <c r="J3815" t="s">
        <v>69</v>
      </c>
      <c r="K3815" s="33" t="str">
        <f>IF(ISNA(VLOOKUP(C3815,'Provider-EHR crosswalk'!A:B,2,FALSE)),"No EHR Specified",VLOOKUP(C3815,'Provider-EHR crosswalk'!A:B,2,FALSE))</f>
        <v>Azalea Health EHR</v>
      </c>
    </row>
    <row r="3816" spans="1:11" x14ac:dyDescent="0.25">
      <c r="A3816" t="s">
        <v>135</v>
      </c>
      <c r="B3816">
        <v>183</v>
      </c>
      <c r="C3816" t="s">
        <v>875</v>
      </c>
      <c r="D3816" t="s">
        <v>136</v>
      </c>
      <c r="E3816">
        <v>0</v>
      </c>
      <c r="F3816">
        <v>5</v>
      </c>
      <c r="G3816">
        <v>0</v>
      </c>
      <c r="H3816" t="s">
        <v>116</v>
      </c>
      <c r="I3816">
        <v>1</v>
      </c>
      <c r="J3816" t="s">
        <v>66</v>
      </c>
      <c r="K3816" s="33" t="str">
        <f>IF(ISNA(VLOOKUP(C3816,'Provider-EHR crosswalk'!A:B,2,FALSE)),"No EHR Specified",VLOOKUP(C3816,'Provider-EHR crosswalk'!A:B,2,FALSE))</f>
        <v>Azalea Health EHR</v>
      </c>
    </row>
    <row r="3817" spans="1:11" x14ac:dyDescent="0.25">
      <c r="A3817" t="s">
        <v>137</v>
      </c>
      <c r="B3817">
        <v>183</v>
      </c>
      <c r="C3817" t="s">
        <v>875</v>
      </c>
      <c r="D3817" t="s">
        <v>138</v>
      </c>
      <c r="E3817">
        <v>0</v>
      </c>
      <c r="F3817">
        <v>5</v>
      </c>
      <c r="G3817">
        <v>0</v>
      </c>
      <c r="H3817" t="s">
        <v>116</v>
      </c>
      <c r="I3817">
        <v>1</v>
      </c>
      <c r="J3817" t="s">
        <v>66</v>
      </c>
      <c r="K3817" s="33" t="str">
        <f>IF(ISNA(VLOOKUP(C3817,'Provider-EHR crosswalk'!A:B,2,FALSE)),"No EHR Specified",VLOOKUP(C3817,'Provider-EHR crosswalk'!A:B,2,FALSE))</f>
        <v>Azalea Health EHR</v>
      </c>
    </row>
    <row r="3818" spans="1:11" x14ac:dyDescent="0.25">
      <c r="A3818" t="s">
        <v>139</v>
      </c>
      <c r="B3818">
        <v>183</v>
      </c>
      <c r="C3818" t="s">
        <v>875</v>
      </c>
      <c r="D3818" t="s">
        <v>140</v>
      </c>
      <c r="E3818">
        <v>0</v>
      </c>
      <c r="F3818">
        <v>5</v>
      </c>
      <c r="G3818">
        <v>0</v>
      </c>
      <c r="H3818" t="s">
        <v>116</v>
      </c>
      <c r="I3818">
        <v>1</v>
      </c>
      <c r="J3818" t="s">
        <v>66</v>
      </c>
      <c r="K3818" s="33" t="str">
        <f>IF(ISNA(VLOOKUP(C3818,'Provider-EHR crosswalk'!A:B,2,FALSE)),"No EHR Specified",VLOOKUP(C3818,'Provider-EHR crosswalk'!A:B,2,FALSE))</f>
        <v>Azalea Health EHR</v>
      </c>
    </row>
    <row r="3819" spans="1:11" x14ac:dyDescent="0.25">
      <c r="A3819" t="s">
        <v>141</v>
      </c>
      <c r="B3819">
        <v>183</v>
      </c>
      <c r="C3819" t="s">
        <v>875</v>
      </c>
      <c r="D3819" t="s">
        <v>142</v>
      </c>
      <c r="E3819">
        <v>0</v>
      </c>
      <c r="F3819">
        <v>5</v>
      </c>
      <c r="G3819">
        <v>0</v>
      </c>
      <c r="H3819" t="s">
        <v>116</v>
      </c>
      <c r="I3819">
        <v>1</v>
      </c>
      <c r="J3819" t="s">
        <v>66</v>
      </c>
      <c r="K3819" s="33" t="str">
        <f>IF(ISNA(VLOOKUP(C3819,'Provider-EHR crosswalk'!A:B,2,FALSE)),"No EHR Specified",VLOOKUP(C3819,'Provider-EHR crosswalk'!A:B,2,FALSE))</f>
        <v>Azalea Health EHR</v>
      </c>
    </row>
    <row r="3820" spans="1:11" x14ac:dyDescent="0.25">
      <c r="A3820" t="s">
        <v>143</v>
      </c>
      <c r="B3820">
        <v>183</v>
      </c>
      <c r="C3820" t="s">
        <v>875</v>
      </c>
      <c r="D3820" t="s">
        <v>144</v>
      </c>
      <c r="E3820">
        <v>0</v>
      </c>
      <c r="F3820">
        <v>5</v>
      </c>
      <c r="G3820">
        <v>0</v>
      </c>
      <c r="H3820" t="s">
        <v>116</v>
      </c>
      <c r="I3820">
        <v>1</v>
      </c>
      <c r="J3820" t="s">
        <v>66</v>
      </c>
      <c r="K3820" s="33" t="str">
        <f>IF(ISNA(VLOOKUP(C3820,'Provider-EHR crosswalk'!A:B,2,FALSE)),"No EHR Specified",VLOOKUP(C3820,'Provider-EHR crosswalk'!A:B,2,FALSE))</f>
        <v>Azalea Health EHR</v>
      </c>
    </row>
    <row r="3821" spans="1:11" x14ac:dyDescent="0.25">
      <c r="A3821" t="s">
        <v>145</v>
      </c>
      <c r="B3821">
        <v>183</v>
      </c>
      <c r="C3821" t="s">
        <v>875</v>
      </c>
      <c r="D3821" t="s">
        <v>146</v>
      </c>
      <c r="E3821">
        <v>0</v>
      </c>
      <c r="F3821">
        <v>5</v>
      </c>
      <c r="G3821">
        <v>0</v>
      </c>
      <c r="H3821" t="s">
        <v>116</v>
      </c>
      <c r="I3821">
        <v>1</v>
      </c>
      <c r="J3821" t="s">
        <v>66</v>
      </c>
      <c r="K3821" s="33" t="str">
        <f>IF(ISNA(VLOOKUP(C3821,'Provider-EHR crosswalk'!A:B,2,FALSE)),"No EHR Specified",VLOOKUP(C3821,'Provider-EHR crosswalk'!A:B,2,FALSE))</f>
        <v>Azalea Health EHR</v>
      </c>
    </row>
    <row r="3822" spans="1:11" x14ac:dyDescent="0.25">
      <c r="A3822" t="s">
        <v>147</v>
      </c>
      <c r="B3822">
        <v>183</v>
      </c>
      <c r="C3822" t="s">
        <v>875</v>
      </c>
      <c r="D3822" t="s">
        <v>148</v>
      </c>
      <c r="E3822">
        <v>0</v>
      </c>
      <c r="F3822">
        <v>5</v>
      </c>
      <c r="G3822">
        <v>0</v>
      </c>
      <c r="H3822" t="s">
        <v>116</v>
      </c>
      <c r="I3822">
        <v>1</v>
      </c>
      <c r="J3822" t="s">
        <v>66</v>
      </c>
      <c r="K3822" s="33" t="str">
        <f>IF(ISNA(VLOOKUP(C3822,'Provider-EHR crosswalk'!A:B,2,FALSE)),"No EHR Specified",VLOOKUP(C3822,'Provider-EHR crosswalk'!A:B,2,FALSE))</f>
        <v>Azalea Health EHR</v>
      </c>
    </row>
    <row r="3823" spans="1:11" x14ac:dyDescent="0.25">
      <c r="A3823" t="s">
        <v>149</v>
      </c>
      <c r="B3823">
        <v>183</v>
      </c>
      <c r="C3823" t="s">
        <v>875</v>
      </c>
      <c r="D3823" t="s">
        <v>150</v>
      </c>
      <c r="E3823">
        <v>0</v>
      </c>
      <c r="F3823">
        <v>5</v>
      </c>
      <c r="G3823">
        <v>0</v>
      </c>
      <c r="H3823" t="s">
        <v>116</v>
      </c>
      <c r="I3823">
        <v>1</v>
      </c>
      <c r="J3823" t="s">
        <v>66</v>
      </c>
      <c r="K3823" s="33" t="str">
        <f>IF(ISNA(VLOOKUP(C3823,'Provider-EHR crosswalk'!A:B,2,FALSE)),"No EHR Specified",VLOOKUP(C3823,'Provider-EHR crosswalk'!A:B,2,FALSE))</f>
        <v>Azalea Health EHR</v>
      </c>
    </row>
    <row r="3824" spans="1:11" x14ac:dyDescent="0.25">
      <c r="A3824" t="s">
        <v>151</v>
      </c>
      <c r="B3824">
        <v>183</v>
      </c>
      <c r="C3824" t="s">
        <v>875</v>
      </c>
      <c r="D3824" t="s">
        <v>152</v>
      </c>
      <c r="E3824">
        <v>0</v>
      </c>
      <c r="F3824">
        <v>5</v>
      </c>
      <c r="G3824">
        <v>0</v>
      </c>
      <c r="H3824" t="s">
        <v>116</v>
      </c>
      <c r="I3824">
        <v>1</v>
      </c>
      <c r="J3824" t="s">
        <v>66</v>
      </c>
      <c r="K3824" s="33" t="str">
        <f>IF(ISNA(VLOOKUP(C3824,'Provider-EHR crosswalk'!A:B,2,FALSE)),"No EHR Specified",VLOOKUP(C3824,'Provider-EHR crosswalk'!A:B,2,FALSE))</f>
        <v>Azalea Health EHR</v>
      </c>
    </row>
    <row r="3825" spans="1:11" x14ac:dyDescent="0.25">
      <c r="A3825" t="s">
        <v>153</v>
      </c>
      <c r="B3825">
        <v>183</v>
      </c>
      <c r="C3825" t="s">
        <v>875</v>
      </c>
      <c r="D3825" t="s">
        <v>154</v>
      </c>
      <c r="E3825">
        <v>0</v>
      </c>
      <c r="F3825">
        <v>5</v>
      </c>
      <c r="G3825">
        <v>0</v>
      </c>
      <c r="H3825" t="s">
        <v>116</v>
      </c>
      <c r="I3825">
        <v>1</v>
      </c>
      <c r="J3825" t="s">
        <v>66</v>
      </c>
      <c r="K3825" s="33" t="str">
        <f>IF(ISNA(VLOOKUP(C3825,'Provider-EHR crosswalk'!A:B,2,FALSE)),"No EHR Specified",VLOOKUP(C3825,'Provider-EHR crosswalk'!A:B,2,FALSE))</f>
        <v>Azalea Health EHR</v>
      </c>
    </row>
    <row r="3826" spans="1:11" x14ac:dyDescent="0.25">
      <c r="A3826" t="s">
        <v>155</v>
      </c>
      <c r="B3826">
        <v>183</v>
      </c>
      <c r="C3826" t="s">
        <v>875</v>
      </c>
      <c r="D3826" t="s">
        <v>156</v>
      </c>
      <c r="E3826">
        <v>0</v>
      </c>
      <c r="F3826">
        <v>5</v>
      </c>
      <c r="G3826">
        <v>0</v>
      </c>
      <c r="H3826" t="s">
        <v>157</v>
      </c>
      <c r="I3826" t="s">
        <v>157</v>
      </c>
      <c r="J3826" t="s">
        <v>157</v>
      </c>
      <c r="K3826" s="33" t="str">
        <f>IF(ISNA(VLOOKUP(C3826,'Provider-EHR crosswalk'!A:B,2,FALSE)),"No EHR Specified",VLOOKUP(C3826,'Provider-EHR crosswalk'!A:B,2,FALSE))</f>
        <v>Azalea Health EHR</v>
      </c>
    </row>
    <row r="3827" spans="1:11" x14ac:dyDescent="0.25">
      <c r="A3827" t="s">
        <v>158</v>
      </c>
      <c r="B3827">
        <v>183</v>
      </c>
      <c r="C3827" t="s">
        <v>875</v>
      </c>
      <c r="D3827" t="s">
        <v>159</v>
      </c>
      <c r="E3827">
        <v>1</v>
      </c>
      <c r="F3827">
        <v>5</v>
      </c>
      <c r="G3827">
        <v>20</v>
      </c>
      <c r="H3827" t="s">
        <v>157</v>
      </c>
      <c r="I3827" t="s">
        <v>157</v>
      </c>
      <c r="J3827" t="s">
        <v>157</v>
      </c>
      <c r="K3827" s="33" t="str">
        <f>IF(ISNA(VLOOKUP(C3827,'Provider-EHR crosswalk'!A:B,2,FALSE)),"No EHR Specified",VLOOKUP(C3827,'Provider-EHR crosswalk'!A:B,2,FALSE))</f>
        <v>Azalea Health EHR</v>
      </c>
    </row>
    <row r="3828" spans="1:11" x14ac:dyDescent="0.25">
      <c r="A3828" t="s">
        <v>162</v>
      </c>
      <c r="B3828">
        <v>183</v>
      </c>
      <c r="C3828" t="s">
        <v>875</v>
      </c>
      <c r="D3828" t="s">
        <v>163</v>
      </c>
      <c r="E3828">
        <v>5</v>
      </c>
      <c r="F3828">
        <v>5</v>
      </c>
      <c r="G3828">
        <v>100</v>
      </c>
      <c r="H3828" t="s">
        <v>65</v>
      </c>
      <c r="I3828">
        <v>95</v>
      </c>
      <c r="J3828" t="s">
        <v>66</v>
      </c>
      <c r="K3828" s="33" t="str">
        <f>IF(ISNA(VLOOKUP(C3828,'Provider-EHR crosswalk'!A:B,2,FALSE)),"No EHR Specified",VLOOKUP(C3828,'Provider-EHR crosswalk'!A:B,2,FALSE))</f>
        <v>Azalea Health EHR</v>
      </c>
    </row>
    <row r="3829" spans="1:11" x14ac:dyDescent="0.25">
      <c r="A3829" t="s">
        <v>164</v>
      </c>
      <c r="B3829">
        <v>183</v>
      </c>
      <c r="C3829" t="s">
        <v>875</v>
      </c>
      <c r="D3829" t="s">
        <v>165</v>
      </c>
      <c r="E3829">
        <v>3</v>
      </c>
      <c r="F3829">
        <v>3</v>
      </c>
      <c r="G3829">
        <v>100</v>
      </c>
      <c r="H3829" t="s">
        <v>65</v>
      </c>
      <c r="I3829">
        <v>95</v>
      </c>
      <c r="J3829" t="s">
        <v>66</v>
      </c>
      <c r="K3829" s="33" t="str">
        <f>IF(ISNA(VLOOKUP(C3829,'Provider-EHR crosswalk'!A:B,2,FALSE)),"No EHR Specified",VLOOKUP(C3829,'Provider-EHR crosswalk'!A:B,2,FALSE))</f>
        <v>Azalea Health EHR</v>
      </c>
    </row>
    <row r="3830" spans="1:11" x14ac:dyDescent="0.25">
      <c r="A3830" t="s">
        <v>166</v>
      </c>
      <c r="B3830">
        <v>183</v>
      </c>
      <c r="C3830" t="s">
        <v>875</v>
      </c>
      <c r="D3830" t="s">
        <v>167</v>
      </c>
      <c r="E3830">
        <v>0</v>
      </c>
      <c r="F3830">
        <v>3</v>
      </c>
      <c r="G3830">
        <v>0</v>
      </c>
      <c r="H3830" t="s">
        <v>116</v>
      </c>
      <c r="I3830">
        <v>5</v>
      </c>
      <c r="J3830" t="s">
        <v>66</v>
      </c>
      <c r="K3830" s="33" t="str">
        <f>IF(ISNA(VLOOKUP(C3830,'Provider-EHR crosswalk'!A:B,2,FALSE)),"No EHR Specified",VLOOKUP(C3830,'Provider-EHR crosswalk'!A:B,2,FALSE))</f>
        <v>Azalea Health EHR</v>
      </c>
    </row>
    <row r="3831" spans="1:11" x14ac:dyDescent="0.25">
      <c r="A3831" t="s">
        <v>168</v>
      </c>
      <c r="B3831">
        <v>183</v>
      </c>
      <c r="C3831" t="s">
        <v>875</v>
      </c>
      <c r="D3831" t="s">
        <v>169</v>
      </c>
      <c r="E3831">
        <v>0</v>
      </c>
      <c r="F3831">
        <v>3</v>
      </c>
      <c r="G3831">
        <v>0</v>
      </c>
      <c r="H3831" t="s">
        <v>116</v>
      </c>
      <c r="I3831">
        <v>5</v>
      </c>
      <c r="J3831" t="s">
        <v>66</v>
      </c>
      <c r="K3831" s="33" t="str">
        <f>IF(ISNA(VLOOKUP(C3831,'Provider-EHR crosswalk'!A:B,2,FALSE)),"No EHR Specified",VLOOKUP(C3831,'Provider-EHR crosswalk'!A:B,2,FALSE))</f>
        <v>Azalea Health EHR</v>
      </c>
    </row>
    <row r="3832" spans="1:11" x14ac:dyDescent="0.25">
      <c r="A3832" t="s">
        <v>170</v>
      </c>
      <c r="B3832">
        <v>183</v>
      </c>
      <c r="C3832" t="s">
        <v>875</v>
      </c>
      <c r="D3832" t="s">
        <v>171</v>
      </c>
      <c r="E3832">
        <v>0</v>
      </c>
      <c r="F3832">
        <v>3</v>
      </c>
      <c r="G3832">
        <v>0</v>
      </c>
      <c r="H3832" t="s">
        <v>116</v>
      </c>
      <c r="I3832">
        <v>5</v>
      </c>
      <c r="J3832" t="s">
        <v>66</v>
      </c>
      <c r="K3832" s="33" t="str">
        <f>IF(ISNA(VLOOKUP(C3832,'Provider-EHR crosswalk'!A:B,2,FALSE)),"No EHR Specified",VLOOKUP(C3832,'Provider-EHR crosswalk'!A:B,2,FALSE))</f>
        <v>Azalea Health EHR</v>
      </c>
    </row>
    <row r="3833" spans="1:11" x14ac:dyDescent="0.25">
      <c r="A3833" t="s">
        <v>172</v>
      </c>
      <c r="B3833">
        <v>183</v>
      </c>
      <c r="C3833" t="s">
        <v>875</v>
      </c>
      <c r="D3833" t="s">
        <v>173</v>
      </c>
      <c r="E3833">
        <v>0</v>
      </c>
      <c r="F3833">
        <v>5</v>
      </c>
      <c r="G3833">
        <v>0</v>
      </c>
      <c r="H3833" t="s">
        <v>116</v>
      </c>
      <c r="I3833">
        <v>5</v>
      </c>
      <c r="J3833" t="s">
        <v>66</v>
      </c>
      <c r="K3833" s="33" t="str">
        <f>IF(ISNA(VLOOKUP(C3833,'Provider-EHR crosswalk'!A:B,2,FALSE)),"No EHR Specified",VLOOKUP(C3833,'Provider-EHR crosswalk'!A:B,2,FALSE))</f>
        <v>Azalea Health EHR</v>
      </c>
    </row>
    <row r="3834" spans="1:11" x14ac:dyDescent="0.25">
      <c r="A3834" t="s">
        <v>174</v>
      </c>
      <c r="B3834">
        <v>183</v>
      </c>
      <c r="C3834" t="s">
        <v>875</v>
      </c>
      <c r="D3834" t="s">
        <v>175</v>
      </c>
      <c r="E3834">
        <v>0</v>
      </c>
      <c r="F3834">
        <v>5</v>
      </c>
      <c r="G3834">
        <v>0</v>
      </c>
      <c r="H3834" t="s">
        <v>116</v>
      </c>
      <c r="I3834">
        <v>5</v>
      </c>
      <c r="J3834" t="s">
        <v>66</v>
      </c>
      <c r="K3834" s="33" t="str">
        <f>IF(ISNA(VLOOKUP(C3834,'Provider-EHR crosswalk'!A:B,2,FALSE)),"No EHR Specified",VLOOKUP(C3834,'Provider-EHR crosswalk'!A:B,2,FALSE))</f>
        <v>Azalea Health EHR</v>
      </c>
    </row>
    <row r="3835" spans="1:11" x14ac:dyDescent="0.25">
      <c r="A3835" t="s">
        <v>176</v>
      </c>
      <c r="B3835">
        <v>183</v>
      </c>
      <c r="C3835" t="s">
        <v>875</v>
      </c>
      <c r="D3835" t="s">
        <v>177</v>
      </c>
      <c r="E3835">
        <v>0</v>
      </c>
      <c r="F3835">
        <v>5</v>
      </c>
      <c r="G3835">
        <v>0</v>
      </c>
      <c r="H3835" t="s">
        <v>116</v>
      </c>
      <c r="I3835">
        <v>5</v>
      </c>
      <c r="J3835" t="s">
        <v>66</v>
      </c>
      <c r="K3835" s="33" t="str">
        <f>IF(ISNA(VLOOKUP(C3835,'Provider-EHR crosswalk'!A:B,2,FALSE)),"No EHR Specified",VLOOKUP(C3835,'Provider-EHR crosswalk'!A:B,2,FALSE))</f>
        <v>Azalea Health EHR</v>
      </c>
    </row>
    <row r="3836" spans="1:11" x14ac:dyDescent="0.25">
      <c r="A3836" t="s">
        <v>63</v>
      </c>
      <c r="B3836">
        <v>113</v>
      </c>
      <c r="C3836" t="s">
        <v>879</v>
      </c>
      <c r="D3836" t="s">
        <v>64</v>
      </c>
      <c r="E3836">
        <v>46</v>
      </c>
      <c r="F3836">
        <v>46</v>
      </c>
      <c r="G3836">
        <v>100</v>
      </c>
      <c r="H3836" t="s">
        <v>65</v>
      </c>
      <c r="I3836">
        <v>99</v>
      </c>
      <c r="J3836" t="s">
        <v>66</v>
      </c>
      <c r="K3836" s="33" t="str">
        <f>IF(ISNA(VLOOKUP(C3836,'Provider-EHR crosswalk'!A:B,2,FALSE)),"No EHR Specified",VLOOKUP(C3836,'Provider-EHR crosswalk'!A:B,2,FALSE))</f>
        <v>Azalea Health EHR</v>
      </c>
    </row>
    <row r="3837" spans="1:11" x14ac:dyDescent="0.25">
      <c r="A3837" t="s">
        <v>67</v>
      </c>
      <c r="B3837">
        <v>113</v>
      </c>
      <c r="C3837" t="s">
        <v>879</v>
      </c>
      <c r="D3837" t="s">
        <v>68</v>
      </c>
      <c r="E3837">
        <v>39</v>
      </c>
      <c r="F3837">
        <v>46</v>
      </c>
      <c r="G3837">
        <v>84.78</v>
      </c>
      <c r="H3837" t="s">
        <v>65</v>
      </c>
      <c r="I3837">
        <v>75</v>
      </c>
      <c r="J3837" t="s">
        <v>66</v>
      </c>
      <c r="K3837" s="33" t="str">
        <f>IF(ISNA(VLOOKUP(C3837,'Provider-EHR crosswalk'!A:B,2,FALSE)),"No EHR Specified",VLOOKUP(C3837,'Provider-EHR crosswalk'!A:B,2,FALSE))</f>
        <v>Azalea Health EHR</v>
      </c>
    </row>
    <row r="3838" spans="1:11" x14ac:dyDescent="0.25">
      <c r="A3838" t="s">
        <v>70</v>
      </c>
      <c r="B3838">
        <v>113</v>
      </c>
      <c r="C3838" t="s">
        <v>879</v>
      </c>
      <c r="D3838" t="s">
        <v>71</v>
      </c>
      <c r="E3838">
        <v>46</v>
      </c>
      <c r="F3838">
        <v>46</v>
      </c>
      <c r="G3838">
        <v>100</v>
      </c>
      <c r="H3838" t="s">
        <v>65</v>
      </c>
      <c r="I3838">
        <v>99</v>
      </c>
      <c r="J3838" t="s">
        <v>66</v>
      </c>
      <c r="K3838" s="33" t="str">
        <f>IF(ISNA(VLOOKUP(C3838,'Provider-EHR crosswalk'!A:B,2,FALSE)),"No EHR Specified",VLOOKUP(C3838,'Provider-EHR crosswalk'!A:B,2,FALSE))</f>
        <v>Azalea Health EHR</v>
      </c>
    </row>
    <row r="3839" spans="1:11" x14ac:dyDescent="0.25">
      <c r="A3839" t="s">
        <v>72</v>
      </c>
      <c r="B3839">
        <v>113</v>
      </c>
      <c r="C3839" t="s">
        <v>879</v>
      </c>
      <c r="D3839" t="s">
        <v>73</v>
      </c>
      <c r="E3839">
        <v>46</v>
      </c>
      <c r="F3839">
        <v>46</v>
      </c>
      <c r="G3839">
        <v>100</v>
      </c>
      <c r="H3839" t="s">
        <v>65</v>
      </c>
      <c r="I3839">
        <v>99</v>
      </c>
      <c r="J3839" t="s">
        <v>66</v>
      </c>
      <c r="K3839" s="33" t="str">
        <f>IF(ISNA(VLOOKUP(C3839,'Provider-EHR crosswalk'!A:B,2,FALSE)),"No EHR Specified",VLOOKUP(C3839,'Provider-EHR crosswalk'!A:B,2,FALSE))</f>
        <v>Azalea Health EHR</v>
      </c>
    </row>
    <row r="3840" spans="1:11" x14ac:dyDescent="0.25">
      <c r="A3840" t="s">
        <v>74</v>
      </c>
      <c r="B3840">
        <v>113</v>
      </c>
      <c r="C3840" t="s">
        <v>879</v>
      </c>
      <c r="D3840" t="s">
        <v>75</v>
      </c>
      <c r="E3840">
        <v>46</v>
      </c>
      <c r="F3840">
        <v>46</v>
      </c>
      <c r="G3840">
        <v>100</v>
      </c>
      <c r="H3840" t="s">
        <v>65</v>
      </c>
      <c r="I3840">
        <v>99</v>
      </c>
      <c r="J3840" t="s">
        <v>66</v>
      </c>
      <c r="K3840" s="33" t="str">
        <f>IF(ISNA(VLOOKUP(C3840,'Provider-EHR crosswalk'!A:B,2,FALSE)),"No EHR Specified",VLOOKUP(C3840,'Provider-EHR crosswalk'!A:B,2,FALSE))</f>
        <v>Azalea Health EHR</v>
      </c>
    </row>
    <row r="3841" spans="1:11" x14ac:dyDescent="0.25">
      <c r="A3841" t="s">
        <v>76</v>
      </c>
      <c r="B3841">
        <v>113</v>
      </c>
      <c r="C3841" t="s">
        <v>879</v>
      </c>
      <c r="D3841" t="s">
        <v>77</v>
      </c>
      <c r="E3841">
        <v>46</v>
      </c>
      <c r="F3841">
        <v>46</v>
      </c>
      <c r="G3841">
        <v>100</v>
      </c>
      <c r="H3841" t="s">
        <v>65</v>
      </c>
      <c r="I3841">
        <v>85</v>
      </c>
      <c r="J3841" t="s">
        <v>66</v>
      </c>
      <c r="K3841" s="33" t="str">
        <f>IF(ISNA(VLOOKUP(C3841,'Provider-EHR crosswalk'!A:B,2,FALSE)),"No EHR Specified",VLOOKUP(C3841,'Provider-EHR crosswalk'!A:B,2,FALSE))</f>
        <v>Azalea Health EHR</v>
      </c>
    </row>
    <row r="3842" spans="1:11" x14ac:dyDescent="0.25">
      <c r="A3842" t="s">
        <v>78</v>
      </c>
      <c r="B3842">
        <v>113</v>
      </c>
      <c r="C3842" t="s">
        <v>879</v>
      </c>
      <c r="D3842" t="s">
        <v>79</v>
      </c>
      <c r="E3842">
        <v>46</v>
      </c>
      <c r="F3842">
        <v>46</v>
      </c>
      <c r="G3842">
        <v>100</v>
      </c>
      <c r="H3842" t="s">
        <v>65</v>
      </c>
      <c r="I3842">
        <v>85</v>
      </c>
      <c r="J3842" t="s">
        <v>66</v>
      </c>
      <c r="K3842" s="33" t="str">
        <f>IF(ISNA(VLOOKUP(C3842,'Provider-EHR crosswalk'!A:B,2,FALSE)),"No EHR Specified",VLOOKUP(C3842,'Provider-EHR crosswalk'!A:B,2,FALSE))</f>
        <v>Azalea Health EHR</v>
      </c>
    </row>
    <row r="3843" spans="1:11" x14ac:dyDescent="0.25">
      <c r="A3843" t="s">
        <v>80</v>
      </c>
      <c r="B3843">
        <v>113</v>
      </c>
      <c r="C3843" t="s">
        <v>879</v>
      </c>
      <c r="D3843" t="s">
        <v>81</v>
      </c>
      <c r="E3843">
        <v>46</v>
      </c>
      <c r="F3843">
        <v>46</v>
      </c>
      <c r="G3843">
        <v>100</v>
      </c>
      <c r="H3843" t="s">
        <v>65</v>
      </c>
      <c r="I3843">
        <v>85</v>
      </c>
      <c r="J3843" t="s">
        <v>66</v>
      </c>
      <c r="K3843" s="33" t="str">
        <f>IF(ISNA(VLOOKUP(C3843,'Provider-EHR crosswalk'!A:B,2,FALSE)),"No EHR Specified",VLOOKUP(C3843,'Provider-EHR crosswalk'!A:B,2,FALSE))</f>
        <v>Azalea Health EHR</v>
      </c>
    </row>
    <row r="3844" spans="1:11" x14ac:dyDescent="0.25">
      <c r="A3844" t="s">
        <v>82</v>
      </c>
      <c r="B3844">
        <v>113</v>
      </c>
      <c r="C3844" t="s">
        <v>879</v>
      </c>
      <c r="D3844" t="s">
        <v>83</v>
      </c>
      <c r="E3844">
        <v>46</v>
      </c>
      <c r="F3844">
        <v>46</v>
      </c>
      <c r="G3844">
        <v>100</v>
      </c>
      <c r="H3844" t="s">
        <v>65</v>
      </c>
      <c r="I3844">
        <v>85</v>
      </c>
      <c r="J3844" t="s">
        <v>66</v>
      </c>
      <c r="K3844" s="33" t="str">
        <f>IF(ISNA(VLOOKUP(C3844,'Provider-EHR crosswalk'!A:B,2,FALSE)),"No EHR Specified",VLOOKUP(C3844,'Provider-EHR crosswalk'!A:B,2,FALSE))</f>
        <v>Azalea Health EHR</v>
      </c>
    </row>
    <row r="3845" spans="1:11" x14ac:dyDescent="0.25">
      <c r="A3845" t="s">
        <v>84</v>
      </c>
      <c r="B3845">
        <v>113</v>
      </c>
      <c r="C3845" t="s">
        <v>879</v>
      </c>
      <c r="D3845" t="s">
        <v>85</v>
      </c>
      <c r="E3845">
        <v>46</v>
      </c>
      <c r="F3845">
        <v>46</v>
      </c>
      <c r="G3845">
        <v>100</v>
      </c>
      <c r="H3845" t="s">
        <v>65</v>
      </c>
      <c r="I3845">
        <v>85</v>
      </c>
      <c r="J3845" t="s">
        <v>66</v>
      </c>
      <c r="K3845" s="33" t="str">
        <f>IF(ISNA(VLOOKUP(C3845,'Provider-EHR crosswalk'!A:B,2,FALSE)),"No EHR Specified",VLOOKUP(C3845,'Provider-EHR crosswalk'!A:B,2,FALSE))</f>
        <v>Azalea Health EHR</v>
      </c>
    </row>
    <row r="3846" spans="1:11" x14ac:dyDescent="0.25">
      <c r="A3846" t="s">
        <v>86</v>
      </c>
      <c r="B3846">
        <v>113</v>
      </c>
      <c r="C3846" t="s">
        <v>879</v>
      </c>
      <c r="D3846" t="s">
        <v>87</v>
      </c>
      <c r="E3846">
        <v>46</v>
      </c>
      <c r="F3846">
        <v>46</v>
      </c>
      <c r="G3846">
        <v>100</v>
      </c>
      <c r="H3846" t="s">
        <v>65</v>
      </c>
      <c r="I3846">
        <v>95</v>
      </c>
      <c r="J3846" t="s">
        <v>66</v>
      </c>
      <c r="K3846" s="33" t="str">
        <f>IF(ISNA(VLOOKUP(C3846,'Provider-EHR crosswalk'!A:B,2,FALSE)),"No EHR Specified",VLOOKUP(C3846,'Provider-EHR crosswalk'!A:B,2,FALSE))</f>
        <v>Azalea Health EHR</v>
      </c>
    </row>
    <row r="3847" spans="1:11" x14ac:dyDescent="0.25">
      <c r="A3847" t="s">
        <v>88</v>
      </c>
      <c r="B3847">
        <v>113</v>
      </c>
      <c r="C3847" t="s">
        <v>879</v>
      </c>
      <c r="D3847" t="s">
        <v>89</v>
      </c>
      <c r="E3847">
        <v>46</v>
      </c>
      <c r="F3847">
        <v>46</v>
      </c>
      <c r="G3847">
        <v>100</v>
      </c>
      <c r="H3847" t="s">
        <v>65</v>
      </c>
      <c r="I3847">
        <v>95</v>
      </c>
      <c r="J3847" t="s">
        <v>66</v>
      </c>
      <c r="K3847" s="33" t="str">
        <f>IF(ISNA(VLOOKUP(C3847,'Provider-EHR crosswalk'!A:B,2,FALSE)),"No EHR Specified",VLOOKUP(C3847,'Provider-EHR crosswalk'!A:B,2,FALSE))</f>
        <v>Azalea Health EHR</v>
      </c>
    </row>
    <row r="3848" spans="1:11" x14ac:dyDescent="0.25">
      <c r="A3848" t="s">
        <v>90</v>
      </c>
      <c r="B3848">
        <v>113</v>
      </c>
      <c r="C3848" t="s">
        <v>879</v>
      </c>
      <c r="D3848" t="s">
        <v>91</v>
      </c>
      <c r="E3848">
        <v>46</v>
      </c>
      <c r="F3848">
        <v>46</v>
      </c>
      <c r="G3848">
        <v>100</v>
      </c>
      <c r="H3848" t="s">
        <v>65</v>
      </c>
      <c r="I3848">
        <v>90</v>
      </c>
      <c r="J3848" t="s">
        <v>66</v>
      </c>
      <c r="K3848" s="33" t="str">
        <f>IF(ISNA(VLOOKUP(C3848,'Provider-EHR crosswalk'!A:B,2,FALSE)),"No EHR Specified",VLOOKUP(C3848,'Provider-EHR crosswalk'!A:B,2,FALSE))</f>
        <v>Azalea Health EHR</v>
      </c>
    </row>
    <row r="3849" spans="1:11" x14ac:dyDescent="0.25">
      <c r="A3849" t="s">
        <v>92</v>
      </c>
      <c r="B3849">
        <v>113</v>
      </c>
      <c r="C3849" t="s">
        <v>879</v>
      </c>
      <c r="D3849" t="s">
        <v>93</v>
      </c>
      <c r="E3849">
        <v>13</v>
      </c>
      <c r="F3849">
        <v>46</v>
      </c>
      <c r="G3849">
        <v>28.26</v>
      </c>
      <c r="H3849" t="s">
        <v>65</v>
      </c>
      <c r="I3849">
        <v>90</v>
      </c>
      <c r="J3849" t="s">
        <v>69</v>
      </c>
      <c r="K3849" s="33" t="str">
        <f>IF(ISNA(VLOOKUP(C3849,'Provider-EHR crosswalk'!A:B,2,FALSE)),"No EHR Specified",VLOOKUP(C3849,'Provider-EHR crosswalk'!A:B,2,FALSE))</f>
        <v>Azalea Health EHR</v>
      </c>
    </row>
    <row r="3850" spans="1:11" x14ac:dyDescent="0.25">
      <c r="A3850" t="s">
        <v>94</v>
      </c>
      <c r="B3850">
        <v>113</v>
      </c>
      <c r="C3850" t="s">
        <v>879</v>
      </c>
      <c r="D3850" t="s">
        <v>95</v>
      </c>
      <c r="E3850">
        <v>18</v>
      </c>
      <c r="F3850">
        <v>46</v>
      </c>
      <c r="G3850">
        <v>39.130000000000003</v>
      </c>
      <c r="H3850" t="s">
        <v>65</v>
      </c>
      <c r="I3850">
        <v>90</v>
      </c>
      <c r="J3850" t="s">
        <v>69</v>
      </c>
      <c r="K3850" s="33" t="str">
        <f>IF(ISNA(VLOOKUP(C3850,'Provider-EHR crosswalk'!A:B,2,FALSE)),"No EHR Specified",VLOOKUP(C3850,'Provider-EHR crosswalk'!A:B,2,FALSE))</f>
        <v>Azalea Health EHR</v>
      </c>
    </row>
    <row r="3851" spans="1:11" x14ac:dyDescent="0.25">
      <c r="A3851" t="s">
        <v>96</v>
      </c>
      <c r="B3851">
        <v>113</v>
      </c>
      <c r="C3851" t="s">
        <v>879</v>
      </c>
      <c r="D3851" t="s">
        <v>97</v>
      </c>
      <c r="E3851">
        <v>29</v>
      </c>
      <c r="F3851">
        <v>46</v>
      </c>
      <c r="G3851">
        <v>63.04</v>
      </c>
      <c r="H3851" t="s">
        <v>65</v>
      </c>
      <c r="I3851">
        <v>90</v>
      </c>
      <c r="J3851" t="s">
        <v>69</v>
      </c>
      <c r="K3851" s="33" t="str">
        <f>IF(ISNA(VLOOKUP(C3851,'Provider-EHR crosswalk'!A:B,2,FALSE)),"No EHR Specified",VLOOKUP(C3851,'Provider-EHR crosswalk'!A:B,2,FALSE))</f>
        <v>Azalea Health EHR</v>
      </c>
    </row>
    <row r="3852" spans="1:11" x14ac:dyDescent="0.25">
      <c r="A3852" t="s">
        <v>98</v>
      </c>
      <c r="B3852">
        <v>113</v>
      </c>
      <c r="C3852" t="s">
        <v>879</v>
      </c>
      <c r="D3852" t="s">
        <v>99</v>
      </c>
      <c r="E3852">
        <v>29</v>
      </c>
      <c r="F3852">
        <v>46</v>
      </c>
      <c r="G3852">
        <v>63.04</v>
      </c>
      <c r="H3852" t="s">
        <v>65</v>
      </c>
      <c r="I3852">
        <v>90</v>
      </c>
      <c r="J3852" t="s">
        <v>69</v>
      </c>
      <c r="K3852" s="33" t="str">
        <f>IF(ISNA(VLOOKUP(C3852,'Provider-EHR crosswalk'!A:B,2,FALSE)),"No EHR Specified",VLOOKUP(C3852,'Provider-EHR crosswalk'!A:B,2,FALSE))</f>
        <v>Azalea Health EHR</v>
      </c>
    </row>
    <row r="3853" spans="1:11" x14ac:dyDescent="0.25">
      <c r="A3853" t="s">
        <v>100</v>
      </c>
      <c r="B3853">
        <v>113</v>
      </c>
      <c r="C3853" t="s">
        <v>879</v>
      </c>
      <c r="D3853" t="s">
        <v>101</v>
      </c>
      <c r="E3853">
        <v>462</v>
      </c>
      <c r="F3853">
        <v>462</v>
      </c>
      <c r="G3853">
        <v>100</v>
      </c>
      <c r="H3853" t="s">
        <v>65</v>
      </c>
      <c r="I3853">
        <v>99</v>
      </c>
      <c r="J3853" t="s">
        <v>66</v>
      </c>
      <c r="K3853" s="33" t="str">
        <f>IF(ISNA(VLOOKUP(C3853,'Provider-EHR crosswalk'!A:B,2,FALSE)),"No EHR Specified",VLOOKUP(C3853,'Provider-EHR crosswalk'!A:B,2,FALSE))</f>
        <v>Azalea Health EHR</v>
      </c>
    </row>
    <row r="3854" spans="1:11" x14ac:dyDescent="0.25">
      <c r="A3854" t="s">
        <v>102</v>
      </c>
      <c r="B3854">
        <v>113</v>
      </c>
      <c r="C3854" t="s">
        <v>879</v>
      </c>
      <c r="D3854" t="s">
        <v>103</v>
      </c>
      <c r="E3854">
        <v>462</v>
      </c>
      <c r="F3854">
        <v>462</v>
      </c>
      <c r="G3854">
        <v>100</v>
      </c>
      <c r="H3854" t="s">
        <v>65</v>
      </c>
      <c r="I3854">
        <v>99</v>
      </c>
      <c r="J3854" t="s">
        <v>66</v>
      </c>
      <c r="K3854" s="33" t="str">
        <f>IF(ISNA(VLOOKUP(C3854,'Provider-EHR crosswalk'!A:B,2,FALSE)),"No EHR Specified",VLOOKUP(C3854,'Provider-EHR crosswalk'!A:B,2,FALSE))</f>
        <v>Azalea Health EHR</v>
      </c>
    </row>
    <row r="3855" spans="1:11" x14ac:dyDescent="0.25">
      <c r="A3855" t="s">
        <v>104</v>
      </c>
      <c r="B3855">
        <v>113</v>
      </c>
      <c r="C3855" t="s">
        <v>879</v>
      </c>
      <c r="D3855" t="s">
        <v>105</v>
      </c>
      <c r="E3855">
        <v>462</v>
      </c>
      <c r="F3855">
        <v>462</v>
      </c>
      <c r="G3855">
        <v>100</v>
      </c>
      <c r="H3855" t="s">
        <v>65</v>
      </c>
      <c r="I3855">
        <v>99</v>
      </c>
      <c r="J3855" t="s">
        <v>66</v>
      </c>
      <c r="K3855" s="33" t="str">
        <f>IF(ISNA(VLOOKUP(C3855,'Provider-EHR crosswalk'!A:B,2,FALSE)),"No EHR Specified",VLOOKUP(C3855,'Provider-EHR crosswalk'!A:B,2,FALSE))</f>
        <v>Azalea Health EHR</v>
      </c>
    </row>
    <row r="3856" spans="1:11" x14ac:dyDescent="0.25">
      <c r="A3856" t="s">
        <v>106</v>
      </c>
      <c r="B3856">
        <v>113</v>
      </c>
      <c r="C3856" t="s">
        <v>879</v>
      </c>
      <c r="D3856" t="s">
        <v>107</v>
      </c>
      <c r="E3856">
        <v>462</v>
      </c>
      <c r="F3856">
        <v>462</v>
      </c>
      <c r="G3856">
        <v>100</v>
      </c>
      <c r="H3856" t="s">
        <v>65</v>
      </c>
      <c r="I3856">
        <v>99</v>
      </c>
      <c r="J3856" t="s">
        <v>66</v>
      </c>
      <c r="K3856" s="33" t="str">
        <f>IF(ISNA(VLOOKUP(C3856,'Provider-EHR crosswalk'!A:B,2,FALSE)),"No EHR Specified",VLOOKUP(C3856,'Provider-EHR crosswalk'!A:B,2,FALSE))</f>
        <v>Azalea Health EHR</v>
      </c>
    </row>
    <row r="3857" spans="1:11" x14ac:dyDescent="0.25">
      <c r="A3857" t="s">
        <v>108</v>
      </c>
      <c r="B3857">
        <v>113</v>
      </c>
      <c r="C3857" t="s">
        <v>879</v>
      </c>
      <c r="D3857" t="s">
        <v>109</v>
      </c>
      <c r="E3857">
        <v>462</v>
      </c>
      <c r="F3857">
        <v>462</v>
      </c>
      <c r="G3857">
        <v>100</v>
      </c>
      <c r="H3857" t="s">
        <v>65</v>
      </c>
      <c r="I3857">
        <v>99</v>
      </c>
      <c r="J3857" t="s">
        <v>66</v>
      </c>
      <c r="K3857" s="33" t="str">
        <f>IF(ISNA(VLOOKUP(C3857,'Provider-EHR crosswalk'!A:B,2,FALSE)),"No EHR Specified",VLOOKUP(C3857,'Provider-EHR crosswalk'!A:B,2,FALSE))</f>
        <v>Azalea Health EHR</v>
      </c>
    </row>
    <row r="3858" spans="1:11" x14ac:dyDescent="0.25">
      <c r="A3858" t="s">
        <v>110</v>
      </c>
      <c r="B3858">
        <v>113</v>
      </c>
      <c r="C3858" t="s">
        <v>879</v>
      </c>
      <c r="D3858" t="s">
        <v>111</v>
      </c>
      <c r="E3858">
        <v>462</v>
      </c>
      <c r="F3858">
        <v>462</v>
      </c>
      <c r="G3858">
        <v>100</v>
      </c>
      <c r="H3858" t="s">
        <v>65</v>
      </c>
      <c r="I3858">
        <v>99</v>
      </c>
      <c r="J3858" t="s">
        <v>66</v>
      </c>
      <c r="K3858" s="33" t="str">
        <f>IF(ISNA(VLOOKUP(C3858,'Provider-EHR crosswalk'!A:B,2,FALSE)),"No EHR Specified",VLOOKUP(C3858,'Provider-EHR crosswalk'!A:B,2,FALSE))</f>
        <v>Azalea Health EHR</v>
      </c>
    </row>
    <row r="3859" spans="1:11" x14ac:dyDescent="0.25">
      <c r="A3859" t="s">
        <v>112</v>
      </c>
      <c r="B3859">
        <v>113</v>
      </c>
      <c r="C3859" t="s">
        <v>879</v>
      </c>
      <c r="D3859" t="s">
        <v>113</v>
      </c>
      <c r="E3859">
        <v>462</v>
      </c>
      <c r="F3859">
        <v>462</v>
      </c>
      <c r="G3859">
        <v>100</v>
      </c>
      <c r="H3859" t="s">
        <v>65</v>
      </c>
      <c r="I3859">
        <v>99</v>
      </c>
      <c r="J3859" t="s">
        <v>66</v>
      </c>
      <c r="K3859" s="33" t="str">
        <f>IF(ISNA(VLOOKUP(C3859,'Provider-EHR crosswalk'!A:B,2,FALSE)),"No EHR Specified",VLOOKUP(C3859,'Provider-EHR crosswalk'!A:B,2,FALSE))</f>
        <v>Azalea Health EHR</v>
      </c>
    </row>
    <row r="3860" spans="1:11" x14ac:dyDescent="0.25">
      <c r="A3860" t="s">
        <v>114</v>
      </c>
      <c r="B3860">
        <v>113</v>
      </c>
      <c r="C3860" t="s">
        <v>879</v>
      </c>
      <c r="D3860" t="s">
        <v>115</v>
      </c>
      <c r="E3860">
        <v>2</v>
      </c>
      <c r="F3860">
        <v>46</v>
      </c>
      <c r="G3860">
        <v>4.3499999999999996</v>
      </c>
      <c r="H3860" t="s">
        <v>116</v>
      </c>
      <c r="I3860">
        <v>4</v>
      </c>
      <c r="J3860" t="s">
        <v>69</v>
      </c>
      <c r="K3860" s="33" t="str">
        <f>IF(ISNA(VLOOKUP(C3860,'Provider-EHR crosswalk'!A:B,2,FALSE)),"No EHR Specified",VLOOKUP(C3860,'Provider-EHR crosswalk'!A:B,2,FALSE))</f>
        <v>Azalea Health EHR</v>
      </c>
    </row>
    <row r="3861" spans="1:11" x14ac:dyDescent="0.25">
      <c r="A3861" t="s">
        <v>117</v>
      </c>
      <c r="B3861">
        <v>113</v>
      </c>
      <c r="C3861" t="s">
        <v>879</v>
      </c>
      <c r="D3861" t="s">
        <v>118</v>
      </c>
      <c r="E3861">
        <v>0</v>
      </c>
      <c r="F3861">
        <v>46</v>
      </c>
      <c r="G3861">
        <v>0</v>
      </c>
      <c r="H3861" t="s">
        <v>116</v>
      </c>
      <c r="I3861">
        <v>4</v>
      </c>
      <c r="J3861" t="s">
        <v>66</v>
      </c>
      <c r="K3861" s="33" t="str">
        <f>IF(ISNA(VLOOKUP(C3861,'Provider-EHR crosswalk'!A:B,2,FALSE)),"No EHR Specified",VLOOKUP(C3861,'Provider-EHR crosswalk'!A:B,2,FALSE))</f>
        <v>Azalea Health EHR</v>
      </c>
    </row>
    <row r="3862" spans="1:11" x14ac:dyDescent="0.25">
      <c r="A3862" t="s">
        <v>119</v>
      </c>
      <c r="B3862">
        <v>113</v>
      </c>
      <c r="C3862" t="s">
        <v>879</v>
      </c>
      <c r="D3862" t="s">
        <v>120</v>
      </c>
      <c r="E3862">
        <v>1</v>
      </c>
      <c r="F3862">
        <v>46</v>
      </c>
      <c r="G3862">
        <v>2.17</v>
      </c>
      <c r="H3862" t="s">
        <v>116</v>
      </c>
      <c r="I3862">
        <v>4</v>
      </c>
      <c r="J3862" t="s">
        <v>66</v>
      </c>
      <c r="K3862" s="33" t="str">
        <f>IF(ISNA(VLOOKUP(C3862,'Provider-EHR crosswalk'!A:B,2,FALSE)),"No EHR Specified",VLOOKUP(C3862,'Provider-EHR crosswalk'!A:B,2,FALSE))</f>
        <v>Azalea Health EHR</v>
      </c>
    </row>
    <row r="3863" spans="1:11" x14ac:dyDescent="0.25">
      <c r="A3863" t="s">
        <v>121</v>
      </c>
      <c r="B3863">
        <v>113</v>
      </c>
      <c r="C3863" t="s">
        <v>879</v>
      </c>
      <c r="D3863" t="s">
        <v>122</v>
      </c>
      <c r="E3863">
        <v>0</v>
      </c>
      <c r="F3863">
        <v>46</v>
      </c>
      <c r="G3863">
        <v>0</v>
      </c>
      <c r="H3863" t="s">
        <v>116</v>
      </c>
      <c r="I3863">
        <v>1</v>
      </c>
      <c r="J3863" t="s">
        <v>66</v>
      </c>
      <c r="K3863" s="33" t="str">
        <f>IF(ISNA(VLOOKUP(C3863,'Provider-EHR crosswalk'!A:B,2,FALSE)),"No EHR Specified",VLOOKUP(C3863,'Provider-EHR crosswalk'!A:B,2,FALSE))</f>
        <v>Azalea Health EHR</v>
      </c>
    </row>
    <row r="3864" spans="1:11" x14ac:dyDescent="0.25">
      <c r="A3864" t="s">
        <v>123</v>
      </c>
      <c r="B3864">
        <v>113</v>
      </c>
      <c r="C3864" t="s">
        <v>879</v>
      </c>
      <c r="D3864" t="s">
        <v>124</v>
      </c>
      <c r="E3864">
        <v>0</v>
      </c>
      <c r="F3864">
        <v>462</v>
      </c>
      <c r="G3864">
        <v>0</v>
      </c>
      <c r="H3864" t="s">
        <v>116</v>
      </c>
      <c r="I3864">
        <v>1</v>
      </c>
      <c r="J3864" t="s">
        <v>66</v>
      </c>
      <c r="K3864" s="33" t="str">
        <f>IF(ISNA(VLOOKUP(C3864,'Provider-EHR crosswalk'!A:B,2,FALSE)),"No EHR Specified",VLOOKUP(C3864,'Provider-EHR crosswalk'!A:B,2,FALSE))</f>
        <v>Azalea Health EHR</v>
      </c>
    </row>
    <row r="3865" spans="1:11" x14ac:dyDescent="0.25">
      <c r="A3865" t="s">
        <v>125</v>
      </c>
      <c r="B3865">
        <v>113</v>
      </c>
      <c r="C3865" t="s">
        <v>879</v>
      </c>
      <c r="D3865" t="s">
        <v>126</v>
      </c>
      <c r="E3865">
        <v>0</v>
      </c>
      <c r="F3865">
        <v>462</v>
      </c>
      <c r="G3865">
        <v>0</v>
      </c>
      <c r="H3865" t="s">
        <v>116</v>
      </c>
      <c r="I3865">
        <v>1</v>
      </c>
      <c r="J3865" t="s">
        <v>66</v>
      </c>
      <c r="K3865" s="33" t="str">
        <f>IF(ISNA(VLOOKUP(C3865,'Provider-EHR crosswalk'!A:B,2,FALSE)),"No EHR Specified",VLOOKUP(C3865,'Provider-EHR crosswalk'!A:B,2,FALSE))</f>
        <v>Azalea Health EHR</v>
      </c>
    </row>
    <row r="3866" spans="1:11" x14ac:dyDescent="0.25">
      <c r="A3866" t="s">
        <v>127</v>
      </c>
      <c r="B3866">
        <v>113</v>
      </c>
      <c r="C3866" t="s">
        <v>879</v>
      </c>
      <c r="D3866" t="s">
        <v>128</v>
      </c>
      <c r="E3866">
        <v>16</v>
      </c>
      <c r="F3866">
        <v>462</v>
      </c>
      <c r="G3866">
        <v>3.46</v>
      </c>
      <c r="H3866" t="s">
        <v>116</v>
      </c>
      <c r="I3866">
        <v>4</v>
      </c>
      <c r="J3866" t="s">
        <v>66</v>
      </c>
      <c r="K3866" s="33" t="str">
        <f>IF(ISNA(VLOOKUP(C3866,'Provider-EHR crosswalk'!A:B,2,FALSE)),"No EHR Specified",VLOOKUP(C3866,'Provider-EHR crosswalk'!A:B,2,FALSE))</f>
        <v>Azalea Health EHR</v>
      </c>
    </row>
    <row r="3867" spans="1:11" x14ac:dyDescent="0.25">
      <c r="A3867" t="s">
        <v>129</v>
      </c>
      <c r="B3867">
        <v>113</v>
      </c>
      <c r="C3867" t="s">
        <v>879</v>
      </c>
      <c r="D3867" t="s">
        <v>130</v>
      </c>
      <c r="E3867">
        <v>6</v>
      </c>
      <c r="F3867">
        <v>462</v>
      </c>
      <c r="G3867">
        <v>1.3</v>
      </c>
      <c r="H3867" t="s">
        <v>116</v>
      </c>
      <c r="I3867">
        <v>4</v>
      </c>
      <c r="J3867" t="s">
        <v>66</v>
      </c>
      <c r="K3867" s="33" t="str">
        <f>IF(ISNA(VLOOKUP(C3867,'Provider-EHR crosswalk'!A:B,2,FALSE)),"No EHR Specified",VLOOKUP(C3867,'Provider-EHR crosswalk'!A:B,2,FALSE))</f>
        <v>Azalea Health EHR</v>
      </c>
    </row>
    <row r="3868" spans="1:11" x14ac:dyDescent="0.25">
      <c r="A3868" t="s">
        <v>131</v>
      </c>
      <c r="B3868">
        <v>113</v>
      </c>
      <c r="C3868" t="s">
        <v>879</v>
      </c>
      <c r="D3868" t="s">
        <v>132</v>
      </c>
      <c r="E3868">
        <v>6</v>
      </c>
      <c r="F3868">
        <v>462</v>
      </c>
      <c r="G3868">
        <v>1.3</v>
      </c>
      <c r="H3868" t="s">
        <v>116</v>
      </c>
      <c r="I3868">
        <v>4</v>
      </c>
      <c r="J3868" t="s">
        <v>66</v>
      </c>
      <c r="K3868" s="33" t="str">
        <f>IF(ISNA(VLOOKUP(C3868,'Provider-EHR crosswalk'!A:B,2,FALSE)),"No EHR Specified",VLOOKUP(C3868,'Provider-EHR crosswalk'!A:B,2,FALSE))</f>
        <v>Azalea Health EHR</v>
      </c>
    </row>
    <row r="3869" spans="1:11" x14ac:dyDescent="0.25">
      <c r="A3869" t="s">
        <v>133</v>
      </c>
      <c r="B3869">
        <v>113</v>
      </c>
      <c r="C3869" t="s">
        <v>879</v>
      </c>
      <c r="D3869" t="s">
        <v>134</v>
      </c>
      <c r="E3869">
        <v>26</v>
      </c>
      <c r="F3869">
        <v>462</v>
      </c>
      <c r="G3869">
        <v>5.63</v>
      </c>
      <c r="H3869" t="s">
        <v>116</v>
      </c>
      <c r="I3869">
        <v>1</v>
      </c>
      <c r="J3869" t="s">
        <v>69</v>
      </c>
      <c r="K3869" s="33" t="str">
        <f>IF(ISNA(VLOOKUP(C3869,'Provider-EHR crosswalk'!A:B,2,FALSE)),"No EHR Specified",VLOOKUP(C3869,'Provider-EHR crosswalk'!A:B,2,FALSE))</f>
        <v>Azalea Health EHR</v>
      </c>
    </row>
    <row r="3870" spans="1:11" x14ac:dyDescent="0.25">
      <c r="A3870" t="s">
        <v>135</v>
      </c>
      <c r="B3870">
        <v>113</v>
      </c>
      <c r="C3870" t="s">
        <v>879</v>
      </c>
      <c r="D3870" t="s">
        <v>136</v>
      </c>
      <c r="E3870">
        <v>0</v>
      </c>
      <c r="F3870">
        <v>462</v>
      </c>
      <c r="G3870">
        <v>0</v>
      </c>
      <c r="H3870" t="s">
        <v>116</v>
      </c>
      <c r="I3870">
        <v>1</v>
      </c>
      <c r="J3870" t="s">
        <v>66</v>
      </c>
      <c r="K3870" s="33" t="str">
        <f>IF(ISNA(VLOOKUP(C3870,'Provider-EHR crosswalk'!A:B,2,FALSE)),"No EHR Specified",VLOOKUP(C3870,'Provider-EHR crosswalk'!A:B,2,FALSE))</f>
        <v>Azalea Health EHR</v>
      </c>
    </row>
    <row r="3871" spans="1:11" x14ac:dyDescent="0.25">
      <c r="A3871" t="s">
        <v>137</v>
      </c>
      <c r="B3871">
        <v>113</v>
      </c>
      <c r="C3871" t="s">
        <v>879</v>
      </c>
      <c r="D3871" t="s">
        <v>138</v>
      </c>
      <c r="E3871">
        <v>0</v>
      </c>
      <c r="F3871">
        <v>462</v>
      </c>
      <c r="G3871">
        <v>0</v>
      </c>
      <c r="H3871" t="s">
        <v>116</v>
      </c>
      <c r="I3871">
        <v>1</v>
      </c>
      <c r="J3871" t="s">
        <v>66</v>
      </c>
      <c r="K3871" s="33" t="str">
        <f>IF(ISNA(VLOOKUP(C3871,'Provider-EHR crosswalk'!A:B,2,FALSE)),"No EHR Specified",VLOOKUP(C3871,'Provider-EHR crosswalk'!A:B,2,FALSE))</f>
        <v>Azalea Health EHR</v>
      </c>
    </row>
    <row r="3872" spans="1:11" x14ac:dyDescent="0.25">
      <c r="A3872" t="s">
        <v>139</v>
      </c>
      <c r="B3872">
        <v>113</v>
      </c>
      <c r="C3872" t="s">
        <v>879</v>
      </c>
      <c r="D3872" t="s">
        <v>140</v>
      </c>
      <c r="E3872">
        <v>0</v>
      </c>
      <c r="F3872">
        <v>462</v>
      </c>
      <c r="G3872">
        <v>0</v>
      </c>
      <c r="H3872" t="s">
        <v>116</v>
      </c>
      <c r="I3872">
        <v>1</v>
      </c>
      <c r="J3872" t="s">
        <v>66</v>
      </c>
      <c r="K3872" s="33" t="str">
        <f>IF(ISNA(VLOOKUP(C3872,'Provider-EHR crosswalk'!A:B,2,FALSE)),"No EHR Specified",VLOOKUP(C3872,'Provider-EHR crosswalk'!A:B,2,FALSE))</f>
        <v>Azalea Health EHR</v>
      </c>
    </row>
    <row r="3873" spans="1:11" x14ac:dyDescent="0.25">
      <c r="A3873" t="s">
        <v>141</v>
      </c>
      <c r="B3873">
        <v>113</v>
      </c>
      <c r="C3873" t="s">
        <v>879</v>
      </c>
      <c r="D3873" t="s">
        <v>142</v>
      </c>
      <c r="E3873">
        <v>0</v>
      </c>
      <c r="F3873">
        <v>462</v>
      </c>
      <c r="G3873">
        <v>0</v>
      </c>
      <c r="H3873" t="s">
        <v>116</v>
      </c>
      <c r="I3873">
        <v>1</v>
      </c>
      <c r="J3873" t="s">
        <v>66</v>
      </c>
      <c r="K3873" s="33" t="str">
        <f>IF(ISNA(VLOOKUP(C3873,'Provider-EHR crosswalk'!A:B,2,FALSE)),"No EHR Specified",VLOOKUP(C3873,'Provider-EHR crosswalk'!A:B,2,FALSE))</f>
        <v>Azalea Health EHR</v>
      </c>
    </row>
    <row r="3874" spans="1:11" x14ac:dyDescent="0.25">
      <c r="A3874" t="s">
        <v>143</v>
      </c>
      <c r="B3874">
        <v>113</v>
      </c>
      <c r="C3874" t="s">
        <v>879</v>
      </c>
      <c r="D3874" t="s">
        <v>144</v>
      </c>
      <c r="E3874">
        <v>0</v>
      </c>
      <c r="F3874">
        <v>462</v>
      </c>
      <c r="G3874">
        <v>0</v>
      </c>
      <c r="H3874" t="s">
        <v>116</v>
      </c>
      <c r="I3874">
        <v>1</v>
      </c>
      <c r="J3874" t="s">
        <v>66</v>
      </c>
      <c r="K3874" s="33" t="str">
        <f>IF(ISNA(VLOOKUP(C3874,'Provider-EHR crosswalk'!A:B,2,FALSE)),"No EHR Specified",VLOOKUP(C3874,'Provider-EHR crosswalk'!A:B,2,FALSE))</f>
        <v>Azalea Health EHR</v>
      </c>
    </row>
    <row r="3875" spans="1:11" x14ac:dyDescent="0.25">
      <c r="A3875" t="s">
        <v>145</v>
      </c>
      <c r="B3875">
        <v>113</v>
      </c>
      <c r="C3875" t="s">
        <v>879</v>
      </c>
      <c r="D3875" t="s">
        <v>146</v>
      </c>
      <c r="E3875">
        <v>0</v>
      </c>
      <c r="F3875">
        <v>462</v>
      </c>
      <c r="G3875">
        <v>0</v>
      </c>
      <c r="H3875" t="s">
        <v>116</v>
      </c>
      <c r="I3875">
        <v>1</v>
      </c>
      <c r="J3875" t="s">
        <v>66</v>
      </c>
      <c r="K3875" s="33" t="str">
        <f>IF(ISNA(VLOOKUP(C3875,'Provider-EHR crosswalk'!A:B,2,FALSE)),"No EHR Specified",VLOOKUP(C3875,'Provider-EHR crosswalk'!A:B,2,FALSE))</f>
        <v>Azalea Health EHR</v>
      </c>
    </row>
    <row r="3876" spans="1:11" x14ac:dyDescent="0.25">
      <c r="A3876" t="s">
        <v>147</v>
      </c>
      <c r="B3876">
        <v>113</v>
      </c>
      <c r="C3876" t="s">
        <v>879</v>
      </c>
      <c r="D3876" t="s">
        <v>148</v>
      </c>
      <c r="E3876">
        <v>0</v>
      </c>
      <c r="F3876">
        <v>462</v>
      </c>
      <c r="G3876">
        <v>0</v>
      </c>
      <c r="H3876" t="s">
        <v>116</v>
      </c>
      <c r="I3876">
        <v>1</v>
      </c>
      <c r="J3876" t="s">
        <v>66</v>
      </c>
      <c r="K3876" s="33" t="str">
        <f>IF(ISNA(VLOOKUP(C3876,'Provider-EHR crosswalk'!A:B,2,FALSE)),"No EHR Specified",VLOOKUP(C3876,'Provider-EHR crosswalk'!A:B,2,FALSE))</f>
        <v>Azalea Health EHR</v>
      </c>
    </row>
    <row r="3877" spans="1:11" x14ac:dyDescent="0.25">
      <c r="A3877" t="s">
        <v>149</v>
      </c>
      <c r="B3877">
        <v>113</v>
      </c>
      <c r="C3877" t="s">
        <v>879</v>
      </c>
      <c r="D3877" t="s">
        <v>150</v>
      </c>
      <c r="E3877">
        <v>0</v>
      </c>
      <c r="F3877">
        <v>462</v>
      </c>
      <c r="G3877">
        <v>0</v>
      </c>
      <c r="H3877" t="s">
        <v>116</v>
      </c>
      <c r="I3877">
        <v>1</v>
      </c>
      <c r="J3877" t="s">
        <v>66</v>
      </c>
      <c r="K3877" s="33" t="str">
        <f>IF(ISNA(VLOOKUP(C3877,'Provider-EHR crosswalk'!A:B,2,FALSE)),"No EHR Specified",VLOOKUP(C3877,'Provider-EHR crosswalk'!A:B,2,FALSE))</f>
        <v>Azalea Health EHR</v>
      </c>
    </row>
    <row r="3878" spans="1:11" x14ac:dyDescent="0.25">
      <c r="A3878" t="s">
        <v>151</v>
      </c>
      <c r="B3878">
        <v>113</v>
      </c>
      <c r="C3878" t="s">
        <v>879</v>
      </c>
      <c r="D3878" t="s">
        <v>152</v>
      </c>
      <c r="E3878">
        <v>0</v>
      </c>
      <c r="F3878">
        <v>462</v>
      </c>
      <c r="G3878">
        <v>0</v>
      </c>
      <c r="H3878" t="s">
        <v>116</v>
      </c>
      <c r="I3878">
        <v>1</v>
      </c>
      <c r="J3878" t="s">
        <v>66</v>
      </c>
      <c r="K3878" s="33" t="str">
        <f>IF(ISNA(VLOOKUP(C3878,'Provider-EHR crosswalk'!A:B,2,FALSE)),"No EHR Specified",VLOOKUP(C3878,'Provider-EHR crosswalk'!A:B,2,FALSE))</f>
        <v>Azalea Health EHR</v>
      </c>
    </row>
    <row r="3879" spans="1:11" x14ac:dyDescent="0.25">
      <c r="A3879" t="s">
        <v>153</v>
      </c>
      <c r="B3879">
        <v>113</v>
      </c>
      <c r="C3879" t="s">
        <v>879</v>
      </c>
      <c r="D3879" t="s">
        <v>154</v>
      </c>
      <c r="E3879">
        <v>1</v>
      </c>
      <c r="F3879">
        <v>462</v>
      </c>
      <c r="G3879">
        <v>0.22</v>
      </c>
      <c r="H3879" t="s">
        <v>116</v>
      </c>
      <c r="I3879">
        <v>1</v>
      </c>
      <c r="J3879" t="s">
        <v>66</v>
      </c>
      <c r="K3879" s="33" t="str">
        <f>IF(ISNA(VLOOKUP(C3879,'Provider-EHR crosswalk'!A:B,2,FALSE)),"No EHR Specified",VLOOKUP(C3879,'Provider-EHR crosswalk'!A:B,2,FALSE))</f>
        <v>Azalea Health EHR</v>
      </c>
    </row>
    <row r="3880" spans="1:11" x14ac:dyDescent="0.25">
      <c r="A3880" t="s">
        <v>155</v>
      </c>
      <c r="B3880">
        <v>113</v>
      </c>
      <c r="C3880" t="s">
        <v>879</v>
      </c>
      <c r="D3880" t="s">
        <v>156</v>
      </c>
      <c r="E3880">
        <v>0</v>
      </c>
      <c r="F3880">
        <v>462</v>
      </c>
      <c r="G3880">
        <v>0</v>
      </c>
      <c r="H3880" t="s">
        <v>157</v>
      </c>
      <c r="I3880" t="s">
        <v>157</v>
      </c>
      <c r="J3880" t="s">
        <v>157</v>
      </c>
      <c r="K3880" s="33" t="str">
        <f>IF(ISNA(VLOOKUP(C3880,'Provider-EHR crosswalk'!A:B,2,FALSE)),"No EHR Specified",VLOOKUP(C3880,'Provider-EHR crosswalk'!A:B,2,FALSE))</f>
        <v>Azalea Health EHR</v>
      </c>
    </row>
    <row r="3881" spans="1:11" x14ac:dyDescent="0.25">
      <c r="A3881" t="s">
        <v>158</v>
      </c>
      <c r="B3881">
        <v>113</v>
      </c>
      <c r="C3881" t="s">
        <v>879</v>
      </c>
      <c r="D3881" t="s">
        <v>159</v>
      </c>
      <c r="E3881">
        <v>5</v>
      </c>
      <c r="F3881">
        <v>462</v>
      </c>
      <c r="G3881">
        <v>1.08</v>
      </c>
      <c r="H3881" t="s">
        <v>157</v>
      </c>
      <c r="I3881" t="s">
        <v>157</v>
      </c>
      <c r="J3881" t="s">
        <v>157</v>
      </c>
      <c r="K3881" s="33" t="str">
        <f>IF(ISNA(VLOOKUP(C3881,'Provider-EHR crosswalk'!A:B,2,FALSE)),"No EHR Specified",VLOOKUP(C3881,'Provider-EHR crosswalk'!A:B,2,FALSE))</f>
        <v>Azalea Health EHR</v>
      </c>
    </row>
    <row r="3882" spans="1:11" x14ac:dyDescent="0.25">
      <c r="A3882" t="s">
        <v>162</v>
      </c>
      <c r="B3882">
        <v>113</v>
      </c>
      <c r="C3882" t="s">
        <v>879</v>
      </c>
      <c r="D3882" t="s">
        <v>163</v>
      </c>
      <c r="E3882">
        <v>452</v>
      </c>
      <c r="F3882">
        <v>462</v>
      </c>
      <c r="G3882">
        <v>97.84</v>
      </c>
      <c r="H3882" t="s">
        <v>65</v>
      </c>
      <c r="I3882">
        <v>95</v>
      </c>
      <c r="J3882" t="s">
        <v>66</v>
      </c>
      <c r="K3882" s="33" t="str">
        <f>IF(ISNA(VLOOKUP(C3882,'Provider-EHR crosswalk'!A:B,2,FALSE)),"No EHR Specified",VLOOKUP(C3882,'Provider-EHR crosswalk'!A:B,2,FALSE))</f>
        <v>Azalea Health EHR</v>
      </c>
    </row>
    <row r="3883" spans="1:11" x14ac:dyDescent="0.25">
      <c r="A3883" t="s">
        <v>164</v>
      </c>
      <c r="B3883">
        <v>113</v>
      </c>
      <c r="C3883" t="s">
        <v>879</v>
      </c>
      <c r="D3883" t="s">
        <v>165</v>
      </c>
      <c r="E3883">
        <v>34</v>
      </c>
      <c r="F3883">
        <v>46</v>
      </c>
      <c r="G3883">
        <v>73.91</v>
      </c>
      <c r="H3883" t="s">
        <v>65</v>
      </c>
      <c r="I3883">
        <v>95</v>
      </c>
      <c r="J3883" t="s">
        <v>69</v>
      </c>
      <c r="K3883" s="33" t="str">
        <f>IF(ISNA(VLOOKUP(C3883,'Provider-EHR crosswalk'!A:B,2,FALSE)),"No EHR Specified",VLOOKUP(C3883,'Provider-EHR crosswalk'!A:B,2,FALSE))</f>
        <v>Azalea Health EHR</v>
      </c>
    </row>
    <row r="3884" spans="1:11" x14ac:dyDescent="0.25">
      <c r="A3884" t="s">
        <v>166</v>
      </c>
      <c r="B3884">
        <v>113</v>
      </c>
      <c r="C3884" t="s">
        <v>879</v>
      </c>
      <c r="D3884" t="s">
        <v>167</v>
      </c>
      <c r="E3884">
        <v>0</v>
      </c>
      <c r="F3884">
        <v>46</v>
      </c>
      <c r="G3884">
        <v>0</v>
      </c>
      <c r="H3884" t="s">
        <v>116</v>
      </c>
      <c r="I3884">
        <v>5</v>
      </c>
      <c r="J3884" t="s">
        <v>66</v>
      </c>
      <c r="K3884" s="33" t="str">
        <f>IF(ISNA(VLOOKUP(C3884,'Provider-EHR crosswalk'!A:B,2,FALSE)),"No EHR Specified",VLOOKUP(C3884,'Provider-EHR crosswalk'!A:B,2,FALSE))</f>
        <v>Azalea Health EHR</v>
      </c>
    </row>
    <row r="3885" spans="1:11" x14ac:dyDescent="0.25">
      <c r="A3885" t="s">
        <v>168</v>
      </c>
      <c r="B3885">
        <v>113</v>
      </c>
      <c r="C3885" t="s">
        <v>879</v>
      </c>
      <c r="D3885" t="s">
        <v>169</v>
      </c>
      <c r="E3885">
        <v>0</v>
      </c>
      <c r="F3885">
        <v>46</v>
      </c>
      <c r="G3885">
        <v>0</v>
      </c>
      <c r="H3885" t="s">
        <v>116</v>
      </c>
      <c r="I3885">
        <v>5</v>
      </c>
      <c r="J3885" t="s">
        <v>66</v>
      </c>
      <c r="K3885" s="33" t="str">
        <f>IF(ISNA(VLOOKUP(C3885,'Provider-EHR crosswalk'!A:B,2,FALSE)),"No EHR Specified",VLOOKUP(C3885,'Provider-EHR crosswalk'!A:B,2,FALSE))</f>
        <v>Azalea Health EHR</v>
      </c>
    </row>
    <row r="3886" spans="1:11" x14ac:dyDescent="0.25">
      <c r="A3886" t="s">
        <v>170</v>
      </c>
      <c r="B3886">
        <v>113</v>
      </c>
      <c r="C3886" t="s">
        <v>879</v>
      </c>
      <c r="D3886" t="s">
        <v>171</v>
      </c>
      <c r="E3886">
        <v>12</v>
      </c>
      <c r="F3886">
        <v>46</v>
      </c>
      <c r="G3886">
        <v>26.09</v>
      </c>
      <c r="H3886" t="s">
        <v>116</v>
      </c>
      <c r="I3886">
        <v>5</v>
      </c>
      <c r="J3886" t="s">
        <v>69</v>
      </c>
      <c r="K3886" s="33" t="str">
        <f>IF(ISNA(VLOOKUP(C3886,'Provider-EHR crosswalk'!A:B,2,FALSE)),"No EHR Specified",VLOOKUP(C3886,'Provider-EHR crosswalk'!A:B,2,FALSE))</f>
        <v>Azalea Health EHR</v>
      </c>
    </row>
    <row r="3887" spans="1:11" x14ac:dyDescent="0.25">
      <c r="A3887" t="s">
        <v>172</v>
      </c>
      <c r="B3887">
        <v>113</v>
      </c>
      <c r="C3887" t="s">
        <v>879</v>
      </c>
      <c r="D3887" t="s">
        <v>173</v>
      </c>
      <c r="E3887">
        <v>8</v>
      </c>
      <c r="F3887">
        <v>462</v>
      </c>
      <c r="G3887">
        <v>1.73</v>
      </c>
      <c r="H3887" t="s">
        <v>116</v>
      </c>
      <c r="I3887">
        <v>5</v>
      </c>
      <c r="J3887" t="s">
        <v>66</v>
      </c>
      <c r="K3887" s="33" t="str">
        <f>IF(ISNA(VLOOKUP(C3887,'Provider-EHR crosswalk'!A:B,2,FALSE)),"No EHR Specified",VLOOKUP(C3887,'Provider-EHR crosswalk'!A:B,2,FALSE))</f>
        <v>Azalea Health EHR</v>
      </c>
    </row>
    <row r="3888" spans="1:11" x14ac:dyDescent="0.25">
      <c r="A3888" t="s">
        <v>174</v>
      </c>
      <c r="B3888">
        <v>113</v>
      </c>
      <c r="C3888" t="s">
        <v>879</v>
      </c>
      <c r="D3888" t="s">
        <v>175</v>
      </c>
      <c r="E3888">
        <v>0</v>
      </c>
      <c r="F3888">
        <v>462</v>
      </c>
      <c r="G3888">
        <v>0</v>
      </c>
      <c r="H3888" t="s">
        <v>116</v>
      </c>
      <c r="I3888">
        <v>5</v>
      </c>
      <c r="J3888" t="s">
        <v>66</v>
      </c>
      <c r="K3888" s="33" t="str">
        <f>IF(ISNA(VLOOKUP(C3888,'Provider-EHR crosswalk'!A:B,2,FALSE)),"No EHR Specified",VLOOKUP(C3888,'Provider-EHR crosswalk'!A:B,2,FALSE))</f>
        <v>Azalea Health EHR</v>
      </c>
    </row>
    <row r="3889" spans="1:11" x14ac:dyDescent="0.25">
      <c r="A3889" t="s">
        <v>176</v>
      </c>
      <c r="B3889">
        <v>113</v>
      </c>
      <c r="C3889" t="s">
        <v>879</v>
      </c>
      <c r="D3889" t="s">
        <v>177</v>
      </c>
      <c r="E3889">
        <v>2</v>
      </c>
      <c r="F3889">
        <v>462</v>
      </c>
      <c r="G3889">
        <v>0.43</v>
      </c>
      <c r="H3889" t="s">
        <v>116</v>
      </c>
      <c r="I3889">
        <v>5</v>
      </c>
      <c r="J3889" t="s">
        <v>66</v>
      </c>
      <c r="K3889" s="33" t="str">
        <f>IF(ISNA(VLOOKUP(C3889,'Provider-EHR crosswalk'!A:B,2,FALSE)),"No EHR Specified",VLOOKUP(C3889,'Provider-EHR crosswalk'!A:B,2,FALSE))</f>
        <v>Azalea Health EHR</v>
      </c>
    </row>
    <row r="3890" spans="1:11" x14ac:dyDescent="0.25">
      <c r="A3890" t="s">
        <v>63</v>
      </c>
      <c r="B3890">
        <v>116</v>
      </c>
      <c r="C3890" t="s">
        <v>945</v>
      </c>
      <c r="D3890" t="s">
        <v>64</v>
      </c>
      <c r="E3890">
        <v>9</v>
      </c>
      <c r="F3890">
        <v>9</v>
      </c>
      <c r="G3890">
        <v>100</v>
      </c>
      <c r="H3890" t="s">
        <v>65</v>
      </c>
      <c r="I3890">
        <v>99</v>
      </c>
      <c r="J3890" t="s">
        <v>66</v>
      </c>
      <c r="K3890" s="33" t="str">
        <f>IF(ISNA(VLOOKUP(C3890,'Provider-EHR crosswalk'!A:B,2,FALSE)),"No EHR Specified",VLOOKUP(C3890,'Provider-EHR crosswalk'!A:B,2,FALSE))</f>
        <v>Azalea Health EHR</v>
      </c>
    </row>
    <row r="3891" spans="1:11" x14ac:dyDescent="0.25">
      <c r="A3891" t="s">
        <v>67</v>
      </c>
      <c r="B3891">
        <v>116</v>
      </c>
      <c r="C3891" t="s">
        <v>945</v>
      </c>
      <c r="D3891" t="s">
        <v>68</v>
      </c>
      <c r="E3891">
        <v>8</v>
      </c>
      <c r="F3891">
        <v>9</v>
      </c>
      <c r="G3891">
        <v>88.89</v>
      </c>
      <c r="H3891" t="s">
        <v>65</v>
      </c>
      <c r="I3891">
        <v>75</v>
      </c>
      <c r="J3891" t="s">
        <v>66</v>
      </c>
      <c r="K3891" s="33" t="str">
        <f>IF(ISNA(VLOOKUP(C3891,'Provider-EHR crosswalk'!A:B,2,FALSE)),"No EHR Specified",VLOOKUP(C3891,'Provider-EHR crosswalk'!A:B,2,FALSE))</f>
        <v>Azalea Health EHR</v>
      </c>
    </row>
    <row r="3892" spans="1:11" x14ac:dyDescent="0.25">
      <c r="A3892" t="s">
        <v>70</v>
      </c>
      <c r="B3892">
        <v>116</v>
      </c>
      <c r="C3892" t="s">
        <v>945</v>
      </c>
      <c r="D3892" t="s">
        <v>71</v>
      </c>
      <c r="E3892">
        <v>9</v>
      </c>
      <c r="F3892">
        <v>9</v>
      </c>
      <c r="G3892">
        <v>100</v>
      </c>
      <c r="H3892" t="s">
        <v>65</v>
      </c>
      <c r="I3892">
        <v>99</v>
      </c>
      <c r="J3892" t="s">
        <v>66</v>
      </c>
      <c r="K3892" s="33" t="str">
        <f>IF(ISNA(VLOOKUP(C3892,'Provider-EHR crosswalk'!A:B,2,FALSE)),"No EHR Specified",VLOOKUP(C3892,'Provider-EHR crosswalk'!A:B,2,FALSE))</f>
        <v>Azalea Health EHR</v>
      </c>
    </row>
    <row r="3893" spans="1:11" x14ac:dyDescent="0.25">
      <c r="A3893" t="s">
        <v>72</v>
      </c>
      <c r="B3893">
        <v>116</v>
      </c>
      <c r="C3893" t="s">
        <v>945</v>
      </c>
      <c r="D3893" t="s">
        <v>73</v>
      </c>
      <c r="E3893">
        <v>9</v>
      </c>
      <c r="F3893">
        <v>9</v>
      </c>
      <c r="G3893">
        <v>100</v>
      </c>
      <c r="H3893" t="s">
        <v>65</v>
      </c>
      <c r="I3893">
        <v>99</v>
      </c>
      <c r="J3893" t="s">
        <v>66</v>
      </c>
      <c r="K3893" s="33" t="str">
        <f>IF(ISNA(VLOOKUP(C3893,'Provider-EHR crosswalk'!A:B,2,FALSE)),"No EHR Specified",VLOOKUP(C3893,'Provider-EHR crosswalk'!A:B,2,FALSE))</f>
        <v>Azalea Health EHR</v>
      </c>
    </row>
    <row r="3894" spans="1:11" x14ac:dyDescent="0.25">
      <c r="A3894" t="s">
        <v>74</v>
      </c>
      <c r="B3894">
        <v>116</v>
      </c>
      <c r="C3894" t="s">
        <v>945</v>
      </c>
      <c r="D3894" t="s">
        <v>75</v>
      </c>
      <c r="E3894">
        <v>9</v>
      </c>
      <c r="F3894">
        <v>9</v>
      </c>
      <c r="G3894">
        <v>100</v>
      </c>
      <c r="H3894" t="s">
        <v>65</v>
      </c>
      <c r="I3894">
        <v>99</v>
      </c>
      <c r="J3894" t="s">
        <v>66</v>
      </c>
      <c r="K3894" s="33" t="str">
        <f>IF(ISNA(VLOOKUP(C3894,'Provider-EHR crosswalk'!A:B,2,FALSE)),"No EHR Specified",VLOOKUP(C3894,'Provider-EHR crosswalk'!A:B,2,FALSE))</f>
        <v>Azalea Health EHR</v>
      </c>
    </row>
    <row r="3895" spans="1:11" x14ac:dyDescent="0.25">
      <c r="A3895" t="s">
        <v>76</v>
      </c>
      <c r="B3895">
        <v>116</v>
      </c>
      <c r="C3895" t="s">
        <v>945</v>
      </c>
      <c r="D3895" t="s">
        <v>77</v>
      </c>
      <c r="E3895">
        <v>9</v>
      </c>
      <c r="F3895">
        <v>9</v>
      </c>
      <c r="G3895">
        <v>100</v>
      </c>
      <c r="H3895" t="s">
        <v>65</v>
      </c>
      <c r="I3895">
        <v>85</v>
      </c>
      <c r="J3895" t="s">
        <v>66</v>
      </c>
      <c r="K3895" s="33" t="str">
        <f>IF(ISNA(VLOOKUP(C3895,'Provider-EHR crosswalk'!A:B,2,FALSE)),"No EHR Specified",VLOOKUP(C3895,'Provider-EHR crosswalk'!A:B,2,FALSE))</f>
        <v>Azalea Health EHR</v>
      </c>
    </row>
    <row r="3896" spans="1:11" x14ac:dyDescent="0.25">
      <c r="A3896" t="s">
        <v>78</v>
      </c>
      <c r="B3896">
        <v>116</v>
      </c>
      <c r="C3896" t="s">
        <v>945</v>
      </c>
      <c r="D3896" t="s">
        <v>79</v>
      </c>
      <c r="E3896">
        <v>9</v>
      </c>
      <c r="F3896">
        <v>9</v>
      </c>
      <c r="G3896">
        <v>100</v>
      </c>
      <c r="H3896" t="s">
        <v>65</v>
      </c>
      <c r="I3896">
        <v>85</v>
      </c>
      <c r="J3896" t="s">
        <v>66</v>
      </c>
      <c r="K3896" s="33" t="str">
        <f>IF(ISNA(VLOOKUP(C3896,'Provider-EHR crosswalk'!A:B,2,FALSE)),"No EHR Specified",VLOOKUP(C3896,'Provider-EHR crosswalk'!A:B,2,FALSE))</f>
        <v>Azalea Health EHR</v>
      </c>
    </row>
    <row r="3897" spans="1:11" x14ac:dyDescent="0.25">
      <c r="A3897" t="s">
        <v>80</v>
      </c>
      <c r="B3897">
        <v>116</v>
      </c>
      <c r="C3897" t="s">
        <v>945</v>
      </c>
      <c r="D3897" t="s">
        <v>81</v>
      </c>
      <c r="E3897">
        <v>9</v>
      </c>
      <c r="F3897">
        <v>9</v>
      </c>
      <c r="G3897">
        <v>100</v>
      </c>
      <c r="H3897" t="s">
        <v>65</v>
      </c>
      <c r="I3897">
        <v>85</v>
      </c>
      <c r="J3897" t="s">
        <v>66</v>
      </c>
      <c r="K3897" s="33" t="str">
        <f>IF(ISNA(VLOOKUP(C3897,'Provider-EHR crosswalk'!A:B,2,FALSE)),"No EHR Specified",VLOOKUP(C3897,'Provider-EHR crosswalk'!A:B,2,FALSE))</f>
        <v>Azalea Health EHR</v>
      </c>
    </row>
    <row r="3898" spans="1:11" x14ac:dyDescent="0.25">
      <c r="A3898" t="s">
        <v>82</v>
      </c>
      <c r="B3898">
        <v>116</v>
      </c>
      <c r="C3898" t="s">
        <v>945</v>
      </c>
      <c r="D3898" t="s">
        <v>83</v>
      </c>
      <c r="E3898">
        <v>9</v>
      </c>
      <c r="F3898">
        <v>9</v>
      </c>
      <c r="G3898">
        <v>100</v>
      </c>
      <c r="H3898" t="s">
        <v>65</v>
      </c>
      <c r="I3898">
        <v>85</v>
      </c>
      <c r="J3898" t="s">
        <v>66</v>
      </c>
      <c r="K3898" s="33" t="str">
        <f>IF(ISNA(VLOOKUP(C3898,'Provider-EHR crosswalk'!A:B,2,FALSE)),"No EHR Specified",VLOOKUP(C3898,'Provider-EHR crosswalk'!A:B,2,FALSE))</f>
        <v>Azalea Health EHR</v>
      </c>
    </row>
    <row r="3899" spans="1:11" x14ac:dyDescent="0.25">
      <c r="A3899" t="s">
        <v>84</v>
      </c>
      <c r="B3899">
        <v>116</v>
      </c>
      <c r="C3899" t="s">
        <v>945</v>
      </c>
      <c r="D3899" t="s">
        <v>85</v>
      </c>
      <c r="E3899">
        <v>9</v>
      </c>
      <c r="F3899">
        <v>9</v>
      </c>
      <c r="G3899">
        <v>100</v>
      </c>
      <c r="H3899" t="s">
        <v>65</v>
      </c>
      <c r="I3899">
        <v>85</v>
      </c>
      <c r="J3899" t="s">
        <v>66</v>
      </c>
      <c r="K3899" s="33" t="str">
        <f>IF(ISNA(VLOOKUP(C3899,'Provider-EHR crosswalk'!A:B,2,FALSE)),"No EHR Specified",VLOOKUP(C3899,'Provider-EHR crosswalk'!A:B,2,FALSE))</f>
        <v>Azalea Health EHR</v>
      </c>
    </row>
    <row r="3900" spans="1:11" x14ac:dyDescent="0.25">
      <c r="A3900" t="s">
        <v>86</v>
      </c>
      <c r="B3900">
        <v>116</v>
      </c>
      <c r="C3900" t="s">
        <v>945</v>
      </c>
      <c r="D3900" t="s">
        <v>87</v>
      </c>
      <c r="E3900">
        <v>9</v>
      </c>
      <c r="F3900">
        <v>9</v>
      </c>
      <c r="G3900">
        <v>100</v>
      </c>
      <c r="H3900" t="s">
        <v>65</v>
      </c>
      <c r="I3900">
        <v>95</v>
      </c>
      <c r="J3900" t="s">
        <v>66</v>
      </c>
      <c r="K3900" s="33" t="str">
        <f>IF(ISNA(VLOOKUP(C3900,'Provider-EHR crosswalk'!A:B,2,FALSE)),"No EHR Specified",VLOOKUP(C3900,'Provider-EHR crosswalk'!A:B,2,FALSE))</f>
        <v>Azalea Health EHR</v>
      </c>
    </row>
    <row r="3901" spans="1:11" x14ac:dyDescent="0.25">
      <c r="A3901" t="s">
        <v>88</v>
      </c>
      <c r="B3901">
        <v>116</v>
      </c>
      <c r="C3901" t="s">
        <v>945</v>
      </c>
      <c r="D3901" t="s">
        <v>89</v>
      </c>
      <c r="E3901">
        <v>9</v>
      </c>
      <c r="F3901">
        <v>9</v>
      </c>
      <c r="G3901">
        <v>100</v>
      </c>
      <c r="H3901" t="s">
        <v>65</v>
      </c>
      <c r="I3901">
        <v>95</v>
      </c>
      <c r="J3901" t="s">
        <v>66</v>
      </c>
      <c r="K3901" s="33" t="str">
        <f>IF(ISNA(VLOOKUP(C3901,'Provider-EHR crosswalk'!A:B,2,FALSE)),"No EHR Specified",VLOOKUP(C3901,'Provider-EHR crosswalk'!A:B,2,FALSE))</f>
        <v>Azalea Health EHR</v>
      </c>
    </row>
    <row r="3902" spans="1:11" x14ac:dyDescent="0.25">
      <c r="A3902" t="s">
        <v>90</v>
      </c>
      <c r="B3902">
        <v>116</v>
      </c>
      <c r="C3902" t="s">
        <v>945</v>
      </c>
      <c r="D3902" t="s">
        <v>91</v>
      </c>
      <c r="E3902">
        <v>9</v>
      </c>
      <c r="F3902">
        <v>9</v>
      </c>
      <c r="G3902">
        <v>100</v>
      </c>
      <c r="H3902" t="s">
        <v>65</v>
      </c>
      <c r="I3902">
        <v>90</v>
      </c>
      <c r="J3902" t="s">
        <v>66</v>
      </c>
      <c r="K3902" s="33" t="str">
        <f>IF(ISNA(VLOOKUP(C3902,'Provider-EHR crosswalk'!A:B,2,FALSE)),"No EHR Specified",VLOOKUP(C3902,'Provider-EHR crosswalk'!A:B,2,FALSE))</f>
        <v>Azalea Health EHR</v>
      </c>
    </row>
    <row r="3903" spans="1:11" x14ac:dyDescent="0.25">
      <c r="A3903" t="s">
        <v>92</v>
      </c>
      <c r="B3903">
        <v>116</v>
      </c>
      <c r="C3903" t="s">
        <v>945</v>
      </c>
      <c r="D3903" t="s">
        <v>93</v>
      </c>
      <c r="E3903">
        <v>5</v>
      </c>
      <c r="F3903">
        <v>9</v>
      </c>
      <c r="G3903">
        <v>55.56</v>
      </c>
      <c r="H3903" t="s">
        <v>65</v>
      </c>
      <c r="I3903">
        <v>90</v>
      </c>
      <c r="J3903" t="s">
        <v>69</v>
      </c>
      <c r="K3903" s="33" t="str">
        <f>IF(ISNA(VLOOKUP(C3903,'Provider-EHR crosswalk'!A:B,2,FALSE)),"No EHR Specified",VLOOKUP(C3903,'Provider-EHR crosswalk'!A:B,2,FALSE))</f>
        <v>Azalea Health EHR</v>
      </c>
    </row>
    <row r="3904" spans="1:11" x14ac:dyDescent="0.25">
      <c r="A3904" t="s">
        <v>94</v>
      </c>
      <c r="B3904">
        <v>116</v>
      </c>
      <c r="C3904" t="s">
        <v>945</v>
      </c>
      <c r="D3904" t="s">
        <v>95</v>
      </c>
      <c r="E3904">
        <v>4</v>
      </c>
      <c r="F3904">
        <v>9</v>
      </c>
      <c r="G3904">
        <v>44.44</v>
      </c>
      <c r="H3904" t="s">
        <v>65</v>
      </c>
      <c r="I3904">
        <v>90</v>
      </c>
      <c r="J3904" t="s">
        <v>69</v>
      </c>
      <c r="K3904" s="33" t="str">
        <f>IF(ISNA(VLOOKUP(C3904,'Provider-EHR crosswalk'!A:B,2,FALSE)),"No EHR Specified",VLOOKUP(C3904,'Provider-EHR crosswalk'!A:B,2,FALSE))</f>
        <v>Azalea Health EHR</v>
      </c>
    </row>
    <row r="3905" spans="1:11" x14ac:dyDescent="0.25">
      <c r="A3905" t="s">
        <v>96</v>
      </c>
      <c r="B3905">
        <v>116</v>
      </c>
      <c r="C3905" t="s">
        <v>945</v>
      </c>
      <c r="D3905" t="s">
        <v>97</v>
      </c>
      <c r="E3905">
        <v>7</v>
      </c>
      <c r="F3905">
        <v>9</v>
      </c>
      <c r="G3905">
        <v>77.78</v>
      </c>
      <c r="H3905" t="s">
        <v>65</v>
      </c>
      <c r="I3905">
        <v>90</v>
      </c>
      <c r="J3905" t="s">
        <v>69</v>
      </c>
      <c r="K3905" s="33" t="str">
        <f>IF(ISNA(VLOOKUP(C3905,'Provider-EHR crosswalk'!A:B,2,FALSE)),"No EHR Specified",VLOOKUP(C3905,'Provider-EHR crosswalk'!A:B,2,FALSE))</f>
        <v>Azalea Health EHR</v>
      </c>
    </row>
    <row r="3906" spans="1:11" x14ac:dyDescent="0.25">
      <c r="A3906" t="s">
        <v>98</v>
      </c>
      <c r="B3906">
        <v>116</v>
      </c>
      <c r="C3906" t="s">
        <v>945</v>
      </c>
      <c r="D3906" t="s">
        <v>99</v>
      </c>
      <c r="E3906">
        <v>7</v>
      </c>
      <c r="F3906">
        <v>9</v>
      </c>
      <c r="G3906">
        <v>77.78</v>
      </c>
      <c r="H3906" t="s">
        <v>65</v>
      </c>
      <c r="I3906">
        <v>90</v>
      </c>
      <c r="J3906" t="s">
        <v>69</v>
      </c>
      <c r="K3906" s="33" t="str">
        <f>IF(ISNA(VLOOKUP(C3906,'Provider-EHR crosswalk'!A:B,2,FALSE)),"No EHR Specified",VLOOKUP(C3906,'Provider-EHR crosswalk'!A:B,2,FALSE))</f>
        <v>Azalea Health EHR</v>
      </c>
    </row>
    <row r="3907" spans="1:11" x14ac:dyDescent="0.25">
      <c r="A3907" t="s">
        <v>100</v>
      </c>
      <c r="B3907">
        <v>116</v>
      </c>
      <c r="C3907" t="s">
        <v>945</v>
      </c>
      <c r="D3907" t="s">
        <v>101</v>
      </c>
      <c r="E3907">
        <v>35</v>
      </c>
      <c r="F3907">
        <v>35</v>
      </c>
      <c r="G3907">
        <v>100</v>
      </c>
      <c r="H3907" t="s">
        <v>65</v>
      </c>
      <c r="I3907">
        <v>99</v>
      </c>
      <c r="J3907" t="s">
        <v>66</v>
      </c>
      <c r="K3907" s="33" t="str">
        <f>IF(ISNA(VLOOKUP(C3907,'Provider-EHR crosswalk'!A:B,2,FALSE)),"No EHR Specified",VLOOKUP(C3907,'Provider-EHR crosswalk'!A:B,2,FALSE))</f>
        <v>Azalea Health EHR</v>
      </c>
    </row>
    <row r="3908" spans="1:11" x14ac:dyDescent="0.25">
      <c r="A3908" t="s">
        <v>102</v>
      </c>
      <c r="B3908">
        <v>116</v>
      </c>
      <c r="C3908" t="s">
        <v>945</v>
      </c>
      <c r="D3908" t="s">
        <v>103</v>
      </c>
      <c r="E3908">
        <v>35</v>
      </c>
      <c r="F3908">
        <v>35</v>
      </c>
      <c r="G3908">
        <v>100</v>
      </c>
      <c r="H3908" t="s">
        <v>65</v>
      </c>
      <c r="I3908">
        <v>99</v>
      </c>
      <c r="J3908" t="s">
        <v>66</v>
      </c>
      <c r="K3908" s="33" t="str">
        <f>IF(ISNA(VLOOKUP(C3908,'Provider-EHR crosswalk'!A:B,2,FALSE)),"No EHR Specified",VLOOKUP(C3908,'Provider-EHR crosswalk'!A:B,2,FALSE))</f>
        <v>Azalea Health EHR</v>
      </c>
    </row>
    <row r="3909" spans="1:11" x14ac:dyDescent="0.25">
      <c r="A3909" t="s">
        <v>104</v>
      </c>
      <c r="B3909">
        <v>116</v>
      </c>
      <c r="C3909" t="s">
        <v>945</v>
      </c>
      <c r="D3909" t="s">
        <v>105</v>
      </c>
      <c r="E3909">
        <v>35</v>
      </c>
      <c r="F3909">
        <v>35</v>
      </c>
      <c r="G3909">
        <v>100</v>
      </c>
      <c r="H3909" t="s">
        <v>65</v>
      </c>
      <c r="I3909">
        <v>99</v>
      </c>
      <c r="J3909" t="s">
        <v>66</v>
      </c>
      <c r="K3909" s="33" t="str">
        <f>IF(ISNA(VLOOKUP(C3909,'Provider-EHR crosswalk'!A:B,2,FALSE)),"No EHR Specified",VLOOKUP(C3909,'Provider-EHR crosswalk'!A:B,2,FALSE))</f>
        <v>Azalea Health EHR</v>
      </c>
    </row>
    <row r="3910" spans="1:11" x14ac:dyDescent="0.25">
      <c r="A3910" t="s">
        <v>106</v>
      </c>
      <c r="B3910">
        <v>116</v>
      </c>
      <c r="C3910" t="s">
        <v>945</v>
      </c>
      <c r="D3910" t="s">
        <v>107</v>
      </c>
      <c r="E3910">
        <v>35</v>
      </c>
      <c r="F3910">
        <v>35</v>
      </c>
      <c r="G3910">
        <v>100</v>
      </c>
      <c r="H3910" t="s">
        <v>65</v>
      </c>
      <c r="I3910">
        <v>99</v>
      </c>
      <c r="J3910" t="s">
        <v>66</v>
      </c>
      <c r="K3910" s="33" t="str">
        <f>IF(ISNA(VLOOKUP(C3910,'Provider-EHR crosswalk'!A:B,2,FALSE)),"No EHR Specified",VLOOKUP(C3910,'Provider-EHR crosswalk'!A:B,2,FALSE))</f>
        <v>Azalea Health EHR</v>
      </c>
    </row>
    <row r="3911" spans="1:11" x14ac:dyDescent="0.25">
      <c r="A3911" t="s">
        <v>108</v>
      </c>
      <c r="B3911">
        <v>116</v>
      </c>
      <c r="C3911" t="s">
        <v>945</v>
      </c>
      <c r="D3911" t="s">
        <v>109</v>
      </c>
      <c r="E3911">
        <v>35</v>
      </c>
      <c r="F3911">
        <v>35</v>
      </c>
      <c r="G3911">
        <v>100</v>
      </c>
      <c r="H3911" t="s">
        <v>65</v>
      </c>
      <c r="I3911">
        <v>99</v>
      </c>
      <c r="J3911" t="s">
        <v>66</v>
      </c>
      <c r="K3911" s="33" t="str">
        <f>IF(ISNA(VLOOKUP(C3911,'Provider-EHR crosswalk'!A:B,2,FALSE)),"No EHR Specified",VLOOKUP(C3911,'Provider-EHR crosswalk'!A:B,2,FALSE))</f>
        <v>Azalea Health EHR</v>
      </c>
    </row>
    <row r="3912" spans="1:11" x14ac:dyDescent="0.25">
      <c r="A3912" t="s">
        <v>110</v>
      </c>
      <c r="B3912">
        <v>116</v>
      </c>
      <c r="C3912" t="s">
        <v>945</v>
      </c>
      <c r="D3912" t="s">
        <v>111</v>
      </c>
      <c r="E3912">
        <v>35</v>
      </c>
      <c r="F3912">
        <v>35</v>
      </c>
      <c r="G3912">
        <v>100</v>
      </c>
      <c r="H3912" t="s">
        <v>65</v>
      </c>
      <c r="I3912">
        <v>99</v>
      </c>
      <c r="J3912" t="s">
        <v>66</v>
      </c>
      <c r="K3912" s="33" t="str">
        <f>IF(ISNA(VLOOKUP(C3912,'Provider-EHR crosswalk'!A:B,2,FALSE)),"No EHR Specified",VLOOKUP(C3912,'Provider-EHR crosswalk'!A:B,2,FALSE))</f>
        <v>Azalea Health EHR</v>
      </c>
    </row>
    <row r="3913" spans="1:11" x14ac:dyDescent="0.25">
      <c r="A3913" t="s">
        <v>112</v>
      </c>
      <c r="B3913">
        <v>116</v>
      </c>
      <c r="C3913" t="s">
        <v>945</v>
      </c>
      <c r="D3913" t="s">
        <v>113</v>
      </c>
      <c r="E3913">
        <v>35</v>
      </c>
      <c r="F3913">
        <v>35</v>
      </c>
      <c r="G3913">
        <v>100</v>
      </c>
      <c r="H3913" t="s">
        <v>65</v>
      </c>
      <c r="I3913">
        <v>99</v>
      </c>
      <c r="J3913" t="s">
        <v>66</v>
      </c>
      <c r="K3913" s="33" t="str">
        <f>IF(ISNA(VLOOKUP(C3913,'Provider-EHR crosswalk'!A:B,2,FALSE)),"No EHR Specified",VLOOKUP(C3913,'Provider-EHR crosswalk'!A:B,2,FALSE))</f>
        <v>Azalea Health EHR</v>
      </c>
    </row>
    <row r="3914" spans="1:11" x14ac:dyDescent="0.25">
      <c r="A3914" t="s">
        <v>114</v>
      </c>
      <c r="B3914">
        <v>116</v>
      </c>
      <c r="C3914" t="s">
        <v>945</v>
      </c>
      <c r="D3914" t="s">
        <v>115</v>
      </c>
      <c r="E3914">
        <v>0</v>
      </c>
      <c r="F3914">
        <v>9</v>
      </c>
      <c r="G3914">
        <v>0</v>
      </c>
      <c r="H3914" t="s">
        <v>116</v>
      </c>
      <c r="I3914">
        <v>4</v>
      </c>
      <c r="J3914" t="s">
        <v>66</v>
      </c>
      <c r="K3914" s="33" t="str">
        <f>IF(ISNA(VLOOKUP(C3914,'Provider-EHR crosswalk'!A:B,2,FALSE)),"No EHR Specified",VLOOKUP(C3914,'Provider-EHR crosswalk'!A:B,2,FALSE))</f>
        <v>Azalea Health EHR</v>
      </c>
    </row>
    <row r="3915" spans="1:11" x14ac:dyDescent="0.25">
      <c r="A3915" t="s">
        <v>117</v>
      </c>
      <c r="B3915">
        <v>116</v>
      </c>
      <c r="C3915" t="s">
        <v>945</v>
      </c>
      <c r="D3915" t="s">
        <v>118</v>
      </c>
      <c r="E3915">
        <v>0</v>
      </c>
      <c r="F3915">
        <v>9</v>
      </c>
      <c r="G3915">
        <v>0</v>
      </c>
      <c r="H3915" t="s">
        <v>116</v>
      </c>
      <c r="I3915">
        <v>4</v>
      </c>
      <c r="J3915" t="s">
        <v>66</v>
      </c>
      <c r="K3915" s="33" t="str">
        <f>IF(ISNA(VLOOKUP(C3915,'Provider-EHR crosswalk'!A:B,2,FALSE)),"No EHR Specified",VLOOKUP(C3915,'Provider-EHR crosswalk'!A:B,2,FALSE))</f>
        <v>Azalea Health EHR</v>
      </c>
    </row>
    <row r="3916" spans="1:11" x14ac:dyDescent="0.25">
      <c r="A3916" t="s">
        <v>119</v>
      </c>
      <c r="B3916">
        <v>116</v>
      </c>
      <c r="C3916" t="s">
        <v>945</v>
      </c>
      <c r="D3916" t="s">
        <v>120</v>
      </c>
      <c r="E3916">
        <v>0</v>
      </c>
      <c r="F3916">
        <v>9</v>
      </c>
      <c r="G3916">
        <v>0</v>
      </c>
      <c r="H3916" t="s">
        <v>116</v>
      </c>
      <c r="I3916">
        <v>4</v>
      </c>
      <c r="J3916" t="s">
        <v>66</v>
      </c>
      <c r="K3916" s="33" t="str">
        <f>IF(ISNA(VLOOKUP(C3916,'Provider-EHR crosswalk'!A:B,2,FALSE)),"No EHR Specified",VLOOKUP(C3916,'Provider-EHR crosswalk'!A:B,2,FALSE))</f>
        <v>Azalea Health EHR</v>
      </c>
    </row>
    <row r="3917" spans="1:11" x14ac:dyDescent="0.25">
      <c r="A3917" t="s">
        <v>121</v>
      </c>
      <c r="B3917">
        <v>116</v>
      </c>
      <c r="C3917" t="s">
        <v>945</v>
      </c>
      <c r="D3917" t="s">
        <v>122</v>
      </c>
      <c r="E3917">
        <v>0</v>
      </c>
      <c r="F3917">
        <v>9</v>
      </c>
      <c r="G3917">
        <v>0</v>
      </c>
      <c r="H3917" t="s">
        <v>116</v>
      </c>
      <c r="I3917">
        <v>1</v>
      </c>
      <c r="J3917" t="s">
        <v>66</v>
      </c>
      <c r="K3917" s="33" t="str">
        <f>IF(ISNA(VLOOKUP(C3917,'Provider-EHR crosswalk'!A:B,2,FALSE)),"No EHR Specified",VLOOKUP(C3917,'Provider-EHR crosswalk'!A:B,2,FALSE))</f>
        <v>Azalea Health EHR</v>
      </c>
    </row>
    <row r="3918" spans="1:11" x14ac:dyDescent="0.25">
      <c r="A3918" t="s">
        <v>123</v>
      </c>
      <c r="B3918">
        <v>116</v>
      </c>
      <c r="C3918" t="s">
        <v>945</v>
      </c>
      <c r="D3918" t="s">
        <v>124</v>
      </c>
      <c r="E3918">
        <v>0</v>
      </c>
      <c r="F3918">
        <v>35</v>
      </c>
      <c r="G3918">
        <v>0</v>
      </c>
      <c r="H3918" t="s">
        <v>116</v>
      </c>
      <c r="I3918">
        <v>1</v>
      </c>
      <c r="J3918" t="s">
        <v>66</v>
      </c>
      <c r="K3918" s="33" t="str">
        <f>IF(ISNA(VLOOKUP(C3918,'Provider-EHR crosswalk'!A:B,2,FALSE)),"No EHR Specified",VLOOKUP(C3918,'Provider-EHR crosswalk'!A:B,2,FALSE))</f>
        <v>Azalea Health EHR</v>
      </c>
    </row>
    <row r="3919" spans="1:11" x14ac:dyDescent="0.25">
      <c r="A3919" t="s">
        <v>125</v>
      </c>
      <c r="B3919">
        <v>116</v>
      </c>
      <c r="C3919" t="s">
        <v>945</v>
      </c>
      <c r="D3919" t="s">
        <v>126</v>
      </c>
      <c r="E3919">
        <v>0</v>
      </c>
      <c r="F3919">
        <v>35</v>
      </c>
      <c r="G3919">
        <v>0</v>
      </c>
      <c r="H3919" t="s">
        <v>116</v>
      </c>
      <c r="I3919">
        <v>1</v>
      </c>
      <c r="J3919" t="s">
        <v>66</v>
      </c>
      <c r="K3919" s="33" t="str">
        <f>IF(ISNA(VLOOKUP(C3919,'Provider-EHR crosswalk'!A:B,2,FALSE)),"No EHR Specified",VLOOKUP(C3919,'Provider-EHR crosswalk'!A:B,2,FALSE))</f>
        <v>Azalea Health EHR</v>
      </c>
    </row>
    <row r="3920" spans="1:11" x14ac:dyDescent="0.25">
      <c r="A3920" t="s">
        <v>127</v>
      </c>
      <c r="B3920">
        <v>116</v>
      </c>
      <c r="C3920" t="s">
        <v>945</v>
      </c>
      <c r="D3920" t="s">
        <v>128</v>
      </c>
      <c r="E3920">
        <v>0</v>
      </c>
      <c r="F3920">
        <v>35</v>
      </c>
      <c r="G3920">
        <v>0</v>
      </c>
      <c r="H3920" t="s">
        <v>116</v>
      </c>
      <c r="I3920">
        <v>4</v>
      </c>
      <c r="J3920" t="s">
        <v>66</v>
      </c>
      <c r="K3920" s="33" t="str">
        <f>IF(ISNA(VLOOKUP(C3920,'Provider-EHR crosswalk'!A:B,2,FALSE)),"No EHR Specified",VLOOKUP(C3920,'Provider-EHR crosswalk'!A:B,2,FALSE))</f>
        <v>Azalea Health EHR</v>
      </c>
    </row>
    <row r="3921" spans="1:11" x14ac:dyDescent="0.25">
      <c r="A3921" t="s">
        <v>129</v>
      </c>
      <c r="B3921">
        <v>116</v>
      </c>
      <c r="C3921" t="s">
        <v>945</v>
      </c>
      <c r="D3921" t="s">
        <v>130</v>
      </c>
      <c r="E3921">
        <v>0</v>
      </c>
      <c r="F3921">
        <v>35</v>
      </c>
      <c r="G3921">
        <v>0</v>
      </c>
      <c r="H3921" t="s">
        <v>116</v>
      </c>
      <c r="I3921">
        <v>4</v>
      </c>
      <c r="J3921" t="s">
        <v>66</v>
      </c>
      <c r="K3921" s="33" t="str">
        <f>IF(ISNA(VLOOKUP(C3921,'Provider-EHR crosswalk'!A:B,2,FALSE)),"No EHR Specified",VLOOKUP(C3921,'Provider-EHR crosswalk'!A:B,2,FALSE))</f>
        <v>Azalea Health EHR</v>
      </c>
    </row>
    <row r="3922" spans="1:11" x14ac:dyDescent="0.25">
      <c r="A3922" t="s">
        <v>131</v>
      </c>
      <c r="B3922">
        <v>116</v>
      </c>
      <c r="C3922" t="s">
        <v>945</v>
      </c>
      <c r="D3922" t="s">
        <v>132</v>
      </c>
      <c r="E3922">
        <v>0</v>
      </c>
      <c r="F3922">
        <v>35</v>
      </c>
      <c r="G3922">
        <v>0</v>
      </c>
      <c r="H3922" t="s">
        <v>116</v>
      </c>
      <c r="I3922">
        <v>4</v>
      </c>
      <c r="J3922" t="s">
        <v>66</v>
      </c>
      <c r="K3922" s="33" t="str">
        <f>IF(ISNA(VLOOKUP(C3922,'Provider-EHR crosswalk'!A:B,2,FALSE)),"No EHR Specified",VLOOKUP(C3922,'Provider-EHR crosswalk'!A:B,2,FALSE))</f>
        <v>Azalea Health EHR</v>
      </c>
    </row>
    <row r="3923" spans="1:11" x14ac:dyDescent="0.25">
      <c r="A3923" t="s">
        <v>133</v>
      </c>
      <c r="B3923">
        <v>116</v>
      </c>
      <c r="C3923" t="s">
        <v>945</v>
      </c>
      <c r="D3923" t="s">
        <v>134</v>
      </c>
      <c r="E3923">
        <v>0</v>
      </c>
      <c r="F3923">
        <v>35</v>
      </c>
      <c r="G3923">
        <v>0</v>
      </c>
      <c r="H3923" t="s">
        <v>116</v>
      </c>
      <c r="I3923">
        <v>1</v>
      </c>
      <c r="J3923" t="s">
        <v>66</v>
      </c>
      <c r="K3923" s="33" t="str">
        <f>IF(ISNA(VLOOKUP(C3923,'Provider-EHR crosswalk'!A:B,2,FALSE)),"No EHR Specified",VLOOKUP(C3923,'Provider-EHR crosswalk'!A:B,2,FALSE))</f>
        <v>Azalea Health EHR</v>
      </c>
    </row>
    <row r="3924" spans="1:11" x14ac:dyDescent="0.25">
      <c r="A3924" t="s">
        <v>135</v>
      </c>
      <c r="B3924">
        <v>116</v>
      </c>
      <c r="C3924" t="s">
        <v>945</v>
      </c>
      <c r="D3924" t="s">
        <v>136</v>
      </c>
      <c r="E3924">
        <v>0</v>
      </c>
      <c r="F3924">
        <v>35</v>
      </c>
      <c r="G3924">
        <v>0</v>
      </c>
      <c r="H3924" t="s">
        <v>116</v>
      </c>
      <c r="I3924">
        <v>1</v>
      </c>
      <c r="J3924" t="s">
        <v>66</v>
      </c>
      <c r="K3924" s="33" t="str">
        <f>IF(ISNA(VLOOKUP(C3924,'Provider-EHR crosswalk'!A:B,2,FALSE)),"No EHR Specified",VLOOKUP(C3924,'Provider-EHR crosswalk'!A:B,2,FALSE))</f>
        <v>Azalea Health EHR</v>
      </c>
    </row>
    <row r="3925" spans="1:11" x14ac:dyDescent="0.25">
      <c r="A3925" t="s">
        <v>137</v>
      </c>
      <c r="B3925">
        <v>116</v>
      </c>
      <c r="C3925" t="s">
        <v>945</v>
      </c>
      <c r="D3925" t="s">
        <v>138</v>
      </c>
      <c r="E3925">
        <v>0</v>
      </c>
      <c r="F3925">
        <v>35</v>
      </c>
      <c r="G3925">
        <v>0</v>
      </c>
      <c r="H3925" t="s">
        <v>116</v>
      </c>
      <c r="I3925">
        <v>1</v>
      </c>
      <c r="J3925" t="s">
        <v>66</v>
      </c>
      <c r="K3925" s="33" t="str">
        <f>IF(ISNA(VLOOKUP(C3925,'Provider-EHR crosswalk'!A:B,2,FALSE)),"No EHR Specified",VLOOKUP(C3925,'Provider-EHR crosswalk'!A:B,2,FALSE))</f>
        <v>Azalea Health EHR</v>
      </c>
    </row>
    <row r="3926" spans="1:11" x14ac:dyDescent="0.25">
      <c r="A3926" t="s">
        <v>139</v>
      </c>
      <c r="B3926">
        <v>116</v>
      </c>
      <c r="C3926" t="s">
        <v>945</v>
      </c>
      <c r="D3926" t="s">
        <v>140</v>
      </c>
      <c r="E3926">
        <v>0</v>
      </c>
      <c r="F3926">
        <v>35</v>
      </c>
      <c r="G3926">
        <v>0</v>
      </c>
      <c r="H3926" t="s">
        <v>116</v>
      </c>
      <c r="I3926">
        <v>1</v>
      </c>
      <c r="J3926" t="s">
        <v>66</v>
      </c>
      <c r="K3926" s="33" t="str">
        <f>IF(ISNA(VLOOKUP(C3926,'Provider-EHR crosswalk'!A:B,2,FALSE)),"No EHR Specified",VLOOKUP(C3926,'Provider-EHR crosswalk'!A:B,2,FALSE))</f>
        <v>Azalea Health EHR</v>
      </c>
    </row>
    <row r="3927" spans="1:11" x14ac:dyDescent="0.25">
      <c r="A3927" t="s">
        <v>141</v>
      </c>
      <c r="B3927">
        <v>116</v>
      </c>
      <c r="C3927" t="s">
        <v>945</v>
      </c>
      <c r="D3927" t="s">
        <v>142</v>
      </c>
      <c r="E3927">
        <v>0</v>
      </c>
      <c r="F3927">
        <v>35</v>
      </c>
      <c r="G3927">
        <v>0</v>
      </c>
      <c r="H3927" t="s">
        <v>116</v>
      </c>
      <c r="I3927">
        <v>1</v>
      </c>
      <c r="J3927" t="s">
        <v>66</v>
      </c>
      <c r="K3927" s="33" t="str">
        <f>IF(ISNA(VLOOKUP(C3927,'Provider-EHR crosswalk'!A:B,2,FALSE)),"No EHR Specified",VLOOKUP(C3927,'Provider-EHR crosswalk'!A:B,2,FALSE))</f>
        <v>Azalea Health EHR</v>
      </c>
    </row>
    <row r="3928" spans="1:11" x14ac:dyDescent="0.25">
      <c r="A3928" t="s">
        <v>143</v>
      </c>
      <c r="B3928">
        <v>116</v>
      </c>
      <c r="C3928" t="s">
        <v>945</v>
      </c>
      <c r="D3928" t="s">
        <v>144</v>
      </c>
      <c r="E3928">
        <v>0</v>
      </c>
      <c r="F3928">
        <v>35</v>
      </c>
      <c r="G3928">
        <v>0</v>
      </c>
      <c r="H3928" t="s">
        <v>116</v>
      </c>
      <c r="I3928">
        <v>1</v>
      </c>
      <c r="J3928" t="s">
        <v>66</v>
      </c>
      <c r="K3928" s="33" t="str">
        <f>IF(ISNA(VLOOKUP(C3928,'Provider-EHR crosswalk'!A:B,2,FALSE)),"No EHR Specified",VLOOKUP(C3928,'Provider-EHR crosswalk'!A:B,2,FALSE))</f>
        <v>Azalea Health EHR</v>
      </c>
    </row>
    <row r="3929" spans="1:11" x14ac:dyDescent="0.25">
      <c r="A3929" t="s">
        <v>145</v>
      </c>
      <c r="B3929">
        <v>116</v>
      </c>
      <c r="C3929" t="s">
        <v>945</v>
      </c>
      <c r="D3929" t="s">
        <v>146</v>
      </c>
      <c r="E3929">
        <v>0</v>
      </c>
      <c r="F3929">
        <v>35</v>
      </c>
      <c r="G3929">
        <v>0</v>
      </c>
      <c r="H3929" t="s">
        <v>116</v>
      </c>
      <c r="I3929">
        <v>1</v>
      </c>
      <c r="J3929" t="s">
        <v>66</v>
      </c>
      <c r="K3929" s="33" t="str">
        <f>IF(ISNA(VLOOKUP(C3929,'Provider-EHR crosswalk'!A:B,2,FALSE)),"No EHR Specified",VLOOKUP(C3929,'Provider-EHR crosswalk'!A:B,2,FALSE))</f>
        <v>Azalea Health EHR</v>
      </c>
    </row>
    <row r="3930" spans="1:11" x14ac:dyDescent="0.25">
      <c r="A3930" t="s">
        <v>147</v>
      </c>
      <c r="B3930">
        <v>116</v>
      </c>
      <c r="C3930" t="s">
        <v>945</v>
      </c>
      <c r="D3930" t="s">
        <v>148</v>
      </c>
      <c r="E3930">
        <v>0</v>
      </c>
      <c r="F3930">
        <v>35</v>
      </c>
      <c r="G3930">
        <v>0</v>
      </c>
      <c r="H3930" t="s">
        <v>116</v>
      </c>
      <c r="I3930">
        <v>1</v>
      </c>
      <c r="J3930" t="s">
        <v>66</v>
      </c>
      <c r="K3930" s="33" t="str">
        <f>IF(ISNA(VLOOKUP(C3930,'Provider-EHR crosswalk'!A:B,2,FALSE)),"No EHR Specified",VLOOKUP(C3930,'Provider-EHR crosswalk'!A:B,2,FALSE))</f>
        <v>Azalea Health EHR</v>
      </c>
    </row>
    <row r="3931" spans="1:11" x14ac:dyDescent="0.25">
      <c r="A3931" t="s">
        <v>149</v>
      </c>
      <c r="B3931">
        <v>116</v>
      </c>
      <c r="C3931" t="s">
        <v>945</v>
      </c>
      <c r="D3931" t="s">
        <v>150</v>
      </c>
      <c r="E3931">
        <v>0</v>
      </c>
      <c r="F3931">
        <v>35</v>
      </c>
      <c r="G3931">
        <v>0</v>
      </c>
      <c r="H3931" t="s">
        <v>116</v>
      </c>
      <c r="I3931">
        <v>1</v>
      </c>
      <c r="J3931" t="s">
        <v>66</v>
      </c>
      <c r="K3931" s="33" t="str">
        <f>IF(ISNA(VLOOKUP(C3931,'Provider-EHR crosswalk'!A:B,2,FALSE)),"No EHR Specified",VLOOKUP(C3931,'Provider-EHR crosswalk'!A:B,2,FALSE))</f>
        <v>Azalea Health EHR</v>
      </c>
    </row>
    <row r="3932" spans="1:11" x14ac:dyDescent="0.25">
      <c r="A3932" t="s">
        <v>151</v>
      </c>
      <c r="B3932">
        <v>116</v>
      </c>
      <c r="C3932" t="s">
        <v>945</v>
      </c>
      <c r="D3932" t="s">
        <v>152</v>
      </c>
      <c r="E3932">
        <v>0</v>
      </c>
      <c r="F3932">
        <v>35</v>
      </c>
      <c r="G3932">
        <v>0</v>
      </c>
      <c r="H3932" t="s">
        <v>116</v>
      </c>
      <c r="I3932">
        <v>1</v>
      </c>
      <c r="J3932" t="s">
        <v>66</v>
      </c>
      <c r="K3932" s="33" t="str">
        <f>IF(ISNA(VLOOKUP(C3932,'Provider-EHR crosswalk'!A:B,2,FALSE)),"No EHR Specified",VLOOKUP(C3932,'Provider-EHR crosswalk'!A:B,2,FALSE))</f>
        <v>Azalea Health EHR</v>
      </c>
    </row>
    <row r="3933" spans="1:11" x14ac:dyDescent="0.25">
      <c r="A3933" t="s">
        <v>153</v>
      </c>
      <c r="B3933">
        <v>116</v>
      </c>
      <c r="C3933" t="s">
        <v>945</v>
      </c>
      <c r="D3933" t="s">
        <v>154</v>
      </c>
      <c r="E3933">
        <v>0</v>
      </c>
      <c r="F3933">
        <v>35</v>
      </c>
      <c r="G3933">
        <v>0</v>
      </c>
      <c r="H3933" t="s">
        <v>116</v>
      </c>
      <c r="I3933">
        <v>1</v>
      </c>
      <c r="J3933" t="s">
        <v>66</v>
      </c>
      <c r="K3933" s="33" t="str">
        <f>IF(ISNA(VLOOKUP(C3933,'Provider-EHR crosswalk'!A:B,2,FALSE)),"No EHR Specified",VLOOKUP(C3933,'Provider-EHR crosswalk'!A:B,2,FALSE))</f>
        <v>Azalea Health EHR</v>
      </c>
    </row>
    <row r="3934" spans="1:11" x14ac:dyDescent="0.25">
      <c r="A3934" t="s">
        <v>155</v>
      </c>
      <c r="B3934">
        <v>116</v>
      </c>
      <c r="C3934" t="s">
        <v>945</v>
      </c>
      <c r="D3934" t="s">
        <v>156</v>
      </c>
      <c r="E3934">
        <v>0</v>
      </c>
      <c r="F3934">
        <v>35</v>
      </c>
      <c r="G3934">
        <v>0</v>
      </c>
      <c r="H3934" t="s">
        <v>157</v>
      </c>
      <c r="I3934" t="s">
        <v>157</v>
      </c>
      <c r="J3934" t="s">
        <v>157</v>
      </c>
      <c r="K3934" s="33" t="str">
        <f>IF(ISNA(VLOOKUP(C3934,'Provider-EHR crosswalk'!A:B,2,FALSE)),"No EHR Specified",VLOOKUP(C3934,'Provider-EHR crosswalk'!A:B,2,FALSE))</f>
        <v>Azalea Health EHR</v>
      </c>
    </row>
    <row r="3935" spans="1:11" x14ac:dyDescent="0.25">
      <c r="A3935" t="s">
        <v>158</v>
      </c>
      <c r="B3935">
        <v>116</v>
      </c>
      <c r="C3935" t="s">
        <v>945</v>
      </c>
      <c r="D3935" t="s">
        <v>159</v>
      </c>
      <c r="E3935">
        <v>1</v>
      </c>
      <c r="F3935">
        <v>35</v>
      </c>
      <c r="G3935">
        <v>2.86</v>
      </c>
      <c r="H3935" t="s">
        <v>157</v>
      </c>
      <c r="I3935" t="s">
        <v>157</v>
      </c>
      <c r="J3935" t="s">
        <v>157</v>
      </c>
      <c r="K3935" s="33" t="str">
        <f>IF(ISNA(VLOOKUP(C3935,'Provider-EHR crosswalk'!A:B,2,FALSE)),"No EHR Specified",VLOOKUP(C3935,'Provider-EHR crosswalk'!A:B,2,FALSE))</f>
        <v>Azalea Health EHR</v>
      </c>
    </row>
    <row r="3936" spans="1:11" x14ac:dyDescent="0.25">
      <c r="A3936" t="s">
        <v>162</v>
      </c>
      <c r="B3936">
        <v>116</v>
      </c>
      <c r="C3936" t="s">
        <v>945</v>
      </c>
      <c r="D3936" t="s">
        <v>163</v>
      </c>
      <c r="E3936">
        <v>35</v>
      </c>
      <c r="F3936">
        <v>35</v>
      </c>
      <c r="G3936">
        <v>100</v>
      </c>
      <c r="H3936" t="s">
        <v>65</v>
      </c>
      <c r="I3936">
        <v>95</v>
      </c>
      <c r="J3936" t="s">
        <v>66</v>
      </c>
      <c r="K3936" s="33" t="str">
        <f>IF(ISNA(VLOOKUP(C3936,'Provider-EHR crosswalk'!A:B,2,FALSE)),"No EHR Specified",VLOOKUP(C3936,'Provider-EHR crosswalk'!A:B,2,FALSE))</f>
        <v>Azalea Health EHR</v>
      </c>
    </row>
    <row r="3937" spans="1:11" x14ac:dyDescent="0.25">
      <c r="A3937" t="s">
        <v>164</v>
      </c>
      <c r="B3937">
        <v>116</v>
      </c>
      <c r="C3937" t="s">
        <v>945</v>
      </c>
      <c r="D3937" t="s">
        <v>165</v>
      </c>
      <c r="E3937">
        <v>9</v>
      </c>
      <c r="F3937">
        <v>9</v>
      </c>
      <c r="G3937">
        <v>100</v>
      </c>
      <c r="H3937" t="s">
        <v>65</v>
      </c>
      <c r="I3937">
        <v>95</v>
      </c>
      <c r="J3937" t="s">
        <v>66</v>
      </c>
      <c r="K3937" s="33" t="str">
        <f>IF(ISNA(VLOOKUP(C3937,'Provider-EHR crosswalk'!A:B,2,FALSE)),"No EHR Specified",VLOOKUP(C3937,'Provider-EHR crosswalk'!A:B,2,FALSE))</f>
        <v>Azalea Health EHR</v>
      </c>
    </row>
    <row r="3938" spans="1:11" x14ac:dyDescent="0.25">
      <c r="A3938" t="s">
        <v>166</v>
      </c>
      <c r="B3938">
        <v>116</v>
      </c>
      <c r="C3938" t="s">
        <v>945</v>
      </c>
      <c r="D3938" t="s">
        <v>167</v>
      </c>
      <c r="E3938">
        <v>0</v>
      </c>
      <c r="F3938">
        <v>9</v>
      </c>
      <c r="G3938">
        <v>0</v>
      </c>
      <c r="H3938" t="s">
        <v>116</v>
      </c>
      <c r="I3938">
        <v>5</v>
      </c>
      <c r="J3938" t="s">
        <v>66</v>
      </c>
      <c r="K3938" s="33" t="str">
        <f>IF(ISNA(VLOOKUP(C3938,'Provider-EHR crosswalk'!A:B,2,FALSE)),"No EHR Specified",VLOOKUP(C3938,'Provider-EHR crosswalk'!A:B,2,FALSE))</f>
        <v>Azalea Health EHR</v>
      </c>
    </row>
    <row r="3939" spans="1:11" x14ac:dyDescent="0.25">
      <c r="A3939" t="s">
        <v>168</v>
      </c>
      <c r="B3939">
        <v>116</v>
      </c>
      <c r="C3939" t="s">
        <v>945</v>
      </c>
      <c r="D3939" t="s">
        <v>169</v>
      </c>
      <c r="E3939">
        <v>0</v>
      </c>
      <c r="F3939">
        <v>9</v>
      </c>
      <c r="G3939">
        <v>0</v>
      </c>
      <c r="H3939" t="s">
        <v>116</v>
      </c>
      <c r="I3939">
        <v>5</v>
      </c>
      <c r="J3939" t="s">
        <v>66</v>
      </c>
      <c r="K3939" s="33" t="str">
        <f>IF(ISNA(VLOOKUP(C3939,'Provider-EHR crosswalk'!A:B,2,FALSE)),"No EHR Specified",VLOOKUP(C3939,'Provider-EHR crosswalk'!A:B,2,FALSE))</f>
        <v>Azalea Health EHR</v>
      </c>
    </row>
    <row r="3940" spans="1:11" x14ac:dyDescent="0.25">
      <c r="A3940" t="s">
        <v>170</v>
      </c>
      <c r="B3940">
        <v>116</v>
      </c>
      <c r="C3940" t="s">
        <v>945</v>
      </c>
      <c r="D3940" t="s">
        <v>171</v>
      </c>
      <c r="E3940">
        <v>0</v>
      </c>
      <c r="F3940">
        <v>9</v>
      </c>
      <c r="G3940">
        <v>0</v>
      </c>
      <c r="H3940" t="s">
        <v>116</v>
      </c>
      <c r="I3940">
        <v>5</v>
      </c>
      <c r="J3940" t="s">
        <v>66</v>
      </c>
      <c r="K3940" s="33" t="str">
        <f>IF(ISNA(VLOOKUP(C3940,'Provider-EHR crosswalk'!A:B,2,FALSE)),"No EHR Specified",VLOOKUP(C3940,'Provider-EHR crosswalk'!A:B,2,FALSE))</f>
        <v>Azalea Health EHR</v>
      </c>
    </row>
    <row r="3941" spans="1:11" x14ac:dyDescent="0.25">
      <c r="A3941" t="s">
        <v>172</v>
      </c>
      <c r="B3941">
        <v>116</v>
      </c>
      <c r="C3941" t="s">
        <v>945</v>
      </c>
      <c r="D3941" t="s">
        <v>173</v>
      </c>
      <c r="E3941">
        <v>0</v>
      </c>
      <c r="F3941">
        <v>35</v>
      </c>
      <c r="G3941">
        <v>0</v>
      </c>
      <c r="H3941" t="s">
        <v>116</v>
      </c>
      <c r="I3941">
        <v>5</v>
      </c>
      <c r="J3941" t="s">
        <v>66</v>
      </c>
      <c r="K3941" s="33" t="str">
        <f>IF(ISNA(VLOOKUP(C3941,'Provider-EHR crosswalk'!A:B,2,FALSE)),"No EHR Specified",VLOOKUP(C3941,'Provider-EHR crosswalk'!A:B,2,FALSE))</f>
        <v>Azalea Health EHR</v>
      </c>
    </row>
    <row r="3942" spans="1:11" x14ac:dyDescent="0.25">
      <c r="A3942" t="s">
        <v>174</v>
      </c>
      <c r="B3942">
        <v>116</v>
      </c>
      <c r="C3942" t="s">
        <v>945</v>
      </c>
      <c r="D3942" t="s">
        <v>175</v>
      </c>
      <c r="E3942">
        <v>0</v>
      </c>
      <c r="F3942">
        <v>35</v>
      </c>
      <c r="G3942">
        <v>0</v>
      </c>
      <c r="H3942" t="s">
        <v>116</v>
      </c>
      <c r="I3942">
        <v>5</v>
      </c>
      <c r="J3942" t="s">
        <v>66</v>
      </c>
      <c r="K3942" s="33" t="str">
        <f>IF(ISNA(VLOOKUP(C3942,'Provider-EHR crosswalk'!A:B,2,FALSE)),"No EHR Specified",VLOOKUP(C3942,'Provider-EHR crosswalk'!A:B,2,FALSE))</f>
        <v>Azalea Health EHR</v>
      </c>
    </row>
    <row r="3943" spans="1:11" x14ac:dyDescent="0.25">
      <c r="A3943" t="s">
        <v>176</v>
      </c>
      <c r="B3943">
        <v>116</v>
      </c>
      <c r="C3943" t="s">
        <v>945</v>
      </c>
      <c r="D3943" t="s">
        <v>177</v>
      </c>
      <c r="E3943">
        <v>0</v>
      </c>
      <c r="F3943">
        <v>35</v>
      </c>
      <c r="G3943">
        <v>0</v>
      </c>
      <c r="H3943" t="s">
        <v>116</v>
      </c>
      <c r="I3943">
        <v>5</v>
      </c>
      <c r="J3943" t="s">
        <v>66</v>
      </c>
      <c r="K3943" s="33" t="str">
        <f>IF(ISNA(VLOOKUP(C3943,'Provider-EHR crosswalk'!A:B,2,FALSE)),"No EHR Specified",VLOOKUP(C3943,'Provider-EHR crosswalk'!A:B,2,FALSE))</f>
        <v>Azalea Health EHR</v>
      </c>
    </row>
    <row r="3944" spans="1:11" x14ac:dyDescent="0.25">
      <c r="A3944" t="s">
        <v>63</v>
      </c>
      <c r="B3944">
        <v>187</v>
      </c>
      <c r="C3944" t="s">
        <v>636</v>
      </c>
      <c r="D3944" t="s">
        <v>64</v>
      </c>
      <c r="E3944">
        <v>1</v>
      </c>
      <c r="F3944">
        <v>1</v>
      </c>
      <c r="G3944">
        <v>100</v>
      </c>
      <c r="H3944" t="s">
        <v>65</v>
      </c>
      <c r="I3944">
        <v>99</v>
      </c>
      <c r="J3944" t="s">
        <v>66</v>
      </c>
      <c r="K3944" s="33" t="str">
        <f>IF(ISNA(VLOOKUP(C3944,'Provider-EHR crosswalk'!A:B,2,FALSE)),"No EHR Specified",VLOOKUP(C3944,'Provider-EHR crosswalk'!A:B,2,FALSE))</f>
        <v>eClinicalWorks V12</v>
      </c>
    </row>
    <row r="3945" spans="1:11" x14ac:dyDescent="0.25">
      <c r="A3945" t="s">
        <v>67</v>
      </c>
      <c r="B3945">
        <v>187</v>
      </c>
      <c r="C3945" t="s">
        <v>636</v>
      </c>
      <c r="D3945" t="s">
        <v>68</v>
      </c>
      <c r="E3945">
        <v>1</v>
      </c>
      <c r="F3945">
        <v>1</v>
      </c>
      <c r="G3945">
        <v>100</v>
      </c>
      <c r="H3945" t="s">
        <v>65</v>
      </c>
      <c r="I3945">
        <v>75</v>
      </c>
      <c r="J3945" t="s">
        <v>66</v>
      </c>
      <c r="K3945" s="33" t="str">
        <f>IF(ISNA(VLOOKUP(C3945,'Provider-EHR crosswalk'!A:B,2,FALSE)),"No EHR Specified",VLOOKUP(C3945,'Provider-EHR crosswalk'!A:B,2,FALSE))</f>
        <v>eClinicalWorks V12</v>
      </c>
    </row>
    <row r="3946" spans="1:11" x14ac:dyDescent="0.25">
      <c r="A3946" t="s">
        <v>70</v>
      </c>
      <c r="B3946">
        <v>187</v>
      </c>
      <c r="C3946" t="s">
        <v>636</v>
      </c>
      <c r="D3946" t="s">
        <v>71</v>
      </c>
      <c r="E3946">
        <v>1</v>
      </c>
      <c r="F3946">
        <v>1</v>
      </c>
      <c r="G3946">
        <v>100</v>
      </c>
      <c r="H3946" t="s">
        <v>65</v>
      </c>
      <c r="I3946">
        <v>99</v>
      </c>
      <c r="J3946" t="s">
        <v>66</v>
      </c>
      <c r="K3946" s="33" t="str">
        <f>IF(ISNA(VLOOKUP(C3946,'Provider-EHR crosswalk'!A:B,2,FALSE)),"No EHR Specified",VLOOKUP(C3946,'Provider-EHR crosswalk'!A:B,2,FALSE))</f>
        <v>eClinicalWorks V12</v>
      </c>
    </row>
    <row r="3947" spans="1:11" x14ac:dyDescent="0.25">
      <c r="A3947" t="s">
        <v>72</v>
      </c>
      <c r="B3947">
        <v>187</v>
      </c>
      <c r="C3947" t="s">
        <v>636</v>
      </c>
      <c r="D3947" t="s">
        <v>73</v>
      </c>
      <c r="E3947">
        <v>1</v>
      </c>
      <c r="F3947">
        <v>1</v>
      </c>
      <c r="G3947">
        <v>100</v>
      </c>
      <c r="H3947" t="s">
        <v>65</v>
      </c>
      <c r="I3947">
        <v>99</v>
      </c>
      <c r="J3947" t="s">
        <v>66</v>
      </c>
      <c r="K3947" s="33" t="str">
        <f>IF(ISNA(VLOOKUP(C3947,'Provider-EHR crosswalk'!A:B,2,FALSE)),"No EHR Specified",VLOOKUP(C3947,'Provider-EHR crosswalk'!A:B,2,FALSE))</f>
        <v>eClinicalWorks V12</v>
      </c>
    </row>
    <row r="3948" spans="1:11" x14ac:dyDescent="0.25">
      <c r="A3948" t="s">
        <v>74</v>
      </c>
      <c r="B3948">
        <v>187</v>
      </c>
      <c r="C3948" t="s">
        <v>636</v>
      </c>
      <c r="D3948" t="s">
        <v>75</v>
      </c>
      <c r="E3948">
        <v>1</v>
      </c>
      <c r="F3948">
        <v>1</v>
      </c>
      <c r="G3948">
        <v>100</v>
      </c>
      <c r="H3948" t="s">
        <v>65</v>
      </c>
      <c r="I3948">
        <v>99</v>
      </c>
      <c r="J3948" t="s">
        <v>66</v>
      </c>
      <c r="K3948" s="33" t="str">
        <f>IF(ISNA(VLOOKUP(C3948,'Provider-EHR crosswalk'!A:B,2,FALSE)),"No EHR Specified",VLOOKUP(C3948,'Provider-EHR crosswalk'!A:B,2,FALSE))</f>
        <v>eClinicalWorks V12</v>
      </c>
    </row>
    <row r="3949" spans="1:11" x14ac:dyDescent="0.25">
      <c r="A3949" t="s">
        <v>76</v>
      </c>
      <c r="B3949">
        <v>187</v>
      </c>
      <c r="C3949" t="s">
        <v>636</v>
      </c>
      <c r="D3949" t="s">
        <v>77</v>
      </c>
      <c r="E3949">
        <v>1</v>
      </c>
      <c r="F3949">
        <v>1</v>
      </c>
      <c r="G3949">
        <v>100</v>
      </c>
      <c r="H3949" t="s">
        <v>65</v>
      </c>
      <c r="I3949">
        <v>85</v>
      </c>
      <c r="J3949" t="s">
        <v>66</v>
      </c>
      <c r="K3949" s="33" t="str">
        <f>IF(ISNA(VLOOKUP(C3949,'Provider-EHR crosswalk'!A:B,2,FALSE)),"No EHR Specified",VLOOKUP(C3949,'Provider-EHR crosswalk'!A:B,2,FALSE))</f>
        <v>eClinicalWorks V12</v>
      </c>
    </row>
    <row r="3950" spans="1:11" x14ac:dyDescent="0.25">
      <c r="A3950" t="s">
        <v>78</v>
      </c>
      <c r="B3950">
        <v>187</v>
      </c>
      <c r="C3950" t="s">
        <v>636</v>
      </c>
      <c r="D3950" t="s">
        <v>79</v>
      </c>
      <c r="E3950">
        <v>1</v>
      </c>
      <c r="F3950">
        <v>1</v>
      </c>
      <c r="G3950">
        <v>100</v>
      </c>
      <c r="H3950" t="s">
        <v>65</v>
      </c>
      <c r="I3950">
        <v>85</v>
      </c>
      <c r="J3950" t="s">
        <v>66</v>
      </c>
      <c r="K3950" s="33" t="str">
        <f>IF(ISNA(VLOOKUP(C3950,'Provider-EHR crosswalk'!A:B,2,FALSE)),"No EHR Specified",VLOOKUP(C3950,'Provider-EHR crosswalk'!A:B,2,FALSE))</f>
        <v>eClinicalWorks V12</v>
      </c>
    </row>
    <row r="3951" spans="1:11" x14ac:dyDescent="0.25">
      <c r="A3951" t="s">
        <v>80</v>
      </c>
      <c r="B3951">
        <v>187</v>
      </c>
      <c r="C3951" t="s">
        <v>636</v>
      </c>
      <c r="D3951" t="s">
        <v>81</v>
      </c>
      <c r="E3951">
        <v>1</v>
      </c>
      <c r="F3951">
        <v>1</v>
      </c>
      <c r="G3951">
        <v>100</v>
      </c>
      <c r="H3951" t="s">
        <v>65</v>
      </c>
      <c r="I3951">
        <v>85</v>
      </c>
      <c r="J3951" t="s">
        <v>66</v>
      </c>
      <c r="K3951" s="33" t="str">
        <f>IF(ISNA(VLOOKUP(C3951,'Provider-EHR crosswalk'!A:B,2,FALSE)),"No EHR Specified",VLOOKUP(C3951,'Provider-EHR crosswalk'!A:B,2,FALSE))</f>
        <v>eClinicalWorks V12</v>
      </c>
    </row>
    <row r="3952" spans="1:11" x14ac:dyDescent="0.25">
      <c r="A3952" t="s">
        <v>82</v>
      </c>
      <c r="B3952">
        <v>187</v>
      </c>
      <c r="C3952" t="s">
        <v>636</v>
      </c>
      <c r="D3952" t="s">
        <v>83</v>
      </c>
      <c r="E3952">
        <v>1</v>
      </c>
      <c r="F3952">
        <v>1</v>
      </c>
      <c r="G3952">
        <v>100</v>
      </c>
      <c r="H3952" t="s">
        <v>65</v>
      </c>
      <c r="I3952">
        <v>85</v>
      </c>
      <c r="J3952" t="s">
        <v>66</v>
      </c>
      <c r="K3952" s="33" t="str">
        <f>IF(ISNA(VLOOKUP(C3952,'Provider-EHR crosswalk'!A:B,2,FALSE)),"No EHR Specified",VLOOKUP(C3952,'Provider-EHR crosswalk'!A:B,2,FALSE))</f>
        <v>eClinicalWorks V12</v>
      </c>
    </row>
    <row r="3953" spans="1:11" x14ac:dyDescent="0.25">
      <c r="A3953" t="s">
        <v>84</v>
      </c>
      <c r="B3953">
        <v>187</v>
      </c>
      <c r="C3953" t="s">
        <v>636</v>
      </c>
      <c r="D3953" t="s">
        <v>85</v>
      </c>
      <c r="E3953">
        <v>1</v>
      </c>
      <c r="F3953">
        <v>1</v>
      </c>
      <c r="G3953">
        <v>100</v>
      </c>
      <c r="H3953" t="s">
        <v>65</v>
      </c>
      <c r="I3953">
        <v>85</v>
      </c>
      <c r="J3953" t="s">
        <v>66</v>
      </c>
      <c r="K3953" s="33" t="str">
        <f>IF(ISNA(VLOOKUP(C3953,'Provider-EHR crosswalk'!A:B,2,FALSE)),"No EHR Specified",VLOOKUP(C3953,'Provider-EHR crosswalk'!A:B,2,FALSE))</f>
        <v>eClinicalWorks V12</v>
      </c>
    </row>
    <row r="3954" spans="1:11" x14ac:dyDescent="0.25">
      <c r="A3954" t="s">
        <v>86</v>
      </c>
      <c r="B3954">
        <v>187</v>
      </c>
      <c r="C3954" t="s">
        <v>636</v>
      </c>
      <c r="D3954" t="s">
        <v>87</v>
      </c>
      <c r="E3954">
        <v>1</v>
      </c>
      <c r="F3954">
        <v>1</v>
      </c>
      <c r="G3954">
        <v>100</v>
      </c>
      <c r="H3954" t="s">
        <v>65</v>
      </c>
      <c r="I3954">
        <v>95</v>
      </c>
      <c r="J3954" t="s">
        <v>66</v>
      </c>
      <c r="K3954" s="33" t="str">
        <f>IF(ISNA(VLOOKUP(C3954,'Provider-EHR crosswalk'!A:B,2,FALSE)),"No EHR Specified",VLOOKUP(C3954,'Provider-EHR crosswalk'!A:B,2,FALSE))</f>
        <v>eClinicalWorks V12</v>
      </c>
    </row>
    <row r="3955" spans="1:11" x14ac:dyDescent="0.25">
      <c r="A3955" t="s">
        <v>88</v>
      </c>
      <c r="B3955">
        <v>187</v>
      </c>
      <c r="C3955" t="s">
        <v>636</v>
      </c>
      <c r="D3955" t="s">
        <v>89</v>
      </c>
      <c r="E3955">
        <v>1</v>
      </c>
      <c r="F3955">
        <v>1</v>
      </c>
      <c r="G3955">
        <v>100</v>
      </c>
      <c r="H3955" t="s">
        <v>65</v>
      </c>
      <c r="I3955">
        <v>95</v>
      </c>
      <c r="J3955" t="s">
        <v>66</v>
      </c>
      <c r="K3955" s="33" t="str">
        <f>IF(ISNA(VLOOKUP(C3955,'Provider-EHR crosswalk'!A:B,2,FALSE)),"No EHR Specified",VLOOKUP(C3955,'Provider-EHR crosswalk'!A:B,2,FALSE))</f>
        <v>eClinicalWorks V12</v>
      </c>
    </row>
    <row r="3956" spans="1:11" x14ac:dyDescent="0.25">
      <c r="A3956" t="s">
        <v>90</v>
      </c>
      <c r="B3956">
        <v>187</v>
      </c>
      <c r="C3956" t="s">
        <v>636</v>
      </c>
      <c r="D3956" t="s">
        <v>91</v>
      </c>
      <c r="E3956">
        <v>1</v>
      </c>
      <c r="F3956">
        <v>1</v>
      </c>
      <c r="G3956">
        <v>100</v>
      </c>
      <c r="H3956" t="s">
        <v>65</v>
      </c>
      <c r="I3956">
        <v>90</v>
      </c>
      <c r="J3956" t="s">
        <v>66</v>
      </c>
      <c r="K3956" s="33" t="str">
        <f>IF(ISNA(VLOOKUP(C3956,'Provider-EHR crosswalk'!A:B,2,FALSE)),"No EHR Specified",VLOOKUP(C3956,'Provider-EHR crosswalk'!A:B,2,FALSE))</f>
        <v>eClinicalWorks V12</v>
      </c>
    </row>
    <row r="3957" spans="1:11" x14ac:dyDescent="0.25">
      <c r="A3957" t="s">
        <v>92</v>
      </c>
      <c r="B3957">
        <v>187</v>
      </c>
      <c r="C3957" t="s">
        <v>636</v>
      </c>
      <c r="D3957" t="s">
        <v>93</v>
      </c>
      <c r="E3957">
        <v>1</v>
      </c>
      <c r="F3957">
        <v>1</v>
      </c>
      <c r="G3957">
        <v>100</v>
      </c>
      <c r="H3957" t="s">
        <v>65</v>
      </c>
      <c r="I3957">
        <v>90</v>
      </c>
      <c r="J3957" t="s">
        <v>66</v>
      </c>
      <c r="K3957" s="33" t="str">
        <f>IF(ISNA(VLOOKUP(C3957,'Provider-EHR crosswalk'!A:B,2,FALSE)),"No EHR Specified",VLOOKUP(C3957,'Provider-EHR crosswalk'!A:B,2,FALSE))</f>
        <v>eClinicalWorks V12</v>
      </c>
    </row>
    <row r="3958" spans="1:11" x14ac:dyDescent="0.25">
      <c r="A3958" t="s">
        <v>94</v>
      </c>
      <c r="B3958">
        <v>187</v>
      </c>
      <c r="C3958" t="s">
        <v>636</v>
      </c>
      <c r="D3958" t="s">
        <v>95</v>
      </c>
      <c r="E3958">
        <v>1</v>
      </c>
      <c r="F3958">
        <v>1</v>
      </c>
      <c r="G3958">
        <v>100</v>
      </c>
      <c r="H3958" t="s">
        <v>65</v>
      </c>
      <c r="I3958">
        <v>90</v>
      </c>
      <c r="J3958" t="s">
        <v>66</v>
      </c>
      <c r="K3958" s="33" t="str">
        <f>IF(ISNA(VLOOKUP(C3958,'Provider-EHR crosswalk'!A:B,2,FALSE)),"No EHR Specified",VLOOKUP(C3958,'Provider-EHR crosswalk'!A:B,2,FALSE))</f>
        <v>eClinicalWorks V12</v>
      </c>
    </row>
    <row r="3959" spans="1:11" x14ac:dyDescent="0.25">
      <c r="A3959" t="s">
        <v>96</v>
      </c>
      <c r="B3959">
        <v>187</v>
      </c>
      <c r="C3959" t="s">
        <v>636</v>
      </c>
      <c r="D3959" t="s">
        <v>97</v>
      </c>
      <c r="E3959">
        <v>1</v>
      </c>
      <c r="F3959">
        <v>1</v>
      </c>
      <c r="G3959">
        <v>100</v>
      </c>
      <c r="H3959" t="s">
        <v>65</v>
      </c>
      <c r="I3959">
        <v>90</v>
      </c>
      <c r="J3959" t="s">
        <v>66</v>
      </c>
      <c r="K3959" s="33" t="str">
        <f>IF(ISNA(VLOOKUP(C3959,'Provider-EHR crosswalk'!A:B,2,FALSE)),"No EHR Specified",VLOOKUP(C3959,'Provider-EHR crosswalk'!A:B,2,FALSE))</f>
        <v>eClinicalWorks V12</v>
      </c>
    </row>
    <row r="3960" spans="1:11" x14ac:dyDescent="0.25">
      <c r="A3960" t="s">
        <v>98</v>
      </c>
      <c r="B3960">
        <v>187</v>
      </c>
      <c r="C3960" t="s">
        <v>636</v>
      </c>
      <c r="D3960" t="s">
        <v>99</v>
      </c>
      <c r="E3960">
        <v>1</v>
      </c>
      <c r="F3960">
        <v>1</v>
      </c>
      <c r="G3960">
        <v>100</v>
      </c>
      <c r="H3960" t="s">
        <v>65</v>
      </c>
      <c r="I3960">
        <v>90</v>
      </c>
      <c r="J3960" t="s">
        <v>66</v>
      </c>
      <c r="K3960" s="33" t="str">
        <f>IF(ISNA(VLOOKUP(C3960,'Provider-EHR crosswalk'!A:B,2,FALSE)),"No EHR Specified",VLOOKUP(C3960,'Provider-EHR crosswalk'!A:B,2,FALSE))</f>
        <v>eClinicalWorks V12</v>
      </c>
    </row>
    <row r="3961" spans="1:11" x14ac:dyDescent="0.25">
      <c r="A3961" t="s">
        <v>100</v>
      </c>
      <c r="B3961">
        <v>187</v>
      </c>
      <c r="C3961" t="s">
        <v>636</v>
      </c>
      <c r="D3961" t="s">
        <v>101</v>
      </c>
      <c r="E3961">
        <v>1</v>
      </c>
      <c r="F3961">
        <v>1</v>
      </c>
      <c r="G3961">
        <v>100</v>
      </c>
      <c r="H3961" t="s">
        <v>65</v>
      </c>
      <c r="I3961">
        <v>99</v>
      </c>
      <c r="J3961" t="s">
        <v>66</v>
      </c>
      <c r="K3961" s="33" t="str">
        <f>IF(ISNA(VLOOKUP(C3961,'Provider-EHR crosswalk'!A:B,2,FALSE)),"No EHR Specified",VLOOKUP(C3961,'Provider-EHR crosswalk'!A:B,2,FALSE))</f>
        <v>eClinicalWorks V12</v>
      </c>
    </row>
    <row r="3962" spans="1:11" x14ac:dyDescent="0.25">
      <c r="A3962" t="s">
        <v>102</v>
      </c>
      <c r="B3962">
        <v>187</v>
      </c>
      <c r="C3962" t="s">
        <v>636</v>
      </c>
      <c r="D3962" t="s">
        <v>103</v>
      </c>
      <c r="E3962">
        <v>1</v>
      </c>
      <c r="F3962">
        <v>1</v>
      </c>
      <c r="G3962">
        <v>100</v>
      </c>
      <c r="H3962" t="s">
        <v>65</v>
      </c>
      <c r="I3962">
        <v>99</v>
      </c>
      <c r="J3962" t="s">
        <v>66</v>
      </c>
      <c r="K3962" s="33" t="str">
        <f>IF(ISNA(VLOOKUP(C3962,'Provider-EHR crosswalk'!A:B,2,FALSE)),"No EHR Specified",VLOOKUP(C3962,'Provider-EHR crosswalk'!A:B,2,FALSE))</f>
        <v>eClinicalWorks V12</v>
      </c>
    </row>
    <row r="3963" spans="1:11" x14ac:dyDescent="0.25">
      <c r="A3963" t="s">
        <v>104</v>
      </c>
      <c r="B3963">
        <v>187</v>
      </c>
      <c r="C3963" t="s">
        <v>636</v>
      </c>
      <c r="D3963" t="s">
        <v>105</v>
      </c>
      <c r="E3963">
        <v>1</v>
      </c>
      <c r="F3963">
        <v>1</v>
      </c>
      <c r="G3963">
        <v>100</v>
      </c>
      <c r="H3963" t="s">
        <v>65</v>
      </c>
      <c r="I3963">
        <v>99</v>
      </c>
      <c r="J3963" t="s">
        <v>66</v>
      </c>
      <c r="K3963" s="33" t="str">
        <f>IF(ISNA(VLOOKUP(C3963,'Provider-EHR crosswalk'!A:B,2,FALSE)),"No EHR Specified",VLOOKUP(C3963,'Provider-EHR crosswalk'!A:B,2,FALSE))</f>
        <v>eClinicalWorks V12</v>
      </c>
    </row>
    <row r="3964" spans="1:11" x14ac:dyDescent="0.25">
      <c r="A3964" t="s">
        <v>106</v>
      </c>
      <c r="B3964">
        <v>187</v>
      </c>
      <c r="C3964" t="s">
        <v>636</v>
      </c>
      <c r="D3964" t="s">
        <v>107</v>
      </c>
      <c r="E3964">
        <v>1</v>
      </c>
      <c r="F3964">
        <v>1</v>
      </c>
      <c r="G3964">
        <v>100</v>
      </c>
      <c r="H3964" t="s">
        <v>65</v>
      </c>
      <c r="I3964">
        <v>99</v>
      </c>
      <c r="J3964" t="s">
        <v>66</v>
      </c>
      <c r="K3964" s="33" t="str">
        <f>IF(ISNA(VLOOKUP(C3964,'Provider-EHR crosswalk'!A:B,2,FALSE)),"No EHR Specified",VLOOKUP(C3964,'Provider-EHR crosswalk'!A:B,2,FALSE))</f>
        <v>eClinicalWorks V12</v>
      </c>
    </row>
    <row r="3965" spans="1:11" x14ac:dyDescent="0.25">
      <c r="A3965" t="s">
        <v>108</v>
      </c>
      <c r="B3965">
        <v>187</v>
      </c>
      <c r="C3965" t="s">
        <v>636</v>
      </c>
      <c r="D3965" t="s">
        <v>109</v>
      </c>
      <c r="E3965">
        <v>1</v>
      </c>
      <c r="F3965">
        <v>1</v>
      </c>
      <c r="G3965">
        <v>100</v>
      </c>
      <c r="H3965" t="s">
        <v>65</v>
      </c>
      <c r="I3965">
        <v>99</v>
      </c>
      <c r="J3965" t="s">
        <v>66</v>
      </c>
      <c r="K3965" s="33" t="str">
        <f>IF(ISNA(VLOOKUP(C3965,'Provider-EHR crosswalk'!A:B,2,FALSE)),"No EHR Specified",VLOOKUP(C3965,'Provider-EHR crosswalk'!A:B,2,FALSE))</f>
        <v>eClinicalWorks V12</v>
      </c>
    </row>
    <row r="3966" spans="1:11" x14ac:dyDescent="0.25">
      <c r="A3966" t="s">
        <v>110</v>
      </c>
      <c r="B3966">
        <v>187</v>
      </c>
      <c r="C3966" t="s">
        <v>636</v>
      </c>
      <c r="D3966" t="s">
        <v>111</v>
      </c>
      <c r="E3966">
        <v>1</v>
      </c>
      <c r="F3966">
        <v>1</v>
      </c>
      <c r="G3966">
        <v>100</v>
      </c>
      <c r="H3966" t="s">
        <v>65</v>
      </c>
      <c r="I3966">
        <v>99</v>
      </c>
      <c r="J3966" t="s">
        <v>66</v>
      </c>
      <c r="K3966" s="33" t="str">
        <f>IF(ISNA(VLOOKUP(C3966,'Provider-EHR crosswalk'!A:B,2,FALSE)),"No EHR Specified",VLOOKUP(C3966,'Provider-EHR crosswalk'!A:B,2,FALSE))</f>
        <v>eClinicalWorks V12</v>
      </c>
    </row>
    <row r="3967" spans="1:11" x14ac:dyDescent="0.25">
      <c r="A3967" t="s">
        <v>112</v>
      </c>
      <c r="B3967">
        <v>187</v>
      </c>
      <c r="C3967" t="s">
        <v>636</v>
      </c>
      <c r="D3967" t="s">
        <v>113</v>
      </c>
      <c r="E3967">
        <v>1</v>
      </c>
      <c r="F3967">
        <v>1</v>
      </c>
      <c r="G3967">
        <v>100</v>
      </c>
      <c r="H3967" t="s">
        <v>65</v>
      </c>
      <c r="I3967">
        <v>99</v>
      </c>
      <c r="J3967" t="s">
        <v>66</v>
      </c>
      <c r="K3967" s="33" t="str">
        <f>IF(ISNA(VLOOKUP(C3967,'Provider-EHR crosswalk'!A:B,2,FALSE)),"No EHR Specified",VLOOKUP(C3967,'Provider-EHR crosswalk'!A:B,2,FALSE))</f>
        <v>eClinicalWorks V12</v>
      </c>
    </row>
    <row r="3968" spans="1:11" x14ac:dyDescent="0.25">
      <c r="A3968" t="s">
        <v>114</v>
      </c>
      <c r="B3968">
        <v>187</v>
      </c>
      <c r="C3968" t="s">
        <v>636</v>
      </c>
      <c r="D3968" t="s">
        <v>115</v>
      </c>
      <c r="E3968">
        <v>0</v>
      </c>
      <c r="F3968">
        <v>1</v>
      </c>
      <c r="G3968">
        <v>0</v>
      </c>
      <c r="H3968" t="s">
        <v>116</v>
      </c>
      <c r="I3968">
        <v>4</v>
      </c>
      <c r="J3968" t="s">
        <v>66</v>
      </c>
      <c r="K3968" s="33" t="str">
        <f>IF(ISNA(VLOOKUP(C3968,'Provider-EHR crosswalk'!A:B,2,FALSE)),"No EHR Specified",VLOOKUP(C3968,'Provider-EHR crosswalk'!A:B,2,FALSE))</f>
        <v>eClinicalWorks V12</v>
      </c>
    </row>
    <row r="3969" spans="1:11" x14ac:dyDescent="0.25">
      <c r="A3969" t="s">
        <v>117</v>
      </c>
      <c r="B3969">
        <v>187</v>
      </c>
      <c r="C3969" t="s">
        <v>636</v>
      </c>
      <c r="D3969" t="s">
        <v>118</v>
      </c>
      <c r="E3969">
        <v>0</v>
      </c>
      <c r="F3969">
        <v>1</v>
      </c>
      <c r="G3969">
        <v>0</v>
      </c>
      <c r="H3969" t="s">
        <v>116</v>
      </c>
      <c r="I3969">
        <v>4</v>
      </c>
      <c r="J3969" t="s">
        <v>66</v>
      </c>
      <c r="K3969" s="33" t="str">
        <f>IF(ISNA(VLOOKUP(C3969,'Provider-EHR crosswalk'!A:B,2,FALSE)),"No EHR Specified",VLOOKUP(C3969,'Provider-EHR crosswalk'!A:B,2,FALSE))</f>
        <v>eClinicalWorks V12</v>
      </c>
    </row>
    <row r="3970" spans="1:11" x14ac:dyDescent="0.25">
      <c r="A3970" t="s">
        <v>119</v>
      </c>
      <c r="B3970">
        <v>187</v>
      </c>
      <c r="C3970" t="s">
        <v>636</v>
      </c>
      <c r="D3970" t="s">
        <v>120</v>
      </c>
      <c r="E3970">
        <v>0</v>
      </c>
      <c r="F3970">
        <v>1</v>
      </c>
      <c r="G3970">
        <v>0</v>
      </c>
      <c r="H3970" t="s">
        <v>116</v>
      </c>
      <c r="I3970">
        <v>4</v>
      </c>
      <c r="J3970" t="s">
        <v>66</v>
      </c>
      <c r="K3970" s="33" t="str">
        <f>IF(ISNA(VLOOKUP(C3970,'Provider-EHR crosswalk'!A:B,2,FALSE)),"No EHR Specified",VLOOKUP(C3970,'Provider-EHR crosswalk'!A:B,2,FALSE))</f>
        <v>eClinicalWorks V12</v>
      </c>
    </row>
    <row r="3971" spans="1:11" x14ac:dyDescent="0.25">
      <c r="A3971" t="s">
        <v>121</v>
      </c>
      <c r="B3971">
        <v>187</v>
      </c>
      <c r="C3971" t="s">
        <v>636</v>
      </c>
      <c r="D3971" t="s">
        <v>122</v>
      </c>
      <c r="E3971">
        <v>0</v>
      </c>
      <c r="F3971">
        <v>1</v>
      </c>
      <c r="G3971">
        <v>0</v>
      </c>
      <c r="H3971" t="s">
        <v>116</v>
      </c>
      <c r="I3971">
        <v>1</v>
      </c>
      <c r="J3971" t="s">
        <v>66</v>
      </c>
      <c r="K3971" s="33" t="str">
        <f>IF(ISNA(VLOOKUP(C3971,'Provider-EHR crosswalk'!A:B,2,FALSE)),"No EHR Specified",VLOOKUP(C3971,'Provider-EHR crosswalk'!A:B,2,FALSE))</f>
        <v>eClinicalWorks V12</v>
      </c>
    </row>
    <row r="3972" spans="1:11" x14ac:dyDescent="0.25">
      <c r="A3972" t="s">
        <v>123</v>
      </c>
      <c r="B3972">
        <v>187</v>
      </c>
      <c r="C3972" t="s">
        <v>636</v>
      </c>
      <c r="D3972" t="s">
        <v>124</v>
      </c>
      <c r="E3972">
        <v>0</v>
      </c>
      <c r="F3972">
        <v>1</v>
      </c>
      <c r="G3972">
        <v>0</v>
      </c>
      <c r="H3972" t="s">
        <v>116</v>
      </c>
      <c r="I3972">
        <v>1</v>
      </c>
      <c r="J3972" t="s">
        <v>66</v>
      </c>
      <c r="K3972" s="33" t="str">
        <f>IF(ISNA(VLOOKUP(C3972,'Provider-EHR crosswalk'!A:B,2,FALSE)),"No EHR Specified",VLOOKUP(C3972,'Provider-EHR crosswalk'!A:B,2,FALSE))</f>
        <v>eClinicalWorks V12</v>
      </c>
    </row>
    <row r="3973" spans="1:11" x14ac:dyDescent="0.25">
      <c r="A3973" t="s">
        <v>125</v>
      </c>
      <c r="B3973">
        <v>187</v>
      </c>
      <c r="C3973" t="s">
        <v>636</v>
      </c>
      <c r="D3973" t="s">
        <v>126</v>
      </c>
      <c r="E3973">
        <v>0</v>
      </c>
      <c r="F3973">
        <v>1</v>
      </c>
      <c r="G3973">
        <v>0</v>
      </c>
      <c r="H3973" t="s">
        <v>116</v>
      </c>
      <c r="I3973">
        <v>1</v>
      </c>
      <c r="J3973" t="s">
        <v>66</v>
      </c>
      <c r="K3973" s="33" t="str">
        <f>IF(ISNA(VLOOKUP(C3973,'Provider-EHR crosswalk'!A:B,2,FALSE)),"No EHR Specified",VLOOKUP(C3973,'Provider-EHR crosswalk'!A:B,2,FALSE))</f>
        <v>eClinicalWorks V12</v>
      </c>
    </row>
    <row r="3974" spans="1:11" x14ac:dyDescent="0.25">
      <c r="A3974" t="s">
        <v>127</v>
      </c>
      <c r="B3974">
        <v>187</v>
      </c>
      <c r="C3974" t="s">
        <v>636</v>
      </c>
      <c r="D3974" t="s">
        <v>128</v>
      </c>
      <c r="E3974">
        <v>0</v>
      </c>
      <c r="F3974">
        <v>1</v>
      </c>
      <c r="G3974">
        <v>0</v>
      </c>
      <c r="H3974" t="s">
        <v>116</v>
      </c>
      <c r="I3974">
        <v>4</v>
      </c>
      <c r="J3974" t="s">
        <v>66</v>
      </c>
      <c r="K3974" s="33" t="str">
        <f>IF(ISNA(VLOOKUP(C3974,'Provider-EHR crosswalk'!A:B,2,FALSE)),"No EHR Specified",VLOOKUP(C3974,'Provider-EHR crosswalk'!A:B,2,FALSE))</f>
        <v>eClinicalWorks V12</v>
      </c>
    </row>
    <row r="3975" spans="1:11" x14ac:dyDescent="0.25">
      <c r="A3975" t="s">
        <v>129</v>
      </c>
      <c r="B3975">
        <v>187</v>
      </c>
      <c r="C3975" t="s">
        <v>636</v>
      </c>
      <c r="D3975" t="s">
        <v>130</v>
      </c>
      <c r="E3975">
        <v>0</v>
      </c>
      <c r="F3975">
        <v>1</v>
      </c>
      <c r="G3975">
        <v>0</v>
      </c>
      <c r="H3975" t="s">
        <v>116</v>
      </c>
      <c r="I3975">
        <v>4</v>
      </c>
      <c r="J3975" t="s">
        <v>66</v>
      </c>
      <c r="K3975" s="33" t="str">
        <f>IF(ISNA(VLOOKUP(C3975,'Provider-EHR crosswalk'!A:B,2,FALSE)),"No EHR Specified",VLOOKUP(C3975,'Provider-EHR crosswalk'!A:B,2,FALSE))</f>
        <v>eClinicalWorks V12</v>
      </c>
    </row>
    <row r="3976" spans="1:11" x14ac:dyDescent="0.25">
      <c r="A3976" t="s">
        <v>131</v>
      </c>
      <c r="B3976">
        <v>187</v>
      </c>
      <c r="C3976" t="s">
        <v>636</v>
      </c>
      <c r="D3976" t="s">
        <v>132</v>
      </c>
      <c r="E3976">
        <v>0</v>
      </c>
      <c r="F3976">
        <v>1</v>
      </c>
      <c r="G3976">
        <v>0</v>
      </c>
      <c r="H3976" t="s">
        <v>116</v>
      </c>
      <c r="I3976">
        <v>4</v>
      </c>
      <c r="J3976" t="s">
        <v>66</v>
      </c>
      <c r="K3976" s="33" t="str">
        <f>IF(ISNA(VLOOKUP(C3976,'Provider-EHR crosswalk'!A:B,2,FALSE)),"No EHR Specified",VLOOKUP(C3976,'Provider-EHR crosswalk'!A:B,2,FALSE))</f>
        <v>eClinicalWorks V12</v>
      </c>
    </row>
    <row r="3977" spans="1:11" x14ac:dyDescent="0.25">
      <c r="A3977" t="s">
        <v>133</v>
      </c>
      <c r="B3977">
        <v>187</v>
      </c>
      <c r="C3977" t="s">
        <v>636</v>
      </c>
      <c r="D3977" t="s">
        <v>134</v>
      </c>
      <c r="E3977">
        <v>0</v>
      </c>
      <c r="F3977">
        <v>1</v>
      </c>
      <c r="G3977">
        <v>0</v>
      </c>
      <c r="H3977" t="s">
        <v>116</v>
      </c>
      <c r="I3977">
        <v>1</v>
      </c>
      <c r="J3977" t="s">
        <v>66</v>
      </c>
      <c r="K3977" s="33" t="str">
        <f>IF(ISNA(VLOOKUP(C3977,'Provider-EHR crosswalk'!A:B,2,FALSE)),"No EHR Specified",VLOOKUP(C3977,'Provider-EHR crosswalk'!A:B,2,FALSE))</f>
        <v>eClinicalWorks V12</v>
      </c>
    </row>
    <row r="3978" spans="1:11" x14ac:dyDescent="0.25">
      <c r="A3978" t="s">
        <v>135</v>
      </c>
      <c r="B3978">
        <v>187</v>
      </c>
      <c r="C3978" t="s">
        <v>636</v>
      </c>
      <c r="D3978" t="s">
        <v>136</v>
      </c>
      <c r="E3978">
        <v>0</v>
      </c>
      <c r="F3978">
        <v>1</v>
      </c>
      <c r="G3978">
        <v>0</v>
      </c>
      <c r="H3978" t="s">
        <v>116</v>
      </c>
      <c r="I3978">
        <v>1</v>
      </c>
      <c r="J3978" t="s">
        <v>66</v>
      </c>
      <c r="K3978" s="33" t="str">
        <f>IF(ISNA(VLOOKUP(C3978,'Provider-EHR crosswalk'!A:B,2,FALSE)),"No EHR Specified",VLOOKUP(C3978,'Provider-EHR crosswalk'!A:B,2,FALSE))</f>
        <v>eClinicalWorks V12</v>
      </c>
    </row>
    <row r="3979" spans="1:11" x14ac:dyDescent="0.25">
      <c r="A3979" t="s">
        <v>137</v>
      </c>
      <c r="B3979">
        <v>187</v>
      </c>
      <c r="C3979" t="s">
        <v>636</v>
      </c>
      <c r="D3979" t="s">
        <v>138</v>
      </c>
      <c r="E3979">
        <v>0</v>
      </c>
      <c r="F3979">
        <v>1</v>
      </c>
      <c r="G3979">
        <v>0</v>
      </c>
      <c r="H3979" t="s">
        <v>116</v>
      </c>
      <c r="I3979">
        <v>1</v>
      </c>
      <c r="J3979" t="s">
        <v>66</v>
      </c>
      <c r="K3979" s="33" t="str">
        <f>IF(ISNA(VLOOKUP(C3979,'Provider-EHR crosswalk'!A:B,2,FALSE)),"No EHR Specified",VLOOKUP(C3979,'Provider-EHR crosswalk'!A:B,2,FALSE))</f>
        <v>eClinicalWorks V12</v>
      </c>
    </row>
    <row r="3980" spans="1:11" x14ac:dyDescent="0.25">
      <c r="A3980" t="s">
        <v>139</v>
      </c>
      <c r="B3980">
        <v>187</v>
      </c>
      <c r="C3980" t="s">
        <v>636</v>
      </c>
      <c r="D3980" t="s">
        <v>140</v>
      </c>
      <c r="E3980">
        <v>0</v>
      </c>
      <c r="F3980">
        <v>1</v>
      </c>
      <c r="G3980">
        <v>0</v>
      </c>
      <c r="H3980" t="s">
        <v>116</v>
      </c>
      <c r="I3980">
        <v>1</v>
      </c>
      <c r="J3980" t="s">
        <v>66</v>
      </c>
      <c r="K3980" s="33" t="str">
        <f>IF(ISNA(VLOOKUP(C3980,'Provider-EHR crosswalk'!A:B,2,FALSE)),"No EHR Specified",VLOOKUP(C3980,'Provider-EHR crosswalk'!A:B,2,FALSE))</f>
        <v>eClinicalWorks V12</v>
      </c>
    </row>
    <row r="3981" spans="1:11" x14ac:dyDescent="0.25">
      <c r="A3981" t="s">
        <v>141</v>
      </c>
      <c r="B3981">
        <v>187</v>
      </c>
      <c r="C3981" t="s">
        <v>636</v>
      </c>
      <c r="D3981" t="s">
        <v>142</v>
      </c>
      <c r="E3981">
        <v>0</v>
      </c>
      <c r="F3981">
        <v>1</v>
      </c>
      <c r="G3981">
        <v>0</v>
      </c>
      <c r="H3981" t="s">
        <v>116</v>
      </c>
      <c r="I3981">
        <v>1</v>
      </c>
      <c r="J3981" t="s">
        <v>66</v>
      </c>
      <c r="K3981" s="33" t="str">
        <f>IF(ISNA(VLOOKUP(C3981,'Provider-EHR crosswalk'!A:B,2,FALSE)),"No EHR Specified",VLOOKUP(C3981,'Provider-EHR crosswalk'!A:B,2,FALSE))</f>
        <v>eClinicalWorks V12</v>
      </c>
    </row>
    <row r="3982" spans="1:11" x14ac:dyDescent="0.25">
      <c r="A3982" t="s">
        <v>143</v>
      </c>
      <c r="B3982">
        <v>187</v>
      </c>
      <c r="C3982" t="s">
        <v>636</v>
      </c>
      <c r="D3982" t="s">
        <v>144</v>
      </c>
      <c r="E3982">
        <v>0</v>
      </c>
      <c r="F3982">
        <v>1</v>
      </c>
      <c r="G3982">
        <v>0</v>
      </c>
      <c r="H3982" t="s">
        <v>116</v>
      </c>
      <c r="I3982">
        <v>1</v>
      </c>
      <c r="J3982" t="s">
        <v>66</v>
      </c>
      <c r="K3982" s="33" t="str">
        <f>IF(ISNA(VLOOKUP(C3982,'Provider-EHR crosswalk'!A:B,2,FALSE)),"No EHR Specified",VLOOKUP(C3982,'Provider-EHR crosswalk'!A:B,2,FALSE))</f>
        <v>eClinicalWorks V12</v>
      </c>
    </row>
    <row r="3983" spans="1:11" x14ac:dyDescent="0.25">
      <c r="A3983" t="s">
        <v>145</v>
      </c>
      <c r="B3983">
        <v>187</v>
      </c>
      <c r="C3983" t="s">
        <v>636</v>
      </c>
      <c r="D3983" t="s">
        <v>146</v>
      </c>
      <c r="E3983">
        <v>0</v>
      </c>
      <c r="F3983">
        <v>1</v>
      </c>
      <c r="G3983">
        <v>0</v>
      </c>
      <c r="H3983" t="s">
        <v>116</v>
      </c>
      <c r="I3983">
        <v>1</v>
      </c>
      <c r="J3983" t="s">
        <v>66</v>
      </c>
      <c r="K3983" s="33" t="str">
        <f>IF(ISNA(VLOOKUP(C3983,'Provider-EHR crosswalk'!A:B,2,FALSE)),"No EHR Specified",VLOOKUP(C3983,'Provider-EHR crosswalk'!A:B,2,FALSE))</f>
        <v>eClinicalWorks V12</v>
      </c>
    </row>
    <row r="3984" spans="1:11" x14ac:dyDescent="0.25">
      <c r="A3984" t="s">
        <v>147</v>
      </c>
      <c r="B3984">
        <v>187</v>
      </c>
      <c r="C3984" t="s">
        <v>636</v>
      </c>
      <c r="D3984" t="s">
        <v>148</v>
      </c>
      <c r="E3984">
        <v>0</v>
      </c>
      <c r="F3984">
        <v>1</v>
      </c>
      <c r="G3984">
        <v>0</v>
      </c>
      <c r="H3984" t="s">
        <v>116</v>
      </c>
      <c r="I3984">
        <v>1</v>
      </c>
      <c r="J3984" t="s">
        <v>66</v>
      </c>
      <c r="K3984" s="33" t="str">
        <f>IF(ISNA(VLOOKUP(C3984,'Provider-EHR crosswalk'!A:B,2,FALSE)),"No EHR Specified",VLOOKUP(C3984,'Provider-EHR crosswalk'!A:B,2,FALSE))</f>
        <v>eClinicalWorks V12</v>
      </c>
    </row>
    <row r="3985" spans="1:11" x14ac:dyDescent="0.25">
      <c r="A3985" t="s">
        <v>149</v>
      </c>
      <c r="B3985">
        <v>187</v>
      </c>
      <c r="C3985" t="s">
        <v>636</v>
      </c>
      <c r="D3985" t="s">
        <v>150</v>
      </c>
      <c r="E3985">
        <v>0</v>
      </c>
      <c r="F3985">
        <v>1</v>
      </c>
      <c r="G3985">
        <v>0</v>
      </c>
      <c r="H3985" t="s">
        <v>116</v>
      </c>
      <c r="I3985">
        <v>1</v>
      </c>
      <c r="J3985" t="s">
        <v>66</v>
      </c>
      <c r="K3985" s="33" t="str">
        <f>IF(ISNA(VLOOKUP(C3985,'Provider-EHR crosswalk'!A:B,2,FALSE)),"No EHR Specified",VLOOKUP(C3985,'Provider-EHR crosswalk'!A:B,2,FALSE))</f>
        <v>eClinicalWorks V12</v>
      </c>
    </row>
    <row r="3986" spans="1:11" x14ac:dyDescent="0.25">
      <c r="A3986" t="s">
        <v>151</v>
      </c>
      <c r="B3986">
        <v>187</v>
      </c>
      <c r="C3986" t="s">
        <v>636</v>
      </c>
      <c r="D3986" t="s">
        <v>152</v>
      </c>
      <c r="E3986">
        <v>0</v>
      </c>
      <c r="F3986">
        <v>1</v>
      </c>
      <c r="G3986">
        <v>0</v>
      </c>
      <c r="H3986" t="s">
        <v>116</v>
      </c>
      <c r="I3986">
        <v>1</v>
      </c>
      <c r="J3986" t="s">
        <v>66</v>
      </c>
      <c r="K3986" s="33" t="str">
        <f>IF(ISNA(VLOOKUP(C3986,'Provider-EHR crosswalk'!A:B,2,FALSE)),"No EHR Specified",VLOOKUP(C3986,'Provider-EHR crosswalk'!A:B,2,FALSE))</f>
        <v>eClinicalWorks V12</v>
      </c>
    </row>
    <row r="3987" spans="1:11" x14ac:dyDescent="0.25">
      <c r="A3987" t="s">
        <v>153</v>
      </c>
      <c r="B3987">
        <v>187</v>
      </c>
      <c r="C3987" t="s">
        <v>636</v>
      </c>
      <c r="D3987" t="s">
        <v>154</v>
      </c>
      <c r="E3987">
        <v>0</v>
      </c>
      <c r="F3987">
        <v>1</v>
      </c>
      <c r="G3987">
        <v>0</v>
      </c>
      <c r="H3987" t="s">
        <v>116</v>
      </c>
      <c r="I3987">
        <v>1</v>
      </c>
      <c r="J3987" t="s">
        <v>66</v>
      </c>
      <c r="K3987" s="33" t="str">
        <f>IF(ISNA(VLOOKUP(C3987,'Provider-EHR crosswalk'!A:B,2,FALSE)),"No EHR Specified",VLOOKUP(C3987,'Provider-EHR crosswalk'!A:B,2,FALSE))</f>
        <v>eClinicalWorks V12</v>
      </c>
    </row>
    <row r="3988" spans="1:11" x14ac:dyDescent="0.25">
      <c r="A3988" t="s">
        <v>155</v>
      </c>
      <c r="B3988">
        <v>187</v>
      </c>
      <c r="C3988" t="s">
        <v>636</v>
      </c>
      <c r="D3988" t="s">
        <v>156</v>
      </c>
      <c r="E3988">
        <v>0</v>
      </c>
      <c r="F3988">
        <v>1</v>
      </c>
      <c r="G3988">
        <v>0</v>
      </c>
      <c r="H3988" t="s">
        <v>157</v>
      </c>
      <c r="I3988" t="s">
        <v>157</v>
      </c>
      <c r="J3988" t="s">
        <v>157</v>
      </c>
      <c r="K3988" s="33" t="str">
        <f>IF(ISNA(VLOOKUP(C3988,'Provider-EHR crosswalk'!A:B,2,FALSE)),"No EHR Specified",VLOOKUP(C3988,'Provider-EHR crosswalk'!A:B,2,FALSE))</f>
        <v>eClinicalWorks V12</v>
      </c>
    </row>
    <row r="3989" spans="1:11" x14ac:dyDescent="0.25">
      <c r="A3989" t="s">
        <v>158</v>
      </c>
      <c r="B3989">
        <v>187</v>
      </c>
      <c r="C3989" t="s">
        <v>636</v>
      </c>
      <c r="D3989" t="s">
        <v>159</v>
      </c>
      <c r="E3989">
        <v>0</v>
      </c>
      <c r="F3989">
        <v>1</v>
      </c>
      <c r="G3989">
        <v>0</v>
      </c>
      <c r="H3989" t="s">
        <v>157</v>
      </c>
      <c r="I3989" t="s">
        <v>157</v>
      </c>
      <c r="J3989" t="s">
        <v>157</v>
      </c>
      <c r="K3989" s="33" t="str">
        <f>IF(ISNA(VLOOKUP(C3989,'Provider-EHR crosswalk'!A:B,2,FALSE)),"No EHR Specified",VLOOKUP(C3989,'Provider-EHR crosswalk'!A:B,2,FALSE))</f>
        <v>eClinicalWorks V12</v>
      </c>
    </row>
    <row r="3990" spans="1:11" x14ac:dyDescent="0.25">
      <c r="A3990" t="s">
        <v>162</v>
      </c>
      <c r="B3990">
        <v>187</v>
      </c>
      <c r="C3990" t="s">
        <v>636</v>
      </c>
      <c r="D3990" t="s">
        <v>163</v>
      </c>
      <c r="E3990">
        <v>1</v>
      </c>
      <c r="F3990">
        <v>1</v>
      </c>
      <c r="G3990">
        <v>100</v>
      </c>
      <c r="H3990" t="s">
        <v>65</v>
      </c>
      <c r="I3990">
        <v>95</v>
      </c>
      <c r="J3990" t="s">
        <v>66</v>
      </c>
      <c r="K3990" s="33" t="str">
        <f>IF(ISNA(VLOOKUP(C3990,'Provider-EHR crosswalk'!A:B,2,FALSE)),"No EHR Specified",VLOOKUP(C3990,'Provider-EHR crosswalk'!A:B,2,FALSE))</f>
        <v>eClinicalWorks V12</v>
      </c>
    </row>
    <row r="3991" spans="1:11" x14ac:dyDescent="0.25">
      <c r="A3991" t="s">
        <v>164</v>
      </c>
      <c r="B3991">
        <v>187</v>
      </c>
      <c r="C3991" t="s">
        <v>636</v>
      </c>
      <c r="D3991" t="s">
        <v>165</v>
      </c>
      <c r="E3991">
        <v>1</v>
      </c>
      <c r="F3991">
        <v>1</v>
      </c>
      <c r="G3991">
        <v>100</v>
      </c>
      <c r="H3991" t="s">
        <v>65</v>
      </c>
      <c r="I3991">
        <v>95</v>
      </c>
      <c r="J3991" t="s">
        <v>66</v>
      </c>
      <c r="K3991" s="33" t="str">
        <f>IF(ISNA(VLOOKUP(C3991,'Provider-EHR crosswalk'!A:B,2,FALSE)),"No EHR Specified",VLOOKUP(C3991,'Provider-EHR crosswalk'!A:B,2,FALSE))</f>
        <v>eClinicalWorks V12</v>
      </c>
    </row>
    <row r="3992" spans="1:11" x14ac:dyDescent="0.25">
      <c r="A3992" t="s">
        <v>166</v>
      </c>
      <c r="B3992">
        <v>187</v>
      </c>
      <c r="C3992" t="s">
        <v>636</v>
      </c>
      <c r="D3992" t="s">
        <v>167</v>
      </c>
      <c r="E3992">
        <v>0</v>
      </c>
      <c r="F3992">
        <v>1</v>
      </c>
      <c r="G3992">
        <v>0</v>
      </c>
      <c r="H3992" t="s">
        <v>116</v>
      </c>
      <c r="I3992">
        <v>5</v>
      </c>
      <c r="J3992" t="s">
        <v>66</v>
      </c>
      <c r="K3992" s="33" t="str">
        <f>IF(ISNA(VLOOKUP(C3992,'Provider-EHR crosswalk'!A:B,2,FALSE)),"No EHR Specified",VLOOKUP(C3992,'Provider-EHR crosswalk'!A:B,2,FALSE))</f>
        <v>eClinicalWorks V12</v>
      </c>
    </row>
    <row r="3993" spans="1:11" x14ac:dyDescent="0.25">
      <c r="A3993" t="s">
        <v>168</v>
      </c>
      <c r="B3993">
        <v>187</v>
      </c>
      <c r="C3993" t="s">
        <v>636</v>
      </c>
      <c r="D3993" t="s">
        <v>169</v>
      </c>
      <c r="E3993">
        <v>0</v>
      </c>
      <c r="F3993">
        <v>1</v>
      </c>
      <c r="G3993">
        <v>0</v>
      </c>
      <c r="H3993" t="s">
        <v>116</v>
      </c>
      <c r="I3993">
        <v>5</v>
      </c>
      <c r="J3993" t="s">
        <v>66</v>
      </c>
      <c r="K3993" s="33" t="str">
        <f>IF(ISNA(VLOOKUP(C3993,'Provider-EHR crosswalk'!A:B,2,FALSE)),"No EHR Specified",VLOOKUP(C3993,'Provider-EHR crosswalk'!A:B,2,FALSE))</f>
        <v>eClinicalWorks V12</v>
      </c>
    </row>
    <row r="3994" spans="1:11" x14ac:dyDescent="0.25">
      <c r="A3994" t="s">
        <v>170</v>
      </c>
      <c r="B3994">
        <v>187</v>
      </c>
      <c r="C3994" t="s">
        <v>636</v>
      </c>
      <c r="D3994" t="s">
        <v>171</v>
      </c>
      <c r="E3994">
        <v>0</v>
      </c>
      <c r="F3994">
        <v>1</v>
      </c>
      <c r="G3994">
        <v>0</v>
      </c>
      <c r="H3994" t="s">
        <v>116</v>
      </c>
      <c r="I3994">
        <v>5</v>
      </c>
      <c r="J3994" t="s">
        <v>66</v>
      </c>
      <c r="K3994" s="33" t="str">
        <f>IF(ISNA(VLOOKUP(C3994,'Provider-EHR crosswalk'!A:B,2,FALSE)),"No EHR Specified",VLOOKUP(C3994,'Provider-EHR crosswalk'!A:B,2,FALSE))</f>
        <v>eClinicalWorks V12</v>
      </c>
    </row>
    <row r="3995" spans="1:11" x14ac:dyDescent="0.25">
      <c r="A3995" t="s">
        <v>172</v>
      </c>
      <c r="B3995">
        <v>187</v>
      </c>
      <c r="C3995" t="s">
        <v>636</v>
      </c>
      <c r="D3995" t="s">
        <v>173</v>
      </c>
      <c r="E3995">
        <v>0</v>
      </c>
      <c r="F3995">
        <v>1</v>
      </c>
      <c r="G3995">
        <v>0</v>
      </c>
      <c r="H3995" t="s">
        <v>116</v>
      </c>
      <c r="I3995">
        <v>5</v>
      </c>
      <c r="J3995" t="s">
        <v>66</v>
      </c>
      <c r="K3995" s="33" t="str">
        <f>IF(ISNA(VLOOKUP(C3995,'Provider-EHR crosswalk'!A:B,2,FALSE)),"No EHR Specified",VLOOKUP(C3995,'Provider-EHR crosswalk'!A:B,2,FALSE))</f>
        <v>eClinicalWorks V12</v>
      </c>
    </row>
    <row r="3996" spans="1:11" x14ac:dyDescent="0.25">
      <c r="A3996" t="s">
        <v>174</v>
      </c>
      <c r="B3996">
        <v>187</v>
      </c>
      <c r="C3996" t="s">
        <v>636</v>
      </c>
      <c r="D3996" t="s">
        <v>175</v>
      </c>
      <c r="E3996">
        <v>0</v>
      </c>
      <c r="F3996">
        <v>1</v>
      </c>
      <c r="G3996">
        <v>0</v>
      </c>
      <c r="H3996" t="s">
        <v>116</v>
      </c>
      <c r="I3996">
        <v>5</v>
      </c>
      <c r="J3996" t="s">
        <v>66</v>
      </c>
      <c r="K3996" s="33" t="str">
        <f>IF(ISNA(VLOOKUP(C3996,'Provider-EHR crosswalk'!A:B,2,FALSE)),"No EHR Specified",VLOOKUP(C3996,'Provider-EHR crosswalk'!A:B,2,FALSE))</f>
        <v>eClinicalWorks V12</v>
      </c>
    </row>
    <row r="3997" spans="1:11" x14ac:dyDescent="0.25">
      <c r="A3997" t="s">
        <v>176</v>
      </c>
      <c r="B3997">
        <v>187</v>
      </c>
      <c r="C3997" t="s">
        <v>636</v>
      </c>
      <c r="D3997" t="s">
        <v>177</v>
      </c>
      <c r="E3997">
        <v>0</v>
      </c>
      <c r="F3997">
        <v>1</v>
      </c>
      <c r="G3997">
        <v>0</v>
      </c>
      <c r="H3997" t="s">
        <v>116</v>
      </c>
      <c r="I3997">
        <v>5</v>
      </c>
      <c r="J3997" t="s">
        <v>66</v>
      </c>
      <c r="K3997" s="33" t="str">
        <f>IF(ISNA(VLOOKUP(C3997,'Provider-EHR crosswalk'!A:B,2,FALSE)),"No EHR Specified",VLOOKUP(C3997,'Provider-EHR crosswalk'!A:B,2,FALSE))</f>
        <v>eClinicalWorks V12</v>
      </c>
    </row>
    <row r="3998" spans="1:11" x14ac:dyDescent="0.25">
      <c r="A3998" t="s">
        <v>63</v>
      </c>
      <c r="B3998">
        <v>148</v>
      </c>
      <c r="C3998" t="s">
        <v>811</v>
      </c>
      <c r="D3998" t="s">
        <v>64</v>
      </c>
      <c r="E3998">
        <v>26</v>
      </c>
      <c r="F3998">
        <v>26</v>
      </c>
      <c r="G3998">
        <v>100</v>
      </c>
      <c r="H3998" t="s">
        <v>65</v>
      </c>
      <c r="I3998">
        <v>99</v>
      </c>
      <c r="J3998" t="s">
        <v>66</v>
      </c>
      <c r="K3998" s="33" t="str">
        <f>IF(ISNA(VLOOKUP(C3998,'Provider-EHR crosswalk'!A:B,2,FALSE)),"No EHR Specified",VLOOKUP(C3998,'Provider-EHR crosswalk'!A:B,2,FALSE))</f>
        <v>Azalea Health EHR</v>
      </c>
    </row>
    <row r="3999" spans="1:11" x14ac:dyDescent="0.25">
      <c r="A3999" t="s">
        <v>67</v>
      </c>
      <c r="B3999">
        <v>148</v>
      </c>
      <c r="C3999" t="s">
        <v>811</v>
      </c>
      <c r="D3999" t="s">
        <v>68</v>
      </c>
      <c r="E3999">
        <v>24</v>
      </c>
      <c r="F3999">
        <v>26</v>
      </c>
      <c r="G3999">
        <v>92.31</v>
      </c>
      <c r="H3999" t="s">
        <v>65</v>
      </c>
      <c r="I3999">
        <v>75</v>
      </c>
      <c r="J3999" t="s">
        <v>66</v>
      </c>
      <c r="K3999" s="33" t="str">
        <f>IF(ISNA(VLOOKUP(C3999,'Provider-EHR crosswalk'!A:B,2,FALSE)),"No EHR Specified",VLOOKUP(C3999,'Provider-EHR crosswalk'!A:B,2,FALSE))</f>
        <v>Azalea Health EHR</v>
      </c>
    </row>
    <row r="4000" spans="1:11" x14ac:dyDescent="0.25">
      <c r="A4000" t="s">
        <v>70</v>
      </c>
      <c r="B4000">
        <v>148</v>
      </c>
      <c r="C4000" t="s">
        <v>811</v>
      </c>
      <c r="D4000" t="s">
        <v>71</v>
      </c>
      <c r="E4000">
        <v>26</v>
      </c>
      <c r="F4000">
        <v>26</v>
      </c>
      <c r="G4000">
        <v>100</v>
      </c>
      <c r="H4000" t="s">
        <v>65</v>
      </c>
      <c r="I4000">
        <v>99</v>
      </c>
      <c r="J4000" t="s">
        <v>66</v>
      </c>
      <c r="K4000" s="33" t="str">
        <f>IF(ISNA(VLOOKUP(C4000,'Provider-EHR crosswalk'!A:B,2,FALSE)),"No EHR Specified",VLOOKUP(C4000,'Provider-EHR crosswalk'!A:B,2,FALSE))</f>
        <v>Azalea Health EHR</v>
      </c>
    </row>
    <row r="4001" spans="1:11" x14ac:dyDescent="0.25">
      <c r="A4001" t="s">
        <v>72</v>
      </c>
      <c r="B4001">
        <v>148</v>
      </c>
      <c r="C4001" t="s">
        <v>811</v>
      </c>
      <c r="D4001" t="s">
        <v>73</v>
      </c>
      <c r="E4001">
        <v>26</v>
      </c>
      <c r="F4001">
        <v>26</v>
      </c>
      <c r="G4001">
        <v>100</v>
      </c>
      <c r="H4001" t="s">
        <v>65</v>
      </c>
      <c r="I4001">
        <v>99</v>
      </c>
      <c r="J4001" t="s">
        <v>66</v>
      </c>
      <c r="K4001" s="33" t="str">
        <f>IF(ISNA(VLOOKUP(C4001,'Provider-EHR crosswalk'!A:B,2,FALSE)),"No EHR Specified",VLOOKUP(C4001,'Provider-EHR crosswalk'!A:B,2,FALSE))</f>
        <v>Azalea Health EHR</v>
      </c>
    </row>
    <row r="4002" spans="1:11" x14ac:dyDescent="0.25">
      <c r="A4002" t="s">
        <v>74</v>
      </c>
      <c r="B4002">
        <v>148</v>
      </c>
      <c r="C4002" t="s">
        <v>811</v>
      </c>
      <c r="D4002" t="s">
        <v>75</v>
      </c>
      <c r="E4002">
        <v>26</v>
      </c>
      <c r="F4002">
        <v>26</v>
      </c>
      <c r="G4002">
        <v>100</v>
      </c>
      <c r="H4002" t="s">
        <v>65</v>
      </c>
      <c r="I4002">
        <v>99</v>
      </c>
      <c r="J4002" t="s">
        <v>66</v>
      </c>
      <c r="K4002" s="33" t="str">
        <f>IF(ISNA(VLOOKUP(C4002,'Provider-EHR crosswalk'!A:B,2,FALSE)),"No EHR Specified",VLOOKUP(C4002,'Provider-EHR crosswalk'!A:B,2,FALSE))</f>
        <v>Azalea Health EHR</v>
      </c>
    </row>
    <row r="4003" spans="1:11" x14ac:dyDescent="0.25">
      <c r="A4003" t="s">
        <v>76</v>
      </c>
      <c r="B4003">
        <v>148</v>
      </c>
      <c r="C4003" t="s">
        <v>811</v>
      </c>
      <c r="D4003" t="s">
        <v>77</v>
      </c>
      <c r="E4003">
        <v>26</v>
      </c>
      <c r="F4003">
        <v>26</v>
      </c>
      <c r="G4003">
        <v>100</v>
      </c>
      <c r="H4003" t="s">
        <v>65</v>
      </c>
      <c r="I4003">
        <v>85</v>
      </c>
      <c r="J4003" t="s">
        <v>66</v>
      </c>
      <c r="K4003" s="33" t="str">
        <f>IF(ISNA(VLOOKUP(C4003,'Provider-EHR crosswalk'!A:B,2,FALSE)),"No EHR Specified",VLOOKUP(C4003,'Provider-EHR crosswalk'!A:B,2,FALSE))</f>
        <v>Azalea Health EHR</v>
      </c>
    </row>
    <row r="4004" spans="1:11" x14ac:dyDescent="0.25">
      <c r="A4004" t="s">
        <v>78</v>
      </c>
      <c r="B4004">
        <v>148</v>
      </c>
      <c r="C4004" t="s">
        <v>811</v>
      </c>
      <c r="D4004" t="s">
        <v>79</v>
      </c>
      <c r="E4004">
        <v>26</v>
      </c>
      <c r="F4004">
        <v>26</v>
      </c>
      <c r="G4004">
        <v>100</v>
      </c>
      <c r="H4004" t="s">
        <v>65</v>
      </c>
      <c r="I4004">
        <v>85</v>
      </c>
      <c r="J4004" t="s">
        <v>66</v>
      </c>
      <c r="K4004" s="33" t="str">
        <f>IF(ISNA(VLOOKUP(C4004,'Provider-EHR crosswalk'!A:B,2,FALSE)),"No EHR Specified",VLOOKUP(C4004,'Provider-EHR crosswalk'!A:B,2,FALSE))</f>
        <v>Azalea Health EHR</v>
      </c>
    </row>
    <row r="4005" spans="1:11" x14ac:dyDescent="0.25">
      <c r="A4005" t="s">
        <v>80</v>
      </c>
      <c r="B4005">
        <v>148</v>
      </c>
      <c r="C4005" t="s">
        <v>811</v>
      </c>
      <c r="D4005" t="s">
        <v>81</v>
      </c>
      <c r="E4005">
        <v>26</v>
      </c>
      <c r="F4005">
        <v>26</v>
      </c>
      <c r="G4005">
        <v>100</v>
      </c>
      <c r="H4005" t="s">
        <v>65</v>
      </c>
      <c r="I4005">
        <v>85</v>
      </c>
      <c r="J4005" t="s">
        <v>66</v>
      </c>
      <c r="K4005" s="33" t="str">
        <f>IF(ISNA(VLOOKUP(C4005,'Provider-EHR crosswalk'!A:B,2,FALSE)),"No EHR Specified",VLOOKUP(C4005,'Provider-EHR crosswalk'!A:B,2,FALSE))</f>
        <v>Azalea Health EHR</v>
      </c>
    </row>
    <row r="4006" spans="1:11" x14ac:dyDescent="0.25">
      <c r="A4006" t="s">
        <v>82</v>
      </c>
      <c r="B4006">
        <v>148</v>
      </c>
      <c r="C4006" t="s">
        <v>811</v>
      </c>
      <c r="D4006" t="s">
        <v>83</v>
      </c>
      <c r="E4006">
        <v>26</v>
      </c>
      <c r="F4006">
        <v>26</v>
      </c>
      <c r="G4006">
        <v>100</v>
      </c>
      <c r="H4006" t="s">
        <v>65</v>
      </c>
      <c r="I4006">
        <v>85</v>
      </c>
      <c r="J4006" t="s">
        <v>66</v>
      </c>
      <c r="K4006" s="33" t="str">
        <f>IF(ISNA(VLOOKUP(C4006,'Provider-EHR crosswalk'!A:B,2,FALSE)),"No EHR Specified",VLOOKUP(C4006,'Provider-EHR crosswalk'!A:B,2,FALSE))</f>
        <v>Azalea Health EHR</v>
      </c>
    </row>
    <row r="4007" spans="1:11" x14ac:dyDescent="0.25">
      <c r="A4007" t="s">
        <v>84</v>
      </c>
      <c r="B4007">
        <v>148</v>
      </c>
      <c r="C4007" t="s">
        <v>811</v>
      </c>
      <c r="D4007" t="s">
        <v>85</v>
      </c>
      <c r="E4007">
        <v>26</v>
      </c>
      <c r="F4007">
        <v>26</v>
      </c>
      <c r="G4007">
        <v>100</v>
      </c>
      <c r="H4007" t="s">
        <v>65</v>
      </c>
      <c r="I4007">
        <v>85</v>
      </c>
      <c r="J4007" t="s">
        <v>66</v>
      </c>
      <c r="K4007" s="33" t="str">
        <f>IF(ISNA(VLOOKUP(C4007,'Provider-EHR crosswalk'!A:B,2,FALSE)),"No EHR Specified",VLOOKUP(C4007,'Provider-EHR crosswalk'!A:B,2,FALSE))</f>
        <v>Azalea Health EHR</v>
      </c>
    </row>
    <row r="4008" spans="1:11" x14ac:dyDescent="0.25">
      <c r="A4008" t="s">
        <v>86</v>
      </c>
      <c r="B4008">
        <v>148</v>
      </c>
      <c r="C4008" t="s">
        <v>811</v>
      </c>
      <c r="D4008" t="s">
        <v>87</v>
      </c>
      <c r="E4008">
        <v>26</v>
      </c>
      <c r="F4008">
        <v>26</v>
      </c>
      <c r="G4008">
        <v>100</v>
      </c>
      <c r="H4008" t="s">
        <v>65</v>
      </c>
      <c r="I4008">
        <v>95</v>
      </c>
      <c r="J4008" t="s">
        <v>66</v>
      </c>
      <c r="K4008" s="33" t="str">
        <f>IF(ISNA(VLOOKUP(C4008,'Provider-EHR crosswalk'!A:B,2,FALSE)),"No EHR Specified",VLOOKUP(C4008,'Provider-EHR crosswalk'!A:B,2,FALSE))</f>
        <v>Azalea Health EHR</v>
      </c>
    </row>
    <row r="4009" spans="1:11" x14ac:dyDescent="0.25">
      <c r="A4009" t="s">
        <v>88</v>
      </c>
      <c r="B4009">
        <v>148</v>
      </c>
      <c r="C4009" t="s">
        <v>811</v>
      </c>
      <c r="D4009" t="s">
        <v>89</v>
      </c>
      <c r="E4009">
        <v>26</v>
      </c>
      <c r="F4009">
        <v>26</v>
      </c>
      <c r="G4009">
        <v>100</v>
      </c>
      <c r="H4009" t="s">
        <v>65</v>
      </c>
      <c r="I4009">
        <v>95</v>
      </c>
      <c r="J4009" t="s">
        <v>66</v>
      </c>
      <c r="K4009" s="33" t="str">
        <f>IF(ISNA(VLOOKUP(C4009,'Provider-EHR crosswalk'!A:B,2,FALSE)),"No EHR Specified",VLOOKUP(C4009,'Provider-EHR crosswalk'!A:B,2,FALSE))</f>
        <v>Azalea Health EHR</v>
      </c>
    </row>
    <row r="4010" spans="1:11" x14ac:dyDescent="0.25">
      <c r="A4010" t="s">
        <v>90</v>
      </c>
      <c r="B4010">
        <v>148</v>
      </c>
      <c r="C4010" t="s">
        <v>811</v>
      </c>
      <c r="D4010" t="s">
        <v>91</v>
      </c>
      <c r="E4010">
        <v>26</v>
      </c>
      <c r="F4010">
        <v>26</v>
      </c>
      <c r="G4010">
        <v>100</v>
      </c>
      <c r="H4010" t="s">
        <v>65</v>
      </c>
      <c r="I4010">
        <v>90</v>
      </c>
      <c r="J4010" t="s">
        <v>66</v>
      </c>
      <c r="K4010" s="33" t="str">
        <f>IF(ISNA(VLOOKUP(C4010,'Provider-EHR crosswalk'!A:B,2,FALSE)),"No EHR Specified",VLOOKUP(C4010,'Provider-EHR crosswalk'!A:B,2,FALSE))</f>
        <v>Azalea Health EHR</v>
      </c>
    </row>
    <row r="4011" spans="1:11" x14ac:dyDescent="0.25">
      <c r="A4011" t="s">
        <v>92</v>
      </c>
      <c r="B4011">
        <v>148</v>
      </c>
      <c r="C4011" t="s">
        <v>811</v>
      </c>
      <c r="D4011" t="s">
        <v>93</v>
      </c>
      <c r="E4011">
        <v>5</v>
      </c>
      <c r="F4011">
        <v>26</v>
      </c>
      <c r="G4011">
        <v>19.23</v>
      </c>
      <c r="H4011" t="s">
        <v>65</v>
      </c>
      <c r="I4011">
        <v>90</v>
      </c>
      <c r="J4011" t="s">
        <v>69</v>
      </c>
      <c r="K4011" s="33" t="str">
        <f>IF(ISNA(VLOOKUP(C4011,'Provider-EHR crosswalk'!A:B,2,FALSE)),"No EHR Specified",VLOOKUP(C4011,'Provider-EHR crosswalk'!A:B,2,FALSE))</f>
        <v>Azalea Health EHR</v>
      </c>
    </row>
    <row r="4012" spans="1:11" x14ac:dyDescent="0.25">
      <c r="A4012" t="s">
        <v>94</v>
      </c>
      <c r="B4012">
        <v>148</v>
      </c>
      <c r="C4012" t="s">
        <v>811</v>
      </c>
      <c r="D4012" t="s">
        <v>95</v>
      </c>
      <c r="E4012">
        <v>11</v>
      </c>
      <c r="F4012">
        <v>26</v>
      </c>
      <c r="G4012">
        <v>42.31</v>
      </c>
      <c r="H4012" t="s">
        <v>65</v>
      </c>
      <c r="I4012">
        <v>90</v>
      </c>
      <c r="J4012" t="s">
        <v>69</v>
      </c>
      <c r="K4012" s="33" t="str">
        <f>IF(ISNA(VLOOKUP(C4012,'Provider-EHR crosswalk'!A:B,2,FALSE)),"No EHR Specified",VLOOKUP(C4012,'Provider-EHR crosswalk'!A:B,2,FALSE))</f>
        <v>Azalea Health EHR</v>
      </c>
    </row>
    <row r="4013" spans="1:11" x14ac:dyDescent="0.25">
      <c r="A4013" t="s">
        <v>96</v>
      </c>
      <c r="B4013">
        <v>148</v>
      </c>
      <c r="C4013" t="s">
        <v>811</v>
      </c>
      <c r="D4013" t="s">
        <v>97</v>
      </c>
      <c r="E4013">
        <v>18</v>
      </c>
      <c r="F4013">
        <v>26</v>
      </c>
      <c r="G4013">
        <v>69.23</v>
      </c>
      <c r="H4013" t="s">
        <v>65</v>
      </c>
      <c r="I4013">
        <v>90</v>
      </c>
      <c r="J4013" t="s">
        <v>69</v>
      </c>
      <c r="K4013" s="33" t="str">
        <f>IF(ISNA(VLOOKUP(C4013,'Provider-EHR crosswalk'!A:B,2,FALSE)),"No EHR Specified",VLOOKUP(C4013,'Provider-EHR crosswalk'!A:B,2,FALSE))</f>
        <v>Azalea Health EHR</v>
      </c>
    </row>
    <row r="4014" spans="1:11" x14ac:dyDescent="0.25">
      <c r="A4014" t="s">
        <v>98</v>
      </c>
      <c r="B4014">
        <v>148</v>
      </c>
      <c r="C4014" t="s">
        <v>811</v>
      </c>
      <c r="D4014" t="s">
        <v>99</v>
      </c>
      <c r="E4014">
        <v>18</v>
      </c>
      <c r="F4014">
        <v>26</v>
      </c>
      <c r="G4014">
        <v>69.23</v>
      </c>
      <c r="H4014" t="s">
        <v>65</v>
      </c>
      <c r="I4014">
        <v>90</v>
      </c>
      <c r="J4014" t="s">
        <v>69</v>
      </c>
      <c r="K4014" s="33" t="str">
        <f>IF(ISNA(VLOOKUP(C4014,'Provider-EHR crosswalk'!A:B,2,FALSE)),"No EHR Specified",VLOOKUP(C4014,'Provider-EHR crosswalk'!A:B,2,FALSE))</f>
        <v>Azalea Health EHR</v>
      </c>
    </row>
    <row r="4015" spans="1:11" x14ac:dyDescent="0.25">
      <c r="A4015" t="s">
        <v>100</v>
      </c>
      <c r="B4015">
        <v>148</v>
      </c>
      <c r="C4015" t="s">
        <v>811</v>
      </c>
      <c r="D4015" t="s">
        <v>101</v>
      </c>
      <c r="E4015">
        <v>203</v>
      </c>
      <c r="F4015">
        <v>203</v>
      </c>
      <c r="G4015">
        <v>100</v>
      </c>
      <c r="H4015" t="s">
        <v>65</v>
      </c>
      <c r="I4015">
        <v>99</v>
      </c>
      <c r="J4015" t="s">
        <v>66</v>
      </c>
      <c r="K4015" s="33" t="str">
        <f>IF(ISNA(VLOOKUP(C4015,'Provider-EHR crosswalk'!A:B,2,FALSE)),"No EHR Specified",VLOOKUP(C4015,'Provider-EHR crosswalk'!A:B,2,FALSE))</f>
        <v>Azalea Health EHR</v>
      </c>
    </row>
    <row r="4016" spans="1:11" x14ac:dyDescent="0.25">
      <c r="A4016" t="s">
        <v>102</v>
      </c>
      <c r="B4016">
        <v>148</v>
      </c>
      <c r="C4016" t="s">
        <v>811</v>
      </c>
      <c r="D4016" t="s">
        <v>103</v>
      </c>
      <c r="E4016">
        <v>203</v>
      </c>
      <c r="F4016">
        <v>203</v>
      </c>
      <c r="G4016">
        <v>100</v>
      </c>
      <c r="H4016" t="s">
        <v>65</v>
      </c>
      <c r="I4016">
        <v>99</v>
      </c>
      <c r="J4016" t="s">
        <v>66</v>
      </c>
      <c r="K4016" s="33" t="str">
        <f>IF(ISNA(VLOOKUP(C4016,'Provider-EHR crosswalk'!A:B,2,FALSE)),"No EHR Specified",VLOOKUP(C4016,'Provider-EHR crosswalk'!A:B,2,FALSE))</f>
        <v>Azalea Health EHR</v>
      </c>
    </row>
    <row r="4017" spans="1:11" x14ac:dyDescent="0.25">
      <c r="A4017" t="s">
        <v>104</v>
      </c>
      <c r="B4017">
        <v>148</v>
      </c>
      <c r="C4017" t="s">
        <v>811</v>
      </c>
      <c r="D4017" t="s">
        <v>105</v>
      </c>
      <c r="E4017">
        <v>203</v>
      </c>
      <c r="F4017">
        <v>203</v>
      </c>
      <c r="G4017">
        <v>100</v>
      </c>
      <c r="H4017" t="s">
        <v>65</v>
      </c>
      <c r="I4017">
        <v>99</v>
      </c>
      <c r="J4017" t="s">
        <v>66</v>
      </c>
      <c r="K4017" s="33" t="str">
        <f>IF(ISNA(VLOOKUP(C4017,'Provider-EHR crosswalk'!A:B,2,FALSE)),"No EHR Specified",VLOOKUP(C4017,'Provider-EHR crosswalk'!A:B,2,FALSE))</f>
        <v>Azalea Health EHR</v>
      </c>
    </row>
    <row r="4018" spans="1:11" x14ac:dyDescent="0.25">
      <c r="A4018" t="s">
        <v>106</v>
      </c>
      <c r="B4018">
        <v>148</v>
      </c>
      <c r="C4018" t="s">
        <v>811</v>
      </c>
      <c r="D4018" t="s">
        <v>107</v>
      </c>
      <c r="E4018">
        <v>203</v>
      </c>
      <c r="F4018">
        <v>203</v>
      </c>
      <c r="G4018">
        <v>100</v>
      </c>
      <c r="H4018" t="s">
        <v>65</v>
      </c>
      <c r="I4018">
        <v>99</v>
      </c>
      <c r="J4018" t="s">
        <v>66</v>
      </c>
      <c r="K4018" s="33" t="str">
        <f>IF(ISNA(VLOOKUP(C4018,'Provider-EHR crosswalk'!A:B,2,FALSE)),"No EHR Specified",VLOOKUP(C4018,'Provider-EHR crosswalk'!A:B,2,FALSE))</f>
        <v>Azalea Health EHR</v>
      </c>
    </row>
    <row r="4019" spans="1:11" x14ac:dyDescent="0.25">
      <c r="A4019" t="s">
        <v>108</v>
      </c>
      <c r="B4019">
        <v>148</v>
      </c>
      <c r="C4019" t="s">
        <v>811</v>
      </c>
      <c r="D4019" t="s">
        <v>109</v>
      </c>
      <c r="E4019">
        <v>203</v>
      </c>
      <c r="F4019">
        <v>203</v>
      </c>
      <c r="G4019">
        <v>100</v>
      </c>
      <c r="H4019" t="s">
        <v>65</v>
      </c>
      <c r="I4019">
        <v>99</v>
      </c>
      <c r="J4019" t="s">
        <v>66</v>
      </c>
      <c r="K4019" s="33" t="str">
        <f>IF(ISNA(VLOOKUP(C4019,'Provider-EHR crosswalk'!A:B,2,FALSE)),"No EHR Specified",VLOOKUP(C4019,'Provider-EHR crosswalk'!A:B,2,FALSE))</f>
        <v>Azalea Health EHR</v>
      </c>
    </row>
    <row r="4020" spans="1:11" x14ac:dyDescent="0.25">
      <c r="A4020" t="s">
        <v>110</v>
      </c>
      <c r="B4020">
        <v>148</v>
      </c>
      <c r="C4020" t="s">
        <v>811</v>
      </c>
      <c r="D4020" t="s">
        <v>111</v>
      </c>
      <c r="E4020">
        <v>203</v>
      </c>
      <c r="F4020">
        <v>203</v>
      </c>
      <c r="G4020">
        <v>100</v>
      </c>
      <c r="H4020" t="s">
        <v>65</v>
      </c>
      <c r="I4020">
        <v>99</v>
      </c>
      <c r="J4020" t="s">
        <v>66</v>
      </c>
      <c r="K4020" s="33" t="str">
        <f>IF(ISNA(VLOOKUP(C4020,'Provider-EHR crosswalk'!A:B,2,FALSE)),"No EHR Specified",VLOOKUP(C4020,'Provider-EHR crosswalk'!A:B,2,FALSE))</f>
        <v>Azalea Health EHR</v>
      </c>
    </row>
    <row r="4021" spans="1:11" x14ac:dyDescent="0.25">
      <c r="A4021" t="s">
        <v>112</v>
      </c>
      <c r="B4021">
        <v>148</v>
      </c>
      <c r="C4021" t="s">
        <v>811</v>
      </c>
      <c r="D4021" t="s">
        <v>113</v>
      </c>
      <c r="E4021">
        <v>203</v>
      </c>
      <c r="F4021">
        <v>203</v>
      </c>
      <c r="G4021">
        <v>100</v>
      </c>
      <c r="H4021" t="s">
        <v>65</v>
      </c>
      <c r="I4021">
        <v>99</v>
      </c>
      <c r="J4021" t="s">
        <v>66</v>
      </c>
      <c r="K4021" s="33" t="str">
        <f>IF(ISNA(VLOOKUP(C4021,'Provider-EHR crosswalk'!A:B,2,FALSE)),"No EHR Specified",VLOOKUP(C4021,'Provider-EHR crosswalk'!A:B,2,FALSE))</f>
        <v>Azalea Health EHR</v>
      </c>
    </row>
    <row r="4022" spans="1:11" x14ac:dyDescent="0.25">
      <c r="A4022" t="s">
        <v>114</v>
      </c>
      <c r="B4022">
        <v>148</v>
      </c>
      <c r="C4022" t="s">
        <v>811</v>
      </c>
      <c r="D4022" t="s">
        <v>115</v>
      </c>
      <c r="E4022">
        <v>0</v>
      </c>
      <c r="F4022">
        <v>26</v>
      </c>
      <c r="G4022">
        <v>0</v>
      </c>
      <c r="H4022" t="s">
        <v>116</v>
      </c>
      <c r="I4022">
        <v>4</v>
      </c>
      <c r="J4022" t="s">
        <v>66</v>
      </c>
      <c r="K4022" s="33" t="str">
        <f>IF(ISNA(VLOOKUP(C4022,'Provider-EHR crosswalk'!A:B,2,FALSE)),"No EHR Specified",VLOOKUP(C4022,'Provider-EHR crosswalk'!A:B,2,FALSE))</f>
        <v>Azalea Health EHR</v>
      </c>
    </row>
    <row r="4023" spans="1:11" x14ac:dyDescent="0.25">
      <c r="A4023" t="s">
        <v>117</v>
      </c>
      <c r="B4023">
        <v>148</v>
      </c>
      <c r="C4023" t="s">
        <v>811</v>
      </c>
      <c r="D4023" t="s">
        <v>118</v>
      </c>
      <c r="E4023">
        <v>1</v>
      </c>
      <c r="F4023">
        <v>26</v>
      </c>
      <c r="G4023">
        <v>3.85</v>
      </c>
      <c r="H4023" t="s">
        <v>116</v>
      </c>
      <c r="I4023">
        <v>4</v>
      </c>
      <c r="J4023" t="s">
        <v>66</v>
      </c>
      <c r="K4023" s="33" t="str">
        <f>IF(ISNA(VLOOKUP(C4023,'Provider-EHR crosswalk'!A:B,2,FALSE)),"No EHR Specified",VLOOKUP(C4023,'Provider-EHR crosswalk'!A:B,2,FALSE))</f>
        <v>Azalea Health EHR</v>
      </c>
    </row>
    <row r="4024" spans="1:11" x14ac:dyDescent="0.25">
      <c r="A4024" t="s">
        <v>119</v>
      </c>
      <c r="B4024">
        <v>148</v>
      </c>
      <c r="C4024" t="s">
        <v>811</v>
      </c>
      <c r="D4024" t="s">
        <v>120</v>
      </c>
      <c r="E4024">
        <v>1</v>
      </c>
      <c r="F4024">
        <v>26</v>
      </c>
      <c r="G4024">
        <v>3.85</v>
      </c>
      <c r="H4024" t="s">
        <v>116</v>
      </c>
      <c r="I4024">
        <v>4</v>
      </c>
      <c r="J4024" t="s">
        <v>66</v>
      </c>
      <c r="K4024" s="33" t="str">
        <f>IF(ISNA(VLOOKUP(C4024,'Provider-EHR crosswalk'!A:B,2,FALSE)),"No EHR Specified",VLOOKUP(C4024,'Provider-EHR crosswalk'!A:B,2,FALSE))</f>
        <v>Azalea Health EHR</v>
      </c>
    </row>
    <row r="4025" spans="1:11" x14ac:dyDescent="0.25">
      <c r="A4025" t="s">
        <v>121</v>
      </c>
      <c r="B4025">
        <v>148</v>
      </c>
      <c r="C4025" t="s">
        <v>811</v>
      </c>
      <c r="D4025" t="s">
        <v>122</v>
      </c>
      <c r="E4025">
        <v>0</v>
      </c>
      <c r="F4025">
        <v>26</v>
      </c>
      <c r="G4025">
        <v>0</v>
      </c>
      <c r="H4025" t="s">
        <v>116</v>
      </c>
      <c r="I4025">
        <v>1</v>
      </c>
      <c r="J4025" t="s">
        <v>66</v>
      </c>
      <c r="K4025" s="33" t="str">
        <f>IF(ISNA(VLOOKUP(C4025,'Provider-EHR crosswalk'!A:B,2,FALSE)),"No EHR Specified",VLOOKUP(C4025,'Provider-EHR crosswalk'!A:B,2,FALSE))</f>
        <v>Azalea Health EHR</v>
      </c>
    </row>
    <row r="4026" spans="1:11" x14ac:dyDescent="0.25">
      <c r="A4026" t="s">
        <v>123</v>
      </c>
      <c r="B4026">
        <v>148</v>
      </c>
      <c r="C4026" t="s">
        <v>811</v>
      </c>
      <c r="D4026" t="s">
        <v>124</v>
      </c>
      <c r="E4026">
        <v>0</v>
      </c>
      <c r="F4026">
        <v>203</v>
      </c>
      <c r="G4026">
        <v>0</v>
      </c>
      <c r="H4026" t="s">
        <v>116</v>
      </c>
      <c r="I4026">
        <v>1</v>
      </c>
      <c r="J4026" t="s">
        <v>66</v>
      </c>
      <c r="K4026" s="33" t="str">
        <f>IF(ISNA(VLOOKUP(C4026,'Provider-EHR crosswalk'!A:B,2,FALSE)),"No EHR Specified",VLOOKUP(C4026,'Provider-EHR crosswalk'!A:B,2,FALSE))</f>
        <v>Azalea Health EHR</v>
      </c>
    </row>
    <row r="4027" spans="1:11" x14ac:dyDescent="0.25">
      <c r="A4027" t="s">
        <v>125</v>
      </c>
      <c r="B4027">
        <v>148</v>
      </c>
      <c r="C4027" t="s">
        <v>811</v>
      </c>
      <c r="D4027" t="s">
        <v>126</v>
      </c>
      <c r="E4027">
        <v>0</v>
      </c>
      <c r="F4027">
        <v>203</v>
      </c>
      <c r="G4027">
        <v>0</v>
      </c>
      <c r="H4027" t="s">
        <v>116</v>
      </c>
      <c r="I4027">
        <v>1</v>
      </c>
      <c r="J4027" t="s">
        <v>66</v>
      </c>
      <c r="K4027" s="33" t="str">
        <f>IF(ISNA(VLOOKUP(C4027,'Provider-EHR crosswalk'!A:B,2,FALSE)),"No EHR Specified",VLOOKUP(C4027,'Provider-EHR crosswalk'!A:B,2,FALSE))</f>
        <v>Azalea Health EHR</v>
      </c>
    </row>
    <row r="4028" spans="1:11" x14ac:dyDescent="0.25">
      <c r="A4028" t="s">
        <v>127</v>
      </c>
      <c r="B4028">
        <v>148</v>
      </c>
      <c r="C4028" t="s">
        <v>811</v>
      </c>
      <c r="D4028" t="s">
        <v>128</v>
      </c>
      <c r="E4028">
        <v>1</v>
      </c>
      <c r="F4028">
        <v>203</v>
      </c>
      <c r="G4028">
        <v>0.49</v>
      </c>
      <c r="H4028" t="s">
        <v>116</v>
      </c>
      <c r="I4028">
        <v>4</v>
      </c>
      <c r="J4028" t="s">
        <v>66</v>
      </c>
      <c r="K4028" s="33" t="str">
        <f>IF(ISNA(VLOOKUP(C4028,'Provider-EHR crosswalk'!A:B,2,FALSE)),"No EHR Specified",VLOOKUP(C4028,'Provider-EHR crosswalk'!A:B,2,FALSE))</f>
        <v>Azalea Health EHR</v>
      </c>
    </row>
    <row r="4029" spans="1:11" x14ac:dyDescent="0.25">
      <c r="A4029" t="s">
        <v>129</v>
      </c>
      <c r="B4029">
        <v>148</v>
      </c>
      <c r="C4029" t="s">
        <v>811</v>
      </c>
      <c r="D4029" t="s">
        <v>130</v>
      </c>
      <c r="E4029">
        <v>3</v>
      </c>
      <c r="F4029">
        <v>203</v>
      </c>
      <c r="G4029">
        <v>1.48</v>
      </c>
      <c r="H4029" t="s">
        <v>116</v>
      </c>
      <c r="I4029">
        <v>4</v>
      </c>
      <c r="J4029" t="s">
        <v>66</v>
      </c>
      <c r="K4029" s="33" t="str">
        <f>IF(ISNA(VLOOKUP(C4029,'Provider-EHR crosswalk'!A:B,2,FALSE)),"No EHR Specified",VLOOKUP(C4029,'Provider-EHR crosswalk'!A:B,2,FALSE))</f>
        <v>Azalea Health EHR</v>
      </c>
    </row>
    <row r="4030" spans="1:11" x14ac:dyDescent="0.25">
      <c r="A4030" t="s">
        <v>131</v>
      </c>
      <c r="B4030">
        <v>148</v>
      </c>
      <c r="C4030" t="s">
        <v>811</v>
      </c>
      <c r="D4030" t="s">
        <v>132</v>
      </c>
      <c r="E4030">
        <v>3</v>
      </c>
      <c r="F4030">
        <v>203</v>
      </c>
      <c r="G4030">
        <v>1.48</v>
      </c>
      <c r="H4030" t="s">
        <v>116</v>
      </c>
      <c r="I4030">
        <v>4</v>
      </c>
      <c r="J4030" t="s">
        <v>66</v>
      </c>
      <c r="K4030" s="33" t="str">
        <f>IF(ISNA(VLOOKUP(C4030,'Provider-EHR crosswalk'!A:B,2,FALSE)),"No EHR Specified",VLOOKUP(C4030,'Provider-EHR crosswalk'!A:B,2,FALSE))</f>
        <v>Azalea Health EHR</v>
      </c>
    </row>
    <row r="4031" spans="1:11" x14ac:dyDescent="0.25">
      <c r="A4031" t="s">
        <v>133</v>
      </c>
      <c r="B4031">
        <v>148</v>
      </c>
      <c r="C4031" t="s">
        <v>811</v>
      </c>
      <c r="D4031" t="s">
        <v>134</v>
      </c>
      <c r="E4031">
        <v>0</v>
      </c>
      <c r="F4031">
        <v>203</v>
      </c>
      <c r="G4031">
        <v>0</v>
      </c>
      <c r="H4031" t="s">
        <v>116</v>
      </c>
      <c r="I4031">
        <v>1</v>
      </c>
      <c r="J4031" t="s">
        <v>66</v>
      </c>
      <c r="K4031" s="33" t="str">
        <f>IF(ISNA(VLOOKUP(C4031,'Provider-EHR crosswalk'!A:B,2,FALSE)),"No EHR Specified",VLOOKUP(C4031,'Provider-EHR crosswalk'!A:B,2,FALSE))</f>
        <v>Azalea Health EHR</v>
      </c>
    </row>
    <row r="4032" spans="1:11" x14ac:dyDescent="0.25">
      <c r="A4032" t="s">
        <v>135</v>
      </c>
      <c r="B4032">
        <v>148</v>
      </c>
      <c r="C4032" t="s">
        <v>811</v>
      </c>
      <c r="D4032" t="s">
        <v>136</v>
      </c>
      <c r="E4032">
        <v>0</v>
      </c>
      <c r="F4032">
        <v>203</v>
      </c>
      <c r="G4032">
        <v>0</v>
      </c>
      <c r="H4032" t="s">
        <v>116</v>
      </c>
      <c r="I4032">
        <v>1</v>
      </c>
      <c r="J4032" t="s">
        <v>66</v>
      </c>
      <c r="K4032" s="33" t="str">
        <f>IF(ISNA(VLOOKUP(C4032,'Provider-EHR crosswalk'!A:B,2,FALSE)),"No EHR Specified",VLOOKUP(C4032,'Provider-EHR crosswalk'!A:B,2,FALSE))</f>
        <v>Azalea Health EHR</v>
      </c>
    </row>
    <row r="4033" spans="1:11" x14ac:dyDescent="0.25">
      <c r="A4033" t="s">
        <v>137</v>
      </c>
      <c r="B4033">
        <v>148</v>
      </c>
      <c r="C4033" t="s">
        <v>811</v>
      </c>
      <c r="D4033" t="s">
        <v>138</v>
      </c>
      <c r="E4033">
        <v>0</v>
      </c>
      <c r="F4033">
        <v>203</v>
      </c>
      <c r="G4033">
        <v>0</v>
      </c>
      <c r="H4033" t="s">
        <v>116</v>
      </c>
      <c r="I4033">
        <v>1</v>
      </c>
      <c r="J4033" t="s">
        <v>66</v>
      </c>
      <c r="K4033" s="33" t="str">
        <f>IF(ISNA(VLOOKUP(C4033,'Provider-EHR crosswalk'!A:B,2,FALSE)),"No EHR Specified",VLOOKUP(C4033,'Provider-EHR crosswalk'!A:B,2,FALSE))</f>
        <v>Azalea Health EHR</v>
      </c>
    </row>
    <row r="4034" spans="1:11" x14ac:dyDescent="0.25">
      <c r="A4034" t="s">
        <v>139</v>
      </c>
      <c r="B4034">
        <v>148</v>
      </c>
      <c r="C4034" t="s">
        <v>811</v>
      </c>
      <c r="D4034" t="s">
        <v>140</v>
      </c>
      <c r="E4034">
        <v>0</v>
      </c>
      <c r="F4034">
        <v>203</v>
      </c>
      <c r="G4034">
        <v>0</v>
      </c>
      <c r="H4034" t="s">
        <v>116</v>
      </c>
      <c r="I4034">
        <v>1</v>
      </c>
      <c r="J4034" t="s">
        <v>66</v>
      </c>
      <c r="K4034" s="33" t="str">
        <f>IF(ISNA(VLOOKUP(C4034,'Provider-EHR crosswalk'!A:B,2,FALSE)),"No EHR Specified",VLOOKUP(C4034,'Provider-EHR crosswalk'!A:B,2,FALSE))</f>
        <v>Azalea Health EHR</v>
      </c>
    </row>
    <row r="4035" spans="1:11" x14ac:dyDescent="0.25">
      <c r="A4035" t="s">
        <v>141</v>
      </c>
      <c r="B4035">
        <v>148</v>
      </c>
      <c r="C4035" t="s">
        <v>811</v>
      </c>
      <c r="D4035" t="s">
        <v>142</v>
      </c>
      <c r="E4035">
        <v>0</v>
      </c>
      <c r="F4035">
        <v>203</v>
      </c>
      <c r="G4035">
        <v>0</v>
      </c>
      <c r="H4035" t="s">
        <v>116</v>
      </c>
      <c r="I4035">
        <v>1</v>
      </c>
      <c r="J4035" t="s">
        <v>66</v>
      </c>
      <c r="K4035" s="33" t="str">
        <f>IF(ISNA(VLOOKUP(C4035,'Provider-EHR crosswalk'!A:B,2,FALSE)),"No EHR Specified",VLOOKUP(C4035,'Provider-EHR crosswalk'!A:B,2,FALSE))</f>
        <v>Azalea Health EHR</v>
      </c>
    </row>
    <row r="4036" spans="1:11" x14ac:dyDescent="0.25">
      <c r="A4036" t="s">
        <v>143</v>
      </c>
      <c r="B4036">
        <v>148</v>
      </c>
      <c r="C4036" t="s">
        <v>811</v>
      </c>
      <c r="D4036" t="s">
        <v>144</v>
      </c>
      <c r="E4036">
        <v>0</v>
      </c>
      <c r="F4036">
        <v>203</v>
      </c>
      <c r="G4036">
        <v>0</v>
      </c>
      <c r="H4036" t="s">
        <v>116</v>
      </c>
      <c r="I4036">
        <v>1</v>
      </c>
      <c r="J4036" t="s">
        <v>66</v>
      </c>
      <c r="K4036" s="33" t="str">
        <f>IF(ISNA(VLOOKUP(C4036,'Provider-EHR crosswalk'!A:B,2,FALSE)),"No EHR Specified",VLOOKUP(C4036,'Provider-EHR crosswalk'!A:B,2,FALSE))</f>
        <v>Azalea Health EHR</v>
      </c>
    </row>
    <row r="4037" spans="1:11" x14ac:dyDescent="0.25">
      <c r="A4037" t="s">
        <v>145</v>
      </c>
      <c r="B4037">
        <v>148</v>
      </c>
      <c r="C4037" t="s">
        <v>811</v>
      </c>
      <c r="D4037" t="s">
        <v>146</v>
      </c>
      <c r="E4037">
        <v>0</v>
      </c>
      <c r="F4037">
        <v>203</v>
      </c>
      <c r="G4037">
        <v>0</v>
      </c>
      <c r="H4037" t="s">
        <v>116</v>
      </c>
      <c r="I4037">
        <v>1</v>
      </c>
      <c r="J4037" t="s">
        <v>66</v>
      </c>
      <c r="K4037" s="33" t="str">
        <f>IF(ISNA(VLOOKUP(C4037,'Provider-EHR crosswalk'!A:B,2,FALSE)),"No EHR Specified",VLOOKUP(C4037,'Provider-EHR crosswalk'!A:B,2,FALSE))</f>
        <v>Azalea Health EHR</v>
      </c>
    </row>
    <row r="4038" spans="1:11" x14ac:dyDescent="0.25">
      <c r="A4038" t="s">
        <v>147</v>
      </c>
      <c r="B4038">
        <v>148</v>
      </c>
      <c r="C4038" t="s">
        <v>811</v>
      </c>
      <c r="D4038" t="s">
        <v>148</v>
      </c>
      <c r="E4038">
        <v>0</v>
      </c>
      <c r="F4038">
        <v>203</v>
      </c>
      <c r="G4038">
        <v>0</v>
      </c>
      <c r="H4038" t="s">
        <v>116</v>
      </c>
      <c r="I4038">
        <v>1</v>
      </c>
      <c r="J4038" t="s">
        <v>66</v>
      </c>
      <c r="K4038" s="33" t="str">
        <f>IF(ISNA(VLOOKUP(C4038,'Provider-EHR crosswalk'!A:B,2,FALSE)),"No EHR Specified",VLOOKUP(C4038,'Provider-EHR crosswalk'!A:B,2,FALSE))</f>
        <v>Azalea Health EHR</v>
      </c>
    </row>
    <row r="4039" spans="1:11" x14ac:dyDescent="0.25">
      <c r="A4039" t="s">
        <v>149</v>
      </c>
      <c r="B4039">
        <v>148</v>
      </c>
      <c r="C4039" t="s">
        <v>811</v>
      </c>
      <c r="D4039" t="s">
        <v>150</v>
      </c>
      <c r="E4039">
        <v>0</v>
      </c>
      <c r="F4039">
        <v>203</v>
      </c>
      <c r="G4039">
        <v>0</v>
      </c>
      <c r="H4039" t="s">
        <v>116</v>
      </c>
      <c r="I4039">
        <v>1</v>
      </c>
      <c r="J4039" t="s">
        <v>66</v>
      </c>
      <c r="K4039" s="33" t="str">
        <f>IF(ISNA(VLOOKUP(C4039,'Provider-EHR crosswalk'!A:B,2,FALSE)),"No EHR Specified",VLOOKUP(C4039,'Provider-EHR crosswalk'!A:B,2,FALSE))</f>
        <v>Azalea Health EHR</v>
      </c>
    </row>
    <row r="4040" spans="1:11" x14ac:dyDescent="0.25">
      <c r="A4040" t="s">
        <v>151</v>
      </c>
      <c r="B4040">
        <v>148</v>
      </c>
      <c r="C4040" t="s">
        <v>811</v>
      </c>
      <c r="D4040" t="s">
        <v>152</v>
      </c>
      <c r="E4040">
        <v>0</v>
      </c>
      <c r="F4040">
        <v>203</v>
      </c>
      <c r="G4040">
        <v>0</v>
      </c>
      <c r="H4040" t="s">
        <v>116</v>
      </c>
      <c r="I4040">
        <v>1</v>
      </c>
      <c r="J4040" t="s">
        <v>66</v>
      </c>
      <c r="K4040" s="33" t="str">
        <f>IF(ISNA(VLOOKUP(C4040,'Provider-EHR crosswalk'!A:B,2,FALSE)),"No EHR Specified",VLOOKUP(C4040,'Provider-EHR crosswalk'!A:B,2,FALSE))</f>
        <v>Azalea Health EHR</v>
      </c>
    </row>
    <row r="4041" spans="1:11" x14ac:dyDescent="0.25">
      <c r="A4041" t="s">
        <v>153</v>
      </c>
      <c r="B4041">
        <v>148</v>
      </c>
      <c r="C4041" t="s">
        <v>811</v>
      </c>
      <c r="D4041" t="s">
        <v>154</v>
      </c>
      <c r="E4041">
        <v>0</v>
      </c>
      <c r="F4041">
        <v>203</v>
      </c>
      <c r="G4041">
        <v>0</v>
      </c>
      <c r="H4041" t="s">
        <v>116</v>
      </c>
      <c r="I4041">
        <v>1</v>
      </c>
      <c r="J4041" t="s">
        <v>66</v>
      </c>
      <c r="K4041" s="33" t="str">
        <f>IF(ISNA(VLOOKUP(C4041,'Provider-EHR crosswalk'!A:B,2,FALSE)),"No EHR Specified",VLOOKUP(C4041,'Provider-EHR crosswalk'!A:B,2,FALSE))</f>
        <v>Azalea Health EHR</v>
      </c>
    </row>
    <row r="4042" spans="1:11" x14ac:dyDescent="0.25">
      <c r="A4042" t="s">
        <v>155</v>
      </c>
      <c r="B4042">
        <v>148</v>
      </c>
      <c r="C4042" t="s">
        <v>811</v>
      </c>
      <c r="D4042" t="s">
        <v>156</v>
      </c>
      <c r="E4042">
        <v>0</v>
      </c>
      <c r="F4042">
        <v>203</v>
      </c>
      <c r="G4042">
        <v>0</v>
      </c>
      <c r="H4042" t="s">
        <v>157</v>
      </c>
      <c r="I4042" t="s">
        <v>157</v>
      </c>
      <c r="J4042" t="s">
        <v>157</v>
      </c>
      <c r="K4042" s="33" t="str">
        <f>IF(ISNA(VLOOKUP(C4042,'Provider-EHR crosswalk'!A:B,2,FALSE)),"No EHR Specified",VLOOKUP(C4042,'Provider-EHR crosswalk'!A:B,2,FALSE))</f>
        <v>Azalea Health EHR</v>
      </c>
    </row>
    <row r="4043" spans="1:11" x14ac:dyDescent="0.25">
      <c r="A4043" t="s">
        <v>158</v>
      </c>
      <c r="B4043">
        <v>148</v>
      </c>
      <c r="C4043" t="s">
        <v>811</v>
      </c>
      <c r="D4043" t="s">
        <v>159</v>
      </c>
      <c r="E4043">
        <v>4</v>
      </c>
      <c r="F4043">
        <v>203</v>
      </c>
      <c r="G4043">
        <v>1.97</v>
      </c>
      <c r="H4043" t="s">
        <v>157</v>
      </c>
      <c r="I4043" t="s">
        <v>157</v>
      </c>
      <c r="J4043" t="s">
        <v>157</v>
      </c>
      <c r="K4043" s="33" t="str">
        <f>IF(ISNA(VLOOKUP(C4043,'Provider-EHR crosswalk'!A:B,2,FALSE)),"No EHR Specified",VLOOKUP(C4043,'Provider-EHR crosswalk'!A:B,2,FALSE))</f>
        <v>Azalea Health EHR</v>
      </c>
    </row>
    <row r="4044" spans="1:11" x14ac:dyDescent="0.25">
      <c r="A4044" t="s">
        <v>162</v>
      </c>
      <c r="B4044">
        <v>148</v>
      </c>
      <c r="C4044" t="s">
        <v>811</v>
      </c>
      <c r="D4044" t="s">
        <v>163</v>
      </c>
      <c r="E4044">
        <v>195</v>
      </c>
      <c r="F4044">
        <v>203</v>
      </c>
      <c r="G4044">
        <v>96.06</v>
      </c>
      <c r="H4044" t="s">
        <v>65</v>
      </c>
      <c r="I4044">
        <v>95</v>
      </c>
      <c r="J4044" t="s">
        <v>66</v>
      </c>
      <c r="K4044" s="33" t="str">
        <f>IF(ISNA(VLOOKUP(C4044,'Provider-EHR crosswalk'!A:B,2,FALSE)),"No EHR Specified",VLOOKUP(C4044,'Provider-EHR crosswalk'!A:B,2,FALSE))</f>
        <v>Azalea Health EHR</v>
      </c>
    </row>
    <row r="4045" spans="1:11" x14ac:dyDescent="0.25">
      <c r="A4045" t="s">
        <v>164</v>
      </c>
      <c r="B4045">
        <v>148</v>
      </c>
      <c r="C4045" t="s">
        <v>811</v>
      </c>
      <c r="D4045" t="s">
        <v>165</v>
      </c>
      <c r="E4045">
        <v>25</v>
      </c>
      <c r="F4045">
        <v>26</v>
      </c>
      <c r="G4045">
        <v>96.15</v>
      </c>
      <c r="H4045" t="s">
        <v>65</v>
      </c>
      <c r="I4045">
        <v>95</v>
      </c>
      <c r="J4045" t="s">
        <v>66</v>
      </c>
      <c r="K4045" s="33" t="str">
        <f>IF(ISNA(VLOOKUP(C4045,'Provider-EHR crosswalk'!A:B,2,FALSE)),"No EHR Specified",VLOOKUP(C4045,'Provider-EHR crosswalk'!A:B,2,FALSE))</f>
        <v>Azalea Health EHR</v>
      </c>
    </row>
    <row r="4046" spans="1:11" x14ac:dyDescent="0.25">
      <c r="A4046" t="s">
        <v>166</v>
      </c>
      <c r="B4046">
        <v>148</v>
      </c>
      <c r="C4046" t="s">
        <v>811</v>
      </c>
      <c r="D4046" t="s">
        <v>167</v>
      </c>
      <c r="E4046">
        <v>0</v>
      </c>
      <c r="F4046">
        <v>26</v>
      </c>
      <c r="G4046">
        <v>0</v>
      </c>
      <c r="H4046" t="s">
        <v>116</v>
      </c>
      <c r="I4046">
        <v>5</v>
      </c>
      <c r="J4046" t="s">
        <v>66</v>
      </c>
      <c r="K4046" s="33" t="str">
        <f>IF(ISNA(VLOOKUP(C4046,'Provider-EHR crosswalk'!A:B,2,FALSE)),"No EHR Specified",VLOOKUP(C4046,'Provider-EHR crosswalk'!A:B,2,FALSE))</f>
        <v>Azalea Health EHR</v>
      </c>
    </row>
    <row r="4047" spans="1:11" x14ac:dyDescent="0.25">
      <c r="A4047" t="s">
        <v>168</v>
      </c>
      <c r="B4047">
        <v>148</v>
      </c>
      <c r="C4047" t="s">
        <v>811</v>
      </c>
      <c r="D4047" t="s">
        <v>169</v>
      </c>
      <c r="E4047">
        <v>0</v>
      </c>
      <c r="F4047">
        <v>26</v>
      </c>
      <c r="G4047">
        <v>0</v>
      </c>
      <c r="H4047" t="s">
        <v>116</v>
      </c>
      <c r="I4047">
        <v>5</v>
      </c>
      <c r="J4047" t="s">
        <v>66</v>
      </c>
      <c r="K4047" s="33" t="str">
        <f>IF(ISNA(VLOOKUP(C4047,'Provider-EHR crosswalk'!A:B,2,FALSE)),"No EHR Specified",VLOOKUP(C4047,'Provider-EHR crosswalk'!A:B,2,FALSE))</f>
        <v>Azalea Health EHR</v>
      </c>
    </row>
    <row r="4048" spans="1:11" x14ac:dyDescent="0.25">
      <c r="A4048" t="s">
        <v>170</v>
      </c>
      <c r="B4048">
        <v>148</v>
      </c>
      <c r="C4048" t="s">
        <v>811</v>
      </c>
      <c r="D4048" t="s">
        <v>171</v>
      </c>
      <c r="E4048">
        <v>1</v>
      </c>
      <c r="F4048">
        <v>26</v>
      </c>
      <c r="G4048">
        <v>3.85</v>
      </c>
      <c r="H4048" t="s">
        <v>116</v>
      </c>
      <c r="I4048">
        <v>5</v>
      </c>
      <c r="J4048" t="s">
        <v>66</v>
      </c>
      <c r="K4048" s="33" t="str">
        <f>IF(ISNA(VLOOKUP(C4048,'Provider-EHR crosswalk'!A:B,2,FALSE)),"No EHR Specified",VLOOKUP(C4048,'Provider-EHR crosswalk'!A:B,2,FALSE))</f>
        <v>Azalea Health EHR</v>
      </c>
    </row>
    <row r="4049" spans="1:11" x14ac:dyDescent="0.25">
      <c r="A4049" t="s">
        <v>172</v>
      </c>
      <c r="B4049">
        <v>148</v>
      </c>
      <c r="C4049" t="s">
        <v>811</v>
      </c>
      <c r="D4049" t="s">
        <v>173</v>
      </c>
      <c r="E4049">
        <v>0</v>
      </c>
      <c r="F4049">
        <v>203</v>
      </c>
      <c r="G4049">
        <v>0</v>
      </c>
      <c r="H4049" t="s">
        <v>116</v>
      </c>
      <c r="I4049">
        <v>5</v>
      </c>
      <c r="J4049" t="s">
        <v>66</v>
      </c>
      <c r="K4049" s="33" t="str">
        <f>IF(ISNA(VLOOKUP(C4049,'Provider-EHR crosswalk'!A:B,2,FALSE)),"No EHR Specified",VLOOKUP(C4049,'Provider-EHR crosswalk'!A:B,2,FALSE))</f>
        <v>Azalea Health EHR</v>
      </c>
    </row>
    <row r="4050" spans="1:11" x14ac:dyDescent="0.25">
      <c r="A4050" t="s">
        <v>174</v>
      </c>
      <c r="B4050">
        <v>148</v>
      </c>
      <c r="C4050" t="s">
        <v>811</v>
      </c>
      <c r="D4050" t="s">
        <v>175</v>
      </c>
      <c r="E4050">
        <v>0</v>
      </c>
      <c r="F4050">
        <v>203</v>
      </c>
      <c r="G4050">
        <v>0</v>
      </c>
      <c r="H4050" t="s">
        <v>116</v>
      </c>
      <c r="I4050">
        <v>5</v>
      </c>
      <c r="J4050" t="s">
        <v>66</v>
      </c>
      <c r="K4050" s="33" t="str">
        <f>IF(ISNA(VLOOKUP(C4050,'Provider-EHR crosswalk'!A:B,2,FALSE)),"No EHR Specified",VLOOKUP(C4050,'Provider-EHR crosswalk'!A:B,2,FALSE))</f>
        <v>Azalea Health EHR</v>
      </c>
    </row>
    <row r="4051" spans="1:11" x14ac:dyDescent="0.25">
      <c r="A4051" t="s">
        <v>176</v>
      </c>
      <c r="B4051">
        <v>148</v>
      </c>
      <c r="C4051" t="s">
        <v>811</v>
      </c>
      <c r="D4051" t="s">
        <v>177</v>
      </c>
      <c r="E4051">
        <v>8</v>
      </c>
      <c r="F4051">
        <v>203</v>
      </c>
      <c r="G4051">
        <v>3.94</v>
      </c>
      <c r="H4051" t="s">
        <v>116</v>
      </c>
      <c r="I4051">
        <v>5</v>
      </c>
      <c r="J4051" t="s">
        <v>66</v>
      </c>
      <c r="K4051" s="33" t="str">
        <f>IF(ISNA(VLOOKUP(C4051,'Provider-EHR crosswalk'!A:B,2,FALSE)),"No EHR Specified",VLOOKUP(C4051,'Provider-EHR crosswalk'!A:B,2,FALSE))</f>
        <v>Azalea Health EHR</v>
      </c>
    </row>
    <row r="4052" spans="1:11" x14ac:dyDescent="0.25">
      <c r="A4052" t="s">
        <v>63</v>
      </c>
      <c r="B4052">
        <v>195</v>
      </c>
      <c r="C4052" t="s">
        <v>841</v>
      </c>
      <c r="D4052" t="s">
        <v>64</v>
      </c>
      <c r="E4052">
        <v>1</v>
      </c>
      <c r="F4052">
        <v>1</v>
      </c>
      <c r="G4052">
        <v>100</v>
      </c>
      <c r="H4052" t="s">
        <v>65</v>
      </c>
      <c r="I4052">
        <v>99</v>
      </c>
      <c r="J4052" t="s">
        <v>66</v>
      </c>
      <c r="K4052" s="33" t="str">
        <f>IF(ISNA(VLOOKUP(C4052,'Provider-EHR crosswalk'!A:B,2,FALSE)),"No EHR Specified",VLOOKUP(C4052,'Provider-EHR crosswalk'!A:B,2,FALSE))</f>
        <v>Azalea Health EHR</v>
      </c>
    </row>
    <row r="4053" spans="1:11" x14ac:dyDescent="0.25">
      <c r="A4053" t="s">
        <v>67</v>
      </c>
      <c r="B4053">
        <v>195</v>
      </c>
      <c r="C4053" t="s">
        <v>841</v>
      </c>
      <c r="D4053" t="s">
        <v>68</v>
      </c>
      <c r="E4053">
        <v>1</v>
      </c>
      <c r="F4053">
        <v>1</v>
      </c>
      <c r="G4053">
        <v>100</v>
      </c>
      <c r="H4053" t="s">
        <v>65</v>
      </c>
      <c r="I4053">
        <v>75</v>
      </c>
      <c r="J4053" t="s">
        <v>66</v>
      </c>
      <c r="K4053" s="33" t="str">
        <f>IF(ISNA(VLOOKUP(C4053,'Provider-EHR crosswalk'!A:B,2,FALSE)),"No EHR Specified",VLOOKUP(C4053,'Provider-EHR crosswalk'!A:B,2,FALSE))</f>
        <v>Azalea Health EHR</v>
      </c>
    </row>
    <row r="4054" spans="1:11" x14ac:dyDescent="0.25">
      <c r="A4054" t="s">
        <v>70</v>
      </c>
      <c r="B4054">
        <v>195</v>
      </c>
      <c r="C4054" t="s">
        <v>841</v>
      </c>
      <c r="D4054" t="s">
        <v>71</v>
      </c>
      <c r="E4054">
        <v>1</v>
      </c>
      <c r="F4054">
        <v>1</v>
      </c>
      <c r="G4054">
        <v>100</v>
      </c>
      <c r="H4054" t="s">
        <v>65</v>
      </c>
      <c r="I4054">
        <v>99</v>
      </c>
      <c r="J4054" t="s">
        <v>66</v>
      </c>
      <c r="K4054" s="33" t="str">
        <f>IF(ISNA(VLOOKUP(C4054,'Provider-EHR crosswalk'!A:B,2,FALSE)),"No EHR Specified",VLOOKUP(C4054,'Provider-EHR crosswalk'!A:B,2,FALSE))</f>
        <v>Azalea Health EHR</v>
      </c>
    </row>
    <row r="4055" spans="1:11" x14ac:dyDescent="0.25">
      <c r="A4055" t="s">
        <v>72</v>
      </c>
      <c r="B4055">
        <v>195</v>
      </c>
      <c r="C4055" t="s">
        <v>841</v>
      </c>
      <c r="D4055" t="s">
        <v>73</v>
      </c>
      <c r="E4055">
        <v>1</v>
      </c>
      <c r="F4055">
        <v>1</v>
      </c>
      <c r="G4055">
        <v>100</v>
      </c>
      <c r="H4055" t="s">
        <v>65</v>
      </c>
      <c r="I4055">
        <v>99</v>
      </c>
      <c r="J4055" t="s">
        <v>66</v>
      </c>
      <c r="K4055" s="33" t="str">
        <f>IF(ISNA(VLOOKUP(C4055,'Provider-EHR crosswalk'!A:B,2,FALSE)),"No EHR Specified",VLOOKUP(C4055,'Provider-EHR crosswalk'!A:B,2,FALSE))</f>
        <v>Azalea Health EHR</v>
      </c>
    </row>
    <row r="4056" spans="1:11" x14ac:dyDescent="0.25">
      <c r="A4056" t="s">
        <v>74</v>
      </c>
      <c r="B4056">
        <v>195</v>
      </c>
      <c r="C4056" t="s">
        <v>841</v>
      </c>
      <c r="D4056" t="s">
        <v>75</v>
      </c>
      <c r="E4056">
        <v>1</v>
      </c>
      <c r="F4056">
        <v>1</v>
      </c>
      <c r="G4056">
        <v>100</v>
      </c>
      <c r="H4056" t="s">
        <v>65</v>
      </c>
      <c r="I4056">
        <v>99</v>
      </c>
      <c r="J4056" t="s">
        <v>66</v>
      </c>
      <c r="K4056" s="33" t="str">
        <f>IF(ISNA(VLOOKUP(C4056,'Provider-EHR crosswalk'!A:B,2,FALSE)),"No EHR Specified",VLOOKUP(C4056,'Provider-EHR crosswalk'!A:B,2,FALSE))</f>
        <v>Azalea Health EHR</v>
      </c>
    </row>
    <row r="4057" spans="1:11" x14ac:dyDescent="0.25">
      <c r="A4057" t="s">
        <v>76</v>
      </c>
      <c r="B4057">
        <v>195</v>
      </c>
      <c r="C4057" t="s">
        <v>841</v>
      </c>
      <c r="D4057" t="s">
        <v>77</v>
      </c>
      <c r="E4057">
        <v>1</v>
      </c>
      <c r="F4057">
        <v>1</v>
      </c>
      <c r="G4057">
        <v>100</v>
      </c>
      <c r="H4057" t="s">
        <v>65</v>
      </c>
      <c r="I4057">
        <v>85</v>
      </c>
      <c r="J4057" t="s">
        <v>66</v>
      </c>
      <c r="K4057" s="33" t="str">
        <f>IF(ISNA(VLOOKUP(C4057,'Provider-EHR crosswalk'!A:B,2,FALSE)),"No EHR Specified",VLOOKUP(C4057,'Provider-EHR crosswalk'!A:B,2,FALSE))</f>
        <v>Azalea Health EHR</v>
      </c>
    </row>
    <row r="4058" spans="1:11" x14ac:dyDescent="0.25">
      <c r="A4058" t="s">
        <v>78</v>
      </c>
      <c r="B4058">
        <v>195</v>
      </c>
      <c r="C4058" t="s">
        <v>841</v>
      </c>
      <c r="D4058" t="s">
        <v>79</v>
      </c>
      <c r="E4058">
        <v>1</v>
      </c>
      <c r="F4058">
        <v>1</v>
      </c>
      <c r="G4058">
        <v>100</v>
      </c>
      <c r="H4058" t="s">
        <v>65</v>
      </c>
      <c r="I4058">
        <v>85</v>
      </c>
      <c r="J4058" t="s">
        <v>66</v>
      </c>
      <c r="K4058" s="33" t="str">
        <f>IF(ISNA(VLOOKUP(C4058,'Provider-EHR crosswalk'!A:B,2,FALSE)),"No EHR Specified",VLOOKUP(C4058,'Provider-EHR crosswalk'!A:B,2,FALSE))</f>
        <v>Azalea Health EHR</v>
      </c>
    </row>
    <row r="4059" spans="1:11" x14ac:dyDescent="0.25">
      <c r="A4059" t="s">
        <v>80</v>
      </c>
      <c r="B4059">
        <v>195</v>
      </c>
      <c r="C4059" t="s">
        <v>841</v>
      </c>
      <c r="D4059" t="s">
        <v>81</v>
      </c>
      <c r="E4059">
        <v>1</v>
      </c>
      <c r="F4059">
        <v>1</v>
      </c>
      <c r="G4059">
        <v>100</v>
      </c>
      <c r="H4059" t="s">
        <v>65</v>
      </c>
      <c r="I4059">
        <v>85</v>
      </c>
      <c r="J4059" t="s">
        <v>66</v>
      </c>
      <c r="K4059" s="33" t="str">
        <f>IF(ISNA(VLOOKUP(C4059,'Provider-EHR crosswalk'!A:B,2,FALSE)),"No EHR Specified",VLOOKUP(C4059,'Provider-EHR crosswalk'!A:B,2,FALSE))</f>
        <v>Azalea Health EHR</v>
      </c>
    </row>
    <row r="4060" spans="1:11" x14ac:dyDescent="0.25">
      <c r="A4060" t="s">
        <v>82</v>
      </c>
      <c r="B4060">
        <v>195</v>
      </c>
      <c r="C4060" t="s">
        <v>841</v>
      </c>
      <c r="D4060" t="s">
        <v>83</v>
      </c>
      <c r="E4060">
        <v>1</v>
      </c>
      <c r="F4060">
        <v>1</v>
      </c>
      <c r="G4060">
        <v>100</v>
      </c>
      <c r="H4060" t="s">
        <v>65</v>
      </c>
      <c r="I4060">
        <v>85</v>
      </c>
      <c r="J4060" t="s">
        <v>66</v>
      </c>
      <c r="K4060" s="33" t="str">
        <f>IF(ISNA(VLOOKUP(C4060,'Provider-EHR crosswalk'!A:B,2,FALSE)),"No EHR Specified",VLOOKUP(C4060,'Provider-EHR crosswalk'!A:B,2,FALSE))</f>
        <v>Azalea Health EHR</v>
      </c>
    </row>
    <row r="4061" spans="1:11" x14ac:dyDescent="0.25">
      <c r="A4061" t="s">
        <v>84</v>
      </c>
      <c r="B4061">
        <v>195</v>
      </c>
      <c r="C4061" t="s">
        <v>841</v>
      </c>
      <c r="D4061" t="s">
        <v>85</v>
      </c>
      <c r="E4061">
        <v>1</v>
      </c>
      <c r="F4061">
        <v>1</v>
      </c>
      <c r="G4061">
        <v>100</v>
      </c>
      <c r="H4061" t="s">
        <v>65</v>
      </c>
      <c r="I4061">
        <v>85</v>
      </c>
      <c r="J4061" t="s">
        <v>66</v>
      </c>
      <c r="K4061" s="33" t="str">
        <f>IF(ISNA(VLOOKUP(C4061,'Provider-EHR crosswalk'!A:B,2,FALSE)),"No EHR Specified",VLOOKUP(C4061,'Provider-EHR crosswalk'!A:B,2,FALSE))</f>
        <v>Azalea Health EHR</v>
      </c>
    </row>
    <row r="4062" spans="1:11" x14ac:dyDescent="0.25">
      <c r="A4062" t="s">
        <v>86</v>
      </c>
      <c r="B4062">
        <v>195</v>
      </c>
      <c r="C4062" t="s">
        <v>841</v>
      </c>
      <c r="D4062" t="s">
        <v>87</v>
      </c>
      <c r="E4062">
        <v>1</v>
      </c>
      <c r="F4062">
        <v>1</v>
      </c>
      <c r="G4062">
        <v>100</v>
      </c>
      <c r="H4062" t="s">
        <v>65</v>
      </c>
      <c r="I4062">
        <v>95</v>
      </c>
      <c r="J4062" t="s">
        <v>66</v>
      </c>
      <c r="K4062" s="33" t="str">
        <f>IF(ISNA(VLOOKUP(C4062,'Provider-EHR crosswalk'!A:B,2,FALSE)),"No EHR Specified",VLOOKUP(C4062,'Provider-EHR crosswalk'!A:B,2,FALSE))</f>
        <v>Azalea Health EHR</v>
      </c>
    </row>
    <row r="4063" spans="1:11" x14ac:dyDescent="0.25">
      <c r="A4063" t="s">
        <v>88</v>
      </c>
      <c r="B4063">
        <v>195</v>
      </c>
      <c r="C4063" t="s">
        <v>841</v>
      </c>
      <c r="D4063" t="s">
        <v>89</v>
      </c>
      <c r="E4063">
        <v>1</v>
      </c>
      <c r="F4063">
        <v>1</v>
      </c>
      <c r="G4063">
        <v>100</v>
      </c>
      <c r="H4063" t="s">
        <v>65</v>
      </c>
      <c r="I4063">
        <v>95</v>
      </c>
      <c r="J4063" t="s">
        <v>66</v>
      </c>
      <c r="K4063" s="33" t="str">
        <f>IF(ISNA(VLOOKUP(C4063,'Provider-EHR crosswalk'!A:B,2,FALSE)),"No EHR Specified",VLOOKUP(C4063,'Provider-EHR crosswalk'!A:B,2,FALSE))</f>
        <v>Azalea Health EHR</v>
      </c>
    </row>
    <row r="4064" spans="1:11" x14ac:dyDescent="0.25">
      <c r="A4064" t="s">
        <v>90</v>
      </c>
      <c r="B4064">
        <v>195</v>
      </c>
      <c r="C4064" t="s">
        <v>841</v>
      </c>
      <c r="D4064" t="s">
        <v>91</v>
      </c>
      <c r="E4064">
        <v>1</v>
      </c>
      <c r="F4064">
        <v>1</v>
      </c>
      <c r="G4064">
        <v>100</v>
      </c>
      <c r="H4064" t="s">
        <v>65</v>
      </c>
      <c r="I4064">
        <v>90</v>
      </c>
      <c r="J4064" t="s">
        <v>66</v>
      </c>
      <c r="K4064" s="33" t="str">
        <f>IF(ISNA(VLOOKUP(C4064,'Provider-EHR crosswalk'!A:B,2,FALSE)),"No EHR Specified",VLOOKUP(C4064,'Provider-EHR crosswalk'!A:B,2,FALSE))</f>
        <v>Azalea Health EHR</v>
      </c>
    </row>
    <row r="4065" spans="1:11" x14ac:dyDescent="0.25">
      <c r="A4065" t="s">
        <v>92</v>
      </c>
      <c r="B4065">
        <v>195</v>
      </c>
      <c r="C4065" t="s">
        <v>841</v>
      </c>
      <c r="D4065" t="s">
        <v>93</v>
      </c>
      <c r="E4065">
        <v>1</v>
      </c>
      <c r="F4065">
        <v>1</v>
      </c>
      <c r="G4065">
        <v>100</v>
      </c>
      <c r="H4065" t="s">
        <v>65</v>
      </c>
      <c r="I4065">
        <v>90</v>
      </c>
      <c r="J4065" t="s">
        <v>66</v>
      </c>
      <c r="K4065" s="33" t="str">
        <f>IF(ISNA(VLOOKUP(C4065,'Provider-EHR crosswalk'!A:B,2,FALSE)),"No EHR Specified",VLOOKUP(C4065,'Provider-EHR crosswalk'!A:B,2,FALSE))</f>
        <v>Azalea Health EHR</v>
      </c>
    </row>
    <row r="4066" spans="1:11" x14ac:dyDescent="0.25">
      <c r="A4066" t="s">
        <v>94</v>
      </c>
      <c r="B4066">
        <v>195</v>
      </c>
      <c r="C4066" t="s">
        <v>841</v>
      </c>
      <c r="D4066" t="s">
        <v>95</v>
      </c>
      <c r="E4066">
        <v>0</v>
      </c>
      <c r="F4066">
        <v>1</v>
      </c>
      <c r="G4066">
        <v>0</v>
      </c>
      <c r="H4066" t="s">
        <v>65</v>
      </c>
      <c r="I4066">
        <v>90</v>
      </c>
      <c r="J4066" t="s">
        <v>69</v>
      </c>
      <c r="K4066" s="33" t="str">
        <f>IF(ISNA(VLOOKUP(C4066,'Provider-EHR crosswalk'!A:B,2,FALSE)),"No EHR Specified",VLOOKUP(C4066,'Provider-EHR crosswalk'!A:B,2,FALSE))</f>
        <v>Azalea Health EHR</v>
      </c>
    </row>
    <row r="4067" spans="1:11" x14ac:dyDescent="0.25">
      <c r="A4067" t="s">
        <v>96</v>
      </c>
      <c r="B4067">
        <v>195</v>
      </c>
      <c r="C4067" t="s">
        <v>841</v>
      </c>
      <c r="D4067" t="s">
        <v>97</v>
      </c>
      <c r="E4067">
        <v>1</v>
      </c>
      <c r="F4067">
        <v>1</v>
      </c>
      <c r="G4067">
        <v>100</v>
      </c>
      <c r="H4067" t="s">
        <v>65</v>
      </c>
      <c r="I4067">
        <v>90</v>
      </c>
      <c r="J4067" t="s">
        <v>66</v>
      </c>
      <c r="K4067" s="33" t="str">
        <f>IF(ISNA(VLOOKUP(C4067,'Provider-EHR crosswalk'!A:B,2,FALSE)),"No EHR Specified",VLOOKUP(C4067,'Provider-EHR crosswalk'!A:B,2,FALSE))</f>
        <v>Azalea Health EHR</v>
      </c>
    </row>
    <row r="4068" spans="1:11" x14ac:dyDescent="0.25">
      <c r="A4068" t="s">
        <v>98</v>
      </c>
      <c r="B4068">
        <v>195</v>
      </c>
      <c r="C4068" t="s">
        <v>841</v>
      </c>
      <c r="D4068" t="s">
        <v>99</v>
      </c>
      <c r="E4068">
        <v>1</v>
      </c>
      <c r="F4068">
        <v>1</v>
      </c>
      <c r="G4068">
        <v>100</v>
      </c>
      <c r="H4068" t="s">
        <v>65</v>
      </c>
      <c r="I4068">
        <v>90</v>
      </c>
      <c r="J4068" t="s">
        <v>66</v>
      </c>
      <c r="K4068" s="33" t="str">
        <f>IF(ISNA(VLOOKUP(C4068,'Provider-EHR crosswalk'!A:B,2,FALSE)),"No EHR Specified",VLOOKUP(C4068,'Provider-EHR crosswalk'!A:B,2,FALSE))</f>
        <v>Azalea Health EHR</v>
      </c>
    </row>
    <row r="4069" spans="1:11" x14ac:dyDescent="0.25">
      <c r="A4069" t="s">
        <v>100</v>
      </c>
      <c r="B4069">
        <v>195</v>
      </c>
      <c r="C4069" t="s">
        <v>841</v>
      </c>
      <c r="D4069" t="s">
        <v>101</v>
      </c>
      <c r="E4069">
        <v>8</v>
      </c>
      <c r="F4069">
        <v>8</v>
      </c>
      <c r="G4069">
        <v>100</v>
      </c>
      <c r="H4069" t="s">
        <v>65</v>
      </c>
      <c r="I4069">
        <v>99</v>
      </c>
      <c r="J4069" t="s">
        <v>66</v>
      </c>
      <c r="K4069" s="33" t="str">
        <f>IF(ISNA(VLOOKUP(C4069,'Provider-EHR crosswalk'!A:B,2,FALSE)),"No EHR Specified",VLOOKUP(C4069,'Provider-EHR crosswalk'!A:B,2,FALSE))</f>
        <v>Azalea Health EHR</v>
      </c>
    </row>
    <row r="4070" spans="1:11" x14ac:dyDescent="0.25">
      <c r="A4070" t="s">
        <v>102</v>
      </c>
      <c r="B4070">
        <v>195</v>
      </c>
      <c r="C4070" t="s">
        <v>841</v>
      </c>
      <c r="D4070" t="s">
        <v>103</v>
      </c>
      <c r="E4070">
        <v>8</v>
      </c>
      <c r="F4070">
        <v>8</v>
      </c>
      <c r="G4070">
        <v>100</v>
      </c>
      <c r="H4070" t="s">
        <v>65</v>
      </c>
      <c r="I4070">
        <v>99</v>
      </c>
      <c r="J4070" t="s">
        <v>66</v>
      </c>
      <c r="K4070" s="33" t="str">
        <f>IF(ISNA(VLOOKUP(C4070,'Provider-EHR crosswalk'!A:B,2,FALSE)),"No EHR Specified",VLOOKUP(C4070,'Provider-EHR crosswalk'!A:B,2,FALSE))</f>
        <v>Azalea Health EHR</v>
      </c>
    </row>
    <row r="4071" spans="1:11" x14ac:dyDescent="0.25">
      <c r="A4071" t="s">
        <v>104</v>
      </c>
      <c r="B4071">
        <v>195</v>
      </c>
      <c r="C4071" t="s">
        <v>841</v>
      </c>
      <c r="D4071" t="s">
        <v>105</v>
      </c>
      <c r="E4071">
        <v>8</v>
      </c>
      <c r="F4071">
        <v>8</v>
      </c>
      <c r="G4071">
        <v>100</v>
      </c>
      <c r="H4071" t="s">
        <v>65</v>
      </c>
      <c r="I4071">
        <v>99</v>
      </c>
      <c r="J4071" t="s">
        <v>66</v>
      </c>
      <c r="K4071" s="33" t="str">
        <f>IF(ISNA(VLOOKUP(C4071,'Provider-EHR crosswalk'!A:B,2,FALSE)),"No EHR Specified",VLOOKUP(C4071,'Provider-EHR crosswalk'!A:B,2,FALSE))</f>
        <v>Azalea Health EHR</v>
      </c>
    </row>
    <row r="4072" spans="1:11" x14ac:dyDescent="0.25">
      <c r="A4072" t="s">
        <v>106</v>
      </c>
      <c r="B4072">
        <v>195</v>
      </c>
      <c r="C4072" t="s">
        <v>841</v>
      </c>
      <c r="D4072" t="s">
        <v>107</v>
      </c>
      <c r="E4072">
        <v>8</v>
      </c>
      <c r="F4072">
        <v>8</v>
      </c>
      <c r="G4072">
        <v>100</v>
      </c>
      <c r="H4072" t="s">
        <v>65</v>
      </c>
      <c r="I4072">
        <v>99</v>
      </c>
      <c r="J4072" t="s">
        <v>66</v>
      </c>
      <c r="K4072" s="33" t="str">
        <f>IF(ISNA(VLOOKUP(C4072,'Provider-EHR crosswalk'!A:B,2,FALSE)),"No EHR Specified",VLOOKUP(C4072,'Provider-EHR crosswalk'!A:B,2,FALSE))</f>
        <v>Azalea Health EHR</v>
      </c>
    </row>
    <row r="4073" spans="1:11" x14ac:dyDescent="0.25">
      <c r="A4073" t="s">
        <v>108</v>
      </c>
      <c r="B4073">
        <v>195</v>
      </c>
      <c r="C4073" t="s">
        <v>841</v>
      </c>
      <c r="D4073" t="s">
        <v>109</v>
      </c>
      <c r="E4073">
        <v>8</v>
      </c>
      <c r="F4073">
        <v>8</v>
      </c>
      <c r="G4073">
        <v>100</v>
      </c>
      <c r="H4073" t="s">
        <v>65</v>
      </c>
      <c r="I4073">
        <v>99</v>
      </c>
      <c r="J4073" t="s">
        <v>66</v>
      </c>
      <c r="K4073" s="33" t="str">
        <f>IF(ISNA(VLOOKUP(C4073,'Provider-EHR crosswalk'!A:B,2,FALSE)),"No EHR Specified",VLOOKUP(C4073,'Provider-EHR crosswalk'!A:B,2,FALSE))</f>
        <v>Azalea Health EHR</v>
      </c>
    </row>
    <row r="4074" spans="1:11" x14ac:dyDescent="0.25">
      <c r="A4074" t="s">
        <v>110</v>
      </c>
      <c r="B4074">
        <v>195</v>
      </c>
      <c r="C4074" t="s">
        <v>841</v>
      </c>
      <c r="D4074" t="s">
        <v>111</v>
      </c>
      <c r="E4074">
        <v>8</v>
      </c>
      <c r="F4074">
        <v>8</v>
      </c>
      <c r="G4074">
        <v>100</v>
      </c>
      <c r="H4074" t="s">
        <v>65</v>
      </c>
      <c r="I4074">
        <v>99</v>
      </c>
      <c r="J4074" t="s">
        <v>66</v>
      </c>
      <c r="K4074" s="33" t="str">
        <f>IF(ISNA(VLOOKUP(C4074,'Provider-EHR crosswalk'!A:B,2,FALSE)),"No EHR Specified",VLOOKUP(C4074,'Provider-EHR crosswalk'!A:B,2,FALSE))</f>
        <v>Azalea Health EHR</v>
      </c>
    </row>
    <row r="4075" spans="1:11" x14ac:dyDescent="0.25">
      <c r="A4075" t="s">
        <v>112</v>
      </c>
      <c r="B4075">
        <v>195</v>
      </c>
      <c r="C4075" t="s">
        <v>841</v>
      </c>
      <c r="D4075" t="s">
        <v>113</v>
      </c>
      <c r="E4075">
        <v>8</v>
      </c>
      <c r="F4075">
        <v>8</v>
      </c>
      <c r="G4075">
        <v>100</v>
      </c>
      <c r="H4075" t="s">
        <v>65</v>
      </c>
      <c r="I4075">
        <v>99</v>
      </c>
      <c r="J4075" t="s">
        <v>66</v>
      </c>
      <c r="K4075" s="33" t="str">
        <f>IF(ISNA(VLOOKUP(C4075,'Provider-EHR crosswalk'!A:B,2,FALSE)),"No EHR Specified",VLOOKUP(C4075,'Provider-EHR crosswalk'!A:B,2,FALSE))</f>
        <v>Azalea Health EHR</v>
      </c>
    </row>
    <row r="4076" spans="1:11" x14ac:dyDescent="0.25">
      <c r="A4076" t="s">
        <v>114</v>
      </c>
      <c r="B4076">
        <v>195</v>
      </c>
      <c r="C4076" t="s">
        <v>841</v>
      </c>
      <c r="D4076" t="s">
        <v>115</v>
      </c>
      <c r="E4076">
        <v>0</v>
      </c>
      <c r="F4076">
        <v>1</v>
      </c>
      <c r="G4076">
        <v>0</v>
      </c>
      <c r="H4076" t="s">
        <v>116</v>
      </c>
      <c r="I4076">
        <v>4</v>
      </c>
      <c r="J4076" t="s">
        <v>66</v>
      </c>
      <c r="K4076" s="33" t="str">
        <f>IF(ISNA(VLOOKUP(C4076,'Provider-EHR crosswalk'!A:B,2,FALSE)),"No EHR Specified",VLOOKUP(C4076,'Provider-EHR crosswalk'!A:B,2,FALSE))</f>
        <v>Azalea Health EHR</v>
      </c>
    </row>
    <row r="4077" spans="1:11" x14ac:dyDescent="0.25">
      <c r="A4077" t="s">
        <v>117</v>
      </c>
      <c r="B4077">
        <v>195</v>
      </c>
      <c r="C4077" t="s">
        <v>841</v>
      </c>
      <c r="D4077" t="s">
        <v>118</v>
      </c>
      <c r="E4077">
        <v>0</v>
      </c>
      <c r="F4077">
        <v>1</v>
      </c>
      <c r="G4077">
        <v>0</v>
      </c>
      <c r="H4077" t="s">
        <v>116</v>
      </c>
      <c r="I4077">
        <v>4</v>
      </c>
      <c r="J4077" t="s">
        <v>66</v>
      </c>
      <c r="K4077" s="33" t="str">
        <f>IF(ISNA(VLOOKUP(C4077,'Provider-EHR crosswalk'!A:B,2,FALSE)),"No EHR Specified",VLOOKUP(C4077,'Provider-EHR crosswalk'!A:B,2,FALSE))</f>
        <v>Azalea Health EHR</v>
      </c>
    </row>
    <row r="4078" spans="1:11" x14ac:dyDescent="0.25">
      <c r="A4078" t="s">
        <v>119</v>
      </c>
      <c r="B4078">
        <v>195</v>
      </c>
      <c r="C4078" t="s">
        <v>841</v>
      </c>
      <c r="D4078" t="s">
        <v>120</v>
      </c>
      <c r="E4078">
        <v>0</v>
      </c>
      <c r="F4078">
        <v>1</v>
      </c>
      <c r="G4078">
        <v>0</v>
      </c>
      <c r="H4078" t="s">
        <v>116</v>
      </c>
      <c r="I4078">
        <v>4</v>
      </c>
      <c r="J4078" t="s">
        <v>66</v>
      </c>
      <c r="K4078" s="33" t="str">
        <f>IF(ISNA(VLOOKUP(C4078,'Provider-EHR crosswalk'!A:B,2,FALSE)),"No EHR Specified",VLOOKUP(C4078,'Provider-EHR crosswalk'!A:B,2,FALSE))</f>
        <v>Azalea Health EHR</v>
      </c>
    </row>
    <row r="4079" spans="1:11" x14ac:dyDescent="0.25">
      <c r="A4079" t="s">
        <v>121</v>
      </c>
      <c r="B4079">
        <v>195</v>
      </c>
      <c r="C4079" t="s">
        <v>841</v>
      </c>
      <c r="D4079" t="s">
        <v>122</v>
      </c>
      <c r="E4079">
        <v>0</v>
      </c>
      <c r="F4079">
        <v>1</v>
      </c>
      <c r="G4079">
        <v>0</v>
      </c>
      <c r="H4079" t="s">
        <v>116</v>
      </c>
      <c r="I4079">
        <v>1</v>
      </c>
      <c r="J4079" t="s">
        <v>66</v>
      </c>
      <c r="K4079" s="33" t="str">
        <f>IF(ISNA(VLOOKUP(C4079,'Provider-EHR crosswalk'!A:B,2,FALSE)),"No EHR Specified",VLOOKUP(C4079,'Provider-EHR crosswalk'!A:B,2,FALSE))</f>
        <v>Azalea Health EHR</v>
      </c>
    </row>
    <row r="4080" spans="1:11" x14ac:dyDescent="0.25">
      <c r="A4080" t="s">
        <v>123</v>
      </c>
      <c r="B4080">
        <v>195</v>
      </c>
      <c r="C4080" t="s">
        <v>841</v>
      </c>
      <c r="D4080" t="s">
        <v>124</v>
      </c>
      <c r="E4080">
        <v>0</v>
      </c>
      <c r="F4080">
        <v>8</v>
      </c>
      <c r="G4080">
        <v>0</v>
      </c>
      <c r="H4080" t="s">
        <v>116</v>
      </c>
      <c r="I4080">
        <v>1</v>
      </c>
      <c r="J4080" t="s">
        <v>66</v>
      </c>
      <c r="K4080" s="33" t="str">
        <f>IF(ISNA(VLOOKUP(C4080,'Provider-EHR crosswalk'!A:B,2,FALSE)),"No EHR Specified",VLOOKUP(C4080,'Provider-EHR crosswalk'!A:B,2,FALSE))</f>
        <v>Azalea Health EHR</v>
      </c>
    </row>
    <row r="4081" spans="1:11" x14ac:dyDescent="0.25">
      <c r="A4081" t="s">
        <v>125</v>
      </c>
      <c r="B4081">
        <v>195</v>
      </c>
      <c r="C4081" t="s">
        <v>841</v>
      </c>
      <c r="D4081" t="s">
        <v>126</v>
      </c>
      <c r="E4081">
        <v>0</v>
      </c>
      <c r="F4081">
        <v>8</v>
      </c>
      <c r="G4081">
        <v>0</v>
      </c>
      <c r="H4081" t="s">
        <v>116</v>
      </c>
      <c r="I4081">
        <v>1</v>
      </c>
      <c r="J4081" t="s">
        <v>66</v>
      </c>
      <c r="K4081" s="33" t="str">
        <f>IF(ISNA(VLOOKUP(C4081,'Provider-EHR crosswalk'!A:B,2,FALSE)),"No EHR Specified",VLOOKUP(C4081,'Provider-EHR crosswalk'!A:B,2,FALSE))</f>
        <v>Azalea Health EHR</v>
      </c>
    </row>
    <row r="4082" spans="1:11" x14ac:dyDescent="0.25">
      <c r="A4082" t="s">
        <v>127</v>
      </c>
      <c r="B4082">
        <v>195</v>
      </c>
      <c r="C4082" t="s">
        <v>841</v>
      </c>
      <c r="D4082" t="s">
        <v>128</v>
      </c>
      <c r="E4082">
        <v>0</v>
      </c>
      <c r="F4082">
        <v>8</v>
      </c>
      <c r="G4082">
        <v>0</v>
      </c>
      <c r="H4082" t="s">
        <v>116</v>
      </c>
      <c r="I4082">
        <v>4</v>
      </c>
      <c r="J4082" t="s">
        <v>66</v>
      </c>
      <c r="K4082" s="33" t="str">
        <f>IF(ISNA(VLOOKUP(C4082,'Provider-EHR crosswalk'!A:B,2,FALSE)),"No EHR Specified",VLOOKUP(C4082,'Provider-EHR crosswalk'!A:B,2,FALSE))</f>
        <v>Azalea Health EHR</v>
      </c>
    </row>
    <row r="4083" spans="1:11" x14ac:dyDescent="0.25">
      <c r="A4083" t="s">
        <v>129</v>
      </c>
      <c r="B4083">
        <v>195</v>
      </c>
      <c r="C4083" t="s">
        <v>841</v>
      </c>
      <c r="D4083" t="s">
        <v>130</v>
      </c>
      <c r="E4083">
        <v>0</v>
      </c>
      <c r="F4083">
        <v>8</v>
      </c>
      <c r="G4083">
        <v>0</v>
      </c>
      <c r="H4083" t="s">
        <v>116</v>
      </c>
      <c r="I4083">
        <v>4</v>
      </c>
      <c r="J4083" t="s">
        <v>66</v>
      </c>
      <c r="K4083" s="33" t="str">
        <f>IF(ISNA(VLOOKUP(C4083,'Provider-EHR crosswalk'!A:B,2,FALSE)),"No EHR Specified",VLOOKUP(C4083,'Provider-EHR crosswalk'!A:B,2,FALSE))</f>
        <v>Azalea Health EHR</v>
      </c>
    </row>
    <row r="4084" spans="1:11" x14ac:dyDescent="0.25">
      <c r="A4084" t="s">
        <v>131</v>
      </c>
      <c r="B4084">
        <v>195</v>
      </c>
      <c r="C4084" t="s">
        <v>841</v>
      </c>
      <c r="D4084" t="s">
        <v>132</v>
      </c>
      <c r="E4084">
        <v>3</v>
      </c>
      <c r="F4084">
        <v>8</v>
      </c>
      <c r="G4084">
        <v>37.5</v>
      </c>
      <c r="H4084" t="s">
        <v>116</v>
      </c>
      <c r="I4084">
        <v>4</v>
      </c>
      <c r="J4084" t="s">
        <v>69</v>
      </c>
      <c r="K4084" s="33" t="str">
        <f>IF(ISNA(VLOOKUP(C4084,'Provider-EHR crosswalk'!A:B,2,FALSE)),"No EHR Specified",VLOOKUP(C4084,'Provider-EHR crosswalk'!A:B,2,FALSE))</f>
        <v>Azalea Health EHR</v>
      </c>
    </row>
    <row r="4085" spans="1:11" x14ac:dyDescent="0.25">
      <c r="A4085" t="s">
        <v>133</v>
      </c>
      <c r="B4085">
        <v>195</v>
      </c>
      <c r="C4085" t="s">
        <v>841</v>
      </c>
      <c r="D4085" t="s">
        <v>134</v>
      </c>
      <c r="E4085">
        <v>0</v>
      </c>
      <c r="F4085">
        <v>8</v>
      </c>
      <c r="G4085">
        <v>0</v>
      </c>
      <c r="H4085" t="s">
        <v>116</v>
      </c>
      <c r="I4085">
        <v>1</v>
      </c>
      <c r="J4085" t="s">
        <v>66</v>
      </c>
      <c r="K4085" s="33" t="str">
        <f>IF(ISNA(VLOOKUP(C4085,'Provider-EHR crosswalk'!A:B,2,FALSE)),"No EHR Specified",VLOOKUP(C4085,'Provider-EHR crosswalk'!A:B,2,FALSE))</f>
        <v>Azalea Health EHR</v>
      </c>
    </row>
    <row r="4086" spans="1:11" x14ac:dyDescent="0.25">
      <c r="A4086" t="s">
        <v>135</v>
      </c>
      <c r="B4086">
        <v>195</v>
      </c>
      <c r="C4086" t="s">
        <v>841</v>
      </c>
      <c r="D4086" t="s">
        <v>136</v>
      </c>
      <c r="E4086">
        <v>0</v>
      </c>
      <c r="F4086">
        <v>8</v>
      </c>
      <c r="G4086">
        <v>0</v>
      </c>
      <c r="H4086" t="s">
        <v>116</v>
      </c>
      <c r="I4086">
        <v>1</v>
      </c>
      <c r="J4086" t="s">
        <v>66</v>
      </c>
      <c r="K4086" s="33" t="str">
        <f>IF(ISNA(VLOOKUP(C4086,'Provider-EHR crosswalk'!A:B,2,FALSE)),"No EHR Specified",VLOOKUP(C4086,'Provider-EHR crosswalk'!A:B,2,FALSE))</f>
        <v>Azalea Health EHR</v>
      </c>
    </row>
    <row r="4087" spans="1:11" x14ac:dyDescent="0.25">
      <c r="A4087" t="s">
        <v>137</v>
      </c>
      <c r="B4087">
        <v>195</v>
      </c>
      <c r="C4087" t="s">
        <v>841</v>
      </c>
      <c r="D4087" t="s">
        <v>138</v>
      </c>
      <c r="E4087">
        <v>0</v>
      </c>
      <c r="F4087">
        <v>8</v>
      </c>
      <c r="G4087">
        <v>0</v>
      </c>
      <c r="H4087" t="s">
        <v>116</v>
      </c>
      <c r="I4087">
        <v>1</v>
      </c>
      <c r="J4087" t="s">
        <v>66</v>
      </c>
      <c r="K4087" s="33" t="str">
        <f>IF(ISNA(VLOOKUP(C4087,'Provider-EHR crosswalk'!A:B,2,FALSE)),"No EHR Specified",VLOOKUP(C4087,'Provider-EHR crosswalk'!A:B,2,FALSE))</f>
        <v>Azalea Health EHR</v>
      </c>
    </row>
    <row r="4088" spans="1:11" x14ac:dyDescent="0.25">
      <c r="A4088" t="s">
        <v>139</v>
      </c>
      <c r="B4088">
        <v>195</v>
      </c>
      <c r="C4088" t="s">
        <v>841</v>
      </c>
      <c r="D4088" t="s">
        <v>140</v>
      </c>
      <c r="E4088">
        <v>0</v>
      </c>
      <c r="F4088">
        <v>8</v>
      </c>
      <c r="G4088">
        <v>0</v>
      </c>
      <c r="H4088" t="s">
        <v>116</v>
      </c>
      <c r="I4088">
        <v>1</v>
      </c>
      <c r="J4088" t="s">
        <v>66</v>
      </c>
      <c r="K4088" s="33" t="str">
        <f>IF(ISNA(VLOOKUP(C4088,'Provider-EHR crosswalk'!A:B,2,FALSE)),"No EHR Specified",VLOOKUP(C4088,'Provider-EHR crosswalk'!A:B,2,FALSE))</f>
        <v>Azalea Health EHR</v>
      </c>
    </row>
    <row r="4089" spans="1:11" x14ac:dyDescent="0.25">
      <c r="A4089" t="s">
        <v>141</v>
      </c>
      <c r="B4089">
        <v>195</v>
      </c>
      <c r="C4089" t="s">
        <v>841</v>
      </c>
      <c r="D4089" t="s">
        <v>142</v>
      </c>
      <c r="E4089">
        <v>0</v>
      </c>
      <c r="F4089">
        <v>8</v>
      </c>
      <c r="G4089">
        <v>0</v>
      </c>
      <c r="H4089" t="s">
        <v>116</v>
      </c>
      <c r="I4089">
        <v>1</v>
      </c>
      <c r="J4089" t="s">
        <v>66</v>
      </c>
      <c r="K4089" s="33" t="str">
        <f>IF(ISNA(VLOOKUP(C4089,'Provider-EHR crosswalk'!A:B,2,FALSE)),"No EHR Specified",VLOOKUP(C4089,'Provider-EHR crosswalk'!A:B,2,FALSE))</f>
        <v>Azalea Health EHR</v>
      </c>
    </row>
    <row r="4090" spans="1:11" x14ac:dyDescent="0.25">
      <c r="A4090" t="s">
        <v>143</v>
      </c>
      <c r="B4090">
        <v>195</v>
      </c>
      <c r="C4090" t="s">
        <v>841</v>
      </c>
      <c r="D4090" t="s">
        <v>144</v>
      </c>
      <c r="E4090">
        <v>0</v>
      </c>
      <c r="F4090">
        <v>8</v>
      </c>
      <c r="G4090">
        <v>0</v>
      </c>
      <c r="H4090" t="s">
        <v>116</v>
      </c>
      <c r="I4090">
        <v>1</v>
      </c>
      <c r="J4090" t="s">
        <v>66</v>
      </c>
      <c r="K4090" s="33" t="str">
        <f>IF(ISNA(VLOOKUP(C4090,'Provider-EHR crosswalk'!A:B,2,FALSE)),"No EHR Specified",VLOOKUP(C4090,'Provider-EHR crosswalk'!A:B,2,FALSE))</f>
        <v>Azalea Health EHR</v>
      </c>
    </row>
    <row r="4091" spans="1:11" x14ac:dyDescent="0.25">
      <c r="A4091" t="s">
        <v>145</v>
      </c>
      <c r="B4091">
        <v>195</v>
      </c>
      <c r="C4091" t="s">
        <v>841</v>
      </c>
      <c r="D4091" t="s">
        <v>146</v>
      </c>
      <c r="E4091">
        <v>0</v>
      </c>
      <c r="F4091">
        <v>8</v>
      </c>
      <c r="G4091">
        <v>0</v>
      </c>
      <c r="H4091" t="s">
        <v>116</v>
      </c>
      <c r="I4091">
        <v>1</v>
      </c>
      <c r="J4091" t="s">
        <v>66</v>
      </c>
      <c r="K4091" s="33" t="str">
        <f>IF(ISNA(VLOOKUP(C4091,'Provider-EHR crosswalk'!A:B,2,FALSE)),"No EHR Specified",VLOOKUP(C4091,'Provider-EHR crosswalk'!A:B,2,FALSE))</f>
        <v>Azalea Health EHR</v>
      </c>
    </row>
    <row r="4092" spans="1:11" x14ac:dyDescent="0.25">
      <c r="A4092" t="s">
        <v>147</v>
      </c>
      <c r="B4092">
        <v>195</v>
      </c>
      <c r="C4092" t="s">
        <v>841</v>
      </c>
      <c r="D4092" t="s">
        <v>148</v>
      </c>
      <c r="E4092">
        <v>0</v>
      </c>
      <c r="F4092">
        <v>8</v>
      </c>
      <c r="G4092">
        <v>0</v>
      </c>
      <c r="H4092" t="s">
        <v>116</v>
      </c>
      <c r="I4092">
        <v>1</v>
      </c>
      <c r="J4092" t="s">
        <v>66</v>
      </c>
      <c r="K4092" s="33" t="str">
        <f>IF(ISNA(VLOOKUP(C4092,'Provider-EHR crosswalk'!A:B,2,FALSE)),"No EHR Specified",VLOOKUP(C4092,'Provider-EHR crosswalk'!A:B,2,FALSE))</f>
        <v>Azalea Health EHR</v>
      </c>
    </row>
    <row r="4093" spans="1:11" x14ac:dyDescent="0.25">
      <c r="A4093" t="s">
        <v>149</v>
      </c>
      <c r="B4093">
        <v>195</v>
      </c>
      <c r="C4093" t="s">
        <v>841</v>
      </c>
      <c r="D4093" t="s">
        <v>150</v>
      </c>
      <c r="E4093">
        <v>0</v>
      </c>
      <c r="F4093">
        <v>8</v>
      </c>
      <c r="G4093">
        <v>0</v>
      </c>
      <c r="H4093" t="s">
        <v>116</v>
      </c>
      <c r="I4093">
        <v>1</v>
      </c>
      <c r="J4093" t="s">
        <v>66</v>
      </c>
      <c r="K4093" s="33" t="str">
        <f>IF(ISNA(VLOOKUP(C4093,'Provider-EHR crosswalk'!A:B,2,FALSE)),"No EHR Specified",VLOOKUP(C4093,'Provider-EHR crosswalk'!A:B,2,FALSE))</f>
        <v>Azalea Health EHR</v>
      </c>
    </row>
    <row r="4094" spans="1:11" x14ac:dyDescent="0.25">
      <c r="A4094" t="s">
        <v>151</v>
      </c>
      <c r="B4094">
        <v>195</v>
      </c>
      <c r="C4094" t="s">
        <v>841</v>
      </c>
      <c r="D4094" t="s">
        <v>152</v>
      </c>
      <c r="E4094">
        <v>0</v>
      </c>
      <c r="F4094">
        <v>8</v>
      </c>
      <c r="G4094">
        <v>0</v>
      </c>
      <c r="H4094" t="s">
        <v>116</v>
      </c>
      <c r="I4094">
        <v>1</v>
      </c>
      <c r="J4094" t="s">
        <v>66</v>
      </c>
      <c r="K4094" s="33" t="str">
        <f>IF(ISNA(VLOOKUP(C4094,'Provider-EHR crosswalk'!A:B,2,FALSE)),"No EHR Specified",VLOOKUP(C4094,'Provider-EHR crosswalk'!A:B,2,FALSE))</f>
        <v>Azalea Health EHR</v>
      </c>
    </row>
    <row r="4095" spans="1:11" x14ac:dyDescent="0.25">
      <c r="A4095" t="s">
        <v>153</v>
      </c>
      <c r="B4095">
        <v>195</v>
      </c>
      <c r="C4095" t="s">
        <v>841</v>
      </c>
      <c r="D4095" t="s">
        <v>154</v>
      </c>
      <c r="E4095">
        <v>0</v>
      </c>
      <c r="F4095">
        <v>8</v>
      </c>
      <c r="G4095">
        <v>0</v>
      </c>
      <c r="H4095" t="s">
        <v>116</v>
      </c>
      <c r="I4095">
        <v>1</v>
      </c>
      <c r="J4095" t="s">
        <v>66</v>
      </c>
      <c r="K4095" s="33" t="str">
        <f>IF(ISNA(VLOOKUP(C4095,'Provider-EHR crosswalk'!A:B,2,FALSE)),"No EHR Specified",VLOOKUP(C4095,'Provider-EHR crosswalk'!A:B,2,FALSE))</f>
        <v>Azalea Health EHR</v>
      </c>
    </row>
    <row r="4096" spans="1:11" x14ac:dyDescent="0.25">
      <c r="A4096" t="s">
        <v>155</v>
      </c>
      <c r="B4096">
        <v>195</v>
      </c>
      <c r="C4096" t="s">
        <v>841</v>
      </c>
      <c r="D4096" t="s">
        <v>156</v>
      </c>
      <c r="E4096">
        <v>0</v>
      </c>
      <c r="F4096">
        <v>8</v>
      </c>
      <c r="G4096">
        <v>0</v>
      </c>
      <c r="H4096" t="s">
        <v>157</v>
      </c>
      <c r="I4096" t="s">
        <v>157</v>
      </c>
      <c r="J4096" t="s">
        <v>157</v>
      </c>
      <c r="K4096" s="33" t="str">
        <f>IF(ISNA(VLOOKUP(C4096,'Provider-EHR crosswalk'!A:B,2,FALSE)),"No EHR Specified",VLOOKUP(C4096,'Provider-EHR crosswalk'!A:B,2,FALSE))</f>
        <v>Azalea Health EHR</v>
      </c>
    </row>
    <row r="4097" spans="1:11" x14ac:dyDescent="0.25">
      <c r="A4097" t="s">
        <v>158</v>
      </c>
      <c r="B4097">
        <v>195</v>
      </c>
      <c r="C4097" t="s">
        <v>841</v>
      </c>
      <c r="D4097" t="s">
        <v>159</v>
      </c>
      <c r="E4097">
        <v>0</v>
      </c>
      <c r="F4097">
        <v>8</v>
      </c>
      <c r="G4097">
        <v>0</v>
      </c>
      <c r="H4097" t="s">
        <v>157</v>
      </c>
      <c r="I4097" t="s">
        <v>157</v>
      </c>
      <c r="J4097" t="s">
        <v>157</v>
      </c>
      <c r="K4097" s="33" t="str">
        <f>IF(ISNA(VLOOKUP(C4097,'Provider-EHR crosswalk'!A:B,2,FALSE)),"No EHR Specified",VLOOKUP(C4097,'Provider-EHR crosswalk'!A:B,2,FALSE))</f>
        <v>Azalea Health EHR</v>
      </c>
    </row>
    <row r="4098" spans="1:11" x14ac:dyDescent="0.25">
      <c r="A4098" t="s">
        <v>162</v>
      </c>
      <c r="B4098">
        <v>195</v>
      </c>
      <c r="C4098" t="s">
        <v>841</v>
      </c>
      <c r="D4098" t="s">
        <v>163</v>
      </c>
      <c r="E4098">
        <v>8</v>
      </c>
      <c r="F4098">
        <v>8</v>
      </c>
      <c r="G4098">
        <v>100</v>
      </c>
      <c r="H4098" t="s">
        <v>65</v>
      </c>
      <c r="I4098">
        <v>95</v>
      </c>
      <c r="J4098" t="s">
        <v>66</v>
      </c>
      <c r="K4098" s="33" t="str">
        <f>IF(ISNA(VLOOKUP(C4098,'Provider-EHR crosswalk'!A:B,2,FALSE)),"No EHR Specified",VLOOKUP(C4098,'Provider-EHR crosswalk'!A:B,2,FALSE))</f>
        <v>Azalea Health EHR</v>
      </c>
    </row>
    <row r="4099" spans="1:11" x14ac:dyDescent="0.25">
      <c r="A4099" t="s">
        <v>164</v>
      </c>
      <c r="B4099">
        <v>195</v>
      </c>
      <c r="C4099" t="s">
        <v>841</v>
      </c>
      <c r="D4099" t="s">
        <v>165</v>
      </c>
      <c r="E4099">
        <v>1</v>
      </c>
      <c r="F4099">
        <v>1</v>
      </c>
      <c r="G4099">
        <v>100</v>
      </c>
      <c r="H4099" t="s">
        <v>65</v>
      </c>
      <c r="I4099">
        <v>95</v>
      </c>
      <c r="J4099" t="s">
        <v>66</v>
      </c>
      <c r="K4099" s="33" t="str">
        <f>IF(ISNA(VLOOKUP(C4099,'Provider-EHR crosswalk'!A:B,2,FALSE)),"No EHR Specified",VLOOKUP(C4099,'Provider-EHR crosswalk'!A:B,2,FALSE))</f>
        <v>Azalea Health EHR</v>
      </c>
    </row>
    <row r="4100" spans="1:11" x14ac:dyDescent="0.25">
      <c r="A4100" t="s">
        <v>166</v>
      </c>
      <c r="B4100">
        <v>195</v>
      </c>
      <c r="C4100" t="s">
        <v>841</v>
      </c>
      <c r="D4100" t="s">
        <v>167</v>
      </c>
      <c r="E4100">
        <v>0</v>
      </c>
      <c r="F4100">
        <v>1</v>
      </c>
      <c r="G4100">
        <v>0</v>
      </c>
      <c r="H4100" t="s">
        <v>116</v>
      </c>
      <c r="I4100">
        <v>5</v>
      </c>
      <c r="J4100" t="s">
        <v>66</v>
      </c>
      <c r="K4100" s="33" t="str">
        <f>IF(ISNA(VLOOKUP(C4100,'Provider-EHR crosswalk'!A:B,2,FALSE)),"No EHR Specified",VLOOKUP(C4100,'Provider-EHR crosswalk'!A:B,2,FALSE))</f>
        <v>Azalea Health EHR</v>
      </c>
    </row>
    <row r="4101" spans="1:11" x14ac:dyDescent="0.25">
      <c r="A4101" t="s">
        <v>168</v>
      </c>
      <c r="B4101">
        <v>195</v>
      </c>
      <c r="C4101" t="s">
        <v>841</v>
      </c>
      <c r="D4101" t="s">
        <v>169</v>
      </c>
      <c r="E4101">
        <v>0</v>
      </c>
      <c r="F4101">
        <v>1</v>
      </c>
      <c r="G4101">
        <v>0</v>
      </c>
      <c r="H4101" t="s">
        <v>116</v>
      </c>
      <c r="I4101">
        <v>5</v>
      </c>
      <c r="J4101" t="s">
        <v>66</v>
      </c>
      <c r="K4101" s="33" t="str">
        <f>IF(ISNA(VLOOKUP(C4101,'Provider-EHR crosswalk'!A:B,2,FALSE)),"No EHR Specified",VLOOKUP(C4101,'Provider-EHR crosswalk'!A:B,2,FALSE))</f>
        <v>Azalea Health EHR</v>
      </c>
    </row>
    <row r="4102" spans="1:11" x14ac:dyDescent="0.25">
      <c r="A4102" t="s">
        <v>170</v>
      </c>
      <c r="B4102">
        <v>195</v>
      </c>
      <c r="C4102" t="s">
        <v>841</v>
      </c>
      <c r="D4102" t="s">
        <v>171</v>
      </c>
      <c r="E4102">
        <v>0</v>
      </c>
      <c r="F4102">
        <v>1</v>
      </c>
      <c r="G4102">
        <v>0</v>
      </c>
      <c r="H4102" t="s">
        <v>116</v>
      </c>
      <c r="I4102">
        <v>5</v>
      </c>
      <c r="J4102" t="s">
        <v>66</v>
      </c>
      <c r="K4102" s="33" t="str">
        <f>IF(ISNA(VLOOKUP(C4102,'Provider-EHR crosswalk'!A:B,2,FALSE)),"No EHR Specified",VLOOKUP(C4102,'Provider-EHR crosswalk'!A:B,2,FALSE))</f>
        <v>Azalea Health EHR</v>
      </c>
    </row>
    <row r="4103" spans="1:11" x14ac:dyDescent="0.25">
      <c r="A4103" t="s">
        <v>172</v>
      </c>
      <c r="B4103">
        <v>195</v>
      </c>
      <c r="C4103" t="s">
        <v>841</v>
      </c>
      <c r="D4103" t="s">
        <v>173</v>
      </c>
      <c r="E4103">
        <v>0</v>
      </c>
      <c r="F4103">
        <v>8</v>
      </c>
      <c r="G4103">
        <v>0</v>
      </c>
      <c r="H4103" t="s">
        <v>116</v>
      </c>
      <c r="I4103">
        <v>5</v>
      </c>
      <c r="J4103" t="s">
        <v>66</v>
      </c>
      <c r="K4103" s="33" t="str">
        <f>IF(ISNA(VLOOKUP(C4103,'Provider-EHR crosswalk'!A:B,2,FALSE)),"No EHR Specified",VLOOKUP(C4103,'Provider-EHR crosswalk'!A:B,2,FALSE))</f>
        <v>Azalea Health EHR</v>
      </c>
    </row>
    <row r="4104" spans="1:11" x14ac:dyDescent="0.25">
      <c r="A4104" t="s">
        <v>174</v>
      </c>
      <c r="B4104">
        <v>195</v>
      </c>
      <c r="C4104" t="s">
        <v>841</v>
      </c>
      <c r="D4104" t="s">
        <v>175</v>
      </c>
      <c r="E4104">
        <v>0</v>
      </c>
      <c r="F4104">
        <v>8</v>
      </c>
      <c r="G4104">
        <v>0</v>
      </c>
      <c r="H4104" t="s">
        <v>116</v>
      </c>
      <c r="I4104">
        <v>5</v>
      </c>
      <c r="J4104" t="s">
        <v>66</v>
      </c>
      <c r="K4104" s="33" t="str">
        <f>IF(ISNA(VLOOKUP(C4104,'Provider-EHR crosswalk'!A:B,2,FALSE)),"No EHR Specified",VLOOKUP(C4104,'Provider-EHR crosswalk'!A:B,2,FALSE))</f>
        <v>Azalea Health EHR</v>
      </c>
    </row>
    <row r="4105" spans="1:11" x14ac:dyDescent="0.25">
      <c r="A4105" t="s">
        <v>176</v>
      </c>
      <c r="B4105">
        <v>195</v>
      </c>
      <c r="C4105" t="s">
        <v>841</v>
      </c>
      <c r="D4105" t="s">
        <v>177</v>
      </c>
      <c r="E4105">
        <v>0</v>
      </c>
      <c r="F4105">
        <v>8</v>
      </c>
      <c r="G4105">
        <v>0</v>
      </c>
      <c r="H4105" t="s">
        <v>116</v>
      </c>
      <c r="I4105">
        <v>5</v>
      </c>
      <c r="J4105" t="s">
        <v>66</v>
      </c>
      <c r="K4105" s="33" t="str">
        <f>IF(ISNA(VLOOKUP(C4105,'Provider-EHR crosswalk'!A:B,2,FALSE)),"No EHR Specified",VLOOKUP(C4105,'Provider-EHR crosswalk'!A:B,2,FALSE))</f>
        <v>Azalea Health EHR</v>
      </c>
    </row>
    <row r="4106" spans="1:11" x14ac:dyDescent="0.25">
      <c r="A4106" t="s">
        <v>63</v>
      </c>
      <c r="B4106">
        <v>48</v>
      </c>
      <c r="C4106" t="s">
        <v>845</v>
      </c>
      <c r="D4106" t="s">
        <v>64</v>
      </c>
      <c r="E4106">
        <v>105</v>
      </c>
      <c r="F4106">
        <v>105</v>
      </c>
      <c r="G4106">
        <v>100</v>
      </c>
      <c r="H4106" t="s">
        <v>65</v>
      </c>
      <c r="I4106">
        <v>99</v>
      </c>
      <c r="J4106" t="s">
        <v>66</v>
      </c>
      <c r="K4106" s="33" t="str">
        <f>IF(ISNA(VLOOKUP(C4106,'Provider-EHR crosswalk'!A:B,2,FALSE)),"No EHR Specified",VLOOKUP(C4106,'Provider-EHR crosswalk'!A:B,2,FALSE))</f>
        <v>Azalea Health EHR</v>
      </c>
    </row>
    <row r="4107" spans="1:11" x14ac:dyDescent="0.25">
      <c r="A4107" t="s">
        <v>67</v>
      </c>
      <c r="B4107">
        <v>48</v>
      </c>
      <c r="C4107" t="s">
        <v>845</v>
      </c>
      <c r="D4107" t="s">
        <v>68</v>
      </c>
      <c r="E4107">
        <v>79</v>
      </c>
      <c r="F4107">
        <v>105</v>
      </c>
      <c r="G4107">
        <v>75.239999999999995</v>
      </c>
      <c r="H4107" t="s">
        <v>65</v>
      </c>
      <c r="I4107">
        <v>75</v>
      </c>
      <c r="J4107" t="s">
        <v>66</v>
      </c>
      <c r="K4107" s="33" t="str">
        <f>IF(ISNA(VLOOKUP(C4107,'Provider-EHR crosswalk'!A:B,2,FALSE)),"No EHR Specified",VLOOKUP(C4107,'Provider-EHR crosswalk'!A:B,2,FALSE))</f>
        <v>Azalea Health EHR</v>
      </c>
    </row>
    <row r="4108" spans="1:11" x14ac:dyDescent="0.25">
      <c r="A4108" t="s">
        <v>70</v>
      </c>
      <c r="B4108">
        <v>48</v>
      </c>
      <c r="C4108" t="s">
        <v>845</v>
      </c>
      <c r="D4108" t="s">
        <v>71</v>
      </c>
      <c r="E4108">
        <v>105</v>
      </c>
      <c r="F4108">
        <v>105</v>
      </c>
      <c r="G4108">
        <v>100</v>
      </c>
      <c r="H4108" t="s">
        <v>65</v>
      </c>
      <c r="I4108">
        <v>99</v>
      </c>
      <c r="J4108" t="s">
        <v>66</v>
      </c>
      <c r="K4108" s="33" t="str">
        <f>IF(ISNA(VLOOKUP(C4108,'Provider-EHR crosswalk'!A:B,2,FALSE)),"No EHR Specified",VLOOKUP(C4108,'Provider-EHR crosswalk'!A:B,2,FALSE))</f>
        <v>Azalea Health EHR</v>
      </c>
    </row>
    <row r="4109" spans="1:11" x14ac:dyDescent="0.25">
      <c r="A4109" t="s">
        <v>72</v>
      </c>
      <c r="B4109">
        <v>48</v>
      </c>
      <c r="C4109" t="s">
        <v>845</v>
      </c>
      <c r="D4109" t="s">
        <v>73</v>
      </c>
      <c r="E4109">
        <v>105</v>
      </c>
      <c r="F4109">
        <v>105</v>
      </c>
      <c r="G4109">
        <v>100</v>
      </c>
      <c r="H4109" t="s">
        <v>65</v>
      </c>
      <c r="I4109">
        <v>99</v>
      </c>
      <c r="J4109" t="s">
        <v>66</v>
      </c>
      <c r="K4109" s="33" t="str">
        <f>IF(ISNA(VLOOKUP(C4109,'Provider-EHR crosswalk'!A:B,2,FALSE)),"No EHR Specified",VLOOKUP(C4109,'Provider-EHR crosswalk'!A:B,2,FALSE))</f>
        <v>Azalea Health EHR</v>
      </c>
    </row>
    <row r="4110" spans="1:11" x14ac:dyDescent="0.25">
      <c r="A4110" t="s">
        <v>74</v>
      </c>
      <c r="B4110">
        <v>48</v>
      </c>
      <c r="C4110" t="s">
        <v>845</v>
      </c>
      <c r="D4110" t="s">
        <v>75</v>
      </c>
      <c r="E4110">
        <v>105</v>
      </c>
      <c r="F4110">
        <v>105</v>
      </c>
      <c r="G4110">
        <v>100</v>
      </c>
      <c r="H4110" t="s">
        <v>65</v>
      </c>
      <c r="I4110">
        <v>99</v>
      </c>
      <c r="J4110" t="s">
        <v>66</v>
      </c>
      <c r="K4110" s="33" t="str">
        <f>IF(ISNA(VLOOKUP(C4110,'Provider-EHR crosswalk'!A:B,2,FALSE)),"No EHR Specified",VLOOKUP(C4110,'Provider-EHR crosswalk'!A:B,2,FALSE))</f>
        <v>Azalea Health EHR</v>
      </c>
    </row>
    <row r="4111" spans="1:11" x14ac:dyDescent="0.25">
      <c r="A4111" t="s">
        <v>76</v>
      </c>
      <c r="B4111">
        <v>48</v>
      </c>
      <c r="C4111" t="s">
        <v>845</v>
      </c>
      <c r="D4111" t="s">
        <v>77</v>
      </c>
      <c r="E4111">
        <v>105</v>
      </c>
      <c r="F4111">
        <v>105</v>
      </c>
      <c r="G4111">
        <v>100</v>
      </c>
      <c r="H4111" t="s">
        <v>65</v>
      </c>
      <c r="I4111">
        <v>85</v>
      </c>
      <c r="J4111" t="s">
        <v>66</v>
      </c>
      <c r="K4111" s="33" t="str">
        <f>IF(ISNA(VLOOKUP(C4111,'Provider-EHR crosswalk'!A:B,2,FALSE)),"No EHR Specified",VLOOKUP(C4111,'Provider-EHR crosswalk'!A:B,2,FALSE))</f>
        <v>Azalea Health EHR</v>
      </c>
    </row>
    <row r="4112" spans="1:11" x14ac:dyDescent="0.25">
      <c r="A4112" t="s">
        <v>78</v>
      </c>
      <c r="B4112">
        <v>48</v>
      </c>
      <c r="C4112" t="s">
        <v>845</v>
      </c>
      <c r="D4112" t="s">
        <v>79</v>
      </c>
      <c r="E4112">
        <v>105</v>
      </c>
      <c r="F4112">
        <v>105</v>
      </c>
      <c r="G4112">
        <v>100</v>
      </c>
      <c r="H4112" t="s">
        <v>65</v>
      </c>
      <c r="I4112">
        <v>85</v>
      </c>
      <c r="J4112" t="s">
        <v>66</v>
      </c>
      <c r="K4112" s="33" t="str">
        <f>IF(ISNA(VLOOKUP(C4112,'Provider-EHR crosswalk'!A:B,2,FALSE)),"No EHR Specified",VLOOKUP(C4112,'Provider-EHR crosswalk'!A:B,2,FALSE))</f>
        <v>Azalea Health EHR</v>
      </c>
    </row>
    <row r="4113" spans="1:11" x14ac:dyDescent="0.25">
      <c r="A4113" t="s">
        <v>80</v>
      </c>
      <c r="B4113">
        <v>48</v>
      </c>
      <c r="C4113" t="s">
        <v>845</v>
      </c>
      <c r="D4113" t="s">
        <v>81</v>
      </c>
      <c r="E4113">
        <v>105</v>
      </c>
      <c r="F4113">
        <v>105</v>
      </c>
      <c r="G4113">
        <v>100</v>
      </c>
      <c r="H4113" t="s">
        <v>65</v>
      </c>
      <c r="I4113">
        <v>85</v>
      </c>
      <c r="J4113" t="s">
        <v>66</v>
      </c>
      <c r="K4113" s="33" t="str">
        <f>IF(ISNA(VLOOKUP(C4113,'Provider-EHR crosswalk'!A:B,2,FALSE)),"No EHR Specified",VLOOKUP(C4113,'Provider-EHR crosswalk'!A:B,2,FALSE))</f>
        <v>Azalea Health EHR</v>
      </c>
    </row>
    <row r="4114" spans="1:11" x14ac:dyDescent="0.25">
      <c r="A4114" t="s">
        <v>82</v>
      </c>
      <c r="B4114">
        <v>48</v>
      </c>
      <c r="C4114" t="s">
        <v>845</v>
      </c>
      <c r="D4114" t="s">
        <v>83</v>
      </c>
      <c r="E4114">
        <v>105</v>
      </c>
      <c r="F4114">
        <v>105</v>
      </c>
      <c r="G4114">
        <v>100</v>
      </c>
      <c r="H4114" t="s">
        <v>65</v>
      </c>
      <c r="I4114">
        <v>85</v>
      </c>
      <c r="J4114" t="s">
        <v>66</v>
      </c>
      <c r="K4114" s="33" t="str">
        <f>IF(ISNA(VLOOKUP(C4114,'Provider-EHR crosswalk'!A:B,2,FALSE)),"No EHR Specified",VLOOKUP(C4114,'Provider-EHR crosswalk'!A:B,2,FALSE))</f>
        <v>Azalea Health EHR</v>
      </c>
    </row>
    <row r="4115" spans="1:11" x14ac:dyDescent="0.25">
      <c r="A4115" t="s">
        <v>84</v>
      </c>
      <c r="B4115">
        <v>48</v>
      </c>
      <c r="C4115" t="s">
        <v>845</v>
      </c>
      <c r="D4115" t="s">
        <v>85</v>
      </c>
      <c r="E4115">
        <v>105</v>
      </c>
      <c r="F4115">
        <v>105</v>
      </c>
      <c r="G4115">
        <v>100</v>
      </c>
      <c r="H4115" t="s">
        <v>65</v>
      </c>
      <c r="I4115">
        <v>85</v>
      </c>
      <c r="J4115" t="s">
        <v>66</v>
      </c>
      <c r="K4115" s="33" t="str">
        <f>IF(ISNA(VLOOKUP(C4115,'Provider-EHR crosswalk'!A:B,2,FALSE)),"No EHR Specified",VLOOKUP(C4115,'Provider-EHR crosswalk'!A:B,2,FALSE))</f>
        <v>Azalea Health EHR</v>
      </c>
    </row>
    <row r="4116" spans="1:11" x14ac:dyDescent="0.25">
      <c r="A4116" t="s">
        <v>86</v>
      </c>
      <c r="B4116">
        <v>48</v>
      </c>
      <c r="C4116" t="s">
        <v>845</v>
      </c>
      <c r="D4116" t="s">
        <v>87</v>
      </c>
      <c r="E4116">
        <v>105</v>
      </c>
      <c r="F4116">
        <v>105</v>
      </c>
      <c r="G4116">
        <v>100</v>
      </c>
      <c r="H4116" t="s">
        <v>65</v>
      </c>
      <c r="I4116">
        <v>95</v>
      </c>
      <c r="J4116" t="s">
        <v>66</v>
      </c>
      <c r="K4116" s="33" t="str">
        <f>IF(ISNA(VLOOKUP(C4116,'Provider-EHR crosswalk'!A:B,2,FALSE)),"No EHR Specified",VLOOKUP(C4116,'Provider-EHR crosswalk'!A:B,2,FALSE))</f>
        <v>Azalea Health EHR</v>
      </c>
    </row>
    <row r="4117" spans="1:11" x14ac:dyDescent="0.25">
      <c r="A4117" t="s">
        <v>88</v>
      </c>
      <c r="B4117">
        <v>48</v>
      </c>
      <c r="C4117" t="s">
        <v>845</v>
      </c>
      <c r="D4117" t="s">
        <v>89</v>
      </c>
      <c r="E4117">
        <v>105</v>
      </c>
      <c r="F4117">
        <v>105</v>
      </c>
      <c r="G4117">
        <v>100</v>
      </c>
      <c r="H4117" t="s">
        <v>65</v>
      </c>
      <c r="I4117">
        <v>95</v>
      </c>
      <c r="J4117" t="s">
        <v>66</v>
      </c>
      <c r="K4117" s="33" t="str">
        <f>IF(ISNA(VLOOKUP(C4117,'Provider-EHR crosswalk'!A:B,2,FALSE)),"No EHR Specified",VLOOKUP(C4117,'Provider-EHR crosswalk'!A:B,2,FALSE))</f>
        <v>Azalea Health EHR</v>
      </c>
    </row>
    <row r="4118" spans="1:11" x14ac:dyDescent="0.25">
      <c r="A4118" t="s">
        <v>90</v>
      </c>
      <c r="B4118">
        <v>48</v>
      </c>
      <c r="C4118" t="s">
        <v>845</v>
      </c>
      <c r="D4118" t="s">
        <v>91</v>
      </c>
      <c r="E4118">
        <v>92</v>
      </c>
      <c r="F4118">
        <v>105</v>
      </c>
      <c r="G4118">
        <v>87.62</v>
      </c>
      <c r="H4118" t="s">
        <v>65</v>
      </c>
      <c r="I4118">
        <v>90</v>
      </c>
      <c r="J4118" t="s">
        <v>69</v>
      </c>
      <c r="K4118" s="33" t="str">
        <f>IF(ISNA(VLOOKUP(C4118,'Provider-EHR crosswalk'!A:B,2,FALSE)),"No EHR Specified",VLOOKUP(C4118,'Provider-EHR crosswalk'!A:B,2,FALSE))</f>
        <v>Azalea Health EHR</v>
      </c>
    </row>
    <row r="4119" spans="1:11" x14ac:dyDescent="0.25">
      <c r="A4119" t="s">
        <v>92</v>
      </c>
      <c r="B4119">
        <v>48</v>
      </c>
      <c r="C4119" t="s">
        <v>845</v>
      </c>
      <c r="D4119" t="s">
        <v>93</v>
      </c>
      <c r="E4119">
        <v>33</v>
      </c>
      <c r="F4119">
        <v>105</v>
      </c>
      <c r="G4119">
        <v>31.43</v>
      </c>
      <c r="H4119" t="s">
        <v>65</v>
      </c>
      <c r="I4119">
        <v>90</v>
      </c>
      <c r="J4119" t="s">
        <v>69</v>
      </c>
      <c r="K4119" s="33" t="str">
        <f>IF(ISNA(VLOOKUP(C4119,'Provider-EHR crosswalk'!A:B,2,FALSE)),"No EHR Specified",VLOOKUP(C4119,'Provider-EHR crosswalk'!A:B,2,FALSE))</f>
        <v>Azalea Health EHR</v>
      </c>
    </row>
    <row r="4120" spans="1:11" x14ac:dyDescent="0.25">
      <c r="A4120" t="s">
        <v>94</v>
      </c>
      <c r="B4120">
        <v>48</v>
      </c>
      <c r="C4120" t="s">
        <v>845</v>
      </c>
      <c r="D4120" t="s">
        <v>95</v>
      </c>
      <c r="E4120">
        <v>54</v>
      </c>
      <c r="F4120">
        <v>105</v>
      </c>
      <c r="G4120">
        <v>51.43</v>
      </c>
      <c r="H4120" t="s">
        <v>65</v>
      </c>
      <c r="I4120">
        <v>90</v>
      </c>
      <c r="J4120" t="s">
        <v>69</v>
      </c>
      <c r="K4120" s="33" t="str">
        <f>IF(ISNA(VLOOKUP(C4120,'Provider-EHR crosswalk'!A:B,2,FALSE)),"No EHR Specified",VLOOKUP(C4120,'Provider-EHR crosswalk'!A:B,2,FALSE))</f>
        <v>Azalea Health EHR</v>
      </c>
    </row>
    <row r="4121" spans="1:11" x14ac:dyDescent="0.25">
      <c r="A4121" t="s">
        <v>96</v>
      </c>
      <c r="B4121">
        <v>48</v>
      </c>
      <c r="C4121" t="s">
        <v>845</v>
      </c>
      <c r="D4121" t="s">
        <v>97</v>
      </c>
      <c r="E4121">
        <v>87</v>
      </c>
      <c r="F4121">
        <v>105</v>
      </c>
      <c r="G4121">
        <v>82.86</v>
      </c>
      <c r="H4121" t="s">
        <v>65</v>
      </c>
      <c r="I4121">
        <v>90</v>
      </c>
      <c r="J4121" t="s">
        <v>69</v>
      </c>
      <c r="K4121" s="33" t="str">
        <f>IF(ISNA(VLOOKUP(C4121,'Provider-EHR crosswalk'!A:B,2,FALSE)),"No EHR Specified",VLOOKUP(C4121,'Provider-EHR crosswalk'!A:B,2,FALSE))</f>
        <v>Azalea Health EHR</v>
      </c>
    </row>
    <row r="4122" spans="1:11" x14ac:dyDescent="0.25">
      <c r="A4122" t="s">
        <v>98</v>
      </c>
      <c r="B4122">
        <v>48</v>
      </c>
      <c r="C4122" t="s">
        <v>845</v>
      </c>
      <c r="D4122" t="s">
        <v>99</v>
      </c>
      <c r="E4122">
        <v>87</v>
      </c>
      <c r="F4122">
        <v>105</v>
      </c>
      <c r="G4122">
        <v>82.86</v>
      </c>
      <c r="H4122" t="s">
        <v>65</v>
      </c>
      <c r="I4122">
        <v>90</v>
      </c>
      <c r="J4122" t="s">
        <v>69</v>
      </c>
      <c r="K4122" s="33" t="str">
        <f>IF(ISNA(VLOOKUP(C4122,'Provider-EHR crosswalk'!A:B,2,FALSE)),"No EHR Specified",VLOOKUP(C4122,'Provider-EHR crosswalk'!A:B,2,FALSE))</f>
        <v>Azalea Health EHR</v>
      </c>
    </row>
    <row r="4123" spans="1:11" x14ac:dyDescent="0.25">
      <c r="A4123" t="s">
        <v>100</v>
      </c>
      <c r="B4123">
        <v>48</v>
      </c>
      <c r="C4123" t="s">
        <v>845</v>
      </c>
      <c r="D4123" t="s">
        <v>101</v>
      </c>
      <c r="E4123">
        <v>725</v>
      </c>
      <c r="F4123">
        <v>725</v>
      </c>
      <c r="G4123">
        <v>100</v>
      </c>
      <c r="H4123" t="s">
        <v>65</v>
      </c>
      <c r="I4123">
        <v>99</v>
      </c>
      <c r="J4123" t="s">
        <v>66</v>
      </c>
      <c r="K4123" s="33" t="str">
        <f>IF(ISNA(VLOOKUP(C4123,'Provider-EHR crosswalk'!A:B,2,FALSE)),"No EHR Specified",VLOOKUP(C4123,'Provider-EHR crosswalk'!A:B,2,FALSE))</f>
        <v>Azalea Health EHR</v>
      </c>
    </row>
    <row r="4124" spans="1:11" x14ac:dyDescent="0.25">
      <c r="A4124" t="s">
        <v>102</v>
      </c>
      <c r="B4124">
        <v>48</v>
      </c>
      <c r="C4124" t="s">
        <v>845</v>
      </c>
      <c r="D4124" t="s">
        <v>103</v>
      </c>
      <c r="E4124">
        <v>725</v>
      </c>
      <c r="F4124">
        <v>725</v>
      </c>
      <c r="G4124">
        <v>100</v>
      </c>
      <c r="H4124" t="s">
        <v>65</v>
      </c>
      <c r="I4124">
        <v>99</v>
      </c>
      <c r="J4124" t="s">
        <v>66</v>
      </c>
      <c r="K4124" s="33" t="str">
        <f>IF(ISNA(VLOOKUP(C4124,'Provider-EHR crosswalk'!A:B,2,FALSE)),"No EHR Specified",VLOOKUP(C4124,'Provider-EHR crosswalk'!A:B,2,FALSE))</f>
        <v>Azalea Health EHR</v>
      </c>
    </row>
    <row r="4125" spans="1:11" x14ac:dyDescent="0.25">
      <c r="A4125" t="s">
        <v>104</v>
      </c>
      <c r="B4125">
        <v>48</v>
      </c>
      <c r="C4125" t="s">
        <v>845</v>
      </c>
      <c r="D4125" t="s">
        <v>105</v>
      </c>
      <c r="E4125">
        <v>725</v>
      </c>
      <c r="F4125">
        <v>725</v>
      </c>
      <c r="G4125">
        <v>100</v>
      </c>
      <c r="H4125" t="s">
        <v>65</v>
      </c>
      <c r="I4125">
        <v>99</v>
      </c>
      <c r="J4125" t="s">
        <v>66</v>
      </c>
      <c r="K4125" s="33" t="str">
        <f>IF(ISNA(VLOOKUP(C4125,'Provider-EHR crosswalk'!A:B,2,FALSE)),"No EHR Specified",VLOOKUP(C4125,'Provider-EHR crosswalk'!A:B,2,FALSE))</f>
        <v>Azalea Health EHR</v>
      </c>
    </row>
    <row r="4126" spans="1:11" x14ac:dyDescent="0.25">
      <c r="A4126" t="s">
        <v>106</v>
      </c>
      <c r="B4126">
        <v>48</v>
      </c>
      <c r="C4126" t="s">
        <v>845</v>
      </c>
      <c r="D4126" t="s">
        <v>107</v>
      </c>
      <c r="E4126">
        <v>725</v>
      </c>
      <c r="F4126">
        <v>725</v>
      </c>
      <c r="G4126">
        <v>100</v>
      </c>
      <c r="H4126" t="s">
        <v>65</v>
      </c>
      <c r="I4126">
        <v>99</v>
      </c>
      <c r="J4126" t="s">
        <v>66</v>
      </c>
      <c r="K4126" s="33" t="str">
        <f>IF(ISNA(VLOOKUP(C4126,'Provider-EHR crosswalk'!A:B,2,FALSE)),"No EHR Specified",VLOOKUP(C4126,'Provider-EHR crosswalk'!A:B,2,FALSE))</f>
        <v>Azalea Health EHR</v>
      </c>
    </row>
    <row r="4127" spans="1:11" x14ac:dyDescent="0.25">
      <c r="A4127" t="s">
        <v>108</v>
      </c>
      <c r="B4127">
        <v>48</v>
      </c>
      <c r="C4127" t="s">
        <v>845</v>
      </c>
      <c r="D4127" t="s">
        <v>109</v>
      </c>
      <c r="E4127">
        <v>725</v>
      </c>
      <c r="F4127">
        <v>725</v>
      </c>
      <c r="G4127">
        <v>100</v>
      </c>
      <c r="H4127" t="s">
        <v>65</v>
      </c>
      <c r="I4127">
        <v>99</v>
      </c>
      <c r="J4127" t="s">
        <v>66</v>
      </c>
      <c r="K4127" s="33" t="str">
        <f>IF(ISNA(VLOOKUP(C4127,'Provider-EHR crosswalk'!A:B,2,FALSE)),"No EHR Specified",VLOOKUP(C4127,'Provider-EHR crosswalk'!A:B,2,FALSE))</f>
        <v>Azalea Health EHR</v>
      </c>
    </row>
    <row r="4128" spans="1:11" x14ac:dyDescent="0.25">
      <c r="A4128" t="s">
        <v>110</v>
      </c>
      <c r="B4128">
        <v>48</v>
      </c>
      <c r="C4128" t="s">
        <v>845</v>
      </c>
      <c r="D4128" t="s">
        <v>111</v>
      </c>
      <c r="E4128">
        <v>725</v>
      </c>
      <c r="F4128">
        <v>725</v>
      </c>
      <c r="G4128">
        <v>100</v>
      </c>
      <c r="H4128" t="s">
        <v>65</v>
      </c>
      <c r="I4128">
        <v>99</v>
      </c>
      <c r="J4128" t="s">
        <v>66</v>
      </c>
      <c r="K4128" s="33" t="str">
        <f>IF(ISNA(VLOOKUP(C4128,'Provider-EHR crosswalk'!A:B,2,FALSE)),"No EHR Specified",VLOOKUP(C4128,'Provider-EHR crosswalk'!A:B,2,FALSE))</f>
        <v>Azalea Health EHR</v>
      </c>
    </row>
    <row r="4129" spans="1:11" x14ac:dyDescent="0.25">
      <c r="A4129" t="s">
        <v>112</v>
      </c>
      <c r="B4129">
        <v>48</v>
      </c>
      <c r="C4129" t="s">
        <v>845</v>
      </c>
      <c r="D4129" t="s">
        <v>113</v>
      </c>
      <c r="E4129">
        <v>725</v>
      </c>
      <c r="F4129">
        <v>725</v>
      </c>
      <c r="G4129">
        <v>100</v>
      </c>
      <c r="H4129" t="s">
        <v>65</v>
      </c>
      <c r="I4129">
        <v>99</v>
      </c>
      <c r="J4129" t="s">
        <v>66</v>
      </c>
      <c r="K4129" s="33" t="str">
        <f>IF(ISNA(VLOOKUP(C4129,'Provider-EHR crosswalk'!A:B,2,FALSE)),"No EHR Specified",VLOOKUP(C4129,'Provider-EHR crosswalk'!A:B,2,FALSE))</f>
        <v>Azalea Health EHR</v>
      </c>
    </row>
    <row r="4130" spans="1:11" x14ac:dyDescent="0.25">
      <c r="A4130" t="s">
        <v>114</v>
      </c>
      <c r="B4130">
        <v>48</v>
      </c>
      <c r="C4130" t="s">
        <v>845</v>
      </c>
      <c r="D4130" t="s">
        <v>115</v>
      </c>
      <c r="E4130">
        <v>5</v>
      </c>
      <c r="F4130">
        <v>105</v>
      </c>
      <c r="G4130">
        <v>4.76</v>
      </c>
      <c r="H4130" t="s">
        <v>116</v>
      </c>
      <c r="I4130">
        <v>4</v>
      </c>
      <c r="J4130" t="s">
        <v>69</v>
      </c>
      <c r="K4130" s="33" t="str">
        <f>IF(ISNA(VLOOKUP(C4130,'Provider-EHR crosswalk'!A:B,2,FALSE)),"No EHR Specified",VLOOKUP(C4130,'Provider-EHR crosswalk'!A:B,2,FALSE))</f>
        <v>Azalea Health EHR</v>
      </c>
    </row>
    <row r="4131" spans="1:11" x14ac:dyDescent="0.25">
      <c r="A4131" t="s">
        <v>117</v>
      </c>
      <c r="B4131">
        <v>48</v>
      </c>
      <c r="C4131" t="s">
        <v>845</v>
      </c>
      <c r="D4131" t="s">
        <v>118</v>
      </c>
      <c r="E4131">
        <v>2</v>
      </c>
      <c r="F4131">
        <v>105</v>
      </c>
      <c r="G4131">
        <v>1.9</v>
      </c>
      <c r="H4131" t="s">
        <v>116</v>
      </c>
      <c r="I4131">
        <v>4</v>
      </c>
      <c r="J4131" t="s">
        <v>66</v>
      </c>
      <c r="K4131" s="33" t="str">
        <f>IF(ISNA(VLOOKUP(C4131,'Provider-EHR crosswalk'!A:B,2,FALSE)),"No EHR Specified",VLOOKUP(C4131,'Provider-EHR crosswalk'!A:B,2,FALSE))</f>
        <v>Azalea Health EHR</v>
      </c>
    </row>
    <row r="4132" spans="1:11" x14ac:dyDescent="0.25">
      <c r="A4132" t="s">
        <v>119</v>
      </c>
      <c r="B4132">
        <v>48</v>
      </c>
      <c r="C4132" t="s">
        <v>845</v>
      </c>
      <c r="D4132" t="s">
        <v>120</v>
      </c>
      <c r="E4132">
        <v>1</v>
      </c>
      <c r="F4132">
        <v>105</v>
      </c>
      <c r="G4132">
        <v>0.95</v>
      </c>
      <c r="H4132" t="s">
        <v>116</v>
      </c>
      <c r="I4132">
        <v>4</v>
      </c>
      <c r="J4132" t="s">
        <v>66</v>
      </c>
      <c r="K4132" s="33" t="str">
        <f>IF(ISNA(VLOOKUP(C4132,'Provider-EHR crosswalk'!A:B,2,FALSE)),"No EHR Specified",VLOOKUP(C4132,'Provider-EHR crosswalk'!A:B,2,FALSE))</f>
        <v>Azalea Health EHR</v>
      </c>
    </row>
    <row r="4133" spans="1:11" x14ac:dyDescent="0.25">
      <c r="A4133" t="s">
        <v>121</v>
      </c>
      <c r="B4133">
        <v>48</v>
      </c>
      <c r="C4133" t="s">
        <v>845</v>
      </c>
      <c r="D4133" t="s">
        <v>122</v>
      </c>
      <c r="E4133">
        <v>0</v>
      </c>
      <c r="F4133">
        <v>105</v>
      </c>
      <c r="G4133">
        <v>0</v>
      </c>
      <c r="H4133" t="s">
        <v>116</v>
      </c>
      <c r="I4133">
        <v>1</v>
      </c>
      <c r="J4133" t="s">
        <v>66</v>
      </c>
      <c r="K4133" s="33" t="str">
        <f>IF(ISNA(VLOOKUP(C4133,'Provider-EHR crosswalk'!A:B,2,FALSE)),"No EHR Specified",VLOOKUP(C4133,'Provider-EHR crosswalk'!A:B,2,FALSE))</f>
        <v>Azalea Health EHR</v>
      </c>
    </row>
    <row r="4134" spans="1:11" x14ac:dyDescent="0.25">
      <c r="A4134" t="s">
        <v>123</v>
      </c>
      <c r="B4134">
        <v>48</v>
      </c>
      <c r="C4134" t="s">
        <v>845</v>
      </c>
      <c r="D4134" t="s">
        <v>124</v>
      </c>
      <c r="E4134">
        <v>0</v>
      </c>
      <c r="F4134">
        <v>725</v>
      </c>
      <c r="G4134">
        <v>0</v>
      </c>
      <c r="H4134" t="s">
        <v>116</v>
      </c>
      <c r="I4134">
        <v>1</v>
      </c>
      <c r="J4134" t="s">
        <v>66</v>
      </c>
      <c r="K4134" s="33" t="str">
        <f>IF(ISNA(VLOOKUP(C4134,'Provider-EHR crosswalk'!A:B,2,FALSE)),"No EHR Specified",VLOOKUP(C4134,'Provider-EHR crosswalk'!A:B,2,FALSE))</f>
        <v>Azalea Health EHR</v>
      </c>
    </row>
    <row r="4135" spans="1:11" x14ac:dyDescent="0.25">
      <c r="A4135" t="s">
        <v>125</v>
      </c>
      <c r="B4135">
        <v>48</v>
      </c>
      <c r="C4135" t="s">
        <v>845</v>
      </c>
      <c r="D4135" t="s">
        <v>126</v>
      </c>
      <c r="E4135">
        <v>0</v>
      </c>
      <c r="F4135">
        <v>725</v>
      </c>
      <c r="G4135">
        <v>0</v>
      </c>
      <c r="H4135" t="s">
        <v>116</v>
      </c>
      <c r="I4135">
        <v>1</v>
      </c>
      <c r="J4135" t="s">
        <v>66</v>
      </c>
      <c r="K4135" s="33" t="str">
        <f>IF(ISNA(VLOOKUP(C4135,'Provider-EHR crosswalk'!A:B,2,FALSE)),"No EHR Specified",VLOOKUP(C4135,'Provider-EHR crosswalk'!A:B,2,FALSE))</f>
        <v>Azalea Health EHR</v>
      </c>
    </row>
    <row r="4136" spans="1:11" x14ac:dyDescent="0.25">
      <c r="A4136" t="s">
        <v>127</v>
      </c>
      <c r="B4136">
        <v>48</v>
      </c>
      <c r="C4136" t="s">
        <v>845</v>
      </c>
      <c r="D4136" t="s">
        <v>128</v>
      </c>
      <c r="E4136">
        <v>10</v>
      </c>
      <c r="F4136">
        <v>725</v>
      </c>
      <c r="G4136">
        <v>1.38</v>
      </c>
      <c r="H4136" t="s">
        <v>116</v>
      </c>
      <c r="I4136">
        <v>4</v>
      </c>
      <c r="J4136" t="s">
        <v>66</v>
      </c>
      <c r="K4136" s="33" t="str">
        <f>IF(ISNA(VLOOKUP(C4136,'Provider-EHR crosswalk'!A:B,2,FALSE)),"No EHR Specified",VLOOKUP(C4136,'Provider-EHR crosswalk'!A:B,2,FALSE))</f>
        <v>Azalea Health EHR</v>
      </c>
    </row>
    <row r="4137" spans="1:11" x14ac:dyDescent="0.25">
      <c r="A4137" t="s">
        <v>129</v>
      </c>
      <c r="B4137">
        <v>48</v>
      </c>
      <c r="C4137" t="s">
        <v>845</v>
      </c>
      <c r="D4137" t="s">
        <v>130</v>
      </c>
      <c r="E4137">
        <v>4</v>
      </c>
      <c r="F4137">
        <v>725</v>
      </c>
      <c r="G4137">
        <v>0.55000000000000004</v>
      </c>
      <c r="H4137" t="s">
        <v>116</v>
      </c>
      <c r="I4137">
        <v>4</v>
      </c>
      <c r="J4137" t="s">
        <v>66</v>
      </c>
      <c r="K4137" s="33" t="str">
        <f>IF(ISNA(VLOOKUP(C4137,'Provider-EHR crosswalk'!A:B,2,FALSE)),"No EHR Specified",VLOOKUP(C4137,'Provider-EHR crosswalk'!A:B,2,FALSE))</f>
        <v>Azalea Health EHR</v>
      </c>
    </row>
    <row r="4138" spans="1:11" x14ac:dyDescent="0.25">
      <c r="A4138" t="s">
        <v>131</v>
      </c>
      <c r="B4138">
        <v>48</v>
      </c>
      <c r="C4138" t="s">
        <v>845</v>
      </c>
      <c r="D4138" t="s">
        <v>132</v>
      </c>
      <c r="E4138">
        <v>22</v>
      </c>
      <c r="F4138">
        <v>725</v>
      </c>
      <c r="G4138">
        <v>3.03</v>
      </c>
      <c r="H4138" t="s">
        <v>116</v>
      </c>
      <c r="I4138">
        <v>4</v>
      </c>
      <c r="J4138" t="s">
        <v>66</v>
      </c>
      <c r="K4138" s="33" t="str">
        <f>IF(ISNA(VLOOKUP(C4138,'Provider-EHR crosswalk'!A:B,2,FALSE)),"No EHR Specified",VLOOKUP(C4138,'Provider-EHR crosswalk'!A:B,2,FALSE))</f>
        <v>Azalea Health EHR</v>
      </c>
    </row>
    <row r="4139" spans="1:11" x14ac:dyDescent="0.25">
      <c r="A4139" t="s">
        <v>133</v>
      </c>
      <c r="B4139">
        <v>48</v>
      </c>
      <c r="C4139" t="s">
        <v>845</v>
      </c>
      <c r="D4139" t="s">
        <v>134</v>
      </c>
      <c r="E4139">
        <v>2</v>
      </c>
      <c r="F4139">
        <v>725</v>
      </c>
      <c r="G4139">
        <v>0.28000000000000003</v>
      </c>
      <c r="H4139" t="s">
        <v>116</v>
      </c>
      <c r="I4139">
        <v>1</v>
      </c>
      <c r="J4139" t="s">
        <v>66</v>
      </c>
      <c r="K4139" s="33" t="str">
        <f>IF(ISNA(VLOOKUP(C4139,'Provider-EHR crosswalk'!A:B,2,FALSE)),"No EHR Specified",VLOOKUP(C4139,'Provider-EHR crosswalk'!A:B,2,FALSE))</f>
        <v>Azalea Health EHR</v>
      </c>
    </row>
    <row r="4140" spans="1:11" x14ac:dyDescent="0.25">
      <c r="A4140" t="s">
        <v>135</v>
      </c>
      <c r="B4140">
        <v>48</v>
      </c>
      <c r="C4140" t="s">
        <v>845</v>
      </c>
      <c r="D4140" t="s">
        <v>136</v>
      </c>
      <c r="E4140">
        <v>0</v>
      </c>
      <c r="F4140">
        <v>725</v>
      </c>
      <c r="G4140">
        <v>0</v>
      </c>
      <c r="H4140" t="s">
        <v>116</v>
      </c>
      <c r="I4140">
        <v>1</v>
      </c>
      <c r="J4140" t="s">
        <v>66</v>
      </c>
      <c r="K4140" s="33" t="str">
        <f>IF(ISNA(VLOOKUP(C4140,'Provider-EHR crosswalk'!A:B,2,FALSE)),"No EHR Specified",VLOOKUP(C4140,'Provider-EHR crosswalk'!A:B,2,FALSE))</f>
        <v>Azalea Health EHR</v>
      </c>
    </row>
    <row r="4141" spans="1:11" x14ac:dyDescent="0.25">
      <c r="A4141" t="s">
        <v>137</v>
      </c>
      <c r="B4141">
        <v>48</v>
      </c>
      <c r="C4141" t="s">
        <v>845</v>
      </c>
      <c r="D4141" t="s">
        <v>138</v>
      </c>
      <c r="E4141">
        <v>0</v>
      </c>
      <c r="F4141">
        <v>725</v>
      </c>
      <c r="G4141">
        <v>0</v>
      </c>
      <c r="H4141" t="s">
        <v>116</v>
      </c>
      <c r="I4141">
        <v>1</v>
      </c>
      <c r="J4141" t="s">
        <v>66</v>
      </c>
      <c r="K4141" s="33" t="str">
        <f>IF(ISNA(VLOOKUP(C4141,'Provider-EHR crosswalk'!A:B,2,FALSE)),"No EHR Specified",VLOOKUP(C4141,'Provider-EHR crosswalk'!A:B,2,FALSE))</f>
        <v>Azalea Health EHR</v>
      </c>
    </row>
    <row r="4142" spans="1:11" x14ac:dyDescent="0.25">
      <c r="A4142" t="s">
        <v>139</v>
      </c>
      <c r="B4142">
        <v>48</v>
      </c>
      <c r="C4142" t="s">
        <v>845</v>
      </c>
      <c r="D4142" t="s">
        <v>140</v>
      </c>
      <c r="E4142">
        <v>0</v>
      </c>
      <c r="F4142">
        <v>725</v>
      </c>
      <c r="G4142">
        <v>0</v>
      </c>
      <c r="H4142" t="s">
        <v>116</v>
      </c>
      <c r="I4142">
        <v>1</v>
      </c>
      <c r="J4142" t="s">
        <v>66</v>
      </c>
      <c r="K4142" s="33" t="str">
        <f>IF(ISNA(VLOOKUP(C4142,'Provider-EHR crosswalk'!A:B,2,FALSE)),"No EHR Specified",VLOOKUP(C4142,'Provider-EHR crosswalk'!A:B,2,FALSE))</f>
        <v>Azalea Health EHR</v>
      </c>
    </row>
    <row r="4143" spans="1:11" x14ac:dyDescent="0.25">
      <c r="A4143" t="s">
        <v>141</v>
      </c>
      <c r="B4143">
        <v>48</v>
      </c>
      <c r="C4143" t="s">
        <v>845</v>
      </c>
      <c r="D4143" t="s">
        <v>142</v>
      </c>
      <c r="E4143">
        <v>0</v>
      </c>
      <c r="F4143">
        <v>725</v>
      </c>
      <c r="G4143">
        <v>0</v>
      </c>
      <c r="H4143" t="s">
        <v>116</v>
      </c>
      <c r="I4143">
        <v>1</v>
      </c>
      <c r="J4143" t="s">
        <v>66</v>
      </c>
      <c r="K4143" s="33" t="str">
        <f>IF(ISNA(VLOOKUP(C4143,'Provider-EHR crosswalk'!A:B,2,FALSE)),"No EHR Specified",VLOOKUP(C4143,'Provider-EHR crosswalk'!A:B,2,FALSE))</f>
        <v>Azalea Health EHR</v>
      </c>
    </row>
    <row r="4144" spans="1:11" x14ac:dyDescent="0.25">
      <c r="A4144" t="s">
        <v>143</v>
      </c>
      <c r="B4144">
        <v>48</v>
      </c>
      <c r="C4144" t="s">
        <v>845</v>
      </c>
      <c r="D4144" t="s">
        <v>144</v>
      </c>
      <c r="E4144">
        <v>0</v>
      </c>
      <c r="F4144">
        <v>725</v>
      </c>
      <c r="G4144">
        <v>0</v>
      </c>
      <c r="H4144" t="s">
        <v>116</v>
      </c>
      <c r="I4144">
        <v>1</v>
      </c>
      <c r="J4144" t="s">
        <v>66</v>
      </c>
      <c r="K4144" s="33" t="str">
        <f>IF(ISNA(VLOOKUP(C4144,'Provider-EHR crosswalk'!A:B,2,FALSE)),"No EHR Specified",VLOOKUP(C4144,'Provider-EHR crosswalk'!A:B,2,FALSE))</f>
        <v>Azalea Health EHR</v>
      </c>
    </row>
    <row r="4145" spans="1:11" x14ac:dyDescent="0.25">
      <c r="A4145" t="s">
        <v>145</v>
      </c>
      <c r="B4145">
        <v>48</v>
      </c>
      <c r="C4145" t="s">
        <v>845</v>
      </c>
      <c r="D4145" t="s">
        <v>146</v>
      </c>
      <c r="E4145">
        <v>0</v>
      </c>
      <c r="F4145">
        <v>725</v>
      </c>
      <c r="G4145">
        <v>0</v>
      </c>
      <c r="H4145" t="s">
        <v>116</v>
      </c>
      <c r="I4145">
        <v>1</v>
      </c>
      <c r="J4145" t="s">
        <v>66</v>
      </c>
      <c r="K4145" s="33" t="str">
        <f>IF(ISNA(VLOOKUP(C4145,'Provider-EHR crosswalk'!A:B,2,FALSE)),"No EHR Specified",VLOOKUP(C4145,'Provider-EHR crosswalk'!A:B,2,FALSE))</f>
        <v>Azalea Health EHR</v>
      </c>
    </row>
    <row r="4146" spans="1:11" x14ac:dyDescent="0.25">
      <c r="A4146" t="s">
        <v>147</v>
      </c>
      <c r="B4146">
        <v>48</v>
      </c>
      <c r="C4146" t="s">
        <v>845</v>
      </c>
      <c r="D4146" t="s">
        <v>148</v>
      </c>
      <c r="E4146">
        <v>0</v>
      </c>
      <c r="F4146">
        <v>725</v>
      </c>
      <c r="G4146">
        <v>0</v>
      </c>
      <c r="H4146" t="s">
        <v>116</v>
      </c>
      <c r="I4146">
        <v>1</v>
      </c>
      <c r="J4146" t="s">
        <v>66</v>
      </c>
      <c r="K4146" s="33" t="str">
        <f>IF(ISNA(VLOOKUP(C4146,'Provider-EHR crosswalk'!A:B,2,FALSE)),"No EHR Specified",VLOOKUP(C4146,'Provider-EHR crosswalk'!A:B,2,FALSE))</f>
        <v>Azalea Health EHR</v>
      </c>
    </row>
    <row r="4147" spans="1:11" x14ac:dyDescent="0.25">
      <c r="A4147" t="s">
        <v>149</v>
      </c>
      <c r="B4147">
        <v>48</v>
      </c>
      <c r="C4147" t="s">
        <v>845</v>
      </c>
      <c r="D4147" t="s">
        <v>150</v>
      </c>
      <c r="E4147">
        <v>0</v>
      </c>
      <c r="F4147">
        <v>725</v>
      </c>
      <c r="G4147">
        <v>0</v>
      </c>
      <c r="H4147" t="s">
        <v>116</v>
      </c>
      <c r="I4147">
        <v>1</v>
      </c>
      <c r="J4147" t="s">
        <v>66</v>
      </c>
      <c r="K4147" s="33" t="str">
        <f>IF(ISNA(VLOOKUP(C4147,'Provider-EHR crosswalk'!A:B,2,FALSE)),"No EHR Specified",VLOOKUP(C4147,'Provider-EHR crosswalk'!A:B,2,FALSE))</f>
        <v>Azalea Health EHR</v>
      </c>
    </row>
    <row r="4148" spans="1:11" x14ac:dyDescent="0.25">
      <c r="A4148" t="s">
        <v>151</v>
      </c>
      <c r="B4148">
        <v>48</v>
      </c>
      <c r="C4148" t="s">
        <v>845</v>
      </c>
      <c r="D4148" t="s">
        <v>152</v>
      </c>
      <c r="E4148">
        <v>0</v>
      </c>
      <c r="F4148">
        <v>725</v>
      </c>
      <c r="G4148">
        <v>0</v>
      </c>
      <c r="H4148" t="s">
        <v>116</v>
      </c>
      <c r="I4148">
        <v>1</v>
      </c>
      <c r="J4148" t="s">
        <v>66</v>
      </c>
      <c r="K4148" s="33" t="str">
        <f>IF(ISNA(VLOOKUP(C4148,'Provider-EHR crosswalk'!A:B,2,FALSE)),"No EHR Specified",VLOOKUP(C4148,'Provider-EHR crosswalk'!A:B,2,FALSE))</f>
        <v>Azalea Health EHR</v>
      </c>
    </row>
    <row r="4149" spans="1:11" x14ac:dyDescent="0.25">
      <c r="A4149" t="s">
        <v>153</v>
      </c>
      <c r="B4149">
        <v>48</v>
      </c>
      <c r="C4149" t="s">
        <v>845</v>
      </c>
      <c r="D4149" t="s">
        <v>154</v>
      </c>
      <c r="E4149">
        <v>0</v>
      </c>
      <c r="F4149">
        <v>725</v>
      </c>
      <c r="G4149">
        <v>0</v>
      </c>
      <c r="H4149" t="s">
        <v>116</v>
      </c>
      <c r="I4149">
        <v>1</v>
      </c>
      <c r="J4149" t="s">
        <v>66</v>
      </c>
      <c r="K4149" s="33" t="str">
        <f>IF(ISNA(VLOOKUP(C4149,'Provider-EHR crosswalk'!A:B,2,FALSE)),"No EHR Specified",VLOOKUP(C4149,'Provider-EHR crosswalk'!A:B,2,FALSE))</f>
        <v>Azalea Health EHR</v>
      </c>
    </row>
    <row r="4150" spans="1:11" x14ac:dyDescent="0.25">
      <c r="A4150" t="s">
        <v>155</v>
      </c>
      <c r="B4150">
        <v>48</v>
      </c>
      <c r="C4150" t="s">
        <v>845</v>
      </c>
      <c r="D4150" t="s">
        <v>156</v>
      </c>
      <c r="E4150">
        <v>0</v>
      </c>
      <c r="F4150">
        <v>725</v>
      </c>
      <c r="G4150">
        <v>0</v>
      </c>
      <c r="H4150" t="s">
        <v>157</v>
      </c>
      <c r="I4150" t="s">
        <v>157</v>
      </c>
      <c r="J4150" t="s">
        <v>157</v>
      </c>
      <c r="K4150" s="33" t="str">
        <f>IF(ISNA(VLOOKUP(C4150,'Provider-EHR crosswalk'!A:B,2,FALSE)),"No EHR Specified",VLOOKUP(C4150,'Provider-EHR crosswalk'!A:B,2,FALSE))</f>
        <v>Azalea Health EHR</v>
      </c>
    </row>
    <row r="4151" spans="1:11" x14ac:dyDescent="0.25">
      <c r="A4151" t="s">
        <v>158</v>
      </c>
      <c r="B4151">
        <v>48</v>
      </c>
      <c r="C4151" t="s">
        <v>845</v>
      </c>
      <c r="D4151" t="s">
        <v>159</v>
      </c>
      <c r="E4151">
        <v>9</v>
      </c>
      <c r="F4151">
        <v>725</v>
      </c>
      <c r="G4151">
        <v>1.24</v>
      </c>
      <c r="H4151" t="s">
        <v>157</v>
      </c>
      <c r="I4151" t="s">
        <v>157</v>
      </c>
      <c r="J4151" t="s">
        <v>157</v>
      </c>
      <c r="K4151" s="33" t="str">
        <f>IF(ISNA(VLOOKUP(C4151,'Provider-EHR crosswalk'!A:B,2,FALSE)),"No EHR Specified",VLOOKUP(C4151,'Provider-EHR crosswalk'!A:B,2,FALSE))</f>
        <v>Azalea Health EHR</v>
      </c>
    </row>
    <row r="4152" spans="1:11" x14ac:dyDescent="0.25">
      <c r="A4152" t="s">
        <v>162</v>
      </c>
      <c r="B4152">
        <v>48</v>
      </c>
      <c r="C4152" t="s">
        <v>845</v>
      </c>
      <c r="D4152" t="s">
        <v>163</v>
      </c>
      <c r="E4152">
        <v>721</v>
      </c>
      <c r="F4152">
        <v>725</v>
      </c>
      <c r="G4152">
        <v>99.45</v>
      </c>
      <c r="H4152" t="s">
        <v>65</v>
      </c>
      <c r="I4152">
        <v>95</v>
      </c>
      <c r="J4152" t="s">
        <v>66</v>
      </c>
      <c r="K4152" s="33" t="str">
        <f>IF(ISNA(VLOOKUP(C4152,'Provider-EHR crosswalk'!A:B,2,FALSE)),"No EHR Specified",VLOOKUP(C4152,'Provider-EHR crosswalk'!A:B,2,FALSE))</f>
        <v>Azalea Health EHR</v>
      </c>
    </row>
    <row r="4153" spans="1:11" x14ac:dyDescent="0.25">
      <c r="A4153" t="s">
        <v>164</v>
      </c>
      <c r="B4153">
        <v>48</v>
      </c>
      <c r="C4153" t="s">
        <v>845</v>
      </c>
      <c r="D4153" t="s">
        <v>165</v>
      </c>
      <c r="E4153">
        <v>100</v>
      </c>
      <c r="F4153">
        <v>105</v>
      </c>
      <c r="G4153">
        <v>95.24</v>
      </c>
      <c r="H4153" t="s">
        <v>65</v>
      </c>
      <c r="I4153">
        <v>95</v>
      </c>
      <c r="J4153" t="s">
        <v>66</v>
      </c>
      <c r="K4153" s="33" t="str">
        <f>IF(ISNA(VLOOKUP(C4153,'Provider-EHR crosswalk'!A:B,2,FALSE)),"No EHR Specified",VLOOKUP(C4153,'Provider-EHR crosswalk'!A:B,2,FALSE))</f>
        <v>Azalea Health EHR</v>
      </c>
    </row>
    <row r="4154" spans="1:11" x14ac:dyDescent="0.25">
      <c r="A4154" t="s">
        <v>166</v>
      </c>
      <c r="B4154">
        <v>48</v>
      </c>
      <c r="C4154" t="s">
        <v>845</v>
      </c>
      <c r="D4154" t="s">
        <v>167</v>
      </c>
      <c r="E4154">
        <v>1</v>
      </c>
      <c r="F4154">
        <v>105</v>
      </c>
      <c r="G4154">
        <v>0.95</v>
      </c>
      <c r="H4154" t="s">
        <v>116</v>
      </c>
      <c r="I4154">
        <v>5</v>
      </c>
      <c r="J4154" t="s">
        <v>66</v>
      </c>
      <c r="K4154" s="33" t="str">
        <f>IF(ISNA(VLOOKUP(C4154,'Provider-EHR crosswalk'!A:B,2,FALSE)),"No EHR Specified",VLOOKUP(C4154,'Provider-EHR crosswalk'!A:B,2,FALSE))</f>
        <v>Azalea Health EHR</v>
      </c>
    </row>
    <row r="4155" spans="1:11" x14ac:dyDescent="0.25">
      <c r="A4155" t="s">
        <v>168</v>
      </c>
      <c r="B4155">
        <v>48</v>
      </c>
      <c r="C4155" t="s">
        <v>845</v>
      </c>
      <c r="D4155" t="s">
        <v>169</v>
      </c>
      <c r="E4155">
        <v>1</v>
      </c>
      <c r="F4155">
        <v>105</v>
      </c>
      <c r="G4155">
        <v>0.95</v>
      </c>
      <c r="H4155" t="s">
        <v>116</v>
      </c>
      <c r="I4155">
        <v>5</v>
      </c>
      <c r="J4155" t="s">
        <v>66</v>
      </c>
      <c r="K4155" s="33" t="str">
        <f>IF(ISNA(VLOOKUP(C4155,'Provider-EHR crosswalk'!A:B,2,FALSE)),"No EHR Specified",VLOOKUP(C4155,'Provider-EHR crosswalk'!A:B,2,FALSE))</f>
        <v>Azalea Health EHR</v>
      </c>
    </row>
    <row r="4156" spans="1:11" x14ac:dyDescent="0.25">
      <c r="A4156" t="s">
        <v>170</v>
      </c>
      <c r="B4156">
        <v>48</v>
      </c>
      <c r="C4156" t="s">
        <v>845</v>
      </c>
      <c r="D4156" t="s">
        <v>171</v>
      </c>
      <c r="E4156">
        <v>3</v>
      </c>
      <c r="F4156">
        <v>105</v>
      </c>
      <c r="G4156">
        <v>2.86</v>
      </c>
      <c r="H4156" t="s">
        <v>116</v>
      </c>
      <c r="I4156">
        <v>5</v>
      </c>
      <c r="J4156" t="s">
        <v>66</v>
      </c>
      <c r="K4156" s="33" t="str">
        <f>IF(ISNA(VLOOKUP(C4156,'Provider-EHR crosswalk'!A:B,2,FALSE)),"No EHR Specified",VLOOKUP(C4156,'Provider-EHR crosswalk'!A:B,2,FALSE))</f>
        <v>Azalea Health EHR</v>
      </c>
    </row>
    <row r="4157" spans="1:11" x14ac:dyDescent="0.25">
      <c r="A4157" t="s">
        <v>172</v>
      </c>
      <c r="B4157">
        <v>48</v>
      </c>
      <c r="C4157" t="s">
        <v>845</v>
      </c>
      <c r="D4157" t="s">
        <v>173</v>
      </c>
      <c r="E4157">
        <v>0</v>
      </c>
      <c r="F4157">
        <v>725</v>
      </c>
      <c r="G4157">
        <v>0</v>
      </c>
      <c r="H4157" t="s">
        <v>116</v>
      </c>
      <c r="I4157">
        <v>5</v>
      </c>
      <c r="J4157" t="s">
        <v>66</v>
      </c>
      <c r="K4157" s="33" t="str">
        <f>IF(ISNA(VLOOKUP(C4157,'Provider-EHR crosswalk'!A:B,2,FALSE)),"No EHR Specified",VLOOKUP(C4157,'Provider-EHR crosswalk'!A:B,2,FALSE))</f>
        <v>Azalea Health EHR</v>
      </c>
    </row>
    <row r="4158" spans="1:11" x14ac:dyDescent="0.25">
      <c r="A4158" t="s">
        <v>174</v>
      </c>
      <c r="B4158">
        <v>48</v>
      </c>
      <c r="C4158" t="s">
        <v>845</v>
      </c>
      <c r="D4158" t="s">
        <v>175</v>
      </c>
      <c r="E4158">
        <v>0</v>
      </c>
      <c r="F4158">
        <v>725</v>
      </c>
      <c r="G4158">
        <v>0</v>
      </c>
      <c r="H4158" t="s">
        <v>116</v>
      </c>
      <c r="I4158">
        <v>5</v>
      </c>
      <c r="J4158" t="s">
        <v>66</v>
      </c>
      <c r="K4158" s="33" t="str">
        <f>IF(ISNA(VLOOKUP(C4158,'Provider-EHR crosswalk'!A:B,2,FALSE)),"No EHR Specified",VLOOKUP(C4158,'Provider-EHR crosswalk'!A:B,2,FALSE))</f>
        <v>Azalea Health EHR</v>
      </c>
    </row>
    <row r="4159" spans="1:11" x14ac:dyDescent="0.25">
      <c r="A4159" t="s">
        <v>176</v>
      </c>
      <c r="B4159">
        <v>48</v>
      </c>
      <c r="C4159" t="s">
        <v>845</v>
      </c>
      <c r="D4159" t="s">
        <v>177</v>
      </c>
      <c r="E4159">
        <v>4</v>
      </c>
      <c r="F4159">
        <v>725</v>
      </c>
      <c r="G4159">
        <v>0.55000000000000004</v>
      </c>
      <c r="H4159" t="s">
        <v>116</v>
      </c>
      <c r="I4159">
        <v>5</v>
      </c>
      <c r="J4159" t="s">
        <v>66</v>
      </c>
      <c r="K4159" s="33" t="str">
        <f>IF(ISNA(VLOOKUP(C4159,'Provider-EHR crosswalk'!A:B,2,FALSE)),"No EHR Specified",VLOOKUP(C4159,'Provider-EHR crosswalk'!A:B,2,FALSE))</f>
        <v>Azalea Health EHR</v>
      </c>
    </row>
    <row r="4160" spans="1:11" x14ac:dyDescent="0.25">
      <c r="A4160" t="s">
        <v>63</v>
      </c>
      <c r="B4160">
        <v>126</v>
      </c>
      <c r="C4160" t="s">
        <v>1030</v>
      </c>
      <c r="D4160" t="s">
        <v>64</v>
      </c>
      <c r="E4160">
        <v>16</v>
      </c>
      <c r="F4160">
        <v>16</v>
      </c>
      <c r="G4160">
        <v>100</v>
      </c>
      <c r="H4160" t="s">
        <v>65</v>
      </c>
      <c r="I4160">
        <v>99</v>
      </c>
      <c r="J4160" t="s">
        <v>66</v>
      </c>
      <c r="K4160" s="33" t="str">
        <f>IF(ISNA(VLOOKUP(C4160,'Provider-EHR crosswalk'!A:B,2,FALSE)),"No EHR Specified",VLOOKUP(C4160,'Provider-EHR crosswalk'!A:B,2,FALSE))</f>
        <v>Experity EHR</v>
      </c>
    </row>
    <row r="4161" spans="1:11" x14ac:dyDescent="0.25">
      <c r="A4161" t="s">
        <v>67</v>
      </c>
      <c r="B4161">
        <v>126</v>
      </c>
      <c r="C4161" t="s">
        <v>1030</v>
      </c>
      <c r="D4161" t="s">
        <v>68</v>
      </c>
      <c r="E4161">
        <v>11</v>
      </c>
      <c r="F4161">
        <v>16</v>
      </c>
      <c r="G4161">
        <v>68.75</v>
      </c>
      <c r="H4161" t="s">
        <v>65</v>
      </c>
      <c r="I4161">
        <v>75</v>
      </c>
      <c r="J4161" t="s">
        <v>69</v>
      </c>
      <c r="K4161" s="33" t="str">
        <f>IF(ISNA(VLOOKUP(C4161,'Provider-EHR crosswalk'!A:B,2,FALSE)),"No EHR Specified",VLOOKUP(C4161,'Provider-EHR crosswalk'!A:B,2,FALSE))</f>
        <v>Experity EHR</v>
      </c>
    </row>
    <row r="4162" spans="1:11" x14ac:dyDescent="0.25">
      <c r="A4162" t="s">
        <v>70</v>
      </c>
      <c r="B4162">
        <v>126</v>
      </c>
      <c r="C4162" t="s">
        <v>1030</v>
      </c>
      <c r="D4162" t="s">
        <v>71</v>
      </c>
      <c r="E4162">
        <v>16</v>
      </c>
      <c r="F4162">
        <v>16</v>
      </c>
      <c r="G4162">
        <v>100</v>
      </c>
      <c r="H4162" t="s">
        <v>65</v>
      </c>
      <c r="I4162">
        <v>99</v>
      </c>
      <c r="J4162" t="s">
        <v>66</v>
      </c>
      <c r="K4162" s="33" t="str">
        <f>IF(ISNA(VLOOKUP(C4162,'Provider-EHR crosswalk'!A:B,2,FALSE)),"No EHR Specified",VLOOKUP(C4162,'Provider-EHR crosswalk'!A:B,2,FALSE))</f>
        <v>Experity EHR</v>
      </c>
    </row>
    <row r="4163" spans="1:11" x14ac:dyDescent="0.25">
      <c r="A4163" t="s">
        <v>72</v>
      </c>
      <c r="B4163">
        <v>126</v>
      </c>
      <c r="C4163" t="s">
        <v>1030</v>
      </c>
      <c r="D4163" t="s">
        <v>73</v>
      </c>
      <c r="E4163">
        <v>16</v>
      </c>
      <c r="F4163">
        <v>16</v>
      </c>
      <c r="G4163">
        <v>100</v>
      </c>
      <c r="H4163" t="s">
        <v>65</v>
      </c>
      <c r="I4163">
        <v>99</v>
      </c>
      <c r="J4163" t="s">
        <v>66</v>
      </c>
      <c r="K4163" s="33" t="str">
        <f>IF(ISNA(VLOOKUP(C4163,'Provider-EHR crosswalk'!A:B,2,FALSE)),"No EHR Specified",VLOOKUP(C4163,'Provider-EHR crosswalk'!A:B,2,FALSE))</f>
        <v>Experity EHR</v>
      </c>
    </row>
    <row r="4164" spans="1:11" x14ac:dyDescent="0.25">
      <c r="A4164" t="s">
        <v>74</v>
      </c>
      <c r="B4164">
        <v>126</v>
      </c>
      <c r="C4164" t="s">
        <v>1030</v>
      </c>
      <c r="D4164" t="s">
        <v>75</v>
      </c>
      <c r="E4164">
        <v>16</v>
      </c>
      <c r="F4164">
        <v>16</v>
      </c>
      <c r="G4164">
        <v>100</v>
      </c>
      <c r="H4164" t="s">
        <v>65</v>
      </c>
      <c r="I4164">
        <v>99</v>
      </c>
      <c r="J4164" t="s">
        <v>66</v>
      </c>
      <c r="K4164" s="33" t="str">
        <f>IF(ISNA(VLOOKUP(C4164,'Provider-EHR crosswalk'!A:B,2,FALSE)),"No EHR Specified",VLOOKUP(C4164,'Provider-EHR crosswalk'!A:B,2,FALSE))</f>
        <v>Experity EHR</v>
      </c>
    </row>
    <row r="4165" spans="1:11" x14ac:dyDescent="0.25">
      <c r="A4165" t="s">
        <v>76</v>
      </c>
      <c r="B4165">
        <v>126</v>
      </c>
      <c r="C4165" t="s">
        <v>1030</v>
      </c>
      <c r="D4165" t="s">
        <v>77</v>
      </c>
      <c r="E4165">
        <v>16</v>
      </c>
      <c r="F4165">
        <v>16</v>
      </c>
      <c r="G4165">
        <v>100</v>
      </c>
      <c r="H4165" t="s">
        <v>65</v>
      </c>
      <c r="I4165">
        <v>85</v>
      </c>
      <c r="J4165" t="s">
        <v>66</v>
      </c>
      <c r="K4165" s="33" t="str">
        <f>IF(ISNA(VLOOKUP(C4165,'Provider-EHR crosswalk'!A:B,2,FALSE)),"No EHR Specified",VLOOKUP(C4165,'Provider-EHR crosswalk'!A:B,2,FALSE))</f>
        <v>Experity EHR</v>
      </c>
    </row>
    <row r="4166" spans="1:11" x14ac:dyDescent="0.25">
      <c r="A4166" t="s">
        <v>78</v>
      </c>
      <c r="B4166">
        <v>126</v>
      </c>
      <c r="C4166" t="s">
        <v>1030</v>
      </c>
      <c r="D4166" t="s">
        <v>79</v>
      </c>
      <c r="E4166">
        <v>16</v>
      </c>
      <c r="F4166">
        <v>16</v>
      </c>
      <c r="G4166">
        <v>100</v>
      </c>
      <c r="H4166" t="s">
        <v>65</v>
      </c>
      <c r="I4166">
        <v>85</v>
      </c>
      <c r="J4166" t="s">
        <v>66</v>
      </c>
      <c r="K4166" s="33" t="str">
        <f>IF(ISNA(VLOOKUP(C4166,'Provider-EHR crosswalk'!A:B,2,FALSE)),"No EHR Specified",VLOOKUP(C4166,'Provider-EHR crosswalk'!A:B,2,FALSE))</f>
        <v>Experity EHR</v>
      </c>
    </row>
    <row r="4167" spans="1:11" x14ac:dyDescent="0.25">
      <c r="A4167" t="s">
        <v>80</v>
      </c>
      <c r="B4167">
        <v>126</v>
      </c>
      <c r="C4167" t="s">
        <v>1030</v>
      </c>
      <c r="D4167" t="s">
        <v>81</v>
      </c>
      <c r="E4167">
        <v>16</v>
      </c>
      <c r="F4167">
        <v>16</v>
      </c>
      <c r="G4167">
        <v>100</v>
      </c>
      <c r="H4167" t="s">
        <v>65</v>
      </c>
      <c r="I4167">
        <v>85</v>
      </c>
      <c r="J4167" t="s">
        <v>66</v>
      </c>
      <c r="K4167" s="33" t="str">
        <f>IF(ISNA(VLOOKUP(C4167,'Provider-EHR crosswalk'!A:B,2,FALSE)),"No EHR Specified",VLOOKUP(C4167,'Provider-EHR crosswalk'!A:B,2,FALSE))</f>
        <v>Experity EHR</v>
      </c>
    </row>
    <row r="4168" spans="1:11" x14ac:dyDescent="0.25">
      <c r="A4168" t="s">
        <v>82</v>
      </c>
      <c r="B4168">
        <v>126</v>
      </c>
      <c r="C4168" t="s">
        <v>1030</v>
      </c>
      <c r="D4168" t="s">
        <v>83</v>
      </c>
      <c r="E4168">
        <v>16</v>
      </c>
      <c r="F4168">
        <v>16</v>
      </c>
      <c r="G4168">
        <v>100</v>
      </c>
      <c r="H4168" t="s">
        <v>65</v>
      </c>
      <c r="I4168">
        <v>85</v>
      </c>
      <c r="J4168" t="s">
        <v>66</v>
      </c>
      <c r="K4168" s="33" t="str">
        <f>IF(ISNA(VLOOKUP(C4168,'Provider-EHR crosswalk'!A:B,2,FALSE)),"No EHR Specified",VLOOKUP(C4168,'Provider-EHR crosswalk'!A:B,2,FALSE))</f>
        <v>Experity EHR</v>
      </c>
    </row>
    <row r="4169" spans="1:11" x14ac:dyDescent="0.25">
      <c r="A4169" t="s">
        <v>84</v>
      </c>
      <c r="B4169">
        <v>126</v>
      </c>
      <c r="C4169" t="s">
        <v>1030</v>
      </c>
      <c r="D4169" t="s">
        <v>85</v>
      </c>
      <c r="E4169">
        <v>16</v>
      </c>
      <c r="F4169">
        <v>16</v>
      </c>
      <c r="G4169">
        <v>100</v>
      </c>
      <c r="H4169" t="s">
        <v>65</v>
      </c>
      <c r="I4169">
        <v>85</v>
      </c>
      <c r="J4169" t="s">
        <v>66</v>
      </c>
      <c r="K4169" s="33" t="str">
        <f>IF(ISNA(VLOOKUP(C4169,'Provider-EHR crosswalk'!A:B,2,FALSE)),"No EHR Specified",VLOOKUP(C4169,'Provider-EHR crosswalk'!A:B,2,FALSE))</f>
        <v>Experity EHR</v>
      </c>
    </row>
    <row r="4170" spans="1:11" x14ac:dyDescent="0.25">
      <c r="A4170" t="s">
        <v>86</v>
      </c>
      <c r="B4170">
        <v>126</v>
      </c>
      <c r="C4170" t="s">
        <v>1030</v>
      </c>
      <c r="D4170" t="s">
        <v>87</v>
      </c>
      <c r="E4170">
        <v>16</v>
      </c>
      <c r="F4170">
        <v>16</v>
      </c>
      <c r="G4170">
        <v>100</v>
      </c>
      <c r="H4170" t="s">
        <v>65</v>
      </c>
      <c r="I4170">
        <v>95</v>
      </c>
      <c r="J4170" t="s">
        <v>66</v>
      </c>
      <c r="K4170" s="33" t="str">
        <f>IF(ISNA(VLOOKUP(C4170,'Provider-EHR crosswalk'!A:B,2,FALSE)),"No EHR Specified",VLOOKUP(C4170,'Provider-EHR crosswalk'!A:B,2,FALSE))</f>
        <v>Experity EHR</v>
      </c>
    </row>
    <row r="4171" spans="1:11" x14ac:dyDescent="0.25">
      <c r="A4171" t="s">
        <v>88</v>
      </c>
      <c r="B4171">
        <v>126</v>
      </c>
      <c r="C4171" t="s">
        <v>1030</v>
      </c>
      <c r="D4171" t="s">
        <v>89</v>
      </c>
      <c r="E4171">
        <v>16</v>
      </c>
      <c r="F4171">
        <v>16</v>
      </c>
      <c r="G4171">
        <v>100</v>
      </c>
      <c r="H4171" t="s">
        <v>65</v>
      </c>
      <c r="I4171">
        <v>95</v>
      </c>
      <c r="J4171" t="s">
        <v>66</v>
      </c>
      <c r="K4171" s="33" t="str">
        <f>IF(ISNA(VLOOKUP(C4171,'Provider-EHR crosswalk'!A:B,2,FALSE)),"No EHR Specified",VLOOKUP(C4171,'Provider-EHR crosswalk'!A:B,2,FALSE))</f>
        <v>Experity EHR</v>
      </c>
    </row>
    <row r="4172" spans="1:11" x14ac:dyDescent="0.25">
      <c r="A4172" t="s">
        <v>90</v>
      </c>
      <c r="B4172">
        <v>126</v>
      </c>
      <c r="C4172" t="s">
        <v>1030</v>
      </c>
      <c r="D4172" t="s">
        <v>91</v>
      </c>
      <c r="E4172">
        <v>15</v>
      </c>
      <c r="F4172">
        <v>16</v>
      </c>
      <c r="G4172">
        <v>93.75</v>
      </c>
      <c r="H4172" t="s">
        <v>65</v>
      </c>
      <c r="I4172">
        <v>90</v>
      </c>
      <c r="J4172" t="s">
        <v>66</v>
      </c>
      <c r="K4172" s="33" t="str">
        <f>IF(ISNA(VLOOKUP(C4172,'Provider-EHR crosswalk'!A:B,2,FALSE)),"No EHR Specified",VLOOKUP(C4172,'Provider-EHR crosswalk'!A:B,2,FALSE))</f>
        <v>Experity EHR</v>
      </c>
    </row>
    <row r="4173" spans="1:11" x14ac:dyDescent="0.25">
      <c r="A4173" t="s">
        <v>92</v>
      </c>
      <c r="B4173">
        <v>126</v>
      </c>
      <c r="C4173" t="s">
        <v>1030</v>
      </c>
      <c r="D4173" t="s">
        <v>93</v>
      </c>
      <c r="E4173">
        <v>5</v>
      </c>
      <c r="F4173">
        <v>16</v>
      </c>
      <c r="G4173">
        <v>31.25</v>
      </c>
      <c r="H4173" t="s">
        <v>65</v>
      </c>
      <c r="I4173">
        <v>90</v>
      </c>
      <c r="J4173" t="s">
        <v>69</v>
      </c>
      <c r="K4173" s="33" t="str">
        <f>IF(ISNA(VLOOKUP(C4173,'Provider-EHR crosswalk'!A:B,2,FALSE)),"No EHR Specified",VLOOKUP(C4173,'Provider-EHR crosswalk'!A:B,2,FALSE))</f>
        <v>Experity EHR</v>
      </c>
    </row>
    <row r="4174" spans="1:11" x14ac:dyDescent="0.25">
      <c r="A4174" t="s">
        <v>94</v>
      </c>
      <c r="B4174">
        <v>126</v>
      </c>
      <c r="C4174" t="s">
        <v>1030</v>
      </c>
      <c r="D4174" t="s">
        <v>95</v>
      </c>
      <c r="E4174">
        <v>8</v>
      </c>
      <c r="F4174">
        <v>16</v>
      </c>
      <c r="G4174">
        <v>50</v>
      </c>
      <c r="H4174" t="s">
        <v>65</v>
      </c>
      <c r="I4174">
        <v>90</v>
      </c>
      <c r="J4174" t="s">
        <v>69</v>
      </c>
      <c r="K4174" s="33" t="str">
        <f>IF(ISNA(VLOOKUP(C4174,'Provider-EHR crosswalk'!A:B,2,FALSE)),"No EHR Specified",VLOOKUP(C4174,'Provider-EHR crosswalk'!A:B,2,FALSE))</f>
        <v>Experity EHR</v>
      </c>
    </row>
    <row r="4175" spans="1:11" x14ac:dyDescent="0.25">
      <c r="A4175" t="s">
        <v>96</v>
      </c>
      <c r="B4175">
        <v>126</v>
      </c>
      <c r="C4175" t="s">
        <v>1030</v>
      </c>
      <c r="D4175" t="s">
        <v>97</v>
      </c>
      <c r="E4175">
        <v>14</v>
      </c>
      <c r="F4175">
        <v>16</v>
      </c>
      <c r="G4175">
        <v>87.5</v>
      </c>
      <c r="H4175" t="s">
        <v>65</v>
      </c>
      <c r="I4175">
        <v>90</v>
      </c>
      <c r="J4175" t="s">
        <v>69</v>
      </c>
      <c r="K4175" s="33" t="str">
        <f>IF(ISNA(VLOOKUP(C4175,'Provider-EHR crosswalk'!A:B,2,FALSE)),"No EHR Specified",VLOOKUP(C4175,'Provider-EHR crosswalk'!A:B,2,FALSE))</f>
        <v>Experity EHR</v>
      </c>
    </row>
    <row r="4176" spans="1:11" x14ac:dyDescent="0.25">
      <c r="A4176" t="s">
        <v>98</v>
      </c>
      <c r="B4176">
        <v>126</v>
      </c>
      <c r="C4176" t="s">
        <v>1030</v>
      </c>
      <c r="D4176" t="s">
        <v>99</v>
      </c>
      <c r="E4176">
        <v>14</v>
      </c>
      <c r="F4176">
        <v>16</v>
      </c>
      <c r="G4176">
        <v>87.5</v>
      </c>
      <c r="H4176" t="s">
        <v>65</v>
      </c>
      <c r="I4176">
        <v>90</v>
      </c>
      <c r="J4176" t="s">
        <v>69</v>
      </c>
      <c r="K4176" s="33" t="str">
        <f>IF(ISNA(VLOOKUP(C4176,'Provider-EHR crosswalk'!A:B,2,FALSE)),"No EHR Specified",VLOOKUP(C4176,'Provider-EHR crosswalk'!A:B,2,FALSE))</f>
        <v>Experity EHR</v>
      </c>
    </row>
    <row r="4177" spans="1:11" x14ac:dyDescent="0.25">
      <c r="A4177" t="s">
        <v>100</v>
      </c>
      <c r="B4177">
        <v>126</v>
      </c>
      <c r="C4177" t="s">
        <v>1030</v>
      </c>
      <c r="D4177" t="s">
        <v>101</v>
      </c>
      <c r="E4177">
        <v>132</v>
      </c>
      <c r="F4177">
        <v>132</v>
      </c>
      <c r="G4177">
        <v>100</v>
      </c>
      <c r="H4177" t="s">
        <v>65</v>
      </c>
      <c r="I4177">
        <v>99</v>
      </c>
      <c r="J4177" t="s">
        <v>66</v>
      </c>
      <c r="K4177" s="33" t="str">
        <f>IF(ISNA(VLOOKUP(C4177,'Provider-EHR crosswalk'!A:B,2,FALSE)),"No EHR Specified",VLOOKUP(C4177,'Provider-EHR crosswalk'!A:B,2,FALSE))</f>
        <v>Experity EHR</v>
      </c>
    </row>
    <row r="4178" spans="1:11" x14ac:dyDescent="0.25">
      <c r="A4178" t="s">
        <v>102</v>
      </c>
      <c r="B4178">
        <v>126</v>
      </c>
      <c r="C4178" t="s">
        <v>1030</v>
      </c>
      <c r="D4178" t="s">
        <v>103</v>
      </c>
      <c r="E4178">
        <v>132</v>
      </c>
      <c r="F4178">
        <v>132</v>
      </c>
      <c r="G4178">
        <v>100</v>
      </c>
      <c r="H4178" t="s">
        <v>65</v>
      </c>
      <c r="I4178">
        <v>99</v>
      </c>
      <c r="J4178" t="s">
        <v>66</v>
      </c>
      <c r="K4178" s="33" t="str">
        <f>IF(ISNA(VLOOKUP(C4178,'Provider-EHR crosswalk'!A:B,2,FALSE)),"No EHR Specified",VLOOKUP(C4178,'Provider-EHR crosswalk'!A:B,2,FALSE))</f>
        <v>Experity EHR</v>
      </c>
    </row>
    <row r="4179" spans="1:11" x14ac:dyDescent="0.25">
      <c r="A4179" t="s">
        <v>104</v>
      </c>
      <c r="B4179">
        <v>126</v>
      </c>
      <c r="C4179" t="s">
        <v>1030</v>
      </c>
      <c r="D4179" t="s">
        <v>105</v>
      </c>
      <c r="E4179">
        <v>132</v>
      </c>
      <c r="F4179">
        <v>132</v>
      </c>
      <c r="G4179">
        <v>100</v>
      </c>
      <c r="H4179" t="s">
        <v>65</v>
      </c>
      <c r="I4179">
        <v>99</v>
      </c>
      <c r="J4179" t="s">
        <v>66</v>
      </c>
      <c r="K4179" s="33" t="str">
        <f>IF(ISNA(VLOOKUP(C4179,'Provider-EHR crosswalk'!A:B,2,FALSE)),"No EHR Specified",VLOOKUP(C4179,'Provider-EHR crosswalk'!A:B,2,FALSE))</f>
        <v>Experity EHR</v>
      </c>
    </row>
    <row r="4180" spans="1:11" x14ac:dyDescent="0.25">
      <c r="A4180" t="s">
        <v>106</v>
      </c>
      <c r="B4180">
        <v>126</v>
      </c>
      <c r="C4180" t="s">
        <v>1030</v>
      </c>
      <c r="D4180" t="s">
        <v>107</v>
      </c>
      <c r="E4180">
        <v>132</v>
      </c>
      <c r="F4180">
        <v>132</v>
      </c>
      <c r="G4180">
        <v>100</v>
      </c>
      <c r="H4180" t="s">
        <v>65</v>
      </c>
      <c r="I4180">
        <v>99</v>
      </c>
      <c r="J4180" t="s">
        <v>66</v>
      </c>
      <c r="K4180" s="33" t="str">
        <f>IF(ISNA(VLOOKUP(C4180,'Provider-EHR crosswalk'!A:B,2,FALSE)),"No EHR Specified",VLOOKUP(C4180,'Provider-EHR crosswalk'!A:B,2,FALSE))</f>
        <v>Experity EHR</v>
      </c>
    </row>
    <row r="4181" spans="1:11" x14ac:dyDescent="0.25">
      <c r="A4181" t="s">
        <v>108</v>
      </c>
      <c r="B4181">
        <v>126</v>
      </c>
      <c r="C4181" t="s">
        <v>1030</v>
      </c>
      <c r="D4181" t="s">
        <v>109</v>
      </c>
      <c r="E4181">
        <v>132</v>
      </c>
      <c r="F4181">
        <v>132</v>
      </c>
      <c r="G4181">
        <v>100</v>
      </c>
      <c r="H4181" t="s">
        <v>65</v>
      </c>
      <c r="I4181">
        <v>99</v>
      </c>
      <c r="J4181" t="s">
        <v>66</v>
      </c>
      <c r="K4181" s="33" t="str">
        <f>IF(ISNA(VLOOKUP(C4181,'Provider-EHR crosswalk'!A:B,2,FALSE)),"No EHR Specified",VLOOKUP(C4181,'Provider-EHR crosswalk'!A:B,2,FALSE))</f>
        <v>Experity EHR</v>
      </c>
    </row>
    <row r="4182" spans="1:11" x14ac:dyDescent="0.25">
      <c r="A4182" t="s">
        <v>110</v>
      </c>
      <c r="B4182">
        <v>126</v>
      </c>
      <c r="C4182" t="s">
        <v>1030</v>
      </c>
      <c r="D4182" t="s">
        <v>111</v>
      </c>
      <c r="E4182">
        <v>132</v>
      </c>
      <c r="F4182">
        <v>132</v>
      </c>
      <c r="G4182">
        <v>100</v>
      </c>
      <c r="H4182" t="s">
        <v>65</v>
      </c>
      <c r="I4182">
        <v>99</v>
      </c>
      <c r="J4182" t="s">
        <v>66</v>
      </c>
      <c r="K4182" s="33" t="str">
        <f>IF(ISNA(VLOOKUP(C4182,'Provider-EHR crosswalk'!A:B,2,FALSE)),"No EHR Specified",VLOOKUP(C4182,'Provider-EHR crosswalk'!A:B,2,FALSE))</f>
        <v>Experity EHR</v>
      </c>
    </row>
    <row r="4183" spans="1:11" x14ac:dyDescent="0.25">
      <c r="A4183" t="s">
        <v>112</v>
      </c>
      <c r="B4183">
        <v>126</v>
      </c>
      <c r="C4183" t="s">
        <v>1030</v>
      </c>
      <c r="D4183" t="s">
        <v>113</v>
      </c>
      <c r="E4183">
        <v>132</v>
      </c>
      <c r="F4183">
        <v>132</v>
      </c>
      <c r="G4183">
        <v>100</v>
      </c>
      <c r="H4183" t="s">
        <v>65</v>
      </c>
      <c r="I4183">
        <v>99</v>
      </c>
      <c r="J4183" t="s">
        <v>66</v>
      </c>
      <c r="K4183" s="33" t="str">
        <f>IF(ISNA(VLOOKUP(C4183,'Provider-EHR crosswalk'!A:B,2,FALSE)),"No EHR Specified",VLOOKUP(C4183,'Provider-EHR crosswalk'!A:B,2,FALSE))</f>
        <v>Experity EHR</v>
      </c>
    </row>
    <row r="4184" spans="1:11" x14ac:dyDescent="0.25">
      <c r="A4184" t="s">
        <v>114</v>
      </c>
      <c r="B4184">
        <v>126</v>
      </c>
      <c r="C4184" t="s">
        <v>1030</v>
      </c>
      <c r="D4184" t="s">
        <v>115</v>
      </c>
      <c r="E4184">
        <v>0</v>
      </c>
      <c r="F4184">
        <v>16</v>
      </c>
      <c r="G4184">
        <v>0</v>
      </c>
      <c r="H4184" t="s">
        <v>116</v>
      </c>
      <c r="I4184">
        <v>4</v>
      </c>
      <c r="J4184" t="s">
        <v>66</v>
      </c>
      <c r="K4184" s="33" t="str">
        <f>IF(ISNA(VLOOKUP(C4184,'Provider-EHR crosswalk'!A:B,2,FALSE)),"No EHR Specified",VLOOKUP(C4184,'Provider-EHR crosswalk'!A:B,2,FALSE))</f>
        <v>Experity EHR</v>
      </c>
    </row>
    <row r="4185" spans="1:11" x14ac:dyDescent="0.25">
      <c r="A4185" t="s">
        <v>117</v>
      </c>
      <c r="B4185">
        <v>126</v>
      </c>
      <c r="C4185" t="s">
        <v>1030</v>
      </c>
      <c r="D4185" t="s">
        <v>118</v>
      </c>
      <c r="E4185">
        <v>0</v>
      </c>
      <c r="F4185">
        <v>16</v>
      </c>
      <c r="G4185">
        <v>0</v>
      </c>
      <c r="H4185" t="s">
        <v>116</v>
      </c>
      <c r="I4185">
        <v>4</v>
      </c>
      <c r="J4185" t="s">
        <v>66</v>
      </c>
      <c r="K4185" s="33" t="str">
        <f>IF(ISNA(VLOOKUP(C4185,'Provider-EHR crosswalk'!A:B,2,FALSE)),"No EHR Specified",VLOOKUP(C4185,'Provider-EHR crosswalk'!A:B,2,FALSE))</f>
        <v>Experity EHR</v>
      </c>
    </row>
    <row r="4186" spans="1:11" x14ac:dyDescent="0.25">
      <c r="A4186" t="s">
        <v>119</v>
      </c>
      <c r="B4186">
        <v>126</v>
      </c>
      <c r="C4186" t="s">
        <v>1030</v>
      </c>
      <c r="D4186" t="s">
        <v>120</v>
      </c>
      <c r="E4186">
        <v>1</v>
      </c>
      <c r="F4186">
        <v>16</v>
      </c>
      <c r="G4186">
        <v>6.25</v>
      </c>
      <c r="H4186" t="s">
        <v>116</v>
      </c>
      <c r="I4186">
        <v>4</v>
      </c>
      <c r="J4186" t="s">
        <v>69</v>
      </c>
      <c r="K4186" s="33" t="str">
        <f>IF(ISNA(VLOOKUP(C4186,'Provider-EHR crosswalk'!A:B,2,FALSE)),"No EHR Specified",VLOOKUP(C4186,'Provider-EHR crosswalk'!A:B,2,FALSE))</f>
        <v>Experity EHR</v>
      </c>
    </row>
    <row r="4187" spans="1:11" x14ac:dyDescent="0.25">
      <c r="A4187" t="s">
        <v>121</v>
      </c>
      <c r="B4187">
        <v>126</v>
      </c>
      <c r="C4187" t="s">
        <v>1030</v>
      </c>
      <c r="D4187" t="s">
        <v>122</v>
      </c>
      <c r="E4187">
        <v>0</v>
      </c>
      <c r="F4187">
        <v>16</v>
      </c>
      <c r="G4187">
        <v>0</v>
      </c>
      <c r="H4187" t="s">
        <v>116</v>
      </c>
      <c r="I4187">
        <v>1</v>
      </c>
      <c r="J4187" t="s">
        <v>66</v>
      </c>
      <c r="K4187" s="33" t="str">
        <f>IF(ISNA(VLOOKUP(C4187,'Provider-EHR crosswalk'!A:B,2,FALSE)),"No EHR Specified",VLOOKUP(C4187,'Provider-EHR crosswalk'!A:B,2,FALSE))</f>
        <v>Experity EHR</v>
      </c>
    </row>
    <row r="4188" spans="1:11" x14ac:dyDescent="0.25">
      <c r="A4188" t="s">
        <v>123</v>
      </c>
      <c r="B4188">
        <v>126</v>
      </c>
      <c r="C4188" t="s">
        <v>1030</v>
      </c>
      <c r="D4188" t="s">
        <v>124</v>
      </c>
      <c r="E4188">
        <v>1</v>
      </c>
      <c r="F4188">
        <v>132</v>
      </c>
      <c r="G4188">
        <v>0.76</v>
      </c>
      <c r="H4188" t="s">
        <v>116</v>
      </c>
      <c r="I4188">
        <v>1</v>
      </c>
      <c r="J4188" t="s">
        <v>66</v>
      </c>
      <c r="K4188" s="33" t="str">
        <f>IF(ISNA(VLOOKUP(C4188,'Provider-EHR crosswalk'!A:B,2,FALSE)),"No EHR Specified",VLOOKUP(C4188,'Provider-EHR crosswalk'!A:B,2,FALSE))</f>
        <v>Experity EHR</v>
      </c>
    </row>
    <row r="4189" spans="1:11" x14ac:dyDescent="0.25">
      <c r="A4189" t="s">
        <v>125</v>
      </c>
      <c r="B4189">
        <v>126</v>
      </c>
      <c r="C4189" t="s">
        <v>1030</v>
      </c>
      <c r="D4189" t="s">
        <v>126</v>
      </c>
      <c r="E4189">
        <v>0</v>
      </c>
      <c r="F4189">
        <v>132</v>
      </c>
      <c r="G4189">
        <v>0</v>
      </c>
      <c r="H4189" t="s">
        <v>116</v>
      </c>
      <c r="I4189">
        <v>1</v>
      </c>
      <c r="J4189" t="s">
        <v>66</v>
      </c>
      <c r="K4189" s="33" t="str">
        <f>IF(ISNA(VLOOKUP(C4189,'Provider-EHR crosswalk'!A:B,2,FALSE)),"No EHR Specified",VLOOKUP(C4189,'Provider-EHR crosswalk'!A:B,2,FALSE))</f>
        <v>Experity EHR</v>
      </c>
    </row>
    <row r="4190" spans="1:11" x14ac:dyDescent="0.25">
      <c r="A4190" t="s">
        <v>127</v>
      </c>
      <c r="B4190">
        <v>126</v>
      </c>
      <c r="C4190" t="s">
        <v>1030</v>
      </c>
      <c r="D4190" t="s">
        <v>128</v>
      </c>
      <c r="E4190">
        <v>4</v>
      </c>
      <c r="F4190">
        <v>132</v>
      </c>
      <c r="G4190">
        <v>3.03</v>
      </c>
      <c r="H4190" t="s">
        <v>116</v>
      </c>
      <c r="I4190">
        <v>4</v>
      </c>
      <c r="J4190" t="s">
        <v>66</v>
      </c>
      <c r="K4190" s="33" t="str">
        <f>IF(ISNA(VLOOKUP(C4190,'Provider-EHR crosswalk'!A:B,2,FALSE)),"No EHR Specified",VLOOKUP(C4190,'Provider-EHR crosswalk'!A:B,2,FALSE))</f>
        <v>Experity EHR</v>
      </c>
    </row>
    <row r="4191" spans="1:11" x14ac:dyDescent="0.25">
      <c r="A4191" t="s">
        <v>129</v>
      </c>
      <c r="B4191">
        <v>126</v>
      </c>
      <c r="C4191" t="s">
        <v>1030</v>
      </c>
      <c r="D4191" t="s">
        <v>130</v>
      </c>
      <c r="E4191">
        <v>7</v>
      </c>
      <c r="F4191">
        <v>132</v>
      </c>
      <c r="G4191">
        <v>5.3</v>
      </c>
      <c r="H4191" t="s">
        <v>116</v>
      </c>
      <c r="I4191">
        <v>4</v>
      </c>
      <c r="J4191" t="s">
        <v>69</v>
      </c>
      <c r="K4191" s="33" t="str">
        <f>IF(ISNA(VLOOKUP(C4191,'Provider-EHR crosswalk'!A:B,2,FALSE)),"No EHR Specified",VLOOKUP(C4191,'Provider-EHR crosswalk'!A:B,2,FALSE))</f>
        <v>Experity EHR</v>
      </c>
    </row>
    <row r="4192" spans="1:11" x14ac:dyDescent="0.25">
      <c r="A4192" t="s">
        <v>131</v>
      </c>
      <c r="B4192">
        <v>126</v>
      </c>
      <c r="C4192" t="s">
        <v>1030</v>
      </c>
      <c r="D4192" t="s">
        <v>132</v>
      </c>
      <c r="E4192">
        <v>2</v>
      </c>
      <c r="F4192">
        <v>132</v>
      </c>
      <c r="G4192">
        <v>1.52</v>
      </c>
      <c r="H4192" t="s">
        <v>116</v>
      </c>
      <c r="I4192">
        <v>4</v>
      </c>
      <c r="J4192" t="s">
        <v>66</v>
      </c>
      <c r="K4192" s="33" t="str">
        <f>IF(ISNA(VLOOKUP(C4192,'Provider-EHR crosswalk'!A:B,2,FALSE)),"No EHR Specified",VLOOKUP(C4192,'Provider-EHR crosswalk'!A:B,2,FALSE))</f>
        <v>Experity EHR</v>
      </c>
    </row>
    <row r="4193" spans="1:11" x14ac:dyDescent="0.25">
      <c r="A4193" t="s">
        <v>133</v>
      </c>
      <c r="B4193">
        <v>126</v>
      </c>
      <c r="C4193" t="s">
        <v>1030</v>
      </c>
      <c r="D4193" t="s">
        <v>134</v>
      </c>
      <c r="E4193">
        <v>0</v>
      </c>
      <c r="F4193">
        <v>132</v>
      </c>
      <c r="G4193">
        <v>0</v>
      </c>
      <c r="H4193" t="s">
        <v>116</v>
      </c>
      <c r="I4193">
        <v>1</v>
      </c>
      <c r="J4193" t="s">
        <v>66</v>
      </c>
      <c r="K4193" s="33" t="str">
        <f>IF(ISNA(VLOOKUP(C4193,'Provider-EHR crosswalk'!A:B,2,FALSE)),"No EHR Specified",VLOOKUP(C4193,'Provider-EHR crosswalk'!A:B,2,FALSE))</f>
        <v>Experity EHR</v>
      </c>
    </row>
    <row r="4194" spans="1:11" x14ac:dyDescent="0.25">
      <c r="A4194" t="s">
        <v>135</v>
      </c>
      <c r="B4194">
        <v>126</v>
      </c>
      <c r="C4194" t="s">
        <v>1030</v>
      </c>
      <c r="D4194" t="s">
        <v>136</v>
      </c>
      <c r="E4194">
        <v>0</v>
      </c>
      <c r="F4194">
        <v>132</v>
      </c>
      <c r="G4194">
        <v>0</v>
      </c>
      <c r="H4194" t="s">
        <v>116</v>
      </c>
      <c r="I4194">
        <v>1</v>
      </c>
      <c r="J4194" t="s">
        <v>66</v>
      </c>
      <c r="K4194" s="33" t="str">
        <f>IF(ISNA(VLOOKUP(C4194,'Provider-EHR crosswalk'!A:B,2,FALSE)),"No EHR Specified",VLOOKUP(C4194,'Provider-EHR crosswalk'!A:B,2,FALSE))</f>
        <v>Experity EHR</v>
      </c>
    </row>
    <row r="4195" spans="1:11" x14ac:dyDescent="0.25">
      <c r="A4195" t="s">
        <v>137</v>
      </c>
      <c r="B4195">
        <v>126</v>
      </c>
      <c r="C4195" t="s">
        <v>1030</v>
      </c>
      <c r="D4195" t="s">
        <v>138</v>
      </c>
      <c r="E4195">
        <v>0</v>
      </c>
      <c r="F4195">
        <v>132</v>
      </c>
      <c r="G4195">
        <v>0</v>
      </c>
      <c r="H4195" t="s">
        <v>116</v>
      </c>
      <c r="I4195">
        <v>1</v>
      </c>
      <c r="J4195" t="s">
        <v>66</v>
      </c>
      <c r="K4195" s="33" t="str">
        <f>IF(ISNA(VLOOKUP(C4195,'Provider-EHR crosswalk'!A:B,2,FALSE)),"No EHR Specified",VLOOKUP(C4195,'Provider-EHR crosswalk'!A:B,2,FALSE))</f>
        <v>Experity EHR</v>
      </c>
    </row>
    <row r="4196" spans="1:11" x14ac:dyDescent="0.25">
      <c r="A4196" t="s">
        <v>139</v>
      </c>
      <c r="B4196">
        <v>126</v>
      </c>
      <c r="C4196" t="s">
        <v>1030</v>
      </c>
      <c r="D4196" t="s">
        <v>140</v>
      </c>
      <c r="E4196">
        <v>0</v>
      </c>
      <c r="F4196">
        <v>132</v>
      </c>
      <c r="G4196">
        <v>0</v>
      </c>
      <c r="H4196" t="s">
        <v>116</v>
      </c>
      <c r="I4196">
        <v>1</v>
      </c>
      <c r="J4196" t="s">
        <v>66</v>
      </c>
      <c r="K4196" s="33" t="str">
        <f>IF(ISNA(VLOOKUP(C4196,'Provider-EHR crosswalk'!A:B,2,FALSE)),"No EHR Specified",VLOOKUP(C4196,'Provider-EHR crosswalk'!A:B,2,FALSE))</f>
        <v>Experity EHR</v>
      </c>
    </row>
    <row r="4197" spans="1:11" x14ac:dyDescent="0.25">
      <c r="A4197" t="s">
        <v>141</v>
      </c>
      <c r="B4197">
        <v>126</v>
      </c>
      <c r="C4197" t="s">
        <v>1030</v>
      </c>
      <c r="D4197" t="s">
        <v>142</v>
      </c>
      <c r="E4197">
        <v>0</v>
      </c>
      <c r="F4197">
        <v>132</v>
      </c>
      <c r="G4197">
        <v>0</v>
      </c>
      <c r="H4197" t="s">
        <v>116</v>
      </c>
      <c r="I4197">
        <v>1</v>
      </c>
      <c r="J4197" t="s">
        <v>66</v>
      </c>
      <c r="K4197" s="33" t="str">
        <f>IF(ISNA(VLOOKUP(C4197,'Provider-EHR crosswalk'!A:B,2,FALSE)),"No EHR Specified",VLOOKUP(C4197,'Provider-EHR crosswalk'!A:B,2,FALSE))</f>
        <v>Experity EHR</v>
      </c>
    </row>
    <row r="4198" spans="1:11" x14ac:dyDescent="0.25">
      <c r="A4198" t="s">
        <v>143</v>
      </c>
      <c r="B4198">
        <v>126</v>
      </c>
      <c r="C4198" t="s">
        <v>1030</v>
      </c>
      <c r="D4198" t="s">
        <v>144</v>
      </c>
      <c r="E4198">
        <v>0</v>
      </c>
      <c r="F4198">
        <v>132</v>
      </c>
      <c r="G4198">
        <v>0</v>
      </c>
      <c r="H4198" t="s">
        <v>116</v>
      </c>
      <c r="I4198">
        <v>1</v>
      </c>
      <c r="J4198" t="s">
        <v>66</v>
      </c>
      <c r="K4198" s="33" t="str">
        <f>IF(ISNA(VLOOKUP(C4198,'Provider-EHR crosswalk'!A:B,2,FALSE)),"No EHR Specified",VLOOKUP(C4198,'Provider-EHR crosswalk'!A:B,2,FALSE))</f>
        <v>Experity EHR</v>
      </c>
    </row>
    <row r="4199" spans="1:11" x14ac:dyDescent="0.25">
      <c r="A4199" t="s">
        <v>145</v>
      </c>
      <c r="B4199">
        <v>126</v>
      </c>
      <c r="C4199" t="s">
        <v>1030</v>
      </c>
      <c r="D4199" t="s">
        <v>146</v>
      </c>
      <c r="E4199">
        <v>0</v>
      </c>
      <c r="F4199">
        <v>132</v>
      </c>
      <c r="G4199">
        <v>0</v>
      </c>
      <c r="H4199" t="s">
        <v>116</v>
      </c>
      <c r="I4199">
        <v>1</v>
      </c>
      <c r="J4199" t="s">
        <v>66</v>
      </c>
      <c r="K4199" s="33" t="str">
        <f>IF(ISNA(VLOOKUP(C4199,'Provider-EHR crosswalk'!A:B,2,FALSE)),"No EHR Specified",VLOOKUP(C4199,'Provider-EHR crosswalk'!A:B,2,FALSE))</f>
        <v>Experity EHR</v>
      </c>
    </row>
    <row r="4200" spans="1:11" x14ac:dyDescent="0.25">
      <c r="A4200" t="s">
        <v>147</v>
      </c>
      <c r="B4200">
        <v>126</v>
      </c>
      <c r="C4200" t="s">
        <v>1030</v>
      </c>
      <c r="D4200" t="s">
        <v>148</v>
      </c>
      <c r="E4200">
        <v>0</v>
      </c>
      <c r="F4200">
        <v>132</v>
      </c>
      <c r="G4200">
        <v>0</v>
      </c>
      <c r="H4200" t="s">
        <v>116</v>
      </c>
      <c r="I4200">
        <v>1</v>
      </c>
      <c r="J4200" t="s">
        <v>66</v>
      </c>
      <c r="K4200" s="33" t="str">
        <f>IF(ISNA(VLOOKUP(C4200,'Provider-EHR crosswalk'!A:B,2,FALSE)),"No EHR Specified",VLOOKUP(C4200,'Provider-EHR crosswalk'!A:B,2,FALSE))</f>
        <v>Experity EHR</v>
      </c>
    </row>
    <row r="4201" spans="1:11" x14ac:dyDescent="0.25">
      <c r="A4201" t="s">
        <v>149</v>
      </c>
      <c r="B4201">
        <v>126</v>
      </c>
      <c r="C4201" t="s">
        <v>1030</v>
      </c>
      <c r="D4201" t="s">
        <v>150</v>
      </c>
      <c r="E4201">
        <v>0</v>
      </c>
      <c r="F4201">
        <v>132</v>
      </c>
      <c r="G4201">
        <v>0</v>
      </c>
      <c r="H4201" t="s">
        <v>116</v>
      </c>
      <c r="I4201">
        <v>1</v>
      </c>
      <c r="J4201" t="s">
        <v>66</v>
      </c>
      <c r="K4201" s="33" t="str">
        <f>IF(ISNA(VLOOKUP(C4201,'Provider-EHR crosswalk'!A:B,2,FALSE)),"No EHR Specified",VLOOKUP(C4201,'Provider-EHR crosswalk'!A:B,2,FALSE))</f>
        <v>Experity EHR</v>
      </c>
    </row>
    <row r="4202" spans="1:11" x14ac:dyDescent="0.25">
      <c r="A4202" t="s">
        <v>151</v>
      </c>
      <c r="B4202">
        <v>126</v>
      </c>
      <c r="C4202" t="s">
        <v>1030</v>
      </c>
      <c r="D4202" t="s">
        <v>152</v>
      </c>
      <c r="E4202">
        <v>0</v>
      </c>
      <c r="F4202">
        <v>132</v>
      </c>
      <c r="G4202">
        <v>0</v>
      </c>
      <c r="H4202" t="s">
        <v>116</v>
      </c>
      <c r="I4202">
        <v>1</v>
      </c>
      <c r="J4202" t="s">
        <v>66</v>
      </c>
      <c r="K4202" s="33" t="str">
        <f>IF(ISNA(VLOOKUP(C4202,'Provider-EHR crosswalk'!A:B,2,FALSE)),"No EHR Specified",VLOOKUP(C4202,'Provider-EHR crosswalk'!A:B,2,FALSE))</f>
        <v>Experity EHR</v>
      </c>
    </row>
    <row r="4203" spans="1:11" x14ac:dyDescent="0.25">
      <c r="A4203" t="s">
        <v>153</v>
      </c>
      <c r="B4203">
        <v>126</v>
      </c>
      <c r="C4203" t="s">
        <v>1030</v>
      </c>
      <c r="D4203" t="s">
        <v>154</v>
      </c>
      <c r="E4203">
        <v>0</v>
      </c>
      <c r="F4203">
        <v>132</v>
      </c>
      <c r="G4203">
        <v>0</v>
      </c>
      <c r="H4203" t="s">
        <v>116</v>
      </c>
      <c r="I4203">
        <v>1</v>
      </c>
      <c r="J4203" t="s">
        <v>66</v>
      </c>
      <c r="K4203" s="33" t="str">
        <f>IF(ISNA(VLOOKUP(C4203,'Provider-EHR crosswalk'!A:B,2,FALSE)),"No EHR Specified",VLOOKUP(C4203,'Provider-EHR crosswalk'!A:B,2,FALSE))</f>
        <v>Experity EHR</v>
      </c>
    </row>
    <row r="4204" spans="1:11" x14ac:dyDescent="0.25">
      <c r="A4204" t="s">
        <v>155</v>
      </c>
      <c r="B4204">
        <v>126</v>
      </c>
      <c r="C4204" t="s">
        <v>1030</v>
      </c>
      <c r="D4204" t="s">
        <v>156</v>
      </c>
      <c r="E4204">
        <v>0</v>
      </c>
      <c r="F4204">
        <v>132</v>
      </c>
      <c r="G4204">
        <v>0</v>
      </c>
      <c r="H4204" t="s">
        <v>157</v>
      </c>
      <c r="I4204" t="s">
        <v>157</v>
      </c>
      <c r="J4204" t="s">
        <v>157</v>
      </c>
      <c r="K4204" s="33" t="str">
        <f>IF(ISNA(VLOOKUP(C4204,'Provider-EHR crosswalk'!A:B,2,FALSE)),"No EHR Specified",VLOOKUP(C4204,'Provider-EHR crosswalk'!A:B,2,FALSE))</f>
        <v>Experity EHR</v>
      </c>
    </row>
    <row r="4205" spans="1:11" x14ac:dyDescent="0.25">
      <c r="A4205" t="s">
        <v>158</v>
      </c>
      <c r="B4205">
        <v>126</v>
      </c>
      <c r="C4205" t="s">
        <v>1030</v>
      </c>
      <c r="D4205" t="s">
        <v>159</v>
      </c>
      <c r="E4205">
        <v>3</v>
      </c>
      <c r="F4205">
        <v>132</v>
      </c>
      <c r="G4205">
        <v>2.27</v>
      </c>
      <c r="H4205" t="s">
        <v>157</v>
      </c>
      <c r="I4205" t="s">
        <v>157</v>
      </c>
      <c r="J4205" t="s">
        <v>157</v>
      </c>
      <c r="K4205" s="33" t="str">
        <f>IF(ISNA(VLOOKUP(C4205,'Provider-EHR crosswalk'!A:B,2,FALSE)),"No EHR Specified",VLOOKUP(C4205,'Provider-EHR crosswalk'!A:B,2,FALSE))</f>
        <v>Experity EHR</v>
      </c>
    </row>
    <row r="4206" spans="1:11" x14ac:dyDescent="0.25">
      <c r="A4206" t="s">
        <v>162</v>
      </c>
      <c r="B4206">
        <v>126</v>
      </c>
      <c r="C4206" t="s">
        <v>1030</v>
      </c>
      <c r="D4206" t="s">
        <v>163</v>
      </c>
      <c r="E4206">
        <v>129</v>
      </c>
      <c r="F4206">
        <v>132</v>
      </c>
      <c r="G4206">
        <v>97.73</v>
      </c>
      <c r="H4206" t="s">
        <v>65</v>
      </c>
      <c r="I4206">
        <v>95</v>
      </c>
      <c r="J4206" t="s">
        <v>66</v>
      </c>
      <c r="K4206" s="33" t="str">
        <f>IF(ISNA(VLOOKUP(C4206,'Provider-EHR crosswalk'!A:B,2,FALSE)),"No EHR Specified",VLOOKUP(C4206,'Provider-EHR crosswalk'!A:B,2,FALSE))</f>
        <v>Experity EHR</v>
      </c>
    </row>
    <row r="4207" spans="1:11" x14ac:dyDescent="0.25">
      <c r="A4207" t="s">
        <v>164</v>
      </c>
      <c r="B4207">
        <v>126</v>
      </c>
      <c r="C4207" t="s">
        <v>1030</v>
      </c>
      <c r="D4207" t="s">
        <v>165</v>
      </c>
      <c r="E4207">
        <v>15</v>
      </c>
      <c r="F4207">
        <v>16</v>
      </c>
      <c r="G4207">
        <v>93.75</v>
      </c>
      <c r="H4207" t="s">
        <v>65</v>
      </c>
      <c r="I4207">
        <v>95</v>
      </c>
      <c r="J4207" t="s">
        <v>69</v>
      </c>
      <c r="K4207" s="33" t="str">
        <f>IF(ISNA(VLOOKUP(C4207,'Provider-EHR crosswalk'!A:B,2,FALSE)),"No EHR Specified",VLOOKUP(C4207,'Provider-EHR crosswalk'!A:B,2,FALSE))</f>
        <v>Experity EHR</v>
      </c>
    </row>
    <row r="4208" spans="1:11" x14ac:dyDescent="0.25">
      <c r="A4208" t="s">
        <v>166</v>
      </c>
      <c r="B4208">
        <v>126</v>
      </c>
      <c r="C4208" t="s">
        <v>1030</v>
      </c>
      <c r="D4208" t="s">
        <v>167</v>
      </c>
      <c r="E4208">
        <v>0</v>
      </c>
      <c r="F4208">
        <v>16</v>
      </c>
      <c r="G4208">
        <v>0</v>
      </c>
      <c r="H4208" t="s">
        <v>116</v>
      </c>
      <c r="I4208">
        <v>5</v>
      </c>
      <c r="J4208" t="s">
        <v>66</v>
      </c>
      <c r="K4208" s="33" t="str">
        <f>IF(ISNA(VLOOKUP(C4208,'Provider-EHR crosswalk'!A:B,2,FALSE)),"No EHR Specified",VLOOKUP(C4208,'Provider-EHR crosswalk'!A:B,2,FALSE))</f>
        <v>Experity EHR</v>
      </c>
    </row>
    <row r="4209" spans="1:11" x14ac:dyDescent="0.25">
      <c r="A4209" t="s">
        <v>168</v>
      </c>
      <c r="B4209">
        <v>126</v>
      </c>
      <c r="C4209" t="s">
        <v>1030</v>
      </c>
      <c r="D4209" t="s">
        <v>169</v>
      </c>
      <c r="E4209">
        <v>0</v>
      </c>
      <c r="F4209">
        <v>16</v>
      </c>
      <c r="G4209">
        <v>0</v>
      </c>
      <c r="H4209" t="s">
        <v>116</v>
      </c>
      <c r="I4209">
        <v>5</v>
      </c>
      <c r="J4209" t="s">
        <v>66</v>
      </c>
      <c r="K4209" s="33" t="str">
        <f>IF(ISNA(VLOOKUP(C4209,'Provider-EHR crosswalk'!A:B,2,FALSE)),"No EHR Specified",VLOOKUP(C4209,'Provider-EHR crosswalk'!A:B,2,FALSE))</f>
        <v>Experity EHR</v>
      </c>
    </row>
    <row r="4210" spans="1:11" x14ac:dyDescent="0.25">
      <c r="A4210" t="s">
        <v>170</v>
      </c>
      <c r="B4210">
        <v>126</v>
      </c>
      <c r="C4210" t="s">
        <v>1030</v>
      </c>
      <c r="D4210" t="s">
        <v>171</v>
      </c>
      <c r="E4210">
        <v>1</v>
      </c>
      <c r="F4210">
        <v>16</v>
      </c>
      <c r="G4210">
        <v>6.25</v>
      </c>
      <c r="H4210" t="s">
        <v>116</v>
      </c>
      <c r="I4210">
        <v>5</v>
      </c>
      <c r="J4210" t="s">
        <v>69</v>
      </c>
      <c r="K4210" s="33" t="str">
        <f>IF(ISNA(VLOOKUP(C4210,'Provider-EHR crosswalk'!A:B,2,FALSE)),"No EHR Specified",VLOOKUP(C4210,'Provider-EHR crosswalk'!A:B,2,FALSE))</f>
        <v>Experity EHR</v>
      </c>
    </row>
    <row r="4211" spans="1:11" x14ac:dyDescent="0.25">
      <c r="A4211" t="s">
        <v>172</v>
      </c>
      <c r="B4211">
        <v>126</v>
      </c>
      <c r="C4211" t="s">
        <v>1030</v>
      </c>
      <c r="D4211" t="s">
        <v>173</v>
      </c>
      <c r="E4211">
        <v>0</v>
      </c>
      <c r="F4211">
        <v>132</v>
      </c>
      <c r="G4211">
        <v>0</v>
      </c>
      <c r="H4211" t="s">
        <v>116</v>
      </c>
      <c r="I4211">
        <v>5</v>
      </c>
      <c r="J4211" t="s">
        <v>66</v>
      </c>
      <c r="K4211" s="33" t="str">
        <f>IF(ISNA(VLOOKUP(C4211,'Provider-EHR crosswalk'!A:B,2,FALSE)),"No EHR Specified",VLOOKUP(C4211,'Provider-EHR crosswalk'!A:B,2,FALSE))</f>
        <v>Experity EHR</v>
      </c>
    </row>
    <row r="4212" spans="1:11" x14ac:dyDescent="0.25">
      <c r="A4212" t="s">
        <v>174</v>
      </c>
      <c r="B4212">
        <v>126</v>
      </c>
      <c r="C4212" t="s">
        <v>1030</v>
      </c>
      <c r="D4212" t="s">
        <v>175</v>
      </c>
      <c r="E4212">
        <v>0</v>
      </c>
      <c r="F4212">
        <v>132</v>
      </c>
      <c r="G4212">
        <v>0</v>
      </c>
      <c r="H4212" t="s">
        <v>116</v>
      </c>
      <c r="I4212">
        <v>5</v>
      </c>
      <c r="J4212" t="s">
        <v>66</v>
      </c>
      <c r="K4212" s="33" t="str">
        <f>IF(ISNA(VLOOKUP(C4212,'Provider-EHR crosswalk'!A:B,2,FALSE)),"No EHR Specified",VLOOKUP(C4212,'Provider-EHR crosswalk'!A:B,2,FALSE))</f>
        <v>Experity EHR</v>
      </c>
    </row>
    <row r="4213" spans="1:11" x14ac:dyDescent="0.25">
      <c r="A4213" t="s">
        <v>176</v>
      </c>
      <c r="B4213">
        <v>126</v>
      </c>
      <c r="C4213" t="s">
        <v>1030</v>
      </c>
      <c r="D4213" t="s">
        <v>177</v>
      </c>
      <c r="E4213">
        <v>3</v>
      </c>
      <c r="F4213">
        <v>132</v>
      </c>
      <c r="G4213">
        <v>2.27</v>
      </c>
      <c r="H4213" t="s">
        <v>116</v>
      </c>
      <c r="I4213">
        <v>5</v>
      </c>
      <c r="J4213" t="s">
        <v>66</v>
      </c>
      <c r="K4213" s="33" t="str">
        <f>IF(ISNA(VLOOKUP(C4213,'Provider-EHR crosswalk'!A:B,2,FALSE)),"No EHR Specified",VLOOKUP(C4213,'Provider-EHR crosswalk'!A:B,2,FALSE))</f>
        <v>Experity EHR</v>
      </c>
    </row>
    <row r="4214" spans="1:11" x14ac:dyDescent="0.25">
      <c r="A4214" t="s">
        <v>63</v>
      </c>
      <c r="B4214">
        <v>29</v>
      </c>
      <c r="C4214" t="s">
        <v>880</v>
      </c>
      <c r="D4214" t="s">
        <v>64</v>
      </c>
      <c r="E4214">
        <v>539</v>
      </c>
      <c r="F4214">
        <v>539</v>
      </c>
      <c r="G4214">
        <v>100</v>
      </c>
      <c r="H4214" t="s">
        <v>65</v>
      </c>
      <c r="I4214">
        <v>99</v>
      </c>
      <c r="J4214" t="s">
        <v>66</v>
      </c>
      <c r="K4214" s="33" t="str">
        <f>IF(ISNA(VLOOKUP(C4214,'Provider-EHR crosswalk'!A:B,2,FALSE)),"No EHR Specified",VLOOKUP(C4214,'Provider-EHR crosswalk'!A:B,2,FALSE))</f>
        <v>Azalea Health EHR</v>
      </c>
    </row>
    <row r="4215" spans="1:11" x14ac:dyDescent="0.25">
      <c r="A4215" t="s">
        <v>67</v>
      </c>
      <c r="B4215">
        <v>29</v>
      </c>
      <c r="C4215" t="s">
        <v>880</v>
      </c>
      <c r="D4215" t="s">
        <v>68</v>
      </c>
      <c r="E4215">
        <v>515</v>
      </c>
      <c r="F4215">
        <v>539</v>
      </c>
      <c r="G4215">
        <v>95.55</v>
      </c>
      <c r="H4215" t="s">
        <v>65</v>
      </c>
      <c r="I4215">
        <v>75</v>
      </c>
      <c r="J4215" t="s">
        <v>66</v>
      </c>
      <c r="K4215" s="33" t="str">
        <f>IF(ISNA(VLOOKUP(C4215,'Provider-EHR crosswalk'!A:B,2,FALSE)),"No EHR Specified",VLOOKUP(C4215,'Provider-EHR crosswalk'!A:B,2,FALSE))</f>
        <v>Azalea Health EHR</v>
      </c>
    </row>
    <row r="4216" spans="1:11" x14ac:dyDescent="0.25">
      <c r="A4216" t="s">
        <v>70</v>
      </c>
      <c r="B4216">
        <v>29</v>
      </c>
      <c r="C4216" t="s">
        <v>880</v>
      </c>
      <c r="D4216" t="s">
        <v>71</v>
      </c>
      <c r="E4216">
        <v>539</v>
      </c>
      <c r="F4216">
        <v>539</v>
      </c>
      <c r="G4216">
        <v>100</v>
      </c>
      <c r="H4216" t="s">
        <v>65</v>
      </c>
      <c r="I4216">
        <v>99</v>
      </c>
      <c r="J4216" t="s">
        <v>66</v>
      </c>
      <c r="K4216" s="33" t="str">
        <f>IF(ISNA(VLOOKUP(C4216,'Provider-EHR crosswalk'!A:B,2,FALSE)),"No EHR Specified",VLOOKUP(C4216,'Provider-EHR crosswalk'!A:B,2,FALSE))</f>
        <v>Azalea Health EHR</v>
      </c>
    </row>
    <row r="4217" spans="1:11" x14ac:dyDescent="0.25">
      <c r="A4217" t="s">
        <v>72</v>
      </c>
      <c r="B4217">
        <v>29</v>
      </c>
      <c r="C4217" t="s">
        <v>880</v>
      </c>
      <c r="D4217" t="s">
        <v>73</v>
      </c>
      <c r="E4217">
        <v>539</v>
      </c>
      <c r="F4217">
        <v>539</v>
      </c>
      <c r="G4217">
        <v>100</v>
      </c>
      <c r="H4217" t="s">
        <v>65</v>
      </c>
      <c r="I4217">
        <v>99</v>
      </c>
      <c r="J4217" t="s">
        <v>66</v>
      </c>
      <c r="K4217" s="33" t="str">
        <f>IF(ISNA(VLOOKUP(C4217,'Provider-EHR crosswalk'!A:B,2,FALSE)),"No EHR Specified",VLOOKUP(C4217,'Provider-EHR crosswalk'!A:B,2,FALSE))</f>
        <v>Azalea Health EHR</v>
      </c>
    </row>
    <row r="4218" spans="1:11" x14ac:dyDescent="0.25">
      <c r="A4218" t="s">
        <v>74</v>
      </c>
      <c r="B4218">
        <v>29</v>
      </c>
      <c r="C4218" t="s">
        <v>880</v>
      </c>
      <c r="D4218" t="s">
        <v>75</v>
      </c>
      <c r="E4218">
        <v>539</v>
      </c>
      <c r="F4218">
        <v>539</v>
      </c>
      <c r="G4218">
        <v>100</v>
      </c>
      <c r="H4218" t="s">
        <v>65</v>
      </c>
      <c r="I4218">
        <v>99</v>
      </c>
      <c r="J4218" t="s">
        <v>66</v>
      </c>
      <c r="K4218" s="33" t="str">
        <f>IF(ISNA(VLOOKUP(C4218,'Provider-EHR crosswalk'!A:B,2,FALSE)),"No EHR Specified",VLOOKUP(C4218,'Provider-EHR crosswalk'!A:B,2,FALSE))</f>
        <v>Azalea Health EHR</v>
      </c>
    </row>
    <row r="4219" spans="1:11" x14ac:dyDescent="0.25">
      <c r="A4219" t="s">
        <v>76</v>
      </c>
      <c r="B4219">
        <v>29</v>
      </c>
      <c r="C4219" t="s">
        <v>880</v>
      </c>
      <c r="D4219" t="s">
        <v>77</v>
      </c>
      <c r="E4219">
        <v>539</v>
      </c>
      <c r="F4219">
        <v>539</v>
      </c>
      <c r="G4219">
        <v>100</v>
      </c>
      <c r="H4219" t="s">
        <v>65</v>
      </c>
      <c r="I4219">
        <v>85</v>
      </c>
      <c r="J4219" t="s">
        <v>66</v>
      </c>
      <c r="K4219" s="33" t="str">
        <f>IF(ISNA(VLOOKUP(C4219,'Provider-EHR crosswalk'!A:B,2,FALSE)),"No EHR Specified",VLOOKUP(C4219,'Provider-EHR crosswalk'!A:B,2,FALSE))</f>
        <v>Azalea Health EHR</v>
      </c>
    </row>
    <row r="4220" spans="1:11" x14ac:dyDescent="0.25">
      <c r="A4220" t="s">
        <v>78</v>
      </c>
      <c r="B4220">
        <v>29</v>
      </c>
      <c r="C4220" t="s">
        <v>880</v>
      </c>
      <c r="D4220" t="s">
        <v>79</v>
      </c>
      <c r="E4220">
        <v>539</v>
      </c>
      <c r="F4220">
        <v>539</v>
      </c>
      <c r="G4220">
        <v>100</v>
      </c>
      <c r="H4220" t="s">
        <v>65</v>
      </c>
      <c r="I4220">
        <v>85</v>
      </c>
      <c r="J4220" t="s">
        <v>66</v>
      </c>
      <c r="K4220" s="33" t="str">
        <f>IF(ISNA(VLOOKUP(C4220,'Provider-EHR crosswalk'!A:B,2,FALSE)),"No EHR Specified",VLOOKUP(C4220,'Provider-EHR crosswalk'!A:B,2,FALSE))</f>
        <v>Azalea Health EHR</v>
      </c>
    </row>
    <row r="4221" spans="1:11" x14ac:dyDescent="0.25">
      <c r="A4221" t="s">
        <v>80</v>
      </c>
      <c r="B4221">
        <v>29</v>
      </c>
      <c r="C4221" t="s">
        <v>880</v>
      </c>
      <c r="D4221" t="s">
        <v>81</v>
      </c>
      <c r="E4221">
        <v>539</v>
      </c>
      <c r="F4221">
        <v>539</v>
      </c>
      <c r="G4221">
        <v>100</v>
      </c>
      <c r="H4221" t="s">
        <v>65</v>
      </c>
      <c r="I4221">
        <v>85</v>
      </c>
      <c r="J4221" t="s">
        <v>66</v>
      </c>
      <c r="K4221" s="33" t="str">
        <f>IF(ISNA(VLOOKUP(C4221,'Provider-EHR crosswalk'!A:B,2,FALSE)),"No EHR Specified",VLOOKUP(C4221,'Provider-EHR crosswalk'!A:B,2,FALSE))</f>
        <v>Azalea Health EHR</v>
      </c>
    </row>
    <row r="4222" spans="1:11" x14ac:dyDescent="0.25">
      <c r="A4222" t="s">
        <v>82</v>
      </c>
      <c r="B4222">
        <v>29</v>
      </c>
      <c r="C4222" t="s">
        <v>880</v>
      </c>
      <c r="D4222" t="s">
        <v>83</v>
      </c>
      <c r="E4222">
        <v>539</v>
      </c>
      <c r="F4222">
        <v>539</v>
      </c>
      <c r="G4222">
        <v>100</v>
      </c>
      <c r="H4222" t="s">
        <v>65</v>
      </c>
      <c r="I4222">
        <v>85</v>
      </c>
      <c r="J4222" t="s">
        <v>66</v>
      </c>
      <c r="K4222" s="33" t="str">
        <f>IF(ISNA(VLOOKUP(C4222,'Provider-EHR crosswalk'!A:B,2,FALSE)),"No EHR Specified",VLOOKUP(C4222,'Provider-EHR crosswalk'!A:B,2,FALSE))</f>
        <v>Azalea Health EHR</v>
      </c>
    </row>
    <row r="4223" spans="1:11" x14ac:dyDescent="0.25">
      <c r="A4223" t="s">
        <v>84</v>
      </c>
      <c r="B4223">
        <v>29</v>
      </c>
      <c r="C4223" t="s">
        <v>880</v>
      </c>
      <c r="D4223" t="s">
        <v>85</v>
      </c>
      <c r="E4223">
        <v>539</v>
      </c>
      <c r="F4223">
        <v>539</v>
      </c>
      <c r="G4223">
        <v>100</v>
      </c>
      <c r="H4223" t="s">
        <v>65</v>
      </c>
      <c r="I4223">
        <v>85</v>
      </c>
      <c r="J4223" t="s">
        <v>66</v>
      </c>
      <c r="K4223" s="33" t="str">
        <f>IF(ISNA(VLOOKUP(C4223,'Provider-EHR crosswalk'!A:B,2,FALSE)),"No EHR Specified",VLOOKUP(C4223,'Provider-EHR crosswalk'!A:B,2,FALSE))</f>
        <v>Azalea Health EHR</v>
      </c>
    </row>
    <row r="4224" spans="1:11" x14ac:dyDescent="0.25">
      <c r="A4224" t="s">
        <v>86</v>
      </c>
      <c r="B4224">
        <v>29</v>
      </c>
      <c r="C4224" t="s">
        <v>880</v>
      </c>
      <c r="D4224" t="s">
        <v>87</v>
      </c>
      <c r="E4224">
        <v>539</v>
      </c>
      <c r="F4224">
        <v>539</v>
      </c>
      <c r="G4224">
        <v>100</v>
      </c>
      <c r="H4224" t="s">
        <v>65</v>
      </c>
      <c r="I4224">
        <v>95</v>
      </c>
      <c r="J4224" t="s">
        <v>66</v>
      </c>
      <c r="K4224" s="33" t="str">
        <f>IF(ISNA(VLOOKUP(C4224,'Provider-EHR crosswalk'!A:B,2,FALSE)),"No EHR Specified",VLOOKUP(C4224,'Provider-EHR crosswalk'!A:B,2,FALSE))</f>
        <v>Azalea Health EHR</v>
      </c>
    </row>
    <row r="4225" spans="1:11" x14ac:dyDescent="0.25">
      <c r="A4225" t="s">
        <v>88</v>
      </c>
      <c r="B4225">
        <v>29</v>
      </c>
      <c r="C4225" t="s">
        <v>880</v>
      </c>
      <c r="D4225" t="s">
        <v>89</v>
      </c>
      <c r="E4225">
        <v>539</v>
      </c>
      <c r="F4225">
        <v>539</v>
      </c>
      <c r="G4225">
        <v>100</v>
      </c>
      <c r="H4225" t="s">
        <v>65</v>
      </c>
      <c r="I4225">
        <v>95</v>
      </c>
      <c r="J4225" t="s">
        <v>66</v>
      </c>
      <c r="K4225" s="33" t="str">
        <f>IF(ISNA(VLOOKUP(C4225,'Provider-EHR crosswalk'!A:B,2,FALSE)),"No EHR Specified",VLOOKUP(C4225,'Provider-EHR crosswalk'!A:B,2,FALSE))</f>
        <v>Azalea Health EHR</v>
      </c>
    </row>
    <row r="4226" spans="1:11" x14ac:dyDescent="0.25">
      <c r="A4226" t="s">
        <v>90</v>
      </c>
      <c r="B4226">
        <v>29</v>
      </c>
      <c r="C4226" t="s">
        <v>880</v>
      </c>
      <c r="D4226" t="s">
        <v>91</v>
      </c>
      <c r="E4226">
        <v>536</v>
      </c>
      <c r="F4226">
        <v>539</v>
      </c>
      <c r="G4226">
        <v>99.44</v>
      </c>
      <c r="H4226" t="s">
        <v>65</v>
      </c>
      <c r="I4226">
        <v>90</v>
      </c>
      <c r="J4226" t="s">
        <v>66</v>
      </c>
      <c r="K4226" s="33" t="str">
        <f>IF(ISNA(VLOOKUP(C4226,'Provider-EHR crosswalk'!A:B,2,FALSE)),"No EHR Specified",VLOOKUP(C4226,'Provider-EHR crosswalk'!A:B,2,FALSE))</f>
        <v>Azalea Health EHR</v>
      </c>
    </row>
    <row r="4227" spans="1:11" x14ac:dyDescent="0.25">
      <c r="A4227" t="s">
        <v>92</v>
      </c>
      <c r="B4227">
        <v>29</v>
      </c>
      <c r="C4227" t="s">
        <v>880</v>
      </c>
      <c r="D4227" t="s">
        <v>93</v>
      </c>
      <c r="E4227">
        <v>116</v>
      </c>
      <c r="F4227">
        <v>539</v>
      </c>
      <c r="G4227">
        <v>21.52</v>
      </c>
      <c r="H4227" t="s">
        <v>65</v>
      </c>
      <c r="I4227">
        <v>90</v>
      </c>
      <c r="J4227" t="s">
        <v>69</v>
      </c>
      <c r="K4227" s="33" t="str">
        <f>IF(ISNA(VLOOKUP(C4227,'Provider-EHR crosswalk'!A:B,2,FALSE)),"No EHR Specified",VLOOKUP(C4227,'Provider-EHR crosswalk'!A:B,2,FALSE))</f>
        <v>Azalea Health EHR</v>
      </c>
    </row>
    <row r="4228" spans="1:11" x14ac:dyDescent="0.25">
      <c r="A4228" t="s">
        <v>94</v>
      </c>
      <c r="B4228">
        <v>29</v>
      </c>
      <c r="C4228" t="s">
        <v>880</v>
      </c>
      <c r="D4228" t="s">
        <v>95</v>
      </c>
      <c r="E4228">
        <v>211</v>
      </c>
      <c r="F4228">
        <v>539</v>
      </c>
      <c r="G4228">
        <v>39.15</v>
      </c>
      <c r="H4228" t="s">
        <v>65</v>
      </c>
      <c r="I4228">
        <v>90</v>
      </c>
      <c r="J4228" t="s">
        <v>69</v>
      </c>
      <c r="K4228" s="33" t="str">
        <f>IF(ISNA(VLOOKUP(C4228,'Provider-EHR crosswalk'!A:B,2,FALSE)),"No EHR Specified",VLOOKUP(C4228,'Provider-EHR crosswalk'!A:B,2,FALSE))</f>
        <v>Azalea Health EHR</v>
      </c>
    </row>
    <row r="4229" spans="1:11" x14ac:dyDescent="0.25">
      <c r="A4229" t="s">
        <v>96</v>
      </c>
      <c r="B4229">
        <v>29</v>
      </c>
      <c r="C4229" t="s">
        <v>880</v>
      </c>
      <c r="D4229" t="s">
        <v>97</v>
      </c>
      <c r="E4229">
        <v>258</v>
      </c>
      <c r="F4229">
        <v>539</v>
      </c>
      <c r="G4229">
        <v>47.87</v>
      </c>
      <c r="H4229" t="s">
        <v>65</v>
      </c>
      <c r="I4229">
        <v>90</v>
      </c>
      <c r="J4229" t="s">
        <v>69</v>
      </c>
      <c r="K4229" s="33" t="str">
        <f>IF(ISNA(VLOOKUP(C4229,'Provider-EHR crosswalk'!A:B,2,FALSE)),"No EHR Specified",VLOOKUP(C4229,'Provider-EHR crosswalk'!A:B,2,FALSE))</f>
        <v>Azalea Health EHR</v>
      </c>
    </row>
    <row r="4230" spans="1:11" x14ac:dyDescent="0.25">
      <c r="A4230" t="s">
        <v>98</v>
      </c>
      <c r="B4230">
        <v>29</v>
      </c>
      <c r="C4230" t="s">
        <v>880</v>
      </c>
      <c r="D4230" t="s">
        <v>99</v>
      </c>
      <c r="E4230">
        <v>258</v>
      </c>
      <c r="F4230">
        <v>539</v>
      </c>
      <c r="G4230">
        <v>47.87</v>
      </c>
      <c r="H4230" t="s">
        <v>65</v>
      </c>
      <c r="I4230">
        <v>90</v>
      </c>
      <c r="J4230" t="s">
        <v>69</v>
      </c>
      <c r="K4230" s="33" t="str">
        <f>IF(ISNA(VLOOKUP(C4230,'Provider-EHR crosswalk'!A:B,2,FALSE)),"No EHR Specified",VLOOKUP(C4230,'Provider-EHR crosswalk'!A:B,2,FALSE))</f>
        <v>Azalea Health EHR</v>
      </c>
    </row>
    <row r="4231" spans="1:11" x14ac:dyDescent="0.25">
      <c r="A4231" t="s">
        <v>100</v>
      </c>
      <c r="B4231">
        <v>29</v>
      </c>
      <c r="C4231" t="s">
        <v>880</v>
      </c>
      <c r="D4231" t="s">
        <v>101</v>
      </c>
      <c r="E4231">
        <v>5438</v>
      </c>
      <c r="F4231">
        <v>5438</v>
      </c>
      <c r="G4231">
        <v>100</v>
      </c>
      <c r="H4231" t="s">
        <v>65</v>
      </c>
      <c r="I4231">
        <v>99</v>
      </c>
      <c r="J4231" t="s">
        <v>66</v>
      </c>
      <c r="K4231" s="33" t="str">
        <f>IF(ISNA(VLOOKUP(C4231,'Provider-EHR crosswalk'!A:B,2,FALSE)),"No EHR Specified",VLOOKUP(C4231,'Provider-EHR crosswalk'!A:B,2,FALSE))</f>
        <v>Azalea Health EHR</v>
      </c>
    </row>
    <row r="4232" spans="1:11" x14ac:dyDescent="0.25">
      <c r="A4232" t="s">
        <v>102</v>
      </c>
      <c r="B4232">
        <v>29</v>
      </c>
      <c r="C4232" t="s">
        <v>880</v>
      </c>
      <c r="D4232" t="s">
        <v>103</v>
      </c>
      <c r="E4232">
        <v>5438</v>
      </c>
      <c r="F4232">
        <v>5438</v>
      </c>
      <c r="G4232">
        <v>100</v>
      </c>
      <c r="H4232" t="s">
        <v>65</v>
      </c>
      <c r="I4232">
        <v>99</v>
      </c>
      <c r="J4232" t="s">
        <v>66</v>
      </c>
      <c r="K4232" s="33" t="str">
        <f>IF(ISNA(VLOOKUP(C4232,'Provider-EHR crosswalk'!A:B,2,FALSE)),"No EHR Specified",VLOOKUP(C4232,'Provider-EHR crosswalk'!A:B,2,FALSE))</f>
        <v>Azalea Health EHR</v>
      </c>
    </row>
    <row r="4233" spans="1:11" x14ac:dyDescent="0.25">
      <c r="A4233" t="s">
        <v>104</v>
      </c>
      <c r="B4233">
        <v>29</v>
      </c>
      <c r="C4233" t="s">
        <v>880</v>
      </c>
      <c r="D4233" t="s">
        <v>105</v>
      </c>
      <c r="E4233">
        <v>5438</v>
      </c>
      <c r="F4233">
        <v>5438</v>
      </c>
      <c r="G4233">
        <v>100</v>
      </c>
      <c r="H4233" t="s">
        <v>65</v>
      </c>
      <c r="I4233">
        <v>99</v>
      </c>
      <c r="J4233" t="s">
        <v>66</v>
      </c>
      <c r="K4233" s="33" t="str">
        <f>IF(ISNA(VLOOKUP(C4233,'Provider-EHR crosswalk'!A:B,2,FALSE)),"No EHR Specified",VLOOKUP(C4233,'Provider-EHR crosswalk'!A:B,2,FALSE))</f>
        <v>Azalea Health EHR</v>
      </c>
    </row>
    <row r="4234" spans="1:11" x14ac:dyDescent="0.25">
      <c r="A4234" t="s">
        <v>106</v>
      </c>
      <c r="B4234">
        <v>29</v>
      </c>
      <c r="C4234" t="s">
        <v>880</v>
      </c>
      <c r="D4234" t="s">
        <v>107</v>
      </c>
      <c r="E4234">
        <v>5438</v>
      </c>
      <c r="F4234">
        <v>5438</v>
      </c>
      <c r="G4234">
        <v>100</v>
      </c>
      <c r="H4234" t="s">
        <v>65</v>
      </c>
      <c r="I4234">
        <v>99</v>
      </c>
      <c r="J4234" t="s">
        <v>66</v>
      </c>
      <c r="K4234" s="33" t="str">
        <f>IF(ISNA(VLOOKUP(C4234,'Provider-EHR crosswalk'!A:B,2,FALSE)),"No EHR Specified",VLOOKUP(C4234,'Provider-EHR crosswalk'!A:B,2,FALSE))</f>
        <v>Azalea Health EHR</v>
      </c>
    </row>
    <row r="4235" spans="1:11" x14ac:dyDescent="0.25">
      <c r="A4235" t="s">
        <v>108</v>
      </c>
      <c r="B4235">
        <v>29</v>
      </c>
      <c r="C4235" t="s">
        <v>880</v>
      </c>
      <c r="D4235" t="s">
        <v>109</v>
      </c>
      <c r="E4235">
        <v>5438</v>
      </c>
      <c r="F4235">
        <v>5438</v>
      </c>
      <c r="G4235">
        <v>100</v>
      </c>
      <c r="H4235" t="s">
        <v>65</v>
      </c>
      <c r="I4235">
        <v>99</v>
      </c>
      <c r="J4235" t="s">
        <v>66</v>
      </c>
      <c r="K4235" s="33" t="str">
        <f>IF(ISNA(VLOOKUP(C4235,'Provider-EHR crosswalk'!A:B,2,FALSE)),"No EHR Specified",VLOOKUP(C4235,'Provider-EHR crosswalk'!A:B,2,FALSE))</f>
        <v>Azalea Health EHR</v>
      </c>
    </row>
    <row r="4236" spans="1:11" x14ac:dyDescent="0.25">
      <c r="A4236" t="s">
        <v>110</v>
      </c>
      <c r="B4236">
        <v>29</v>
      </c>
      <c r="C4236" t="s">
        <v>880</v>
      </c>
      <c r="D4236" t="s">
        <v>111</v>
      </c>
      <c r="E4236">
        <v>5438</v>
      </c>
      <c r="F4236">
        <v>5438</v>
      </c>
      <c r="G4236">
        <v>100</v>
      </c>
      <c r="H4236" t="s">
        <v>65</v>
      </c>
      <c r="I4236">
        <v>99</v>
      </c>
      <c r="J4236" t="s">
        <v>66</v>
      </c>
      <c r="K4236" s="33" t="str">
        <f>IF(ISNA(VLOOKUP(C4236,'Provider-EHR crosswalk'!A:B,2,FALSE)),"No EHR Specified",VLOOKUP(C4236,'Provider-EHR crosswalk'!A:B,2,FALSE))</f>
        <v>Azalea Health EHR</v>
      </c>
    </row>
    <row r="4237" spans="1:11" x14ac:dyDescent="0.25">
      <c r="A4237" t="s">
        <v>112</v>
      </c>
      <c r="B4237">
        <v>29</v>
      </c>
      <c r="C4237" t="s">
        <v>880</v>
      </c>
      <c r="D4237" t="s">
        <v>113</v>
      </c>
      <c r="E4237">
        <v>5438</v>
      </c>
      <c r="F4237">
        <v>5438</v>
      </c>
      <c r="G4237">
        <v>100</v>
      </c>
      <c r="H4237" t="s">
        <v>65</v>
      </c>
      <c r="I4237">
        <v>99</v>
      </c>
      <c r="J4237" t="s">
        <v>66</v>
      </c>
      <c r="K4237" s="33" t="str">
        <f>IF(ISNA(VLOOKUP(C4237,'Provider-EHR crosswalk'!A:B,2,FALSE)),"No EHR Specified",VLOOKUP(C4237,'Provider-EHR crosswalk'!A:B,2,FALSE))</f>
        <v>Azalea Health EHR</v>
      </c>
    </row>
    <row r="4238" spans="1:11" x14ac:dyDescent="0.25">
      <c r="A4238" t="s">
        <v>114</v>
      </c>
      <c r="B4238">
        <v>29</v>
      </c>
      <c r="C4238" t="s">
        <v>880</v>
      </c>
      <c r="D4238" t="s">
        <v>115</v>
      </c>
      <c r="E4238">
        <v>16</v>
      </c>
      <c r="F4238">
        <v>539</v>
      </c>
      <c r="G4238">
        <v>2.97</v>
      </c>
      <c r="H4238" t="s">
        <v>116</v>
      </c>
      <c r="I4238">
        <v>4</v>
      </c>
      <c r="J4238" t="s">
        <v>66</v>
      </c>
      <c r="K4238" s="33" t="str">
        <f>IF(ISNA(VLOOKUP(C4238,'Provider-EHR crosswalk'!A:B,2,FALSE)),"No EHR Specified",VLOOKUP(C4238,'Provider-EHR crosswalk'!A:B,2,FALSE))</f>
        <v>Azalea Health EHR</v>
      </c>
    </row>
    <row r="4239" spans="1:11" x14ac:dyDescent="0.25">
      <c r="A4239" t="s">
        <v>117</v>
      </c>
      <c r="B4239">
        <v>29</v>
      </c>
      <c r="C4239" t="s">
        <v>880</v>
      </c>
      <c r="D4239" t="s">
        <v>118</v>
      </c>
      <c r="E4239">
        <v>11</v>
      </c>
      <c r="F4239">
        <v>539</v>
      </c>
      <c r="G4239">
        <v>2.04</v>
      </c>
      <c r="H4239" t="s">
        <v>116</v>
      </c>
      <c r="I4239">
        <v>4</v>
      </c>
      <c r="J4239" t="s">
        <v>66</v>
      </c>
      <c r="K4239" s="33" t="str">
        <f>IF(ISNA(VLOOKUP(C4239,'Provider-EHR crosswalk'!A:B,2,FALSE)),"No EHR Specified",VLOOKUP(C4239,'Provider-EHR crosswalk'!A:B,2,FALSE))</f>
        <v>Azalea Health EHR</v>
      </c>
    </row>
    <row r="4240" spans="1:11" x14ac:dyDescent="0.25">
      <c r="A4240" t="s">
        <v>119</v>
      </c>
      <c r="B4240">
        <v>29</v>
      </c>
      <c r="C4240" t="s">
        <v>880</v>
      </c>
      <c r="D4240" t="s">
        <v>120</v>
      </c>
      <c r="E4240">
        <v>7</v>
      </c>
      <c r="F4240">
        <v>539</v>
      </c>
      <c r="G4240">
        <v>1.3</v>
      </c>
      <c r="H4240" t="s">
        <v>116</v>
      </c>
      <c r="I4240">
        <v>4</v>
      </c>
      <c r="J4240" t="s">
        <v>66</v>
      </c>
      <c r="K4240" s="33" t="str">
        <f>IF(ISNA(VLOOKUP(C4240,'Provider-EHR crosswalk'!A:B,2,FALSE)),"No EHR Specified",VLOOKUP(C4240,'Provider-EHR crosswalk'!A:B,2,FALSE))</f>
        <v>Azalea Health EHR</v>
      </c>
    </row>
    <row r="4241" spans="1:11" x14ac:dyDescent="0.25">
      <c r="A4241" t="s">
        <v>121</v>
      </c>
      <c r="B4241">
        <v>29</v>
      </c>
      <c r="C4241" t="s">
        <v>880</v>
      </c>
      <c r="D4241" t="s">
        <v>122</v>
      </c>
      <c r="E4241">
        <v>0</v>
      </c>
      <c r="F4241">
        <v>539</v>
      </c>
      <c r="G4241">
        <v>0</v>
      </c>
      <c r="H4241" t="s">
        <v>116</v>
      </c>
      <c r="I4241">
        <v>1</v>
      </c>
      <c r="J4241" t="s">
        <v>66</v>
      </c>
      <c r="K4241" s="33" t="str">
        <f>IF(ISNA(VLOOKUP(C4241,'Provider-EHR crosswalk'!A:B,2,FALSE)),"No EHR Specified",VLOOKUP(C4241,'Provider-EHR crosswalk'!A:B,2,FALSE))</f>
        <v>Azalea Health EHR</v>
      </c>
    </row>
    <row r="4242" spans="1:11" x14ac:dyDescent="0.25">
      <c r="A4242" t="s">
        <v>123</v>
      </c>
      <c r="B4242">
        <v>29</v>
      </c>
      <c r="C4242" t="s">
        <v>880</v>
      </c>
      <c r="D4242" t="s">
        <v>124</v>
      </c>
      <c r="E4242">
        <v>0</v>
      </c>
      <c r="F4242">
        <v>5438</v>
      </c>
      <c r="G4242">
        <v>0</v>
      </c>
      <c r="H4242" t="s">
        <v>116</v>
      </c>
      <c r="I4242">
        <v>1</v>
      </c>
      <c r="J4242" t="s">
        <v>66</v>
      </c>
      <c r="K4242" s="33" t="str">
        <f>IF(ISNA(VLOOKUP(C4242,'Provider-EHR crosswalk'!A:B,2,FALSE)),"No EHR Specified",VLOOKUP(C4242,'Provider-EHR crosswalk'!A:B,2,FALSE))</f>
        <v>Azalea Health EHR</v>
      </c>
    </row>
    <row r="4243" spans="1:11" x14ac:dyDescent="0.25">
      <c r="A4243" t="s">
        <v>125</v>
      </c>
      <c r="B4243">
        <v>29</v>
      </c>
      <c r="C4243" t="s">
        <v>880</v>
      </c>
      <c r="D4243" t="s">
        <v>126</v>
      </c>
      <c r="E4243">
        <v>0</v>
      </c>
      <c r="F4243">
        <v>5438</v>
      </c>
      <c r="G4243">
        <v>0</v>
      </c>
      <c r="H4243" t="s">
        <v>116</v>
      </c>
      <c r="I4243">
        <v>1</v>
      </c>
      <c r="J4243" t="s">
        <v>66</v>
      </c>
      <c r="K4243" s="33" t="str">
        <f>IF(ISNA(VLOOKUP(C4243,'Provider-EHR crosswalk'!A:B,2,FALSE)),"No EHR Specified",VLOOKUP(C4243,'Provider-EHR crosswalk'!A:B,2,FALSE))</f>
        <v>Azalea Health EHR</v>
      </c>
    </row>
    <row r="4244" spans="1:11" x14ac:dyDescent="0.25">
      <c r="A4244" t="s">
        <v>127</v>
      </c>
      <c r="B4244">
        <v>29</v>
      </c>
      <c r="C4244" t="s">
        <v>880</v>
      </c>
      <c r="D4244" t="s">
        <v>128</v>
      </c>
      <c r="E4244">
        <v>107</v>
      </c>
      <c r="F4244">
        <v>5438</v>
      </c>
      <c r="G4244">
        <v>1.97</v>
      </c>
      <c r="H4244" t="s">
        <v>116</v>
      </c>
      <c r="I4244">
        <v>4</v>
      </c>
      <c r="J4244" t="s">
        <v>66</v>
      </c>
      <c r="K4244" s="33" t="str">
        <f>IF(ISNA(VLOOKUP(C4244,'Provider-EHR crosswalk'!A:B,2,FALSE)),"No EHR Specified",VLOOKUP(C4244,'Provider-EHR crosswalk'!A:B,2,FALSE))</f>
        <v>Azalea Health EHR</v>
      </c>
    </row>
    <row r="4245" spans="1:11" x14ac:dyDescent="0.25">
      <c r="A4245" t="s">
        <v>129</v>
      </c>
      <c r="B4245">
        <v>29</v>
      </c>
      <c r="C4245" t="s">
        <v>880</v>
      </c>
      <c r="D4245" t="s">
        <v>130</v>
      </c>
      <c r="E4245">
        <v>206</v>
      </c>
      <c r="F4245">
        <v>5438</v>
      </c>
      <c r="G4245">
        <v>3.79</v>
      </c>
      <c r="H4245" t="s">
        <v>116</v>
      </c>
      <c r="I4245">
        <v>4</v>
      </c>
      <c r="J4245" t="s">
        <v>66</v>
      </c>
      <c r="K4245" s="33" t="str">
        <f>IF(ISNA(VLOOKUP(C4245,'Provider-EHR crosswalk'!A:B,2,FALSE)),"No EHR Specified",VLOOKUP(C4245,'Provider-EHR crosswalk'!A:B,2,FALSE))</f>
        <v>Azalea Health EHR</v>
      </c>
    </row>
    <row r="4246" spans="1:11" x14ac:dyDescent="0.25">
      <c r="A4246" t="s">
        <v>131</v>
      </c>
      <c r="B4246">
        <v>29</v>
      </c>
      <c r="C4246" t="s">
        <v>880</v>
      </c>
      <c r="D4246" t="s">
        <v>132</v>
      </c>
      <c r="E4246">
        <v>161</v>
      </c>
      <c r="F4246">
        <v>5438</v>
      </c>
      <c r="G4246">
        <v>2.96</v>
      </c>
      <c r="H4246" t="s">
        <v>116</v>
      </c>
      <c r="I4246">
        <v>4</v>
      </c>
      <c r="J4246" t="s">
        <v>66</v>
      </c>
      <c r="K4246" s="33" t="str">
        <f>IF(ISNA(VLOOKUP(C4246,'Provider-EHR crosswalk'!A:B,2,FALSE)),"No EHR Specified",VLOOKUP(C4246,'Provider-EHR crosswalk'!A:B,2,FALSE))</f>
        <v>Azalea Health EHR</v>
      </c>
    </row>
    <row r="4247" spans="1:11" x14ac:dyDescent="0.25">
      <c r="A4247" t="s">
        <v>133</v>
      </c>
      <c r="B4247">
        <v>29</v>
      </c>
      <c r="C4247" t="s">
        <v>880</v>
      </c>
      <c r="D4247" t="s">
        <v>134</v>
      </c>
      <c r="E4247">
        <v>294</v>
      </c>
      <c r="F4247">
        <v>5438</v>
      </c>
      <c r="G4247">
        <v>5.41</v>
      </c>
      <c r="H4247" t="s">
        <v>116</v>
      </c>
      <c r="I4247">
        <v>1</v>
      </c>
      <c r="J4247" t="s">
        <v>69</v>
      </c>
      <c r="K4247" s="33" t="str">
        <f>IF(ISNA(VLOOKUP(C4247,'Provider-EHR crosswalk'!A:B,2,FALSE)),"No EHR Specified",VLOOKUP(C4247,'Provider-EHR crosswalk'!A:B,2,FALSE))</f>
        <v>Azalea Health EHR</v>
      </c>
    </row>
    <row r="4248" spans="1:11" x14ac:dyDescent="0.25">
      <c r="A4248" t="s">
        <v>135</v>
      </c>
      <c r="B4248">
        <v>29</v>
      </c>
      <c r="C4248" t="s">
        <v>880</v>
      </c>
      <c r="D4248" t="s">
        <v>136</v>
      </c>
      <c r="E4248">
        <v>0</v>
      </c>
      <c r="F4248">
        <v>5438</v>
      </c>
      <c r="G4248">
        <v>0</v>
      </c>
      <c r="H4248" t="s">
        <v>116</v>
      </c>
      <c r="I4248">
        <v>1</v>
      </c>
      <c r="J4248" t="s">
        <v>66</v>
      </c>
      <c r="K4248" s="33" t="str">
        <f>IF(ISNA(VLOOKUP(C4248,'Provider-EHR crosswalk'!A:B,2,FALSE)),"No EHR Specified",VLOOKUP(C4248,'Provider-EHR crosswalk'!A:B,2,FALSE))</f>
        <v>Azalea Health EHR</v>
      </c>
    </row>
    <row r="4249" spans="1:11" x14ac:dyDescent="0.25">
      <c r="A4249" t="s">
        <v>137</v>
      </c>
      <c r="B4249">
        <v>29</v>
      </c>
      <c r="C4249" t="s">
        <v>880</v>
      </c>
      <c r="D4249" t="s">
        <v>138</v>
      </c>
      <c r="E4249">
        <v>0</v>
      </c>
      <c r="F4249">
        <v>5438</v>
      </c>
      <c r="G4249">
        <v>0</v>
      </c>
      <c r="H4249" t="s">
        <v>116</v>
      </c>
      <c r="I4249">
        <v>1</v>
      </c>
      <c r="J4249" t="s">
        <v>66</v>
      </c>
      <c r="K4249" s="33" t="str">
        <f>IF(ISNA(VLOOKUP(C4249,'Provider-EHR crosswalk'!A:B,2,FALSE)),"No EHR Specified",VLOOKUP(C4249,'Provider-EHR crosswalk'!A:B,2,FALSE))</f>
        <v>Azalea Health EHR</v>
      </c>
    </row>
    <row r="4250" spans="1:11" x14ac:dyDescent="0.25">
      <c r="A4250" t="s">
        <v>139</v>
      </c>
      <c r="B4250">
        <v>29</v>
      </c>
      <c r="C4250" t="s">
        <v>880</v>
      </c>
      <c r="D4250" t="s">
        <v>140</v>
      </c>
      <c r="E4250">
        <v>0</v>
      </c>
      <c r="F4250">
        <v>5438</v>
      </c>
      <c r="G4250">
        <v>0</v>
      </c>
      <c r="H4250" t="s">
        <v>116</v>
      </c>
      <c r="I4250">
        <v>1</v>
      </c>
      <c r="J4250" t="s">
        <v>66</v>
      </c>
      <c r="K4250" s="33" t="str">
        <f>IF(ISNA(VLOOKUP(C4250,'Provider-EHR crosswalk'!A:B,2,FALSE)),"No EHR Specified",VLOOKUP(C4250,'Provider-EHR crosswalk'!A:B,2,FALSE))</f>
        <v>Azalea Health EHR</v>
      </c>
    </row>
    <row r="4251" spans="1:11" x14ac:dyDescent="0.25">
      <c r="A4251" t="s">
        <v>141</v>
      </c>
      <c r="B4251">
        <v>29</v>
      </c>
      <c r="C4251" t="s">
        <v>880</v>
      </c>
      <c r="D4251" t="s">
        <v>142</v>
      </c>
      <c r="E4251">
        <v>0</v>
      </c>
      <c r="F4251">
        <v>5438</v>
      </c>
      <c r="G4251">
        <v>0</v>
      </c>
      <c r="H4251" t="s">
        <v>116</v>
      </c>
      <c r="I4251">
        <v>1</v>
      </c>
      <c r="J4251" t="s">
        <v>66</v>
      </c>
      <c r="K4251" s="33" t="str">
        <f>IF(ISNA(VLOOKUP(C4251,'Provider-EHR crosswalk'!A:B,2,FALSE)),"No EHR Specified",VLOOKUP(C4251,'Provider-EHR crosswalk'!A:B,2,FALSE))</f>
        <v>Azalea Health EHR</v>
      </c>
    </row>
    <row r="4252" spans="1:11" x14ac:dyDescent="0.25">
      <c r="A4252" t="s">
        <v>143</v>
      </c>
      <c r="B4252">
        <v>29</v>
      </c>
      <c r="C4252" t="s">
        <v>880</v>
      </c>
      <c r="D4252" t="s">
        <v>144</v>
      </c>
      <c r="E4252">
        <v>0</v>
      </c>
      <c r="F4252">
        <v>5438</v>
      </c>
      <c r="G4252">
        <v>0</v>
      </c>
      <c r="H4252" t="s">
        <v>116</v>
      </c>
      <c r="I4252">
        <v>1</v>
      </c>
      <c r="J4252" t="s">
        <v>66</v>
      </c>
      <c r="K4252" s="33" t="str">
        <f>IF(ISNA(VLOOKUP(C4252,'Provider-EHR crosswalk'!A:B,2,FALSE)),"No EHR Specified",VLOOKUP(C4252,'Provider-EHR crosswalk'!A:B,2,FALSE))</f>
        <v>Azalea Health EHR</v>
      </c>
    </row>
    <row r="4253" spans="1:11" x14ac:dyDescent="0.25">
      <c r="A4253" t="s">
        <v>145</v>
      </c>
      <c r="B4253">
        <v>29</v>
      </c>
      <c r="C4253" t="s">
        <v>880</v>
      </c>
      <c r="D4253" t="s">
        <v>146</v>
      </c>
      <c r="E4253">
        <v>0</v>
      </c>
      <c r="F4253">
        <v>5438</v>
      </c>
      <c r="G4253">
        <v>0</v>
      </c>
      <c r="H4253" t="s">
        <v>116</v>
      </c>
      <c r="I4253">
        <v>1</v>
      </c>
      <c r="J4253" t="s">
        <v>66</v>
      </c>
      <c r="K4253" s="33" t="str">
        <f>IF(ISNA(VLOOKUP(C4253,'Provider-EHR crosswalk'!A:B,2,FALSE)),"No EHR Specified",VLOOKUP(C4253,'Provider-EHR crosswalk'!A:B,2,FALSE))</f>
        <v>Azalea Health EHR</v>
      </c>
    </row>
    <row r="4254" spans="1:11" x14ac:dyDescent="0.25">
      <c r="A4254" t="s">
        <v>147</v>
      </c>
      <c r="B4254">
        <v>29</v>
      </c>
      <c r="C4254" t="s">
        <v>880</v>
      </c>
      <c r="D4254" t="s">
        <v>148</v>
      </c>
      <c r="E4254">
        <v>0</v>
      </c>
      <c r="F4254">
        <v>5438</v>
      </c>
      <c r="G4254">
        <v>0</v>
      </c>
      <c r="H4254" t="s">
        <v>116</v>
      </c>
      <c r="I4254">
        <v>1</v>
      </c>
      <c r="J4254" t="s">
        <v>66</v>
      </c>
      <c r="K4254" s="33" t="str">
        <f>IF(ISNA(VLOOKUP(C4254,'Provider-EHR crosswalk'!A:B,2,FALSE)),"No EHR Specified",VLOOKUP(C4254,'Provider-EHR crosswalk'!A:B,2,FALSE))</f>
        <v>Azalea Health EHR</v>
      </c>
    </row>
    <row r="4255" spans="1:11" x14ac:dyDescent="0.25">
      <c r="A4255" t="s">
        <v>149</v>
      </c>
      <c r="B4255">
        <v>29</v>
      </c>
      <c r="C4255" t="s">
        <v>880</v>
      </c>
      <c r="D4255" t="s">
        <v>150</v>
      </c>
      <c r="E4255">
        <v>0</v>
      </c>
      <c r="F4255">
        <v>5438</v>
      </c>
      <c r="G4255">
        <v>0</v>
      </c>
      <c r="H4255" t="s">
        <v>116</v>
      </c>
      <c r="I4255">
        <v>1</v>
      </c>
      <c r="J4255" t="s">
        <v>66</v>
      </c>
      <c r="K4255" s="33" t="str">
        <f>IF(ISNA(VLOOKUP(C4255,'Provider-EHR crosswalk'!A:B,2,FALSE)),"No EHR Specified",VLOOKUP(C4255,'Provider-EHR crosswalk'!A:B,2,FALSE))</f>
        <v>Azalea Health EHR</v>
      </c>
    </row>
    <row r="4256" spans="1:11" x14ac:dyDescent="0.25">
      <c r="A4256" t="s">
        <v>151</v>
      </c>
      <c r="B4256">
        <v>29</v>
      </c>
      <c r="C4256" t="s">
        <v>880</v>
      </c>
      <c r="D4256" t="s">
        <v>152</v>
      </c>
      <c r="E4256">
        <v>0</v>
      </c>
      <c r="F4256">
        <v>5438</v>
      </c>
      <c r="G4256">
        <v>0</v>
      </c>
      <c r="H4256" t="s">
        <v>116</v>
      </c>
      <c r="I4256">
        <v>1</v>
      </c>
      <c r="J4256" t="s">
        <v>66</v>
      </c>
      <c r="K4256" s="33" t="str">
        <f>IF(ISNA(VLOOKUP(C4256,'Provider-EHR crosswalk'!A:B,2,FALSE)),"No EHR Specified",VLOOKUP(C4256,'Provider-EHR crosswalk'!A:B,2,FALSE))</f>
        <v>Azalea Health EHR</v>
      </c>
    </row>
    <row r="4257" spans="1:11" x14ac:dyDescent="0.25">
      <c r="A4257" t="s">
        <v>153</v>
      </c>
      <c r="B4257">
        <v>29</v>
      </c>
      <c r="C4257" t="s">
        <v>880</v>
      </c>
      <c r="D4257" t="s">
        <v>154</v>
      </c>
      <c r="E4257">
        <v>31</v>
      </c>
      <c r="F4257">
        <v>5438</v>
      </c>
      <c r="G4257">
        <v>0.56999999999999995</v>
      </c>
      <c r="H4257" t="s">
        <v>116</v>
      </c>
      <c r="I4257">
        <v>1</v>
      </c>
      <c r="J4257" t="s">
        <v>66</v>
      </c>
      <c r="K4257" s="33" t="str">
        <f>IF(ISNA(VLOOKUP(C4257,'Provider-EHR crosswalk'!A:B,2,FALSE)),"No EHR Specified",VLOOKUP(C4257,'Provider-EHR crosswalk'!A:B,2,FALSE))</f>
        <v>Azalea Health EHR</v>
      </c>
    </row>
    <row r="4258" spans="1:11" x14ac:dyDescent="0.25">
      <c r="A4258" t="s">
        <v>155</v>
      </c>
      <c r="B4258">
        <v>29</v>
      </c>
      <c r="C4258" t="s">
        <v>880</v>
      </c>
      <c r="D4258" t="s">
        <v>156</v>
      </c>
      <c r="E4258">
        <v>0</v>
      </c>
      <c r="F4258">
        <v>5438</v>
      </c>
      <c r="G4258">
        <v>0</v>
      </c>
      <c r="H4258" t="s">
        <v>157</v>
      </c>
      <c r="I4258" t="s">
        <v>157</v>
      </c>
      <c r="J4258" t="s">
        <v>157</v>
      </c>
      <c r="K4258" s="33" t="str">
        <f>IF(ISNA(VLOOKUP(C4258,'Provider-EHR crosswalk'!A:B,2,FALSE)),"No EHR Specified",VLOOKUP(C4258,'Provider-EHR crosswalk'!A:B,2,FALSE))</f>
        <v>Azalea Health EHR</v>
      </c>
    </row>
    <row r="4259" spans="1:11" x14ac:dyDescent="0.25">
      <c r="A4259" t="s">
        <v>158</v>
      </c>
      <c r="B4259">
        <v>29</v>
      </c>
      <c r="C4259" t="s">
        <v>880</v>
      </c>
      <c r="D4259" t="s">
        <v>159</v>
      </c>
      <c r="E4259">
        <v>14</v>
      </c>
      <c r="F4259">
        <v>5438</v>
      </c>
      <c r="G4259">
        <v>0.26</v>
      </c>
      <c r="H4259" t="s">
        <v>157</v>
      </c>
      <c r="I4259" t="s">
        <v>157</v>
      </c>
      <c r="J4259" t="s">
        <v>157</v>
      </c>
      <c r="K4259" s="33" t="str">
        <f>IF(ISNA(VLOOKUP(C4259,'Provider-EHR crosswalk'!A:B,2,FALSE)),"No EHR Specified",VLOOKUP(C4259,'Provider-EHR crosswalk'!A:B,2,FALSE))</f>
        <v>Azalea Health EHR</v>
      </c>
    </row>
    <row r="4260" spans="1:11" x14ac:dyDescent="0.25">
      <c r="A4260" t="s">
        <v>162</v>
      </c>
      <c r="B4260">
        <v>29</v>
      </c>
      <c r="C4260" t="s">
        <v>880</v>
      </c>
      <c r="D4260" t="s">
        <v>163</v>
      </c>
      <c r="E4260">
        <v>5390</v>
      </c>
      <c r="F4260">
        <v>5438</v>
      </c>
      <c r="G4260">
        <v>99.12</v>
      </c>
      <c r="H4260" t="s">
        <v>65</v>
      </c>
      <c r="I4260">
        <v>95</v>
      </c>
      <c r="J4260" t="s">
        <v>66</v>
      </c>
      <c r="K4260" s="33" t="str">
        <f>IF(ISNA(VLOOKUP(C4260,'Provider-EHR crosswalk'!A:B,2,FALSE)),"No EHR Specified",VLOOKUP(C4260,'Provider-EHR crosswalk'!A:B,2,FALSE))</f>
        <v>Azalea Health EHR</v>
      </c>
    </row>
    <row r="4261" spans="1:11" x14ac:dyDescent="0.25">
      <c r="A4261" t="s">
        <v>164</v>
      </c>
      <c r="B4261">
        <v>29</v>
      </c>
      <c r="C4261" t="s">
        <v>880</v>
      </c>
      <c r="D4261" t="s">
        <v>165</v>
      </c>
      <c r="E4261">
        <v>520</v>
      </c>
      <c r="F4261">
        <v>539</v>
      </c>
      <c r="G4261">
        <v>96.47</v>
      </c>
      <c r="H4261" t="s">
        <v>65</v>
      </c>
      <c r="I4261">
        <v>95</v>
      </c>
      <c r="J4261" t="s">
        <v>66</v>
      </c>
      <c r="K4261" s="33" t="str">
        <f>IF(ISNA(VLOOKUP(C4261,'Provider-EHR crosswalk'!A:B,2,FALSE)),"No EHR Specified",VLOOKUP(C4261,'Provider-EHR crosswalk'!A:B,2,FALSE))</f>
        <v>Azalea Health EHR</v>
      </c>
    </row>
    <row r="4262" spans="1:11" x14ac:dyDescent="0.25">
      <c r="A4262" t="s">
        <v>166</v>
      </c>
      <c r="B4262">
        <v>29</v>
      </c>
      <c r="C4262" t="s">
        <v>880</v>
      </c>
      <c r="D4262" t="s">
        <v>167</v>
      </c>
      <c r="E4262">
        <v>0</v>
      </c>
      <c r="F4262">
        <v>539</v>
      </c>
      <c r="G4262">
        <v>0</v>
      </c>
      <c r="H4262" t="s">
        <v>116</v>
      </c>
      <c r="I4262">
        <v>5</v>
      </c>
      <c r="J4262" t="s">
        <v>66</v>
      </c>
      <c r="K4262" s="33" t="str">
        <f>IF(ISNA(VLOOKUP(C4262,'Provider-EHR crosswalk'!A:B,2,FALSE)),"No EHR Specified",VLOOKUP(C4262,'Provider-EHR crosswalk'!A:B,2,FALSE))</f>
        <v>Azalea Health EHR</v>
      </c>
    </row>
    <row r="4263" spans="1:11" x14ac:dyDescent="0.25">
      <c r="A4263" t="s">
        <v>168</v>
      </c>
      <c r="B4263">
        <v>29</v>
      </c>
      <c r="C4263" t="s">
        <v>880</v>
      </c>
      <c r="D4263" t="s">
        <v>169</v>
      </c>
      <c r="E4263">
        <v>1</v>
      </c>
      <c r="F4263">
        <v>539</v>
      </c>
      <c r="G4263">
        <v>0.19</v>
      </c>
      <c r="H4263" t="s">
        <v>116</v>
      </c>
      <c r="I4263">
        <v>5</v>
      </c>
      <c r="J4263" t="s">
        <v>66</v>
      </c>
      <c r="K4263" s="33" t="str">
        <f>IF(ISNA(VLOOKUP(C4263,'Provider-EHR crosswalk'!A:B,2,FALSE)),"No EHR Specified",VLOOKUP(C4263,'Provider-EHR crosswalk'!A:B,2,FALSE))</f>
        <v>Azalea Health EHR</v>
      </c>
    </row>
    <row r="4264" spans="1:11" x14ac:dyDescent="0.25">
      <c r="A4264" t="s">
        <v>170</v>
      </c>
      <c r="B4264">
        <v>29</v>
      </c>
      <c r="C4264" t="s">
        <v>880</v>
      </c>
      <c r="D4264" t="s">
        <v>171</v>
      </c>
      <c r="E4264">
        <v>18</v>
      </c>
      <c r="F4264">
        <v>539</v>
      </c>
      <c r="G4264">
        <v>3.34</v>
      </c>
      <c r="H4264" t="s">
        <v>116</v>
      </c>
      <c r="I4264">
        <v>5</v>
      </c>
      <c r="J4264" t="s">
        <v>66</v>
      </c>
      <c r="K4264" s="33" t="str">
        <f>IF(ISNA(VLOOKUP(C4264,'Provider-EHR crosswalk'!A:B,2,FALSE)),"No EHR Specified",VLOOKUP(C4264,'Provider-EHR crosswalk'!A:B,2,FALSE))</f>
        <v>Azalea Health EHR</v>
      </c>
    </row>
    <row r="4265" spans="1:11" x14ac:dyDescent="0.25">
      <c r="A4265" t="s">
        <v>172</v>
      </c>
      <c r="B4265">
        <v>29</v>
      </c>
      <c r="C4265" t="s">
        <v>880</v>
      </c>
      <c r="D4265" t="s">
        <v>173</v>
      </c>
      <c r="E4265">
        <v>16</v>
      </c>
      <c r="F4265">
        <v>5438</v>
      </c>
      <c r="G4265">
        <v>0.28999999999999998</v>
      </c>
      <c r="H4265" t="s">
        <v>116</v>
      </c>
      <c r="I4265">
        <v>5</v>
      </c>
      <c r="J4265" t="s">
        <v>66</v>
      </c>
      <c r="K4265" s="33" t="str">
        <f>IF(ISNA(VLOOKUP(C4265,'Provider-EHR crosswalk'!A:B,2,FALSE)),"No EHR Specified",VLOOKUP(C4265,'Provider-EHR crosswalk'!A:B,2,FALSE))</f>
        <v>Azalea Health EHR</v>
      </c>
    </row>
    <row r="4266" spans="1:11" x14ac:dyDescent="0.25">
      <c r="A4266" t="s">
        <v>174</v>
      </c>
      <c r="B4266">
        <v>29</v>
      </c>
      <c r="C4266" t="s">
        <v>880</v>
      </c>
      <c r="D4266" t="s">
        <v>175</v>
      </c>
      <c r="E4266">
        <v>15</v>
      </c>
      <c r="F4266">
        <v>5438</v>
      </c>
      <c r="G4266">
        <v>0.28000000000000003</v>
      </c>
      <c r="H4266" t="s">
        <v>116</v>
      </c>
      <c r="I4266">
        <v>5</v>
      </c>
      <c r="J4266" t="s">
        <v>66</v>
      </c>
      <c r="K4266" s="33" t="str">
        <f>IF(ISNA(VLOOKUP(C4266,'Provider-EHR crosswalk'!A:B,2,FALSE)),"No EHR Specified",VLOOKUP(C4266,'Provider-EHR crosswalk'!A:B,2,FALSE))</f>
        <v>Azalea Health EHR</v>
      </c>
    </row>
    <row r="4267" spans="1:11" x14ac:dyDescent="0.25">
      <c r="A4267" t="s">
        <v>176</v>
      </c>
      <c r="B4267">
        <v>29</v>
      </c>
      <c r="C4267" t="s">
        <v>880</v>
      </c>
      <c r="D4267" t="s">
        <v>177</v>
      </c>
      <c r="E4267">
        <v>17</v>
      </c>
      <c r="F4267">
        <v>5438</v>
      </c>
      <c r="G4267">
        <v>0.31</v>
      </c>
      <c r="H4267" t="s">
        <v>116</v>
      </c>
      <c r="I4267">
        <v>5</v>
      </c>
      <c r="J4267" t="s">
        <v>66</v>
      </c>
      <c r="K4267" s="33" t="str">
        <f>IF(ISNA(VLOOKUP(C4267,'Provider-EHR crosswalk'!A:B,2,FALSE)),"No EHR Specified",VLOOKUP(C4267,'Provider-EHR crosswalk'!A:B,2,FALSE))</f>
        <v>Azalea Health EHR</v>
      </c>
    </row>
    <row r="4268" spans="1:11" x14ac:dyDescent="0.25">
      <c r="A4268" t="s">
        <v>63</v>
      </c>
      <c r="B4268">
        <v>160</v>
      </c>
      <c r="C4268" t="s">
        <v>1014</v>
      </c>
      <c r="D4268" t="s">
        <v>64</v>
      </c>
      <c r="E4268">
        <v>2</v>
      </c>
      <c r="F4268">
        <v>2</v>
      </c>
      <c r="G4268">
        <v>100</v>
      </c>
      <c r="H4268" t="s">
        <v>65</v>
      </c>
      <c r="I4268">
        <v>99</v>
      </c>
      <c r="J4268" t="s">
        <v>66</v>
      </c>
      <c r="K4268" s="33" t="str">
        <f>IF(ISNA(VLOOKUP(C4268,'Provider-EHR crosswalk'!A:B,2,FALSE)),"No EHR Specified",VLOOKUP(C4268,'Provider-EHR crosswalk'!A:B,2,FALSE))</f>
        <v>CompuGroup Medical (CGM APRIMA)</v>
      </c>
    </row>
    <row r="4269" spans="1:11" x14ac:dyDescent="0.25">
      <c r="A4269" t="s">
        <v>67</v>
      </c>
      <c r="B4269">
        <v>160</v>
      </c>
      <c r="C4269" t="s">
        <v>1014</v>
      </c>
      <c r="D4269" t="s">
        <v>68</v>
      </c>
      <c r="E4269">
        <v>0</v>
      </c>
      <c r="F4269">
        <v>2</v>
      </c>
      <c r="G4269">
        <v>0</v>
      </c>
      <c r="H4269" t="s">
        <v>65</v>
      </c>
      <c r="I4269">
        <v>75</v>
      </c>
      <c r="J4269" t="s">
        <v>69</v>
      </c>
      <c r="K4269" s="33" t="str">
        <f>IF(ISNA(VLOOKUP(C4269,'Provider-EHR crosswalk'!A:B,2,FALSE)),"No EHR Specified",VLOOKUP(C4269,'Provider-EHR crosswalk'!A:B,2,FALSE))</f>
        <v>CompuGroup Medical (CGM APRIMA)</v>
      </c>
    </row>
    <row r="4270" spans="1:11" x14ac:dyDescent="0.25">
      <c r="A4270" t="s">
        <v>70</v>
      </c>
      <c r="B4270">
        <v>160</v>
      </c>
      <c r="C4270" t="s">
        <v>1014</v>
      </c>
      <c r="D4270" t="s">
        <v>71</v>
      </c>
      <c r="E4270">
        <v>2</v>
      </c>
      <c r="F4270">
        <v>2</v>
      </c>
      <c r="G4270">
        <v>100</v>
      </c>
      <c r="H4270" t="s">
        <v>65</v>
      </c>
      <c r="I4270">
        <v>99</v>
      </c>
      <c r="J4270" t="s">
        <v>66</v>
      </c>
      <c r="K4270" s="33" t="str">
        <f>IF(ISNA(VLOOKUP(C4270,'Provider-EHR crosswalk'!A:B,2,FALSE)),"No EHR Specified",VLOOKUP(C4270,'Provider-EHR crosswalk'!A:B,2,FALSE))</f>
        <v>CompuGroup Medical (CGM APRIMA)</v>
      </c>
    </row>
    <row r="4271" spans="1:11" x14ac:dyDescent="0.25">
      <c r="A4271" t="s">
        <v>72</v>
      </c>
      <c r="B4271">
        <v>160</v>
      </c>
      <c r="C4271" t="s">
        <v>1014</v>
      </c>
      <c r="D4271" t="s">
        <v>73</v>
      </c>
      <c r="E4271">
        <v>2</v>
      </c>
      <c r="F4271">
        <v>2</v>
      </c>
      <c r="G4271">
        <v>100</v>
      </c>
      <c r="H4271" t="s">
        <v>65</v>
      </c>
      <c r="I4271">
        <v>99</v>
      </c>
      <c r="J4271" t="s">
        <v>66</v>
      </c>
      <c r="K4271" s="33" t="str">
        <f>IF(ISNA(VLOOKUP(C4271,'Provider-EHR crosswalk'!A:B,2,FALSE)),"No EHR Specified",VLOOKUP(C4271,'Provider-EHR crosswalk'!A:B,2,FALSE))</f>
        <v>CompuGroup Medical (CGM APRIMA)</v>
      </c>
    </row>
    <row r="4272" spans="1:11" x14ac:dyDescent="0.25">
      <c r="A4272" t="s">
        <v>74</v>
      </c>
      <c r="B4272">
        <v>160</v>
      </c>
      <c r="C4272" t="s">
        <v>1014</v>
      </c>
      <c r="D4272" t="s">
        <v>75</v>
      </c>
      <c r="E4272">
        <v>2</v>
      </c>
      <c r="F4272">
        <v>2</v>
      </c>
      <c r="G4272">
        <v>100</v>
      </c>
      <c r="H4272" t="s">
        <v>65</v>
      </c>
      <c r="I4272">
        <v>99</v>
      </c>
      <c r="J4272" t="s">
        <v>66</v>
      </c>
      <c r="K4272" s="33" t="str">
        <f>IF(ISNA(VLOOKUP(C4272,'Provider-EHR crosswalk'!A:B,2,FALSE)),"No EHR Specified",VLOOKUP(C4272,'Provider-EHR crosswalk'!A:B,2,FALSE))</f>
        <v>CompuGroup Medical (CGM APRIMA)</v>
      </c>
    </row>
    <row r="4273" spans="1:11" x14ac:dyDescent="0.25">
      <c r="A4273" t="s">
        <v>76</v>
      </c>
      <c r="B4273">
        <v>160</v>
      </c>
      <c r="C4273" t="s">
        <v>1014</v>
      </c>
      <c r="D4273" t="s">
        <v>77</v>
      </c>
      <c r="E4273">
        <v>2</v>
      </c>
      <c r="F4273">
        <v>2</v>
      </c>
      <c r="G4273">
        <v>100</v>
      </c>
      <c r="H4273" t="s">
        <v>65</v>
      </c>
      <c r="I4273">
        <v>85</v>
      </c>
      <c r="J4273" t="s">
        <v>66</v>
      </c>
      <c r="K4273" s="33" t="str">
        <f>IF(ISNA(VLOOKUP(C4273,'Provider-EHR crosswalk'!A:B,2,FALSE)),"No EHR Specified",VLOOKUP(C4273,'Provider-EHR crosswalk'!A:B,2,FALSE))</f>
        <v>CompuGroup Medical (CGM APRIMA)</v>
      </c>
    </row>
    <row r="4274" spans="1:11" x14ac:dyDescent="0.25">
      <c r="A4274" t="s">
        <v>78</v>
      </c>
      <c r="B4274">
        <v>160</v>
      </c>
      <c r="C4274" t="s">
        <v>1014</v>
      </c>
      <c r="D4274" t="s">
        <v>79</v>
      </c>
      <c r="E4274">
        <v>2</v>
      </c>
      <c r="F4274">
        <v>2</v>
      </c>
      <c r="G4274">
        <v>100</v>
      </c>
      <c r="H4274" t="s">
        <v>65</v>
      </c>
      <c r="I4274">
        <v>85</v>
      </c>
      <c r="J4274" t="s">
        <v>66</v>
      </c>
      <c r="K4274" s="33" t="str">
        <f>IF(ISNA(VLOOKUP(C4274,'Provider-EHR crosswalk'!A:B,2,FALSE)),"No EHR Specified",VLOOKUP(C4274,'Provider-EHR crosswalk'!A:B,2,FALSE))</f>
        <v>CompuGroup Medical (CGM APRIMA)</v>
      </c>
    </row>
    <row r="4275" spans="1:11" x14ac:dyDescent="0.25">
      <c r="A4275" t="s">
        <v>80</v>
      </c>
      <c r="B4275">
        <v>160</v>
      </c>
      <c r="C4275" t="s">
        <v>1014</v>
      </c>
      <c r="D4275" t="s">
        <v>81</v>
      </c>
      <c r="E4275">
        <v>2</v>
      </c>
      <c r="F4275">
        <v>2</v>
      </c>
      <c r="G4275">
        <v>100</v>
      </c>
      <c r="H4275" t="s">
        <v>65</v>
      </c>
      <c r="I4275">
        <v>85</v>
      </c>
      <c r="J4275" t="s">
        <v>66</v>
      </c>
      <c r="K4275" s="33" t="str">
        <f>IF(ISNA(VLOOKUP(C4275,'Provider-EHR crosswalk'!A:B,2,FALSE)),"No EHR Specified",VLOOKUP(C4275,'Provider-EHR crosswalk'!A:B,2,FALSE))</f>
        <v>CompuGroup Medical (CGM APRIMA)</v>
      </c>
    </row>
    <row r="4276" spans="1:11" x14ac:dyDescent="0.25">
      <c r="A4276" t="s">
        <v>82</v>
      </c>
      <c r="B4276">
        <v>160</v>
      </c>
      <c r="C4276" t="s">
        <v>1014</v>
      </c>
      <c r="D4276" t="s">
        <v>83</v>
      </c>
      <c r="E4276">
        <v>2</v>
      </c>
      <c r="F4276">
        <v>2</v>
      </c>
      <c r="G4276">
        <v>100</v>
      </c>
      <c r="H4276" t="s">
        <v>65</v>
      </c>
      <c r="I4276">
        <v>85</v>
      </c>
      <c r="J4276" t="s">
        <v>66</v>
      </c>
      <c r="K4276" s="33" t="str">
        <f>IF(ISNA(VLOOKUP(C4276,'Provider-EHR crosswalk'!A:B,2,FALSE)),"No EHR Specified",VLOOKUP(C4276,'Provider-EHR crosswalk'!A:B,2,FALSE))</f>
        <v>CompuGroup Medical (CGM APRIMA)</v>
      </c>
    </row>
    <row r="4277" spans="1:11" x14ac:dyDescent="0.25">
      <c r="A4277" t="s">
        <v>84</v>
      </c>
      <c r="B4277">
        <v>160</v>
      </c>
      <c r="C4277" t="s">
        <v>1014</v>
      </c>
      <c r="D4277" t="s">
        <v>85</v>
      </c>
      <c r="E4277">
        <v>2</v>
      </c>
      <c r="F4277">
        <v>2</v>
      </c>
      <c r="G4277">
        <v>100</v>
      </c>
      <c r="H4277" t="s">
        <v>65</v>
      </c>
      <c r="I4277">
        <v>85</v>
      </c>
      <c r="J4277" t="s">
        <v>66</v>
      </c>
      <c r="K4277" s="33" t="str">
        <f>IF(ISNA(VLOOKUP(C4277,'Provider-EHR crosswalk'!A:B,2,FALSE)),"No EHR Specified",VLOOKUP(C4277,'Provider-EHR crosswalk'!A:B,2,FALSE))</f>
        <v>CompuGroup Medical (CGM APRIMA)</v>
      </c>
    </row>
    <row r="4278" spans="1:11" x14ac:dyDescent="0.25">
      <c r="A4278" t="s">
        <v>86</v>
      </c>
      <c r="B4278">
        <v>160</v>
      </c>
      <c r="C4278" t="s">
        <v>1014</v>
      </c>
      <c r="D4278" t="s">
        <v>87</v>
      </c>
      <c r="E4278">
        <v>2</v>
      </c>
      <c r="F4278">
        <v>2</v>
      </c>
      <c r="G4278">
        <v>100</v>
      </c>
      <c r="H4278" t="s">
        <v>65</v>
      </c>
      <c r="I4278">
        <v>95</v>
      </c>
      <c r="J4278" t="s">
        <v>66</v>
      </c>
      <c r="K4278" s="33" t="str">
        <f>IF(ISNA(VLOOKUP(C4278,'Provider-EHR crosswalk'!A:B,2,FALSE)),"No EHR Specified",VLOOKUP(C4278,'Provider-EHR crosswalk'!A:B,2,FALSE))</f>
        <v>CompuGroup Medical (CGM APRIMA)</v>
      </c>
    </row>
    <row r="4279" spans="1:11" x14ac:dyDescent="0.25">
      <c r="A4279" t="s">
        <v>88</v>
      </c>
      <c r="B4279">
        <v>160</v>
      </c>
      <c r="C4279" t="s">
        <v>1014</v>
      </c>
      <c r="D4279" t="s">
        <v>89</v>
      </c>
      <c r="E4279">
        <v>2</v>
      </c>
      <c r="F4279">
        <v>2</v>
      </c>
      <c r="G4279">
        <v>100</v>
      </c>
      <c r="H4279" t="s">
        <v>65</v>
      </c>
      <c r="I4279">
        <v>95</v>
      </c>
      <c r="J4279" t="s">
        <v>66</v>
      </c>
      <c r="K4279" s="33" t="str">
        <f>IF(ISNA(VLOOKUP(C4279,'Provider-EHR crosswalk'!A:B,2,FALSE)),"No EHR Specified",VLOOKUP(C4279,'Provider-EHR crosswalk'!A:B,2,FALSE))</f>
        <v>CompuGroup Medical (CGM APRIMA)</v>
      </c>
    </row>
    <row r="4280" spans="1:11" x14ac:dyDescent="0.25">
      <c r="A4280" t="s">
        <v>90</v>
      </c>
      <c r="B4280">
        <v>160</v>
      </c>
      <c r="C4280" t="s">
        <v>1014</v>
      </c>
      <c r="D4280" t="s">
        <v>91</v>
      </c>
      <c r="E4280">
        <v>2</v>
      </c>
      <c r="F4280">
        <v>2</v>
      </c>
      <c r="G4280">
        <v>100</v>
      </c>
      <c r="H4280" t="s">
        <v>65</v>
      </c>
      <c r="I4280">
        <v>90</v>
      </c>
      <c r="J4280" t="s">
        <v>66</v>
      </c>
      <c r="K4280" s="33" t="str">
        <f>IF(ISNA(VLOOKUP(C4280,'Provider-EHR crosswalk'!A:B,2,FALSE)),"No EHR Specified",VLOOKUP(C4280,'Provider-EHR crosswalk'!A:B,2,FALSE))</f>
        <v>CompuGroup Medical (CGM APRIMA)</v>
      </c>
    </row>
    <row r="4281" spans="1:11" x14ac:dyDescent="0.25">
      <c r="A4281" t="s">
        <v>92</v>
      </c>
      <c r="B4281">
        <v>160</v>
      </c>
      <c r="C4281" t="s">
        <v>1014</v>
      </c>
      <c r="D4281" t="s">
        <v>93</v>
      </c>
      <c r="E4281">
        <v>0</v>
      </c>
      <c r="F4281">
        <v>2</v>
      </c>
      <c r="G4281">
        <v>0</v>
      </c>
      <c r="H4281" t="s">
        <v>65</v>
      </c>
      <c r="I4281">
        <v>90</v>
      </c>
      <c r="J4281" t="s">
        <v>69</v>
      </c>
      <c r="K4281" s="33" t="str">
        <f>IF(ISNA(VLOOKUP(C4281,'Provider-EHR crosswalk'!A:B,2,FALSE)),"No EHR Specified",VLOOKUP(C4281,'Provider-EHR crosswalk'!A:B,2,FALSE))</f>
        <v>CompuGroup Medical (CGM APRIMA)</v>
      </c>
    </row>
    <row r="4282" spans="1:11" x14ac:dyDescent="0.25">
      <c r="A4282" t="s">
        <v>94</v>
      </c>
      <c r="B4282">
        <v>160</v>
      </c>
      <c r="C4282" t="s">
        <v>1014</v>
      </c>
      <c r="D4282" t="s">
        <v>95</v>
      </c>
      <c r="E4282">
        <v>0</v>
      </c>
      <c r="F4282">
        <v>2</v>
      </c>
      <c r="G4282">
        <v>0</v>
      </c>
      <c r="H4282" t="s">
        <v>65</v>
      </c>
      <c r="I4282">
        <v>90</v>
      </c>
      <c r="J4282" t="s">
        <v>69</v>
      </c>
      <c r="K4282" s="33" t="str">
        <f>IF(ISNA(VLOOKUP(C4282,'Provider-EHR crosswalk'!A:B,2,FALSE)),"No EHR Specified",VLOOKUP(C4282,'Provider-EHR crosswalk'!A:B,2,FALSE))</f>
        <v>CompuGroup Medical (CGM APRIMA)</v>
      </c>
    </row>
    <row r="4283" spans="1:11" x14ac:dyDescent="0.25">
      <c r="A4283" t="s">
        <v>96</v>
      </c>
      <c r="B4283">
        <v>160</v>
      </c>
      <c r="C4283" t="s">
        <v>1014</v>
      </c>
      <c r="D4283" t="s">
        <v>97</v>
      </c>
      <c r="E4283">
        <v>0</v>
      </c>
      <c r="F4283">
        <v>2</v>
      </c>
      <c r="G4283">
        <v>0</v>
      </c>
      <c r="H4283" t="s">
        <v>65</v>
      </c>
      <c r="I4283">
        <v>90</v>
      </c>
      <c r="J4283" t="s">
        <v>69</v>
      </c>
      <c r="K4283" s="33" t="str">
        <f>IF(ISNA(VLOOKUP(C4283,'Provider-EHR crosswalk'!A:B,2,FALSE)),"No EHR Specified",VLOOKUP(C4283,'Provider-EHR crosswalk'!A:B,2,FALSE))</f>
        <v>CompuGroup Medical (CGM APRIMA)</v>
      </c>
    </row>
    <row r="4284" spans="1:11" x14ac:dyDescent="0.25">
      <c r="A4284" t="s">
        <v>98</v>
      </c>
      <c r="B4284">
        <v>160</v>
      </c>
      <c r="C4284" t="s">
        <v>1014</v>
      </c>
      <c r="D4284" t="s">
        <v>99</v>
      </c>
      <c r="E4284">
        <v>0</v>
      </c>
      <c r="F4284">
        <v>2</v>
      </c>
      <c r="G4284">
        <v>0</v>
      </c>
      <c r="H4284" t="s">
        <v>65</v>
      </c>
      <c r="I4284">
        <v>90</v>
      </c>
      <c r="J4284" t="s">
        <v>69</v>
      </c>
      <c r="K4284" s="33" t="str">
        <f>IF(ISNA(VLOOKUP(C4284,'Provider-EHR crosswalk'!A:B,2,FALSE)),"No EHR Specified",VLOOKUP(C4284,'Provider-EHR crosswalk'!A:B,2,FALSE))</f>
        <v>CompuGroup Medical (CGM APRIMA)</v>
      </c>
    </row>
    <row r="4285" spans="1:11" x14ac:dyDescent="0.25">
      <c r="A4285" t="s">
        <v>100</v>
      </c>
      <c r="B4285">
        <v>160</v>
      </c>
      <c r="C4285" t="s">
        <v>1014</v>
      </c>
      <c r="D4285" t="s">
        <v>101</v>
      </c>
      <c r="E4285">
        <v>3</v>
      </c>
      <c r="F4285">
        <v>3</v>
      </c>
      <c r="G4285">
        <v>100</v>
      </c>
      <c r="H4285" t="s">
        <v>65</v>
      </c>
      <c r="I4285">
        <v>99</v>
      </c>
      <c r="J4285" t="s">
        <v>66</v>
      </c>
      <c r="K4285" s="33" t="str">
        <f>IF(ISNA(VLOOKUP(C4285,'Provider-EHR crosswalk'!A:B,2,FALSE)),"No EHR Specified",VLOOKUP(C4285,'Provider-EHR crosswalk'!A:B,2,FALSE))</f>
        <v>CompuGroup Medical (CGM APRIMA)</v>
      </c>
    </row>
    <row r="4286" spans="1:11" x14ac:dyDescent="0.25">
      <c r="A4286" t="s">
        <v>102</v>
      </c>
      <c r="B4286">
        <v>160</v>
      </c>
      <c r="C4286" t="s">
        <v>1014</v>
      </c>
      <c r="D4286" t="s">
        <v>103</v>
      </c>
      <c r="E4286">
        <v>3</v>
      </c>
      <c r="F4286">
        <v>3</v>
      </c>
      <c r="G4286">
        <v>100</v>
      </c>
      <c r="H4286" t="s">
        <v>65</v>
      </c>
      <c r="I4286">
        <v>99</v>
      </c>
      <c r="J4286" t="s">
        <v>66</v>
      </c>
      <c r="K4286" s="33" t="str">
        <f>IF(ISNA(VLOOKUP(C4286,'Provider-EHR crosswalk'!A:B,2,FALSE)),"No EHR Specified",VLOOKUP(C4286,'Provider-EHR crosswalk'!A:B,2,FALSE))</f>
        <v>CompuGroup Medical (CGM APRIMA)</v>
      </c>
    </row>
    <row r="4287" spans="1:11" x14ac:dyDescent="0.25">
      <c r="A4287" t="s">
        <v>104</v>
      </c>
      <c r="B4287">
        <v>160</v>
      </c>
      <c r="C4287" t="s">
        <v>1014</v>
      </c>
      <c r="D4287" t="s">
        <v>105</v>
      </c>
      <c r="E4287">
        <v>3</v>
      </c>
      <c r="F4287">
        <v>3</v>
      </c>
      <c r="G4287">
        <v>100</v>
      </c>
      <c r="H4287" t="s">
        <v>65</v>
      </c>
      <c r="I4287">
        <v>99</v>
      </c>
      <c r="J4287" t="s">
        <v>66</v>
      </c>
      <c r="K4287" s="33" t="str">
        <f>IF(ISNA(VLOOKUP(C4287,'Provider-EHR crosswalk'!A:B,2,FALSE)),"No EHR Specified",VLOOKUP(C4287,'Provider-EHR crosswalk'!A:B,2,FALSE))</f>
        <v>CompuGroup Medical (CGM APRIMA)</v>
      </c>
    </row>
    <row r="4288" spans="1:11" x14ac:dyDescent="0.25">
      <c r="A4288" t="s">
        <v>106</v>
      </c>
      <c r="B4288">
        <v>160</v>
      </c>
      <c r="C4288" t="s">
        <v>1014</v>
      </c>
      <c r="D4288" t="s">
        <v>107</v>
      </c>
      <c r="E4288">
        <v>3</v>
      </c>
      <c r="F4288">
        <v>3</v>
      </c>
      <c r="G4288">
        <v>100</v>
      </c>
      <c r="H4288" t="s">
        <v>65</v>
      </c>
      <c r="I4288">
        <v>99</v>
      </c>
      <c r="J4288" t="s">
        <v>66</v>
      </c>
      <c r="K4288" s="33" t="str">
        <f>IF(ISNA(VLOOKUP(C4288,'Provider-EHR crosswalk'!A:B,2,FALSE)),"No EHR Specified",VLOOKUP(C4288,'Provider-EHR crosswalk'!A:B,2,FALSE))</f>
        <v>CompuGroup Medical (CGM APRIMA)</v>
      </c>
    </row>
    <row r="4289" spans="1:11" x14ac:dyDescent="0.25">
      <c r="A4289" t="s">
        <v>108</v>
      </c>
      <c r="B4289">
        <v>160</v>
      </c>
      <c r="C4289" t="s">
        <v>1014</v>
      </c>
      <c r="D4289" t="s">
        <v>109</v>
      </c>
      <c r="E4289">
        <v>3</v>
      </c>
      <c r="F4289">
        <v>3</v>
      </c>
      <c r="G4289">
        <v>100</v>
      </c>
      <c r="H4289" t="s">
        <v>65</v>
      </c>
      <c r="I4289">
        <v>99</v>
      </c>
      <c r="J4289" t="s">
        <v>66</v>
      </c>
      <c r="K4289" s="33" t="str">
        <f>IF(ISNA(VLOOKUP(C4289,'Provider-EHR crosswalk'!A:B,2,FALSE)),"No EHR Specified",VLOOKUP(C4289,'Provider-EHR crosswalk'!A:B,2,FALSE))</f>
        <v>CompuGroup Medical (CGM APRIMA)</v>
      </c>
    </row>
    <row r="4290" spans="1:11" x14ac:dyDescent="0.25">
      <c r="A4290" t="s">
        <v>110</v>
      </c>
      <c r="B4290">
        <v>160</v>
      </c>
      <c r="C4290" t="s">
        <v>1014</v>
      </c>
      <c r="D4290" t="s">
        <v>111</v>
      </c>
      <c r="E4290">
        <v>3</v>
      </c>
      <c r="F4290">
        <v>3</v>
      </c>
      <c r="G4290">
        <v>100</v>
      </c>
      <c r="H4290" t="s">
        <v>65</v>
      </c>
      <c r="I4290">
        <v>99</v>
      </c>
      <c r="J4290" t="s">
        <v>66</v>
      </c>
      <c r="K4290" s="33" t="str">
        <f>IF(ISNA(VLOOKUP(C4290,'Provider-EHR crosswalk'!A:B,2,FALSE)),"No EHR Specified",VLOOKUP(C4290,'Provider-EHR crosswalk'!A:B,2,FALSE))</f>
        <v>CompuGroup Medical (CGM APRIMA)</v>
      </c>
    </row>
    <row r="4291" spans="1:11" x14ac:dyDescent="0.25">
      <c r="A4291" t="s">
        <v>112</v>
      </c>
      <c r="B4291">
        <v>160</v>
      </c>
      <c r="C4291" t="s">
        <v>1014</v>
      </c>
      <c r="D4291" t="s">
        <v>113</v>
      </c>
      <c r="E4291">
        <v>3</v>
      </c>
      <c r="F4291">
        <v>3</v>
      </c>
      <c r="G4291">
        <v>100</v>
      </c>
      <c r="H4291" t="s">
        <v>65</v>
      </c>
      <c r="I4291">
        <v>99</v>
      </c>
      <c r="J4291" t="s">
        <v>66</v>
      </c>
      <c r="K4291" s="33" t="str">
        <f>IF(ISNA(VLOOKUP(C4291,'Provider-EHR crosswalk'!A:B,2,FALSE)),"No EHR Specified",VLOOKUP(C4291,'Provider-EHR crosswalk'!A:B,2,FALSE))</f>
        <v>CompuGroup Medical (CGM APRIMA)</v>
      </c>
    </row>
    <row r="4292" spans="1:11" x14ac:dyDescent="0.25">
      <c r="A4292" t="s">
        <v>114</v>
      </c>
      <c r="B4292">
        <v>160</v>
      </c>
      <c r="C4292" t="s">
        <v>1014</v>
      </c>
      <c r="D4292" t="s">
        <v>115</v>
      </c>
      <c r="E4292">
        <v>0</v>
      </c>
      <c r="F4292">
        <v>2</v>
      </c>
      <c r="G4292">
        <v>0</v>
      </c>
      <c r="H4292" t="s">
        <v>116</v>
      </c>
      <c r="I4292">
        <v>4</v>
      </c>
      <c r="J4292" t="s">
        <v>66</v>
      </c>
      <c r="K4292" s="33" t="str">
        <f>IF(ISNA(VLOOKUP(C4292,'Provider-EHR crosswalk'!A:B,2,FALSE)),"No EHR Specified",VLOOKUP(C4292,'Provider-EHR crosswalk'!A:B,2,FALSE))</f>
        <v>CompuGroup Medical (CGM APRIMA)</v>
      </c>
    </row>
    <row r="4293" spans="1:11" x14ac:dyDescent="0.25">
      <c r="A4293" t="s">
        <v>117</v>
      </c>
      <c r="B4293">
        <v>160</v>
      </c>
      <c r="C4293" t="s">
        <v>1014</v>
      </c>
      <c r="D4293" t="s">
        <v>118</v>
      </c>
      <c r="E4293">
        <v>0</v>
      </c>
      <c r="F4293">
        <v>2</v>
      </c>
      <c r="G4293">
        <v>0</v>
      </c>
      <c r="H4293" t="s">
        <v>116</v>
      </c>
      <c r="I4293">
        <v>4</v>
      </c>
      <c r="J4293" t="s">
        <v>66</v>
      </c>
      <c r="K4293" s="33" t="str">
        <f>IF(ISNA(VLOOKUP(C4293,'Provider-EHR crosswalk'!A:B,2,FALSE)),"No EHR Specified",VLOOKUP(C4293,'Provider-EHR crosswalk'!A:B,2,FALSE))</f>
        <v>CompuGroup Medical (CGM APRIMA)</v>
      </c>
    </row>
    <row r="4294" spans="1:11" x14ac:dyDescent="0.25">
      <c r="A4294" t="s">
        <v>119</v>
      </c>
      <c r="B4294">
        <v>160</v>
      </c>
      <c r="C4294" t="s">
        <v>1014</v>
      </c>
      <c r="D4294" t="s">
        <v>120</v>
      </c>
      <c r="E4294">
        <v>0</v>
      </c>
      <c r="F4294">
        <v>2</v>
      </c>
      <c r="G4294">
        <v>0</v>
      </c>
      <c r="H4294" t="s">
        <v>116</v>
      </c>
      <c r="I4294">
        <v>4</v>
      </c>
      <c r="J4294" t="s">
        <v>66</v>
      </c>
      <c r="K4294" s="33" t="str">
        <f>IF(ISNA(VLOOKUP(C4294,'Provider-EHR crosswalk'!A:B,2,FALSE)),"No EHR Specified",VLOOKUP(C4294,'Provider-EHR crosswalk'!A:B,2,FALSE))</f>
        <v>CompuGroup Medical (CGM APRIMA)</v>
      </c>
    </row>
    <row r="4295" spans="1:11" x14ac:dyDescent="0.25">
      <c r="A4295" t="s">
        <v>121</v>
      </c>
      <c r="B4295">
        <v>160</v>
      </c>
      <c r="C4295" t="s">
        <v>1014</v>
      </c>
      <c r="D4295" t="s">
        <v>122</v>
      </c>
      <c r="E4295">
        <v>0</v>
      </c>
      <c r="F4295">
        <v>2</v>
      </c>
      <c r="G4295">
        <v>0</v>
      </c>
      <c r="H4295" t="s">
        <v>116</v>
      </c>
      <c r="I4295">
        <v>1</v>
      </c>
      <c r="J4295" t="s">
        <v>66</v>
      </c>
      <c r="K4295" s="33" t="str">
        <f>IF(ISNA(VLOOKUP(C4295,'Provider-EHR crosswalk'!A:B,2,FALSE)),"No EHR Specified",VLOOKUP(C4295,'Provider-EHR crosswalk'!A:B,2,FALSE))</f>
        <v>CompuGroup Medical (CGM APRIMA)</v>
      </c>
    </row>
    <row r="4296" spans="1:11" x14ac:dyDescent="0.25">
      <c r="A4296" t="s">
        <v>123</v>
      </c>
      <c r="B4296">
        <v>160</v>
      </c>
      <c r="C4296" t="s">
        <v>1014</v>
      </c>
      <c r="D4296" t="s">
        <v>124</v>
      </c>
      <c r="E4296">
        <v>0</v>
      </c>
      <c r="F4296">
        <v>3</v>
      </c>
      <c r="G4296">
        <v>0</v>
      </c>
      <c r="H4296" t="s">
        <v>116</v>
      </c>
      <c r="I4296">
        <v>1</v>
      </c>
      <c r="J4296" t="s">
        <v>66</v>
      </c>
      <c r="K4296" s="33" t="str">
        <f>IF(ISNA(VLOOKUP(C4296,'Provider-EHR crosswalk'!A:B,2,FALSE)),"No EHR Specified",VLOOKUP(C4296,'Provider-EHR crosswalk'!A:B,2,FALSE))</f>
        <v>CompuGroup Medical (CGM APRIMA)</v>
      </c>
    </row>
    <row r="4297" spans="1:11" x14ac:dyDescent="0.25">
      <c r="A4297" t="s">
        <v>125</v>
      </c>
      <c r="B4297">
        <v>160</v>
      </c>
      <c r="C4297" t="s">
        <v>1014</v>
      </c>
      <c r="D4297" t="s">
        <v>126</v>
      </c>
      <c r="E4297">
        <v>0</v>
      </c>
      <c r="F4297">
        <v>3</v>
      </c>
      <c r="G4297">
        <v>0</v>
      </c>
      <c r="H4297" t="s">
        <v>116</v>
      </c>
      <c r="I4297">
        <v>1</v>
      </c>
      <c r="J4297" t="s">
        <v>66</v>
      </c>
      <c r="K4297" s="33" t="str">
        <f>IF(ISNA(VLOOKUP(C4297,'Provider-EHR crosswalk'!A:B,2,FALSE)),"No EHR Specified",VLOOKUP(C4297,'Provider-EHR crosswalk'!A:B,2,FALSE))</f>
        <v>CompuGroup Medical (CGM APRIMA)</v>
      </c>
    </row>
    <row r="4298" spans="1:11" x14ac:dyDescent="0.25">
      <c r="A4298" t="s">
        <v>127</v>
      </c>
      <c r="B4298">
        <v>160</v>
      </c>
      <c r="C4298" t="s">
        <v>1014</v>
      </c>
      <c r="D4298" t="s">
        <v>128</v>
      </c>
      <c r="E4298">
        <v>0</v>
      </c>
      <c r="F4298">
        <v>3</v>
      </c>
      <c r="G4298">
        <v>0</v>
      </c>
      <c r="H4298" t="s">
        <v>116</v>
      </c>
      <c r="I4298">
        <v>4</v>
      </c>
      <c r="J4298" t="s">
        <v>66</v>
      </c>
      <c r="K4298" s="33" t="str">
        <f>IF(ISNA(VLOOKUP(C4298,'Provider-EHR crosswalk'!A:B,2,FALSE)),"No EHR Specified",VLOOKUP(C4298,'Provider-EHR crosswalk'!A:B,2,FALSE))</f>
        <v>CompuGroup Medical (CGM APRIMA)</v>
      </c>
    </row>
    <row r="4299" spans="1:11" x14ac:dyDescent="0.25">
      <c r="A4299" t="s">
        <v>129</v>
      </c>
      <c r="B4299">
        <v>160</v>
      </c>
      <c r="C4299" t="s">
        <v>1014</v>
      </c>
      <c r="D4299" t="s">
        <v>130</v>
      </c>
      <c r="E4299">
        <v>0</v>
      </c>
      <c r="F4299">
        <v>3</v>
      </c>
      <c r="G4299">
        <v>0</v>
      </c>
      <c r="H4299" t="s">
        <v>116</v>
      </c>
      <c r="I4299">
        <v>4</v>
      </c>
      <c r="J4299" t="s">
        <v>66</v>
      </c>
      <c r="K4299" s="33" t="str">
        <f>IF(ISNA(VLOOKUP(C4299,'Provider-EHR crosswalk'!A:B,2,FALSE)),"No EHR Specified",VLOOKUP(C4299,'Provider-EHR crosswalk'!A:B,2,FALSE))</f>
        <v>CompuGroup Medical (CGM APRIMA)</v>
      </c>
    </row>
    <row r="4300" spans="1:11" x14ac:dyDescent="0.25">
      <c r="A4300" t="s">
        <v>131</v>
      </c>
      <c r="B4300">
        <v>160</v>
      </c>
      <c r="C4300" t="s">
        <v>1014</v>
      </c>
      <c r="D4300" t="s">
        <v>132</v>
      </c>
      <c r="E4300">
        <v>0</v>
      </c>
      <c r="F4300">
        <v>3</v>
      </c>
      <c r="G4300">
        <v>0</v>
      </c>
      <c r="H4300" t="s">
        <v>116</v>
      </c>
      <c r="I4300">
        <v>4</v>
      </c>
      <c r="J4300" t="s">
        <v>66</v>
      </c>
      <c r="K4300" s="33" t="str">
        <f>IF(ISNA(VLOOKUP(C4300,'Provider-EHR crosswalk'!A:B,2,FALSE)),"No EHR Specified",VLOOKUP(C4300,'Provider-EHR crosswalk'!A:B,2,FALSE))</f>
        <v>CompuGroup Medical (CGM APRIMA)</v>
      </c>
    </row>
    <row r="4301" spans="1:11" x14ac:dyDescent="0.25">
      <c r="A4301" t="s">
        <v>133</v>
      </c>
      <c r="B4301">
        <v>160</v>
      </c>
      <c r="C4301" t="s">
        <v>1014</v>
      </c>
      <c r="D4301" t="s">
        <v>134</v>
      </c>
      <c r="E4301">
        <v>3</v>
      </c>
      <c r="F4301">
        <v>3</v>
      </c>
      <c r="G4301">
        <v>100</v>
      </c>
      <c r="H4301" t="s">
        <v>116</v>
      </c>
      <c r="I4301">
        <v>1</v>
      </c>
      <c r="J4301" t="s">
        <v>69</v>
      </c>
      <c r="K4301" s="33" t="str">
        <f>IF(ISNA(VLOOKUP(C4301,'Provider-EHR crosswalk'!A:B,2,FALSE)),"No EHR Specified",VLOOKUP(C4301,'Provider-EHR crosswalk'!A:B,2,FALSE))</f>
        <v>CompuGroup Medical (CGM APRIMA)</v>
      </c>
    </row>
    <row r="4302" spans="1:11" x14ac:dyDescent="0.25">
      <c r="A4302" t="s">
        <v>135</v>
      </c>
      <c r="B4302">
        <v>160</v>
      </c>
      <c r="C4302" t="s">
        <v>1014</v>
      </c>
      <c r="D4302" t="s">
        <v>136</v>
      </c>
      <c r="E4302">
        <v>0</v>
      </c>
      <c r="F4302">
        <v>3</v>
      </c>
      <c r="G4302">
        <v>0</v>
      </c>
      <c r="H4302" t="s">
        <v>116</v>
      </c>
      <c r="I4302">
        <v>1</v>
      </c>
      <c r="J4302" t="s">
        <v>66</v>
      </c>
      <c r="K4302" s="33" t="str">
        <f>IF(ISNA(VLOOKUP(C4302,'Provider-EHR crosswalk'!A:B,2,FALSE)),"No EHR Specified",VLOOKUP(C4302,'Provider-EHR crosswalk'!A:B,2,FALSE))</f>
        <v>CompuGroup Medical (CGM APRIMA)</v>
      </c>
    </row>
    <row r="4303" spans="1:11" x14ac:dyDescent="0.25">
      <c r="A4303" t="s">
        <v>137</v>
      </c>
      <c r="B4303">
        <v>160</v>
      </c>
      <c r="C4303" t="s">
        <v>1014</v>
      </c>
      <c r="D4303" t="s">
        <v>138</v>
      </c>
      <c r="E4303">
        <v>0</v>
      </c>
      <c r="F4303">
        <v>3</v>
      </c>
      <c r="G4303">
        <v>0</v>
      </c>
      <c r="H4303" t="s">
        <v>116</v>
      </c>
      <c r="I4303">
        <v>1</v>
      </c>
      <c r="J4303" t="s">
        <v>66</v>
      </c>
      <c r="K4303" s="33" t="str">
        <f>IF(ISNA(VLOOKUP(C4303,'Provider-EHR crosswalk'!A:B,2,FALSE)),"No EHR Specified",VLOOKUP(C4303,'Provider-EHR crosswalk'!A:B,2,FALSE))</f>
        <v>CompuGroup Medical (CGM APRIMA)</v>
      </c>
    </row>
    <row r="4304" spans="1:11" x14ac:dyDescent="0.25">
      <c r="A4304" t="s">
        <v>139</v>
      </c>
      <c r="B4304">
        <v>160</v>
      </c>
      <c r="C4304" t="s">
        <v>1014</v>
      </c>
      <c r="D4304" t="s">
        <v>140</v>
      </c>
      <c r="E4304">
        <v>0</v>
      </c>
      <c r="F4304">
        <v>3</v>
      </c>
      <c r="G4304">
        <v>0</v>
      </c>
      <c r="H4304" t="s">
        <v>116</v>
      </c>
      <c r="I4304">
        <v>1</v>
      </c>
      <c r="J4304" t="s">
        <v>66</v>
      </c>
      <c r="K4304" s="33" t="str">
        <f>IF(ISNA(VLOOKUP(C4304,'Provider-EHR crosswalk'!A:B,2,FALSE)),"No EHR Specified",VLOOKUP(C4304,'Provider-EHR crosswalk'!A:B,2,FALSE))</f>
        <v>CompuGroup Medical (CGM APRIMA)</v>
      </c>
    </row>
    <row r="4305" spans="1:11" x14ac:dyDescent="0.25">
      <c r="A4305" t="s">
        <v>141</v>
      </c>
      <c r="B4305">
        <v>160</v>
      </c>
      <c r="C4305" t="s">
        <v>1014</v>
      </c>
      <c r="D4305" t="s">
        <v>142</v>
      </c>
      <c r="E4305">
        <v>0</v>
      </c>
      <c r="F4305">
        <v>3</v>
      </c>
      <c r="G4305">
        <v>0</v>
      </c>
      <c r="H4305" t="s">
        <v>116</v>
      </c>
      <c r="I4305">
        <v>1</v>
      </c>
      <c r="J4305" t="s">
        <v>66</v>
      </c>
      <c r="K4305" s="33" t="str">
        <f>IF(ISNA(VLOOKUP(C4305,'Provider-EHR crosswalk'!A:B,2,FALSE)),"No EHR Specified",VLOOKUP(C4305,'Provider-EHR crosswalk'!A:B,2,FALSE))</f>
        <v>CompuGroup Medical (CGM APRIMA)</v>
      </c>
    </row>
    <row r="4306" spans="1:11" x14ac:dyDescent="0.25">
      <c r="A4306" t="s">
        <v>143</v>
      </c>
      <c r="B4306">
        <v>160</v>
      </c>
      <c r="C4306" t="s">
        <v>1014</v>
      </c>
      <c r="D4306" t="s">
        <v>144</v>
      </c>
      <c r="E4306">
        <v>0</v>
      </c>
      <c r="F4306">
        <v>3</v>
      </c>
      <c r="G4306">
        <v>0</v>
      </c>
      <c r="H4306" t="s">
        <v>116</v>
      </c>
      <c r="I4306">
        <v>1</v>
      </c>
      <c r="J4306" t="s">
        <v>66</v>
      </c>
      <c r="K4306" s="33" t="str">
        <f>IF(ISNA(VLOOKUP(C4306,'Provider-EHR crosswalk'!A:B,2,FALSE)),"No EHR Specified",VLOOKUP(C4306,'Provider-EHR crosswalk'!A:B,2,FALSE))</f>
        <v>CompuGroup Medical (CGM APRIMA)</v>
      </c>
    </row>
    <row r="4307" spans="1:11" x14ac:dyDescent="0.25">
      <c r="A4307" t="s">
        <v>145</v>
      </c>
      <c r="B4307">
        <v>160</v>
      </c>
      <c r="C4307" t="s">
        <v>1014</v>
      </c>
      <c r="D4307" t="s">
        <v>146</v>
      </c>
      <c r="E4307">
        <v>0</v>
      </c>
      <c r="F4307">
        <v>3</v>
      </c>
      <c r="G4307">
        <v>0</v>
      </c>
      <c r="H4307" t="s">
        <v>116</v>
      </c>
      <c r="I4307">
        <v>1</v>
      </c>
      <c r="J4307" t="s">
        <v>66</v>
      </c>
      <c r="K4307" s="33" t="str">
        <f>IF(ISNA(VLOOKUP(C4307,'Provider-EHR crosswalk'!A:B,2,FALSE)),"No EHR Specified",VLOOKUP(C4307,'Provider-EHR crosswalk'!A:B,2,FALSE))</f>
        <v>CompuGroup Medical (CGM APRIMA)</v>
      </c>
    </row>
    <row r="4308" spans="1:11" x14ac:dyDescent="0.25">
      <c r="A4308" t="s">
        <v>147</v>
      </c>
      <c r="B4308">
        <v>160</v>
      </c>
      <c r="C4308" t="s">
        <v>1014</v>
      </c>
      <c r="D4308" t="s">
        <v>148</v>
      </c>
      <c r="E4308">
        <v>0</v>
      </c>
      <c r="F4308">
        <v>3</v>
      </c>
      <c r="G4308">
        <v>0</v>
      </c>
      <c r="H4308" t="s">
        <v>116</v>
      </c>
      <c r="I4308">
        <v>1</v>
      </c>
      <c r="J4308" t="s">
        <v>66</v>
      </c>
      <c r="K4308" s="33" t="str">
        <f>IF(ISNA(VLOOKUP(C4308,'Provider-EHR crosswalk'!A:B,2,FALSE)),"No EHR Specified",VLOOKUP(C4308,'Provider-EHR crosswalk'!A:B,2,FALSE))</f>
        <v>CompuGroup Medical (CGM APRIMA)</v>
      </c>
    </row>
    <row r="4309" spans="1:11" x14ac:dyDescent="0.25">
      <c r="A4309" t="s">
        <v>149</v>
      </c>
      <c r="B4309">
        <v>160</v>
      </c>
      <c r="C4309" t="s">
        <v>1014</v>
      </c>
      <c r="D4309" t="s">
        <v>150</v>
      </c>
      <c r="E4309">
        <v>0</v>
      </c>
      <c r="F4309">
        <v>3</v>
      </c>
      <c r="G4309">
        <v>0</v>
      </c>
      <c r="H4309" t="s">
        <v>116</v>
      </c>
      <c r="I4309">
        <v>1</v>
      </c>
      <c r="J4309" t="s">
        <v>66</v>
      </c>
      <c r="K4309" s="33" t="str">
        <f>IF(ISNA(VLOOKUP(C4309,'Provider-EHR crosswalk'!A:B,2,FALSE)),"No EHR Specified",VLOOKUP(C4309,'Provider-EHR crosswalk'!A:B,2,FALSE))</f>
        <v>CompuGroup Medical (CGM APRIMA)</v>
      </c>
    </row>
    <row r="4310" spans="1:11" x14ac:dyDescent="0.25">
      <c r="A4310" t="s">
        <v>151</v>
      </c>
      <c r="B4310">
        <v>160</v>
      </c>
      <c r="C4310" t="s">
        <v>1014</v>
      </c>
      <c r="D4310" t="s">
        <v>152</v>
      </c>
      <c r="E4310">
        <v>0</v>
      </c>
      <c r="F4310">
        <v>3</v>
      </c>
      <c r="G4310">
        <v>0</v>
      </c>
      <c r="H4310" t="s">
        <v>116</v>
      </c>
      <c r="I4310">
        <v>1</v>
      </c>
      <c r="J4310" t="s">
        <v>66</v>
      </c>
      <c r="K4310" s="33" t="str">
        <f>IF(ISNA(VLOOKUP(C4310,'Provider-EHR crosswalk'!A:B,2,FALSE)),"No EHR Specified",VLOOKUP(C4310,'Provider-EHR crosswalk'!A:B,2,FALSE))</f>
        <v>CompuGroup Medical (CGM APRIMA)</v>
      </c>
    </row>
    <row r="4311" spans="1:11" x14ac:dyDescent="0.25">
      <c r="A4311" t="s">
        <v>153</v>
      </c>
      <c r="B4311">
        <v>160</v>
      </c>
      <c r="C4311" t="s">
        <v>1014</v>
      </c>
      <c r="D4311" t="s">
        <v>154</v>
      </c>
      <c r="E4311">
        <v>0</v>
      </c>
      <c r="F4311">
        <v>3</v>
      </c>
      <c r="G4311">
        <v>0</v>
      </c>
      <c r="H4311" t="s">
        <v>116</v>
      </c>
      <c r="I4311">
        <v>1</v>
      </c>
      <c r="J4311" t="s">
        <v>66</v>
      </c>
      <c r="K4311" s="33" t="str">
        <f>IF(ISNA(VLOOKUP(C4311,'Provider-EHR crosswalk'!A:B,2,FALSE)),"No EHR Specified",VLOOKUP(C4311,'Provider-EHR crosswalk'!A:B,2,FALSE))</f>
        <v>CompuGroup Medical (CGM APRIMA)</v>
      </c>
    </row>
    <row r="4312" spans="1:11" x14ac:dyDescent="0.25">
      <c r="A4312" t="s">
        <v>155</v>
      </c>
      <c r="B4312">
        <v>160</v>
      </c>
      <c r="C4312" t="s">
        <v>1014</v>
      </c>
      <c r="D4312" t="s">
        <v>156</v>
      </c>
      <c r="E4312">
        <v>0</v>
      </c>
      <c r="F4312">
        <v>3</v>
      </c>
      <c r="G4312">
        <v>0</v>
      </c>
      <c r="H4312" t="s">
        <v>157</v>
      </c>
      <c r="I4312" t="s">
        <v>157</v>
      </c>
      <c r="J4312" t="s">
        <v>157</v>
      </c>
      <c r="K4312" s="33" t="str">
        <f>IF(ISNA(VLOOKUP(C4312,'Provider-EHR crosswalk'!A:B,2,FALSE)),"No EHR Specified",VLOOKUP(C4312,'Provider-EHR crosswalk'!A:B,2,FALSE))</f>
        <v>CompuGroup Medical (CGM APRIMA)</v>
      </c>
    </row>
    <row r="4313" spans="1:11" x14ac:dyDescent="0.25">
      <c r="A4313" t="s">
        <v>158</v>
      </c>
      <c r="B4313">
        <v>160</v>
      </c>
      <c r="C4313" t="s">
        <v>1014</v>
      </c>
      <c r="D4313" t="s">
        <v>159</v>
      </c>
      <c r="E4313">
        <v>0</v>
      </c>
      <c r="F4313">
        <v>3</v>
      </c>
      <c r="G4313">
        <v>0</v>
      </c>
      <c r="H4313" t="s">
        <v>157</v>
      </c>
      <c r="I4313" t="s">
        <v>157</v>
      </c>
      <c r="J4313" t="s">
        <v>157</v>
      </c>
      <c r="K4313" s="33" t="str">
        <f>IF(ISNA(VLOOKUP(C4313,'Provider-EHR crosswalk'!A:B,2,FALSE)),"No EHR Specified",VLOOKUP(C4313,'Provider-EHR crosswalk'!A:B,2,FALSE))</f>
        <v>CompuGroup Medical (CGM APRIMA)</v>
      </c>
    </row>
    <row r="4314" spans="1:11" x14ac:dyDescent="0.25">
      <c r="A4314" t="s">
        <v>162</v>
      </c>
      <c r="B4314">
        <v>160</v>
      </c>
      <c r="C4314" t="s">
        <v>1014</v>
      </c>
      <c r="D4314" t="s">
        <v>163</v>
      </c>
      <c r="E4314">
        <v>3</v>
      </c>
      <c r="F4314">
        <v>3</v>
      </c>
      <c r="G4314">
        <v>100</v>
      </c>
      <c r="H4314" t="s">
        <v>65</v>
      </c>
      <c r="I4314">
        <v>95</v>
      </c>
      <c r="J4314" t="s">
        <v>66</v>
      </c>
      <c r="K4314" s="33" t="str">
        <f>IF(ISNA(VLOOKUP(C4314,'Provider-EHR crosswalk'!A:B,2,FALSE)),"No EHR Specified",VLOOKUP(C4314,'Provider-EHR crosswalk'!A:B,2,FALSE))</f>
        <v>CompuGroup Medical (CGM APRIMA)</v>
      </c>
    </row>
    <row r="4315" spans="1:11" x14ac:dyDescent="0.25">
      <c r="A4315" t="s">
        <v>164</v>
      </c>
      <c r="B4315">
        <v>160</v>
      </c>
      <c r="C4315" t="s">
        <v>1014</v>
      </c>
      <c r="D4315" t="s">
        <v>165</v>
      </c>
      <c r="E4315">
        <v>2</v>
      </c>
      <c r="F4315">
        <v>2</v>
      </c>
      <c r="G4315">
        <v>100</v>
      </c>
      <c r="H4315" t="s">
        <v>65</v>
      </c>
      <c r="I4315">
        <v>95</v>
      </c>
      <c r="J4315" t="s">
        <v>66</v>
      </c>
      <c r="K4315" s="33" t="str">
        <f>IF(ISNA(VLOOKUP(C4315,'Provider-EHR crosswalk'!A:B,2,FALSE)),"No EHR Specified",VLOOKUP(C4315,'Provider-EHR crosswalk'!A:B,2,FALSE))</f>
        <v>CompuGroup Medical (CGM APRIMA)</v>
      </c>
    </row>
    <row r="4316" spans="1:11" x14ac:dyDescent="0.25">
      <c r="A4316" t="s">
        <v>166</v>
      </c>
      <c r="B4316">
        <v>160</v>
      </c>
      <c r="C4316" t="s">
        <v>1014</v>
      </c>
      <c r="D4316" t="s">
        <v>167</v>
      </c>
      <c r="E4316">
        <v>0</v>
      </c>
      <c r="F4316">
        <v>2</v>
      </c>
      <c r="G4316">
        <v>0</v>
      </c>
      <c r="H4316" t="s">
        <v>116</v>
      </c>
      <c r="I4316">
        <v>5</v>
      </c>
      <c r="J4316" t="s">
        <v>66</v>
      </c>
      <c r="K4316" s="33" t="str">
        <f>IF(ISNA(VLOOKUP(C4316,'Provider-EHR crosswalk'!A:B,2,FALSE)),"No EHR Specified",VLOOKUP(C4316,'Provider-EHR crosswalk'!A:B,2,FALSE))</f>
        <v>CompuGroup Medical (CGM APRIMA)</v>
      </c>
    </row>
    <row r="4317" spans="1:11" x14ac:dyDescent="0.25">
      <c r="A4317" t="s">
        <v>168</v>
      </c>
      <c r="B4317">
        <v>160</v>
      </c>
      <c r="C4317" t="s">
        <v>1014</v>
      </c>
      <c r="D4317" t="s">
        <v>169</v>
      </c>
      <c r="E4317">
        <v>0</v>
      </c>
      <c r="F4317">
        <v>2</v>
      </c>
      <c r="G4317">
        <v>0</v>
      </c>
      <c r="H4317" t="s">
        <v>116</v>
      </c>
      <c r="I4317">
        <v>5</v>
      </c>
      <c r="J4317" t="s">
        <v>66</v>
      </c>
      <c r="K4317" s="33" t="str">
        <f>IF(ISNA(VLOOKUP(C4317,'Provider-EHR crosswalk'!A:B,2,FALSE)),"No EHR Specified",VLOOKUP(C4317,'Provider-EHR crosswalk'!A:B,2,FALSE))</f>
        <v>CompuGroup Medical (CGM APRIMA)</v>
      </c>
    </row>
    <row r="4318" spans="1:11" x14ac:dyDescent="0.25">
      <c r="A4318" t="s">
        <v>170</v>
      </c>
      <c r="B4318">
        <v>160</v>
      </c>
      <c r="C4318" t="s">
        <v>1014</v>
      </c>
      <c r="D4318" t="s">
        <v>171</v>
      </c>
      <c r="E4318">
        <v>0</v>
      </c>
      <c r="F4318">
        <v>2</v>
      </c>
      <c r="G4318">
        <v>0</v>
      </c>
      <c r="H4318" t="s">
        <v>116</v>
      </c>
      <c r="I4318">
        <v>5</v>
      </c>
      <c r="J4318" t="s">
        <v>66</v>
      </c>
      <c r="K4318" s="33" t="str">
        <f>IF(ISNA(VLOOKUP(C4318,'Provider-EHR crosswalk'!A:B,2,FALSE)),"No EHR Specified",VLOOKUP(C4318,'Provider-EHR crosswalk'!A:B,2,FALSE))</f>
        <v>CompuGroup Medical (CGM APRIMA)</v>
      </c>
    </row>
    <row r="4319" spans="1:11" x14ac:dyDescent="0.25">
      <c r="A4319" t="s">
        <v>172</v>
      </c>
      <c r="B4319">
        <v>160</v>
      </c>
      <c r="C4319" t="s">
        <v>1014</v>
      </c>
      <c r="D4319" t="s">
        <v>173</v>
      </c>
      <c r="E4319">
        <v>0</v>
      </c>
      <c r="F4319">
        <v>3</v>
      </c>
      <c r="G4319">
        <v>0</v>
      </c>
      <c r="H4319" t="s">
        <v>116</v>
      </c>
      <c r="I4319">
        <v>5</v>
      </c>
      <c r="J4319" t="s">
        <v>66</v>
      </c>
      <c r="K4319" s="33" t="str">
        <f>IF(ISNA(VLOOKUP(C4319,'Provider-EHR crosswalk'!A:B,2,FALSE)),"No EHR Specified",VLOOKUP(C4319,'Provider-EHR crosswalk'!A:B,2,FALSE))</f>
        <v>CompuGroup Medical (CGM APRIMA)</v>
      </c>
    </row>
    <row r="4320" spans="1:11" x14ac:dyDescent="0.25">
      <c r="A4320" t="s">
        <v>174</v>
      </c>
      <c r="B4320">
        <v>160</v>
      </c>
      <c r="C4320" t="s">
        <v>1014</v>
      </c>
      <c r="D4320" t="s">
        <v>175</v>
      </c>
      <c r="E4320">
        <v>0</v>
      </c>
      <c r="F4320">
        <v>3</v>
      </c>
      <c r="G4320">
        <v>0</v>
      </c>
      <c r="H4320" t="s">
        <v>116</v>
      </c>
      <c r="I4320">
        <v>5</v>
      </c>
      <c r="J4320" t="s">
        <v>66</v>
      </c>
      <c r="K4320" s="33" t="str">
        <f>IF(ISNA(VLOOKUP(C4320,'Provider-EHR crosswalk'!A:B,2,FALSE)),"No EHR Specified",VLOOKUP(C4320,'Provider-EHR crosswalk'!A:B,2,FALSE))</f>
        <v>CompuGroup Medical (CGM APRIMA)</v>
      </c>
    </row>
    <row r="4321" spans="1:11" x14ac:dyDescent="0.25">
      <c r="A4321" t="s">
        <v>176</v>
      </c>
      <c r="B4321">
        <v>160</v>
      </c>
      <c r="C4321" t="s">
        <v>1014</v>
      </c>
      <c r="D4321" t="s">
        <v>177</v>
      </c>
      <c r="E4321">
        <v>0</v>
      </c>
      <c r="F4321">
        <v>3</v>
      </c>
      <c r="G4321">
        <v>0</v>
      </c>
      <c r="H4321" t="s">
        <v>116</v>
      </c>
      <c r="I4321">
        <v>5</v>
      </c>
      <c r="J4321" t="s">
        <v>66</v>
      </c>
      <c r="K4321" s="33" t="str">
        <f>IF(ISNA(VLOOKUP(C4321,'Provider-EHR crosswalk'!A:B,2,FALSE)),"No EHR Specified",VLOOKUP(C4321,'Provider-EHR crosswalk'!A:B,2,FALSE))</f>
        <v>CompuGroup Medical (CGM APRIMA)</v>
      </c>
    </row>
    <row r="4322" spans="1:11" x14ac:dyDescent="0.25">
      <c r="A4322" t="s">
        <v>63</v>
      </c>
      <c r="B4322">
        <v>40</v>
      </c>
      <c r="C4322" t="s">
        <v>1052</v>
      </c>
      <c r="D4322" t="s">
        <v>64</v>
      </c>
      <c r="E4322">
        <v>27</v>
      </c>
      <c r="F4322">
        <v>27</v>
      </c>
      <c r="G4322">
        <v>100</v>
      </c>
      <c r="H4322" t="s">
        <v>65</v>
      </c>
      <c r="I4322">
        <v>99</v>
      </c>
      <c r="J4322" t="s">
        <v>66</v>
      </c>
      <c r="K4322" s="33" t="str">
        <f>IF(ISNA(VLOOKUP(C4322,'Provider-EHR crosswalk'!A:B,2,FALSE)),"No EHR Specified",VLOOKUP(C4322,'Provider-EHR crosswalk'!A:B,2,FALSE))</f>
        <v>NetSmart MyEvolv</v>
      </c>
    </row>
    <row r="4323" spans="1:11" x14ac:dyDescent="0.25">
      <c r="A4323" t="s">
        <v>67</v>
      </c>
      <c r="B4323">
        <v>40</v>
      </c>
      <c r="C4323" t="s">
        <v>1052</v>
      </c>
      <c r="D4323" t="s">
        <v>68</v>
      </c>
      <c r="E4323">
        <v>25</v>
      </c>
      <c r="F4323">
        <v>27</v>
      </c>
      <c r="G4323">
        <v>92.59</v>
      </c>
      <c r="H4323" t="s">
        <v>65</v>
      </c>
      <c r="I4323">
        <v>75</v>
      </c>
      <c r="J4323" t="s">
        <v>66</v>
      </c>
      <c r="K4323" s="33" t="str">
        <f>IF(ISNA(VLOOKUP(C4323,'Provider-EHR crosswalk'!A:B,2,FALSE)),"No EHR Specified",VLOOKUP(C4323,'Provider-EHR crosswalk'!A:B,2,FALSE))</f>
        <v>NetSmart MyEvolv</v>
      </c>
    </row>
    <row r="4324" spans="1:11" x14ac:dyDescent="0.25">
      <c r="A4324" t="s">
        <v>70</v>
      </c>
      <c r="B4324">
        <v>40</v>
      </c>
      <c r="C4324" t="s">
        <v>1052</v>
      </c>
      <c r="D4324" t="s">
        <v>71</v>
      </c>
      <c r="E4324">
        <v>27</v>
      </c>
      <c r="F4324">
        <v>27</v>
      </c>
      <c r="G4324">
        <v>100</v>
      </c>
      <c r="H4324" t="s">
        <v>65</v>
      </c>
      <c r="I4324">
        <v>99</v>
      </c>
      <c r="J4324" t="s">
        <v>66</v>
      </c>
      <c r="K4324" s="33" t="str">
        <f>IF(ISNA(VLOOKUP(C4324,'Provider-EHR crosswalk'!A:B,2,FALSE)),"No EHR Specified",VLOOKUP(C4324,'Provider-EHR crosswalk'!A:B,2,FALSE))</f>
        <v>NetSmart MyEvolv</v>
      </c>
    </row>
    <row r="4325" spans="1:11" x14ac:dyDescent="0.25">
      <c r="A4325" t="s">
        <v>72</v>
      </c>
      <c r="B4325">
        <v>40</v>
      </c>
      <c r="C4325" t="s">
        <v>1052</v>
      </c>
      <c r="D4325" t="s">
        <v>73</v>
      </c>
      <c r="E4325">
        <v>27</v>
      </c>
      <c r="F4325">
        <v>27</v>
      </c>
      <c r="G4325">
        <v>100</v>
      </c>
      <c r="H4325" t="s">
        <v>65</v>
      </c>
      <c r="I4325">
        <v>99</v>
      </c>
      <c r="J4325" t="s">
        <v>66</v>
      </c>
      <c r="K4325" s="33" t="str">
        <f>IF(ISNA(VLOOKUP(C4325,'Provider-EHR crosswalk'!A:B,2,FALSE)),"No EHR Specified",VLOOKUP(C4325,'Provider-EHR crosswalk'!A:B,2,FALSE))</f>
        <v>NetSmart MyEvolv</v>
      </c>
    </row>
    <row r="4326" spans="1:11" x14ac:dyDescent="0.25">
      <c r="A4326" t="s">
        <v>74</v>
      </c>
      <c r="B4326">
        <v>40</v>
      </c>
      <c r="C4326" t="s">
        <v>1052</v>
      </c>
      <c r="D4326" t="s">
        <v>75</v>
      </c>
      <c r="E4326">
        <v>27</v>
      </c>
      <c r="F4326">
        <v>27</v>
      </c>
      <c r="G4326">
        <v>100</v>
      </c>
      <c r="H4326" t="s">
        <v>65</v>
      </c>
      <c r="I4326">
        <v>99</v>
      </c>
      <c r="J4326" t="s">
        <v>66</v>
      </c>
      <c r="K4326" s="33" t="str">
        <f>IF(ISNA(VLOOKUP(C4326,'Provider-EHR crosswalk'!A:B,2,FALSE)),"No EHR Specified",VLOOKUP(C4326,'Provider-EHR crosswalk'!A:B,2,FALSE))</f>
        <v>NetSmart MyEvolv</v>
      </c>
    </row>
    <row r="4327" spans="1:11" x14ac:dyDescent="0.25">
      <c r="A4327" t="s">
        <v>76</v>
      </c>
      <c r="B4327">
        <v>40</v>
      </c>
      <c r="C4327" t="s">
        <v>1052</v>
      </c>
      <c r="D4327" t="s">
        <v>77</v>
      </c>
      <c r="E4327">
        <v>27</v>
      </c>
      <c r="F4327">
        <v>27</v>
      </c>
      <c r="G4327">
        <v>100</v>
      </c>
      <c r="H4327" t="s">
        <v>65</v>
      </c>
      <c r="I4327">
        <v>85</v>
      </c>
      <c r="J4327" t="s">
        <v>66</v>
      </c>
      <c r="K4327" s="33" t="str">
        <f>IF(ISNA(VLOOKUP(C4327,'Provider-EHR crosswalk'!A:B,2,FALSE)),"No EHR Specified",VLOOKUP(C4327,'Provider-EHR crosswalk'!A:B,2,FALSE))</f>
        <v>NetSmart MyEvolv</v>
      </c>
    </row>
    <row r="4328" spans="1:11" x14ac:dyDescent="0.25">
      <c r="A4328" t="s">
        <v>78</v>
      </c>
      <c r="B4328">
        <v>40</v>
      </c>
      <c r="C4328" t="s">
        <v>1052</v>
      </c>
      <c r="D4328" t="s">
        <v>79</v>
      </c>
      <c r="E4328">
        <v>27</v>
      </c>
      <c r="F4328">
        <v>27</v>
      </c>
      <c r="G4328">
        <v>100</v>
      </c>
      <c r="H4328" t="s">
        <v>65</v>
      </c>
      <c r="I4328">
        <v>85</v>
      </c>
      <c r="J4328" t="s">
        <v>66</v>
      </c>
      <c r="K4328" s="33" t="str">
        <f>IF(ISNA(VLOOKUP(C4328,'Provider-EHR crosswalk'!A:B,2,FALSE)),"No EHR Specified",VLOOKUP(C4328,'Provider-EHR crosswalk'!A:B,2,FALSE))</f>
        <v>NetSmart MyEvolv</v>
      </c>
    </row>
    <row r="4329" spans="1:11" x14ac:dyDescent="0.25">
      <c r="A4329" t="s">
        <v>80</v>
      </c>
      <c r="B4329">
        <v>40</v>
      </c>
      <c r="C4329" t="s">
        <v>1052</v>
      </c>
      <c r="D4329" t="s">
        <v>81</v>
      </c>
      <c r="E4329">
        <v>27</v>
      </c>
      <c r="F4329">
        <v>27</v>
      </c>
      <c r="G4329">
        <v>100</v>
      </c>
      <c r="H4329" t="s">
        <v>65</v>
      </c>
      <c r="I4329">
        <v>85</v>
      </c>
      <c r="J4329" t="s">
        <v>66</v>
      </c>
      <c r="K4329" s="33" t="str">
        <f>IF(ISNA(VLOOKUP(C4329,'Provider-EHR crosswalk'!A:B,2,FALSE)),"No EHR Specified",VLOOKUP(C4329,'Provider-EHR crosswalk'!A:B,2,FALSE))</f>
        <v>NetSmart MyEvolv</v>
      </c>
    </row>
    <row r="4330" spans="1:11" x14ac:dyDescent="0.25">
      <c r="A4330" t="s">
        <v>82</v>
      </c>
      <c r="B4330">
        <v>40</v>
      </c>
      <c r="C4330" t="s">
        <v>1052</v>
      </c>
      <c r="D4330" t="s">
        <v>83</v>
      </c>
      <c r="E4330">
        <v>27</v>
      </c>
      <c r="F4330">
        <v>27</v>
      </c>
      <c r="G4330">
        <v>100</v>
      </c>
      <c r="H4330" t="s">
        <v>65</v>
      </c>
      <c r="I4330">
        <v>85</v>
      </c>
      <c r="J4330" t="s">
        <v>66</v>
      </c>
      <c r="K4330" s="33" t="str">
        <f>IF(ISNA(VLOOKUP(C4330,'Provider-EHR crosswalk'!A:B,2,FALSE)),"No EHR Specified",VLOOKUP(C4330,'Provider-EHR crosswalk'!A:B,2,FALSE))</f>
        <v>NetSmart MyEvolv</v>
      </c>
    </row>
    <row r="4331" spans="1:11" x14ac:dyDescent="0.25">
      <c r="A4331" t="s">
        <v>84</v>
      </c>
      <c r="B4331">
        <v>40</v>
      </c>
      <c r="C4331" t="s">
        <v>1052</v>
      </c>
      <c r="D4331" t="s">
        <v>85</v>
      </c>
      <c r="E4331">
        <v>27</v>
      </c>
      <c r="F4331">
        <v>27</v>
      </c>
      <c r="G4331">
        <v>100</v>
      </c>
      <c r="H4331" t="s">
        <v>65</v>
      </c>
      <c r="I4331">
        <v>85</v>
      </c>
      <c r="J4331" t="s">
        <v>66</v>
      </c>
      <c r="K4331" s="33" t="str">
        <f>IF(ISNA(VLOOKUP(C4331,'Provider-EHR crosswalk'!A:B,2,FALSE)),"No EHR Specified",VLOOKUP(C4331,'Provider-EHR crosswalk'!A:B,2,FALSE))</f>
        <v>NetSmart MyEvolv</v>
      </c>
    </row>
    <row r="4332" spans="1:11" x14ac:dyDescent="0.25">
      <c r="A4332" t="s">
        <v>86</v>
      </c>
      <c r="B4332">
        <v>40</v>
      </c>
      <c r="C4332" t="s">
        <v>1052</v>
      </c>
      <c r="D4332" t="s">
        <v>87</v>
      </c>
      <c r="E4332">
        <v>27</v>
      </c>
      <c r="F4332">
        <v>27</v>
      </c>
      <c r="G4332">
        <v>100</v>
      </c>
      <c r="H4332" t="s">
        <v>65</v>
      </c>
      <c r="I4332">
        <v>95</v>
      </c>
      <c r="J4332" t="s">
        <v>66</v>
      </c>
      <c r="K4332" s="33" t="str">
        <f>IF(ISNA(VLOOKUP(C4332,'Provider-EHR crosswalk'!A:B,2,FALSE)),"No EHR Specified",VLOOKUP(C4332,'Provider-EHR crosswalk'!A:B,2,FALSE))</f>
        <v>NetSmart MyEvolv</v>
      </c>
    </row>
    <row r="4333" spans="1:11" x14ac:dyDescent="0.25">
      <c r="A4333" t="s">
        <v>88</v>
      </c>
      <c r="B4333">
        <v>40</v>
      </c>
      <c r="C4333" t="s">
        <v>1052</v>
      </c>
      <c r="D4333" t="s">
        <v>89</v>
      </c>
      <c r="E4333">
        <v>27</v>
      </c>
      <c r="F4333">
        <v>27</v>
      </c>
      <c r="G4333">
        <v>100</v>
      </c>
      <c r="H4333" t="s">
        <v>65</v>
      </c>
      <c r="I4333">
        <v>95</v>
      </c>
      <c r="J4333" t="s">
        <v>66</v>
      </c>
      <c r="K4333" s="33" t="str">
        <f>IF(ISNA(VLOOKUP(C4333,'Provider-EHR crosswalk'!A:B,2,FALSE)),"No EHR Specified",VLOOKUP(C4333,'Provider-EHR crosswalk'!A:B,2,FALSE))</f>
        <v>NetSmart MyEvolv</v>
      </c>
    </row>
    <row r="4334" spans="1:11" x14ac:dyDescent="0.25">
      <c r="A4334" t="s">
        <v>90</v>
      </c>
      <c r="B4334">
        <v>40</v>
      </c>
      <c r="C4334" t="s">
        <v>1052</v>
      </c>
      <c r="D4334" t="s">
        <v>91</v>
      </c>
      <c r="E4334">
        <v>27</v>
      </c>
      <c r="F4334">
        <v>27</v>
      </c>
      <c r="G4334">
        <v>100</v>
      </c>
      <c r="H4334" t="s">
        <v>65</v>
      </c>
      <c r="I4334">
        <v>90</v>
      </c>
      <c r="J4334" t="s">
        <v>66</v>
      </c>
      <c r="K4334" s="33" t="str">
        <f>IF(ISNA(VLOOKUP(C4334,'Provider-EHR crosswalk'!A:B,2,FALSE)),"No EHR Specified",VLOOKUP(C4334,'Provider-EHR crosswalk'!A:B,2,FALSE))</f>
        <v>NetSmart MyEvolv</v>
      </c>
    </row>
    <row r="4335" spans="1:11" x14ac:dyDescent="0.25">
      <c r="A4335" t="s">
        <v>92</v>
      </c>
      <c r="B4335">
        <v>40</v>
      </c>
      <c r="C4335" t="s">
        <v>1052</v>
      </c>
      <c r="D4335" t="s">
        <v>93</v>
      </c>
      <c r="E4335">
        <v>5</v>
      </c>
      <c r="F4335">
        <v>27</v>
      </c>
      <c r="G4335">
        <v>18.52</v>
      </c>
      <c r="H4335" t="s">
        <v>65</v>
      </c>
      <c r="I4335">
        <v>90</v>
      </c>
      <c r="J4335" t="s">
        <v>69</v>
      </c>
      <c r="K4335" s="33" t="str">
        <f>IF(ISNA(VLOOKUP(C4335,'Provider-EHR crosswalk'!A:B,2,FALSE)),"No EHR Specified",VLOOKUP(C4335,'Provider-EHR crosswalk'!A:B,2,FALSE))</f>
        <v>NetSmart MyEvolv</v>
      </c>
    </row>
    <row r="4336" spans="1:11" x14ac:dyDescent="0.25">
      <c r="A4336" t="s">
        <v>94</v>
      </c>
      <c r="B4336">
        <v>40</v>
      </c>
      <c r="C4336" t="s">
        <v>1052</v>
      </c>
      <c r="D4336" t="s">
        <v>95</v>
      </c>
      <c r="E4336">
        <v>14</v>
      </c>
      <c r="F4336">
        <v>27</v>
      </c>
      <c r="G4336">
        <v>51.85</v>
      </c>
      <c r="H4336" t="s">
        <v>65</v>
      </c>
      <c r="I4336">
        <v>90</v>
      </c>
      <c r="J4336" t="s">
        <v>69</v>
      </c>
      <c r="K4336" s="33" t="str">
        <f>IF(ISNA(VLOOKUP(C4336,'Provider-EHR crosswalk'!A:B,2,FALSE)),"No EHR Specified",VLOOKUP(C4336,'Provider-EHR crosswalk'!A:B,2,FALSE))</f>
        <v>NetSmart MyEvolv</v>
      </c>
    </row>
    <row r="4337" spans="1:11" x14ac:dyDescent="0.25">
      <c r="A4337" t="s">
        <v>96</v>
      </c>
      <c r="B4337">
        <v>40</v>
      </c>
      <c r="C4337" t="s">
        <v>1052</v>
      </c>
      <c r="D4337" t="s">
        <v>97</v>
      </c>
      <c r="E4337">
        <v>22</v>
      </c>
      <c r="F4337">
        <v>27</v>
      </c>
      <c r="G4337">
        <v>81.48</v>
      </c>
      <c r="H4337" t="s">
        <v>65</v>
      </c>
      <c r="I4337">
        <v>90</v>
      </c>
      <c r="J4337" t="s">
        <v>69</v>
      </c>
      <c r="K4337" s="33" t="str">
        <f>IF(ISNA(VLOOKUP(C4337,'Provider-EHR crosswalk'!A:B,2,FALSE)),"No EHR Specified",VLOOKUP(C4337,'Provider-EHR crosswalk'!A:B,2,FALSE))</f>
        <v>NetSmart MyEvolv</v>
      </c>
    </row>
    <row r="4338" spans="1:11" x14ac:dyDescent="0.25">
      <c r="A4338" t="s">
        <v>98</v>
      </c>
      <c r="B4338">
        <v>40</v>
      </c>
      <c r="C4338" t="s">
        <v>1052</v>
      </c>
      <c r="D4338" t="s">
        <v>99</v>
      </c>
      <c r="E4338">
        <v>22</v>
      </c>
      <c r="F4338">
        <v>27</v>
      </c>
      <c r="G4338">
        <v>81.48</v>
      </c>
      <c r="H4338" t="s">
        <v>65</v>
      </c>
      <c r="I4338">
        <v>90</v>
      </c>
      <c r="J4338" t="s">
        <v>69</v>
      </c>
      <c r="K4338" s="33" t="str">
        <f>IF(ISNA(VLOOKUP(C4338,'Provider-EHR crosswalk'!A:B,2,FALSE)),"No EHR Specified",VLOOKUP(C4338,'Provider-EHR crosswalk'!A:B,2,FALSE))</f>
        <v>NetSmart MyEvolv</v>
      </c>
    </row>
    <row r="4339" spans="1:11" x14ac:dyDescent="0.25">
      <c r="A4339" t="s">
        <v>100</v>
      </c>
      <c r="B4339">
        <v>40</v>
      </c>
      <c r="C4339" t="s">
        <v>1052</v>
      </c>
      <c r="D4339" t="s">
        <v>101</v>
      </c>
      <c r="E4339">
        <v>261</v>
      </c>
      <c r="F4339">
        <v>261</v>
      </c>
      <c r="G4339">
        <v>100</v>
      </c>
      <c r="H4339" t="s">
        <v>65</v>
      </c>
      <c r="I4339">
        <v>99</v>
      </c>
      <c r="J4339" t="s">
        <v>66</v>
      </c>
      <c r="K4339" s="33" t="str">
        <f>IF(ISNA(VLOOKUP(C4339,'Provider-EHR crosswalk'!A:B,2,FALSE)),"No EHR Specified",VLOOKUP(C4339,'Provider-EHR crosswalk'!A:B,2,FALSE))</f>
        <v>NetSmart MyEvolv</v>
      </c>
    </row>
    <row r="4340" spans="1:11" x14ac:dyDescent="0.25">
      <c r="A4340" t="s">
        <v>102</v>
      </c>
      <c r="B4340">
        <v>40</v>
      </c>
      <c r="C4340" t="s">
        <v>1052</v>
      </c>
      <c r="D4340" t="s">
        <v>103</v>
      </c>
      <c r="E4340">
        <v>261</v>
      </c>
      <c r="F4340">
        <v>261</v>
      </c>
      <c r="G4340">
        <v>100</v>
      </c>
      <c r="H4340" t="s">
        <v>65</v>
      </c>
      <c r="I4340">
        <v>99</v>
      </c>
      <c r="J4340" t="s">
        <v>66</v>
      </c>
      <c r="K4340" s="33" t="str">
        <f>IF(ISNA(VLOOKUP(C4340,'Provider-EHR crosswalk'!A:B,2,FALSE)),"No EHR Specified",VLOOKUP(C4340,'Provider-EHR crosswalk'!A:B,2,FALSE))</f>
        <v>NetSmart MyEvolv</v>
      </c>
    </row>
    <row r="4341" spans="1:11" x14ac:dyDescent="0.25">
      <c r="A4341" t="s">
        <v>104</v>
      </c>
      <c r="B4341">
        <v>40</v>
      </c>
      <c r="C4341" t="s">
        <v>1052</v>
      </c>
      <c r="D4341" t="s">
        <v>105</v>
      </c>
      <c r="E4341">
        <v>261</v>
      </c>
      <c r="F4341">
        <v>261</v>
      </c>
      <c r="G4341">
        <v>100</v>
      </c>
      <c r="H4341" t="s">
        <v>65</v>
      </c>
      <c r="I4341">
        <v>99</v>
      </c>
      <c r="J4341" t="s">
        <v>66</v>
      </c>
      <c r="K4341" s="33" t="str">
        <f>IF(ISNA(VLOOKUP(C4341,'Provider-EHR crosswalk'!A:B,2,FALSE)),"No EHR Specified",VLOOKUP(C4341,'Provider-EHR crosswalk'!A:B,2,FALSE))</f>
        <v>NetSmart MyEvolv</v>
      </c>
    </row>
    <row r="4342" spans="1:11" x14ac:dyDescent="0.25">
      <c r="A4342" t="s">
        <v>106</v>
      </c>
      <c r="B4342">
        <v>40</v>
      </c>
      <c r="C4342" t="s">
        <v>1052</v>
      </c>
      <c r="D4342" t="s">
        <v>107</v>
      </c>
      <c r="E4342">
        <v>261</v>
      </c>
      <c r="F4342">
        <v>261</v>
      </c>
      <c r="G4342">
        <v>100</v>
      </c>
      <c r="H4342" t="s">
        <v>65</v>
      </c>
      <c r="I4342">
        <v>99</v>
      </c>
      <c r="J4342" t="s">
        <v>66</v>
      </c>
      <c r="K4342" s="33" t="str">
        <f>IF(ISNA(VLOOKUP(C4342,'Provider-EHR crosswalk'!A:B,2,FALSE)),"No EHR Specified",VLOOKUP(C4342,'Provider-EHR crosswalk'!A:B,2,FALSE))</f>
        <v>NetSmart MyEvolv</v>
      </c>
    </row>
    <row r="4343" spans="1:11" x14ac:dyDescent="0.25">
      <c r="A4343" t="s">
        <v>108</v>
      </c>
      <c r="B4343">
        <v>40</v>
      </c>
      <c r="C4343" t="s">
        <v>1052</v>
      </c>
      <c r="D4343" t="s">
        <v>109</v>
      </c>
      <c r="E4343">
        <v>261</v>
      </c>
      <c r="F4343">
        <v>261</v>
      </c>
      <c r="G4343">
        <v>100</v>
      </c>
      <c r="H4343" t="s">
        <v>65</v>
      </c>
      <c r="I4343">
        <v>99</v>
      </c>
      <c r="J4343" t="s">
        <v>66</v>
      </c>
      <c r="K4343" s="33" t="str">
        <f>IF(ISNA(VLOOKUP(C4343,'Provider-EHR crosswalk'!A:B,2,FALSE)),"No EHR Specified",VLOOKUP(C4343,'Provider-EHR crosswalk'!A:B,2,FALSE))</f>
        <v>NetSmart MyEvolv</v>
      </c>
    </row>
    <row r="4344" spans="1:11" x14ac:dyDescent="0.25">
      <c r="A4344" t="s">
        <v>110</v>
      </c>
      <c r="B4344">
        <v>40</v>
      </c>
      <c r="C4344" t="s">
        <v>1052</v>
      </c>
      <c r="D4344" t="s">
        <v>111</v>
      </c>
      <c r="E4344">
        <v>261</v>
      </c>
      <c r="F4344">
        <v>261</v>
      </c>
      <c r="G4344">
        <v>100</v>
      </c>
      <c r="H4344" t="s">
        <v>65</v>
      </c>
      <c r="I4344">
        <v>99</v>
      </c>
      <c r="J4344" t="s">
        <v>66</v>
      </c>
      <c r="K4344" s="33" t="str">
        <f>IF(ISNA(VLOOKUP(C4344,'Provider-EHR crosswalk'!A:B,2,FALSE)),"No EHR Specified",VLOOKUP(C4344,'Provider-EHR crosswalk'!A:B,2,FALSE))</f>
        <v>NetSmart MyEvolv</v>
      </c>
    </row>
    <row r="4345" spans="1:11" x14ac:dyDescent="0.25">
      <c r="A4345" t="s">
        <v>112</v>
      </c>
      <c r="B4345">
        <v>40</v>
      </c>
      <c r="C4345" t="s">
        <v>1052</v>
      </c>
      <c r="D4345" t="s">
        <v>113</v>
      </c>
      <c r="E4345">
        <v>261</v>
      </c>
      <c r="F4345">
        <v>261</v>
      </c>
      <c r="G4345">
        <v>100</v>
      </c>
      <c r="H4345" t="s">
        <v>65</v>
      </c>
      <c r="I4345">
        <v>99</v>
      </c>
      <c r="J4345" t="s">
        <v>66</v>
      </c>
      <c r="K4345" s="33" t="str">
        <f>IF(ISNA(VLOOKUP(C4345,'Provider-EHR crosswalk'!A:B,2,FALSE)),"No EHR Specified",VLOOKUP(C4345,'Provider-EHR crosswalk'!A:B,2,FALSE))</f>
        <v>NetSmart MyEvolv</v>
      </c>
    </row>
    <row r="4346" spans="1:11" x14ac:dyDescent="0.25">
      <c r="A4346" t="s">
        <v>114</v>
      </c>
      <c r="B4346">
        <v>40</v>
      </c>
      <c r="C4346" t="s">
        <v>1052</v>
      </c>
      <c r="D4346" t="s">
        <v>115</v>
      </c>
      <c r="E4346">
        <v>1</v>
      </c>
      <c r="F4346">
        <v>27</v>
      </c>
      <c r="G4346">
        <v>3.7</v>
      </c>
      <c r="H4346" t="s">
        <v>116</v>
      </c>
      <c r="I4346">
        <v>4</v>
      </c>
      <c r="J4346" t="s">
        <v>66</v>
      </c>
      <c r="K4346" s="33" t="str">
        <f>IF(ISNA(VLOOKUP(C4346,'Provider-EHR crosswalk'!A:B,2,FALSE)),"No EHR Specified",VLOOKUP(C4346,'Provider-EHR crosswalk'!A:B,2,FALSE))</f>
        <v>NetSmart MyEvolv</v>
      </c>
    </row>
    <row r="4347" spans="1:11" x14ac:dyDescent="0.25">
      <c r="A4347" t="s">
        <v>117</v>
      </c>
      <c r="B4347">
        <v>40</v>
      </c>
      <c r="C4347" t="s">
        <v>1052</v>
      </c>
      <c r="D4347" t="s">
        <v>118</v>
      </c>
      <c r="E4347">
        <v>1</v>
      </c>
      <c r="F4347">
        <v>27</v>
      </c>
      <c r="G4347">
        <v>3.7</v>
      </c>
      <c r="H4347" t="s">
        <v>116</v>
      </c>
      <c r="I4347">
        <v>4</v>
      </c>
      <c r="J4347" t="s">
        <v>66</v>
      </c>
      <c r="K4347" s="33" t="str">
        <f>IF(ISNA(VLOOKUP(C4347,'Provider-EHR crosswalk'!A:B,2,FALSE)),"No EHR Specified",VLOOKUP(C4347,'Provider-EHR crosswalk'!A:B,2,FALSE))</f>
        <v>NetSmart MyEvolv</v>
      </c>
    </row>
    <row r="4348" spans="1:11" x14ac:dyDescent="0.25">
      <c r="A4348" t="s">
        <v>119</v>
      </c>
      <c r="B4348">
        <v>40</v>
      </c>
      <c r="C4348" t="s">
        <v>1052</v>
      </c>
      <c r="D4348" t="s">
        <v>120</v>
      </c>
      <c r="E4348">
        <v>0</v>
      </c>
      <c r="F4348">
        <v>27</v>
      </c>
      <c r="G4348">
        <v>0</v>
      </c>
      <c r="H4348" t="s">
        <v>116</v>
      </c>
      <c r="I4348">
        <v>4</v>
      </c>
      <c r="J4348" t="s">
        <v>66</v>
      </c>
      <c r="K4348" s="33" t="str">
        <f>IF(ISNA(VLOOKUP(C4348,'Provider-EHR crosswalk'!A:B,2,FALSE)),"No EHR Specified",VLOOKUP(C4348,'Provider-EHR crosswalk'!A:B,2,FALSE))</f>
        <v>NetSmart MyEvolv</v>
      </c>
    </row>
    <row r="4349" spans="1:11" x14ac:dyDescent="0.25">
      <c r="A4349" t="s">
        <v>121</v>
      </c>
      <c r="B4349">
        <v>40</v>
      </c>
      <c r="C4349" t="s">
        <v>1052</v>
      </c>
      <c r="D4349" t="s">
        <v>122</v>
      </c>
      <c r="E4349">
        <v>0</v>
      </c>
      <c r="F4349">
        <v>27</v>
      </c>
      <c r="G4349">
        <v>0</v>
      </c>
      <c r="H4349" t="s">
        <v>116</v>
      </c>
      <c r="I4349">
        <v>1</v>
      </c>
      <c r="J4349" t="s">
        <v>66</v>
      </c>
      <c r="K4349" s="33" t="str">
        <f>IF(ISNA(VLOOKUP(C4349,'Provider-EHR crosswalk'!A:B,2,FALSE)),"No EHR Specified",VLOOKUP(C4349,'Provider-EHR crosswalk'!A:B,2,FALSE))</f>
        <v>NetSmart MyEvolv</v>
      </c>
    </row>
    <row r="4350" spans="1:11" x14ac:dyDescent="0.25">
      <c r="A4350" t="s">
        <v>123</v>
      </c>
      <c r="B4350">
        <v>40</v>
      </c>
      <c r="C4350" t="s">
        <v>1052</v>
      </c>
      <c r="D4350" t="s">
        <v>124</v>
      </c>
      <c r="E4350">
        <v>1</v>
      </c>
      <c r="F4350">
        <v>261</v>
      </c>
      <c r="G4350">
        <v>0.38</v>
      </c>
      <c r="H4350" t="s">
        <v>116</v>
      </c>
      <c r="I4350">
        <v>1</v>
      </c>
      <c r="J4350" t="s">
        <v>66</v>
      </c>
      <c r="K4350" s="33" t="str">
        <f>IF(ISNA(VLOOKUP(C4350,'Provider-EHR crosswalk'!A:B,2,FALSE)),"No EHR Specified",VLOOKUP(C4350,'Provider-EHR crosswalk'!A:B,2,FALSE))</f>
        <v>NetSmart MyEvolv</v>
      </c>
    </row>
    <row r="4351" spans="1:11" x14ac:dyDescent="0.25">
      <c r="A4351" t="s">
        <v>125</v>
      </c>
      <c r="B4351">
        <v>40</v>
      </c>
      <c r="C4351" t="s">
        <v>1052</v>
      </c>
      <c r="D4351" t="s">
        <v>126</v>
      </c>
      <c r="E4351">
        <v>0</v>
      </c>
      <c r="F4351">
        <v>261</v>
      </c>
      <c r="G4351">
        <v>0</v>
      </c>
      <c r="H4351" t="s">
        <v>116</v>
      </c>
      <c r="I4351">
        <v>1</v>
      </c>
      <c r="J4351" t="s">
        <v>66</v>
      </c>
      <c r="K4351" s="33" t="str">
        <f>IF(ISNA(VLOOKUP(C4351,'Provider-EHR crosswalk'!A:B,2,FALSE)),"No EHR Specified",VLOOKUP(C4351,'Provider-EHR crosswalk'!A:B,2,FALSE))</f>
        <v>NetSmart MyEvolv</v>
      </c>
    </row>
    <row r="4352" spans="1:11" x14ac:dyDescent="0.25">
      <c r="A4352" t="s">
        <v>127</v>
      </c>
      <c r="B4352">
        <v>40</v>
      </c>
      <c r="C4352" t="s">
        <v>1052</v>
      </c>
      <c r="D4352" t="s">
        <v>128</v>
      </c>
      <c r="E4352">
        <v>3</v>
      </c>
      <c r="F4352">
        <v>261</v>
      </c>
      <c r="G4352">
        <v>1.1499999999999999</v>
      </c>
      <c r="H4352" t="s">
        <v>116</v>
      </c>
      <c r="I4352">
        <v>4</v>
      </c>
      <c r="J4352" t="s">
        <v>66</v>
      </c>
      <c r="K4352" s="33" t="str">
        <f>IF(ISNA(VLOOKUP(C4352,'Provider-EHR crosswalk'!A:B,2,FALSE)),"No EHR Specified",VLOOKUP(C4352,'Provider-EHR crosswalk'!A:B,2,FALSE))</f>
        <v>NetSmart MyEvolv</v>
      </c>
    </row>
    <row r="4353" spans="1:11" x14ac:dyDescent="0.25">
      <c r="A4353" t="s">
        <v>129</v>
      </c>
      <c r="B4353">
        <v>40</v>
      </c>
      <c r="C4353" t="s">
        <v>1052</v>
      </c>
      <c r="D4353" t="s">
        <v>130</v>
      </c>
      <c r="E4353">
        <v>5</v>
      </c>
      <c r="F4353">
        <v>261</v>
      </c>
      <c r="G4353">
        <v>1.92</v>
      </c>
      <c r="H4353" t="s">
        <v>116</v>
      </c>
      <c r="I4353">
        <v>4</v>
      </c>
      <c r="J4353" t="s">
        <v>66</v>
      </c>
      <c r="K4353" s="33" t="str">
        <f>IF(ISNA(VLOOKUP(C4353,'Provider-EHR crosswalk'!A:B,2,FALSE)),"No EHR Specified",VLOOKUP(C4353,'Provider-EHR crosswalk'!A:B,2,FALSE))</f>
        <v>NetSmart MyEvolv</v>
      </c>
    </row>
    <row r="4354" spans="1:11" x14ac:dyDescent="0.25">
      <c r="A4354" t="s">
        <v>131</v>
      </c>
      <c r="B4354">
        <v>40</v>
      </c>
      <c r="C4354" t="s">
        <v>1052</v>
      </c>
      <c r="D4354" t="s">
        <v>132</v>
      </c>
      <c r="E4354">
        <v>4</v>
      </c>
      <c r="F4354">
        <v>261</v>
      </c>
      <c r="G4354">
        <v>1.53</v>
      </c>
      <c r="H4354" t="s">
        <v>116</v>
      </c>
      <c r="I4354">
        <v>4</v>
      </c>
      <c r="J4354" t="s">
        <v>66</v>
      </c>
      <c r="K4354" s="33" t="str">
        <f>IF(ISNA(VLOOKUP(C4354,'Provider-EHR crosswalk'!A:B,2,FALSE)),"No EHR Specified",VLOOKUP(C4354,'Provider-EHR crosswalk'!A:B,2,FALSE))</f>
        <v>NetSmart MyEvolv</v>
      </c>
    </row>
    <row r="4355" spans="1:11" x14ac:dyDescent="0.25">
      <c r="A4355" t="s">
        <v>133</v>
      </c>
      <c r="B4355">
        <v>40</v>
      </c>
      <c r="C4355" t="s">
        <v>1052</v>
      </c>
      <c r="D4355" t="s">
        <v>134</v>
      </c>
      <c r="E4355">
        <v>13</v>
      </c>
      <c r="F4355">
        <v>261</v>
      </c>
      <c r="G4355">
        <v>4.9800000000000004</v>
      </c>
      <c r="H4355" t="s">
        <v>116</v>
      </c>
      <c r="I4355">
        <v>1</v>
      </c>
      <c r="J4355" t="s">
        <v>69</v>
      </c>
      <c r="K4355" s="33" t="str">
        <f>IF(ISNA(VLOOKUP(C4355,'Provider-EHR crosswalk'!A:B,2,FALSE)),"No EHR Specified",VLOOKUP(C4355,'Provider-EHR crosswalk'!A:B,2,FALSE))</f>
        <v>NetSmart MyEvolv</v>
      </c>
    </row>
    <row r="4356" spans="1:11" x14ac:dyDescent="0.25">
      <c r="A4356" t="s">
        <v>135</v>
      </c>
      <c r="B4356">
        <v>40</v>
      </c>
      <c r="C4356" t="s">
        <v>1052</v>
      </c>
      <c r="D4356" t="s">
        <v>136</v>
      </c>
      <c r="E4356">
        <v>0</v>
      </c>
      <c r="F4356">
        <v>261</v>
      </c>
      <c r="G4356">
        <v>0</v>
      </c>
      <c r="H4356" t="s">
        <v>116</v>
      </c>
      <c r="I4356">
        <v>1</v>
      </c>
      <c r="J4356" t="s">
        <v>66</v>
      </c>
      <c r="K4356" s="33" t="str">
        <f>IF(ISNA(VLOOKUP(C4356,'Provider-EHR crosswalk'!A:B,2,FALSE)),"No EHR Specified",VLOOKUP(C4356,'Provider-EHR crosswalk'!A:B,2,FALSE))</f>
        <v>NetSmart MyEvolv</v>
      </c>
    </row>
    <row r="4357" spans="1:11" x14ac:dyDescent="0.25">
      <c r="A4357" t="s">
        <v>137</v>
      </c>
      <c r="B4357">
        <v>40</v>
      </c>
      <c r="C4357" t="s">
        <v>1052</v>
      </c>
      <c r="D4357" t="s">
        <v>138</v>
      </c>
      <c r="E4357">
        <v>0</v>
      </c>
      <c r="F4357">
        <v>261</v>
      </c>
      <c r="G4357">
        <v>0</v>
      </c>
      <c r="H4357" t="s">
        <v>116</v>
      </c>
      <c r="I4357">
        <v>1</v>
      </c>
      <c r="J4357" t="s">
        <v>66</v>
      </c>
      <c r="K4357" s="33" t="str">
        <f>IF(ISNA(VLOOKUP(C4357,'Provider-EHR crosswalk'!A:B,2,FALSE)),"No EHR Specified",VLOOKUP(C4357,'Provider-EHR crosswalk'!A:B,2,FALSE))</f>
        <v>NetSmart MyEvolv</v>
      </c>
    </row>
    <row r="4358" spans="1:11" x14ac:dyDescent="0.25">
      <c r="A4358" t="s">
        <v>139</v>
      </c>
      <c r="B4358">
        <v>40</v>
      </c>
      <c r="C4358" t="s">
        <v>1052</v>
      </c>
      <c r="D4358" t="s">
        <v>140</v>
      </c>
      <c r="E4358">
        <v>0</v>
      </c>
      <c r="F4358">
        <v>261</v>
      </c>
      <c r="G4358">
        <v>0</v>
      </c>
      <c r="H4358" t="s">
        <v>116</v>
      </c>
      <c r="I4358">
        <v>1</v>
      </c>
      <c r="J4358" t="s">
        <v>66</v>
      </c>
      <c r="K4358" s="33" t="str">
        <f>IF(ISNA(VLOOKUP(C4358,'Provider-EHR crosswalk'!A:B,2,FALSE)),"No EHR Specified",VLOOKUP(C4358,'Provider-EHR crosswalk'!A:B,2,FALSE))</f>
        <v>NetSmart MyEvolv</v>
      </c>
    </row>
    <row r="4359" spans="1:11" x14ac:dyDescent="0.25">
      <c r="A4359" t="s">
        <v>141</v>
      </c>
      <c r="B4359">
        <v>40</v>
      </c>
      <c r="C4359" t="s">
        <v>1052</v>
      </c>
      <c r="D4359" t="s">
        <v>142</v>
      </c>
      <c r="E4359">
        <v>0</v>
      </c>
      <c r="F4359">
        <v>261</v>
      </c>
      <c r="G4359">
        <v>0</v>
      </c>
      <c r="H4359" t="s">
        <v>116</v>
      </c>
      <c r="I4359">
        <v>1</v>
      </c>
      <c r="J4359" t="s">
        <v>66</v>
      </c>
      <c r="K4359" s="33" t="str">
        <f>IF(ISNA(VLOOKUP(C4359,'Provider-EHR crosswalk'!A:B,2,FALSE)),"No EHR Specified",VLOOKUP(C4359,'Provider-EHR crosswalk'!A:B,2,FALSE))</f>
        <v>NetSmart MyEvolv</v>
      </c>
    </row>
    <row r="4360" spans="1:11" x14ac:dyDescent="0.25">
      <c r="A4360" t="s">
        <v>143</v>
      </c>
      <c r="B4360">
        <v>40</v>
      </c>
      <c r="C4360" t="s">
        <v>1052</v>
      </c>
      <c r="D4360" t="s">
        <v>144</v>
      </c>
      <c r="E4360">
        <v>0</v>
      </c>
      <c r="F4360">
        <v>261</v>
      </c>
      <c r="G4360">
        <v>0</v>
      </c>
      <c r="H4360" t="s">
        <v>116</v>
      </c>
      <c r="I4360">
        <v>1</v>
      </c>
      <c r="J4360" t="s">
        <v>66</v>
      </c>
      <c r="K4360" s="33" t="str">
        <f>IF(ISNA(VLOOKUP(C4360,'Provider-EHR crosswalk'!A:B,2,FALSE)),"No EHR Specified",VLOOKUP(C4360,'Provider-EHR crosswalk'!A:B,2,FALSE))</f>
        <v>NetSmart MyEvolv</v>
      </c>
    </row>
    <row r="4361" spans="1:11" x14ac:dyDescent="0.25">
      <c r="A4361" t="s">
        <v>145</v>
      </c>
      <c r="B4361">
        <v>40</v>
      </c>
      <c r="C4361" t="s">
        <v>1052</v>
      </c>
      <c r="D4361" t="s">
        <v>146</v>
      </c>
      <c r="E4361">
        <v>0</v>
      </c>
      <c r="F4361">
        <v>261</v>
      </c>
      <c r="G4361">
        <v>0</v>
      </c>
      <c r="H4361" t="s">
        <v>116</v>
      </c>
      <c r="I4361">
        <v>1</v>
      </c>
      <c r="J4361" t="s">
        <v>66</v>
      </c>
      <c r="K4361" s="33" t="str">
        <f>IF(ISNA(VLOOKUP(C4361,'Provider-EHR crosswalk'!A:B,2,FALSE)),"No EHR Specified",VLOOKUP(C4361,'Provider-EHR crosswalk'!A:B,2,FALSE))</f>
        <v>NetSmart MyEvolv</v>
      </c>
    </row>
    <row r="4362" spans="1:11" x14ac:dyDescent="0.25">
      <c r="A4362" t="s">
        <v>147</v>
      </c>
      <c r="B4362">
        <v>40</v>
      </c>
      <c r="C4362" t="s">
        <v>1052</v>
      </c>
      <c r="D4362" t="s">
        <v>148</v>
      </c>
      <c r="E4362">
        <v>0</v>
      </c>
      <c r="F4362">
        <v>261</v>
      </c>
      <c r="G4362">
        <v>0</v>
      </c>
      <c r="H4362" t="s">
        <v>116</v>
      </c>
      <c r="I4362">
        <v>1</v>
      </c>
      <c r="J4362" t="s">
        <v>66</v>
      </c>
      <c r="K4362" s="33" t="str">
        <f>IF(ISNA(VLOOKUP(C4362,'Provider-EHR crosswalk'!A:B,2,FALSE)),"No EHR Specified",VLOOKUP(C4362,'Provider-EHR crosswalk'!A:B,2,FALSE))</f>
        <v>NetSmart MyEvolv</v>
      </c>
    </row>
    <row r="4363" spans="1:11" x14ac:dyDescent="0.25">
      <c r="A4363" t="s">
        <v>149</v>
      </c>
      <c r="B4363">
        <v>40</v>
      </c>
      <c r="C4363" t="s">
        <v>1052</v>
      </c>
      <c r="D4363" t="s">
        <v>150</v>
      </c>
      <c r="E4363">
        <v>0</v>
      </c>
      <c r="F4363">
        <v>261</v>
      </c>
      <c r="G4363">
        <v>0</v>
      </c>
      <c r="H4363" t="s">
        <v>116</v>
      </c>
      <c r="I4363">
        <v>1</v>
      </c>
      <c r="J4363" t="s">
        <v>66</v>
      </c>
      <c r="K4363" s="33" t="str">
        <f>IF(ISNA(VLOOKUP(C4363,'Provider-EHR crosswalk'!A:B,2,FALSE)),"No EHR Specified",VLOOKUP(C4363,'Provider-EHR crosswalk'!A:B,2,FALSE))</f>
        <v>NetSmart MyEvolv</v>
      </c>
    </row>
    <row r="4364" spans="1:11" x14ac:dyDescent="0.25">
      <c r="A4364" t="s">
        <v>151</v>
      </c>
      <c r="B4364">
        <v>40</v>
      </c>
      <c r="C4364" t="s">
        <v>1052</v>
      </c>
      <c r="D4364" t="s">
        <v>152</v>
      </c>
      <c r="E4364">
        <v>0</v>
      </c>
      <c r="F4364">
        <v>261</v>
      </c>
      <c r="G4364">
        <v>0</v>
      </c>
      <c r="H4364" t="s">
        <v>116</v>
      </c>
      <c r="I4364">
        <v>1</v>
      </c>
      <c r="J4364" t="s">
        <v>66</v>
      </c>
      <c r="K4364" s="33" t="str">
        <f>IF(ISNA(VLOOKUP(C4364,'Provider-EHR crosswalk'!A:B,2,FALSE)),"No EHR Specified",VLOOKUP(C4364,'Provider-EHR crosswalk'!A:B,2,FALSE))</f>
        <v>NetSmart MyEvolv</v>
      </c>
    </row>
    <row r="4365" spans="1:11" x14ac:dyDescent="0.25">
      <c r="A4365" t="s">
        <v>153</v>
      </c>
      <c r="B4365">
        <v>40</v>
      </c>
      <c r="C4365" t="s">
        <v>1052</v>
      </c>
      <c r="D4365" t="s">
        <v>154</v>
      </c>
      <c r="E4365">
        <v>0</v>
      </c>
      <c r="F4365">
        <v>261</v>
      </c>
      <c r="G4365">
        <v>0</v>
      </c>
      <c r="H4365" t="s">
        <v>116</v>
      </c>
      <c r="I4365">
        <v>1</v>
      </c>
      <c r="J4365" t="s">
        <v>66</v>
      </c>
      <c r="K4365" s="33" t="str">
        <f>IF(ISNA(VLOOKUP(C4365,'Provider-EHR crosswalk'!A:B,2,FALSE)),"No EHR Specified",VLOOKUP(C4365,'Provider-EHR crosswalk'!A:B,2,FALSE))</f>
        <v>NetSmart MyEvolv</v>
      </c>
    </row>
    <row r="4366" spans="1:11" x14ac:dyDescent="0.25">
      <c r="A4366" t="s">
        <v>155</v>
      </c>
      <c r="B4366">
        <v>40</v>
      </c>
      <c r="C4366" t="s">
        <v>1052</v>
      </c>
      <c r="D4366" t="s">
        <v>156</v>
      </c>
      <c r="E4366">
        <v>0</v>
      </c>
      <c r="F4366">
        <v>261</v>
      </c>
      <c r="G4366">
        <v>0</v>
      </c>
      <c r="H4366" t="s">
        <v>157</v>
      </c>
      <c r="I4366" t="s">
        <v>157</v>
      </c>
      <c r="J4366" t="s">
        <v>157</v>
      </c>
      <c r="K4366" s="33" t="str">
        <f>IF(ISNA(VLOOKUP(C4366,'Provider-EHR crosswalk'!A:B,2,FALSE)),"No EHR Specified",VLOOKUP(C4366,'Provider-EHR crosswalk'!A:B,2,FALSE))</f>
        <v>NetSmart MyEvolv</v>
      </c>
    </row>
    <row r="4367" spans="1:11" x14ac:dyDescent="0.25">
      <c r="A4367" t="s">
        <v>158</v>
      </c>
      <c r="B4367">
        <v>40</v>
      </c>
      <c r="C4367" t="s">
        <v>1052</v>
      </c>
      <c r="D4367" t="s">
        <v>159</v>
      </c>
      <c r="E4367">
        <v>7</v>
      </c>
      <c r="F4367">
        <v>261</v>
      </c>
      <c r="G4367">
        <v>2.68</v>
      </c>
      <c r="H4367" t="s">
        <v>157</v>
      </c>
      <c r="I4367" t="s">
        <v>157</v>
      </c>
      <c r="J4367" t="s">
        <v>157</v>
      </c>
      <c r="K4367" s="33" t="str">
        <f>IF(ISNA(VLOOKUP(C4367,'Provider-EHR crosswalk'!A:B,2,FALSE)),"No EHR Specified",VLOOKUP(C4367,'Provider-EHR crosswalk'!A:B,2,FALSE))</f>
        <v>NetSmart MyEvolv</v>
      </c>
    </row>
    <row r="4368" spans="1:11" x14ac:dyDescent="0.25">
      <c r="A4368" t="s">
        <v>162</v>
      </c>
      <c r="B4368">
        <v>40</v>
      </c>
      <c r="C4368" t="s">
        <v>1052</v>
      </c>
      <c r="D4368" t="s">
        <v>163</v>
      </c>
      <c r="E4368">
        <v>256</v>
      </c>
      <c r="F4368">
        <v>261</v>
      </c>
      <c r="G4368">
        <v>98.08</v>
      </c>
      <c r="H4368" t="s">
        <v>65</v>
      </c>
      <c r="I4368">
        <v>95</v>
      </c>
      <c r="J4368" t="s">
        <v>66</v>
      </c>
      <c r="K4368" s="33" t="str">
        <f>IF(ISNA(VLOOKUP(C4368,'Provider-EHR crosswalk'!A:B,2,FALSE)),"No EHR Specified",VLOOKUP(C4368,'Provider-EHR crosswalk'!A:B,2,FALSE))</f>
        <v>NetSmart MyEvolv</v>
      </c>
    </row>
    <row r="4369" spans="1:11" x14ac:dyDescent="0.25">
      <c r="A4369" t="s">
        <v>164</v>
      </c>
      <c r="B4369">
        <v>40</v>
      </c>
      <c r="C4369" t="s">
        <v>1052</v>
      </c>
      <c r="D4369" t="s">
        <v>165</v>
      </c>
      <c r="E4369">
        <v>26</v>
      </c>
      <c r="F4369">
        <v>27</v>
      </c>
      <c r="G4369">
        <v>96.3</v>
      </c>
      <c r="H4369" t="s">
        <v>65</v>
      </c>
      <c r="I4369">
        <v>95</v>
      </c>
      <c r="J4369" t="s">
        <v>66</v>
      </c>
      <c r="K4369" s="33" t="str">
        <f>IF(ISNA(VLOOKUP(C4369,'Provider-EHR crosswalk'!A:B,2,FALSE)),"No EHR Specified",VLOOKUP(C4369,'Provider-EHR crosswalk'!A:B,2,FALSE))</f>
        <v>NetSmart MyEvolv</v>
      </c>
    </row>
    <row r="4370" spans="1:11" x14ac:dyDescent="0.25">
      <c r="A4370" t="s">
        <v>166</v>
      </c>
      <c r="B4370">
        <v>40</v>
      </c>
      <c r="C4370" t="s">
        <v>1052</v>
      </c>
      <c r="D4370" t="s">
        <v>167</v>
      </c>
      <c r="E4370">
        <v>0</v>
      </c>
      <c r="F4370">
        <v>27</v>
      </c>
      <c r="G4370">
        <v>0</v>
      </c>
      <c r="H4370" t="s">
        <v>116</v>
      </c>
      <c r="I4370">
        <v>5</v>
      </c>
      <c r="J4370" t="s">
        <v>66</v>
      </c>
      <c r="K4370" s="33" t="str">
        <f>IF(ISNA(VLOOKUP(C4370,'Provider-EHR crosswalk'!A:B,2,FALSE)),"No EHR Specified",VLOOKUP(C4370,'Provider-EHR crosswalk'!A:B,2,FALSE))</f>
        <v>NetSmart MyEvolv</v>
      </c>
    </row>
    <row r="4371" spans="1:11" x14ac:dyDescent="0.25">
      <c r="A4371" t="s">
        <v>168</v>
      </c>
      <c r="B4371">
        <v>40</v>
      </c>
      <c r="C4371" t="s">
        <v>1052</v>
      </c>
      <c r="D4371" t="s">
        <v>169</v>
      </c>
      <c r="E4371">
        <v>0</v>
      </c>
      <c r="F4371">
        <v>27</v>
      </c>
      <c r="G4371">
        <v>0</v>
      </c>
      <c r="H4371" t="s">
        <v>116</v>
      </c>
      <c r="I4371">
        <v>5</v>
      </c>
      <c r="J4371" t="s">
        <v>66</v>
      </c>
      <c r="K4371" s="33" t="str">
        <f>IF(ISNA(VLOOKUP(C4371,'Provider-EHR crosswalk'!A:B,2,FALSE)),"No EHR Specified",VLOOKUP(C4371,'Provider-EHR crosswalk'!A:B,2,FALSE))</f>
        <v>NetSmart MyEvolv</v>
      </c>
    </row>
    <row r="4372" spans="1:11" x14ac:dyDescent="0.25">
      <c r="A4372" t="s">
        <v>170</v>
      </c>
      <c r="B4372">
        <v>40</v>
      </c>
      <c r="C4372" t="s">
        <v>1052</v>
      </c>
      <c r="D4372" t="s">
        <v>171</v>
      </c>
      <c r="E4372">
        <v>1</v>
      </c>
      <c r="F4372">
        <v>27</v>
      </c>
      <c r="G4372">
        <v>3.7</v>
      </c>
      <c r="H4372" t="s">
        <v>116</v>
      </c>
      <c r="I4372">
        <v>5</v>
      </c>
      <c r="J4372" t="s">
        <v>66</v>
      </c>
      <c r="K4372" s="33" t="str">
        <f>IF(ISNA(VLOOKUP(C4372,'Provider-EHR crosswalk'!A:B,2,FALSE)),"No EHR Specified",VLOOKUP(C4372,'Provider-EHR crosswalk'!A:B,2,FALSE))</f>
        <v>NetSmart MyEvolv</v>
      </c>
    </row>
    <row r="4373" spans="1:11" x14ac:dyDescent="0.25">
      <c r="A4373" t="s">
        <v>172</v>
      </c>
      <c r="B4373">
        <v>40</v>
      </c>
      <c r="C4373" t="s">
        <v>1052</v>
      </c>
      <c r="D4373" t="s">
        <v>173</v>
      </c>
      <c r="E4373">
        <v>3</v>
      </c>
      <c r="F4373">
        <v>261</v>
      </c>
      <c r="G4373">
        <v>1.1499999999999999</v>
      </c>
      <c r="H4373" t="s">
        <v>116</v>
      </c>
      <c r="I4373">
        <v>5</v>
      </c>
      <c r="J4373" t="s">
        <v>66</v>
      </c>
      <c r="K4373" s="33" t="str">
        <f>IF(ISNA(VLOOKUP(C4373,'Provider-EHR crosswalk'!A:B,2,FALSE)),"No EHR Specified",VLOOKUP(C4373,'Provider-EHR crosswalk'!A:B,2,FALSE))</f>
        <v>NetSmart MyEvolv</v>
      </c>
    </row>
    <row r="4374" spans="1:11" x14ac:dyDescent="0.25">
      <c r="A4374" t="s">
        <v>174</v>
      </c>
      <c r="B4374">
        <v>40</v>
      </c>
      <c r="C4374" t="s">
        <v>1052</v>
      </c>
      <c r="D4374" t="s">
        <v>175</v>
      </c>
      <c r="E4374">
        <v>0</v>
      </c>
      <c r="F4374">
        <v>261</v>
      </c>
      <c r="G4374">
        <v>0</v>
      </c>
      <c r="H4374" t="s">
        <v>116</v>
      </c>
      <c r="I4374">
        <v>5</v>
      </c>
      <c r="J4374" t="s">
        <v>66</v>
      </c>
      <c r="K4374" s="33" t="str">
        <f>IF(ISNA(VLOOKUP(C4374,'Provider-EHR crosswalk'!A:B,2,FALSE)),"No EHR Specified",VLOOKUP(C4374,'Provider-EHR crosswalk'!A:B,2,FALSE))</f>
        <v>NetSmart MyEvolv</v>
      </c>
    </row>
    <row r="4375" spans="1:11" x14ac:dyDescent="0.25">
      <c r="A4375" t="s">
        <v>176</v>
      </c>
      <c r="B4375">
        <v>40</v>
      </c>
      <c r="C4375" t="s">
        <v>1052</v>
      </c>
      <c r="D4375" t="s">
        <v>177</v>
      </c>
      <c r="E4375">
        <v>2</v>
      </c>
      <c r="F4375">
        <v>261</v>
      </c>
      <c r="G4375">
        <v>0.77</v>
      </c>
      <c r="H4375" t="s">
        <v>116</v>
      </c>
      <c r="I4375">
        <v>5</v>
      </c>
      <c r="J4375" t="s">
        <v>66</v>
      </c>
      <c r="K4375" s="33" t="str">
        <f>IF(ISNA(VLOOKUP(C4375,'Provider-EHR crosswalk'!A:B,2,FALSE)),"No EHR Specified",VLOOKUP(C4375,'Provider-EHR crosswalk'!A:B,2,FALSE))</f>
        <v>NetSmart MyEvolv</v>
      </c>
    </row>
    <row r="4376" spans="1:11" x14ac:dyDescent="0.25">
      <c r="A4376" t="s">
        <v>63</v>
      </c>
      <c r="B4376">
        <v>165</v>
      </c>
      <c r="C4376" t="s">
        <v>910</v>
      </c>
      <c r="D4376" t="s">
        <v>64</v>
      </c>
      <c r="E4376">
        <v>2</v>
      </c>
      <c r="F4376">
        <v>2</v>
      </c>
      <c r="G4376">
        <v>100</v>
      </c>
      <c r="H4376" t="s">
        <v>65</v>
      </c>
      <c r="I4376">
        <v>99</v>
      </c>
      <c r="J4376" t="s">
        <v>66</v>
      </c>
      <c r="K4376" s="33" t="str">
        <f>IF(ISNA(VLOOKUP(C4376,'Provider-EHR crosswalk'!A:B,2,FALSE)),"No EHR Specified",VLOOKUP(C4376,'Provider-EHR crosswalk'!A:B,2,FALSE))</f>
        <v>Azalea Health EHR</v>
      </c>
    </row>
    <row r="4377" spans="1:11" x14ac:dyDescent="0.25">
      <c r="A4377" t="s">
        <v>67</v>
      </c>
      <c r="B4377">
        <v>165</v>
      </c>
      <c r="C4377" t="s">
        <v>910</v>
      </c>
      <c r="D4377" t="s">
        <v>68</v>
      </c>
      <c r="E4377">
        <v>1</v>
      </c>
      <c r="F4377">
        <v>2</v>
      </c>
      <c r="G4377">
        <v>50</v>
      </c>
      <c r="H4377" t="s">
        <v>65</v>
      </c>
      <c r="I4377">
        <v>75</v>
      </c>
      <c r="J4377" t="s">
        <v>69</v>
      </c>
      <c r="K4377" s="33" t="str">
        <f>IF(ISNA(VLOOKUP(C4377,'Provider-EHR crosswalk'!A:B,2,FALSE)),"No EHR Specified",VLOOKUP(C4377,'Provider-EHR crosswalk'!A:B,2,FALSE))</f>
        <v>Azalea Health EHR</v>
      </c>
    </row>
    <row r="4378" spans="1:11" x14ac:dyDescent="0.25">
      <c r="A4378" t="s">
        <v>70</v>
      </c>
      <c r="B4378">
        <v>165</v>
      </c>
      <c r="C4378" t="s">
        <v>910</v>
      </c>
      <c r="D4378" t="s">
        <v>71</v>
      </c>
      <c r="E4378">
        <v>2</v>
      </c>
      <c r="F4378">
        <v>2</v>
      </c>
      <c r="G4378">
        <v>100</v>
      </c>
      <c r="H4378" t="s">
        <v>65</v>
      </c>
      <c r="I4378">
        <v>99</v>
      </c>
      <c r="J4378" t="s">
        <v>66</v>
      </c>
      <c r="K4378" s="33" t="str">
        <f>IF(ISNA(VLOOKUP(C4378,'Provider-EHR crosswalk'!A:B,2,FALSE)),"No EHR Specified",VLOOKUP(C4378,'Provider-EHR crosswalk'!A:B,2,FALSE))</f>
        <v>Azalea Health EHR</v>
      </c>
    </row>
    <row r="4379" spans="1:11" x14ac:dyDescent="0.25">
      <c r="A4379" t="s">
        <v>72</v>
      </c>
      <c r="B4379">
        <v>165</v>
      </c>
      <c r="C4379" t="s">
        <v>910</v>
      </c>
      <c r="D4379" t="s">
        <v>73</v>
      </c>
      <c r="E4379">
        <v>2</v>
      </c>
      <c r="F4379">
        <v>2</v>
      </c>
      <c r="G4379">
        <v>100</v>
      </c>
      <c r="H4379" t="s">
        <v>65</v>
      </c>
      <c r="I4379">
        <v>99</v>
      </c>
      <c r="J4379" t="s">
        <v>66</v>
      </c>
      <c r="K4379" s="33" t="str">
        <f>IF(ISNA(VLOOKUP(C4379,'Provider-EHR crosswalk'!A:B,2,FALSE)),"No EHR Specified",VLOOKUP(C4379,'Provider-EHR crosswalk'!A:B,2,FALSE))</f>
        <v>Azalea Health EHR</v>
      </c>
    </row>
    <row r="4380" spans="1:11" x14ac:dyDescent="0.25">
      <c r="A4380" t="s">
        <v>74</v>
      </c>
      <c r="B4380">
        <v>165</v>
      </c>
      <c r="C4380" t="s">
        <v>910</v>
      </c>
      <c r="D4380" t="s">
        <v>75</v>
      </c>
      <c r="E4380">
        <v>2</v>
      </c>
      <c r="F4380">
        <v>2</v>
      </c>
      <c r="G4380">
        <v>100</v>
      </c>
      <c r="H4380" t="s">
        <v>65</v>
      </c>
      <c r="I4380">
        <v>99</v>
      </c>
      <c r="J4380" t="s">
        <v>66</v>
      </c>
      <c r="K4380" s="33" t="str">
        <f>IF(ISNA(VLOOKUP(C4380,'Provider-EHR crosswalk'!A:B,2,FALSE)),"No EHR Specified",VLOOKUP(C4380,'Provider-EHR crosswalk'!A:B,2,FALSE))</f>
        <v>Azalea Health EHR</v>
      </c>
    </row>
    <row r="4381" spans="1:11" x14ac:dyDescent="0.25">
      <c r="A4381" t="s">
        <v>76</v>
      </c>
      <c r="B4381">
        <v>165</v>
      </c>
      <c r="C4381" t="s">
        <v>910</v>
      </c>
      <c r="D4381" t="s">
        <v>77</v>
      </c>
      <c r="E4381">
        <v>2</v>
      </c>
      <c r="F4381">
        <v>2</v>
      </c>
      <c r="G4381">
        <v>100</v>
      </c>
      <c r="H4381" t="s">
        <v>65</v>
      </c>
      <c r="I4381">
        <v>85</v>
      </c>
      <c r="J4381" t="s">
        <v>66</v>
      </c>
      <c r="K4381" s="33" t="str">
        <f>IF(ISNA(VLOOKUP(C4381,'Provider-EHR crosswalk'!A:B,2,FALSE)),"No EHR Specified",VLOOKUP(C4381,'Provider-EHR crosswalk'!A:B,2,FALSE))</f>
        <v>Azalea Health EHR</v>
      </c>
    </row>
    <row r="4382" spans="1:11" x14ac:dyDescent="0.25">
      <c r="A4382" t="s">
        <v>78</v>
      </c>
      <c r="B4382">
        <v>165</v>
      </c>
      <c r="C4382" t="s">
        <v>910</v>
      </c>
      <c r="D4382" t="s">
        <v>79</v>
      </c>
      <c r="E4382">
        <v>2</v>
      </c>
      <c r="F4382">
        <v>2</v>
      </c>
      <c r="G4382">
        <v>100</v>
      </c>
      <c r="H4382" t="s">
        <v>65</v>
      </c>
      <c r="I4382">
        <v>85</v>
      </c>
      <c r="J4382" t="s">
        <v>66</v>
      </c>
      <c r="K4382" s="33" t="str">
        <f>IF(ISNA(VLOOKUP(C4382,'Provider-EHR crosswalk'!A:B,2,FALSE)),"No EHR Specified",VLOOKUP(C4382,'Provider-EHR crosswalk'!A:B,2,FALSE))</f>
        <v>Azalea Health EHR</v>
      </c>
    </row>
    <row r="4383" spans="1:11" x14ac:dyDescent="0.25">
      <c r="A4383" t="s">
        <v>80</v>
      </c>
      <c r="B4383">
        <v>165</v>
      </c>
      <c r="C4383" t="s">
        <v>910</v>
      </c>
      <c r="D4383" t="s">
        <v>81</v>
      </c>
      <c r="E4383">
        <v>2</v>
      </c>
      <c r="F4383">
        <v>2</v>
      </c>
      <c r="G4383">
        <v>100</v>
      </c>
      <c r="H4383" t="s">
        <v>65</v>
      </c>
      <c r="I4383">
        <v>85</v>
      </c>
      <c r="J4383" t="s">
        <v>66</v>
      </c>
      <c r="K4383" s="33" t="str">
        <f>IF(ISNA(VLOOKUP(C4383,'Provider-EHR crosswalk'!A:B,2,FALSE)),"No EHR Specified",VLOOKUP(C4383,'Provider-EHR crosswalk'!A:B,2,FALSE))</f>
        <v>Azalea Health EHR</v>
      </c>
    </row>
    <row r="4384" spans="1:11" x14ac:dyDescent="0.25">
      <c r="A4384" t="s">
        <v>82</v>
      </c>
      <c r="B4384">
        <v>165</v>
      </c>
      <c r="C4384" t="s">
        <v>910</v>
      </c>
      <c r="D4384" t="s">
        <v>83</v>
      </c>
      <c r="E4384">
        <v>2</v>
      </c>
      <c r="F4384">
        <v>2</v>
      </c>
      <c r="G4384">
        <v>100</v>
      </c>
      <c r="H4384" t="s">
        <v>65</v>
      </c>
      <c r="I4384">
        <v>85</v>
      </c>
      <c r="J4384" t="s">
        <v>66</v>
      </c>
      <c r="K4384" s="33" t="str">
        <f>IF(ISNA(VLOOKUP(C4384,'Provider-EHR crosswalk'!A:B,2,FALSE)),"No EHR Specified",VLOOKUP(C4384,'Provider-EHR crosswalk'!A:B,2,FALSE))</f>
        <v>Azalea Health EHR</v>
      </c>
    </row>
    <row r="4385" spans="1:11" x14ac:dyDescent="0.25">
      <c r="A4385" t="s">
        <v>84</v>
      </c>
      <c r="B4385">
        <v>165</v>
      </c>
      <c r="C4385" t="s">
        <v>910</v>
      </c>
      <c r="D4385" t="s">
        <v>85</v>
      </c>
      <c r="E4385">
        <v>2</v>
      </c>
      <c r="F4385">
        <v>2</v>
      </c>
      <c r="G4385">
        <v>100</v>
      </c>
      <c r="H4385" t="s">
        <v>65</v>
      </c>
      <c r="I4385">
        <v>85</v>
      </c>
      <c r="J4385" t="s">
        <v>66</v>
      </c>
      <c r="K4385" s="33" t="str">
        <f>IF(ISNA(VLOOKUP(C4385,'Provider-EHR crosswalk'!A:B,2,FALSE)),"No EHR Specified",VLOOKUP(C4385,'Provider-EHR crosswalk'!A:B,2,FALSE))</f>
        <v>Azalea Health EHR</v>
      </c>
    </row>
    <row r="4386" spans="1:11" x14ac:dyDescent="0.25">
      <c r="A4386" t="s">
        <v>86</v>
      </c>
      <c r="B4386">
        <v>165</v>
      </c>
      <c r="C4386" t="s">
        <v>910</v>
      </c>
      <c r="D4386" t="s">
        <v>87</v>
      </c>
      <c r="E4386">
        <v>2</v>
      </c>
      <c r="F4386">
        <v>2</v>
      </c>
      <c r="G4386">
        <v>100</v>
      </c>
      <c r="H4386" t="s">
        <v>65</v>
      </c>
      <c r="I4386">
        <v>95</v>
      </c>
      <c r="J4386" t="s">
        <v>66</v>
      </c>
      <c r="K4386" s="33" t="str">
        <f>IF(ISNA(VLOOKUP(C4386,'Provider-EHR crosswalk'!A:B,2,FALSE)),"No EHR Specified",VLOOKUP(C4386,'Provider-EHR crosswalk'!A:B,2,FALSE))</f>
        <v>Azalea Health EHR</v>
      </c>
    </row>
    <row r="4387" spans="1:11" x14ac:dyDescent="0.25">
      <c r="A4387" t="s">
        <v>88</v>
      </c>
      <c r="B4387">
        <v>165</v>
      </c>
      <c r="C4387" t="s">
        <v>910</v>
      </c>
      <c r="D4387" t="s">
        <v>89</v>
      </c>
      <c r="E4387">
        <v>2</v>
      </c>
      <c r="F4387">
        <v>2</v>
      </c>
      <c r="G4387">
        <v>100</v>
      </c>
      <c r="H4387" t="s">
        <v>65</v>
      </c>
      <c r="I4387">
        <v>95</v>
      </c>
      <c r="J4387" t="s">
        <v>66</v>
      </c>
      <c r="K4387" s="33" t="str">
        <f>IF(ISNA(VLOOKUP(C4387,'Provider-EHR crosswalk'!A:B,2,FALSE)),"No EHR Specified",VLOOKUP(C4387,'Provider-EHR crosswalk'!A:B,2,FALSE))</f>
        <v>Azalea Health EHR</v>
      </c>
    </row>
    <row r="4388" spans="1:11" x14ac:dyDescent="0.25">
      <c r="A4388" t="s">
        <v>90</v>
      </c>
      <c r="B4388">
        <v>165</v>
      </c>
      <c r="C4388" t="s">
        <v>910</v>
      </c>
      <c r="D4388" t="s">
        <v>91</v>
      </c>
      <c r="E4388">
        <v>1</v>
      </c>
      <c r="F4388">
        <v>2</v>
      </c>
      <c r="G4388">
        <v>50</v>
      </c>
      <c r="H4388" t="s">
        <v>65</v>
      </c>
      <c r="I4388">
        <v>90</v>
      </c>
      <c r="J4388" t="s">
        <v>69</v>
      </c>
      <c r="K4388" s="33" t="str">
        <f>IF(ISNA(VLOOKUP(C4388,'Provider-EHR crosswalk'!A:B,2,FALSE)),"No EHR Specified",VLOOKUP(C4388,'Provider-EHR crosswalk'!A:B,2,FALSE))</f>
        <v>Azalea Health EHR</v>
      </c>
    </row>
    <row r="4389" spans="1:11" x14ac:dyDescent="0.25">
      <c r="A4389" t="s">
        <v>92</v>
      </c>
      <c r="B4389">
        <v>165</v>
      </c>
      <c r="C4389" t="s">
        <v>910</v>
      </c>
      <c r="D4389" t="s">
        <v>93</v>
      </c>
      <c r="E4389">
        <v>0</v>
      </c>
      <c r="F4389">
        <v>2</v>
      </c>
      <c r="G4389">
        <v>0</v>
      </c>
      <c r="H4389" t="s">
        <v>65</v>
      </c>
      <c r="I4389">
        <v>90</v>
      </c>
      <c r="J4389" t="s">
        <v>69</v>
      </c>
      <c r="K4389" s="33" t="str">
        <f>IF(ISNA(VLOOKUP(C4389,'Provider-EHR crosswalk'!A:B,2,FALSE)),"No EHR Specified",VLOOKUP(C4389,'Provider-EHR crosswalk'!A:B,2,FALSE))</f>
        <v>Azalea Health EHR</v>
      </c>
    </row>
    <row r="4390" spans="1:11" x14ac:dyDescent="0.25">
      <c r="A4390" t="s">
        <v>94</v>
      </c>
      <c r="B4390">
        <v>165</v>
      </c>
      <c r="C4390" t="s">
        <v>910</v>
      </c>
      <c r="D4390" t="s">
        <v>95</v>
      </c>
      <c r="E4390">
        <v>1</v>
      </c>
      <c r="F4390">
        <v>2</v>
      </c>
      <c r="G4390">
        <v>50</v>
      </c>
      <c r="H4390" t="s">
        <v>65</v>
      </c>
      <c r="I4390">
        <v>90</v>
      </c>
      <c r="J4390" t="s">
        <v>69</v>
      </c>
      <c r="K4390" s="33" t="str">
        <f>IF(ISNA(VLOOKUP(C4390,'Provider-EHR crosswalk'!A:B,2,FALSE)),"No EHR Specified",VLOOKUP(C4390,'Provider-EHR crosswalk'!A:B,2,FALSE))</f>
        <v>Azalea Health EHR</v>
      </c>
    </row>
    <row r="4391" spans="1:11" x14ac:dyDescent="0.25">
      <c r="A4391" t="s">
        <v>96</v>
      </c>
      <c r="B4391">
        <v>165</v>
      </c>
      <c r="C4391" t="s">
        <v>910</v>
      </c>
      <c r="D4391" t="s">
        <v>97</v>
      </c>
      <c r="E4391">
        <v>2</v>
      </c>
      <c r="F4391">
        <v>2</v>
      </c>
      <c r="G4391">
        <v>100</v>
      </c>
      <c r="H4391" t="s">
        <v>65</v>
      </c>
      <c r="I4391">
        <v>90</v>
      </c>
      <c r="J4391" t="s">
        <v>66</v>
      </c>
      <c r="K4391" s="33" t="str">
        <f>IF(ISNA(VLOOKUP(C4391,'Provider-EHR crosswalk'!A:B,2,FALSE)),"No EHR Specified",VLOOKUP(C4391,'Provider-EHR crosswalk'!A:B,2,FALSE))</f>
        <v>Azalea Health EHR</v>
      </c>
    </row>
    <row r="4392" spans="1:11" x14ac:dyDescent="0.25">
      <c r="A4392" t="s">
        <v>98</v>
      </c>
      <c r="B4392">
        <v>165</v>
      </c>
      <c r="C4392" t="s">
        <v>910</v>
      </c>
      <c r="D4392" t="s">
        <v>99</v>
      </c>
      <c r="E4392">
        <v>2</v>
      </c>
      <c r="F4392">
        <v>2</v>
      </c>
      <c r="G4392">
        <v>100</v>
      </c>
      <c r="H4392" t="s">
        <v>65</v>
      </c>
      <c r="I4392">
        <v>90</v>
      </c>
      <c r="J4392" t="s">
        <v>66</v>
      </c>
      <c r="K4392" s="33" t="str">
        <f>IF(ISNA(VLOOKUP(C4392,'Provider-EHR crosswalk'!A:B,2,FALSE)),"No EHR Specified",VLOOKUP(C4392,'Provider-EHR crosswalk'!A:B,2,FALSE))</f>
        <v>Azalea Health EHR</v>
      </c>
    </row>
    <row r="4393" spans="1:11" x14ac:dyDescent="0.25">
      <c r="A4393" t="s">
        <v>100</v>
      </c>
      <c r="B4393">
        <v>165</v>
      </c>
      <c r="C4393" t="s">
        <v>910</v>
      </c>
      <c r="D4393" t="s">
        <v>101</v>
      </c>
      <c r="E4393">
        <v>2</v>
      </c>
      <c r="F4393">
        <v>2</v>
      </c>
      <c r="G4393">
        <v>100</v>
      </c>
      <c r="H4393" t="s">
        <v>65</v>
      </c>
      <c r="I4393">
        <v>99</v>
      </c>
      <c r="J4393" t="s">
        <v>66</v>
      </c>
      <c r="K4393" s="33" t="str">
        <f>IF(ISNA(VLOOKUP(C4393,'Provider-EHR crosswalk'!A:B,2,FALSE)),"No EHR Specified",VLOOKUP(C4393,'Provider-EHR crosswalk'!A:B,2,FALSE))</f>
        <v>Azalea Health EHR</v>
      </c>
    </row>
    <row r="4394" spans="1:11" x14ac:dyDescent="0.25">
      <c r="A4394" t="s">
        <v>102</v>
      </c>
      <c r="B4394">
        <v>165</v>
      </c>
      <c r="C4394" t="s">
        <v>910</v>
      </c>
      <c r="D4394" t="s">
        <v>103</v>
      </c>
      <c r="E4394">
        <v>2</v>
      </c>
      <c r="F4394">
        <v>2</v>
      </c>
      <c r="G4394">
        <v>100</v>
      </c>
      <c r="H4394" t="s">
        <v>65</v>
      </c>
      <c r="I4394">
        <v>99</v>
      </c>
      <c r="J4394" t="s">
        <v>66</v>
      </c>
      <c r="K4394" s="33" t="str">
        <f>IF(ISNA(VLOOKUP(C4394,'Provider-EHR crosswalk'!A:B,2,FALSE)),"No EHR Specified",VLOOKUP(C4394,'Provider-EHR crosswalk'!A:B,2,FALSE))</f>
        <v>Azalea Health EHR</v>
      </c>
    </row>
    <row r="4395" spans="1:11" x14ac:dyDescent="0.25">
      <c r="A4395" t="s">
        <v>104</v>
      </c>
      <c r="B4395">
        <v>165</v>
      </c>
      <c r="C4395" t="s">
        <v>910</v>
      </c>
      <c r="D4395" t="s">
        <v>105</v>
      </c>
      <c r="E4395">
        <v>2</v>
      </c>
      <c r="F4395">
        <v>2</v>
      </c>
      <c r="G4395">
        <v>100</v>
      </c>
      <c r="H4395" t="s">
        <v>65</v>
      </c>
      <c r="I4395">
        <v>99</v>
      </c>
      <c r="J4395" t="s">
        <v>66</v>
      </c>
      <c r="K4395" s="33" t="str">
        <f>IF(ISNA(VLOOKUP(C4395,'Provider-EHR crosswalk'!A:B,2,FALSE)),"No EHR Specified",VLOOKUP(C4395,'Provider-EHR crosswalk'!A:B,2,FALSE))</f>
        <v>Azalea Health EHR</v>
      </c>
    </row>
    <row r="4396" spans="1:11" x14ac:dyDescent="0.25">
      <c r="A4396" t="s">
        <v>106</v>
      </c>
      <c r="B4396">
        <v>165</v>
      </c>
      <c r="C4396" t="s">
        <v>910</v>
      </c>
      <c r="D4396" t="s">
        <v>107</v>
      </c>
      <c r="E4396">
        <v>2</v>
      </c>
      <c r="F4396">
        <v>2</v>
      </c>
      <c r="G4396">
        <v>100</v>
      </c>
      <c r="H4396" t="s">
        <v>65</v>
      </c>
      <c r="I4396">
        <v>99</v>
      </c>
      <c r="J4396" t="s">
        <v>66</v>
      </c>
      <c r="K4396" s="33" t="str">
        <f>IF(ISNA(VLOOKUP(C4396,'Provider-EHR crosswalk'!A:B,2,FALSE)),"No EHR Specified",VLOOKUP(C4396,'Provider-EHR crosswalk'!A:B,2,FALSE))</f>
        <v>Azalea Health EHR</v>
      </c>
    </row>
    <row r="4397" spans="1:11" x14ac:dyDescent="0.25">
      <c r="A4397" t="s">
        <v>108</v>
      </c>
      <c r="B4397">
        <v>165</v>
      </c>
      <c r="C4397" t="s">
        <v>910</v>
      </c>
      <c r="D4397" t="s">
        <v>109</v>
      </c>
      <c r="E4397">
        <v>2</v>
      </c>
      <c r="F4397">
        <v>2</v>
      </c>
      <c r="G4397">
        <v>100</v>
      </c>
      <c r="H4397" t="s">
        <v>65</v>
      </c>
      <c r="I4397">
        <v>99</v>
      </c>
      <c r="J4397" t="s">
        <v>66</v>
      </c>
      <c r="K4397" s="33" t="str">
        <f>IF(ISNA(VLOOKUP(C4397,'Provider-EHR crosswalk'!A:B,2,FALSE)),"No EHR Specified",VLOOKUP(C4397,'Provider-EHR crosswalk'!A:B,2,FALSE))</f>
        <v>Azalea Health EHR</v>
      </c>
    </row>
    <row r="4398" spans="1:11" x14ac:dyDescent="0.25">
      <c r="A4398" t="s">
        <v>110</v>
      </c>
      <c r="B4398">
        <v>165</v>
      </c>
      <c r="C4398" t="s">
        <v>910</v>
      </c>
      <c r="D4398" t="s">
        <v>111</v>
      </c>
      <c r="E4398">
        <v>2</v>
      </c>
      <c r="F4398">
        <v>2</v>
      </c>
      <c r="G4398">
        <v>100</v>
      </c>
      <c r="H4398" t="s">
        <v>65</v>
      </c>
      <c r="I4398">
        <v>99</v>
      </c>
      <c r="J4398" t="s">
        <v>66</v>
      </c>
      <c r="K4398" s="33" t="str">
        <f>IF(ISNA(VLOOKUP(C4398,'Provider-EHR crosswalk'!A:B,2,FALSE)),"No EHR Specified",VLOOKUP(C4398,'Provider-EHR crosswalk'!A:B,2,FALSE))</f>
        <v>Azalea Health EHR</v>
      </c>
    </row>
    <row r="4399" spans="1:11" x14ac:dyDescent="0.25">
      <c r="A4399" t="s">
        <v>112</v>
      </c>
      <c r="B4399">
        <v>165</v>
      </c>
      <c r="C4399" t="s">
        <v>910</v>
      </c>
      <c r="D4399" t="s">
        <v>113</v>
      </c>
      <c r="E4399">
        <v>2</v>
      </c>
      <c r="F4399">
        <v>2</v>
      </c>
      <c r="G4399">
        <v>100</v>
      </c>
      <c r="H4399" t="s">
        <v>65</v>
      </c>
      <c r="I4399">
        <v>99</v>
      </c>
      <c r="J4399" t="s">
        <v>66</v>
      </c>
      <c r="K4399" s="33" t="str">
        <f>IF(ISNA(VLOOKUP(C4399,'Provider-EHR crosswalk'!A:B,2,FALSE)),"No EHR Specified",VLOOKUP(C4399,'Provider-EHR crosswalk'!A:B,2,FALSE))</f>
        <v>Azalea Health EHR</v>
      </c>
    </row>
    <row r="4400" spans="1:11" x14ac:dyDescent="0.25">
      <c r="A4400" t="s">
        <v>114</v>
      </c>
      <c r="B4400">
        <v>165</v>
      </c>
      <c r="C4400" t="s">
        <v>910</v>
      </c>
      <c r="D4400" t="s">
        <v>115</v>
      </c>
      <c r="E4400">
        <v>0</v>
      </c>
      <c r="F4400">
        <v>2</v>
      </c>
      <c r="G4400">
        <v>0</v>
      </c>
      <c r="H4400" t="s">
        <v>116</v>
      </c>
      <c r="I4400">
        <v>4</v>
      </c>
      <c r="J4400" t="s">
        <v>66</v>
      </c>
      <c r="K4400" s="33" t="str">
        <f>IF(ISNA(VLOOKUP(C4400,'Provider-EHR crosswalk'!A:B,2,FALSE)),"No EHR Specified",VLOOKUP(C4400,'Provider-EHR crosswalk'!A:B,2,FALSE))</f>
        <v>Azalea Health EHR</v>
      </c>
    </row>
    <row r="4401" spans="1:11" x14ac:dyDescent="0.25">
      <c r="A4401" t="s">
        <v>117</v>
      </c>
      <c r="B4401">
        <v>165</v>
      </c>
      <c r="C4401" t="s">
        <v>910</v>
      </c>
      <c r="D4401" t="s">
        <v>118</v>
      </c>
      <c r="E4401">
        <v>0</v>
      </c>
      <c r="F4401">
        <v>2</v>
      </c>
      <c r="G4401">
        <v>0</v>
      </c>
      <c r="H4401" t="s">
        <v>116</v>
      </c>
      <c r="I4401">
        <v>4</v>
      </c>
      <c r="J4401" t="s">
        <v>66</v>
      </c>
      <c r="K4401" s="33" t="str">
        <f>IF(ISNA(VLOOKUP(C4401,'Provider-EHR crosswalk'!A:B,2,FALSE)),"No EHR Specified",VLOOKUP(C4401,'Provider-EHR crosswalk'!A:B,2,FALSE))</f>
        <v>Azalea Health EHR</v>
      </c>
    </row>
    <row r="4402" spans="1:11" x14ac:dyDescent="0.25">
      <c r="A4402" t="s">
        <v>119</v>
      </c>
      <c r="B4402">
        <v>165</v>
      </c>
      <c r="C4402" t="s">
        <v>910</v>
      </c>
      <c r="D4402" t="s">
        <v>120</v>
      </c>
      <c r="E4402">
        <v>0</v>
      </c>
      <c r="F4402">
        <v>2</v>
      </c>
      <c r="G4402">
        <v>0</v>
      </c>
      <c r="H4402" t="s">
        <v>116</v>
      </c>
      <c r="I4402">
        <v>4</v>
      </c>
      <c r="J4402" t="s">
        <v>66</v>
      </c>
      <c r="K4402" s="33" t="str">
        <f>IF(ISNA(VLOOKUP(C4402,'Provider-EHR crosswalk'!A:B,2,FALSE)),"No EHR Specified",VLOOKUP(C4402,'Provider-EHR crosswalk'!A:B,2,FALSE))</f>
        <v>Azalea Health EHR</v>
      </c>
    </row>
    <row r="4403" spans="1:11" x14ac:dyDescent="0.25">
      <c r="A4403" t="s">
        <v>121</v>
      </c>
      <c r="B4403">
        <v>165</v>
      </c>
      <c r="C4403" t="s">
        <v>910</v>
      </c>
      <c r="D4403" t="s">
        <v>122</v>
      </c>
      <c r="E4403">
        <v>0</v>
      </c>
      <c r="F4403">
        <v>2</v>
      </c>
      <c r="G4403">
        <v>0</v>
      </c>
      <c r="H4403" t="s">
        <v>116</v>
      </c>
      <c r="I4403">
        <v>1</v>
      </c>
      <c r="J4403" t="s">
        <v>66</v>
      </c>
      <c r="K4403" s="33" t="str">
        <f>IF(ISNA(VLOOKUP(C4403,'Provider-EHR crosswalk'!A:B,2,FALSE)),"No EHR Specified",VLOOKUP(C4403,'Provider-EHR crosswalk'!A:B,2,FALSE))</f>
        <v>Azalea Health EHR</v>
      </c>
    </row>
    <row r="4404" spans="1:11" x14ac:dyDescent="0.25">
      <c r="A4404" t="s">
        <v>123</v>
      </c>
      <c r="B4404">
        <v>165</v>
      </c>
      <c r="C4404" t="s">
        <v>910</v>
      </c>
      <c r="D4404" t="s">
        <v>124</v>
      </c>
      <c r="E4404">
        <v>0</v>
      </c>
      <c r="F4404">
        <v>2</v>
      </c>
      <c r="G4404">
        <v>0</v>
      </c>
      <c r="H4404" t="s">
        <v>116</v>
      </c>
      <c r="I4404">
        <v>1</v>
      </c>
      <c r="J4404" t="s">
        <v>66</v>
      </c>
      <c r="K4404" s="33" t="str">
        <f>IF(ISNA(VLOOKUP(C4404,'Provider-EHR crosswalk'!A:B,2,FALSE)),"No EHR Specified",VLOOKUP(C4404,'Provider-EHR crosswalk'!A:B,2,FALSE))</f>
        <v>Azalea Health EHR</v>
      </c>
    </row>
    <row r="4405" spans="1:11" x14ac:dyDescent="0.25">
      <c r="A4405" t="s">
        <v>125</v>
      </c>
      <c r="B4405">
        <v>165</v>
      </c>
      <c r="C4405" t="s">
        <v>910</v>
      </c>
      <c r="D4405" t="s">
        <v>126</v>
      </c>
      <c r="E4405">
        <v>0</v>
      </c>
      <c r="F4405">
        <v>2</v>
      </c>
      <c r="G4405">
        <v>0</v>
      </c>
      <c r="H4405" t="s">
        <v>116</v>
      </c>
      <c r="I4405">
        <v>1</v>
      </c>
      <c r="J4405" t="s">
        <v>66</v>
      </c>
      <c r="K4405" s="33" t="str">
        <f>IF(ISNA(VLOOKUP(C4405,'Provider-EHR crosswalk'!A:B,2,FALSE)),"No EHR Specified",VLOOKUP(C4405,'Provider-EHR crosswalk'!A:B,2,FALSE))</f>
        <v>Azalea Health EHR</v>
      </c>
    </row>
    <row r="4406" spans="1:11" x14ac:dyDescent="0.25">
      <c r="A4406" t="s">
        <v>127</v>
      </c>
      <c r="B4406">
        <v>165</v>
      </c>
      <c r="C4406" t="s">
        <v>910</v>
      </c>
      <c r="D4406" t="s">
        <v>128</v>
      </c>
      <c r="E4406">
        <v>0</v>
      </c>
      <c r="F4406">
        <v>2</v>
      </c>
      <c r="G4406">
        <v>0</v>
      </c>
      <c r="H4406" t="s">
        <v>116</v>
      </c>
      <c r="I4406">
        <v>4</v>
      </c>
      <c r="J4406" t="s">
        <v>66</v>
      </c>
      <c r="K4406" s="33" t="str">
        <f>IF(ISNA(VLOOKUP(C4406,'Provider-EHR crosswalk'!A:B,2,FALSE)),"No EHR Specified",VLOOKUP(C4406,'Provider-EHR crosswalk'!A:B,2,FALSE))</f>
        <v>Azalea Health EHR</v>
      </c>
    </row>
    <row r="4407" spans="1:11" x14ac:dyDescent="0.25">
      <c r="A4407" t="s">
        <v>129</v>
      </c>
      <c r="B4407">
        <v>165</v>
      </c>
      <c r="C4407" t="s">
        <v>910</v>
      </c>
      <c r="D4407" t="s">
        <v>130</v>
      </c>
      <c r="E4407">
        <v>0</v>
      </c>
      <c r="F4407">
        <v>2</v>
      </c>
      <c r="G4407">
        <v>0</v>
      </c>
      <c r="H4407" t="s">
        <v>116</v>
      </c>
      <c r="I4407">
        <v>4</v>
      </c>
      <c r="J4407" t="s">
        <v>66</v>
      </c>
      <c r="K4407" s="33" t="str">
        <f>IF(ISNA(VLOOKUP(C4407,'Provider-EHR crosswalk'!A:B,2,FALSE)),"No EHR Specified",VLOOKUP(C4407,'Provider-EHR crosswalk'!A:B,2,FALSE))</f>
        <v>Azalea Health EHR</v>
      </c>
    </row>
    <row r="4408" spans="1:11" x14ac:dyDescent="0.25">
      <c r="A4408" t="s">
        <v>131</v>
      </c>
      <c r="B4408">
        <v>165</v>
      </c>
      <c r="C4408" t="s">
        <v>910</v>
      </c>
      <c r="D4408" t="s">
        <v>132</v>
      </c>
      <c r="E4408">
        <v>0</v>
      </c>
      <c r="F4408">
        <v>2</v>
      </c>
      <c r="G4408">
        <v>0</v>
      </c>
      <c r="H4408" t="s">
        <v>116</v>
      </c>
      <c r="I4408">
        <v>4</v>
      </c>
      <c r="J4408" t="s">
        <v>66</v>
      </c>
      <c r="K4408" s="33" t="str">
        <f>IF(ISNA(VLOOKUP(C4408,'Provider-EHR crosswalk'!A:B,2,FALSE)),"No EHR Specified",VLOOKUP(C4408,'Provider-EHR crosswalk'!A:B,2,FALSE))</f>
        <v>Azalea Health EHR</v>
      </c>
    </row>
    <row r="4409" spans="1:11" x14ac:dyDescent="0.25">
      <c r="A4409" t="s">
        <v>133</v>
      </c>
      <c r="B4409">
        <v>165</v>
      </c>
      <c r="C4409" t="s">
        <v>910</v>
      </c>
      <c r="D4409" t="s">
        <v>134</v>
      </c>
      <c r="E4409">
        <v>2</v>
      </c>
      <c r="F4409">
        <v>2</v>
      </c>
      <c r="G4409">
        <v>100</v>
      </c>
      <c r="H4409" t="s">
        <v>116</v>
      </c>
      <c r="I4409">
        <v>1</v>
      </c>
      <c r="J4409" t="s">
        <v>69</v>
      </c>
      <c r="K4409" s="33" t="str">
        <f>IF(ISNA(VLOOKUP(C4409,'Provider-EHR crosswalk'!A:B,2,FALSE)),"No EHR Specified",VLOOKUP(C4409,'Provider-EHR crosswalk'!A:B,2,FALSE))</f>
        <v>Azalea Health EHR</v>
      </c>
    </row>
    <row r="4410" spans="1:11" x14ac:dyDescent="0.25">
      <c r="A4410" t="s">
        <v>135</v>
      </c>
      <c r="B4410">
        <v>165</v>
      </c>
      <c r="C4410" t="s">
        <v>910</v>
      </c>
      <c r="D4410" t="s">
        <v>136</v>
      </c>
      <c r="E4410">
        <v>0</v>
      </c>
      <c r="F4410">
        <v>2</v>
      </c>
      <c r="G4410">
        <v>0</v>
      </c>
      <c r="H4410" t="s">
        <v>116</v>
      </c>
      <c r="I4410">
        <v>1</v>
      </c>
      <c r="J4410" t="s">
        <v>66</v>
      </c>
      <c r="K4410" s="33" t="str">
        <f>IF(ISNA(VLOOKUP(C4410,'Provider-EHR crosswalk'!A:B,2,FALSE)),"No EHR Specified",VLOOKUP(C4410,'Provider-EHR crosswalk'!A:B,2,FALSE))</f>
        <v>Azalea Health EHR</v>
      </c>
    </row>
    <row r="4411" spans="1:11" x14ac:dyDescent="0.25">
      <c r="A4411" t="s">
        <v>137</v>
      </c>
      <c r="B4411">
        <v>165</v>
      </c>
      <c r="C4411" t="s">
        <v>910</v>
      </c>
      <c r="D4411" t="s">
        <v>138</v>
      </c>
      <c r="E4411">
        <v>0</v>
      </c>
      <c r="F4411">
        <v>2</v>
      </c>
      <c r="G4411">
        <v>0</v>
      </c>
      <c r="H4411" t="s">
        <v>116</v>
      </c>
      <c r="I4411">
        <v>1</v>
      </c>
      <c r="J4411" t="s">
        <v>66</v>
      </c>
      <c r="K4411" s="33" t="str">
        <f>IF(ISNA(VLOOKUP(C4411,'Provider-EHR crosswalk'!A:B,2,FALSE)),"No EHR Specified",VLOOKUP(C4411,'Provider-EHR crosswalk'!A:B,2,FALSE))</f>
        <v>Azalea Health EHR</v>
      </c>
    </row>
    <row r="4412" spans="1:11" x14ac:dyDescent="0.25">
      <c r="A4412" t="s">
        <v>139</v>
      </c>
      <c r="B4412">
        <v>165</v>
      </c>
      <c r="C4412" t="s">
        <v>910</v>
      </c>
      <c r="D4412" t="s">
        <v>140</v>
      </c>
      <c r="E4412">
        <v>0</v>
      </c>
      <c r="F4412">
        <v>2</v>
      </c>
      <c r="G4412">
        <v>0</v>
      </c>
      <c r="H4412" t="s">
        <v>116</v>
      </c>
      <c r="I4412">
        <v>1</v>
      </c>
      <c r="J4412" t="s">
        <v>66</v>
      </c>
      <c r="K4412" s="33" t="str">
        <f>IF(ISNA(VLOOKUP(C4412,'Provider-EHR crosswalk'!A:B,2,FALSE)),"No EHR Specified",VLOOKUP(C4412,'Provider-EHR crosswalk'!A:B,2,FALSE))</f>
        <v>Azalea Health EHR</v>
      </c>
    </row>
    <row r="4413" spans="1:11" x14ac:dyDescent="0.25">
      <c r="A4413" t="s">
        <v>141</v>
      </c>
      <c r="B4413">
        <v>165</v>
      </c>
      <c r="C4413" t="s">
        <v>910</v>
      </c>
      <c r="D4413" t="s">
        <v>142</v>
      </c>
      <c r="E4413">
        <v>0</v>
      </c>
      <c r="F4413">
        <v>2</v>
      </c>
      <c r="G4413">
        <v>0</v>
      </c>
      <c r="H4413" t="s">
        <v>116</v>
      </c>
      <c r="I4413">
        <v>1</v>
      </c>
      <c r="J4413" t="s">
        <v>66</v>
      </c>
      <c r="K4413" s="33" t="str">
        <f>IF(ISNA(VLOOKUP(C4413,'Provider-EHR crosswalk'!A:B,2,FALSE)),"No EHR Specified",VLOOKUP(C4413,'Provider-EHR crosswalk'!A:B,2,FALSE))</f>
        <v>Azalea Health EHR</v>
      </c>
    </row>
    <row r="4414" spans="1:11" x14ac:dyDescent="0.25">
      <c r="A4414" t="s">
        <v>143</v>
      </c>
      <c r="B4414">
        <v>165</v>
      </c>
      <c r="C4414" t="s">
        <v>910</v>
      </c>
      <c r="D4414" t="s">
        <v>144</v>
      </c>
      <c r="E4414">
        <v>0</v>
      </c>
      <c r="F4414">
        <v>2</v>
      </c>
      <c r="G4414">
        <v>0</v>
      </c>
      <c r="H4414" t="s">
        <v>116</v>
      </c>
      <c r="I4414">
        <v>1</v>
      </c>
      <c r="J4414" t="s">
        <v>66</v>
      </c>
      <c r="K4414" s="33" t="str">
        <f>IF(ISNA(VLOOKUP(C4414,'Provider-EHR crosswalk'!A:B,2,FALSE)),"No EHR Specified",VLOOKUP(C4414,'Provider-EHR crosswalk'!A:B,2,FALSE))</f>
        <v>Azalea Health EHR</v>
      </c>
    </row>
    <row r="4415" spans="1:11" x14ac:dyDescent="0.25">
      <c r="A4415" t="s">
        <v>145</v>
      </c>
      <c r="B4415">
        <v>165</v>
      </c>
      <c r="C4415" t="s">
        <v>910</v>
      </c>
      <c r="D4415" t="s">
        <v>146</v>
      </c>
      <c r="E4415">
        <v>0</v>
      </c>
      <c r="F4415">
        <v>2</v>
      </c>
      <c r="G4415">
        <v>0</v>
      </c>
      <c r="H4415" t="s">
        <v>116</v>
      </c>
      <c r="I4415">
        <v>1</v>
      </c>
      <c r="J4415" t="s">
        <v>66</v>
      </c>
      <c r="K4415" s="33" t="str">
        <f>IF(ISNA(VLOOKUP(C4415,'Provider-EHR crosswalk'!A:B,2,FALSE)),"No EHR Specified",VLOOKUP(C4415,'Provider-EHR crosswalk'!A:B,2,FALSE))</f>
        <v>Azalea Health EHR</v>
      </c>
    </row>
    <row r="4416" spans="1:11" x14ac:dyDescent="0.25">
      <c r="A4416" t="s">
        <v>147</v>
      </c>
      <c r="B4416">
        <v>165</v>
      </c>
      <c r="C4416" t="s">
        <v>910</v>
      </c>
      <c r="D4416" t="s">
        <v>148</v>
      </c>
      <c r="E4416">
        <v>0</v>
      </c>
      <c r="F4416">
        <v>2</v>
      </c>
      <c r="G4416">
        <v>0</v>
      </c>
      <c r="H4416" t="s">
        <v>116</v>
      </c>
      <c r="I4416">
        <v>1</v>
      </c>
      <c r="J4416" t="s">
        <v>66</v>
      </c>
      <c r="K4416" s="33" t="str">
        <f>IF(ISNA(VLOOKUP(C4416,'Provider-EHR crosswalk'!A:B,2,FALSE)),"No EHR Specified",VLOOKUP(C4416,'Provider-EHR crosswalk'!A:B,2,FALSE))</f>
        <v>Azalea Health EHR</v>
      </c>
    </row>
    <row r="4417" spans="1:11" x14ac:dyDescent="0.25">
      <c r="A4417" t="s">
        <v>149</v>
      </c>
      <c r="B4417">
        <v>165</v>
      </c>
      <c r="C4417" t="s">
        <v>910</v>
      </c>
      <c r="D4417" t="s">
        <v>150</v>
      </c>
      <c r="E4417">
        <v>0</v>
      </c>
      <c r="F4417">
        <v>2</v>
      </c>
      <c r="G4417">
        <v>0</v>
      </c>
      <c r="H4417" t="s">
        <v>116</v>
      </c>
      <c r="I4417">
        <v>1</v>
      </c>
      <c r="J4417" t="s">
        <v>66</v>
      </c>
      <c r="K4417" s="33" t="str">
        <f>IF(ISNA(VLOOKUP(C4417,'Provider-EHR crosswalk'!A:B,2,FALSE)),"No EHR Specified",VLOOKUP(C4417,'Provider-EHR crosswalk'!A:B,2,FALSE))</f>
        <v>Azalea Health EHR</v>
      </c>
    </row>
    <row r="4418" spans="1:11" x14ac:dyDescent="0.25">
      <c r="A4418" t="s">
        <v>151</v>
      </c>
      <c r="B4418">
        <v>165</v>
      </c>
      <c r="C4418" t="s">
        <v>910</v>
      </c>
      <c r="D4418" t="s">
        <v>152</v>
      </c>
      <c r="E4418">
        <v>0</v>
      </c>
      <c r="F4418">
        <v>2</v>
      </c>
      <c r="G4418">
        <v>0</v>
      </c>
      <c r="H4418" t="s">
        <v>116</v>
      </c>
      <c r="I4418">
        <v>1</v>
      </c>
      <c r="J4418" t="s">
        <v>66</v>
      </c>
      <c r="K4418" s="33" t="str">
        <f>IF(ISNA(VLOOKUP(C4418,'Provider-EHR crosswalk'!A:B,2,FALSE)),"No EHR Specified",VLOOKUP(C4418,'Provider-EHR crosswalk'!A:B,2,FALSE))</f>
        <v>Azalea Health EHR</v>
      </c>
    </row>
    <row r="4419" spans="1:11" x14ac:dyDescent="0.25">
      <c r="A4419" t="s">
        <v>153</v>
      </c>
      <c r="B4419">
        <v>165</v>
      </c>
      <c r="C4419" t="s">
        <v>910</v>
      </c>
      <c r="D4419" t="s">
        <v>154</v>
      </c>
      <c r="E4419">
        <v>0</v>
      </c>
      <c r="F4419">
        <v>2</v>
      </c>
      <c r="G4419">
        <v>0</v>
      </c>
      <c r="H4419" t="s">
        <v>116</v>
      </c>
      <c r="I4419">
        <v>1</v>
      </c>
      <c r="J4419" t="s">
        <v>66</v>
      </c>
      <c r="K4419" s="33" t="str">
        <f>IF(ISNA(VLOOKUP(C4419,'Provider-EHR crosswalk'!A:B,2,FALSE)),"No EHR Specified",VLOOKUP(C4419,'Provider-EHR crosswalk'!A:B,2,FALSE))</f>
        <v>Azalea Health EHR</v>
      </c>
    </row>
    <row r="4420" spans="1:11" x14ac:dyDescent="0.25">
      <c r="A4420" t="s">
        <v>155</v>
      </c>
      <c r="B4420">
        <v>165</v>
      </c>
      <c r="C4420" t="s">
        <v>910</v>
      </c>
      <c r="D4420" t="s">
        <v>156</v>
      </c>
      <c r="E4420">
        <v>0</v>
      </c>
      <c r="F4420">
        <v>2</v>
      </c>
      <c r="G4420">
        <v>0</v>
      </c>
      <c r="H4420" t="s">
        <v>157</v>
      </c>
      <c r="I4420" t="s">
        <v>157</v>
      </c>
      <c r="J4420" t="s">
        <v>157</v>
      </c>
      <c r="K4420" s="33" t="str">
        <f>IF(ISNA(VLOOKUP(C4420,'Provider-EHR crosswalk'!A:B,2,FALSE)),"No EHR Specified",VLOOKUP(C4420,'Provider-EHR crosswalk'!A:B,2,FALSE))</f>
        <v>Azalea Health EHR</v>
      </c>
    </row>
    <row r="4421" spans="1:11" x14ac:dyDescent="0.25">
      <c r="A4421" t="s">
        <v>158</v>
      </c>
      <c r="B4421">
        <v>165</v>
      </c>
      <c r="C4421" t="s">
        <v>910</v>
      </c>
      <c r="D4421" t="s">
        <v>159</v>
      </c>
      <c r="E4421">
        <v>0</v>
      </c>
      <c r="F4421">
        <v>2</v>
      </c>
      <c r="G4421">
        <v>0</v>
      </c>
      <c r="H4421" t="s">
        <v>157</v>
      </c>
      <c r="I4421" t="s">
        <v>157</v>
      </c>
      <c r="J4421" t="s">
        <v>157</v>
      </c>
      <c r="K4421" s="33" t="str">
        <f>IF(ISNA(VLOOKUP(C4421,'Provider-EHR crosswalk'!A:B,2,FALSE)),"No EHR Specified",VLOOKUP(C4421,'Provider-EHR crosswalk'!A:B,2,FALSE))</f>
        <v>Azalea Health EHR</v>
      </c>
    </row>
    <row r="4422" spans="1:11" x14ac:dyDescent="0.25">
      <c r="A4422" t="s">
        <v>162</v>
      </c>
      <c r="B4422">
        <v>165</v>
      </c>
      <c r="C4422" t="s">
        <v>910</v>
      </c>
      <c r="D4422" t="s">
        <v>163</v>
      </c>
      <c r="E4422">
        <v>2</v>
      </c>
      <c r="F4422">
        <v>2</v>
      </c>
      <c r="G4422">
        <v>100</v>
      </c>
      <c r="H4422" t="s">
        <v>65</v>
      </c>
      <c r="I4422">
        <v>95</v>
      </c>
      <c r="J4422" t="s">
        <v>66</v>
      </c>
      <c r="K4422" s="33" t="str">
        <f>IF(ISNA(VLOOKUP(C4422,'Provider-EHR crosswalk'!A:B,2,FALSE)),"No EHR Specified",VLOOKUP(C4422,'Provider-EHR crosswalk'!A:B,2,FALSE))</f>
        <v>Azalea Health EHR</v>
      </c>
    </row>
    <row r="4423" spans="1:11" x14ac:dyDescent="0.25">
      <c r="A4423" t="s">
        <v>164</v>
      </c>
      <c r="B4423">
        <v>165</v>
      </c>
      <c r="C4423" t="s">
        <v>910</v>
      </c>
      <c r="D4423" t="s">
        <v>165</v>
      </c>
      <c r="E4423">
        <v>1</v>
      </c>
      <c r="F4423">
        <v>2</v>
      </c>
      <c r="G4423">
        <v>50</v>
      </c>
      <c r="H4423" t="s">
        <v>65</v>
      </c>
      <c r="I4423">
        <v>95</v>
      </c>
      <c r="J4423" t="s">
        <v>69</v>
      </c>
      <c r="K4423" s="33" t="str">
        <f>IF(ISNA(VLOOKUP(C4423,'Provider-EHR crosswalk'!A:B,2,FALSE)),"No EHR Specified",VLOOKUP(C4423,'Provider-EHR crosswalk'!A:B,2,FALSE))</f>
        <v>Azalea Health EHR</v>
      </c>
    </row>
    <row r="4424" spans="1:11" x14ac:dyDescent="0.25">
      <c r="A4424" t="s">
        <v>166</v>
      </c>
      <c r="B4424">
        <v>165</v>
      </c>
      <c r="C4424" t="s">
        <v>910</v>
      </c>
      <c r="D4424" t="s">
        <v>167</v>
      </c>
      <c r="E4424">
        <v>0</v>
      </c>
      <c r="F4424">
        <v>2</v>
      </c>
      <c r="G4424">
        <v>0</v>
      </c>
      <c r="H4424" t="s">
        <v>116</v>
      </c>
      <c r="I4424">
        <v>5</v>
      </c>
      <c r="J4424" t="s">
        <v>66</v>
      </c>
      <c r="K4424" s="33" t="str">
        <f>IF(ISNA(VLOOKUP(C4424,'Provider-EHR crosswalk'!A:B,2,FALSE)),"No EHR Specified",VLOOKUP(C4424,'Provider-EHR crosswalk'!A:B,2,FALSE))</f>
        <v>Azalea Health EHR</v>
      </c>
    </row>
    <row r="4425" spans="1:11" x14ac:dyDescent="0.25">
      <c r="A4425" t="s">
        <v>168</v>
      </c>
      <c r="B4425">
        <v>165</v>
      </c>
      <c r="C4425" t="s">
        <v>910</v>
      </c>
      <c r="D4425" t="s">
        <v>169</v>
      </c>
      <c r="E4425">
        <v>0</v>
      </c>
      <c r="F4425">
        <v>2</v>
      </c>
      <c r="G4425">
        <v>0</v>
      </c>
      <c r="H4425" t="s">
        <v>116</v>
      </c>
      <c r="I4425">
        <v>5</v>
      </c>
      <c r="J4425" t="s">
        <v>66</v>
      </c>
      <c r="K4425" s="33" t="str">
        <f>IF(ISNA(VLOOKUP(C4425,'Provider-EHR crosswalk'!A:B,2,FALSE)),"No EHR Specified",VLOOKUP(C4425,'Provider-EHR crosswalk'!A:B,2,FALSE))</f>
        <v>Azalea Health EHR</v>
      </c>
    </row>
    <row r="4426" spans="1:11" x14ac:dyDescent="0.25">
      <c r="A4426" t="s">
        <v>170</v>
      </c>
      <c r="B4426">
        <v>165</v>
      </c>
      <c r="C4426" t="s">
        <v>910</v>
      </c>
      <c r="D4426" t="s">
        <v>171</v>
      </c>
      <c r="E4426">
        <v>1</v>
      </c>
      <c r="F4426">
        <v>2</v>
      </c>
      <c r="G4426">
        <v>50</v>
      </c>
      <c r="H4426" t="s">
        <v>116</v>
      </c>
      <c r="I4426">
        <v>5</v>
      </c>
      <c r="J4426" t="s">
        <v>69</v>
      </c>
      <c r="K4426" s="33" t="str">
        <f>IF(ISNA(VLOOKUP(C4426,'Provider-EHR crosswalk'!A:B,2,FALSE)),"No EHR Specified",VLOOKUP(C4426,'Provider-EHR crosswalk'!A:B,2,FALSE))</f>
        <v>Azalea Health EHR</v>
      </c>
    </row>
    <row r="4427" spans="1:11" x14ac:dyDescent="0.25">
      <c r="A4427" t="s">
        <v>172</v>
      </c>
      <c r="B4427">
        <v>165</v>
      </c>
      <c r="C4427" t="s">
        <v>910</v>
      </c>
      <c r="D4427" t="s">
        <v>173</v>
      </c>
      <c r="E4427">
        <v>0</v>
      </c>
      <c r="F4427">
        <v>2</v>
      </c>
      <c r="G4427">
        <v>0</v>
      </c>
      <c r="H4427" t="s">
        <v>116</v>
      </c>
      <c r="I4427">
        <v>5</v>
      </c>
      <c r="J4427" t="s">
        <v>66</v>
      </c>
      <c r="K4427" s="33" t="str">
        <f>IF(ISNA(VLOOKUP(C4427,'Provider-EHR crosswalk'!A:B,2,FALSE)),"No EHR Specified",VLOOKUP(C4427,'Provider-EHR crosswalk'!A:B,2,FALSE))</f>
        <v>Azalea Health EHR</v>
      </c>
    </row>
    <row r="4428" spans="1:11" x14ac:dyDescent="0.25">
      <c r="A4428" t="s">
        <v>174</v>
      </c>
      <c r="B4428">
        <v>165</v>
      </c>
      <c r="C4428" t="s">
        <v>910</v>
      </c>
      <c r="D4428" t="s">
        <v>175</v>
      </c>
      <c r="E4428">
        <v>0</v>
      </c>
      <c r="F4428">
        <v>2</v>
      </c>
      <c r="G4428">
        <v>0</v>
      </c>
      <c r="H4428" t="s">
        <v>116</v>
      </c>
      <c r="I4428">
        <v>5</v>
      </c>
      <c r="J4428" t="s">
        <v>66</v>
      </c>
      <c r="K4428" s="33" t="str">
        <f>IF(ISNA(VLOOKUP(C4428,'Provider-EHR crosswalk'!A:B,2,FALSE)),"No EHR Specified",VLOOKUP(C4428,'Provider-EHR crosswalk'!A:B,2,FALSE))</f>
        <v>Azalea Health EHR</v>
      </c>
    </row>
    <row r="4429" spans="1:11" x14ac:dyDescent="0.25">
      <c r="A4429" t="s">
        <v>176</v>
      </c>
      <c r="B4429">
        <v>165</v>
      </c>
      <c r="C4429" t="s">
        <v>910</v>
      </c>
      <c r="D4429" t="s">
        <v>177</v>
      </c>
      <c r="E4429">
        <v>0</v>
      </c>
      <c r="F4429">
        <v>2</v>
      </c>
      <c r="G4429">
        <v>0</v>
      </c>
      <c r="H4429" t="s">
        <v>116</v>
      </c>
      <c r="I4429">
        <v>5</v>
      </c>
      <c r="J4429" t="s">
        <v>66</v>
      </c>
      <c r="K4429" s="33" t="str">
        <f>IF(ISNA(VLOOKUP(C4429,'Provider-EHR crosswalk'!A:B,2,FALSE)),"No EHR Specified",VLOOKUP(C4429,'Provider-EHR crosswalk'!A:B,2,FALSE))</f>
        <v>Azalea Health EHR</v>
      </c>
    </row>
    <row r="4430" spans="1:11" x14ac:dyDescent="0.25">
      <c r="A4430" t="s">
        <v>63</v>
      </c>
      <c r="B4430">
        <v>28</v>
      </c>
      <c r="C4430" t="s">
        <v>952</v>
      </c>
      <c r="D4430" t="s">
        <v>64</v>
      </c>
      <c r="E4430">
        <v>1442</v>
      </c>
      <c r="F4430">
        <v>1442</v>
      </c>
      <c r="G4430">
        <v>100</v>
      </c>
      <c r="H4430" t="s">
        <v>65</v>
      </c>
      <c r="I4430">
        <v>99</v>
      </c>
      <c r="J4430" t="s">
        <v>66</v>
      </c>
      <c r="K4430" s="33" t="str">
        <f>IF(ISNA(VLOOKUP(C4430,'Provider-EHR crosswalk'!A:B,2,FALSE)),"No EHR Specified",VLOOKUP(C4430,'Provider-EHR crosswalk'!A:B,2,FALSE))</f>
        <v>Azalea Health EHR</v>
      </c>
    </row>
    <row r="4431" spans="1:11" x14ac:dyDescent="0.25">
      <c r="A4431" t="s">
        <v>67</v>
      </c>
      <c r="B4431">
        <v>28</v>
      </c>
      <c r="C4431" t="s">
        <v>952</v>
      </c>
      <c r="D4431" t="s">
        <v>68</v>
      </c>
      <c r="E4431">
        <v>1251</v>
      </c>
      <c r="F4431">
        <v>1442</v>
      </c>
      <c r="G4431">
        <v>86.75</v>
      </c>
      <c r="H4431" t="s">
        <v>65</v>
      </c>
      <c r="I4431">
        <v>75</v>
      </c>
      <c r="J4431" t="s">
        <v>66</v>
      </c>
      <c r="K4431" s="33" t="str">
        <f>IF(ISNA(VLOOKUP(C4431,'Provider-EHR crosswalk'!A:B,2,FALSE)),"No EHR Specified",VLOOKUP(C4431,'Provider-EHR crosswalk'!A:B,2,FALSE))</f>
        <v>Azalea Health EHR</v>
      </c>
    </row>
    <row r="4432" spans="1:11" x14ac:dyDescent="0.25">
      <c r="A4432" t="s">
        <v>70</v>
      </c>
      <c r="B4432">
        <v>28</v>
      </c>
      <c r="C4432" t="s">
        <v>952</v>
      </c>
      <c r="D4432" t="s">
        <v>71</v>
      </c>
      <c r="E4432">
        <v>1442</v>
      </c>
      <c r="F4432">
        <v>1442</v>
      </c>
      <c r="G4432">
        <v>100</v>
      </c>
      <c r="H4432" t="s">
        <v>65</v>
      </c>
      <c r="I4432">
        <v>99</v>
      </c>
      <c r="J4432" t="s">
        <v>66</v>
      </c>
      <c r="K4432" s="33" t="str">
        <f>IF(ISNA(VLOOKUP(C4432,'Provider-EHR crosswalk'!A:B,2,FALSE)),"No EHR Specified",VLOOKUP(C4432,'Provider-EHR crosswalk'!A:B,2,FALSE))</f>
        <v>Azalea Health EHR</v>
      </c>
    </row>
    <row r="4433" spans="1:11" x14ac:dyDescent="0.25">
      <c r="A4433" t="s">
        <v>72</v>
      </c>
      <c r="B4433">
        <v>28</v>
      </c>
      <c r="C4433" t="s">
        <v>952</v>
      </c>
      <c r="D4433" t="s">
        <v>73</v>
      </c>
      <c r="E4433">
        <v>1442</v>
      </c>
      <c r="F4433">
        <v>1442</v>
      </c>
      <c r="G4433">
        <v>100</v>
      </c>
      <c r="H4433" t="s">
        <v>65</v>
      </c>
      <c r="I4433">
        <v>99</v>
      </c>
      <c r="J4433" t="s">
        <v>66</v>
      </c>
      <c r="K4433" s="33" t="str">
        <f>IF(ISNA(VLOOKUP(C4433,'Provider-EHR crosswalk'!A:B,2,FALSE)),"No EHR Specified",VLOOKUP(C4433,'Provider-EHR crosswalk'!A:B,2,FALSE))</f>
        <v>Azalea Health EHR</v>
      </c>
    </row>
    <row r="4434" spans="1:11" x14ac:dyDescent="0.25">
      <c r="A4434" t="s">
        <v>74</v>
      </c>
      <c r="B4434">
        <v>28</v>
      </c>
      <c r="C4434" t="s">
        <v>952</v>
      </c>
      <c r="D4434" t="s">
        <v>75</v>
      </c>
      <c r="E4434">
        <v>1442</v>
      </c>
      <c r="F4434">
        <v>1442</v>
      </c>
      <c r="G4434">
        <v>100</v>
      </c>
      <c r="H4434" t="s">
        <v>65</v>
      </c>
      <c r="I4434">
        <v>99</v>
      </c>
      <c r="J4434" t="s">
        <v>66</v>
      </c>
      <c r="K4434" s="33" t="str">
        <f>IF(ISNA(VLOOKUP(C4434,'Provider-EHR crosswalk'!A:B,2,FALSE)),"No EHR Specified",VLOOKUP(C4434,'Provider-EHR crosswalk'!A:B,2,FALSE))</f>
        <v>Azalea Health EHR</v>
      </c>
    </row>
    <row r="4435" spans="1:11" x14ac:dyDescent="0.25">
      <c r="A4435" t="s">
        <v>76</v>
      </c>
      <c r="B4435">
        <v>28</v>
      </c>
      <c r="C4435" t="s">
        <v>952</v>
      </c>
      <c r="D4435" t="s">
        <v>77</v>
      </c>
      <c r="E4435">
        <v>1442</v>
      </c>
      <c r="F4435">
        <v>1442</v>
      </c>
      <c r="G4435">
        <v>100</v>
      </c>
      <c r="H4435" t="s">
        <v>65</v>
      </c>
      <c r="I4435">
        <v>85</v>
      </c>
      <c r="J4435" t="s">
        <v>66</v>
      </c>
      <c r="K4435" s="33" t="str">
        <f>IF(ISNA(VLOOKUP(C4435,'Provider-EHR crosswalk'!A:B,2,FALSE)),"No EHR Specified",VLOOKUP(C4435,'Provider-EHR crosswalk'!A:B,2,FALSE))</f>
        <v>Azalea Health EHR</v>
      </c>
    </row>
    <row r="4436" spans="1:11" x14ac:dyDescent="0.25">
      <c r="A4436" t="s">
        <v>78</v>
      </c>
      <c r="B4436">
        <v>28</v>
      </c>
      <c r="C4436" t="s">
        <v>952</v>
      </c>
      <c r="D4436" t="s">
        <v>79</v>
      </c>
      <c r="E4436">
        <v>1442</v>
      </c>
      <c r="F4436">
        <v>1442</v>
      </c>
      <c r="G4436">
        <v>100</v>
      </c>
      <c r="H4436" t="s">
        <v>65</v>
      </c>
      <c r="I4436">
        <v>85</v>
      </c>
      <c r="J4436" t="s">
        <v>66</v>
      </c>
      <c r="K4436" s="33" t="str">
        <f>IF(ISNA(VLOOKUP(C4436,'Provider-EHR crosswalk'!A:B,2,FALSE)),"No EHR Specified",VLOOKUP(C4436,'Provider-EHR crosswalk'!A:B,2,FALSE))</f>
        <v>Azalea Health EHR</v>
      </c>
    </row>
    <row r="4437" spans="1:11" x14ac:dyDescent="0.25">
      <c r="A4437" t="s">
        <v>80</v>
      </c>
      <c r="B4437">
        <v>28</v>
      </c>
      <c r="C4437" t="s">
        <v>952</v>
      </c>
      <c r="D4437" t="s">
        <v>81</v>
      </c>
      <c r="E4437">
        <v>1442</v>
      </c>
      <c r="F4437">
        <v>1442</v>
      </c>
      <c r="G4437">
        <v>100</v>
      </c>
      <c r="H4437" t="s">
        <v>65</v>
      </c>
      <c r="I4437">
        <v>85</v>
      </c>
      <c r="J4437" t="s">
        <v>66</v>
      </c>
      <c r="K4437" s="33" t="str">
        <f>IF(ISNA(VLOOKUP(C4437,'Provider-EHR crosswalk'!A:B,2,FALSE)),"No EHR Specified",VLOOKUP(C4437,'Provider-EHR crosswalk'!A:B,2,FALSE))</f>
        <v>Azalea Health EHR</v>
      </c>
    </row>
    <row r="4438" spans="1:11" x14ac:dyDescent="0.25">
      <c r="A4438" t="s">
        <v>82</v>
      </c>
      <c r="B4438">
        <v>28</v>
      </c>
      <c r="C4438" t="s">
        <v>952</v>
      </c>
      <c r="D4438" t="s">
        <v>83</v>
      </c>
      <c r="E4438">
        <v>1442</v>
      </c>
      <c r="F4438">
        <v>1442</v>
      </c>
      <c r="G4438">
        <v>100</v>
      </c>
      <c r="H4438" t="s">
        <v>65</v>
      </c>
      <c r="I4438">
        <v>85</v>
      </c>
      <c r="J4438" t="s">
        <v>66</v>
      </c>
      <c r="K4438" s="33" t="str">
        <f>IF(ISNA(VLOOKUP(C4438,'Provider-EHR crosswalk'!A:B,2,FALSE)),"No EHR Specified",VLOOKUP(C4438,'Provider-EHR crosswalk'!A:B,2,FALSE))</f>
        <v>Azalea Health EHR</v>
      </c>
    </row>
    <row r="4439" spans="1:11" x14ac:dyDescent="0.25">
      <c r="A4439" t="s">
        <v>84</v>
      </c>
      <c r="B4439">
        <v>28</v>
      </c>
      <c r="C4439" t="s">
        <v>952</v>
      </c>
      <c r="D4439" t="s">
        <v>85</v>
      </c>
      <c r="E4439">
        <v>1442</v>
      </c>
      <c r="F4439">
        <v>1442</v>
      </c>
      <c r="G4439">
        <v>100</v>
      </c>
      <c r="H4439" t="s">
        <v>65</v>
      </c>
      <c r="I4439">
        <v>85</v>
      </c>
      <c r="J4439" t="s">
        <v>66</v>
      </c>
      <c r="K4439" s="33" t="str">
        <f>IF(ISNA(VLOOKUP(C4439,'Provider-EHR crosswalk'!A:B,2,FALSE)),"No EHR Specified",VLOOKUP(C4439,'Provider-EHR crosswalk'!A:B,2,FALSE))</f>
        <v>Azalea Health EHR</v>
      </c>
    </row>
    <row r="4440" spans="1:11" x14ac:dyDescent="0.25">
      <c r="A4440" t="s">
        <v>86</v>
      </c>
      <c r="B4440">
        <v>28</v>
      </c>
      <c r="C4440" t="s">
        <v>952</v>
      </c>
      <c r="D4440" t="s">
        <v>87</v>
      </c>
      <c r="E4440">
        <v>1442</v>
      </c>
      <c r="F4440">
        <v>1442</v>
      </c>
      <c r="G4440">
        <v>100</v>
      </c>
      <c r="H4440" t="s">
        <v>65</v>
      </c>
      <c r="I4440">
        <v>95</v>
      </c>
      <c r="J4440" t="s">
        <v>66</v>
      </c>
      <c r="K4440" s="33" t="str">
        <f>IF(ISNA(VLOOKUP(C4440,'Provider-EHR crosswalk'!A:B,2,FALSE)),"No EHR Specified",VLOOKUP(C4440,'Provider-EHR crosswalk'!A:B,2,FALSE))</f>
        <v>Azalea Health EHR</v>
      </c>
    </row>
    <row r="4441" spans="1:11" x14ac:dyDescent="0.25">
      <c r="A4441" t="s">
        <v>88</v>
      </c>
      <c r="B4441">
        <v>28</v>
      </c>
      <c r="C4441" t="s">
        <v>952</v>
      </c>
      <c r="D4441" t="s">
        <v>89</v>
      </c>
      <c r="E4441">
        <v>1442</v>
      </c>
      <c r="F4441">
        <v>1442</v>
      </c>
      <c r="G4441">
        <v>100</v>
      </c>
      <c r="H4441" t="s">
        <v>65</v>
      </c>
      <c r="I4441">
        <v>95</v>
      </c>
      <c r="J4441" t="s">
        <v>66</v>
      </c>
      <c r="K4441" s="33" t="str">
        <f>IF(ISNA(VLOOKUP(C4441,'Provider-EHR crosswalk'!A:B,2,FALSE)),"No EHR Specified",VLOOKUP(C4441,'Provider-EHR crosswalk'!A:B,2,FALSE))</f>
        <v>Azalea Health EHR</v>
      </c>
    </row>
    <row r="4442" spans="1:11" x14ac:dyDescent="0.25">
      <c r="A4442" t="s">
        <v>90</v>
      </c>
      <c r="B4442">
        <v>28</v>
      </c>
      <c r="C4442" t="s">
        <v>952</v>
      </c>
      <c r="D4442" t="s">
        <v>91</v>
      </c>
      <c r="E4442">
        <v>1423</v>
      </c>
      <c r="F4442">
        <v>1442</v>
      </c>
      <c r="G4442">
        <v>98.68</v>
      </c>
      <c r="H4442" t="s">
        <v>65</v>
      </c>
      <c r="I4442">
        <v>90</v>
      </c>
      <c r="J4442" t="s">
        <v>66</v>
      </c>
      <c r="K4442" s="33" t="str">
        <f>IF(ISNA(VLOOKUP(C4442,'Provider-EHR crosswalk'!A:B,2,FALSE)),"No EHR Specified",VLOOKUP(C4442,'Provider-EHR crosswalk'!A:B,2,FALSE))</f>
        <v>Azalea Health EHR</v>
      </c>
    </row>
    <row r="4443" spans="1:11" x14ac:dyDescent="0.25">
      <c r="A4443" t="s">
        <v>92</v>
      </c>
      <c r="B4443">
        <v>28</v>
      </c>
      <c r="C4443" t="s">
        <v>952</v>
      </c>
      <c r="D4443" t="s">
        <v>93</v>
      </c>
      <c r="E4443">
        <v>620</v>
      </c>
      <c r="F4443">
        <v>1442</v>
      </c>
      <c r="G4443">
        <v>43</v>
      </c>
      <c r="H4443" t="s">
        <v>65</v>
      </c>
      <c r="I4443">
        <v>90</v>
      </c>
      <c r="J4443" t="s">
        <v>69</v>
      </c>
      <c r="K4443" s="33" t="str">
        <f>IF(ISNA(VLOOKUP(C4443,'Provider-EHR crosswalk'!A:B,2,FALSE)),"No EHR Specified",VLOOKUP(C4443,'Provider-EHR crosswalk'!A:B,2,FALSE))</f>
        <v>Azalea Health EHR</v>
      </c>
    </row>
    <row r="4444" spans="1:11" x14ac:dyDescent="0.25">
      <c r="A4444" t="s">
        <v>94</v>
      </c>
      <c r="B4444">
        <v>28</v>
      </c>
      <c r="C4444" t="s">
        <v>952</v>
      </c>
      <c r="D4444" t="s">
        <v>95</v>
      </c>
      <c r="E4444">
        <v>674</v>
      </c>
      <c r="F4444">
        <v>1442</v>
      </c>
      <c r="G4444">
        <v>46.74</v>
      </c>
      <c r="H4444" t="s">
        <v>65</v>
      </c>
      <c r="I4444">
        <v>90</v>
      </c>
      <c r="J4444" t="s">
        <v>69</v>
      </c>
      <c r="K4444" s="33" t="str">
        <f>IF(ISNA(VLOOKUP(C4444,'Provider-EHR crosswalk'!A:B,2,FALSE)),"No EHR Specified",VLOOKUP(C4444,'Provider-EHR crosswalk'!A:B,2,FALSE))</f>
        <v>Azalea Health EHR</v>
      </c>
    </row>
    <row r="4445" spans="1:11" x14ac:dyDescent="0.25">
      <c r="A4445" t="s">
        <v>96</v>
      </c>
      <c r="B4445">
        <v>28</v>
      </c>
      <c r="C4445" t="s">
        <v>952</v>
      </c>
      <c r="D4445" t="s">
        <v>97</v>
      </c>
      <c r="E4445">
        <v>895</v>
      </c>
      <c r="F4445">
        <v>1442</v>
      </c>
      <c r="G4445">
        <v>62.07</v>
      </c>
      <c r="H4445" t="s">
        <v>65</v>
      </c>
      <c r="I4445">
        <v>90</v>
      </c>
      <c r="J4445" t="s">
        <v>69</v>
      </c>
      <c r="K4445" s="33" t="str">
        <f>IF(ISNA(VLOOKUP(C4445,'Provider-EHR crosswalk'!A:B,2,FALSE)),"No EHR Specified",VLOOKUP(C4445,'Provider-EHR crosswalk'!A:B,2,FALSE))</f>
        <v>Azalea Health EHR</v>
      </c>
    </row>
    <row r="4446" spans="1:11" x14ac:dyDescent="0.25">
      <c r="A4446" t="s">
        <v>98</v>
      </c>
      <c r="B4446">
        <v>28</v>
      </c>
      <c r="C4446" t="s">
        <v>952</v>
      </c>
      <c r="D4446" t="s">
        <v>99</v>
      </c>
      <c r="E4446">
        <v>895</v>
      </c>
      <c r="F4446">
        <v>1442</v>
      </c>
      <c r="G4446">
        <v>62.07</v>
      </c>
      <c r="H4446" t="s">
        <v>65</v>
      </c>
      <c r="I4446">
        <v>90</v>
      </c>
      <c r="J4446" t="s">
        <v>69</v>
      </c>
      <c r="K4446" s="33" t="str">
        <f>IF(ISNA(VLOOKUP(C4446,'Provider-EHR crosswalk'!A:B,2,FALSE)),"No EHR Specified",VLOOKUP(C4446,'Provider-EHR crosswalk'!A:B,2,FALSE))</f>
        <v>Azalea Health EHR</v>
      </c>
    </row>
    <row r="4447" spans="1:11" x14ac:dyDescent="0.25">
      <c r="A4447" t="s">
        <v>100</v>
      </c>
      <c r="B4447">
        <v>28</v>
      </c>
      <c r="C4447" t="s">
        <v>952</v>
      </c>
      <c r="D4447" t="s">
        <v>101</v>
      </c>
      <c r="E4447">
        <v>13099</v>
      </c>
      <c r="F4447">
        <v>13099</v>
      </c>
      <c r="G4447">
        <v>100</v>
      </c>
      <c r="H4447" t="s">
        <v>65</v>
      </c>
      <c r="I4447">
        <v>99</v>
      </c>
      <c r="J4447" t="s">
        <v>66</v>
      </c>
      <c r="K4447" s="33" t="str">
        <f>IF(ISNA(VLOOKUP(C4447,'Provider-EHR crosswalk'!A:B,2,FALSE)),"No EHR Specified",VLOOKUP(C4447,'Provider-EHR crosswalk'!A:B,2,FALSE))</f>
        <v>Azalea Health EHR</v>
      </c>
    </row>
    <row r="4448" spans="1:11" x14ac:dyDescent="0.25">
      <c r="A4448" t="s">
        <v>102</v>
      </c>
      <c r="B4448">
        <v>28</v>
      </c>
      <c r="C4448" t="s">
        <v>952</v>
      </c>
      <c r="D4448" t="s">
        <v>103</v>
      </c>
      <c r="E4448">
        <v>13099</v>
      </c>
      <c r="F4448">
        <v>13099</v>
      </c>
      <c r="G4448">
        <v>100</v>
      </c>
      <c r="H4448" t="s">
        <v>65</v>
      </c>
      <c r="I4448">
        <v>99</v>
      </c>
      <c r="J4448" t="s">
        <v>66</v>
      </c>
      <c r="K4448" s="33" t="str">
        <f>IF(ISNA(VLOOKUP(C4448,'Provider-EHR crosswalk'!A:B,2,FALSE)),"No EHR Specified",VLOOKUP(C4448,'Provider-EHR crosswalk'!A:B,2,FALSE))</f>
        <v>Azalea Health EHR</v>
      </c>
    </row>
    <row r="4449" spans="1:11" x14ac:dyDescent="0.25">
      <c r="A4449" t="s">
        <v>104</v>
      </c>
      <c r="B4449">
        <v>28</v>
      </c>
      <c r="C4449" t="s">
        <v>952</v>
      </c>
      <c r="D4449" t="s">
        <v>105</v>
      </c>
      <c r="E4449">
        <v>13099</v>
      </c>
      <c r="F4449">
        <v>13099</v>
      </c>
      <c r="G4449">
        <v>100</v>
      </c>
      <c r="H4449" t="s">
        <v>65</v>
      </c>
      <c r="I4449">
        <v>99</v>
      </c>
      <c r="J4449" t="s">
        <v>66</v>
      </c>
      <c r="K4449" s="33" t="str">
        <f>IF(ISNA(VLOOKUP(C4449,'Provider-EHR crosswalk'!A:B,2,FALSE)),"No EHR Specified",VLOOKUP(C4449,'Provider-EHR crosswalk'!A:B,2,FALSE))</f>
        <v>Azalea Health EHR</v>
      </c>
    </row>
    <row r="4450" spans="1:11" x14ac:dyDescent="0.25">
      <c r="A4450" t="s">
        <v>106</v>
      </c>
      <c r="B4450">
        <v>28</v>
      </c>
      <c r="C4450" t="s">
        <v>952</v>
      </c>
      <c r="D4450" t="s">
        <v>107</v>
      </c>
      <c r="E4450">
        <v>13099</v>
      </c>
      <c r="F4450">
        <v>13099</v>
      </c>
      <c r="G4450">
        <v>100</v>
      </c>
      <c r="H4450" t="s">
        <v>65</v>
      </c>
      <c r="I4450">
        <v>99</v>
      </c>
      <c r="J4450" t="s">
        <v>66</v>
      </c>
      <c r="K4450" s="33" t="str">
        <f>IF(ISNA(VLOOKUP(C4450,'Provider-EHR crosswalk'!A:B,2,FALSE)),"No EHR Specified",VLOOKUP(C4450,'Provider-EHR crosswalk'!A:B,2,FALSE))</f>
        <v>Azalea Health EHR</v>
      </c>
    </row>
    <row r="4451" spans="1:11" x14ac:dyDescent="0.25">
      <c r="A4451" t="s">
        <v>108</v>
      </c>
      <c r="B4451">
        <v>28</v>
      </c>
      <c r="C4451" t="s">
        <v>952</v>
      </c>
      <c r="D4451" t="s">
        <v>109</v>
      </c>
      <c r="E4451">
        <v>13099</v>
      </c>
      <c r="F4451">
        <v>13099</v>
      </c>
      <c r="G4451">
        <v>100</v>
      </c>
      <c r="H4451" t="s">
        <v>65</v>
      </c>
      <c r="I4451">
        <v>99</v>
      </c>
      <c r="J4451" t="s">
        <v>66</v>
      </c>
      <c r="K4451" s="33" t="str">
        <f>IF(ISNA(VLOOKUP(C4451,'Provider-EHR crosswalk'!A:B,2,FALSE)),"No EHR Specified",VLOOKUP(C4451,'Provider-EHR crosswalk'!A:B,2,FALSE))</f>
        <v>Azalea Health EHR</v>
      </c>
    </row>
    <row r="4452" spans="1:11" x14ac:dyDescent="0.25">
      <c r="A4452" t="s">
        <v>110</v>
      </c>
      <c r="B4452">
        <v>28</v>
      </c>
      <c r="C4452" t="s">
        <v>952</v>
      </c>
      <c r="D4452" t="s">
        <v>111</v>
      </c>
      <c r="E4452">
        <v>13099</v>
      </c>
      <c r="F4452">
        <v>13099</v>
      </c>
      <c r="G4452">
        <v>100</v>
      </c>
      <c r="H4452" t="s">
        <v>65</v>
      </c>
      <c r="I4452">
        <v>99</v>
      </c>
      <c r="J4452" t="s">
        <v>66</v>
      </c>
      <c r="K4452" s="33" t="str">
        <f>IF(ISNA(VLOOKUP(C4452,'Provider-EHR crosswalk'!A:B,2,FALSE)),"No EHR Specified",VLOOKUP(C4452,'Provider-EHR crosswalk'!A:B,2,FALSE))</f>
        <v>Azalea Health EHR</v>
      </c>
    </row>
    <row r="4453" spans="1:11" x14ac:dyDescent="0.25">
      <c r="A4453" t="s">
        <v>112</v>
      </c>
      <c r="B4453">
        <v>28</v>
      </c>
      <c r="C4453" t="s">
        <v>952</v>
      </c>
      <c r="D4453" t="s">
        <v>113</v>
      </c>
      <c r="E4453">
        <v>13099</v>
      </c>
      <c r="F4453">
        <v>13099</v>
      </c>
      <c r="G4453">
        <v>100</v>
      </c>
      <c r="H4453" t="s">
        <v>65</v>
      </c>
      <c r="I4453">
        <v>99</v>
      </c>
      <c r="J4453" t="s">
        <v>66</v>
      </c>
      <c r="K4453" s="33" t="str">
        <f>IF(ISNA(VLOOKUP(C4453,'Provider-EHR crosswalk'!A:B,2,FALSE)),"No EHR Specified",VLOOKUP(C4453,'Provider-EHR crosswalk'!A:B,2,FALSE))</f>
        <v>Azalea Health EHR</v>
      </c>
    </row>
    <row r="4454" spans="1:11" x14ac:dyDescent="0.25">
      <c r="A4454" t="s">
        <v>114</v>
      </c>
      <c r="B4454">
        <v>28</v>
      </c>
      <c r="C4454" t="s">
        <v>952</v>
      </c>
      <c r="D4454" t="s">
        <v>115</v>
      </c>
      <c r="E4454">
        <v>51</v>
      </c>
      <c r="F4454">
        <v>1442</v>
      </c>
      <c r="G4454">
        <v>3.54</v>
      </c>
      <c r="H4454" t="s">
        <v>116</v>
      </c>
      <c r="I4454">
        <v>4</v>
      </c>
      <c r="J4454" t="s">
        <v>66</v>
      </c>
      <c r="K4454" s="33" t="str">
        <f>IF(ISNA(VLOOKUP(C4454,'Provider-EHR crosswalk'!A:B,2,FALSE)),"No EHR Specified",VLOOKUP(C4454,'Provider-EHR crosswalk'!A:B,2,FALSE))</f>
        <v>Azalea Health EHR</v>
      </c>
    </row>
    <row r="4455" spans="1:11" x14ac:dyDescent="0.25">
      <c r="A4455" t="s">
        <v>117</v>
      </c>
      <c r="B4455">
        <v>28</v>
      </c>
      <c r="C4455" t="s">
        <v>952</v>
      </c>
      <c r="D4455" t="s">
        <v>118</v>
      </c>
      <c r="E4455">
        <v>46</v>
      </c>
      <c r="F4455">
        <v>1442</v>
      </c>
      <c r="G4455">
        <v>3.19</v>
      </c>
      <c r="H4455" t="s">
        <v>116</v>
      </c>
      <c r="I4455">
        <v>4</v>
      </c>
      <c r="J4455" t="s">
        <v>66</v>
      </c>
      <c r="K4455" s="33" t="str">
        <f>IF(ISNA(VLOOKUP(C4455,'Provider-EHR crosswalk'!A:B,2,FALSE)),"No EHR Specified",VLOOKUP(C4455,'Provider-EHR crosswalk'!A:B,2,FALSE))</f>
        <v>Azalea Health EHR</v>
      </c>
    </row>
    <row r="4456" spans="1:11" x14ac:dyDescent="0.25">
      <c r="A4456" t="s">
        <v>119</v>
      </c>
      <c r="B4456">
        <v>28</v>
      </c>
      <c r="C4456" t="s">
        <v>952</v>
      </c>
      <c r="D4456" t="s">
        <v>120</v>
      </c>
      <c r="E4456">
        <v>47</v>
      </c>
      <c r="F4456">
        <v>1442</v>
      </c>
      <c r="G4456">
        <v>3.26</v>
      </c>
      <c r="H4456" t="s">
        <v>116</v>
      </c>
      <c r="I4456">
        <v>4</v>
      </c>
      <c r="J4456" t="s">
        <v>66</v>
      </c>
      <c r="K4456" s="33" t="str">
        <f>IF(ISNA(VLOOKUP(C4456,'Provider-EHR crosswalk'!A:B,2,FALSE)),"No EHR Specified",VLOOKUP(C4456,'Provider-EHR crosswalk'!A:B,2,FALSE))</f>
        <v>Azalea Health EHR</v>
      </c>
    </row>
    <row r="4457" spans="1:11" x14ac:dyDescent="0.25">
      <c r="A4457" t="s">
        <v>121</v>
      </c>
      <c r="B4457">
        <v>28</v>
      </c>
      <c r="C4457" t="s">
        <v>952</v>
      </c>
      <c r="D4457" t="s">
        <v>122</v>
      </c>
      <c r="E4457">
        <v>0</v>
      </c>
      <c r="F4457">
        <v>1442</v>
      </c>
      <c r="G4457">
        <v>0</v>
      </c>
      <c r="H4457" t="s">
        <v>116</v>
      </c>
      <c r="I4457">
        <v>1</v>
      </c>
      <c r="J4457" t="s">
        <v>66</v>
      </c>
      <c r="K4457" s="33" t="str">
        <f>IF(ISNA(VLOOKUP(C4457,'Provider-EHR crosswalk'!A:B,2,FALSE)),"No EHR Specified",VLOOKUP(C4457,'Provider-EHR crosswalk'!A:B,2,FALSE))</f>
        <v>Azalea Health EHR</v>
      </c>
    </row>
    <row r="4458" spans="1:11" x14ac:dyDescent="0.25">
      <c r="A4458" t="s">
        <v>123</v>
      </c>
      <c r="B4458">
        <v>28</v>
      </c>
      <c r="C4458" t="s">
        <v>952</v>
      </c>
      <c r="D4458" t="s">
        <v>124</v>
      </c>
      <c r="E4458">
        <v>3</v>
      </c>
      <c r="F4458">
        <v>13099</v>
      </c>
      <c r="G4458">
        <v>0.02</v>
      </c>
      <c r="H4458" t="s">
        <v>116</v>
      </c>
      <c r="I4458">
        <v>1</v>
      </c>
      <c r="J4458" t="s">
        <v>66</v>
      </c>
      <c r="K4458" s="33" t="str">
        <f>IF(ISNA(VLOOKUP(C4458,'Provider-EHR crosswalk'!A:B,2,FALSE)),"No EHR Specified",VLOOKUP(C4458,'Provider-EHR crosswalk'!A:B,2,FALSE))</f>
        <v>Azalea Health EHR</v>
      </c>
    </row>
    <row r="4459" spans="1:11" x14ac:dyDescent="0.25">
      <c r="A4459" t="s">
        <v>125</v>
      </c>
      <c r="B4459">
        <v>28</v>
      </c>
      <c r="C4459" t="s">
        <v>952</v>
      </c>
      <c r="D4459" t="s">
        <v>126</v>
      </c>
      <c r="E4459">
        <v>0</v>
      </c>
      <c r="F4459">
        <v>13099</v>
      </c>
      <c r="G4459">
        <v>0</v>
      </c>
      <c r="H4459" t="s">
        <v>116</v>
      </c>
      <c r="I4459">
        <v>1</v>
      </c>
      <c r="J4459" t="s">
        <v>66</v>
      </c>
      <c r="K4459" s="33" t="str">
        <f>IF(ISNA(VLOOKUP(C4459,'Provider-EHR crosswalk'!A:B,2,FALSE)),"No EHR Specified",VLOOKUP(C4459,'Provider-EHR crosswalk'!A:B,2,FALSE))</f>
        <v>Azalea Health EHR</v>
      </c>
    </row>
    <row r="4460" spans="1:11" x14ac:dyDescent="0.25">
      <c r="A4460" t="s">
        <v>127</v>
      </c>
      <c r="B4460">
        <v>28</v>
      </c>
      <c r="C4460" t="s">
        <v>952</v>
      </c>
      <c r="D4460" t="s">
        <v>128</v>
      </c>
      <c r="E4460">
        <v>257</v>
      </c>
      <c r="F4460">
        <v>13099</v>
      </c>
      <c r="G4460">
        <v>1.96</v>
      </c>
      <c r="H4460" t="s">
        <v>116</v>
      </c>
      <c r="I4460">
        <v>4</v>
      </c>
      <c r="J4460" t="s">
        <v>66</v>
      </c>
      <c r="K4460" s="33" t="str">
        <f>IF(ISNA(VLOOKUP(C4460,'Provider-EHR crosswalk'!A:B,2,FALSE)),"No EHR Specified",VLOOKUP(C4460,'Provider-EHR crosswalk'!A:B,2,FALSE))</f>
        <v>Azalea Health EHR</v>
      </c>
    </row>
    <row r="4461" spans="1:11" x14ac:dyDescent="0.25">
      <c r="A4461" t="s">
        <v>129</v>
      </c>
      <c r="B4461">
        <v>28</v>
      </c>
      <c r="C4461" t="s">
        <v>952</v>
      </c>
      <c r="D4461" t="s">
        <v>130</v>
      </c>
      <c r="E4461">
        <v>524</v>
      </c>
      <c r="F4461">
        <v>13099</v>
      </c>
      <c r="G4461">
        <v>4</v>
      </c>
      <c r="H4461" t="s">
        <v>116</v>
      </c>
      <c r="I4461">
        <v>4</v>
      </c>
      <c r="J4461" t="s">
        <v>69</v>
      </c>
      <c r="K4461" s="33" t="str">
        <f>IF(ISNA(VLOOKUP(C4461,'Provider-EHR crosswalk'!A:B,2,FALSE)),"No EHR Specified",VLOOKUP(C4461,'Provider-EHR crosswalk'!A:B,2,FALSE))</f>
        <v>Azalea Health EHR</v>
      </c>
    </row>
    <row r="4462" spans="1:11" x14ac:dyDescent="0.25">
      <c r="A4462" t="s">
        <v>131</v>
      </c>
      <c r="B4462">
        <v>28</v>
      </c>
      <c r="C4462" t="s">
        <v>952</v>
      </c>
      <c r="D4462" t="s">
        <v>132</v>
      </c>
      <c r="E4462">
        <v>320</v>
      </c>
      <c r="F4462">
        <v>13099</v>
      </c>
      <c r="G4462">
        <v>2.44</v>
      </c>
      <c r="H4462" t="s">
        <v>116</v>
      </c>
      <c r="I4462">
        <v>4</v>
      </c>
      <c r="J4462" t="s">
        <v>66</v>
      </c>
      <c r="K4462" s="33" t="str">
        <f>IF(ISNA(VLOOKUP(C4462,'Provider-EHR crosswalk'!A:B,2,FALSE)),"No EHR Specified",VLOOKUP(C4462,'Provider-EHR crosswalk'!A:B,2,FALSE))</f>
        <v>Azalea Health EHR</v>
      </c>
    </row>
    <row r="4463" spans="1:11" x14ac:dyDescent="0.25">
      <c r="A4463" t="s">
        <v>133</v>
      </c>
      <c r="B4463">
        <v>28</v>
      </c>
      <c r="C4463" t="s">
        <v>952</v>
      </c>
      <c r="D4463" t="s">
        <v>134</v>
      </c>
      <c r="E4463">
        <v>709</v>
      </c>
      <c r="F4463">
        <v>13099</v>
      </c>
      <c r="G4463">
        <v>5.41</v>
      </c>
      <c r="H4463" t="s">
        <v>116</v>
      </c>
      <c r="I4463">
        <v>1</v>
      </c>
      <c r="J4463" t="s">
        <v>69</v>
      </c>
      <c r="K4463" s="33" t="str">
        <f>IF(ISNA(VLOOKUP(C4463,'Provider-EHR crosswalk'!A:B,2,FALSE)),"No EHR Specified",VLOOKUP(C4463,'Provider-EHR crosswalk'!A:B,2,FALSE))</f>
        <v>Azalea Health EHR</v>
      </c>
    </row>
    <row r="4464" spans="1:11" x14ac:dyDescent="0.25">
      <c r="A4464" t="s">
        <v>135</v>
      </c>
      <c r="B4464">
        <v>28</v>
      </c>
      <c r="C4464" t="s">
        <v>952</v>
      </c>
      <c r="D4464" t="s">
        <v>136</v>
      </c>
      <c r="E4464">
        <v>0</v>
      </c>
      <c r="F4464">
        <v>13099</v>
      </c>
      <c r="G4464">
        <v>0</v>
      </c>
      <c r="H4464" t="s">
        <v>116</v>
      </c>
      <c r="I4464">
        <v>1</v>
      </c>
      <c r="J4464" t="s">
        <v>66</v>
      </c>
      <c r="K4464" s="33" t="str">
        <f>IF(ISNA(VLOOKUP(C4464,'Provider-EHR crosswalk'!A:B,2,FALSE)),"No EHR Specified",VLOOKUP(C4464,'Provider-EHR crosswalk'!A:B,2,FALSE))</f>
        <v>Azalea Health EHR</v>
      </c>
    </row>
    <row r="4465" spans="1:11" x14ac:dyDescent="0.25">
      <c r="A4465" t="s">
        <v>137</v>
      </c>
      <c r="B4465">
        <v>28</v>
      </c>
      <c r="C4465" t="s">
        <v>952</v>
      </c>
      <c r="D4465" t="s">
        <v>138</v>
      </c>
      <c r="E4465">
        <v>0</v>
      </c>
      <c r="F4465">
        <v>13099</v>
      </c>
      <c r="G4465">
        <v>0</v>
      </c>
      <c r="H4465" t="s">
        <v>116</v>
      </c>
      <c r="I4465">
        <v>1</v>
      </c>
      <c r="J4465" t="s">
        <v>66</v>
      </c>
      <c r="K4465" s="33" t="str">
        <f>IF(ISNA(VLOOKUP(C4465,'Provider-EHR crosswalk'!A:B,2,FALSE)),"No EHR Specified",VLOOKUP(C4465,'Provider-EHR crosswalk'!A:B,2,FALSE))</f>
        <v>Azalea Health EHR</v>
      </c>
    </row>
    <row r="4466" spans="1:11" x14ac:dyDescent="0.25">
      <c r="A4466" t="s">
        <v>139</v>
      </c>
      <c r="B4466">
        <v>28</v>
      </c>
      <c r="C4466" t="s">
        <v>952</v>
      </c>
      <c r="D4466" t="s">
        <v>140</v>
      </c>
      <c r="E4466">
        <v>0</v>
      </c>
      <c r="F4466">
        <v>13099</v>
      </c>
      <c r="G4466">
        <v>0</v>
      </c>
      <c r="H4466" t="s">
        <v>116</v>
      </c>
      <c r="I4466">
        <v>1</v>
      </c>
      <c r="J4466" t="s">
        <v>66</v>
      </c>
      <c r="K4466" s="33" t="str">
        <f>IF(ISNA(VLOOKUP(C4466,'Provider-EHR crosswalk'!A:B,2,FALSE)),"No EHR Specified",VLOOKUP(C4466,'Provider-EHR crosswalk'!A:B,2,FALSE))</f>
        <v>Azalea Health EHR</v>
      </c>
    </row>
    <row r="4467" spans="1:11" x14ac:dyDescent="0.25">
      <c r="A4467" t="s">
        <v>141</v>
      </c>
      <c r="B4467">
        <v>28</v>
      </c>
      <c r="C4467" t="s">
        <v>952</v>
      </c>
      <c r="D4467" t="s">
        <v>142</v>
      </c>
      <c r="E4467">
        <v>0</v>
      </c>
      <c r="F4467">
        <v>13099</v>
      </c>
      <c r="G4467">
        <v>0</v>
      </c>
      <c r="H4467" t="s">
        <v>116</v>
      </c>
      <c r="I4467">
        <v>1</v>
      </c>
      <c r="J4467" t="s">
        <v>66</v>
      </c>
      <c r="K4467" s="33" t="str">
        <f>IF(ISNA(VLOOKUP(C4467,'Provider-EHR crosswalk'!A:B,2,FALSE)),"No EHR Specified",VLOOKUP(C4467,'Provider-EHR crosswalk'!A:B,2,FALSE))</f>
        <v>Azalea Health EHR</v>
      </c>
    </row>
    <row r="4468" spans="1:11" x14ac:dyDescent="0.25">
      <c r="A4468" t="s">
        <v>143</v>
      </c>
      <c r="B4468">
        <v>28</v>
      </c>
      <c r="C4468" t="s">
        <v>952</v>
      </c>
      <c r="D4468" t="s">
        <v>144</v>
      </c>
      <c r="E4468">
        <v>0</v>
      </c>
      <c r="F4468">
        <v>13099</v>
      </c>
      <c r="G4468">
        <v>0</v>
      </c>
      <c r="H4468" t="s">
        <v>116</v>
      </c>
      <c r="I4468">
        <v>1</v>
      </c>
      <c r="J4468" t="s">
        <v>66</v>
      </c>
      <c r="K4468" s="33" t="str">
        <f>IF(ISNA(VLOOKUP(C4468,'Provider-EHR crosswalk'!A:B,2,FALSE)),"No EHR Specified",VLOOKUP(C4468,'Provider-EHR crosswalk'!A:B,2,FALSE))</f>
        <v>Azalea Health EHR</v>
      </c>
    </row>
    <row r="4469" spans="1:11" x14ac:dyDescent="0.25">
      <c r="A4469" t="s">
        <v>145</v>
      </c>
      <c r="B4469">
        <v>28</v>
      </c>
      <c r="C4469" t="s">
        <v>952</v>
      </c>
      <c r="D4469" t="s">
        <v>146</v>
      </c>
      <c r="E4469">
        <v>0</v>
      </c>
      <c r="F4469">
        <v>13099</v>
      </c>
      <c r="G4469">
        <v>0</v>
      </c>
      <c r="H4469" t="s">
        <v>116</v>
      </c>
      <c r="I4469">
        <v>1</v>
      </c>
      <c r="J4469" t="s">
        <v>66</v>
      </c>
      <c r="K4469" s="33" t="str">
        <f>IF(ISNA(VLOOKUP(C4469,'Provider-EHR crosswalk'!A:B,2,FALSE)),"No EHR Specified",VLOOKUP(C4469,'Provider-EHR crosswalk'!A:B,2,FALSE))</f>
        <v>Azalea Health EHR</v>
      </c>
    </row>
    <row r="4470" spans="1:11" x14ac:dyDescent="0.25">
      <c r="A4470" t="s">
        <v>147</v>
      </c>
      <c r="B4470">
        <v>28</v>
      </c>
      <c r="C4470" t="s">
        <v>952</v>
      </c>
      <c r="D4470" t="s">
        <v>148</v>
      </c>
      <c r="E4470">
        <v>0</v>
      </c>
      <c r="F4470">
        <v>13099</v>
      </c>
      <c r="G4470">
        <v>0</v>
      </c>
      <c r="H4470" t="s">
        <v>116</v>
      </c>
      <c r="I4470">
        <v>1</v>
      </c>
      <c r="J4470" t="s">
        <v>66</v>
      </c>
      <c r="K4470" s="33" t="str">
        <f>IF(ISNA(VLOOKUP(C4470,'Provider-EHR crosswalk'!A:B,2,FALSE)),"No EHR Specified",VLOOKUP(C4470,'Provider-EHR crosswalk'!A:B,2,FALSE))</f>
        <v>Azalea Health EHR</v>
      </c>
    </row>
    <row r="4471" spans="1:11" x14ac:dyDescent="0.25">
      <c r="A4471" t="s">
        <v>149</v>
      </c>
      <c r="B4471">
        <v>28</v>
      </c>
      <c r="C4471" t="s">
        <v>952</v>
      </c>
      <c r="D4471" t="s">
        <v>150</v>
      </c>
      <c r="E4471">
        <v>1</v>
      </c>
      <c r="F4471">
        <v>13099</v>
      </c>
      <c r="G4471">
        <v>0.01</v>
      </c>
      <c r="H4471" t="s">
        <v>116</v>
      </c>
      <c r="I4471">
        <v>1</v>
      </c>
      <c r="J4471" t="s">
        <v>66</v>
      </c>
      <c r="K4471" s="33" t="str">
        <f>IF(ISNA(VLOOKUP(C4471,'Provider-EHR crosswalk'!A:B,2,FALSE)),"No EHR Specified",VLOOKUP(C4471,'Provider-EHR crosswalk'!A:B,2,FALSE))</f>
        <v>Azalea Health EHR</v>
      </c>
    </row>
    <row r="4472" spans="1:11" x14ac:dyDescent="0.25">
      <c r="A4472" t="s">
        <v>151</v>
      </c>
      <c r="B4472">
        <v>28</v>
      </c>
      <c r="C4472" t="s">
        <v>952</v>
      </c>
      <c r="D4472" t="s">
        <v>152</v>
      </c>
      <c r="E4472">
        <v>0</v>
      </c>
      <c r="F4472">
        <v>13099</v>
      </c>
      <c r="G4472">
        <v>0</v>
      </c>
      <c r="H4472" t="s">
        <v>116</v>
      </c>
      <c r="I4472">
        <v>1</v>
      </c>
      <c r="J4472" t="s">
        <v>66</v>
      </c>
      <c r="K4472" s="33" t="str">
        <f>IF(ISNA(VLOOKUP(C4472,'Provider-EHR crosswalk'!A:B,2,FALSE)),"No EHR Specified",VLOOKUP(C4472,'Provider-EHR crosswalk'!A:B,2,FALSE))</f>
        <v>Azalea Health EHR</v>
      </c>
    </row>
    <row r="4473" spans="1:11" x14ac:dyDescent="0.25">
      <c r="A4473" t="s">
        <v>153</v>
      </c>
      <c r="B4473">
        <v>28</v>
      </c>
      <c r="C4473" t="s">
        <v>952</v>
      </c>
      <c r="D4473" t="s">
        <v>154</v>
      </c>
      <c r="E4473">
        <v>73</v>
      </c>
      <c r="F4473">
        <v>13099</v>
      </c>
      <c r="G4473">
        <v>0.56000000000000005</v>
      </c>
      <c r="H4473" t="s">
        <v>116</v>
      </c>
      <c r="I4473">
        <v>1</v>
      </c>
      <c r="J4473" t="s">
        <v>66</v>
      </c>
      <c r="K4473" s="33" t="str">
        <f>IF(ISNA(VLOOKUP(C4473,'Provider-EHR crosswalk'!A:B,2,FALSE)),"No EHR Specified",VLOOKUP(C4473,'Provider-EHR crosswalk'!A:B,2,FALSE))</f>
        <v>Azalea Health EHR</v>
      </c>
    </row>
    <row r="4474" spans="1:11" x14ac:dyDescent="0.25">
      <c r="A4474" t="s">
        <v>155</v>
      </c>
      <c r="B4474">
        <v>28</v>
      </c>
      <c r="C4474" t="s">
        <v>952</v>
      </c>
      <c r="D4474" t="s">
        <v>156</v>
      </c>
      <c r="E4474">
        <v>0</v>
      </c>
      <c r="F4474">
        <v>13099</v>
      </c>
      <c r="G4474">
        <v>0</v>
      </c>
      <c r="H4474" t="s">
        <v>157</v>
      </c>
      <c r="I4474" t="s">
        <v>157</v>
      </c>
      <c r="J4474" t="s">
        <v>157</v>
      </c>
      <c r="K4474" s="33" t="str">
        <f>IF(ISNA(VLOOKUP(C4474,'Provider-EHR crosswalk'!A:B,2,FALSE)),"No EHR Specified",VLOOKUP(C4474,'Provider-EHR crosswalk'!A:B,2,FALSE))</f>
        <v>Azalea Health EHR</v>
      </c>
    </row>
    <row r="4475" spans="1:11" x14ac:dyDescent="0.25">
      <c r="A4475" t="s">
        <v>158</v>
      </c>
      <c r="B4475">
        <v>28</v>
      </c>
      <c r="C4475" t="s">
        <v>952</v>
      </c>
      <c r="D4475" t="s">
        <v>159</v>
      </c>
      <c r="E4475">
        <v>64</v>
      </c>
      <c r="F4475">
        <v>13099</v>
      </c>
      <c r="G4475">
        <v>0.49</v>
      </c>
      <c r="H4475" t="s">
        <v>157</v>
      </c>
      <c r="I4475" t="s">
        <v>157</v>
      </c>
      <c r="J4475" t="s">
        <v>157</v>
      </c>
      <c r="K4475" s="33" t="str">
        <f>IF(ISNA(VLOOKUP(C4475,'Provider-EHR crosswalk'!A:B,2,FALSE)),"No EHR Specified",VLOOKUP(C4475,'Provider-EHR crosswalk'!A:B,2,FALSE))</f>
        <v>Azalea Health EHR</v>
      </c>
    </row>
    <row r="4476" spans="1:11" x14ac:dyDescent="0.25">
      <c r="A4476" t="s">
        <v>162</v>
      </c>
      <c r="B4476">
        <v>28</v>
      </c>
      <c r="C4476" t="s">
        <v>952</v>
      </c>
      <c r="D4476" t="s">
        <v>163</v>
      </c>
      <c r="E4476">
        <v>12853</v>
      </c>
      <c r="F4476">
        <v>13099</v>
      </c>
      <c r="G4476">
        <v>98.12</v>
      </c>
      <c r="H4476" t="s">
        <v>65</v>
      </c>
      <c r="I4476">
        <v>95</v>
      </c>
      <c r="J4476" t="s">
        <v>66</v>
      </c>
      <c r="K4476" s="33" t="str">
        <f>IF(ISNA(VLOOKUP(C4476,'Provider-EHR crosswalk'!A:B,2,FALSE)),"No EHR Specified",VLOOKUP(C4476,'Provider-EHR crosswalk'!A:B,2,FALSE))</f>
        <v>Azalea Health EHR</v>
      </c>
    </row>
    <row r="4477" spans="1:11" x14ac:dyDescent="0.25">
      <c r="A4477" t="s">
        <v>164</v>
      </c>
      <c r="B4477">
        <v>28</v>
      </c>
      <c r="C4477" t="s">
        <v>952</v>
      </c>
      <c r="D4477" t="s">
        <v>165</v>
      </c>
      <c r="E4477">
        <v>1274</v>
      </c>
      <c r="F4477">
        <v>1442</v>
      </c>
      <c r="G4477">
        <v>88.35</v>
      </c>
      <c r="H4477" t="s">
        <v>65</v>
      </c>
      <c r="I4477">
        <v>95</v>
      </c>
      <c r="J4477" t="s">
        <v>69</v>
      </c>
      <c r="K4477" s="33" t="str">
        <f>IF(ISNA(VLOOKUP(C4477,'Provider-EHR crosswalk'!A:B,2,FALSE)),"No EHR Specified",VLOOKUP(C4477,'Provider-EHR crosswalk'!A:B,2,FALSE))</f>
        <v>Azalea Health EHR</v>
      </c>
    </row>
    <row r="4478" spans="1:11" x14ac:dyDescent="0.25">
      <c r="A4478" t="s">
        <v>166</v>
      </c>
      <c r="B4478">
        <v>28</v>
      </c>
      <c r="C4478" t="s">
        <v>952</v>
      </c>
      <c r="D4478" t="s">
        <v>167</v>
      </c>
      <c r="E4478">
        <v>5</v>
      </c>
      <c r="F4478">
        <v>1442</v>
      </c>
      <c r="G4478">
        <v>0.35</v>
      </c>
      <c r="H4478" t="s">
        <v>116</v>
      </c>
      <c r="I4478">
        <v>5</v>
      </c>
      <c r="J4478" t="s">
        <v>66</v>
      </c>
      <c r="K4478" s="33" t="str">
        <f>IF(ISNA(VLOOKUP(C4478,'Provider-EHR crosswalk'!A:B,2,FALSE)),"No EHR Specified",VLOOKUP(C4478,'Provider-EHR crosswalk'!A:B,2,FALSE))</f>
        <v>Azalea Health EHR</v>
      </c>
    </row>
    <row r="4479" spans="1:11" x14ac:dyDescent="0.25">
      <c r="A4479" t="s">
        <v>168</v>
      </c>
      <c r="B4479">
        <v>28</v>
      </c>
      <c r="C4479" t="s">
        <v>952</v>
      </c>
      <c r="D4479" t="s">
        <v>169</v>
      </c>
      <c r="E4479">
        <v>13</v>
      </c>
      <c r="F4479">
        <v>1442</v>
      </c>
      <c r="G4479">
        <v>0.9</v>
      </c>
      <c r="H4479" t="s">
        <v>116</v>
      </c>
      <c r="I4479">
        <v>5</v>
      </c>
      <c r="J4479" t="s">
        <v>66</v>
      </c>
      <c r="K4479" s="33" t="str">
        <f>IF(ISNA(VLOOKUP(C4479,'Provider-EHR crosswalk'!A:B,2,FALSE)),"No EHR Specified",VLOOKUP(C4479,'Provider-EHR crosswalk'!A:B,2,FALSE))</f>
        <v>Azalea Health EHR</v>
      </c>
    </row>
    <row r="4480" spans="1:11" x14ac:dyDescent="0.25">
      <c r="A4480" t="s">
        <v>170</v>
      </c>
      <c r="B4480">
        <v>28</v>
      </c>
      <c r="C4480" t="s">
        <v>952</v>
      </c>
      <c r="D4480" t="s">
        <v>171</v>
      </c>
      <c r="E4480">
        <v>150</v>
      </c>
      <c r="F4480">
        <v>1442</v>
      </c>
      <c r="G4480">
        <v>10.4</v>
      </c>
      <c r="H4480" t="s">
        <v>116</v>
      </c>
      <c r="I4480">
        <v>5</v>
      </c>
      <c r="J4480" t="s">
        <v>69</v>
      </c>
      <c r="K4480" s="33" t="str">
        <f>IF(ISNA(VLOOKUP(C4480,'Provider-EHR crosswalk'!A:B,2,FALSE)),"No EHR Specified",VLOOKUP(C4480,'Provider-EHR crosswalk'!A:B,2,FALSE))</f>
        <v>Azalea Health EHR</v>
      </c>
    </row>
    <row r="4481" spans="1:11" x14ac:dyDescent="0.25">
      <c r="A4481" t="s">
        <v>172</v>
      </c>
      <c r="B4481">
        <v>28</v>
      </c>
      <c r="C4481" t="s">
        <v>952</v>
      </c>
      <c r="D4481" t="s">
        <v>173</v>
      </c>
      <c r="E4481">
        <v>81</v>
      </c>
      <c r="F4481">
        <v>13099</v>
      </c>
      <c r="G4481">
        <v>0.62</v>
      </c>
      <c r="H4481" t="s">
        <v>116</v>
      </c>
      <c r="I4481">
        <v>5</v>
      </c>
      <c r="J4481" t="s">
        <v>66</v>
      </c>
      <c r="K4481" s="33" t="str">
        <f>IF(ISNA(VLOOKUP(C4481,'Provider-EHR crosswalk'!A:B,2,FALSE)),"No EHR Specified",VLOOKUP(C4481,'Provider-EHR crosswalk'!A:B,2,FALSE))</f>
        <v>Azalea Health EHR</v>
      </c>
    </row>
    <row r="4482" spans="1:11" x14ac:dyDescent="0.25">
      <c r="A4482" t="s">
        <v>174</v>
      </c>
      <c r="B4482">
        <v>28</v>
      </c>
      <c r="C4482" t="s">
        <v>952</v>
      </c>
      <c r="D4482" t="s">
        <v>175</v>
      </c>
      <c r="E4482">
        <v>59</v>
      </c>
      <c r="F4482">
        <v>13099</v>
      </c>
      <c r="G4482">
        <v>0.45</v>
      </c>
      <c r="H4482" t="s">
        <v>116</v>
      </c>
      <c r="I4482">
        <v>5</v>
      </c>
      <c r="J4482" t="s">
        <v>66</v>
      </c>
      <c r="K4482" s="33" t="str">
        <f>IF(ISNA(VLOOKUP(C4482,'Provider-EHR crosswalk'!A:B,2,FALSE)),"No EHR Specified",VLOOKUP(C4482,'Provider-EHR crosswalk'!A:B,2,FALSE))</f>
        <v>Azalea Health EHR</v>
      </c>
    </row>
    <row r="4483" spans="1:11" x14ac:dyDescent="0.25">
      <c r="A4483" t="s">
        <v>176</v>
      </c>
      <c r="B4483">
        <v>28</v>
      </c>
      <c r="C4483" t="s">
        <v>952</v>
      </c>
      <c r="D4483" t="s">
        <v>177</v>
      </c>
      <c r="E4483">
        <v>106</v>
      </c>
      <c r="F4483">
        <v>13099</v>
      </c>
      <c r="G4483">
        <v>0.81</v>
      </c>
      <c r="H4483" t="s">
        <v>116</v>
      </c>
      <c r="I4483">
        <v>5</v>
      </c>
      <c r="J4483" t="s">
        <v>66</v>
      </c>
      <c r="K4483" s="33" t="str">
        <f>IF(ISNA(VLOOKUP(C4483,'Provider-EHR crosswalk'!A:B,2,FALSE)),"No EHR Specified",VLOOKUP(C4483,'Provider-EHR crosswalk'!A:B,2,FALSE))</f>
        <v>Azalea Health EHR</v>
      </c>
    </row>
    <row r="4484" spans="1:11" x14ac:dyDescent="0.25">
      <c r="A4484" t="s">
        <v>63</v>
      </c>
      <c r="B4484">
        <v>66</v>
      </c>
      <c r="C4484" t="s">
        <v>616</v>
      </c>
      <c r="D4484" t="s">
        <v>64</v>
      </c>
      <c r="E4484">
        <v>45</v>
      </c>
      <c r="F4484">
        <v>45</v>
      </c>
      <c r="G4484">
        <v>100</v>
      </c>
      <c r="H4484" t="s">
        <v>65</v>
      </c>
      <c r="I4484">
        <v>99</v>
      </c>
      <c r="J4484" t="s">
        <v>66</v>
      </c>
      <c r="K4484" s="33" t="str">
        <f>IF(ISNA(VLOOKUP(C4484,'Provider-EHR crosswalk'!A:B,2,FALSE)),"No EHR Specified",VLOOKUP(C4484,'Provider-EHR crosswalk'!A:B,2,FALSE))</f>
        <v>eClinicalWorks V12</v>
      </c>
    </row>
    <row r="4485" spans="1:11" x14ac:dyDescent="0.25">
      <c r="A4485" t="s">
        <v>67</v>
      </c>
      <c r="B4485">
        <v>66</v>
      </c>
      <c r="C4485" t="s">
        <v>616</v>
      </c>
      <c r="D4485" t="s">
        <v>68</v>
      </c>
      <c r="E4485">
        <v>42</v>
      </c>
      <c r="F4485">
        <v>45</v>
      </c>
      <c r="G4485">
        <v>93.33</v>
      </c>
      <c r="H4485" t="s">
        <v>65</v>
      </c>
      <c r="I4485">
        <v>75</v>
      </c>
      <c r="J4485" t="s">
        <v>66</v>
      </c>
      <c r="K4485" s="33" t="str">
        <f>IF(ISNA(VLOOKUP(C4485,'Provider-EHR crosswalk'!A:B,2,FALSE)),"No EHR Specified",VLOOKUP(C4485,'Provider-EHR crosswalk'!A:B,2,FALSE))</f>
        <v>eClinicalWorks V12</v>
      </c>
    </row>
    <row r="4486" spans="1:11" x14ac:dyDescent="0.25">
      <c r="A4486" t="s">
        <v>70</v>
      </c>
      <c r="B4486">
        <v>66</v>
      </c>
      <c r="C4486" t="s">
        <v>616</v>
      </c>
      <c r="D4486" t="s">
        <v>71</v>
      </c>
      <c r="E4486">
        <v>45</v>
      </c>
      <c r="F4486">
        <v>45</v>
      </c>
      <c r="G4486">
        <v>100</v>
      </c>
      <c r="H4486" t="s">
        <v>65</v>
      </c>
      <c r="I4486">
        <v>99</v>
      </c>
      <c r="J4486" t="s">
        <v>66</v>
      </c>
      <c r="K4486" s="33" t="str">
        <f>IF(ISNA(VLOOKUP(C4486,'Provider-EHR crosswalk'!A:B,2,FALSE)),"No EHR Specified",VLOOKUP(C4486,'Provider-EHR crosswalk'!A:B,2,FALSE))</f>
        <v>eClinicalWorks V12</v>
      </c>
    </row>
    <row r="4487" spans="1:11" x14ac:dyDescent="0.25">
      <c r="A4487" t="s">
        <v>72</v>
      </c>
      <c r="B4487">
        <v>66</v>
      </c>
      <c r="C4487" t="s">
        <v>616</v>
      </c>
      <c r="D4487" t="s">
        <v>73</v>
      </c>
      <c r="E4487">
        <v>45</v>
      </c>
      <c r="F4487">
        <v>45</v>
      </c>
      <c r="G4487">
        <v>100</v>
      </c>
      <c r="H4487" t="s">
        <v>65</v>
      </c>
      <c r="I4487">
        <v>99</v>
      </c>
      <c r="J4487" t="s">
        <v>66</v>
      </c>
      <c r="K4487" s="33" t="str">
        <f>IF(ISNA(VLOOKUP(C4487,'Provider-EHR crosswalk'!A:B,2,FALSE)),"No EHR Specified",VLOOKUP(C4487,'Provider-EHR crosswalk'!A:B,2,FALSE))</f>
        <v>eClinicalWorks V12</v>
      </c>
    </row>
    <row r="4488" spans="1:11" x14ac:dyDescent="0.25">
      <c r="A4488" t="s">
        <v>74</v>
      </c>
      <c r="B4488">
        <v>66</v>
      </c>
      <c r="C4488" t="s">
        <v>616</v>
      </c>
      <c r="D4488" t="s">
        <v>75</v>
      </c>
      <c r="E4488">
        <v>45</v>
      </c>
      <c r="F4488">
        <v>45</v>
      </c>
      <c r="G4488">
        <v>100</v>
      </c>
      <c r="H4488" t="s">
        <v>65</v>
      </c>
      <c r="I4488">
        <v>99</v>
      </c>
      <c r="J4488" t="s">
        <v>66</v>
      </c>
      <c r="K4488" s="33" t="str">
        <f>IF(ISNA(VLOOKUP(C4488,'Provider-EHR crosswalk'!A:B,2,FALSE)),"No EHR Specified",VLOOKUP(C4488,'Provider-EHR crosswalk'!A:B,2,FALSE))</f>
        <v>eClinicalWorks V12</v>
      </c>
    </row>
    <row r="4489" spans="1:11" x14ac:dyDescent="0.25">
      <c r="A4489" t="s">
        <v>76</v>
      </c>
      <c r="B4489">
        <v>66</v>
      </c>
      <c r="C4489" t="s">
        <v>616</v>
      </c>
      <c r="D4489" t="s">
        <v>77</v>
      </c>
      <c r="E4489">
        <v>45</v>
      </c>
      <c r="F4489">
        <v>45</v>
      </c>
      <c r="G4489">
        <v>100</v>
      </c>
      <c r="H4489" t="s">
        <v>65</v>
      </c>
      <c r="I4489">
        <v>85</v>
      </c>
      <c r="J4489" t="s">
        <v>66</v>
      </c>
      <c r="K4489" s="33" t="str">
        <f>IF(ISNA(VLOOKUP(C4489,'Provider-EHR crosswalk'!A:B,2,FALSE)),"No EHR Specified",VLOOKUP(C4489,'Provider-EHR crosswalk'!A:B,2,FALSE))</f>
        <v>eClinicalWorks V12</v>
      </c>
    </row>
    <row r="4490" spans="1:11" x14ac:dyDescent="0.25">
      <c r="A4490" t="s">
        <v>78</v>
      </c>
      <c r="B4490">
        <v>66</v>
      </c>
      <c r="C4490" t="s">
        <v>616</v>
      </c>
      <c r="D4490" t="s">
        <v>79</v>
      </c>
      <c r="E4490">
        <v>45</v>
      </c>
      <c r="F4490">
        <v>45</v>
      </c>
      <c r="G4490">
        <v>100</v>
      </c>
      <c r="H4490" t="s">
        <v>65</v>
      </c>
      <c r="I4490">
        <v>85</v>
      </c>
      <c r="J4490" t="s">
        <v>66</v>
      </c>
      <c r="K4490" s="33" t="str">
        <f>IF(ISNA(VLOOKUP(C4490,'Provider-EHR crosswalk'!A:B,2,FALSE)),"No EHR Specified",VLOOKUP(C4490,'Provider-EHR crosswalk'!A:B,2,FALSE))</f>
        <v>eClinicalWorks V12</v>
      </c>
    </row>
    <row r="4491" spans="1:11" x14ac:dyDescent="0.25">
      <c r="A4491" t="s">
        <v>80</v>
      </c>
      <c r="B4491">
        <v>66</v>
      </c>
      <c r="C4491" t="s">
        <v>616</v>
      </c>
      <c r="D4491" t="s">
        <v>81</v>
      </c>
      <c r="E4491">
        <v>45</v>
      </c>
      <c r="F4491">
        <v>45</v>
      </c>
      <c r="G4491">
        <v>100</v>
      </c>
      <c r="H4491" t="s">
        <v>65</v>
      </c>
      <c r="I4491">
        <v>85</v>
      </c>
      <c r="J4491" t="s">
        <v>66</v>
      </c>
      <c r="K4491" s="33" t="str">
        <f>IF(ISNA(VLOOKUP(C4491,'Provider-EHR crosswalk'!A:B,2,FALSE)),"No EHR Specified",VLOOKUP(C4491,'Provider-EHR crosswalk'!A:B,2,FALSE))</f>
        <v>eClinicalWorks V12</v>
      </c>
    </row>
    <row r="4492" spans="1:11" x14ac:dyDescent="0.25">
      <c r="A4492" t="s">
        <v>82</v>
      </c>
      <c r="B4492">
        <v>66</v>
      </c>
      <c r="C4492" t="s">
        <v>616</v>
      </c>
      <c r="D4492" t="s">
        <v>83</v>
      </c>
      <c r="E4492">
        <v>45</v>
      </c>
      <c r="F4492">
        <v>45</v>
      </c>
      <c r="G4492">
        <v>100</v>
      </c>
      <c r="H4492" t="s">
        <v>65</v>
      </c>
      <c r="I4492">
        <v>85</v>
      </c>
      <c r="J4492" t="s">
        <v>66</v>
      </c>
      <c r="K4492" s="33" t="str">
        <f>IF(ISNA(VLOOKUP(C4492,'Provider-EHR crosswalk'!A:B,2,FALSE)),"No EHR Specified",VLOOKUP(C4492,'Provider-EHR crosswalk'!A:B,2,FALSE))</f>
        <v>eClinicalWorks V12</v>
      </c>
    </row>
    <row r="4493" spans="1:11" x14ac:dyDescent="0.25">
      <c r="A4493" t="s">
        <v>84</v>
      </c>
      <c r="B4493">
        <v>66</v>
      </c>
      <c r="C4493" t="s">
        <v>616</v>
      </c>
      <c r="D4493" t="s">
        <v>85</v>
      </c>
      <c r="E4493">
        <v>45</v>
      </c>
      <c r="F4493">
        <v>45</v>
      </c>
      <c r="G4493">
        <v>100</v>
      </c>
      <c r="H4493" t="s">
        <v>65</v>
      </c>
      <c r="I4493">
        <v>85</v>
      </c>
      <c r="J4493" t="s">
        <v>66</v>
      </c>
      <c r="K4493" s="33" t="str">
        <f>IF(ISNA(VLOOKUP(C4493,'Provider-EHR crosswalk'!A:B,2,FALSE)),"No EHR Specified",VLOOKUP(C4493,'Provider-EHR crosswalk'!A:B,2,FALSE))</f>
        <v>eClinicalWorks V12</v>
      </c>
    </row>
    <row r="4494" spans="1:11" x14ac:dyDescent="0.25">
      <c r="A4494" t="s">
        <v>86</v>
      </c>
      <c r="B4494">
        <v>66</v>
      </c>
      <c r="C4494" t="s">
        <v>616</v>
      </c>
      <c r="D4494" t="s">
        <v>87</v>
      </c>
      <c r="E4494">
        <v>45</v>
      </c>
      <c r="F4494">
        <v>45</v>
      </c>
      <c r="G4494">
        <v>100</v>
      </c>
      <c r="H4494" t="s">
        <v>65</v>
      </c>
      <c r="I4494">
        <v>95</v>
      </c>
      <c r="J4494" t="s">
        <v>66</v>
      </c>
      <c r="K4494" s="33" t="str">
        <f>IF(ISNA(VLOOKUP(C4494,'Provider-EHR crosswalk'!A:B,2,FALSE)),"No EHR Specified",VLOOKUP(C4494,'Provider-EHR crosswalk'!A:B,2,FALSE))</f>
        <v>eClinicalWorks V12</v>
      </c>
    </row>
    <row r="4495" spans="1:11" x14ac:dyDescent="0.25">
      <c r="A4495" t="s">
        <v>88</v>
      </c>
      <c r="B4495">
        <v>66</v>
      </c>
      <c r="C4495" t="s">
        <v>616</v>
      </c>
      <c r="D4495" t="s">
        <v>89</v>
      </c>
      <c r="E4495">
        <v>45</v>
      </c>
      <c r="F4495">
        <v>45</v>
      </c>
      <c r="G4495">
        <v>100</v>
      </c>
      <c r="H4495" t="s">
        <v>65</v>
      </c>
      <c r="I4495">
        <v>95</v>
      </c>
      <c r="J4495" t="s">
        <v>66</v>
      </c>
      <c r="K4495" s="33" t="str">
        <f>IF(ISNA(VLOOKUP(C4495,'Provider-EHR crosswalk'!A:B,2,FALSE)),"No EHR Specified",VLOOKUP(C4495,'Provider-EHR crosswalk'!A:B,2,FALSE))</f>
        <v>eClinicalWorks V12</v>
      </c>
    </row>
    <row r="4496" spans="1:11" x14ac:dyDescent="0.25">
      <c r="A4496" t="s">
        <v>90</v>
      </c>
      <c r="B4496">
        <v>66</v>
      </c>
      <c r="C4496" t="s">
        <v>616</v>
      </c>
      <c r="D4496" t="s">
        <v>91</v>
      </c>
      <c r="E4496">
        <v>33</v>
      </c>
      <c r="F4496">
        <v>45</v>
      </c>
      <c r="G4496">
        <v>73.33</v>
      </c>
      <c r="H4496" t="s">
        <v>65</v>
      </c>
      <c r="I4496">
        <v>90</v>
      </c>
      <c r="J4496" t="s">
        <v>69</v>
      </c>
      <c r="K4496" s="33" t="str">
        <f>IF(ISNA(VLOOKUP(C4496,'Provider-EHR crosswalk'!A:B,2,FALSE)),"No EHR Specified",VLOOKUP(C4496,'Provider-EHR crosswalk'!A:B,2,FALSE))</f>
        <v>eClinicalWorks V12</v>
      </c>
    </row>
    <row r="4497" spans="1:11" x14ac:dyDescent="0.25">
      <c r="A4497" t="s">
        <v>92</v>
      </c>
      <c r="B4497">
        <v>66</v>
      </c>
      <c r="C4497" t="s">
        <v>616</v>
      </c>
      <c r="D4497" t="s">
        <v>93</v>
      </c>
      <c r="E4497">
        <v>14</v>
      </c>
      <c r="F4497">
        <v>45</v>
      </c>
      <c r="G4497">
        <v>31.11</v>
      </c>
      <c r="H4497" t="s">
        <v>65</v>
      </c>
      <c r="I4497">
        <v>90</v>
      </c>
      <c r="J4497" t="s">
        <v>69</v>
      </c>
      <c r="K4497" s="33" t="str">
        <f>IF(ISNA(VLOOKUP(C4497,'Provider-EHR crosswalk'!A:B,2,FALSE)),"No EHR Specified",VLOOKUP(C4497,'Provider-EHR crosswalk'!A:B,2,FALSE))</f>
        <v>eClinicalWorks V12</v>
      </c>
    </row>
    <row r="4498" spans="1:11" x14ac:dyDescent="0.25">
      <c r="A4498" t="s">
        <v>94</v>
      </c>
      <c r="B4498">
        <v>66</v>
      </c>
      <c r="C4498" t="s">
        <v>616</v>
      </c>
      <c r="D4498" t="s">
        <v>95</v>
      </c>
      <c r="E4498">
        <v>23</v>
      </c>
      <c r="F4498">
        <v>45</v>
      </c>
      <c r="G4498">
        <v>51.11</v>
      </c>
      <c r="H4498" t="s">
        <v>65</v>
      </c>
      <c r="I4498">
        <v>90</v>
      </c>
      <c r="J4498" t="s">
        <v>69</v>
      </c>
      <c r="K4498" s="33" t="str">
        <f>IF(ISNA(VLOOKUP(C4498,'Provider-EHR crosswalk'!A:B,2,FALSE)),"No EHR Specified",VLOOKUP(C4498,'Provider-EHR crosswalk'!A:B,2,FALSE))</f>
        <v>eClinicalWorks V12</v>
      </c>
    </row>
    <row r="4499" spans="1:11" x14ac:dyDescent="0.25">
      <c r="A4499" t="s">
        <v>96</v>
      </c>
      <c r="B4499">
        <v>66</v>
      </c>
      <c r="C4499" t="s">
        <v>616</v>
      </c>
      <c r="D4499" t="s">
        <v>97</v>
      </c>
      <c r="E4499">
        <v>26</v>
      </c>
      <c r="F4499">
        <v>45</v>
      </c>
      <c r="G4499">
        <v>57.78</v>
      </c>
      <c r="H4499" t="s">
        <v>65</v>
      </c>
      <c r="I4499">
        <v>90</v>
      </c>
      <c r="J4499" t="s">
        <v>69</v>
      </c>
      <c r="K4499" s="33" t="str">
        <f>IF(ISNA(VLOOKUP(C4499,'Provider-EHR crosswalk'!A:B,2,FALSE)),"No EHR Specified",VLOOKUP(C4499,'Provider-EHR crosswalk'!A:B,2,FALSE))</f>
        <v>eClinicalWorks V12</v>
      </c>
    </row>
    <row r="4500" spans="1:11" x14ac:dyDescent="0.25">
      <c r="A4500" t="s">
        <v>98</v>
      </c>
      <c r="B4500">
        <v>66</v>
      </c>
      <c r="C4500" t="s">
        <v>616</v>
      </c>
      <c r="D4500" t="s">
        <v>99</v>
      </c>
      <c r="E4500">
        <v>26</v>
      </c>
      <c r="F4500">
        <v>45</v>
      </c>
      <c r="G4500">
        <v>57.78</v>
      </c>
      <c r="H4500" t="s">
        <v>65</v>
      </c>
      <c r="I4500">
        <v>90</v>
      </c>
      <c r="J4500" t="s">
        <v>69</v>
      </c>
      <c r="K4500" s="33" t="str">
        <f>IF(ISNA(VLOOKUP(C4500,'Provider-EHR crosswalk'!A:B,2,FALSE)),"No EHR Specified",VLOOKUP(C4500,'Provider-EHR crosswalk'!A:B,2,FALSE))</f>
        <v>eClinicalWorks V12</v>
      </c>
    </row>
    <row r="4501" spans="1:11" x14ac:dyDescent="0.25">
      <c r="A4501" t="s">
        <v>100</v>
      </c>
      <c r="B4501">
        <v>66</v>
      </c>
      <c r="C4501" t="s">
        <v>616</v>
      </c>
      <c r="D4501" t="s">
        <v>101</v>
      </c>
      <c r="E4501">
        <v>358</v>
      </c>
      <c r="F4501">
        <v>358</v>
      </c>
      <c r="G4501">
        <v>100</v>
      </c>
      <c r="H4501" t="s">
        <v>65</v>
      </c>
      <c r="I4501">
        <v>99</v>
      </c>
      <c r="J4501" t="s">
        <v>66</v>
      </c>
      <c r="K4501" s="33" t="str">
        <f>IF(ISNA(VLOOKUP(C4501,'Provider-EHR crosswalk'!A:B,2,FALSE)),"No EHR Specified",VLOOKUP(C4501,'Provider-EHR crosswalk'!A:B,2,FALSE))</f>
        <v>eClinicalWorks V12</v>
      </c>
    </row>
    <row r="4502" spans="1:11" x14ac:dyDescent="0.25">
      <c r="A4502" t="s">
        <v>102</v>
      </c>
      <c r="B4502">
        <v>66</v>
      </c>
      <c r="C4502" t="s">
        <v>616</v>
      </c>
      <c r="D4502" t="s">
        <v>103</v>
      </c>
      <c r="E4502">
        <v>358</v>
      </c>
      <c r="F4502">
        <v>358</v>
      </c>
      <c r="G4502">
        <v>100</v>
      </c>
      <c r="H4502" t="s">
        <v>65</v>
      </c>
      <c r="I4502">
        <v>99</v>
      </c>
      <c r="J4502" t="s">
        <v>66</v>
      </c>
      <c r="K4502" s="33" t="str">
        <f>IF(ISNA(VLOOKUP(C4502,'Provider-EHR crosswalk'!A:B,2,FALSE)),"No EHR Specified",VLOOKUP(C4502,'Provider-EHR crosswalk'!A:B,2,FALSE))</f>
        <v>eClinicalWorks V12</v>
      </c>
    </row>
    <row r="4503" spans="1:11" x14ac:dyDescent="0.25">
      <c r="A4503" t="s">
        <v>104</v>
      </c>
      <c r="B4503">
        <v>66</v>
      </c>
      <c r="C4503" t="s">
        <v>616</v>
      </c>
      <c r="D4503" t="s">
        <v>105</v>
      </c>
      <c r="E4503">
        <v>358</v>
      </c>
      <c r="F4503">
        <v>358</v>
      </c>
      <c r="G4503">
        <v>100</v>
      </c>
      <c r="H4503" t="s">
        <v>65</v>
      </c>
      <c r="I4503">
        <v>99</v>
      </c>
      <c r="J4503" t="s">
        <v>66</v>
      </c>
      <c r="K4503" s="33" t="str">
        <f>IF(ISNA(VLOOKUP(C4503,'Provider-EHR crosswalk'!A:B,2,FALSE)),"No EHR Specified",VLOOKUP(C4503,'Provider-EHR crosswalk'!A:B,2,FALSE))</f>
        <v>eClinicalWorks V12</v>
      </c>
    </row>
    <row r="4504" spans="1:11" x14ac:dyDescent="0.25">
      <c r="A4504" t="s">
        <v>106</v>
      </c>
      <c r="B4504">
        <v>66</v>
      </c>
      <c r="C4504" t="s">
        <v>616</v>
      </c>
      <c r="D4504" t="s">
        <v>107</v>
      </c>
      <c r="E4504">
        <v>358</v>
      </c>
      <c r="F4504">
        <v>358</v>
      </c>
      <c r="G4504">
        <v>100</v>
      </c>
      <c r="H4504" t="s">
        <v>65</v>
      </c>
      <c r="I4504">
        <v>99</v>
      </c>
      <c r="J4504" t="s">
        <v>66</v>
      </c>
      <c r="K4504" s="33" t="str">
        <f>IF(ISNA(VLOOKUP(C4504,'Provider-EHR crosswalk'!A:B,2,FALSE)),"No EHR Specified",VLOOKUP(C4504,'Provider-EHR crosswalk'!A:B,2,FALSE))</f>
        <v>eClinicalWorks V12</v>
      </c>
    </row>
    <row r="4505" spans="1:11" x14ac:dyDescent="0.25">
      <c r="A4505" t="s">
        <v>108</v>
      </c>
      <c r="B4505">
        <v>66</v>
      </c>
      <c r="C4505" t="s">
        <v>616</v>
      </c>
      <c r="D4505" t="s">
        <v>109</v>
      </c>
      <c r="E4505">
        <v>358</v>
      </c>
      <c r="F4505">
        <v>358</v>
      </c>
      <c r="G4505">
        <v>100</v>
      </c>
      <c r="H4505" t="s">
        <v>65</v>
      </c>
      <c r="I4505">
        <v>99</v>
      </c>
      <c r="J4505" t="s">
        <v>66</v>
      </c>
      <c r="K4505" s="33" t="str">
        <f>IF(ISNA(VLOOKUP(C4505,'Provider-EHR crosswalk'!A:B,2,FALSE)),"No EHR Specified",VLOOKUP(C4505,'Provider-EHR crosswalk'!A:B,2,FALSE))</f>
        <v>eClinicalWorks V12</v>
      </c>
    </row>
    <row r="4506" spans="1:11" x14ac:dyDescent="0.25">
      <c r="A4506" t="s">
        <v>110</v>
      </c>
      <c r="B4506">
        <v>66</v>
      </c>
      <c r="C4506" t="s">
        <v>616</v>
      </c>
      <c r="D4506" t="s">
        <v>111</v>
      </c>
      <c r="E4506">
        <v>358</v>
      </c>
      <c r="F4506">
        <v>358</v>
      </c>
      <c r="G4506">
        <v>100</v>
      </c>
      <c r="H4506" t="s">
        <v>65</v>
      </c>
      <c r="I4506">
        <v>99</v>
      </c>
      <c r="J4506" t="s">
        <v>66</v>
      </c>
      <c r="K4506" s="33" t="str">
        <f>IF(ISNA(VLOOKUP(C4506,'Provider-EHR crosswalk'!A:B,2,FALSE)),"No EHR Specified",VLOOKUP(C4506,'Provider-EHR crosswalk'!A:B,2,FALSE))</f>
        <v>eClinicalWorks V12</v>
      </c>
    </row>
    <row r="4507" spans="1:11" x14ac:dyDescent="0.25">
      <c r="A4507" t="s">
        <v>112</v>
      </c>
      <c r="B4507">
        <v>66</v>
      </c>
      <c r="C4507" t="s">
        <v>616</v>
      </c>
      <c r="D4507" t="s">
        <v>113</v>
      </c>
      <c r="E4507">
        <v>358</v>
      </c>
      <c r="F4507">
        <v>358</v>
      </c>
      <c r="G4507">
        <v>100</v>
      </c>
      <c r="H4507" t="s">
        <v>65</v>
      </c>
      <c r="I4507">
        <v>99</v>
      </c>
      <c r="J4507" t="s">
        <v>66</v>
      </c>
      <c r="K4507" s="33" t="str">
        <f>IF(ISNA(VLOOKUP(C4507,'Provider-EHR crosswalk'!A:B,2,FALSE)),"No EHR Specified",VLOOKUP(C4507,'Provider-EHR crosswalk'!A:B,2,FALSE))</f>
        <v>eClinicalWorks V12</v>
      </c>
    </row>
    <row r="4508" spans="1:11" x14ac:dyDescent="0.25">
      <c r="A4508" t="s">
        <v>114</v>
      </c>
      <c r="B4508">
        <v>66</v>
      </c>
      <c r="C4508" t="s">
        <v>616</v>
      </c>
      <c r="D4508" t="s">
        <v>115</v>
      </c>
      <c r="E4508">
        <v>1</v>
      </c>
      <c r="F4508">
        <v>45</v>
      </c>
      <c r="G4508">
        <v>2.2200000000000002</v>
      </c>
      <c r="H4508" t="s">
        <v>116</v>
      </c>
      <c r="I4508">
        <v>4</v>
      </c>
      <c r="J4508" t="s">
        <v>66</v>
      </c>
      <c r="K4508" s="33" t="str">
        <f>IF(ISNA(VLOOKUP(C4508,'Provider-EHR crosswalk'!A:B,2,FALSE)),"No EHR Specified",VLOOKUP(C4508,'Provider-EHR crosswalk'!A:B,2,FALSE))</f>
        <v>eClinicalWorks V12</v>
      </c>
    </row>
    <row r="4509" spans="1:11" x14ac:dyDescent="0.25">
      <c r="A4509" t="s">
        <v>117</v>
      </c>
      <c r="B4509">
        <v>66</v>
      </c>
      <c r="C4509" t="s">
        <v>616</v>
      </c>
      <c r="D4509" t="s">
        <v>118</v>
      </c>
      <c r="E4509">
        <v>1</v>
      </c>
      <c r="F4509">
        <v>45</v>
      </c>
      <c r="G4509">
        <v>2.2200000000000002</v>
      </c>
      <c r="H4509" t="s">
        <v>116</v>
      </c>
      <c r="I4509">
        <v>4</v>
      </c>
      <c r="J4509" t="s">
        <v>66</v>
      </c>
      <c r="K4509" s="33" t="str">
        <f>IF(ISNA(VLOOKUP(C4509,'Provider-EHR crosswalk'!A:B,2,FALSE)),"No EHR Specified",VLOOKUP(C4509,'Provider-EHR crosswalk'!A:B,2,FALSE))</f>
        <v>eClinicalWorks V12</v>
      </c>
    </row>
    <row r="4510" spans="1:11" x14ac:dyDescent="0.25">
      <c r="A4510" t="s">
        <v>119</v>
      </c>
      <c r="B4510">
        <v>66</v>
      </c>
      <c r="C4510" t="s">
        <v>616</v>
      </c>
      <c r="D4510" t="s">
        <v>120</v>
      </c>
      <c r="E4510">
        <v>1</v>
      </c>
      <c r="F4510">
        <v>45</v>
      </c>
      <c r="G4510">
        <v>2.2200000000000002</v>
      </c>
      <c r="H4510" t="s">
        <v>116</v>
      </c>
      <c r="I4510">
        <v>4</v>
      </c>
      <c r="J4510" t="s">
        <v>66</v>
      </c>
      <c r="K4510" s="33" t="str">
        <f>IF(ISNA(VLOOKUP(C4510,'Provider-EHR crosswalk'!A:B,2,FALSE)),"No EHR Specified",VLOOKUP(C4510,'Provider-EHR crosswalk'!A:B,2,FALSE))</f>
        <v>eClinicalWorks V12</v>
      </c>
    </row>
    <row r="4511" spans="1:11" x14ac:dyDescent="0.25">
      <c r="A4511" t="s">
        <v>121</v>
      </c>
      <c r="B4511">
        <v>66</v>
      </c>
      <c r="C4511" t="s">
        <v>616</v>
      </c>
      <c r="D4511" t="s">
        <v>122</v>
      </c>
      <c r="E4511">
        <v>0</v>
      </c>
      <c r="F4511">
        <v>45</v>
      </c>
      <c r="G4511">
        <v>0</v>
      </c>
      <c r="H4511" t="s">
        <v>116</v>
      </c>
      <c r="I4511">
        <v>1</v>
      </c>
      <c r="J4511" t="s">
        <v>66</v>
      </c>
      <c r="K4511" s="33" t="str">
        <f>IF(ISNA(VLOOKUP(C4511,'Provider-EHR crosswalk'!A:B,2,FALSE)),"No EHR Specified",VLOOKUP(C4511,'Provider-EHR crosswalk'!A:B,2,FALSE))</f>
        <v>eClinicalWorks V12</v>
      </c>
    </row>
    <row r="4512" spans="1:11" x14ac:dyDescent="0.25">
      <c r="A4512" t="s">
        <v>123</v>
      </c>
      <c r="B4512">
        <v>66</v>
      </c>
      <c r="C4512" t="s">
        <v>616</v>
      </c>
      <c r="D4512" t="s">
        <v>124</v>
      </c>
      <c r="E4512">
        <v>0</v>
      </c>
      <c r="F4512">
        <v>358</v>
      </c>
      <c r="G4512">
        <v>0</v>
      </c>
      <c r="H4512" t="s">
        <v>116</v>
      </c>
      <c r="I4512">
        <v>1</v>
      </c>
      <c r="J4512" t="s">
        <v>66</v>
      </c>
      <c r="K4512" s="33" t="str">
        <f>IF(ISNA(VLOOKUP(C4512,'Provider-EHR crosswalk'!A:B,2,FALSE)),"No EHR Specified",VLOOKUP(C4512,'Provider-EHR crosswalk'!A:B,2,FALSE))</f>
        <v>eClinicalWorks V12</v>
      </c>
    </row>
    <row r="4513" spans="1:11" x14ac:dyDescent="0.25">
      <c r="A4513" t="s">
        <v>125</v>
      </c>
      <c r="B4513">
        <v>66</v>
      </c>
      <c r="C4513" t="s">
        <v>616</v>
      </c>
      <c r="D4513" t="s">
        <v>126</v>
      </c>
      <c r="E4513">
        <v>0</v>
      </c>
      <c r="F4513">
        <v>358</v>
      </c>
      <c r="G4513">
        <v>0</v>
      </c>
      <c r="H4513" t="s">
        <v>116</v>
      </c>
      <c r="I4513">
        <v>1</v>
      </c>
      <c r="J4513" t="s">
        <v>66</v>
      </c>
      <c r="K4513" s="33" t="str">
        <f>IF(ISNA(VLOOKUP(C4513,'Provider-EHR crosswalk'!A:B,2,FALSE)),"No EHR Specified",VLOOKUP(C4513,'Provider-EHR crosswalk'!A:B,2,FALSE))</f>
        <v>eClinicalWorks V12</v>
      </c>
    </row>
    <row r="4514" spans="1:11" x14ac:dyDescent="0.25">
      <c r="A4514" t="s">
        <v>127</v>
      </c>
      <c r="B4514">
        <v>66</v>
      </c>
      <c r="C4514" t="s">
        <v>616</v>
      </c>
      <c r="D4514" t="s">
        <v>128</v>
      </c>
      <c r="E4514">
        <v>15</v>
      </c>
      <c r="F4514">
        <v>358</v>
      </c>
      <c r="G4514">
        <v>4.1900000000000004</v>
      </c>
      <c r="H4514" t="s">
        <v>116</v>
      </c>
      <c r="I4514">
        <v>4</v>
      </c>
      <c r="J4514" t="s">
        <v>69</v>
      </c>
      <c r="K4514" s="33" t="str">
        <f>IF(ISNA(VLOOKUP(C4514,'Provider-EHR crosswalk'!A:B,2,FALSE)),"No EHR Specified",VLOOKUP(C4514,'Provider-EHR crosswalk'!A:B,2,FALSE))</f>
        <v>eClinicalWorks V12</v>
      </c>
    </row>
    <row r="4515" spans="1:11" x14ac:dyDescent="0.25">
      <c r="A4515" t="s">
        <v>129</v>
      </c>
      <c r="B4515">
        <v>66</v>
      </c>
      <c r="C4515" t="s">
        <v>616</v>
      </c>
      <c r="D4515" t="s">
        <v>130</v>
      </c>
      <c r="E4515">
        <v>0</v>
      </c>
      <c r="F4515">
        <v>358</v>
      </c>
      <c r="G4515">
        <v>0</v>
      </c>
      <c r="H4515" t="s">
        <v>116</v>
      </c>
      <c r="I4515">
        <v>4</v>
      </c>
      <c r="J4515" t="s">
        <v>66</v>
      </c>
      <c r="K4515" s="33" t="str">
        <f>IF(ISNA(VLOOKUP(C4515,'Provider-EHR crosswalk'!A:B,2,FALSE)),"No EHR Specified",VLOOKUP(C4515,'Provider-EHR crosswalk'!A:B,2,FALSE))</f>
        <v>eClinicalWorks V12</v>
      </c>
    </row>
    <row r="4516" spans="1:11" x14ac:dyDescent="0.25">
      <c r="A4516" t="s">
        <v>131</v>
      </c>
      <c r="B4516">
        <v>66</v>
      </c>
      <c r="C4516" t="s">
        <v>616</v>
      </c>
      <c r="D4516" t="s">
        <v>132</v>
      </c>
      <c r="E4516">
        <v>10</v>
      </c>
      <c r="F4516">
        <v>358</v>
      </c>
      <c r="G4516">
        <v>2.79</v>
      </c>
      <c r="H4516" t="s">
        <v>116</v>
      </c>
      <c r="I4516">
        <v>4</v>
      </c>
      <c r="J4516" t="s">
        <v>66</v>
      </c>
      <c r="K4516" s="33" t="str">
        <f>IF(ISNA(VLOOKUP(C4516,'Provider-EHR crosswalk'!A:B,2,FALSE)),"No EHR Specified",VLOOKUP(C4516,'Provider-EHR crosswalk'!A:B,2,FALSE))</f>
        <v>eClinicalWorks V12</v>
      </c>
    </row>
    <row r="4517" spans="1:11" x14ac:dyDescent="0.25">
      <c r="A4517" t="s">
        <v>133</v>
      </c>
      <c r="B4517">
        <v>66</v>
      </c>
      <c r="C4517" t="s">
        <v>616</v>
      </c>
      <c r="D4517" t="s">
        <v>134</v>
      </c>
      <c r="E4517">
        <v>7</v>
      </c>
      <c r="F4517">
        <v>358</v>
      </c>
      <c r="G4517">
        <v>1.96</v>
      </c>
      <c r="H4517" t="s">
        <v>116</v>
      </c>
      <c r="I4517">
        <v>1</v>
      </c>
      <c r="J4517" t="s">
        <v>69</v>
      </c>
      <c r="K4517" s="33" t="str">
        <f>IF(ISNA(VLOOKUP(C4517,'Provider-EHR crosswalk'!A:B,2,FALSE)),"No EHR Specified",VLOOKUP(C4517,'Provider-EHR crosswalk'!A:B,2,FALSE))</f>
        <v>eClinicalWorks V12</v>
      </c>
    </row>
    <row r="4518" spans="1:11" x14ac:dyDescent="0.25">
      <c r="A4518" t="s">
        <v>135</v>
      </c>
      <c r="B4518">
        <v>66</v>
      </c>
      <c r="C4518" t="s">
        <v>616</v>
      </c>
      <c r="D4518" t="s">
        <v>136</v>
      </c>
      <c r="E4518">
        <v>0</v>
      </c>
      <c r="F4518">
        <v>358</v>
      </c>
      <c r="G4518">
        <v>0</v>
      </c>
      <c r="H4518" t="s">
        <v>116</v>
      </c>
      <c r="I4518">
        <v>1</v>
      </c>
      <c r="J4518" t="s">
        <v>66</v>
      </c>
      <c r="K4518" s="33" t="str">
        <f>IF(ISNA(VLOOKUP(C4518,'Provider-EHR crosswalk'!A:B,2,FALSE)),"No EHR Specified",VLOOKUP(C4518,'Provider-EHR crosswalk'!A:B,2,FALSE))</f>
        <v>eClinicalWorks V12</v>
      </c>
    </row>
    <row r="4519" spans="1:11" x14ac:dyDescent="0.25">
      <c r="A4519" t="s">
        <v>137</v>
      </c>
      <c r="B4519">
        <v>66</v>
      </c>
      <c r="C4519" t="s">
        <v>616</v>
      </c>
      <c r="D4519" t="s">
        <v>138</v>
      </c>
      <c r="E4519">
        <v>0</v>
      </c>
      <c r="F4519">
        <v>358</v>
      </c>
      <c r="G4519">
        <v>0</v>
      </c>
      <c r="H4519" t="s">
        <v>116</v>
      </c>
      <c r="I4519">
        <v>1</v>
      </c>
      <c r="J4519" t="s">
        <v>66</v>
      </c>
      <c r="K4519" s="33" t="str">
        <f>IF(ISNA(VLOOKUP(C4519,'Provider-EHR crosswalk'!A:B,2,FALSE)),"No EHR Specified",VLOOKUP(C4519,'Provider-EHR crosswalk'!A:B,2,FALSE))</f>
        <v>eClinicalWorks V12</v>
      </c>
    </row>
    <row r="4520" spans="1:11" x14ac:dyDescent="0.25">
      <c r="A4520" t="s">
        <v>139</v>
      </c>
      <c r="B4520">
        <v>66</v>
      </c>
      <c r="C4520" t="s">
        <v>616</v>
      </c>
      <c r="D4520" t="s">
        <v>140</v>
      </c>
      <c r="E4520">
        <v>0</v>
      </c>
      <c r="F4520">
        <v>358</v>
      </c>
      <c r="G4520">
        <v>0</v>
      </c>
      <c r="H4520" t="s">
        <v>116</v>
      </c>
      <c r="I4520">
        <v>1</v>
      </c>
      <c r="J4520" t="s">
        <v>66</v>
      </c>
      <c r="K4520" s="33" t="str">
        <f>IF(ISNA(VLOOKUP(C4520,'Provider-EHR crosswalk'!A:B,2,FALSE)),"No EHR Specified",VLOOKUP(C4520,'Provider-EHR crosswalk'!A:B,2,FALSE))</f>
        <v>eClinicalWorks V12</v>
      </c>
    </row>
    <row r="4521" spans="1:11" x14ac:dyDescent="0.25">
      <c r="A4521" t="s">
        <v>141</v>
      </c>
      <c r="B4521">
        <v>66</v>
      </c>
      <c r="C4521" t="s">
        <v>616</v>
      </c>
      <c r="D4521" t="s">
        <v>142</v>
      </c>
      <c r="E4521">
        <v>0</v>
      </c>
      <c r="F4521">
        <v>358</v>
      </c>
      <c r="G4521">
        <v>0</v>
      </c>
      <c r="H4521" t="s">
        <v>116</v>
      </c>
      <c r="I4521">
        <v>1</v>
      </c>
      <c r="J4521" t="s">
        <v>66</v>
      </c>
      <c r="K4521" s="33" t="str">
        <f>IF(ISNA(VLOOKUP(C4521,'Provider-EHR crosswalk'!A:B,2,FALSE)),"No EHR Specified",VLOOKUP(C4521,'Provider-EHR crosswalk'!A:B,2,FALSE))</f>
        <v>eClinicalWorks V12</v>
      </c>
    </row>
    <row r="4522" spans="1:11" x14ac:dyDescent="0.25">
      <c r="A4522" t="s">
        <v>143</v>
      </c>
      <c r="B4522">
        <v>66</v>
      </c>
      <c r="C4522" t="s">
        <v>616</v>
      </c>
      <c r="D4522" t="s">
        <v>144</v>
      </c>
      <c r="E4522">
        <v>0</v>
      </c>
      <c r="F4522">
        <v>358</v>
      </c>
      <c r="G4522">
        <v>0</v>
      </c>
      <c r="H4522" t="s">
        <v>116</v>
      </c>
      <c r="I4522">
        <v>1</v>
      </c>
      <c r="J4522" t="s">
        <v>66</v>
      </c>
      <c r="K4522" s="33" t="str">
        <f>IF(ISNA(VLOOKUP(C4522,'Provider-EHR crosswalk'!A:B,2,FALSE)),"No EHR Specified",VLOOKUP(C4522,'Provider-EHR crosswalk'!A:B,2,FALSE))</f>
        <v>eClinicalWorks V12</v>
      </c>
    </row>
    <row r="4523" spans="1:11" x14ac:dyDescent="0.25">
      <c r="A4523" t="s">
        <v>145</v>
      </c>
      <c r="B4523">
        <v>66</v>
      </c>
      <c r="C4523" t="s">
        <v>616</v>
      </c>
      <c r="D4523" t="s">
        <v>146</v>
      </c>
      <c r="E4523">
        <v>0</v>
      </c>
      <c r="F4523">
        <v>358</v>
      </c>
      <c r="G4523">
        <v>0</v>
      </c>
      <c r="H4523" t="s">
        <v>116</v>
      </c>
      <c r="I4523">
        <v>1</v>
      </c>
      <c r="J4523" t="s">
        <v>66</v>
      </c>
      <c r="K4523" s="33" t="str">
        <f>IF(ISNA(VLOOKUP(C4523,'Provider-EHR crosswalk'!A:B,2,FALSE)),"No EHR Specified",VLOOKUP(C4523,'Provider-EHR crosswalk'!A:B,2,FALSE))</f>
        <v>eClinicalWorks V12</v>
      </c>
    </row>
    <row r="4524" spans="1:11" x14ac:dyDescent="0.25">
      <c r="A4524" t="s">
        <v>147</v>
      </c>
      <c r="B4524">
        <v>66</v>
      </c>
      <c r="C4524" t="s">
        <v>616</v>
      </c>
      <c r="D4524" t="s">
        <v>148</v>
      </c>
      <c r="E4524">
        <v>0</v>
      </c>
      <c r="F4524">
        <v>358</v>
      </c>
      <c r="G4524">
        <v>0</v>
      </c>
      <c r="H4524" t="s">
        <v>116</v>
      </c>
      <c r="I4524">
        <v>1</v>
      </c>
      <c r="J4524" t="s">
        <v>66</v>
      </c>
      <c r="K4524" s="33" t="str">
        <f>IF(ISNA(VLOOKUP(C4524,'Provider-EHR crosswalk'!A:B,2,FALSE)),"No EHR Specified",VLOOKUP(C4524,'Provider-EHR crosswalk'!A:B,2,FALSE))</f>
        <v>eClinicalWorks V12</v>
      </c>
    </row>
    <row r="4525" spans="1:11" x14ac:dyDescent="0.25">
      <c r="A4525" t="s">
        <v>149</v>
      </c>
      <c r="B4525">
        <v>66</v>
      </c>
      <c r="C4525" t="s">
        <v>616</v>
      </c>
      <c r="D4525" t="s">
        <v>150</v>
      </c>
      <c r="E4525">
        <v>0</v>
      </c>
      <c r="F4525">
        <v>358</v>
      </c>
      <c r="G4525">
        <v>0</v>
      </c>
      <c r="H4525" t="s">
        <v>116</v>
      </c>
      <c r="I4525">
        <v>1</v>
      </c>
      <c r="J4525" t="s">
        <v>66</v>
      </c>
      <c r="K4525" s="33" t="str">
        <f>IF(ISNA(VLOOKUP(C4525,'Provider-EHR crosswalk'!A:B,2,FALSE)),"No EHR Specified",VLOOKUP(C4525,'Provider-EHR crosswalk'!A:B,2,FALSE))</f>
        <v>eClinicalWorks V12</v>
      </c>
    </row>
    <row r="4526" spans="1:11" x14ac:dyDescent="0.25">
      <c r="A4526" t="s">
        <v>151</v>
      </c>
      <c r="B4526">
        <v>66</v>
      </c>
      <c r="C4526" t="s">
        <v>616</v>
      </c>
      <c r="D4526" t="s">
        <v>152</v>
      </c>
      <c r="E4526">
        <v>0</v>
      </c>
      <c r="F4526">
        <v>358</v>
      </c>
      <c r="G4526">
        <v>0</v>
      </c>
      <c r="H4526" t="s">
        <v>116</v>
      </c>
      <c r="I4526">
        <v>1</v>
      </c>
      <c r="J4526" t="s">
        <v>66</v>
      </c>
      <c r="K4526" s="33" t="str">
        <f>IF(ISNA(VLOOKUP(C4526,'Provider-EHR crosswalk'!A:B,2,FALSE)),"No EHR Specified",VLOOKUP(C4526,'Provider-EHR crosswalk'!A:B,2,FALSE))</f>
        <v>eClinicalWorks V12</v>
      </c>
    </row>
    <row r="4527" spans="1:11" x14ac:dyDescent="0.25">
      <c r="A4527" t="s">
        <v>153</v>
      </c>
      <c r="B4527">
        <v>66</v>
      </c>
      <c r="C4527" t="s">
        <v>616</v>
      </c>
      <c r="D4527" t="s">
        <v>154</v>
      </c>
      <c r="E4527">
        <v>0</v>
      </c>
      <c r="F4527">
        <v>358</v>
      </c>
      <c r="G4527">
        <v>0</v>
      </c>
      <c r="H4527" t="s">
        <v>116</v>
      </c>
      <c r="I4527">
        <v>1</v>
      </c>
      <c r="J4527" t="s">
        <v>66</v>
      </c>
      <c r="K4527" s="33" t="str">
        <f>IF(ISNA(VLOOKUP(C4527,'Provider-EHR crosswalk'!A:B,2,FALSE)),"No EHR Specified",VLOOKUP(C4527,'Provider-EHR crosswalk'!A:B,2,FALSE))</f>
        <v>eClinicalWorks V12</v>
      </c>
    </row>
    <row r="4528" spans="1:11" x14ac:dyDescent="0.25">
      <c r="A4528" t="s">
        <v>155</v>
      </c>
      <c r="B4528">
        <v>66</v>
      </c>
      <c r="C4528" t="s">
        <v>616</v>
      </c>
      <c r="D4528" t="s">
        <v>156</v>
      </c>
      <c r="E4528">
        <v>0</v>
      </c>
      <c r="F4528">
        <v>358</v>
      </c>
      <c r="G4528">
        <v>0</v>
      </c>
      <c r="H4528" t="s">
        <v>157</v>
      </c>
      <c r="I4528" t="s">
        <v>157</v>
      </c>
      <c r="J4528" t="s">
        <v>157</v>
      </c>
      <c r="K4528" s="33" t="str">
        <f>IF(ISNA(VLOOKUP(C4528,'Provider-EHR crosswalk'!A:B,2,FALSE)),"No EHR Specified",VLOOKUP(C4528,'Provider-EHR crosswalk'!A:B,2,FALSE))</f>
        <v>eClinicalWorks V12</v>
      </c>
    </row>
    <row r="4529" spans="1:11" x14ac:dyDescent="0.25">
      <c r="A4529" t="s">
        <v>158</v>
      </c>
      <c r="B4529">
        <v>66</v>
      </c>
      <c r="C4529" t="s">
        <v>616</v>
      </c>
      <c r="D4529" t="s">
        <v>159</v>
      </c>
      <c r="E4529">
        <v>5</v>
      </c>
      <c r="F4529">
        <v>358</v>
      </c>
      <c r="G4529">
        <v>1.4</v>
      </c>
      <c r="H4529" t="s">
        <v>157</v>
      </c>
      <c r="I4529" t="s">
        <v>157</v>
      </c>
      <c r="J4529" t="s">
        <v>157</v>
      </c>
      <c r="K4529" s="33" t="str">
        <f>IF(ISNA(VLOOKUP(C4529,'Provider-EHR crosswalk'!A:B,2,FALSE)),"No EHR Specified",VLOOKUP(C4529,'Provider-EHR crosswalk'!A:B,2,FALSE))</f>
        <v>eClinicalWorks V12</v>
      </c>
    </row>
    <row r="4530" spans="1:11" x14ac:dyDescent="0.25">
      <c r="A4530" t="s">
        <v>162</v>
      </c>
      <c r="B4530">
        <v>66</v>
      </c>
      <c r="C4530" t="s">
        <v>616</v>
      </c>
      <c r="D4530" t="s">
        <v>163</v>
      </c>
      <c r="E4530">
        <v>347</v>
      </c>
      <c r="F4530">
        <v>358</v>
      </c>
      <c r="G4530">
        <v>96.93</v>
      </c>
      <c r="H4530" t="s">
        <v>65</v>
      </c>
      <c r="I4530">
        <v>95</v>
      </c>
      <c r="J4530" t="s">
        <v>66</v>
      </c>
      <c r="K4530" s="33" t="str">
        <f>IF(ISNA(VLOOKUP(C4530,'Provider-EHR crosswalk'!A:B,2,FALSE)),"No EHR Specified",VLOOKUP(C4530,'Provider-EHR crosswalk'!A:B,2,FALSE))</f>
        <v>eClinicalWorks V12</v>
      </c>
    </row>
    <row r="4531" spans="1:11" x14ac:dyDescent="0.25">
      <c r="A4531" t="s">
        <v>164</v>
      </c>
      <c r="B4531">
        <v>66</v>
      </c>
      <c r="C4531" t="s">
        <v>616</v>
      </c>
      <c r="D4531" t="s">
        <v>165</v>
      </c>
      <c r="E4531">
        <v>43</v>
      </c>
      <c r="F4531">
        <v>45</v>
      </c>
      <c r="G4531">
        <v>95.56</v>
      </c>
      <c r="H4531" t="s">
        <v>65</v>
      </c>
      <c r="I4531">
        <v>95</v>
      </c>
      <c r="J4531" t="s">
        <v>66</v>
      </c>
      <c r="K4531" s="33" t="str">
        <f>IF(ISNA(VLOOKUP(C4531,'Provider-EHR crosswalk'!A:B,2,FALSE)),"No EHR Specified",VLOOKUP(C4531,'Provider-EHR crosswalk'!A:B,2,FALSE))</f>
        <v>eClinicalWorks V12</v>
      </c>
    </row>
    <row r="4532" spans="1:11" x14ac:dyDescent="0.25">
      <c r="A4532" t="s">
        <v>166</v>
      </c>
      <c r="B4532">
        <v>66</v>
      </c>
      <c r="C4532" t="s">
        <v>616</v>
      </c>
      <c r="D4532" t="s">
        <v>167</v>
      </c>
      <c r="E4532">
        <v>1</v>
      </c>
      <c r="F4532">
        <v>45</v>
      </c>
      <c r="G4532">
        <v>2.2200000000000002</v>
      </c>
      <c r="H4532" t="s">
        <v>116</v>
      </c>
      <c r="I4532">
        <v>5</v>
      </c>
      <c r="J4532" t="s">
        <v>66</v>
      </c>
      <c r="K4532" s="33" t="str">
        <f>IF(ISNA(VLOOKUP(C4532,'Provider-EHR crosswalk'!A:B,2,FALSE)),"No EHR Specified",VLOOKUP(C4532,'Provider-EHR crosswalk'!A:B,2,FALSE))</f>
        <v>eClinicalWorks V12</v>
      </c>
    </row>
    <row r="4533" spans="1:11" x14ac:dyDescent="0.25">
      <c r="A4533" t="s">
        <v>168</v>
      </c>
      <c r="B4533">
        <v>66</v>
      </c>
      <c r="C4533" t="s">
        <v>616</v>
      </c>
      <c r="D4533" t="s">
        <v>169</v>
      </c>
      <c r="E4533">
        <v>0</v>
      </c>
      <c r="F4533">
        <v>45</v>
      </c>
      <c r="G4533">
        <v>0</v>
      </c>
      <c r="H4533" t="s">
        <v>116</v>
      </c>
      <c r="I4533">
        <v>5</v>
      </c>
      <c r="J4533" t="s">
        <v>66</v>
      </c>
      <c r="K4533" s="33" t="str">
        <f>IF(ISNA(VLOOKUP(C4533,'Provider-EHR crosswalk'!A:B,2,FALSE)),"No EHR Specified",VLOOKUP(C4533,'Provider-EHR crosswalk'!A:B,2,FALSE))</f>
        <v>eClinicalWorks V12</v>
      </c>
    </row>
    <row r="4534" spans="1:11" x14ac:dyDescent="0.25">
      <c r="A4534" t="s">
        <v>170</v>
      </c>
      <c r="B4534">
        <v>66</v>
      </c>
      <c r="C4534" t="s">
        <v>616</v>
      </c>
      <c r="D4534" t="s">
        <v>171</v>
      </c>
      <c r="E4534">
        <v>1</v>
      </c>
      <c r="F4534">
        <v>45</v>
      </c>
      <c r="G4534">
        <v>2.2200000000000002</v>
      </c>
      <c r="H4534" t="s">
        <v>116</v>
      </c>
      <c r="I4534">
        <v>5</v>
      </c>
      <c r="J4534" t="s">
        <v>66</v>
      </c>
      <c r="K4534" s="33" t="str">
        <f>IF(ISNA(VLOOKUP(C4534,'Provider-EHR crosswalk'!A:B,2,FALSE)),"No EHR Specified",VLOOKUP(C4534,'Provider-EHR crosswalk'!A:B,2,FALSE))</f>
        <v>eClinicalWorks V12</v>
      </c>
    </row>
    <row r="4535" spans="1:11" x14ac:dyDescent="0.25">
      <c r="A4535" t="s">
        <v>172</v>
      </c>
      <c r="B4535">
        <v>66</v>
      </c>
      <c r="C4535" t="s">
        <v>616</v>
      </c>
      <c r="D4535" t="s">
        <v>173</v>
      </c>
      <c r="E4535">
        <v>8</v>
      </c>
      <c r="F4535">
        <v>358</v>
      </c>
      <c r="G4535">
        <v>2.23</v>
      </c>
      <c r="H4535" t="s">
        <v>116</v>
      </c>
      <c r="I4535">
        <v>5</v>
      </c>
      <c r="J4535" t="s">
        <v>66</v>
      </c>
      <c r="K4535" s="33" t="str">
        <f>IF(ISNA(VLOOKUP(C4535,'Provider-EHR crosswalk'!A:B,2,FALSE)),"No EHR Specified",VLOOKUP(C4535,'Provider-EHR crosswalk'!A:B,2,FALSE))</f>
        <v>eClinicalWorks V12</v>
      </c>
    </row>
    <row r="4536" spans="1:11" x14ac:dyDescent="0.25">
      <c r="A4536" t="s">
        <v>174</v>
      </c>
      <c r="B4536">
        <v>66</v>
      </c>
      <c r="C4536" t="s">
        <v>616</v>
      </c>
      <c r="D4536" t="s">
        <v>175</v>
      </c>
      <c r="E4536">
        <v>3</v>
      </c>
      <c r="F4536">
        <v>358</v>
      </c>
      <c r="G4536">
        <v>0.84</v>
      </c>
      <c r="H4536" t="s">
        <v>116</v>
      </c>
      <c r="I4536">
        <v>5</v>
      </c>
      <c r="J4536" t="s">
        <v>66</v>
      </c>
      <c r="K4536" s="33" t="str">
        <f>IF(ISNA(VLOOKUP(C4536,'Provider-EHR crosswalk'!A:B,2,FALSE)),"No EHR Specified",VLOOKUP(C4536,'Provider-EHR crosswalk'!A:B,2,FALSE))</f>
        <v>eClinicalWorks V12</v>
      </c>
    </row>
    <row r="4537" spans="1:11" x14ac:dyDescent="0.25">
      <c r="A4537" t="s">
        <v>176</v>
      </c>
      <c r="B4537">
        <v>66</v>
      </c>
      <c r="C4537" t="s">
        <v>616</v>
      </c>
      <c r="D4537" t="s">
        <v>177</v>
      </c>
      <c r="E4537">
        <v>0</v>
      </c>
      <c r="F4537">
        <v>358</v>
      </c>
      <c r="G4537">
        <v>0</v>
      </c>
      <c r="H4537" t="s">
        <v>116</v>
      </c>
      <c r="I4537">
        <v>5</v>
      </c>
      <c r="J4537" t="s">
        <v>66</v>
      </c>
      <c r="K4537" s="33" t="str">
        <f>IF(ISNA(VLOOKUP(C4537,'Provider-EHR crosswalk'!A:B,2,FALSE)),"No EHR Specified",VLOOKUP(C4537,'Provider-EHR crosswalk'!A:B,2,FALSE))</f>
        <v>eClinicalWorks V12</v>
      </c>
    </row>
    <row r="4538" spans="1:11" x14ac:dyDescent="0.25">
      <c r="A4538" t="s">
        <v>63</v>
      </c>
      <c r="B4538">
        <v>87</v>
      </c>
      <c r="C4538" t="s">
        <v>1079</v>
      </c>
      <c r="D4538" t="s">
        <v>64</v>
      </c>
      <c r="E4538">
        <v>7</v>
      </c>
      <c r="F4538">
        <v>7</v>
      </c>
      <c r="G4538">
        <v>100</v>
      </c>
      <c r="H4538" t="s">
        <v>65</v>
      </c>
      <c r="I4538">
        <v>99</v>
      </c>
      <c r="J4538" t="s">
        <v>66</v>
      </c>
      <c r="K4538" s="33" t="str">
        <f>IF(ISNA(VLOOKUP(C4538,'Provider-EHR crosswalk'!A:B,2,FALSE)),"No EHR Specified",VLOOKUP(C4538,'Provider-EHR crosswalk'!A:B,2,FALSE))</f>
        <v>MatrixCare EHR</v>
      </c>
    </row>
    <row r="4539" spans="1:11" x14ac:dyDescent="0.25">
      <c r="A4539" t="s">
        <v>67</v>
      </c>
      <c r="B4539">
        <v>87</v>
      </c>
      <c r="C4539" t="s">
        <v>1079</v>
      </c>
      <c r="D4539" t="s">
        <v>68</v>
      </c>
      <c r="E4539">
        <v>3</v>
      </c>
      <c r="F4539">
        <v>7</v>
      </c>
      <c r="G4539">
        <v>42.86</v>
      </c>
      <c r="H4539" t="s">
        <v>65</v>
      </c>
      <c r="I4539">
        <v>75</v>
      </c>
      <c r="J4539" t="s">
        <v>69</v>
      </c>
      <c r="K4539" s="33" t="str">
        <f>IF(ISNA(VLOOKUP(C4539,'Provider-EHR crosswalk'!A:B,2,FALSE)),"No EHR Specified",VLOOKUP(C4539,'Provider-EHR crosswalk'!A:B,2,FALSE))</f>
        <v>MatrixCare EHR</v>
      </c>
    </row>
    <row r="4540" spans="1:11" x14ac:dyDescent="0.25">
      <c r="A4540" t="s">
        <v>70</v>
      </c>
      <c r="B4540">
        <v>87</v>
      </c>
      <c r="C4540" t="s">
        <v>1079</v>
      </c>
      <c r="D4540" t="s">
        <v>71</v>
      </c>
      <c r="E4540">
        <v>7</v>
      </c>
      <c r="F4540">
        <v>7</v>
      </c>
      <c r="G4540">
        <v>100</v>
      </c>
      <c r="H4540" t="s">
        <v>65</v>
      </c>
      <c r="I4540">
        <v>99</v>
      </c>
      <c r="J4540" t="s">
        <v>66</v>
      </c>
      <c r="K4540" s="33" t="str">
        <f>IF(ISNA(VLOOKUP(C4540,'Provider-EHR crosswalk'!A:B,2,FALSE)),"No EHR Specified",VLOOKUP(C4540,'Provider-EHR crosswalk'!A:B,2,FALSE))</f>
        <v>MatrixCare EHR</v>
      </c>
    </row>
    <row r="4541" spans="1:11" x14ac:dyDescent="0.25">
      <c r="A4541" t="s">
        <v>72</v>
      </c>
      <c r="B4541">
        <v>87</v>
      </c>
      <c r="C4541" t="s">
        <v>1079</v>
      </c>
      <c r="D4541" t="s">
        <v>73</v>
      </c>
      <c r="E4541">
        <v>7</v>
      </c>
      <c r="F4541">
        <v>7</v>
      </c>
      <c r="G4541">
        <v>100</v>
      </c>
      <c r="H4541" t="s">
        <v>65</v>
      </c>
      <c r="I4541">
        <v>99</v>
      </c>
      <c r="J4541" t="s">
        <v>66</v>
      </c>
      <c r="K4541" s="33" t="str">
        <f>IF(ISNA(VLOOKUP(C4541,'Provider-EHR crosswalk'!A:B,2,FALSE)),"No EHR Specified",VLOOKUP(C4541,'Provider-EHR crosswalk'!A:B,2,FALSE))</f>
        <v>MatrixCare EHR</v>
      </c>
    </row>
    <row r="4542" spans="1:11" x14ac:dyDescent="0.25">
      <c r="A4542" t="s">
        <v>74</v>
      </c>
      <c r="B4542">
        <v>87</v>
      </c>
      <c r="C4542" t="s">
        <v>1079</v>
      </c>
      <c r="D4542" t="s">
        <v>75</v>
      </c>
      <c r="E4542">
        <v>7</v>
      </c>
      <c r="F4542">
        <v>7</v>
      </c>
      <c r="G4542">
        <v>100</v>
      </c>
      <c r="H4542" t="s">
        <v>65</v>
      </c>
      <c r="I4542">
        <v>99</v>
      </c>
      <c r="J4542" t="s">
        <v>66</v>
      </c>
      <c r="K4542" s="33" t="str">
        <f>IF(ISNA(VLOOKUP(C4542,'Provider-EHR crosswalk'!A:B,2,FALSE)),"No EHR Specified",VLOOKUP(C4542,'Provider-EHR crosswalk'!A:B,2,FALSE))</f>
        <v>MatrixCare EHR</v>
      </c>
    </row>
    <row r="4543" spans="1:11" x14ac:dyDescent="0.25">
      <c r="A4543" t="s">
        <v>76</v>
      </c>
      <c r="B4543">
        <v>87</v>
      </c>
      <c r="C4543" t="s">
        <v>1079</v>
      </c>
      <c r="D4543" t="s">
        <v>77</v>
      </c>
      <c r="E4543">
        <v>7</v>
      </c>
      <c r="F4543">
        <v>7</v>
      </c>
      <c r="G4543">
        <v>100</v>
      </c>
      <c r="H4543" t="s">
        <v>65</v>
      </c>
      <c r="I4543">
        <v>85</v>
      </c>
      <c r="J4543" t="s">
        <v>66</v>
      </c>
      <c r="K4543" s="33" t="str">
        <f>IF(ISNA(VLOOKUP(C4543,'Provider-EHR crosswalk'!A:B,2,FALSE)),"No EHR Specified",VLOOKUP(C4543,'Provider-EHR crosswalk'!A:B,2,FALSE))</f>
        <v>MatrixCare EHR</v>
      </c>
    </row>
    <row r="4544" spans="1:11" x14ac:dyDescent="0.25">
      <c r="A4544" t="s">
        <v>78</v>
      </c>
      <c r="B4544">
        <v>87</v>
      </c>
      <c r="C4544" t="s">
        <v>1079</v>
      </c>
      <c r="D4544" t="s">
        <v>79</v>
      </c>
      <c r="E4544">
        <v>7</v>
      </c>
      <c r="F4544">
        <v>7</v>
      </c>
      <c r="G4544">
        <v>100</v>
      </c>
      <c r="H4544" t="s">
        <v>65</v>
      </c>
      <c r="I4544">
        <v>85</v>
      </c>
      <c r="J4544" t="s">
        <v>66</v>
      </c>
      <c r="K4544" s="33" t="str">
        <f>IF(ISNA(VLOOKUP(C4544,'Provider-EHR crosswalk'!A:B,2,FALSE)),"No EHR Specified",VLOOKUP(C4544,'Provider-EHR crosswalk'!A:B,2,FALSE))</f>
        <v>MatrixCare EHR</v>
      </c>
    </row>
    <row r="4545" spans="1:11" x14ac:dyDescent="0.25">
      <c r="A4545" t="s">
        <v>80</v>
      </c>
      <c r="B4545">
        <v>87</v>
      </c>
      <c r="C4545" t="s">
        <v>1079</v>
      </c>
      <c r="D4545" t="s">
        <v>81</v>
      </c>
      <c r="E4545">
        <v>7</v>
      </c>
      <c r="F4545">
        <v>7</v>
      </c>
      <c r="G4545">
        <v>100</v>
      </c>
      <c r="H4545" t="s">
        <v>65</v>
      </c>
      <c r="I4545">
        <v>85</v>
      </c>
      <c r="J4545" t="s">
        <v>66</v>
      </c>
      <c r="K4545" s="33" t="str">
        <f>IF(ISNA(VLOOKUP(C4545,'Provider-EHR crosswalk'!A:B,2,FALSE)),"No EHR Specified",VLOOKUP(C4545,'Provider-EHR crosswalk'!A:B,2,FALSE))</f>
        <v>MatrixCare EHR</v>
      </c>
    </row>
    <row r="4546" spans="1:11" x14ac:dyDescent="0.25">
      <c r="A4546" t="s">
        <v>82</v>
      </c>
      <c r="B4546">
        <v>87</v>
      </c>
      <c r="C4546" t="s">
        <v>1079</v>
      </c>
      <c r="D4546" t="s">
        <v>83</v>
      </c>
      <c r="E4546">
        <v>7</v>
      </c>
      <c r="F4546">
        <v>7</v>
      </c>
      <c r="G4546">
        <v>100</v>
      </c>
      <c r="H4546" t="s">
        <v>65</v>
      </c>
      <c r="I4546">
        <v>85</v>
      </c>
      <c r="J4546" t="s">
        <v>66</v>
      </c>
      <c r="K4546" s="33" t="str">
        <f>IF(ISNA(VLOOKUP(C4546,'Provider-EHR crosswalk'!A:B,2,FALSE)),"No EHR Specified",VLOOKUP(C4546,'Provider-EHR crosswalk'!A:B,2,FALSE))</f>
        <v>MatrixCare EHR</v>
      </c>
    </row>
    <row r="4547" spans="1:11" x14ac:dyDescent="0.25">
      <c r="A4547" t="s">
        <v>84</v>
      </c>
      <c r="B4547">
        <v>87</v>
      </c>
      <c r="C4547" t="s">
        <v>1079</v>
      </c>
      <c r="D4547" t="s">
        <v>85</v>
      </c>
      <c r="E4547">
        <v>7</v>
      </c>
      <c r="F4547">
        <v>7</v>
      </c>
      <c r="G4547">
        <v>100</v>
      </c>
      <c r="H4547" t="s">
        <v>65</v>
      </c>
      <c r="I4547">
        <v>85</v>
      </c>
      <c r="J4547" t="s">
        <v>66</v>
      </c>
      <c r="K4547" s="33" t="str">
        <f>IF(ISNA(VLOOKUP(C4547,'Provider-EHR crosswalk'!A:B,2,FALSE)),"No EHR Specified",VLOOKUP(C4547,'Provider-EHR crosswalk'!A:B,2,FALSE))</f>
        <v>MatrixCare EHR</v>
      </c>
    </row>
    <row r="4548" spans="1:11" x14ac:dyDescent="0.25">
      <c r="A4548" t="s">
        <v>86</v>
      </c>
      <c r="B4548">
        <v>87</v>
      </c>
      <c r="C4548" t="s">
        <v>1079</v>
      </c>
      <c r="D4548" t="s">
        <v>87</v>
      </c>
      <c r="E4548">
        <v>7</v>
      </c>
      <c r="F4548">
        <v>7</v>
      </c>
      <c r="G4548">
        <v>100</v>
      </c>
      <c r="H4548" t="s">
        <v>65</v>
      </c>
      <c r="I4548">
        <v>95</v>
      </c>
      <c r="J4548" t="s">
        <v>66</v>
      </c>
      <c r="K4548" s="33" t="str">
        <f>IF(ISNA(VLOOKUP(C4548,'Provider-EHR crosswalk'!A:B,2,FALSE)),"No EHR Specified",VLOOKUP(C4548,'Provider-EHR crosswalk'!A:B,2,FALSE))</f>
        <v>MatrixCare EHR</v>
      </c>
    </row>
    <row r="4549" spans="1:11" x14ac:dyDescent="0.25">
      <c r="A4549" t="s">
        <v>88</v>
      </c>
      <c r="B4549">
        <v>87</v>
      </c>
      <c r="C4549" t="s">
        <v>1079</v>
      </c>
      <c r="D4549" t="s">
        <v>89</v>
      </c>
      <c r="E4549">
        <v>7</v>
      </c>
      <c r="F4549">
        <v>7</v>
      </c>
      <c r="G4549">
        <v>100</v>
      </c>
      <c r="H4549" t="s">
        <v>65</v>
      </c>
      <c r="I4549">
        <v>95</v>
      </c>
      <c r="J4549" t="s">
        <v>66</v>
      </c>
      <c r="K4549" s="33" t="str">
        <f>IF(ISNA(VLOOKUP(C4549,'Provider-EHR crosswalk'!A:B,2,FALSE)),"No EHR Specified",VLOOKUP(C4549,'Provider-EHR crosswalk'!A:B,2,FALSE))</f>
        <v>MatrixCare EHR</v>
      </c>
    </row>
    <row r="4550" spans="1:11" x14ac:dyDescent="0.25">
      <c r="A4550" t="s">
        <v>90</v>
      </c>
      <c r="B4550">
        <v>87</v>
      </c>
      <c r="C4550" t="s">
        <v>1079</v>
      </c>
      <c r="D4550" t="s">
        <v>91</v>
      </c>
      <c r="E4550">
        <v>7</v>
      </c>
      <c r="F4550">
        <v>7</v>
      </c>
      <c r="G4550">
        <v>100</v>
      </c>
      <c r="H4550" t="s">
        <v>65</v>
      </c>
      <c r="I4550">
        <v>90</v>
      </c>
      <c r="J4550" t="s">
        <v>66</v>
      </c>
      <c r="K4550" s="33" t="str">
        <f>IF(ISNA(VLOOKUP(C4550,'Provider-EHR crosswalk'!A:B,2,FALSE)),"No EHR Specified",VLOOKUP(C4550,'Provider-EHR crosswalk'!A:B,2,FALSE))</f>
        <v>MatrixCare EHR</v>
      </c>
    </row>
    <row r="4551" spans="1:11" x14ac:dyDescent="0.25">
      <c r="A4551" t="s">
        <v>92</v>
      </c>
      <c r="B4551">
        <v>87</v>
      </c>
      <c r="C4551" t="s">
        <v>1079</v>
      </c>
      <c r="D4551" t="s">
        <v>93</v>
      </c>
      <c r="E4551">
        <v>3</v>
      </c>
      <c r="F4551">
        <v>7</v>
      </c>
      <c r="G4551">
        <v>42.86</v>
      </c>
      <c r="H4551" t="s">
        <v>65</v>
      </c>
      <c r="I4551">
        <v>90</v>
      </c>
      <c r="J4551" t="s">
        <v>69</v>
      </c>
      <c r="K4551" s="33" t="str">
        <f>IF(ISNA(VLOOKUP(C4551,'Provider-EHR crosswalk'!A:B,2,FALSE)),"No EHR Specified",VLOOKUP(C4551,'Provider-EHR crosswalk'!A:B,2,FALSE))</f>
        <v>MatrixCare EHR</v>
      </c>
    </row>
    <row r="4552" spans="1:11" x14ac:dyDescent="0.25">
      <c r="A4552" t="s">
        <v>94</v>
      </c>
      <c r="B4552">
        <v>87</v>
      </c>
      <c r="C4552" t="s">
        <v>1079</v>
      </c>
      <c r="D4552" t="s">
        <v>95</v>
      </c>
      <c r="E4552">
        <v>5</v>
      </c>
      <c r="F4552">
        <v>7</v>
      </c>
      <c r="G4552">
        <v>71.430000000000007</v>
      </c>
      <c r="H4552" t="s">
        <v>65</v>
      </c>
      <c r="I4552">
        <v>90</v>
      </c>
      <c r="J4552" t="s">
        <v>69</v>
      </c>
      <c r="K4552" s="33" t="str">
        <f>IF(ISNA(VLOOKUP(C4552,'Provider-EHR crosswalk'!A:B,2,FALSE)),"No EHR Specified",VLOOKUP(C4552,'Provider-EHR crosswalk'!A:B,2,FALSE))</f>
        <v>MatrixCare EHR</v>
      </c>
    </row>
    <row r="4553" spans="1:11" x14ac:dyDescent="0.25">
      <c r="A4553" t="s">
        <v>96</v>
      </c>
      <c r="B4553">
        <v>87</v>
      </c>
      <c r="C4553" t="s">
        <v>1079</v>
      </c>
      <c r="D4553" t="s">
        <v>97</v>
      </c>
      <c r="E4553">
        <v>6</v>
      </c>
      <c r="F4553">
        <v>7</v>
      </c>
      <c r="G4553">
        <v>85.71</v>
      </c>
      <c r="H4553" t="s">
        <v>65</v>
      </c>
      <c r="I4553">
        <v>90</v>
      </c>
      <c r="J4553" t="s">
        <v>69</v>
      </c>
      <c r="K4553" s="33" t="str">
        <f>IF(ISNA(VLOOKUP(C4553,'Provider-EHR crosswalk'!A:B,2,FALSE)),"No EHR Specified",VLOOKUP(C4553,'Provider-EHR crosswalk'!A:B,2,FALSE))</f>
        <v>MatrixCare EHR</v>
      </c>
    </row>
    <row r="4554" spans="1:11" x14ac:dyDescent="0.25">
      <c r="A4554" t="s">
        <v>98</v>
      </c>
      <c r="B4554">
        <v>87</v>
      </c>
      <c r="C4554" t="s">
        <v>1079</v>
      </c>
      <c r="D4554" t="s">
        <v>99</v>
      </c>
      <c r="E4554">
        <v>6</v>
      </c>
      <c r="F4554">
        <v>7</v>
      </c>
      <c r="G4554">
        <v>85.71</v>
      </c>
      <c r="H4554" t="s">
        <v>65</v>
      </c>
      <c r="I4554">
        <v>90</v>
      </c>
      <c r="J4554" t="s">
        <v>69</v>
      </c>
      <c r="K4554" s="33" t="str">
        <f>IF(ISNA(VLOOKUP(C4554,'Provider-EHR crosswalk'!A:B,2,FALSE)),"No EHR Specified",VLOOKUP(C4554,'Provider-EHR crosswalk'!A:B,2,FALSE))</f>
        <v>MatrixCare EHR</v>
      </c>
    </row>
    <row r="4555" spans="1:11" x14ac:dyDescent="0.25">
      <c r="A4555" t="s">
        <v>100</v>
      </c>
      <c r="B4555">
        <v>87</v>
      </c>
      <c r="C4555" t="s">
        <v>1079</v>
      </c>
      <c r="D4555" t="s">
        <v>101</v>
      </c>
      <c r="E4555">
        <v>32</v>
      </c>
      <c r="F4555">
        <v>32</v>
      </c>
      <c r="G4555">
        <v>100</v>
      </c>
      <c r="H4555" t="s">
        <v>65</v>
      </c>
      <c r="I4555">
        <v>99</v>
      </c>
      <c r="J4555" t="s">
        <v>66</v>
      </c>
      <c r="K4555" s="33" t="str">
        <f>IF(ISNA(VLOOKUP(C4555,'Provider-EHR crosswalk'!A:B,2,FALSE)),"No EHR Specified",VLOOKUP(C4555,'Provider-EHR crosswalk'!A:B,2,FALSE))</f>
        <v>MatrixCare EHR</v>
      </c>
    </row>
    <row r="4556" spans="1:11" x14ac:dyDescent="0.25">
      <c r="A4556" t="s">
        <v>102</v>
      </c>
      <c r="B4556">
        <v>87</v>
      </c>
      <c r="C4556" t="s">
        <v>1079</v>
      </c>
      <c r="D4556" t="s">
        <v>103</v>
      </c>
      <c r="E4556">
        <v>32</v>
      </c>
      <c r="F4556">
        <v>32</v>
      </c>
      <c r="G4556">
        <v>100</v>
      </c>
      <c r="H4556" t="s">
        <v>65</v>
      </c>
      <c r="I4556">
        <v>99</v>
      </c>
      <c r="J4556" t="s">
        <v>66</v>
      </c>
      <c r="K4556" s="33" t="str">
        <f>IF(ISNA(VLOOKUP(C4556,'Provider-EHR crosswalk'!A:B,2,FALSE)),"No EHR Specified",VLOOKUP(C4556,'Provider-EHR crosswalk'!A:B,2,FALSE))</f>
        <v>MatrixCare EHR</v>
      </c>
    </row>
    <row r="4557" spans="1:11" x14ac:dyDescent="0.25">
      <c r="A4557" t="s">
        <v>104</v>
      </c>
      <c r="B4557">
        <v>87</v>
      </c>
      <c r="C4557" t="s">
        <v>1079</v>
      </c>
      <c r="D4557" t="s">
        <v>105</v>
      </c>
      <c r="E4557">
        <v>32</v>
      </c>
      <c r="F4557">
        <v>32</v>
      </c>
      <c r="G4557">
        <v>100</v>
      </c>
      <c r="H4557" t="s">
        <v>65</v>
      </c>
      <c r="I4557">
        <v>99</v>
      </c>
      <c r="J4557" t="s">
        <v>66</v>
      </c>
      <c r="K4557" s="33" t="str">
        <f>IF(ISNA(VLOOKUP(C4557,'Provider-EHR crosswalk'!A:B,2,FALSE)),"No EHR Specified",VLOOKUP(C4557,'Provider-EHR crosswalk'!A:B,2,FALSE))</f>
        <v>MatrixCare EHR</v>
      </c>
    </row>
    <row r="4558" spans="1:11" x14ac:dyDescent="0.25">
      <c r="A4558" t="s">
        <v>106</v>
      </c>
      <c r="B4558">
        <v>87</v>
      </c>
      <c r="C4558" t="s">
        <v>1079</v>
      </c>
      <c r="D4558" t="s">
        <v>107</v>
      </c>
      <c r="E4558">
        <v>32</v>
      </c>
      <c r="F4558">
        <v>32</v>
      </c>
      <c r="G4558">
        <v>100</v>
      </c>
      <c r="H4558" t="s">
        <v>65</v>
      </c>
      <c r="I4558">
        <v>99</v>
      </c>
      <c r="J4558" t="s">
        <v>66</v>
      </c>
      <c r="K4558" s="33" t="str">
        <f>IF(ISNA(VLOOKUP(C4558,'Provider-EHR crosswalk'!A:B,2,FALSE)),"No EHR Specified",VLOOKUP(C4558,'Provider-EHR crosswalk'!A:B,2,FALSE))</f>
        <v>MatrixCare EHR</v>
      </c>
    </row>
    <row r="4559" spans="1:11" x14ac:dyDescent="0.25">
      <c r="A4559" t="s">
        <v>108</v>
      </c>
      <c r="B4559">
        <v>87</v>
      </c>
      <c r="C4559" t="s">
        <v>1079</v>
      </c>
      <c r="D4559" t="s">
        <v>109</v>
      </c>
      <c r="E4559">
        <v>32</v>
      </c>
      <c r="F4559">
        <v>32</v>
      </c>
      <c r="G4559">
        <v>100</v>
      </c>
      <c r="H4559" t="s">
        <v>65</v>
      </c>
      <c r="I4559">
        <v>99</v>
      </c>
      <c r="J4559" t="s">
        <v>66</v>
      </c>
      <c r="K4559" s="33" t="str">
        <f>IF(ISNA(VLOOKUP(C4559,'Provider-EHR crosswalk'!A:B,2,FALSE)),"No EHR Specified",VLOOKUP(C4559,'Provider-EHR crosswalk'!A:B,2,FALSE))</f>
        <v>MatrixCare EHR</v>
      </c>
    </row>
    <row r="4560" spans="1:11" x14ac:dyDescent="0.25">
      <c r="A4560" t="s">
        <v>110</v>
      </c>
      <c r="B4560">
        <v>87</v>
      </c>
      <c r="C4560" t="s">
        <v>1079</v>
      </c>
      <c r="D4560" t="s">
        <v>111</v>
      </c>
      <c r="E4560">
        <v>32</v>
      </c>
      <c r="F4560">
        <v>32</v>
      </c>
      <c r="G4560">
        <v>100</v>
      </c>
      <c r="H4560" t="s">
        <v>65</v>
      </c>
      <c r="I4560">
        <v>99</v>
      </c>
      <c r="J4560" t="s">
        <v>66</v>
      </c>
      <c r="K4560" s="33" t="str">
        <f>IF(ISNA(VLOOKUP(C4560,'Provider-EHR crosswalk'!A:B,2,FALSE)),"No EHR Specified",VLOOKUP(C4560,'Provider-EHR crosswalk'!A:B,2,FALSE))</f>
        <v>MatrixCare EHR</v>
      </c>
    </row>
    <row r="4561" spans="1:11" x14ac:dyDescent="0.25">
      <c r="A4561" t="s">
        <v>112</v>
      </c>
      <c r="B4561">
        <v>87</v>
      </c>
      <c r="C4561" t="s">
        <v>1079</v>
      </c>
      <c r="D4561" t="s">
        <v>113</v>
      </c>
      <c r="E4561">
        <v>32</v>
      </c>
      <c r="F4561">
        <v>32</v>
      </c>
      <c r="G4561">
        <v>100</v>
      </c>
      <c r="H4561" t="s">
        <v>65</v>
      </c>
      <c r="I4561">
        <v>99</v>
      </c>
      <c r="J4561" t="s">
        <v>66</v>
      </c>
      <c r="K4561" s="33" t="str">
        <f>IF(ISNA(VLOOKUP(C4561,'Provider-EHR crosswalk'!A:B,2,FALSE)),"No EHR Specified",VLOOKUP(C4561,'Provider-EHR crosswalk'!A:B,2,FALSE))</f>
        <v>MatrixCare EHR</v>
      </c>
    </row>
    <row r="4562" spans="1:11" x14ac:dyDescent="0.25">
      <c r="A4562" t="s">
        <v>114</v>
      </c>
      <c r="B4562">
        <v>87</v>
      </c>
      <c r="C4562" t="s">
        <v>1079</v>
      </c>
      <c r="D4562" t="s">
        <v>115</v>
      </c>
      <c r="E4562">
        <v>0</v>
      </c>
      <c r="F4562">
        <v>7</v>
      </c>
      <c r="G4562">
        <v>0</v>
      </c>
      <c r="H4562" t="s">
        <v>116</v>
      </c>
      <c r="I4562">
        <v>4</v>
      </c>
      <c r="J4562" t="s">
        <v>66</v>
      </c>
      <c r="K4562" s="33" t="str">
        <f>IF(ISNA(VLOOKUP(C4562,'Provider-EHR crosswalk'!A:B,2,FALSE)),"No EHR Specified",VLOOKUP(C4562,'Provider-EHR crosswalk'!A:B,2,FALSE))</f>
        <v>MatrixCare EHR</v>
      </c>
    </row>
    <row r="4563" spans="1:11" x14ac:dyDescent="0.25">
      <c r="A4563" t="s">
        <v>117</v>
      </c>
      <c r="B4563">
        <v>87</v>
      </c>
      <c r="C4563" t="s">
        <v>1079</v>
      </c>
      <c r="D4563" t="s">
        <v>118</v>
      </c>
      <c r="E4563">
        <v>1</v>
      </c>
      <c r="F4563">
        <v>7</v>
      </c>
      <c r="G4563">
        <v>14.29</v>
      </c>
      <c r="H4563" t="s">
        <v>116</v>
      </c>
      <c r="I4563">
        <v>4</v>
      </c>
      <c r="J4563" t="s">
        <v>69</v>
      </c>
      <c r="K4563" s="33" t="str">
        <f>IF(ISNA(VLOOKUP(C4563,'Provider-EHR crosswalk'!A:B,2,FALSE)),"No EHR Specified",VLOOKUP(C4563,'Provider-EHR crosswalk'!A:B,2,FALSE))</f>
        <v>MatrixCare EHR</v>
      </c>
    </row>
    <row r="4564" spans="1:11" x14ac:dyDescent="0.25">
      <c r="A4564" t="s">
        <v>119</v>
      </c>
      <c r="B4564">
        <v>87</v>
      </c>
      <c r="C4564" t="s">
        <v>1079</v>
      </c>
      <c r="D4564" t="s">
        <v>120</v>
      </c>
      <c r="E4564">
        <v>0</v>
      </c>
      <c r="F4564">
        <v>7</v>
      </c>
      <c r="G4564">
        <v>0</v>
      </c>
      <c r="H4564" t="s">
        <v>116</v>
      </c>
      <c r="I4564">
        <v>4</v>
      </c>
      <c r="J4564" t="s">
        <v>66</v>
      </c>
      <c r="K4564" s="33" t="str">
        <f>IF(ISNA(VLOOKUP(C4564,'Provider-EHR crosswalk'!A:B,2,FALSE)),"No EHR Specified",VLOOKUP(C4564,'Provider-EHR crosswalk'!A:B,2,FALSE))</f>
        <v>MatrixCare EHR</v>
      </c>
    </row>
    <row r="4565" spans="1:11" x14ac:dyDescent="0.25">
      <c r="A4565" t="s">
        <v>121</v>
      </c>
      <c r="B4565">
        <v>87</v>
      </c>
      <c r="C4565" t="s">
        <v>1079</v>
      </c>
      <c r="D4565" t="s">
        <v>122</v>
      </c>
      <c r="E4565">
        <v>0</v>
      </c>
      <c r="F4565">
        <v>7</v>
      </c>
      <c r="G4565">
        <v>0</v>
      </c>
      <c r="H4565" t="s">
        <v>116</v>
      </c>
      <c r="I4565">
        <v>1</v>
      </c>
      <c r="J4565" t="s">
        <v>66</v>
      </c>
      <c r="K4565" s="33" t="str">
        <f>IF(ISNA(VLOOKUP(C4565,'Provider-EHR crosswalk'!A:B,2,FALSE)),"No EHR Specified",VLOOKUP(C4565,'Provider-EHR crosswalk'!A:B,2,FALSE))</f>
        <v>MatrixCare EHR</v>
      </c>
    </row>
    <row r="4566" spans="1:11" x14ac:dyDescent="0.25">
      <c r="A4566" t="s">
        <v>123</v>
      </c>
      <c r="B4566">
        <v>87</v>
      </c>
      <c r="C4566" t="s">
        <v>1079</v>
      </c>
      <c r="D4566" t="s">
        <v>124</v>
      </c>
      <c r="E4566">
        <v>0</v>
      </c>
      <c r="F4566">
        <v>32</v>
      </c>
      <c r="G4566">
        <v>0</v>
      </c>
      <c r="H4566" t="s">
        <v>116</v>
      </c>
      <c r="I4566">
        <v>1</v>
      </c>
      <c r="J4566" t="s">
        <v>66</v>
      </c>
      <c r="K4566" s="33" t="str">
        <f>IF(ISNA(VLOOKUP(C4566,'Provider-EHR crosswalk'!A:B,2,FALSE)),"No EHR Specified",VLOOKUP(C4566,'Provider-EHR crosswalk'!A:B,2,FALSE))</f>
        <v>MatrixCare EHR</v>
      </c>
    </row>
    <row r="4567" spans="1:11" x14ac:dyDescent="0.25">
      <c r="A4567" t="s">
        <v>125</v>
      </c>
      <c r="B4567">
        <v>87</v>
      </c>
      <c r="C4567" t="s">
        <v>1079</v>
      </c>
      <c r="D4567" t="s">
        <v>126</v>
      </c>
      <c r="E4567">
        <v>0</v>
      </c>
      <c r="F4567">
        <v>32</v>
      </c>
      <c r="G4567">
        <v>0</v>
      </c>
      <c r="H4567" t="s">
        <v>116</v>
      </c>
      <c r="I4567">
        <v>1</v>
      </c>
      <c r="J4567" t="s">
        <v>66</v>
      </c>
      <c r="K4567" s="33" t="str">
        <f>IF(ISNA(VLOOKUP(C4567,'Provider-EHR crosswalk'!A:B,2,FALSE)),"No EHR Specified",VLOOKUP(C4567,'Provider-EHR crosswalk'!A:B,2,FALSE))</f>
        <v>MatrixCare EHR</v>
      </c>
    </row>
    <row r="4568" spans="1:11" x14ac:dyDescent="0.25">
      <c r="A4568" t="s">
        <v>127</v>
      </c>
      <c r="B4568">
        <v>87</v>
      </c>
      <c r="C4568" t="s">
        <v>1079</v>
      </c>
      <c r="D4568" t="s">
        <v>128</v>
      </c>
      <c r="E4568">
        <v>0</v>
      </c>
      <c r="F4568">
        <v>32</v>
      </c>
      <c r="G4568">
        <v>0</v>
      </c>
      <c r="H4568" t="s">
        <v>116</v>
      </c>
      <c r="I4568">
        <v>4</v>
      </c>
      <c r="J4568" t="s">
        <v>66</v>
      </c>
      <c r="K4568" s="33" t="str">
        <f>IF(ISNA(VLOOKUP(C4568,'Provider-EHR crosswalk'!A:B,2,FALSE)),"No EHR Specified",VLOOKUP(C4568,'Provider-EHR crosswalk'!A:B,2,FALSE))</f>
        <v>MatrixCare EHR</v>
      </c>
    </row>
    <row r="4569" spans="1:11" x14ac:dyDescent="0.25">
      <c r="A4569" t="s">
        <v>129</v>
      </c>
      <c r="B4569">
        <v>87</v>
      </c>
      <c r="C4569" t="s">
        <v>1079</v>
      </c>
      <c r="D4569" t="s">
        <v>130</v>
      </c>
      <c r="E4569">
        <v>0</v>
      </c>
      <c r="F4569">
        <v>32</v>
      </c>
      <c r="G4569">
        <v>0</v>
      </c>
      <c r="H4569" t="s">
        <v>116</v>
      </c>
      <c r="I4569">
        <v>4</v>
      </c>
      <c r="J4569" t="s">
        <v>66</v>
      </c>
      <c r="K4569" s="33" t="str">
        <f>IF(ISNA(VLOOKUP(C4569,'Provider-EHR crosswalk'!A:B,2,FALSE)),"No EHR Specified",VLOOKUP(C4569,'Provider-EHR crosswalk'!A:B,2,FALSE))</f>
        <v>MatrixCare EHR</v>
      </c>
    </row>
    <row r="4570" spans="1:11" x14ac:dyDescent="0.25">
      <c r="A4570" t="s">
        <v>131</v>
      </c>
      <c r="B4570">
        <v>87</v>
      </c>
      <c r="C4570" t="s">
        <v>1079</v>
      </c>
      <c r="D4570" t="s">
        <v>132</v>
      </c>
      <c r="E4570">
        <v>0</v>
      </c>
      <c r="F4570">
        <v>32</v>
      </c>
      <c r="G4570">
        <v>0</v>
      </c>
      <c r="H4570" t="s">
        <v>116</v>
      </c>
      <c r="I4570">
        <v>4</v>
      </c>
      <c r="J4570" t="s">
        <v>66</v>
      </c>
      <c r="K4570" s="33" t="str">
        <f>IF(ISNA(VLOOKUP(C4570,'Provider-EHR crosswalk'!A:B,2,FALSE)),"No EHR Specified",VLOOKUP(C4570,'Provider-EHR crosswalk'!A:B,2,FALSE))</f>
        <v>MatrixCare EHR</v>
      </c>
    </row>
    <row r="4571" spans="1:11" x14ac:dyDescent="0.25">
      <c r="A4571" t="s">
        <v>133</v>
      </c>
      <c r="B4571">
        <v>87</v>
      </c>
      <c r="C4571" t="s">
        <v>1079</v>
      </c>
      <c r="D4571" t="s">
        <v>134</v>
      </c>
      <c r="E4571">
        <v>0</v>
      </c>
      <c r="F4571">
        <v>32</v>
      </c>
      <c r="G4571">
        <v>0</v>
      </c>
      <c r="H4571" t="s">
        <v>116</v>
      </c>
      <c r="I4571">
        <v>1</v>
      </c>
      <c r="J4571" t="s">
        <v>66</v>
      </c>
      <c r="K4571" s="33" t="str">
        <f>IF(ISNA(VLOOKUP(C4571,'Provider-EHR crosswalk'!A:B,2,FALSE)),"No EHR Specified",VLOOKUP(C4571,'Provider-EHR crosswalk'!A:B,2,FALSE))</f>
        <v>MatrixCare EHR</v>
      </c>
    </row>
    <row r="4572" spans="1:11" x14ac:dyDescent="0.25">
      <c r="A4572" t="s">
        <v>135</v>
      </c>
      <c r="B4572">
        <v>87</v>
      </c>
      <c r="C4572" t="s">
        <v>1079</v>
      </c>
      <c r="D4572" t="s">
        <v>136</v>
      </c>
      <c r="E4572">
        <v>0</v>
      </c>
      <c r="F4572">
        <v>32</v>
      </c>
      <c r="G4572">
        <v>0</v>
      </c>
      <c r="H4572" t="s">
        <v>116</v>
      </c>
      <c r="I4572">
        <v>1</v>
      </c>
      <c r="J4572" t="s">
        <v>66</v>
      </c>
      <c r="K4572" s="33" t="str">
        <f>IF(ISNA(VLOOKUP(C4572,'Provider-EHR crosswalk'!A:B,2,FALSE)),"No EHR Specified",VLOOKUP(C4572,'Provider-EHR crosswalk'!A:B,2,FALSE))</f>
        <v>MatrixCare EHR</v>
      </c>
    </row>
    <row r="4573" spans="1:11" x14ac:dyDescent="0.25">
      <c r="A4573" t="s">
        <v>137</v>
      </c>
      <c r="B4573">
        <v>87</v>
      </c>
      <c r="C4573" t="s">
        <v>1079</v>
      </c>
      <c r="D4573" t="s">
        <v>138</v>
      </c>
      <c r="E4573">
        <v>0</v>
      </c>
      <c r="F4573">
        <v>32</v>
      </c>
      <c r="G4573">
        <v>0</v>
      </c>
      <c r="H4573" t="s">
        <v>116</v>
      </c>
      <c r="I4573">
        <v>1</v>
      </c>
      <c r="J4573" t="s">
        <v>66</v>
      </c>
      <c r="K4573" s="33" t="str">
        <f>IF(ISNA(VLOOKUP(C4573,'Provider-EHR crosswalk'!A:B,2,FALSE)),"No EHR Specified",VLOOKUP(C4573,'Provider-EHR crosswalk'!A:B,2,FALSE))</f>
        <v>MatrixCare EHR</v>
      </c>
    </row>
    <row r="4574" spans="1:11" x14ac:dyDescent="0.25">
      <c r="A4574" t="s">
        <v>139</v>
      </c>
      <c r="B4574">
        <v>87</v>
      </c>
      <c r="C4574" t="s">
        <v>1079</v>
      </c>
      <c r="D4574" t="s">
        <v>140</v>
      </c>
      <c r="E4574">
        <v>0</v>
      </c>
      <c r="F4574">
        <v>32</v>
      </c>
      <c r="G4574">
        <v>0</v>
      </c>
      <c r="H4574" t="s">
        <v>116</v>
      </c>
      <c r="I4574">
        <v>1</v>
      </c>
      <c r="J4574" t="s">
        <v>66</v>
      </c>
      <c r="K4574" s="33" t="str">
        <f>IF(ISNA(VLOOKUP(C4574,'Provider-EHR crosswalk'!A:B,2,FALSE)),"No EHR Specified",VLOOKUP(C4574,'Provider-EHR crosswalk'!A:B,2,FALSE))</f>
        <v>MatrixCare EHR</v>
      </c>
    </row>
    <row r="4575" spans="1:11" x14ac:dyDescent="0.25">
      <c r="A4575" t="s">
        <v>141</v>
      </c>
      <c r="B4575">
        <v>87</v>
      </c>
      <c r="C4575" t="s">
        <v>1079</v>
      </c>
      <c r="D4575" t="s">
        <v>142</v>
      </c>
      <c r="E4575">
        <v>0</v>
      </c>
      <c r="F4575">
        <v>32</v>
      </c>
      <c r="G4575">
        <v>0</v>
      </c>
      <c r="H4575" t="s">
        <v>116</v>
      </c>
      <c r="I4575">
        <v>1</v>
      </c>
      <c r="J4575" t="s">
        <v>66</v>
      </c>
      <c r="K4575" s="33" t="str">
        <f>IF(ISNA(VLOOKUP(C4575,'Provider-EHR crosswalk'!A:B,2,FALSE)),"No EHR Specified",VLOOKUP(C4575,'Provider-EHR crosswalk'!A:B,2,FALSE))</f>
        <v>MatrixCare EHR</v>
      </c>
    </row>
    <row r="4576" spans="1:11" x14ac:dyDescent="0.25">
      <c r="A4576" t="s">
        <v>143</v>
      </c>
      <c r="B4576">
        <v>87</v>
      </c>
      <c r="C4576" t="s">
        <v>1079</v>
      </c>
      <c r="D4576" t="s">
        <v>144</v>
      </c>
      <c r="E4576">
        <v>0</v>
      </c>
      <c r="F4576">
        <v>32</v>
      </c>
      <c r="G4576">
        <v>0</v>
      </c>
      <c r="H4576" t="s">
        <v>116</v>
      </c>
      <c r="I4576">
        <v>1</v>
      </c>
      <c r="J4576" t="s">
        <v>66</v>
      </c>
      <c r="K4576" s="33" t="str">
        <f>IF(ISNA(VLOOKUP(C4576,'Provider-EHR crosswalk'!A:B,2,FALSE)),"No EHR Specified",VLOOKUP(C4576,'Provider-EHR crosswalk'!A:B,2,FALSE))</f>
        <v>MatrixCare EHR</v>
      </c>
    </row>
    <row r="4577" spans="1:11" x14ac:dyDescent="0.25">
      <c r="A4577" t="s">
        <v>145</v>
      </c>
      <c r="B4577">
        <v>87</v>
      </c>
      <c r="C4577" t="s">
        <v>1079</v>
      </c>
      <c r="D4577" t="s">
        <v>146</v>
      </c>
      <c r="E4577">
        <v>0</v>
      </c>
      <c r="F4577">
        <v>32</v>
      </c>
      <c r="G4577">
        <v>0</v>
      </c>
      <c r="H4577" t="s">
        <v>116</v>
      </c>
      <c r="I4577">
        <v>1</v>
      </c>
      <c r="J4577" t="s">
        <v>66</v>
      </c>
      <c r="K4577" s="33" t="str">
        <f>IF(ISNA(VLOOKUP(C4577,'Provider-EHR crosswalk'!A:B,2,FALSE)),"No EHR Specified",VLOOKUP(C4577,'Provider-EHR crosswalk'!A:B,2,FALSE))</f>
        <v>MatrixCare EHR</v>
      </c>
    </row>
    <row r="4578" spans="1:11" x14ac:dyDescent="0.25">
      <c r="A4578" t="s">
        <v>147</v>
      </c>
      <c r="B4578">
        <v>87</v>
      </c>
      <c r="C4578" t="s">
        <v>1079</v>
      </c>
      <c r="D4578" t="s">
        <v>148</v>
      </c>
      <c r="E4578">
        <v>0</v>
      </c>
      <c r="F4578">
        <v>32</v>
      </c>
      <c r="G4578">
        <v>0</v>
      </c>
      <c r="H4578" t="s">
        <v>116</v>
      </c>
      <c r="I4578">
        <v>1</v>
      </c>
      <c r="J4578" t="s">
        <v>66</v>
      </c>
      <c r="K4578" s="33" t="str">
        <f>IF(ISNA(VLOOKUP(C4578,'Provider-EHR crosswalk'!A:B,2,FALSE)),"No EHR Specified",VLOOKUP(C4578,'Provider-EHR crosswalk'!A:B,2,FALSE))</f>
        <v>MatrixCare EHR</v>
      </c>
    </row>
    <row r="4579" spans="1:11" x14ac:dyDescent="0.25">
      <c r="A4579" t="s">
        <v>149</v>
      </c>
      <c r="B4579">
        <v>87</v>
      </c>
      <c r="C4579" t="s">
        <v>1079</v>
      </c>
      <c r="D4579" t="s">
        <v>150</v>
      </c>
      <c r="E4579">
        <v>0</v>
      </c>
      <c r="F4579">
        <v>32</v>
      </c>
      <c r="G4579">
        <v>0</v>
      </c>
      <c r="H4579" t="s">
        <v>116</v>
      </c>
      <c r="I4579">
        <v>1</v>
      </c>
      <c r="J4579" t="s">
        <v>66</v>
      </c>
      <c r="K4579" s="33" t="str">
        <f>IF(ISNA(VLOOKUP(C4579,'Provider-EHR crosswalk'!A:B,2,FALSE)),"No EHR Specified",VLOOKUP(C4579,'Provider-EHR crosswalk'!A:B,2,FALSE))</f>
        <v>MatrixCare EHR</v>
      </c>
    </row>
    <row r="4580" spans="1:11" x14ac:dyDescent="0.25">
      <c r="A4580" t="s">
        <v>151</v>
      </c>
      <c r="B4580">
        <v>87</v>
      </c>
      <c r="C4580" t="s">
        <v>1079</v>
      </c>
      <c r="D4580" t="s">
        <v>152</v>
      </c>
      <c r="E4580">
        <v>0</v>
      </c>
      <c r="F4580">
        <v>32</v>
      </c>
      <c r="G4580">
        <v>0</v>
      </c>
      <c r="H4580" t="s">
        <v>116</v>
      </c>
      <c r="I4580">
        <v>1</v>
      </c>
      <c r="J4580" t="s">
        <v>66</v>
      </c>
      <c r="K4580" s="33" t="str">
        <f>IF(ISNA(VLOOKUP(C4580,'Provider-EHR crosswalk'!A:B,2,FALSE)),"No EHR Specified",VLOOKUP(C4580,'Provider-EHR crosswalk'!A:B,2,FALSE))</f>
        <v>MatrixCare EHR</v>
      </c>
    </row>
    <row r="4581" spans="1:11" x14ac:dyDescent="0.25">
      <c r="A4581" t="s">
        <v>153</v>
      </c>
      <c r="B4581">
        <v>87</v>
      </c>
      <c r="C4581" t="s">
        <v>1079</v>
      </c>
      <c r="D4581" t="s">
        <v>154</v>
      </c>
      <c r="E4581">
        <v>0</v>
      </c>
      <c r="F4581">
        <v>32</v>
      </c>
      <c r="G4581">
        <v>0</v>
      </c>
      <c r="H4581" t="s">
        <v>116</v>
      </c>
      <c r="I4581">
        <v>1</v>
      </c>
      <c r="J4581" t="s">
        <v>66</v>
      </c>
      <c r="K4581" s="33" t="str">
        <f>IF(ISNA(VLOOKUP(C4581,'Provider-EHR crosswalk'!A:B,2,FALSE)),"No EHR Specified",VLOOKUP(C4581,'Provider-EHR crosswalk'!A:B,2,FALSE))</f>
        <v>MatrixCare EHR</v>
      </c>
    </row>
    <row r="4582" spans="1:11" x14ac:dyDescent="0.25">
      <c r="A4582" t="s">
        <v>155</v>
      </c>
      <c r="B4582">
        <v>87</v>
      </c>
      <c r="C4582" t="s">
        <v>1079</v>
      </c>
      <c r="D4582" t="s">
        <v>156</v>
      </c>
      <c r="E4582">
        <v>0</v>
      </c>
      <c r="F4582">
        <v>32</v>
      </c>
      <c r="G4582">
        <v>0</v>
      </c>
      <c r="H4582" t="s">
        <v>157</v>
      </c>
      <c r="I4582" t="s">
        <v>157</v>
      </c>
      <c r="J4582" t="s">
        <v>157</v>
      </c>
      <c r="K4582" s="33" t="str">
        <f>IF(ISNA(VLOOKUP(C4582,'Provider-EHR crosswalk'!A:B,2,FALSE)),"No EHR Specified",VLOOKUP(C4582,'Provider-EHR crosswalk'!A:B,2,FALSE))</f>
        <v>MatrixCare EHR</v>
      </c>
    </row>
    <row r="4583" spans="1:11" x14ac:dyDescent="0.25">
      <c r="A4583" t="s">
        <v>158</v>
      </c>
      <c r="B4583">
        <v>87</v>
      </c>
      <c r="C4583" t="s">
        <v>1079</v>
      </c>
      <c r="D4583" t="s">
        <v>159</v>
      </c>
      <c r="E4583">
        <v>13</v>
      </c>
      <c r="F4583">
        <v>32</v>
      </c>
      <c r="G4583">
        <v>40.630000000000003</v>
      </c>
      <c r="H4583" t="s">
        <v>157</v>
      </c>
      <c r="I4583" t="s">
        <v>157</v>
      </c>
      <c r="J4583" t="s">
        <v>157</v>
      </c>
      <c r="K4583" s="33" t="str">
        <f>IF(ISNA(VLOOKUP(C4583,'Provider-EHR crosswalk'!A:B,2,FALSE)),"No EHR Specified",VLOOKUP(C4583,'Provider-EHR crosswalk'!A:B,2,FALSE))</f>
        <v>MatrixCare EHR</v>
      </c>
    </row>
    <row r="4584" spans="1:11" x14ac:dyDescent="0.25">
      <c r="A4584" t="s">
        <v>162</v>
      </c>
      <c r="B4584">
        <v>87</v>
      </c>
      <c r="C4584" t="s">
        <v>1079</v>
      </c>
      <c r="D4584" t="s">
        <v>163</v>
      </c>
      <c r="E4584">
        <v>32</v>
      </c>
      <c r="F4584">
        <v>32</v>
      </c>
      <c r="G4584">
        <v>100</v>
      </c>
      <c r="H4584" t="s">
        <v>65</v>
      </c>
      <c r="I4584">
        <v>95</v>
      </c>
      <c r="J4584" t="s">
        <v>66</v>
      </c>
      <c r="K4584" s="33" t="str">
        <f>IF(ISNA(VLOOKUP(C4584,'Provider-EHR crosswalk'!A:B,2,FALSE)),"No EHR Specified",VLOOKUP(C4584,'Provider-EHR crosswalk'!A:B,2,FALSE))</f>
        <v>MatrixCare EHR</v>
      </c>
    </row>
    <row r="4585" spans="1:11" x14ac:dyDescent="0.25">
      <c r="A4585" t="s">
        <v>164</v>
      </c>
      <c r="B4585">
        <v>87</v>
      </c>
      <c r="C4585" t="s">
        <v>1079</v>
      </c>
      <c r="D4585" t="s">
        <v>165</v>
      </c>
      <c r="E4585">
        <v>7</v>
      </c>
      <c r="F4585">
        <v>7</v>
      </c>
      <c r="G4585">
        <v>100</v>
      </c>
      <c r="H4585" t="s">
        <v>65</v>
      </c>
      <c r="I4585">
        <v>95</v>
      </c>
      <c r="J4585" t="s">
        <v>66</v>
      </c>
      <c r="K4585" s="33" t="str">
        <f>IF(ISNA(VLOOKUP(C4585,'Provider-EHR crosswalk'!A:B,2,FALSE)),"No EHR Specified",VLOOKUP(C4585,'Provider-EHR crosswalk'!A:B,2,FALSE))</f>
        <v>MatrixCare EHR</v>
      </c>
    </row>
    <row r="4586" spans="1:11" x14ac:dyDescent="0.25">
      <c r="A4586" t="s">
        <v>166</v>
      </c>
      <c r="B4586">
        <v>87</v>
      </c>
      <c r="C4586" t="s">
        <v>1079</v>
      </c>
      <c r="D4586" t="s">
        <v>167</v>
      </c>
      <c r="E4586">
        <v>0</v>
      </c>
      <c r="F4586">
        <v>7</v>
      </c>
      <c r="G4586">
        <v>0</v>
      </c>
      <c r="H4586" t="s">
        <v>116</v>
      </c>
      <c r="I4586">
        <v>5</v>
      </c>
      <c r="J4586" t="s">
        <v>66</v>
      </c>
      <c r="K4586" s="33" t="str">
        <f>IF(ISNA(VLOOKUP(C4586,'Provider-EHR crosswalk'!A:B,2,FALSE)),"No EHR Specified",VLOOKUP(C4586,'Provider-EHR crosswalk'!A:B,2,FALSE))</f>
        <v>MatrixCare EHR</v>
      </c>
    </row>
    <row r="4587" spans="1:11" x14ac:dyDescent="0.25">
      <c r="A4587" t="s">
        <v>168</v>
      </c>
      <c r="B4587">
        <v>87</v>
      </c>
      <c r="C4587" t="s">
        <v>1079</v>
      </c>
      <c r="D4587" t="s">
        <v>169</v>
      </c>
      <c r="E4587">
        <v>0</v>
      </c>
      <c r="F4587">
        <v>7</v>
      </c>
      <c r="G4587">
        <v>0</v>
      </c>
      <c r="H4587" t="s">
        <v>116</v>
      </c>
      <c r="I4587">
        <v>5</v>
      </c>
      <c r="J4587" t="s">
        <v>66</v>
      </c>
      <c r="K4587" s="33" t="str">
        <f>IF(ISNA(VLOOKUP(C4587,'Provider-EHR crosswalk'!A:B,2,FALSE)),"No EHR Specified",VLOOKUP(C4587,'Provider-EHR crosswalk'!A:B,2,FALSE))</f>
        <v>MatrixCare EHR</v>
      </c>
    </row>
    <row r="4588" spans="1:11" x14ac:dyDescent="0.25">
      <c r="A4588" t="s">
        <v>170</v>
      </c>
      <c r="B4588">
        <v>87</v>
      </c>
      <c r="C4588" t="s">
        <v>1079</v>
      </c>
      <c r="D4588" t="s">
        <v>171</v>
      </c>
      <c r="E4588">
        <v>0</v>
      </c>
      <c r="F4588">
        <v>7</v>
      </c>
      <c r="G4588">
        <v>0</v>
      </c>
      <c r="H4588" t="s">
        <v>116</v>
      </c>
      <c r="I4588">
        <v>5</v>
      </c>
      <c r="J4588" t="s">
        <v>66</v>
      </c>
      <c r="K4588" s="33" t="str">
        <f>IF(ISNA(VLOOKUP(C4588,'Provider-EHR crosswalk'!A:B,2,FALSE)),"No EHR Specified",VLOOKUP(C4588,'Provider-EHR crosswalk'!A:B,2,FALSE))</f>
        <v>MatrixCare EHR</v>
      </c>
    </row>
    <row r="4589" spans="1:11" x14ac:dyDescent="0.25">
      <c r="A4589" t="s">
        <v>172</v>
      </c>
      <c r="B4589">
        <v>87</v>
      </c>
      <c r="C4589" t="s">
        <v>1079</v>
      </c>
      <c r="D4589" t="s">
        <v>173</v>
      </c>
      <c r="E4589">
        <v>0</v>
      </c>
      <c r="F4589">
        <v>32</v>
      </c>
      <c r="G4589">
        <v>0</v>
      </c>
      <c r="H4589" t="s">
        <v>116</v>
      </c>
      <c r="I4589">
        <v>5</v>
      </c>
      <c r="J4589" t="s">
        <v>66</v>
      </c>
      <c r="K4589" s="33" t="str">
        <f>IF(ISNA(VLOOKUP(C4589,'Provider-EHR crosswalk'!A:B,2,FALSE)),"No EHR Specified",VLOOKUP(C4589,'Provider-EHR crosswalk'!A:B,2,FALSE))</f>
        <v>MatrixCare EHR</v>
      </c>
    </row>
    <row r="4590" spans="1:11" x14ac:dyDescent="0.25">
      <c r="A4590" t="s">
        <v>174</v>
      </c>
      <c r="B4590">
        <v>87</v>
      </c>
      <c r="C4590" t="s">
        <v>1079</v>
      </c>
      <c r="D4590" t="s">
        <v>175</v>
      </c>
      <c r="E4590">
        <v>0</v>
      </c>
      <c r="F4590">
        <v>32</v>
      </c>
      <c r="G4590">
        <v>0</v>
      </c>
      <c r="H4590" t="s">
        <v>116</v>
      </c>
      <c r="I4590">
        <v>5</v>
      </c>
      <c r="J4590" t="s">
        <v>66</v>
      </c>
      <c r="K4590" s="33" t="str">
        <f>IF(ISNA(VLOOKUP(C4590,'Provider-EHR crosswalk'!A:B,2,FALSE)),"No EHR Specified",VLOOKUP(C4590,'Provider-EHR crosswalk'!A:B,2,FALSE))</f>
        <v>MatrixCare EHR</v>
      </c>
    </row>
    <row r="4591" spans="1:11" x14ac:dyDescent="0.25">
      <c r="A4591" t="s">
        <v>176</v>
      </c>
      <c r="B4591">
        <v>87</v>
      </c>
      <c r="C4591" t="s">
        <v>1079</v>
      </c>
      <c r="D4591" t="s">
        <v>177</v>
      </c>
      <c r="E4591">
        <v>0</v>
      </c>
      <c r="F4591">
        <v>32</v>
      </c>
      <c r="G4591">
        <v>0</v>
      </c>
      <c r="H4591" t="s">
        <v>116</v>
      </c>
      <c r="I4591">
        <v>5</v>
      </c>
      <c r="J4591" t="s">
        <v>66</v>
      </c>
      <c r="K4591" s="33" t="str">
        <f>IF(ISNA(VLOOKUP(C4591,'Provider-EHR crosswalk'!A:B,2,FALSE)),"No EHR Specified",VLOOKUP(C4591,'Provider-EHR crosswalk'!A:B,2,FALSE))</f>
        <v>MatrixCare EHR</v>
      </c>
    </row>
    <row r="4592" spans="1:11" x14ac:dyDescent="0.25">
      <c r="A4592" t="s">
        <v>63</v>
      </c>
      <c r="B4592">
        <v>199</v>
      </c>
      <c r="C4592" t="s">
        <v>693</v>
      </c>
      <c r="D4592" t="s">
        <v>64</v>
      </c>
      <c r="E4592">
        <v>4</v>
      </c>
      <c r="F4592">
        <v>4</v>
      </c>
      <c r="G4592">
        <v>100</v>
      </c>
      <c r="H4592" t="s">
        <v>65</v>
      </c>
      <c r="I4592">
        <v>99</v>
      </c>
      <c r="J4592" t="s">
        <v>66</v>
      </c>
      <c r="K4592" s="33" t="str">
        <f>IF(ISNA(VLOOKUP(C4592,'Provider-EHR crosswalk'!A:B,2,FALSE)),"No EHR Specified",VLOOKUP(C4592,'Provider-EHR crosswalk'!A:B,2,FALSE))</f>
        <v>AdvancedMD EHR</v>
      </c>
    </row>
    <row r="4593" spans="1:11" x14ac:dyDescent="0.25">
      <c r="A4593" t="s">
        <v>67</v>
      </c>
      <c r="B4593">
        <v>199</v>
      </c>
      <c r="C4593" t="s">
        <v>693</v>
      </c>
      <c r="D4593" t="s">
        <v>68</v>
      </c>
      <c r="E4593">
        <v>4</v>
      </c>
      <c r="F4593">
        <v>4</v>
      </c>
      <c r="G4593">
        <v>100</v>
      </c>
      <c r="H4593" t="s">
        <v>65</v>
      </c>
      <c r="I4593">
        <v>75</v>
      </c>
      <c r="J4593" t="s">
        <v>66</v>
      </c>
      <c r="K4593" s="33" t="str">
        <f>IF(ISNA(VLOOKUP(C4593,'Provider-EHR crosswalk'!A:B,2,FALSE)),"No EHR Specified",VLOOKUP(C4593,'Provider-EHR crosswalk'!A:B,2,FALSE))</f>
        <v>AdvancedMD EHR</v>
      </c>
    </row>
    <row r="4594" spans="1:11" x14ac:dyDescent="0.25">
      <c r="A4594" t="s">
        <v>70</v>
      </c>
      <c r="B4594">
        <v>199</v>
      </c>
      <c r="C4594" t="s">
        <v>693</v>
      </c>
      <c r="D4594" t="s">
        <v>71</v>
      </c>
      <c r="E4594">
        <v>4</v>
      </c>
      <c r="F4594">
        <v>4</v>
      </c>
      <c r="G4594">
        <v>100</v>
      </c>
      <c r="H4594" t="s">
        <v>65</v>
      </c>
      <c r="I4594">
        <v>99</v>
      </c>
      <c r="J4594" t="s">
        <v>66</v>
      </c>
      <c r="K4594" s="33" t="str">
        <f>IF(ISNA(VLOOKUP(C4594,'Provider-EHR crosswalk'!A:B,2,FALSE)),"No EHR Specified",VLOOKUP(C4594,'Provider-EHR crosswalk'!A:B,2,FALSE))</f>
        <v>AdvancedMD EHR</v>
      </c>
    </row>
    <row r="4595" spans="1:11" x14ac:dyDescent="0.25">
      <c r="A4595" t="s">
        <v>72</v>
      </c>
      <c r="B4595">
        <v>199</v>
      </c>
      <c r="C4595" t="s">
        <v>693</v>
      </c>
      <c r="D4595" t="s">
        <v>73</v>
      </c>
      <c r="E4595">
        <v>4</v>
      </c>
      <c r="F4595">
        <v>4</v>
      </c>
      <c r="G4595">
        <v>100</v>
      </c>
      <c r="H4595" t="s">
        <v>65</v>
      </c>
      <c r="I4595">
        <v>99</v>
      </c>
      <c r="J4595" t="s">
        <v>66</v>
      </c>
      <c r="K4595" s="33" t="str">
        <f>IF(ISNA(VLOOKUP(C4595,'Provider-EHR crosswalk'!A:B,2,FALSE)),"No EHR Specified",VLOOKUP(C4595,'Provider-EHR crosswalk'!A:B,2,FALSE))</f>
        <v>AdvancedMD EHR</v>
      </c>
    </row>
    <row r="4596" spans="1:11" x14ac:dyDescent="0.25">
      <c r="A4596" t="s">
        <v>74</v>
      </c>
      <c r="B4596">
        <v>199</v>
      </c>
      <c r="C4596" t="s">
        <v>693</v>
      </c>
      <c r="D4596" t="s">
        <v>75</v>
      </c>
      <c r="E4596">
        <v>4</v>
      </c>
      <c r="F4596">
        <v>4</v>
      </c>
      <c r="G4596">
        <v>100</v>
      </c>
      <c r="H4596" t="s">
        <v>65</v>
      </c>
      <c r="I4596">
        <v>99</v>
      </c>
      <c r="J4596" t="s">
        <v>66</v>
      </c>
      <c r="K4596" s="33" t="str">
        <f>IF(ISNA(VLOOKUP(C4596,'Provider-EHR crosswalk'!A:B,2,FALSE)),"No EHR Specified",VLOOKUP(C4596,'Provider-EHR crosswalk'!A:B,2,FALSE))</f>
        <v>AdvancedMD EHR</v>
      </c>
    </row>
    <row r="4597" spans="1:11" x14ac:dyDescent="0.25">
      <c r="A4597" t="s">
        <v>76</v>
      </c>
      <c r="B4597">
        <v>199</v>
      </c>
      <c r="C4597" t="s">
        <v>693</v>
      </c>
      <c r="D4597" t="s">
        <v>77</v>
      </c>
      <c r="E4597">
        <v>4</v>
      </c>
      <c r="F4597">
        <v>4</v>
      </c>
      <c r="G4597">
        <v>100</v>
      </c>
      <c r="H4597" t="s">
        <v>65</v>
      </c>
      <c r="I4597">
        <v>85</v>
      </c>
      <c r="J4597" t="s">
        <v>66</v>
      </c>
      <c r="K4597" s="33" t="str">
        <f>IF(ISNA(VLOOKUP(C4597,'Provider-EHR crosswalk'!A:B,2,FALSE)),"No EHR Specified",VLOOKUP(C4597,'Provider-EHR crosswalk'!A:B,2,FALSE))</f>
        <v>AdvancedMD EHR</v>
      </c>
    </row>
    <row r="4598" spans="1:11" x14ac:dyDescent="0.25">
      <c r="A4598" t="s">
        <v>78</v>
      </c>
      <c r="B4598">
        <v>199</v>
      </c>
      <c r="C4598" t="s">
        <v>693</v>
      </c>
      <c r="D4598" t="s">
        <v>79</v>
      </c>
      <c r="E4598">
        <v>4</v>
      </c>
      <c r="F4598">
        <v>4</v>
      </c>
      <c r="G4598">
        <v>100</v>
      </c>
      <c r="H4598" t="s">
        <v>65</v>
      </c>
      <c r="I4598">
        <v>85</v>
      </c>
      <c r="J4598" t="s">
        <v>66</v>
      </c>
      <c r="K4598" s="33" t="str">
        <f>IF(ISNA(VLOOKUP(C4598,'Provider-EHR crosswalk'!A:B,2,FALSE)),"No EHR Specified",VLOOKUP(C4598,'Provider-EHR crosswalk'!A:B,2,FALSE))</f>
        <v>AdvancedMD EHR</v>
      </c>
    </row>
    <row r="4599" spans="1:11" x14ac:dyDescent="0.25">
      <c r="A4599" t="s">
        <v>80</v>
      </c>
      <c r="B4599">
        <v>199</v>
      </c>
      <c r="C4599" t="s">
        <v>693</v>
      </c>
      <c r="D4599" t="s">
        <v>81</v>
      </c>
      <c r="E4599">
        <v>4</v>
      </c>
      <c r="F4599">
        <v>4</v>
      </c>
      <c r="G4599">
        <v>100</v>
      </c>
      <c r="H4599" t="s">
        <v>65</v>
      </c>
      <c r="I4599">
        <v>85</v>
      </c>
      <c r="J4599" t="s">
        <v>66</v>
      </c>
      <c r="K4599" s="33" t="str">
        <f>IF(ISNA(VLOOKUP(C4599,'Provider-EHR crosswalk'!A:B,2,FALSE)),"No EHR Specified",VLOOKUP(C4599,'Provider-EHR crosswalk'!A:B,2,FALSE))</f>
        <v>AdvancedMD EHR</v>
      </c>
    </row>
    <row r="4600" spans="1:11" x14ac:dyDescent="0.25">
      <c r="A4600" t="s">
        <v>82</v>
      </c>
      <c r="B4600">
        <v>199</v>
      </c>
      <c r="C4600" t="s">
        <v>693</v>
      </c>
      <c r="D4600" t="s">
        <v>83</v>
      </c>
      <c r="E4600">
        <v>4</v>
      </c>
      <c r="F4600">
        <v>4</v>
      </c>
      <c r="G4600">
        <v>100</v>
      </c>
      <c r="H4600" t="s">
        <v>65</v>
      </c>
      <c r="I4600">
        <v>85</v>
      </c>
      <c r="J4600" t="s">
        <v>66</v>
      </c>
      <c r="K4600" s="33" t="str">
        <f>IF(ISNA(VLOOKUP(C4600,'Provider-EHR crosswalk'!A:B,2,FALSE)),"No EHR Specified",VLOOKUP(C4600,'Provider-EHR crosswalk'!A:B,2,FALSE))</f>
        <v>AdvancedMD EHR</v>
      </c>
    </row>
    <row r="4601" spans="1:11" x14ac:dyDescent="0.25">
      <c r="A4601" t="s">
        <v>84</v>
      </c>
      <c r="B4601">
        <v>199</v>
      </c>
      <c r="C4601" t="s">
        <v>693</v>
      </c>
      <c r="D4601" t="s">
        <v>85</v>
      </c>
      <c r="E4601">
        <v>4</v>
      </c>
      <c r="F4601">
        <v>4</v>
      </c>
      <c r="G4601">
        <v>100</v>
      </c>
      <c r="H4601" t="s">
        <v>65</v>
      </c>
      <c r="I4601">
        <v>85</v>
      </c>
      <c r="J4601" t="s">
        <v>66</v>
      </c>
      <c r="K4601" s="33" t="str">
        <f>IF(ISNA(VLOOKUP(C4601,'Provider-EHR crosswalk'!A:B,2,FALSE)),"No EHR Specified",VLOOKUP(C4601,'Provider-EHR crosswalk'!A:B,2,FALSE))</f>
        <v>AdvancedMD EHR</v>
      </c>
    </row>
    <row r="4602" spans="1:11" x14ac:dyDescent="0.25">
      <c r="A4602" t="s">
        <v>86</v>
      </c>
      <c r="B4602">
        <v>199</v>
      </c>
      <c r="C4602" t="s">
        <v>693</v>
      </c>
      <c r="D4602" t="s">
        <v>87</v>
      </c>
      <c r="E4602">
        <v>4</v>
      </c>
      <c r="F4602">
        <v>4</v>
      </c>
      <c r="G4602">
        <v>100</v>
      </c>
      <c r="H4602" t="s">
        <v>65</v>
      </c>
      <c r="I4602">
        <v>95</v>
      </c>
      <c r="J4602" t="s">
        <v>66</v>
      </c>
      <c r="K4602" s="33" t="str">
        <f>IF(ISNA(VLOOKUP(C4602,'Provider-EHR crosswalk'!A:B,2,FALSE)),"No EHR Specified",VLOOKUP(C4602,'Provider-EHR crosswalk'!A:B,2,FALSE))</f>
        <v>AdvancedMD EHR</v>
      </c>
    </row>
    <row r="4603" spans="1:11" x14ac:dyDescent="0.25">
      <c r="A4603" t="s">
        <v>88</v>
      </c>
      <c r="B4603">
        <v>199</v>
      </c>
      <c r="C4603" t="s">
        <v>693</v>
      </c>
      <c r="D4603" t="s">
        <v>89</v>
      </c>
      <c r="E4603">
        <v>4</v>
      </c>
      <c r="F4603">
        <v>4</v>
      </c>
      <c r="G4603">
        <v>100</v>
      </c>
      <c r="H4603" t="s">
        <v>65</v>
      </c>
      <c r="I4603">
        <v>95</v>
      </c>
      <c r="J4603" t="s">
        <v>66</v>
      </c>
      <c r="K4603" s="33" t="str">
        <f>IF(ISNA(VLOOKUP(C4603,'Provider-EHR crosswalk'!A:B,2,FALSE)),"No EHR Specified",VLOOKUP(C4603,'Provider-EHR crosswalk'!A:B,2,FALSE))</f>
        <v>AdvancedMD EHR</v>
      </c>
    </row>
    <row r="4604" spans="1:11" x14ac:dyDescent="0.25">
      <c r="A4604" t="s">
        <v>90</v>
      </c>
      <c r="B4604">
        <v>199</v>
      </c>
      <c r="C4604" t="s">
        <v>693</v>
      </c>
      <c r="D4604" t="s">
        <v>91</v>
      </c>
      <c r="E4604">
        <v>4</v>
      </c>
      <c r="F4604">
        <v>4</v>
      </c>
      <c r="G4604">
        <v>100</v>
      </c>
      <c r="H4604" t="s">
        <v>65</v>
      </c>
      <c r="I4604">
        <v>90</v>
      </c>
      <c r="J4604" t="s">
        <v>66</v>
      </c>
      <c r="K4604" s="33" t="str">
        <f>IF(ISNA(VLOOKUP(C4604,'Provider-EHR crosswalk'!A:B,2,FALSE)),"No EHR Specified",VLOOKUP(C4604,'Provider-EHR crosswalk'!A:B,2,FALSE))</f>
        <v>AdvancedMD EHR</v>
      </c>
    </row>
    <row r="4605" spans="1:11" x14ac:dyDescent="0.25">
      <c r="A4605" t="s">
        <v>92</v>
      </c>
      <c r="B4605">
        <v>199</v>
      </c>
      <c r="C4605" t="s">
        <v>693</v>
      </c>
      <c r="D4605" t="s">
        <v>93</v>
      </c>
      <c r="E4605">
        <v>2</v>
      </c>
      <c r="F4605">
        <v>4</v>
      </c>
      <c r="G4605">
        <v>50</v>
      </c>
      <c r="H4605" t="s">
        <v>65</v>
      </c>
      <c r="I4605">
        <v>90</v>
      </c>
      <c r="J4605" t="s">
        <v>69</v>
      </c>
      <c r="K4605" s="33" t="str">
        <f>IF(ISNA(VLOOKUP(C4605,'Provider-EHR crosswalk'!A:B,2,FALSE)),"No EHR Specified",VLOOKUP(C4605,'Provider-EHR crosswalk'!A:B,2,FALSE))</f>
        <v>AdvancedMD EHR</v>
      </c>
    </row>
    <row r="4606" spans="1:11" x14ac:dyDescent="0.25">
      <c r="A4606" t="s">
        <v>94</v>
      </c>
      <c r="B4606">
        <v>199</v>
      </c>
      <c r="C4606" t="s">
        <v>693</v>
      </c>
      <c r="D4606" t="s">
        <v>95</v>
      </c>
      <c r="E4606">
        <v>4</v>
      </c>
      <c r="F4606">
        <v>4</v>
      </c>
      <c r="G4606">
        <v>100</v>
      </c>
      <c r="H4606" t="s">
        <v>65</v>
      </c>
      <c r="I4606">
        <v>90</v>
      </c>
      <c r="J4606" t="s">
        <v>66</v>
      </c>
      <c r="K4606" s="33" t="str">
        <f>IF(ISNA(VLOOKUP(C4606,'Provider-EHR crosswalk'!A:B,2,FALSE)),"No EHR Specified",VLOOKUP(C4606,'Provider-EHR crosswalk'!A:B,2,FALSE))</f>
        <v>AdvancedMD EHR</v>
      </c>
    </row>
    <row r="4607" spans="1:11" x14ac:dyDescent="0.25">
      <c r="A4607" t="s">
        <v>96</v>
      </c>
      <c r="B4607">
        <v>199</v>
      </c>
      <c r="C4607" t="s">
        <v>693</v>
      </c>
      <c r="D4607" t="s">
        <v>97</v>
      </c>
      <c r="E4607">
        <v>4</v>
      </c>
      <c r="F4607">
        <v>4</v>
      </c>
      <c r="G4607">
        <v>100</v>
      </c>
      <c r="H4607" t="s">
        <v>65</v>
      </c>
      <c r="I4607">
        <v>90</v>
      </c>
      <c r="J4607" t="s">
        <v>66</v>
      </c>
      <c r="K4607" s="33" t="str">
        <f>IF(ISNA(VLOOKUP(C4607,'Provider-EHR crosswalk'!A:B,2,FALSE)),"No EHR Specified",VLOOKUP(C4607,'Provider-EHR crosswalk'!A:B,2,FALSE))</f>
        <v>AdvancedMD EHR</v>
      </c>
    </row>
    <row r="4608" spans="1:11" x14ac:dyDescent="0.25">
      <c r="A4608" t="s">
        <v>98</v>
      </c>
      <c r="B4608">
        <v>199</v>
      </c>
      <c r="C4608" t="s">
        <v>693</v>
      </c>
      <c r="D4608" t="s">
        <v>99</v>
      </c>
      <c r="E4608">
        <v>4</v>
      </c>
      <c r="F4608">
        <v>4</v>
      </c>
      <c r="G4608">
        <v>100</v>
      </c>
      <c r="H4608" t="s">
        <v>65</v>
      </c>
      <c r="I4608">
        <v>90</v>
      </c>
      <c r="J4608" t="s">
        <v>66</v>
      </c>
      <c r="K4608" s="33" t="str">
        <f>IF(ISNA(VLOOKUP(C4608,'Provider-EHR crosswalk'!A:B,2,FALSE)),"No EHR Specified",VLOOKUP(C4608,'Provider-EHR crosswalk'!A:B,2,FALSE))</f>
        <v>AdvancedMD EHR</v>
      </c>
    </row>
    <row r="4609" spans="1:11" x14ac:dyDescent="0.25">
      <c r="A4609" t="s">
        <v>100</v>
      </c>
      <c r="B4609">
        <v>199</v>
      </c>
      <c r="C4609" t="s">
        <v>693</v>
      </c>
      <c r="D4609" t="s">
        <v>101</v>
      </c>
      <c r="E4609">
        <v>7</v>
      </c>
      <c r="F4609">
        <v>7</v>
      </c>
      <c r="G4609">
        <v>100</v>
      </c>
      <c r="H4609" t="s">
        <v>65</v>
      </c>
      <c r="I4609">
        <v>99</v>
      </c>
      <c r="J4609" t="s">
        <v>66</v>
      </c>
      <c r="K4609" s="33" t="str">
        <f>IF(ISNA(VLOOKUP(C4609,'Provider-EHR crosswalk'!A:B,2,FALSE)),"No EHR Specified",VLOOKUP(C4609,'Provider-EHR crosswalk'!A:B,2,FALSE))</f>
        <v>AdvancedMD EHR</v>
      </c>
    </row>
    <row r="4610" spans="1:11" x14ac:dyDescent="0.25">
      <c r="A4610" t="s">
        <v>102</v>
      </c>
      <c r="B4610">
        <v>199</v>
      </c>
      <c r="C4610" t="s">
        <v>693</v>
      </c>
      <c r="D4610" t="s">
        <v>103</v>
      </c>
      <c r="E4610">
        <v>7</v>
      </c>
      <c r="F4610">
        <v>7</v>
      </c>
      <c r="G4610">
        <v>100</v>
      </c>
      <c r="H4610" t="s">
        <v>65</v>
      </c>
      <c r="I4610">
        <v>99</v>
      </c>
      <c r="J4610" t="s">
        <v>66</v>
      </c>
      <c r="K4610" s="33" t="str">
        <f>IF(ISNA(VLOOKUP(C4610,'Provider-EHR crosswalk'!A:B,2,FALSE)),"No EHR Specified",VLOOKUP(C4610,'Provider-EHR crosswalk'!A:B,2,FALSE))</f>
        <v>AdvancedMD EHR</v>
      </c>
    </row>
    <row r="4611" spans="1:11" x14ac:dyDescent="0.25">
      <c r="A4611" t="s">
        <v>104</v>
      </c>
      <c r="B4611">
        <v>199</v>
      </c>
      <c r="C4611" t="s">
        <v>693</v>
      </c>
      <c r="D4611" t="s">
        <v>105</v>
      </c>
      <c r="E4611">
        <v>7</v>
      </c>
      <c r="F4611">
        <v>7</v>
      </c>
      <c r="G4611">
        <v>100</v>
      </c>
      <c r="H4611" t="s">
        <v>65</v>
      </c>
      <c r="I4611">
        <v>99</v>
      </c>
      <c r="J4611" t="s">
        <v>66</v>
      </c>
      <c r="K4611" s="33" t="str">
        <f>IF(ISNA(VLOOKUP(C4611,'Provider-EHR crosswalk'!A:B,2,FALSE)),"No EHR Specified",VLOOKUP(C4611,'Provider-EHR crosswalk'!A:B,2,FALSE))</f>
        <v>AdvancedMD EHR</v>
      </c>
    </row>
    <row r="4612" spans="1:11" x14ac:dyDescent="0.25">
      <c r="A4612" t="s">
        <v>106</v>
      </c>
      <c r="B4612">
        <v>199</v>
      </c>
      <c r="C4612" t="s">
        <v>693</v>
      </c>
      <c r="D4612" t="s">
        <v>107</v>
      </c>
      <c r="E4612">
        <v>7</v>
      </c>
      <c r="F4612">
        <v>7</v>
      </c>
      <c r="G4612">
        <v>100</v>
      </c>
      <c r="H4612" t="s">
        <v>65</v>
      </c>
      <c r="I4612">
        <v>99</v>
      </c>
      <c r="J4612" t="s">
        <v>66</v>
      </c>
      <c r="K4612" s="33" t="str">
        <f>IF(ISNA(VLOOKUP(C4612,'Provider-EHR crosswalk'!A:B,2,FALSE)),"No EHR Specified",VLOOKUP(C4612,'Provider-EHR crosswalk'!A:B,2,FALSE))</f>
        <v>AdvancedMD EHR</v>
      </c>
    </row>
    <row r="4613" spans="1:11" x14ac:dyDescent="0.25">
      <c r="A4613" t="s">
        <v>108</v>
      </c>
      <c r="B4613">
        <v>199</v>
      </c>
      <c r="C4613" t="s">
        <v>693</v>
      </c>
      <c r="D4613" t="s">
        <v>109</v>
      </c>
      <c r="E4613">
        <v>7</v>
      </c>
      <c r="F4613">
        <v>7</v>
      </c>
      <c r="G4613">
        <v>100</v>
      </c>
      <c r="H4613" t="s">
        <v>65</v>
      </c>
      <c r="I4613">
        <v>99</v>
      </c>
      <c r="J4613" t="s">
        <v>66</v>
      </c>
      <c r="K4613" s="33" t="str">
        <f>IF(ISNA(VLOOKUP(C4613,'Provider-EHR crosswalk'!A:B,2,FALSE)),"No EHR Specified",VLOOKUP(C4613,'Provider-EHR crosswalk'!A:B,2,FALSE))</f>
        <v>AdvancedMD EHR</v>
      </c>
    </row>
    <row r="4614" spans="1:11" x14ac:dyDescent="0.25">
      <c r="A4614" t="s">
        <v>110</v>
      </c>
      <c r="B4614">
        <v>199</v>
      </c>
      <c r="C4614" t="s">
        <v>693</v>
      </c>
      <c r="D4614" t="s">
        <v>111</v>
      </c>
      <c r="E4614">
        <v>7</v>
      </c>
      <c r="F4614">
        <v>7</v>
      </c>
      <c r="G4614">
        <v>100</v>
      </c>
      <c r="H4614" t="s">
        <v>65</v>
      </c>
      <c r="I4614">
        <v>99</v>
      </c>
      <c r="J4614" t="s">
        <v>66</v>
      </c>
      <c r="K4614" s="33" t="str">
        <f>IF(ISNA(VLOOKUP(C4614,'Provider-EHR crosswalk'!A:B,2,FALSE)),"No EHR Specified",VLOOKUP(C4614,'Provider-EHR crosswalk'!A:B,2,FALSE))</f>
        <v>AdvancedMD EHR</v>
      </c>
    </row>
    <row r="4615" spans="1:11" x14ac:dyDescent="0.25">
      <c r="A4615" t="s">
        <v>112</v>
      </c>
      <c r="B4615">
        <v>199</v>
      </c>
      <c r="C4615" t="s">
        <v>693</v>
      </c>
      <c r="D4615" t="s">
        <v>113</v>
      </c>
      <c r="E4615">
        <v>7</v>
      </c>
      <c r="F4615">
        <v>7</v>
      </c>
      <c r="G4615">
        <v>100</v>
      </c>
      <c r="H4615" t="s">
        <v>65</v>
      </c>
      <c r="I4615">
        <v>99</v>
      </c>
      <c r="J4615" t="s">
        <v>66</v>
      </c>
      <c r="K4615" s="33" t="str">
        <f>IF(ISNA(VLOOKUP(C4615,'Provider-EHR crosswalk'!A:B,2,FALSE)),"No EHR Specified",VLOOKUP(C4615,'Provider-EHR crosswalk'!A:B,2,FALSE))</f>
        <v>AdvancedMD EHR</v>
      </c>
    </row>
    <row r="4616" spans="1:11" x14ac:dyDescent="0.25">
      <c r="A4616" t="s">
        <v>114</v>
      </c>
      <c r="B4616">
        <v>199</v>
      </c>
      <c r="C4616" t="s">
        <v>693</v>
      </c>
      <c r="D4616" t="s">
        <v>115</v>
      </c>
      <c r="E4616">
        <v>0</v>
      </c>
      <c r="F4616">
        <v>4</v>
      </c>
      <c r="G4616">
        <v>0</v>
      </c>
      <c r="H4616" t="s">
        <v>116</v>
      </c>
      <c r="I4616">
        <v>4</v>
      </c>
      <c r="J4616" t="s">
        <v>66</v>
      </c>
      <c r="K4616" s="33" t="str">
        <f>IF(ISNA(VLOOKUP(C4616,'Provider-EHR crosswalk'!A:B,2,FALSE)),"No EHR Specified",VLOOKUP(C4616,'Provider-EHR crosswalk'!A:B,2,FALSE))</f>
        <v>AdvancedMD EHR</v>
      </c>
    </row>
    <row r="4617" spans="1:11" x14ac:dyDescent="0.25">
      <c r="A4617" t="s">
        <v>117</v>
      </c>
      <c r="B4617">
        <v>199</v>
      </c>
      <c r="C4617" t="s">
        <v>693</v>
      </c>
      <c r="D4617" t="s">
        <v>118</v>
      </c>
      <c r="E4617">
        <v>1</v>
      </c>
      <c r="F4617">
        <v>4</v>
      </c>
      <c r="G4617">
        <v>25</v>
      </c>
      <c r="H4617" t="s">
        <v>116</v>
      </c>
      <c r="I4617">
        <v>4</v>
      </c>
      <c r="J4617" t="s">
        <v>69</v>
      </c>
      <c r="K4617" s="33" t="str">
        <f>IF(ISNA(VLOOKUP(C4617,'Provider-EHR crosswalk'!A:B,2,FALSE)),"No EHR Specified",VLOOKUP(C4617,'Provider-EHR crosswalk'!A:B,2,FALSE))</f>
        <v>AdvancedMD EHR</v>
      </c>
    </row>
    <row r="4618" spans="1:11" x14ac:dyDescent="0.25">
      <c r="A4618" t="s">
        <v>119</v>
      </c>
      <c r="B4618">
        <v>199</v>
      </c>
      <c r="C4618" t="s">
        <v>693</v>
      </c>
      <c r="D4618" t="s">
        <v>120</v>
      </c>
      <c r="E4618">
        <v>0</v>
      </c>
      <c r="F4618">
        <v>4</v>
      </c>
      <c r="G4618">
        <v>0</v>
      </c>
      <c r="H4618" t="s">
        <v>116</v>
      </c>
      <c r="I4618">
        <v>4</v>
      </c>
      <c r="J4618" t="s">
        <v>66</v>
      </c>
      <c r="K4618" s="33" t="str">
        <f>IF(ISNA(VLOOKUP(C4618,'Provider-EHR crosswalk'!A:B,2,FALSE)),"No EHR Specified",VLOOKUP(C4618,'Provider-EHR crosswalk'!A:B,2,FALSE))</f>
        <v>AdvancedMD EHR</v>
      </c>
    </row>
    <row r="4619" spans="1:11" x14ac:dyDescent="0.25">
      <c r="A4619" t="s">
        <v>121</v>
      </c>
      <c r="B4619">
        <v>199</v>
      </c>
      <c r="C4619" t="s">
        <v>693</v>
      </c>
      <c r="D4619" t="s">
        <v>122</v>
      </c>
      <c r="E4619">
        <v>0</v>
      </c>
      <c r="F4619">
        <v>4</v>
      </c>
      <c r="G4619">
        <v>0</v>
      </c>
      <c r="H4619" t="s">
        <v>116</v>
      </c>
      <c r="I4619">
        <v>1</v>
      </c>
      <c r="J4619" t="s">
        <v>66</v>
      </c>
      <c r="K4619" s="33" t="str">
        <f>IF(ISNA(VLOOKUP(C4619,'Provider-EHR crosswalk'!A:B,2,FALSE)),"No EHR Specified",VLOOKUP(C4619,'Provider-EHR crosswalk'!A:B,2,FALSE))</f>
        <v>AdvancedMD EHR</v>
      </c>
    </row>
    <row r="4620" spans="1:11" x14ac:dyDescent="0.25">
      <c r="A4620" t="s">
        <v>123</v>
      </c>
      <c r="B4620">
        <v>199</v>
      </c>
      <c r="C4620" t="s">
        <v>693</v>
      </c>
      <c r="D4620" t="s">
        <v>124</v>
      </c>
      <c r="E4620">
        <v>0</v>
      </c>
      <c r="F4620">
        <v>7</v>
      </c>
      <c r="G4620">
        <v>0</v>
      </c>
      <c r="H4620" t="s">
        <v>116</v>
      </c>
      <c r="I4620">
        <v>1</v>
      </c>
      <c r="J4620" t="s">
        <v>66</v>
      </c>
      <c r="K4620" s="33" t="str">
        <f>IF(ISNA(VLOOKUP(C4620,'Provider-EHR crosswalk'!A:B,2,FALSE)),"No EHR Specified",VLOOKUP(C4620,'Provider-EHR crosswalk'!A:B,2,FALSE))</f>
        <v>AdvancedMD EHR</v>
      </c>
    </row>
    <row r="4621" spans="1:11" x14ac:dyDescent="0.25">
      <c r="A4621" t="s">
        <v>125</v>
      </c>
      <c r="B4621">
        <v>199</v>
      </c>
      <c r="C4621" t="s">
        <v>693</v>
      </c>
      <c r="D4621" t="s">
        <v>126</v>
      </c>
      <c r="E4621">
        <v>0</v>
      </c>
      <c r="F4621">
        <v>7</v>
      </c>
      <c r="G4621">
        <v>0</v>
      </c>
      <c r="H4621" t="s">
        <v>116</v>
      </c>
      <c r="I4621">
        <v>1</v>
      </c>
      <c r="J4621" t="s">
        <v>66</v>
      </c>
      <c r="K4621" s="33" t="str">
        <f>IF(ISNA(VLOOKUP(C4621,'Provider-EHR crosswalk'!A:B,2,FALSE)),"No EHR Specified",VLOOKUP(C4621,'Provider-EHR crosswalk'!A:B,2,FALSE))</f>
        <v>AdvancedMD EHR</v>
      </c>
    </row>
    <row r="4622" spans="1:11" x14ac:dyDescent="0.25">
      <c r="A4622" t="s">
        <v>127</v>
      </c>
      <c r="B4622">
        <v>199</v>
      </c>
      <c r="C4622" t="s">
        <v>693</v>
      </c>
      <c r="D4622" t="s">
        <v>128</v>
      </c>
      <c r="E4622">
        <v>0</v>
      </c>
      <c r="F4622">
        <v>7</v>
      </c>
      <c r="G4622">
        <v>0</v>
      </c>
      <c r="H4622" t="s">
        <v>116</v>
      </c>
      <c r="I4622">
        <v>4</v>
      </c>
      <c r="J4622" t="s">
        <v>66</v>
      </c>
      <c r="K4622" s="33" t="str">
        <f>IF(ISNA(VLOOKUP(C4622,'Provider-EHR crosswalk'!A:B,2,FALSE)),"No EHR Specified",VLOOKUP(C4622,'Provider-EHR crosswalk'!A:B,2,FALSE))</f>
        <v>AdvancedMD EHR</v>
      </c>
    </row>
    <row r="4623" spans="1:11" x14ac:dyDescent="0.25">
      <c r="A4623" t="s">
        <v>129</v>
      </c>
      <c r="B4623">
        <v>199</v>
      </c>
      <c r="C4623" t="s">
        <v>693</v>
      </c>
      <c r="D4623" t="s">
        <v>130</v>
      </c>
      <c r="E4623">
        <v>0</v>
      </c>
      <c r="F4623">
        <v>7</v>
      </c>
      <c r="G4623">
        <v>0</v>
      </c>
      <c r="H4623" t="s">
        <v>116</v>
      </c>
      <c r="I4623">
        <v>4</v>
      </c>
      <c r="J4623" t="s">
        <v>66</v>
      </c>
      <c r="K4623" s="33" t="str">
        <f>IF(ISNA(VLOOKUP(C4623,'Provider-EHR crosswalk'!A:B,2,FALSE)),"No EHR Specified",VLOOKUP(C4623,'Provider-EHR crosswalk'!A:B,2,FALSE))</f>
        <v>AdvancedMD EHR</v>
      </c>
    </row>
    <row r="4624" spans="1:11" x14ac:dyDescent="0.25">
      <c r="A4624" t="s">
        <v>131</v>
      </c>
      <c r="B4624">
        <v>199</v>
      </c>
      <c r="C4624" t="s">
        <v>693</v>
      </c>
      <c r="D4624" t="s">
        <v>132</v>
      </c>
      <c r="E4624">
        <v>0</v>
      </c>
      <c r="F4624">
        <v>7</v>
      </c>
      <c r="G4624">
        <v>0</v>
      </c>
      <c r="H4624" t="s">
        <v>116</v>
      </c>
      <c r="I4624">
        <v>4</v>
      </c>
      <c r="J4624" t="s">
        <v>66</v>
      </c>
      <c r="K4624" s="33" t="str">
        <f>IF(ISNA(VLOOKUP(C4624,'Provider-EHR crosswalk'!A:B,2,FALSE)),"No EHR Specified",VLOOKUP(C4624,'Provider-EHR crosswalk'!A:B,2,FALSE))</f>
        <v>AdvancedMD EHR</v>
      </c>
    </row>
    <row r="4625" spans="1:11" x14ac:dyDescent="0.25">
      <c r="A4625" t="s">
        <v>133</v>
      </c>
      <c r="B4625">
        <v>199</v>
      </c>
      <c r="C4625" t="s">
        <v>693</v>
      </c>
      <c r="D4625" t="s">
        <v>134</v>
      </c>
      <c r="E4625">
        <v>3</v>
      </c>
      <c r="F4625">
        <v>7</v>
      </c>
      <c r="G4625">
        <v>42.86</v>
      </c>
      <c r="H4625" t="s">
        <v>116</v>
      </c>
      <c r="I4625">
        <v>1</v>
      </c>
      <c r="J4625" t="s">
        <v>69</v>
      </c>
      <c r="K4625" s="33" t="str">
        <f>IF(ISNA(VLOOKUP(C4625,'Provider-EHR crosswalk'!A:B,2,FALSE)),"No EHR Specified",VLOOKUP(C4625,'Provider-EHR crosswalk'!A:B,2,FALSE))</f>
        <v>AdvancedMD EHR</v>
      </c>
    </row>
    <row r="4626" spans="1:11" x14ac:dyDescent="0.25">
      <c r="A4626" t="s">
        <v>135</v>
      </c>
      <c r="B4626">
        <v>199</v>
      </c>
      <c r="C4626" t="s">
        <v>693</v>
      </c>
      <c r="D4626" t="s">
        <v>136</v>
      </c>
      <c r="E4626">
        <v>0</v>
      </c>
      <c r="F4626">
        <v>7</v>
      </c>
      <c r="G4626">
        <v>0</v>
      </c>
      <c r="H4626" t="s">
        <v>116</v>
      </c>
      <c r="I4626">
        <v>1</v>
      </c>
      <c r="J4626" t="s">
        <v>66</v>
      </c>
      <c r="K4626" s="33" t="str">
        <f>IF(ISNA(VLOOKUP(C4626,'Provider-EHR crosswalk'!A:B,2,FALSE)),"No EHR Specified",VLOOKUP(C4626,'Provider-EHR crosswalk'!A:B,2,FALSE))</f>
        <v>AdvancedMD EHR</v>
      </c>
    </row>
    <row r="4627" spans="1:11" x14ac:dyDescent="0.25">
      <c r="A4627" t="s">
        <v>137</v>
      </c>
      <c r="B4627">
        <v>199</v>
      </c>
      <c r="C4627" t="s">
        <v>693</v>
      </c>
      <c r="D4627" t="s">
        <v>138</v>
      </c>
      <c r="E4627">
        <v>0</v>
      </c>
      <c r="F4627">
        <v>7</v>
      </c>
      <c r="G4627">
        <v>0</v>
      </c>
      <c r="H4627" t="s">
        <v>116</v>
      </c>
      <c r="I4627">
        <v>1</v>
      </c>
      <c r="J4627" t="s">
        <v>66</v>
      </c>
      <c r="K4627" s="33" t="str">
        <f>IF(ISNA(VLOOKUP(C4627,'Provider-EHR crosswalk'!A:B,2,FALSE)),"No EHR Specified",VLOOKUP(C4627,'Provider-EHR crosswalk'!A:B,2,FALSE))</f>
        <v>AdvancedMD EHR</v>
      </c>
    </row>
    <row r="4628" spans="1:11" x14ac:dyDescent="0.25">
      <c r="A4628" t="s">
        <v>139</v>
      </c>
      <c r="B4628">
        <v>199</v>
      </c>
      <c r="C4628" t="s">
        <v>693</v>
      </c>
      <c r="D4628" t="s">
        <v>140</v>
      </c>
      <c r="E4628">
        <v>0</v>
      </c>
      <c r="F4628">
        <v>7</v>
      </c>
      <c r="G4628">
        <v>0</v>
      </c>
      <c r="H4628" t="s">
        <v>116</v>
      </c>
      <c r="I4628">
        <v>1</v>
      </c>
      <c r="J4628" t="s">
        <v>66</v>
      </c>
      <c r="K4628" s="33" t="str">
        <f>IF(ISNA(VLOOKUP(C4628,'Provider-EHR crosswalk'!A:B,2,FALSE)),"No EHR Specified",VLOOKUP(C4628,'Provider-EHR crosswalk'!A:B,2,FALSE))</f>
        <v>AdvancedMD EHR</v>
      </c>
    </row>
    <row r="4629" spans="1:11" x14ac:dyDescent="0.25">
      <c r="A4629" t="s">
        <v>141</v>
      </c>
      <c r="B4629">
        <v>199</v>
      </c>
      <c r="C4629" t="s">
        <v>693</v>
      </c>
      <c r="D4629" t="s">
        <v>142</v>
      </c>
      <c r="E4629">
        <v>0</v>
      </c>
      <c r="F4629">
        <v>7</v>
      </c>
      <c r="G4629">
        <v>0</v>
      </c>
      <c r="H4629" t="s">
        <v>116</v>
      </c>
      <c r="I4629">
        <v>1</v>
      </c>
      <c r="J4629" t="s">
        <v>66</v>
      </c>
      <c r="K4629" s="33" t="str">
        <f>IF(ISNA(VLOOKUP(C4629,'Provider-EHR crosswalk'!A:B,2,FALSE)),"No EHR Specified",VLOOKUP(C4629,'Provider-EHR crosswalk'!A:B,2,FALSE))</f>
        <v>AdvancedMD EHR</v>
      </c>
    </row>
    <row r="4630" spans="1:11" x14ac:dyDescent="0.25">
      <c r="A4630" t="s">
        <v>143</v>
      </c>
      <c r="B4630">
        <v>199</v>
      </c>
      <c r="C4630" t="s">
        <v>693</v>
      </c>
      <c r="D4630" t="s">
        <v>144</v>
      </c>
      <c r="E4630">
        <v>0</v>
      </c>
      <c r="F4630">
        <v>7</v>
      </c>
      <c r="G4630">
        <v>0</v>
      </c>
      <c r="H4630" t="s">
        <v>116</v>
      </c>
      <c r="I4630">
        <v>1</v>
      </c>
      <c r="J4630" t="s">
        <v>66</v>
      </c>
      <c r="K4630" s="33" t="str">
        <f>IF(ISNA(VLOOKUP(C4630,'Provider-EHR crosswalk'!A:B,2,FALSE)),"No EHR Specified",VLOOKUP(C4630,'Provider-EHR crosswalk'!A:B,2,FALSE))</f>
        <v>AdvancedMD EHR</v>
      </c>
    </row>
    <row r="4631" spans="1:11" x14ac:dyDescent="0.25">
      <c r="A4631" t="s">
        <v>145</v>
      </c>
      <c r="B4631">
        <v>199</v>
      </c>
      <c r="C4631" t="s">
        <v>693</v>
      </c>
      <c r="D4631" t="s">
        <v>146</v>
      </c>
      <c r="E4631">
        <v>0</v>
      </c>
      <c r="F4631">
        <v>7</v>
      </c>
      <c r="G4631">
        <v>0</v>
      </c>
      <c r="H4631" t="s">
        <v>116</v>
      </c>
      <c r="I4631">
        <v>1</v>
      </c>
      <c r="J4631" t="s">
        <v>66</v>
      </c>
      <c r="K4631" s="33" t="str">
        <f>IF(ISNA(VLOOKUP(C4631,'Provider-EHR crosswalk'!A:B,2,FALSE)),"No EHR Specified",VLOOKUP(C4631,'Provider-EHR crosswalk'!A:B,2,FALSE))</f>
        <v>AdvancedMD EHR</v>
      </c>
    </row>
    <row r="4632" spans="1:11" x14ac:dyDescent="0.25">
      <c r="A4632" t="s">
        <v>147</v>
      </c>
      <c r="B4632">
        <v>199</v>
      </c>
      <c r="C4632" t="s">
        <v>693</v>
      </c>
      <c r="D4632" t="s">
        <v>148</v>
      </c>
      <c r="E4632">
        <v>0</v>
      </c>
      <c r="F4632">
        <v>7</v>
      </c>
      <c r="G4632">
        <v>0</v>
      </c>
      <c r="H4632" t="s">
        <v>116</v>
      </c>
      <c r="I4632">
        <v>1</v>
      </c>
      <c r="J4632" t="s">
        <v>66</v>
      </c>
      <c r="K4632" s="33" t="str">
        <f>IF(ISNA(VLOOKUP(C4632,'Provider-EHR crosswalk'!A:B,2,FALSE)),"No EHR Specified",VLOOKUP(C4632,'Provider-EHR crosswalk'!A:B,2,FALSE))</f>
        <v>AdvancedMD EHR</v>
      </c>
    </row>
    <row r="4633" spans="1:11" x14ac:dyDescent="0.25">
      <c r="A4633" t="s">
        <v>149</v>
      </c>
      <c r="B4633">
        <v>199</v>
      </c>
      <c r="C4633" t="s">
        <v>693</v>
      </c>
      <c r="D4633" t="s">
        <v>150</v>
      </c>
      <c r="E4633">
        <v>0</v>
      </c>
      <c r="F4633">
        <v>7</v>
      </c>
      <c r="G4633">
        <v>0</v>
      </c>
      <c r="H4633" t="s">
        <v>116</v>
      </c>
      <c r="I4633">
        <v>1</v>
      </c>
      <c r="J4633" t="s">
        <v>66</v>
      </c>
      <c r="K4633" s="33" t="str">
        <f>IF(ISNA(VLOOKUP(C4633,'Provider-EHR crosswalk'!A:B,2,FALSE)),"No EHR Specified",VLOOKUP(C4633,'Provider-EHR crosswalk'!A:B,2,FALSE))</f>
        <v>AdvancedMD EHR</v>
      </c>
    </row>
    <row r="4634" spans="1:11" x14ac:dyDescent="0.25">
      <c r="A4634" t="s">
        <v>151</v>
      </c>
      <c r="B4634">
        <v>199</v>
      </c>
      <c r="C4634" t="s">
        <v>693</v>
      </c>
      <c r="D4634" t="s">
        <v>152</v>
      </c>
      <c r="E4634">
        <v>0</v>
      </c>
      <c r="F4634">
        <v>7</v>
      </c>
      <c r="G4634">
        <v>0</v>
      </c>
      <c r="H4634" t="s">
        <v>116</v>
      </c>
      <c r="I4634">
        <v>1</v>
      </c>
      <c r="J4634" t="s">
        <v>66</v>
      </c>
      <c r="K4634" s="33" t="str">
        <f>IF(ISNA(VLOOKUP(C4634,'Provider-EHR crosswalk'!A:B,2,FALSE)),"No EHR Specified",VLOOKUP(C4634,'Provider-EHR crosswalk'!A:B,2,FALSE))</f>
        <v>AdvancedMD EHR</v>
      </c>
    </row>
    <row r="4635" spans="1:11" x14ac:dyDescent="0.25">
      <c r="A4635" t="s">
        <v>153</v>
      </c>
      <c r="B4635">
        <v>199</v>
      </c>
      <c r="C4635" t="s">
        <v>693</v>
      </c>
      <c r="D4635" t="s">
        <v>154</v>
      </c>
      <c r="E4635">
        <v>0</v>
      </c>
      <c r="F4635">
        <v>7</v>
      </c>
      <c r="G4635">
        <v>0</v>
      </c>
      <c r="H4635" t="s">
        <v>116</v>
      </c>
      <c r="I4635">
        <v>1</v>
      </c>
      <c r="J4635" t="s">
        <v>66</v>
      </c>
      <c r="K4635" s="33" t="str">
        <f>IF(ISNA(VLOOKUP(C4635,'Provider-EHR crosswalk'!A:B,2,FALSE)),"No EHR Specified",VLOOKUP(C4635,'Provider-EHR crosswalk'!A:B,2,FALSE))</f>
        <v>AdvancedMD EHR</v>
      </c>
    </row>
    <row r="4636" spans="1:11" x14ac:dyDescent="0.25">
      <c r="A4636" t="s">
        <v>155</v>
      </c>
      <c r="B4636">
        <v>199</v>
      </c>
      <c r="C4636" t="s">
        <v>693</v>
      </c>
      <c r="D4636" t="s">
        <v>156</v>
      </c>
      <c r="E4636">
        <v>0</v>
      </c>
      <c r="F4636">
        <v>7</v>
      </c>
      <c r="G4636">
        <v>0</v>
      </c>
      <c r="H4636" t="s">
        <v>157</v>
      </c>
      <c r="I4636" t="s">
        <v>157</v>
      </c>
      <c r="J4636" t="s">
        <v>157</v>
      </c>
      <c r="K4636" s="33" t="str">
        <f>IF(ISNA(VLOOKUP(C4636,'Provider-EHR crosswalk'!A:B,2,FALSE)),"No EHR Specified",VLOOKUP(C4636,'Provider-EHR crosswalk'!A:B,2,FALSE))</f>
        <v>AdvancedMD EHR</v>
      </c>
    </row>
    <row r="4637" spans="1:11" x14ac:dyDescent="0.25">
      <c r="A4637" t="s">
        <v>158</v>
      </c>
      <c r="B4637">
        <v>199</v>
      </c>
      <c r="C4637" t="s">
        <v>693</v>
      </c>
      <c r="D4637" t="s">
        <v>159</v>
      </c>
      <c r="E4637">
        <v>0</v>
      </c>
      <c r="F4637">
        <v>7</v>
      </c>
      <c r="G4637">
        <v>0</v>
      </c>
      <c r="H4637" t="s">
        <v>157</v>
      </c>
      <c r="I4637" t="s">
        <v>157</v>
      </c>
      <c r="J4637" t="s">
        <v>157</v>
      </c>
      <c r="K4637" s="33" t="str">
        <f>IF(ISNA(VLOOKUP(C4637,'Provider-EHR crosswalk'!A:B,2,FALSE)),"No EHR Specified",VLOOKUP(C4637,'Provider-EHR crosswalk'!A:B,2,FALSE))</f>
        <v>AdvancedMD EHR</v>
      </c>
    </row>
    <row r="4638" spans="1:11" x14ac:dyDescent="0.25">
      <c r="A4638" t="s">
        <v>162</v>
      </c>
      <c r="B4638">
        <v>199</v>
      </c>
      <c r="C4638" t="s">
        <v>693</v>
      </c>
      <c r="D4638" t="s">
        <v>163</v>
      </c>
      <c r="E4638">
        <v>7</v>
      </c>
      <c r="F4638">
        <v>7</v>
      </c>
      <c r="G4638">
        <v>100</v>
      </c>
      <c r="H4638" t="s">
        <v>65</v>
      </c>
      <c r="I4638">
        <v>95</v>
      </c>
      <c r="J4638" t="s">
        <v>66</v>
      </c>
      <c r="K4638" s="33" t="str">
        <f>IF(ISNA(VLOOKUP(C4638,'Provider-EHR crosswalk'!A:B,2,FALSE)),"No EHR Specified",VLOOKUP(C4638,'Provider-EHR crosswalk'!A:B,2,FALSE))</f>
        <v>AdvancedMD EHR</v>
      </c>
    </row>
    <row r="4639" spans="1:11" x14ac:dyDescent="0.25">
      <c r="A4639" t="s">
        <v>164</v>
      </c>
      <c r="B4639">
        <v>199</v>
      </c>
      <c r="C4639" t="s">
        <v>693</v>
      </c>
      <c r="D4639" t="s">
        <v>165</v>
      </c>
      <c r="E4639">
        <v>4</v>
      </c>
      <c r="F4639">
        <v>4</v>
      </c>
      <c r="G4639">
        <v>100</v>
      </c>
      <c r="H4639" t="s">
        <v>65</v>
      </c>
      <c r="I4639">
        <v>95</v>
      </c>
      <c r="J4639" t="s">
        <v>66</v>
      </c>
      <c r="K4639" s="33" t="str">
        <f>IF(ISNA(VLOOKUP(C4639,'Provider-EHR crosswalk'!A:B,2,FALSE)),"No EHR Specified",VLOOKUP(C4639,'Provider-EHR crosswalk'!A:B,2,FALSE))</f>
        <v>AdvancedMD EHR</v>
      </c>
    </row>
    <row r="4640" spans="1:11" x14ac:dyDescent="0.25">
      <c r="A4640" t="s">
        <v>166</v>
      </c>
      <c r="B4640">
        <v>199</v>
      </c>
      <c r="C4640" t="s">
        <v>693</v>
      </c>
      <c r="D4640" t="s">
        <v>167</v>
      </c>
      <c r="E4640">
        <v>0</v>
      </c>
      <c r="F4640">
        <v>4</v>
      </c>
      <c r="G4640">
        <v>0</v>
      </c>
      <c r="H4640" t="s">
        <v>116</v>
      </c>
      <c r="I4640">
        <v>5</v>
      </c>
      <c r="J4640" t="s">
        <v>66</v>
      </c>
      <c r="K4640" s="33" t="str">
        <f>IF(ISNA(VLOOKUP(C4640,'Provider-EHR crosswalk'!A:B,2,FALSE)),"No EHR Specified",VLOOKUP(C4640,'Provider-EHR crosswalk'!A:B,2,FALSE))</f>
        <v>AdvancedMD EHR</v>
      </c>
    </row>
    <row r="4641" spans="1:11" x14ac:dyDescent="0.25">
      <c r="A4641" t="s">
        <v>168</v>
      </c>
      <c r="B4641">
        <v>199</v>
      </c>
      <c r="C4641" t="s">
        <v>693</v>
      </c>
      <c r="D4641" t="s">
        <v>169</v>
      </c>
      <c r="E4641">
        <v>0</v>
      </c>
      <c r="F4641">
        <v>4</v>
      </c>
      <c r="G4641">
        <v>0</v>
      </c>
      <c r="H4641" t="s">
        <v>116</v>
      </c>
      <c r="I4641">
        <v>5</v>
      </c>
      <c r="J4641" t="s">
        <v>66</v>
      </c>
      <c r="K4641" s="33" t="str">
        <f>IF(ISNA(VLOOKUP(C4641,'Provider-EHR crosswalk'!A:B,2,FALSE)),"No EHR Specified",VLOOKUP(C4641,'Provider-EHR crosswalk'!A:B,2,FALSE))</f>
        <v>AdvancedMD EHR</v>
      </c>
    </row>
    <row r="4642" spans="1:11" x14ac:dyDescent="0.25">
      <c r="A4642" t="s">
        <v>170</v>
      </c>
      <c r="B4642">
        <v>199</v>
      </c>
      <c r="C4642" t="s">
        <v>693</v>
      </c>
      <c r="D4642" t="s">
        <v>171</v>
      </c>
      <c r="E4642">
        <v>0</v>
      </c>
      <c r="F4642">
        <v>4</v>
      </c>
      <c r="G4642">
        <v>0</v>
      </c>
      <c r="H4642" t="s">
        <v>116</v>
      </c>
      <c r="I4642">
        <v>5</v>
      </c>
      <c r="J4642" t="s">
        <v>66</v>
      </c>
      <c r="K4642" s="33" t="str">
        <f>IF(ISNA(VLOOKUP(C4642,'Provider-EHR crosswalk'!A:B,2,FALSE)),"No EHR Specified",VLOOKUP(C4642,'Provider-EHR crosswalk'!A:B,2,FALSE))</f>
        <v>AdvancedMD EHR</v>
      </c>
    </row>
    <row r="4643" spans="1:11" x14ac:dyDescent="0.25">
      <c r="A4643" t="s">
        <v>172</v>
      </c>
      <c r="B4643">
        <v>199</v>
      </c>
      <c r="C4643" t="s">
        <v>693</v>
      </c>
      <c r="D4643" t="s">
        <v>173</v>
      </c>
      <c r="E4643">
        <v>0</v>
      </c>
      <c r="F4643">
        <v>7</v>
      </c>
      <c r="G4643">
        <v>0</v>
      </c>
      <c r="H4643" t="s">
        <v>116</v>
      </c>
      <c r="I4643">
        <v>5</v>
      </c>
      <c r="J4643" t="s">
        <v>66</v>
      </c>
      <c r="K4643" s="33" t="str">
        <f>IF(ISNA(VLOOKUP(C4643,'Provider-EHR crosswalk'!A:B,2,FALSE)),"No EHR Specified",VLOOKUP(C4643,'Provider-EHR crosswalk'!A:B,2,FALSE))</f>
        <v>AdvancedMD EHR</v>
      </c>
    </row>
    <row r="4644" spans="1:11" x14ac:dyDescent="0.25">
      <c r="A4644" t="s">
        <v>174</v>
      </c>
      <c r="B4644">
        <v>199</v>
      </c>
      <c r="C4644" t="s">
        <v>693</v>
      </c>
      <c r="D4644" t="s">
        <v>175</v>
      </c>
      <c r="E4644">
        <v>0</v>
      </c>
      <c r="F4644">
        <v>7</v>
      </c>
      <c r="G4644">
        <v>0</v>
      </c>
      <c r="H4644" t="s">
        <v>116</v>
      </c>
      <c r="I4644">
        <v>5</v>
      </c>
      <c r="J4644" t="s">
        <v>66</v>
      </c>
      <c r="K4644" s="33" t="str">
        <f>IF(ISNA(VLOOKUP(C4644,'Provider-EHR crosswalk'!A:B,2,FALSE)),"No EHR Specified",VLOOKUP(C4644,'Provider-EHR crosswalk'!A:B,2,FALSE))</f>
        <v>AdvancedMD EHR</v>
      </c>
    </row>
    <row r="4645" spans="1:11" x14ac:dyDescent="0.25">
      <c r="A4645" t="s">
        <v>176</v>
      </c>
      <c r="B4645">
        <v>199</v>
      </c>
      <c r="C4645" t="s">
        <v>693</v>
      </c>
      <c r="D4645" t="s">
        <v>177</v>
      </c>
      <c r="E4645">
        <v>0</v>
      </c>
      <c r="F4645">
        <v>7</v>
      </c>
      <c r="G4645">
        <v>0</v>
      </c>
      <c r="H4645" t="s">
        <v>116</v>
      </c>
      <c r="I4645">
        <v>5</v>
      </c>
      <c r="J4645" t="s">
        <v>66</v>
      </c>
      <c r="K4645" s="33" t="str">
        <f>IF(ISNA(VLOOKUP(C4645,'Provider-EHR crosswalk'!A:B,2,FALSE)),"No EHR Specified",VLOOKUP(C4645,'Provider-EHR crosswalk'!A:B,2,FALSE))</f>
        <v>AdvancedMD EHR</v>
      </c>
    </row>
    <row r="4646" spans="1:11" x14ac:dyDescent="0.25">
      <c r="A4646" t="s">
        <v>63</v>
      </c>
      <c r="B4646">
        <v>84</v>
      </c>
      <c r="C4646" t="s">
        <v>755</v>
      </c>
      <c r="D4646" t="s">
        <v>64</v>
      </c>
      <c r="E4646">
        <v>33</v>
      </c>
      <c r="F4646">
        <v>33</v>
      </c>
      <c r="G4646">
        <v>100</v>
      </c>
      <c r="H4646" t="s">
        <v>65</v>
      </c>
      <c r="I4646">
        <v>99</v>
      </c>
      <c r="J4646" t="s">
        <v>66</v>
      </c>
      <c r="K4646" s="33" t="str">
        <f>IF(ISNA(VLOOKUP(C4646,'Provider-EHR crosswalk'!A:B,2,FALSE)),"No EHR Specified",VLOOKUP(C4646,'Provider-EHR crosswalk'!A:B,2,FALSE))</f>
        <v>Azalea Health EHR</v>
      </c>
    </row>
    <row r="4647" spans="1:11" x14ac:dyDescent="0.25">
      <c r="A4647" t="s">
        <v>67</v>
      </c>
      <c r="B4647">
        <v>84</v>
      </c>
      <c r="C4647" t="s">
        <v>755</v>
      </c>
      <c r="D4647" t="s">
        <v>68</v>
      </c>
      <c r="E4647">
        <v>9</v>
      </c>
      <c r="F4647">
        <v>33</v>
      </c>
      <c r="G4647">
        <v>27.27</v>
      </c>
      <c r="H4647" t="s">
        <v>65</v>
      </c>
      <c r="I4647">
        <v>75</v>
      </c>
      <c r="J4647" t="s">
        <v>69</v>
      </c>
      <c r="K4647" s="33" t="str">
        <f>IF(ISNA(VLOOKUP(C4647,'Provider-EHR crosswalk'!A:B,2,FALSE)),"No EHR Specified",VLOOKUP(C4647,'Provider-EHR crosswalk'!A:B,2,FALSE))</f>
        <v>Azalea Health EHR</v>
      </c>
    </row>
    <row r="4648" spans="1:11" x14ac:dyDescent="0.25">
      <c r="A4648" t="s">
        <v>70</v>
      </c>
      <c r="B4648">
        <v>84</v>
      </c>
      <c r="C4648" t="s">
        <v>755</v>
      </c>
      <c r="D4648" t="s">
        <v>71</v>
      </c>
      <c r="E4648">
        <v>33</v>
      </c>
      <c r="F4648">
        <v>33</v>
      </c>
      <c r="G4648">
        <v>100</v>
      </c>
      <c r="H4648" t="s">
        <v>65</v>
      </c>
      <c r="I4648">
        <v>99</v>
      </c>
      <c r="J4648" t="s">
        <v>66</v>
      </c>
      <c r="K4648" s="33" t="str">
        <f>IF(ISNA(VLOOKUP(C4648,'Provider-EHR crosswalk'!A:B,2,FALSE)),"No EHR Specified",VLOOKUP(C4648,'Provider-EHR crosswalk'!A:B,2,FALSE))</f>
        <v>Azalea Health EHR</v>
      </c>
    </row>
    <row r="4649" spans="1:11" x14ac:dyDescent="0.25">
      <c r="A4649" t="s">
        <v>72</v>
      </c>
      <c r="B4649">
        <v>84</v>
      </c>
      <c r="C4649" t="s">
        <v>755</v>
      </c>
      <c r="D4649" t="s">
        <v>73</v>
      </c>
      <c r="E4649">
        <v>33</v>
      </c>
      <c r="F4649">
        <v>33</v>
      </c>
      <c r="G4649">
        <v>100</v>
      </c>
      <c r="H4649" t="s">
        <v>65</v>
      </c>
      <c r="I4649">
        <v>99</v>
      </c>
      <c r="J4649" t="s">
        <v>66</v>
      </c>
      <c r="K4649" s="33" t="str">
        <f>IF(ISNA(VLOOKUP(C4649,'Provider-EHR crosswalk'!A:B,2,FALSE)),"No EHR Specified",VLOOKUP(C4649,'Provider-EHR crosswalk'!A:B,2,FALSE))</f>
        <v>Azalea Health EHR</v>
      </c>
    </row>
    <row r="4650" spans="1:11" x14ac:dyDescent="0.25">
      <c r="A4650" t="s">
        <v>74</v>
      </c>
      <c r="B4650">
        <v>84</v>
      </c>
      <c r="C4650" t="s">
        <v>755</v>
      </c>
      <c r="D4650" t="s">
        <v>75</v>
      </c>
      <c r="E4650">
        <v>33</v>
      </c>
      <c r="F4650">
        <v>33</v>
      </c>
      <c r="G4650">
        <v>100</v>
      </c>
      <c r="H4650" t="s">
        <v>65</v>
      </c>
      <c r="I4650">
        <v>99</v>
      </c>
      <c r="J4650" t="s">
        <v>66</v>
      </c>
      <c r="K4650" s="33" t="str">
        <f>IF(ISNA(VLOOKUP(C4650,'Provider-EHR crosswalk'!A:B,2,FALSE)),"No EHR Specified",VLOOKUP(C4650,'Provider-EHR crosswalk'!A:B,2,FALSE))</f>
        <v>Azalea Health EHR</v>
      </c>
    </row>
    <row r="4651" spans="1:11" x14ac:dyDescent="0.25">
      <c r="A4651" t="s">
        <v>76</v>
      </c>
      <c r="B4651">
        <v>84</v>
      </c>
      <c r="C4651" t="s">
        <v>755</v>
      </c>
      <c r="D4651" t="s">
        <v>77</v>
      </c>
      <c r="E4651">
        <v>33</v>
      </c>
      <c r="F4651">
        <v>33</v>
      </c>
      <c r="G4651">
        <v>100</v>
      </c>
      <c r="H4651" t="s">
        <v>65</v>
      </c>
      <c r="I4651">
        <v>85</v>
      </c>
      <c r="J4651" t="s">
        <v>66</v>
      </c>
      <c r="K4651" s="33" t="str">
        <f>IF(ISNA(VLOOKUP(C4651,'Provider-EHR crosswalk'!A:B,2,FALSE)),"No EHR Specified",VLOOKUP(C4651,'Provider-EHR crosswalk'!A:B,2,FALSE))</f>
        <v>Azalea Health EHR</v>
      </c>
    </row>
    <row r="4652" spans="1:11" x14ac:dyDescent="0.25">
      <c r="A4652" t="s">
        <v>78</v>
      </c>
      <c r="B4652">
        <v>84</v>
      </c>
      <c r="C4652" t="s">
        <v>755</v>
      </c>
      <c r="D4652" t="s">
        <v>79</v>
      </c>
      <c r="E4652">
        <v>33</v>
      </c>
      <c r="F4652">
        <v>33</v>
      </c>
      <c r="G4652">
        <v>100</v>
      </c>
      <c r="H4652" t="s">
        <v>65</v>
      </c>
      <c r="I4652">
        <v>85</v>
      </c>
      <c r="J4652" t="s">
        <v>66</v>
      </c>
      <c r="K4652" s="33" t="str">
        <f>IF(ISNA(VLOOKUP(C4652,'Provider-EHR crosswalk'!A:B,2,FALSE)),"No EHR Specified",VLOOKUP(C4652,'Provider-EHR crosswalk'!A:B,2,FALSE))</f>
        <v>Azalea Health EHR</v>
      </c>
    </row>
    <row r="4653" spans="1:11" x14ac:dyDescent="0.25">
      <c r="A4653" t="s">
        <v>80</v>
      </c>
      <c r="B4653">
        <v>84</v>
      </c>
      <c r="C4653" t="s">
        <v>755</v>
      </c>
      <c r="D4653" t="s">
        <v>81</v>
      </c>
      <c r="E4653">
        <v>33</v>
      </c>
      <c r="F4653">
        <v>33</v>
      </c>
      <c r="G4653">
        <v>100</v>
      </c>
      <c r="H4653" t="s">
        <v>65</v>
      </c>
      <c r="I4653">
        <v>85</v>
      </c>
      <c r="J4653" t="s">
        <v>66</v>
      </c>
      <c r="K4653" s="33" t="str">
        <f>IF(ISNA(VLOOKUP(C4653,'Provider-EHR crosswalk'!A:B,2,FALSE)),"No EHR Specified",VLOOKUP(C4653,'Provider-EHR crosswalk'!A:B,2,FALSE))</f>
        <v>Azalea Health EHR</v>
      </c>
    </row>
    <row r="4654" spans="1:11" x14ac:dyDescent="0.25">
      <c r="A4654" t="s">
        <v>82</v>
      </c>
      <c r="B4654">
        <v>84</v>
      </c>
      <c r="C4654" t="s">
        <v>755</v>
      </c>
      <c r="D4654" t="s">
        <v>83</v>
      </c>
      <c r="E4654">
        <v>33</v>
      </c>
      <c r="F4654">
        <v>33</v>
      </c>
      <c r="G4654">
        <v>100</v>
      </c>
      <c r="H4654" t="s">
        <v>65</v>
      </c>
      <c r="I4654">
        <v>85</v>
      </c>
      <c r="J4654" t="s">
        <v>66</v>
      </c>
      <c r="K4654" s="33" t="str">
        <f>IF(ISNA(VLOOKUP(C4654,'Provider-EHR crosswalk'!A:B,2,FALSE)),"No EHR Specified",VLOOKUP(C4654,'Provider-EHR crosswalk'!A:B,2,FALSE))</f>
        <v>Azalea Health EHR</v>
      </c>
    </row>
    <row r="4655" spans="1:11" x14ac:dyDescent="0.25">
      <c r="A4655" t="s">
        <v>84</v>
      </c>
      <c r="B4655">
        <v>84</v>
      </c>
      <c r="C4655" t="s">
        <v>755</v>
      </c>
      <c r="D4655" t="s">
        <v>85</v>
      </c>
      <c r="E4655">
        <v>33</v>
      </c>
      <c r="F4655">
        <v>33</v>
      </c>
      <c r="G4655">
        <v>100</v>
      </c>
      <c r="H4655" t="s">
        <v>65</v>
      </c>
      <c r="I4655">
        <v>85</v>
      </c>
      <c r="J4655" t="s">
        <v>66</v>
      </c>
      <c r="K4655" s="33" t="str">
        <f>IF(ISNA(VLOOKUP(C4655,'Provider-EHR crosswalk'!A:B,2,FALSE)),"No EHR Specified",VLOOKUP(C4655,'Provider-EHR crosswalk'!A:B,2,FALSE))</f>
        <v>Azalea Health EHR</v>
      </c>
    </row>
    <row r="4656" spans="1:11" x14ac:dyDescent="0.25">
      <c r="A4656" t="s">
        <v>86</v>
      </c>
      <c r="B4656">
        <v>84</v>
      </c>
      <c r="C4656" t="s">
        <v>755</v>
      </c>
      <c r="D4656" t="s">
        <v>87</v>
      </c>
      <c r="E4656">
        <v>33</v>
      </c>
      <c r="F4656">
        <v>33</v>
      </c>
      <c r="G4656">
        <v>100</v>
      </c>
      <c r="H4656" t="s">
        <v>65</v>
      </c>
      <c r="I4656">
        <v>95</v>
      </c>
      <c r="J4656" t="s">
        <v>66</v>
      </c>
      <c r="K4656" s="33" t="str">
        <f>IF(ISNA(VLOOKUP(C4656,'Provider-EHR crosswalk'!A:B,2,FALSE)),"No EHR Specified",VLOOKUP(C4656,'Provider-EHR crosswalk'!A:B,2,FALSE))</f>
        <v>Azalea Health EHR</v>
      </c>
    </row>
    <row r="4657" spans="1:11" x14ac:dyDescent="0.25">
      <c r="A4657" t="s">
        <v>88</v>
      </c>
      <c r="B4657">
        <v>84</v>
      </c>
      <c r="C4657" t="s">
        <v>755</v>
      </c>
      <c r="D4657" t="s">
        <v>89</v>
      </c>
      <c r="E4657">
        <v>33</v>
      </c>
      <c r="F4657">
        <v>33</v>
      </c>
      <c r="G4657">
        <v>100</v>
      </c>
      <c r="H4657" t="s">
        <v>65</v>
      </c>
      <c r="I4657">
        <v>95</v>
      </c>
      <c r="J4657" t="s">
        <v>66</v>
      </c>
      <c r="K4657" s="33" t="str">
        <f>IF(ISNA(VLOOKUP(C4657,'Provider-EHR crosswalk'!A:B,2,FALSE)),"No EHR Specified",VLOOKUP(C4657,'Provider-EHR crosswalk'!A:B,2,FALSE))</f>
        <v>Azalea Health EHR</v>
      </c>
    </row>
    <row r="4658" spans="1:11" x14ac:dyDescent="0.25">
      <c r="A4658" t="s">
        <v>90</v>
      </c>
      <c r="B4658">
        <v>84</v>
      </c>
      <c r="C4658" t="s">
        <v>755</v>
      </c>
      <c r="D4658" t="s">
        <v>91</v>
      </c>
      <c r="E4658">
        <v>32</v>
      </c>
      <c r="F4658">
        <v>33</v>
      </c>
      <c r="G4658">
        <v>96.97</v>
      </c>
      <c r="H4658" t="s">
        <v>65</v>
      </c>
      <c r="I4658">
        <v>90</v>
      </c>
      <c r="J4658" t="s">
        <v>66</v>
      </c>
      <c r="K4658" s="33" t="str">
        <f>IF(ISNA(VLOOKUP(C4658,'Provider-EHR crosswalk'!A:B,2,FALSE)),"No EHR Specified",VLOOKUP(C4658,'Provider-EHR crosswalk'!A:B,2,FALSE))</f>
        <v>Azalea Health EHR</v>
      </c>
    </row>
    <row r="4659" spans="1:11" x14ac:dyDescent="0.25">
      <c r="A4659" t="s">
        <v>92</v>
      </c>
      <c r="B4659">
        <v>84</v>
      </c>
      <c r="C4659" t="s">
        <v>755</v>
      </c>
      <c r="D4659" t="s">
        <v>93</v>
      </c>
      <c r="E4659">
        <v>15</v>
      </c>
      <c r="F4659">
        <v>33</v>
      </c>
      <c r="G4659">
        <v>45.45</v>
      </c>
      <c r="H4659" t="s">
        <v>65</v>
      </c>
      <c r="I4659">
        <v>90</v>
      </c>
      <c r="J4659" t="s">
        <v>69</v>
      </c>
      <c r="K4659" s="33" t="str">
        <f>IF(ISNA(VLOOKUP(C4659,'Provider-EHR crosswalk'!A:B,2,FALSE)),"No EHR Specified",VLOOKUP(C4659,'Provider-EHR crosswalk'!A:B,2,FALSE))</f>
        <v>Azalea Health EHR</v>
      </c>
    </row>
    <row r="4660" spans="1:11" x14ac:dyDescent="0.25">
      <c r="A4660" t="s">
        <v>94</v>
      </c>
      <c r="B4660">
        <v>84</v>
      </c>
      <c r="C4660" t="s">
        <v>755</v>
      </c>
      <c r="D4660" t="s">
        <v>95</v>
      </c>
      <c r="E4660">
        <v>17</v>
      </c>
      <c r="F4660">
        <v>33</v>
      </c>
      <c r="G4660">
        <v>51.52</v>
      </c>
      <c r="H4660" t="s">
        <v>65</v>
      </c>
      <c r="I4660">
        <v>90</v>
      </c>
      <c r="J4660" t="s">
        <v>69</v>
      </c>
      <c r="K4660" s="33" t="str">
        <f>IF(ISNA(VLOOKUP(C4660,'Provider-EHR crosswalk'!A:B,2,FALSE)),"No EHR Specified",VLOOKUP(C4660,'Provider-EHR crosswalk'!A:B,2,FALSE))</f>
        <v>Azalea Health EHR</v>
      </c>
    </row>
    <row r="4661" spans="1:11" x14ac:dyDescent="0.25">
      <c r="A4661" t="s">
        <v>96</v>
      </c>
      <c r="B4661">
        <v>84</v>
      </c>
      <c r="C4661" t="s">
        <v>755</v>
      </c>
      <c r="D4661" t="s">
        <v>97</v>
      </c>
      <c r="E4661">
        <v>31</v>
      </c>
      <c r="F4661">
        <v>33</v>
      </c>
      <c r="G4661">
        <v>93.94</v>
      </c>
      <c r="H4661" t="s">
        <v>65</v>
      </c>
      <c r="I4661">
        <v>90</v>
      </c>
      <c r="J4661" t="s">
        <v>66</v>
      </c>
      <c r="K4661" s="33" t="str">
        <f>IF(ISNA(VLOOKUP(C4661,'Provider-EHR crosswalk'!A:B,2,FALSE)),"No EHR Specified",VLOOKUP(C4661,'Provider-EHR crosswalk'!A:B,2,FALSE))</f>
        <v>Azalea Health EHR</v>
      </c>
    </row>
    <row r="4662" spans="1:11" x14ac:dyDescent="0.25">
      <c r="A4662" t="s">
        <v>98</v>
      </c>
      <c r="B4662">
        <v>84</v>
      </c>
      <c r="C4662" t="s">
        <v>755</v>
      </c>
      <c r="D4662" t="s">
        <v>99</v>
      </c>
      <c r="E4662">
        <v>31</v>
      </c>
      <c r="F4662">
        <v>33</v>
      </c>
      <c r="G4662">
        <v>93.94</v>
      </c>
      <c r="H4662" t="s">
        <v>65</v>
      </c>
      <c r="I4662">
        <v>90</v>
      </c>
      <c r="J4662" t="s">
        <v>66</v>
      </c>
      <c r="K4662" s="33" t="str">
        <f>IF(ISNA(VLOOKUP(C4662,'Provider-EHR crosswalk'!A:B,2,FALSE)),"No EHR Specified",VLOOKUP(C4662,'Provider-EHR crosswalk'!A:B,2,FALSE))</f>
        <v>Azalea Health EHR</v>
      </c>
    </row>
    <row r="4663" spans="1:11" x14ac:dyDescent="0.25">
      <c r="A4663" t="s">
        <v>100</v>
      </c>
      <c r="B4663">
        <v>84</v>
      </c>
      <c r="C4663" t="s">
        <v>755</v>
      </c>
      <c r="D4663" t="s">
        <v>101</v>
      </c>
      <c r="E4663">
        <v>280</v>
      </c>
      <c r="F4663">
        <v>280</v>
      </c>
      <c r="G4663">
        <v>100</v>
      </c>
      <c r="H4663" t="s">
        <v>65</v>
      </c>
      <c r="I4663">
        <v>99</v>
      </c>
      <c r="J4663" t="s">
        <v>66</v>
      </c>
      <c r="K4663" s="33" t="str">
        <f>IF(ISNA(VLOOKUP(C4663,'Provider-EHR crosswalk'!A:B,2,FALSE)),"No EHR Specified",VLOOKUP(C4663,'Provider-EHR crosswalk'!A:B,2,FALSE))</f>
        <v>Azalea Health EHR</v>
      </c>
    </row>
    <row r="4664" spans="1:11" x14ac:dyDescent="0.25">
      <c r="A4664" t="s">
        <v>102</v>
      </c>
      <c r="B4664">
        <v>84</v>
      </c>
      <c r="C4664" t="s">
        <v>755</v>
      </c>
      <c r="D4664" t="s">
        <v>103</v>
      </c>
      <c r="E4664">
        <v>280</v>
      </c>
      <c r="F4664">
        <v>280</v>
      </c>
      <c r="G4664">
        <v>100</v>
      </c>
      <c r="H4664" t="s">
        <v>65</v>
      </c>
      <c r="I4664">
        <v>99</v>
      </c>
      <c r="J4664" t="s">
        <v>66</v>
      </c>
      <c r="K4664" s="33" t="str">
        <f>IF(ISNA(VLOOKUP(C4664,'Provider-EHR crosswalk'!A:B,2,FALSE)),"No EHR Specified",VLOOKUP(C4664,'Provider-EHR crosswalk'!A:B,2,FALSE))</f>
        <v>Azalea Health EHR</v>
      </c>
    </row>
    <row r="4665" spans="1:11" x14ac:dyDescent="0.25">
      <c r="A4665" t="s">
        <v>104</v>
      </c>
      <c r="B4665">
        <v>84</v>
      </c>
      <c r="C4665" t="s">
        <v>755</v>
      </c>
      <c r="D4665" t="s">
        <v>105</v>
      </c>
      <c r="E4665">
        <v>280</v>
      </c>
      <c r="F4665">
        <v>280</v>
      </c>
      <c r="G4665">
        <v>100</v>
      </c>
      <c r="H4665" t="s">
        <v>65</v>
      </c>
      <c r="I4665">
        <v>99</v>
      </c>
      <c r="J4665" t="s">
        <v>66</v>
      </c>
      <c r="K4665" s="33" t="str">
        <f>IF(ISNA(VLOOKUP(C4665,'Provider-EHR crosswalk'!A:B,2,FALSE)),"No EHR Specified",VLOOKUP(C4665,'Provider-EHR crosswalk'!A:B,2,FALSE))</f>
        <v>Azalea Health EHR</v>
      </c>
    </row>
    <row r="4666" spans="1:11" x14ac:dyDescent="0.25">
      <c r="A4666" t="s">
        <v>106</v>
      </c>
      <c r="B4666">
        <v>84</v>
      </c>
      <c r="C4666" t="s">
        <v>755</v>
      </c>
      <c r="D4666" t="s">
        <v>107</v>
      </c>
      <c r="E4666">
        <v>280</v>
      </c>
      <c r="F4666">
        <v>280</v>
      </c>
      <c r="G4666">
        <v>100</v>
      </c>
      <c r="H4666" t="s">
        <v>65</v>
      </c>
      <c r="I4666">
        <v>99</v>
      </c>
      <c r="J4666" t="s">
        <v>66</v>
      </c>
      <c r="K4666" s="33" t="str">
        <f>IF(ISNA(VLOOKUP(C4666,'Provider-EHR crosswalk'!A:B,2,FALSE)),"No EHR Specified",VLOOKUP(C4666,'Provider-EHR crosswalk'!A:B,2,FALSE))</f>
        <v>Azalea Health EHR</v>
      </c>
    </row>
    <row r="4667" spans="1:11" x14ac:dyDescent="0.25">
      <c r="A4667" t="s">
        <v>108</v>
      </c>
      <c r="B4667">
        <v>84</v>
      </c>
      <c r="C4667" t="s">
        <v>755</v>
      </c>
      <c r="D4667" t="s">
        <v>109</v>
      </c>
      <c r="E4667">
        <v>280</v>
      </c>
      <c r="F4667">
        <v>280</v>
      </c>
      <c r="G4667">
        <v>100</v>
      </c>
      <c r="H4667" t="s">
        <v>65</v>
      </c>
      <c r="I4667">
        <v>99</v>
      </c>
      <c r="J4667" t="s">
        <v>66</v>
      </c>
      <c r="K4667" s="33" t="str">
        <f>IF(ISNA(VLOOKUP(C4667,'Provider-EHR crosswalk'!A:B,2,FALSE)),"No EHR Specified",VLOOKUP(C4667,'Provider-EHR crosswalk'!A:B,2,FALSE))</f>
        <v>Azalea Health EHR</v>
      </c>
    </row>
    <row r="4668" spans="1:11" x14ac:dyDescent="0.25">
      <c r="A4668" t="s">
        <v>110</v>
      </c>
      <c r="B4668">
        <v>84</v>
      </c>
      <c r="C4668" t="s">
        <v>755</v>
      </c>
      <c r="D4668" t="s">
        <v>111</v>
      </c>
      <c r="E4668">
        <v>280</v>
      </c>
      <c r="F4668">
        <v>280</v>
      </c>
      <c r="G4668">
        <v>100</v>
      </c>
      <c r="H4668" t="s">
        <v>65</v>
      </c>
      <c r="I4668">
        <v>99</v>
      </c>
      <c r="J4668" t="s">
        <v>66</v>
      </c>
      <c r="K4668" s="33" t="str">
        <f>IF(ISNA(VLOOKUP(C4668,'Provider-EHR crosswalk'!A:B,2,FALSE)),"No EHR Specified",VLOOKUP(C4668,'Provider-EHR crosswalk'!A:B,2,FALSE))</f>
        <v>Azalea Health EHR</v>
      </c>
    </row>
    <row r="4669" spans="1:11" x14ac:dyDescent="0.25">
      <c r="A4669" t="s">
        <v>112</v>
      </c>
      <c r="B4669">
        <v>84</v>
      </c>
      <c r="C4669" t="s">
        <v>755</v>
      </c>
      <c r="D4669" t="s">
        <v>113</v>
      </c>
      <c r="E4669">
        <v>280</v>
      </c>
      <c r="F4669">
        <v>280</v>
      </c>
      <c r="G4669">
        <v>100</v>
      </c>
      <c r="H4669" t="s">
        <v>65</v>
      </c>
      <c r="I4669">
        <v>99</v>
      </c>
      <c r="J4669" t="s">
        <v>66</v>
      </c>
      <c r="K4669" s="33" t="str">
        <f>IF(ISNA(VLOOKUP(C4669,'Provider-EHR crosswalk'!A:B,2,FALSE)),"No EHR Specified",VLOOKUP(C4669,'Provider-EHR crosswalk'!A:B,2,FALSE))</f>
        <v>Azalea Health EHR</v>
      </c>
    </row>
    <row r="4670" spans="1:11" x14ac:dyDescent="0.25">
      <c r="A4670" t="s">
        <v>114</v>
      </c>
      <c r="B4670">
        <v>84</v>
      </c>
      <c r="C4670" t="s">
        <v>755</v>
      </c>
      <c r="D4670" t="s">
        <v>115</v>
      </c>
      <c r="E4670">
        <v>0</v>
      </c>
      <c r="F4670">
        <v>33</v>
      </c>
      <c r="G4670">
        <v>0</v>
      </c>
      <c r="H4670" t="s">
        <v>116</v>
      </c>
      <c r="I4670">
        <v>4</v>
      </c>
      <c r="J4670" t="s">
        <v>66</v>
      </c>
      <c r="K4670" s="33" t="str">
        <f>IF(ISNA(VLOOKUP(C4670,'Provider-EHR crosswalk'!A:B,2,FALSE)),"No EHR Specified",VLOOKUP(C4670,'Provider-EHR crosswalk'!A:B,2,FALSE))</f>
        <v>Azalea Health EHR</v>
      </c>
    </row>
    <row r="4671" spans="1:11" x14ac:dyDescent="0.25">
      <c r="A4671" t="s">
        <v>117</v>
      </c>
      <c r="B4671">
        <v>84</v>
      </c>
      <c r="C4671" t="s">
        <v>755</v>
      </c>
      <c r="D4671" t="s">
        <v>118</v>
      </c>
      <c r="E4671">
        <v>1</v>
      </c>
      <c r="F4671">
        <v>33</v>
      </c>
      <c r="G4671">
        <v>3.03</v>
      </c>
      <c r="H4671" t="s">
        <v>116</v>
      </c>
      <c r="I4671">
        <v>4</v>
      </c>
      <c r="J4671" t="s">
        <v>66</v>
      </c>
      <c r="K4671" s="33" t="str">
        <f>IF(ISNA(VLOOKUP(C4671,'Provider-EHR crosswalk'!A:B,2,FALSE)),"No EHR Specified",VLOOKUP(C4671,'Provider-EHR crosswalk'!A:B,2,FALSE))</f>
        <v>Azalea Health EHR</v>
      </c>
    </row>
    <row r="4672" spans="1:11" x14ac:dyDescent="0.25">
      <c r="A4672" t="s">
        <v>119</v>
      </c>
      <c r="B4672">
        <v>84</v>
      </c>
      <c r="C4672" t="s">
        <v>755</v>
      </c>
      <c r="D4672" t="s">
        <v>120</v>
      </c>
      <c r="E4672">
        <v>1</v>
      </c>
      <c r="F4672">
        <v>33</v>
      </c>
      <c r="G4672">
        <v>3.03</v>
      </c>
      <c r="H4672" t="s">
        <v>116</v>
      </c>
      <c r="I4672">
        <v>4</v>
      </c>
      <c r="J4672" t="s">
        <v>66</v>
      </c>
      <c r="K4672" s="33" t="str">
        <f>IF(ISNA(VLOOKUP(C4672,'Provider-EHR crosswalk'!A:B,2,FALSE)),"No EHR Specified",VLOOKUP(C4672,'Provider-EHR crosswalk'!A:B,2,FALSE))</f>
        <v>Azalea Health EHR</v>
      </c>
    </row>
    <row r="4673" spans="1:11" x14ac:dyDescent="0.25">
      <c r="A4673" t="s">
        <v>121</v>
      </c>
      <c r="B4673">
        <v>84</v>
      </c>
      <c r="C4673" t="s">
        <v>755</v>
      </c>
      <c r="D4673" t="s">
        <v>122</v>
      </c>
      <c r="E4673">
        <v>0</v>
      </c>
      <c r="F4673">
        <v>33</v>
      </c>
      <c r="G4673">
        <v>0</v>
      </c>
      <c r="H4673" t="s">
        <v>116</v>
      </c>
      <c r="I4673">
        <v>1</v>
      </c>
      <c r="J4673" t="s">
        <v>66</v>
      </c>
      <c r="K4673" s="33" t="str">
        <f>IF(ISNA(VLOOKUP(C4673,'Provider-EHR crosswalk'!A:B,2,FALSE)),"No EHR Specified",VLOOKUP(C4673,'Provider-EHR crosswalk'!A:B,2,FALSE))</f>
        <v>Azalea Health EHR</v>
      </c>
    </row>
    <row r="4674" spans="1:11" x14ac:dyDescent="0.25">
      <c r="A4674" t="s">
        <v>123</v>
      </c>
      <c r="B4674">
        <v>84</v>
      </c>
      <c r="C4674" t="s">
        <v>755</v>
      </c>
      <c r="D4674" t="s">
        <v>124</v>
      </c>
      <c r="E4674">
        <v>0</v>
      </c>
      <c r="F4674">
        <v>280</v>
      </c>
      <c r="G4674">
        <v>0</v>
      </c>
      <c r="H4674" t="s">
        <v>116</v>
      </c>
      <c r="I4674">
        <v>1</v>
      </c>
      <c r="J4674" t="s">
        <v>66</v>
      </c>
      <c r="K4674" s="33" t="str">
        <f>IF(ISNA(VLOOKUP(C4674,'Provider-EHR crosswalk'!A:B,2,FALSE)),"No EHR Specified",VLOOKUP(C4674,'Provider-EHR crosswalk'!A:B,2,FALSE))</f>
        <v>Azalea Health EHR</v>
      </c>
    </row>
    <row r="4675" spans="1:11" x14ac:dyDescent="0.25">
      <c r="A4675" t="s">
        <v>125</v>
      </c>
      <c r="B4675">
        <v>84</v>
      </c>
      <c r="C4675" t="s">
        <v>755</v>
      </c>
      <c r="D4675" t="s">
        <v>126</v>
      </c>
      <c r="E4675">
        <v>0</v>
      </c>
      <c r="F4675">
        <v>280</v>
      </c>
      <c r="G4675">
        <v>0</v>
      </c>
      <c r="H4675" t="s">
        <v>116</v>
      </c>
      <c r="I4675">
        <v>1</v>
      </c>
      <c r="J4675" t="s">
        <v>66</v>
      </c>
      <c r="K4675" s="33" t="str">
        <f>IF(ISNA(VLOOKUP(C4675,'Provider-EHR crosswalk'!A:B,2,FALSE)),"No EHR Specified",VLOOKUP(C4675,'Provider-EHR crosswalk'!A:B,2,FALSE))</f>
        <v>Azalea Health EHR</v>
      </c>
    </row>
    <row r="4676" spans="1:11" x14ac:dyDescent="0.25">
      <c r="A4676" t="s">
        <v>127</v>
      </c>
      <c r="B4676">
        <v>84</v>
      </c>
      <c r="C4676" t="s">
        <v>755</v>
      </c>
      <c r="D4676" t="s">
        <v>128</v>
      </c>
      <c r="E4676">
        <v>7</v>
      </c>
      <c r="F4676">
        <v>280</v>
      </c>
      <c r="G4676">
        <v>2.5</v>
      </c>
      <c r="H4676" t="s">
        <v>116</v>
      </c>
      <c r="I4676">
        <v>4</v>
      </c>
      <c r="J4676" t="s">
        <v>66</v>
      </c>
      <c r="K4676" s="33" t="str">
        <f>IF(ISNA(VLOOKUP(C4676,'Provider-EHR crosswalk'!A:B,2,FALSE)),"No EHR Specified",VLOOKUP(C4676,'Provider-EHR crosswalk'!A:B,2,FALSE))</f>
        <v>Azalea Health EHR</v>
      </c>
    </row>
    <row r="4677" spans="1:11" x14ac:dyDescent="0.25">
      <c r="A4677" t="s">
        <v>129</v>
      </c>
      <c r="B4677">
        <v>84</v>
      </c>
      <c r="C4677" t="s">
        <v>755</v>
      </c>
      <c r="D4677" t="s">
        <v>130</v>
      </c>
      <c r="E4677">
        <v>8</v>
      </c>
      <c r="F4677">
        <v>280</v>
      </c>
      <c r="G4677">
        <v>2.86</v>
      </c>
      <c r="H4677" t="s">
        <v>116</v>
      </c>
      <c r="I4677">
        <v>4</v>
      </c>
      <c r="J4677" t="s">
        <v>66</v>
      </c>
      <c r="K4677" s="33" t="str">
        <f>IF(ISNA(VLOOKUP(C4677,'Provider-EHR crosswalk'!A:B,2,FALSE)),"No EHR Specified",VLOOKUP(C4677,'Provider-EHR crosswalk'!A:B,2,FALSE))</f>
        <v>Azalea Health EHR</v>
      </c>
    </row>
    <row r="4678" spans="1:11" x14ac:dyDescent="0.25">
      <c r="A4678" t="s">
        <v>131</v>
      </c>
      <c r="B4678">
        <v>84</v>
      </c>
      <c r="C4678" t="s">
        <v>755</v>
      </c>
      <c r="D4678" t="s">
        <v>132</v>
      </c>
      <c r="E4678">
        <v>16</v>
      </c>
      <c r="F4678">
        <v>280</v>
      </c>
      <c r="G4678">
        <v>5.71</v>
      </c>
      <c r="H4678" t="s">
        <v>116</v>
      </c>
      <c r="I4678">
        <v>4</v>
      </c>
      <c r="J4678" t="s">
        <v>69</v>
      </c>
      <c r="K4678" s="33" t="str">
        <f>IF(ISNA(VLOOKUP(C4678,'Provider-EHR crosswalk'!A:B,2,FALSE)),"No EHR Specified",VLOOKUP(C4678,'Provider-EHR crosswalk'!A:B,2,FALSE))</f>
        <v>Azalea Health EHR</v>
      </c>
    </row>
    <row r="4679" spans="1:11" x14ac:dyDescent="0.25">
      <c r="A4679" t="s">
        <v>133</v>
      </c>
      <c r="B4679">
        <v>84</v>
      </c>
      <c r="C4679" t="s">
        <v>755</v>
      </c>
      <c r="D4679" t="s">
        <v>134</v>
      </c>
      <c r="E4679">
        <v>0</v>
      </c>
      <c r="F4679">
        <v>280</v>
      </c>
      <c r="G4679">
        <v>0</v>
      </c>
      <c r="H4679" t="s">
        <v>116</v>
      </c>
      <c r="I4679">
        <v>1</v>
      </c>
      <c r="J4679" t="s">
        <v>66</v>
      </c>
      <c r="K4679" s="33" t="str">
        <f>IF(ISNA(VLOOKUP(C4679,'Provider-EHR crosswalk'!A:B,2,FALSE)),"No EHR Specified",VLOOKUP(C4679,'Provider-EHR crosswalk'!A:B,2,FALSE))</f>
        <v>Azalea Health EHR</v>
      </c>
    </row>
    <row r="4680" spans="1:11" x14ac:dyDescent="0.25">
      <c r="A4680" t="s">
        <v>135</v>
      </c>
      <c r="B4680">
        <v>84</v>
      </c>
      <c r="C4680" t="s">
        <v>755</v>
      </c>
      <c r="D4680" t="s">
        <v>136</v>
      </c>
      <c r="E4680">
        <v>0</v>
      </c>
      <c r="F4680">
        <v>280</v>
      </c>
      <c r="G4680">
        <v>0</v>
      </c>
      <c r="H4680" t="s">
        <v>116</v>
      </c>
      <c r="I4680">
        <v>1</v>
      </c>
      <c r="J4680" t="s">
        <v>66</v>
      </c>
      <c r="K4680" s="33" t="str">
        <f>IF(ISNA(VLOOKUP(C4680,'Provider-EHR crosswalk'!A:B,2,FALSE)),"No EHR Specified",VLOOKUP(C4680,'Provider-EHR crosswalk'!A:B,2,FALSE))</f>
        <v>Azalea Health EHR</v>
      </c>
    </row>
    <row r="4681" spans="1:11" x14ac:dyDescent="0.25">
      <c r="A4681" t="s">
        <v>137</v>
      </c>
      <c r="B4681">
        <v>84</v>
      </c>
      <c r="C4681" t="s">
        <v>755</v>
      </c>
      <c r="D4681" t="s">
        <v>138</v>
      </c>
      <c r="E4681">
        <v>0</v>
      </c>
      <c r="F4681">
        <v>280</v>
      </c>
      <c r="G4681">
        <v>0</v>
      </c>
      <c r="H4681" t="s">
        <v>116</v>
      </c>
      <c r="I4681">
        <v>1</v>
      </c>
      <c r="J4681" t="s">
        <v>66</v>
      </c>
      <c r="K4681" s="33" t="str">
        <f>IF(ISNA(VLOOKUP(C4681,'Provider-EHR crosswalk'!A:B,2,FALSE)),"No EHR Specified",VLOOKUP(C4681,'Provider-EHR crosswalk'!A:B,2,FALSE))</f>
        <v>Azalea Health EHR</v>
      </c>
    </row>
    <row r="4682" spans="1:11" x14ac:dyDescent="0.25">
      <c r="A4682" t="s">
        <v>139</v>
      </c>
      <c r="B4682">
        <v>84</v>
      </c>
      <c r="C4682" t="s">
        <v>755</v>
      </c>
      <c r="D4682" t="s">
        <v>140</v>
      </c>
      <c r="E4682">
        <v>0</v>
      </c>
      <c r="F4682">
        <v>280</v>
      </c>
      <c r="G4682">
        <v>0</v>
      </c>
      <c r="H4682" t="s">
        <v>116</v>
      </c>
      <c r="I4682">
        <v>1</v>
      </c>
      <c r="J4682" t="s">
        <v>66</v>
      </c>
      <c r="K4682" s="33" t="str">
        <f>IF(ISNA(VLOOKUP(C4682,'Provider-EHR crosswalk'!A:B,2,FALSE)),"No EHR Specified",VLOOKUP(C4682,'Provider-EHR crosswalk'!A:B,2,FALSE))</f>
        <v>Azalea Health EHR</v>
      </c>
    </row>
    <row r="4683" spans="1:11" x14ac:dyDescent="0.25">
      <c r="A4683" t="s">
        <v>141</v>
      </c>
      <c r="B4683">
        <v>84</v>
      </c>
      <c r="C4683" t="s">
        <v>755</v>
      </c>
      <c r="D4683" t="s">
        <v>142</v>
      </c>
      <c r="E4683">
        <v>0</v>
      </c>
      <c r="F4683">
        <v>280</v>
      </c>
      <c r="G4683">
        <v>0</v>
      </c>
      <c r="H4683" t="s">
        <v>116</v>
      </c>
      <c r="I4683">
        <v>1</v>
      </c>
      <c r="J4683" t="s">
        <v>66</v>
      </c>
      <c r="K4683" s="33" t="str">
        <f>IF(ISNA(VLOOKUP(C4683,'Provider-EHR crosswalk'!A:B,2,FALSE)),"No EHR Specified",VLOOKUP(C4683,'Provider-EHR crosswalk'!A:B,2,FALSE))</f>
        <v>Azalea Health EHR</v>
      </c>
    </row>
    <row r="4684" spans="1:11" x14ac:dyDescent="0.25">
      <c r="A4684" t="s">
        <v>143</v>
      </c>
      <c r="B4684">
        <v>84</v>
      </c>
      <c r="C4684" t="s">
        <v>755</v>
      </c>
      <c r="D4684" t="s">
        <v>144</v>
      </c>
      <c r="E4684">
        <v>0</v>
      </c>
      <c r="F4684">
        <v>280</v>
      </c>
      <c r="G4684">
        <v>0</v>
      </c>
      <c r="H4684" t="s">
        <v>116</v>
      </c>
      <c r="I4684">
        <v>1</v>
      </c>
      <c r="J4684" t="s">
        <v>66</v>
      </c>
      <c r="K4684" s="33" t="str">
        <f>IF(ISNA(VLOOKUP(C4684,'Provider-EHR crosswalk'!A:B,2,FALSE)),"No EHR Specified",VLOOKUP(C4684,'Provider-EHR crosswalk'!A:B,2,FALSE))</f>
        <v>Azalea Health EHR</v>
      </c>
    </row>
    <row r="4685" spans="1:11" x14ac:dyDescent="0.25">
      <c r="A4685" t="s">
        <v>145</v>
      </c>
      <c r="B4685">
        <v>84</v>
      </c>
      <c r="C4685" t="s">
        <v>755</v>
      </c>
      <c r="D4685" t="s">
        <v>146</v>
      </c>
      <c r="E4685">
        <v>0</v>
      </c>
      <c r="F4685">
        <v>280</v>
      </c>
      <c r="G4685">
        <v>0</v>
      </c>
      <c r="H4685" t="s">
        <v>116</v>
      </c>
      <c r="I4685">
        <v>1</v>
      </c>
      <c r="J4685" t="s">
        <v>66</v>
      </c>
      <c r="K4685" s="33" t="str">
        <f>IF(ISNA(VLOOKUP(C4685,'Provider-EHR crosswalk'!A:B,2,FALSE)),"No EHR Specified",VLOOKUP(C4685,'Provider-EHR crosswalk'!A:B,2,FALSE))</f>
        <v>Azalea Health EHR</v>
      </c>
    </row>
    <row r="4686" spans="1:11" x14ac:dyDescent="0.25">
      <c r="A4686" t="s">
        <v>147</v>
      </c>
      <c r="B4686">
        <v>84</v>
      </c>
      <c r="C4686" t="s">
        <v>755</v>
      </c>
      <c r="D4686" t="s">
        <v>148</v>
      </c>
      <c r="E4686">
        <v>0</v>
      </c>
      <c r="F4686">
        <v>280</v>
      </c>
      <c r="G4686">
        <v>0</v>
      </c>
      <c r="H4686" t="s">
        <v>116</v>
      </c>
      <c r="I4686">
        <v>1</v>
      </c>
      <c r="J4686" t="s">
        <v>66</v>
      </c>
      <c r="K4686" s="33" t="str">
        <f>IF(ISNA(VLOOKUP(C4686,'Provider-EHR crosswalk'!A:B,2,FALSE)),"No EHR Specified",VLOOKUP(C4686,'Provider-EHR crosswalk'!A:B,2,FALSE))</f>
        <v>Azalea Health EHR</v>
      </c>
    </row>
    <row r="4687" spans="1:11" x14ac:dyDescent="0.25">
      <c r="A4687" t="s">
        <v>149</v>
      </c>
      <c r="B4687">
        <v>84</v>
      </c>
      <c r="C4687" t="s">
        <v>755</v>
      </c>
      <c r="D4687" t="s">
        <v>150</v>
      </c>
      <c r="E4687">
        <v>0</v>
      </c>
      <c r="F4687">
        <v>280</v>
      </c>
      <c r="G4687">
        <v>0</v>
      </c>
      <c r="H4687" t="s">
        <v>116</v>
      </c>
      <c r="I4687">
        <v>1</v>
      </c>
      <c r="J4687" t="s">
        <v>66</v>
      </c>
      <c r="K4687" s="33" t="str">
        <f>IF(ISNA(VLOOKUP(C4687,'Provider-EHR crosswalk'!A:B,2,FALSE)),"No EHR Specified",VLOOKUP(C4687,'Provider-EHR crosswalk'!A:B,2,FALSE))</f>
        <v>Azalea Health EHR</v>
      </c>
    </row>
    <row r="4688" spans="1:11" x14ac:dyDescent="0.25">
      <c r="A4688" t="s">
        <v>151</v>
      </c>
      <c r="B4688">
        <v>84</v>
      </c>
      <c r="C4688" t="s">
        <v>755</v>
      </c>
      <c r="D4688" t="s">
        <v>152</v>
      </c>
      <c r="E4688">
        <v>0</v>
      </c>
      <c r="F4688">
        <v>280</v>
      </c>
      <c r="G4688">
        <v>0</v>
      </c>
      <c r="H4688" t="s">
        <v>116</v>
      </c>
      <c r="I4688">
        <v>1</v>
      </c>
      <c r="J4688" t="s">
        <v>66</v>
      </c>
      <c r="K4688" s="33" t="str">
        <f>IF(ISNA(VLOOKUP(C4688,'Provider-EHR crosswalk'!A:B,2,FALSE)),"No EHR Specified",VLOOKUP(C4688,'Provider-EHR crosswalk'!A:B,2,FALSE))</f>
        <v>Azalea Health EHR</v>
      </c>
    </row>
    <row r="4689" spans="1:11" x14ac:dyDescent="0.25">
      <c r="A4689" t="s">
        <v>153</v>
      </c>
      <c r="B4689">
        <v>84</v>
      </c>
      <c r="C4689" t="s">
        <v>755</v>
      </c>
      <c r="D4689" t="s">
        <v>154</v>
      </c>
      <c r="E4689">
        <v>0</v>
      </c>
      <c r="F4689">
        <v>280</v>
      </c>
      <c r="G4689">
        <v>0</v>
      </c>
      <c r="H4689" t="s">
        <v>116</v>
      </c>
      <c r="I4689">
        <v>1</v>
      </c>
      <c r="J4689" t="s">
        <v>66</v>
      </c>
      <c r="K4689" s="33" t="str">
        <f>IF(ISNA(VLOOKUP(C4689,'Provider-EHR crosswalk'!A:B,2,FALSE)),"No EHR Specified",VLOOKUP(C4689,'Provider-EHR crosswalk'!A:B,2,FALSE))</f>
        <v>Azalea Health EHR</v>
      </c>
    </row>
    <row r="4690" spans="1:11" x14ac:dyDescent="0.25">
      <c r="A4690" t="s">
        <v>155</v>
      </c>
      <c r="B4690">
        <v>84</v>
      </c>
      <c r="C4690" t="s">
        <v>755</v>
      </c>
      <c r="D4690" t="s">
        <v>156</v>
      </c>
      <c r="E4690">
        <v>0</v>
      </c>
      <c r="F4690">
        <v>280</v>
      </c>
      <c r="G4690">
        <v>0</v>
      </c>
      <c r="H4690" t="s">
        <v>157</v>
      </c>
      <c r="I4690" t="s">
        <v>157</v>
      </c>
      <c r="J4690" t="s">
        <v>157</v>
      </c>
      <c r="K4690" s="33" t="str">
        <f>IF(ISNA(VLOOKUP(C4690,'Provider-EHR crosswalk'!A:B,2,FALSE)),"No EHR Specified",VLOOKUP(C4690,'Provider-EHR crosswalk'!A:B,2,FALSE))</f>
        <v>Azalea Health EHR</v>
      </c>
    </row>
    <row r="4691" spans="1:11" x14ac:dyDescent="0.25">
      <c r="A4691" t="s">
        <v>158</v>
      </c>
      <c r="B4691">
        <v>84</v>
      </c>
      <c r="C4691" t="s">
        <v>755</v>
      </c>
      <c r="D4691" t="s">
        <v>159</v>
      </c>
      <c r="E4691">
        <v>1</v>
      </c>
      <c r="F4691">
        <v>280</v>
      </c>
      <c r="G4691">
        <v>0.36</v>
      </c>
      <c r="H4691" t="s">
        <v>157</v>
      </c>
      <c r="I4691" t="s">
        <v>157</v>
      </c>
      <c r="J4691" t="s">
        <v>157</v>
      </c>
      <c r="K4691" s="33" t="str">
        <f>IF(ISNA(VLOOKUP(C4691,'Provider-EHR crosswalk'!A:B,2,FALSE)),"No EHR Specified",VLOOKUP(C4691,'Provider-EHR crosswalk'!A:B,2,FALSE))</f>
        <v>Azalea Health EHR</v>
      </c>
    </row>
    <row r="4692" spans="1:11" x14ac:dyDescent="0.25">
      <c r="A4692" t="s">
        <v>162</v>
      </c>
      <c r="B4692">
        <v>84</v>
      </c>
      <c r="C4692" t="s">
        <v>755</v>
      </c>
      <c r="D4692" t="s">
        <v>163</v>
      </c>
      <c r="E4692">
        <v>279</v>
      </c>
      <c r="F4692">
        <v>280</v>
      </c>
      <c r="G4692">
        <v>99.64</v>
      </c>
      <c r="H4692" t="s">
        <v>65</v>
      </c>
      <c r="I4692">
        <v>95</v>
      </c>
      <c r="J4692" t="s">
        <v>66</v>
      </c>
      <c r="K4692" s="33" t="str">
        <f>IF(ISNA(VLOOKUP(C4692,'Provider-EHR crosswalk'!A:B,2,FALSE)),"No EHR Specified",VLOOKUP(C4692,'Provider-EHR crosswalk'!A:B,2,FALSE))</f>
        <v>Azalea Health EHR</v>
      </c>
    </row>
    <row r="4693" spans="1:11" x14ac:dyDescent="0.25">
      <c r="A4693" t="s">
        <v>164</v>
      </c>
      <c r="B4693">
        <v>84</v>
      </c>
      <c r="C4693" t="s">
        <v>755</v>
      </c>
      <c r="D4693" t="s">
        <v>165</v>
      </c>
      <c r="E4693">
        <v>30</v>
      </c>
      <c r="F4693">
        <v>33</v>
      </c>
      <c r="G4693">
        <v>90.91</v>
      </c>
      <c r="H4693" t="s">
        <v>65</v>
      </c>
      <c r="I4693">
        <v>95</v>
      </c>
      <c r="J4693" t="s">
        <v>69</v>
      </c>
      <c r="K4693" s="33" t="str">
        <f>IF(ISNA(VLOOKUP(C4693,'Provider-EHR crosswalk'!A:B,2,FALSE)),"No EHR Specified",VLOOKUP(C4693,'Provider-EHR crosswalk'!A:B,2,FALSE))</f>
        <v>Azalea Health EHR</v>
      </c>
    </row>
    <row r="4694" spans="1:11" x14ac:dyDescent="0.25">
      <c r="A4694" t="s">
        <v>166</v>
      </c>
      <c r="B4694">
        <v>84</v>
      </c>
      <c r="C4694" t="s">
        <v>755</v>
      </c>
      <c r="D4694" t="s">
        <v>167</v>
      </c>
      <c r="E4694">
        <v>1</v>
      </c>
      <c r="F4694">
        <v>33</v>
      </c>
      <c r="G4694">
        <v>3.03</v>
      </c>
      <c r="H4694" t="s">
        <v>116</v>
      </c>
      <c r="I4694">
        <v>5</v>
      </c>
      <c r="J4694" t="s">
        <v>66</v>
      </c>
      <c r="K4694" s="33" t="str">
        <f>IF(ISNA(VLOOKUP(C4694,'Provider-EHR crosswalk'!A:B,2,FALSE)),"No EHR Specified",VLOOKUP(C4694,'Provider-EHR crosswalk'!A:B,2,FALSE))</f>
        <v>Azalea Health EHR</v>
      </c>
    </row>
    <row r="4695" spans="1:11" x14ac:dyDescent="0.25">
      <c r="A4695" t="s">
        <v>168</v>
      </c>
      <c r="B4695">
        <v>84</v>
      </c>
      <c r="C4695" t="s">
        <v>755</v>
      </c>
      <c r="D4695" t="s">
        <v>169</v>
      </c>
      <c r="E4695">
        <v>0</v>
      </c>
      <c r="F4695">
        <v>33</v>
      </c>
      <c r="G4695">
        <v>0</v>
      </c>
      <c r="H4695" t="s">
        <v>116</v>
      </c>
      <c r="I4695">
        <v>5</v>
      </c>
      <c r="J4695" t="s">
        <v>66</v>
      </c>
      <c r="K4695" s="33" t="str">
        <f>IF(ISNA(VLOOKUP(C4695,'Provider-EHR crosswalk'!A:B,2,FALSE)),"No EHR Specified",VLOOKUP(C4695,'Provider-EHR crosswalk'!A:B,2,FALSE))</f>
        <v>Azalea Health EHR</v>
      </c>
    </row>
    <row r="4696" spans="1:11" x14ac:dyDescent="0.25">
      <c r="A4696" t="s">
        <v>170</v>
      </c>
      <c r="B4696">
        <v>84</v>
      </c>
      <c r="C4696" t="s">
        <v>755</v>
      </c>
      <c r="D4696" t="s">
        <v>171</v>
      </c>
      <c r="E4696">
        <v>2</v>
      </c>
      <c r="F4696">
        <v>33</v>
      </c>
      <c r="G4696">
        <v>6.06</v>
      </c>
      <c r="H4696" t="s">
        <v>116</v>
      </c>
      <c r="I4696">
        <v>5</v>
      </c>
      <c r="J4696" t="s">
        <v>69</v>
      </c>
      <c r="K4696" s="33" t="str">
        <f>IF(ISNA(VLOOKUP(C4696,'Provider-EHR crosswalk'!A:B,2,FALSE)),"No EHR Specified",VLOOKUP(C4696,'Provider-EHR crosswalk'!A:B,2,FALSE))</f>
        <v>Azalea Health EHR</v>
      </c>
    </row>
    <row r="4697" spans="1:11" x14ac:dyDescent="0.25">
      <c r="A4697" t="s">
        <v>172</v>
      </c>
      <c r="B4697">
        <v>84</v>
      </c>
      <c r="C4697" t="s">
        <v>755</v>
      </c>
      <c r="D4697" t="s">
        <v>173</v>
      </c>
      <c r="E4697">
        <v>0</v>
      </c>
      <c r="F4697">
        <v>280</v>
      </c>
      <c r="G4697">
        <v>0</v>
      </c>
      <c r="H4697" t="s">
        <v>116</v>
      </c>
      <c r="I4697">
        <v>5</v>
      </c>
      <c r="J4697" t="s">
        <v>66</v>
      </c>
      <c r="K4697" s="33" t="str">
        <f>IF(ISNA(VLOOKUP(C4697,'Provider-EHR crosswalk'!A:B,2,FALSE)),"No EHR Specified",VLOOKUP(C4697,'Provider-EHR crosswalk'!A:B,2,FALSE))</f>
        <v>Azalea Health EHR</v>
      </c>
    </row>
    <row r="4698" spans="1:11" x14ac:dyDescent="0.25">
      <c r="A4698" t="s">
        <v>174</v>
      </c>
      <c r="B4698">
        <v>84</v>
      </c>
      <c r="C4698" t="s">
        <v>755</v>
      </c>
      <c r="D4698" t="s">
        <v>175</v>
      </c>
      <c r="E4698">
        <v>0</v>
      </c>
      <c r="F4698">
        <v>280</v>
      </c>
      <c r="G4698">
        <v>0</v>
      </c>
      <c r="H4698" t="s">
        <v>116</v>
      </c>
      <c r="I4698">
        <v>5</v>
      </c>
      <c r="J4698" t="s">
        <v>66</v>
      </c>
      <c r="K4698" s="33" t="str">
        <f>IF(ISNA(VLOOKUP(C4698,'Provider-EHR crosswalk'!A:B,2,FALSE)),"No EHR Specified",VLOOKUP(C4698,'Provider-EHR crosswalk'!A:B,2,FALSE))</f>
        <v>Azalea Health EHR</v>
      </c>
    </row>
    <row r="4699" spans="1:11" x14ac:dyDescent="0.25">
      <c r="A4699" t="s">
        <v>176</v>
      </c>
      <c r="B4699">
        <v>84</v>
      </c>
      <c r="C4699" t="s">
        <v>755</v>
      </c>
      <c r="D4699" t="s">
        <v>177</v>
      </c>
      <c r="E4699">
        <v>1</v>
      </c>
      <c r="F4699">
        <v>280</v>
      </c>
      <c r="G4699">
        <v>0.36</v>
      </c>
      <c r="H4699" t="s">
        <v>116</v>
      </c>
      <c r="I4699">
        <v>5</v>
      </c>
      <c r="J4699" t="s">
        <v>66</v>
      </c>
      <c r="K4699" s="33" t="str">
        <f>IF(ISNA(VLOOKUP(C4699,'Provider-EHR crosswalk'!A:B,2,FALSE)),"No EHR Specified",VLOOKUP(C4699,'Provider-EHR crosswalk'!A:B,2,FALSE))</f>
        <v>Azalea Health EHR</v>
      </c>
    </row>
    <row r="4700" spans="1:11" x14ac:dyDescent="0.25">
      <c r="A4700" t="s">
        <v>63</v>
      </c>
      <c r="B4700">
        <v>95</v>
      </c>
      <c r="C4700" t="s">
        <v>851</v>
      </c>
      <c r="D4700" t="s">
        <v>64</v>
      </c>
      <c r="E4700">
        <v>4</v>
      </c>
      <c r="F4700">
        <v>4</v>
      </c>
      <c r="G4700">
        <v>100</v>
      </c>
      <c r="H4700" t="s">
        <v>65</v>
      </c>
      <c r="I4700">
        <v>99</v>
      </c>
      <c r="J4700" t="s">
        <v>66</v>
      </c>
      <c r="K4700" s="33" t="str">
        <f>IF(ISNA(VLOOKUP(C4700,'Provider-EHR crosswalk'!A:B,2,FALSE)),"No EHR Specified",VLOOKUP(C4700,'Provider-EHR crosswalk'!A:B,2,FALSE))</f>
        <v>Azalea Health EHR</v>
      </c>
    </row>
    <row r="4701" spans="1:11" x14ac:dyDescent="0.25">
      <c r="A4701" t="s">
        <v>67</v>
      </c>
      <c r="B4701">
        <v>95</v>
      </c>
      <c r="C4701" t="s">
        <v>851</v>
      </c>
      <c r="D4701" t="s">
        <v>68</v>
      </c>
      <c r="E4701">
        <v>4</v>
      </c>
      <c r="F4701">
        <v>4</v>
      </c>
      <c r="G4701">
        <v>100</v>
      </c>
      <c r="H4701" t="s">
        <v>65</v>
      </c>
      <c r="I4701">
        <v>75</v>
      </c>
      <c r="J4701" t="s">
        <v>66</v>
      </c>
      <c r="K4701" s="33" t="str">
        <f>IF(ISNA(VLOOKUP(C4701,'Provider-EHR crosswalk'!A:B,2,FALSE)),"No EHR Specified",VLOOKUP(C4701,'Provider-EHR crosswalk'!A:B,2,FALSE))</f>
        <v>Azalea Health EHR</v>
      </c>
    </row>
    <row r="4702" spans="1:11" x14ac:dyDescent="0.25">
      <c r="A4702" t="s">
        <v>70</v>
      </c>
      <c r="B4702">
        <v>95</v>
      </c>
      <c r="C4702" t="s">
        <v>851</v>
      </c>
      <c r="D4702" t="s">
        <v>71</v>
      </c>
      <c r="E4702">
        <v>4</v>
      </c>
      <c r="F4702">
        <v>4</v>
      </c>
      <c r="G4702">
        <v>100</v>
      </c>
      <c r="H4702" t="s">
        <v>65</v>
      </c>
      <c r="I4702">
        <v>99</v>
      </c>
      <c r="J4702" t="s">
        <v>66</v>
      </c>
      <c r="K4702" s="33" t="str">
        <f>IF(ISNA(VLOOKUP(C4702,'Provider-EHR crosswalk'!A:B,2,FALSE)),"No EHR Specified",VLOOKUP(C4702,'Provider-EHR crosswalk'!A:B,2,FALSE))</f>
        <v>Azalea Health EHR</v>
      </c>
    </row>
    <row r="4703" spans="1:11" x14ac:dyDescent="0.25">
      <c r="A4703" t="s">
        <v>72</v>
      </c>
      <c r="B4703">
        <v>95</v>
      </c>
      <c r="C4703" t="s">
        <v>851</v>
      </c>
      <c r="D4703" t="s">
        <v>73</v>
      </c>
      <c r="E4703">
        <v>4</v>
      </c>
      <c r="F4703">
        <v>4</v>
      </c>
      <c r="G4703">
        <v>100</v>
      </c>
      <c r="H4703" t="s">
        <v>65</v>
      </c>
      <c r="I4703">
        <v>99</v>
      </c>
      <c r="J4703" t="s">
        <v>66</v>
      </c>
      <c r="K4703" s="33" t="str">
        <f>IF(ISNA(VLOOKUP(C4703,'Provider-EHR crosswalk'!A:B,2,FALSE)),"No EHR Specified",VLOOKUP(C4703,'Provider-EHR crosswalk'!A:B,2,FALSE))</f>
        <v>Azalea Health EHR</v>
      </c>
    </row>
    <row r="4704" spans="1:11" x14ac:dyDescent="0.25">
      <c r="A4704" t="s">
        <v>74</v>
      </c>
      <c r="B4704">
        <v>95</v>
      </c>
      <c r="C4704" t="s">
        <v>851</v>
      </c>
      <c r="D4704" t="s">
        <v>75</v>
      </c>
      <c r="E4704">
        <v>4</v>
      </c>
      <c r="F4704">
        <v>4</v>
      </c>
      <c r="G4704">
        <v>100</v>
      </c>
      <c r="H4704" t="s">
        <v>65</v>
      </c>
      <c r="I4704">
        <v>99</v>
      </c>
      <c r="J4704" t="s">
        <v>66</v>
      </c>
      <c r="K4704" s="33" t="str">
        <f>IF(ISNA(VLOOKUP(C4704,'Provider-EHR crosswalk'!A:B,2,FALSE)),"No EHR Specified",VLOOKUP(C4704,'Provider-EHR crosswalk'!A:B,2,FALSE))</f>
        <v>Azalea Health EHR</v>
      </c>
    </row>
    <row r="4705" spans="1:11" x14ac:dyDescent="0.25">
      <c r="A4705" t="s">
        <v>76</v>
      </c>
      <c r="B4705">
        <v>95</v>
      </c>
      <c r="C4705" t="s">
        <v>851</v>
      </c>
      <c r="D4705" t="s">
        <v>77</v>
      </c>
      <c r="E4705">
        <v>4</v>
      </c>
      <c r="F4705">
        <v>4</v>
      </c>
      <c r="G4705">
        <v>100</v>
      </c>
      <c r="H4705" t="s">
        <v>65</v>
      </c>
      <c r="I4705">
        <v>85</v>
      </c>
      <c r="J4705" t="s">
        <v>66</v>
      </c>
      <c r="K4705" s="33" t="str">
        <f>IF(ISNA(VLOOKUP(C4705,'Provider-EHR crosswalk'!A:B,2,FALSE)),"No EHR Specified",VLOOKUP(C4705,'Provider-EHR crosswalk'!A:B,2,FALSE))</f>
        <v>Azalea Health EHR</v>
      </c>
    </row>
    <row r="4706" spans="1:11" x14ac:dyDescent="0.25">
      <c r="A4706" t="s">
        <v>78</v>
      </c>
      <c r="B4706">
        <v>95</v>
      </c>
      <c r="C4706" t="s">
        <v>851</v>
      </c>
      <c r="D4706" t="s">
        <v>79</v>
      </c>
      <c r="E4706">
        <v>4</v>
      </c>
      <c r="F4706">
        <v>4</v>
      </c>
      <c r="G4706">
        <v>100</v>
      </c>
      <c r="H4706" t="s">
        <v>65</v>
      </c>
      <c r="I4706">
        <v>85</v>
      </c>
      <c r="J4706" t="s">
        <v>66</v>
      </c>
      <c r="K4706" s="33" t="str">
        <f>IF(ISNA(VLOOKUP(C4706,'Provider-EHR crosswalk'!A:B,2,FALSE)),"No EHR Specified",VLOOKUP(C4706,'Provider-EHR crosswalk'!A:B,2,FALSE))</f>
        <v>Azalea Health EHR</v>
      </c>
    </row>
    <row r="4707" spans="1:11" x14ac:dyDescent="0.25">
      <c r="A4707" t="s">
        <v>80</v>
      </c>
      <c r="B4707">
        <v>95</v>
      </c>
      <c r="C4707" t="s">
        <v>851</v>
      </c>
      <c r="D4707" t="s">
        <v>81</v>
      </c>
      <c r="E4707">
        <v>4</v>
      </c>
      <c r="F4707">
        <v>4</v>
      </c>
      <c r="G4707">
        <v>100</v>
      </c>
      <c r="H4707" t="s">
        <v>65</v>
      </c>
      <c r="I4707">
        <v>85</v>
      </c>
      <c r="J4707" t="s">
        <v>66</v>
      </c>
      <c r="K4707" s="33" t="str">
        <f>IF(ISNA(VLOOKUP(C4707,'Provider-EHR crosswalk'!A:B,2,FALSE)),"No EHR Specified",VLOOKUP(C4707,'Provider-EHR crosswalk'!A:B,2,FALSE))</f>
        <v>Azalea Health EHR</v>
      </c>
    </row>
    <row r="4708" spans="1:11" x14ac:dyDescent="0.25">
      <c r="A4708" t="s">
        <v>82</v>
      </c>
      <c r="B4708">
        <v>95</v>
      </c>
      <c r="C4708" t="s">
        <v>851</v>
      </c>
      <c r="D4708" t="s">
        <v>83</v>
      </c>
      <c r="E4708">
        <v>4</v>
      </c>
      <c r="F4708">
        <v>4</v>
      </c>
      <c r="G4708">
        <v>100</v>
      </c>
      <c r="H4708" t="s">
        <v>65</v>
      </c>
      <c r="I4708">
        <v>85</v>
      </c>
      <c r="J4708" t="s">
        <v>66</v>
      </c>
      <c r="K4708" s="33" t="str">
        <f>IF(ISNA(VLOOKUP(C4708,'Provider-EHR crosswalk'!A:B,2,FALSE)),"No EHR Specified",VLOOKUP(C4708,'Provider-EHR crosswalk'!A:B,2,FALSE))</f>
        <v>Azalea Health EHR</v>
      </c>
    </row>
    <row r="4709" spans="1:11" x14ac:dyDescent="0.25">
      <c r="A4709" t="s">
        <v>84</v>
      </c>
      <c r="B4709">
        <v>95</v>
      </c>
      <c r="C4709" t="s">
        <v>851</v>
      </c>
      <c r="D4709" t="s">
        <v>85</v>
      </c>
      <c r="E4709">
        <v>4</v>
      </c>
      <c r="F4709">
        <v>4</v>
      </c>
      <c r="G4709">
        <v>100</v>
      </c>
      <c r="H4709" t="s">
        <v>65</v>
      </c>
      <c r="I4709">
        <v>85</v>
      </c>
      <c r="J4709" t="s">
        <v>66</v>
      </c>
      <c r="K4709" s="33" t="str">
        <f>IF(ISNA(VLOOKUP(C4709,'Provider-EHR crosswalk'!A:B,2,FALSE)),"No EHR Specified",VLOOKUP(C4709,'Provider-EHR crosswalk'!A:B,2,FALSE))</f>
        <v>Azalea Health EHR</v>
      </c>
    </row>
    <row r="4710" spans="1:11" x14ac:dyDescent="0.25">
      <c r="A4710" t="s">
        <v>86</v>
      </c>
      <c r="B4710">
        <v>95</v>
      </c>
      <c r="C4710" t="s">
        <v>851</v>
      </c>
      <c r="D4710" t="s">
        <v>87</v>
      </c>
      <c r="E4710">
        <v>4</v>
      </c>
      <c r="F4710">
        <v>4</v>
      </c>
      <c r="G4710">
        <v>100</v>
      </c>
      <c r="H4710" t="s">
        <v>65</v>
      </c>
      <c r="I4710">
        <v>95</v>
      </c>
      <c r="J4710" t="s">
        <v>66</v>
      </c>
      <c r="K4710" s="33" t="str">
        <f>IF(ISNA(VLOOKUP(C4710,'Provider-EHR crosswalk'!A:B,2,FALSE)),"No EHR Specified",VLOOKUP(C4710,'Provider-EHR crosswalk'!A:B,2,FALSE))</f>
        <v>Azalea Health EHR</v>
      </c>
    </row>
    <row r="4711" spans="1:11" x14ac:dyDescent="0.25">
      <c r="A4711" t="s">
        <v>88</v>
      </c>
      <c r="B4711">
        <v>95</v>
      </c>
      <c r="C4711" t="s">
        <v>851</v>
      </c>
      <c r="D4711" t="s">
        <v>89</v>
      </c>
      <c r="E4711">
        <v>4</v>
      </c>
      <c r="F4711">
        <v>4</v>
      </c>
      <c r="G4711">
        <v>100</v>
      </c>
      <c r="H4711" t="s">
        <v>65</v>
      </c>
      <c r="I4711">
        <v>95</v>
      </c>
      <c r="J4711" t="s">
        <v>66</v>
      </c>
      <c r="K4711" s="33" t="str">
        <f>IF(ISNA(VLOOKUP(C4711,'Provider-EHR crosswalk'!A:B,2,FALSE)),"No EHR Specified",VLOOKUP(C4711,'Provider-EHR crosswalk'!A:B,2,FALSE))</f>
        <v>Azalea Health EHR</v>
      </c>
    </row>
    <row r="4712" spans="1:11" x14ac:dyDescent="0.25">
      <c r="A4712" t="s">
        <v>90</v>
      </c>
      <c r="B4712">
        <v>95</v>
      </c>
      <c r="C4712" t="s">
        <v>851</v>
      </c>
      <c r="D4712" t="s">
        <v>91</v>
      </c>
      <c r="E4712">
        <v>4</v>
      </c>
      <c r="F4712">
        <v>4</v>
      </c>
      <c r="G4712">
        <v>100</v>
      </c>
      <c r="H4712" t="s">
        <v>65</v>
      </c>
      <c r="I4712">
        <v>90</v>
      </c>
      <c r="J4712" t="s">
        <v>66</v>
      </c>
      <c r="K4712" s="33" t="str">
        <f>IF(ISNA(VLOOKUP(C4712,'Provider-EHR crosswalk'!A:B,2,FALSE)),"No EHR Specified",VLOOKUP(C4712,'Provider-EHR crosswalk'!A:B,2,FALSE))</f>
        <v>Azalea Health EHR</v>
      </c>
    </row>
    <row r="4713" spans="1:11" x14ac:dyDescent="0.25">
      <c r="A4713" t="s">
        <v>92</v>
      </c>
      <c r="B4713">
        <v>95</v>
      </c>
      <c r="C4713" t="s">
        <v>851</v>
      </c>
      <c r="D4713" t="s">
        <v>93</v>
      </c>
      <c r="E4713">
        <v>0</v>
      </c>
      <c r="F4713">
        <v>4</v>
      </c>
      <c r="G4713">
        <v>0</v>
      </c>
      <c r="H4713" t="s">
        <v>65</v>
      </c>
      <c r="I4713">
        <v>90</v>
      </c>
      <c r="J4713" t="s">
        <v>69</v>
      </c>
      <c r="K4713" s="33" t="str">
        <f>IF(ISNA(VLOOKUP(C4713,'Provider-EHR crosswalk'!A:B,2,FALSE)),"No EHR Specified",VLOOKUP(C4713,'Provider-EHR crosswalk'!A:B,2,FALSE))</f>
        <v>Azalea Health EHR</v>
      </c>
    </row>
    <row r="4714" spans="1:11" x14ac:dyDescent="0.25">
      <c r="A4714" t="s">
        <v>94</v>
      </c>
      <c r="B4714">
        <v>95</v>
      </c>
      <c r="C4714" t="s">
        <v>851</v>
      </c>
      <c r="D4714" t="s">
        <v>95</v>
      </c>
      <c r="E4714">
        <v>3</v>
      </c>
      <c r="F4714">
        <v>4</v>
      </c>
      <c r="G4714">
        <v>75</v>
      </c>
      <c r="H4714" t="s">
        <v>65</v>
      </c>
      <c r="I4714">
        <v>90</v>
      </c>
      <c r="J4714" t="s">
        <v>69</v>
      </c>
      <c r="K4714" s="33" t="str">
        <f>IF(ISNA(VLOOKUP(C4714,'Provider-EHR crosswalk'!A:B,2,FALSE)),"No EHR Specified",VLOOKUP(C4714,'Provider-EHR crosswalk'!A:B,2,FALSE))</f>
        <v>Azalea Health EHR</v>
      </c>
    </row>
    <row r="4715" spans="1:11" x14ac:dyDescent="0.25">
      <c r="A4715" t="s">
        <v>96</v>
      </c>
      <c r="B4715">
        <v>95</v>
      </c>
      <c r="C4715" t="s">
        <v>851</v>
      </c>
      <c r="D4715" t="s">
        <v>97</v>
      </c>
      <c r="E4715">
        <v>1</v>
      </c>
      <c r="F4715">
        <v>4</v>
      </c>
      <c r="G4715">
        <v>25</v>
      </c>
      <c r="H4715" t="s">
        <v>65</v>
      </c>
      <c r="I4715">
        <v>90</v>
      </c>
      <c r="J4715" t="s">
        <v>69</v>
      </c>
      <c r="K4715" s="33" t="str">
        <f>IF(ISNA(VLOOKUP(C4715,'Provider-EHR crosswalk'!A:B,2,FALSE)),"No EHR Specified",VLOOKUP(C4715,'Provider-EHR crosswalk'!A:B,2,FALSE))</f>
        <v>Azalea Health EHR</v>
      </c>
    </row>
    <row r="4716" spans="1:11" x14ac:dyDescent="0.25">
      <c r="A4716" t="s">
        <v>98</v>
      </c>
      <c r="B4716">
        <v>95</v>
      </c>
      <c r="C4716" t="s">
        <v>851</v>
      </c>
      <c r="D4716" t="s">
        <v>99</v>
      </c>
      <c r="E4716">
        <v>1</v>
      </c>
      <c r="F4716">
        <v>4</v>
      </c>
      <c r="G4716">
        <v>25</v>
      </c>
      <c r="H4716" t="s">
        <v>65</v>
      </c>
      <c r="I4716">
        <v>90</v>
      </c>
      <c r="J4716" t="s">
        <v>69</v>
      </c>
      <c r="K4716" s="33" t="str">
        <f>IF(ISNA(VLOOKUP(C4716,'Provider-EHR crosswalk'!A:B,2,FALSE)),"No EHR Specified",VLOOKUP(C4716,'Provider-EHR crosswalk'!A:B,2,FALSE))</f>
        <v>Azalea Health EHR</v>
      </c>
    </row>
    <row r="4717" spans="1:11" x14ac:dyDescent="0.25">
      <c r="A4717" t="s">
        <v>100</v>
      </c>
      <c r="B4717">
        <v>95</v>
      </c>
      <c r="C4717" t="s">
        <v>851</v>
      </c>
      <c r="D4717" t="s">
        <v>101</v>
      </c>
      <c r="E4717">
        <v>25</v>
      </c>
      <c r="F4717">
        <v>25</v>
      </c>
      <c r="G4717">
        <v>100</v>
      </c>
      <c r="H4717" t="s">
        <v>65</v>
      </c>
      <c r="I4717">
        <v>99</v>
      </c>
      <c r="J4717" t="s">
        <v>66</v>
      </c>
      <c r="K4717" s="33" t="str">
        <f>IF(ISNA(VLOOKUP(C4717,'Provider-EHR crosswalk'!A:B,2,FALSE)),"No EHR Specified",VLOOKUP(C4717,'Provider-EHR crosswalk'!A:B,2,FALSE))</f>
        <v>Azalea Health EHR</v>
      </c>
    </row>
    <row r="4718" spans="1:11" x14ac:dyDescent="0.25">
      <c r="A4718" t="s">
        <v>102</v>
      </c>
      <c r="B4718">
        <v>95</v>
      </c>
      <c r="C4718" t="s">
        <v>851</v>
      </c>
      <c r="D4718" t="s">
        <v>103</v>
      </c>
      <c r="E4718">
        <v>25</v>
      </c>
      <c r="F4718">
        <v>25</v>
      </c>
      <c r="G4718">
        <v>100</v>
      </c>
      <c r="H4718" t="s">
        <v>65</v>
      </c>
      <c r="I4718">
        <v>99</v>
      </c>
      <c r="J4718" t="s">
        <v>66</v>
      </c>
      <c r="K4718" s="33" t="str">
        <f>IF(ISNA(VLOOKUP(C4718,'Provider-EHR crosswalk'!A:B,2,FALSE)),"No EHR Specified",VLOOKUP(C4718,'Provider-EHR crosswalk'!A:B,2,FALSE))</f>
        <v>Azalea Health EHR</v>
      </c>
    </row>
    <row r="4719" spans="1:11" x14ac:dyDescent="0.25">
      <c r="A4719" t="s">
        <v>104</v>
      </c>
      <c r="B4719">
        <v>95</v>
      </c>
      <c r="C4719" t="s">
        <v>851</v>
      </c>
      <c r="D4719" t="s">
        <v>105</v>
      </c>
      <c r="E4719">
        <v>25</v>
      </c>
      <c r="F4719">
        <v>25</v>
      </c>
      <c r="G4719">
        <v>100</v>
      </c>
      <c r="H4719" t="s">
        <v>65</v>
      </c>
      <c r="I4719">
        <v>99</v>
      </c>
      <c r="J4719" t="s">
        <v>66</v>
      </c>
      <c r="K4719" s="33" t="str">
        <f>IF(ISNA(VLOOKUP(C4719,'Provider-EHR crosswalk'!A:B,2,FALSE)),"No EHR Specified",VLOOKUP(C4719,'Provider-EHR crosswalk'!A:B,2,FALSE))</f>
        <v>Azalea Health EHR</v>
      </c>
    </row>
    <row r="4720" spans="1:11" x14ac:dyDescent="0.25">
      <c r="A4720" t="s">
        <v>106</v>
      </c>
      <c r="B4720">
        <v>95</v>
      </c>
      <c r="C4720" t="s">
        <v>851</v>
      </c>
      <c r="D4720" t="s">
        <v>107</v>
      </c>
      <c r="E4720">
        <v>25</v>
      </c>
      <c r="F4720">
        <v>25</v>
      </c>
      <c r="G4720">
        <v>100</v>
      </c>
      <c r="H4720" t="s">
        <v>65</v>
      </c>
      <c r="I4720">
        <v>99</v>
      </c>
      <c r="J4720" t="s">
        <v>66</v>
      </c>
      <c r="K4720" s="33" t="str">
        <f>IF(ISNA(VLOOKUP(C4720,'Provider-EHR crosswalk'!A:B,2,FALSE)),"No EHR Specified",VLOOKUP(C4720,'Provider-EHR crosswalk'!A:B,2,FALSE))</f>
        <v>Azalea Health EHR</v>
      </c>
    </row>
    <row r="4721" spans="1:11" x14ac:dyDescent="0.25">
      <c r="A4721" t="s">
        <v>108</v>
      </c>
      <c r="B4721">
        <v>95</v>
      </c>
      <c r="C4721" t="s">
        <v>851</v>
      </c>
      <c r="D4721" t="s">
        <v>109</v>
      </c>
      <c r="E4721">
        <v>25</v>
      </c>
      <c r="F4721">
        <v>25</v>
      </c>
      <c r="G4721">
        <v>100</v>
      </c>
      <c r="H4721" t="s">
        <v>65</v>
      </c>
      <c r="I4721">
        <v>99</v>
      </c>
      <c r="J4721" t="s">
        <v>66</v>
      </c>
      <c r="K4721" s="33" t="str">
        <f>IF(ISNA(VLOOKUP(C4721,'Provider-EHR crosswalk'!A:B,2,FALSE)),"No EHR Specified",VLOOKUP(C4721,'Provider-EHR crosswalk'!A:B,2,FALSE))</f>
        <v>Azalea Health EHR</v>
      </c>
    </row>
    <row r="4722" spans="1:11" x14ac:dyDescent="0.25">
      <c r="A4722" t="s">
        <v>110</v>
      </c>
      <c r="B4722">
        <v>95</v>
      </c>
      <c r="C4722" t="s">
        <v>851</v>
      </c>
      <c r="D4722" t="s">
        <v>111</v>
      </c>
      <c r="E4722">
        <v>25</v>
      </c>
      <c r="F4722">
        <v>25</v>
      </c>
      <c r="G4722">
        <v>100</v>
      </c>
      <c r="H4722" t="s">
        <v>65</v>
      </c>
      <c r="I4722">
        <v>99</v>
      </c>
      <c r="J4722" t="s">
        <v>66</v>
      </c>
      <c r="K4722" s="33" t="str">
        <f>IF(ISNA(VLOOKUP(C4722,'Provider-EHR crosswalk'!A:B,2,FALSE)),"No EHR Specified",VLOOKUP(C4722,'Provider-EHR crosswalk'!A:B,2,FALSE))</f>
        <v>Azalea Health EHR</v>
      </c>
    </row>
    <row r="4723" spans="1:11" x14ac:dyDescent="0.25">
      <c r="A4723" t="s">
        <v>112</v>
      </c>
      <c r="B4723">
        <v>95</v>
      </c>
      <c r="C4723" t="s">
        <v>851</v>
      </c>
      <c r="D4723" t="s">
        <v>113</v>
      </c>
      <c r="E4723">
        <v>25</v>
      </c>
      <c r="F4723">
        <v>25</v>
      </c>
      <c r="G4723">
        <v>100</v>
      </c>
      <c r="H4723" t="s">
        <v>65</v>
      </c>
      <c r="I4723">
        <v>99</v>
      </c>
      <c r="J4723" t="s">
        <v>66</v>
      </c>
      <c r="K4723" s="33" t="str">
        <f>IF(ISNA(VLOOKUP(C4723,'Provider-EHR crosswalk'!A:B,2,FALSE)),"No EHR Specified",VLOOKUP(C4723,'Provider-EHR crosswalk'!A:B,2,FALSE))</f>
        <v>Azalea Health EHR</v>
      </c>
    </row>
    <row r="4724" spans="1:11" x14ac:dyDescent="0.25">
      <c r="A4724" t="s">
        <v>114</v>
      </c>
      <c r="B4724">
        <v>95</v>
      </c>
      <c r="C4724" t="s">
        <v>851</v>
      </c>
      <c r="D4724" t="s">
        <v>115</v>
      </c>
      <c r="E4724">
        <v>1</v>
      </c>
      <c r="F4724">
        <v>4</v>
      </c>
      <c r="G4724">
        <v>25</v>
      </c>
      <c r="H4724" t="s">
        <v>116</v>
      </c>
      <c r="I4724">
        <v>4</v>
      </c>
      <c r="J4724" t="s">
        <v>69</v>
      </c>
      <c r="K4724" s="33" t="str">
        <f>IF(ISNA(VLOOKUP(C4724,'Provider-EHR crosswalk'!A:B,2,FALSE)),"No EHR Specified",VLOOKUP(C4724,'Provider-EHR crosswalk'!A:B,2,FALSE))</f>
        <v>Azalea Health EHR</v>
      </c>
    </row>
    <row r="4725" spans="1:11" x14ac:dyDescent="0.25">
      <c r="A4725" t="s">
        <v>117</v>
      </c>
      <c r="B4725">
        <v>95</v>
      </c>
      <c r="C4725" t="s">
        <v>851</v>
      </c>
      <c r="D4725" t="s">
        <v>118</v>
      </c>
      <c r="E4725">
        <v>1</v>
      </c>
      <c r="F4725">
        <v>4</v>
      </c>
      <c r="G4725">
        <v>25</v>
      </c>
      <c r="H4725" t="s">
        <v>116</v>
      </c>
      <c r="I4725">
        <v>4</v>
      </c>
      <c r="J4725" t="s">
        <v>69</v>
      </c>
      <c r="K4725" s="33" t="str">
        <f>IF(ISNA(VLOOKUP(C4725,'Provider-EHR crosswalk'!A:B,2,FALSE)),"No EHR Specified",VLOOKUP(C4725,'Provider-EHR crosswalk'!A:B,2,FALSE))</f>
        <v>Azalea Health EHR</v>
      </c>
    </row>
    <row r="4726" spans="1:11" x14ac:dyDescent="0.25">
      <c r="A4726" t="s">
        <v>119</v>
      </c>
      <c r="B4726">
        <v>95</v>
      </c>
      <c r="C4726" t="s">
        <v>851</v>
      </c>
      <c r="D4726" t="s">
        <v>120</v>
      </c>
      <c r="E4726">
        <v>0</v>
      </c>
      <c r="F4726">
        <v>4</v>
      </c>
      <c r="G4726">
        <v>0</v>
      </c>
      <c r="H4726" t="s">
        <v>116</v>
      </c>
      <c r="I4726">
        <v>4</v>
      </c>
      <c r="J4726" t="s">
        <v>66</v>
      </c>
      <c r="K4726" s="33" t="str">
        <f>IF(ISNA(VLOOKUP(C4726,'Provider-EHR crosswalk'!A:B,2,FALSE)),"No EHR Specified",VLOOKUP(C4726,'Provider-EHR crosswalk'!A:B,2,FALSE))</f>
        <v>Azalea Health EHR</v>
      </c>
    </row>
    <row r="4727" spans="1:11" x14ac:dyDescent="0.25">
      <c r="A4727" t="s">
        <v>121</v>
      </c>
      <c r="B4727">
        <v>95</v>
      </c>
      <c r="C4727" t="s">
        <v>851</v>
      </c>
      <c r="D4727" t="s">
        <v>122</v>
      </c>
      <c r="E4727">
        <v>0</v>
      </c>
      <c r="F4727">
        <v>4</v>
      </c>
      <c r="G4727">
        <v>0</v>
      </c>
      <c r="H4727" t="s">
        <v>116</v>
      </c>
      <c r="I4727">
        <v>1</v>
      </c>
      <c r="J4727" t="s">
        <v>66</v>
      </c>
      <c r="K4727" s="33" t="str">
        <f>IF(ISNA(VLOOKUP(C4727,'Provider-EHR crosswalk'!A:B,2,FALSE)),"No EHR Specified",VLOOKUP(C4727,'Provider-EHR crosswalk'!A:B,2,FALSE))</f>
        <v>Azalea Health EHR</v>
      </c>
    </row>
    <row r="4728" spans="1:11" x14ac:dyDescent="0.25">
      <c r="A4728" t="s">
        <v>123</v>
      </c>
      <c r="B4728">
        <v>95</v>
      </c>
      <c r="C4728" t="s">
        <v>851</v>
      </c>
      <c r="D4728" t="s">
        <v>124</v>
      </c>
      <c r="E4728">
        <v>0</v>
      </c>
      <c r="F4728">
        <v>25</v>
      </c>
      <c r="G4728">
        <v>0</v>
      </c>
      <c r="H4728" t="s">
        <v>116</v>
      </c>
      <c r="I4728">
        <v>1</v>
      </c>
      <c r="J4728" t="s">
        <v>66</v>
      </c>
      <c r="K4728" s="33" t="str">
        <f>IF(ISNA(VLOOKUP(C4728,'Provider-EHR crosswalk'!A:B,2,FALSE)),"No EHR Specified",VLOOKUP(C4728,'Provider-EHR crosswalk'!A:B,2,FALSE))</f>
        <v>Azalea Health EHR</v>
      </c>
    </row>
    <row r="4729" spans="1:11" x14ac:dyDescent="0.25">
      <c r="A4729" t="s">
        <v>125</v>
      </c>
      <c r="B4729">
        <v>95</v>
      </c>
      <c r="C4729" t="s">
        <v>851</v>
      </c>
      <c r="D4729" t="s">
        <v>126</v>
      </c>
      <c r="E4729">
        <v>0</v>
      </c>
      <c r="F4729">
        <v>25</v>
      </c>
      <c r="G4729">
        <v>0</v>
      </c>
      <c r="H4729" t="s">
        <v>116</v>
      </c>
      <c r="I4729">
        <v>1</v>
      </c>
      <c r="J4729" t="s">
        <v>66</v>
      </c>
      <c r="K4729" s="33" t="str">
        <f>IF(ISNA(VLOOKUP(C4729,'Provider-EHR crosswalk'!A:B,2,FALSE)),"No EHR Specified",VLOOKUP(C4729,'Provider-EHR crosswalk'!A:B,2,FALSE))</f>
        <v>Azalea Health EHR</v>
      </c>
    </row>
    <row r="4730" spans="1:11" x14ac:dyDescent="0.25">
      <c r="A4730" t="s">
        <v>127</v>
      </c>
      <c r="B4730">
        <v>95</v>
      </c>
      <c r="C4730" t="s">
        <v>851</v>
      </c>
      <c r="D4730" t="s">
        <v>128</v>
      </c>
      <c r="E4730">
        <v>3</v>
      </c>
      <c r="F4730">
        <v>25</v>
      </c>
      <c r="G4730">
        <v>12</v>
      </c>
      <c r="H4730" t="s">
        <v>116</v>
      </c>
      <c r="I4730">
        <v>4</v>
      </c>
      <c r="J4730" t="s">
        <v>69</v>
      </c>
      <c r="K4730" s="33" t="str">
        <f>IF(ISNA(VLOOKUP(C4730,'Provider-EHR crosswalk'!A:B,2,FALSE)),"No EHR Specified",VLOOKUP(C4730,'Provider-EHR crosswalk'!A:B,2,FALSE))</f>
        <v>Azalea Health EHR</v>
      </c>
    </row>
    <row r="4731" spans="1:11" x14ac:dyDescent="0.25">
      <c r="A4731" t="s">
        <v>129</v>
      </c>
      <c r="B4731">
        <v>95</v>
      </c>
      <c r="C4731" t="s">
        <v>851</v>
      </c>
      <c r="D4731" t="s">
        <v>130</v>
      </c>
      <c r="E4731">
        <v>0</v>
      </c>
      <c r="F4731">
        <v>25</v>
      </c>
      <c r="G4731">
        <v>0</v>
      </c>
      <c r="H4731" t="s">
        <v>116</v>
      </c>
      <c r="I4731">
        <v>4</v>
      </c>
      <c r="J4731" t="s">
        <v>66</v>
      </c>
      <c r="K4731" s="33" t="str">
        <f>IF(ISNA(VLOOKUP(C4731,'Provider-EHR crosswalk'!A:B,2,FALSE)),"No EHR Specified",VLOOKUP(C4731,'Provider-EHR crosswalk'!A:B,2,FALSE))</f>
        <v>Azalea Health EHR</v>
      </c>
    </row>
    <row r="4732" spans="1:11" x14ac:dyDescent="0.25">
      <c r="A4732" t="s">
        <v>131</v>
      </c>
      <c r="B4732">
        <v>95</v>
      </c>
      <c r="C4732" t="s">
        <v>851</v>
      </c>
      <c r="D4732" t="s">
        <v>132</v>
      </c>
      <c r="E4732">
        <v>0</v>
      </c>
      <c r="F4732">
        <v>25</v>
      </c>
      <c r="G4732">
        <v>0</v>
      </c>
      <c r="H4732" t="s">
        <v>116</v>
      </c>
      <c r="I4732">
        <v>4</v>
      </c>
      <c r="J4732" t="s">
        <v>66</v>
      </c>
      <c r="K4732" s="33" t="str">
        <f>IF(ISNA(VLOOKUP(C4732,'Provider-EHR crosswalk'!A:B,2,FALSE)),"No EHR Specified",VLOOKUP(C4732,'Provider-EHR crosswalk'!A:B,2,FALSE))</f>
        <v>Azalea Health EHR</v>
      </c>
    </row>
    <row r="4733" spans="1:11" x14ac:dyDescent="0.25">
      <c r="A4733" t="s">
        <v>133</v>
      </c>
      <c r="B4733">
        <v>95</v>
      </c>
      <c r="C4733" t="s">
        <v>851</v>
      </c>
      <c r="D4733" t="s">
        <v>134</v>
      </c>
      <c r="E4733">
        <v>0</v>
      </c>
      <c r="F4733">
        <v>25</v>
      </c>
      <c r="G4733">
        <v>0</v>
      </c>
      <c r="H4733" t="s">
        <v>116</v>
      </c>
      <c r="I4733">
        <v>1</v>
      </c>
      <c r="J4733" t="s">
        <v>66</v>
      </c>
      <c r="K4733" s="33" t="str">
        <f>IF(ISNA(VLOOKUP(C4733,'Provider-EHR crosswalk'!A:B,2,FALSE)),"No EHR Specified",VLOOKUP(C4733,'Provider-EHR crosswalk'!A:B,2,FALSE))</f>
        <v>Azalea Health EHR</v>
      </c>
    </row>
    <row r="4734" spans="1:11" x14ac:dyDescent="0.25">
      <c r="A4734" t="s">
        <v>135</v>
      </c>
      <c r="B4734">
        <v>95</v>
      </c>
      <c r="C4734" t="s">
        <v>851</v>
      </c>
      <c r="D4734" t="s">
        <v>136</v>
      </c>
      <c r="E4734">
        <v>0</v>
      </c>
      <c r="F4734">
        <v>25</v>
      </c>
      <c r="G4734">
        <v>0</v>
      </c>
      <c r="H4734" t="s">
        <v>116</v>
      </c>
      <c r="I4734">
        <v>1</v>
      </c>
      <c r="J4734" t="s">
        <v>66</v>
      </c>
      <c r="K4734" s="33" t="str">
        <f>IF(ISNA(VLOOKUP(C4734,'Provider-EHR crosswalk'!A:B,2,FALSE)),"No EHR Specified",VLOOKUP(C4734,'Provider-EHR crosswalk'!A:B,2,FALSE))</f>
        <v>Azalea Health EHR</v>
      </c>
    </row>
    <row r="4735" spans="1:11" x14ac:dyDescent="0.25">
      <c r="A4735" t="s">
        <v>137</v>
      </c>
      <c r="B4735">
        <v>95</v>
      </c>
      <c r="C4735" t="s">
        <v>851</v>
      </c>
      <c r="D4735" t="s">
        <v>138</v>
      </c>
      <c r="E4735">
        <v>0</v>
      </c>
      <c r="F4735">
        <v>25</v>
      </c>
      <c r="G4735">
        <v>0</v>
      </c>
      <c r="H4735" t="s">
        <v>116</v>
      </c>
      <c r="I4735">
        <v>1</v>
      </c>
      <c r="J4735" t="s">
        <v>66</v>
      </c>
      <c r="K4735" s="33" t="str">
        <f>IF(ISNA(VLOOKUP(C4735,'Provider-EHR crosswalk'!A:B,2,FALSE)),"No EHR Specified",VLOOKUP(C4735,'Provider-EHR crosswalk'!A:B,2,FALSE))</f>
        <v>Azalea Health EHR</v>
      </c>
    </row>
    <row r="4736" spans="1:11" x14ac:dyDescent="0.25">
      <c r="A4736" t="s">
        <v>139</v>
      </c>
      <c r="B4736">
        <v>95</v>
      </c>
      <c r="C4736" t="s">
        <v>851</v>
      </c>
      <c r="D4736" t="s">
        <v>140</v>
      </c>
      <c r="E4736">
        <v>0</v>
      </c>
      <c r="F4736">
        <v>25</v>
      </c>
      <c r="G4736">
        <v>0</v>
      </c>
      <c r="H4736" t="s">
        <v>116</v>
      </c>
      <c r="I4736">
        <v>1</v>
      </c>
      <c r="J4736" t="s">
        <v>66</v>
      </c>
      <c r="K4736" s="33" t="str">
        <f>IF(ISNA(VLOOKUP(C4736,'Provider-EHR crosswalk'!A:B,2,FALSE)),"No EHR Specified",VLOOKUP(C4736,'Provider-EHR crosswalk'!A:B,2,FALSE))</f>
        <v>Azalea Health EHR</v>
      </c>
    </row>
    <row r="4737" spans="1:11" x14ac:dyDescent="0.25">
      <c r="A4737" t="s">
        <v>141</v>
      </c>
      <c r="B4737">
        <v>95</v>
      </c>
      <c r="C4737" t="s">
        <v>851</v>
      </c>
      <c r="D4737" t="s">
        <v>142</v>
      </c>
      <c r="E4737">
        <v>0</v>
      </c>
      <c r="F4737">
        <v>25</v>
      </c>
      <c r="G4737">
        <v>0</v>
      </c>
      <c r="H4737" t="s">
        <v>116</v>
      </c>
      <c r="I4737">
        <v>1</v>
      </c>
      <c r="J4737" t="s">
        <v>66</v>
      </c>
      <c r="K4737" s="33" t="str">
        <f>IF(ISNA(VLOOKUP(C4737,'Provider-EHR crosswalk'!A:B,2,FALSE)),"No EHR Specified",VLOOKUP(C4737,'Provider-EHR crosswalk'!A:B,2,FALSE))</f>
        <v>Azalea Health EHR</v>
      </c>
    </row>
    <row r="4738" spans="1:11" x14ac:dyDescent="0.25">
      <c r="A4738" t="s">
        <v>143</v>
      </c>
      <c r="B4738">
        <v>95</v>
      </c>
      <c r="C4738" t="s">
        <v>851</v>
      </c>
      <c r="D4738" t="s">
        <v>144</v>
      </c>
      <c r="E4738">
        <v>0</v>
      </c>
      <c r="F4738">
        <v>25</v>
      </c>
      <c r="G4738">
        <v>0</v>
      </c>
      <c r="H4738" t="s">
        <v>116</v>
      </c>
      <c r="I4738">
        <v>1</v>
      </c>
      <c r="J4738" t="s">
        <v>66</v>
      </c>
      <c r="K4738" s="33" t="str">
        <f>IF(ISNA(VLOOKUP(C4738,'Provider-EHR crosswalk'!A:B,2,FALSE)),"No EHR Specified",VLOOKUP(C4738,'Provider-EHR crosswalk'!A:B,2,FALSE))</f>
        <v>Azalea Health EHR</v>
      </c>
    </row>
    <row r="4739" spans="1:11" x14ac:dyDescent="0.25">
      <c r="A4739" t="s">
        <v>145</v>
      </c>
      <c r="B4739">
        <v>95</v>
      </c>
      <c r="C4739" t="s">
        <v>851</v>
      </c>
      <c r="D4739" t="s">
        <v>146</v>
      </c>
      <c r="E4739">
        <v>0</v>
      </c>
      <c r="F4739">
        <v>25</v>
      </c>
      <c r="G4739">
        <v>0</v>
      </c>
      <c r="H4739" t="s">
        <v>116</v>
      </c>
      <c r="I4739">
        <v>1</v>
      </c>
      <c r="J4739" t="s">
        <v>66</v>
      </c>
      <c r="K4739" s="33" t="str">
        <f>IF(ISNA(VLOOKUP(C4739,'Provider-EHR crosswalk'!A:B,2,FALSE)),"No EHR Specified",VLOOKUP(C4739,'Provider-EHR crosswalk'!A:B,2,FALSE))</f>
        <v>Azalea Health EHR</v>
      </c>
    </row>
    <row r="4740" spans="1:11" x14ac:dyDescent="0.25">
      <c r="A4740" t="s">
        <v>147</v>
      </c>
      <c r="B4740">
        <v>95</v>
      </c>
      <c r="C4740" t="s">
        <v>851</v>
      </c>
      <c r="D4740" t="s">
        <v>148</v>
      </c>
      <c r="E4740">
        <v>0</v>
      </c>
      <c r="F4740">
        <v>25</v>
      </c>
      <c r="G4740">
        <v>0</v>
      </c>
      <c r="H4740" t="s">
        <v>116</v>
      </c>
      <c r="I4740">
        <v>1</v>
      </c>
      <c r="J4740" t="s">
        <v>66</v>
      </c>
      <c r="K4740" s="33" t="str">
        <f>IF(ISNA(VLOOKUP(C4740,'Provider-EHR crosswalk'!A:B,2,FALSE)),"No EHR Specified",VLOOKUP(C4740,'Provider-EHR crosswalk'!A:B,2,FALSE))</f>
        <v>Azalea Health EHR</v>
      </c>
    </row>
    <row r="4741" spans="1:11" x14ac:dyDescent="0.25">
      <c r="A4741" t="s">
        <v>149</v>
      </c>
      <c r="B4741">
        <v>95</v>
      </c>
      <c r="C4741" t="s">
        <v>851</v>
      </c>
      <c r="D4741" t="s">
        <v>150</v>
      </c>
      <c r="E4741">
        <v>0</v>
      </c>
      <c r="F4741">
        <v>25</v>
      </c>
      <c r="G4741">
        <v>0</v>
      </c>
      <c r="H4741" t="s">
        <v>116</v>
      </c>
      <c r="I4741">
        <v>1</v>
      </c>
      <c r="J4741" t="s">
        <v>66</v>
      </c>
      <c r="K4741" s="33" t="str">
        <f>IF(ISNA(VLOOKUP(C4741,'Provider-EHR crosswalk'!A:B,2,FALSE)),"No EHR Specified",VLOOKUP(C4741,'Provider-EHR crosswalk'!A:B,2,FALSE))</f>
        <v>Azalea Health EHR</v>
      </c>
    </row>
    <row r="4742" spans="1:11" x14ac:dyDescent="0.25">
      <c r="A4742" t="s">
        <v>151</v>
      </c>
      <c r="B4742">
        <v>95</v>
      </c>
      <c r="C4742" t="s">
        <v>851</v>
      </c>
      <c r="D4742" t="s">
        <v>152</v>
      </c>
      <c r="E4742">
        <v>0</v>
      </c>
      <c r="F4742">
        <v>25</v>
      </c>
      <c r="G4742">
        <v>0</v>
      </c>
      <c r="H4742" t="s">
        <v>116</v>
      </c>
      <c r="I4742">
        <v>1</v>
      </c>
      <c r="J4742" t="s">
        <v>66</v>
      </c>
      <c r="K4742" s="33" t="str">
        <f>IF(ISNA(VLOOKUP(C4742,'Provider-EHR crosswalk'!A:B,2,FALSE)),"No EHR Specified",VLOOKUP(C4742,'Provider-EHR crosswalk'!A:B,2,FALSE))</f>
        <v>Azalea Health EHR</v>
      </c>
    </row>
    <row r="4743" spans="1:11" x14ac:dyDescent="0.25">
      <c r="A4743" t="s">
        <v>153</v>
      </c>
      <c r="B4743">
        <v>95</v>
      </c>
      <c r="C4743" t="s">
        <v>851</v>
      </c>
      <c r="D4743" t="s">
        <v>154</v>
      </c>
      <c r="E4743">
        <v>0</v>
      </c>
      <c r="F4743">
        <v>25</v>
      </c>
      <c r="G4743">
        <v>0</v>
      </c>
      <c r="H4743" t="s">
        <v>116</v>
      </c>
      <c r="I4743">
        <v>1</v>
      </c>
      <c r="J4743" t="s">
        <v>66</v>
      </c>
      <c r="K4743" s="33" t="str">
        <f>IF(ISNA(VLOOKUP(C4743,'Provider-EHR crosswalk'!A:B,2,FALSE)),"No EHR Specified",VLOOKUP(C4743,'Provider-EHR crosswalk'!A:B,2,FALSE))</f>
        <v>Azalea Health EHR</v>
      </c>
    </row>
    <row r="4744" spans="1:11" x14ac:dyDescent="0.25">
      <c r="A4744" t="s">
        <v>155</v>
      </c>
      <c r="B4744">
        <v>95</v>
      </c>
      <c r="C4744" t="s">
        <v>851</v>
      </c>
      <c r="D4744" t="s">
        <v>156</v>
      </c>
      <c r="E4744">
        <v>0</v>
      </c>
      <c r="F4744">
        <v>25</v>
      </c>
      <c r="G4744">
        <v>0</v>
      </c>
      <c r="H4744" t="s">
        <v>157</v>
      </c>
      <c r="I4744" t="s">
        <v>157</v>
      </c>
      <c r="J4744" t="s">
        <v>157</v>
      </c>
      <c r="K4744" s="33" t="str">
        <f>IF(ISNA(VLOOKUP(C4744,'Provider-EHR crosswalk'!A:B,2,FALSE)),"No EHR Specified",VLOOKUP(C4744,'Provider-EHR crosswalk'!A:B,2,FALSE))</f>
        <v>Azalea Health EHR</v>
      </c>
    </row>
    <row r="4745" spans="1:11" x14ac:dyDescent="0.25">
      <c r="A4745" t="s">
        <v>158</v>
      </c>
      <c r="B4745">
        <v>95</v>
      </c>
      <c r="C4745" t="s">
        <v>851</v>
      </c>
      <c r="D4745" t="s">
        <v>159</v>
      </c>
      <c r="E4745">
        <v>0</v>
      </c>
      <c r="F4745">
        <v>25</v>
      </c>
      <c r="G4745">
        <v>0</v>
      </c>
      <c r="H4745" t="s">
        <v>157</v>
      </c>
      <c r="I4745" t="s">
        <v>157</v>
      </c>
      <c r="J4745" t="s">
        <v>157</v>
      </c>
      <c r="K4745" s="33" t="str">
        <f>IF(ISNA(VLOOKUP(C4745,'Provider-EHR crosswalk'!A:B,2,FALSE)),"No EHR Specified",VLOOKUP(C4745,'Provider-EHR crosswalk'!A:B,2,FALSE))</f>
        <v>Azalea Health EHR</v>
      </c>
    </row>
    <row r="4746" spans="1:11" x14ac:dyDescent="0.25">
      <c r="A4746" t="s">
        <v>162</v>
      </c>
      <c r="B4746">
        <v>95</v>
      </c>
      <c r="C4746" t="s">
        <v>851</v>
      </c>
      <c r="D4746" t="s">
        <v>163</v>
      </c>
      <c r="E4746">
        <v>15</v>
      </c>
      <c r="F4746">
        <v>25</v>
      </c>
      <c r="G4746">
        <v>60</v>
      </c>
      <c r="H4746" t="s">
        <v>65</v>
      </c>
      <c r="I4746">
        <v>95</v>
      </c>
      <c r="J4746" t="s">
        <v>69</v>
      </c>
      <c r="K4746" s="33" t="str">
        <f>IF(ISNA(VLOOKUP(C4746,'Provider-EHR crosswalk'!A:B,2,FALSE)),"No EHR Specified",VLOOKUP(C4746,'Provider-EHR crosswalk'!A:B,2,FALSE))</f>
        <v>Azalea Health EHR</v>
      </c>
    </row>
    <row r="4747" spans="1:11" x14ac:dyDescent="0.25">
      <c r="A4747" t="s">
        <v>164</v>
      </c>
      <c r="B4747">
        <v>95</v>
      </c>
      <c r="C4747" t="s">
        <v>851</v>
      </c>
      <c r="D4747" t="s">
        <v>165</v>
      </c>
      <c r="E4747">
        <v>2</v>
      </c>
      <c r="F4747">
        <v>4</v>
      </c>
      <c r="G4747">
        <v>50</v>
      </c>
      <c r="H4747" t="s">
        <v>65</v>
      </c>
      <c r="I4747">
        <v>95</v>
      </c>
      <c r="J4747" t="s">
        <v>69</v>
      </c>
      <c r="K4747" s="33" t="str">
        <f>IF(ISNA(VLOOKUP(C4747,'Provider-EHR crosswalk'!A:B,2,FALSE)),"No EHR Specified",VLOOKUP(C4747,'Provider-EHR crosswalk'!A:B,2,FALSE))</f>
        <v>Azalea Health EHR</v>
      </c>
    </row>
    <row r="4748" spans="1:11" x14ac:dyDescent="0.25">
      <c r="A4748" t="s">
        <v>166</v>
      </c>
      <c r="B4748">
        <v>95</v>
      </c>
      <c r="C4748" t="s">
        <v>851</v>
      </c>
      <c r="D4748" t="s">
        <v>167</v>
      </c>
      <c r="E4748">
        <v>0</v>
      </c>
      <c r="F4748">
        <v>4</v>
      </c>
      <c r="G4748">
        <v>0</v>
      </c>
      <c r="H4748" t="s">
        <v>116</v>
      </c>
      <c r="I4748">
        <v>5</v>
      </c>
      <c r="J4748" t="s">
        <v>66</v>
      </c>
      <c r="K4748" s="33" t="str">
        <f>IF(ISNA(VLOOKUP(C4748,'Provider-EHR crosswalk'!A:B,2,FALSE)),"No EHR Specified",VLOOKUP(C4748,'Provider-EHR crosswalk'!A:B,2,FALSE))</f>
        <v>Azalea Health EHR</v>
      </c>
    </row>
    <row r="4749" spans="1:11" x14ac:dyDescent="0.25">
      <c r="A4749" t="s">
        <v>168</v>
      </c>
      <c r="B4749">
        <v>95</v>
      </c>
      <c r="C4749" t="s">
        <v>851</v>
      </c>
      <c r="D4749" t="s">
        <v>169</v>
      </c>
      <c r="E4749">
        <v>1</v>
      </c>
      <c r="F4749">
        <v>4</v>
      </c>
      <c r="G4749">
        <v>25</v>
      </c>
      <c r="H4749" t="s">
        <v>116</v>
      </c>
      <c r="I4749">
        <v>5</v>
      </c>
      <c r="J4749" t="s">
        <v>69</v>
      </c>
      <c r="K4749" s="33" t="str">
        <f>IF(ISNA(VLOOKUP(C4749,'Provider-EHR crosswalk'!A:B,2,FALSE)),"No EHR Specified",VLOOKUP(C4749,'Provider-EHR crosswalk'!A:B,2,FALSE))</f>
        <v>Azalea Health EHR</v>
      </c>
    </row>
    <row r="4750" spans="1:11" x14ac:dyDescent="0.25">
      <c r="A4750" t="s">
        <v>170</v>
      </c>
      <c r="B4750">
        <v>95</v>
      </c>
      <c r="C4750" t="s">
        <v>851</v>
      </c>
      <c r="D4750" t="s">
        <v>171</v>
      </c>
      <c r="E4750">
        <v>1</v>
      </c>
      <c r="F4750">
        <v>4</v>
      </c>
      <c r="G4750">
        <v>25</v>
      </c>
      <c r="H4750" t="s">
        <v>116</v>
      </c>
      <c r="I4750">
        <v>5</v>
      </c>
      <c r="J4750" t="s">
        <v>69</v>
      </c>
      <c r="K4750" s="33" t="str">
        <f>IF(ISNA(VLOOKUP(C4750,'Provider-EHR crosswalk'!A:B,2,FALSE)),"No EHR Specified",VLOOKUP(C4750,'Provider-EHR crosswalk'!A:B,2,FALSE))</f>
        <v>Azalea Health EHR</v>
      </c>
    </row>
    <row r="4751" spans="1:11" x14ac:dyDescent="0.25">
      <c r="A4751" t="s">
        <v>172</v>
      </c>
      <c r="B4751">
        <v>95</v>
      </c>
      <c r="C4751" t="s">
        <v>851</v>
      </c>
      <c r="D4751" t="s">
        <v>173</v>
      </c>
      <c r="E4751">
        <v>3</v>
      </c>
      <c r="F4751">
        <v>25</v>
      </c>
      <c r="G4751">
        <v>12</v>
      </c>
      <c r="H4751" t="s">
        <v>116</v>
      </c>
      <c r="I4751">
        <v>5</v>
      </c>
      <c r="J4751" t="s">
        <v>69</v>
      </c>
      <c r="K4751" s="33" t="str">
        <f>IF(ISNA(VLOOKUP(C4751,'Provider-EHR crosswalk'!A:B,2,FALSE)),"No EHR Specified",VLOOKUP(C4751,'Provider-EHR crosswalk'!A:B,2,FALSE))</f>
        <v>Azalea Health EHR</v>
      </c>
    </row>
    <row r="4752" spans="1:11" x14ac:dyDescent="0.25">
      <c r="A4752" t="s">
        <v>174</v>
      </c>
      <c r="B4752">
        <v>95</v>
      </c>
      <c r="C4752" t="s">
        <v>851</v>
      </c>
      <c r="D4752" t="s">
        <v>175</v>
      </c>
      <c r="E4752">
        <v>0</v>
      </c>
      <c r="F4752">
        <v>25</v>
      </c>
      <c r="G4752">
        <v>0</v>
      </c>
      <c r="H4752" t="s">
        <v>116</v>
      </c>
      <c r="I4752">
        <v>5</v>
      </c>
      <c r="J4752" t="s">
        <v>66</v>
      </c>
      <c r="K4752" s="33" t="str">
        <f>IF(ISNA(VLOOKUP(C4752,'Provider-EHR crosswalk'!A:B,2,FALSE)),"No EHR Specified",VLOOKUP(C4752,'Provider-EHR crosswalk'!A:B,2,FALSE))</f>
        <v>Azalea Health EHR</v>
      </c>
    </row>
    <row r="4753" spans="1:11" x14ac:dyDescent="0.25">
      <c r="A4753" t="s">
        <v>176</v>
      </c>
      <c r="B4753">
        <v>95</v>
      </c>
      <c r="C4753" t="s">
        <v>851</v>
      </c>
      <c r="D4753" t="s">
        <v>177</v>
      </c>
      <c r="E4753">
        <v>7</v>
      </c>
      <c r="F4753">
        <v>25</v>
      </c>
      <c r="G4753">
        <v>28</v>
      </c>
      <c r="H4753" t="s">
        <v>116</v>
      </c>
      <c r="I4753">
        <v>5</v>
      </c>
      <c r="J4753" t="s">
        <v>69</v>
      </c>
      <c r="K4753" s="33" t="str">
        <f>IF(ISNA(VLOOKUP(C4753,'Provider-EHR crosswalk'!A:B,2,FALSE)),"No EHR Specified",VLOOKUP(C4753,'Provider-EHR crosswalk'!A:B,2,FALSE))</f>
        <v>Azalea Health EHR</v>
      </c>
    </row>
    <row r="4754" spans="1:11" x14ac:dyDescent="0.25">
      <c r="A4754" t="s">
        <v>63</v>
      </c>
      <c r="B4754">
        <v>4</v>
      </c>
      <c r="C4754" t="s">
        <v>925</v>
      </c>
      <c r="D4754" t="s">
        <v>64</v>
      </c>
      <c r="E4754">
        <v>872</v>
      </c>
      <c r="F4754">
        <v>872</v>
      </c>
      <c r="G4754">
        <v>100</v>
      </c>
      <c r="H4754" t="s">
        <v>65</v>
      </c>
      <c r="I4754">
        <v>99</v>
      </c>
      <c r="J4754" t="s">
        <v>66</v>
      </c>
      <c r="K4754" s="33" t="str">
        <f>IF(ISNA(VLOOKUP(C4754,'Provider-EHR crosswalk'!A:B,2,FALSE)),"No EHR Specified",VLOOKUP(C4754,'Provider-EHR crosswalk'!A:B,2,FALSE))</f>
        <v>Azalea Health EHR</v>
      </c>
    </row>
    <row r="4755" spans="1:11" x14ac:dyDescent="0.25">
      <c r="A4755" t="s">
        <v>67</v>
      </c>
      <c r="B4755">
        <v>4</v>
      </c>
      <c r="C4755" t="s">
        <v>925</v>
      </c>
      <c r="D4755" t="s">
        <v>68</v>
      </c>
      <c r="E4755">
        <v>777</v>
      </c>
      <c r="F4755">
        <v>872</v>
      </c>
      <c r="G4755">
        <v>89.11</v>
      </c>
      <c r="H4755" t="s">
        <v>65</v>
      </c>
      <c r="I4755">
        <v>75</v>
      </c>
      <c r="J4755" t="s">
        <v>66</v>
      </c>
      <c r="K4755" s="33" t="str">
        <f>IF(ISNA(VLOOKUP(C4755,'Provider-EHR crosswalk'!A:B,2,FALSE)),"No EHR Specified",VLOOKUP(C4755,'Provider-EHR crosswalk'!A:B,2,FALSE))</f>
        <v>Azalea Health EHR</v>
      </c>
    </row>
    <row r="4756" spans="1:11" x14ac:dyDescent="0.25">
      <c r="A4756" t="s">
        <v>70</v>
      </c>
      <c r="B4756">
        <v>4</v>
      </c>
      <c r="C4756" t="s">
        <v>925</v>
      </c>
      <c r="D4756" t="s">
        <v>71</v>
      </c>
      <c r="E4756">
        <v>872</v>
      </c>
      <c r="F4756">
        <v>872</v>
      </c>
      <c r="G4756">
        <v>100</v>
      </c>
      <c r="H4756" t="s">
        <v>65</v>
      </c>
      <c r="I4756">
        <v>99</v>
      </c>
      <c r="J4756" t="s">
        <v>66</v>
      </c>
      <c r="K4756" s="33" t="str">
        <f>IF(ISNA(VLOOKUP(C4756,'Provider-EHR crosswalk'!A:B,2,FALSE)),"No EHR Specified",VLOOKUP(C4756,'Provider-EHR crosswalk'!A:B,2,FALSE))</f>
        <v>Azalea Health EHR</v>
      </c>
    </row>
    <row r="4757" spans="1:11" x14ac:dyDescent="0.25">
      <c r="A4757" t="s">
        <v>72</v>
      </c>
      <c r="B4757">
        <v>4</v>
      </c>
      <c r="C4757" t="s">
        <v>925</v>
      </c>
      <c r="D4757" t="s">
        <v>73</v>
      </c>
      <c r="E4757">
        <v>872</v>
      </c>
      <c r="F4757">
        <v>872</v>
      </c>
      <c r="G4757">
        <v>100</v>
      </c>
      <c r="H4757" t="s">
        <v>65</v>
      </c>
      <c r="I4757">
        <v>99</v>
      </c>
      <c r="J4757" t="s">
        <v>66</v>
      </c>
      <c r="K4757" s="33" t="str">
        <f>IF(ISNA(VLOOKUP(C4757,'Provider-EHR crosswalk'!A:B,2,FALSE)),"No EHR Specified",VLOOKUP(C4757,'Provider-EHR crosswalk'!A:B,2,FALSE))</f>
        <v>Azalea Health EHR</v>
      </c>
    </row>
    <row r="4758" spans="1:11" x14ac:dyDescent="0.25">
      <c r="A4758" t="s">
        <v>74</v>
      </c>
      <c r="B4758">
        <v>4</v>
      </c>
      <c r="C4758" t="s">
        <v>925</v>
      </c>
      <c r="D4758" t="s">
        <v>75</v>
      </c>
      <c r="E4758">
        <v>872</v>
      </c>
      <c r="F4758">
        <v>872</v>
      </c>
      <c r="G4758">
        <v>100</v>
      </c>
      <c r="H4758" t="s">
        <v>65</v>
      </c>
      <c r="I4758">
        <v>99</v>
      </c>
      <c r="J4758" t="s">
        <v>66</v>
      </c>
      <c r="K4758" s="33" t="str">
        <f>IF(ISNA(VLOOKUP(C4758,'Provider-EHR crosswalk'!A:B,2,FALSE)),"No EHR Specified",VLOOKUP(C4758,'Provider-EHR crosswalk'!A:B,2,FALSE))</f>
        <v>Azalea Health EHR</v>
      </c>
    </row>
    <row r="4759" spans="1:11" x14ac:dyDescent="0.25">
      <c r="A4759" t="s">
        <v>76</v>
      </c>
      <c r="B4759">
        <v>4</v>
      </c>
      <c r="C4759" t="s">
        <v>925</v>
      </c>
      <c r="D4759" t="s">
        <v>77</v>
      </c>
      <c r="E4759">
        <v>872</v>
      </c>
      <c r="F4759">
        <v>872</v>
      </c>
      <c r="G4759">
        <v>100</v>
      </c>
      <c r="H4759" t="s">
        <v>65</v>
      </c>
      <c r="I4759">
        <v>85</v>
      </c>
      <c r="J4759" t="s">
        <v>66</v>
      </c>
      <c r="K4759" s="33" t="str">
        <f>IF(ISNA(VLOOKUP(C4759,'Provider-EHR crosswalk'!A:B,2,FALSE)),"No EHR Specified",VLOOKUP(C4759,'Provider-EHR crosswalk'!A:B,2,FALSE))</f>
        <v>Azalea Health EHR</v>
      </c>
    </row>
    <row r="4760" spans="1:11" x14ac:dyDescent="0.25">
      <c r="A4760" t="s">
        <v>78</v>
      </c>
      <c r="B4760">
        <v>4</v>
      </c>
      <c r="C4760" t="s">
        <v>925</v>
      </c>
      <c r="D4760" t="s">
        <v>79</v>
      </c>
      <c r="E4760">
        <v>872</v>
      </c>
      <c r="F4760">
        <v>872</v>
      </c>
      <c r="G4760">
        <v>100</v>
      </c>
      <c r="H4760" t="s">
        <v>65</v>
      </c>
      <c r="I4760">
        <v>85</v>
      </c>
      <c r="J4760" t="s">
        <v>66</v>
      </c>
      <c r="K4760" s="33" t="str">
        <f>IF(ISNA(VLOOKUP(C4760,'Provider-EHR crosswalk'!A:B,2,FALSE)),"No EHR Specified",VLOOKUP(C4760,'Provider-EHR crosswalk'!A:B,2,FALSE))</f>
        <v>Azalea Health EHR</v>
      </c>
    </row>
    <row r="4761" spans="1:11" x14ac:dyDescent="0.25">
      <c r="A4761" t="s">
        <v>80</v>
      </c>
      <c r="B4761">
        <v>4</v>
      </c>
      <c r="C4761" t="s">
        <v>925</v>
      </c>
      <c r="D4761" t="s">
        <v>81</v>
      </c>
      <c r="E4761">
        <v>872</v>
      </c>
      <c r="F4761">
        <v>872</v>
      </c>
      <c r="G4761">
        <v>100</v>
      </c>
      <c r="H4761" t="s">
        <v>65</v>
      </c>
      <c r="I4761">
        <v>85</v>
      </c>
      <c r="J4761" t="s">
        <v>66</v>
      </c>
      <c r="K4761" s="33" t="str">
        <f>IF(ISNA(VLOOKUP(C4761,'Provider-EHR crosswalk'!A:B,2,FALSE)),"No EHR Specified",VLOOKUP(C4761,'Provider-EHR crosswalk'!A:B,2,FALSE))</f>
        <v>Azalea Health EHR</v>
      </c>
    </row>
    <row r="4762" spans="1:11" x14ac:dyDescent="0.25">
      <c r="A4762" t="s">
        <v>82</v>
      </c>
      <c r="B4762">
        <v>4</v>
      </c>
      <c r="C4762" t="s">
        <v>925</v>
      </c>
      <c r="D4762" t="s">
        <v>83</v>
      </c>
      <c r="E4762">
        <v>872</v>
      </c>
      <c r="F4762">
        <v>872</v>
      </c>
      <c r="G4762">
        <v>100</v>
      </c>
      <c r="H4762" t="s">
        <v>65</v>
      </c>
      <c r="I4762">
        <v>85</v>
      </c>
      <c r="J4762" t="s">
        <v>66</v>
      </c>
      <c r="K4762" s="33" t="str">
        <f>IF(ISNA(VLOOKUP(C4762,'Provider-EHR crosswalk'!A:B,2,FALSE)),"No EHR Specified",VLOOKUP(C4762,'Provider-EHR crosswalk'!A:B,2,FALSE))</f>
        <v>Azalea Health EHR</v>
      </c>
    </row>
    <row r="4763" spans="1:11" x14ac:dyDescent="0.25">
      <c r="A4763" t="s">
        <v>84</v>
      </c>
      <c r="B4763">
        <v>4</v>
      </c>
      <c r="C4763" t="s">
        <v>925</v>
      </c>
      <c r="D4763" t="s">
        <v>85</v>
      </c>
      <c r="E4763">
        <v>872</v>
      </c>
      <c r="F4763">
        <v>872</v>
      </c>
      <c r="G4763">
        <v>100</v>
      </c>
      <c r="H4763" t="s">
        <v>65</v>
      </c>
      <c r="I4763">
        <v>85</v>
      </c>
      <c r="J4763" t="s">
        <v>66</v>
      </c>
      <c r="K4763" s="33" t="str">
        <f>IF(ISNA(VLOOKUP(C4763,'Provider-EHR crosswalk'!A:B,2,FALSE)),"No EHR Specified",VLOOKUP(C4763,'Provider-EHR crosswalk'!A:B,2,FALSE))</f>
        <v>Azalea Health EHR</v>
      </c>
    </row>
    <row r="4764" spans="1:11" x14ac:dyDescent="0.25">
      <c r="A4764" t="s">
        <v>86</v>
      </c>
      <c r="B4764">
        <v>4</v>
      </c>
      <c r="C4764" t="s">
        <v>925</v>
      </c>
      <c r="D4764" t="s">
        <v>87</v>
      </c>
      <c r="E4764">
        <v>872</v>
      </c>
      <c r="F4764">
        <v>872</v>
      </c>
      <c r="G4764">
        <v>100</v>
      </c>
      <c r="H4764" t="s">
        <v>65</v>
      </c>
      <c r="I4764">
        <v>95</v>
      </c>
      <c r="J4764" t="s">
        <v>66</v>
      </c>
      <c r="K4764" s="33" t="str">
        <f>IF(ISNA(VLOOKUP(C4764,'Provider-EHR crosswalk'!A:B,2,FALSE)),"No EHR Specified",VLOOKUP(C4764,'Provider-EHR crosswalk'!A:B,2,FALSE))</f>
        <v>Azalea Health EHR</v>
      </c>
    </row>
    <row r="4765" spans="1:11" x14ac:dyDescent="0.25">
      <c r="A4765" t="s">
        <v>88</v>
      </c>
      <c r="B4765">
        <v>4</v>
      </c>
      <c r="C4765" t="s">
        <v>925</v>
      </c>
      <c r="D4765" t="s">
        <v>89</v>
      </c>
      <c r="E4765">
        <v>872</v>
      </c>
      <c r="F4765">
        <v>872</v>
      </c>
      <c r="G4765">
        <v>100</v>
      </c>
      <c r="H4765" t="s">
        <v>65</v>
      </c>
      <c r="I4765">
        <v>95</v>
      </c>
      <c r="J4765" t="s">
        <v>66</v>
      </c>
      <c r="K4765" s="33" t="str">
        <f>IF(ISNA(VLOOKUP(C4765,'Provider-EHR crosswalk'!A:B,2,FALSE)),"No EHR Specified",VLOOKUP(C4765,'Provider-EHR crosswalk'!A:B,2,FALSE))</f>
        <v>Azalea Health EHR</v>
      </c>
    </row>
    <row r="4766" spans="1:11" x14ac:dyDescent="0.25">
      <c r="A4766" t="s">
        <v>90</v>
      </c>
      <c r="B4766">
        <v>4</v>
      </c>
      <c r="C4766" t="s">
        <v>925</v>
      </c>
      <c r="D4766" t="s">
        <v>91</v>
      </c>
      <c r="E4766">
        <v>856</v>
      </c>
      <c r="F4766">
        <v>872</v>
      </c>
      <c r="G4766">
        <v>98.17</v>
      </c>
      <c r="H4766" t="s">
        <v>65</v>
      </c>
      <c r="I4766">
        <v>90</v>
      </c>
      <c r="J4766" t="s">
        <v>66</v>
      </c>
      <c r="K4766" s="33" t="str">
        <f>IF(ISNA(VLOOKUP(C4766,'Provider-EHR crosswalk'!A:B,2,FALSE)),"No EHR Specified",VLOOKUP(C4766,'Provider-EHR crosswalk'!A:B,2,FALSE))</f>
        <v>Azalea Health EHR</v>
      </c>
    </row>
    <row r="4767" spans="1:11" x14ac:dyDescent="0.25">
      <c r="A4767" t="s">
        <v>92</v>
      </c>
      <c r="B4767">
        <v>4</v>
      </c>
      <c r="C4767" t="s">
        <v>925</v>
      </c>
      <c r="D4767" t="s">
        <v>93</v>
      </c>
      <c r="E4767">
        <v>368</v>
      </c>
      <c r="F4767">
        <v>872</v>
      </c>
      <c r="G4767">
        <v>42.2</v>
      </c>
      <c r="H4767" t="s">
        <v>65</v>
      </c>
      <c r="I4767">
        <v>90</v>
      </c>
      <c r="J4767" t="s">
        <v>69</v>
      </c>
      <c r="K4767" s="33" t="str">
        <f>IF(ISNA(VLOOKUP(C4767,'Provider-EHR crosswalk'!A:B,2,FALSE)),"No EHR Specified",VLOOKUP(C4767,'Provider-EHR crosswalk'!A:B,2,FALSE))</f>
        <v>Azalea Health EHR</v>
      </c>
    </row>
    <row r="4768" spans="1:11" x14ac:dyDescent="0.25">
      <c r="A4768" t="s">
        <v>94</v>
      </c>
      <c r="B4768">
        <v>4</v>
      </c>
      <c r="C4768" t="s">
        <v>925</v>
      </c>
      <c r="D4768" t="s">
        <v>95</v>
      </c>
      <c r="E4768">
        <v>479</v>
      </c>
      <c r="F4768">
        <v>872</v>
      </c>
      <c r="G4768">
        <v>54.93</v>
      </c>
      <c r="H4768" t="s">
        <v>65</v>
      </c>
      <c r="I4768">
        <v>90</v>
      </c>
      <c r="J4768" t="s">
        <v>69</v>
      </c>
      <c r="K4768" s="33" t="str">
        <f>IF(ISNA(VLOOKUP(C4768,'Provider-EHR crosswalk'!A:B,2,FALSE)),"No EHR Specified",VLOOKUP(C4768,'Provider-EHR crosswalk'!A:B,2,FALSE))</f>
        <v>Azalea Health EHR</v>
      </c>
    </row>
    <row r="4769" spans="1:11" x14ac:dyDescent="0.25">
      <c r="A4769" t="s">
        <v>96</v>
      </c>
      <c r="B4769">
        <v>4</v>
      </c>
      <c r="C4769" t="s">
        <v>925</v>
      </c>
      <c r="D4769" t="s">
        <v>97</v>
      </c>
      <c r="E4769">
        <v>566</v>
      </c>
      <c r="F4769">
        <v>872</v>
      </c>
      <c r="G4769">
        <v>64.91</v>
      </c>
      <c r="H4769" t="s">
        <v>65</v>
      </c>
      <c r="I4769">
        <v>90</v>
      </c>
      <c r="J4769" t="s">
        <v>69</v>
      </c>
      <c r="K4769" s="33" t="str">
        <f>IF(ISNA(VLOOKUP(C4769,'Provider-EHR crosswalk'!A:B,2,FALSE)),"No EHR Specified",VLOOKUP(C4769,'Provider-EHR crosswalk'!A:B,2,FALSE))</f>
        <v>Azalea Health EHR</v>
      </c>
    </row>
    <row r="4770" spans="1:11" x14ac:dyDescent="0.25">
      <c r="A4770" t="s">
        <v>98</v>
      </c>
      <c r="B4770">
        <v>4</v>
      </c>
      <c r="C4770" t="s">
        <v>925</v>
      </c>
      <c r="D4770" t="s">
        <v>99</v>
      </c>
      <c r="E4770">
        <v>566</v>
      </c>
      <c r="F4770">
        <v>872</v>
      </c>
      <c r="G4770">
        <v>64.91</v>
      </c>
      <c r="H4770" t="s">
        <v>65</v>
      </c>
      <c r="I4770">
        <v>90</v>
      </c>
      <c r="J4770" t="s">
        <v>69</v>
      </c>
      <c r="K4770" s="33" t="str">
        <f>IF(ISNA(VLOOKUP(C4770,'Provider-EHR crosswalk'!A:B,2,FALSE)),"No EHR Specified",VLOOKUP(C4770,'Provider-EHR crosswalk'!A:B,2,FALSE))</f>
        <v>Azalea Health EHR</v>
      </c>
    </row>
    <row r="4771" spans="1:11" x14ac:dyDescent="0.25">
      <c r="A4771" t="s">
        <v>100</v>
      </c>
      <c r="B4771">
        <v>4</v>
      </c>
      <c r="C4771" t="s">
        <v>925</v>
      </c>
      <c r="D4771" t="s">
        <v>101</v>
      </c>
      <c r="E4771">
        <v>8867</v>
      </c>
      <c r="F4771">
        <v>8867</v>
      </c>
      <c r="G4771">
        <v>100</v>
      </c>
      <c r="H4771" t="s">
        <v>65</v>
      </c>
      <c r="I4771">
        <v>99</v>
      </c>
      <c r="J4771" t="s">
        <v>66</v>
      </c>
      <c r="K4771" s="33" t="str">
        <f>IF(ISNA(VLOOKUP(C4771,'Provider-EHR crosswalk'!A:B,2,FALSE)),"No EHR Specified",VLOOKUP(C4771,'Provider-EHR crosswalk'!A:B,2,FALSE))</f>
        <v>Azalea Health EHR</v>
      </c>
    </row>
    <row r="4772" spans="1:11" x14ac:dyDescent="0.25">
      <c r="A4772" t="s">
        <v>102</v>
      </c>
      <c r="B4772">
        <v>4</v>
      </c>
      <c r="C4772" t="s">
        <v>925</v>
      </c>
      <c r="D4772" t="s">
        <v>103</v>
      </c>
      <c r="E4772">
        <v>8867</v>
      </c>
      <c r="F4772">
        <v>8867</v>
      </c>
      <c r="G4772">
        <v>100</v>
      </c>
      <c r="H4772" t="s">
        <v>65</v>
      </c>
      <c r="I4772">
        <v>99</v>
      </c>
      <c r="J4772" t="s">
        <v>66</v>
      </c>
      <c r="K4772" s="33" t="str">
        <f>IF(ISNA(VLOOKUP(C4772,'Provider-EHR crosswalk'!A:B,2,FALSE)),"No EHR Specified",VLOOKUP(C4772,'Provider-EHR crosswalk'!A:B,2,FALSE))</f>
        <v>Azalea Health EHR</v>
      </c>
    </row>
    <row r="4773" spans="1:11" x14ac:dyDescent="0.25">
      <c r="A4773" t="s">
        <v>104</v>
      </c>
      <c r="B4773">
        <v>4</v>
      </c>
      <c r="C4773" t="s">
        <v>925</v>
      </c>
      <c r="D4773" t="s">
        <v>105</v>
      </c>
      <c r="E4773">
        <v>8867</v>
      </c>
      <c r="F4773">
        <v>8867</v>
      </c>
      <c r="G4773">
        <v>100</v>
      </c>
      <c r="H4773" t="s">
        <v>65</v>
      </c>
      <c r="I4773">
        <v>99</v>
      </c>
      <c r="J4773" t="s">
        <v>66</v>
      </c>
      <c r="K4773" s="33" t="str">
        <f>IF(ISNA(VLOOKUP(C4773,'Provider-EHR crosswalk'!A:B,2,FALSE)),"No EHR Specified",VLOOKUP(C4773,'Provider-EHR crosswalk'!A:B,2,FALSE))</f>
        <v>Azalea Health EHR</v>
      </c>
    </row>
    <row r="4774" spans="1:11" x14ac:dyDescent="0.25">
      <c r="A4774" t="s">
        <v>106</v>
      </c>
      <c r="B4774">
        <v>4</v>
      </c>
      <c r="C4774" t="s">
        <v>925</v>
      </c>
      <c r="D4774" t="s">
        <v>107</v>
      </c>
      <c r="E4774">
        <v>8867</v>
      </c>
      <c r="F4774">
        <v>8867</v>
      </c>
      <c r="G4774">
        <v>100</v>
      </c>
      <c r="H4774" t="s">
        <v>65</v>
      </c>
      <c r="I4774">
        <v>99</v>
      </c>
      <c r="J4774" t="s">
        <v>66</v>
      </c>
      <c r="K4774" s="33" t="str">
        <f>IF(ISNA(VLOOKUP(C4774,'Provider-EHR crosswalk'!A:B,2,FALSE)),"No EHR Specified",VLOOKUP(C4774,'Provider-EHR crosswalk'!A:B,2,FALSE))</f>
        <v>Azalea Health EHR</v>
      </c>
    </row>
    <row r="4775" spans="1:11" x14ac:dyDescent="0.25">
      <c r="A4775" t="s">
        <v>108</v>
      </c>
      <c r="B4775">
        <v>4</v>
      </c>
      <c r="C4775" t="s">
        <v>925</v>
      </c>
      <c r="D4775" t="s">
        <v>109</v>
      </c>
      <c r="E4775">
        <v>8867</v>
      </c>
      <c r="F4775">
        <v>8867</v>
      </c>
      <c r="G4775">
        <v>100</v>
      </c>
      <c r="H4775" t="s">
        <v>65</v>
      </c>
      <c r="I4775">
        <v>99</v>
      </c>
      <c r="J4775" t="s">
        <v>66</v>
      </c>
      <c r="K4775" s="33" t="str">
        <f>IF(ISNA(VLOOKUP(C4775,'Provider-EHR crosswalk'!A:B,2,FALSE)),"No EHR Specified",VLOOKUP(C4775,'Provider-EHR crosswalk'!A:B,2,FALSE))</f>
        <v>Azalea Health EHR</v>
      </c>
    </row>
    <row r="4776" spans="1:11" x14ac:dyDescent="0.25">
      <c r="A4776" t="s">
        <v>110</v>
      </c>
      <c r="B4776">
        <v>4</v>
      </c>
      <c r="C4776" t="s">
        <v>925</v>
      </c>
      <c r="D4776" t="s">
        <v>111</v>
      </c>
      <c r="E4776">
        <v>8867</v>
      </c>
      <c r="F4776">
        <v>8867</v>
      </c>
      <c r="G4776">
        <v>100</v>
      </c>
      <c r="H4776" t="s">
        <v>65</v>
      </c>
      <c r="I4776">
        <v>99</v>
      </c>
      <c r="J4776" t="s">
        <v>66</v>
      </c>
      <c r="K4776" s="33" t="str">
        <f>IF(ISNA(VLOOKUP(C4776,'Provider-EHR crosswalk'!A:B,2,FALSE)),"No EHR Specified",VLOOKUP(C4776,'Provider-EHR crosswalk'!A:B,2,FALSE))</f>
        <v>Azalea Health EHR</v>
      </c>
    </row>
    <row r="4777" spans="1:11" x14ac:dyDescent="0.25">
      <c r="A4777" t="s">
        <v>112</v>
      </c>
      <c r="B4777">
        <v>4</v>
      </c>
      <c r="C4777" t="s">
        <v>925</v>
      </c>
      <c r="D4777" t="s">
        <v>113</v>
      </c>
      <c r="E4777">
        <v>8867</v>
      </c>
      <c r="F4777">
        <v>8867</v>
      </c>
      <c r="G4777">
        <v>100</v>
      </c>
      <c r="H4777" t="s">
        <v>65</v>
      </c>
      <c r="I4777">
        <v>99</v>
      </c>
      <c r="J4777" t="s">
        <v>66</v>
      </c>
      <c r="K4777" s="33" t="str">
        <f>IF(ISNA(VLOOKUP(C4777,'Provider-EHR crosswalk'!A:B,2,FALSE)),"No EHR Specified",VLOOKUP(C4777,'Provider-EHR crosswalk'!A:B,2,FALSE))</f>
        <v>Azalea Health EHR</v>
      </c>
    </row>
    <row r="4778" spans="1:11" x14ac:dyDescent="0.25">
      <c r="A4778" t="s">
        <v>114</v>
      </c>
      <c r="B4778">
        <v>4</v>
      </c>
      <c r="C4778" t="s">
        <v>925</v>
      </c>
      <c r="D4778" t="s">
        <v>115</v>
      </c>
      <c r="E4778">
        <v>32</v>
      </c>
      <c r="F4778">
        <v>872</v>
      </c>
      <c r="G4778">
        <v>3.67</v>
      </c>
      <c r="H4778" t="s">
        <v>116</v>
      </c>
      <c r="I4778">
        <v>4</v>
      </c>
      <c r="J4778" t="s">
        <v>66</v>
      </c>
      <c r="K4778" s="33" t="str">
        <f>IF(ISNA(VLOOKUP(C4778,'Provider-EHR crosswalk'!A:B,2,FALSE)),"No EHR Specified",VLOOKUP(C4778,'Provider-EHR crosswalk'!A:B,2,FALSE))</f>
        <v>Azalea Health EHR</v>
      </c>
    </row>
    <row r="4779" spans="1:11" x14ac:dyDescent="0.25">
      <c r="A4779" t="s">
        <v>117</v>
      </c>
      <c r="B4779">
        <v>4</v>
      </c>
      <c r="C4779" t="s">
        <v>925</v>
      </c>
      <c r="D4779" t="s">
        <v>118</v>
      </c>
      <c r="E4779">
        <v>25</v>
      </c>
      <c r="F4779">
        <v>872</v>
      </c>
      <c r="G4779">
        <v>2.87</v>
      </c>
      <c r="H4779" t="s">
        <v>116</v>
      </c>
      <c r="I4779">
        <v>4</v>
      </c>
      <c r="J4779" t="s">
        <v>66</v>
      </c>
      <c r="K4779" s="33" t="str">
        <f>IF(ISNA(VLOOKUP(C4779,'Provider-EHR crosswalk'!A:B,2,FALSE)),"No EHR Specified",VLOOKUP(C4779,'Provider-EHR crosswalk'!A:B,2,FALSE))</f>
        <v>Azalea Health EHR</v>
      </c>
    </row>
    <row r="4780" spans="1:11" x14ac:dyDescent="0.25">
      <c r="A4780" t="s">
        <v>119</v>
      </c>
      <c r="B4780">
        <v>4</v>
      </c>
      <c r="C4780" t="s">
        <v>925</v>
      </c>
      <c r="D4780" t="s">
        <v>120</v>
      </c>
      <c r="E4780">
        <v>27</v>
      </c>
      <c r="F4780">
        <v>872</v>
      </c>
      <c r="G4780">
        <v>3.1</v>
      </c>
      <c r="H4780" t="s">
        <v>116</v>
      </c>
      <c r="I4780">
        <v>4</v>
      </c>
      <c r="J4780" t="s">
        <v>66</v>
      </c>
      <c r="K4780" s="33" t="str">
        <f>IF(ISNA(VLOOKUP(C4780,'Provider-EHR crosswalk'!A:B,2,FALSE)),"No EHR Specified",VLOOKUP(C4780,'Provider-EHR crosswalk'!A:B,2,FALSE))</f>
        <v>Azalea Health EHR</v>
      </c>
    </row>
    <row r="4781" spans="1:11" x14ac:dyDescent="0.25">
      <c r="A4781" t="s">
        <v>121</v>
      </c>
      <c r="B4781">
        <v>4</v>
      </c>
      <c r="C4781" t="s">
        <v>925</v>
      </c>
      <c r="D4781" t="s">
        <v>122</v>
      </c>
      <c r="E4781">
        <v>0</v>
      </c>
      <c r="F4781">
        <v>872</v>
      </c>
      <c r="G4781">
        <v>0</v>
      </c>
      <c r="H4781" t="s">
        <v>116</v>
      </c>
      <c r="I4781">
        <v>1</v>
      </c>
      <c r="J4781" t="s">
        <v>66</v>
      </c>
      <c r="K4781" s="33" t="str">
        <f>IF(ISNA(VLOOKUP(C4781,'Provider-EHR crosswalk'!A:B,2,FALSE)),"No EHR Specified",VLOOKUP(C4781,'Provider-EHR crosswalk'!A:B,2,FALSE))</f>
        <v>Azalea Health EHR</v>
      </c>
    </row>
    <row r="4782" spans="1:11" x14ac:dyDescent="0.25">
      <c r="A4782" t="s">
        <v>123</v>
      </c>
      <c r="B4782">
        <v>4</v>
      </c>
      <c r="C4782" t="s">
        <v>925</v>
      </c>
      <c r="D4782" t="s">
        <v>124</v>
      </c>
      <c r="E4782">
        <v>3</v>
      </c>
      <c r="F4782">
        <v>8867</v>
      </c>
      <c r="G4782">
        <v>0.03</v>
      </c>
      <c r="H4782" t="s">
        <v>116</v>
      </c>
      <c r="I4782">
        <v>1</v>
      </c>
      <c r="J4782" t="s">
        <v>66</v>
      </c>
      <c r="K4782" s="33" t="str">
        <f>IF(ISNA(VLOOKUP(C4782,'Provider-EHR crosswalk'!A:B,2,FALSE)),"No EHR Specified",VLOOKUP(C4782,'Provider-EHR crosswalk'!A:B,2,FALSE))</f>
        <v>Azalea Health EHR</v>
      </c>
    </row>
    <row r="4783" spans="1:11" x14ac:dyDescent="0.25">
      <c r="A4783" t="s">
        <v>125</v>
      </c>
      <c r="B4783">
        <v>4</v>
      </c>
      <c r="C4783" t="s">
        <v>925</v>
      </c>
      <c r="D4783" t="s">
        <v>126</v>
      </c>
      <c r="E4783">
        <v>0</v>
      </c>
      <c r="F4783">
        <v>8867</v>
      </c>
      <c r="G4783">
        <v>0</v>
      </c>
      <c r="H4783" t="s">
        <v>116</v>
      </c>
      <c r="I4783">
        <v>1</v>
      </c>
      <c r="J4783" t="s">
        <v>66</v>
      </c>
      <c r="K4783" s="33" t="str">
        <f>IF(ISNA(VLOOKUP(C4783,'Provider-EHR crosswalk'!A:B,2,FALSE)),"No EHR Specified",VLOOKUP(C4783,'Provider-EHR crosswalk'!A:B,2,FALSE))</f>
        <v>Azalea Health EHR</v>
      </c>
    </row>
    <row r="4784" spans="1:11" x14ac:dyDescent="0.25">
      <c r="A4784" t="s">
        <v>127</v>
      </c>
      <c r="B4784">
        <v>4</v>
      </c>
      <c r="C4784" t="s">
        <v>925</v>
      </c>
      <c r="D4784" t="s">
        <v>128</v>
      </c>
      <c r="E4784">
        <v>142</v>
      </c>
      <c r="F4784">
        <v>8867</v>
      </c>
      <c r="G4784">
        <v>1.6</v>
      </c>
      <c r="H4784" t="s">
        <v>116</v>
      </c>
      <c r="I4784">
        <v>4</v>
      </c>
      <c r="J4784" t="s">
        <v>66</v>
      </c>
      <c r="K4784" s="33" t="str">
        <f>IF(ISNA(VLOOKUP(C4784,'Provider-EHR crosswalk'!A:B,2,FALSE)),"No EHR Specified",VLOOKUP(C4784,'Provider-EHR crosswalk'!A:B,2,FALSE))</f>
        <v>Azalea Health EHR</v>
      </c>
    </row>
    <row r="4785" spans="1:11" x14ac:dyDescent="0.25">
      <c r="A4785" t="s">
        <v>129</v>
      </c>
      <c r="B4785">
        <v>4</v>
      </c>
      <c r="C4785" t="s">
        <v>925</v>
      </c>
      <c r="D4785" t="s">
        <v>130</v>
      </c>
      <c r="E4785">
        <v>244</v>
      </c>
      <c r="F4785">
        <v>8867</v>
      </c>
      <c r="G4785">
        <v>2.75</v>
      </c>
      <c r="H4785" t="s">
        <v>116</v>
      </c>
      <c r="I4785">
        <v>4</v>
      </c>
      <c r="J4785" t="s">
        <v>66</v>
      </c>
      <c r="K4785" s="33" t="str">
        <f>IF(ISNA(VLOOKUP(C4785,'Provider-EHR crosswalk'!A:B,2,FALSE)),"No EHR Specified",VLOOKUP(C4785,'Provider-EHR crosswalk'!A:B,2,FALSE))</f>
        <v>Azalea Health EHR</v>
      </c>
    </row>
    <row r="4786" spans="1:11" x14ac:dyDescent="0.25">
      <c r="A4786" t="s">
        <v>131</v>
      </c>
      <c r="B4786">
        <v>4</v>
      </c>
      <c r="C4786" t="s">
        <v>925</v>
      </c>
      <c r="D4786" t="s">
        <v>132</v>
      </c>
      <c r="E4786">
        <v>279</v>
      </c>
      <c r="F4786">
        <v>8867</v>
      </c>
      <c r="G4786">
        <v>3.15</v>
      </c>
      <c r="H4786" t="s">
        <v>116</v>
      </c>
      <c r="I4786">
        <v>4</v>
      </c>
      <c r="J4786" t="s">
        <v>66</v>
      </c>
      <c r="K4786" s="33" t="str">
        <f>IF(ISNA(VLOOKUP(C4786,'Provider-EHR crosswalk'!A:B,2,FALSE)),"No EHR Specified",VLOOKUP(C4786,'Provider-EHR crosswalk'!A:B,2,FALSE))</f>
        <v>Azalea Health EHR</v>
      </c>
    </row>
    <row r="4787" spans="1:11" x14ac:dyDescent="0.25">
      <c r="A4787" t="s">
        <v>133</v>
      </c>
      <c r="B4787">
        <v>4</v>
      </c>
      <c r="C4787" t="s">
        <v>925</v>
      </c>
      <c r="D4787" t="s">
        <v>134</v>
      </c>
      <c r="E4787">
        <v>377</v>
      </c>
      <c r="F4787">
        <v>8867</v>
      </c>
      <c r="G4787">
        <v>4.25</v>
      </c>
      <c r="H4787" t="s">
        <v>116</v>
      </c>
      <c r="I4787">
        <v>1</v>
      </c>
      <c r="J4787" t="s">
        <v>69</v>
      </c>
      <c r="K4787" s="33" t="str">
        <f>IF(ISNA(VLOOKUP(C4787,'Provider-EHR crosswalk'!A:B,2,FALSE)),"No EHR Specified",VLOOKUP(C4787,'Provider-EHR crosswalk'!A:B,2,FALSE))</f>
        <v>Azalea Health EHR</v>
      </c>
    </row>
    <row r="4788" spans="1:11" x14ac:dyDescent="0.25">
      <c r="A4788" t="s">
        <v>135</v>
      </c>
      <c r="B4788">
        <v>4</v>
      </c>
      <c r="C4788" t="s">
        <v>925</v>
      </c>
      <c r="D4788" t="s">
        <v>136</v>
      </c>
      <c r="E4788">
        <v>0</v>
      </c>
      <c r="F4788">
        <v>8867</v>
      </c>
      <c r="G4788">
        <v>0</v>
      </c>
      <c r="H4788" t="s">
        <v>116</v>
      </c>
      <c r="I4788">
        <v>1</v>
      </c>
      <c r="J4788" t="s">
        <v>66</v>
      </c>
      <c r="K4788" s="33" t="str">
        <f>IF(ISNA(VLOOKUP(C4788,'Provider-EHR crosswalk'!A:B,2,FALSE)),"No EHR Specified",VLOOKUP(C4788,'Provider-EHR crosswalk'!A:B,2,FALSE))</f>
        <v>Azalea Health EHR</v>
      </c>
    </row>
    <row r="4789" spans="1:11" x14ac:dyDescent="0.25">
      <c r="A4789" t="s">
        <v>137</v>
      </c>
      <c r="B4789">
        <v>4</v>
      </c>
      <c r="C4789" t="s">
        <v>925</v>
      </c>
      <c r="D4789" t="s">
        <v>138</v>
      </c>
      <c r="E4789">
        <v>0</v>
      </c>
      <c r="F4789">
        <v>8867</v>
      </c>
      <c r="G4789">
        <v>0</v>
      </c>
      <c r="H4789" t="s">
        <v>116</v>
      </c>
      <c r="I4789">
        <v>1</v>
      </c>
      <c r="J4789" t="s">
        <v>66</v>
      </c>
      <c r="K4789" s="33" t="str">
        <f>IF(ISNA(VLOOKUP(C4789,'Provider-EHR crosswalk'!A:B,2,FALSE)),"No EHR Specified",VLOOKUP(C4789,'Provider-EHR crosswalk'!A:B,2,FALSE))</f>
        <v>Azalea Health EHR</v>
      </c>
    </row>
    <row r="4790" spans="1:11" x14ac:dyDescent="0.25">
      <c r="A4790" t="s">
        <v>139</v>
      </c>
      <c r="B4790">
        <v>4</v>
      </c>
      <c r="C4790" t="s">
        <v>925</v>
      </c>
      <c r="D4790" t="s">
        <v>140</v>
      </c>
      <c r="E4790">
        <v>0</v>
      </c>
      <c r="F4790">
        <v>8867</v>
      </c>
      <c r="G4790">
        <v>0</v>
      </c>
      <c r="H4790" t="s">
        <v>116</v>
      </c>
      <c r="I4790">
        <v>1</v>
      </c>
      <c r="J4790" t="s">
        <v>66</v>
      </c>
      <c r="K4790" s="33" t="str">
        <f>IF(ISNA(VLOOKUP(C4790,'Provider-EHR crosswalk'!A:B,2,FALSE)),"No EHR Specified",VLOOKUP(C4790,'Provider-EHR crosswalk'!A:B,2,FALSE))</f>
        <v>Azalea Health EHR</v>
      </c>
    </row>
    <row r="4791" spans="1:11" x14ac:dyDescent="0.25">
      <c r="A4791" t="s">
        <v>141</v>
      </c>
      <c r="B4791">
        <v>4</v>
      </c>
      <c r="C4791" t="s">
        <v>925</v>
      </c>
      <c r="D4791" t="s">
        <v>142</v>
      </c>
      <c r="E4791">
        <v>0</v>
      </c>
      <c r="F4791">
        <v>8867</v>
      </c>
      <c r="G4791">
        <v>0</v>
      </c>
      <c r="H4791" t="s">
        <v>116</v>
      </c>
      <c r="I4791">
        <v>1</v>
      </c>
      <c r="J4791" t="s">
        <v>66</v>
      </c>
      <c r="K4791" s="33" t="str">
        <f>IF(ISNA(VLOOKUP(C4791,'Provider-EHR crosswalk'!A:B,2,FALSE)),"No EHR Specified",VLOOKUP(C4791,'Provider-EHR crosswalk'!A:B,2,FALSE))</f>
        <v>Azalea Health EHR</v>
      </c>
    </row>
    <row r="4792" spans="1:11" x14ac:dyDescent="0.25">
      <c r="A4792" t="s">
        <v>143</v>
      </c>
      <c r="B4792">
        <v>4</v>
      </c>
      <c r="C4792" t="s">
        <v>925</v>
      </c>
      <c r="D4792" t="s">
        <v>144</v>
      </c>
      <c r="E4792">
        <v>0</v>
      </c>
      <c r="F4792">
        <v>8867</v>
      </c>
      <c r="G4792">
        <v>0</v>
      </c>
      <c r="H4792" t="s">
        <v>116</v>
      </c>
      <c r="I4792">
        <v>1</v>
      </c>
      <c r="J4792" t="s">
        <v>66</v>
      </c>
      <c r="K4792" s="33" t="str">
        <f>IF(ISNA(VLOOKUP(C4792,'Provider-EHR crosswalk'!A:B,2,FALSE)),"No EHR Specified",VLOOKUP(C4792,'Provider-EHR crosswalk'!A:B,2,FALSE))</f>
        <v>Azalea Health EHR</v>
      </c>
    </row>
    <row r="4793" spans="1:11" x14ac:dyDescent="0.25">
      <c r="A4793" t="s">
        <v>145</v>
      </c>
      <c r="B4793">
        <v>4</v>
      </c>
      <c r="C4793" t="s">
        <v>925</v>
      </c>
      <c r="D4793" t="s">
        <v>146</v>
      </c>
      <c r="E4793">
        <v>0</v>
      </c>
      <c r="F4793">
        <v>8867</v>
      </c>
      <c r="G4793">
        <v>0</v>
      </c>
      <c r="H4793" t="s">
        <v>116</v>
      </c>
      <c r="I4793">
        <v>1</v>
      </c>
      <c r="J4793" t="s">
        <v>66</v>
      </c>
      <c r="K4793" s="33" t="str">
        <f>IF(ISNA(VLOOKUP(C4793,'Provider-EHR crosswalk'!A:B,2,FALSE)),"No EHR Specified",VLOOKUP(C4793,'Provider-EHR crosswalk'!A:B,2,FALSE))</f>
        <v>Azalea Health EHR</v>
      </c>
    </row>
    <row r="4794" spans="1:11" x14ac:dyDescent="0.25">
      <c r="A4794" t="s">
        <v>147</v>
      </c>
      <c r="B4794">
        <v>4</v>
      </c>
      <c r="C4794" t="s">
        <v>925</v>
      </c>
      <c r="D4794" t="s">
        <v>148</v>
      </c>
      <c r="E4794">
        <v>0</v>
      </c>
      <c r="F4794">
        <v>8867</v>
      </c>
      <c r="G4794">
        <v>0</v>
      </c>
      <c r="H4794" t="s">
        <v>116</v>
      </c>
      <c r="I4794">
        <v>1</v>
      </c>
      <c r="J4794" t="s">
        <v>66</v>
      </c>
      <c r="K4794" s="33" t="str">
        <f>IF(ISNA(VLOOKUP(C4794,'Provider-EHR crosswalk'!A:B,2,FALSE)),"No EHR Specified",VLOOKUP(C4794,'Provider-EHR crosswalk'!A:B,2,FALSE))</f>
        <v>Azalea Health EHR</v>
      </c>
    </row>
    <row r="4795" spans="1:11" x14ac:dyDescent="0.25">
      <c r="A4795" t="s">
        <v>149</v>
      </c>
      <c r="B4795">
        <v>4</v>
      </c>
      <c r="C4795" t="s">
        <v>925</v>
      </c>
      <c r="D4795" t="s">
        <v>150</v>
      </c>
      <c r="E4795">
        <v>0</v>
      </c>
      <c r="F4795">
        <v>8867</v>
      </c>
      <c r="G4795">
        <v>0</v>
      </c>
      <c r="H4795" t="s">
        <v>116</v>
      </c>
      <c r="I4795">
        <v>1</v>
      </c>
      <c r="J4795" t="s">
        <v>66</v>
      </c>
      <c r="K4795" s="33" t="str">
        <f>IF(ISNA(VLOOKUP(C4795,'Provider-EHR crosswalk'!A:B,2,FALSE)),"No EHR Specified",VLOOKUP(C4795,'Provider-EHR crosswalk'!A:B,2,FALSE))</f>
        <v>Azalea Health EHR</v>
      </c>
    </row>
    <row r="4796" spans="1:11" x14ac:dyDescent="0.25">
      <c r="A4796" t="s">
        <v>151</v>
      </c>
      <c r="B4796">
        <v>4</v>
      </c>
      <c r="C4796" t="s">
        <v>925</v>
      </c>
      <c r="D4796" t="s">
        <v>152</v>
      </c>
      <c r="E4796">
        <v>0</v>
      </c>
      <c r="F4796">
        <v>8867</v>
      </c>
      <c r="G4796">
        <v>0</v>
      </c>
      <c r="H4796" t="s">
        <v>116</v>
      </c>
      <c r="I4796">
        <v>1</v>
      </c>
      <c r="J4796" t="s">
        <v>66</v>
      </c>
      <c r="K4796" s="33" t="str">
        <f>IF(ISNA(VLOOKUP(C4796,'Provider-EHR crosswalk'!A:B,2,FALSE)),"No EHR Specified",VLOOKUP(C4796,'Provider-EHR crosswalk'!A:B,2,FALSE))</f>
        <v>Azalea Health EHR</v>
      </c>
    </row>
    <row r="4797" spans="1:11" x14ac:dyDescent="0.25">
      <c r="A4797" t="s">
        <v>153</v>
      </c>
      <c r="B4797">
        <v>4</v>
      </c>
      <c r="C4797" t="s">
        <v>925</v>
      </c>
      <c r="D4797" t="s">
        <v>154</v>
      </c>
      <c r="E4797">
        <v>49</v>
      </c>
      <c r="F4797">
        <v>8867</v>
      </c>
      <c r="G4797">
        <v>0.55000000000000004</v>
      </c>
      <c r="H4797" t="s">
        <v>116</v>
      </c>
      <c r="I4797">
        <v>1</v>
      </c>
      <c r="J4797" t="s">
        <v>66</v>
      </c>
      <c r="K4797" s="33" t="str">
        <f>IF(ISNA(VLOOKUP(C4797,'Provider-EHR crosswalk'!A:B,2,FALSE)),"No EHR Specified",VLOOKUP(C4797,'Provider-EHR crosswalk'!A:B,2,FALSE))</f>
        <v>Azalea Health EHR</v>
      </c>
    </row>
    <row r="4798" spans="1:11" x14ac:dyDescent="0.25">
      <c r="A4798" t="s">
        <v>155</v>
      </c>
      <c r="B4798">
        <v>4</v>
      </c>
      <c r="C4798" t="s">
        <v>925</v>
      </c>
      <c r="D4798" t="s">
        <v>156</v>
      </c>
      <c r="E4798">
        <v>0</v>
      </c>
      <c r="F4798">
        <v>8867</v>
      </c>
      <c r="G4798">
        <v>0</v>
      </c>
      <c r="H4798" t="s">
        <v>157</v>
      </c>
      <c r="I4798" t="s">
        <v>157</v>
      </c>
      <c r="J4798" t="s">
        <v>157</v>
      </c>
      <c r="K4798" s="33" t="str">
        <f>IF(ISNA(VLOOKUP(C4798,'Provider-EHR crosswalk'!A:B,2,FALSE)),"No EHR Specified",VLOOKUP(C4798,'Provider-EHR crosswalk'!A:B,2,FALSE))</f>
        <v>Azalea Health EHR</v>
      </c>
    </row>
    <row r="4799" spans="1:11" x14ac:dyDescent="0.25">
      <c r="A4799" t="s">
        <v>158</v>
      </c>
      <c r="B4799">
        <v>4</v>
      </c>
      <c r="C4799" t="s">
        <v>925</v>
      </c>
      <c r="D4799" t="s">
        <v>159</v>
      </c>
      <c r="E4799">
        <v>130</v>
      </c>
      <c r="F4799">
        <v>8867</v>
      </c>
      <c r="G4799">
        <v>1.47</v>
      </c>
      <c r="H4799" t="s">
        <v>157</v>
      </c>
      <c r="I4799" t="s">
        <v>157</v>
      </c>
      <c r="J4799" t="s">
        <v>157</v>
      </c>
      <c r="K4799" s="33" t="str">
        <f>IF(ISNA(VLOOKUP(C4799,'Provider-EHR crosswalk'!A:B,2,FALSE)),"No EHR Specified",VLOOKUP(C4799,'Provider-EHR crosswalk'!A:B,2,FALSE))</f>
        <v>Azalea Health EHR</v>
      </c>
    </row>
    <row r="4800" spans="1:11" x14ac:dyDescent="0.25">
      <c r="A4800" t="s">
        <v>162</v>
      </c>
      <c r="B4800">
        <v>4</v>
      </c>
      <c r="C4800" t="s">
        <v>925</v>
      </c>
      <c r="D4800" t="s">
        <v>163</v>
      </c>
      <c r="E4800">
        <v>8512</v>
      </c>
      <c r="F4800">
        <v>8867</v>
      </c>
      <c r="G4800">
        <v>96</v>
      </c>
      <c r="H4800" t="s">
        <v>65</v>
      </c>
      <c r="I4800">
        <v>95</v>
      </c>
      <c r="J4800" t="s">
        <v>66</v>
      </c>
      <c r="K4800" s="33" t="str">
        <f>IF(ISNA(VLOOKUP(C4800,'Provider-EHR crosswalk'!A:B,2,FALSE)),"No EHR Specified",VLOOKUP(C4800,'Provider-EHR crosswalk'!A:B,2,FALSE))</f>
        <v>Azalea Health EHR</v>
      </c>
    </row>
    <row r="4801" spans="1:11" x14ac:dyDescent="0.25">
      <c r="A4801" t="s">
        <v>164</v>
      </c>
      <c r="B4801">
        <v>4</v>
      </c>
      <c r="C4801" t="s">
        <v>925</v>
      </c>
      <c r="D4801" t="s">
        <v>165</v>
      </c>
      <c r="E4801">
        <v>783</v>
      </c>
      <c r="F4801">
        <v>872</v>
      </c>
      <c r="G4801">
        <v>89.79</v>
      </c>
      <c r="H4801" t="s">
        <v>65</v>
      </c>
      <c r="I4801">
        <v>95</v>
      </c>
      <c r="J4801" t="s">
        <v>69</v>
      </c>
      <c r="K4801" s="33" t="str">
        <f>IF(ISNA(VLOOKUP(C4801,'Provider-EHR crosswalk'!A:B,2,FALSE)),"No EHR Specified",VLOOKUP(C4801,'Provider-EHR crosswalk'!A:B,2,FALSE))</f>
        <v>Azalea Health EHR</v>
      </c>
    </row>
    <row r="4802" spans="1:11" x14ac:dyDescent="0.25">
      <c r="A4802" t="s">
        <v>166</v>
      </c>
      <c r="B4802">
        <v>4</v>
      </c>
      <c r="C4802" t="s">
        <v>925</v>
      </c>
      <c r="D4802" t="s">
        <v>167</v>
      </c>
      <c r="E4802">
        <v>6</v>
      </c>
      <c r="F4802">
        <v>872</v>
      </c>
      <c r="G4802">
        <v>0.69</v>
      </c>
      <c r="H4802" t="s">
        <v>116</v>
      </c>
      <c r="I4802">
        <v>5</v>
      </c>
      <c r="J4802" t="s">
        <v>66</v>
      </c>
      <c r="K4802" s="33" t="str">
        <f>IF(ISNA(VLOOKUP(C4802,'Provider-EHR crosswalk'!A:B,2,FALSE)),"No EHR Specified",VLOOKUP(C4802,'Provider-EHR crosswalk'!A:B,2,FALSE))</f>
        <v>Azalea Health EHR</v>
      </c>
    </row>
    <row r="4803" spans="1:11" x14ac:dyDescent="0.25">
      <c r="A4803" t="s">
        <v>168</v>
      </c>
      <c r="B4803">
        <v>4</v>
      </c>
      <c r="C4803" t="s">
        <v>925</v>
      </c>
      <c r="D4803" t="s">
        <v>169</v>
      </c>
      <c r="E4803">
        <v>6</v>
      </c>
      <c r="F4803">
        <v>872</v>
      </c>
      <c r="G4803">
        <v>0.69</v>
      </c>
      <c r="H4803" t="s">
        <v>116</v>
      </c>
      <c r="I4803">
        <v>5</v>
      </c>
      <c r="J4803" t="s">
        <v>66</v>
      </c>
      <c r="K4803" s="33" t="str">
        <f>IF(ISNA(VLOOKUP(C4803,'Provider-EHR crosswalk'!A:B,2,FALSE)),"No EHR Specified",VLOOKUP(C4803,'Provider-EHR crosswalk'!A:B,2,FALSE))</f>
        <v>Azalea Health EHR</v>
      </c>
    </row>
    <row r="4804" spans="1:11" x14ac:dyDescent="0.25">
      <c r="A4804" t="s">
        <v>170</v>
      </c>
      <c r="B4804">
        <v>4</v>
      </c>
      <c r="C4804" t="s">
        <v>925</v>
      </c>
      <c r="D4804" t="s">
        <v>171</v>
      </c>
      <c r="E4804">
        <v>77</v>
      </c>
      <c r="F4804">
        <v>872</v>
      </c>
      <c r="G4804">
        <v>8.83</v>
      </c>
      <c r="H4804" t="s">
        <v>116</v>
      </c>
      <c r="I4804">
        <v>5</v>
      </c>
      <c r="J4804" t="s">
        <v>69</v>
      </c>
      <c r="K4804" s="33" t="str">
        <f>IF(ISNA(VLOOKUP(C4804,'Provider-EHR crosswalk'!A:B,2,FALSE)),"No EHR Specified",VLOOKUP(C4804,'Provider-EHR crosswalk'!A:B,2,FALSE))</f>
        <v>Azalea Health EHR</v>
      </c>
    </row>
    <row r="4805" spans="1:11" x14ac:dyDescent="0.25">
      <c r="A4805" t="s">
        <v>172</v>
      </c>
      <c r="B4805">
        <v>4</v>
      </c>
      <c r="C4805" t="s">
        <v>925</v>
      </c>
      <c r="D4805" t="s">
        <v>173</v>
      </c>
      <c r="E4805">
        <v>56</v>
      </c>
      <c r="F4805">
        <v>8867</v>
      </c>
      <c r="G4805">
        <v>0.63</v>
      </c>
      <c r="H4805" t="s">
        <v>116</v>
      </c>
      <c r="I4805">
        <v>5</v>
      </c>
      <c r="J4805" t="s">
        <v>66</v>
      </c>
      <c r="K4805" s="33" t="str">
        <f>IF(ISNA(VLOOKUP(C4805,'Provider-EHR crosswalk'!A:B,2,FALSE)),"No EHR Specified",VLOOKUP(C4805,'Provider-EHR crosswalk'!A:B,2,FALSE))</f>
        <v>Azalea Health EHR</v>
      </c>
    </row>
    <row r="4806" spans="1:11" x14ac:dyDescent="0.25">
      <c r="A4806" t="s">
        <v>174</v>
      </c>
      <c r="B4806">
        <v>4</v>
      </c>
      <c r="C4806" t="s">
        <v>925</v>
      </c>
      <c r="D4806" t="s">
        <v>175</v>
      </c>
      <c r="E4806">
        <v>65</v>
      </c>
      <c r="F4806">
        <v>8867</v>
      </c>
      <c r="G4806">
        <v>0.73</v>
      </c>
      <c r="H4806" t="s">
        <v>116</v>
      </c>
      <c r="I4806">
        <v>5</v>
      </c>
      <c r="J4806" t="s">
        <v>66</v>
      </c>
      <c r="K4806" s="33" t="str">
        <f>IF(ISNA(VLOOKUP(C4806,'Provider-EHR crosswalk'!A:B,2,FALSE)),"No EHR Specified",VLOOKUP(C4806,'Provider-EHR crosswalk'!A:B,2,FALSE))</f>
        <v>Azalea Health EHR</v>
      </c>
    </row>
    <row r="4807" spans="1:11" x14ac:dyDescent="0.25">
      <c r="A4807" t="s">
        <v>176</v>
      </c>
      <c r="B4807">
        <v>4</v>
      </c>
      <c r="C4807" t="s">
        <v>925</v>
      </c>
      <c r="D4807" t="s">
        <v>177</v>
      </c>
      <c r="E4807">
        <v>234</v>
      </c>
      <c r="F4807">
        <v>8867</v>
      </c>
      <c r="G4807">
        <v>2.64</v>
      </c>
      <c r="H4807" t="s">
        <v>116</v>
      </c>
      <c r="I4807">
        <v>5</v>
      </c>
      <c r="J4807" t="s">
        <v>66</v>
      </c>
      <c r="K4807" s="33" t="str">
        <f>IF(ISNA(VLOOKUP(C4807,'Provider-EHR crosswalk'!A:B,2,FALSE)),"No EHR Specified",VLOOKUP(C4807,'Provider-EHR crosswalk'!A:B,2,FALSE))</f>
        <v>Azalea Health EHR</v>
      </c>
    </row>
    <row r="4808" spans="1:11" x14ac:dyDescent="0.25">
      <c r="A4808" t="s">
        <v>63</v>
      </c>
      <c r="B4808">
        <v>7</v>
      </c>
      <c r="C4808" t="s">
        <v>979</v>
      </c>
      <c r="D4808" t="s">
        <v>64</v>
      </c>
      <c r="E4808">
        <v>61</v>
      </c>
      <c r="F4808">
        <v>61</v>
      </c>
      <c r="G4808">
        <v>100</v>
      </c>
      <c r="H4808" t="s">
        <v>65</v>
      </c>
      <c r="I4808">
        <v>99</v>
      </c>
      <c r="J4808" t="s">
        <v>66</v>
      </c>
      <c r="K4808" s="33" t="str">
        <f>IF(ISNA(VLOOKUP(C4808,'Provider-EHR crosswalk'!A:B,2,FALSE)),"No EHR Specified",VLOOKUP(C4808,'Provider-EHR crosswalk'!A:B,2,FALSE))</f>
        <v>Azalea Health EHR</v>
      </c>
    </row>
    <row r="4809" spans="1:11" x14ac:dyDescent="0.25">
      <c r="A4809" t="s">
        <v>67</v>
      </c>
      <c r="B4809">
        <v>7</v>
      </c>
      <c r="C4809" t="s">
        <v>979</v>
      </c>
      <c r="D4809" t="s">
        <v>68</v>
      </c>
      <c r="E4809">
        <v>59</v>
      </c>
      <c r="F4809">
        <v>61</v>
      </c>
      <c r="G4809">
        <v>96.72</v>
      </c>
      <c r="H4809" t="s">
        <v>65</v>
      </c>
      <c r="I4809">
        <v>75</v>
      </c>
      <c r="J4809" t="s">
        <v>66</v>
      </c>
      <c r="K4809" s="33" t="str">
        <f>IF(ISNA(VLOOKUP(C4809,'Provider-EHR crosswalk'!A:B,2,FALSE)),"No EHR Specified",VLOOKUP(C4809,'Provider-EHR crosswalk'!A:B,2,FALSE))</f>
        <v>Azalea Health EHR</v>
      </c>
    </row>
    <row r="4810" spans="1:11" x14ac:dyDescent="0.25">
      <c r="A4810" t="s">
        <v>70</v>
      </c>
      <c r="B4810">
        <v>7</v>
      </c>
      <c r="C4810" t="s">
        <v>979</v>
      </c>
      <c r="D4810" t="s">
        <v>71</v>
      </c>
      <c r="E4810">
        <v>61</v>
      </c>
      <c r="F4810">
        <v>61</v>
      </c>
      <c r="G4810">
        <v>100</v>
      </c>
      <c r="H4810" t="s">
        <v>65</v>
      </c>
      <c r="I4810">
        <v>99</v>
      </c>
      <c r="J4810" t="s">
        <v>66</v>
      </c>
      <c r="K4810" s="33" t="str">
        <f>IF(ISNA(VLOOKUP(C4810,'Provider-EHR crosswalk'!A:B,2,FALSE)),"No EHR Specified",VLOOKUP(C4810,'Provider-EHR crosswalk'!A:B,2,FALSE))</f>
        <v>Azalea Health EHR</v>
      </c>
    </row>
    <row r="4811" spans="1:11" x14ac:dyDescent="0.25">
      <c r="A4811" t="s">
        <v>72</v>
      </c>
      <c r="B4811">
        <v>7</v>
      </c>
      <c r="C4811" t="s">
        <v>979</v>
      </c>
      <c r="D4811" t="s">
        <v>73</v>
      </c>
      <c r="E4811">
        <v>61</v>
      </c>
      <c r="F4811">
        <v>61</v>
      </c>
      <c r="G4811">
        <v>100</v>
      </c>
      <c r="H4811" t="s">
        <v>65</v>
      </c>
      <c r="I4811">
        <v>99</v>
      </c>
      <c r="J4811" t="s">
        <v>66</v>
      </c>
      <c r="K4811" s="33" t="str">
        <f>IF(ISNA(VLOOKUP(C4811,'Provider-EHR crosswalk'!A:B,2,FALSE)),"No EHR Specified",VLOOKUP(C4811,'Provider-EHR crosswalk'!A:B,2,FALSE))</f>
        <v>Azalea Health EHR</v>
      </c>
    </row>
    <row r="4812" spans="1:11" x14ac:dyDescent="0.25">
      <c r="A4812" t="s">
        <v>74</v>
      </c>
      <c r="B4812">
        <v>7</v>
      </c>
      <c r="C4812" t="s">
        <v>979</v>
      </c>
      <c r="D4812" t="s">
        <v>75</v>
      </c>
      <c r="E4812">
        <v>61</v>
      </c>
      <c r="F4812">
        <v>61</v>
      </c>
      <c r="G4812">
        <v>100</v>
      </c>
      <c r="H4812" t="s">
        <v>65</v>
      </c>
      <c r="I4812">
        <v>99</v>
      </c>
      <c r="J4812" t="s">
        <v>66</v>
      </c>
      <c r="K4812" s="33" t="str">
        <f>IF(ISNA(VLOOKUP(C4812,'Provider-EHR crosswalk'!A:B,2,FALSE)),"No EHR Specified",VLOOKUP(C4812,'Provider-EHR crosswalk'!A:B,2,FALSE))</f>
        <v>Azalea Health EHR</v>
      </c>
    </row>
    <row r="4813" spans="1:11" x14ac:dyDescent="0.25">
      <c r="A4813" t="s">
        <v>76</v>
      </c>
      <c r="B4813">
        <v>7</v>
      </c>
      <c r="C4813" t="s">
        <v>979</v>
      </c>
      <c r="D4813" t="s">
        <v>77</v>
      </c>
      <c r="E4813">
        <v>61</v>
      </c>
      <c r="F4813">
        <v>61</v>
      </c>
      <c r="G4813">
        <v>100</v>
      </c>
      <c r="H4813" t="s">
        <v>65</v>
      </c>
      <c r="I4813">
        <v>85</v>
      </c>
      <c r="J4813" t="s">
        <v>66</v>
      </c>
      <c r="K4813" s="33" t="str">
        <f>IF(ISNA(VLOOKUP(C4813,'Provider-EHR crosswalk'!A:B,2,FALSE)),"No EHR Specified",VLOOKUP(C4813,'Provider-EHR crosswalk'!A:B,2,FALSE))</f>
        <v>Azalea Health EHR</v>
      </c>
    </row>
    <row r="4814" spans="1:11" x14ac:dyDescent="0.25">
      <c r="A4814" t="s">
        <v>78</v>
      </c>
      <c r="B4814">
        <v>7</v>
      </c>
      <c r="C4814" t="s">
        <v>979</v>
      </c>
      <c r="D4814" t="s">
        <v>79</v>
      </c>
      <c r="E4814">
        <v>61</v>
      </c>
      <c r="F4814">
        <v>61</v>
      </c>
      <c r="G4814">
        <v>100</v>
      </c>
      <c r="H4814" t="s">
        <v>65</v>
      </c>
      <c r="I4814">
        <v>85</v>
      </c>
      <c r="J4814" t="s">
        <v>66</v>
      </c>
      <c r="K4814" s="33" t="str">
        <f>IF(ISNA(VLOOKUP(C4814,'Provider-EHR crosswalk'!A:B,2,FALSE)),"No EHR Specified",VLOOKUP(C4814,'Provider-EHR crosswalk'!A:B,2,FALSE))</f>
        <v>Azalea Health EHR</v>
      </c>
    </row>
    <row r="4815" spans="1:11" x14ac:dyDescent="0.25">
      <c r="A4815" t="s">
        <v>80</v>
      </c>
      <c r="B4815">
        <v>7</v>
      </c>
      <c r="C4815" t="s">
        <v>979</v>
      </c>
      <c r="D4815" t="s">
        <v>81</v>
      </c>
      <c r="E4815">
        <v>61</v>
      </c>
      <c r="F4815">
        <v>61</v>
      </c>
      <c r="G4815">
        <v>100</v>
      </c>
      <c r="H4815" t="s">
        <v>65</v>
      </c>
      <c r="I4815">
        <v>85</v>
      </c>
      <c r="J4815" t="s">
        <v>66</v>
      </c>
      <c r="K4815" s="33" t="str">
        <f>IF(ISNA(VLOOKUP(C4815,'Provider-EHR crosswalk'!A:B,2,FALSE)),"No EHR Specified",VLOOKUP(C4815,'Provider-EHR crosswalk'!A:B,2,FALSE))</f>
        <v>Azalea Health EHR</v>
      </c>
    </row>
    <row r="4816" spans="1:11" x14ac:dyDescent="0.25">
      <c r="A4816" t="s">
        <v>82</v>
      </c>
      <c r="B4816">
        <v>7</v>
      </c>
      <c r="C4816" t="s">
        <v>979</v>
      </c>
      <c r="D4816" t="s">
        <v>83</v>
      </c>
      <c r="E4816">
        <v>61</v>
      </c>
      <c r="F4816">
        <v>61</v>
      </c>
      <c r="G4816">
        <v>100</v>
      </c>
      <c r="H4816" t="s">
        <v>65</v>
      </c>
      <c r="I4816">
        <v>85</v>
      </c>
      <c r="J4816" t="s">
        <v>66</v>
      </c>
      <c r="K4816" s="33" t="str">
        <f>IF(ISNA(VLOOKUP(C4816,'Provider-EHR crosswalk'!A:B,2,FALSE)),"No EHR Specified",VLOOKUP(C4816,'Provider-EHR crosswalk'!A:B,2,FALSE))</f>
        <v>Azalea Health EHR</v>
      </c>
    </row>
    <row r="4817" spans="1:11" x14ac:dyDescent="0.25">
      <c r="A4817" t="s">
        <v>84</v>
      </c>
      <c r="B4817">
        <v>7</v>
      </c>
      <c r="C4817" t="s">
        <v>979</v>
      </c>
      <c r="D4817" t="s">
        <v>85</v>
      </c>
      <c r="E4817">
        <v>61</v>
      </c>
      <c r="F4817">
        <v>61</v>
      </c>
      <c r="G4817">
        <v>100</v>
      </c>
      <c r="H4817" t="s">
        <v>65</v>
      </c>
      <c r="I4817">
        <v>85</v>
      </c>
      <c r="J4817" t="s">
        <v>66</v>
      </c>
      <c r="K4817" s="33" t="str">
        <f>IF(ISNA(VLOOKUP(C4817,'Provider-EHR crosswalk'!A:B,2,FALSE)),"No EHR Specified",VLOOKUP(C4817,'Provider-EHR crosswalk'!A:B,2,FALSE))</f>
        <v>Azalea Health EHR</v>
      </c>
    </row>
    <row r="4818" spans="1:11" x14ac:dyDescent="0.25">
      <c r="A4818" t="s">
        <v>86</v>
      </c>
      <c r="B4818">
        <v>7</v>
      </c>
      <c r="C4818" t="s">
        <v>979</v>
      </c>
      <c r="D4818" t="s">
        <v>87</v>
      </c>
      <c r="E4818">
        <v>61</v>
      </c>
      <c r="F4818">
        <v>61</v>
      </c>
      <c r="G4818">
        <v>100</v>
      </c>
      <c r="H4818" t="s">
        <v>65</v>
      </c>
      <c r="I4818">
        <v>95</v>
      </c>
      <c r="J4818" t="s">
        <v>66</v>
      </c>
      <c r="K4818" s="33" t="str">
        <f>IF(ISNA(VLOOKUP(C4818,'Provider-EHR crosswalk'!A:B,2,FALSE)),"No EHR Specified",VLOOKUP(C4818,'Provider-EHR crosswalk'!A:B,2,FALSE))</f>
        <v>Azalea Health EHR</v>
      </c>
    </row>
    <row r="4819" spans="1:11" x14ac:dyDescent="0.25">
      <c r="A4819" t="s">
        <v>88</v>
      </c>
      <c r="B4819">
        <v>7</v>
      </c>
      <c r="C4819" t="s">
        <v>979</v>
      </c>
      <c r="D4819" t="s">
        <v>89</v>
      </c>
      <c r="E4819">
        <v>61</v>
      </c>
      <c r="F4819">
        <v>61</v>
      </c>
      <c r="G4819">
        <v>100</v>
      </c>
      <c r="H4819" t="s">
        <v>65</v>
      </c>
      <c r="I4819">
        <v>95</v>
      </c>
      <c r="J4819" t="s">
        <v>66</v>
      </c>
      <c r="K4819" s="33" t="str">
        <f>IF(ISNA(VLOOKUP(C4819,'Provider-EHR crosswalk'!A:B,2,FALSE)),"No EHR Specified",VLOOKUP(C4819,'Provider-EHR crosswalk'!A:B,2,FALSE))</f>
        <v>Azalea Health EHR</v>
      </c>
    </row>
    <row r="4820" spans="1:11" x14ac:dyDescent="0.25">
      <c r="A4820" t="s">
        <v>90</v>
      </c>
      <c r="B4820">
        <v>7</v>
      </c>
      <c r="C4820" t="s">
        <v>979</v>
      </c>
      <c r="D4820" t="s">
        <v>91</v>
      </c>
      <c r="E4820">
        <v>61</v>
      </c>
      <c r="F4820">
        <v>61</v>
      </c>
      <c r="G4820">
        <v>100</v>
      </c>
      <c r="H4820" t="s">
        <v>65</v>
      </c>
      <c r="I4820">
        <v>90</v>
      </c>
      <c r="J4820" t="s">
        <v>66</v>
      </c>
      <c r="K4820" s="33" t="str">
        <f>IF(ISNA(VLOOKUP(C4820,'Provider-EHR crosswalk'!A:B,2,FALSE)),"No EHR Specified",VLOOKUP(C4820,'Provider-EHR crosswalk'!A:B,2,FALSE))</f>
        <v>Azalea Health EHR</v>
      </c>
    </row>
    <row r="4821" spans="1:11" x14ac:dyDescent="0.25">
      <c r="A4821" t="s">
        <v>92</v>
      </c>
      <c r="B4821">
        <v>7</v>
      </c>
      <c r="C4821" t="s">
        <v>979</v>
      </c>
      <c r="D4821" t="s">
        <v>93</v>
      </c>
      <c r="E4821">
        <v>36</v>
      </c>
      <c r="F4821">
        <v>61</v>
      </c>
      <c r="G4821">
        <v>59.02</v>
      </c>
      <c r="H4821" t="s">
        <v>65</v>
      </c>
      <c r="I4821">
        <v>90</v>
      </c>
      <c r="J4821" t="s">
        <v>69</v>
      </c>
      <c r="K4821" s="33" t="str">
        <f>IF(ISNA(VLOOKUP(C4821,'Provider-EHR crosswalk'!A:B,2,FALSE)),"No EHR Specified",VLOOKUP(C4821,'Provider-EHR crosswalk'!A:B,2,FALSE))</f>
        <v>Azalea Health EHR</v>
      </c>
    </row>
    <row r="4822" spans="1:11" x14ac:dyDescent="0.25">
      <c r="A4822" t="s">
        <v>94</v>
      </c>
      <c r="B4822">
        <v>7</v>
      </c>
      <c r="C4822" t="s">
        <v>979</v>
      </c>
      <c r="D4822" t="s">
        <v>95</v>
      </c>
      <c r="E4822">
        <v>31</v>
      </c>
      <c r="F4822">
        <v>61</v>
      </c>
      <c r="G4822">
        <v>50.82</v>
      </c>
      <c r="H4822" t="s">
        <v>65</v>
      </c>
      <c r="I4822">
        <v>90</v>
      </c>
      <c r="J4822" t="s">
        <v>69</v>
      </c>
      <c r="K4822" s="33" t="str">
        <f>IF(ISNA(VLOOKUP(C4822,'Provider-EHR crosswalk'!A:B,2,FALSE)),"No EHR Specified",VLOOKUP(C4822,'Provider-EHR crosswalk'!A:B,2,FALSE))</f>
        <v>Azalea Health EHR</v>
      </c>
    </row>
    <row r="4823" spans="1:11" x14ac:dyDescent="0.25">
      <c r="A4823" t="s">
        <v>96</v>
      </c>
      <c r="B4823">
        <v>7</v>
      </c>
      <c r="C4823" t="s">
        <v>979</v>
      </c>
      <c r="D4823" t="s">
        <v>97</v>
      </c>
      <c r="E4823">
        <v>61</v>
      </c>
      <c r="F4823">
        <v>61</v>
      </c>
      <c r="G4823">
        <v>100</v>
      </c>
      <c r="H4823" t="s">
        <v>65</v>
      </c>
      <c r="I4823">
        <v>90</v>
      </c>
      <c r="J4823" t="s">
        <v>66</v>
      </c>
      <c r="K4823" s="33" t="str">
        <f>IF(ISNA(VLOOKUP(C4823,'Provider-EHR crosswalk'!A:B,2,FALSE)),"No EHR Specified",VLOOKUP(C4823,'Provider-EHR crosswalk'!A:B,2,FALSE))</f>
        <v>Azalea Health EHR</v>
      </c>
    </row>
    <row r="4824" spans="1:11" x14ac:dyDescent="0.25">
      <c r="A4824" t="s">
        <v>98</v>
      </c>
      <c r="B4824">
        <v>7</v>
      </c>
      <c r="C4824" t="s">
        <v>979</v>
      </c>
      <c r="D4824" t="s">
        <v>99</v>
      </c>
      <c r="E4824">
        <v>61</v>
      </c>
      <c r="F4824">
        <v>61</v>
      </c>
      <c r="G4824">
        <v>100</v>
      </c>
      <c r="H4824" t="s">
        <v>65</v>
      </c>
      <c r="I4824">
        <v>90</v>
      </c>
      <c r="J4824" t="s">
        <v>66</v>
      </c>
      <c r="K4824" s="33" t="str">
        <f>IF(ISNA(VLOOKUP(C4824,'Provider-EHR crosswalk'!A:B,2,FALSE)),"No EHR Specified",VLOOKUP(C4824,'Provider-EHR crosswalk'!A:B,2,FALSE))</f>
        <v>Azalea Health EHR</v>
      </c>
    </row>
    <row r="4825" spans="1:11" x14ac:dyDescent="0.25">
      <c r="A4825" t="s">
        <v>100</v>
      </c>
      <c r="B4825">
        <v>7</v>
      </c>
      <c r="C4825" t="s">
        <v>979</v>
      </c>
      <c r="D4825" t="s">
        <v>101</v>
      </c>
      <c r="E4825">
        <v>388</v>
      </c>
      <c r="F4825">
        <v>388</v>
      </c>
      <c r="G4825">
        <v>100</v>
      </c>
      <c r="H4825" t="s">
        <v>65</v>
      </c>
      <c r="I4825">
        <v>99</v>
      </c>
      <c r="J4825" t="s">
        <v>66</v>
      </c>
      <c r="K4825" s="33" t="str">
        <f>IF(ISNA(VLOOKUP(C4825,'Provider-EHR crosswalk'!A:B,2,FALSE)),"No EHR Specified",VLOOKUP(C4825,'Provider-EHR crosswalk'!A:B,2,FALSE))</f>
        <v>Azalea Health EHR</v>
      </c>
    </row>
    <row r="4826" spans="1:11" x14ac:dyDescent="0.25">
      <c r="A4826" t="s">
        <v>102</v>
      </c>
      <c r="B4826">
        <v>7</v>
      </c>
      <c r="C4826" t="s">
        <v>979</v>
      </c>
      <c r="D4826" t="s">
        <v>103</v>
      </c>
      <c r="E4826">
        <v>388</v>
      </c>
      <c r="F4826">
        <v>388</v>
      </c>
      <c r="G4826">
        <v>100</v>
      </c>
      <c r="H4826" t="s">
        <v>65</v>
      </c>
      <c r="I4826">
        <v>99</v>
      </c>
      <c r="J4826" t="s">
        <v>66</v>
      </c>
      <c r="K4826" s="33" t="str">
        <f>IF(ISNA(VLOOKUP(C4826,'Provider-EHR crosswalk'!A:B,2,FALSE)),"No EHR Specified",VLOOKUP(C4826,'Provider-EHR crosswalk'!A:B,2,FALSE))</f>
        <v>Azalea Health EHR</v>
      </c>
    </row>
    <row r="4827" spans="1:11" x14ac:dyDescent="0.25">
      <c r="A4827" t="s">
        <v>104</v>
      </c>
      <c r="B4827">
        <v>7</v>
      </c>
      <c r="C4827" t="s">
        <v>979</v>
      </c>
      <c r="D4827" t="s">
        <v>105</v>
      </c>
      <c r="E4827">
        <v>388</v>
      </c>
      <c r="F4827">
        <v>388</v>
      </c>
      <c r="G4827">
        <v>100</v>
      </c>
      <c r="H4827" t="s">
        <v>65</v>
      </c>
      <c r="I4827">
        <v>99</v>
      </c>
      <c r="J4827" t="s">
        <v>66</v>
      </c>
      <c r="K4827" s="33" t="str">
        <f>IF(ISNA(VLOOKUP(C4827,'Provider-EHR crosswalk'!A:B,2,FALSE)),"No EHR Specified",VLOOKUP(C4827,'Provider-EHR crosswalk'!A:B,2,FALSE))</f>
        <v>Azalea Health EHR</v>
      </c>
    </row>
    <row r="4828" spans="1:11" x14ac:dyDescent="0.25">
      <c r="A4828" t="s">
        <v>106</v>
      </c>
      <c r="B4828">
        <v>7</v>
      </c>
      <c r="C4828" t="s">
        <v>979</v>
      </c>
      <c r="D4828" t="s">
        <v>107</v>
      </c>
      <c r="E4828">
        <v>388</v>
      </c>
      <c r="F4828">
        <v>388</v>
      </c>
      <c r="G4828">
        <v>100</v>
      </c>
      <c r="H4828" t="s">
        <v>65</v>
      </c>
      <c r="I4828">
        <v>99</v>
      </c>
      <c r="J4828" t="s">
        <v>66</v>
      </c>
      <c r="K4828" s="33" t="str">
        <f>IF(ISNA(VLOOKUP(C4828,'Provider-EHR crosswalk'!A:B,2,FALSE)),"No EHR Specified",VLOOKUP(C4828,'Provider-EHR crosswalk'!A:B,2,FALSE))</f>
        <v>Azalea Health EHR</v>
      </c>
    </row>
    <row r="4829" spans="1:11" x14ac:dyDescent="0.25">
      <c r="A4829" t="s">
        <v>108</v>
      </c>
      <c r="B4829">
        <v>7</v>
      </c>
      <c r="C4829" t="s">
        <v>979</v>
      </c>
      <c r="D4829" t="s">
        <v>109</v>
      </c>
      <c r="E4829">
        <v>388</v>
      </c>
      <c r="F4829">
        <v>388</v>
      </c>
      <c r="G4829">
        <v>100</v>
      </c>
      <c r="H4829" t="s">
        <v>65</v>
      </c>
      <c r="I4829">
        <v>99</v>
      </c>
      <c r="J4829" t="s">
        <v>66</v>
      </c>
      <c r="K4829" s="33" t="str">
        <f>IF(ISNA(VLOOKUP(C4829,'Provider-EHR crosswalk'!A:B,2,FALSE)),"No EHR Specified",VLOOKUP(C4829,'Provider-EHR crosswalk'!A:B,2,FALSE))</f>
        <v>Azalea Health EHR</v>
      </c>
    </row>
    <row r="4830" spans="1:11" x14ac:dyDescent="0.25">
      <c r="A4830" t="s">
        <v>110</v>
      </c>
      <c r="B4830">
        <v>7</v>
      </c>
      <c r="C4830" t="s">
        <v>979</v>
      </c>
      <c r="D4830" t="s">
        <v>111</v>
      </c>
      <c r="E4830">
        <v>388</v>
      </c>
      <c r="F4830">
        <v>388</v>
      </c>
      <c r="G4830">
        <v>100</v>
      </c>
      <c r="H4830" t="s">
        <v>65</v>
      </c>
      <c r="I4830">
        <v>99</v>
      </c>
      <c r="J4830" t="s">
        <v>66</v>
      </c>
      <c r="K4830" s="33" t="str">
        <f>IF(ISNA(VLOOKUP(C4830,'Provider-EHR crosswalk'!A:B,2,FALSE)),"No EHR Specified",VLOOKUP(C4830,'Provider-EHR crosswalk'!A:B,2,FALSE))</f>
        <v>Azalea Health EHR</v>
      </c>
    </row>
    <row r="4831" spans="1:11" x14ac:dyDescent="0.25">
      <c r="A4831" t="s">
        <v>112</v>
      </c>
      <c r="B4831">
        <v>7</v>
      </c>
      <c r="C4831" t="s">
        <v>979</v>
      </c>
      <c r="D4831" t="s">
        <v>113</v>
      </c>
      <c r="E4831">
        <v>388</v>
      </c>
      <c r="F4831">
        <v>388</v>
      </c>
      <c r="G4831">
        <v>100</v>
      </c>
      <c r="H4831" t="s">
        <v>65</v>
      </c>
      <c r="I4831">
        <v>99</v>
      </c>
      <c r="J4831" t="s">
        <v>66</v>
      </c>
      <c r="K4831" s="33" t="str">
        <f>IF(ISNA(VLOOKUP(C4831,'Provider-EHR crosswalk'!A:B,2,FALSE)),"No EHR Specified",VLOOKUP(C4831,'Provider-EHR crosswalk'!A:B,2,FALSE))</f>
        <v>Azalea Health EHR</v>
      </c>
    </row>
    <row r="4832" spans="1:11" x14ac:dyDescent="0.25">
      <c r="A4832" t="s">
        <v>114</v>
      </c>
      <c r="B4832">
        <v>7</v>
      </c>
      <c r="C4832" t="s">
        <v>979</v>
      </c>
      <c r="D4832" t="s">
        <v>115</v>
      </c>
      <c r="E4832">
        <v>1</v>
      </c>
      <c r="F4832">
        <v>61</v>
      </c>
      <c r="G4832">
        <v>1.64</v>
      </c>
      <c r="H4832" t="s">
        <v>116</v>
      </c>
      <c r="I4832">
        <v>4</v>
      </c>
      <c r="J4832" t="s">
        <v>66</v>
      </c>
      <c r="K4832" s="33" t="str">
        <f>IF(ISNA(VLOOKUP(C4832,'Provider-EHR crosswalk'!A:B,2,FALSE)),"No EHR Specified",VLOOKUP(C4832,'Provider-EHR crosswalk'!A:B,2,FALSE))</f>
        <v>Azalea Health EHR</v>
      </c>
    </row>
    <row r="4833" spans="1:11" x14ac:dyDescent="0.25">
      <c r="A4833" t="s">
        <v>117</v>
      </c>
      <c r="B4833">
        <v>7</v>
      </c>
      <c r="C4833" t="s">
        <v>979</v>
      </c>
      <c r="D4833" t="s">
        <v>118</v>
      </c>
      <c r="E4833">
        <v>4</v>
      </c>
      <c r="F4833">
        <v>61</v>
      </c>
      <c r="G4833">
        <v>6.56</v>
      </c>
      <c r="H4833" t="s">
        <v>116</v>
      </c>
      <c r="I4833">
        <v>4</v>
      </c>
      <c r="J4833" t="s">
        <v>69</v>
      </c>
      <c r="K4833" s="33" t="str">
        <f>IF(ISNA(VLOOKUP(C4833,'Provider-EHR crosswalk'!A:B,2,FALSE)),"No EHR Specified",VLOOKUP(C4833,'Provider-EHR crosswalk'!A:B,2,FALSE))</f>
        <v>Azalea Health EHR</v>
      </c>
    </row>
    <row r="4834" spans="1:11" x14ac:dyDescent="0.25">
      <c r="A4834" t="s">
        <v>119</v>
      </c>
      <c r="B4834">
        <v>7</v>
      </c>
      <c r="C4834" t="s">
        <v>979</v>
      </c>
      <c r="D4834" t="s">
        <v>120</v>
      </c>
      <c r="E4834">
        <v>1</v>
      </c>
      <c r="F4834">
        <v>61</v>
      </c>
      <c r="G4834">
        <v>1.64</v>
      </c>
      <c r="H4834" t="s">
        <v>116</v>
      </c>
      <c r="I4834">
        <v>4</v>
      </c>
      <c r="J4834" t="s">
        <v>66</v>
      </c>
      <c r="K4834" s="33" t="str">
        <f>IF(ISNA(VLOOKUP(C4834,'Provider-EHR crosswalk'!A:B,2,FALSE)),"No EHR Specified",VLOOKUP(C4834,'Provider-EHR crosswalk'!A:B,2,FALSE))</f>
        <v>Azalea Health EHR</v>
      </c>
    </row>
    <row r="4835" spans="1:11" x14ac:dyDescent="0.25">
      <c r="A4835" t="s">
        <v>121</v>
      </c>
      <c r="B4835">
        <v>7</v>
      </c>
      <c r="C4835" t="s">
        <v>979</v>
      </c>
      <c r="D4835" t="s">
        <v>122</v>
      </c>
      <c r="E4835">
        <v>0</v>
      </c>
      <c r="F4835">
        <v>61</v>
      </c>
      <c r="G4835">
        <v>0</v>
      </c>
      <c r="H4835" t="s">
        <v>116</v>
      </c>
      <c r="I4835">
        <v>1</v>
      </c>
      <c r="J4835" t="s">
        <v>66</v>
      </c>
      <c r="K4835" s="33" t="str">
        <f>IF(ISNA(VLOOKUP(C4835,'Provider-EHR crosswalk'!A:B,2,FALSE)),"No EHR Specified",VLOOKUP(C4835,'Provider-EHR crosswalk'!A:B,2,FALSE))</f>
        <v>Azalea Health EHR</v>
      </c>
    </row>
    <row r="4836" spans="1:11" x14ac:dyDescent="0.25">
      <c r="A4836" t="s">
        <v>123</v>
      </c>
      <c r="B4836">
        <v>7</v>
      </c>
      <c r="C4836" t="s">
        <v>979</v>
      </c>
      <c r="D4836" t="s">
        <v>124</v>
      </c>
      <c r="E4836">
        <v>0</v>
      </c>
      <c r="F4836">
        <v>388</v>
      </c>
      <c r="G4836">
        <v>0</v>
      </c>
      <c r="H4836" t="s">
        <v>116</v>
      </c>
      <c r="I4836">
        <v>1</v>
      </c>
      <c r="J4836" t="s">
        <v>66</v>
      </c>
      <c r="K4836" s="33" t="str">
        <f>IF(ISNA(VLOOKUP(C4836,'Provider-EHR crosswalk'!A:B,2,FALSE)),"No EHR Specified",VLOOKUP(C4836,'Provider-EHR crosswalk'!A:B,2,FALSE))</f>
        <v>Azalea Health EHR</v>
      </c>
    </row>
    <row r="4837" spans="1:11" x14ac:dyDescent="0.25">
      <c r="A4837" t="s">
        <v>125</v>
      </c>
      <c r="B4837">
        <v>7</v>
      </c>
      <c r="C4837" t="s">
        <v>979</v>
      </c>
      <c r="D4837" t="s">
        <v>126</v>
      </c>
      <c r="E4837">
        <v>0</v>
      </c>
      <c r="F4837">
        <v>388</v>
      </c>
      <c r="G4837">
        <v>0</v>
      </c>
      <c r="H4837" t="s">
        <v>116</v>
      </c>
      <c r="I4837">
        <v>1</v>
      </c>
      <c r="J4837" t="s">
        <v>66</v>
      </c>
      <c r="K4837" s="33" t="str">
        <f>IF(ISNA(VLOOKUP(C4837,'Provider-EHR crosswalk'!A:B,2,FALSE)),"No EHR Specified",VLOOKUP(C4837,'Provider-EHR crosswalk'!A:B,2,FALSE))</f>
        <v>Azalea Health EHR</v>
      </c>
    </row>
    <row r="4838" spans="1:11" x14ac:dyDescent="0.25">
      <c r="A4838" t="s">
        <v>127</v>
      </c>
      <c r="B4838">
        <v>7</v>
      </c>
      <c r="C4838" t="s">
        <v>979</v>
      </c>
      <c r="D4838" t="s">
        <v>128</v>
      </c>
      <c r="E4838">
        <v>0</v>
      </c>
      <c r="F4838">
        <v>388</v>
      </c>
      <c r="G4838">
        <v>0</v>
      </c>
      <c r="H4838" t="s">
        <v>116</v>
      </c>
      <c r="I4838">
        <v>4</v>
      </c>
      <c r="J4838" t="s">
        <v>66</v>
      </c>
      <c r="K4838" s="33" t="str">
        <f>IF(ISNA(VLOOKUP(C4838,'Provider-EHR crosswalk'!A:B,2,FALSE)),"No EHR Specified",VLOOKUP(C4838,'Provider-EHR crosswalk'!A:B,2,FALSE))</f>
        <v>Azalea Health EHR</v>
      </c>
    </row>
    <row r="4839" spans="1:11" x14ac:dyDescent="0.25">
      <c r="A4839" t="s">
        <v>129</v>
      </c>
      <c r="B4839">
        <v>7</v>
      </c>
      <c r="C4839" t="s">
        <v>979</v>
      </c>
      <c r="D4839" t="s">
        <v>130</v>
      </c>
      <c r="E4839">
        <v>11</v>
      </c>
      <c r="F4839">
        <v>388</v>
      </c>
      <c r="G4839">
        <v>2.84</v>
      </c>
      <c r="H4839" t="s">
        <v>116</v>
      </c>
      <c r="I4839">
        <v>4</v>
      </c>
      <c r="J4839" t="s">
        <v>66</v>
      </c>
      <c r="K4839" s="33" t="str">
        <f>IF(ISNA(VLOOKUP(C4839,'Provider-EHR crosswalk'!A:B,2,FALSE)),"No EHR Specified",VLOOKUP(C4839,'Provider-EHR crosswalk'!A:B,2,FALSE))</f>
        <v>Azalea Health EHR</v>
      </c>
    </row>
    <row r="4840" spans="1:11" x14ac:dyDescent="0.25">
      <c r="A4840" t="s">
        <v>131</v>
      </c>
      <c r="B4840">
        <v>7</v>
      </c>
      <c r="C4840" t="s">
        <v>979</v>
      </c>
      <c r="D4840" t="s">
        <v>132</v>
      </c>
      <c r="E4840">
        <v>2</v>
      </c>
      <c r="F4840">
        <v>388</v>
      </c>
      <c r="G4840">
        <v>0.52</v>
      </c>
      <c r="H4840" t="s">
        <v>116</v>
      </c>
      <c r="I4840">
        <v>4</v>
      </c>
      <c r="J4840" t="s">
        <v>66</v>
      </c>
      <c r="K4840" s="33" t="str">
        <f>IF(ISNA(VLOOKUP(C4840,'Provider-EHR crosswalk'!A:B,2,FALSE)),"No EHR Specified",VLOOKUP(C4840,'Provider-EHR crosswalk'!A:B,2,FALSE))</f>
        <v>Azalea Health EHR</v>
      </c>
    </row>
    <row r="4841" spans="1:11" x14ac:dyDescent="0.25">
      <c r="A4841" t="s">
        <v>133</v>
      </c>
      <c r="B4841">
        <v>7</v>
      </c>
      <c r="C4841" t="s">
        <v>979</v>
      </c>
      <c r="D4841" t="s">
        <v>134</v>
      </c>
      <c r="E4841">
        <v>28</v>
      </c>
      <c r="F4841">
        <v>388</v>
      </c>
      <c r="G4841">
        <v>7.22</v>
      </c>
      <c r="H4841" t="s">
        <v>116</v>
      </c>
      <c r="I4841">
        <v>1</v>
      </c>
      <c r="J4841" t="s">
        <v>69</v>
      </c>
      <c r="K4841" s="33" t="str">
        <f>IF(ISNA(VLOOKUP(C4841,'Provider-EHR crosswalk'!A:B,2,FALSE)),"No EHR Specified",VLOOKUP(C4841,'Provider-EHR crosswalk'!A:B,2,FALSE))</f>
        <v>Azalea Health EHR</v>
      </c>
    </row>
    <row r="4842" spans="1:11" x14ac:dyDescent="0.25">
      <c r="A4842" t="s">
        <v>135</v>
      </c>
      <c r="B4842">
        <v>7</v>
      </c>
      <c r="C4842" t="s">
        <v>979</v>
      </c>
      <c r="D4842" t="s">
        <v>136</v>
      </c>
      <c r="E4842">
        <v>0</v>
      </c>
      <c r="F4842">
        <v>388</v>
      </c>
      <c r="G4842">
        <v>0</v>
      </c>
      <c r="H4842" t="s">
        <v>116</v>
      </c>
      <c r="I4842">
        <v>1</v>
      </c>
      <c r="J4842" t="s">
        <v>66</v>
      </c>
      <c r="K4842" s="33" t="str">
        <f>IF(ISNA(VLOOKUP(C4842,'Provider-EHR crosswalk'!A:B,2,FALSE)),"No EHR Specified",VLOOKUP(C4842,'Provider-EHR crosswalk'!A:B,2,FALSE))</f>
        <v>Azalea Health EHR</v>
      </c>
    </row>
    <row r="4843" spans="1:11" x14ac:dyDescent="0.25">
      <c r="A4843" t="s">
        <v>137</v>
      </c>
      <c r="B4843">
        <v>7</v>
      </c>
      <c r="C4843" t="s">
        <v>979</v>
      </c>
      <c r="D4843" t="s">
        <v>138</v>
      </c>
      <c r="E4843">
        <v>0</v>
      </c>
      <c r="F4843">
        <v>388</v>
      </c>
      <c r="G4843">
        <v>0</v>
      </c>
      <c r="H4843" t="s">
        <v>116</v>
      </c>
      <c r="I4843">
        <v>1</v>
      </c>
      <c r="J4843" t="s">
        <v>66</v>
      </c>
      <c r="K4843" s="33" t="str">
        <f>IF(ISNA(VLOOKUP(C4843,'Provider-EHR crosswalk'!A:B,2,FALSE)),"No EHR Specified",VLOOKUP(C4843,'Provider-EHR crosswalk'!A:B,2,FALSE))</f>
        <v>Azalea Health EHR</v>
      </c>
    </row>
    <row r="4844" spans="1:11" x14ac:dyDescent="0.25">
      <c r="A4844" t="s">
        <v>139</v>
      </c>
      <c r="B4844">
        <v>7</v>
      </c>
      <c r="C4844" t="s">
        <v>979</v>
      </c>
      <c r="D4844" t="s">
        <v>140</v>
      </c>
      <c r="E4844">
        <v>0</v>
      </c>
      <c r="F4844">
        <v>388</v>
      </c>
      <c r="G4844">
        <v>0</v>
      </c>
      <c r="H4844" t="s">
        <v>116</v>
      </c>
      <c r="I4844">
        <v>1</v>
      </c>
      <c r="J4844" t="s">
        <v>66</v>
      </c>
      <c r="K4844" s="33" t="str">
        <f>IF(ISNA(VLOOKUP(C4844,'Provider-EHR crosswalk'!A:B,2,FALSE)),"No EHR Specified",VLOOKUP(C4844,'Provider-EHR crosswalk'!A:B,2,FALSE))</f>
        <v>Azalea Health EHR</v>
      </c>
    </row>
    <row r="4845" spans="1:11" x14ac:dyDescent="0.25">
      <c r="A4845" t="s">
        <v>141</v>
      </c>
      <c r="B4845">
        <v>7</v>
      </c>
      <c r="C4845" t="s">
        <v>979</v>
      </c>
      <c r="D4845" t="s">
        <v>142</v>
      </c>
      <c r="E4845">
        <v>0</v>
      </c>
      <c r="F4845">
        <v>388</v>
      </c>
      <c r="G4845">
        <v>0</v>
      </c>
      <c r="H4845" t="s">
        <v>116</v>
      </c>
      <c r="I4845">
        <v>1</v>
      </c>
      <c r="J4845" t="s">
        <v>66</v>
      </c>
      <c r="K4845" s="33" t="str">
        <f>IF(ISNA(VLOOKUP(C4845,'Provider-EHR crosswalk'!A:B,2,FALSE)),"No EHR Specified",VLOOKUP(C4845,'Provider-EHR crosswalk'!A:B,2,FALSE))</f>
        <v>Azalea Health EHR</v>
      </c>
    </row>
    <row r="4846" spans="1:11" x14ac:dyDescent="0.25">
      <c r="A4846" t="s">
        <v>143</v>
      </c>
      <c r="B4846">
        <v>7</v>
      </c>
      <c r="C4846" t="s">
        <v>979</v>
      </c>
      <c r="D4846" t="s">
        <v>144</v>
      </c>
      <c r="E4846">
        <v>0</v>
      </c>
      <c r="F4846">
        <v>388</v>
      </c>
      <c r="G4846">
        <v>0</v>
      </c>
      <c r="H4846" t="s">
        <v>116</v>
      </c>
      <c r="I4846">
        <v>1</v>
      </c>
      <c r="J4846" t="s">
        <v>66</v>
      </c>
      <c r="K4846" s="33" t="str">
        <f>IF(ISNA(VLOOKUP(C4846,'Provider-EHR crosswalk'!A:B,2,FALSE)),"No EHR Specified",VLOOKUP(C4846,'Provider-EHR crosswalk'!A:B,2,FALSE))</f>
        <v>Azalea Health EHR</v>
      </c>
    </row>
    <row r="4847" spans="1:11" x14ac:dyDescent="0.25">
      <c r="A4847" t="s">
        <v>145</v>
      </c>
      <c r="B4847">
        <v>7</v>
      </c>
      <c r="C4847" t="s">
        <v>979</v>
      </c>
      <c r="D4847" t="s">
        <v>146</v>
      </c>
      <c r="E4847">
        <v>0</v>
      </c>
      <c r="F4847">
        <v>388</v>
      </c>
      <c r="G4847">
        <v>0</v>
      </c>
      <c r="H4847" t="s">
        <v>116</v>
      </c>
      <c r="I4847">
        <v>1</v>
      </c>
      <c r="J4847" t="s">
        <v>66</v>
      </c>
      <c r="K4847" s="33" t="str">
        <f>IF(ISNA(VLOOKUP(C4847,'Provider-EHR crosswalk'!A:B,2,FALSE)),"No EHR Specified",VLOOKUP(C4847,'Provider-EHR crosswalk'!A:B,2,FALSE))</f>
        <v>Azalea Health EHR</v>
      </c>
    </row>
    <row r="4848" spans="1:11" x14ac:dyDescent="0.25">
      <c r="A4848" t="s">
        <v>147</v>
      </c>
      <c r="B4848">
        <v>7</v>
      </c>
      <c r="C4848" t="s">
        <v>979</v>
      </c>
      <c r="D4848" t="s">
        <v>148</v>
      </c>
      <c r="E4848">
        <v>0</v>
      </c>
      <c r="F4848">
        <v>388</v>
      </c>
      <c r="G4848">
        <v>0</v>
      </c>
      <c r="H4848" t="s">
        <v>116</v>
      </c>
      <c r="I4848">
        <v>1</v>
      </c>
      <c r="J4848" t="s">
        <v>66</v>
      </c>
      <c r="K4848" s="33" t="str">
        <f>IF(ISNA(VLOOKUP(C4848,'Provider-EHR crosswalk'!A:B,2,FALSE)),"No EHR Specified",VLOOKUP(C4848,'Provider-EHR crosswalk'!A:B,2,FALSE))</f>
        <v>Azalea Health EHR</v>
      </c>
    </row>
    <row r="4849" spans="1:11" x14ac:dyDescent="0.25">
      <c r="A4849" t="s">
        <v>149</v>
      </c>
      <c r="B4849">
        <v>7</v>
      </c>
      <c r="C4849" t="s">
        <v>979</v>
      </c>
      <c r="D4849" t="s">
        <v>150</v>
      </c>
      <c r="E4849">
        <v>0</v>
      </c>
      <c r="F4849">
        <v>388</v>
      </c>
      <c r="G4849">
        <v>0</v>
      </c>
      <c r="H4849" t="s">
        <v>116</v>
      </c>
      <c r="I4849">
        <v>1</v>
      </c>
      <c r="J4849" t="s">
        <v>66</v>
      </c>
      <c r="K4849" s="33" t="str">
        <f>IF(ISNA(VLOOKUP(C4849,'Provider-EHR crosswalk'!A:B,2,FALSE)),"No EHR Specified",VLOOKUP(C4849,'Provider-EHR crosswalk'!A:B,2,FALSE))</f>
        <v>Azalea Health EHR</v>
      </c>
    </row>
    <row r="4850" spans="1:11" x14ac:dyDescent="0.25">
      <c r="A4850" t="s">
        <v>151</v>
      </c>
      <c r="B4850">
        <v>7</v>
      </c>
      <c r="C4850" t="s">
        <v>979</v>
      </c>
      <c r="D4850" t="s">
        <v>152</v>
      </c>
      <c r="E4850">
        <v>0</v>
      </c>
      <c r="F4850">
        <v>388</v>
      </c>
      <c r="G4850">
        <v>0</v>
      </c>
      <c r="H4850" t="s">
        <v>116</v>
      </c>
      <c r="I4850">
        <v>1</v>
      </c>
      <c r="J4850" t="s">
        <v>66</v>
      </c>
      <c r="K4850" s="33" t="str">
        <f>IF(ISNA(VLOOKUP(C4850,'Provider-EHR crosswalk'!A:B,2,FALSE)),"No EHR Specified",VLOOKUP(C4850,'Provider-EHR crosswalk'!A:B,2,FALSE))</f>
        <v>Azalea Health EHR</v>
      </c>
    </row>
    <row r="4851" spans="1:11" x14ac:dyDescent="0.25">
      <c r="A4851" t="s">
        <v>153</v>
      </c>
      <c r="B4851">
        <v>7</v>
      </c>
      <c r="C4851" t="s">
        <v>979</v>
      </c>
      <c r="D4851" t="s">
        <v>154</v>
      </c>
      <c r="E4851">
        <v>0</v>
      </c>
      <c r="F4851">
        <v>388</v>
      </c>
      <c r="G4851">
        <v>0</v>
      </c>
      <c r="H4851" t="s">
        <v>116</v>
      </c>
      <c r="I4851">
        <v>1</v>
      </c>
      <c r="J4851" t="s">
        <v>66</v>
      </c>
      <c r="K4851" s="33" t="str">
        <f>IF(ISNA(VLOOKUP(C4851,'Provider-EHR crosswalk'!A:B,2,FALSE)),"No EHR Specified",VLOOKUP(C4851,'Provider-EHR crosswalk'!A:B,2,FALSE))</f>
        <v>Azalea Health EHR</v>
      </c>
    </row>
    <row r="4852" spans="1:11" x14ac:dyDescent="0.25">
      <c r="A4852" t="s">
        <v>155</v>
      </c>
      <c r="B4852">
        <v>7</v>
      </c>
      <c r="C4852" t="s">
        <v>979</v>
      </c>
      <c r="D4852" t="s">
        <v>156</v>
      </c>
      <c r="E4852">
        <v>0</v>
      </c>
      <c r="F4852">
        <v>388</v>
      </c>
      <c r="G4852">
        <v>0</v>
      </c>
      <c r="H4852" t="s">
        <v>157</v>
      </c>
      <c r="I4852" t="s">
        <v>157</v>
      </c>
      <c r="J4852" t="s">
        <v>157</v>
      </c>
      <c r="K4852" s="33" t="str">
        <f>IF(ISNA(VLOOKUP(C4852,'Provider-EHR crosswalk'!A:B,2,FALSE)),"No EHR Specified",VLOOKUP(C4852,'Provider-EHR crosswalk'!A:B,2,FALSE))</f>
        <v>Azalea Health EHR</v>
      </c>
    </row>
    <row r="4853" spans="1:11" x14ac:dyDescent="0.25">
      <c r="A4853" t="s">
        <v>158</v>
      </c>
      <c r="B4853">
        <v>7</v>
      </c>
      <c r="C4853" t="s">
        <v>979</v>
      </c>
      <c r="D4853" t="s">
        <v>159</v>
      </c>
      <c r="E4853">
        <v>0</v>
      </c>
      <c r="F4853">
        <v>388</v>
      </c>
      <c r="G4853">
        <v>0</v>
      </c>
      <c r="H4853" t="s">
        <v>157</v>
      </c>
      <c r="I4853" t="s">
        <v>157</v>
      </c>
      <c r="J4853" t="s">
        <v>157</v>
      </c>
      <c r="K4853" s="33" t="str">
        <f>IF(ISNA(VLOOKUP(C4853,'Provider-EHR crosswalk'!A:B,2,FALSE)),"No EHR Specified",VLOOKUP(C4853,'Provider-EHR crosswalk'!A:B,2,FALSE))</f>
        <v>Azalea Health EHR</v>
      </c>
    </row>
    <row r="4854" spans="1:11" x14ac:dyDescent="0.25">
      <c r="A4854" t="s">
        <v>162</v>
      </c>
      <c r="B4854">
        <v>7</v>
      </c>
      <c r="C4854" t="s">
        <v>979</v>
      </c>
      <c r="D4854" t="s">
        <v>163</v>
      </c>
      <c r="E4854">
        <v>379</v>
      </c>
      <c r="F4854">
        <v>388</v>
      </c>
      <c r="G4854">
        <v>97.68</v>
      </c>
      <c r="H4854" t="s">
        <v>65</v>
      </c>
      <c r="I4854">
        <v>95</v>
      </c>
      <c r="J4854" t="s">
        <v>66</v>
      </c>
      <c r="K4854" s="33" t="str">
        <f>IF(ISNA(VLOOKUP(C4854,'Provider-EHR crosswalk'!A:B,2,FALSE)),"No EHR Specified",VLOOKUP(C4854,'Provider-EHR crosswalk'!A:B,2,FALSE))</f>
        <v>Azalea Health EHR</v>
      </c>
    </row>
    <row r="4855" spans="1:11" x14ac:dyDescent="0.25">
      <c r="A4855" t="s">
        <v>164</v>
      </c>
      <c r="B4855">
        <v>7</v>
      </c>
      <c r="C4855" t="s">
        <v>979</v>
      </c>
      <c r="D4855" t="s">
        <v>165</v>
      </c>
      <c r="E4855">
        <v>52</v>
      </c>
      <c r="F4855">
        <v>61</v>
      </c>
      <c r="G4855">
        <v>85.25</v>
      </c>
      <c r="H4855" t="s">
        <v>65</v>
      </c>
      <c r="I4855">
        <v>95</v>
      </c>
      <c r="J4855" t="s">
        <v>69</v>
      </c>
      <c r="K4855" s="33" t="str">
        <f>IF(ISNA(VLOOKUP(C4855,'Provider-EHR crosswalk'!A:B,2,FALSE)),"No EHR Specified",VLOOKUP(C4855,'Provider-EHR crosswalk'!A:B,2,FALSE))</f>
        <v>Azalea Health EHR</v>
      </c>
    </row>
    <row r="4856" spans="1:11" x14ac:dyDescent="0.25">
      <c r="A4856" t="s">
        <v>166</v>
      </c>
      <c r="B4856">
        <v>7</v>
      </c>
      <c r="C4856" t="s">
        <v>979</v>
      </c>
      <c r="D4856" t="s">
        <v>167</v>
      </c>
      <c r="E4856">
        <v>6</v>
      </c>
      <c r="F4856">
        <v>61</v>
      </c>
      <c r="G4856">
        <v>9.84</v>
      </c>
      <c r="H4856" t="s">
        <v>116</v>
      </c>
      <c r="I4856">
        <v>5</v>
      </c>
      <c r="J4856" t="s">
        <v>69</v>
      </c>
      <c r="K4856" s="33" t="str">
        <f>IF(ISNA(VLOOKUP(C4856,'Provider-EHR crosswalk'!A:B,2,FALSE)),"No EHR Specified",VLOOKUP(C4856,'Provider-EHR crosswalk'!A:B,2,FALSE))</f>
        <v>Azalea Health EHR</v>
      </c>
    </row>
    <row r="4857" spans="1:11" x14ac:dyDescent="0.25">
      <c r="A4857" t="s">
        <v>168</v>
      </c>
      <c r="B4857">
        <v>7</v>
      </c>
      <c r="C4857" t="s">
        <v>979</v>
      </c>
      <c r="D4857" t="s">
        <v>169</v>
      </c>
      <c r="E4857">
        <v>1</v>
      </c>
      <c r="F4857">
        <v>61</v>
      </c>
      <c r="G4857">
        <v>1.64</v>
      </c>
      <c r="H4857" t="s">
        <v>116</v>
      </c>
      <c r="I4857">
        <v>5</v>
      </c>
      <c r="J4857" t="s">
        <v>66</v>
      </c>
      <c r="K4857" s="33" t="str">
        <f>IF(ISNA(VLOOKUP(C4857,'Provider-EHR crosswalk'!A:B,2,FALSE)),"No EHR Specified",VLOOKUP(C4857,'Provider-EHR crosswalk'!A:B,2,FALSE))</f>
        <v>Azalea Health EHR</v>
      </c>
    </row>
    <row r="4858" spans="1:11" x14ac:dyDescent="0.25">
      <c r="A4858" t="s">
        <v>170</v>
      </c>
      <c r="B4858">
        <v>7</v>
      </c>
      <c r="C4858" t="s">
        <v>979</v>
      </c>
      <c r="D4858" t="s">
        <v>171</v>
      </c>
      <c r="E4858">
        <v>2</v>
      </c>
      <c r="F4858">
        <v>61</v>
      </c>
      <c r="G4858">
        <v>3.28</v>
      </c>
      <c r="H4858" t="s">
        <v>116</v>
      </c>
      <c r="I4858">
        <v>5</v>
      </c>
      <c r="J4858" t="s">
        <v>66</v>
      </c>
      <c r="K4858" s="33" t="str">
        <f>IF(ISNA(VLOOKUP(C4858,'Provider-EHR crosswalk'!A:B,2,FALSE)),"No EHR Specified",VLOOKUP(C4858,'Provider-EHR crosswalk'!A:B,2,FALSE))</f>
        <v>Azalea Health EHR</v>
      </c>
    </row>
    <row r="4859" spans="1:11" x14ac:dyDescent="0.25">
      <c r="A4859" t="s">
        <v>172</v>
      </c>
      <c r="B4859">
        <v>7</v>
      </c>
      <c r="C4859" t="s">
        <v>979</v>
      </c>
      <c r="D4859" t="s">
        <v>173</v>
      </c>
      <c r="E4859">
        <v>0</v>
      </c>
      <c r="F4859">
        <v>388</v>
      </c>
      <c r="G4859">
        <v>0</v>
      </c>
      <c r="H4859" t="s">
        <v>116</v>
      </c>
      <c r="I4859">
        <v>5</v>
      </c>
      <c r="J4859" t="s">
        <v>66</v>
      </c>
      <c r="K4859" s="33" t="str">
        <f>IF(ISNA(VLOOKUP(C4859,'Provider-EHR crosswalk'!A:B,2,FALSE)),"No EHR Specified",VLOOKUP(C4859,'Provider-EHR crosswalk'!A:B,2,FALSE))</f>
        <v>Azalea Health EHR</v>
      </c>
    </row>
    <row r="4860" spans="1:11" x14ac:dyDescent="0.25">
      <c r="A4860" t="s">
        <v>174</v>
      </c>
      <c r="B4860">
        <v>7</v>
      </c>
      <c r="C4860" t="s">
        <v>979</v>
      </c>
      <c r="D4860" t="s">
        <v>175</v>
      </c>
      <c r="E4860">
        <v>0</v>
      </c>
      <c r="F4860">
        <v>388</v>
      </c>
      <c r="G4860">
        <v>0</v>
      </c>
      <c r="H4860" t="s">
        <v>116</v>
      </c>
      <c r="I4860">
        <v>5</v>
      </c>
      <c r="J4860" t="s">
        <v>66</v>
      </c>
      <c r="K4860" s="33" t="str">
        <f>IF(ISNA(VLOOKUP(C4860,'Provider-EHR crosswalk'!A:B,2,FALSE)),"No EHR Specified",VLOOKUP(C4860,'Provider-EHR crosswalk'!A:B,2,FALSE))</f>
        <v>Azalea Health EHR</v>
      </c>
    </row>
    <row r="4861" spans="1:11" x14ac:dyDescent="0.25">
      <c r="A4861" t="s">
        <v>176</v>
      </c>
      <c r="B4861">
        <v>7</v>
      </c>
      <c r="C4861" t="s">
        <v>979</v>
      </c>
      <c r="D4861" t="s">
        <v>177</v>
      </c>
      <c r="E4861">
        <v>9</v>
      </c>
      <c r="F4861">
        <v>388</v>
      </c>
      <c r="G4861">
        <v>2.3199999999999998</v>
      </c>
      <c r="H4861" t="s">
        <v>116</v>
      </c>
      <c r="I4861">
        <v>5</v>
      </c>
      <c r="J4861" t="s">
        <v>66</v>
      </c>
      <c r="K4861" s="33" t="str">
        <f>IF(ISNA(VLOOKUP(C4861,'Provider-EHR crosswalk'!A:B,2,FALSE)),"No EHR Specified",VLOOKUP(C4861,'Provider-EHR crosswalk'!A:B,2,FALSE))</f>
        <v>Azalea Health EHR</v>
      </c>
    </row>
    <row r="4862" spans="1:11" x14ac:dyDescent="0.25">
      <c r="A4862" t="s">
        <v>63</v>
      </c>
      <c r="B4862">
        <v>51</v>
      </c>
      <c r="C4862" t="s">
        <v>878</v>
      </c>
      <c r="D4862" t="s">
        <v>64</v>
      </c>
      <c r="E4862">
        <v>6</v>
      </c>
      <c r="F4862">
        <v>6</v>
      </c>
      <c r="G4862">
        <v>100</v>
      </c>
      <c r="H4862" t="s">
        <v>65</v>
      </c>
      <c r="I4862">
        <v>99</v>
      </c>
      <c r="J4862" t="s">
        <v>66</v>
      </c>
      <c r="K4862" s="33" t="str">
        <f>IF(ISNA(VLOOKUP(C4862,'Provider-EHR crosswalk'!A:B,2,FALSE)),"No EHR Specified",VLOOKUP(C4862,'Provider-EHR crosswalk'!A:B,2,FALSE))</f>
        <v>Azalea Health EHR</v>
      </c>
    </row>
    <row r="4863" spans="1:11" x14ac:dyDescent="0.25">
      <c r="A4863" t="s">
        <v>67</v>
      </c>
      <c r="B4863">
        <v>51</v>
      </c>
      <c r="C4863" t="s">
        <v>878</v>
      </c>
      <c r="D4863" t="s">
        <v>68</v>
      </c>
      <c r="E4863">
        <v>6</v>
      </c>
      <c r="F4863">
        <v>6</v>
      </c>
      <c r="G4863">
        <v>100</v>
      </c>
      <c r="H4863" t="s">
        <v>65</v>
      </c>
      <c r="I4863">
        <v>75</v>
      </c>
      <c r="J4863" t="s">
        <v>66</v>
      </c>
      <c r="K4863" s="33" t="str">
        <f>IF(ISNA(VLOOKUP(C4863,'Provider-EHR crosswalk'!A:B,2,FALSE)),"No EHR Specified",VLOOKUP(C4863,'Provider-EHR crosswalk'!A:B,2,FALSE))</f>
        <v>Azalea Health EHR</v>
      </c>
    </row>
    <row r="4864" spans="1:11" x14ac:dyDescent="0.25">
      <c r="A4864" t="s">
        <v>70</v>
      </c>
      <c r="B4864">
        <v>51</v>
      </c>
      <c r="C4864" t="s">
        <v>878</v>
      </c>
      <c r="D4864" t="s">
        <v>71</v>
      </c>
      <c r="E4864">
        <v>6</v>
      </c>
      <c r="F4864">
        <v>6</v>
      </c>
      <c r="G4864">
        <v>100</v>
      </c>
      <c r="H4864" t="s">
        <v>65</v>
      </c>
      <c r="I4864">
        <v>99</v>
      </c>
      <c r="J4864" t="s">
        <v>66</v>
      </c>
      <c r="K4864" s="33" t="str">
        <f>IF(ISNA(VLOOKUP(C4864,'Provider-EHR crosswalk'!A:B,2,FALSE)),"No EHR Specified",VLOOKUP(C4864,'Provider-EHR crosswalk'!A:B,2,FALSE))</f>
        <v>Azalea Health EHR</v>
      </c>
    </row>
    <row r="4865" spans="1:11" x14ac:dyDescent="0.25">
      <c r="A4865" t="s">
        <v>72</v>
      </c>
      <c r="B4865">
        <v>51</v>
      </c>
      <c r="C4865" t="s">
        <v>878</v>
      </c>
      <c r="D4865" t="s">
        <v>73</v>
      </c>
      <c r="E4865">
        <v>6</v>
      </c>
      <c r="F4865">
        <v>6</v>
      </c>
      <c r="G4865">
        <v>100</v>
      </c>
      <c r="H4865" t="s">
        <v>65</v>
      </c>
      <c r="I4865">
        <v>99</v>
      </c>
      <c r="J4865" t="s">
        <v>66</v>
      </c>
      <c r="K4865" s="33" t="str">
        <f>IF(ISNA(VLOOKUP(C4865,'Provider-EHR crosswalk'!A:B,2,FALSE)),"No EHR Specified",VLOOKUP(C4865,'Provider-EHR crosswalk'!A:B,2,FALSE))</f>
        <v>Azalea Health EHR</v>
      </c>
    </row>
    <row r="4866" spans="1:11" x14ac:dyDescent="0.25">
      <c r="A4866" t="s">
        <v>74</v>
      </c>
      <c r="B4866">
        <v>51</v>
      </c>
      <c r="C4866" t="s">
        <v>878</v>
      </c>
      <c r="D4866" t="s">
        <v>75</v>
      </c>
      <c r="E4866">
        <v>6</v>
      </c>
      <c r="F4866">
        <v>6</v>
      </c>
      <c r="G4866">
        <v>100</v>
      </c>
      <c r="H4866" t="s">
        <v>65</v>
      </c>
      <c r="I4866">
        <v>99</v>
      </c>
      <c r="J4866" t="s">
        <v>66</v>
      </c>
      <c r="K4866" s="33" t="str">
        <f>IF(ISNA(VLOOKUP(C4866,'Provider-EHR crosswalk'!A:B,2,FALSE)),"No EHR Specified",VLOOKUP(C4866,'Provider-EHR crosswalk'!A:B,2,FALSE))</f>
        <v>Azalea Health EHR</v>
      </c>
    </row>
    <row r="4867" spans="1:11" x14ac:dyDescent="0.25">
      <c r="A4867" t="s">
        <v>76</v>
      </c>
      <c r="B4867">
        <v>51</v>
      </c>
      <c r="C4867" t="s">
        <v>878</v>
      </c>
      <c r="D4867" t="s">
        <v>77</v>
      </c>
      <c r="E4867">
        <v>6</v>
      </c>
      <c r="F4867">
        <v>6</v>
      </c>
      <c r="G4867">
        <v>100</v>
      </c>
      <c r="H4867" t="s">
        <v>65</v>
      </c>
      <c r="I4867">
        <v>85</v>
      </c>
      <c r="J4867" t="s">
        <v>66</v>
      </c>
      <c r="K4867" s="33" t="str">
        <f>IF(ISNA(VLOOKUP(C4867,'Provider-EHR crosswalk'!A:B,2,FALSE)),"No EHR Specified",VLOOKUP(C4867,'Provider-EHR crosswalk'!A:B,2,FALSE))</f>
        <v>Azalea Health EHR</v>
      </c>
    </row>
    <row r="4868" spans="1:11" x14ac:dyDescent="0.25">
      <c r="A4868" t="s">
        <v>78</v>
      </c>
      <c r="B4868">
        <v>51</v>
      </c>
      <c r="C4868" t="s">
        <v>878</v>
      </c>
      <c r="D4868" t="s">
        <v>79</v>
      </c>
      <c r="E4868">
        <v>6</v>
      </c>
      <c r="F4868">
        <v>6</v>
      </c>
      <c r="G4868">
        <v>100</v>
      </c>
      <c r="H4868" t="s">
        <v>65</v>
      </c>
      <c r="I4868">
        <v>85</v>
      </c>
      <c r="J4868" t="s">
        <v>66</v>
      </c>
      <c r="K4868" s="33" t="str">
        <f>IF(ISNA(VLOOKUP(C4868,'Provider-EHR crosswalk'!A:B,2,FALSE)),"No EHR Specified",VLOOKUP(C4868,'Provider-EHR crosswalk'!A:B,2,FALSE))</f>
        <v>Azalea Health EHR</v>
      </c>
    </row>
    <row r="4869" spans="1:11" x14ac:dyDescent="0.25">
      <c r="A4869" t="s">
        <v>80</v>
      </c>
      <c r="B4869">
        <v>51</v>
      </c>
      <c r="C4869" t="s">
        <v>878</v>
      </c>
      <c r="D4869" t="s">
        <v>81</v>
      </c>
      <c r="E4869">
        <v>6</v>
      </c>
      <c r="F4869">
        <v>6</v>
      </c>
      <c r="G4869">
        <v>100</v>
      </c>
      <c r="H4869" t="s">
        <v>65</v>
      </c>
      <c r="I4869">
        <v>85</v>
      </c>
      <c r="J4869" t="s">
        <v>66</v>
      </c>
      <c r="K4869" s="33" t="str">
        <f>IF(ISNA(VLOOKUP(C4869,'Provider-EHR crosswalk'!A:B,2,FALSE)),"No EHR Specified",VLOOKUP(C4869,'Provider-EHR crosswalk'!A:B,2,FALSE))</f>
        <v>Azalea Health EHR</v>
      </c>
    </row>
    <row r="4870" spans="1:11" x14ac:dyDescent="0.25">
      <c r="A4870" t="s">
        <v>82</v>
      </c>
      <c r="B4870">
        <v>51</v>
      </c>
      <c r="C4870" t="s">
        <v>878</v>
      </c>
      <c r="D4870" t="s">
        <v>83</v>
      </c>
      <c r="E4870">
        <v>6</v>
      </c>
      <c r="F4870">
        <v>6</v>
      </c>
      <c r="G4870">
        <v>100</v>
      </c>
      <c r="H4870" t="s">
        <v>65</v>
      </c>
      <c r="I4870">
        <v>85</v>
      </c>
      <c r="J4870" t="s">
        <v>66</v>
      </c>
      <c r="K4870" s="33" t="str">
        <f>IF(ISNA(VLOOKUP(C4870,'Provider-EHR crosswalk'!A:B,2,FALSE)),"No EHR Specified",VLOOKUP(C4870,'Provider-EHR crosswalk'!A:B,2,FALSE))</f>
        <v>Azalea Health EHR</v>
      </c>
    </row>
    <row r="4871" spans="1:11" x14ac:dyDescent="0.25">
      <c r="A4871" t="s">
        <v>84</v>
      </c>
      <c r="B4871">
        <v>51</v>
      </c>
      <c r="C4871" t="s">
        <v>878</v>
      </c>
      <c r="D4871" t="s">
        <v>85</v>
      </c>
      <c r="E4871">
        <v>6</v>
      </c>
      <c r="F4871">
        <v>6</v>
      </c>
      <c r="G4871">
        <v>100</v>
      </c>
      <c r="H4871" t="s">
        <v>65</v>
      </c>
      <c r="I4871">
        <v>85</v>
      </c>
      <c r="J4871" t="s">
        <v>66</v>
      </c>
      <c r="K4871" s="33" t="str">
        <f>IF(ISNA(VLOOKUP(C4871,'Provider-EHR crosswalk'!A:B,2,FALSE)),"No EHR Specified",VLOOKUP(C4871,'Provider-EHR crosswalk'!A:B,2,FALSE))</f>
        <v>Azalea Health EHR</v>
      </c>
    </row>
    <row r="4872" spans="1:11" x14ac:dyDescent="0.25">
      <c r="A4872" t="s">
        <v>86</v>
      </c>
      <c r="B4872">
        <v>51</v>
      </c>
      <c r="C4872" t="s">
        <v>878</v>
      </c>
      <c r="D4872" t="s">
        <v>87</v>
      </c>
      <c r="E4872">
        <v>6</v>
      </c>
      <c r="F4872">
        <v>6</v>
      </c>
      <c r="G4872">
        <v>100</v>
      </c>
      <c r="H4872" t="s">
        <v>65</v>
      </c>
      <c r="I4872">
        <v>95</v>
      </c>
      <c r="J4872" t="s">
        <v>66</v>
      </c>
      <c r="K4872" s="33" t="str">
        <f>IF(ISNA(VLOOKUP(C4872,'Provider-EHR crosswalk'!A:B,2,FALSE)),"No EHR Specified",VLOOKUP(C4872,'Provider-EHR crosswalk'!A:B,2,FALSE))</f>
        <v>Azalea Health EHR</v>
      </c>
    </row>
    <row r="4873" spans="1:11" x14ac:dyDescent="0.25">
      <c r="A4873" t="s">
        <v>88</v>
      </c>
      <c r="B4873">
        <v>51</v>
      </c>
      <c r="C4873" t="s">
        <v>878</v>
      </c>
      <c r="D4873" t="s">
        <v>89</v>
      </c>
      <c r="E4873">
        <v>6</v>
      </c>
      <c r="F4873">
        <v>6</v>
      </c>
      <c r="G4873">
        <v>100</v>
      </c>
      <c r="H4873" t="s">
        <v>65</v>
      </c>
      <c r="I4873">
        <v>95</v>
      </c>
      <c r="J4873" t="s">
        <v>66</v>
      </c>
      <c r="K4873" s="33" t="str">
        <f>IF(ISNA(VLOOKUP(C4873,'Provider-EHR crosswalk'!A:B,2,FALSE)),"No EHR Specified",VLOOKUP(C4873,'Provider-EHR crosswalk'!A:B,2,FALSE))</f>
        <v>Azalea Health EHR</v>
      </c>
    </row>
    <row r="4874" spans="1:11" x14ac:dyDescent="0.25">
      <c r="A4874" t="s">
        <v>90</v>
      </c>
      <c r="B4874">
        <v>51</v>
      </c>
      <c r="C4874" t="s">
        <v>878</v>
      </c>
      <c r="D4874" t="s">
        <v>91</v>
      </c>
      <c r="E4874">
        <v>6</v>
      </c>
      <c r="F4874">
        <v>6</v>
      </c>
      <c r="G4874">
        <v>100</v>
      </c>
      <c r="H4874" t="s">
        <v>65</v>
      </c>
      <c r="I4874">
        <v>90</v>
      </c>
      <c r="J4874" t="s">
        <v>66</v>
      </c>
      <c r="K4874" s="33" t="str">
        <f>IF(ISNA(VLOOKUP(C4874,'Provider-EHR crosswalk'!A:B,2,FALSE)),"No EHR Specified",VLOOKUP(C4874,'Provider-EHR crosswalk'!A:B,2,FALSE))</f>
        <v>Azalea Health EHR</v>
      </c>
    </row>
    <row r="4875" spans="1:11" x14ac:dyDescent="0.25">
      <c r="A4875" t="s">
        <v>92</v>
      </c>
      <c r="B4875">
        <v>51</v>
      </c>
      <c r="C4875" t="s">
        <v>878</v>
      </c>
      <c r="D4875" t="s">
        <v>93</v>
      </c>
      <c r="E4875">
        <v>3</v>
      </c>
      <c r="F4875">
        <v>6</v>
      </c>
      <c r="G4875">
        <v>50</v>
      </c>
      <c r="H4875" t="s">
        <v>65</v>
      </c>
      <c r="I4875">
        <v>90</v>
      </c>
      <c r="J4875" t="s">
        <v>69</v>
      </c>
      <c r="K4875" s="33" t="str">
        <f>IF(ISNA(VLOOKUP(C4875,'Provider-EHR crosswalk'!A:B,2,FALSE)),"No EHR Specified",VLOOKUP(C4875,'Provider-EHR crosswalk'!A:B,2,FALSE))</f>
        <v>Azalea Health EHR</v>
      </c>
    </row>
    <row r="4876" spans="1:11" x14ac:dyDescent="0.25">
      <c r="A4876" t="s">
        <v>94</v>
      </c>
      <c r="B4876">
        <v>51</v>
      </c>
      <c r="C4876" t="s">
        <v>878</v>
      </c>
      <c r="D4876" t="s">
        <v>95</v>
      </c>
      <c r="E4876">
        <v>3</v>
      </c>
      <c r="F4876">
        <v>6</v>
      </c>
      <c r="G4876">
        <v>50</v>
      </c>
      <c r="H4876" t="s">
        <v>65</v>
      </c>
      <c r="I4876">
        <v>90</v>
      </c>
      <c r="J4876" t="s">
        <v>69</v>
      </c>
      <c r="K4876" s="33" t="str">
        <f>IF(ISNA(VLOOKUP(C4876,'Provider-EHR crosswalk'!A:B,2,FALSE)),"No EHR Specified",VLOOKUP(C4876,'Provider-EHR crosswalk'!A:B,2,FALSE))</f>
        <v>Azalea Health EHR</v>
      </c>
    </row>
    <row r="4877" spans="1:11" x14ac:dyDescent="0.25">
      <c r="A4877" t="s">
        <v>96</v>
      </c>
      <c r="B4877">
        <v>51</v>
      </c>
      <c r="C4877" t="s">
        <v>878</v>
      </c>
      <c r="D4877" t="s">
        <v>97</v>
      </c>
      <c r="E4877">
        <v>3</v>
      </c>
      <c r="F4877">
        <v>6</v>
      </c>
      <c r="G4877">
        <v>50</v>
      </c>
      <c r="H4877" t="s">
        <v>65</v>
      </c>
      <c r="I4877">
        <v>90</v>
      </c>
      <c r="J4877" t="s">
        <v>69</v>
      </c>
      <c r="K4877" s="33" t="str">
        <f>IF(ISNA(VLOOKUP(C4877,'Provider-EHR crosswalk'!A:B,2,FALSE)),"No EHR Specified",VLOOKUP(C4877,'Provider-EHR crosswalk'!A:B,2,FALSE))</f>
        <v>Azalea Health EHR</v>
      </c>
    </row>
    <row r="4878" spans="1:11" x14ac:dyDescent="0.25">
      <c r="A4878" t="s">
        <v>98</v>
      </c>
      <c r="B4878">
        <v>51</v>
      </c>
      <c r="C4878" t="s">
        <v>878</v>
      </c>
      <c r="D4878" t="s">
        <v>99</v>
      </c>
      <c r="E4878">
        <v>3</v>
      </c>
      <c r="F4878">
        <v>6</v>
      </c>
      <c r="G4878">
        <v>50</v>
      </c>
      <c r="H4878" t="s">
        <v>65</v>
      </c>
      <c r="I4878">
        <v>90</v>
      </c>
      <c r="J4878" t="s">
        <v>69</v>
      </c>
      <c r="K4878" s="33" t="str">
        <f>IF(ISNA(VLOOKUP(C4878,'Provider-EHR crosswalk'!A:B,2,FALSE)),"No EHR Specified",VLOOKUP(C4878,'Provider-EHR crosswalk'!A:B,2,FALSE))</f>
        <v>Azalea Health EHR</v>
      </c>
    </row>
    <row r="4879" spans="1:11" x14ac:dyDescent="0.25">
      <c r="A4879" t="s">
        <v>100</v>
      </c>
      <c r="B4879">
        <v>51</v>
      </c>
      <c r="C4879" t="s">
        <v>878</v>
      </c>
      <c r="D4879" t="s">
        <v>101</v>
      </c>
      <c r="E4879">
        <v>27</v>
      </c>
      <c r="F4879">
        <v>27</v>
      </c>
      <c r="G4879">
        <v>100</v>
      </c>
      <c r="H4879" t="s">
        <v>65</v>
      </c>
      <c r="I4879">
        <v>99</v>
      </c>
      <c r="J4879" t="s">
        <v>66</v>
      </c>
      <c r="K4879" s="33" t="str">
        <f>IF(ISNA(VLOOKUP(C4879,'Provider-EHR crosswalk'!A:B,2,FALSE)),"No EHR Specified",VLOOKUP(C4879,'Provider-EHR crosswalk'!A:B,2,FALSE))</f>
        <v>Azalea Health EHR</v>
      </c>
    </row>
    <row r="4880" spans="1:11" x14ac:dyDescent="0.25">
      <c r="A4880" t="s">
        <v>102</v>
      </c>
      <c r="B4880">
        <v>51</v>
      </c>
      <c r="C4880" t="s">
        <v>878</v>
      </c>
      <c r="D4880" t="s">
        <v>103</v>
      </c>
      <c r="E4880">
        <v>27</v>
      </c>
      <c r="F4880">
        <v>27</v>
      </c>
      <c r="G4880">
        <v>100</v>
      </c>
      <c r="H4880" t="s">
        <v>65</v>
      </c>
      <c r="I4880">
        <v>99</v>
      </c>
      <c r="J4880" t="s">
        <v>66</v>
      </c>
      <c r="K4880" s="33" t="str">
        <f>IF(ISNA(VLOOKUP(C4880,'Provider-EHR crosswalk'!A:B,2,FALSE)),"No EHR Specified",VLOOKUP(C4880,'Provider-EHR crosswalk'!A:B,2,FALSE))</f>
        <v>Azalea Health EHR</v>
      </c>
    </row>
    <row r="4881" spans="1:11" x14ac:dyDescent="0.25">
      <c r="A4881" t="s">
        <v>104</v>
      </c>
      <c r="B4881">
        <v>51</v>
      </c>
      <c r="C4881" t="s">
        <v>878</v>
      </c>
      <c r="D4881" t="s">
        <v>105</v>
      </c>
      <c r="E4881">
        <v>27</v>
      </c>
      <c r="F4881">
        <v>27</v>
      </c>
      <c r="G4881">
        <v>100</v>
      </c>
      <c r="H4881" t="s">
        <v>65</v>
      </c>
      <c r="I4881">
        <v>99</v>
      </c>
      <c r="J4881" t="s">
        <v>66</v>
      </c>
      <c r="K4881" s="33" t="str">
        <f>IF(ISNA(VLOOKUP(C4881,'Provider-EHR crosswalk'!A:B,2,FALSE)),"No EHR Specified",VLOOKUP(C4881,'Provider-EHR crosswalk'!A:B,2,FALSE))</f>
        <v>Azalea Health EHR</v>
      </c>
    </row>
    <row r="4882" spans="1:11" x14ac:dyDescent="0.25">
      <c r="A4882" t="s">
        <v>106</v>
      </c>
      <c r="B4882">
        <v>51</v>
      </c>
      <c r="C4882" t="s">
        <v>878</v>
      </c>
      <c r="D4882" t="s">
        <v>107</v>
      </c>
      <c r="E4882">
        <v>27</v>
      </c>
      <c r="F4882">
        <v>27</v>
      </c>
      <c r="G4882">
        <v>100</v>
      </c>
      <c r="H4882" t="s">
        <v>65</v>
      </c>
      <c r="I4882">
        <v>99</v>
      </c>
      <c r="J4882" t="s">
        <v>66</v>
      </c>
      <c r="K4882" s="33" t="str">
        <f>IF(ISNA(VLOOKUP(C4882,'Provider-EHR crosswalk'!A:B,2,FALSE)),"No EHR Specified",VLOOKUP(C4882,'Provider-EHR crosswalk'!A:B,2,FALSE))</f>
        <v>Azalea Health EHR</v>
      </c>
    </row>
    <row r="4883" spans="1:11" x14ac:dyDescent="0.25">
      <c r="A4883" t="s">
        <v>108</v>
      </c>
      <c r="B4883">
        <v>51</v>
      </c>
      <c r="C4883" t="s">
        <v>878</v>
      </c>
      <c r="D4883" t="s">
        <v>109</v>
      </c>
      <c r="E4883">
        <v>27</v>
      </c>
      <c r="F4883">
        <v>27</v>
      </c>
      <c r="G4883">
        <v>100</v>
      </c>
      <c r="H4883" t="s">
        <v>65</v>
      </c>
      <c r="I4883">
        <v>99</v>
      </c>
      <c r="J4883" t="s">
        <v>66</v>
      </c>
      <c r="K4883" s="33" t="str">
        <f>IF(ISNA(VLOOKUP(C4883,'Provider-EHR crosswalk'!A:B,2,FALSE)),"No EHR Specified",VLOOKUP(C4883,'Provider-EHR crosswalk'!A:B,2,FALSE))</f>
        <v>Azalea Health EHR</v>
      </c>
    </row>
    <row r="4884" spans="1:11" x14ac:dyDescent="0.25">
      <c r="A4884" t="s">
        <v>110</v>
      </c>
      <c r="B4884">
        <v>51</v>
      </c>
      <c r="C4884" t="s">
        <v>878</v>
      </c>
      <c r="D4884" t="s">
        <v>111</v>
      </c>
      <c r="E4884">
        <v>27</v>
      </c>
      <c r="F4884">
        <v>27</v>
      </c>
      <c r="G4884">
        <v>100</v>
      </c>
      <c r="H4884" t="s">
        <v>65</v>
      </c>
      <c r="I4884">
        <v>99</v>
      </c>
      <c r="J4884" t="s">
        <v>66</v>
      </c>
      <c r="K4884" s="33" t="str">
        <f>IF(ISNA(VLOOKUP(C4884,'Provider-EHR crosswalk'!A:B,2,FALSE)),"No EHR Specified",VLOOKUP(C4884,'Provider-EHR crosswalk'!A:B,2,FALSE))</f>
        <v>Azalea Health EHR</v>
      </c>
    </row>
    <row r="4885" spans="1:11" x14ac:dyDescent="0.25">
      <c r="A4885" t="s">
        <v>112</v>
      </c>
      <c r="B4885">
        <v>51</v>
      </c>
      <c r="C4885" t="s">
        <v>878</v>
      </c>
      <c r="D4885" t="s">
        <v>113</v>
      </c>
      <c r="E4885">
        <v>27</v>
      </c>
      <c r="F4885">
        <v>27</v>
      </c>
      <c r="G4885">
        <v>100</v>
      </c>
      <c r="H4885" t="s">
        <v>65</v>
      </c>
      <c r="I4885">
        <v>99</v>
      </c>
      <c r="J4885" t="s">
        <v>66</v>
      </c>
      <c r="K4885" s="33" t="str">
        <f>IF(ISNA(VLOOKUP(C4885,'Provider-EHR crosswalk'!A:B,2,FALSE)),"No EHR Specified",VLOOKUP(C4885,'Provider-EHR crosswalk'!A:B,2,FALSE))</f>
        <v>Azalea Health EHR</v>
      </c>
    </row>
    <row r="4886" spans="1:11" x14ac:dyDescent="0.25">
      <c r="A4886" t="s">
        <v>114</v>
      </c>
      <c r="B4886">
        <v>51</v>
      </c>
      <c r="C4886" t="s">
        <v>878</v>
      </c>
      <c r="D4886" t="s">
        <v>115</v>
      </c>
      <c r="E4886">
        <v>0</v>
      </c>
      <c r="F4886">
        <v>6</v>
      </c>
      <c r="G4886">
        <v>0</v>
      </c>
      <c r="H4886" t="s">
        <v>116</v>
      </c>
      <c r="I4886">
        <v>4</v>
      </c>
      <c r="J4886" t="s">
        <v>66</v>
      </c>
      <c r="K4886" s="33" t="str">
        <f>IF(ISNA(VLOOKUP(C4886,'Provider-EHR crosswalk'!A:B,2,FALSE)),"No EHR Specified",VLOOKUP(C4886,'Provider-EHR crosswalk'!A:B,2,FALSE))</f>
        <v>Azalea Health EHR</v>
      </c>
    </row>
    <row r="4887" spans="1:11" x14ac:dyDescent="0.25">
      <c r="A4887" t="s">
        <v>117</v>
      </c>
      <c r="B4887">
        <v>51</v>
      </c>
      <c r="C4887" t="s">
        <v>878</v>
      </c>
      <c r="D4887" t="s">
        <v>118</v>
      </c>
      <c r="E4887">
        <v>0</v>
      </c>
      <c r="F4887">
        <v>6</v>
      </c>
      <c r="G4887">
        <v>0</v>
      </c>
      <c r="H4887" t="s">
        <v>116</v>
      </c>
      <c r="I4887">
        <v>4</v>
      </c>
      <c r="J4887" t="s">
        <v>66</v>
      </c>
      <c r="K4887" s="33" t="str">
        <f>IF(ISNA(VLOOKUP(C4887,'Provider-EHR crosswalk'!A:B,2,FALSE)),"No EHR Specified",VLOOKUP(C4887,'Provider-EHR crosswalk'!A:B,2,FALSE))</f>
        <v>Azalea Health EHR</v>
      </c>
    </row>
    <row r="4888" spans="1:11" x14ac:dyDescent="0.25">
      <c r="A4888" t="s">
        <v>119</v>
      </c>
      <c r="B4888">
        <v>51</v>
      </c>
      <c r="C4888" t="s">
        <v>878</v>
      </c>
      <c r="D4888" t="s">
        <v>120</v>
      </c>
      <c r="E4888">
        <v>0</v>
      </c>
      <c r="F4888">
        <v>6</v>
      </c>
      <c r="G4888">
        <v>0</v>
      </c>
      <c r="H4888" t="s">
        <v>116</v>
      </c>
      <c r="I4888">
        <v>4</v>
      </c>
      <c r="J4888" t="s">
        <v>66</v>
      </c>
      <c r="K4888" s="33" t="str">
        <f>IF(ISNA(VLOOKUP(C4888,'Provider-EHR crosswalk'!A:B,2,FALSE)),"No EHR Specified",VLOOKUP(C4888,'Provider-EHR crosswalk'!A:B,2,FALSE))</f>
        <v>Azalea Health EHR</v>
      </c>
    </row>
    <row r="4889" spans="1:11" x14ac:dyDescent="0.25">
      <c r="A4889" t="s">
        <v>121</v>
      </c>
      <c r="B4889">
        <v>51</v>
      </c>
      <c r="C4889" t="s">
        <v>878</v>
      </c>
      <c r="D4889" t="s">
        <v>122</v>
      </c>
      <c r="E4889">
        <v>0</v>
      </c>
      <c r="F4889">
        <v>6</v>
      </c>
      <c r="G4889">
        <v>0</v>
      </c>
      <c r="H4889" t="s">
        <v>116</v>
      </c>
      <c r="I4889">
        <v>1</v>
      </c>
      <c r="J4889" t="s">
        <v>66</v>
      </c>
      <c r="K4889" s="33" t="str">
        <f>IF(ISNA(VLOOKUP(C4889,'Provider-EHR crosswalk'!A:B,2,FALSE)),"No EHR Specified",VLOOKUP(C4889,'Provider-EHR crosswalk'!A:B,2,FALSE))</f>
        <v>Azalea Health EHR</v>
      </c>
    </row>
    <row r="4890" spans="1:11" x14ac:dyDescent="0.25">
      <c r="A4890" t="s">
        <v>123</v>
      </c>
      <c r="B4890">
        <v>51</v>
      </c>
      <c r="C4890" t="s">
        <v>878</v>
      </c>
      <c r="D4890" t="s">
        <v>124</v>
      </c>
      <c r="E4890">
        <v>0</v>
      </c>
      <c r="F4890">
        <v>27</v>
      </c>
      <c r="G4890">
        <v>0</v>
      </c>
      <c r="H4890" t="s">
        <v>116</v>
      </c>
      <c r="I4890">
        <v>1</v>
      </c>
      <c r="J4890" t="s">
        <v>66</v>
      </c>
      <c r="K4890" s="33" t="str">
        <f>IF(ISNA(VLOOKUP(C4890,'Provider-EHR crosswalk'!A:B,2,FALSE)),"No EHR Specified",VLOOKUP(C4890,'Provider-EHR crosswalk'!A:B,2,FALSE))</f>
        <v>Azalea Health EHR</v>
      </c>
    </row>
    <row r="4891" spans="1:11" x14ac:dyDescent="0.25">
      <c r="A4891" t="s">
        <v>125</v>
      </c>
      <c r="B4891">
        <v>51</v>
      </c>
      <c r="C4891" t="s">
        <v>878</v>
      </c>
      <c r="D4891" t="s">
        <v>126</v>
      </c>
      <c r="E4891">
        <v>0</v>
      </c>
      <c r="F4891">
        <v>27</v>
      </c>
      <c r="G4891">
        <v>0</v>
      </c>
      <c r="H4891" t="s">
        <v>116</v>
      </c>
      <c r="I4891">
        <v>1</v>
      </c>
      <c r="J4891" t="s">
        <v>66</v>
      </c>
      <c r="K4891" s="33" t="str">
        <f>IF(ISNA(VLOOKUP(C4891,'Provider-EHR crosswalk'!A:B,2,FALSE)),"No EHR Specified",VLOOKUP(C4891,'Provider-EHR crosswalk'!A:B,2,FALSE))</f>
        <v>Azalea Health EHR</v>
      </c>
    </row>
    <row r="4892" spans="1:11" x14ac:dyDescent="0.25">
      <c r="A4892" t="s">
        <v>127</v>
      </c>
      <c r="B4892">
        <v>51</v>
      </c>
      <c r="C4892" t="s">
        <v>878</v>
      </c>
      <c r="D4892" t="s">
        <v>128</v>
      </c>
      <c r="E4892">
        <v>0</v>
      </c>
      <c r="F4892">
        <v>27</v>
      </c>
      <c r="G4892">
        <v>0</v>
      </c>
      <c r="H4892" t="s">
        <v>116</v>
      </c>
      <c r="I4892">
        <v>4</v>
      </c>
      <c r="J4892" t="s">
        <v>66</v>
      </c>
      <c r="K4892" s="33" t="str">
        <f>IF(ISNA(VLOOKUP(C4892,'Provider-EHR crosswalk'!A:B,2,FALSE)),"No EHR Specified",VLOOKUP(C4892,'Provider-EHR crosswalk'!A:B,2,FALSE))</f>
        <v>Azalea Health EHR</v>
      </c>
    </row>
    <row r="4893" spans="1:11" x14ac:dyDescent="0.25">
      <c r="A4893" t="s">
        <v>129</v>
      </c>
      <c r="B4893">
        <v>51</v>
      </c>
      <c r="C4893" t="s">
        <v>878</v>
      </c>
      <c r="D4893" t="s">
        <v>130</v>
      </c>
      <c r="E4893">
        <v>1</v>
      </c>
      <c r="F4893">
        <v>27</v>
      </c>
      <c r="G4893">
        <v>3.7</v>
      </c>
      <c r="H4893" t="s">
        <v>116</v>
      </c>
      <c r="I4893">
        <v>4</v>
      </c>
      <c r="J4893" t="s">
        <v>66</v>
      </c>
      <c r="K4893" s="33" t="str">
        <f>IF(ISNA(VLOOKUP(C4893,'Provider-EHR crosswalk'!A:B,2,FALSE)),"No EHR Specified",VLOOKUP(C4893,'Provider-EHR crosswalk'!A:B,2,FALSE))</f>
        <v>Azalea Health EHR</v>
      </c>
    </row>
    <row r="4894" spans="1:11" x14ac:dyDescent="0.25">
      <c r="A4894" t="s">
        <v>131</v>
      </c>
      <c r="B4894">
        <v>51</v>
      </c>
      <c r="C4894" t="s">
        <v>878</v>
      </c>
      <c r="D4894" t="s">
        <v>132</v>
      </c>
      <c r="E4894">
        <v>0</v>
      </c>
      <c r="F4894">
        <v>27</v>
      </c>
      <c r="G4894">
        <v>0</v>
      </c>
      <c r="H4894" t="s">
        <v>116</v>
      </c>
      <c r="I4894">
        <v>4</v>
      </c>
      <c r="J4894" t="s">
        <v>66</v>
      </c>
      <c r="K4894" s="33" t="str">
        <f>IF(ISNA(VLOOKUP(C4894,'Provider-EHR crosswalk'!A:B,2,FALSE)),"No EHR Specified",VLOOKUP(C4894,'Provider-EHR crosswalk'!A:B,2,FALSE))</f>
        <v>Azalea Health EHR</v>
      </c>
    </row>
    <row r="4895" spans="1:11" x14ac:dyDescent="0.25">
      <c r="A4895" t="s">
        <v>133</v>
      </c>
      <c r="B4895">
        <v>51</v>
      </c>
      <c r="C4895" t="s">
        <v>878</v>
      </c>
      <c r="D4895" t="s">
        <v>134</v>
      </c>
      <c r="E4895">
        <v>4</v>
      </c>
      <c r="F4895">
        <v>27</v>
      </c>
      <c r="G4895">
        <v>14.81</v>
      </c>
      <c r="H4895" t="s">
        <v>116</v>
      </c>
      <c r="I4895">
        <v>1</v>
      </c>
      <c r="J4895" t="s">
        <v>69</v>
      </c>
      <c r="K4895" s="33" t="str">
        <f>IF(ISNA(VLOOKUP(C4895,'Provider-EHR crosswalk'!A:B,2,FALSE)),"No EHR Specified",VLOOKUP(C4895,'Provider-EHR crosswalk'!A:B,2,FALSE))</f>
        <v>Azalea Health EHR</v>
      </c>
    </row>
    <row r="4896" spans="1:11" x14ac:dyDescent="0.25">
      <c r="A4896" t="s">
        <v>135</v>
      </c>
      <c r="B4896">
        <v>51</v>
      </c>
      <c r="C4896" t="s">
        <v>878</v>
      </c>
      <c r="D4896" t="s">
        <v>136</v>
      </c>
      <c r="E4896">
        <v>0</v>
      </c>
      <c r="F4896">
        <v>27</v>
      </c>
      <c r="G4896">
        <v>0</v>
      </c>
      <c r="H4896" t="s">
        <v>116</v>
      </c>
      <c r="I4896">
        <v>1</v>
      </c>
      <c r="J4896" t="s">
        <v>66</v>
      </c>
      <c r="K4896" s="33" t="str">
        <f>IF(ISNA(VLOOKUP(C4896,'Provider-EHR crosswalk'!A:B,2,FALSE)),"No EHR Specified",VLOOKUP(C4896,'Provider-EHR crosswalk'!A:B,2,FALSE))</f>
        <v>Azalea Health EHR</v>
      </c>
    </row>
    <row r="4897" spans="1:11" x14ac:dyDescent="0.25">
      <c r="A4897" t="s">
        <v>137</v>
      </c>
      <c r="B4897">
        <v>51</v>
      </c>
      <c r="C4897" t="s">
        <v>878</v>
      </c>
      <c r="D4897" t="s">
        <v>138</v>
      </c>
      <c r="E4897">
        <v>0</v>
      </c>
      <c r="F4897">
        <v>27</v>
      </c>
      <c r="G4897">
        <v>0</v>
      </c>
      <c r="H4897" t="s">
        <v>116</v>
      </c>
      <c r="I4897">
        <v>1</v>
      </c>
      <c r="J4897" t="s">
        <v>66</v>
      </c>
      <c r="K4897" s="33" t="str">
        <f>IF(ISNA(VLOOKUP(C4897,'Provider-EHR crosswalk'!A:B,2,FALSE)),"No EHR Specified",VLOOKUP(C4897,'Provider-EHR crosswalk'!A:B,2,FALSE))</f>
        <v>Azalea Health EHR</v>
      </c>
    </row>
    <row r="4898" spans="1:11" x14ac:dyDescent="0.25">
      <c r="A4898" t="s">
        <v>139</v>
      </c>
      <c r="B4898">
        <v>51</v>
      </c>
      <c r="C4898" t="s">
        <v>878</v>
      </c>
      <c r="D4898" t="s">
        <v>140</v>
      </c>
      <c r="E4898">
        <v>0</v>
      </c>
      <c r="F4898">
        <v>27</v>
      </c>
      <c r="G4898">
        <v>0</v>
      </c>
      <c r="H4898" t="s">
        <v>116</v>
      </c>
      <c r="I4898">
        <v>1</v>
      </c>
      <c r="J4898" t="s">
        <v>66</v>
      </c>
      <c r="K4898" s="33" t="str">
        <f>IF(ISNA(VLOOKUP(C4898,'Provider-EHR crosswalk'!A:B,2,FALSE)),"No EHR Specified",VLOOKUP(C4898,'Provider-EHR crosswalk'!A:B,2,FALSE))</f>
        <v>Azalea Health EHR</v>
      </c>
    </row>
    <row r="4899" spans="1:11" x14ac:dyDescent="0.25">
      <c r="A4899" t="s">
        <v>141</v>
      </c>
      <c r="B4899">
        <v>51</v>
      </c>
      <c r="C4899" t="s">
        <v>878</v>
      </c>
      <c r="D4899" t="s">
        <v>142</v>
      </c>
      <c r="E4899">
        <v>0</v>
      </c>
      <c r="F4899">
        <v>27</v>
      </c>
      <c r="G4899">
        <v>0</v>
      </c>
      <c r="H4899" t="s">
        <v>116</v>
      </c>
      <c r="I4899">
        <v>1</v>
      </c>
      <c r="J4899" t="s">
        <v>66</v>
      </c>
      <c r="K4899" s="33" t="str">
        <f>IF(ISNA(VLOOKUP(C4899,'Provider-EHR crosswalk'!A:B,2,FALSE)),"No EHR Specified",VLOOKUP(C4899,'Provider-EHR crosswalk'!A:B,2,FALSE))</f>
        <v>Azalea Health EHR</v>
      </c>
    </row>
    <row r="4900" spans="1:11" x14ac:dyDescent="0.25">
      <c r="A4900" t="s">
        <v>143</v>
      </c>
      <c r="B4900">
        <v>51</v>
      </c>
      <c r="C4900" t="s">
        <v>878</v>
      </c>
      <c r="D4900" t="s">
        <v>144</v>
      </c>
      <c r="E4900">
        <v>0</v>
      </c>
      <c r="F4900">
        <v>27</v>
      </c>
      <c r="G4900">
        <v>0</v>
      </c>
      <c r="H4900" t="s">
        <v>116</v>
      </c>
      <c r="I4900">
        <v>1</v>
      </c>
      <c r="J4900" t="s">
        <v>66</v>
      </c>
      <c r="K4900" s="33" t="str">
        <f>IF(ISNA(VLOOKUP(C4900,'Provider-EHR crosswalk'!A:B,2,FALSE)),"No EHR Specified",VLOOKUP(C4900,'Provider-EHR crosswalk'!A:B,2,FALSE))</f>
        <v>Azalea Health EHR</v>
      </c>
    </row>
    <row r="4901" spans="1:11" x14ac:dyDescent="0.25">
      <c r="A4901" t="s">
        <v>145</v>
      </c>
      <c r="B4901">
        <v>51</v>
      </c>
      <c r="C4901" t="s">
        <v>878</v>
      </c>
      <c r="D4901" t="s">
        <v>146</v>
      </c>
      <c r="E4901">
        <v>0</v>
      </c>
      <c r="F4901">
        <v>27</v>
      </c>
      <c r="G4901">
        <v>0</v>
      </c>
      <c r="H4901" t="s">
        <v>116</v>
      </c>
      <c r="I4901">
        <v>1</v>
      </c>
      <c r="J4901" t="s">
        <v>66</v>
      </c>
      <c r="K4901" s="33" t="str">
        <f>IF(ISNA(VLOOKUP(C4901,'Provider-EHR crosswalk'!A:B,2,FALSE)),"No EHR Specified",VLOOKUP(C4901,'Provider-EHR crosswalk'!A:B,2,FALSE))</f>
        <v>Azalea Health EHR</v>
      </c>
    </row>
    <row r="4902" spans="1:11" x14ac:dyDescent="0.25">
      <c r="A4902" t="s">
        <v>147</v>
      </c>
      <c r="B4902">
        <v>51</v>
      </c>
      <c r="C4902" t="s">
        <v>878</v>
      </c>
      <c r="D4902" t="s">
        <v>148</v>
      </c>
      <c r="E4902">
        <v>0</v>
      </c>
      <c r="F4902">
        <v>27</v>
      </c>
      <c r="G4902">
        <v>0</v>
      </c>
      <c r="H4902" t="s">
        <v>116</v>
      </c>
      <c r="I4902">
        <v>1</v>
      </c>
      <c r="J4902" t="s">
        <v>66</v>
      </c>
      <c r="K4902" s="33" t="str">
        <f>IF(ISNA(VLOOKUP(C4902,'Provider-EHR crosswalk'!A:B,2,FALSE)),"No EHR Specified",VLOOKUP(C4902,'Provider-EHR crosswalk'!A:B,2,FALSE))</f>
        <v>Azalea Health EHR</v>
      </c>
    </row>
    <row r="4903" spans="1:11" x14ac:dyDescent="0.25">
      <c r="A4903" t="s">
        <v>149</v>
      </c>
      <c r="B4903">
        <v>51</v>
      </c>
      <c r="C4903" t="s">
        <v>878</v>
      </c>
      <c r="D4903" t="s">
        <v>150</v>
      </c>
      <c r="E4903">
        <v>0</v>
      </c>
      <c r="F4903">
        <v>27</v>
      </c>
      <c r="G4903">
        <v>0</v>
      </c>
      <c r="H4903" t="s">
        <v>116</v>
      </c>
      <c r="I4903">
        <v>1</v>
      </c>
      <c r="J4903" t="s">
        <v>66</v>
      </c>
      <c r="K4903" s="33" t="str">
        <f>IF(ISNA(VLOOKUP(C4903,'Provider-EHR crosswalk'!A:B,2,FALSE)),"No EHR Specified",VLOOKUP(C4903,'Provider-EHR crosswalk'!A:B,2,FALSE))</f>
        <v>Azalea Health EHR</v>
      </c>
    </row>
    <row r="4904" spans="1:11" x14ac:dyDescent="0.25">
      <c r="A4904" t="s">
        <v>151</v>
      </c>
      <c r="B4904">
        <v>51</v>
      </c>
      <c r="C4904" t="s">
        <v>878</v>
      </c>
      <c r="D4904" t="s">
        <v>152</v>
      </c>
      <c r="E4904">
        <v>0</v>
      </c>
      <c r="F4904">
        <v>27</v>
      </c>
      <c r="G4904">
        <v>0</v>
      </c>
      <c r="H4904" t="s">
        <v>116</v>
      </c>
      <c r="I4904">
        <v>1</v>
      </c>
      <c r="J4904" t="s">
        <v>66</v>
      </c>
      <c r="K4904" s="33" t="str">
        <f>IF(ISNA(VLOOKUP(C4904,'Provider-EHR crosswalk'!A:B,2,FALSE)),"No EHR Specified",VLOOKUP(C4904,'Provider-EHR crosswalk'!A:B,2,FALSE))</f>
        <v>Azalea Health EHR</v>
      </c>
    </row>
    <row r="4905" spans="1:11" x14ac:dyDescent="0.25">
      <c r="A4905" t="s">
        <v>153</v>
      </c>
      <c r="B4905">
        <v>51</v>
      </c>
      <c r="C4905" t="s">
        <v>878</v>
      </c>
      <c r="D4905" t="s">
        <v>154</v>
      </c>
      <c r="E4905">
        <v>2</v>
      </c>
      <c r="F4905">
        <v>27</v>
      </c>
      <c r="G4905">
        <v>7.41</v>
      </c>
      <c r="H4905" t="s">
        <v>116</v>
      </c>
      <c r="I4905">
        <v>1</v>
      </c>
      <c r="J4905" t="s">
        <v>69</v>
      </c>
      <c r="K4905" s="33" t="str">
        <f>IF(ISNA(VLOOKUP(C4905,'Provider-EHR crosswalk'!A:B,2,FALSE)),"No EHR Specified",VLOOKUP(C4905,'Provider-EHR crosswalk'!A:B,2,FALSE))</f>
        <v>Azalea Health EHR</v>
      </c>
    </row>
    <row r="4906" spans="1:11" x14ac:dyDescent="0.25">
      <c r="A4906" t="s">
        <v>155</v>
      </c>
      <c r="B4906">
        <v>51</v>
      </c>
      <c r="C4906" t="s">
        <v>878</v>
      </c>
      <c r="D4906" t="s">
        <v>156</v>
      </c>
      <c r="E4906">
        <v>0</v>
      </c>
      <c r="F4906">
        <v>27</v>
      </c>
      <c r="G4906">
        <v>0</v>
      </c>
      <c r="H4906" t="s">
        <v>157</v>
      </c>
      <c r="I4906" t="s">
        <v>157</v>
      </c>
      <c r="J4906" t="s">
        <v>157</v>
      </c>
      <c r="K4906" s="33" t="str">
        <f>IF(ISNA(VLOOKUP(C4906,'Provider-EHR crosswalk'!A:B,2,FALSE)),"No EHR Specified",VLOOKUP(C4906,'Provider-EHR crosswalk'!A:B,2,FALSE))</f>
        <v>Azalea Health EHR</v>
      </c>
    </row>
    <row r="4907" spans="1:11" x14ac:dyDescent="0.25">
      <c r="A4907" t="s">
        <v>158</v>
      </c>
      <c r="B4907">
        <v>51</v>
      </c>
      <c r="C4907" t="s">
        <v>878</v>
      </c>
      <c r="D4907" t="s">
        <v>159</v>
      </c>
      <c r="E4907">
        <v>1</v>
      </c>
      <c r="F4907">
        <v>27</v>
      </c>
      <c r="G4907">
        <v>3.7</v>
      </c>
      <c r="H4907" t="s">
        <v>157</v>
      </c>
      <c r="I4907" t="s">
        <v>157</v>
      </c>
      <c r="J4907" t="s">
        <v>157</v>
      </c>
      <c r="K4907" s="33" t="str">
        <f>IF(ISNA(VLOOKUP(C4907,'Provider-EHR crosswalk'!A:B,2,FALSE)),"No EHR Specified",VLOOKUP(C4907,'Provider-EHR crosswalk'!A:B,2,FALSE))</f>
        <v>Azalea Health EHR</v>
      </c>
    </row>
    <row r="4908" spans="1:11" x14ac:dyDescent="0.25">
      <c r="A4908" t="s">
        <v>162</v>
      </c>
      <c r="B4908">
        <v>51</v>
      </c>
      <c r="C4908" t="s">
        <v>878</v>
      </c>
      <c r="D4908" t="s">
        <v>163</v>
      </c>
      <c r="E4908">
        <v>27</v>
      </c>
      <c r="F4908">
        <v>27</v>
      </c>
      <c r="G4908">
        <v>100</v>
      </c>
      <c r="H4908" t="s">
        <v>65</v>
      </c>
      <c r="I4908">
        <v>95</v>
      </c>
      <c r="J4908" t="s">
        <v>66</v>
      </c>
      <c r="K4908" s="33" t="str">
        <f>IF(ISNA(VLOOKUP(C4908,'Provider-EHR crosswalk'!A:B,2,FALSE)),"No EHR Specified",VLOOKUP(C4908,'Provider-EHR crosswalk'!A:B,2,FALSE))</f>
        <v>Azalea Health EHR</v>
      </c>
    </row>
    <row r="4909" spans="1:11" x14ac:dyDescent="0.25">
      <c r="A4909" t="s">
        <v>164</v>
      </c>
      <c r="B4909">
        <v>51</v>
      </c>
      <c r="C4909" t="s">
        <v>878</v>
      </c>
      <c r="D4909" t="s">
        <v>165</v>
      </c>
      <c r="E4909">
        <v>5</v>
      </c>
      <c r="F4909">
        <v>6</v>
      </c>
      <c r="G4909">
        <v>83.33</v>
      </c>
      <c r="H4909" t="s">
        <v>65</v>
      </c>
      <c r="I4909">
        <v>95</v>
      </c>
      <c r="J4909" t="s">
        <v>69</v>
      </c>
      <c r="K4909" s="33" t="str">
        <f>IF(ISNA(VLOOKUP(C4909,'Provider-EHR crosswalk'!A:B,2,FALSE)),"No EHR Specified",VLOOKUP(C4909,'Provider-EHR crosswalk'!A:B,2,FALSE))</f>
        <v>Azalea Health EHR</v>
      </c>
    </row>
    <row r="4910" spans="1:11" x14ac:dyDescent="0.25">
      <c r="A4910" t="s">
        <v>166</v>
      </c>
      <c r="B4910">
        <v>51</v>
      </c>
      <c r="C4910" t="s">
        <v>878</v>
      </c>
      <c r="D4910" t="s">
        <v>167</v>
      </c>
      <c r="E4910">
        <v>0</v>
      </c>
      <c r="F4910">
        <v>6</v>
      </c>
      <c r="G4910">
        <v>0</v>
      </c>
      <c r="H4910" t="s">
        <v>116</v>
      </c>
      <c r="I4910">
        <v>5</v>
      </c>
      <c r="J4910" t="s">
        <v>66</v>
      </c>
      <c r="K4910" s="33" t="str">
        <f>IF(ISNA(VLOOKUP(C4910,'Provider-EHR crosswalk'!A:B,2,FALSE)),"No EHR Specified",VLOOKUP(C4910,'Provider-EHR crosswalk'!A:B,2,FALSE))</f>
        <v>Azalea Health EHR</v>
      </c>
    </row>
    <row r="4911" spans="1:11" x14ac:dyDescent="0.25">
      <c r="A4911" t="s">
        <v>168</v>
      </c>
      <c r="B4911">
        <v>51</v>
      </c>
      <c r="C4911" t="s">
        <v>878</v>
      </c>
      <c r="D4911" t="s">
        <v>169</v>
      </c>
      <c r="E4911">
        <v>0</v>
      </c>
      <c r="F4911">
        <v>6</v>
      </c>
      <c r="G4911">
        <v>0</v>
      </c>
      <c r="H4911" t="s">
        <v>116</v>
      </c>
      <c r="I4911">
        <v>5</v>
      </c>
      <c r="J4911" t="s">
        <v>66</v>
      </c>
      <c r="K4911" s="33" t="str">
        <f>IF(ISNA(VLOOKUP(C4911,'Provider-EHR crosswalk'!A:B,2,FALSE)),"No EHR Specified",VLOOKUP(C4911,'Provider-EHR crosswalk'!A:B,2,FALSE))</f>
        <v>Azalea Health EHR</v>
      </c>
    </row>
    <row r="4912" spans="1:11" x14ac:dyDescent="0.25">
      <c r="A4912" t="s">
        <v>170</v>
      </c>
      <c r="B4912">
        <v>51</v>
      </c>
      <c r="C4912" t="s">
        <v>878</v>
      </c>
      <c r="D4912" t="s">
        <v>171</v>
      </c>
      <c r="E4912">
        <v>1</v>
      </c>
      <c r="F4912">
        <v>6</v>
      </c>
      <c r="G4912">
        <v>16.670000000000002</v>
      </c>
      <c r="H4912" t="s">
        <v>116</v>
      </c>
      <c r="I4912">
        <v>5</v>
      </c>
      <c r="J4912" t="s">
        <v>69</v>
      </c>
      <c r="K4912" s="33" t="str">
        <f>IF(ISNA(VLOOKUP(C4912,'Provider-EHR crosswalk'!A:B,2,FALSE)),"No EHR Specified",VLOOKUP(C4912,'Provider-EHR crosswalk'!A:B,2,FALSE))</f>
        <v>Azalea Health EHR</v>
      </c>
    </row>
    <row r="4913" spans="1:11" x14ac:dyDescent="0.25">
      <c r="A4913" t="s">
        <v>172</v>
      </c>
      <c r="B4913">
        <v>51</v>
      </c>
      <c r="C4913" t="s">
        <v>878</v>
      </c>
      <c r="D4913" t="s">
        <v>173</v>
      </c>
      <c r="E4913">
        <v>0</v>
      </c>
      <c r="F4913">
        <v>27</v>
      </c>
      <c r="G4913">
        <v>0</v>
      </c>
      <c r="H4913" t="s">
        <v>116</v>
      </c>
      <c r="I4913">
        <v>5</v>
      </c>
      <c r="J4913" t="s">
        <v>66</v>
      </c>
      <c r="K4913" s="33" t="str">
        <f>IF(ISNA(VLOOKUP(C4913,'Provider-EHR crosswalk'!A:B,2,FALSE)),"No EHR Specified",VLOOKUP(C4913,'Provider-EHR crosswalk'!A:B,2,FALSE))</f>
        <v>Azalea Health EHR</v>
      </c>
    </row>
    <row r="4914" spans="1:11" x14ac:dyDescent="0.25">
      <c r="A4914" t="s">
        <v>174</v>
      </c>
      <c r="B4914">
        <v>51</v>
      </c>
      <c r="C4914" t="s">
        <v>878</v>
      </c>
      <c r="D4914" t="s">
        <v>175</v>
      </c>
      <c r="E4914">
        <v>0</v>
      </c>
      <c r="F4914">
        <v>27</v>
      </c>
      <c r="G4914">
        <v>0</v>
      </c>
      <c r="H4914" t="s">
        <v>116</v>
      </c>
      <c r="I4914">
        <v>5</v>
      </c>
      <c r="J4914" t="s">
        <v>66</v>
      </c>
      <c r="K4914" s="33" t="str">
        <f>IF(ISNA(VLOOKUP(C4914,'Provider-EHR crosswalk'!A:B,2,FALSE)),"No EHR Specified",VLOOKUP(C4914,'Provider-EHR crosswalk'!A:B,2,FALSE))</f>
        <v>Azalea Health EHR</v>
      </c>
    </row>
    <row r="4915" spans="1:11" x14ac:dyDescent="0.25">
      <c r="A4915" t="s">
        <v>176</v>
      </c>
      <c r="B4915">
        <v>51</v>
      </c>
      <c r="C4915" t="s">
        <v>878</v>
      </c>
      <c r="D4915" t="s">
        <v>177</v>
      </c>
      <c r="E4915">
        <v>0</v>
      </c>
      <c r="F4915">
        <v>27</v>
      </c>
      <c r="G4915">
        <v>0</v>
      </c>
      <c r="H4915" t="s">
        <v>116</v>
      </c>
      <c r="I4915">
        <v>5</v>
      </c>
      <c r="J4915" t="s">
        <v>66</v>
      </c>
      <c r="K4915" s="33" t="str">
        <f>IF(ISNA(VLOOKUP(C4915,'Provider-EHR crosswalk'!A:B,2,FALSE)),"No EHR Specified",VLOOKUP(C4915,'Provider-EHR crosswalk'!A:B,2,FALSE))</f>
        <v>Azalea Health EHR</v>
      </c>
    </row>
    <row r="4916" spans="1:11" x14ac:dyDescent="0.25">
      <c r="A4916" t="s">
        <v>63</v>
      </c>
      <c r="B4916">
        <v>141</v>
      </c>
      <c r="C4916" t="s">
        <v>677</v>
      </c>
      <c r="D4916" t="s">
        <v>64</v>
      </c>
      <c r="E4916">
        <v>19</v>
      </c>
      <c r="F4916">
        <v>19</v>
      </c>
      <c r="G4916">
        <v>100</v>
      </c>
      <c r="H4916" t="s">
        <v>65</v>
      </c>
      <c r="I4916">
        <v>99</v>
      </c>
      <c r="J4916" t="s">
        <v>66</v>
      </c>
      <c r="K4916" s="33" t="str">
        <f>IF(ISNA(VLOOKUP(C4916,'Provider-EHR crosswalk'!A:B,2,FALSE)),"No EHR Specified",VLOOKUP(C4916,'Provider-EHR crosswalk'!A:B,2,FALSE))</f>
        <v>MEDITECH Expanse</v>
      </c>
    </row>
    <row r="4917" spans="1:11" x14ac:dyDescent="0.25">
      <c r="A4917" t="s">
        <v>67</v>
      </c>
      <c r="B4917">
        <v>141</v>
      </c>
      <c r="C4917" t="s">
        <v>677</v>
      </c>
      <c r="D4917" t="s">
        <v>68</v>
      </c>
      <c r="E4917">
        <v>17</v>
      </c>
      <c r="F4917">
        <v>19</v>
      </c>
      <c r="G4917">
        <v>89.47</v>
      </c>
      <c r="H4917" t="s">
        <v>65</v>
      </c>
      <c r="I4917">
        <v>75</v>
      </c>
      <c r="J4917" t="s">
        <v>66</v>
      </c>
      <c r="K4917" s="33" t="str">
        <f>IF(ISNA(VLOOKUP(C4917,'Provider-EHR crosswalk'!A:B,2,FALSE)),"No EHR Specified",VLOOKUP(C4917,'Provider-EHR crosswalk'!A:B,2,FALSE))</f>
        <v>MEDITECH Expanse</v>
      </c>
    </row>
    <row r="4918" spans="1:11" x14ac:dyDescent="0.25">
      <c r="A4918" t="s">
        <v>70</v>
      </c>
      <c r="B4918">
        <v>141</v>
      </c>
      <c r="C4918" t="s">
        <v>677</v>
      </c>
      <c r="D4918" t="s">
        <v>71</v>
      </c>
      <c r="E4918">
        <v>19</v>
      </c>
      <c r="F4918">
        <v>19</v>
      </c>
      <c r="G4918">
        <v>100</v>
      </c>
      <c r="H4918" t="s">
        <v>65</v>
      </c>
      <c r="I4918">
        <v>99</v>
      </c>
      <c r="J4918" t="s">
        <v>66</v>
      </c>
      <c r="K4918" s="33" t="str">
        <f>IF(ISNA(VLOOKUP(C4918,'Provider-EHR crosswalk'!A:B,2,FALSE)),"No EHR Specified",VLOOKUP(C4918,'Provider-EHR crosswalk'!A:B,2,FALSE))</f>
        <v>MEDITECH Expanse</v>
      </c>
    </row>
    <row r="4919" spans="1:11" x14ac:dyDescent="0.25">
      <c r="A4919" t="s">
        <v>72</v>
      </c>
      <c r="B4919">
        <v>141</v>
      </c>
      <c r="C4919" t="s">
        <v>677</v>
      </c>
      <c r="D4919" t="s">
        <v>73</v>
      </c>
      <c r="E4919">
        <v>19</v>
      </c>
      <c r="F4919">
        <v>19</v>
      </c>
      <c r="G4919">
        <v>100</v>
      </c>
      <c r="H4919" t="s">
        <v>65</v>
      </c>
      <c r="I4919">
        <v>99</v>
      </c>
      <c r="J4919" t="s">
        <v>66</v>
      </c>
      <c r="K4919" s="33" t="str">
        <f>IF(ISNA(VLOOKUP(C4919,'Provider-EHR crosswalk'!A:B,2,FALSE)),"No EHR Specified",VLOOKUP(C4919,'Provider-EHR crosswalk'!A:B,2,FALSE))</f>
        <v>MEDITECH Expanse</v>
      </c>
    </row>
    <row r="4920" spans="1:11" x14ac:dyDescent="0.25">
      <c r="A4920" t="s">
        <v>74</v>
      </c>
      <c r="B4920">
        <v>141</v>
      </c>
      <c r="C4920" t="s">
        <v>677</v>
      </c>
      <c r="D4920" t="s">
        <v>75</v>
      </c>
      <c r="E4920">
        <v>19</v>
      </c>
      <c r="F4920">
        <v>19</v>
      </c>
      <c r="G4920">
        <v>100</v>
      </c>
      <c r="H4920" t="s">
        <v>65</v>
      </c>
      <c r="I4920">
        <v>99</v>
      </c>
      <c r="J4920" t="s">
        <v>66</v>
      </c>
      <c r="K4920" s="33" t="str">
        <f>IF(ISNA(VLOOKUP(C4920,'Provider-EHR crosswalk'!A:B,2,FALSE)),"No EHR Specified",VLOOKUP(C4920,'Provider-EHR crosswalk'!A:B,2,FALSE))</f>
        <v>MEDITECH Expanse</v>
      </c>
    </row>
    <row r="4921" spans="1:11" x14ac:dyDescent="0.25">
      <c r="A4921" t="s">
        <v>76</v>
      </c>
      <c r="B4921">
        <v>141</v>
      </c>
      <c r="C4921" t="s">
        <v>677</v>
      </c>
      <c r="D4921" t="s">
        <v>77</v>
      </c>
      <c r="E4921">
        <v>19</v>
      </c>
      <c r="F4921">
        <v>19</v>
      </c>
      <c r="G4921">
        <v>100</v>
      </c>
      <c r="H4921" t="s">
        <v>65</v>
      </c>
      <c r="I4921">
        <v>85</v>
      </c>
      <c r="J4921" t="s">
        <v>66</v>
      </c>
      <c r="K4921" s="33" t="str">
        <f>IF(ISNA(VLOOKUP(C4921,'Provider-EHR crosswalk'!A:B,2,FALSE)),"No EHR Specified",VLOOKUP(C4921,'Provider-EHR crosswalk'!A:B,2,FALSE))</f>
        <v>MEDITECH Expanse</v>
      </c>
    </row>
    <row r="4922" spans="1:11" x14ac:dyDescent="0.25">
      <c r="A4922" t="s">
        <v>78</v>
      </c>
      <c r="B4922">
        <v>141</v>
      </c>
      <c r="C4922" t="s">
        <v>677</v>
      </c>
      <c r="D4922" t="s">
        <v>79</v>
      </c>
      <c r="E4922">
        <v>19</v>
      </c>
      <c r="F4922">
        <v>19</v>
      </c>
      <c r="G4922">
        <v>100</v>
      </c>
      <c r="H4922" t="s">
        <v>65</v>
      </c>
      <c r="I4922">
        <v>85</v>
      </c>
      <c r="J4922" t="s">
        <v>66</v>
      </c>
      <c r="K4922" s="33" t="str">
        <f>IF(ISNA(VLOOKUP(C4922,'Provider-EHR crosswalk'!A:B,2,FALSE)),"No EHR Specified",VLOOKUP(C4922,'Provider-EHR crosswalk'!A:B,2,FALSE))</f>
        <v>MEDITECH Expanse</v>
      </c>
    </row>
    <row r="4923" spans="1:11" x14ac:dyDescent="0.25">
      <c r="A4923" t="s">
        <v>80</v>
      </c>
      <c r="B4923">
        <v>141</v>
      </c>
      <c r="C4923" t="s">
        <v>677</v>
      </c>
      <c r="D4923" t="s">
        <v>81</v>
      </c>
      <c r="E4923">
        <v>19</v>
      </c>
      <c r="F4923">
        <v>19</v>
      </c>
      <c r="G4923">
        <v>100</v>
      </c>
      <c r="H4923" t="s">
        <v>65</v>
      </c>
      <c r="I4923">
        <v>85</v>
      </c>
      <c r="J4923" t="s">
        <v>66</v>
      </c>
      <c r="K4923" s="33" t="str">
        <f>IF(ISNA(VLOOKUP(C4923,'Provider-EHR crosswalk'!A:B,2,FALSE)),"No EHR Specified",VLOOKUP(C4923,'Provider-EHR crosswalk'!A:B,2,FALSE))</f>
        <v>MEDITECH Expanse</v>
      </c>
    </row>
    <row r="4924" spans="1:11" x14ac:dyDescent="0.25">
      <c r="A4924" t="s">
        <v>82</v>
      </c>
      <c r="B4924">
        <v>141</v>
      </c>
      <c r="C4924" t="s">
        <v>677</v>
      </c>
      <c r="D4924" t="s">
        <v>83</v>
      </c>
      <c r="E4924">
        <v>19</v>
      </c>
      <c r="F4924">
        <v>19</v>
      </c>
      <c r="G4924">
        <v>100</v>
      </c>
      <c r="H4924" t="s">
        <v>65</v>
      </c>
      <c r="I4924">
        <v>85</v>
      </c>
      <c r="J4924" t="s">
        <v>66</v>
      </c>
      <c r="K4924" s="33" t="str">
        <f>IF(ISNA(VLOOKUP(C4924,'Provider-EHR crosswalk'!A:B,2,FALSE)),"No EHR Specified",VLOOKUP(C4924,'Provider-EHR crosswalk'!A:B,2,FALSE))</f>
        <v>MEDITECH Expanse</v>
      </c>
    </row>
    <row r="4925" spans="1:11" x14ac:dyDescent="0.25">
      <c r="A4925" t="s">
        <v>84</v>
      </c>
      <c r="B4925">
        <v>141</v>
      </c>
      <c r="C4925" t="s">
        <v>677</v>
      </c>
      <c r="D4925" t="s">
        <v>85</v>
      </c>
      <c r="E4925">
        <v>19</v>
      </c>
      <c r="F4925">
        <v>19</v>
      </c>
      <c r="G4925">
        <v>100</v>
      </c>
      <c r="H4925" t="s">
        <v>65</v>
      </c>
      <c r="I4925">
        <v>85</v>
      </c>
      <c r="J4925" t="s">
        <v>66</v>
      </c>
      <c r="K4925" s="33" t="str">
        <f>IF(ISNA(VLOOKUP(C4925,'Provider-EHR crosswalk'!A:B,2,FALSE)),"No EHR Specified",VLOOKUP(C4925,'Provider-EHR crosswalk'!A:B,2,FALSE))</f>
        <v>MEDITECH Expanse</v>
      </c>
    </row>
    <row r="4926" spans="1:11" x14ac:dyDescent="0.25">
      <c r="A4926" t="s">
        <v>86</v>
      </c>
      <c r="B4926">
        <v>141</v>
      </c>
      <c r="C4926" t="s">
        <v>677</v>
      </c>
      <c r="D4926" t="s">
        <v>87</v>
      </c>
      <c r="E4926">
        <v>19</v>
      </c>
      <c r="F4926">
        <v>19</v>
      </c>
      <c r="G4926">
        <v>100</v>
      </c>
      <c r="H4926" t="s">
        <v>65</v>
      </c>
      <c r="I4926">
        <v>95</v>
      </c>
      <c r="J4926" t="s">
        <v>66</v>
      </c>
      <c r="K4926" s="33" t="str">
        <f>IF(ISNA(VLOOKUP(C4926,'Provider-EHR crosswalk'!A:B,2,FALSE)),"No EHR Specified",VLOOKUP(C4926,'Provider-EHR crosswalk'!A:B,2,FALSE))</f>
        <v>MEDITECH Expanse</v>
      </c>
    </row>
    <row r="4927" spans="1:11" x14ac:dyDescent="0.25">
      <c r="A4927" t="s">
        <v>88</v>
      </c>
      <c r="B4927">
        <v>141</v>
      </c>
      <c r="C4927" t="s">
        <v>677</v>
      </c>
      <c r="D4927" t="s">
        <v>89</v>
      </c>
      <c r="E4927">
        <v>19</v>
      </c>
      <c r="F4927">
        <v>19</v>
      </c>
      <c r="G4927">
        <v>100</v>
      </c>
      <c r="H4927" t="s">
        <v>65</v>
      </c>
      <c r="I4927">
        <v>95</v>
      </c>
      <c r="J4927" t="s">
        <v>66</v>
      </c>
      <c r="K4927" s="33" t="str">
        <f>IF(ISNA(VLOOKUP(C4927,'Provider-EHR crosswalk'!A:B,2,FALSE)),"No EHR Specified",VLOOKUP(C4927,'Provider-EHR crosswalk'!A:B,2,FALSE))</f>
        <v>MEDITECH Expanse</v>
      </c>
    </row>
    <row r="4928" spans="1:11" x14ac:dyDescent="0.25">
      <c r="A4928" t="s">
        <v>90</v>
      </c>
      <c r="B4928">
        <v>141</v>
      </c>
      <c r="C4928" t="s">
        <v>677</v>
      </c>
      <c r="D4928" t="s">
        <v>91</v>
      </c>
      <c r="E4928">
        <v>19</v>
      </c>
      <c r="F4928">
        <v>19</v>
      </c>
      <c r="G4928">
        <v>100</v>
      </c>
      <c r="H4928" t="s">
        <v>65</v>
      </c>
      <c r="I4928">
        <v>90</v>
      </c>
      <c r="J4928" t="s">
        <v>66</v>
      </c>
      <c r="K4928" s="33" t="str">
        <f>IF(ISNA(VLOOKUP(C4928,'Provider-EHR crosswalk'!A:B,2,FALSE)),"No EHR Specified",VLOOKUP(C4928,'Provider-EHR crosswalk'!A:B,2,FALSE))</f>
        <v>MEDITECH Expanse</v>
      </c>
    </row>
    <row r="4929" spans="1:11" x14ac:dyDescent="0.25">
      <c r="A4929" t="s">
        <v>92</v>
      </c>
      <c r="B4929">
        <v>141</v>
      </c>
      <c r="C4929" t="s">
        <v>677</v>
      </c>
      <c r="D4929" t="s">
        <v>93</v>
      </c>
      <c r="E4929">
        <v>8</v>
      </c>
      <c r="F4929">
        <v>19</v>
      </c>
      <c r="G4929">
        <v>42.11</v>
      </c>
      <c r="H4929" t="s">
        <v>65</v>
      </c>
      <c r="I4929">
        <v>90</v>
      </c>
      <c r="J4929" t="s">
        <v>69</v>
      </c>
      <c r="K4929" s="33" t="str">
        <f>IF(ISNA(VLOOKUP(C4929,'Provider-EHR crosswalk'!A:B,2,FALSE)),"No EHR Specified",VLOOKUP(C4929,'Provider-EHR crosswalk'!A:B,2,FALSE))</f>
        <v>MEDITECH Expanse</v>
      </c>
    </row>
    <row r="4930" spans="1:11" x14ac:dyDescent="0.25">
      <c r="A4930" t="s">
        <v>94</v>
      </c>
      <c r="B4930">
        <v>141</v>
      </c>
      <c r="C4930" t="s">
        <v>677</v>
      </c>
      <c r="D4930" t="s">
        <v>95</v>
      </c>
      <c r="E4930">
        <v>18</v>
      </c>
      <c r="F4930">
        <v>19</v>
      </c>
      <c r="G4930">
        <v>94.74</v>
      </c>
      <c r="H4930" t="s">
        <v>65</v>
      </c>
      <c r="I4930">
        <v>90</v>
      </c>
      <c r="J4930" t="s">
        <v>66</v>
      </c>
      <c r="K4930" s="33" t="str">
        <f>IF(ISNA(VLOOKUP(C4930,'Provider-EHR crosswalk'!A:B,2,FALSE)),"No EHR Specified",VLOOKUP(C4930,'Provider-EHR crosswalk'!A:B,2,FALSE))</f>
        <v>MEDITECH Expanse</v>
      </c>
    </row>
    <row r="4931" spans="1:11" x14ac:dyDescent="0.25">
      <c r="A4931" t="s">
        <v>96</v>
      </c>
      <c r="B4931">
        <v>141</v>
      </c>
      <c r="C4931" t="s">
        <v>677</v>
      </c>
      <c r="D4931" t="s">
        <v>97</v>
      </c>
      <c r="E4931">
        <v>18</v>
      </c>
      <c r="F4931">
        <v>19</v>
      </c>
      <c r="G4931">
        <v>94.74</v>
      </c>
      <c r="H4931" t="s">
        <v>65</v>
      </c>
      <c r="I4931">
        <v>90</v>
      </c>
      <c r="J4931" t="s">
        <v>66</v>
      </c>
      <c r="K4931" s="33" t="str">
        <f>IF(ISNA(VLOOKUP(C4931,'Provider-EHR crosswalk'!A:B,2,FALSE)),"No EHR Specified",VLOOKUP(C4931,'Provider-EHR crosswalk'!A:B,2,FALSE))</f>
        <v>MEDITECH Expanse</v>
      </c>
    </row>
    <row r="4932" spans="1:11" x14ac:dyDescent="0.25">
      <c r="A4932" t="s">
        <v>98</v>
      </c>
      <c r="B4932">
        <v>141</v>
      </c>
      <c r="C4932" t="s">
        <v>677</v>
      </c>
      <c r="D4932" t="s">
        <v>99</v>
      </c>
      <c r="E4932">
        <v>18</v>
      </c>
      <c r="F4932">
        <v>19</v>
      </c>
      <c r="G4932">
        <v>94.74</v>
      </c>
      <c r="H4932" t="s">
        <v>65</v>
      </c>
      <c r="I4932">
        <v>90</v>
      </c>
      <c r="J4932" t="s">
        <v>66</v>
      </c>
      <c r="K4932" s="33" t="str">
        <f>IF(ISNA(VLOOKUP(C4932,'Provider-EHR crosswalk'!A:B,2,FALSE)),"No EHR Specified",VLOOKUP(C4932,'Provider-EHR crosswalk'!A:B,2,FALSE))</f>
        <v>MEDITECH Expanse</v>
      </c>
    </row>
    <row r="4933" spans="1:11" x14ac:dyDescent="0.25">
      <c r="A4933" t="s">
        <v>100</v>
      </c>
      <c r="B4933">
        <v>141</v>
      </c>
      <c r="C4933" t="s">
        <v>677</v>
      </c>
      <c r="D4933" t="s">
        <v>101</v>
      </c>
      <c r="E4933">
        <v>268</v>
      </c>
      <c r="F4933">
        <v>268</v>
      </c>
      <c r="G4933">
        <v>100</v>
      </c>
      <c r="H4933" t="s">
        <v>65</v>
      </c>
      <c r="I4933">
        <v>99</v>
      </c>
      <c r="J4933" t="s">
        <v>66</v>
      </c>
      <c r="K4933" s="33" t="str">
        <f>IF(ISNA(VLOOKUP(C4933,'Provider-EHR crosswalk'!A:B,2,FALSE)),"No EHR Specified",VLOOKUP(C4933,'Provider-EHR crosswalk'!A:B,2,FALSE))</f>
        <v>MEDITECH Expanse</v>
      </c>
    </row>
    <row r="4934" spans="1:11" x14ac:dyDescent="0.25">
      <c r="A4934" t="s">
        <v>102</v>
      </c>
      <c r="B4934">
        <v>141</v>
      </c>
      <c r="C4934" t="s">
        <v>677</v>
      </c>
      <c r="D4934" t="s">
        <v>103</v>
      </c>
      <c r="E4934">
        <v>268</v>
      </c>
      <c r="F4934">
        <v>268</v>
      </c>
      <c r="G4934">
        <v>100</v>
      </c>
      <c r="H4934" t="s">
        <v>65</v>
      </c>
      <c r="I4934">
        <v>99</v>
      </c>
      <c r="J4934" t="s">
        <v>66</v>
      </c>
      <c r="K4934" s="33" t="str">
        <f>IF(ISNA(VLOOKUP(C4934,'Provider-EHR crosswalk'!A:B,2,FALSE)),"No EHR Specified",VLOOKUP(C4934,'Provider-EHR crosswalk'!A:B,2,FALSE))</f>
        <v>MEDITECH Expanse</v>
      </c>
    </row>
    <row r="4935" spans="1:11" x14ac:dyDescent="0.25">
      <c r="A4935" t="s">
        <v>104</v>
      </c>
      <c r="B4935">
        <v>141</v>
      </c>
      <c r="C4935" t="s">
        <v>677</v>
      </c>
      <c r="D4935" t="s">
        <v>105</v>
      </c>
      <c r="E4935">
        <v>268</v>
      </c>
      <c r="F4935">
        <v>268</v>
      </c>
      <c r="G4935">
        <v>100</v>
      </c>
      <c r="H4935" t="s">
        <v>65</v>
      </c>
      <c r="I4935">
        <v>99</v>
      </c>
      <c r="J4935" t="s">
        <v>66</v>
      </c>
      <c r="K4935" s="33" t="str">
        <f>IF(ISNA(VLOOKUP(C4935,'Provider-EHR crosswalk'!A:B,2,FALSE)),"No EHR Specified",VLOOKUP(C4935,'Provider-EHR crosswalk'!A:B,2,FALSE))</f>
        <v>MEDITECH Expanse</v>
      </c>
    </row>
    <row r="4936" spans="1:11" x14ac:dyDescent="0.25">
      <c r="A4936" t="s">
        <v>106</v>
      </c>
      <c r="B4936">
        <v>141</v>
      </c>
      <c r="C4936" t="s">
        <v>677</v>
      </c>
      <c r="D4936" t="s">
        <v>107</v>
      </c>
      <c r="E4936">
        <v>268</v>
      </c>
      <c r="F4936">
        <v>268</v>
      </c>
      <c r="G4936">
        <v>100</v>
      </c>
      <c r="H4936" t="s">
        <v>65</v>
      </c>
      <c r="I4936">
        <v>99</v>
      </c>
      <c r="J4936" t="s">
        <v>66</v>
      </c>
      <c r="K4936" s="33" t="str">
        <f>IF(ISNA(VLOOKUP(C4936,'Provider-EHR crosswalk'!A:B,2,FALSE)),"No EHR Specified",VLOOKUP(C4936,'Provider-EHR crosswalk'!A:B,2,FALSE))</f>
        <v>MEDITECH Expanse</v>
      </c>
    </row>
    <row r="4937" spans="1:11" x14ac:dyDescent="0.25">
      <c r="A4937" t="s">
        <v>108</v>
      </c>
      <c r="B4937">
        <v>141</v>
      </c>
      <c r="C4937" t="s">
        <v>677</v>
      </c>
      <c r="D4937" t="s">
        <v>109</v>
      </c>
      <c r="E4937">
        <v>268</v>
      </c>
      <c r="F4937">
        <v>268</v>
      </c>
      <c r="G4937">
        <v>100</v>
      </c>
      <c r="H4937" t="s">
        <v>65</v>
      </c>
      <c r="I4937">
        <v>99</v>
      </c>
      <c r="J4937" t="s">
        <v>66</v>
      </c>
      <c r="K4937" s="33" t="str">
        <f>IF(ISNA(VLOOKUP(C4937,'Provider-EHR crosswalk'!A:B,2,FALSE)),"No EHR Specified",VLOOKUP(C4937,'Provider-EHR crosswalk'!A:B,2,FALSE))</f>
        <v>MEDITECH Expanse</v>
      </c>
    </row>
    <row r="4938" spans="1:11" x14ac:dyDescent="0.25">
      <c r="A4938" t="s">
        <v>110</v>
      </c>
      <c r="B4938">
        <v>141</v>
      </c>
      <c r="C4938" t="s">
        <v>677</v>
      </c>
      <c r="D4938" t="s">
        <v>111</v>
      </c>
      <c r="E4938">
        <v>268</v>
      </c>
      <c r="F4938">
        <v>268</v>
      </c>
      <c r="G4938">
        <v>100</v>
      </c>
      <c r="H4938" t="s">
        <v>65</v>
      </c>
      <c r="I4938">
        <v>99</v>
      </c>
      <c r="J4938" t="s">
        <v>66</v>
      </c>
      <c r="K4938" s="33" t="str">
        <f>IF(ISNA(VLOOKUP(C4938,'Provider-EHR crosswalk'!A:B,2,FALSE)),"No EHR Specified",VLOOKUP(C4938,'Provider-EHR crosswalk'!A:B,2,FALSE))</f>
        <v>MEDITECH Expanse</v>
      </c>
    </row>
    <row r="4939" spans="1:11" x14ac:dyDescent="0.25">
      <c r="A4939" t="s">
        <v>112</v>
      </c>
      <c r="B4939">
        <v>141</v>
      </c>
      <c r="C4939" t="s">
        <v>677</v>
      </c>
      <c r="D4939" t="s">
        <v>113</v>
      </c>
      <c r="E4939">
        <v>268</v>
      </c>
      <c r="F4939">
        <v>268</v>
      </c>
      <c r="G4939">
        <v>100</v>
      </c>
      <c r="H4939" t="s">
        <v>65</v>
      </c>
      <c r="I4939">
        <v>99</v>
      </c>
      <c r="J4939" t="s">
        <v>66</v>
      </c>
      <c r="K4939" s="33" t="str">
        <f>IF(ISNA(VLOOKUP(C4939,'Provider-EHR crosswalk'!A:B,2,FALSE)),"No EHR Specified",VLOOKUP(C4939,'Provider-EHR crosswalk'!A:B,2,FALSE))</f>
        <v>MEDITECH Expanse</v>
      </c>
    </row>
    <row r="4940" spans="1:11" x14ac:dyDescent="0.25">
      <c r="A4940" t="s">
        <v>114</v>
      </c>
      <c r="B4940">
        <v>141</v>
      </c>
      <c r="C4940" t="s">
        <v>677</v>
      </c>
      <c r="D4940" t="s">
        <v>115</v>
      </c>
      <c r="E4940">
        <v>0</v>
      </c>
      <c r="F4940">
        <v>19</v>
      </c>
      <c r="G4940">
        <v>0</v>
      </c>
      <c r="H4940" t="s">
        <v>116</v>
      </c>
      <c r="I4940">
        <v>4</v>
      </c>
      <c r="J4940" t="s">
        <v>66</v>
      </c>
      <c r="K4940" s="33" t="str">
        <f>IF(ISNA(VLOOKUP(C4940,'Provider-EHR crosswalk'!A:B,2,FALSE)),"No EHR Specified",VLOOKUP(C4940,'Provider-EHR crosswalk'!A:B,2,FALSE))</f>
        <v>MEDITECH Expanse</v>
      </c>
    </row>
    <row r="4941" spans="1:11" x14ac:dyDescent="0.25">
      <c r="A4941" t="s">
        <v>117</v>
      </c>
      <c r="B4941">
        <v>141</v>
      </c>
      <c r="C4941" t="s">
        <v>677</v>
      </c>
      <c r="D4941" t="s">
        <v>118</v>
      </c>
      <c r="E4941">
        <v>1</v>
      </c>
      <c r="F4941">
        <v>19</v>
      </c>
      <c r="G4941">
        <v>5.26</v>
      </c>
      <c r="H4941" t="s">
        <v>116</v>
      </c>
      <c r="I4941">
        <v>4</v>
      </c>
      <c r="J4941" t="s">
        <v>69</v>
      </c>
      <c r="K4941" s="33" t="str">
        <f>IF(ISNA(VLOOKUP(C4941,'Provider-EHR crosswalk'!A:B,2,FALSE)),"No EHR Specified",VLOOKUP(C4941,'Provider-EHR crosswalk'!A:B,2,FALSE))</f>
        <v>MEDITECH Expanse</v>
      </c>
    </row>
    <row r="4942" spans="1:11" x14ac:dyDescent="0.25">
      <c r="A4942" t="s">
        <v>119</v>
      </c>
      <c r="B4942">
        <v>141</v>
      </c>
      <c r="C4942" t="s">
        <v>677</v>
      </c>
      <c r="D4942" t="s">
        <v>120</v>
      </c>
      <c r="E4942">
        <v>0</v>
      </c>
      <c r="F4942">
        <v>19</v>
      </c>
      <c r="G4942">
        <v>0</v>
      </c>
      <c r="H4942" t="s">
        <v>116</v>
      </c>
      <c r="I4942">
        <v>4</v>
      </c>
      <c r="J4942" t="s">
        <v>66</v>
      </c>
      <c r="K4942" s="33" t="str">
        <f>IF(ISNA(VLOOKUP(C4942,'Provider-EHR crosswalk'!A:B,2,FALSE)),"No EHR Specified",VLOOKUP(C4942,'Provider-EHR crosswalk'!A:B,2,FALSE))</f>
        <v>MEDITECH Expanse</v>
      </c>
    </row>
    <row r="4943" spans="1:11" x14ac:dyDescent="0.25">
      <c r="A4943" t="s">
        <v>121</v>
      </c>
      <c r="B4943">
        <v>141</v>
      </c>
      <c r="C4943" t="s">
        <v>677</v>
      </c>
      <c r="D4943" t="s">
        <v>122</v>
      </c>
      <c r="E4943">
        <v>0</v>
      </c>
      <c r="F4943">
        <v>19</v>
      </c>
      <c r="G4943">
        <v>0</v>
      </c>
      <c r="H4943" t="s">
        <v>116</v>
      </c>
      <c r="I4943">
        <v>1</v>
      </c>
      <c r="J4943" t="s">
        <v>66</v>
      </c>
      <c r="K4943" s="33" t="str">
        <f>IF(ISNA(VLOOKUP(C4943,'Provider-EHR crosswalk'!A:B,2,FALSE)),"No EHR Specified",VLOOKUP(C4943,'Provider-EHR crosswalk'!A:B,2,FALSE))</f>
        <v>MEDITECH Expanse</v>
      </c>
    </row>
    <row r="4944" spans="1:11" x14ac:dyDescent="0.25">
      <c r="A4944" t="s">
        <v>123</v>
      </c>
      <c r="B4944">
        <v>141</v>
      </c>
      <c r="C4944" t="s">
        <v>677</v>
      </c>
      <c r="D4944" t="s">
        <v>124</v>
      </c>
      <c r="E4944">
        <v>0</v>
      </c>
      <c r="F4944">
        <v>268</v>
      </c>
      <c r="G4944">
        <v>0</v>
      </c>
      <c r="H4944" t="s">
        <v>116</v>
      </c>
      <c r="I4944">
        <v>1</v>
      </c>
      <c r="J4944" t="s">
        <v>66</v>
      </c>
      <c r="K4944" s="33" t="str">
        <f>IF(ISNA(VLOOKUP(C4944,'Provider-EHR crosswalk'!A:B,2,FALSE)),"No EHR Specified",VLOOKUP(C4944,'Provider-EHR crosswalk'!A:B,2,FALSE))</f>
        <v>MEDITECH Expanse</v>
      </c>
    </row>
    <row r="4945" spans="1:11" x14ac:dyDescent="0.25">
      <c r="A4945" t="s">
        <v>125</v>
      </c>
      <c r="B4945">
        <v>141</v>
      </c>
      <c r="C4945" t="s">
        <v>677</v>
      </c>
      <c r="D4945" t="s">
        <v>126</v>
      </c>
      <c r="E4945">
        <v>0</v>
      </c>
      <c r="F4945">
        <v>268</v>
      </c>
      <c r="G4945">
        <v>0</v>
      </c>
      <c r="H4945" t="s">
        <v>116</v>
      </c>
      <c r="I4945">
        <v>1</v>
      </c>
      <c r="J4945" t="s">
        <v>66</v>
      </c>
      <c r="K4945" s="33" t="str">
        <f>IF(ISNA(VLOOKUP(C4945,'Provider-EHR crosswalk'!A:B,2,FALSE)),"No EHR Specified",VLOOKUP(C4945,'Provider-EHR crosswalk'!A:B,2,FALSE))</f>
        <v>MEDITECH Expanse</v>
      </c>
    </row>
    <row r="4946" spans="1:11" x14ac:dyDescent="0.25">
      <c r="A4946" t="s">
        <v>127</v>
      </c>
      <c r="B4946">
        <v>141</v>
      </c>
      <c r="C4946" t="s">
        <v>677</v>
      </c>
      <c r="D4946" t="s">
        <v>128</v>
      </c>
      <c r="E4946">
        <v>8</v>
      </c>
      <c r="F4946">
        <v>268</v>
      </c>
      <c r="G4946">
        <v>2.99</v>
      </c>
      <c r="H4946" t="s">
        <v>116</v>
      </c>
      <c r="I4946">
        <v>4</v>
      </c>
      <c r="J4946" t="s">
        <v>66</v>
      </c>
      <c r="K4946" s="33" t="str">
        <f>IF(ISNA(VLOOKUP(C4946,'Provider-EHR crosswalk'!A:B,2,FALSE)),"No EHR Specified",VLOOKUP(C4946,'Provider-EHR crosswalk'!A:B,2,FALSE))</f>
        <v>MEDITECH Expanse</v>
      </c>
    </row>
    <row r="4947" spans="1:11" x14ac:dyDescent="0.25">
      <c r="A4947" t="s">
        <v>129</v>
      </c>
      <c r="B4947">
        <v>141</v>
      </c>
      <c r="C4947" t="s">
        <v>677</v>
      </c>
      <c r="D4947" t="s">
        <v>130</v>
      </c>
      <c r="E4947">
        <v>12</v>
      </c>
      <c r="F4947">
        <v>268</v>
      </c>
      <c r="G4947">
        <v>4.4800000000000004</v>
      </c>
      <c r="H4947" t="s">
        <v>116</v>
      </c>
      <c r="I4947">
        <v>4</v>
      </c>
      <c r="J4947" t="s">
        <v>69</v>
      </c>
      <c r="K4947" s="33" t="str">
        <f>IF(ISNA(VLOOKUP(C4947,'Provider-EHR crosswalk'!A:B,2,FALSE)),"No EHR Specified",VLOOKUP(C4947,'Provider-EHR crosswalk'!A:B,2,FALSE))</f>
        <v>MEDITECH Expanse</v>
      </c>
    </row>
    <row r="4948" spans="1:11" x14ac:dyDescent="0.25">
      <c r="A4948" t="s">
        <v>131</v>
      </c>
      <c r="B4948">
        <v>141</v>
      </c>
      <c r="C4948" t="s">
        <v>677</v>
      </c>
      <c r="D4948" t="s">
        <v>132</v>
      </c>
      <c r="E4948">
        <v>2</v>
      </c>
      <c r="F4948">
        <v>268</v>
      </c>
      <c r="G4948">
        <v>0.75</v>
      </c>
      <c r="H4948" t="s">
        <v>116</v>
      </c>
      <c r="I4948">
        <v>4</v>
      </c>
      <c r="J4948" t="s">
        <v>66</v>
      </c>
      <c r="K4948" s="33" t="str">
        <f>IF(ISNA(VLOOKUP(C4948,'Provider-EHR crosswalk'!A:B,2,FALSE)),"No EHR Specified",VLOOKUP(C4948,'Provider-EHR crosswalk'!A:B,2,FALSE))</f>
        <v>MEDITECH Expanse</v>
      </c>
    </row>
    <row r="4949" spans="1:11" x14ac:dyDescent="0.25">
      <c r="A4949" t="s">
        <v>133</v>
      </c>
      <c r="B4949">
        <v>141</v>
      </c>
      <c r="C4949" t="s">
        <v>677</v>
      </c>
      <c r="D4949" t="s">
        <v>134</v>
      </c>
      <c r="E4949">
        <v>1</v>
      </c>
      <c r="F4949">
        <v>268</v>
      </c>
      <c r="G4949">
        <v>0.37</v>
      </c>
      <c r="H4949" t="s">
        <v>116</v>
      </c>
      <c r="I4949">
        <v>1</v>
      </c>
      <c r="J4949" t="s">
        <v>66</v>
      </c>
      <c r="K4949" s="33" t="str">
        <f>IF(ISNA(VLOOKUP(C4949,'Provider-EHR crosswalk'!A:B,2,FALSE)),"No EHR Specified",VLOOKUP(C4949,'Provider-EHR crosswalk'!A:B,2,FALSE))</f>
        <v>MEDITECH Expanse</v>
      </c>
    </row>
    <row r="4950" spans="1:11" x14ac:dyDescent="0.25">
      <c r="A4950" t="s">
        <v>135</v>
      </c>
      <c r="B4950">
        <v>141</v>
      </c>
      <c r="C4950" t="s">
        <v>677</v>
      </c>
      <c r="D4950" t="s">
        <v>136</v>
      </c>
      <c r="E4950">
        <v>0</v>
      </c>
      <c r="F4950">
        <v>268</v>
      </c>
      <c r="G4950">
        <v>0</v>
      </c>
      <c r="H4950" t="s">
        <v>116</v>
      </c>
      <c r="I4950">
        <v>1</v>
      </c>
      <c r="J4950" t="s">
        <v>66</v>
      </c>
      <c r="K4950" s="33" t="str">
        <f>IF(ISNA(VLOOKUP(C4950,'Provider-EHR crosswalk'!A:B,2,FALSE)),"No EHR Specified",VLOOKUP(C4950,'Provider-EHR crosswalk'!A:B,2,FALSE))</f>
        <v>MEDITECH Expanse</v>
      </c>
    </row>
    <row r="4951" spans="1:11" x14ac:dyDescent="0.25">
      <c r="A4951" t="s">
        <v>137</v>
      </c>
      <c r="B4951">
        <v>141</v>
      </c>
      <c r="C4951" t="s">
        <v>677</v>
      </c>
      <c r="D4951" t="s">
        <v>138</v>
      </c>
      <c r="E4951">
        <v>0</v>
      </c>
      <c r="F4951">
        <v>268</v>
      </c>
      <c r="G4951">
        <v>0</v>
      </c>
      <c r="H4951" t="s">
        <v>116</v>
      </c>
      <c r="I4951">
        <v>1</v>
      </c>
      <c r="J4951" t="s">
        <v>66</v>
      </c>
      <c r="K4951" s="33" t="str">
        <f>IF(ISNA(VLOOKUP(C4951,'Provider-EHR crosswalk'!A:B,2,FALSE)),"No EHR Specified",VLOOKUP(C4951,'Provider-EHR crosswalk'!A:B,2,FALSE))</f>
        <v>MEDITECH Expanse</v>
      </c>
    </row>
    <row r="4952" spans="1:11" x14ac:dyDescent="0.25">
      <c r="A4952" t="s">
        <v>139</v>
      </c>
      <c r="B4952">
        <v>141</v>
      </c>
      <c r="C4952" t="s">
        <v>677</v>
      </c>
      <c r="D4952" t="s">
        <v>140</v>
      </c>
      <c r="E4952">
        <v>0</v>
      </c>
      <c r="F4952">
        <v>268</v>
      </c>
      <c r="G4952">
        <v>0</v>
      </c>
      <c r="H4952" t="s">
        <v>116</v>
      </c>
      <c r="I4952">
        <v>1</v>
      </c>
      <c r="J4952" t="s">
        <v>66</v>
      </c>
      <c r="K4952" s="33" t="str">
        <f>IF(ISNA(VLOOKUP(C4952,'Provider-EHR crosswalk'!A:B,2,FALSE)),"No EHR Specified",VLOOKUP(C4952,'Provider-EHR crosswalk'!A:B,2,FALSE))</f>
        <v>MEDITECH Expanse</v>
      </c>
    </row>
    <row r="4953" spans="1:11" x14ac:dyDescent="0.25">
      <c r="A4953" t="s">
        <v>141</v>
      </c>
      <c r="B4953">
        <v>141</v>
      </c>
      <c r="C4953" t="s">
        <v>677</v>
      </c>
      <c r="D4953" t="s">
        <v>142</v>
      </c>
      <c r="E4953">
        <v>0</v>
      </c>
      <c r="F4953">
        <v>268</v>
      </c>
      <c r="G4953">
        <v>0</v>
      </c>
      <c r="H4953" t="s">
        <v>116</v>
      </c>
      <c r="I4953">
        <v>1</v>
      </c>
      <c r="J4953" t="s">
        <v>66</v>
      </c>
      <c r="K4953" s="33" t="str">
        <f>IF(ISNA(VLOOKUP(C4953,'Provider-EHR crosswalk'!A:B,2,FALSE)),"No EHR Specified",VLOOKUP(C4953,'Provider-EHR crosswalk'!A:B,2,FALSE))</f>
        <v>MEDITECH Expanse</v>
      </c>
    </row>
    <row r="4954" spans="1:11" x14ac:dyDescent="0.25">
      <c r="A4954" t="s">
        <v>143</v>
      </c>
      <c r="B4954">
        <v>141</v>
      </c>
      <c r="C4954" t="s">
        <v>677</v>
      </c>
      <c r="D4954" t="s">
        <v>144</v>
      </c>
      <c r="E4954">
        <v>0</v>
      </c>
      <c r="F4954">
        <v>268</v>
      </c>
      <c r="G4954">
        <v>0</v>
      </c>
      <c r="H4954" t="s">
        <v>116</v>
      </c>
      <c r="I4954">
        <v>1</v>
      </c>
      <c r="J4954" t="s">
        <v>66</v>
      </c>
      <c r="K4954" s="33" t="str">
        <f>IF(ISNA(VLOOKUP(C4954,'Provider-EHR crosswalk'!A:B,2,FALSE)),"No EHR Specified",VLOOKUP(C4954,'Provider-EHR crosswalk'!A:B,2,FALSE))</f>
        <v>MEDITECH Expanse</v>
      </c>
    </row>
    <row r="4955" spans="1:11" x14ac:dyDescent="0.25">
      <c r="A4955" t="s">
        <v>145</v>
      </c>
      <c r="B4955">
        <v>141</v>
      </c>
      <c r="C4955" t="s">
        <v>677</v>
      </c>
      <c r="D4955" t="s">
        <v>146</v>
      </c>
      <c r="E4955">
        <v>0</v>
      </c>
      <c r="F4955">
        <v>268</v>
      </c>
      <c r="G4955">
        <v>0</v>
      </c>
      <c r="H4955" t="s">
        <v>116</v>
      </c>
      <c r="I4955">
        <v>1</v>
      </c>
      <c r="J4955" t="s">
        <v>66</v>
      </c>
      <c r="K4955" s="33" t="str">
        <f>IF(ISNA(VLOOKUP(C4955,'Provider-EHR crosswalk'!A:B,2,FALSE)),"No EHR Specified",VLOOKUP(C4955,'Provider-EHR crosswalk'!A:B,2,FALSE))</f>
        <v>MEDITECH Expanse</v>
      </c>
    </row>
    <row r="4956" spans="1:11" x14ac:dyDescent="0.25">
      <c r="A4956" t="s">
        <v>147</v>
      </c>
      <c r="B4956">
        <v>141</v>
      </c>
      <c r="C4956" t="s">
        <v>677</v>
      </c>
      <c r="D4956" t="s">
        <v>148</v>
      </c>
      <c r="E4956">
        <v>0</v>
      </c>
      <c r="F4956">
        <v>268</v>
      </c>
      <c r="G4956">
        <v>0</v>
      </c>
      <c r="H4956" t="s">
        <v>116</v>
      </c>
      <c r="I4956">
        <v>1</v>
      </c>
      <c r="J4956" t="s">
        <v>66</v>
      </c>
      <c r="K4956" s="33" t="str">
        <f>IF(ISNA(VLOOKUP(C4956,'Provider-EHR crosswalk'!A:B,2,FALSE)),"No EHR Specified",VLOOKUP(C4956,'Provider-EHR crosswalk'!A:B,2,FALSE))</f>
        <v>MEDITECH Expanse</v>
      </c>
    </row>
    <row r="4957" spans="1:11" x14ac:dyDescent="0.25">
      <c r="A4957" t="s">
        <v>149</v>
      </c>
      <c r="B4957">
        <v>141</v>
      </c>
      <c r="C4957" t="s">
        <v>677</v>
      </c>
      <c r="D4957" t="s">
        <v>150</v>
      </c>
      <c r="E4957">
        <v>0</v>
      </c>
      <c r="F4957">
        <v>268</v>
      </c>
      <c r="G4957">
        <v>0</v>
      </c>
      <c r="H4957" t="s">
        <v>116</v>
      </c>
      <c r="I4957">
        <v>1</v>
      </c>
      <c r="J4957" t="s">
        <v>66</v>
      </c>
      <c r="K4957" s="33" t="str">
        <f>IF(ISNA(VLOOKUP(C4957,'Provider-EHR crosswalk'!A:B,2,FALSE)),"No EHR Specified",VLOOKUP(C4957,'Provider-EHR crosswalk'!A:B,2,FALSE))</f>
        <v>MEDITECH Expanse</v>
      </c>
    </row>
    <row r="4958" spans="1:11" x14ac:dyDescent="0.25">
      <c r="A4958" t="s">
        <v>151</v>
      </c>
      <c r="B4958">
        <v>141</v>
      </c>
      <c r="C4958" t="s">
        <v>677</v>
      </c>
      <c r="D4958" t="s">
        <v>152</v>
      </c>
      <c r="E4958">
        <v>0</v>
      </c>
      <c r="F4958">
        <v>268</v>
      </c>
      <c r="G4958">
        <v>0</v>
      </c>
      <c r="H4958" t="s">
        <v>116</v>
      </c>
      <c r="I4958">
        <v>1</v>
      </c>
      <c r="J4958" t="s">
        <v>66</v>
      </c>
      <c r="K4958" s="33" t="str">
        <f>IF(ISNA(VLOOKUP(C4958,'Provider-EHR crosswalk'!A:B,2,FALSE)),"No EHR Specified",VLOOKUP(C4958,'Provider-EHR crosswalk'!A:B,2,FALSE))</f>
        <v>MEDITECH Expanse</v>
      </c>
    </row>
    <row r="4959" spans="1:11" x14ac:dyDescent="0.25">
      <c r="A4959" t="s">
        <v>153</v>
      </c>
      <c r="B4959">
        <v>141</v>
      </c>
      <c r="C4959" t="s">
        <v>677</v>
      </c>
      <c r="D4959" t="s">
        <v>154</v>
      </c>
      <c r="E4959">
        <v>0</v>
      </c>
      <c r="F4959">
        <v>268</v>
      </c>
      <c r="G4959">
        <v>0</v>
      </c>
      <c r="H4959" t="s">
        <v>116</v>
      </c>
      <c r="I4959">
        <v>1</v>
      </c>
      <c r="J4959" t="s">
        <v>66</v>
      </c>
      <c r="K4959" s="33" t="str">
        <f>IF(ISNA(VLOOKUP(C4959,'Provider-EHR crosswalk'!A:B,2,FALSE)),"No EHR Specified",VLOOKUP(C4959,'Provider-EHR crosswalk'!A:B,2,FALSE))</f>
        <v>MEDITECH Expanse</v>
      </c>
    </row>
    <row r="4960" spans="1:11" x14ac:dyDescent="0.25">
      <c r="A4960" t="s">
        <v>155</v>
      </c>
      <c r="B4960">
        <v>141</v>
      </c>
      <c r="C4960" t="s">
        <v>677</v>
      </c>
      <c r="D4960" t="s">
        <v>156</v>
      </c>
      <c r="E4960">
        <v>0</v>
      </c>
      <c r="F4960">
        <v>268</v>
      </c>
      <c r="G4960">
        <v>0</v>
      </c>
      <c r="H4960" t="s">
        <v>157</v>
      </c>
      <c r="I4960" t="s">
        <v>157</v>
      </c>
      <c r="J4960" t="s">
        <v>157</v>
      </c>
      <c r="K4960" s="33" t="str">
        <f>IF(ISNA(VLOOKUP(C4960,'Provider-EHR crosswalk'!A:B,2,FALSE)),"No EHR Specified",VLOOKUP(C4960,'Provider-EHR crosswalk'!A:B,2,FALSE))</f>
        <v>MEDITECH Expanse</v>
      </c>
    </row>
    <row r="4961" spans="1:11" x14ac:dyDescent="0.25">
      <c r="A4961" t="s">
        <v>158</v>
      </c>
      <c r="B4961">
        <v>141</v>
      </c>
      <c r="C4961" t="s">
        <v>677</v>
      </c>
      <c r="D4961" t="s">
        <v>159</v>
      </c>
      <c r="E4961">
        <v>1</v>
      </c>
      <c r="F4961">
        <v>268</v>
      </c>
      <c r="G4961">
        <v>0.37</v>
      </c>
      <c r="H4961" t="s">
        <v>157</v>
      </c>
      <c r="I4961" t="s">
        <v>157</v>
      </c>
      <c r="J4961" t="s">
        <v>157</v>
      </c>
      <c r="K4961" s="33" t="str">
        <f>IF(ISNA(VLOOKUP(C4961,'Provider-EHR crosswalk'!A:B,2,FALSE)),"No EHR Specified",VLOOKUP(C4961,'Provider-EHR crosswalk'!A:B,2,FALSE))</f>
        <v>MEDITECH Expanse</v>
      </c>
    </row>
    <row r="4962" spans="1:11" x14ac:dyDescent="0.25">
      <c r="A4962" t="s">
        <v>162</v>
      </c>
      <c r="B4962">
        <v>141</v>
      </c>
      <c r="C4962" t="s">
        <v>677</v>
      </c>
      <c r="D4962" t="s">
        <v>163</v>
      </c>
      <c r="E4962">
        <v>266</v>
      </c>
      <c r="F4962">
        <v>268</v>
      </c>
      <c r="G4962">
        <v>99.25</v>
      </c>
      <c r="H4962" t="s">
        <v>65</v>
      </c>
      <c r="I4962">
        <v>95</v>
      </c>
      <c r="J4962" t="s">
        <v>66</v>
      </c>
      <c r="K4962" s="33" t="str">
        <f>IF(ISNA(VLOOKUP(C4962,'Provider-EHR crosswalk'!A:B,2,FALSE)),"No EHR Specified",VLOOKUP(C4962,'Provider-EHR crosswalk'!A:B,2,FALSE))</f>
        <v>MEDITECH Expanse</v>
      </c>
    </row>
    <row r="4963" spans="1:11" x14ac:dyDescent="0.25">
      <c r="A4963" t="s">
        <v>164</v>
      </c>
      <c r="B4963">
        <v>141</v>
      </c>
      <c r="C4963" t="s">
        <v>677</v>
      </c>
      <c r="D4963" t="s">
        <v>165</v>
      </c>
      <c r="E4963">
        <v>18</v>
      </c>
      <c r="F4963">
        <v>19</v>
      </c>
      <c r="G4963">
        <v>94.74</v>
      </c>
      <c r="H4963" t="s">
        <v>65</v>
      </c>
      <c r="I4963">
        <v>95</v>
      </c>
      <c r="J4963" t="s">
        <v>69</v>
      </c>
      <c r="K4963" s="33" t="str">
        <f>IF(ISNA(VLOOKUP(C4963,'Provider-EHR crosswalk'!A:B,2,FALSE)),"No EHR Specified",VLOOKUP(C4963,'Provider-EHR crosswalk'!A:B,2,FALSE))</f>
        <v>MEDITECH Expanse</v>
      </c>
    </row>
    <row r="4964" spans="1:11" x14ac:dyDescent="0.25">
      <c r="A4964" t="s">
        <v>166</v>
      </c>
      <c r="B4964">
        <v>141</v>
      </c>
      <c r="C4964" t="s">
        <v>677</v>
      </c>
      <c r="D4964" t="s">
        <v>167</v>
      </c>
      <c r="E4964">
        <v>0</v>
      </c>
      <c r="F4964">
        <v>19</v>
      </c>
      <c r="G4964">
        <v>0</v>
      </c>
      <c r="H4964" t="s">
        <v>116</v>
      </c>
      <c r="I4964">
        <v>5</v>
      </c>
      <c r="J4964" t="s">
        <v>66</v>
      </c>
      <c r="K4964" s="33" t="str">
        <f>IF(ISNA(VLOOKUP(C4964,'Provider-EHR crosswalk'!A:B,2,FALSE)),"No EHR Specified",VLOOKUP(C4964,'Provider-EHR crosswalk'!A:B,2,FALSE))</f>
        <v>MEDITECH Expanse</v>
      </c>
    </row>
    <row r="4965" spans="1:11" x14ac:dyDescent="0.25">
      <c r="A4965" t="s">
        <v>168</v>
      </c>
      <c r="B4965">
        <v>141</v>
      </c>
      <c r="C4965" t="s">
        <v>677</v>
      </c>
      <c r="D4965" t="s">
        <v>169</v>
      </c>
      <c r="E4965">
        <v>0</v>
      </c>
      <c r="F4965">
        <v>19</v>
      </c>
      <c r="G4965">
        <v>0</v>
      </c>
      <c r="H4965" t="s">
        <v>116</v>
      </c>
      <c r="I4965">
        <v>5</v>
      </c>
      <c r="J4965" t="s">
        <v>66</v>
      </c>
      <c r="K4965" s="33" t="str">
        <f>IF(ISNA(VLOOKUP(C4965,'Provider-EHR crosswalk'!A:B,2,FALSE)),"No EHR Specified",VLOOKUP(C4965,'Provider-EHR crosswalk'!A:B,2,FALSE))</f>
        <v>MEDITECH Expanse</v>
      </c>
    </row>
    <row r="4966" spans="1:11" x14ac:dyDescent="0.25">
      <c r="A4966" t="s">
        <v>170</v>
      </c>
      <c r="B4966">
        <v>141</v>
      </c>
      <c r="C4966" t="s">
        <v>677</v>
      </c>
      <c r="D4966" t="s">
        <v>171</v>
      </c>
      <c r="E4966">
        <v>1</v>
      </c>
      <c r="F4966">
        <v>19</v>
      </c>
      <c r="G4966">
        <v>5.26</v>
      </c>
      <c r="H4966" t="s">
        <v>116</v>
      </c>
      <c r="I4966">
        <v>5</v>
      </c>
      <c r="J4966" t="s">
        <v>69</v>
      </c>
      <c r="K4966" s="33" t="str">
        <f>IF(ISNA(VLOOKUP(C4966,'Provider-EHR crosswalk'!A:B,2,FALSE)),"No EHR Specified",VLOOKUP(C4966,'Provider-EHR crosswalk'!A:B,2,FALSE))</f>
        <v>MEDITECH Expanse</v>
      </c>
    </row>
    <row r="4967" spans="1:11" x14ac:dyDescent="0.25">
      <c r="A4967" t="s">
        <v>172</v>
      </c>
      <c r="B4967">
        <v>141</v>
      </c>
      <c r="C4967" t="s">
        <v>677</v>
      </c>
      <c r="D4967" t="s">
        <v>173</v>
      </c>
      <c r="E4967">
        <v>0</v>
      </c>
      <c r="F4967">
        <v>268</v>
      </c>
      <c r="G4967">
        <v>0</v>
      </c>
      <c r="H4967" t="s">
        <v>116</v>
      </c>
      <c r="I4967">
        <v>5</v>
      </c>
      <c r="J4967" t="s">
        <v>66</v>
      </c>
      <c r="K4967" s="33" t="str">
        <f>IF(ISNA(VLOOKUP(C4967,'Provider-EHR crosswalk'!A:B,2,FALSE)),"No EHR Specified",VLOOKUP(C4967,'Provider-EHR crosswalk'!A:B,2,FALSE))</f>
        <v>MEDITECH Expanse</v>
      </c>
    </row>
    <row r="4968" spans="1:11" x14ac:dyDescent="0.25">
      <c r="A4968" t="s">
        <v>174</v>
      </c>
      <c r="B4968">
        <v>141</v>
      </c>
      <c r="C4968" t="s">
        <v>677</v>
      </c>
      <c r="D4968" t="s">
        <v>175</v>
      </c>
      <c r="E4968">
        <v>2</v>
      </c>
      <c r="F4968">
        <v>268</v>
      </c>
      <c r="G4968">
        <v>0.75</v>
      </c>
      <c r="H4968" t="s">
        <v>116</v>
      </c>
      <c r="I4968">
        <v>5</v>
      </c>
      <c r="J4968" t="s">
        <v>66</v>
      </c>
      <c r="K4968" s="33" t="str">
        <f>IF(ISNA(VLOOKUP(C4968,'Provider-EHR crosswalk'!A:B,2,FALSE)),"No EHR Specified",VLOOKUP(C4968,'Provider-EHR crosswalk'!A:B,2,FALSE))</f>
        <v>MEDITECH Expanse</v>
      </c>
    </row>
    <row r="4969" spans="1:11" x14ac:dyDescent="0.25">
      <c r="A4969" t="s">
        <v>176</v>
      </c>
      <c r="B4969">
        <v>141</v>
      </c>
      <c r="C4969" t="s">
        <v>677</v>
      </c>
      <c r="D4969" t="s">
        <v>177</v>
      </c>
      <c r="E4969">
        <v>0</v>
      </c>
      <c r="F4969">
        <v>268</v>
      </c>
      <c r="G4969">
        <v>0</v>
      </c>
      <c r="H4969" t="s">
        <v>116</v>
      </c>
      <c r="I4969">
        <v>5</v>
      </c>
      <c r="J4969" t="s">
        <v>66</v>
      </c>
      <c r="K4969" s="33" t="str">
        <f>IF(ISNA(VLOOKUP(C4969,'Provider-EHR crosswalk'!A:B,2,FALSE)),"No EHR Specified",VLOOKUP(C4969,'Provider-EHR crosswalk'!A:B,2,FALSE))</f>
        <v>MEDITECH Expanse</v>
      </c>
    </row>
    <row r="4970" spans="1:11" x14ac:dyDescent="0.25">
      <c r="A4970" t="s">
        <v>63</v>
      </c>
      <c r="B4970">
        <v>49</v>
      </c>
      <c r="C4970" t="s">
        <v>588</v>
      </c>
      <c r="D4970" t="s">
        <v>64</v>
      </c>
      <c r="E4970">
        <v>19</v>
      </c>
      <c r="F4970">
        <v>19</v>
      </c>
      <c r="G4970">
        <v>100</v>
      </c>
      <c r="H4970" t="s">
        <v>65</v>
      </c>
      <c r="I4970">
        <v>99</v>
      </c>
      <c r="J4970" t="s">
        <v>66</v>
      </c>
      <c r="K4970" s="33" t="str">
        <f>IF(ISNA(VLOOKUP(C4970,'Provider-EHR crosswalk'!A:B,2,FALSE)),"No EHR Specified",VLOOKUP(C4970,'Provider-EHR crosswalk'!A:B,2,FALSE))</f>
        <v>Athems Clinicals</v>
      </c>
    </row>
    <row r="4971" spans="1:11" x14ac:dyDescent="0.25">
      <c r="A4971" t="s">
        <v>67</v>
      </c>
      <c r="B4971">
        <v>49</v>
      </c>
      <c r="C4971" t="s">
        <v>588</v>
      </c>
      <c r="D4971" t="s">
        <v>68</v>
      </c>
      <c r="E4971">
        <v>17</v>
      </c>
      <c r="F4971">
        <v>19</v>
      </c>
      <c r="G4971">
        <v>89.47</v>
      </c>
      <c r="H4971" t="s">
        <v>65</v>
      </c>
      <c r="I4971">
        <v>75</v>
      </c>
      <c r="J4971" t="s">
        <v>66</v>
      </c>
      <c r="K4971" s="33" t="str">
        <f>IF(ISNA(VLOOKUP(C4971,'Provider-EHR crosswalk'!A:B,2,FALSE)),"No EHR Specified",VLOOKUP(C4971,'Provider-EHR crosswalk'!A:B,2,FALSE))</f>
        <v>Athems Clinicals</v>
      </c>
    </row>
    <row r="4972" spans="1:11" x14ac:dyDescent="0.25">
      <c r="A4972" t="s">
        <v>70</v>
      </c>
      <c r="B4972">
        <v>49</v>
      </c>
      <c r="C4972" t="s">
        <v>588</v>
      </c>
      <c r="D4972" t="s">
        <v>71</v>
      </c>
      <c r="E4972">
        <v>19</v>
      </c>
      <c r="F4972">
        <v>19</v>
      </c>
      <c r="G4972">
        <v>100</v>
      </c>
      <c r="H4972" t="s">
        <v>65</v>
      </c>
      <c r="I4972">
        <v>99</v>
      </c>
      <c r="J4972" t="s">
        <v>66</v>
      </c>
      <c r="K4972" s="33" t="str">
        <f>IF(ISNA(VLOOKUP(C4972,'Provider-EHR crosswalk'!A:B,2,FALSE)),"No EHR Specified",VLOOKUP(C4972,'Provider-EHR crosswalk'!A:B,2,FALSE))</f>
        <v>Athems Clinicals</v>
      </c>
    </row>
    <row r="4973" spans="1:11" x14ac:dyDescent="0.25">
      <c r="A4973" t="s">
        <v>72</v>
      </c>
      <c r="B4973">
        <v>49</v>
      </c>
      <c r="C4973" t="s">
        <v>588</v>
      </c>
      <c r="D4973" t="s">
        <v>73</v>
      </c>
      <c r="E4973">
        <v>19</v>
      </c>
      <c r="F4973">
        <v>19</v>
      </c>
      <c r="G4973">
        <v>100</v>
      </c>
      <c r="H4973" t="s">
        <v>65</v>
      </c>
      <c r="I4973">
        <v>99</v>
      </c>
      <c r="J4973" t="s">
        <v>66</v>
      </c>
      <c r="K4973" s="33" t="str">
        <f>IF(ISNA(VLOOKUP(C4973,'Provider-EHR crosswalk'!A:B,2,FALSE)),"No EHR Specified",VLOOKUP(C4973,'Provider-EHR crosswalk'!A:B,2,FALSE))</f>
        <v>Athems Clinicals</v>
      </c>
    </row>
    <row r="4974" spans="1:11" x14ac:dyDescent="0.25">
      <c r="A4974" t="s">
        <v>74</v>
      </c>
      <c r="B4974">
        <v>49</v>
      </c>
      <c r="C4974" t="s">
        <v>588</v>
      </c>
      <c r="D4974" t="s">
        <v>75</v>
      </c>
      <c r="E4974">
        <v>19</v>
      </c>
      <c r="F4974">
        <v>19</v>
      </c>
      <c r="G4974">
        <v>100</v>
      </c>
      <c r="H4974" t="s">
        <v>65</v>
      </c>
      <c r="I4974">
        <v>99</v>
      </c>
      <c r="J4974" t="s">
        <v>66</v>
      </c>
      <c r="K4974" s="33" t="str">
        <f>IF(ISNA(VLOOKUP(C4974,'Provider-EHR crosswalk'!A:B,2,FALSE)),"No EHR Specified",VLOOKUP(C4974,'Provider-EHR crosswalk'!A:B,2,FALSE))</f>
        <v>Athems Clinicals</v>
      </c>
    </row>
    <row r="4975" spans="1:11" x14ac:dyDescent="0.25">
      <c r="A4975" t="s">
        <v>76</v>
      </c>
      <c r="B4975">
        <v>49</v>
      </c>
      <c r="C4975" t="s">
        <v>588</v>
      </c>
      <c r="D4975" t="s">
        <v>77</v>
      </c>
      <c r="E4975">
        <v>19</v>
      </c>
      <c r="F4975">
        <v>19</v>
      </c>
      <c r="G4975">
        <v>100</v>
      </c>
      <c r="H4975" t="s">
        <v>65</v>
      </c>
      <c r="I4975">
        <v>85</v>
      </c>
      <c r="J4975" t="s">
        <v>66</v>
      </c>
      <c r="K4975" s="33" t="str">
        <f>IF(ISNA(VLOOKUP(C4975,'Provider-EHR crosswalk'!A:B,2,FALSE)),"No EHR Specified",VLOOKUP(C4975,'Provider-EHR crosswalk'!A:B,2,FALSE))</f>
        <v>Athems Clinicals</v>
      </c>
    </row>
    <row r="4976" spans="1:11" x14ac:dyDescent="0.25">
      <c r="A4976" t="s">
        <v>78</v>
      </c>
      <c r="B4976">
        <v>49</v>
      </c>
      <c r="C4976" t="s">
        <v>588</v>
      </c>
      <c r="D4976" t="s">
        <v>79</v>
      </c>
      <c r="E4976">
        <v>19</v>
      </c>
      <c r="F4976">
        <v>19</v>
      </c>
      <c r="G4976">
        <v>100</v>
      </c>
      <c r="H4976" t="s">
        <v>65</v>
      </c>
      <c r="I4976">
        <v>85</v>
      </c>
      <c r="J4976" t="s">
        <v>66</v>
      </c>
      <c r="K4976" s="33" t="str">
        <f>IF(ISNA(VLOOKUP(C4976,'Provider-EHR crosswalk'!A:B,2,FALSE)),"No EHR Specified",VLOOKUP(C4976,'Provider-EHR crosswalk'!A:B,2,FALSE))</f>
        <v>Athems Clinicals</v>
      </c>
    </row>
    <row r="4977" spans="1:11" x14ac:dyDescent="0.25">
      <c r="A4977" t="s">
        <v>80</v>
      </c>
      <c r="B4977">
        <v>49</v>
      </c>
      <c r="C4977" t="s">
        <v>588</v>
      </c>
      <c r="D4977" t="s">
        <v>81</v>
      </c>
      <c r="E4977">
        <v>19</v>
      </c>
      <c r="F4977">
        <v>19</v>
      </c>
      <c r="G4977">
        <v>100</v>
      </c>
      <c r="H4977" t="s">
        <v>65</v>
      </c>
      <c r="I4977">
        <v>85</v>
      </c>
      <c r="J4977" t="s">
        <v>66</v>
      </c>
      <c r="K4977" s="33" t="str">
        <f>IF(ISNA(VLOOKUP(C4977,'Provider-EHR crosswalk'!A:B,2,FALSE)),"No EHR Specified",VLOOKUP(C4977,'Provider-EHR crosswalk'!A:B,2,FALSE))</f>
        <v>Athems Clinicals</v>
      </c>
    </row>
    <row r="4978" spans="1:11" x14ac:dyDescent="0.25">
      <c r="A4978" t="s">
        <v>82</v>
      </c>
      <c r="B4978">
        <v>49</v>
      </c>
      <c r="C4978" t="s">
        <v>588</v>
      </c>
      <c r="D4978" t="s">
        <v>83</v>
      </c>
      <c r="E4978">
        <v>19</v>
      </c>
      <c r="F4978">
        <v>19</v>
      </c>
      <c r="G4978">
        <v>100</v>
      </c>
      <c r="H4978" t="s">
        <v>65</v>
      </c>
      <c r="I4978">
        <v>85</v>
      </c>
      <c r="J4978" t="s">
        <v>66</v>
      </c>
      <c r="K4978" s="33" t="str">
        <f>IF(ISNA(VLOOKUP(C4978,'Provider-EHR crosswalk'!A:B,2,FALSE)),"No EHR Specified",VLOOKUP(C4978,'Provider-EHR crosswalk'!A:B,2,FALSE))</f>
        <v>Athems Clinicals</v>
      </c>
    </row>
    <row r="4979" spans="1:11" x14ac:dyDescent="0.25">
      <c r="A4979" t="s">
        <v>84</v>
      </c>
      <c r="B4979">
        <v>49</v>
      </c>
      <c r="C4979" t="s">
        <v>588</v>
      </c>
      <c r="D4979" t="s">
        <v>85</v>
      </c>
      <c r="E4979">
        <v>19</v>
      </c>
      <c r="F4979">
        <v>19</v>
      </c>
      <c r="G4979">
        <v>100</v>
      </c>
      <c r="H4979" t="s">
        <v>65</v>
      </c>
      <c r="I4979">
        <v>85</v>
      </c>
      <c r="J4979" t="s">
        <v>66</v>
      </c>
      <c r="K4979" s="33" t="str">
        <f>IF(ISNA(VLOOKUP(C4979,'Provider-EHR crosswalk'!A:B,2,FALSE)),"No EHR Specified",VLOOKUP(C4979,'Provider-EHR crosswalk'!A:B,2,FALSE))</f>
        <v>Athems Clinicals</v>
      </c>
    </row>
    <row r="4980" spans="1:11" x14ac:dyDescent="0.25">
      <c r="A4980" t="s">
        <v>86</v>
      </c>
      <c r="B4980">
        <v>49</v>
      </c>
      <c r="C4980" t="s">
        <v>588</v>
      </c>
      <c r="D4980" t="s">
        <v>87</v>
      </c>
      <c r="E4980">
        <v>19</v>
      </c>
      <c r="F4980">
        <v>19</v>
      </c>
      <c r="G4980">
        <v>100</v>
      </c>
      <c r="H4980" t="s">
        <v>65</v>
      </c>
      <c r="I4980">
        <v>95</v>
      </c>
      <c r="J4980" t="s">
        <v>66</v>
      </c>
      <c r="K4980" s="33" t="str">
        <f>IF(ISNA(VLOOKUP(C4980,'Provider-EHR crosswalk'!A:B,2,FALSE)),"No EHR Specified",VLOOKUP(C4980,'Provider-EHR crosswalk'!A:B,2,FALSE))</f>
        <v>Athems Clinicals</v>
      </c>
    </row>
    <row r="4981" spans="1:11" x14ac:dyDescent="0.25">
      <c r="A4981" t="s">
        <v>88</v>
      </c>
      <c r="B4981">
        <v>49</v>
      </c>
      <c r="C4981" t="s">
        <v>588</v>
      </c>
      <c r="D4981" t="s">
        <v>89</v>
      </c>
      <c r="E4981">
        <v>19</v>
      </c>
      <c r="F4981">
        <v>19</v>
      </c>
      <c r="G4981">
        <v>100</v>
      </c>
      <c r="H4981" t="s">
        <v>65</v>
      </c>
      <c r="I4981">
        <v>95</v>
      </c>
      <c r="J4981" t="s">
        <v>66</v>
      </c>
      <c r="K4981" s="33" t="str">
        <f>IF(ISNA(VLOOKUP(C4981,'Provider-EHR crosswalk'!A:B,2,FALSE)),"No EHR Specified",VLOOKUP(C4981,'Provider-EHR crosswalk'!A:B,2,FALSE))</f>
        <v>Athems Clinicals</v>
      </c>
    </row>
    <row r="4982" spans="1:11" x14ac:dyDescent="0.25">
      <c r="A4982" t="s">
        <v>90</v>
      </c>
      <c r="B4982">
        <v>49</v>
      </c>
      <c r="C4982" t="s">
        <v>588</v>
      </c>
      <c r="D4982" t="s">
        <v>91</v>
      </c>
      <c r="E4982">
        <v>19</v>
      </c>
      <c r="F4982">
        <v>19</v>
      </c>
      <c r="G4982">
        <v>100</v>
      </c>
      <c r="H4982" t="s">
        <v>65</v>
      </c>
      <c r="I4982">
        <v>90</v>
      </c>
      <c r="J4982" t="s">
        <v>66</v>
      </c>
      <c r="K4982" s="33" t="str">
        <f>IF(ISNA(VLOOKUP(C4982,'Provider-EHR crosswalk'!A:B,2,FALSE)),"No EHR Specified",VLOOKUP(C4982,'Provider-EHR crosswalk'!A:B,2,FALSE))</f>
        <v>Athems Clinicals</v>
      </c>
    </row>
    <row r="4983" spans="1:11" x14ac:dyDescent="0.25">
      <c r="A4983" t="s">
        <v>92</v>
      </c>
      <c r="B4983">
        <v>49</v>
      </c>
      <c r="C4983" t="s">
        <v>588</v>
      </c>
      <c r="D4983" t="s">
        <v>93</v>
      </c>
      <c r="E4983">
        <v>6</v>
      </c>
      <c r="F4983">
        <v>19</v>
      </c>
      <c r="G4983">
        <v>31.58</v>
      </c>
      <c r="H4983" t="s">
        <v>65</v>
      </c>
      <c r="I4983">
        <v>90</v>
      </c>
      <c r="J4983" t="s">
        <v>69</v>
      </c>
      <c r="K4983" s="33" t="str">
        <f>IF(ISNA(VLOOKUP(C4983,'Provider-EHR crosswalk'!A:B,2,FALSE)),"No EHR Specified",VLOOKUP(C4983,'Provider-EHR crosswalk'!A:B,2,FALSE))</f>
        <v>Athems Clinicals</v>
      </c>
    </row>
    <row r="4984" spans="1:11" x14ac:dyDescent="0.25">
      <c r="A4984" t="s">
        <v>94</v>
      </c>
      <c r="B4984">
        <v>49</v>
      </c>
      <c r="C4984" t="s">
        <v>588</v>
      </c>
      <c r="D4984" t="s">
        <v>95</v>
      </c>
      <c r="E4984">
        <v>4</v>
      </c>
      <c r="F4984">
        <v>19</v>
      </c>
      <c r="G4984">
        <v>21.05</v>
      </c>
      <c r="H4984" t="s">
        <v>65</v>
      </c>
      <c r="I4984">
        <v>90</v>
      </c>
      <c r="J4984" t="s">
        <v>69</v>
      </c>
      <c r="K4984" s="33" t="str">
        <f>IF(ISNA(VLOOKUP(C4984,'Provider-EHR crosswalk'!A:B,2,FALSE)),"No EHR Specified",VLOOKUP(C4984,'Provider-EHR crosswalk'!A:B,2,FALSE))</f>
        <v>Athems Clinicals</v>
      </c>
    </row>
    <row r="4985" spans="1:11" x14ac:dyDescent="0.25">
      <c r="A4985" t="s">
        <v>96</v>
      </c>
      <c r="B4985">
        <v>49</v>
      </c>
      <c r="C4985" t="s">
        <v>588</v>
      </c>
      <c r="D4985" t="s">
        <v>97</v>
      </c>
      <c r="E4985">
        <v>15</v>
      </c>
      <c r="F4985">
        <v>19</v>
      </c>
      <c r="G4985">
        <v>78.95</v>
      </c>
      <c r="H4985" t="s">
        <v>65</v>
      </c>
      <c r="I4985">
        <v>90</v>
      </c>
      <c r="J4985" t="s">
        <v>69</v>
      </c>
      <c r="K4985" s="33" t="str">
        <f>IF(ISNA(VLOOKUP(C4985,'Provider-EHR crosswalk'!A:B,2,FALSE)),"No EHR Specified",VLOOKUP(C4985,'Provider-EHR crosswalk'!A:B,2,FALSE))</f>
        <v>Athems Clinicals</v>
      </c>
    </row>
    <row r="4986" spans="1:11" x14ac:dyDescent="0.25">
      <c r="A4986" t="s">
        <v>98</v>
      </c>
      <c r="B4986">
        <v>49</v>
      </c>
      <c r="C4986" t="s">
        <v>588</v>
      </c>
      <c r="D4986" t="s">
        <v>99</v>
      </c>
      <c r="E4986">
        <v>15</v>
      </c>
      <c r="F4986">
        <v>19</v>
      </c>
      <c r="G4986">
        <v>78.95</v>
      </c>
      <c r="H4986" t="s">
        <v>65</v>
      </c>
      <c r="I4986">
        <v>90</v>
      </c>
      <c r="J4986" t="s">
        <v>69</v>
      </c>
      <c r="K4986" s="33" t="str">
        <f>IF(ISNA(VLOOKUP(C4986,'Provider-EHR crosswalk'!A:B,2,FALSE)),"No EHR Specified",VLOOKUP(C4986,'Provider-EHR crosswalk'!A:B,2,FALSE))</f>
        <v>Athems Clinicals</v>
      </c>
    </row>
    <row r="4987" spans="1:11" x14ac:dyDescent="0.25">
      <c r="A4987" t="s">
        <v>100</v>
      </c>
      <c r="B4987">
        <v>49</v>
      </c>
      <c r="C4987" t="s">
        <v>588</v>
      </c>
      <c r="D4987" t="s">
        <v>101</v>
      </c>
      <c r="E4987">
        <v>83</v>
      </c>
      <c r="F4987">
        <v>83</v>
      </c>
      <c r="G4987">
        <v>100</v>
      </c>
      <c r="H4987" t="s">
        <v>65</v>
      </c>
      <c r="I4987">
        <v>99</v>
      </c>
      <c r="J4987" t="s">
        <v>66</v>
      </c>
      <c r="K4987" s="33" t="str">
        <f>IF(ISNA(VLOOKUP(C4987,'Provider-EHR crosswalk'!A:B,2,FALSE)),"No EHR Specified",VLOOKUP(C4987,'Provider-EHR crosswalk'!A:B,2,FALSE))</f>
        <v>Athems Clinicals</v>
      </c>
    </row>
    <row r="4988" spans="1:11" x14ac:dyDescent="0.25">
      <c r="A4988" t="s">
        <v>102</v>
      </c>
      <c r="B4988">
        <v>49</v>
      </c>
      <c r="C4988" t="s">
        <v>588</v>
      </c>
      <c r="D4988" t="s">
        <v>103</v>
      </c>
      <c r="E4988">
        <v>83</v>
      </c>
      <c r="F4988">
        <v>83</v>
      </c>
      <c r="G4988">
        <v>100</v>
      </c>
      <c r="H4988" t="s">
        <v>65</v>
      </c>
      <c r="I4988">
        <v>99</v>
      </c>
      <c r="J4988" t="s">
        <v>66</v>
      </c>
      <c r="K4988" s="33" t="str">
        <f>IF(ISNA(VLOOKUP(C4988,'Provider-EHR crosswalk'!A:B,2,FALSE)),"No EHR Specified",VLOOKUP(C4988,'Provider-EHR crosswalk'!A:B,2,FALSE))</f>
        <v>Athems Clinicals</v>
      </c>
    </row>
    <row r="4989" spans="1:11" x14ac:dyDescent="0.25">
      <c r="A4989" t="s">
        <v>104</v>
      </c>
      <c r="B4989">
        <v>49</v>
      </c>
      <c r="C4989" t="s">
        <v>588</v>
      </c>
      <c r="D4989" t="s">
        <v>105</v>
      </c>
      <c r="E4989">
        <v>83</v>
      </c>
      <c r="F4989">
        <v>83</v>
      </c>
      <c r="G4989">
        <v>100</v>
      </c>
      <c r="H4989" t="s">
        <v>65</v>
      </c>
      <c r="I4989">
        <v>99</v>
      </c>
      <c r="J4989" t="s">
        <v>66</v>
      </c>
      <c r="K4989" s="33" t="str">
        <f>IF(ISNA(VLOOKUP(C4989,'Provider-EHR crosswalk'!A:B,2,FALSE)),"No EHR Specified",VLOOKUP(C4989,'Provider-EHR crosswalk'!A:B,2,FALSE))</f>
        <v>Athems Clinicals</v>
      </c>
    </row>
    <row r="4990" spans="1:11" x14ac:dyDescent="0.25">
      <c r="A4990" t="s">
        <v>106</v>
      </c>
      <c r="B4990">
        <v>49</v>
      </c>
      <c r="C4990" t="s">
        <v>588</v>
      </c>
      <c r="D4990" t="s">
        <v>107</v>
      </c>
      <c r="E4990">
        <v>83</v>
      </c>
      <c r="F4990">
        <v>83</v>
      </c>
      <c r="G4990">
        <v>100</v>
      </c>
      <c r="H4990" t="s">
        <v>65</v>
      </c>
      <c r="I4990">
        <v>99</v>
      </c>
      <c r="J4990" t="s">
        <v>66</v>
      </c>
      <c r="K4990" s="33" t="str">
        <f>IF(ISNA(VLOOKUP(C4990,'Provider-EHR crosswalk'!A:B,2,FALSE)),"No EHR Specified",VLOOKUP(C4990,'Provider-EHR crosswalk'!A:B,2,FALSE))</f>
        <v>Athems Clinicals</v>
      </c>
    </row>
    <row r="4991" spans="1:11" x14ac:dyDescent="0.25">
      <c r="A4991" t="s">
        <v>108</v>
      </c>
      <c r="B4991">
        <v>49</v>
      </c>
      <c r="C4991" t="s">
        <v>588</v>
      </c>
      <c r="D4991" t="s">
        <v>109</v>
      </c>
      <c r="E4991">
        <v>83</v>
      </c>
      <c r="F4991">
        <v>83</v>
      </c>
      <c r="G4991">
        <v>100</v>
      </c>
      <c r="H4991" t="s">
        <v>65</v>
      </c>
      <c r="I4991">
        <v>99</v>
      </c>
      <c r="J4991" t="s">
        <v>66</v>
      </c>
      <c r="K4991" s="33" t="str">
        <f>IF(ISNA(VLOOKUP(C4991,'Provider-EHR crosswalk'!A:B,2,FALSE)),"No EHR Specified",VLOOKUP(C4991,'Provider-EHR crosswalk'!A:B,2,FALSE))</f>
        <v>Athems Clinicals</v>
      </c>
    </row>
    <row r="4992" spans="1:11" x14ac:dyDescent="0.25">
      <c r="A4992" t="s">
        <v>110</v>
      </c>
      <c r="B4992">
        <v>49</v>
      </c>
      <c r="C4992" t="s">
        <v>588</v>
      </c>
      <c r="D4992" t="s">
        <v>111</v>
      </c>
      <c r="E4992">
        <v>83</v>
      </c>
      <c r="F4992">
        <v>83</v>
      </c>
      <c r="G4992">
        <v>100</v>
      </c>
      <c r="H4992" t="s">
        <v>65</v>
      </c>
      <c r="I4992">
        <v>99</v>
      </c>
      <c r="J4992" t="s">
        <v>66</v>
      </c>
      <c r="K4992" s="33" t="str">
        <f>IF(ISNA(VLOOKUP(C4992,'Provider-EHR crosswalk'!A:B,2,FALSE)),"No EHR Specified",VLOOKUP(C4992,'Provider-EHR crosswalk'!A:B,2,FALSE))</f>
        <v>Athems Clinicals</v>
      </c>
    </row>
    <row r="4993" spans="1:11" x14ac:dyDescent="0.25">
      <c r="A4993" t="s">
        <v>112</v>
      </c>
      <c r="B4993">
        <v>49</v>
      </c>
      <c r="C4993" t="s">
        <v>588</v>
      </c>
      <c r="D4993" t="s">
        <v>113</v>
      </c>
      <c r="E4993">
        <v>83</v>
      </c>
      <c r="F4993">
        <v>83</v>
      </c>
      <c r="G4993">
        <v>100</v>
      </c>
      <c r="H4993" t="s">
        <v>65</v>
      </c>
      <c r="I4993">
        <v>99</v>
      </c>
      <c r="J4993" t="s">
        <v>66</v>
      </c>
      <c r="K4993" s="33" t="str">
        <f>IF(ISNA(VLOOKUP(C4993,'Provider-EHR crosswalk'!A:B,2,FALSE)),"No EHR Specified",VLOOKUP(C4993,'Provider-EHR crosswalk'!A:B,2,FALSE))</f>
        <v>Athems Clinicals</v>
      </c>
    </row>
    <row r="4994" spans="1:11" x14ac:dyDescent="0.25">
      <c r="A4994" t="s">
        <v>114</v>
      </c>
      <c r="B4994">
        <v>49</v>
      </c>
      <c r="C4994" t="s">
        <v>588</v>
      </c>
      <c r="D4994" t="s">
        <v>115</v>
      </c>
      <c r="E4994">
        <v>0</v>
      </c>
      <c r="F4994">
        <v>19</v>
      </c>
      <c r="G4994">
        <v>0</v>
      </c>
      <c r="H4994" t="s">
        <v>116</v>
      </c>
      <c r="I4994">
        <v>4</v>
      </c>
      <c r="J4994" t="s">
        <v>66</v>
      </c>
      <c r="K4994" s="33" t="str">
        <f>IF(ISNA(VLOOKUP(C4994,'Provider-EHR crosswalk'!A:B,2,FALSE)),"No EHR Specified",VLOOKUP(C4994,'Provider-EHR crosswalk'!A:B,2,FALSE))</f>
        <v>Athems Clinicals</v>
      </c>
    </row>
    <row r="4995" spans="1:11" x14ac:dyDescent="0.25">
      <c r="A4995" t="s">
        <v>117</v>
      </c>
      <c r="B4995">
        <v>49</v>
      </c>
      <c r="C4995" t="s">
        <v>588</v>
      </c>
      <c r="D4995" t="s">
        <v>118</v>
      </c>
      <c r="E4995">
        <v>0</v>
      </c>
      <c r="F4995">
        <v>19</v>
      </c>
      <c r="G4995">
        <v>0</v>
      </c>
      <c r="H4995" t="s">
        <v>116</v>
      </c>
      <c r="I4995">
        <v>4</v>
      </c>
      <c r="J4995" t="s">
        <v>66</v>
      </c>
      <c r="K4995" s="33" t="str">
        <f>IF(ISNA(VLOOKUP(C4995,'Provider-EHR crosswalk'!A:B,2,FALSE)),"No EHR Specified",VLOOKUP(C4995,'Provider-EHR crosswalk'!A:B,2,FALSE))</f>
        <v>Athems Clinicals</v>
      </c>
    </row>
    <row r="4996" spans="1:11" x14ac:dyDescent="0.25">
      <c r="A4996" t="s">
        <v>119</v>
      </c>
      <c r="B4996">
        <v>49</v>
      </c>
      <c r="C4996" t="s">
        <v>588</v>
      </c>
      <c r="D4996" t="s">
        <v>120</v>
      </c>
      <c r="E4996">
        <v>1</v>
      </c>
      <c r="F4996">
        <v>19</v>
      </c>
      <c r="G4996">
        <v>5.26</v>
      </c>
      <c r="H4996" t="s">
        <v>116</v>
      </c>
      <c r="I4996">
        <v>4</v>
      </c>
      <c r="J4996" t="s">
        <v>69</v>
      </c>
      <c r="K4996" s="33" t="str">
        <f>IF(ISNA(VLOOKUP(C4996,'Provider-EHR crosswalk'!A:B,2,FALSE)),"No EHR Specified",VLOOKUP(C4996,'Provider-EHR crosswalk'!A:B,2,FALSE))</f>
        <v>Athems Clinicals</v>
      </c>
    </row>
    <row r="4997" spans="1:11" x14ac:dyDescent="0.25">
      <c r="A4997" t="s">
        <v>121</v>
      </c>
      <c r="B4997">
        <v>49</v>
      </c>
      <c r="C4997" t="s">
        <v>588</v>
      </c>
      <c r="D4997" t="s">
        <v>122</v>
      </c>
      <c r="E4997">
        <v>0</v>
      </c>
      <c r="F4997">
        <v>19</v>
      </c>
      <c r="G4997">
        <v>0</v>
      </c>
      <c r="H4997" t="s">
        <v>116</v>
      </c>
      <c r="I4997">
        <v>1</v>
      </c>
      <c r="J4997" t="s">
        <v>66</v>
      </c>
      <c r="K4997" s="33" t="str">
        <f>IF(ISNA(VLOOKUP(C4997,'Provider-EHR crosswalk'!A:B,2,FALSE)),"No EHR Specified",VLOOKUP(C4997,'Provider-EHR crosswalk'!A:B,2,FALSE))</f>
        <v>Athems Clinicals</v>
      </c>
    </row>
    <row r="4998" spans="1:11" x14ac:dyDescent="0.25">
      <c r="A4998" t="s">
        <v>123</v>
      </c>
      <c r="B4998">
        <v>49</v>
      </c>
      <c r="C4998" t="s">
        <v>588</v>
      </c>
      <c r="D4998" t="s">
        <v>124</v>
      </c>
      <c r="E4998">
        <v>0</v>
      </c>
      <c r="F4998">
        <v>83</v>
      </c>
      <c r="G4998">
        <v>0</v>
      </c>
      <c r="H4998" t="s">
        <v>116</v>
      </c>
      <c r="I4998">
        <v>1</v>
      </c>
      <c r="J4998" t="s">
        <v>66</v>
      </c>
      <c r="K4998" s="33" t="str">
        <f>IF(ISNA(VLOOKUP(C4998,'Provider-EHR crosswalk'!A:B,2,FALSE)),"No EHR Specified",VLOOKUP(C4998,'Provider-EHR crosswalk'!A:B,2,FALSE))</f>
        <v>Athems Clinicals</v>
      </c>
    </row>
    <row r="4999" spans="1:11" x14ac:dyDescent="0.25">
      <c r="A4999" t="s">
        <v>125</v>
      </c>
      <c r="B4999">
        <v>49</v>
      </c>
      <c r="C4999" t="s">
        <v>588</v>
      </c>
      <c r="D4999" t="s">
        <v>126</v>
      </c>
      <c r="E4999">
        <v>0</v>
      </c>
      <c r="F4999">
        <v>83</v>
      </c>
      <c r="G4999">
        <v>0</v>
      </c>
      <c r="H4999" t="s">
        <v>116</v>
      </c>
      <c r="I4999">
        <v>1</v>
      </c>
      <c r="J4999" t="s">
        <v>66</v>
      </c>
      <c r="K4999" s="33" t="str">
        <f>IF(ISNA(VLOOKUP(C4999,'Provider-EHR crosswalk'!A:B,2,FALSE)),"No EHR Specified",VLOOKUP(C4999,'Provider-EHR crosswalk'!A:B,2,FALSE))</f>
        <v>Athems Clinicals</v>
      </c>
    </row>
    <row r="5000" spans="1:11" x14ac:dyDescent="0.25">
      <c r="A5000" t="s">
        <v>127</v>
      </c>
      <c r="B5000">
        <v>49</v>
      </c>
      <c r="C5000" t="s">
        <v>588</v>
      </c>
      <c r="D5000" t="s">
        <v>128</v>
      </c>
      <c r="E5000">
        <v>0</v>
      </c>
      <c r="F5000">
        <v>83</v>
      </c>
      <c r="G5000">
        <v>0</v>
      </c>
      <c r="H5000" t="s">
        <v>116</v>
      </c>
      <c r="I5000">
        <v>4</v>
      </c>
      <c r="J5000" t="s">
        <v>66</v>
      </c>
      <c r="K5000" s="33" t="str">
        <f>IF(ISNA(VLOOKUP(C5000,'Provider-EHR crosswalk'!A:B,2,FALSE)),"No EHR Specified",VLOOKUP(C5000,'Provider-EHR crosswalk'!A:B,2,FALSE))</f>
        <v>Athems Clinicals</v>
      </c>
    </row>
    <row r="5001" spans="1:11" x14ac:dyDescent="0.25">
      <c r="A5001" t="s">
        <v>129</v>
      </c>
      <c r="B5001">
        <v>49</v>
      </c>
      <c r="C5001" t="s">
        <v>588</v>
      </c>
      <c r="D5001" t="s">
        <v>130</v>
      </c>
      <c r="E5001">
        <v>5</v>
      </c>
      <c r="F5001">
        <v>83</v>
      </c>
      <c r="G5001">
        <v>6.02</v>
      </c>
      <c r="H5001" t="s">
        <v>116</v>
      </c>
      <c r="I5001">
        <v>4</v>
      </c>
      <c r="J5001" t="s">
        <v>69</v>
      </c>
      <c r="K5001" s="33" t="str">
        <f>IF(ISNA(VLOOKUP(C5001,'Provider-EHR crosswalk'!A:B,2,FALSE)),"No EHR Specified",VLOOKUP(C5001,'Provider-EHR crosswalk'!A:B,2,FALSE))</f>
        <v>Athems Clinicals</v>
      </c>
    </row>
    <row r="5002" spans="1:11" x14ac:dyDescent="0.25">
      <c r="A5002" t="s">
        <v>131</v>
      </c>
      <c r="B5002">
        <v>49</v>
      </c>
      <c r="C5002" t="s">
        <v>588</v>
      </c>
      <c r="D5002" t="s">
        <v>132</v>
      </c>
      <c r="E5002">
        <v>0</v>
      </c>
      <c r="F5002">
        <v>83</v>
      </c>
      <c r="G5002">
        <v>0</v>
      </c>
      <c r="H5002" t="s">
        <v>116</v>
      </c>
      <c r="I5002">
        <v>4</v>
      </c>
      <c r="J5002" t="s">
        <v>66</v>
      </c>
      <c r="K5002" s="33" t="str">
        <f>IF(ISNA(VLOOKUP(C5002,'Provider-EHR crosswalk'!A:B,2,FALSE)),"No EHR Specified",VLOOKUP(C5002,'Provider-EHR crosswalk'!A:B,2,FALSE))</f>
        <v>Athems Clinicals</v>
      </c>
    </row>
    <row r="5003" spans="1:11" x14ac:dyDescent="0.25">
      <c r="A5003" t="s">
        <v>133</v>
      </c>
      <c r="B5003">
        <v>49</v>
      </c>
      <c r="C5003" t="s">
        <v>588</v>
      </c>
      <c r="D5003" t="s">
        <v>134</v>
      </c>
      <c r="E5003">
        <v>1</v>
      </c>
      <c r="F5003">
        <v>83</v>
      </c>
      <c r="G5003">
        <v>1.2</v>
      </c>
      <c r="H5003" t="s">
        <v>116</v>
      </c>
      <c r="I5003">
        <v>1</v>
      </c>
      <c r="J5003" t="s">
        <v>69</v>
      </c>
      <c r="K5003" s="33" t="str">
        <f>IF(ISNA(VLOOKUP(C5003,'Provider-EHR crosswalk'!A:B,2,FALSE)),"No EHR Specified",VLOOKUP(C5003,'Provider-EHR crosswalk'!A:B,2,FALSE))</f>
        <v>Athems Clinicals</v>
      </c>
    </row>
    <row r="5004" spans="1:11" x14ac:dyDescent="0.25">
      <c r="A5004" t="s">
        <v>135</v>
      </c>
      <c r="B5004">
        <v>49</v>
      </c>
      <c r="C5004" t="s">
        <v>588</v>
      </c>
      <c r="D5004" t="s">
        <v>136</v>
      </c>
      <c r="E5004">
        <v>0</v>
      </c>
      <c r="F5004">
        <v>83</v>
      </c>
      <c r="G5004">
        <v>0</v>
      </c>
      <c r="H5004" t="s">
        <v>116</v>
      </c>
      <c r="I5004">
        <v>1</v>
      </c>
      <c r="J5004" t="s">
        <v>66</v>
      </c>
      <c r="K5004" s="33" t="str">
        <f>IF(ISNA(VLOOKUP(C5004,'Provider-EHR crosswalk'!A:B,2,FALSE)),"No EHR Specified",VLOOKUP(C5004,'Provider-EHR crosswalk'!A:B,2,FALSE))</f>
        <v>Athems Clinicals</v>
      </c>
    </row>
    <row r="5005" spans="1:11" x14ac:dyDescent="0.25">
      <c r="A5005" t="s">
        <v>137</v>
      </c>
      <c r="B5005">
        <v>49</v>
      </c>
      <c r="C5005" t="s">
        <v>588</v>
      </c>
      <c r="D5005" t="s">
        <v>138</v>
      </c>
      <c r="E5005">
        <v>0</v>
      </c>
      <c r="F5005">
        <v>83</v>
      </c>
      <c r="G5005">
        <v>0</v>
      </c>
      <c r="H5005" t="s">
        <v>116</v>
      </c>
      <c r="I5005">
        <v>1</v>
      </c>
      <c r="J5005" t="s">
        <v>66</v>
      </c>
      <c r="K5005" s="33" t="str">
        <f>IF(ISNA(VLOOKUP(C5005,'Provider-EHR crosswalk'!A:B,2,FALSE)),"No EHR Specified",VLOOKUP(C5005,'Provider-EHR crosswalk'!A:B,2,FALSE))</f>
        <v>Athems Clinicals</v>
      </c>
    </row>
    <row r="5006" spans="1:11" x14ac:dyDescent="0.25">
      <c r="A5006" t="s">
        <v>139</v>
      </c>
      <c r="B5006">
        <v>49</v>
      </c>
      <c r="C5006" t="s">
        <v>588</v>
      </c>
      <c r="D5006" t="s">
        <v>140</v>
      </c>
      <c r="E5006">
        <v>0</v>
      </c>
      <c r="F5006">
        <v>83</v>
      </c>
      <c r="G5006">
        <v>0</v>
      </c>
      <c r="H5006" t="s">
        <v>116</v>
      </c>
      <c r="I5006">
        <v>1</v>
      </c>
      <c r="J5006" t="s">
        <v>66</v>
      </c>
      <c r="K5006" s="33" t="str">
        <f>IF(ISNA(VLOOKUP(C5006,'Provider-EHR crosswalk'!A:B,2,FALSE)),"No EHR Specified",VLOOKUP(C5006,'Provider-EHR crosswalk'!A:B,2,FALSE))</f>
        <v>Athems Clinicals</v>
      </c>
    </row>
    <row r="5007" spans="1:11" x14ac:dyDescent="0.25">
      <c r="A5007" t="s">
        <v>141</v>
      </c>
      <c r="B5007">
        <v>49</v>
      </c>
      <c r="C5007" t="s">
        <v>588</v>
      </c>
      <c r="D5007" t="s">
        <v>142</v>
      </c>
      <c r="E5007">
        <v>0</v>
      </c>
      <c r="F5007">
        <v>83</v>
      </c>
      <c r="G5007">
        <v>0</v>
      </c>
      <c r="H5007" t="s">
        <v>116</v>
      </c>
      <c r="I5007">
        <v>1</v>
      </c>
      <c r="J5007" t="s">
        <v>66</v>
      </c>
      <c r="K5007" s="33" t="str">
        <f>IF(ISNA(VLOOKUP(C5007,'Provider-EHR crosswalk'!A:B,2,FALSE)),"No EHR Specified",VLOOKUP(C5007,'Provider-EHR crosswalk'!A:B,2,FALSE))</f>
        <v>Athems Clinicals</v>
      </c>
    </row>
    <row r="5008" spans="1:11" x14ac:dyDescent="0.25">
      <c r="A5008" t="s">
        <v>143</v>
      </c>
      <c r="B5008">
        <v>49</v>
      </c>
      <c r="C5008" t="s">
        <v>588</v>
      </c>
      <c r="D5008" t="s">
        <v>144</v>
      </c>
      <c r="E5008">
        <v>0</v>
      </c>
      <c r="F5008">
        <v>83</v>
      </c>
      <c r="G5008">
        <v>0</v>
      </c>
      <c r="H5008" t="s">
        <v>116</v>
      </c>
      <c r="I5008">
        <v>1</v>
      </c>
      <c r="J5008" t="s">
        <v>66</v>
      </c>
      <c r="K5008" s="33" t="str">
        <f>IF(ISNA(VLOOKUP(C5008,'Provider-EHR crosswalk'!A:B,2,FALSE)),"No EHR Specified",VLOOKUP(C5008,'Provider-EHR crosswalk'!A:B,2,FALSE))</f>
        <v>Athems Clinicals</v>
      </c>
    </row>
    <row r="5009" spans="1:11" x14ac:dyDescent="0.25">
      <c r="A5009" t="s">
        <v>145</v>
      </c>
      <c r="B5009">
        <v>49</v>
      </c>
      <c r="C5009" t="s">
        <v>588</v>
      </c>
      <c r="D5009" t="s">
        <v>146</v>
      </c>
      <c r="E5009">
        <v>0</v>
      </c>
      <c r="F5009">
        <v>83</v>
      </c>
      <c r="G5009">
        <v>0</v>
      </c>
      <c r="H5009" t="s">
        <v>116</v>
      </c>
      <c r="I5009">
        <v>1</v>
      </c>
      <c r="J5009" t="s">
        <v>66</v>
      </c>
      <c r="K5009" s="33" t="str">
        <f>IF(ISNA(VLOOKUP(C5009,'Provider-EHR crosswalk'!A:B,2,FALSE)),"No EHR Specified",VLOOKUP(C5009,'Provider-EHR crosswalk'!A:B,2,FALSE))</f>
        <v>Athems Clinicals</v>
      </c>
    </row>
    <row r="5010" spans="1:11" x14ac:dyDescent="0.25">
      <c r="A5010" t="s">
        <v>147</v>
      </c>
      <c r="B5010">
        <v>49</v>
      </c>
      <c r="C5010" t="s">
        <v>588</v>
      </c>
      <c r="D5010" t="s">
        <v>148</v>
      </c>
      <c r="E5010">
        <v>0</v>
      </c>
      <c r="F5010">
        <v>83</v>
      </c>
      <c r="G5010">
        <v>0</v>
      </c>
      <c r="H5010" t="s">
        <v>116</v>
      </c>
      <c r="I5010">
        <v>1</v>
      </c>
      <c r="J5010" t="s">
        <v>66</v>
      </c>
      <c r="K5010" s="33" t="str">
        <f>IF(ISNA(VLOOKUP(C5010,'Provider-EHR crosswalk'!A:B,2,FALSE)),"No EHR Specified",VLOOKUP(C5010,'Provider-EHR crosswalk'!A:B,2,FALSE))</f>
        <v>Athems Clinicals</v>
      </c>
    </row>
    <row r="5011" spans="1:11" x14ac:dyDescent="0.25">
      <c r="A5011" t="s">
        <v>149</v>
      </c>
      <c r="B5011">
        <v>49</v>
      </c>
      <c r="C5011" t="s">
        <v>588</v>
      </c>
      <c r="D5011" t="s">
        <v>150</v>
      </c>
      <c r="E5011">
        <v>0</v>
      </c>
      <c r="F5011">
        <v>83</v>
      </c>
      <c r="G5011">
        <v>0</v>
      </c>
      <c r="H5011" t="s">
        <v>116</v>
      </c>
      <c r="I5011">
        <v>1</v>
      </c>
      <c r="J5011" t="s">
        <v>66</v>
      </c>
      <c r="K5011" s="33" t="str">
        <f>IF(ISNA(VLOOKUP(C5011,'Provider-EHR crosswalk'!A:B,2,FALSE)),"No EHR Specified",VLOOKUP(C5011,'Provider-EHR crosswalk'!A:B,2,FALSE))</f>
        <v>Athems Clinicals</v>
      </c>
    </row>
    <row r="5012" spans="1:11" x14ac:dyDescent="0.25">
      <c r="A5012" t="s">
        <v>151</v>
      </c>
      <c r="B5012">
        <v>49</v>
      </c>
      <c r="C5012" t="s">
        <v>588</v>
      </c>
      <c r="D5012" t="s">
        <v>152</v>
      </c>
      <c r="E5012">
        <v>0</v>
      </c>
      <c r="F5012">
        <v>83</v>
      </c>
      <c r="G5012">
        <v>0</v>
      </c>
      <c r="H5012" t="s">
        <v>116</v>
      </c>
      <c r="I5012">
        <v>1</v>
      </c>
      <c r="J5012" t="s">
        <v>66</v>
      </c>
      <c r="K5012" s="33" t="str">
        <f>IF(ISNA(VLOOKUP(C5012,'Provider-EHR crosswalk'!A:B,2,FALSE)),"No EHR Specified",VLOOKUP(C5012,'Provider-EHR crosswalk'!A:B,2,FALSE))</f>
        <v>Athems Clinicals</v>
      </c>
    </row>
    <row r="5013" spans="1:11" x14ac:dyDescent="0.25">
      <c r="A5013" t="s">
        <v>153</v>
      </c>
      <c r="B5013">
        <v>49</v>
      </c>
      <c r="C5013" t="s">
        <v>588</v>
      </c>
      <c r="D5013" t="s">
        <v>154</v>
      </c>
      <c r="E5013">
        <v>0</v>
      </c>
      <c r="F5013">
        <v>83</v>
      </c>
      <c r="G5013">
        <v>0</v>
      </c>
      <c r="H5013" t="s">
        <v>116</v>
      </c>
      <c r="I5013">
        <v>1</v>
      </c>
      <c r="J5013" t="s">
        <v>66</v>
      </c>
      <c r="K5013" s="33" t="str">
        <f>IF(ISNA(VLOOKUP(C5013,'Provider-EHR crosswalk'!A:B,2,FALSE)),"No EHR Specified",VLOOKUP(C5013,'Provider-EHR crosswalk'!A:B,2,FALSE))</f>
        <v>Athems Clinicals</v>
      </c>
    </row>
    <row r="5014" spans="1:11" x14ac:dyDescent="0.25">
      <c r="A5014" t="s">
        <v>155</v>
      </c>
      <c r="B5014">
        <v>49</v>
      </c>
      <c r="C5014" t="s">
        <v>588</v>
      </c>
      <c r="D5014" t="s">
        <v>156</v>
      </c>
      <c r="E5014">
        <v>0</v>
      </c>
      <c r="F5014">
        <v>83</v>
      </c>
      <c r="G5014">
        <v>0</v>
      </c>
      <c r="H5014" t="s">
        <v>157</v>
      </c>
      <c r="I5014" t="s">
        <v>157</v>
      </c>
      <c r="J5014" t="s">
        <v>157</v>
      </c>
      <c r="K5014" s="33" t="str">
        <f>IF(ISNA(VLOOKUP(C5014,'Provider-EHR crosswalk'!A:B,2,FALSE)),"No EHR Specified",VLOOKUP(C5014,'Provider-EHR crosswalk'!A:B,2,FALSE))</f>
        <v>Athems Clinicals</v>
      </c>
    </row>
    <row r="5015" spans="1:11" x14ac:dyDescent="0.25">
      <c r="A5015" t="s">
        <v>158</v>
      </c>
      <c r="B5015">
        <v>49</v>
      </c>
      <c r="C5015" t="s">
        <v>588</v>
      </c>
      <c r="D5015" t="s">
        <v>159</v>
      </c>
      <c r="E5015">
        <v>3</v>
      </c>
      <c r="F5015">
        <v>83</v>
      </c>
      <c r="G5015">
        <v>3.61</v>
      </c>
      <c r="H5015" t="s">
        <v>157</v>
      </c>
      <c r="I5015" t="s">
        <v>157</v>
      </c>
      <c r="J5015" t="s">
        <v>157</v>
      </c>
      <c r="K5015" s="33" t="str">
        <f>IF(ISNA(VLOOKUP(C5015,'Provider-EHR crosswalk'!A:B,2,FALSE)),"No EHR Specified",VLOOKUP(C5015,'Provider-EHR crosswalk'!A:B,2,FALSE))</f>
        <v>Athems Clinicals</v>
      </c>
    </row>
    <row r="5016" spans="1:11" x14ac:dyDescent="0.25">
      <c r="A5016" t="s">
        <v>162</v>
      </c>
      <c r="B5016">
        <v>49</v>
      </c>
      <c r="C5016" t="s">
        <v>588</v>
      </c>
      <c r="D5016" t="s">
        <v>163</v>
      </c>
      <c r="E5016">
        <v>52</v>
      </c>
      <c r="F5016">
        <v>83</v>
      </c>
      <c r="G5016">
        <v>62.65</v>
      </c>
      <c r="H5016" t="s">
        <v>65</v>
      </c>
      <c r="I5016">
        <v>95</v>
      </c>
      <c r="J5016" t="s">
        <v>69</v>
      </c>
      <c r="K5016" s="33" t="str">
        <f>IF(ISNA(VLOOKUP(C5016,'Provider-EHR crosswalk'!A:B,2,FALSE)),"No EHR Specified",VLOOKUP(C5016,'Provider-EHR crosswalk'!A:B,2,FALSE))</f>
        <v>Athems Clinicals</v>
      </c>
    </row>
    <row r="5017" spans="1:11" x14ac:dyDescent="0.25">
      <c r="A5017" t="s">
        <v>164</v>
      </c>
      <c r="B5017">
        <v>49</v>
      </c>
      <c r="C5017" t="s">
        <v>588</v>
      </c>
      <c r="D5017" t="s">
        <v>165</v>
      </c>
      <c r="E5017">
        <v>19</v>
      </c>
      <c r="F5017">
        <v>19</v>
      </c>
      <c r="G5017">
        <v>100</v>
      </c>
      <c r="H5017" t="s">
        <v>65</v>
      </c>
      <c r="I5017">
        <v>95</v>
      </c>
      <c r="J5017" t="s">
        <v>66</v>
      </c>
      <c r="K5017" s="33" t="str">
        <f>IF(ISNA(VLOOKUP(C5017,'Provider-EHR crosswalk'!A:B,2,FALSE)),"No EHR Specified",VLOOKUP(C5017,'Provider-EHR crosswalk'!A:B,2,FALSE))</f>
        <v>Athems Clinicals</v>
      </c>
    </row>
    <row r="5018" spans="1:11" x14ac:dyDescent="0.25">
      <c r="A5018" t="s">
        <v>166</v>
      </c>
      <c r="B5018">
        <v>49</v>
      </c>
      <c r="C5018" t="s">
        <v>588</v>
      </c>
      <c r="D5018" t="s">
        <v>167</v>
      </c>
      <c r="E5018">
        <v>0</v>
      </c>
      <c r="F5018">
        <v>19</v>
      </c>
      <c r="G5018">
        <v>0</v>
      </c>
      <c r="H5018" t="s">
        <v>116</v>
      </c>
      <c r="I5018">
        <v>5</v>
      </c>
      <c r="J5018" t="s">
        <v>66</v>
      </c>
      <c r="K5018" s="33" t="str">
        <f>IF(ISNA(VLOOKUP(C5018,'Provider-EHR crosswalk'!A:B,2,FALSE)),"No EHR Specified",VLOOKUP(C5018,'Provider-EHR crosswalk'!A:B,2,FALSE))</f>
        <v>Athems Clinicals</v>
      </c>
    </row>
    <row r="5019" spans="1:11" x14ac:dyDescent="0.25">
      <c r="A5019" t="s">
        <v>168</v>
      </c>
      <c r="B5019">
        <v>49</v>
      </c>
      <c r="C5019" t="s">
        <v>588</v>
      </c>
      <c r="D5019" t="s">
        <v>169</v>
      </c>
      <c r="E5019">
        <v>0</v>
      </c>
      <c r="F5019">
        <v>19</v>
      </c>
      <c r="G5019">
        <v>0</v>
      </c>
      <c r="H5019" t="s">
        <v>116</v>
      </c>
      <c r="I5019">
        <v>5</v>
      </c>
      <c r="J5019" t="s">
        <v>66</v>
      </c>
      <c r="K5019" s="33" t="str">
        <f>IF(ISNA(VLOOKUP(C5019,'Provider-EHR crosswalk'!A:B,2,FALSE)),"No EHR Specified",VLOOKUP(C5019,'Provider-EHR crosswalk'!A:B,2,FALSE))</f>
        <v>Athems Clinicals</v>
      </c>
    </row>
    <row r="5020" spans="1:11" x14ac:dyDescent="0.25">
      <c r="A5020" t="s">
        <v>170</v>
      </c>
      <c r="B5020">
        <v>49</v>
      </c>
      <c r="C5020" t="s">
        <v>588</v>
      </c>
      <c r="D5020" t="s">
        <v>171</v>
      </c>
      <c r="E5020">
        <v>0</v>
      </c>
      <c r="F5020">
        <v>19</v>
      </c>
      <c r="G5020">
        <v>0</v>
      </c>
      <c r="H5020" t="s">
        <v>116</v>
      </c>
      <c r="I5020">
        <v>5</v>
      </c>
      <c r="J5020" t="s">
        <v>66</v>
      </c>
      <c r="K5020" s="33" t="str">
        <f>IF(ISNA(VLOOKUP(C5020,'Provider-EHR crosswalk'!A:B,2,FALSE)),"No EHR Specified",VLOOKUP(C5020,'Provider-EHR crosswalk'!A:B,2,FALSE))</f>
        <v>Athems Clinicals</v>
      </c>
    </row>
    <row r="5021" spans="1:11" x14ac:dyDescent="0.25">
      <c r="A5021" t="s">
        <v>172</v>
      </c>
      <c r="B5021">
        <v>49</v>
      </c>
      <c r="C5021" t="s">
        <v>588</v>
      </c>
      <c r="D5021" t="s">
        <v>173</v>
      </c>
      <c r="E5021">
        <v>0</v>
      </c>
      <c r="F5021">
        <v>83</v>
      </c>
      <c r="G5021">
        <v>0</v>
      </c>
      <c r="H5021" t="s">
        <v>116</v>
      </c>
      <c r="I5021">
        <v>5</v>
      </c>
      <c r="J5021" t="s">
        <v>66</v>
      </c>
      <c r="K5021" s="33" t="str">
        <f>IF(ISNA(VLOOKUP(C5021,'Provider-EHR crosswalk'!A:B,2,FALSE)),"No EHR Specified",VLOOKUP(C5021,'Provider-EHR crosswalk'!A:B,2,FALSE))</f>
        <v>Athems Clinicals</v>
      </c>
    </row>
    <row r="5022" spans="1:11" x14ac:dyDescent="0.25">
      <c r="A5022" t="s">
        <v>174</v>
      </c>
      <c r="B5022">
        <v>49</v>
      </c>
      <c r="C5022" t="s">
        <v>588</v>
      </c>
      <c r="D5022" t="s">
        <v>175</v>
      </c>
      <c r="E5022">
        <v>4</v>
      </c>
      <c r="F5022">
        <v>83</v>
      </c>
      <c r="G5022">
        <v>4.82</v>
      </c>
      <c r="H5022" t="s">
        <v>116</v>
      </c>
      <c r="I5022">
        <v>5</v>
      </c>
      <c r="J5022" t="s">
        <v>66</v>
      </c>
      <c r="K5022" s="33" t="str">
        <f>IF(ISNA(VLOOKUP(C5022,'Provider-EHR crosswalk'!A:B,2,FALSE)),"No EHR Specified",VLOOKUP(C5022,'Provider-EHR crosswalk'!A:B,2,FALSE))</f>
        <v>Athems Clinicals</v>
      </c>
    </row>
    <row r="5023" spans="1:11" x14ac:dyDescent="0.25">
      <c r="A5023" t="s">
        <v>176</v>
      </c>
      <c r="B5023">
        <v>49</v>
      </c>
      <c r="C5023" t="s">
        <v>588</v>
      </c>
      <c r="D5023" t="s">
        <v>177</v>
      </c>
      <c r="E5023">
        <v>27</v>
      </c>
      <c r="F5023">
        <v>83</v>
      </c>
      <c r="G5023">
        <v>32.53</v>
      </c>
      <c r="H5023" t="s">
        <v>116</v>
      </c>
      <c r="I5023">
        <v>5</v>
      </c>
      <c r="J5023" t="s">
        <v>69</v>
      </c>
      <c r="K5023" s="33" t="str">
        <f>IF(ISNA(VLOOKUP(C5023,'Provider-EHR crosswalk'!A:B,2,FALSE)),"No EHR Specified",VLOOKUP(C5023,'Provider-EHR crosswalk'!A:B,2,FALSE))</f>
        <v>Athems Clinicals</v>
      </c>
    </row>
    <row r="5024" spans="1:11" x14ac:dyDescent="0.25">
      <c r="A5024" t="s">
        <v>63</v>
      </c>
      <c r="B5024">
        <v>138</v>
      </c>
      <c r="C5024" t="s">
        <v>799</v>
      </c>
      <c r="D5024" t="s">
        <v>64</v>
      </c>
      <c r="E5024">
        <v>9</v>
      </c>
      <c r="F5024">
        <v>9</v>
      </c>
      <c r="G5024">
        <v>100</v>
      </c>
      <c r="H5024" t="s">
        <v>65</v>
      </c>
      <c r="I5024">
        <v>99</v>
      </c>
      <c r="J5024" t="s">
        <v>66</v>
      </c>
      <c r="K5024" s="33" t="str">
        <f>IF(ISNA(VLOOKUP(C5024,'Provider-EHR crosswalk'!A:B,2,FALSE)),"No EHR Specified",VLOOKUP(C5024,'Provider-EHR crosswalk'!A:B,2,FALSE))</f>
        <v>Azalea Health EHR</v>
      </c>
    </row>
    <row r="5025" spans="1:11" x14ac:dyDescent="0.25">
      <c r="A5025" t="s">
        <v>67</v>
      </c>
      <c r="B5025">
        <v>138</v>
      </c>
      <c r="C5025" t="s">
        <v>799</v>
      </c>
      <c r="D5025" t="s">
        <v>68</v>
      </c>
      <c r="E5025">
        <v>9</v>
      </c>
      <c r="F5025">
        <v>9</v>
      </c>
      <c r="G5025">
        <v>100</v>
      </c>
      <c r="H5025" t="s">
        <v>65</v>
      </c>
      <c r="I5025">
        <v>75</v>
      </c>
      <c r="J5025" t="s">
        <v>66</v>
      </c>
      <c r="K5025" s="33" t="str">
        <f>IF(ISNA(VLOOKUP(C5025,'Provider-EHR crosswalk'!A:B,2,FALSE)),"No EHR Specified",VLOOKUP(C5025,'Provider-EHR crosswalk'!A:B,2,FALSE))</f>
        <v>Azalea Health EHR</v>
      </c>
    </row>
    <row r="5026" spans="1:11" x14ac:dyDescent="0.25">
      <c r="A5026" t="s">
        <v>70</v>
      </c>
      <c r="B5026">
        <v>138</v>
      </c>
      <c r="C5026" t="s">
        <v>799</v>
      </c>
      <c r="D5026" t="s">
        <v>71</v>
      </c>
      <c r="E5026">
        <v>9</v>
      </c>
      <c r="F5026">
        <v>9</v>
      </c>
      <c r="G5026">
        <v>100</v>
      </c>
      <c r="H5026" t="s">
        <v>65</v>
      </c>
      <c r="I5026">
        <v>99</v>
      </c>
      <c r="J5026" t="s">
        <v>66</v>
      </c>
      <c r="K5026" s="33" t="str">
        <f>IF(ISNA(VLOOKUP(C5026,'Provider-EHR crosswalk'!A:B,2,FALSE)),"No EHR Specified",VLOOKUP(C5026,'Provider-EHR crosswalk'!A:B,2,FALSE))</f>
        <v>Azalea Health EHR</v>
      </c>
    </row>
    <row r="5027" spans="1:11" x14ac:dyDescent="0.25">
      <c r="A5027" t="s">
        <v>72</v>
      </c>
      <c r="B5027">
        <v>138</v>
      </c>
      <c r="C5027" t="s">
        <v>799</v>
      </c>
      <c r="D5027" t="s">
        <v>73</v>
      </c>
      <c r="E5027">
        <v>9</v>
      </c>
      <c r="F5027">
        <v>9</v>
      </c>
      <c r="G5027">
        <v>100</v>
      </c>
      <c r="H5027" t="s">
        <v>65</v>
      </c>
      <c r="I5027">
        <v>99</v>
      </c>
      <c r="J5027" t="s">
        <v>66</v>
      </c>
      <c r="K5027" s="33" t="str">
        <f>IF(ISNA(VLOOKUP(C5027,'Provider-EHR crosswalk'!A:B,2,FALSE)),"No EHR Specified",VLOOKUP(C5027,'Provider-EHR crosswalk'!A:B,2,FALSE))</f>
        <v>Azalea Health EHR</v>
      </c>
    </row>
    <row r="5028" spans="1:11" x14ac:dyDescent="0.25">
      <c r="A5028" t="s">
        <v>74</v>
      </c>
      <c r="B5028">
        <v>138</v>
      </c>
      <c r="C5028" t="s">
        <v>799</v>
      </c>
      <c r="D5028" t="s">
        <v>75</v>
      </c>
      <c r="E5028">
        <v>9</v>
      </c>
      <c r="F5028">
        <v>9</v>
      </c>
      <c r="G5028">
        <v>100</v>
      </c>
      <c r="H5028" t="s">
        <v>65</v>
      </c>
      <c r="I5028">
        <v>99</v>
      </c>
      <c r="J5028" t="s">
        <v>66</v>
      </c>
      <c r="K5028" s="33" t="str">
        <f>IF(ISNA(VLOOKUP(C5028,'Provider-EHR crosswalk'!A:B,2,FALSE)),"No EHR Specified",VLOOKUP(C5028,'Provider-EHR crosswalk'!A:B,2,FALSE))</f>
        <v>Azalea Health EHR</v>
      </c>
    </row>
    <row r="5029" spans="1:11" x14ac:dyDescent="0.25">
      <c r="A5029" t="s">
        <v>76</v>
      </c>
      <c r="B5029">
        <v>138</v>
      </c>
      <c r="C5029" t="s">
        <v>799</v>
      </c>
      <c r="D5029" t="s">
        <v>77</v>
      </c>
      <c r="E5029">
        <v>9</v>
      </c>
      <c r="F5029">
        <v>9</v>
      </c>
      <c r="G5029">
        <v>100</v>
      </c>
      <c r="H5029" t="s">
        <v>65</v>
      </c>
      <c r="I5029">
        <v>85</v>
      </c>
      <c r="J5029" t="s">
        <v>66</v>
      </c>
      <c r="K5029" s="33" t="str">
        <f>IF(ISNA(VLOOKUP(C5029,'Provider-EHR crosswalk'!A:B,2,FALSE)),"No EHR Specified",VLOOKUP(C5029,'Provider-EHR crosswalk'!A:B,2,FALSE))</f>
        <v>Azalea Health EHR</v>
      </c>
    </row>
    <row r="5030" spans="1:11" x14ac:dyDescent="0.25">
      <c r="A5030" t="s">
        <v>78</v>
      </c>
      <c r="B5030">
        <v>138</v>
      </c>
      <c r="C5030" t="s">
        <v>799</v>
      </c>
      <c r="D5030" t="s">
        <v>79</v>
      </c>
      <c r="E5030">
        <v>9</v>
      </c>
      <c r="F5030">
        <v>9</v>
      </c>
      <c r="G5030">
        <v>100</v>
      </c>
      <c r="H5030" t="s">
        <v>65</v>
      </c>
      <c r="I5030">
        <v>85</v>
      </c>
      <c r="J5030" t="s">
        <v>66</v>
      </c>
      <c r="K5030" s="33" t="str">
        <f>IF(ISNA(VLOOKUP(C5030,'Provider-EHR crosswalk'!A:B,2,FALSE)),"No EHR Specified",VLOOKUP(C5030,'Provider-EHR crosswalk'!A:B,2,FALSE))</f>
        <v>Azalea Health EHR</v>
      </c>
    </row>
    <row r="5031" spans="1:11" x14ac:dyDescent="0.25">
      <c r="A5031" t="s">
        <v>80</v>
      </c>
      <c r="B5031">
        <v>138</v>
      </c>
      <c r="C5031" t="s">
        <v>799</v>
      </c>
      <c r="D5031" t="s">
        <v>81</v>
      </c>
      <c r="E5031">
        <v>9</v>
      </c>
      <c r="F5031">
        <v>9</v>
      </c>
      <c r="G5031">
        <v>100</v>
      </c>
      <c r="H5031" t="s">
        <v>65</v>
      </c>
      <c r="I5031">
        <v>85</v>
      </c>
      <c r="J5031" t="s">
        <v>66</v>
      </c>
      <c r="K5031" s="33" t="str">
        <f>IF(ISNA(VLOOKUP(C5031,'Provider-EHR crosswalk'!A:B,2,FALSE)),"No EHR Specified",VLOOKUP(C5031,'Provider-EHR crosswalk'!A:B,2,FALSE))</f>
        <v>Azalea Health EHR</v>
      </c>
    </row>
    <row r="5032" spans="1:11" x14ac:dyDescent="0.25">
      <c r="A5032" t="s">
        <v>82</v>
      </c>
      <c r="B5032">
        <v>138</v>
      </c>
      <c r="C5032" t="s">
        <v>799</v>
      </c>
      <c r="D5032" t="s">
        <v>83</v>
      </c>
      <c r="E5032">
        <v>9</v>
      </c>
      <c r="F5032">
        <v>9</v>
      </c>
      <c r="G5032">
        <v>100</v>
      </c>
      <c r="H5032" t="s">
        <v>65</v>
      </c>
      <c r="I5032">
        <v>85</v>
      </c>
      <c r="J5032" t="s">
        <v>66</v>
      </c>
      <c r="K5032" s="33" t="str">
        <f>IF(ISNA(VLOOKUP(C5032,'Provider-EHR crosswalk'!A:B,2,FALSE)),"No EHR Specified",VLOOKUP(C5032,'Provider-EHR crosswalk'!A:B,2,FALSE))</f>
        <v>Azalea Health EHR</v>
      </c>
    </row>
    <row r="5033" spans="1:11" x14ac:dyDescent="0.25">
      <c r="A5033" t="s">
        <v>84</v>
      </c>
      <c r="B5033">
        <v>138</v>
      </c>
      <c r="C5033" t="s">
        <v>799</v>
      </c>
      <c r="D5033" t="s">
        <v>85</v>
      </c>
      <c r="E5033">
        <v>9</v>
      </c>
      <c r="F5033">
        <v>9</v>
      </c>
      <c r="G5033">
        <v>100</v>
      </c>
      <c r="H5033" t="s">
        <v>65</v>
      </c>
      <c r="I5033">
        <v>85</v>
      </c>
      <c r="J5033" t="s">
        <v>66</v>
      </c>
      <c r="K5033" s="33" t="str">
        <f>IF(ISNA(VLOOKUP(C5033,'Provider-EHR crosswalk'!A:B,2,FALSE)),"No EHR Specified",VLOOKUP(C5033,'Provider-EHR crosswalk'!A:B,2,FALSE))</f>
        <v>Azalea Health EHR</v>
      </c>
    </row>
    <row r="5034" spans="1:11" x14ac:dyDescent="0.25">
      <c r="A5034" t="s">
        <v>86</v>
      </c>
      <c r="B5034">
        <v>138</v>
      </c>
      <c r="C5034" t="s">
        <v>799</v>
      </c>
      <c r="D5034" t="s">
        <v>87</v>
      </c>
      <c r="E5034">
        <v>9</v>
      </c>
      <c r="F5034">
        <v>9</v>
      </c>
      <c r="G5034">
        <v>100</v>
      </c>
      <c r="H5034" t="s">
        <v>65</v>
      </c>
      <c r="I5034">
        <v>95</v>
      </c>
      <c r="J5034" t="s">
        <v>66</v>
      </c>
      <c r="K5034" s="33" t="str">
        <f>IF(ISNA(VLOOKUP(C5034,'Provider-EHR crosswalk'!A:B,2,FALSE)),"No EHR Specified",VLOOKUP(C5034,'Provider-EHR crosswalk'!A:B,2,FALSE))</f>
        <v>Azalea Health EHR</v>
      </c>
    </row>
    <row r="5035" spans="1:11" x14ac:dyDescent="0.25">
      <c r="A5035" t="s">
        <v>88</v>
      </c>
      <c r="B5035">
        <v>138</v>
      </c>
      <c r="C5035" t="s">
        <v>799</v>
      </c>
      <c r="D5035" t="s">
        <v>89</v>
      </c>
      <c r="E5035">
        <v>9</v>
      </c>
      <c r="F5035">
        <v>9</v>
      </c>
      <c r="G5035">
        <v>100</v>
      </c>
      <c r="H5035" t="s">
        <v>65</v>
      </c>
      <c r="I5035">
        <v>95</v>
      </c>
      <c r="J5035" t="s">
        <v>66</v>
      </c>
      <c r="K5035" s="33" t="str">
        <f>IF(ISNA(VLOOKUP(C5035,'Provider-EHR crosswalk'!A:B,2,FALSE)),"No EHR Specified",VLOOKUP(C5035,'Provider-EHR crosswalk'!A:B,2,FALSE))</f>
        <v>Azalea Health EHR</v>
      </c>
    </row>
    <row r="5036" spans="1:11" x14ac:dyDescent="0.25">
      <c r="A5036" t="s">
        <v>90</v>
      </c>
      <c r="B5036">
        <v>138</v>
      </c>
      <c r="C5036" t="s">
        <v>799</v>
      </c>
      <c r="D5036" t="s">
        <v>91</v>
      </c>
      <c r="E5036">
        <v>9</v>
      </c>
      <c r="F5036">
        <v>9</v>
      </c>
      <c r="G5036">
        <v>100</v>
      </c>
      <c r="H5036" t="s">
        <v>65</v>
      </c>
      <c r="I5036">
        <v>90</v>
      </c>
      <c r="J5036" t="s">
        <v>66</v>
      </c>
      <c r="K5036" s="33" t="str">
        <f>IF(ISNA(VLOOKUP(C5036,'Provider-EHR crosswalk'!A:B,2,FALSE)),"No EHR Specified",VLOOKUP(C5036,'Provider-EHR crosswalk'!A:B,2,FALSE))</f>
        <v>Azalea Health EHR</v>
      </c>
    </row>
    <row r="5037" spans="1:11" x14ac:dyDescent="0.25">
      <c r="A5037" t="s">
        <v>92</v>
      </c>
      <c r="B5037">
        <v>138</v>
      </c>
      <c r="C5037" t="s">
        <v>799</v>
      </c>
      <c r="D5037" t="s">
        <v>93</v>
      </c>
      <c r="E5037">
        <v>6</v>
      </c>
      <c r="F5037">
        <v>9</v>
      </c>
      <c r="G5037">
        <v>66.67</v>
      </c>
      <c r="H5037" t="s">
        <v>65</v>
      </c>
      <c r="I5037">
        <v>90</v>
      </c>
      <c r="J5037" t="s">
        <v>69</v>
      </c>
      <c r="K5037" s="33" t="str">
        <f>IF(ISNA(VLOOKUP(C5037,'Provider-EHR crosswalk'!A:B,2,FALSE)),"No EHR Specified",VLOOKUP(C5037,'Provider-EHR crosswalk'!A:B,2,FALSE))</f>
        <v>Azalea Health EHR</v>
      </c>
    </row>
    <row r="5038" spans="1:11" x14ac:dyDescent="0.25">
      <c r="A5038" t="s">
        <v>94</v>
      </c>
      <c r="B5038">
        <v>138</v>
      </c>
      <c r="C5038" t="s">
        <v>799</v>
      </c>
      <c r="D5038" t="s">
        <v>95</v>
      </c>
      <c r="E5038">
        <v>8</v>
      </c>
      <c r="F5038">
        <v>9</v>
      </c>
      <c r="G5038">
        <v>88.89</v>
      </c>
      <c r="H5038" t="s">
        <v>65</v>
      </c>
      <c r="I5038">
        <v>90</v>
      </c>
      <c r="J5038" t="s">
        <v>69</v>
      </c>
      <c r="K5038" s="33" t="str">
        <f>IF(ISNA(VLOOKUP(C5038,'Provider-EHR crosswalk'!A:B,2,FALSE)),"No EHR Specified",VLOOKUP(C5038,'Provider-EHR crosswalk'!A:B,2,FALSE))</f>
        <v>Azalea Health EHR</v>
      </c>
    </row>
    <row r="5039" spans="1:11" x14ac:dyDescent="0.25">
      <c r="A5039" t="s">
        <v>96</v>
      </c>
      <c r="B5039">
        <v>138</v>
      </c>
      <c r="C5039" t="s">
        <v>799</v>
      </c>
      <c r="D5039" t="s">
        <v>97</v>
      </c>
      <c r="E5039">
        <v>9</v>
      </c>
      <c r="F5039">
        <v>9</v>
      </c>
      <c r="G5039">
        <v>100</v>
      </c>
      <c r="H5039" t="s">
        <v>65</v>
      </c>
      <c r="I5039">
        <v>90</v>
      </c>
      <c r="J5039" t="s">
        <v>66</v>
      </c>
      <c r="K5039" s="33" t="str">
        <f>IF(ISNA(VLOOKUP(C5039,'Provider-EHR crosswalk'!A:B,2,FALSE)),"No EHR Specified",VLOOKUP(C5039,'Provider-EHR crosswalk'!A:B,2,FALSE))</f>
        <v>Azalea Health EHR</v>
      </c>
    </row>
    <row r="5040" spans="1:11" x14ac:dyDescent="0.25">
      <c r="A5040" t="s">
        <v>98</v>
      </c>
      <c r="B5040">
        <v>138</v>
      </c>
      <c r="C5040" t="s">
        <v>799</v>
      </c>
      <c r="D5040" t="s">
        <v>99</v>
      </c>
      <c r="E5040">
        <v>9</v>
      </c>
      <c r="F5040">
        <v>9</v>
      </c>
      <c r="G5040">
        <v>100</v>
      </c>
      <c r="H5040" t="s">
        <v>65</v>
      </c>
      <c r="I5040">
        <v>90</v>
      </c>
      <c r="J5040" t="s">
        <v>66</v>
      </c>
      <c r="K5040" s="33" t="str">
        <f>IF(ISNA(VLOOKUP(C5040,'Provider-EHR crosswalk'!A:B,2,FALSE)),"No EHR Specified",VLOOKUP(C5040,'Provider-EHR crosswalk'!A:B,2,FALSE))</f>
        <v>Azalea Health EHR</v>
      </c>
    </row>
    <row r="5041" spans="1:11" x14ac:dyDescent="0.25">
      <c r="A5041" t="s">
        <v>100</v>
      </c>
      <c r="B5041">
        <v>138</v>
      </c>
      <c r="C5041" t="s">
        <v>799</v>
      </c>
      <c r="D5041" t="s">
        <v>101</v>
      </c>
      <c r="E5041">
        <v>30</v>
      </c>
      <c r="F5041">
        <v>30</v>
      </c>
      <c r="G5041">
        <v>100</v>
      </c>
      <c r="H5041" t="s">
        <v>65</v>
      </c>
      <c r="I5041">
        <v>99</v>
      </c>
      <c r="J5041" t="s">
        <v>66</v>
      </c>
      <c r="K5041" s="33" t="str">
        <f>IF(ISNA(VLOOKUP(C5041,'Provider-EHR crosswalk'!A:B,2,FALSE)),"No EHR Specified",VLOOKUP(C5041,'Provider-EHR crosswalk'!A:B,2,FALSE))</f>
        <v>Azalea Health EHR</v>
      </c>
    </row>
    <row r="5042" spans="1:11" x14ac:dyDescent="0.25">
      <c r="A5042" t="s">
        <v>102</v>
      </c>
      <c r="B5042">
        <v>138</v>
      </c>
      <c r="C5042" t="s">
        <v>799</v>
      </c>
      <c r="D5042" t="s">
        <v>103</v>
      </c>
      <c r="E5042">
        <v>30</v>
      </c>
      <c r="F5042">
        <v>30</v>
      </c>
      <c r="G5042">
        <v>100</v>
      </c>
      <c r="H5042" t="s">
        <v>65</v>
      </c>
      <c r="I5042">
        <v>99</v>
      </c>
      <c r="J5042" t="s">
        <v>66</v>
      </c>
      <c r="K5042" s="33" t="str">
        <f>IF(ISNA(VLOOKUP(C5042,'Provider-EHR crosswalk'!A:B,2,FALSE)),"No EHR Specified",VLOOKUP(C5042,'Provider-EHR crosswalk'!A:B,2,FALSE))</f>
        <v>Azalea Health EHR</v>
      </c>
    </row>
    <row r="5043" spans="1:11" x14ac:dyDescent="0.25">
      <c r="A5043" t="s">
        <v>104</v>
      </c>
      <c r="B5043">
        <v>138</v>
      </c>
      <c r="C5043" t="s">
        <v>799</v>
      </c>
      <c r="D5043" t="s">
        <v>105</v>
      </c>
      <c r="E5043">
        <v>30</v>
      </c>
      <c r="F5043">
        <v>30</v>
      </c>
      <c r="G5043">
        <v>100</v>
      </c>
      <c r="H5043" t="s">
        <v>65</v>
      </c>
      <c r="I5043">
        <v>99</v>
      </c>
      <c r="J5043" t="s">
        <v>66</v>
      </c>
      <c r="K5043" s="33" t="str">
        <f>IF(ISNA(VLOOKUP(C5043,'Provider-EHR crosswalk'!A:B,2,FALSE)),"No EHR Specified",VLOOKUP(C5043,'Provider-EHR crosswalk'!A:B,2,FALSE))</f>
        <v>Azalea Health EHR</v>
      </c>
    </row>
    <row r="5044" spans="1:11" x14ac:dyDescent="0.25">
      <c r="A5044" t="s">
        <v>106</v>
      </c>
      <c r="B5044">
        <v>138</v>
      </c>
      <c r="C5044" t="s">
        <v>799</v>
      </c>
      <c r="D5044" t="s">
        <v>107</v>
      </c>
      <c r="E5044">
        <v>30</v>
      </c>
      <c r="F5044">
        <v>30</v>
      </c>
      <c r="G5044">
        <v>100</v>
      </c>
      <c r="H5044" t="s">
        <v>65</v>
      </c>
      <c r="I5044">
        <v>99</v>
      </c>
      <c r="J5044" t="s">
        <v>66</v>
      </c>
      <c r="K5044" s="33" t="str">
        <f>IF(ISNA(VLOOKUP(C5044,'Provider-EHR crosswalk'!A:B,2,FALSE)),"No EHR Specified",VLOOKUP(C5044,'Provider-EHR crosswalk'!A:B,2,FALSE))</f>
        <v>Azalea Health EHR</v>
      </c>
    </row>
    <row r="5045" spans="1:11" x14ac:dyDescent="0.25">
      <c r="A5045" t="s">
        <v>108</v>
      </c>
      <c r="B5045">
        <v>138</v>
      </c>
      <c r="C5045" t="s">
        <v>799</v>
      </c>
      <c r="D5045" t="s">
        <v>109</v>
      </c>
      <c r="E5045">
        <v>30</v>
      </c>
      <c r="F5045">
        <v>30</v>
      </c>
      <c r="G5045">
        <v>100</v>
      </c>
      <c r="H5045" t="s">
        <v>65</v>
      </c>
      <c r="I5045">
        <v>99</v>
      </c>
      <c r="J5045" t="s">
        <v>66</v>
      </c>
      <c r="K5045" s="33" t="str">
        <f>IF(ISNA(VLOOKUP(C5045,'Provider-EHR crosswalk'!A:B,2,FALSE)),"No EHR Specified",VLOOKUP(C5045,'Provider-EHR crosswalk'!A:B,2,FALSE))</f>
        <v>Azalea Health EHR</v>
      </c>
    </row>
    <row r="5046" spans="1:11" x14ac:dyDescent="0.25">
      <c r="A5046" t="s">
        <v>110</v>
      </c>
      <c r="B5046">
        <v>138</v>
      </c>
      <c r="C5046" t="s">
        <v>799</v>
      </c>
      <c r="D5046" t="s">
        <v>111</v>
      </c>
      <c r="E5046">
        <v>30</v>
      </c>
      <c r="F5046">
        <v>30</v>
      </c>
      <c r="G5046">
        <v>100</v>
      </c>
      <c r="H5046" t="s">
        <v>65</v>
      </c>
      <c r="I5046">
        <v>99</v>
      </c>
      <c r="J5046" t="s">
        <v>66</v>
      </c>
      <c r="K5046" s="33" t="str">
        <f>IF(ISNA(VLOOKUP(C5046,'Provider-EHR crosswalk'!A:B,2,FALSE)),"No EHR Specified",VLOOKUP(C5046,'Provider-EHR crosswalk'!A:B,2,FALSE))</f>
        <v>Azalea Health EHR</v>
      </c>
    </row>
    <row r="5047" spans="1:11" x14ac:dyDescent="0.25">
      <c r="A5047" t="s">
        <v>112</v>
      </c>
      <c r="B5047">
        <v>138</v>
      </c>
      <c r="C5047" t="s">
        <v>799</v>
      </c>
      <c r="D5047" t="s">
        <v>113</v>
      </c>
      <c r="E5047">
        <v>30</v>
      </c>
      <c r="F5047">
        <v>30</v>
      </c>
      <c r="G5047">
        <v>100</v>
      </c>
      <c r="H5047" t="s">
        <v>65</v>
      </c>
      <c r="I5047">
        <v>99</v>
      </c>
      <c r="J5047" t="s">
        <v>66</v>
      </c>
      <c r="K5047" s="33" t="str">
        <f>IF(ISNA(VLOOKUP(C5047,'Provider-EHR crosswalk'!A:B,2,FALSE)),"No EHR Specified",VLOOKUP(C5047,'Provider-EHR crosswalk'!A:B,2,FALSE))</f>
        <v>Azalea Health EHR</v>
      </c>
    </row>
    <row r="5048" spans="1:11" x14ac:dyDescent="0.25">
      <c r="A5048" t="s">
        <v>114</v>
      </c>
      <c r="B5048">
        <v>138</v>
      </c>
      <c r="C5048" t="s">
        <v>799</v>
      </c>
      <c r="D5048" t="s">
        <v>115</v>
      </c>
      <c r="E5048">
        <v>0</v>
      </c>
      <c r="F5048">
        <v>9</v>
      </c>
      <c r="G5048">
        <v>0</v>
      </c>
      <c r="H5048" t="s">
        <v>116</v>
      </c>
      <c r="I5048">
        <v>4</v>
      </c>
      <c r="J5048" t="s">
        <v>66</v>
      </c>
      <c r="K5048" s="33" t="str">
        <f>IF(ISNA(VLOOKUP(C5048,'Provider-EHR crosswalk'!A:B,2,FALSE)),"No EHR Specified",VLOOKUP(C5048,'Provider-EHR crosswalk'!A:B,2,FALSE))</f>
        <v>Azalea Health EHR</v>
      </c>
    </row>
    <row r="5049" spans="1:11" x14ac:dyDescent="0.25">
      <c r="A5049" t="s">
        <v>117</v>
      </c>
      <c r="B5049">
        <v>138</v>
      </c>
      <c r="C5049" t="s">
        <v>799</v>
      </c>
      <c r="D5049" t="s">
        <v>118</v>
      </c>
      <c r="E5049">
        <v>0</v>
      </c>
      <c r="F5049">
        <v>9</v>
      </c>
      <c r="G5049">
        <v>0</v>
      </c>
      <c r="H5049" t="s">
        <v>116</v>
      </c>
      <c r="I5049">
        <v>4</v>
      </c>
      <c r="J5049" t="s">
        <v>66</v>
      </c>
      <c r="K5049" s="33" t="str">
        <f>IF(ISNA(VLOOKUP(C5049,'Provider-EHR crosswalk'!A:B,2,FALSE)),"No EHR Specified",VLOOKUP(C5049,'Provider-EHR crosswalk'!A:B,2,FALSE))</f>
        <v>Azalea Health EHR</v>
      </c>
    </row>
    <row r="5050" spans="1:11" x14ac:dyDescent="0.25">
      <c r="A5050" t="s">
        <v>119</v>
      </c>
      <c r="B5050">
        <v>138</v>
      </c>
      <c r="C5050" t="s">
        <v>799</v>
      </c>
      <c r="D5050" t="s">
        <v>120</v>
      </c>
      <c r="E5050">
        <v>0</v>
      </c>
      <c r="F5050">
        <v>9</v>
      </c>
      <c r="G5050">
        <v>0</v>
      </c>
      <c r="H5050" t="s">
        <v>116</v>
      </c>
      <c r="I5050">
        <v>4</v>
      </c>
      <c r="J5050" t="s">
        <v>66</v>
      </c>
      <c r="K5050" s="33" t="str">
        <f>IF(ISNA(VLOOKUP(C5050,'Provider-EHR crosswalk'!A:B,2,FALSE)),"No EHR Specified",VLOOKUP(C5050,'Provider-EHR crosswalk'!A:B,2,FALSE))</f>
        <v>Azalea Health EHR</v>
      </c>
    </row>
    <row r="5051" spans="1:11" x14ac:dyDescent="0.25">
      <c r="A5051" t="s">
        <v>121</v>
      </c>
      <c r="B5051">
        <v>138</v>
      </c>
      <c r="C5051" t="s">
        <v>799</v>
      </c>
      <c r="D5051" t="s">
        <v>122</v>
      </c>
      <c r="E5051">
        <v>0</v>
      </c>
      <c r="F5051">
        <v>9</v>
      </c>
      <c r="G5051">
        <v>0</v>
      </c>
      <c r="H5051" t="s">
        <v>116</v>
      </c>
      <c r="I5051">
        <v>1</v>
      </c>
      <c r="J5051" t="s">
        <v>66</v>
      </c>
      <c r="K5051" s="33" t="str">
        <f>IF(ISNA(VLOOKUP(C5051,'Provider-EHR crosswalk'!A:B,2,FALSE)),"No EHR Specified",VLOOKUP(C5051,'Provider-EHR crosswalk'!A:B,2,FALSE))</f>
        <v>Azalea Health EHR</v>
      </c>
    </row>
    <row r="5052" spans="1:11" x14ac:dyDescent="0.25">
      <c r="A5052" t="s">
        <v>123</v>
      </c>
      <c r="B5052">
        <v>138</v>
      </c>
      <c r="C5052" t="s">
        <v>799</v>
      </c>
      <c r="D5052" t="s">
        <v>124</v>
      </c>
      <c r="E5052">
        <v>0</v>
      </c>
      <c r="F5052">
        <v>30</v>
      </c>
      <c r="G5052">
        <v>0</v>
      </c>
      <c r="H5052" t="s">
        <v>116</v>
      </c>
      <c r="I5052">
        <v>1</v>
      </c>
      <c r="J5052" t="s">
        <v>66</v>
      </c>
      <c r="K5052" s="33" t="str">
        <f>IF(ISNA(VLOOKUP(C5052,'Provider-EHR crosswalk'!A:B,2,FALSE)),"No EHR Specified",VLOOKUP(C5052,'Provider-EHR crosswalk'!A:B,2,FALSE))</f>
        <v>Azalea Health EHR</v>
      </c>
    </row>
    <row r="5053" spans="1:11" x14ac:dyDescent="0.25">
      <c r="A5053" t="s">
        <v>125</v>
      </c>
      <c r="B5053">
        <v>138</v>
      </c>
      <c r="C5053" t="s">
        <v>799</v>
      </c>
      <c r="D5053" t="s">
        <v>126</v>
      </c>
      <c r="E5053">
        <v>0</v>
      </c>
      <c r="F5053">
        <v>30</v>
      </c>
      <c r="G5053">
        <v>0</v>
      </c>
      <c r="H5053" t="s">
        <v>116</v>
      </c>
      <c r="I5053">
        <v>1</v>
      </c>
      <c r="J5053" t="s">
        <v>66</v>
      </c>
      <c r="K5053" s="33" t="str">
        <f>IF(ISNA(VLOOKUP(C5053,'Provider-EHR crosswalk'!A:B,2,FALSE)),"No EHR Specified",VLOOKUP(C5053,'Provider-EHR crosswalk'!A:B,2,FALSE))</f>
        <v>Azalea Health EHR</v>
      </c>
    </row>
    <row r="5054" spans="1:11" x14ac:dyDescent="0.25">
      <c r="A5054" t="s">
        <v>127</v>
      </c>
      <c r="B5054">
        <v>138</v>
      </c>
      <c r="C5054" t="s">
        <v>799</v>
      </c>
      <c r="D5054" t="s">
        <v>128</v>
      </c>
      <c r="E5054">
        <v>0</v>
      </c>
      <c r="F5054">
        <v>30</v>
      </c>
      <c r="G5054">
        <v>0</v>
      </c>
      <c r="H5054" t="s">
        <v>116</v>
      </c>
      <c r="I5054">
        <v>4</v>
      </c>
      <c r="J5054" t="s">
        <v>66</v>
      </c>
      <c r="K5054" s="33" t="str">
        <f>IF(ISNA(VLOOKUP(C5054,'Provider-EHR crosswalk'!A:B,2,FALSE)),"No EHR Specified",VLOOKUP(C5054,'Provider-EHR crosswalk'!A:B,2,FALSE))</f>
        <v>Azalea Health EHR</v>
      </c>
    </row>
    <row r="5055" spans="1:11" x14ac:dyDescent="0.25">
      <c r="A5055" t="s">
        <v>129</v>
      </c>
      <c r="B5055">
        <v>138</v>
      </c>
      <c r="C5055" t="s">
        <v>799</v>
      </c>
      <c r="D5055" t="s">
        <v>130</v>
      </c>
      <c r="E5055">
        <v>0</v>
      </c>
      <c r="F5055">
        <v>30</v>
      </c>
      <c r="G5055">
        <v>0</v>
      </c>
      <c r="H5055" t="s">
        <v>116</v>
      </c>
      <c r="I5055">
        <v>4</v>
      </c>
      <c r="J5055" t="s">
        <v>66</v>
      </c>
      <c r="K5055" s="33" t="str">
        <f>IF(ISNA(VLOOKUP(C5055,'Provider-EHR crosswalk'!A:B,2,FALSE)),"No EHR Specified",VLOOKUP(C5055,'Provider-EHR crosswalk'!A:B,2,FALSE))</f>
        <v>Azalea Health EHR</v>
      </c>
    </row>
    <row r="5056" spans="1:11" x14ac:dyDescent="0.25">
      <c r="A5056" t="s">
        <v>131</v>
      </c>
      <c r="B5056">
        <v>138</v>
      </c>
      <c r="C5056" t="s">
        <v>799</v>
      </c>
      <c r="D5056" t="s">
        <v>132</v>
      </c>
      <c r="E5056">
        <v>0</v>
      </c>
      <c r="F5056">
        <v>30</v>
      </c>
      <c r="G5056">
        <v>0</v>
      </c>
      <c r="H5056" t="s">
        <v>116</v>
      </c>
      <c r="I5056">
        <v>4</v>
      </c>
      <c r="J5056" t="s">
        <v>66</v>
      </c>
      <c r="K5056" s="33" t="str">
        <f>IF(ISNA(VLOOKUP(C5056,'Provider-EHR crosswalk'!A:B,2,FALSE)),"No EHR Specified",VLOOKUP(C5056,'Provider-EHR crosswalk'!A:B,2,FALSE))</f>
        <v>Azalea Health EHR</v>
      </c>
    </row>
    <row r="5057" spans="1:11" x14ac:dyDescent="0.25">
      <c r="A5057" t="s">
        <v>133</v>
      </c>
      <c r="B5057">
        <v>138</v>
      </c>
      <c r="C5057" t="s">
        <v>799</v>
      </c>
      <c r="D5057" t="s">
        <v>134</v>
      </c>
      <c r="E5057">
        <v>1</v>
      </c>
      <c r="F5057">
        <v>30</v>
      </c>
      <c r="G5057">
        <v>3.33</v>
      </c>
      <c r="H5057" t="s">
        <v>116</v>
      </c>
      <c r="I5057">
        <v>1</v>
      </c>
      <c r="J5057" t="s">
        <v>69</v>
      </c>
      <c r="K5057" s="33" t="str">
        <f>IF(ISNA(VLOOKUP(C5057,'Provider-EHR crosswalk'!A:B,2,FALSE)),"No EHR Specified",VLOOKUP(C5057,'Provider-EHR crosswalk'!A:B,2,FALSE))</f>
        <v>Azalea Health EHR</v>
      </c>
    </row>
    <row r="5058" spans="1:11" x14ac:dyDescent="0.25">
      <c r="A5058" t="s">
        <v>135</v>
      </c>
      <c r="B5058">
        <v>138</v>
      </c>
      <c r="C5058" t="s">
        <v>799</v>
      </c>
      <c r="D5058" t="s">
        <v>136</v>
      </c>
      <c r="E5058">
        <v>0</v>
      </c>
      <c r="F5058">
        <v>30</v>
      </c>
      <c r="G5058">
        <v>0</v>
      </c>
      <c r="H5058" t="s">
        <v>116</v>
      </c>
      <c r="I5058">
        <v>1</v>
      </c>
      <c r="J5058" t="s">
        <v>66</v>
      </c>
      <c r="K5058" s="33" t="str">
        <f>IF(ISNA(VLOOKUP(C5058,'Provider-EHR crosswalk'!A:B,2,FALSE)),"No EHR Specified",VLOOKUP(C5058,'Provider-EHR crosswalk'!A:B,2,FALSE))</f>
        <v>Azalea Health EHR</v>
      </c>
    </row>
    <row r="5059" spans="1:11" x14ac:dyDescent="0.25">
      <c r="A5059" t="s">
        <v>137</v>
      </c>
      <c r="B5059">
        <v>138</v>
      </c>
      <c r="C5059" t="s">
        <v>799</v>
      </c>
      <c r="D5059" t="s">
        <v>138</v>
      </c>
      <c r="E5059">
        <v>0</v>
      </c>
      <c r="F5059">
        <v>30</v>
      </c>
      <c r="G5059">
        <v>0</v>
      </c>
      <c r="H5059" t="s">
        <v>116</v>
      </c>
      <c r="I5059">
        <v>1</v>
      </c>
      <c r="J5059" t="s">
        <v>66</v>
      </c>
      <c r="K5059" s="33" t="str">
        <f>IF(ISNA(VLOOKUP(C5059,'Provider-EHR crosswalk'!A:B,2,FALSE)),"No EHR Specified",VLOOKUP(C5059,'Provider-EHR crosswalk'!A:B,2,FALSE))</f>
        <v>Azalea Health EHR</v>
      </c>
    </row>
    <row r="5060" spans="1:11" x14ac:dyDescent="0.25">
      <c r="A5060" t="s">
        <v>139</v>
      </c>
      <c r="B5060">
        <v>138</v>
      </c>
      <c r="C5060" t="s">
        <v>799</v>
      </c>
      <c r="D5060" t="s">
        <v>140</v>
      </c>
      <c r="E5060">
        <v>0</v>
      </c>
      <c r="F5060">
        <v>30</v>
      </c>
      <c r="G5060">
        <v>0</v>
      </c>
      <c r="H5060" t="s">
        <v>116</v>
      </c>
      <c r="I5060">
        <v>1</v>
      </c>
      <c r="J5060" t="s">
        <v>66</v>
      </c>
      <c r="K5060" s="33" t="str">
        <f>IF(ISNA(VLOOKUP(C5060,'Provider-EHR crosswalk'!A:B,2,FALSE)),"No EHR Specified",VLOOKUP(C5060,'Provider-EHR crosswalk'!A:B,2,FALSE))</f>
        <v>Azalea Health EHR</v>
      </c>
    </row>
    <row r="5061" spans="1:11" x14ac:dyDescent="0.25">
      <c r="A5061" t="s">
        <v>141</v>
      </c>
      <c r="B5061">
        <v>138</v>
      </c>
      <c r="C5061" t="s">
        <v>799</v>
      </c>
      <c r="D5061" t="s">
        <v>142</v>
      </c>
      <c r="E5061">
        <v>0</v>
      </c>
      <c r="F5061">
        <v>30</v>
      </c>
      <c r="G5061">
        <v>0</v>
      </c>
      <c r="H5061" t="s">
        <v>116</v>
      </c>
      <c r="I5061">
        <v>1</v>
      </c>
      <c r="J5061" t="s">
        <v>66</v>
      </c>
      <c r="K5061" s="33" t="str">
        <f>IF(ISNA(VLOOKUP(C5061,'Provider-EHR crosswalk'!A:B,2,FALSE)),"No EHR Specified",VLOOKUP(C5061,'Provider-EHR crosswalk'!A:B,2,FALSE))</f>
        <v>Azalea Health EHR</v>
      </c>
    </row>
    <row r="5062" spans="1:11" x14ac:dyDescent="0.25">
      <c r="A5062" t="s">
        <v>143</v>
      </c>
      <c r="B5062">
        <v>138</v>
      </c>
      <c r="C5062" t="s">
        <v>799</v>
      </c>
      <c r="D5062" t="s">
        <v>144</v>
      </c>
      <c r="E5062">
        <v>0</v>
      </c>
      <c r="F5062">
        <v>30</v>
      </c>
      <c r="G5062">
        <v>0</v>
      </c>
      <c r="H5062" t="s">
        <v>116</v>
      </c>
      <c r="I5062">
        <v>1</v>
      </c>
      <c r="J5062" t="s">
        <v>66</v>
      </c>
      <c r="K5062" s="33" t="str">
        <f>IF(ISNA(VLOOKUP(C5062,'Provider-EHR crosswalk'!A:B,2,FALSE)),"No EHR Specified",VLOOKUP(C5062,'Provider-EHR crosswalk'!A:B,2,FALSE))</f>
        <v>Azalea Health EHR</v>
      </c>
    </row>
    <row r="5063" spans="1:11" x14ac:dyDescent="0.25">
      <c r="A5063" t="s">
        <v>145</v>
      </c>
      <c r="B5063">
        <v>138</v>
      </c>
      <c r="C5063" t="s">
        <v>799</v>
      </c>
      <c r="D5063" t="s">
        <v>146</v>
      </c>
      <c r="E5063">
        <v>0</v>
      </c>
      <c r="F5063">
        <v>30</v>
      </c>
      <c r="G5063">
        <v>0</v>
      </c>
      <c r="H5063" t="s">
        <v>116</v>
      </c>
      <c r="I5063">
        <v>1</v>
      </c>
      <c r="J5063" t="s">
        <v>66</v>
      </c>
      <c r="K5063" s="33" t="str">
        <f>IF(ISNA(VLOOKUP(C5063,'Provider-EHR crosswalk'!A:B,2,FALSE)),"No EHR Specified",VLOOKUP(C5063,'Provider-EHR crosswalk'!A:B,2,FALSE))</f>
        <v>Azalea Health EHR</v>
      </c>
    </row>
    <row r="5064" spans="1:11" x14ac:dyDescent="0.25">
      <c r="A5064" t="s">
        <v>147</v>
      </c>
      <c r="B5064">
        <v>138</v>
      </c>
      <c r="C5064" t="s">
        <v>799</v>
      </c>
      <c r="D5064" t="s">
        <v>148</v>
      </c>
      <c r="E5064">
        <v>0</v>
      </c>
      <c r="F5064">
        <v>30</v>
      </c>
      <c r="G5064">
        <v>0</v>
      </c>
      <c r="H5064" t="s">
        <v>116</v>
      </c>
      <c r="I5064">
        <v>1</v>
      </c>
      <c r="J5064" t="s">
        <v>66</v>
      </c>
      <c r="K5064" s="33" t="str">
        <f>IF(ISNA(VLOOKUP(C5064,'Provider-EHR crosswalk'!A:B,2,FALSE)),"No EHR Specified",VLOOKUP(C5064,'Provider-EHR crosswalk'!A:B,2,FALSE))</f>
        <v>Azalea Health EHR</v>
      </c>
    </row>
    <row r="5065" spans="1:11" x14ac:dyDescent="0.25">
      <c r="A5065" t="s">
        <v>149</v>
      </c>
      <c r="B5065">
        <v>138</v>
      </c>
      <c r="C5065" t="s">
        <v>799</v>
      </c>
      <c r="D5065" t="s">
        <v>150</v>
      </c>
      <c r="E5065">
        <v>0</v>
      </c>
      <c r="F5065">
        <v>30</v>
      </c>
      <c r="G5065">
        <v>0</v>
      </c>
      <c r="H5065" t="s">
        <v>116</v>
      </c>
      <c r="I5065">
        <v>1</v>
      </c>
      <c r="J5065" t="s">
        <v>66</v>
      </c>
      <c r="K5065" s="33" t="str">
        <f>IF(ISNA(VLOOKUP(C5065,'Provider-EHR crosswalk'!A:B,2,FALSE)),"No EHR Specified",VLOOKUP(C5065,'Provider-EHR crosswalk'!A:B,2,FALSE))</f>
        <v>Azalea Health EHR</v>
      </c>
    </row>
    <row r="5066" spans="1:11" x14ac:dyDescent="0.25">
      <c r="A5066" t="s">
        <v>151</v>
      </c>
      <c r="B5066">
        <v>138</v>
      </c>
      <c r="C5066" t="s">
        <v>799</v>
      </c>
      <c r="D5066" t="s">
        <v>152</v>
      </c>
      <c r="E5066">
        <v>0</v>
      </c>
      <c r="F5066">
        <v>30</v>
      </c>
      <c r="G5066">
        <v>0</v>
      </c>
      <c r="H5066" t="s">
        <v>116</v>
      </c>
      <c r="I5066">
        <v>1</v>
      </c>
      <c r="J5066" t="s">
        <v>66</v>
      </c>
      <c r="K5066" s="33" t="str">
        <f>IF(ISNA(VLOOKUP(C5066,'Provider-EHR crosswalk'!A:B,2,FALSE)),"No EHR Specified",VLOOKUP(C5066,'Provider-EHR crosswalk'!A:B,2,FALSE))</f>
        <v>Azalea Health EHR</v>
      </c>
    </row>
    <row r="5067" spans="1:11" x14ac:dyDescent="0.25">
      <c r="A5067" t="s">
        <v>153</v>
      </c>
      <c r="B5067">
        <v>138</v>
      </c>
      <c r="C5067" t="s">
        <v>799</v>
      </c>
      <c r="D5067" t="s">
        <v>154</v>
      </c>
      <c r="E5067">
        <v>0</v>
      </c>
      <c r="F5067">
        <v>30</v>
      </c>
      <c r="G5067">
        <v>0</v>
      </c>
      <c r="H5067" t="s">
        <v>116</v>
      </c>
      <c r="I5067">
        <v>1</v>
      </c>
      <c r="J5067" t="s">
        <v>66</v>
      </c>
      <c r="K5067" s="33" t="str">
        <f>IF(ISNA(VLOOKUP(C5067,'Provider-EHR crosswalk'!A:B,2,FALSE)),"No EHR Specified",VLOOKUP(C5067,'Provider-EHR crosswalk'!A:B,2,FALSE))</f>
        <v>Azalea Health EHR</v>
      </c>
    </row>
    <row r="5068" spans="1:11" x14ac:dyDescent="0.25">
      <c r="A5068" t="s">
        <v>155</v>
      </c>
      <c r="B5068">
        <v>138</v>
      </c>
      <c r="C5068" t="s">
        <v>799</v>
      </c>
      <c r="D5068" t="s">
        <v>156</v>
      </c>
      <c r="E5068">
        <v>0</v>
      </c>
      <c r="F5068">
        <v>30</v>
      </c>
      <c r="G5068">
        <v>0</v>
      </c>
      <c r="H5068" t="s">
        <v>157</v>
      </c>
      <c r="I5068" t="s">
        <v>157</v>
      </c>
      <c r="J5068" t="s">
        <v>157</v>
      </c>
      <c r="K5068" s="33" t="str">
        <f>IF(ISNA(VLOOKUP(C5068,'Provider-EHR crosswalk'!A:B,2,FALSE)),"No EHR Specified",VLOOKUP(C5068,'Provider-EHR crosswalk'!A:B,2,FALSE))</f>
        <v>Azalea Health EHR</v>
      </c>
    </row>
    <row r="5069" spans="1:11" x14ac:dyDescent="0.25">
      <c r="A5069" t="s">
        <v>158</v>
      </c>
      <c r="B5069">
        <v>138</v>
      </c>
      <c r="C5069" t="s">
        <v>799</v>
      </c>
      <c r="D5069" t="s">
        <v>159</v>
      </c>
      <c r="E5069">
        <v>8</v>
      </c>
      <c r="F5069">
        <v>30</v>
      </c>
      <c r="G5069">
        <v>26.67</v>
      </c>
      <c r="H5069" t="s">
        <v>157</v>
      </c>
      <c r="I5069" t="s">
        <v>157</v>
      </c>
      <c r="J5069" t="s">
        <v>157</v>
      </c>
      <c r="K5069" s="33" t="str">
        <f>IF(ISNA(VLOOKUP(C5069,'Provider-EHR crosswalk'!A:B,2,FALSE)),"No EHR Specified",VLOOKUP(C5069,'Provider-EHR crosswalk'!A:B,2,FALSE))</f>
        <v>Azalea Health EHR</v>
      </c>
    </row>
    <row r="5070" spans="1:11" x14ac:dyDescent="0.25">
      <c r="A5070" t="s">
        <v>162</v>
      </c>
      <c r="B5070">
        <v>138</v>
      </c>
      <c r="C5070" t="s">
        <v>799</v>
      </c>
      <c r="D5070" t="s">
        <v>163</v>
      </c>
      <c r="E5070">
        <v>27</v>
      </c>
      <c r="F5070">
        <v>30</v>
      </c>
      <c r="G5070">
        <v>90</v>
      </c>
      <c r="H5070" t="s">
        <v>65</v>
      </c>
      <c r="I5070">
        <v>95</v>
      </c>
      <c r="J5070" t="s">
        <v>69</v>
      </c>
      <c r="K5070" s="33" t="str">
        <f>IF(ISNA(VLOOKUP(C5070,'Provider-EHR crosswalk'!A:B,2,FALSE)),"No EHR Specified",VLOOKUP(C5070,'Provider-EHR crosswalk'!A:B,2,FALSE))</f>
        <v>Azalea Health EHR</v>
      </c>
    </row>
    <row r="5071" spans="1:11" x14ac:dyDescent="0.25">
      <c r="A5071" t="s">
        <v>164</v>
      </c>
      <c r="B5071">
        <v>138</v>
      </c>
      <c r="C5071" t="s">
        <v>799</v>
      </c>
      <c r="D5071" t="s">
        <v>165</v>
      </c>
      <c r="E5071">
        <v>6</v>
      </c>
      <c r="F5071">
        <v>9</v>
      </c>
      <c r="G5071">
        <v>66.67</v>
      </c>
      <c r="H5071" t="s">
        <v>65</v>
      </c>
      <c r="I5071">
        <v>95</v>
      </c>
      <c r="J5071" t="s">
        <v>69</v>
      </c>
      <c r="K5071" s="33" t="str">
        <f>IF(ISNA(VLOOKUP(C5071,'Provider-EHR crosswalk'!A:B,2,FALSE)),"No EHR Specified",VLOOKUP(C5071,'Provider-EHR crosswalk'!A:B,2,FALSE))</f>
        <v>Azalea Health EHR</v>
      </c>
    </row>
    <row r="5072" spans="1:11" x14ac:dyDescent="0.25">
      <c r="A5072" t="s">
        <v>166</v>
      </c>
      <c r="B5072">
        <v>138</v>
      </c>
      <c r="C5072" t="s">
        <v>799</v>
      </c>
      <c r="D5072" t="s">
        <v>167</v>
      </c>
      <c r="E5072">
        <v>1</v>
      </c>
      <c r="F5072">
        <v>9</v>
      </c>
      <c r="G5072">
        <v>11.11</v>
      </c>
      <c r="H5072" t="s">
        <v>116</v>
      </c>
      <c r="I5072">
        <v>5</v>
      </c>
      <c r="J5072" t="s">
        <v>69</v>
      </c>
      <c r="K5072" s="33" t="str">
        <f>IF(ISNA(VLOOKUP(C5072,'Provider-EHR crosswalk'!A:B,2,FALSE)),"No EHR Specified",VLOOKUP(C5072,'Provider-EHR crosswalk'!A:B,2,FALSE))</f>
        <v>Azalea Health EHR</v>
      </c>
    </row>
    <row r="5073" spans="1:11" x14ac:dyDescent="0.25">
      <c r="A5073" t="s">
        <v>168</v>
      </c>
      <c r="B5073">
        <v>138</v>
      </c>
      <c r="C5073" t="s">
        <v>799</v>
      </c>
      <c r="D5073" t="s">
        <v>169</v>
      </c>
      <c r="E5073">
        <v>0</v>
      </c>
      <c r="F5073">
        <v>9</v>
      </c>
      <c r="G5073">
        <v>0</v>
      </c>
      <c r="H5073" t="s">
        <v>116</v>
      </c>
      <c r="I5073">
        <v>5</v>
      </c>
      <c r="J5073" t="s">
        <v>66</v>
      </c>
      <c r="K5073" s="33" t="str">
        <f>IF(ISNA(VLOOKUP(C5073,'Provider-EHR crosswalk'!A:B,2,FALSE)),"No EHR Specified",VLOOKUP(C5073,'Provider-EHR crosswalk'!A:B,2,FALSE))</f>
        <v>Azalea Health EHR</v>
      </c>
    </row>
    <row r="5074" spans="1:11" x14ac:dyDescent="0.25">
      <c r="A5074" t="s">
        <v>170</v>
      </c>
      <c r="B5074">
        <v>138</v>
      </c>
      <c r="C5074" t="s">
        <v>799</v>
      </c>
      <c r="D5074" t="s">
        <v>171</v>
      </c>
      <c r="E5074">
        <v>2</v>
      </c>
      <c r="F5074">
        <v>9</v>
      </c>
      <c r="G5074">
        <v>22.22</v>
      </c>
      <c r="H5074" t="s">
        <v>116</v>
      </c>
      <c r="I5074">
        <v>5</v>
      </c>
      <c r="J5074" t="s">
        <v>69</v>
      </c>
      <c r="K5074" s="33" t="str">
        <f>IF(ISNA(VLOOKUP(C5074,'Provider-EHR crosswalk'!A:B,2,FALSE)),"No EHR Specified",VLOOKUP(C5074,'Provider-EHR crosswalk'!A:B,2,FALSE))</f>
        <v>Azalea Health EHR</v>
      </c>
    </row>
    <row r="5075" spans="1:11" x14ac:dyDescent="0.25">
      <c r="A5075" t="s">
        <v>172</v>
      </c>
      <c r="B5075">
        <v>138</v>
      </c>
      <c r="C5075" t="s">
        <v>799</v>
      </c>
      <c r="D5075" t="s">
        <v>173</v>
      </c>
      <c r="E5075">
        <v>0</v>
      </c>
      <c r="F5075">
        <v>30</v>
      </c>
      <c r="G5075">
        <v>0</v>
      </c>
      <c r="H5075" t="s">
        <v>116</v>
      </c>
      <c r="I5075">
        <v>5</v>
      </c>
      <c r="J5075" t="s">
        <v>66</v>
      </c>
      <c r="K5075" s="33" t="str">
        <f>IF(ISNA(VLOOKUP(C5075,'Provider-EHR crosswalk'!A:B,2,FALSE)),"No EHR Specified",VLOOKUP(C5075,'Provider-EHR crosswalk'!A:B,2,FALSE))</f>
        <v>Azalea Health EHR</v>
      </c>
    </row>
    <row r="5076" spans="1:11" x14ac:dyDescent="0.25">
      <c r="A5076" t="s">
        <v>174</v>
      </c>
      <c r="B5076">
        <v>138</v>
      </c>
      <c r="C5076" t="s">
        <v>799</v>
      </c>
      <c r="D5076" t="s">
        <v>175</v>
      </c>
      <c r="E5076">
        <v>0</v>
      </c>
      <c r="F5076">
        <v>30</v>
      </c>
      <c r="G5076">
        <v>0</v>
      </c>
      <c r="H5076" t="s">
        <v>116</v>
      </c>
      <c r="I5076">
        <v>5</v>
      </c>
      <c r="J5076" t="s">
        <v>66</v>
      </c>
      <c r="K5076" s="33" t="str">
        <f>IF(ISNA(VLOOKUP(C5076,'Provider-EHR crosswalk'!A:B,2,FALSE)),"No EHR Specified",VLOOKUP(C5076,'Provider-EHR crosswalk'!A:B,2,FALSE))</f>
        <v>Azalea Health EHR</v>
      </c>
    </row>
    <row r="5077" spans="1:11" x14ac:dyDescent="0.25">
      <c r="A5077" t="s">
        <v>176</v>
      </c>
      <c r="B5077">
        <v>138</v>
      </c>
      <c r="C5077" t="s">
        <v>799</v>
      </c>
      <c r="D5077" t="s">
        <v>177</v>
      </c>
      <c r="E5077">
        <v>3</v>
      </c>
      <c r="F5077">
        <v>30</v>
      </c>
      <c r="G5077">
        <v>10</v>
      </c>
      <c r="H5077" t="s">
        <v>116</v>
      </c>
      <c r="I5077">
        <v>5</v>
      </c>
      <c r="J5077" t="s">
        <v>69</v>
      </c>
      <c r="K5077" s="33" t="str">
        <f>IF(ISNA(VLOOKUP(C5077,'Provider-EHR crosswalk'!A:B,2,FALSE)),"No EHR Specified",VLOOKUP(C5077,'Provider-EHR crosswalk'!A:B,2,FALSE))</f>
        <v>Azalea Health EHR</v>
      </c>
    </row>
    <row r="5078" spans="1:11" x14ac:dyDescent="0.25">
      <c r="A5078" t="s">
        <v>63</v>
      </c>
      <c r="B5078">
        <v>21</v>
      </c>
      <c r="C5078" t="s">
        <v>592</v>
      </c>
      <c r="D5078" t="s">
        <v>64</v>
      </c>
      <c r="E5078">
        <v>1508</v>
      </c>
      <c r="F5078">
        <v>1508</v>
      </c>
      <c r="G5078">
        <v>100</v>
      </c>
      <c r="H5078" t="s">
        <v>65</v>
      </c>
      <c r="I5078">
        <v>99</v>
      </c>
      <c r="J5078" t="s">
        <v>66</v>
      </c>
      <c r="K5078" s="33" t="str">
        <f>IF(ISNA(VLOOKUP(C5078,'Provider-EHR crosswalk'!A:B,2,FALSE)),"No EHR Specified",VLOOKUP(C5078,'Provider-EHR crosswalk'!A:B,2,FALSE))</f>
        <v>Athems Clinicals</v>
      </c>
    </row>
    <row r="5079" spans="1:11" x14ac:dyDescent="0.25">
      <c r="A5079" t="s">
        <v>67</v>
      </c>
      <c r="B5079">
        <v>21</v>
      </c>
      <c r="C5079" t="s">
        <v>592</v>
      </c>
      <c r="D5079" t="s">
        <v>68</v>
      </c>
      <c r="E5079">
        <v>1358</v>
      </c>
      <c r="F5079">
        <v>1508</v>
      </c>
      <c r="G5079">
        <v>90.05</v>
      </c>
      <c r="H5079" t="s">
        <v>65</v>
      </c>
      <c r="I5079">
        <v>75</v>
      </c>
      <c r="J5079" t="s">
        <v>66</v>
      </c>
      <c r="K5079" s="33" t="str">
        <f>IF(ISNA(VLOOKUP(C5079,'Provider-EHR crosswalk'!A:B,2,FALSE)),"No EHR Specified",VLOOKUP(C5079,'Provider-EHR crosswalk'!A:B,2,FALSE))</f>
        <v>Athems Clinicals</v>
      </c>
    </row>
    <row r="5080" spans="1:11" x14ac:dyDescent="0.25">
      <c r="A5080" t="s">
        <v>70</v>
      </c>
      <c r="B5080">
        <v>21</v>
      </c>
      <c r="C5080" t="s">
        <v>592</v>
      </c>
      <c r="D5080" t="s">
        <v>71</v>
      </c>
      <c r="E5080">
        <v>1508</v>
      </c>
      <c r="F5080">
        <v>1508</v>
      </c>
      <c r="G5080">
        <v>100</v>
      </c>
      <c r="H5080" t="s">
        <v>65</v>
      </c>
      <c r="I5080">
        <v>99</v>
      </c>
      <c r="J5080" t="s">
        <v>66</v>
      </c>
      <c r="K5080" s="33" t="str">
        <f>IF(ISNA(VLOOKUP(C5080,'Provider-EHR crosswalk'!A:B,2,FALSE)),"No EHR Specified",VLOOKUP(C5080,'Provider-EHR crosswalk'!A:B,2,FALSE))</f>
        <v>Athems Clinicals</v>
      </c>
    </row>
    <row r="5081" spans="1:11" x14ac:dyDescent="0.25">
      <c r="A5081" t="s">
        <v>72</v>
      </c>
      <c r="B5081">
        <v>21</v>
      </c>
      <c r="C5081" t="s">
        <v>592</v>
      </c>
      <c r="D5081" t="s">
        <v>73</v>
      </c>
      <c r="E5081">
        <v>1508</v>
      </c>
      <c r="F5081">
        <v>1508</v>
      </c>
      <c r="G5081">
        <v>100</v>
      </c>
      <c r="H5081" t="s">
        <v>65</v>
      </c>
      <c r="I5081">
        <v>99</v>
      </c>
      <c r="J5081" t="s">
        <v>66</v>
      </c>
      <c r="K5081" s="33" t="str">
        <f>IF(ISNA(VLOOKUP(C5081,'Provider-EHR crosswalk'!A:B,2,FALSE)),"No EHR Specified",VLOOKUP(C5081,'Provider-EHR crosswalk'!A:B,2,FALSE))</f>
        <v>Athems Clinicals</v>
      </c>
    </row>
    <row r="5082" spans="1:11" x14ac:dyDescent="0.25">
      <c r="A5082" t="s">
        <v>74</v>
      </c>
      <c r="B5082">
        <v>21</v>
      </c>
      <c r="C5082" t="s">
        <v>592</v>
      </c>
      <c r="D5082" t="s">
        <v>75</v>
      </c>
      <c r="E5082">
        <v>1508</v>
      </c>
      <c r="F5082">
        <v>1508</v>
      </c>
      <c r="G5082">
        <v>100</v>
      </c>
      <c r="H5082" t="s">
        <v>65</v>
      </c>
      <c r="I5082">
        <v>99</v>
      </c>
      <c r="J5082" t="s">
        <v>66</v>
      </c>
      <c r="K5082" s="33" t="str">
        <f>IF(ISNA(VLOOKUP(C5082,'Provider-EHR crosswalk'!A:B,2,FALSE)),"No EHR Specified",VLOOKUP(C5082,'Provider-EHR crosswalk'!A:B,2,FALSE))</f>
        <v>Athems Clinicals</v>
      </c>
    </row>
    <row r="5083" spans="1:11" x14ac:dyDescent="0.25">
      <c r="A5083" t="s">
        <v>76</v>
      </c>
      <c r="B5083">
        <v>21</v>
      </c>
      <c r="C5083" t="s">
        <v>592</v>
      </c>
      <c r="D5083" t="s">
        <v>77</v>
      </c>
      <c r="E5083">
        <v>1508</v>
      </c>
      <c r="F5083">
        <v>1508</v>
      </c>
      <c r="G5083">
        <v>100</v>
      </c>
      <c r="H5083" t="s">
        <v>65</v>
      </c>
      <c r="I5083">
        <v>85</v>
      </c>
      <c r="J5083" t="s">
        <v>66</v>
      </c>
      <c r="K5083" s="33" t="str">
        <f>IF(ISNA(VLOOKUP(C5083,'Provider-EHR crosswalk'!A:B,2,FALSE)),"No EHR Specified",VLOOKUP(C5083,'Provider-EHR crosswalk'!A:B,2,FALSE))</f>
        <v>Athems Clinicals</v>
      </c>
    </row>
    <row r="5084" spans="1:11" x14ac:dyDescent="0.25">
      <c r="A5084" t="s">
        <v>78</v>
      </c>
      <c r="B5084">
        <v>21</v>
      </c>
      <c r="C5084" t="s">
        <v>592</v>
      </c>
      <c r="D5084" t="s">
        <v>79</v>
      </c>
      <c r="E5084">
        <v>1508</v>
      </c>
      <c r="F5084">
        <v>1508</v>
      </c>
      <c r="G5084">
        <v>100</v>
      </c>
      <c r="H5084" t="s">
        <v>65</v>
      </c>
      <c r="I5084">
        <v>85</v>
      </c>
      <c r="J5084" t="s">
        <v>66</v>
      </c>
      <c r="K5084" s="33" t="str">
        <f>IF(ISNA(VLOOKUP(C5084,'Provider-EHR crosswalk'!A:B,2,FALSE)),"No EHR Specified",VLOOKUP(C5084,'Provider-EHR crosswalk'!A:B,2,FALSE))</f>
        <v>Athems Clinicals</v>
      </c>
    </row>
    <row r="5085" spans="1:11" x14ac:dyDescent="0.25">
      <c r="A5085" t="s">
        <v>80</v>
      </c>
      <c r="B5085">
        <v>21</v>
      </c>
      <c r="C5085" t="s">
        <v>592</v>
      </c>
      <c r="D5085" t="s">
        <v>81</v>
      </c>
      <c r="E5085">
        <v>1508</v>
      </c>
      <c r="F5085">
        <v>1508</v>
      </c>
      <c r="G5085">
        <v>100</v>
      </c>
      <c r="H5085" t="s">
        <v>65</v>
      </c>
      <c r="I5085">
        <v>85</v>
      </c>
      <c r="J5085" t="s">
        <v>66</v>
      </c>
      <c r="K5085" s="33" t="str">
        <f>IF(ISNA(VLOOKUP(C5085,'Provider-EHR crosswalk'!A:B,2,FALSE)),"No EHR Specified",VLOOKUP(C5085,'Provider-EHR crosswalk'!A:B,2,FALSE))</f>
        <v>Athems Clinicals</v>
      </c>
    </row>
    <row r="5086" spans="1:11" x14ac:dyDescent="0.25">
      <c r="A5086" t="s">
        <v>82</v>
      </c>
      <c r="B5086">
        <v>21</v>
      </c>
      <c r="C5086" t="s">
        <v>592</v>
      </c>
      <c r="D5086" t="s">
        <v>83</v>
      </c>
      <c r="E5086">
        <v>1508</v>
      </c>
      <c r="F5086">
        <v>1508</v>
      </c>
      <c r="G5086">
        <v>100</v>
      </c>
      <c r="H5086" t="s">
        <v>65</v>
      </c>
      <c r="I5086">
        <v>85</v>
      </c>
      <c r="J5086" t="s">
        <v>66</v>
      </c>
      <c r="K5086" s="33" t="str">
        <f>IF(ISNA(VLOOKUP(C5086,'Provider-EHR crosswalk'!A:B,2,FALSE)),"No EHR Specified",VLOOKUP(C5086,'Provider-EHR crosswalk'!A:B,2,FALSE))</f>
        <v>Athems Clinicals</v>
      </c>
    </row>
    <row r="5087" spans="1:11" x14ac:dyDescent="0.25">
      <c r="A5087" t="s">
        <v>84</v>
      </c>
      <c r="B5087">
        <v>21</v>
      </c>
      <c r="C5087" t="s">
        <v>592</v>
      </c>
      <c r="D5087" t="s">
        <v>85</v>
      </c>
      <c r="E5087">
        <v>1508</v>
      </c>
      <c r="F5087">
        <v>1508</v>
      </c>
      <c r="G5087">
        <v>100</v>
      </c>
      <c r="H5087" t="s">
        <v>65</v>
      </c>
      <c r="I5087">
        <v>85</v>
      </c>
      <c r="J5087" t="s">
        <v>66</v>
      </c>
      <c r="K5087" s="33" t="str">
        <f>IF(ISNA(VLOOKUP(C5087,'Provider-EHR crosswalk'!A:B,2,FALSE)),"No EHR Specified",VLOOKUP(C5087,'Provider-EHR crosswalk'!A:B,2,FALSE))</f>
        <v>Athems Clinicals</v>
      </c>
    </row>
    <row r="5088" spans="1:11" x14ac:dyDescent="0.25">
      <c r="A5088" t="s">
        <v>86</v>
      </c>
      <c r="B5088">
        <v>21</v>
      </c>
      <c r="C5088" t="s">
        <v>592</v>
      </c>
      <c r="D5088" t="s">
        <v>87</v>
      </c>
      <c r="E5088">
        <v>1508</v>
      </c>
      <c r="F5088">
        <v>1508</v>
      </c>
      <c r="G5088">
        <v>100</v>
      </c>
      <c r="H5088" t="s">
        <v>65</v>
      </c>
      <c r="I5088">
        <v>95</v>
      </c>
      <c r="J5088" t="s">
        <v>66</v>
      </c>
      <c r="K5088" s="33" t="str">
        <f>IF(ISNA(VLOOKUP(C5088,'Provider-EHR crosswalk'!A:B,2,FALSE)),"No EHR Specified",VLOOKUP(C5088,'Provider-EHR crosswalk'!A:B,2,FALSE))</f>
        <v>Athems Clinicals</v>
      </c>
    </row>
    <row r="5089" spans="1:11" x14ac:dyDescent="0.25">
      <c r="A5089" t="s">
        <v>88</v>
      </c>
      <c r="B5089">
        <v>21</v>
      </c>
      <c r="C5089" t="s">
        <v>592</v>
      </c>
      <c r="D5089" t="s">
        <v>89</v>
      </c>
      <c r="E5089">
        <v>1508</v>
      </c>
      <c r="F5089">
        <v>1508</v>
      </c>
      <c r="G5089">
        <v>100</v>
      </c>
      <c r="H5089" t="s">
        <v>65</v>
      </c>
      <c r="I5089">
        <v>95</v>
      </c>
      <c r="J5089" t="s">
        <v>66</v>
      </c>
      <c r="K5089" s="33" t="str">
        <f>IF(ISNA(VLOOKUP(C5089,'Provider-EHR crosswalk'!A:B,2,FALSE)),"No EHR Specified",VLOOKUP(C5089,'Provider-EHR crosswalk'!A:B,2,FALSE))</f>
        <v>Athems Clinicals</v>
      </c>
    </row>
    <row r="5090" spans="1:11" x14ac:dyDescent="0.25">
      <c r="A5090" t="s">
        <v>90</v>
      </c>
      <c r="B5090">
        <v>21</v>
      </c>
      <c r="C5090" t="s">
        <v>592</v>
      </c>
      <c r="D5090" t="s">
        <v>91</v>
      </c>
      <c r="E5090">
        <v>1401</v>
      </c>
      <c r="F5090">
        <v>1508</v>
      </c>
      <c r="G5090">
        <v>92.9</v>
      </c>
      <c r="H5090" t="s">
        <v>65</v>
      </c>
      <c r="I5090">
        <v>90</v>
      </c>
      <c r="J5090" t="s">
        <v>66</v>
      </c>
      <c r="K5090" s="33" t="str">
        <f>IF(ISNA(VLOOKUP(C5090,'Provider-EHR crosswalk'!A:B,2,FALSE)),"No EHR Specified",VLOOKUP(C5090,'Provider-EHR crosswalk'!A:B,2,FALSE))</f>
        <v>Athems Clinicals</v>
      </c>
    </row>
    <row r="5091" spans="1:11" x14ac:dyDescent="0.25">
      <c r="A5091" t="s">
        <v>92</v>
      </c>
      <c r="B5091">
        <v>21</v>
      </c>
      <c r="C5091" t="s">
        <v>592</v>
      </c>
      <c r="D5091" t="s">
        <v>93</v>
      </c>
      <c r="E5091">
        <v>466</v>
      </c>
      <c r="F5091">
        <v>1508</v>
      </c>
      <c r="G5091">
        <v>30.9</v>
      </c>
      <c r="H5091" t="s">
        <v>65</v>
      </c>
      <c r="I5091">
        <v>90</v>
      </c>
      <c r="J5091" t="s">
        <v>69</v>
      </c>
      <c r="K5091" s="33" t="str">
        <f>IF(ISNA(VLOOKUP(C5091,'Provider-EHR crosswalk'!A:B,2,FALSE)),"No EHR Specified",VLOOKUP(C5091,'Provider-EHR crosswalk'!A:B,2,FALSE))</f>
        <v>Athems Clinicals</v>
      </c>
    </row>
    <row r="5092" spans="1:11" x14ac:dyDescent="0.25">
      <c r="A5092" t="s">
        <v>94</v>
      </c>
      <c r="B5092">
        <v>21</v>
      </c>
      <c r="C5092" t="s">
        <v>592</v>
      </c>
      <c r="D5092" t="s">
        <v>95</v>
      </c>
      <c r="E5092">
        <v>453</v>
      </c>
      <c r="F5092">
        <v>1508</v>
      </c>
      <c r="G5092">
        <v>30.04</v>
      </c>
      <c r="H5092" t="s">
        <v>65</v>
      </c>
      <c r="I5092">
        <v>90</v>
      </c>
      <c r="J5092" t="s">
        <v>69</v>
      </c>
      <c r="K5092" s="33" t="str">
        <f>IF(ISNA(VLOOKUP(C5092,'Provider-EHR crosswalk'!A:B,2,FALSE)),"No EHR Specified",VLOOKUP(C5092,'Provider-EHR crosswalk'!A:B,2,FALSE))</f>
        <v>Athems Clinicals</v>
      </c>
    </row>
    <row r="5093" spans="1:11" x14ac:dyDescent="0.25">
      <c r="A5093" t="s">
        <v>96</v>
      </c>
      <c r="B5093">
        <v>21</v>
      </c>
      <c r="C5093" t="s">
        <v>592</v>
      </c>
      <c r="D5093" t="s">
        <v>97</v>
      </c>
      <c r="E5093">
        <v>1096</v>
      </c>
      <c r="F5093">
        <v>1508</v>
      </c>
      <c r="G5093">
        <v>72.680000000000007</v>
      </c>
      <c r="H5093" t="s">
        <v>65</v>
      </c>
      <c r="I5093">
        <v>90</v>
      </c>
      <c r="J5093" t="s">
        <v>69</v>
      </c>
      <c r="K5093" s="33" t="str">
        <f>IF(ISNA(VLOOKUP(C5093,'Provider-EHR crosswalk'!A:B,2,FALSE)),"No EHR Specified",VLOOKUP(C5093,'Provider-EHR crosswalk'!A:B,2,FALSE))</f>
        <v>Athems Clinicals</v>
      </c>
    </row>
    <row r="5094" spans="1:11" x14ac:dyDescent="0.25">
      <c r="A5094" t="s">
        <v>98</v>
      </c>
      <c r="B5094">
        <v>21</v>
      </c>
      <c r="C5094" t="s">
        <v>592</v>
      </c>
      <c r="D5094" t="s">
        <v>99</v>
      </c>
      <c r="E5094">
        <v>1096</v>
      </c>
      <c r="F5094">
        <v>1508</v>
      </c>
      <c r="G5094">
        <v>72.680000000000007</v>
      </c>
      <c r="H5094" t="s">
        <v>65</v>
      </c>
      <c r="I5094">
        <v>90</v>
      </c>
      <c r="J5094" t="s">
        <v>69</v>
      </c>
      <c r="K5094" s="33" t="str">
        <f>IF(ISNA(VLOOKUP(C5094,'Provider-EHR crosswalk'!A:B,2,FALSE)),"No EHR Specified",VLOOKUP(C5094,'Provider-EHR crosswalk'!A:B,2,FALSE))</f>
        <v>Athems Clinicals</v>
      </c>
    </row>
    <row r="5095" spans="1:11" x14ac:dyDescent="0.25">
      <c r="A5095" t="s">
        <v>100</v>
      </c>
      <c r="B5095">
        <v>21</v>
      </c>
      <c r="C5095" t="s">
        <v>592</v>
      </c>
      <c r="D5095" t="s">
        <v>101</v>
      </c>
      <c r="E5095">
        <v>1615</v>
      </c>
      <c r="F5095">
        <v>1615</v>
      </c>
      <c r="G5095">
        <v>100</v>
      </c>
      <c r="H5095" t="s">
        <v>65</v>
      </c>
      <c r="I5095">
        <v>99</v>
      </c>
      <c r="J5095" t="s">
        <v>66</v>
      </c>
      <c r="K5095" s="33" t="str">
        <f>IF(ISNA(VLOOKUP(C5095,'Provider-EHR crosswalk'!A:B,2,FALSE)),"No EHR Specified",VLOOKUP(C5095,'Provider-EHR crosswalk'!A:B,2,FALSE))</f>
        <v>Athems Clinicals</v>
      </c>
    </row>
    <row r="5096" spans="1:11" x14ac:dyDescent="0.25">
      <c r="A5096" t="s">
        <v>102</v>
      </c>
      <c r="B5096">
        <v>21</v>
      </c>
      <c r="C5096" t="s">
        <v>592</v>
      </c>
      <c r="D5096" t="s">
        <v>103</v>
      </c>
      <c r="E5096">
        <v>1615</v>
      </c>
      <c r="F5096">
        <v>1615</v>
      </c>
      <c r="G5096">
        <v>100</v>
      </c>
      <c r="H5096" t="s">
        <v>65</v>
      </c>
      <c r="I5096">
        <v>99</v>
      </c>
      <c r="J5096" t="s">
        <v>66</v>
      </c>
      <c r="K5096" s="33" t="str">
        <f>IF(ISNA(VLOOKUP(C5096,'Provider-EHR crosswalk'!A:B,2,FALSE)),"No EHR Specified",VLOOKUP(C5096,'Provider-EHR crosswalk'!A:B,2,FALSE))</f>
        <v>Athems Clinicals</v>
      </c>
    </row>
    <row r="5097" spans="1:11" x14ac:dyDescent="0.25">
      <c r="A5097" t="s">
        <v>104</v>
      </c>
      <c r="B5097">
        <v>21</v>
      </c>
      <c r="C5097" t="s">
        <v>592</v>
      </c>
      <c r="D5097" t="s">
        <v>105</v>
      </c>
      <c r="E5097">
        <v>1615</v>
      </c>
      <c r="F5097">
        <v>1615</v>
      </c>
      <c r="G5097">
        <v>100</v>
      </c>
      <c r="H5097" t="s">
        <v>65</v>
      </c>
      <c r="I5097">
        <v>99</v>
      </c>
      <c r="J5097" t="s">
        <v>66</v>
      </c>
      <c r="K5097" s="33" t="str">
        <f>IF(ISNA(VLOOKUP(C5097,'Provider-EHR crosswalk'!A:B,2,FALSE)),"No EHR Specified",VLOOKUP(C5097,'Provider-EHR crosswalk'!A:B,2,FALSE))</f>
        <v>Athems Clinicals</v>
      </c>
    </row>
    <row r="5098" spans="1:11" x14ac:dyDescent="0.25">
      <c r="A5098" t="s">
        <v>106</v>
      </c>
      <c r="B5098">
        <v>21</v>
      </c>
      <c r="C5098" t="s">
        <v>592</v>
      </c>
      <c r="D5098" t="s">
        <v>107</v>
      </c>
      <c r="E5098">
        <v>1615</v>
      </c>
      <c r="F5098">
        <v>1615</v>
      </c>
      <c r="G5098">
        <v>100</v>
      </c>
      <c r="H5098" t="s">
        <v>65</v>
      </c>
      <c r="I5098">
        <v>99</v>
      </c>
      <c r="J5098" t="s">
        <v>66</v>
      </c>
      <c r="K5098" s="33" t="str">
        <f>IF(ISNA(VLOOKUP(C5098,'Provider-EHR crosswalk'!A:B,2,FALSE)),"No EHR Specified",VLOOKUP(C5098,'Provider-EHR crosswalk'!A:B,2,FALSE))</f>
        <v>Athems Clinicals</v>
      </c>
    </row>
    <row r="5099" spans="1:11" x14ac:dyDescent="0.25">
      <c r="A5099" t="s">
        <v>108</v>
      </c>
      <c r="B5099">
        <v>21</v>
      </c>
      <c r="C5099" t="s">
        <v>592</v>
      </c>
      <c r="D5099" t="s">
        <v>109</v>
      </c>
      <c r="E5099">
        <v>1615</v>
      </c>
      <c r="F5099">
        <v>1615</v>
      </c>
      <c r="G5099">
        <v>100</v>
      </c>
      <c r="H5099" t="s">
        <v>65</v>
      </c>
      <c r="I5099">
        <v>99</v>
      </c>
      <c r="J5099" t="s">
        <v>66</v>
      </c>
      <c r="K5099" s="33" t="str">
        <f>IF(ISNA(VLOOKUP(C5099,'Provider-EHR crosswalk'!A:B,2,FALSE)),"No EHR Specified",VLOOKUP(C5099,'Provider-EHR crosswalk'!A:B,2,FALSE))</f>
        <v>Athems Clinicals</v>
      </c>
    </row>
    <row r="5100" spans="1:11" x14ac:dyDescent="0.25">
      <c r="A5100" t="s">
        <v>110</v>
      </c>
      <c r="B5100">
        <v>21</v>
      </c>
      <c r="C5100" t="s">
        <v>592</v>
      </c>
      <c r="D5100" t="s">
        <v>111</v>
      </c>
      <c r="E5100">
        <v>1615</v>
      </c>
      <c r="F5100">
        <v>1615</v>
      </c>
      <c r="G5100">
        <v>100</v>
      </c>
      <c r="H5100" t="s">
        <v>65</v>
      </c>
      <c r="I5100">
        <v>99</v>
      </c>
      <c r="J5100" t="s">
        <v>66</v>
      </c>
      <c r="K5100" s="33" t="str">
        <f>IF(ISNA(VLOOKUP(C5100,'Provider-EHR crosswalk'!A:B,2,FALSE)),"No EHR Specified",VLOOKUP(C5100,'Provider-EHR crosswalk'!A:B,2,FALSE))</f>
        <v>Athems Clinicals</v>
      </c>
    </row>
    <row r="5101" spans="1:11" x14ac:dyDescent="0.25">
      <c r="A5101" t="s">
        <v>112</v>
      </c>
      <c r="B5101">
        <v>21</v>
      </c>
      <c r="C5101" t="s">
        <v>592</v>
      </c>
      <c r="D5101" t="s">
        <v>113</v>
      </c>
      <c r="E5101">
        <v>1615</v>
      </c>
      <c r="F5101">
        <v>1615</v>
      </c>
      <c r="G5101">
        <v>100</v>
      </c>
      <c r="H5101" t="s">
        <v>65</v>
      </c>
      <c r="I5101">
        <v>99</v>
      </c>
      <c r="J5101" t="s">
        <v>66</v>
      </c>
      <c r="K5101" s="33" t="str">
        <f>IF(ISNA(VLOOKUP(C5101,'Provider-EHR crosswalk'!A:B,2,FALSE)),"No EHR Specified",VLOOKUP(C5101,'Provider-EHR crosswalk'!A:B,2,FALSE))</f>
        <v>Athems Clinicals</v>
      </c>
    </row>
    <row r="5102" spans="1:11" x14ac:dyDescent="0.25">
      <c r="A5102" t="s">
        <v>114</v>
      </c>
      <c r="B5102">
        <v>21</v>
      </c>
      <c r="C5102" t="s">
        <v>592</v>
      </c>
      <c r="D5102" t="s">
        <v>115</v>
      </c>
      <c r="E5102">
        <v>37</v>
      </c>
      <c r="F5102">
        <v>1508</v>
      </c>
      <c r="G5102">
        <v>2.4500000000000002</v>
      </c>
      <c r="H5102" t="s">
        <v>116</v>
      </c>
      <c r="I5102">
        <v>4</v>
      </c>
      <c r="J5102" t="s">
        <v>66</v>
      </c>
      <c r="K5102" s="33" t="str">
        <f>IF(ISNA(VLOOKUP(C5102,'Provider-EHR crosswalk'!A:B,2,FALSE)),"No EHR Specified",VLOOKUP(C5102,'Provider-EHR crosswalk'!A:B,2,FALSE))</f>
        <v>Athems Clinicals</v>
      </c>
    </row>
    <row r="5103" spans="1:11" x14ac:dyDescent="0.25">
      <c r="A5103" t="s">
        <v>117</v>
      </c>
      <c r="B5103">
        <v>21</v>
      </c>
      <c r="C5103" t="s">
        <v>592</v>
      </c>
      <c r="D5103" t="s">
        <v>118</v>
      </c>
      <c r="E5103">
        <v>45</v>
      </c>
      <c r="F5103">
        <v>1508</v>
      </c>
      <c r="G5103">
        <v>2.98</v>
      </c>
      <c r="H5103" t="s">
        <v>116</v>
      </c>
      <c r="I5103">
        <v>4</v>
      </c>
      <c r="J5103" t="s">
        <v>66</v>
      </c>
      <c r="K5103" s="33" t="str">
        <f>IF(ISNA(VLOOKUP(C5103,'Provider-EHR crosswalk'!A:B,2,FALSE)),"No EHR Specified",VLOOKUP(C5103,'Provider-EHR crosswalk'!A:B,2,FALSE))</f>
        <v>Athems Clinicals</v>
      </c>
    </row>
    <row r="5104" spans="1:11" x14ac:dyDescent="0.25">
      <c r="A5104" t="s">
        <v>119</v>
      </c>
      <c r="B5104">
        <v>21</v>
      </c>
      <c r="C5104" t="s">
        <v>592</v>
      </c>
      <c r="D5104" t="s">
        <v>120</v>
      </c>
      <c r="E5104">
        <v>57</v>
      </c>
      <c r="F5104">
        <v>1508</v>
      </c>
      <c r="G5104">
        <v>3.78</v>
      </c>
      <c r="H5104" t="s">
        <v>116</v>
      </c>
      <c r="I5104">
        <v>4</v>
      </c>
      <c r="J5104" t="s">
        <v>66</v>
      </c>
      <c r="K5104" s="33" t="str">
        <f>IF(ISNA(VLOOKUP(C5104,'Provider-EHR crosswalk'!A:B,2,FALSE)),"No EHR Specified",VLOOKUP(C5104,'Provider-EHR crosswalk'!A:B,2,FALSE))</f>
        <v>Athems Clinicals</v>
      </c>
    </row>
    <row r="5105" spans="1:11" x14ac:dyDescent="0.25">
      <c r="A5105" t="s">
        <v>121</v>
      </c>
      <c r="B5105">
        <v>21</v>
      </c>
      <c r="C5105" t="s">
        <v>592</v>
      </c>
      <c r="D5105" t="s">
        <v>122</v>
      </c>
      <c r="E5105">
        <v>0</v>
      </c>
      <c r="F5105">
        <v>1508</v>
      </c>
      <c r="G5105">
        <v>0</v>
      </c>
      <c r="H5105" t="s">
        <v>116</v>
      </c>
      <c r="I5105">
        <v>1</v>
      </c>
      <c r="J5105" t="s">
        <v>66</v>
      </c>
      <c r="K5105" s="33" t="str">
        <f>IF(ISNA(VLOOKUP(C5105,'Provider-EHR crosswalk'!A:B,2,FALSE)),"No EHR Specified",VLOOKUP(C5105,'Provider-EHR crosswalk'!A:B,2,FALSE))</f>
        <v>Athems Clinicals</v>
      </c>
    </row>
    <row r="5106" spans="1:11" x14ac:dyDescent="0.25">
      <c r="A5106" t="s">
        <v>123</v>
      </c>
      <c r="B5106">
        <v>21</v>
      </c>
      <c r="C5106" t="s">
        <v>592</v>
      </c>
      <c r="D5106" t="s">
        <v>124</v>
      </c>
      <c r="E5106">
        <v>1</v>
      </c>
      <c r="F5106">
        <v>1615</v>
      </c>
      <c r="G5106">
        <v>0.06</v>
      </c>
      <c r="H5106" t="s">
        <v>116</v>
      </c>
      <c r="I5106">
        <v>1</v>
      </c>
      <c r="J5106" t="s">
        <v>66</v>
      </c>
      <c r="K5106" s="33" t="str">
        <f>IF(ISNA(VLOOKUP(C5106,'Provider-EHR crosswalk'!A:B,2,FALSE)),"No EHR Specified",VLOOKUP(C5106,'Provider-EHR crosswalk'!A:B,2,FALSE))</f>
        <v>Athems Clinicals</v>
      </c>
    </row>
    <row r="5107" spans="1:11" x14ac:dyDescent="0.25">
      <c r="A5107" t="s">
        <v>125</v>
      </c>
      <c r="B5107">
        <v>21</v>
      </c>
      <c r="C5107" t="s">
        <v>592</v>
      </c>
      <c r="D5107" t="s">
        <v>126</v>
      </c>
      <c r="E5107">
        <v>0</v>
      </c>
      <c r="F5107">
        <v>1615</v>
      </c>
      <c r="G5107">
        <v>0</v>
      </c>
      <c r="H5107" t="s">
        <v>116</v>
      </c>
      <c r="I5107">
        <v>1</v>
      </c>
      <c r="J5107" t="s">
        <v>66</v>
      </c>
      <c r="K5107" s="33" t="str">
        <f>IF(ISNA(VLOOKUP(C5107,'Provider-EHR crosswalk'!A:B,2,FALSE)),"No EHR Specified",VLOOKUP(C5107,'Provider-EHR crosswalk'!A:B,2,FALSE))</f>
        <v>Athems Clinicals</v>
      </c>
    </row>
    <row r="5108" spans="1:11" x14ac:dyDescent="0.25">
      <c r="A5108" t="s">
        <v>127</v>
      </c>
      <c r="B5108">
        <v>21</v>
      </c>
      <c r="C5108" t="s">
        <v>592</v>
      </c>
      <c r="D5108" t="s">
        <v>128</v>
      </c>
      <c r="E5108">
        <v>45</v>
      </c>
      <c r="F5108">
        <v>1615</v>
      </c>
      <c r="G5108">
        <v>2.79</v>
      </c>
      <c r="H5108" t="s">
        <v>116</v>
      </c>
      <c r="I5108">
        <v>4</v>
      </c>
      <c r="J5108" t="s">
        <v>66</v>
      </c>
      <c r="K5108" s="33" t="str">
        <f>IF(ISNA(VLOOKUP(C5108,'Provider-EHR crosswalk'!A:B,2,FALSE)),"No EHR Specified",VLOOKUP(C5108,'Provider-EHR crosswalk'!A:B,2,FALSE))</f>
        <v>Athems Clinicals</v>
      </c>
    </row>
    <row r="5109" spans="1:11" x14ac:dyDescent="0.25">
      <c r="A5109" t="s">
        <v>129</v>
      </c>
      <c r="B5109">
        <v>21</v>
      </c>
      <c r="C5109" t="s">
        <v>592</v>
      </c>
      <c r="D5109" t="s">
        <v>130</v>
      </c>
      <c r="E5109">
        <v>51</v>
      </c>
      <c r="F5109">
        <v>1615</v>
      </c>
      <c r="G5109">
        <v>3.16</v>
      </c>
      <c r="H5109" t="s">
        <v>116</v>
      </c>
      <c r="I5109">
        <v>4</v>
      </c>
      <c r="J5109" t="s">
        <v>66</v>
      </c>
      <c r="K5109" s="33" t="str">
        <f>IF(ISNA(VLOOKUP(C5109,'Provider-EHR crosswalk'!A:B,2,FALSE)),"No EHR Specified",VLOOKUP(C5109,'Provider-EHR crosswalk'!A:B,2,FALSE))</f>
        <v>Athems Clinicals</v>
      </c>
    </row>
    <row r="5110" spans="1:11" x14ac:dyDescent="0.25">
      <c r="A5110" t="s">
        <v>131</v>
      </c>
      <c r="B5110">
        <v>21</v>
      </c>
      <c r="C5110" t="s">
        <v>592</v>
      </c>
      <c r="D5110" t="s">
        <v>132</v>
      </c>
      <c r="E5110">
        <v>57</v>
      </c>
      <c r="F5110">
        <v>1615</v>
      </c>
      <c r="G5110">
        <v>3.53</v>
      </c>
      <c r="H5110" t="s">
        <v>116</v>
      </c>
      <c r="I5110">
        <v>4</v>
      </c>
      <c r="J5110" t="s">
        <v>66</v>
      </c>
      <c r="K5110" s="33" t="str">
        <f>IF(ISNA(VLOOKUP(C5110,'Provider-EHR crosswalk'!A:B,2,FALSE)),"No EHR Specified",VLOOKUP(C5110,'Provider-EHR crosswalk'!A:B,2,FALSE))</f>
        <v>Athems Clinicals</v>
      </c>
    </row>
    <row r="5111" spans="1:11" x14ac:dyDescent="0.25">
      <c r="A5111" t="s">
        <v>133</v>
      </c>
      <c r="B5111">
        <v>21</v>
      </c>
      <c r="C5111" t="s">
        <v>592</v>
      </c>
      <c r="D5111" t="s">
        <v>134</v>
      </c>
      <c r="E5111">
        <v>0</v>
      </c>
      <c r="F5111">
        <v>1615</v>
      </c>
      <c r="G5111">
        <v>0</v>
      </c>
      <c r="H5111" t="s">
        <v>116</v>
      </c>
      <c r="I5111">
        <v>1</v>
      </c>
      <c r="J5111" t="s">
        <v>66</v>
      </c>
      <c r="K5111" s="33" t="str">
        <f>IF(ISNA(VLOOKUP(C5111,'Provider-EHR crosswalk'!A:B,2,FALSE)),"No EHR Specified",VLOOKUP(C5111,'Provider-EHR crosswalk'!A:B,2,FALSE))</f>
        <v>Athems Clinicals</v>
      </c>
    </row>
    <row r="5112" spans="1:11" x14ac:dyDescent="0.25">
      <c r="A5112" t="s">
        <v>135</v>
      </c>
      <c r="B5112">
        <v>21</v>
      </c>
      <c r="C5112" t="s">
        <v>592</v>
      </c>
      <c r="D5112" t="s">
        <v>136</v>
      </c>
      <c r="E5112">
        <v>0</v>
      </c>
      <c r="F5112">
        <v>1615</v>
      </c>
      <c r="G5112">
        <v>0</v>
      </c>
      <c r="H5112" t="s">
        <v>116</v>
      </c>
      <c r="I5112">
        <v>1</v>
      </c>
      <c r="J5112" t="s">
        <v>66</v>
      </c>
      <c r="K5112" s="33" t="str">
        <f>IF(ISNA(VLOOKUP(C5112,'Provider-EHR crosswalk'!A:B,2,FALSE)),"No EHR Specified",VLOOKUP(C5112,'Provider-EHR crosswalk'!A:B,2,FALSE))</f>
        <v>Athems Clinicals</v>
      </c>
    </row>
    <row r="5113" spans="1:11" x14ac:dyDescent="0.25">
      <c r="A5113" t="s">
        <v>137</v>
      </c>
      <c r="B5113">
        <v>21</v>
      </c>
      <c r="C5113" t="s">
        <v>592</v>
      </c>
      <c r="D5113" t="s">
        <v>138</v>
      </c>
      <c r="E5113">
        <v>0</v>
      </c>
      <c r="F5113">
        <v>1615</v>
      </c>
      <c r="G5113">
        <v>0</v>
      </c>
      <c r="H5113" t="s">
        <v>116</v>
      </c>
      <c r="I5113">
        <v>1</v>
      </c>
      <c r="J5113" t="s">
        <v>66</v>
      </c>
      <c r="K5113" s="33" t="str">
        <f>IF(ISNA(VLOOKUP(C5113,'Provider-EHR crosswalk'!A:B,2,FALSE)),"No EHR Specified",VLOOKUP(C5113,'Provider-EHR crosswalk'!A:B,2,FALSE))</f>
        <v>Athems Clinicals</v>
      </c>
    </row>
    <row r="5114" spans="1:11" x14ac:dyDescent="0.25">
      <c r="A5114" t="s">
        <v>139</v>
      </c>
      <c r="B5114">
        <v>21</v>
      </c>
      <c r="C5114" t="s">
        <v>592</v>
      </c>
      <c r="D5114" t="s">
        <v>140</v>
      </c>
      <c r="E5114">
        <v>0</v>
      </c>
      <c r="F5114">
        <v>1615</v>
      </c>
      <c r="G5114">
        <v>0</v>
      </c>
      <c r="H5114" t="s">
        <v>116</v>
      </c>
      <c r="I5114">
        <v>1</v>
      </c>
      <c r="J5114" t="s">
        <v>66</v>
      </c>
      <c r="K5114" s="33" t="str">
        <f>IF(ISNA(VLOOKUP(C5114,'Provider-EHR crosswalk'!A:B,2,FALSE)),"No EHR Specified",VLOOKUP(C5114,'Provider-EHR crosswalk'!A:B,2,FALSE))</f>
        <v>Athems Clinicals</v>
      </c>
    </row>
    <row r="5115" spans="1:11" x14ac:dyDescent="0.25">
      <c r="A5115" t="s">
        <v>141</v>
      </c>
      <c r="B5115">
        <v>21</v>
      </c>
      <c r="C5115" t="s">
        <v>592</v>
      </c>
      <c r="D5115" t="s">
        <v>142</v>
      </c>
      <c r="E5115">
        <v>0</v>
      </c>
      <c r="F5115">
        <v>1615</v>
      </c>
      <c r="G5115">
        <v>0</v>
      </c>
      <c r="H5115" t="s">
        <v>116</v>
      </c>
      <c r="I5115">
        <v>1</v>
      </c>
      <c r="J5115" t="s">
        <v>66</v>
      </c>
      <c r="K5115" s="33" t="str">
        <f>IF(ISNA(VLOOKUP(C5115,'Provider-EHR crosswalk'!A:B,2,FALSE)),"No EHR Specified",VLOOKUP(C5115,'Provider-EHR crosswalk'!A:B,2,FALSE))</f>
        <v>Athems Clinicals</v>
      </c>
    </row>
    <row r="5116" spans="1:11" x14ac:dyDescent="0.25">
      <c r="A5116" t="s">
        <v>143</v>
      </c>
      <c r="B5116">
        <v>21</v>
      </c>
      <c r="C5116" t="s">
        <v>592</v>
      </c>
      <c r="D5116" t="s">
        <v>144</v>
      </c>
      <c r="E5116">
        <v>0</v>
      </c>
      <c r="F5116">
        <v>1615</v>
      </c>
      <c r="G5116">
        <v>0</v>
      </c>
      <c r="H5116" t="s">
        <v>116</v>
      </c>
      <c r="I5116">
        <v>1</v>
      </c>
      <c r="J5116" t="s">
        <v>66</v>
      </c>
      <c r="K5116" s="33" t="str">
        <f>IF(ISNA(VLOOKUP(C5116,'Provider-EHR crosswalk'!A:B,2,FALSE)),"No EHR Specified",VLOOKUP(C5116,'Provider-EHR crosswalk'!A:B,2,FALSE))</f>
        <v>Athems Clinicals</v>
      </c>
    </row>
    <row r="5117" spans="1:11" x14ac:dyDescent="0.25">
      <c r="A5117" t="s">
        <v>145</v>
      </c>
      <c r="B5117">
        <v>21</v>
      </c>
      <c r="C5117" t="s">
        <v>592</v>
      </c>
      <c r="D5117" t="s">
        <v>146</v>
      </c>
      <c r="E5117">
        <v>0</v>
      </c>
      <c r="F5117">
        <v>1615</v>
      </c>
      <c r="G5117">
        <v>0</v>
      </c>
      <c r="H5117" t="s">
        <v>116</v>
      </c>
      <c r="I5117">
        <v>1</v>
      </c>
      <c r="J5117" t="s">
        <v>66</v>
      </c>
      <c r="K5117" s="33" t="str">
        <f>IF(ISNA(VLOOKUP(C5117,'Provider-EHR crosswalk'!A:B,2,FALSE)),"No EHR Specified",VLOOKUP(C5117,'Provider-EHR crosswalk'!A:B,2,FALSE))</f>
        <v>Athems Clinicals</v>
      </c>
    </row>
    <row r="5118" spans="1:11" x14ac:dyDescent="0.25">
      <c r="A5118" t="s">
        <v>147</v>
      </c>
      <c r="B5118">
        <v>21</v>
      </c>
      <c r="C5118" t="s">
        <v>592</v>
      </c>
      <c r="D5118" t="s">
        <v>148</v>
      </c>
      <c r="E5118">
        <v>0</v>
      </c>
      <c r="F5118">
        <v>1615</v>
      </c>
      <c r="G5118">
        <v>0</v>
      </c>
      <c r="H5118" t="s">
        <v>116</v>
      </c>
      <c r="I5118">
        <v>1</v>
      </c>
      <c r="J5118" t="s">
        <v>66</v>
      </c>
      <c r="K5118" s="33" t="str">
        <f>IF(ISNA(VLOOKUP(C5118,'Provider-EHR crosswalk'!A:B,2,FALSE)),"No EHR Specified",VLOOKUP(C5118,'Provider-EHR crosswalk'!A:B,2,FALSE))</f>
        <v>Athems Clinicals</v>
      </c>
    </row>
    <row r="5119" spans="1:11" x14ac:dyDescent="0.25">
      <c r="A5119" t="s">
        <v>149</v>
      </c>
      <c r="B5119">
        <v>21</v>
      </c>
      <c r="C5119" t="s">
        <v>592</v>
      </c>
      <c r="D5119" t="s">
        <v>150</v>
      </c>
      <c r="E5119">
        <v>0</v>
      </c>
      <c r="F5119">
        <v>1615</v>
      </c>
      <c r="G5119">
        <v>0</v>
      </c>
      <c r="H5119" t="s">
        <v>116</v>
      </c>
      <c r="I5119">
        <v>1</v>
      </c>
      <c r="J5119" t="s">
        <v>66</v>
      </c>
      <c r="K5119" s="33" t="str">
        <f>IF(ISNA(VLOOKUP(C5119,'Provider-EHR crosswalk'!A:B,2,FALSE)),"No EHR Specified",VLOOKUP(C5119,'Provider-EHR crosswalk'!A:B,2,FALSE))</f>
        <v>Athems Clinicals</v>
      </c>
    </row>
    <row r="5120" spans="1:11" x14ac:dyDescent="0.25">
      <c r="A5120" t="s">
        <v>151</v>
      </c>
      <c r="B5120">
        <v>21</v>
      </c>
      <c r="C5120" t="s">
        <v>592</v>
      </c>
      <c r="D5120" t="s">
        <v>152</v>
      </c>
      <c r="E5120">
        <v>0</v>
      </c>
      <c r="F5120">
        <v>1615</v>
      </c>
      <c r="G5120">
        <v>0</v>
      </c>
      <c r="H5120" t="s">
        <v>116</v>
      </c>
      <c r="I5120">
        <v>1</v>
      </c>
      <c r="J5120" t="s">
        <v>66</v>
      </c>
      <c r="K5120" s="33" t="str">
        <f>IF(ISNA(VLOOKUP(C5120,'Provider-EHR crosswalk'!A:B,2,FALSE)),"No EHR Specified",VLOOKUP(C5120,'Provider-EHR crosswalk'!A:B,2,FALSE))</f>
        <v>Athems Clinicals</v>
      </c>
    </row>
    <row r="5121" spans="1:11" x14ac:dyDescent="0.25">
      <c r="A5121" t="s">
        <v>153</v>
      </c>
      <c r="B5121">
        <v>21</v>
      </c>
      <c r="C5121" t="s">
        <v>592</v>
      </c>
      <c r="D5121" t="s">
        <v>154</v>
      </c>
      <c r="E5121">
        <v>0</v>
      </c>
      <c r="F5121">
        <v>1615</v>
      </c>
      <c r="G5121">
        <v>0</v>
      </c>
      <c r="H5121" t="s">
        <v>116</v>
      </c>
      <c r="I5121">
        <v>1</v>
      </c>
      <c r="J5121" t="s">
        <v>66</v>
      </c>
      <c r="K5121" s="33" t="str">
        <f>IF(ISNA(VLOOKUP(C5121,'Provider-EHR crosswalk'!A:B,2,FALSE)),"No EHR Specified",VLOOKUP(C5121,'Provider-EHR crosswalk'!A:B,2,FALSE))</f>
        <v>Athems Clinicals</v>
      </c>
    </row>
    <row r="5122" spans="1:11" x14ac:dyDescent="0.25">
      <c r="A5122" t="s">
        <v>155</v>
      </c>
      <c r="B5122">
        <v>21</v>
      </c>
      <c r="C5122" t="s">
        <v>592</v>
      </c>
      <c r="D5122" t="s">
        <v>156</v>
      </c>
      <c r="E5122">
        <v>0</v>
      </c>
      <c r="F5122">
        <v>1615</v>
      </c>
      <c r="G5122">
        <v>0</v>
      </c>
      <c r="H5122" t="s">
        <v>157</v>
      </c>
      <c r="I5122" t="s">
        <v>157</v>
      </c>
      <c r="J5122" t="s">
        <v>157</v>
      </c>
      <c r="K5122" s="33" t="str">
        <f>IF(ISNA(VLOOKUP(C5122,'Provider-EHR crosswalk'!A:B,2,FALSE)),"No EHR Specified",VLOOKUP(C5122,'Provider-EHR crosswalk'!A:B,2,FALSE))</f>
        <v>Athems Clinicals</v>
      </c>
    </row>
    <row r="5123" spans="1:11" x14ac:dyDescent="0.25">
      <c r="A5123" t="s">
        <v>158</v>
      </c>
      <c r="B5123">
        <v>21</v>
      </c>
      <c r="C5123" t="s">
        <v>592</v>
      </c>
      <c r="D5123" t="s">
        <v>159</v>
      </c>
      <c r="E5123">
        <v>67</v>
      </c>
      <c r="F5123">
        <v>1615</v>
      </c>
      <c r="G5123">
        <v>4.1500000000000004</v>
      </c>
      <c r="H5123" t="s">
        <v>157</v>
      </c>
      <c r="I5123" t="s">
        <v>157</v>
      </c>
      <c r="J5123" t="s">
        <v>157</v>
      </c>
      <c r="K5123" s="33" t="str">
        <f>IF(ISNA(VLOOKUP(C5123,'Provider-EHR crosswalk'!A:B,2,FALSE)),"No EHR Specified",VLOOKUP(C5123,'Provider-EHR crosswalk'!A:B,2,FALSE))</f>
        <v>Athems Clinicals</v>
      </c>
    </row>
    <row r="5124" spans="1:11" x14ac:dyDescent="0.25">
      <c r="A5124" t="s">
        <v>162</v>
      </c>
      <c r="B5124">
        <v>21</v>
      </c>
      <c r="C5124" t="s">
        <v>592</v>
      </c>
      <c r="D5124" t="s">
        <v>163</v>
      </c>
      <c r="E5124">
        <v>1067</v>
      </c>
      <c r="F5124">
        <v>1615</v>
      </c>
      <c r="G5124">
        <v>66.069999999999993</v>
      </c>
      <c r="H5124" t="s">
        <v>65</v>
      </c>
      <c r="I5124">
        <v>95</v>
      </c>
      <c r="J5124" t="s">
        <v>69</v>
      </c>
      <c r="K5124" s="33" t="str">
        <f>IF(ISNA(VLOOKUP(C5124,'Provider-EHR crosswalk'!A:B,2,FALSE)),"No EHR Specified",VLOOKUP(C5124,'Provider-EHR crosswalk'!A:B,2,FALSE))</f>
        <v>Athems Clinicals</v>
      </c>
    </row>
    <row r="5125" spans="1:11" x14ac:dyDescent="0.25">
      <c r="A5125" t="s">
        <v>164</v>
      </c>
      <c r="B5125">
        <v>21</v>
      </c>
      <c r="C5125" t="s">
        <v>592</v>
      </c>
      <c r="D5125" t="s">
        <v>165</v>
      </c>
      <c r="E5125">
        <v>1502</v>
      </c>
      <c r="F5125">
        <v>1508</v>
      </c>
      <c r="G5125">
        <v>99.6</v>
      </c>
      <c r="H5125" t="s">
        <v>65</v>
      </c>
      <c r="I5125">
        <v>95</v>
      </c>
      <c r="J5125" t="s">
        <v>66</v>
      </c>
      <c r="K5125" s="33" t="str">
        <f>IF(ISNA(VLOOKUP(C5125,'Provider-EHR crosswalk'!A:B,2,FALSE)),"No EHR Specified",VLOOKUP(C5125,'Provider-EHR crosswalk'!A:B,2,FALSE))</f>
        <v>Athems Clinicals</v>
      </c>
    </row>
    <row r="5126" spans="1:11" x14ac:dyDescent="0.25">
      <c r="A5126" t="s">
        <v>166</v>
      </c>
      <c r="B5126">
        <v>21</v>
      </c>
      <c r="C5126" t="s">
        <v>592</v>
      </c>
      <c r="D5126" t="s">
        <v>167</v>
      </c>
      <c r="E5126">
        <v>2</v>
      </c>
      <c r="F5126">
        <v>1508</v>
      </c>
      <c r="G5126">
        <v>0.13</v>
      </c>
      <c r="H5126" t="s">
        <v>116</v>
      </c>
      <c r="I5126">
        <v>5</v>
      </c>
      <c r="J5126" t="s">
        <v>66</v>
      </c>
      <c r="K5126" s="33" t="str">
        <f>IF(ISNA(VLOOKUP(C5126,'Provider-EHR crosswalk'!A:B,2,FALSE)),"No EHR Specified",VLOOKUP(C5126,'Provider-EHR crosswalk'!A:B,2,FALSE))</f>
        <v>Athems Clinicals</v>
      </c>
    </row>
    <row r="5127" spans="1:11" x14ac:dyDescent="0.25">
      <c r="A5127" t="s">
        <v>168</v>
      </c>
      <c r="B5127">
        <v>21</v>
      </c>
      <c r="C5127" t="s">
        <v>592</v>
      </c>
      <c r="D5127" t="s">
        <v>169</v>
      </c>
      <c r="E5127">
        <v>2</v>
      </c>
      <c r="F5127">
        <v>1508</v>
      </c>
      <c r="G5127">
        <v>0.13</v>
      </c>
      <c r="H5127" t="s">
        <v>116</v>
      </c>
      <c r="I5127">
        <v>5</v>
      </c>
      <c r="J5127" t="s">
        <v>66</v>
      </c>
      <c r="K5127" s="33" t="str">
        <f>IF(ISNA(VLOOKUP(C5127,'Provider-EHR crosswalk'!A:B,2,FALSE)),"No EHR Specified",VLOOKUP(C5127,'Provider-EHR crosswalk'!A:B,2,FALSE))</f>
        <v>Athems Clinicals</v>
      </c>
    </row>
    <row r="5128" spans="1:11" x14ac:dyDescent="0.25">
      <c r="A5128" t="s">
        <v>170</v>
      </c>
      <c r="B5128">
        <v>21</v>
      </c>
      <c r="C5128" t="s">
        <v>592</v>
      </c>
      <c r="D5128" t="s">
        <v>171</v>
      </c>
      <c r="E5128">
        <v>2</v>
      </c>
      <c r="F5128">
        <v>1508</v>
      </c>
      <c r="G5128">
        <v>0.13</v>
      </c>
      <c r="H5128" t="s">
        <v>116</v>
      </c>
      <c r="I5128">
        <v>5</v>
      </c>
      <c r="J5128" t="s">
        <v>66</v>
      </c>
      <c r="K5128" s="33" t="str">
        <f>IF(ISNA(VLOOKUP(C5128,'Provider-EHR crosswalk'!A:B,2,FALSE)),"No EHR Specified",VLOOKUP(C5128,'Provider-EHR crosswalk'!A:B,2,FALSE))</f>
        <v>Athems Clinicals</v>
      </c>
    </row>
    <row r="5129" spans="1:11" x14ac:dyDescent="0.25">
      <c r="A5129" t="s">
        <v>172</v>
      </c>
      <c r="B5129">
        <v>21</v>
      </c>
      <c r="C5129" t="s">
        <v>592</v>
      </c>
      <c r="D5129" t="s">
        <v>173</v>
      </c>
      <c r="E5129">
        <v>163</v>
      </c>
      <c r="F5129">
        <v>1615</v>
      </c>
      <c r="G5129">
        <v>10.09</v>
      </c>
      <c r="H5129" t="s">
        <v>116</v>
      </c>
      <c r="I5129">
        <v>5</v>
      </c>
      <c r="J5129" t="s">
        <v>69</v>
      </c>
      <c r="K5129" s="33" t="str">
        <f>IF(ISNA(VLOOKUP(C5129,'Provider-EHR crosswalk'!A:B,2,FALSE)),"No EHR Specified",VLOOKUP(C5129,'Provider-EHR crosswalk'!A:B,2,FALSE))</f>
        <v>Athems Clinicals</v>
      </c>
    </row>
    <row r="5130" spans="1:11" x14ac:dyDescent="0.25">
      <c r="A5130" t="s">
        <v>174</v>
      </c>
      <c r="B5130">
        <v>21</v>
      </c>
      <c r="C5130" t="s">
        <v>592</v>
      </c>
      <c r="D5130" t="s">
        <v>175</v>
      </c>
      <c r="E5130">
        <v>227</v>
      </c>
      <c r="F5130">
        <v>1615</v>
      </c>
      <c r="G5130">
        <v>14.06</v>
      </c>
      <c r="H5130" t="s">
        <v>116</v>
      </c>
      <c r="I5130">
        <v>5</v>
      </c>
      <c r="J5130" t="s">
        <v>69</v>
      </c>
      <c r="K5130" s="33" t="str">
        <f>IF(ISNA(VLOOKUP(C5130,'Provider-EHR crosswalk'!A:B,2,FALSE)),"No EHR Specified",VLOOKUP(C5130,'Provider-EHR crosswalk'!A:B,2,FALSE))</f>
        <v>Athems Clinicals</v>
      </c>
    </row>
    <row r="5131" spans="1:11" x14ac:dyDescent="0.25">
      <c r="A5131" t="s">
        <v>176</v>
      </c>
      <c r="B5131">
        <v>21</v>
      </c>
      <c r="C5131" t="s">
        <v>592</v>
      </c>
      <c r="D5131" t="s">
        <v>177</v>
      </c>
      <c r="E5131">
        <v>158</v>
      </c>
      <c r="F5131">
        <v>1615</v>
      </c>
      <c r="G5131">
        <v>9.7799999999999994</v>
      </c>
      <c r="H5131" t="s">
        <v>116</v>
      </c>
      <c r="I5131">
        <v>5</v>
      </c>
      <c r="J5131" t="s">
        <v>69</v>
      </c>
      <c r="K5131" s="33" t="str">
        <f>IF(ISNA(VLOOKUP(C5131,'Provider-EHR crosswalk'!A:B,2,FALSE)),"No EHR Specified",VLOOKUP(C5131,'Provider-EHR crosswalk'!A:B,2,FALSE))</f>
        <v>Athems Clinicals</v>
      </c>
    </row>
    <row r="5132" spans="1:11" x14ac:dyDescent="0.25">
      <c r="A5132" t="s">
        <v>63</v>
      </c>
      <c r="B5132">
        <v>153</v>
      </c>
      <c r="C5132" t="s">
        <v>1040</v>
      </c>
      <c r="D5132" t="s">
        <v>64</v>
      </c>
      <c r="E5132">
        <v>3</v>
      </c>
      <c r="F5132">
        <v>3</v>
      </c>
      <c r="G5132">
        <v>100</v>
      </c>
      <c r="H5132" t="s">
        <v>65</v>
      </c>
      <c r="I5132">
        <v>99</v>
      </c>
      <c r="J5132" t="s">
        <v>66</v>
      </c>
      <c r="K5132" s="33" t="str">
        <f>IF(ISNA(VLOOKUP(C5132,'Provider-EHR crosswalk'!A:B,2,FALSE)),"No EHR Specified",VLOOKUP(C5132,'Provider-EHR crosswalk'!A:B,2,FALSE))</f>
        <v>Experity EHR</v>
      </c>
    </row>
    <row r="5133" spans="1:11" x14ac:dyDescent="0.25">
      <c r="A5133" t="s">
        <v>67</v>
      </c>
      <c r="B5133">
        <v>153</v>
      </c>
      <c r="C5133" t="s">
        <v>1040</v>
      </c>
      <c r="D5133" t="s">
        <v>68</v>
      </c>
      <c r="E5133">
        <v>2</v>
      </c>
      <c r="F5133">
        <v>3</v>
      </c>
      <c r="G5133">
        <v>66.67</v>
      </c>
      <c r="H5133" t="s">
        <v>65</v>
      </c>
      <c r="I5133">
        <v>75</v>
      </c>
      <c r="J5133" t="s">
        <v>69</v>
      </c>
      <c r="K5133" s="33" t="str">
        <f>IF(ISNA(VLOOKUP(C5133,'Provider-EHR crosswalk'!A:B,2,FALSE)),"No EHR Specified",VLOOKUP(C5133,'Provider-EHR crosswalk'!A:B,2,FALSE))</f>
        <v>Experity EHR</v>
      </c>
    </row>
    <row r="5134" spans="1:11" x14ac:dyDescent="0.25">
      <c r="A5134" t="s">
        <v>70</v>
      </c>
      <c r="B5134">
        <v>153</v>
      </c>
      <c r="C5134" t="s">
        <v>1040</v>
      </c>
      <c r="D5134" t="s">
        <v>71</v>
      </c>
      <c r="E5134">
        <v>3</v>
      </c>
      <c r="F5134">
        <v>3</v>
      </c>
      <c r="G5134">
        <v>100</v>
      </c>
      <c r="H5134" t="s">
        <v>65</v>
      </c>
      <c r="I5134">
        <v>99</v>
      </c>
      <c r="J5134" t="s">
        <v>66</v>
      </c>
      <c r="K5134" s="33" t="str">
        <f>IF(ISNA(VLOOKUP(C5134,'Provider-EHR crosswalk'!A:B,2,FALSE)),"No EHR Specified",VLOOKUP(C5134,'Provider-EHR crosswalk'!A:B,2,FALSE))</f>
        <v>Experity EHR</v>
      </c>
    </row>
    <row r="5135" spans="1:11" x14ac:dyDescent="0.25">
      <c r="A5135" t="s">
        <v>72</v>
      </c>
      <c r="B5135">
        <v>153</v>
      </c>
      <c r="C5135" t="s">
        <v>1040</v>
      </c>
      <c r="D5135" t="s">
        <v>73</v>
      </c>
      <c r="E5135">
        <v>3</v>
      </c>
      <c r="F5135">
        <v>3</v>
      </c>
      <c r="G5135">
        <v>100</v>
      </c>
      <c r="H5135" t="s">
        <v>65</v>
      </c>
      <c r="I5135">
        <v>99</v>
      </c>
      <c r="J5135" t="s">
        <v>66</v>
      </c>
      <c r="K5135" s="33" t="str">
        <f>IF(ISNA(VLOOKUP(C5135,'Provider-EHR crosswalk'!A:B,2,FALSE)),"No EHR Specified",VLOOKUP(C5135,'Provider-EHR crosswalk'!A:B,2,FALSE))</f>
        <v>Experity EHR</v>
      </c>
    </row>
    <row r="5136" spans="1:11" x14ac:dyDescent="0.25">
      <c r="A5136" t="s">
        <v>74</v>
      </c>
      <c r="B5136">
        <v>153</v>
      </c>
      <c r="C5136" t="s">
        <v>1040</v>
      </c>
      <c r="D5136" t="s">
        <v>75</v>
      </c>
      <c r="E5136">
        <v>3</v>
      </c>
      <c r="F5136">
        <v>3</v>
      </c>
      <c r="G5136">
        <v>100</v>
      </c>
      <c r="H5136" t="s">
        <v>65</v>
      </c>
      <c r="I5136">
        <v>99</v>
      </c>
      <c r="J5136" t="s">
        <v>66</v>
      </c>
      <c r="K5136" s="33" t="str">
        <f>IF(ISNA(VLOOKUP(C5136,'Provider-EHR crosswalk'!A:B,2,FALSE)),"No EHR Specified",VLOOKUP(C5136,'Provider-EHR crosswalk'!A:B,2,FALSE))</f>
        <v>Experity EHR</v>
      </c>
    </row>
    <row r="5137" spans="1:11" x14ac:dyDescent="0.25">
      <c r="A5137" t="s">
        <v>76</v>
      </c>
      <c r="B5137">
        <v>153</v>
      </c>
      <c r="C5137" t="s">
        <v>1040</v>
      </c>
      <c r="D5137" t="s">
        <v>77</v>
      </c>
      <c r="E5137">
        <v>3</v>
      </c>
      <c r="F5137">
        <v>3</v>
      </c>
      <c r="G5137">
        <v>100</v>
      </c>
      <c r="H5137" t="s">
        <v>65</v>
      </c>
      <c r="I5137">
        <v>85</v>
      </c>
      <c r="J5137" t="s">
        <v>66</v>
      </c>
      <c r="K5137" s="33" t="str">
        <f>IF(ISNA(VLOOKUP(C5137,'Provider-EHR crosswalk'!A:B,2,FALSE)),"No EHR Specified",VLOOKUP(C5137,'Provider-EHR crosswalk'!A:B,2,FALSE))</f>
        <v>Experity EHR</v>
      </c>
    </row>
    <row r="5138" spans="1:11" x14ac:dyDescent="0.25">
      <c r="A5138" t="s">
        <v>78</v>
      </c>
      <c r="B5138">
        <v>153</v>
      </c>
      <c r="C5138" t="s">
        <v>1040</v>
      </c>
      <c r="D5138" t="s">
        <v>79</v>
      </c>
      <c r="E5138">
        <v>3</v>
      </c>
      <c r="F5138">
        <v>3</v>
      </c>
      <c r="G5138">
        <v>100</v>
      </c>
      <c r="H5138" t="s">
        <v>65</v>
      </c>
      <c r="I5138">
        <v>85</v>
      </c>
      <c r="J5138" t="s">
        <v>66</v>
      </c>
      <c r="K5138" s="33" t="str">
        <f>IF(ISNA(VLOOKUP(C5138,'Provider-EHR crosswalk'!A:B,2,FALSE)),"No EHR Specified",VLOOKUP(C5138,'Provider-EHR crosswalk'!A:B,2,FALSE))</f>
        <v>Experity EHR</v>
      </c>
    </row>
    <row r="5139" spans="1:11" x14ac:dyDescent="0.25">
      <c r="A5139" t="s">
        <v>80</v>
      </c>
      <c r="B5139">
        <v>153</v>
      </c>
      <c r="C5139" t="s">
        <v>1040</v>
      </c>
      <c r="D5139" t="s">
        <v>81</v>
      </c>
      <c r="E5139">
        <v>3</v>
      </c>
      <c r="F5139">
        <v>3</v>
      </c>
      <c r="G5139">
        <v>100</v>
      </c>
      <c r="H5139" t="s">
        <v>65</v>
      </c>
      <c r="I5139">
        <v>85</v>
      </c>
      <c r="J5139" t="s">
        <v>66</v>
      </c>
      <c r="K5139" s="33" t="str">
        <f>IF(ISNA(VLOOKUP(C5139,'Provider-EHR crosswalk'!A:B,2,FALSE)),"No EHR Specified",VLOOKUP(C5139,'Provider-EHR crosswalk'!A:B,2,FALSE))</f>
        <v>Experity EHR</v>
      </c>
    </row>
    <row r="5140" spans="1:11" x14ac:dyDescent="0.25">
      <c r="A5140" t="s">
        <v>82</v>
      </c>
      <c r="B5140">
        <v>153</v>
      </c>
      <c r="C5140" t="s">
        <v>1040</v>
      </c>
      <c r="D5140" t="s">
        <v>83</v>
      </c>
      <c r="E5140">
        <v>3</v>
      </c>
      <c r="F5140">
        <v>3</v>
      </c>
      <c r="G5140">
        <v>100</v>
      </c>
      <c r="H5140" t="s">
        <v>65</v>
      </c>
      <c r="I5140">
        <v>85</v>
      </c>
      <c r="J5140" t="s">
        <v>66</v>
      </c>
      <c r="K5140" s="33" t="str">
        <f>IF(ISNA(VLOOKUP(C5140,'Provider-EHR crosswalk'!A:B,2,FALSE)),"No EHR Specified",VLOOKUP(C5140,'Provider-EHR crosswalk'!A:B,2,FALSE))</f>
        <v>Experity EHR</v>
      </c>
    </row>
    <row r="5141" spans="1:11" x14ac:dyDescent="0.25">
      <c r="A5141" t="s">
        <v>84</v>
      </c>
      <c r="B5141">
        <v>153</v>
      </c>
      <c r="C5141" t="s">
        <v>1040</v>
      </c>
      <c r="D5141" t="s">
        <v>85</v>
      </c>
      <c r="E5141">
        <v>3</v>
      </c>
      <c r="F5141">
        <v>3</v>
      </c>
      <c r="G5141">
        <v>100</v>
      </c>
      <c r="H5141" t="s">
        <v>65</v>
      </c>
      <c r="I5141">
        <v>85</v>
      </c>
      <c r="J5141" t="s">
        <v>66</v>
      </c>
      <c r="K5141" s="33" t="str">
        <f>IF(ISNA(VLOOKUP(C5141,'Provider-EHR crosswalk'!A:B,2,FALSE)),"No EHR Specified",VLOOKUP(C5141,'Provider-EHR crosswalk'!A:B,2,FALSE))</f>
        <v>Experity EHR</v>
      </c>
    </row>
    <row r="5142" spans="1:11" x14ac:dyDescent="0.25">
      <c r="A5142" t="s">
        <v>86</v>
      </c>
      <c r="B5142">
        <v>153</v>
      </c>
      <c r="C5142" t="s">
        <v>1040</v>
      </c>
      <c r="D5142" t="s">
        <v>87</v>
      </c>
      <c r="E5142">
        <v>3</v>
      </c>
      <c r="F5142">
        <v>3</v>
      </c>
      <c r="G5142">
        <v>100</v>
      </c>
      <c r="H5142" t="s">
        <v>65</v>
      </c>
      <c r="I5142">
        <v>95</v>
      </c>
      <c r="J5142" t="s">
        <v>66</v>
      </c>
      <c r="K5142" s="33" t="str">
        <f>IF(ISNA(VLOOKUP(C5142,'Provider-EHR crosswalk'!A:B,2,FALSE)),"No EHR Specified",VLOOKUP(C5142,'Provider-EHR crosswalk'!A:B,2,FALSE))</f>
        <v>Experity EHR</v>
      </c>
    </row>
    <row r="5143" spans="1:11" x14ac:dyDescent="0.25">
      <c r="A5143" t="s">
        <v>88</v>
      </c>
      <c r="B5143">
        <v>153</v>
      </c>
      <c r="C5143" t="s">
        <v>1040</v>
      </c>
      <c r="D5143" t="s">
        <v>89</v>
      </c>
      <c r="E5143">
        <v>3</v>
      </c>
      <c r="F5143">
        <v>3</v>
      </c>
      <c r="G5143">
        <v>100</v>
      </c>
      <c r="H5143" t="s">
        <v>65</v>
      </c>
      <c r="I5143">
        <v>95</v>
      </c>
      <c r="J5143" t="s">
        <v>66</v>
      </c>
      <c r="K5143" s="33" t="str">
        <f>IF(ISNA(VLOOKUP(C5143,'Provider-EHR crosswalk'!A:B,2,FALSE)),"No EHR Specified",VLOOKUP(C5143,'Provider-EHR crosswalk'!A:B,2,FALSE))</f>
        <v>Experity EHR</v>
      </c>
    </row>
    <row r="5144" spans="1:11" x14ac:dyDescent="0.25">
      <c r="A5144" t="s">
        <v>90</v>
      </c>
      <c r="B5144">
        <v>153</v>
      </c>
      <c r="C5144" t="s">
        <v>1040</v>
      </c>
      <c r="D5144" t="s">
        <v>91</v>
      </c>
      <c r="E5144">
        <v>3</v>
      </c>
      <c r="F5144">
        <v>3</v>
      </c>
      <c r="G5144">
        <v>100</v>
      </c>
      <c r="H5144" t="s">
        <v>65</v>
      </c>
      <c r="I5144">
        <v>90</v>
      </c>
      <c r="J5144" t="s">
        <v>66</v>
      </c>
      <c r="K5144" s="33" t="str">
        <f>IF(ISNA(VLOOKUP(C5144,'Provider-EHR crosswalk'!A:B,2,FALSE)),"No EHR Specified",VLOOKUP(C5144,'Provider-EHR crosswalk'!A:B,2,FALSE))</f>
        <v>Experity EHR</v>
      </c>
    </row>
    <row r="5145" spans="1:11" x14ac:dyDescent="0.25">
      <c r="A5145" t="s">
        <v>92</v>
      </c>
      <c r="B5145">
        <v>153</v>
      </c>
      <c r="C5145" t="s">
        <v>1040</v>
      </c>
      <c r="D5145" t="s">
        <v>93</v>
      </c>
      <c r="E5145">
        <v>1</v>
      </c>
      <c r="F5145">
        <v>3</v>
      </c>
      <c r="G5145">
        <v>33.33</v>
      </c>
      <c r="H5145" t="s">
        <v>65</v>
      </c>
      <c r="I5145">
        <v>90</v>
      </c>
      <c r="J5145" t="s">
        <v>69</v>
      </c>
      <c r="K5145" s="33" t="str">
        <f>IF(ISNA(VLOOKUP(C5145,'Provider-EHR crosswalk'!A:B,2,FALSE)),"No EHR Specified",VLOOKUP(C5145,'Provider-EHR crosswalk'!A:B,2,FALSE))</f>
        <v>Experity EHR</v>
      </c>
    </row>
    <row r="5146" spans="1:11" x14ac:dyDescent="0.25">
      <c r="A5146" t="s">
        <v>94</v>
      </c>
      <c r="B5146">
        <v>153</v>
      </c>
      <c r="C5146" t="s">
        <v>1040</v>
      </c>
      <c r="D5146" t="s">
        <v>95</v>
      </c>
      <c r="E5146">
        <v>2</v>
      </c>
      <c r="F5146">
        <v>3</v>
      </c>
      <c r="G5146">
        <v>66.67</v>
      </c>
      <c r="H5146" t="s">
        <v>65</v>
      </c>
      <c r="I5146">
        <v>90</v>
      </c>
      <c r="J5146" t="s">
        <v>69</v>
      </c>
      <c r="K5146" s="33" t="str">
        <f>IF(ISNA(VLOOKUP(C5146,'Provider-EHR crosswalk'!A:B,2,FALSE)),"No EHR Specified",VLOOKUP(C5146,'Provider-EHR crosswalk'!A:B,2,FALSE))</f>
        <v>Experity EHR</v>
      </c>
    </row>
    <row r="5147" spans="1:11" x14ac:dyDescent="0.25">
      <c r="A5147" t="s">
        <v>96</v>
      </c>
      <c r="B5147">
        <v>153</v>
      </c>
      <c r="C5147" t="s">
        <v>1040</v>
      </c>
      <c r="D5147" t="s">
        <v>97</v>
      </c>
      <c r="E5147">
        <v>3</v>
      </c>
      <c r="F5147">
        <v>3</v>
      </c>
      <c r="G5147">
        <v>100</v>
      </c>
      <c r="H5147" t="s">
        <v>65</v>
      </c>
      <c r="I5147">
        <v>90</v>
      </c>
      <c r="J5147" t="s">
        <v>66</v>
      </c>
      <c r="K5147" s="33" t="str">
        <f>IF(ISNA(VLOOKUP(C5147,'Provider-EHR crosswalk'!A:B,2,FALSE)),"No EHR Specified",VLOOKUP(C5147,'Provider-EHR crosswalk'!A:B,2,FALSE))</f>
        <v>Experity EHR</v>
      </c>
    </row>
    <row r="5148" spans="1:11" x14ac:dyDescent="0.25">
      <c r="A5148" t="s">
        <v>98</v>
      </c>
      <c r="B5148">
        <v>153</v>
      </c>
      <c r="C5148" t="s">
        <v>1040</v>
      </c>
      <c r="D5148" t="s">
        <v>99</v>
      </c>
      <c r="E5148">
        <v>3</v>
      </c>
      <c r="F5148">
        <v>3</v>
      </c>
      <c r="G5148">
        <v>100</v>
      </c>
      <c r="H5148" t="s">
        <v>65</v>
      </c>
      <c r="I5148">
        <v>90</v>
      </c>
      <c r="J5148" t="s">
        <v>66</v>
      </c>
      <c r="K5148" s="33" t="str">
        <f>IF(ISNA(VLOOKUP(C5148,'Provider-EHR crosswalk'!A:B,2,FALSE)),"No EHR Specified",VLOOKUP(C5148,'Provider-EHR crosswalk'!A:B,2,FALSE))</f>
        <v>Experity EHR</v>
      </c>
    </row>
    <row r="5149" spans="1:11" x14ac:dyDescent="0.25">
      <c r="A5149" t="s">
        <v>100</v>
      </c>
      <c r="B5149">
        <v>153</v>
      </c>
      <c r="C5149" t="s">
        <v>1040</v>
      </c>
      <c r="D5149" t="s">
        <v>101</v>
      </c>
      <c r="E5149">
        <v>42</v>
      </c>
      <c r="F5149">
        <v>42</v>
      </c>
      <c r="G5149">
        <v>100</v>
      </c>
      <c r="H5149" t="s">
        <v>65</v>
      </c>
      <c r="I5149">
        <v>99</v>
      </c>
      <c r="J5149" t="s">
        <v>66</v>
      </c>
      <c r="K5149" s="33" t="str">
        <f>IF(ISNA(VLOOKUP(C5149,'Provider-EHR crosswalk'!A:B,2,FALSE)),"No EHR Specified",VLOOKUP(C5149,'Provider-EHR crosswalk'!A:B,2,FALSE))</f>
        <v>Experity EHR</v>
      </c>
    </row>
    <row r="5150" spans="1:11" x14ac:dyDescent="0.25">
      <c r="A5150" t="s">
        <v>102</v>
      </c>
      <c r="B5150">
        <v>153</v>
      </c>
      <c r="C5150" t="s">
        <v>1040</v>
      </c>
      <c r="D5150" t="s">
        <v>103</v>
      </c>
      <c r="E5150">
        <v>42</v>
      </c>
      <c r="F5150">
        <v>42</v>
      </c>
      <c r="G5150">
        <v>100</v>
      </c>
      <c r="H5150" t="s">
        <v>65</v>
      </c>
      <c r="I5150">
        <v>99</v>
      </c>
      <c r="J5150" t="s">
        <v>66</v>
      </c>
      <c r="K5150" s="33" t="str">
        <f>IF(ISNA(VLOOKUP(C5150,'Provider-EHR crosswalk'!A:B,2,FALSE)),"No EHR Specified",VLOOKUP(C5150,'Provider-EHR crosswalk'!A:B,2,FALSE))</f>
        <v>Experity EHR</v>
      </c>
    </row>
    <row r="5151" spans="1:11" x14ac:dyDescent="0.25">
      <c r="A5151" t="s">
        <v>104</v>
      </c>
      <c r="B5151">
        <v>153</v>
      </c>
      <c r="C5151" t="s">
        <v>1040</v>
      </c>
      <c r="D5151" t="s">
        <v>105</v>
      </c>
      <c r="E5151">
        <v>42</v>
      </c>
      <c r="F5151">
        <v>42</v>
      </c>
      <c r="G5151">
        <v>100</v>
      </c>
      <c r="H5151" t="s">
        <v>65</v>
      </c>
      <c r="I5151">
        <v>99</v>
      </c>
      <c r="J5151" t="s">
        <v>66</v>
      </c>
      <c r="K5151" s="33" t="str">
        <f>IF(ISNA(VLOOKUP(C5151,'Provider-EHR crosswalk'!A:B,2,FALSE)),"No EHR Specified",VLOOKUP(C5151,'Provider-EHR crosswalk'!A:B,2,FALSE))</f>
        <v>Experity EHR</v>
      </c>
    </row>
    <row r="5152" spans="1:11" x14ac:dyDescent="0.25">
      <c r="A5152" t="s">
        <v>106</v>
      </c>
      <c r="B5152">
        <v>153</v>
      </c>
      <c r="C5152" t="s">
        <v>1040</v>
      </c>
      <c r="D5152" t="s">
        <v>107</v>
      </c>
      <c r="E5152">
        <v>42</v>
      </c>
      <c r="F5152">
        <v>42</v>
      </c>
      <c r="G5152">
        <v>100</v>
      </c>
      <c r="H5152" t="s">
        <v>65</v>
      </c>
      <c r="I5152">
        <v>99</v>
      </c>
      <c r="J5152" t="s">
        <v>66</v>
      </c>
      <c r="K5152" s="33" t="str">
        <f>IF(ISNA(VLOOKUP(C5152,'Provider-EHR crosswalk'!A:B,2,FALSE)),"No EHR Specified",VLOOKUP(C5152,'Provider-EHR crosswalk'!A:B,2,FALSE))</f>
        <v>Experity EHR</v>
      </c>
    </row>
    <row r="5153" spans="1:11" x14ac:dyDescent="0.25">
      <c r="A5153" t="s">
        <v>108</v>
      </c>
      <c r="B5153">
        <v>153</v>
      </c>
      <c r="C5153" t="s">
        <v>1040</v>
      </c>
      <c r="D5153" t="s">
        <v>109</v>
      </c>
      <c r="E5153">
        <v>42</v>
      </c>
      <c r="F5153">
        <v>42</v>
      </c>
      <c r="G5153">
        <v>100</v>
      </c>
      <c r="H5153" t="s">
        <v>65</v>
      </c>
      <c r="I5153">
        <v>99</v>
      </c>
      <c r="J5153" t="s">
        <v>66</v>
      </c>
      <c r="K5153" s="33" t="str">
        <f>IF(ISNA(VLOOKUP(C5153,'Provider-EHR crosswalk'!A:B,2,FALSE)),"No EHR Specified",VLOOKUP(C5153,'Provider-EHR crosswalk'!A:B,2,FALSE))</f>
        <v>Experity EHR</v>
      </c>
    </row>
    <row r="5154" spans="1:11" x14ac:dyDescent="0.25">
      <c r="A5154" t="s">
        <v>110</v>
      </c>
      <c r="B5154">
        <v>153</v>
      </c>
      <c r="C5154" t="s">
        <v>1040</v>
      </c>
      <c r="D5154" t="s">
        <v>111</v>
      </c>
      <c r="E5154">
        <v>42</v>
      </c>
      <c r="F5154">
        <v>42</v>
      </c>
      <c r="G5154">
        <v>100</v>
      </c>
      <c r="H5154" t="s">
        <v>65</v>
      </c>
      <c r="I5154">
        <v>99</v>
      </c>
      <c r="J5154" t="s">
        <v>66</v>
      </c>
      <c r="K5154" s="33" t="str">
        <f>IF(ISNA(VLOOKUP(C5154,'Provider-EHR crosswalk'!A:B,2,FALSE)),"No EHR Specified",VLOOKUP(C5154,'Provider-EHR crosswalk'!A:B,2,FALSE))</f>
        <v>Experity EHR</v>
      </c>
    </row>
    <row r="5155" spans="1:11" x14ac:dyDescent="0.25">
      <c r="A5155" t="s">
        <v>112</v>
      </c>
      <c r="B5155">
        <v>153</v>
      </c>
      <c r="C5155" t="s">
        <v>1040</v>
      </c>
      <c r="D5155" t="s">
        <v>113</v>
      </c>
      <c r="E5155">
        <v>42</v>
      </c>
      <c r="F5155">
        <v>42</v>
      </c>
      <c r="G5155">
        <v>100</v>
      </c>
      <c r="H5155" t="s">
        <v>65</v>
      </c>
      <c r="I5155">
        <v>99</v>
      </c>
      <c r="J5155" t="s">
        <v>66</v>
      </c>
      <c r="K5155" s="33" t="str">
        <f>IF(ISNA(VLOOKUP(C5155,'Provider-EHR crosswalk'!A:B,2,FALSE)),"No EHR Specified",VLOOKUP(C5155,'Provider-EHR crosswalk'!A:B,2,FALSE))</f>
        <v>Experity EHR</v>
      </c>
    </row>
    <row r="5156" spans="1:11" x14ac:dyDescent="0.25">
      <c r="A5156" t="s">
        <v>114</v>
      </c>
      <c r="B5156">
        <v>153</v>
      </c>
      <c r="C5156" t="s">
        <v>1040</v>
      </c>
      <c r="D5156" t="s">
        <v>115</v>
      </c>
      <c r="E5156">
        <v>0</v>
      </c>
      <c r="F5156">
        <v>3</v>
      </c>
      <c r="G5156">
        <v>0</v>
      </c>
      <c r="H5156" t="s">
        <v>116</v>
      </c>
      <c r="I5156">
        <v>4</v>
      </c>
      <c r="J5156" t="s">
        <v>66</v>
      </c>
      <c r="K5156" s="33" t="str">
        <f>IF(ISNA(VLOOKUP(C5156,'Provider-EHR crosswalk'!A:B,2,FALSE)),"No EHR Specified",VLOOKUP(C5156,'Provider-EHR crosswalk'!A:B,2,FALSE))</f>
        <v>Experity EHR</v>
      </c>
    </row>
    <row r="5157" spans="1:11" x14ac:dyDescent="0.25">
      <c r="A5157" t="s">
        <v>117</v>
      </c>
      <c r="B5157">
        <v>153</v>
      </c>
      <c r="C5157" t="s">
        <v>1040</v>
      </c>
      <c r="D5157" t="s">
        <v>118</v>
      </c>
      <c r="E5157">
        <v>0</v>
      </c>
      <c r="F5157">
        <v>3</v>
      </c>
      <c r="G5157">
        <v>0</v>
      </c>
      <c r="H5157" t="s">
        <v>116</v>
      </c>
      <c r="I5157">
        <v>4</v>
      </c>
      <c r="J5157" t="s">
        <v>66</v>
      </c>
      <c r="K5157" s="33" t="str">
        <f>IF(ISNA(VLOOKUP(C5157,'Provider-EHR crosswalk'!A:B,2,FALSE)),"No EHR Specified",VLOOKUP(C5157,'Provider-EHR crosswalk'!A:B,2,FALSE))</f>
        <v>Experity EHR</v>
      </c>
    </row>
    <row r="5158" spans="1:11" x14ac:dyDescent="0.25">
      <c r="A5158" t="s">
        <v>119</v>
      </c>
      <c r="B5158">
        <v>153</v>
      </c>
      <c r="C5158" t="s">
        <v>1040</v>
      </c>
      <c r="D5158" t="s">
        <v>120</v>
      </c>
      <c r="E5158">
        <v>0</v>
      </c>
      <c r="F5158">
        <v>3</v>
      </c>
      <c r="G5158">
        <v>0</v>
      </c>
      <c r="H5158" t="s">
        <v>116</v>
      </c>
      <c r="I5158">
        <v>4</v>
      </c>
      <c r="J5158" t="s">
        <v>66</v>
      </c>
      <c r="K5158" s="33" t="str">
        <f>IF(ISNA(VLOOKUP(C5158,'Provider-EHR crosswalk'!A:B,2,FALSE)),"No EHR Specified",VLOOKUP(C5158,'Provider-EHR crosswalk'!A:B,2,FALSE))</f>
        <v>Experity EHR</v>
      </c>
    </row>
    <row r="5159" spans="1:11" x14ac:dyDescent="0.25">
      <c r="A5159" t="s">
        <v>121</v>
      </c>
      <c r="B5159">
        <v>153</v>
      </c>
      <c r="C5159" t="s">
        <v>1040</v>
      </c>
      <c r="D5159" t="s">
        <v>122</v>
      </c>
      <c r="E5159">
        <v>0</v>
      </c>
      <c r="F5159">
        <v>3</v>
      </c>
      <c r="G5159">
        <v>0</v>
      </c>
      <c r="H5159" t="s">
        <v>116</v>
      </c>
      <c r="I5159">
        <v>1</v>
      </c>
      <c r="J5159" t="s">
        <v>66</v>
      </c>
      <c r="K5159" s="33" t="str">
        <f>IF(ISNA(VLOOKUP(C5159,'Provider-EHR crosswalk'!A:B,2,FALSE)),"No EHR Specified",VLOOKUP(C5159,'Provider-EHR crosswalk'!A:B,2,FALSE))</f>
        <v>Experity EHR</v>
      </c>
    </row>
    <row r="5160" spans="1:11" x14ac:dyDescent="0.25">
      <c r="A5160" t="s">
        <v>123</v>
      </c>
      <c r="B5160">
        <v>153</v>
      </c>
      <c r="C5160" t="s">
        <v>1040</v>
      </c>
      <c r="D5160" t="s">
        <v>124</v>
      </c>
      <c r="E5160">
        <v>1</v>
      </c>
      <c r="F5160">
        <v>42</v>
      </c>
      <c r="G5160">
        <v>2.38</v>
      </c>
      <c r="H5160" t="s">
        <v>116</v>
      </c>
      <c r="I5160">
        <v>1</v>
      </c>
      <c r="J5160" t="s">
        <v>69</v>
      </c>
      <c r="K5160" s="33" t="str">
        <f>IF(ISNA(VLOOKUP(C5160,'Provider-EHR crosswalk'!A:B,2,FALSE)),"No EHR Specified",VLOOKUP(C5160,'Provider-EHR crosswalk'!A:B,2,FALSE))</f>
        <v>Experity EHR</v>
      </c>
    </row>
    <row r="5161" spans="1:11" x14ac:dyDescent="0.25">
      <c r="A5161" t="s">
        <v>125</v>
      </c>
      <c r="B5161">
        <v>153</v>
      </c>
      <c r="C5161" t="s">
        <v>1040</v>
      </c>
      <c r="D5161" t="s">
        <v>126</v>
      </c>
      <c r="E5161">
        <v>0</v>
      </c>
      <c r="F5161">
        <v>42</v>
      </c>
      <c r="G5161">
        <v>0</v>
      </c>
      <c r="H5161" t="s">
        <v>116</v>
      </c>
      <c r="I5161">
        <v>1</v>
      </c>
      <c r="J5161" t="s">
        <v>66</v>
      </c>
      <c r="K5161" s="33" t="str">
        <f>IF(ISNA(VLOOKUP(C5161,'Provider-EHR crosswalk'!A:B,2,FALSE)),"No EHR Specified",VLOOKUP(C5161,'Provider-EHR crosswalk'!A:B,2,FALSE))</f>
        <v>Experity EHR</v>
      </c>
    </row>
    <row r="5162" spans="1:11" x14ac:dyDescent="0.25">
      <c r="A5162" t="s">
        <v>127</v>
      </c>
      <c r="B5162">
        <v>153</v>
      </c>
      <c r="C5162" t="s">
        <v>1040</v>
      </c>
      <c r="D5162" t="s">
        <v>128</v>
      </c>
      <c r="E5162">
        <v>0</v>
      </c>
      <c r="F5162">
        <v>42</v>
      </c>
      <c r="G5162">
        <v>0</v>
      </c>
      <c r="H5162" t="s">
        <v>116</v>
      </c>
      <c r="I5162">
        <v>4</v>
      </c>
      <c r="J5162" t="s">
        <v>66</v>
      </c>
      <c r="K5162" s="33" t="str">
        <f>IF(ISNA(VLOOKUP(C5162,'Provider-EHR crosswalk'!A:B,2,FALSE)),"No EHR Specified",VLOOKUP(C5162,'Provider-EHR crosswalk'!A:B,2,FALSE))</f>
        <v>Experity EHR</v>
      </c>
    </row>
    <row r="5163" spans="1:11" x14ac:dyDescent="0.25">
      <c r="A5163" t="s">
        <v>129</v>
      </c>
      <c r="B5163">
        <v>153</v>
      </c>
      <c r="C5163" t="s">
        <v>1040</v>
      </c>
      <c r="D5163" t="s">
        <v>130</v>
      </c>
      <c r="E5163">
        <v>0</v>
      </c>
      <c r="F5163">
        <v>42</v>
      </c>
      <c r="G5163">
        <v>0</v>
      </c>
      <c r="H5163" t="s">
        <v>116</v>
      </c>
      <c r="I5163">
        <v>4</v>
      </c>
      <c r="J5163" t="s">
        <v>66</v>
      </c>
      <c r="K5163" s="33" t="str">
        <f>IF(ISNA(VLOOKUP(C5163,'Provider-EHR crosswalk'!A:B,2,FALSE)),"No EHR Specified",VLOOKUP(C5163,'Provider-EHR crosswalk'!A:B,2,FALSE))</f>
        <v>Experity EHR</v>
      </c>
    </row>
    <row r="5164" spans="1:11" x14ac:dyDescent="0.25">
      <c r="A5164" t="s">
        <v>131</v>
      </c>
      <c r="B5164">
        <v>153</v>
      </c>
      <c r="C5164" t="s">
        <v>1040</v>
      </c>
      <c r="D5164" t="s">
        <v>132</v>
      </c>
      <c r="E5164">
        <v>0</v>
      </c>
      <c r="F5164">
        <v>42</v>
      </c>
      <c r="G5164">
        <v>0</v>
      </c>
      <c r="H5164" t="s">
        <v>116</v>
      </c>
      <c r="I5164">
        <v>4</v>
      </c>
      <c r="J5164" t="s">
        <v>66</v>
      </c>
      <c r="K5164" s="33" t="str">
        <f>IF(ISNA(VLOOKUP(C5164,'Provider-EHR crosswalk'!A:B,2,FALSE)),"No EHR Specified",VLOOKUP(C5164,'Provider-EHR crosswalk'!A:B,2,FALSE))</f>
        <v>Experity EHR</v>
      </c>
    </row>
    <row r="5165" spans="1:11" x14ac:dyDescent="0.25">
      <c r="A5165" t="s">
        <v>133</v>
      </c>
      <c r="B5165">
        <v>153</v>
      </c>
      <c r="C5165" t="s">
        <v>1040</v>
      </c>
      <c r="D5165" t="s">
        <v>134</v>
      </c>
      <c r="E5165">
        <v>1</v>
      </c>
      <c r="F5165">
        <v>42</v>
      </c>
      <c r="G5165">
        <v>2.38</v>
      </c>
      <c r="H5165" t="s">
        <v>116</v>
      </c>
      <c r="I5165">
        <v>1</v>
      </c>
      <c r="J5165" t="s">
        <v>69</v>
      </c>
      <c r="K5165" s="33" t="str">
        <f>IF(ISNA(VLOOKUP(C5165,'Provider-EHR crosswalk'!A:B,2,FALSE)),"No EHR Specified",VLOOKUP(C5165,'Provider-EHR crosswalk'!A:B,2,FALSE))</f>
        <v>Experity EHR</v>
      </c>
    </row>
    <row r="5166" spans="1:11" x14ac:dyDescent="0.25">
      <c r="A5166" t="s">
        <v>135</v>
      </c>
      <c r="B5166">
        <v>153</v>
      </c>
      <c r="C5166" t="s">
        <v>1040</v>
      </c>
      <c r="D5166" t="s">
        <v>136</v>
      </c>
      <c r="E5166">
        <v>0</v>
      </c>
      <c r="F5166">
        <v>42</v>
      </c>
      <c r="G5166">
        <v>0</v>
      </c>
      <c r="H5166" t="s">
        <v>116</v>
      </c>
      <c r="I5166">
        <v>1</v>
      </c>
      <c r="J5166" t="s">
        <v>66</v>
      </c>
      <c r="K5166" s="33" t="str">
        <f>IF(ISNA(VLOOKUP(C5166,'Provider-EHR crosswalk'!A:B,2,FALSE)),"No EHR Specified",VLOOKUP(C5166,'Provider-EHR crosswalk'!A:B,2,FALSE))</f>
        <v>Experity EHR</v>
      </c>
    </row>
    <row r="5167" spans="1:11" x14ac:dyDescent="0.25">
      <c r="A5167" t="s">
        <v>137</v>
      </c>
      <c r="B5167">
        <v>153</v>
      </c>
      <c r="C5167" t="s">
        <v>1040</v>
      </c>
      <c r="D5167" t="s">
        <v>138</v>
      </c>
      <c r="E5167">
        <v>0</v>
      </c>
      <c r="F5167">
        <v>42</v>
      </c>
      <c r="G5167">
        <v>0</v>
      </c>
      <c r="H5167" t="s">
        <v>116</v>
      </c>
      <c r="I5167">
        <v>1</v>
      </c>
      <c r="J5167" t="s">
        <v>66</v>
      </c>
      <c r="K5167" s="33" t="str">
        <f>IF(ISNA(VLOOKUP(C5167,'Provider-EHR crosswalk'!A:B,2,FALSE)),"No EHR Specified",VLOOKUP(C5167,'Provider-EHR crosswalk'!A:B,2,FALSE))</f>
        <v>Experity EHR</v>
      </c>
    </row>
    <row r="5168" spans="1:11" x14ac:dyDescent="0.25">
      <c r="A5168" t="s">
        <v>139</v>
      </c>
      <c r="B5168">
        <v>153</v>
      </c>
      <c r="C5168" t="s">
        <v>1040</v>
      </c>
      <c r="D5168" t="s">
        <v>140</v>
      </c>
      <c r="E5168">
        <v>0</v>
      </c>
      <c r="F5168">
        <v>42</v>
      </c>
      <c r="G5168">
        <v>0</v>
      </c>
      <c r="H5168" t="s">
        <v>116</v>
      </c>
      <c r="I5168">
        <v>1</v>
      </c>
      <c r="J5168" t="s">
        <v>66</v>
      </c>
      <c r="K5168" s="33" t="str">
        <f>IF(ISNA(VLOOKUP(C5168,'Provider-EHR crosswalk'!A:B,2,FALSE)),"No EHR Specified",VLOOKUP(C5168,'Provider-EHR crosswalk'!A:B,2,FALSE))</f>
        <v>Experity EHR</v>
      </c>
    </row>
    <row r="5169" spans="1:11" x14ac:dyDescent="0.25">
      <c r="A5169" t="s">
        <v>141</v>
      </c>
      <c r="B5169">
        <v>153</v>
      </c>
      <c r="C5169" t="s">
        <v>1040</v>
      </c>
      <c r="D5169" t="s">
        <v>142</v>
      </c>
      <c r="E5169">
        <v>0</v>
      </c>
      <c r="F5169">
        <v>42</v>
      </c>
      <c r="G5169">
        <v>0</v>
      </c>
      <c r="H5169" t="s">
        <v>116</v>
      </c>
      <c r="I5169">
        <v>1</v>
      </c>
      <c r="J5169" t="s">
        <v>66</v>
      </c>
      <c r="K5169" s="33" t="str">
        <f>IF(ISNA(VLOOKUP(C5169,'Provider-EHR crosswalk'!A:B,2,FALSE)),"No EHR Specified",VLOOKUP(C5169,'Provider-EHR crosswalk'!A:B,2,FALSE))</f>
        <v>Experity EHR</v>
      </c>
    </row>
    <row r="5170" spans="1:11" x14ac:dyDescent="0.25">
      <c r="A5170" t="s">
        <v>143</v>
      </c>
      <c r="B5170">
        <v>153</v>
      </c>
      <c r="C5170" t="s">
        <v>1040</v>
      </c>
      <c r="D5170" t="s">
        <v>144</v>
      </c>
      <c r="E5170">
        <v>0</v>
      </c>
      <c r="F5170">
        <v>42</v>
      </c>
      <c r="G5170">
        <v>0</v>
      </c>
      <c r="H5170" t="s">
        <v>116</v>
      </c>
      <c r="I5170">
        <v>1</v>
      </c>
      <c r="J5170" t="s">
        <v>66</v>
      </c>
      <c r="K5170" s="33" t="str">
        <f>IF(ISNA(VLOOKUP(C5170,'Provider-EHR crosswalk'!A:B,2,FALSE)),"No EHR Specified",VLOOKUP(C5170,'Provider-EHR crosswalk'!A:B,2,FALSE))</f>
        <v>Experity EHR</v>
      </c>
    </row>
    <row r="5171" spans="1:11" x14ac:dyDescent="0.25">
      <c r="A5171" t="s">
        <v>145</v>
      </c>
      <c r="B5171">
        <v>153</v>
      </c>
      <c r="C5171" t="s">
        <v>1040</v>
      </c>
      <c r="D5171" t="s">
        <v>146</v>
      </c>
      <c r="E5171">
        <v>0</v>
      </c>
      <c r="F5171">
        <v>42</v>
      </c>
      <c r="G5171">
        <v>0</v>
      </c>
      <c r="H5171" t="s">
        <v>116</v>
      </c>
      <c r="I5171">
        <v>1</v>
      </c>
      <c r="J5171" t="s">
        <v>66</v>
      </c>
      <c r="K5171" s="33" t="str">
        <f>IF(ISNA(VLOOKUP(C5171,'Provider-EHR crosswalk'!A:B,2,FALSE)),"No EHR Specified",VLOOKUP(C5171,'Provider-EHR crosswalk'!A:B,2,FALSE))</f>
        <v>Experity EHR</v>
      </c>
    </row>
    <row r="5172" spans="1:11" x14ac:dyDescent="0.25">
      <c r="A5172" t="s">
        <v>147</v>
      </c>
      <c r="B5172">
        <v>153</v>
      </c>
      <c r="C5172" t="s">
        <v>1040</v>
      </c>
      <c r="D5172" t="s">
        <v>148</v>
      </c>
      <c r="E5172">
        <v>0</v>
      </c>
      <c r="F5172">
        <v>42</v>
      </c>
      <c r="G5172">
        <v>0</v>
      </c>
      <c r="H5172" t="s">
        <v>116</v>
      </c>
      <c r="I5172">
        <v>1</v>
      </c>
      <c r="J5172" t="s">
        <v>66</v>
      </c>
      <c r="K5172" s="33" t="str">
        <f>IF(ISNA(VLOOKUP(C5172,'Provider-EHR crosswalk'!A:B,2,FALSE)),"No EHR Specified",VLOOKUP(C5172,'Provider-EHR crosswalk'!A:B,2,FALSE))</f>
        <v>Experity EHR</v>
      </c>
    </row>
    <row r="5173" spans="1:11" x14ac:dyDescent="0.25">
      <c r="A5173" t="s">
        <v>149</v>
      </c>
      <c r="B5173">
        <v>153</v>
      </c>
      <c r="C5173" t="s">
        <v>1040</v>
      </c>
      <c r="D5173" t="s">
        <v>150</v>
      </c>
      <c r="E5173">
        <v>0</v>
      </c>
      <c r="F5173">
        <v>42</v>
      </c>
      <c r="G5173">
        <v>0</v>
      </c>
      <c r="H5173" t="s">
        <v>116</v>
      </c>
      <c r="I5173">
        <v>1</v>
      </c>
      <c r="J5173" t="s">
        <v>66</v>
      </c>
      <c r="K5173" s="33" t="str">
        <f>IF(ISNA(VLOOKUP(C5173,'Provider-EHR crosswalk'!A:B,2,FALSE)),"No EHR Specified",VLOOKUP(C5173,'Provider-EHR crosswalk'!A:B,2,FALSE))</f>
        <v>Experity EHR</v>
      </c>
    </row>
    <row r="5174" spans="1:11" x14ac:dyDescent="0.25">
      <c r="A5174" t="s">
        <v>151</v>
      </c>
      <c r="B5174">
        <v>153</v>
      </c>
      <c r="C5174" t="s">
        <v>1040</v>
      </c>
      <c r="D5174" t="s">
        <v>152</v>
      </c>
      <c r="E5174">
        <v>0</v>
      </c>
      <c r="F5174">
        <v>42</v>
      </c>
      <c r="G5174">
        <v>0</v>
      </c>
      <c r="H5174" t="s">
        <v>116</v>
      </c>
      <c r="I5174">
        <v>1</v>
      </c>
      <c r="J5174" t="s">
        <v>66</v>
      </c>
      <c r="K5174" s="33" t="str">
        <f>IF(ISNA(VLOOKUP(C5174,'Provider-EHR crosswalk'!A:B,2,FALSE)),"No EHR Specified",VLOOKUP(C5174,'Provider-EHR crosswalk'!A:B,2,FALSE))</f>
        <v>Experity EHR</v>
      </c>
    </row>
    <row r="5175" spans="1:11" x14ac:dyDescent="0.25">
      <c r="A5175" t="s">
        <v>153</v>
      </c>
      <c r="B5175">
        <v>153</v>
      </c>
      <c r="C5175" t="s">
        <v>1040</v>
      </c>
      <c r="D5175" t="s">
        <v>154</v>
      </c>
      <c r="E5175">
        <v>0</v>
      </c>
      <c r="F5175">
        <v>42</v>
      </c>
      <c r="G5175">
        <v>0</v>
      </c>
      <c r="H5175" t="s">
        <v>116</v>
      </c>
      <c r="I5175">
        <v>1</v>
      </c>
      <c r="J5175" t="s">
        <v>66</v>
      </c>
      <c r="K5175" s="33" t="str">
        <f>IF(ISNA(VLOOKUP(C5175,'Provider-EHR crosswalk'!A:B,2,FALSE)),"No EHR Specified",VLOOKUP(C5175,'Provider-EHR crosswalk'!A:B,2,FALSE))</f>
        <v>Experity EHR</v>
      </c>
    </row>
    <row r="5176" spans="1:11" x14ac:dyDescent="0.25">
      <c r="A5176" t="s">
        <v>155</v>
      </c>
      <c r="B5176">
        <v>153</v>
      </c>
      <c r="C5176" t="s">
        <v>1040</v>
      </c>
      <c r="D5176" t="s">
        <v>156</v>
      </c>
      <c r="E5176">
        <v>0</v>
      </c>
      <c r="F5176">
        <v>42</v>
      </c>
      <c r="G5176">
        <v>0</v>
      </c>
      <c r="H5176" t="s">
        <v>157</v>
      </c>
      <c r="I5176" t="s">
        <v>157</v>
      </c>
      <c r="J5176" t="s">
        <v>157</v>
      </c>
      <c r="K5176" s="33" t="str">
        <f>IF(ISNA(VLOOKUP(C5176,'Provider-EHR crosswalk'!A:B,2,FALSE)),"No EHR Specified",VLOOKUP(C5176,'Provider-EHR crosswalk'!A:B,2,FALSE))</f>
        <v>Experity EHR</v>
      </c>
    </row>
    <row r="5177" spans="1:11" x14ac:dyDescent="0.25">
      <c r="A5177" t="s">
        <v>158</v>
      </c>
      <c r="B5177">
        <v>153</v>
      </c>
      <c r="C5177" t="s">
        <v>1040</v>
      </c>
      <c r="D5177" t="s">
        <v>159</v>
      </c>
      <c r="E5177">
        <v>19</v>
      </c>
      <c r="F5177">
        <v>42</v>
      </c>
      <c r="G5177">
        <v>45.24</v>
      </c>
      <c r="H5177" t="s">
        <v>157</v>
      </c>
      <c r="I5177" t="s">
        <v>157</v>
      </c>
      <c r="J5177" t="s">
        <v>157</v>
      </c>
      <c r="K5177" s="33" t="str">
        <f>IF(ISNA(VLOOKUP(C5177,'Provider-EHR crosswalk'!A:B,2,FALSE)),"No EHR Specified",VLOOKUP(C5177,'Provider-EHR crosswalk'!A:B,2,FALSE))</f>
        <v>Experity EHR</v>
      </c>
    </row>
    <row r="5178" spans="1:11" x14ac:dyDescent="0.25">
      <c r="A5178" t="s">
        <v>162</v>
      </c>
      <c r="B5178">
        <v>153</v>
      </c>
      <c r="C5178" t="s">
        <v>1040</v>
      </c>
      <c r="D5178" t="s">
        <v>163</v>
      </c>
      <c r="E5178">
        <v>41</v>
      </c>
      <c r="F5178">
        <v>42</v>
      </c>
      <c r="G5178">
        <v>97.62</v>
      </c>
      <c r="H5178" t="s">
        <v>65</v>
      </c>
      <c r="I5178">
        <v>95</v>
      </c>
      <c r="J5178" t="s">
        <v>66</v>
      </c>
      <c r="K5178" s="33" t="str">
        <f>IF(ISNA(VLOOKUP(C5178,'Provider-EHR crosswalk'!A:B,2,FALSE)),"No EHR Specified",VLOOKUP(C5178,'Provider-EHR crosswalk'!A:B,2,FALSE))</f>
        <v>Experity EHR</v>
      </c>
    </row>
    <row r="5179" spans="1:11" x14ac:dyDescent="0.25">
      <c r="A5179" t="s">
        <v>164</v>
      </c>
      <c r="B5179">
        <v>153</v>
      </c>
      <c r="C5179" t="s">
        <v>1040</v>
      </c>
      <c r="D5179" t="s">
        <v>165</v>
      </c>
      <c r="E5179">
        <v>3</v>
      </c>
      <c r="F5179">
        <v>3</v>
      </c>
      <c r="G5179">
        <v>100</v>
      </c>
      <c r="H5179" t="s">
        <v>65</v>
      </c>
      <c r="I5179">
        <v>95</v>
      </c>
      <c r="J5179" t="s">
        <v>66</v>
      </c>
      <c r="K5179" s="33" t="str">
        <f>IF(ISNA(VLOOKUP(C5179,'Provider-EHR crosswalk'!A:B,2,FALSE)),"No EHR Specified",VLOOKUP(C5179,'Provider-EHR crosswalk'!A:B,2,FALSE))</f>
        <v>Experity EHR</v>
      </c>
    </row>
    <row r="5180" spans="1:11" x14ac:dyDescent="0.25">
      <c r="A5180" t="s">
        <v>166</v>
      </c>
      <c r="B5180">
        <v>153</v>
      </c>
      <c r="C5180" t="s">
        <v>1040</v>
      </c>
      <c r="D5180" t="s">
        <v>167</v>
      </c>
      <c r="E5180">
        <v>0</v>
      </c>
      <c r="F5180">
        <v>3</v>
      </c>
      <c r="G5180">
        <v>0</v>
      </c>
      <c r="H5180" t="s">
        <v>116</v>
      </c>
      <c r="I5180">
        <v>5</v>
      </c>
      <c r="J5180" t="s">
        <v>66</v>
      </c>
      <c r="K5180" s="33" t="str">
        <f>IF(ISNA(VLOOKUP(C5180,'Provider-EHR crosswalk'!A:B,2,FALSE)),"No EHR Specified",VLOOKUP(C5180,'Provider-EHR crosswalk'!A:B,2,FALSE))</f>
        <v>Experity EHR</v>
      </c>
    </row>
    <row r="5181" spans="1:11" x14ac:dyDescent="0.25">
      <c r="A5181" t="s">
        <v>168</v>
      </c>
      <c r="B5181">
        <v>153</v>
      </c>
      <c r="C5181" t="s">
        <v>1040</v>
      </c>
      <c r="D5181" t="s">
        <v>169</v>
      </c>
      <c r="E5181">
        <v>0</v>
      </c>
      <c r="F5181">
        <v>3</v>
      </c>
      <c r="G5181">
        <v>0</v>
      </c>
      <c r="H5181" t="s">
        <v>116</v>
      </c>
      <c r="I5181">
        <v>5</v>
      </c>
      <c r="J5181" t="s">
        <v>66</v>
      </c>
      <c r="K5181" s="33" t="str">
        <f>IF(ISNA(VLOOKUP(C5181,'Provider-EHR crosswalk'!A:B,2,FALSE)),"No EHR Specified",VLOOKUP(C5181,'Provider-EHR crosswalk'!A:B,2,FALSE))</f>
        <v>Experity EHR</v>
      </c>
    </row>
    <row r="5182" spans="1:11" x14ac:dyDescent="0.25">
      <c r="A5182" t="s">
        <v>170</v>
      </c>
      <c r="B5182">
        <v>153</v>
      </c>
      <c r="C5182" t="s">
        <v>1040</v>
      </c>
      <c r="D5182" t="s">
        <v>171</v>
      </c>
      <c r="E5182">
        <v>0</v>
      </c>
      <c r="F5182">
        <v>3</v>
      </c>
      <c r="G5182">
        <v>0</v>
      </c>
      <c r="H5182" t="s">
        <v>116</v>
      </c>
      <c r="I5182">
        <v>5</v>
      </c>
      <c r="J5182" t="s">
        <v>66</v>
      </c>
      <c r="K5182" s="33" t="str">
        <f>IF(ISNA(VLOOKUP(C5182,'Provider-EHR crosswalk'!A:B,2,FALSE)),"No EHR Specified",VLOOKUP(C5182,'Provider-EHR crosswalk'!A:B,2,FALSE))</f>
        <v>Experity EHR</v>
      </c>
    </row>
    <row r="5183" spans="1:11" x14ac:dyDescent="0.25">
      <c r="A5183" t="s">
        <v>172</v>
      </c>
      <c r="B5183">
        <v>153</v>
      </c>
      <c r="C5183" t="s">
        <v>1040</v>
      </c>
      <c r="D5183" t="s">
        <v>173</v>
      </c>
      <c r="E5183">
        <v>0</v>
      </c>
      <c r="F5183">
        <v>42</v>
      </c>
      <c r="G5183">
        <v>0</v>
      </c>
      <c r="H5183" t="s">
        <v>116</v>
      </c>
      <c r="I5183">
        <v>5</v>
      </c>
      <c r="J5183" t="s">
        <v>66</v>
      </c>
      <c r="K5183" s="33" t="str">
        <f>IF(ISNA(VLOOKUP(C5183,'Provider-EHR crosswalk'!A:B,2,FALSE)),"No EHR Specified",VLOOKUP(C5183,'Provider-EHR crosswalk'!A:B,2,FALSE))</f>
        <v>Experity EHR</v>
      </c>
    </row>
    <row r="5184" spans="1:11" x14ac:dyDescent="0.25">
      <c r="A5184" t="s">
        <v>174</v>
      </c>
      <c r="B5184">
        <v>153</v>
      </c>
      <c r="C5184" t="s">
        <v>1040</v>
      </c>
      <c r="D5184" t="s">
        <v>175</v>
      </c>
      <c r="E5184">
        <v>1</v>
      </c>
      <c r="F5184">
        <v>42</v>
      </c>
      <c r="G5184">
        <v>2.38</v>
      </c>
      <c r="H5184" t="s">
        <v>116</v>
      </c>
      <c r="I5184">
        <v>5</v>
      </c>
      <c r="J5184" t="s">
        <v>66</v>
      </c>
      <c r="K5184" s="33" t="str">
        <f>IF(ISNA(VLOOKUP(C5184,'Provider-EHR crosswalk'!A:B,2,FALSE)),"No EHR Specified",VLOOKUP(C5184,'Provider-EHR crosswalk'!A:B,2,FALSE))</f>
        <v>Experity EHR</v>
      </c>
    </row>
    <row r="5185" spans="1:11" x14ac:dyDescent="0.25">
      <c r="A5185" t="s">
        <v>176</v>
      </c>
      <c r="B5185">
        <v>153</v>
      </c>
      <c r="C5185" t="s">
        <v>1040</v>
      </c>
      <c r="D5185" t="s">
        <v>177</v>
      </c>
      <c r="E5185">
        <v>0</v>
      </c>
      <c r="F5185">
        <v>42</v>
      </c>
      <c r="G5185">
        <v>0</v>
      </c>
      <c r="H5185" t="s">
        <v>116</v>
      </c>
      <c r="I5185">
        <v>5</v>
      </c>
      <c r="J5185" t="s">
        <v>66</v>
      </c>
      <c r="K5185" s="33" t="str">
        <f>IF(ISNA(VLOOKUP(C5185,'Provider-EHR crosswalk'!A:B,2,FALSE)),"No EHR Specified",VLOOKUP(C5185,'Provider-EHR crosswalk'!A:B,2,FALSE))</f>
        <v>Experity EHR</v>
      </c>
    </row>
    <row r="5186" spans="1:11" x14ac:dyDescent="0.25">
      <c r="A5186" t="s">
        <v>63</v>
      </c>
      <c r="B5186">
        <v>120</v>
      </c>
      <c r="C5186" t="s">
        <v>758</v>
      </c>
      <c r="D5186" t="s">
        <v>64</v>
      </c>
      <c r="E5186">
        <v>87</v>
      </c>
      <c r="F5186">
        <v>87</v>
      </c>
      <c r="G5186">
        <v>100</v>
      </c>
      <c r="H5186" t="s">
        <v>65</v>
      </c>
      <c r="I5186">
        <v>99</v>
      </c>
      <c r="J5186" t="s">
        <v>66</v>
      </c>
      <c r="K5186" s="33" t="str">
        <f>IF(ISNA(VLOOKUP(C5186,'Provider-EHR crosswalk'!A:B,2,FALSE)),"No EHR Specified",VLOOKUP(C5186,'Provider-EHR crosswalk'!A:B,2,FALSE))</f>
        <v>Azalea Health EHR</v>
      </c>
    </row>
    <row r="5187" spans="1:11" x14ac:dyDescent="0.25">
      <c r="A5187" t="s">
        <v>67</v>
      </c>
      <c r="B5187">
        <v>120</v>
      </c>
      <c r="C5187" t="s">
        <v>758</v>
      </c>
      <c r="D5187" t="s">
        <v>68</v>
      </c>
      <c r="E5187">
        <v>56</v>
      </c>
      <c r="F5187">
        <v>87</v>
      </c>
      <c r="G5187">
        <v>64.37</v>
      </c>
      <c r="H5187" t="s">
        <v>65</v>
      </c>
      <c r="I5187">
        <v>75</v>
      </c>
      <c r="J5187" t="s">
        <v>69</v>
      </c>
      <c r="K5187" s="33" t="str">
        <f>IF(ISNA(VLOOKUP(C5187,'Provider-EHR crosswalk'!A:B,2,FALSE)),"No EHR Specified",VLOOKUP(C5187,'Provider-EHR crosswalk'!A:B,2,FALSE))</f>
        <v>Azalea Health EHR</v>
      </c>
    </row>
    <row r="5188" spans="1:11" x14ac:dyDescent="0.25">
      <c r="A5188" t="s">
        <v>70</v>
      </c>
      <c r="B5188">
        <v>120</v>
      </c>
      <c r="C5188" t="s">
        <v>758</v>
      </c>
      <c r="D5188" t="s">
        <v>71</v>
      </c>
      <c r="E5188">
        <v>87</v>
      </c>
      <c r="F5188">
        <v>87</v>
      </c>
      <c r="G5188">
        <v>100</v>
      </c>
      <c r="H5188" t="s">
        <v>65</v>
      </c>
      <c r="I5188">
        <v>99</v>
      </c>
      <c r="J5188" t="s">
        <v>66</v>
      </c>
      <c r="K5188" s="33" t="str">
        <f>IF(ISNA(VLOOKUP(C5188,'Provider-EHR crosswalk'!A:B,2,FALSE)),"No EHR Specified",VLOOKUP(C5188,'Provider-EHR crosswalk'!A:B,2,FALSE))</f>
        <v>Azalea Health EHR</v>
      </c>
    </row>
    <row r="5189" spans="1:11" x14ac:dyDescent="0.25">
      <c r="A5189" t="s">
        <v>72</v>
      </c>
      <c r="B5189">
        <v>120</v>
      </c>
      <c r="C5189" t="s">
        <v>758</v>
      </c>
      <c r="D5189" t="s">
        <v>73</v>
      </c>
      <c r="E5189">
        <v>87</v>
      </c>
      <c r="F5189">
        <v>87</v>
      </c>
      <c r="G5189">
        <v>100</v>
      </c>
      <c r="H5189" t="s">
        <v>65</v>
      </c>
      <c r="I5189">
        <v>99</v>
      </c>
      <c r="J5189" t="s">
        <v>66</v>
      </c>
      <c r="K5189" s="33" t="str">
        <f>IF(ISNA(VLOOKUP(C5189,'Provider-EHR crosswalk'!A:B,2,FALSE)),"No EHR Specified",VLOOKUP(C5189,'Provider-EHR crosswalk'!A:B,2,FALSE))</f>
        <v>Azalea Health EHR</v>
      </c>
    </row>
    <row r="5190" spans="1:11" x14ac:dyDescent="0.25">
      <c r="A5190" t="s">
        <v>74</v>
      </c>
      <c r="B5190">
        <v>120</v>
      </c>
      <c r="C5190" t="s">
        <v>758</v>
      </c>
      <c r="D5190" t="s">
        <v>75</v>
      </c>
      <c r="E5190">
        <v>87</v>
      </c>
      <c r="F5190">
        <v>87</v>
      </c>
      <c r="G5190">
        <v>100</v>
      </c>
      <c r="H5190" t="s">
        <v>65</v>
      </c>
      <c r="I5190">
        <v>99</v>
      </c>
      <c r="J5190" t="s">
        <v>66</v>
      </c>
      <c r="K5190" s="33" t="str">
        <f>IF(ISNA(VLOOKUP(C5190,'Provider-EHR crosswalk'!A:B,2,FALSE)),"No EHR Specified",VLOOKUP(C5190,'Provider-EHR crosswalk'!A:B,2,FALSE))</f>
        <v>Azalea Health EHR</v>
      </c>
    </row>
    <row r="5191" spans="1:11" x14ac:dyDescent="0.25">
      <c r="A5191" t="s">
        <v>76</v>
      </c>
      <c r="B5191">
        <v>120</v>
      </c>
      <c r="C5191" t="s">
        <v>758</v>
      </c>
      <c r="D5191" t="s">
        <v>77</v>
      </c>
      <c r="E5191">
        <v>87</v>
      </c>
      <c r="F5191">
        <v>87</v>
      </c>
      <c r="G5191">
        <v>100</v>
      </c>
      <c r="H5191" t="s">
        <v>65</v>
      </c>
      <c r="I5191">
        <v>85</v>
      </c>
      <c r="J5191" t="s">
        <v>66</v>
      </c>
      <c r="K5191" s="33" t="str">
        <f>IF(ISNA(VLOOKUP(C5191,'Provider-EHR crosswalk'!A:B,2,FALSE)),"No EHR Specified",VLOOKUP(C5191,'Provider-EHR crosswalk'!A:B,2,FALSE))</f>
        <v>Azalea Health EHR</v>
      </c>
    </row>
    <row r="5192" spans="1:11" x14ac:dyDescent="0.25">
      <c r="A5192" t="s">
        <v>78</v>
      </c>
      <c r="B5192">
        <v>120</v>
      </c>
      <c r="C5192" t="s">
        <v>758</v>
      </c>
      <c r="D5192" t="s">
        <v>79</v>
      </c>
      <c r="E5192">
        <v>87</v>
      </c>
      <c r="F5192">
        <v>87</v>
      </c>
      <c r="G5192">
        <v>100</v>
      </c>
      <c r="H5192" t="s">
        <v>65</v>
      </c>
      <c r="I5192">
        <v>85</v>
      </c>
      <c r="J5192" t="s">
        <v>66</v>
      </c>
      <c r="K5192" s="33" t="str">
        <f>IF(ISNA(VLOOKUP(C5192,'Provider-EHR crosswalk'!A:B,2,FALSE)),"No EHR Specified",VLOOKUP(C5192,'Provider-EHR crosswalk'!A:B,2,FALSE))</f>
        <v>Azalea Health EHR</v>
      </c>
    </row>
    <row r="5193" spans="1:11" x14ac:dyDescent="0.25">
      <c r="A5193" t="s">
        <v>80</v>
      </c>
      <c r="B5193">
        <v>120</v>
      </c>
      <c r="C5193" t="s">
        <v>758</v>
      </c>
      <c r="D5193" t="s">
        <v>81</v>
      </c>
      <c r="E5193">
        <v>87</v>
      </c>
      <c r="F5193">
        <v>87</v>
      </c>
      <c r="G5193">
        <v>100</v>
      </c>
      <c r="H5193" t="s">
        <v>65</v>
      </c>
      <c r="I5193">
        <v>85</v>
      </c>
      <c r="J5193" t="s">
        <v>66</v>
      </c>
      <c r="K5193" s="33" t="str">
        <f>IF(ISNA(VLOOKUP(C5193,'Provider-EHR crosswalk'!A:B,2,FALSE)),"No EHR Specified",VLOOKUP(C5193,'Provider-EHR crosswalk'!A:B,2,FALSE))</f>
        <v>Azalea Health EHR</v>
      </c>
    </row>
    <row r="5194" spans="1:11" x14ac:dyDescent="0.25">
      <c r="A5194" t="s">
        <v>82</v>
      </c>
      <c r="B5194">
        <v>120</v>
      </c>
      <c r="C5194" t="s">
        <v>758</v>
      </c>
      <c r="D5194" t="s">
        <v>83</v>
      </c>
      <c r="E5194">
        <v>87</v>
      </c>
      <c r="F5194">
        <v>87</v>
      </c>
      <c r="G5194">
        <v>100</v>
      </c>
      <c r="H5194" t="s">
        <v>65</v>
      </c>
      <c r="I5194">
        <v>85</v>
      </c>
      <c r="J5194" t="s">
        <v>66</v>
      </c>
      <c r="K5194" s="33" t="str">
        <f>IF(ISNA(VLOOKUP(C5194,'Provider-EHR crosswalk'!A:B,2,FALSE)),"No EHR Specified",VLOOKUP(C5194,'Provider-EHR crosswalk'!A:B,2,FALSE))</f>
        <v>Azalea Health EHR</v>
      </c>
    </row>
    <row r="5195" spans="1:11" x14ac:dyDescent="0.25">
      <c r="A5195" t="s">
        <v>84</v>
      </c>
      <c r="B5195">
        <v>120</v>
      </c>
      <c r="C5195" t="s">
        <v>758</v>
      </c>
      <c r="D5195" t="s">
        <v>85</v>
      </c>
      <c r="E5195">
        <v>87</v>
      </c>
      <c r="F5195">
        <v>87</v>
      </c>
      <c r="G5195">
        <v>100</v>
      </c>
      <c r="H5195" t="s">
        <v>65</v>
      </c>
      <c r="I5195">
        <v>85</v>
      </c>
      <c r="J5195" t="s">
        <v>66</v>
      </c>
      <c r="K5195" s="33" t="str">
        <f>IF(ISNA(VLOOKUP(C5195,'Provider-EHR crosswalk'!A:B,2,FALSE)),"No EHR Specified",VLOOKUP(C5195,'Provider-EHR crosswalk'!A:B,2,FALSE))</f>
        <v>Azalea Health EHR</v>
      </c>
    </row>
    <row r="5196" spans="1:11" x14ac:dyDescent="0.25">
      <c r="A5196" t="s">
        <v>86</v>
      </c>
      <c r="B5196">
        <v>120</v>
      </c>
      <c r="C5196" t="s">
        <v>758</v>
      </c>
      <c r="D5196" t="s">
        <v>87</v>
      </c>
      <c r="E5196">
        <v>87</v>
      </c>
      <c r="F5196">
        <v>87</v>
      </c>
      <c r="G5196">
        <v>100</v>
      </c>
      <c r="H5196" t="s">
        <v>65</v>
      </c>
      <c r="I5196">
        <v>95</v>
      </c>
      <c r="J5196" t="s">
        <v>66</v>
      </c>
      <c r="K5196" s="33" t="str">
        <f>IF(ISNA(VLOOKUP(C5196,'Provider-EHR crosswalk'!A:B,2,FALSE)),"No EHR Specified",VLOOKUP(C5196,'Provider-EHR crosswalk'!A:B,2,FALSE))</f>
        <v>Azalea Health EHR</v>
      </c>
    </row>
    <row r="5197" spans="1:11" x14ac:dyDescent="0.25">
      <c r="A5197" t="s">
        <v>88</v>
      </c>
      <c r="B5197">
        <v>120</v>
      </c>
      <c r="C5197" t="s">
        <v>758</v>
      </c>
      <c r="D5197" t="s">
        <v>89</v>
      </c>
      <c r="E5197">
        <v>87</v>
      </c>
      <c r="F5197">
        <v>87</v>
      </c>
      <c r="G5197">
        <v>100</v>
      </c>
      <c r="H5197" t="s">
        <v>65</v>
      </c>
      <c r="I5197">
        <v>95</v>
      </c>
      <c r="J5197" t="s">
        <v>66</v>
      </c>
      <c r="K5197" s="33" t="str">
        <f>IF(ISNA(VLOOKUP(C5197,'Provider-EHR crosswalk'!A:B,2,FALSE)),"No EHR Specified",VLOOKUP(C5197,'Provider-EHR crosswalk'!A:B,2,FALSE))</f>
        <v>Azalea Health EHR</v>
      </c>
    </row>
    <row r="5198" spans="1:11" x14ac:dyDescent="0.25">
      <c r="A5198" t="s">
        <v>90</v>
      </c>
      <c r="B5198">
        <v>120</v>
      </c>
      <c r="C5198" t="s">
        <v>758</v>
      </c>
      <c r="D5198" t="s">
        <v>91</v>
      </c>
      <c r="E5198">
        <v>87</v>
      </c>
      <c r="F5198">
        <v>87</v>
      </c>
      <c r="G5198">
        <v>100</v>
      </c>
      <c r="H5198" t="s">
        <v>65</v>
      </c>
      <c r="I5198">
        <v>90</v>
      </c>
      <c r="J5198" t="s">
        <v>66</v>
      </c>
      <c r="K5198" s="33" t="str">
        <f>IF(ISNA(VLOOKUP(C5198,'Provider-EHR crosswalk'!A:B,2,FALSE)),"No EHR Specified",VLOOKUP(C5198,'Provider-EHR crosswalk'!A:B,2,FALSE))</f>
        <v>Azalea Health EHR</v>
      </c>
    </row>
    <row r="5199" spans="1:11" x14ac:dyDescent="0.25">
      <c r="A5199" t="s">
        <v>92</v>
      </c>
      <c r="B5199">
        <v>120</v>
      </c>
      <c r="C5199" t="s">
        <v>758</v>
      </c>
      <c r="D5199" t="s">
        <v>93</v>
      </c>
      <c r="E5199">
        <v>58</v>
      </c>
      <c r="F5199">
        <v>87</v>
      </c>
      <c r="G5199">
        <v>66.67</v>
      </c>
      <c r="H5199" t="s">
        <v>65</v>
      </c>
      <c r="I5199">
        <v>90</v>
      </c>
      <c r="J5199" t="s">
        <v>69</v>
      </c>
      <c r="K5199" s="33" t="str">
        <f>IF(ISNA(VLOOKUP(C5199,'Provider-EHR crosswalk'!A:B,2,FALSE)),"No EHR Specified",VLOOKUP(C5199,'Provider-EHR crosswalk'!A:B,2,FALSE))</f>
        <v>Azalea Health EHR</v>
      </c>
    </row>
    <row r="5200" spans="1:11" x14ac:dyDescent="0.25">
      <c r="A5200" t="s">
        <v>94</v>
      </c>
      <c r="B5200">
        <v>120</v>
      </c>
      <c r="C5200" t="s">
        <v>758</v>
      </c>
      <c r="D5200" t="s">
        <v>95</v>
      </c>
      <c r="E5200">
        <v>33</v>
      </c>
      <c r="F5200">
        <v>87</v>
      </c>
      <c r="G5200">
        <v>37.93</v>
      </c>
      <c r="H5200" t="s">
        <v>65</v>
      </c>
      <c r="I5200">
        <v>90</v>
      </c>
      <c r="J5200" t="s">
        <v>69</v>
      </c>
      <c r="K5200" s="33" t="str">
        <f>IF(ISNA(VLOOKUP(C5200,'Provider-EHR crosswalk'!A:B,2,FALSE)),"No EHR Specified",VLOOKUP(C5200,'Provider-EHR crosswalk'!A:B,2,FALSE))</f>
        <v>Azalea Health EHR</v>
      </c>
    </row>
    <row r="5201" spans="1:11" x14ac:dyDescent="0.25">
      <c r="A5201" t="s">
        <v>96</v>
      </c>
      <c r="B5201">
        <v>120</v>
      </c>
      <c r="C5201" t="s">
        <v>758</v>
      </c>
      <c r="D5201" t="s">
        <v>97</v>
      </c>
      <c r="E5201">
        <v>77</v>
      </c>
      <c r="F5201">
        <v>87</v>
      </c>
      <c r="G5201">
        <v>88.51</v>
      </c>
      <c r="H5201" t="s">
        <v>65</v>
      </c>
      <c r="I5201">
        <v>90</v>
      </c>
      <c r="J5201" t="s">
        <v>69</v>
      </c>
      <c r="K5201" s="33" t="str">
        <f>IF(ISNA(VLOOKUP(C5201,'Provider-EHR crosswalk'!A:B,2,FALSE)),"No EHR Specified",VLOOKUP(C5201,'Provider-EHR crosswalk'!A:B,2,FALSE))</f>
        <v>Azalea Health EHR</v>
      </c>
    </row>
    <row r="5202" spans="1:11" x14ac:dyDescent="0.25">
      <c r="A5202" t="s">
        <v>98</v>
      </c>
      <c r="B5202">
        <v>120</v>
      </c>
      <c r="C5202" t="s">
        <v>758</v>
      </c>
      <c r="D5202" t="s">
        <v>99</v>
      </c>
      <c r="E5202">
        <v>77</v>
      </c>
      <c r="F5202">
        <v>87</v>
      </c>
      <c r="G5202">
        <v>88.51</v>
      </c>
      <c r="H5202" t="s">
        <v>65</v>
      </c>
      <c r="I5202">
        <v>90</v>
      </c>
      <c r="J5202" t="s">
        <v>69</v>
      </c>
      <c r="K5202" s="33" t="str">
        <f>IF(ISNA(VLOOKUP(C5202,'Provider-EHR crosswalk'!A:B,2,FALSE)),"No EHR Specified",VLOOKUP(C5202,'Provider-EHR crosswalk'!A:B,2,FALSE))</f>
        <v>Azalea Health EHR</v>
      </c>
    </row>
    <row r="5203" spans="1:11" x14ac:dyDescent="0.25">
      <c r="A5203" t="s">
        <v>100</v>
      </c>
      <c r="B5203">
        <v>120</v>
      </c>
      <c r="C5203" t="s">
        <v>758</v>
      </c>
      <c r="D5203" t="s">
        <v>101</v>
      </c>
      <c r="E5203">
        <v>862</v>
      </c>
      <c r="F5203">
        <v>862</v>
      </c>
      <c r="G5203">
        <v>100</v>
      </c>
      <c r="H5203" t="s">
        <v>65</v>
      </c>
      <c r="I5203">
        <v>99</v>
      </c>
      <c r="J5203" t="s">
        <v>66</v>
      </c>
      <c r="K5203" s="33" t="str">
        <f>IF(ISNA(VLOOKUP(C5203,'Provider-EHR crosswalk'!A:B,2,FALSE)),"No EHR Specified",VLOOKUP(C5203,'Provider-EHR crosswalk'!A:B,2,FALSE))</f>
        <v>Azalea Health EHR</v>
      </c>
    </row>
    <row r="5204" spans="1:11" x14ac:dyDescent="0.25">
      <c r="A5204" t="s">
        <v>102</v>
      </c>
      <c r="B5204">
        <v>120</v>
      </c>
      <c r="C5204" t="s">
        <v>758</v>
      </c>
      <c r="D5204" t="s">
        <v>103</v>
      </c>
      <c r="E5204">
        <v>862</v>
      </c>
      <c r="F5204">
        <v>862</v>
      </c>
      <c r="G5204">
        <v>100</v>
      </c>
      <c r="H5204" t="s">
        <v>65</v>
      </c>
      <c r="I5204">
        <v>99</v>
      </c>
      <c r="J5204" t="s">
        <v>66</v>
      </c>
      <c r="K5204" s="33" t="str">
        <f>IF(ISNA(VLOOKUP(C5204,'Provider-EHR crosswalk'!A:B,2,FALSE)),"No EHR Specified",VLOOKUP(C5204,'Provider-EHR crosswalk'!A:B,2,FALSE))</f>
        <v>Azalea Health EHR</v>
      </c>
    </row>
    <row r="5205" spans="1:11" x14ac:dyDescent="0.25">
      <c r="A5205" t="s">
        <v>104</v>
      </c>
      <c r="B5205">
        <v>120</v>
      </c>
      <c r="C5205" t="s">
        <v>758</v>
      </c>
      <c r="D5205" t="s">
        <v>105</v>
      </c>
      <c r="E5205">
        <v>862</v>
      </c>
      <c r="F5205">
        <v>862</v>
      </c>
      <c r="G5205">
        <v>100</v>
      </c>
      <c r="H5205" t="s">
        <v>65</v>
      </c>
      <c r="I5205">
        <v>99</v>
      </c>
      <c r="J5205" t="s">
        <v>66</v>
      </c>
      <c r="K5205" s="33" t="str">
        <f>IF(ISNA(VLOOKUP(C5205,'Provider-EHR crosswalk'!A:B,2,FALSE)),"No EHR Specified",VLOOKUP(C5205,'Provider-EHR crosswalk'!A:B,2,FALSE))</f>
        <v>Azalea Health EHR</v>
      </c>
    </row>
    <row r="5206" spans="1:11" x14ac:dyDescent="0.25">
      <c r="A5206" t="s">
        <v>106</v>
      </c>
      <c r="B5206">
        <v>120</v>
      </c>
      <c r="C5206" t="s">
        <v>758</v>
      </c>
      <c r="D5206" t="s">
        <v>107</v>
      </c>
      <c r="E5206">
        <v>856</v>
      </c>
      <c r="F5206">
        <v>856</v>
      </c>
      <c r="G5206">
        <v>100</v>
      </c>
      <c r="H5206" t="s">
        <v>65</v>
      </c>
      <c r="I5206">
        <v>99</v>
      </c>
      <c r="J5206" t="s">
        <v>66</v>
      </c>
      <c r="K5206" s="33" t="str">
        <f>IF(ISNA(VLOOKUP(C5206,'Provider-EHR crosswalk'!A:B,2,FALSE)),"No EHR Specified",VLOOKUP(C5206,'Provider-EHR crosswalk'!A:B,2,FALSE))</f>
        <v>Azalea Health EHR</v>
      </c>
    </row>
    <row r="5207" spans="1:11" x14ac:dyDescent="0.25">
      <c r="A5207" t="s">
        <v>108</v>
      </c>
      <c r="B5207">
        <v>120</v>
      </c>
      <c r="C5207" t="s">
        <v>758</v>
      </c>
      <c r="D5207" t="s">
        <v>109</v>
      </c>
      <c r="E5207">
        <v>856</v>
      </c>
      <c r="F5207">
        <v>856</v>
      </c>
      <c r="G5207">
        <v>100</v>
      </c>
      <c r="H5207" t="s">
        <v>65</v>
      </c>
      <c r="I5207">
        <v>99</v>
      </c>
      <c r="J5207" t="s">
        <v>66</v>
      </c>
      <c r="K5207" s="33" t="str">
        <f>IF(ISNA(VLOOKUP(C5207,'Provider-EHR crosswalk'!A:B,2,FALSE)),"No EHR Specified",VLOOKUP(C5207,'Provider-EHR crosswalk'!A:B,2,FALSE))</f>
        <v>Azalea Health EHR</v>
      </c>
    </row>
    <row r="5208" spans="1:11" x14ac:dyDescent="0.25">
      <c r="A5208" t="s">
        <v>110</v>
      </c>
      <c r="B5208">
        <v>120</v>
      </c>
      <c r="C5208" t="s">
        <v>758</v>
      </c>
      <c r="D5208" t="s">
        <v>111</v>
      </c>
      <c r="E5208">
        <v>856</v>
      </c>
      <c r="F5208">
        <v>856</v>
      </c>
      <c r="G5208">
        <v>100</v>
      </c>
      <c r="H5208" t="s">
        <v>65</v>
      </c>
      <c r="I5208">
        <v>99</v>
      </c>
      <c r="J5208" t="s">
        <v>66</v>
      </c>
      <c r="K5208" s="33" t="str">
        <f>IF(ISNA(VLOOKUP(C5208,'Provider-EHR crosswalk'!A:B,2,FALSE)),"No EHR Specified",VLOOKUP(C5208,'Provider-EHR crosswalk'!A:B,2,FALSE))</f>
        <v>Azalea Health EHR</v>
      </c>
    </row>
    <row r="5209" spans="1:11" x14ac:dyDescent="0.25">
      <c r="A5209" t="s">
        <v>112</v>
      </c>
      <c r="B5209">
        <v>120</v>
      </c>
      <c r="C5209" t="s">
        <v>758</v>
      </c>
      <c r="D5209" t="s">
        <v>113</v>
      </c>
      <c r="E5209">
        <v>856</v>
      </c>
      <c r="F5209">
        <v>856</v>
      </c>
      <c r="G5209">
        <v>100</v>
      </c>
      <c r="H5209" t="s">
        <v>65</v>
      </c>
      <c r="I5209">
        <v>99</v>
      </c>
      <c r="J5209" t="s">
        <v>66</v>
      </c>
      <c r="K5209" s="33" t="str">
        <f>IF(ISNA(VLOOKUP(C5209,'Provider-EHR crosswalk'!A:B,2,FALSE)),"No EHR Specified",VLOOKUP(C5209,'Provider-EHR crosswalk'!A:B,2,FALSE))</f>
        <v>Azalea Health EHR</v>
      </c>
    </row>
    <row r="5210" spans="1:11" x14ac:dyDescent="0.25">
      <c r="A5210" t="s">
        <v>114</v>
      </c>
      <c r="B5210">
        <v>120</v>
      </c>
      <c r="C5210" t="s">
        <v>758</v>
      </c>
      <c r="D5210" t="s">
        <v>115</v>
      </c>
      <c r="E5210">
        <v>3</v>
      </c>
      <c r="F5210">
        <v>87</v>
      </c>
      <c r="G5210">
        <v>3.45</v>
      </c>
      <c r="H5210" t="s">
        <v>116</v>
      </c>
      <c r="I5210">
        <v>4</v>
      </c>
      <c r="J5210" t="s">
        <v>66</v>
      </c>
      <c r="K5210" s="33" t="str">
        <f>IF(ISNA(VLOOKUP(C5210,'Provider-EHR crosswalk'!A:B,2,FALSE)),"No EHR Specified",VLOOKUP(C5210,'Provider-EHR crosswalk'!A:B,2,FALSE))</f>
        <v>Azalea Health EHR</v>
      </c>
    </row>
    <row r="5211" spans="1:11" x14ac:dyDescent="0.25">
      <c r="A5211" t="s">
        <v>117</v>
      </c>
      <c r="B5211">
        <v>120</v>
      </c>
      <c r="C5211" t="s">
        <v>758</v>
      </c>
      <c r="D5211" t="s">
        <v>118</v>
      </c>
      <c r="E5211">
        <v>3</v>
      </c>
      <c r="F5211">
        <v>87</v>
      </c>
      <c r="G5211">
        <v>3.45</v>
      </c>
      <c r="H5211" t="s">
        <v>116</v>
      </c>
      <c r="I5211">
        <v>4</v>
      </c>
      <c r="J5211" t="s">
        <v>66</v>
      </c>
      <c r="K5211" s="33" t="str">
        <f>IF(ISNA(VLOOKUP(C5211,'Provider-EHR crosswalk'!A:B,2,FALSE)),"No EHR Specified",VLOOKUP(C5211,'Provider-EHR crosswalk'!A:B,2,FALSE))</f>
        <v>Azalea Health EHR</v>
      </c>
    </row>
    <row r="5212" spans="1:11" x14ac:dyDescent="0.25">
      <c r="A5212" t="s">
        <v>119</v>
      </c>
      <c r="B5212">
        <v>120</v>
      </c>
      <c r="C5212" t="s">
        <v>758</v>
      </c>
      <c r="D5212" t="s">
        <v>120</v>
      </c>
      <c r="E5212">
        <v>2</v>
      </c>
      <c r="F5212">
        <v>87</v>
      </c>
      <c r="G5212">
        <v>2.2999999999999998</v>
      </c>
      <c r="H5212" t="s">
        <v>116</v>
      </c>
      <c r="I5212">
        <v>4</v>
      </c>
      <c r="J5212" t="s">
        <v>66</v>
      </c>
      <c r="K5212" s="33" t="str">
        <f>IF(ISNA(VLOOKUP(C5212,'Provider-EHR crosswalk'!A:B,2,FALSE)),"No EHR Specified",VLOOKUP(C5212,'Provider-EHR crosswalk'!A:B,2,FALSE))</f>
        <v>Azalea Health EHR</v>
      </c>
    </row>
    <row r="5213" spans="1:11" x14ac:dyDescent="0.25">
      <c r="A5213" t="s">
        <v>121</v>
      </c>
      <c r="B5213">
        <v>120</v>
      </c>
      <c r="C5213" t="s">
        <v>758</v>
      </c>
      <c r="D5213" t="s">
        <v>122</v>
      </c>
      <c r="E5213">
        <v>0</v>
      </c>
      <c r="F5213">
        <v>87</v>
      </c>
      <c r="G5213">
        <v>0</v>
      </c>
      <c r="H5213" t="s">
        <v>116</v>
      </c>
      <c r="I5213">
        <v>1</v>
      </c>
      <c r="J5213" t="s">
        <v>66</v>
      </c>
      <c r="K5213" s="33" t="str">
        <f>IF(ISNA(VLOOKUP(C5213,'Provider-EHR crosswalk'!A:B,2,FALSE)),"No EHR Specified",VLOOKUP(C5213,'Provider-EHR crosswalk'!A:B,2,FALSE))</f>
        <v>Azalea Health EHR</v>
      </c>
    </row>
    <row r="5214" spans="1:11" x14ac:dyDescent="0.25">
      <c r="A5214" t="s">
        <v>123</v>
      </c>
      <c r="B5214">
        <v>120</v>
      </c>
      <c r="C5214" t="s">
        <v>758</v>
      </c>
      <c r="D5214" t="s">
        <v>124</v>
      </c>
      <c r="E5214">
        <v>0</v>
      </c>
      <c r="F5214">
        <v>862</v>
      </c>
      <c r="G5214">
        <v>0</v>
      </c>
      <c r="H5214" t="s">
        <v>116</v>
      </c>
      <c r="I5214">
        <v>1</v>
      </c>
      <c r="J5214" t="s">
        <v>66</v>
      </c>
      <c r="K5214" s="33" t="str">
        <f>IF(ISNA(VLOOKUP(C5214,'Provider-EHR crosswalk'!A:B,2,FALSE)),"No EHR Specified",VLOOKUP(C5214,'Provider-EHR crosswalk'!A:B,2,FALSE))</f>
        <v>Azalea Health EHR</v>
      </c>
    </row>
    <row r="5215" spans="1:11" x14ac:dyDescent="0.25">
      <c r="A5215" t="s">
        <v>125</v>
      </c>
      <c r="B5215">
        <v>120</v>
      </c>
      <c r="C5215" t="s">
        <v>758</v>
      </c>
      <c r="D5215" t="s">
        <v>126</v>
      </c>
      <c r="E5215">
        <v>0</v>
      </c>
      <c r="F5215">
        <v>862</v>
      </c>
      <c r="G5215">
        <v>0</v>
      </c>
      <c r="H5215" t="s">
        <v>116</v>
      </c>
      <c r="I5215">
        <v>1</v>
      </c>
      <c r="J5215" t="s">
        <v>66</v>
      </c>
      <c r="K5215" s="33" t="str">
        <f>IF(ISNA(VLOOKUP(C5215,'Provider-EHR crosswalk'!A:B,2,FALSE)),"No EHR Specified",VLOOKUP(C5215,'Provider-EHR crosswalk'!A:B,2,FALSE))</f>
        <v>Azalea Health EHR</v>
      </c>
    </row>
    <row r="5216" spans="1:11" x14ac:dyDescent="0.25">
      <c r="A5216" t="s">
        <v>127</v>
      </c>
      <c r="B5216">
        <v>120</v>
      </c>
      <c r="C5216" t="s">
        <v>758</v>
      </c>
      <c r="D5216" t="s">
        <v>128</v>
      </c>
      <c r="E5216">
        <v>12</v>
      </c>
      <c r="F5216">
        <v>862</v>
      </c>
      <c r="G5216">
        <v>1.39</v>
      </c>
      <c r="H5216" t="s">
        <v>116</v>
      </c>
      <c r="I5216">
        <v>4</v>
      </c>
      <c r="J5216" t="s">
        <v>66</v>
      </c>
      <c r="K5216" s="33" t="str">
        <f>IF(ISNA(VLOOKUP(C5216,'Provider-EHR crosswalk'!A:B,2,FALSE)),"No EHR Specified",VLOOKUP(C5216,'Provider-EHR crosswalk'!A:B,2,FALSE))</f>
        <v>Azalea Health EHR</v>
      </c>
    </row>
    <row r="5217" spans="1:11" x14ac:dyDescent="0.25">
      <c r="A5217" t="s">
        <v>129</v>
      </c>
      <c r="B5217">
        <v>120</v>
      </c>
      <c r="C5217" t="s">
        <v>758</v>
      </c>
      <c r="D5217" t="s">
        <v>130</v>
      </c>
      <c r="E5217">
        <v>37</v>
      </c>
      <c r="F5217">
        <v>862</v>
      </c>
      <c r="G5217">
        <v>4.29</v>
      </c>
      <c r="H5217" t="s">
        <v>116</v>
      </c>
      <c r="I5217">
        <v>4</v>
      </c>
      <c r="J5217" t="s">
        <v>69</v>
      </c>
      <c r="K5217" s="33" t="str">
        <f>IF(ISNA(VLOOKUP(C5217,'Provider-EHR crosswalk'!A:B,2,FALSE)),"No EHR Specified",VLOOKUP(C5217,'Provider-EHR crosswalk'!A:B,2,FALSE))</f>
        <v>Azalea Health EHR</v>
      </c>
    </row>
    <row r="5218" spans="1:11" x14ac:dyDescent="0.25">
      <c r="A5218" t="s">
        <v>131</v>
      </c>
      <c r="B5218">
        <v>120</v>
      </c>
      <c r="C5218" t="s">
        <v>758</v>
      </c>
      <c r="D5218" t="s">
        <v>132</v>
      </c>
      <c r="E5218">
        <v>29</v>
      </c>
      <c r="F5218">
        <v>862</v>
      </c>
      <c r="G5218">
        <v>3.36</v>
      </c>
      <c r="H5218" t="s">
        <v>116</v>
      </c>
      <c r="I5218">
        <v>4</v>
      </c>
      <c r="J5218" t="s">
        <v>66</v>
      </c>
      <c r="K5218" s="33" t="str">
        <f>IF(ISNA(VLOOKUP(C5218,'Provider-EHR crosswalk'!A:B,2,FALSE)),"No EHR Specified",VLOOKUP(C5218,'Provider-EHR crosswalk'!A:B,2,FALSE))</f>
        <v>Azalea Health EHR</v>
      </c>
    </row>
    <row r="5219" spans="1:11" x14ac:dyDescent="0.25">
      <c r="A5219" t="s">
        <v>133</v>
      </c>
      <c r="B5219">
        <v>120</v>
      </c>
      <c r="C5219" t="s">
        <v>758</v>
      </c>
      <c r="D5219" t="s">
        <v>134</v>
      </c>
      <c r="E5219">
        <v>0</v>
      </c>
      <c r="F5219">
        <v>862</v>
      </c>
      <c r="G5219">
        <v>0</v>
      </c>
      <c r="H5219" t="s">
        <v>116</v>
      </c>
      <c r="I5219">
        <v>1</v>
      </c>
      <c r="J5219" t="s">
        <v>66</v>
      </c>
      <c r="K5219" s="33" t="str">
        <f>IF(ISNA(VLOOKUP(C5219,'Provider-EHR crosswalk'!A:B,2,FALSE)),"No EHR Specified",VLOOKUP(C5219,'Provider-EHR crosswalk'!A:B,2,FALSE))</f>
        <v>Azalea Health EHR</v>
      </c>
    </row>
    <row r="5220" spans="1:11" x14ac:dyDescent="0.25">
      <c r="A5220" t="s">
        <v>135</v>
      </c>
      <c r="B5220">
        <v>120</v>
      </c>
      <c r="C5220" t="s">
        <v>758</v>
      </c>
      <c r="D5220" t="s">
        <v>136</v>
      </c>
      <c r="E5220">
        <v>0</v>
      </c>
      <c r="F5220">
        <v>856</v>
      </c>
      <c r="G5220">
        <v>0</v>
      </c>
      <c r="H5220" t="s">
        <v>116</v>
      </c>
      <c r="I5220">
        <v>1</v>
      </c>
      <c r="J5220" t="s">
        <v>66</v>
      </c>
      <c r="K5220" s="33" t="str">
        <f>IF(ISNA(VLOOKUP(C5220,'Provider-EHR crosswalk'!A:B,2,FALSE)),"No EHR Specified",VLOOKUP(C5220,'Provider-EHR crosswalk'!A:B,2,FALSE))</f>
        <v>Azalea Health EHR</v>
      </c>
    </row>
    <row r="5221" spans="1:11" x14ac:dyDescent="0.25">
      <c r="A5221" t="s">
        <v>137</v>
      </c>
      <c r="B5221">
        <v>120</v>
      </c>
      <c r="C5221" t="s">
        <v>758</v>
      </c>
      <c r="D5221" t="s">
        <v>138</v>
      </c>
      <c r="E5221">
        <v>0</v>
      </c>
      <c r="F5221">
        <v>856</v>
      </c>
      <c r="G5221">
        <v>0</v>
      </c>
      <c r="H5221" t="s">
        <v>116</v>
      </c>
      <c r="I5221">
        <v>1</v>
      </c>
      <c r="J5221" t="s">
        <v>66</v>
      </c>
      <c r="K5221" s="33" t="str">
        <f>IF(ISNA(VLOOKUP(C5221,'Provider-EHR crosswalk'!A:B,2,FALSE)),"No EHR Specified",VLOOKUP(C5221,'Provider-EHR crosswalk'!A:B,2,FALSE))</f>
        <v>Azalea Health EHR</v>
      </c>
    </row>
    <row r="5222" spans="1:11" x14ac:dyDescent="0.25">
      <c r="A5222" t="s">
        <v>139</v>
      </c>
      <c r="B5222">
        <v>120</v>
      </c>
      <c r="C5222" t="s">
        <v>758</v>
      </c>
      <c r="D5222" t="s">
        <v>140</v>
      </c>
      <c r="E5222">
        <v>0</v>
      </c>
      <c r="F5222">
        <v>856</v>
      </c>
      <c r="G5222">
        <v>0</v>
      </c>
      <c r="H5222" t="s">
        <v>116</v>
      </c>
      <c r="I5222">
        <v>1</v>
      </c>
      <c r="J5222" t="s">
        <v>66</v>
      </c>
      <c r="K5222" s="33" t="str">
        <f>IF(ISNA(VLOOKUP(C5222,'Provider-EHR crosswalk'!A:B,2,FALSE)),"No EHR Specified",VLOOKUP(C5222,'Provider-EHR crosswalk'!A:B,2,FALSE))</f>
        <v>Azalea Health EHR</v>
      </c>
    </row>
    <row r="5223" spans="1:11" x14ac:dyDescent="0.25">
      <c r="A5223" t="s">
        <v>141</v>
      </c>
      <c r="B5223">
        <v>120</v>
      </c>
      <c r="C5223" t="s">
        <v>758</v>
      </c>
      <c r="D5223" t="s">
        <v>142</v>
      </c>
      <c r="E5223">
        <v>0</v>
      </c>
      <c r="F5223">
        <v>856</v>
      </c>
      <c r="G5223">
        <v>0</v>
      </c>
      <c r="H5223" t="s">
        <v>116</v>
      </c>
      <c r="I5223">
        <v>1</v>
      </c>
      <c r="J5223" t="s">
        <v>66</v>
      </c>
      <c r="K5223" s="33" t="str">
        <f>IF(ISNA(VLOOKUP(C5223,'Provider-EHR crosswalk'!A:B,2,FALSE)),"No EHR Specified",VLOOKUP(C5223,'Provider-EHR crosswalk'!A:B,2,FALSE))</f>
        <v>Azalea Health EHR</v>
      </c>
    </row>
    <row r="5224" spans="1:11" x14ac:dyDescent="0.25">
      <c r="A5224" t="s">
        <v>143</v>
      </c>
      <c r="B5224">
        <v>120</v>
      </c>
      <c r="C5224" t="s">
        <v>758</v>
      </c>
      <c r="D5224" t="s">
        <v>144</v>
      </c>
      <c r="E5224">
        <v>0</v>
      </c>
      <c r="F5224">
        <v>856</v>
      </c>
      <c r="G5224">
        <v>0</v>
      </c>
      <c r="H5224" t="s">
        <v>116</v>
      </c>
      <c r="I5224">
        <v>1</v>
      </c>
      <c r="J5224" t="s">
        <v>66</v>
      </c>
      <c r="K5224" s="33" t="str">
        <f>IF(ISNA(VLOOKUP(C5224,'Provider-EHR crosswalk'!A:B,2,FALSE)),"No EHR Specified",VLOOKUP(C5224,'Provider-EHR crosswalk'!A:B,2,FALSE))</f>
        <v>Azalea Health EHR</v>
      </c>
    </row>
    <row r="5225" spans="1:11" x14ac:dyDescent="0.25">
      <c r="A5225" t="s">
        <v>145</v>
      </c>
      <c r="B5225">
        <v>120</v>
      </c>
      <c r="C5225" t="s">
        <v>758</v>
      </c>
      <c r="D5225" t="s">
        <v>146</v>
      </c>
      <c r="E5225">
        <v>0</v>
      </c>
      <c r="F5225">
        <v>856</v>
      </c>
      <c r="G5225">
        <v>0</v>
      </c>
      <c r="H5225" t="s">
        <v>116</v>
      </c>
      <c r="I5225">
        <v>1</v>
      </c>
      <c r="J5225" t="s">
        <v>66</v>
      </c>
      <c r="K5225" s="33" t="str">
        <f>IF(ISNA(VLOOKUP(C5225,'Provider-EHR crosswalk'!A:B,2,FALSE)),"No EHR Specified",VLOOKUP(C5225,'Provider-EHR crosswalk'!A:B,2,FALSE))</f>
        <v>Azalea Health EHR</v>
      </c>
    </row>
    <row r="5226" spans="1:11" x14ac:dyDescent="0.25">
      <c r="A5226" t="s">
        <v>147</v>
      </c>
      <c r="B5226">
        <v>120</v>
      </c>
      <c r="C5226" t="s">
        <v>758</v>
      </c>
      <c r="D5226" t="s">
        <v>148</v>
      </c>
      <c r="E5226">
        <v>0</v>
      </c>
      <c r="F5226">
        <v>862</v>
      </c>
      <c r="G5226">
        <v>0</v>
      </c>
      <c r="H5226" t="s">
        <v>116</v>
      </c>
      <c r="I5226">
        <v>1</v>
      </c>
      <c r="J5226" t="s">
        <v>66</v>
      </c>
      <c r="K5226" s="33" t="str">
        <f>IF(ISNA(VLOOKUP(C5226,'Provider-EHR crosswalk'!A:B,2,FALSE)),"No EHR Specified",VLOOKUP(C5226,'Provider-EHR crosswalk'!A:B,2,FALSE))</f>
        <v>Azalea Health EHR</v>
      </c>
    </row>
    <row r="5227" spans="1:11" x14ac:dyDescent="0.25">
      <c r="A5227" t="s">
        <v>149</v>
      </c>
      <c r="B5227">
        <v>120</v>
      </c>
      <c r="C5227" t="s">
        <v>758</v>
      </c>
      <c r="D5227" t="s">
        <v>150</v>
      </c>
      <c r="E5227">
        <v>0</v>
      </c>
      <c r="F5227">
        <v>862</v>
      </c>
      <c r="G5227">
        <v>0</v>
      </c>
      <c r="H5227" t="s">
        <v>116</v>
      </c>
      <c r="I5227">
        <v>1</v>
      </c>
      <c r="J5227" t="s">
        <v>66</v>
      </c>
      <c r="K5227" s="33" t="str">
        <f>IF(ISNA(VLOOKUP(C5227,'Provider-EHR crosswalk'!A:B,2,FALSE)),"No EHR Specified",VLOOKUP(C5227,'Provider-EHR crosswalk'!A:B,2,FALSE))</f>
        <v>Azalea Health EHR</v>
      </c>
    </row>
    <row r="5228" spans="1:11" x14ac:dyDescent="0.25">
      <c r="A5228" t="s">
        <v>151</v>
      </c>
      <c r="B5228">
        <v>120</v>
      </c>
      <c r="C5228" t="s">
        <v>758</v>
      </c>
      <c r="D5228" t="s">
        <v>152</v>
      </c>
      <c r="E5228">
        <v>0</v>
      </c>
      <c r="F5228">
        <v>856</v>
      </c>
      <c r="G5228">
        <v>0</v>
      </c>
      <c r="H5228" t="s">
        <v>116</v>
      </c>
      <c r="I5228">
        <v>1</v>
      </c>
      <c r="J5228" t="s">
        <v>66</v>
      </c>
      <c r="K5228" s="33" t="str">
        <f>IF(ISNA(VLOOKUP(C5228,'Provider-EHR crosswalk'!A:B,2,FALSE)),"No EHR Specified",VLOOKUP(C5228,'Provider-EHR crosswalk'!A:B,2,FALSE))</f>
        <v>Azalea Health EHR</v>
      </c>
    </row>
    <row r="5229" spans="1:11" x14ac:dyDescent="0.25">
      <c r="A5229" t="s">
        <v>153</v>
      </c>
      <c r="B5229">
        <v>120</v>
      </c>
      <c r="C5229" t="s">
        <v>758</v>
      </c>
      <c r="D5229" t="s">
        <v>154</v>
      </c>
      <c r="E5229">
        <v>0</v>
      </c>
      <c r="F5229">
        <v>856</v>
      </c>
      <c r="G5229">
        <v>0</v>
      </c>
      <c r="H5229" t="s">
        <v>116</v>
      </c>
      <c r="I5229">
        <v>1</v>
      </c>
      <c r="J5229" t="s">
        <v>66</v>
      </c>
      <c r="K5229" s="33" t="str">
        <f>IF(ISNA(VLOOKUP(C5229,'Provider-EHR crosswalk'!A:B,2,FALSE)),"No EHR Specified",VLOOKUP(C5229,'Provider-EHR crosswalk'!A:B,2,FALSE))</f>
        <v>Azalea Health EHR</v>
      </c>
    </row>
    <row r="5230" spans="1:11" x14ac:dyDescent="0.25">
      <c r="A5230" t="s">
        <v>155</v>
      </c>
      <c r="B5230">
        <v>120</v>
      </c>
      <c r="C5230" t="s">
        <v>758</v>
      </c>
      <c r="D5230" t="s">
        <v>156</v>
      </c>
      <c r="E5230">
        <v>0</v>
      </c>
      <c r="F5230">
        <v>856</v>
      </c>
      <c r="G5230">
        <v>0</v>
      </c>
      <c r="H5230" t="s">
        <v>157</v>
      </c>
      <c r="I5230" t="s">
        <v>157</v>
      </c>
      <c r="J5230" t="s">
        <v>157</v>
      </c>
      <c r="K5230" s="33" t="str">
        <f>IF(ISNA(VLOOKUP(C5230,'Provider-EHR crosswalk'!A:B,2,FALSE)),"No EHR Specified",VLOOKUP(C5230,'Provider-EHR crosswalk'!A:B,2,FALSE))</f>
        <v>Azalea Health EHR</v>
      </c>
    </row>
    <row r="5231" spans="1:11" x14ac:dyDescent="0.25">
      <c r="A5231" t="s">
        <v>158</v>
      </c>
      <c r="B5231">
        <v>120</v>
      </c>
      <c r="C5231" t="s">
        <v>758</v>
      </c>
      <c r="D5231" t="s">
        <v>159</v>
      </c>
      <c r="E5231">
        <v>4</v>
      </c>
      <c r="F5231">
        <v>856</v>
      </c>
      <c r="G5231">
        <v>0.47</v>
      </c>
      <c r="H5231" t="s">
        <v>157</v>
      </c>
      <c r="I5231" t="s">
        <v>157</v>
      </c>
      <c r="J5231" t="s">
        <v>157</v>
      </c>
      <c r="K5231" s="33" t="str">
        <f>IF(ISNA(VLOOKUP(C5231,'Provider-EHR crosswalk'!A:B,2,FALSE)),"No EHR Specified",VLOOKUP(C5231,'Provider-EHR crosswalk'!A:B,2,FALSE))</f>
        <v>Azalea Health EHR</v>
      </c>
    </row>
    <row r="5232" spans="1:11" x14ac:dyDescent="0.25">
      <c r="A5232" t="s">
        <v>162</v>
      </c>
      <c r="B5232">
        <v>120</v>
      </c>
      <c r="C5232" t="s">
        <v>758</v>
      </c>
      <c r="D5232" t="s">
        <v>163</v>
      </c>
      <c r="E5232">
        <v>829</v>
      </c>
      <c r="F5232">
        <v>856</v>
      </c>
      <c r="G5232">
        <v>96.85</v>
      </c>
      <c r="H5232" t="s">
        <v>65</v>
      </c>
      <c r="I5232">
        <v>95</v>
      </c>
      <c r="J5232" t="s">
        <v>66</v>
      </c>
      <c r="K5232" s="33" t="str">
        <f>IF(ISNA(VLOOKUP(C5232,'Provider-EHR crosswalk'!A:B,2,FALSE)),"No EHR Specified",VLOOKUP(C5232,'Provider-EHR crosswalk'!A:B,2,FALSE))</f>
        <v>Azalea Health EHR</v>
      </c>
    </row>
    <row r="5233" spans="1:11" x14ac:dyDescent="0.25">
      <c r="A5233" t="s">
        <v>164</v>
      </c>
      <c r="B5233">
        <v>120</v>
      </c>
      <c r="C5233" t="s">
        <v>758</v>
      </c>
      <c r="D5233" t="s">
        <v>165</v>
      </c>
      <c r="E5233">
        <v>77</v>
      </c>
      <c r="F5233">
        <v>87</v>
      </c>
      <c r="G5233">
        <v>88.51</v>
      </c>
      <c r="H5233" t="s">
        <v>65</v>
      </c>
      <c r="I5233">
        <v>95</v>
      </c>
      <c r="J5233" t="s">
        <v>69</v>
      </c>
      <c r="K5233" s="33" t="str">
        <f>IF(ISNA(VLOOKUP(C5233,'Provider-EHR crosswalk'!A:B,2,FALSE)),"No EHR Specified",VLOOKUP(C5233,'Provider-EHR crosswalk'!A:B,2,FALSE))</f>
        <v>Azalea Health EHR</v>
      </c>
    </row>
    <row r="5234" spans="1:11" x14ac:dyDescent="0.25">
      <c r="A5234" t="s">
        <v>166</v>
      </c>
      <c r="B5234">
        <v>120</v>
      </c>
      <c r="C5234" t="s">
        <v>758</v>
      </c>
      <c r="D5234" t="s">
        <v>167</v>
      </c>
      <c r="E5234">
        <v>0</v>
      </c>
      <c r="F5234">
        <v>87</v>
      </c>
      <c r="G5234">
        <v>0</v>
      </c>
      <c r="H5234" t="s">
        <v>116</v>
      </c>
      <c r="I5234">
        <v>5</v>
      </c>
      <c r="J5234" t="s">
        <v>66</v>
      </c>
      <c r="K5234" s="33" t="str">
        <f>IF(ISNA(VLOOKUP(C5234,'Provider-EHR crosswalk'!A:B,2,FALSE)),"No EHR Specified",VLOOKUP(C5234,'Provider-EHR crosswalk'!A:B,2,FALSE))</f>
        <v>Azalea Health EHR</v>
      </c>
    </row>
    <row r="5235" spans="1:11" x14ac:dyDescent="0.25">
      <c r="A5235" t="s">
        <v>168</v>
      </c>
      <c r="B5235">
        <v>120</v>
      </c>
      <c r="C5235" t="s">
        <v>758</v>
      </c>
      <c r="D5235" t="s">
        <v>169</v>
      </c>
      <c r="E5235">
        <v>1</v>
      </c>
      <c r="F5235">
        <v>87</v>
      </c>
      <c r="G5235">
        <v>1.1499999999999999</v>
      </c>
      <c r="H5235" t="s">
        <v>116</v>
      </c>
      <c r="I5235">
        <v>5</v>
      </c>
      <c r="J5235" t="s">
        <v>66</v>
      </c>
      <c r="K5235" s="33" t="str">
        <f>IF(ISNA(VLOOKUP(C5235,'Provider-EHR crosswalk'!A:B,2,FALSE)),"No EHR Specified",VLOOKUP(C5235,'Provider-EHR crosswalk'!A:B,2,FALSE))</f>
        <v>Azalea Health EHR</v>
      </c>
    </row>
    <row r="5236" spans="1:11" x14ac:dyDescent="0.25">
      <c r="A5236" t="s">
        <v>170</v>
      </c>
      <c r="B5236">
        <v>120</v>
      </c>
      <c r="C5236" t="s">
        <v>758</v>
      </c>
      <c r="D5236" t="s">
        <v>171</v>
      </c>
      <c r="E5236">
        <v>9</v>
      </c>
      <c r="F5236">
        <v>87</v>
      </c>
      <c r="G5236">
        <v>10.34</v>
      </c>
      <c r="H5236" t="s">
        <v>116</v>
      </c>
      <c r="I5236">
        <v>5</v>
      </c>
      <c r="J5236" t="s">
        <v>69</v>
      </c>
      <c r="K5236" s="33" t="str">
        <f>IF(ISNA(VLOOKUP(C5236,'Provider-EHR crosswalk'!A:B,2,FALSE)),"No EHR Specified",VLOOKUP(C5236,'Provider-EHR crosswalk'!A:B,2,FALSE))</f>
        <v>Azalea Health EHR</v>
      </c>
    </row>
    <row r="5237" spans="1:11" x14ac:dyDescent="0.25">
      <c r="A5237" t="s">
        <v>172</v>
      </c>
      <c r="B5237">
        <v>120</v>
      </c>
      <c r="C5237" t="s">
        <v>758</v>
      </c>
      <c r="D5237" t="s">
        <v>173</v>
      </c>
      <c r="E5237">
        <v>6</v>
      </c>
      <c r="F5237">
        <v>856</v>
      </c>
      <c r="G5237">
        <v>0.7</v>
      </c>
      <c r="H5237" t="s">
        <v>116</v>
      </c>
      <c r="I5237">
        <v>5</v>
      </c>
      <c r="J5237" t="s">
        <v>66</v>
      </c>
      <c r="K5237" s="33" t="str">
        <f>IF(ISNA(VLOOKUP(C5237,'Provider-EHR crosswalk'!A:B,2,FALSE)),"No EHR Specified",VLOOKUP(C5237,'Provider-EHR crosswalk'!A:B,2,FALSE))</f>
        <v>Azalea Health EHR</v>
      </c>
    </row>
    <row r="5238" spans="1:11" x14ac:dyDescent="0.25">
      <c r="A5238" t="s">
        <v>174</v>
      </c>
      <c r="B5238">
        <v>120</v>
      </c>
      <c r="C5238" t="s">
        <v>758</v>
      </c>
      <c r="D5238" t="s">
        <v>175</v>
      </c>
      <c r="E5238">
        <v>4</v>
      </c>
      <c r="F5238">
        <v>856</v>
      </c>
      <c r="G5238">
        <v>0.47</v>
      </c>
      <c r="H5238" t="s">
        <v>116</v>
      </c>
      <c r="I5238">
        <v>5</v>
      </c>
      <c r="J5238" t="s">
        <v>66</v>
      </c>
      <c r="K5238" s="33" t="str">
        <f>IF(ISNA(VLOOKUP(C5238,'Provider-EHR crosswalk'!A:B,2,FALSE)),"No EHR Specified",VLOOKUP(C5238,'Provider-EHR crosswalk'!A:B,2,FALSE))</f>
        <v>Azalea Health EHR</v>
      </c>
    </row>
    <row r="5239" spans="1:11" x14ac:dyDescent="0.25">
      <c r="A5239" t="s">
        <v>176</v>
      </c>
      <c r="B5239">
        <v>120</v>
      </c>
      <c r="C5239" t="s">
        <v>758</v>
      </c>
      <c r="D5239" t="s">
        <v>177</v>
      </c>
      <c r="E5239">
        <v>17</v>
      </c>
      <c r="F5239">
        <v>856</v>
      </c>
      <c r="G5239">
        <v>1.99</v>
      </c>
      <c r="H5239" t="s">
        <v>116</v>
      </c>
      <c r="I5239">
        <v>5</v>
      </c>
      <c r="J5239" t="s">
        <v>66</v>
      </c>
      <c r="K5239" s="33" t="str">
        <f>IF(ISNA(VLOOKUP(C5239,'Provider-EHR crosswalk'!A:B,2,FALSE)),"No EHR Specified",VLOOKUP(C5239,'Provider-EHR crosswalk'!A:B,2,FALSE))</f>
        <v>Azalea Health EHR</v>
      </c>
    </row>
    <row r="5240" spans="1:11" x14ac:dyDescent="0.25">
      <c r="A5240" t="s">
        <v>63</v>
      </c>
      <c r="B5240">
        <v>5</v>
      </c>
      <c r="C5240" t="s">
        <v>622</v>
      </c>
      <c r="D5240" t="s">
        <v>64</v>
      </c>
      <c r="E5240">
        <v>708</v>
      </c>
      <c r="F5240">
        <v>708</v>
      </c>
      <c r="G5240">
        <v>100</v>
      </c>
      <c r="H5240" t="s">
        <v>65</v>
      </c>
      <c r="I5240">
        <v>99</v>
      </c>
      <c r="J5240" t="s">
        <v>66</v>
      </c>
      <c r="K5240" s="33" t="str">
        <f>IF(ISNA(VLOOKUP(C5240,'Provider-EHR crosswalk'!A:B,2,FALSE)),"No EHR Specified",VLOOKUP(C5240,'Provider-EHR crosswalk'!A:B,2,FALSE))</f>
        <v>eClinicalWorks V12</v>
      </c>
    </row>
    <row r="5241" spans="1:11" x14ac:dyDescent="0.25">
      <c r="A5241" t="s">
        <v>67</v>
      </c>
      <c r="B5241">
        <v>5</v>
      </c>
      <c r="C5241" t="s">
        <v>622</v>
      </c>
      <c r="D5241" t="s">
        <v>68</v>
      </c>
      <c r="E5241">
        <v>589</v>
      </c>
      <c r="F5241">
        <v>708</v>
      </c>
      <c r="G5241">
        <v>83.19</v>
      </c>
      <c r="H5241" t="s">
        <v>65</v>
      </c>
      <c r="I5241">
        <v>75</v>
      </c>
      <c r="J5241" t="s">
        <v>66</v>
      </c>
      <c r="K5241" s="33" t="str">
        <f>IF(ISNA(VLOOKUP(C5241,'Provider-EHR crosswalk'!A:B,2,FALSE)),"No EHR Specified",VLOOKUP(C5241,'Provider-EHR crosswalk'!A:B,2,FALSE))</f>
        <v>eClinicalWorks V12</v>
      </c>
    </row>
    <row r="5242" spans="1:11" x14ac:dyDescent="0.25">
      <c r="A5242" t="s">
        <v>70</v>
      </c>
      <c r="B5242">
        <v>5</v>
      </c>
      <c r="C5242" t="s">
        <v>622</v>
      </c>
      <c r="D5242" t="s">
        <v>71</v>
      </c>
      <c r="E5242">
        <v>708</v>
      </c>
      <c r="F5242">
        <v>708</v>
      </c>
      <c r="G5242">
        <v>100</v>
      </c>
      <c r="H5242" t="s">
        <v>65</v>
      </c>
      <c r="I5242">
        <v>99</v>
      </c>
      <c r="J5242" t="s">
        <v>66</v>
      </c>
      <c r="K5242" s="33" t="str">
        <f>IF(ISNA(VLOOKUP(C5242,'Provider-EHR crosswalk'!A:B,2,FALSE)),"No EHR Specified",VLOOKUP(C5242,'Provider-EHR crosswalk'!A:B,2,FALSE))</f>
        <v>eClinicalWorks V12</v>
      </c>
    </row>
    <row r="5243" spans="1:11" x14ac:dyDescent="0.25">
      <c r="A5243" t="s">
        <v>72</v>
      </c>
      <c r="B5243">
        <v>5</v>
      </c>
      <c r="C5243" t="s">
        <v>622</v>
      </c>
      <c r="D5243" t="s">
        <v>73</v>
      </c>
      <c r="E5243">
        <v>708</v>
      </c>
      <c r="F5243">
        <v>708</v>
      </c>
      <c r="G5243">
        <v>100</v>
      </c>
      <c r="H5243" t="s">
        <v>65</v>
      </c>
      <c r="I5243">
        <v>99</v>
      </c>
      <c r="J5243" t="s">
        <v>66</v>
      </c>
      <c r="K5243" s="33" t="str">
        <f>IF(ISNA(VLOOKUP(C5243,'Provider-EHR crosswalk'!A:B,2,FALSE)),"No EHR Specified",VLOOKUP(C5243,'Provider-EHR crosswalk'!A:B,2,FALSE))</f>
        <v>eClinicalWorks V12</v>
      </c>
    </row>
    <row r="5244" spans="1:11" x14ac:dyDescent="0.25">
      <c r="A5244" t="s">
        <v>74</v>
      </c>
      <c r="B5244">
        <v>5</v>
      </c>
      <c r="C5244" t="s">
        <v>622</v>
      </c>
      <c r="D5244" t="s">
        <v>75</v>
      </c>
      <c r="E5244">
        <v>708</v>
      </c>
      <c r="F5244">
        <v>708</v>
      </c>
      <c r="G5244">
        <v>100</v>
      </c>
      <c r="H5244" t="s">
        <v>65</v>
      </c>
      <c r="I5244">
        <v>99</v>
      </c>
      <c r="J5244" t="s">
        <v>66</v>
      </c>
      <c r="K5244" s="33" t="str">
        <f>IF(ISNA(VLOOKUP(C5244,'Provider-EHR crosswalk'!A:B,2,FALSE)),"No EHR Specified",VLOOKUP(C5244,'Provider-EHR crosswalk'!A:B,2,FALSE))</f>
        <v>eClinicalWorks V12</v>
      </c>
    </row>
    <row r="5245" spans="1:11" x14ac:dyDescent="0.25">
      <c r="A5245" t="s">
        <v>76</v>
      </c>
      <c r="B5245">
        <v>5</v>
      </c>
      <c r="C5245" t="s">
        <v>622</v>
      </c>
      <c r="D5245" t="s">
        <v>77</v>
      </c>
      <c r="E5245">
        <v>708</v>
      </c>
      <c r="F5245">
        <v>708</v>
      </c>
      <c r="G5245">
        <v>100</v>
      </c>
      <c r="H5245" t="s">
        <v>65</v>
      </c>
      <c r="I5245">
        <v>85</v>
      </c>
      <c r="J5245" t="s">
        <v>66</v>
      </c>
      <c r="K5245" s="33" t="str">
        <f>IF(ISNA(VLOOKUP(C5245,'Provider-EHR crosswalk'!A:B,2,FALSE)),"No EHR Specified",VLOOKUP(C5245,'Provider-EHR crosswalk'!A:B,2,FALSE))</f>
        <v>eClinicalWorks V12</v>
      </c>
    </row>
    <row r="5246" spans="1:11" x14ac:dyDescent="0.25">
      <c r="A5246" t="s">
        <v>78</v>
      </c>
      <c r="B5246">
        <v>5</v>
      </c>
      <c r="C5246" t="s">
        <v>622</v>
      </c>
      <c r="D5246" t="s">
        <v>79</v>
      </c>
      <c r="E5246">
        <v>708</v>
      </c>
      <c r="F5246">
        <v>708</v>
      </c>
      <c r="G5246">
        <v>100</v>
      </c>
      <c r="H5246" t="s">
        <v>65</v>
      </c>
      <c r="I5246">
        <v>85</v>
      </c>
      <c r="J5246" t="s">
        <v>66</v>
      </c>
      <c r="K5246" s="33" t="str">
        <f>IF(ISNA(VLOOKUP(C5246,'Provider-EHR crosswalk'!A:B,2,FALSE)),"No EHR Specified",VLOOKUP(C5246,'Provider-EHR crosswalk'!A:B,2,FALSE))</f>
        <v>eClinicalWorks V12</v>
      </c>
    </row>
    <row r="5247" spans="1:11" x14ac:dyDescent="0.25">
      <c r="A5247" t="s">
        <v>80</v>
      </c>
      <c r="B5247">
        <v>5</v>
      </c>
      <c r="C5247" t="s">
        <v>622</v>
      </c>
      <c r="D5247" t="s">
        <v>81</v>
      </c>
      <c r="E5247">
        <v>708</v>
      </c>
      <c r="F5247">
        <v>708</v>
      </c>
      <c r="G5247">
        <v>100</v>
      </c>
      <c r="H5247" t="s">
        <v>65</v>
      </c>
      <c r="I5247">
        <v>85</v>
      </c>
      <c r="J5247" t="s">
        <v>66</v>
      </c>
      <c r="K5247" s="33" t="str">
        <f>IF(ISNA(VLOOKUP(C5247,'Provider-EHR crosswalk'!A:B,2,FALSE)),"No EHR Specified",VLOOKUP(C5247,'Provider-EHR crosswalk'!A:B,2,FALSE))</f>
        <v>eClinicalWorks V12</v>
      </c>
    </row>
    <row r="5248" spans="1:11" x14ac:dyDescent="0.25">
      <c r="A5248" t="s">
        <v>82</v>
      </c>
      <c r="B5248">
        <v>5</v>
      </c>
      <c r="C5248" t="s">
        <v>622</v>
      </c>
      <c r="D5248" t="s">
        <v>83</v>
      </c>
      <c r="E5248">
        <v>708</v>
      </c>
      <c r="F5248">
        <v>708</v>
      </c>
      <c r="G5248">
        <v>100</v>
      </c>
      <c r="H5248" t="s">
        <v>65</v>
      </c>
      <c r="I5248">
        <v>85</v>
      </c>
      <c r="J5248" t="s">
        <v>66</v>
      </c>
      <c r="K5248" s="33" t="str">
        <f>IF(ISNA(VLOOKUP(C5248,'Provider-EHR crosswalk'!A:B,2,FALSE)),"No EHR Specified",VLOOKUP(C5248,'Provider-EHR crosswalk'!A:B,2,FALSE))</f>
        <v>eClinicalWorks V12</v>
      </c>
    </row>
    <row r="5249" spans="1:11" x14ac:dyDescent="0.25">
      <c r="A5249" t="s">
        <v>84</v>
      </c>
      <c r="B5249">
        <v>5</v>
      </c>
      <c r="C5249" t="s">
        <v>622</v>
      </c>
      <c r="D5249" t="s">
        <v>85</v>
      </c>
      <c r="E5249">
        <v>708</v>
      </c>
      <c r="F5249">
        <v>708</v>
      </c>
      <c r="G5249">
        <v>100</v>
      </c>
      <c r="H5249" t="s">
        <v>65</v>
      </c>
      <c r="I5249">
        <v>85</v>
      </c>
      <c r="J5249" t="s">
        <v>66</v>
      </c>
      <c r="K5249" s="33" t="str">
        <f>IF(ISNA(VLOOKUP(C5249,'Provider-EHR crosswalk'!A:B,2,FALSE)),"No EHR Specified",VLOOKUP(C5249,'Provider-EHR crosswalk'!A:B,2,FALSE))</f>
        <v>eClinicalWorks V12</v>
      </c>
    </row>
    <row r="5250" spans="1:11" x14ac:dyDescent="0.25">
      <c r="A5250" t="s">
        <v>86</v>
      </c>
      <c r="B5250">
        <v>5</v>
      </c>
      <c r="C5250" t="s">
        <v>622</v>
      </c>
      <c r="D5250" t="s">
        <v>87</v>
      </c>
      <c r="E5250">
        <v>708</v>
      </c>
      <c r="F5250">
        <v>708</v>
      </c>
      <c r="G5250">
        <v>100</v>
      </c>
      <c r="H5250" t="s">
        <v>65</v>
      </c>
      <c r="I5250">
        <v>95</v>
      </c>
      <c r="J5250" t="s">
        <v>66</v>
      </c>
      <c r="K5250" s="33" t="str">
        <f>IF(ISNA(VLOOKUP(C5250,'Provider-EHR crosswalk'!A:B,2,FALSE)),"No EHR Specified",VLOOKUP(C5250,'Provider-EHR crosswalk'!A:B,2,FALSE))</f>
        <v>eClinicalWorks V12</v>
      </c>
    </row>
    <row r="5251" spans="1:11" x14ac:dyDescent="0.25">
      <c r="A5251" t="s">
        <v>88</v>
      </c>
      <c r="B5251">
        <v>5</v>
      </c>
      <c r="C5251" t="s">
        <v>622</v>
      </c>
      <c r="D5251" t="s">
        <v>89</v>
      </c>
      <c r="E5251">
        <v>708</v>
      </c>
      <c r="F5251">
        <v>708</v>
      </c>
      <c r="G5251">
        <v>100</v>
      </c>
      <c r="H5251" t="s">
        <v>65</v>
      </c>
      <c r="I5251">
        <v>95</v>
      </c>
      <c r="J5251" t="s">
        <v>66</v>
      </c>
      <c r="K5251" s="33" t="str">
        <f>IF(ISNA(VLOOKUP(C5251,'Provider-EHR crosswalk'!A:B,2,FALSE)),"No EHR Specified",VLOOKUP(C5251,'Provider-EHR crosswalk'!A:B,2,FALSE))</f>
        <v>eClinicalWorks V12</v>
      </c>
    </row>
    <row r="5252" spans="1:11" x14ac:dyDescent="0.25">
      <c r="A5252" t="s">
        <v>90</v>
      </c>
      <c r="B5252">
        <v>5</v>
      </c>
      <c r="C5252" t="s">
        <v>622</v>
      </c>
      <c r="D5252" t="s">
        <v>91</v>
      </c>
      <c r="E5252">
        <v>702</v>
      </c>
      <c r="F5252">
        <v>708</v>
      </c>
      <c r="G5252">
        <v>99.15</v>
      </c>
      <c r="H5252" t="s">
        <v>65</v>
      </c>
      <c r="I5252">
        <v>90</v>
      </c>
      <c r="J5252" t="s">
        <v>66</v>
      </c>
      <c r="K5252" s="33" t="str">
        <f>IF(ISNA(VLOOKUP(C5252,'Provider-EHR crosswalk'!A:B,2,FALSE)),"No EHR Specified",VLOOKUP(C5252,'Provider-EHR crosswalk'!A:B,2,FALSE))</f>
        <v>eClinicalWorks V12</v>
      </c>
    </row>
    <row r="5253" spans="1:11" x14ac:dyDescent="0.25">
      <c r="A5253" t="s">
        <v>92</v>
      </c>
      <c r="B5253">
        <v>5</v>
      </c>
      <c r="C5253" t="s">
        <v>622</v>
      </c>
      <c r="D5253" t="s">
        <v>93</v>
      </c>
      <c r="E5253">
        <v>623</v>
      </c>
      <c r="F5253">
        <v>708</v>
      </c>
      <c r="G5253">
        <v>87.99</v>
      </c>
      <c r="H5253" t="s">
        <v>65</v>
      </c>
      <c r="I5253">
        <v>90</v>
      </c>
      <c r="J5253" t="s">
        <v>69</v>
      </c>
      <c r="K5253" s="33" t="str">
        <f>IF(ISNA(VLOOKUP(C5253,'Provider-EHR crosswalk'!A:B,2,FALSE)),"No EHR Specified",VLOOKUP(C5253,'Provider-EHR crosswalk'!A:B,2,FALSE))</f>
        <v>eClinicalWorks V12</v>
      </c>
    </row>
    <row r="5254" spans="1:11" x14ac:dyDescent="0.25">
      <c r="A5254" t="s">
        <v>94</v>
      </c>
      <c r="B5254">
        <v>5</v>
      </c>
      <c r="C5254" t="s">
        <v>622</v>
      </c>
      <c r="D5254" t="s">
        <v>95</v>
      </c>
      <c r="E5254">
        <v>490</v>
      </c>
      <c r="F5254">
        <v>708</v>
      </c>
      <c r="G5254">
        <v>69.209999999999994</v>
      </c>
      <c r="H5254" t="s">
        <v>65</v>
      </c>
      <c r="I5254">
        <v>90</v>
      </c>
      <c r="J5254" t="s">
        <v>69</v>
      </c>
      <c r="K5254" s="33" t="str">
        <f>IF(ISNA(VLOOKUP(C5254,'Provider-EHR crosswalk'!A:B,2,FALSE)),"No EHR Specified",VLOOKUP(C5254,'Provider-EHR crosswalk'!A:B,2,FALSE))</f>
        <v>eClinicalWorks V12</v>
      </c>
    </row>
    <row r="5255" spans="1:11" x14ac:dyDescent="0.25">
      <c r="A5255" t="s">
        <v>96</v>
      </c>
      <c r="B5255">
        <v>5</v>
      </c>
      <c r="C5255" t="s">
        <v>622</v>
      </c>
      <c r="D5255" t="s">
        <v>97</v>
      </c>
      <c r="E5255">
        <v>650</v>
      </c>
      <c r="F5255">
        <v>708</v>
      </c>
      <c r="G5255">
        <v>91.81</v>
      </c>
      <c r="H5255" t="s">
        <v>65</v>
      </c>
      <c r="I5255">
        <v>90</v>
      </c>
      <c r="J5255" t="s">
        <v>66</v>
      </c>
      <c r="K5255" s="33" t="str">
        <f>IF(ISNA(VLOOKUP(C5255,'Provider-EHR crosswalk'!A:B,2,FALSE)),"No EHR Specified",VLOOKUP(C5255,'Provider-EHR crosswalk'!A:B,2,FALSE))</f>
        <v>eClinicalWorks V12</v>
      </c>
    </row>
    <row r="5256" spans="1:11" x14ac:dyDescent="0.25">
      <c r="A5256" t="s">
        <v>98</v>
      </c>
      <c r="B5256">
        <v>5</v>
      </c>
      <c r="C5256" t="s">
        <v>622</v>
      </c>
      <c r="D5256" t="s">
        <v>99</v>
      </c>
      <c r="E5256">
        <v>650</v>
      </c>
      <c r="F5256">
        <v>708</v>
      </c>
      <c r="G5256">
        <v>91.81</v>
      </c>
      <c r="H5256" t="s">
        <v>65</v>
      </c>
      <c r="I5256">
        <v>90</v>
      </c>
      <c r="J5256" t="s">
        <v>66</v>
      </c>
      <c r="K5256" s="33" t="str">
        <f>IF(ISNA(VLOOKUP(C5256,'Provider-EHR crosswalk'!A:B,2,FALSE)),"No EHR Specified",VLOOKUP(C5256,'Provider-EHR crosswalk'!A:B,2,FALSE))</f>
        <v>eClinicalWorks V12</v>
      </c>
    </row>
    <row r="5257" spans="1:11" x14ac:dyDescent="0.25">
      <c r="A5257" t="s">
        <v>100</v>
      </c>
      <c r="B5257">
        <v>5</v>
      </c>
      <c r="C5257" t="s">
        <v>622</v>
      </c>
      <c r="D5257" t="s">
        <v>101</v>
      </c>
      <c r="E5257">
        <v>708</v>
      </c>
      <c r="F5257">
        <v>708</v>
      </c>
      <c r="G5257">
        <v>100</v>
      </c>
      <c r="H5257" t="s">
        <v>65</v>
      </c>
      <c r="I5257">
        <v>99</v>
      </c>
      <c r="J5257" t="s">
        <v>66</v>
      </c>
      <c r="K5257" s="33" t="str">
        <f>IF(ISNA(VLOOKUP(C5257,'Provider-EHR crosswalk'!A:B,2,FALSE)),"No EHR Specified",VLOOKUP(C5257,'Provider-EHR crosswalk'!A:B,2,FALSE))</f>
        <v>eClinicalWorks V12</v>
      </c>
    </row>
    <row r="5258" spans="1:11" x14ac:dyDescent="0.25">
      <c r="A5258" t="s">
        <v>102</v>
      </c>
      <c r="B5258">
        <v>5</v>
      </c>
      <c r="C5258" t="s">
        <v>622</v>
      </c>
      <c r="D5258" t="s">
        <v>103</v>
      </c>
      <c r="E5258">
        <v>708</v>
      </c>
      <c r="F5258">
        <v>708</v>
      </c>
      <c r="G5258">
        <v>100</v>
      </c>
      <c r="H5258" t="s">
        <v>65</v>
      </c>
      <c r="I5258">
        <v>99</v>
      </c>
      <c r="J5258" t="s">
        <v>66</v>
      </c>
      <c r="K5258" s="33" t="str">
        <f>IF(ISNA(VLOOKUP(C5258,'Provider-EHR crosswalk'!A:B,2,FALSE)),"No EHR Specified",VLOOKUP(C5258,'Provider-EHR crosswalk'!A:B,2,FALSE))</f>
        <v>eClinicalWorks V12</v>
      </c>
    </row>
    <row r="5259" spans="1:11" x14ac:dyDescent="0.25">
      <c r="A5259" t="s">
        <v>104</v>
      </c>
      <c r="B5259">
        <v>5</v>
      </c>
      <c r="C5259" t="s">
        <v>622</v>
      </c>
      <c r="D5259" t="s">
        <v>105</v>
      </c>
      <c r="E5259">
        <v>708</v>
      </c>
      <c r="F5259">
        <v>708</v>
      </c>
      <c r="G5259">
        <v>100</v>
      </c>
      <c r="H5259" t="s">
        <v>65</v>
      </c>
      <c r="I5259">
        <v>99</v>
      </c>
      <c r="J5259" t="s">
        <v>66</v>
      </c>
      <c r="K5259" s="33" t="str">
        <f>IF(ISNA(VLOOKUP(C5259,'Provider-EHR crosswalk'!A:B,2,FALSE)),"No EHR Specified",VLOOKUP(C5259,'Provider-EHR crosswalk'!A:B,2,FALSE))</f>
        <v>eClinicalWorks V12</v>
      </c>
    </row>
    <row r="5260" spans="1:11" x14ac:dyDescent="0.25">
      <c r="A5260" t="s">
        <v>106</v>
      </c>
      <c r="B5260">
        <v>5</v>
      </c>
      <c r="C5260" t="s">
        <v>622</v>
      </c>
      <c r="D5260" t="s">
        <v>107</v>
      </c>
      <c r="E5260">
        <v>707</v>
      </c>
      <c r="F5260">
        <v>707</v>
      </c>
      <c r="G5260">
        <v>100</v>
      </c>
      <c r="H5260" t="s">
        <v>65</v>
      </c>
      <c r="I5260">
        <v>99</v>
      </c>
      <c r="J5260" t="s">
        <v>66</v>
      </c>
      <c r="K5260" s="33" t="str">
        <f>IF(ISNA(VLOOKUP(C5260,'Provider-EHR crosswalk'!A:B,2,FALSE)),"No EHR Specified",VLOOKUP(C5260,'Provider-EHR crosswalk'!A:B,2,FALSE))</f>
        <v>eClinicalWorks V12</v>
      </c>
    </row>
    <row r="5261" spans="1:11" x14ac:dyDescent="0.25">
      <c r="A5261" t="s">
        <v>108</v>
      </c>
      <c r="B5261">
        <v>5</v>
      </c>
      <c r="C5261" t="s">
        <v>622</v>
      </c>
      <c r="D5261" t="s">
        <v>109</v>
      </c>
      <c r="E5261">
        <v>707</v>
      </c>
      <c r="F5261">
        <v>707</v>
      </c>
      <c r="G5261">
        <v>100</v>
      </c>
      <c r="H5261" t="s">
        <v>65</v>
      </c>
      <c r="I5261">
        <v>99</v>
      </c>
      <c r="J5261" t="s">
        <v>66</v>
      </c>
      <c r="K5261" s="33" t="str">
        <f>IF(ISNA(VLOOKUP(C5261,'Provider-EHR crosswalk'!A:B,2,FALSE)),"No EHR Specified",VLOOKUP(C5261,'Provider-EHR crosswalk'!A:B,2,FALSE))</f>
        <v>eClinicalWorks V12</v>
      </c>
    </row>
    <row r="5262" spans="1:11" x14ac:dyDescent="0.25">
      <c r="A5262" t="s">
        <v>110</v>
      </c>
      <c r="B5262">
        <v>5</v>
      </c>
      <c r="C5262" t="s">
        <v>622</v>
      </c>
      <c r="D5262" t="s">
        <v>111</v>
      </c>
      <c r="E5262">
        <v>707</v>
      </c>
      <c r="F5262">
        <v>707</v>
      </c>
      <c r="G5262">
        <v>100</v>
      </c>
      <c r="H5262" t="s">
        <v>65</v>
      </c>
      <c r="I5262">
        <v>99</v>
      </c>
      <c r="J5262" t="s">
        <v>66</v>
      </c>
      <c r="K5262" s="33" t="str">
        <f>IF(ISNA(VLOOKUP(C5262,'Provider-EHR crosswalk'!A:B,2,FALSE)),"No EHR Specified",VLOOKUP(C5262,'Provider-EHR crosswalk'!A:B,2,FALSE))</f>
        <v>eClinicalWorks V12</v>
      </c>
    </row>
    <row r="5263" spans="1:11" x14ac:dyDescent="0.25">
      <c r="A5263" t="s">
        <v>112</v>
      </c>
      <c r="B5263">
        <v>5</v>
      </c>
      <c r="C5263" t="s">
        <v>622</v>
      </c>
      <c r="D5263" t="s">
        <v>113</v>
      </c>
      <c r="E5263">
        <v>707</v>
      </c>
      <c r="F5263">
        <v>707</v>
      </c>
      <c r="G5263">
        <v>100</v>
      </c>
      <c r="H5263" t="s">
        <v>65</v>
      </c>
      <c r="I5263">
        <v>99</v>
      </c>
      <c r="J5263" t="s">
        <v>66</v>
      </c>
      <c r="K5263" s="33" t="str">
        <f>IF(ISNA(VLOOKUP(C5263,'Provider-EHR crosswalk'!A:B,2,FALSE)),"No EHR Specified",VLOOKUP(C5263,'Provider-EHR crosswalk'!A:B,2,FALSE))</f>
        <v>eClinicalWorks V12</v>
      </c>
    </row>
    <row r="5264" spans="1:11" x14ac:dyDescent="0.25">
      <c r="A5264" t="s">
        <v>114</v>
      </c>
      <c r="B5264">
        <v>5</v>
      </c>
      <c r="C5264" t="s">
        <v>622</v>
      </c>
      <c r="D5264" t="s">
        <v>115</v>
      </c>
      <c r="E5264">
        <v>22</v>
      </c>
      <c r="F5264">
        <v>708</v>
      </c>
      <c r="G5264">
        <v>3.11</v>
      </c>
      <c r="H5264" t="s">
        <v>116</v>
      </c>
      <c r="I5264">
        <v>4</v>
      </c>
      <c r="J5264" t="s">
        <v>66</v>
      </c>
      <c r="K5264" s="33" t="str">
        <f>IF(ISNA(VLOOKUP(C5264,'Provider-EHR crosswalk'!A:B,2,FALSE)),"No EHR Specified",VLOOKUP(C5264,'Provider-EHR crosswalk'!A:B,2,FALSE))</f>
        <v>eClinicalWorks V12</v>
      </c>
    </row>
    <row r="5265" spans="1:11" x14ac:dyDescent="0.25">
      <c r="A5265" t="s">
        <v>117</v>
      </c>
      <c r="B5265">
        <v>5</v>
      </c>
      <c r="C5265" t="s">
        <v>622</v>
      </c>
      <c r="D5265" t="s">
        <v>118</v>
      </c>
      <c r="E5265">
        <v>23</v>
      </c>
      <c r="F5265">
        <v>708</v>
      </c>
      <c r="G5265">
        <v>3.25</v>
      </c>
      <c r="H5265" t="s">
        <v>116</v>
      </c>
      <c r="I5265">
        <v>4</v>
      </c>
      <c r="J5265" t="s">
        <v>66</v>
      </c>
      <c r="K5265" s="33" t="str">
        <f>IF(ISNA(VLOOKUP(C5265,'Provider-EHR crosswalk'!A:B,2,FALSE)),"No EHR Specified",VLOOKUP(C5265,'Provider-EHR crosswalk'!A:B,2,FALSE))</f>
        <v>eClinicalWorks V12</v>
      </c>
    </row>
    <row r="5266" spans="1:11" x14ac:dyDescent="0.25">
      <c r="A5266" t="s">
        <v>119</v>
      </c>
      <c r="B5266">
        <v>5</v>
      </c>
      <c r="C5266" t="s">
        <v>622</v>
      </c>
      <c r="D5266" t="s">
        <v>120</v>
      </c>
      <c r="E5266">
        <v>19</v>
      </c>
      <c r="F5266">
        <v>708</v>
      </c>
      <c r="G5266">
        <v>2.68</v>
      </c>
      <c r="H5266" t="s">
        <v>116</v>
      </c>
      <c r="I5266">
        <v>4</v>
      </c>
      <c r="J5266" t="s">
        <v>66</v>
      </c>
      <c r="K5266" s="33" t="str">
        <f>IF(ISNA(VLOOKUP(C5266,'Provider-EHR crosswalk'!A:B,2,FALSE)),"No EHR Specified",VLOOKUP(C5266,'Provider-EHR crosswalk'!A:B,2,FALSE))</f>
        <v>eClinicalWorks V12</v>
      </c>
    </row>
    <row r="5267" spans="1:11" x14ac:dyDescent="0.25">
      <c r="A5267" t="s">
        <v>121</v>
      </c>
      <c r="B5267">
        <v>5</v>
      </c>
      <c r="C5267" t="s">
        <v>622</v>
      </c>
      <c r="D5267" t="s">
        <v>122</v>
      </c>
      <c r="E5267">
        <v>0</v>
      </c>
      <c r="F5267">
        <v>708</v>
      </c>
      <c r="G5267">
        <v>0</v>
      </c>
      <c r="H5267" t="s">
        <v>116</v>
      </c>
      <c r="I5267">
        <v>1</v>
      </c>
      <c r="J5267" t="s">
        <v>66</v>
      </c>
      <c r="K5267" s="33" t="str">
        <f>IF(ISNA(VLOOKUP(C5267,'Provider-EHR crosswalk'!A:B,2,FALSE)),"No EHR Specified",VLOOKUP(C5267,'Provider-EHR crosswalk'!A:B,2,FALSE))</f>
        <v>eClinicalWorks V12</v>
      </c>
    </row>
    <row r="5268" spans="1:11" x14ac:dyDescent="0.25">
      <c r="A5268" t="s">
        <v>123</v>
      </c>
      <c r="B5268">
        <v>5</v>
      </c>
      <c r="C5268" t="s">
        <v>622</v>
      </c>
      <c r="D5268" t="s">
        <v>124</v>
      </c>
      <c r="E5268">
        <v>1</v>
      </c>
      <c r="F5268">
        <v>708</v>
      </c>
      <c r="G5268">
        <v>0.14000000000000001</v>
      </c>
      <c r="H5268" t="s">
        <v>116</v>
      </c>
      <c r="I5268">
        <v>1</v>
      </c>
      <c r="J5268" t="s">
        <v>66</v>
      </c>
      <c r="K5268" s="33" t="str">
        <f>IF(ISNA(VLOOKUP(C5268,'Provider-EHR crosswalk'!A:B,2,FALSE)),"No EHR Specified",VLOOKUP(C5268,'Provider-EHR crosswalk'!A:B,2,FALSE))</f>
        <v>eClinicalWorks V12</v>
      </c>
    </row>
    <row r="5269" spans="1:11" x14ac:dyDescent="0.25">
      <c r="A5269" t="s">
        <v>125</v>
      </c>
      <c r="B5269">
        <v>5</v>
      </c>
      <c r="C5269" t="s">
        <v>622</v>
      </c>
      <c r="D5269" t="s">
        <v>126</v>
      </c>
      <c r="E5269">
        <v>0</v>
      </c>
      <c r="F5269">
        <v>708</v>
      </c>
      <c r="G5269">
        <v>0</v>
      </c>
      <c r="H5269" t="s">
        <v>116</v>
      </c>
      <c r="I5269">
        <v>1</v>
      </c>
      <c r="J5269" t="s">
        <v>66</v>
      </c>
      <c r="K5269" s="33" t="str">
        <f>IF(ISNA(VLOOKUP(C5269,'Provider-EHR crosswalk'!A:B,2,FALSE)),"No EHR Specified",VLOOKUP(C5269,'Provider-EHR crosswalk'!A:B,2,FALSE))</f>
        <v>eClinicalWorks V12</v>
      </c>
    </row>
    <row r="5270" spans="1:11" x14ac:dyDescent="0.25">
      <c r="A5270" t="s">
        <v>127</v>
      </c>
      <c r="B5270">
        <v>5</v>
      </c>
      <c r="C5270" t="s">
        <v>622</v>
      </c>
      <c r="D5270" t="s">
        <v>128</v>
      </c>
      <c r="E5270">
        <v>23</v>
      </c>
      <c r="F5270">
        <v>708</v>
      </c>
      <c r="G5270">
        <v>3.25</v>
      </c>
      <c r="H5270" t="s">
        <v>116</v>
      </c>
      <c r="I5270">
        <v>4</v>
      </c>
      <c r="J5270" t="s">
        <v>66</v>
      </c>
      <c r="K5270" s="33" t="str">
        <f>IF(ISNA(VLOOKUP(C5270,'Provider-EHR crosswalk'!A:B,2,FALSE)),"No EHR Specified",VLOOKUP(C5270,'Provider-EHR crosswalk'!A:B,2,FALSE))</f>
        <v>eClinicalWorks V12</v>
      </c>
    </row>
    <row r="5271" spans="1:11" x14ac:dyDescent="0.25">
      <c r="A5271" t="s">
        <v>129</v>
      </c>
      <c r="B5271">
        <v>5</v>
      </c>
      <c r="C5271" t="s">
        <v>622</v>
      </c>
      <c r="D5271" t="s">
        <v>130</v>
      </c>
      <c r="E5271">
        <v>23</v>
      </c>
      <c r="F5271">
        <v>708</v>
      </c>
      <c r="G5271">
        <v>3.25</v>
      </c>
      <c r="H5271" t="s">
        <v>116</v>
      </c>
      <c r="I5271">
        <v>4</v>
      </c>
      <c r="J5271" t="s">
        <v>66</v>
      </c>
      <c r="K5271" s="33" t="str">
        <f>IF(ISNA(VLOOKUP(C5271,'Provider-EHR crosswalk'!A:B,2,FALSE)),"No EHR Specified",VLOOKUP(C5271,'Provider-EHR crosswalk'!A:B,2,FALSE))</f>
        <v>eClinicalWorks V12</v>
      </c>
    </row>
    <row r="5272" spans="1:11" x14ac:dyDescent="0.25">
      <c r="A5272" t="s">
        <v>131</v>
      </c>
      <c r="B5272">
        <v>5</v>
      </c>
      <c r="C5272" t="s">
        <v>622</v>
      </c>
      <c r="D5272" t="s">
        <v>132</v>
      </c>
      <c r="E5272">
        <v>18</v>
      </c>
      <c r="F5272">
        <v>708</v>
      </c>
      <c r="G5272">
        <v>2.54</v>
      </c>
      <c r="H5272" t="s">
        <v>116</v>
      </c>
      <c r="I5272">
        <v>4</v>
      </c>
      <c r="J5272" t="s">
        <v>66</v>
      </c>
      <c r="K5272" s="33" t="str">
        <f>IF(ISNA(VLOOKUP(C5272,'Provider-EHR crosswalk'!A:B,2,FALSE)),"No EHR Specified",VLOOKUP(C5272,'Provider-EHR crosswalk'!A:B,2,FALSE))</f>
        <v>eClinicalWorks V12</v>
      </c>
    </row>
    <row r="5273" spans="1:11" x14ac:dyDescent="0.25">
      <c r="A5273" t="s">
        <v>133</v>
      </c>
      <c r="B5273">
        <v>5</v>
      </c>
      <c r="C5273" t="s">
        <v>622</v>
      </c>
      <c r="D5273" t="s">
        <v>134</v>
      </c>
      <c r="E5273">
        <v>0</v>
      </c>
      <c r="F5273">
        <v>708</v>
      </c>
      <c r="G5273">
        <v>0</v>
      </c>
      <c r="H5273" t="s">
        <v>116</v>
      </c>
      <c r="I5273">
        <v>1</v>
      </c>
      <c r="J5273" t="s">
        <v>66</v>
      </c>
      <c r="K5273" s="33" t="str">
        <f>IF(ISNA(VLOOKUP(C5273,'Provider-EHR crosswalk'!A:B,2,FALSE)),"No EHR Specified",VLOOKUP(C5273,'Provider-EHR crosswalk'!A:B,2,FALSE))</f>
        <v>eClinicalWorks V12</v>
      </c>
    </row>
    <row r="5274" spans="1:11" x14ac:dyDescent="0.25">
      <c r="A5274" t="s">
        <v>135</v>
      </c>
      <c r="B5274">
        <v>5</v>
      </c>
      <c r="C5274" t="s">
        <v>622</v>
      </c>
      <c r="D5274" t="s">
        <v>136</v>
      </c>
      <c r="E5274">
        <v>0</v>
      </c>
      <c r="F5274">
        <v>707</v>
      </c>
      <c r="G5274">
        <v>0</v>
      </c>
      <c r="H5274" t="s">
        <v>116</v>
      </c>
      <c r="I5274">
        <v>1</v>
      </c>
      <c r="J5274" t="s">
        <v>66</v>
      </c>
      <c r="K5274" s="33" t="str">
        <f>IF(ISNA(VLOOKUP(C5274,'Provider-EHR crosswalk'!A:B,2,FALSE)),"No EHR Specified",VLOOKUP(C5274,'Provider-EHR crosswalk'!A:B,2,FALSE))</f>
        <v>eClinicalWorks V12</v>
      </c>
    </row>
    <row r="5275" spans="1:11" x14ac:dyDescent="0.25">
      <c r="A5275" t="s">
        <v>137</v>
      </c>
      <c r="B5275">
        <v>5</v>
      </c>
      <c r="C5275" t="s">
        <v>622</v>
      </c>
      <c r="D5275" t="s">
        <v>138</v>
      </c>
      <c r="E5275">
        <v>0</v>
      </c>
      <c r="F5275">
        <v>707</v>
      </c>
      <c r="G5275">
        <v>0</v>
      </c>
      <c r="H5275" t="s">
        <v>116</v>
      </c>
      <c r="I5275">
        <v>1</v>
      </c>
      <c r="J5275" t="s">
        <v>66</v>
      </c>
      <c r="K5275" s="33" t="str">
        <f>IF(ISNA(VLOOKUP(C5275,'Provider-EHR crosswalk'!A:B,2,FALSE)),"No EHR Specified",VLOOKUP(C5275,'Provider-EHR crosswalk'!A:B,2,FALSE))</f>
        <v>eClinicalWorks V12</v>
      </c>
    </row>
    <row r="5276" spans="1:11" x14ac:dyDescent="0.25">
      <c r="A5276" t="s">
        <v>139</v>
      </c>
      <c r="B5276">
        <v>5</v>
      </c>
      <c r="C5276" t="s">
        <v>622</v>
      </c>
      <c r="D5276" t="s">
        <v>140</v>
      </c>
      <c r="E5276">
        <v>0</v>
      </c>
      <c r="F5276">
        <v>707</v>
      </c>
      <c r="G5276">
        <v>0</v>
      </c>
      <c r="H5276" t="s">
        <v>116</v>
      </c>
      <c r="I5276">
        <v>1</v>
      </c>
      <c r="J5276" t="s">
        <v>66</v>
      </c>
      <c r="K5276" s="33" t="str">
        <f>IF(ISNA(VLOOKUP(C5276,'Provider-EHR crosswalk'!A:B,2,FALSE)),"No EHR Specified",VLOOKUP(C5276,'Provider-EHR crosswalk'!A:B,2,FALSE))</f>
        <v>eClinicalWorks V12</v>
      </c>
    </row>
    <row r="5277" spans="1:11" x14ac:dyDescent="0.25">
      <c r="A5277" t="s">
        <v>141</v>
      </c>
      <c r="B5277">
        <v>5</v>
      </c>
      <c r="C5277" t="s">
        <v>622</v>
      </c>
      <c r="D5277" t="s">
        <v>142</v>
      </c>
      <c r="E5277">
        <v>0</v>
      </c>
      <c r="F5277">
        <v>707</v>
      </c>
      <c r="G5277">
        <v>0</v>
      </c>
      <c r="H5277" t="s">
        <v>116</v>
      </c>
      <c r="I5277">
        <v>1</v>
      </c>
      <c r="J5277" t="s">
        <v>66</v>
      </c>
      <c r="K5277" s="33" t="str">
        <f>IF(ISNA(VLOOKUP(C5277,'Provider-EHR crosswalk'!A:B,2,FALSE)),"No EHR Specified",VLOOKUP(C5277,'Provider-EHR crosswalk'!A:B,2,FALSE))</f>
        <v>eClinicalWorks V12</v>
      </c>
    </row>
    <row r="5278" spans="1:11" x14ac:dyDescent="0.25">
      <c r="A5278" t="s">
        <v>143</v>
      </c>
      <c r="B5278">
        <v>5</v>
      </c>
      <c r="C5278" t="s">
        <v>622</v>
      </c>
      <c r="D5278" t="s">
        <v>144</v>
      </c>
      <c r="E5278">
        <v>0</v>
      </c>
      <c r="F5278">
        <v>707</v>
      </c>
      <c r="G5278">
        <v>0</v>
      </c>
      <c r="H5278" t="s">
        <v>116</v>
      </c>
      <c r="I5278">
        <v>1</v>
      </c>
      <c r="J5278" t="s">
        <v>66</v>
      </c>
      <c r="K5278" s="33" t="str">
        <f>IF(ISNA(VLOOKUP(C5278,'Provider-EHR crosswalk'!A:B,2,FALSE)),"No EHR Specified",VLOOKUP(C5278,'Provider-EHR crosswalk'!A:B,2,FALSE))</f>
        <v>eClinicalWorks V12</v>
      </c>
    </row>
    <row r="5279" spans="1:11" x14ac:dyDescent="0.25">
      <c r="A5279" t="s">
        <v>145</v>
      </c>
      <c r="B5279">
        <v>5</v>
      </c>
      <c r="C5279" t="s">
        <v>622</v>
      </c>
      <c r="D5279" t="s">
        <v>146</v>
      </c>
      <c r="E5279">
        <v>0</v>
      </c>
      <c r="F5279">
        <v>707</v>
      </c>
      <c r="G5279">
        <v>0</v>
      </c>
      <c r="H5279" t="s">
        <v>116</v>
      </c>
      <c r="I5279">
        <v>1</v>
      </c>
      <c r="J5279" t="s">
        <v>66</v>
      </c>
      <c r="K5279" s="33" t="str">
        <f>IF(ISNA(VLOOKUP(C5279,'Provider-EHR crosswalk'!A:B,2,FALSE)),"No EHR Specified",VLOOKUP(C5279,'Provider-EHR crosswalk'!A:B,2,FALSE))</f>
        <v>eClinicalWorks V12</v>
      </c>
    </row>
    <row r="5280" spans="1:11" x14ac:dyDescent="0.25">
      <c r="A5280" t="s">
        <v>147</v>
      </c>
      <c r="B5280">
        <v>5</v>
      </c>
      <c r="C5280" t="s">
        <v>622</v>
      </c>
      <c r="D5280" t="s">
        <v>148</v>
      </c>
      <c r="E5280">
        <v>0</v>
      </c>
      <c r="F5280">
        <v>708</v>
      </c>
      <c r="G5280">
        <v>0</v>
      </c>
      <c r="H5280" t="s">
        <v>116</v>
      </c>
      <c r="I5280">
        <v>1</v>
      </c>
      <c r="J5280" t="s">
        <v>66</v>
      </c>
      <c r="K5280" s="33" t="str">
        <f>IF(ISNA(VLOOKUP(C5280,'Provider-EHR crosswalk'!A:B,2,FALSE)),"No EHR Specified",VLOOKUP(C5280,'Provider-EHR crosswalk'!A:B,2,FALSE))</f>
        <v>eClinicalWorks V12</v>
      </c>
    </row>
    <row r="5281" spans="1:11" x14ac:dyDescent="0.25">
      <c r="A5281" t="s">
        <v>149</v>
      </c>
      <c r="B5281">
        <v>5</v>
      </c>
      <c r="C5281" t="s">
        <v>622</v>
      </c>
      <c r="D5281" t="s">
        <v>150</v>
      </c>
      <c r="E5281">
        <v>0</v>
      </c>
      <c r="F5281">
        <v>708</v>
      </c>
      <c r="G5281">
        <v>0</v>
      </c>
      <c r="H5281" t="s">
        <v>116</v>
      </c>
      <c r="I5281">
        <v>1</v>
      </c>
      <c r="J5281" t="s">
        <v>66</v>
      </c>
      <c r="K5281" s="33" t="str">
        <f>IF(ISNA(VLOOKUP(C5281,'Provider-EHR crosswalk'!A:B,2,FALSE)),"No EHR Specified",VLOOKUP(C5281,'Provider-EHR crosswalk'!A:B,2,FALSE))</f>
        <v>eClinicalWorks V12</v>
      </c>
    </row>
    <row r="5282" spans="1:11" x14ac:dyDescent="0.25">
      <c r="A5282" t="s">
        <v>151</v>
      </c>
      <c r="B5282">
        <v>5</v>
      </c>
      <c r="C5282" t="s">
        <v>622</v>
      </c>
      <c r="D5282" t="s">
        <v>152</v>
      </c>
      <c r="E5282">
        <v>0</v>
      </c>
      <c r="F5282">
        <v>707</v>
      </c>
      <c r="G5282">
        <v>0</v>
      </c>
      <c r="H5282" t="s">
        <v>116</v>
      </c>
      <c r="I5282">
        <v>1</v>
      </c>
      <c r="J5282" t="s">
        <v>66</v>
      </c>
      <c r="K5282" s="33" t="str">
        <f>IF(ISNA(VLOOKUP(C5282,'Provider-EHR crosswalk'!A:B,2,FALSE)),"No EHR Specified",VLOOKUP(C5282,'Provider-EHR crosswalk'!A:B,2,FALSE))</f>
        <v>eClinicalWorks V12</v>
      </c>
    </row>
    <row r="5283" spans="1:11" x14ac:dyDescent="0.25">
      <c r="A5283" t="s">
        <v>153</v>
      </c>
      <c r="B5283">
        <v>5</v>
      </c>
      <c r="C5283" t="s">
        <v>622</v>
      </c>
      <c r="D5283" t="s">
        <v>154</v>
      </c>
      <c r="E5283">
        <v>0</v>
      </c>
      <c r="F5283">
        <v>707</v>
      </c>
      <c r="G5283">
        <v>0</v>
      </c>
      <c r="H5283" t="s">
        <v>116</v>
      </c>
      <c r="I5283">
        <v>1</v>
      </c>
      <c r="J5283" t="s">
        <v>66</v>
      </c>
      <c r="K5283" s="33" t="str">
        <f>IF(ISNA(VLOOKUP(C5283,'Provider-EHR crosswalk'!A:B,2,FALSE)),"No EHR Specified",VLOOKUP(C5283,'Provider-EHR crosswalk'!A:B,2,FALSE))</f>
        <v>eClinicalWorks V12</v>
      </c>
    </row>
    <row r="5284" spans="1:11" x14ac:dyDescent="0.25">
      <c r="A5284" t="s">
        <v>155</v>
      </c>
      <c r="B5284">
        <v>5</v>
      </c>
      <c r="C5284" t="s">
        <v>622</v>
      </c>
      <c r="D5284" t="s">
        <v>156</v>
      </c>
      <c r="E5284">
        <v>0</v>
      </c>
      <c r="F5284">
        <v>707</v>
      </c>
      <c r="G5284">
        <v>0</v>
      </c>
      <c r="H5284" t="s">
        <v>157</v>
      </c>
      <c r="I5284" t="s">
        <v>157</v>
      </c>
      <c r="J5284" t="s">
        <v>157</v>
      </c>
      <c r="K5284" s="33" t="str">
        <f>IF(ISNA(VLOOKUP(C5284,'Provider-EHR crosswalk'!A:B,2,FALSE)),"No EHR Specified",VLOOKUP(C5284,'Provider-EHR crosswalk'!A:B,2,FALSE))</f>
        <v>eClinicalWorks V12</v>
      </c>
    </row>
    <row r="5285" spans="1:11" x14ac:dyDescent="0.25">
      <c r="A5285" t="s">
        <v>158</v>
      </c>
      <c r="B5285">
        <v>5</v>
      </c>
      <c r="C5285" t="s">
        <v>622</v>
      </c>
      <c r="D5285" t="s">
        <v>159</v>
      </c>
      <c r="E5285">
        <v>21</v>
      </c>
      <c r="F5285">
        <v>707</v>
      </c>
      <c r="G5285">
        <v>2.97</v>
      </c>
      <c r="H5285" t="s">
        <v>157</v>
      </c>
      <c r="I5285" t="s">
        <v>157</v>
      </c>
      <c r="J5285" t="s">
        <v>157</v>
      </c>
      <c r="K5285" s="33" t="str">
        <f>IF(ISNA(VLOOKUP(C5285,'Provider-EHR crosswalk'!A:B,2,FALSE)),"No EHR Specified",VLOOKUP(C5285,'Provider-EHR crosswalk'!A:B,2,FALSE))</f>
        <v>eClinicalWorks V12</v>
      </c>
    </row>
    <row r="5286" spans="1:11" x14ac:dyDescent="0.25">
      <c r="A5286" t="s">
        <v>162</v>
      </c>
      <c r="B5286">
        <v>5</v>
      </c>
      <c r="C5286" t="s">
        <v>622</v>
      </c>
      <c r="D5286" t="s">
        <v>163</v>
      </c>
      <c r="E5286">
        <v>7</v>
      </c>
      <c r="F5286">
        <v>707</v>
      </c>
      <c r="G5286">
        <v>0.99</v>
      </c>
      <c r="H5286" t="s">
        <v>65</v>
      </c>
      <c r="I5286">
        <v>95</v>
      </c>
      <c r="J5286" t="s">
        <v>69</v>
      </c>
      <c r="K5286" s="33" t="str">
        <f>IF(ISNA(VLOOKUP(C5286,'Provider-EHR crosswalk'!A:B,2,FALSE)),"No EHR Specified",VLOOKUP(C5286,'Provider-EHR crosswalk'!A:B,2,FALSE))</f>
        <v>eClinicalWorks V12</v>
      </c>
    </row>
    <row r="5287" spans="1:11" x14ac:dyDescent="0.25">
      <c r="A5287" t="s">
        <v>164</v>
      </c>
      <c r="B5287">
        <v>5</v>
      </c>
      <c r="C5287" t="s">
        <v>622</v>
      </c>
      <c r="D5287" t="s">
        <v>165</v>
      </c>
      <c r="E5287">
        <v>692</v>
      </c>
      <c r="F5287">
        <v>708</v>
      </c>
      <c r="G5287">
        <v>97.74</v>
      </c>
      <c r="H5287" t="s">
        <v>65</v>
      </c>
      <c r="I5287">
        <v>95</v>
      </c>
      <c r="J5287" t="s">
        <v>66</v>
      </c>
      <c r="K5287" s="33" t="str">
        <f>IF(ISNA(VLOOKUP(C5287,'Provider-EHR crosswalk'!A:B,2,FALSE)),"No EHR Specified",VLOOKUP(C5287,'Provider-EHR crosswalk'!A:B,2,FALSE))</f>
        <v>eClinicalWorks V12</v>
      </c>
    </row>
    <row r="5288" spans="1:11" x14ac:dyDescent="0.25">
      <c r="A5288" t="s">
        <v>166</v>
      </c>
      <c r="B5288">
        <v>5</v>
      </c>
      <c r="C5288" t="s">
        <v>622</v>
      </c>
      <c r="D5288" t="s">
        <v>167</v>
      </c>
      <c r="E5288">
        <v>7</v>
      </c>
      <c r="F5288">
        <v>708</v>
      </c>
      <c r="G5288">
        <v>0.99</v>
      </c>
      <c r="H5288" t="s">
        <v>116</v>
      </c>
      <c r="I5288">
        <v>5</v>
      </c>
      <c r="J5288" t="s">
        <v>66</v>
      </c>
      <c r="K5288" s="33" t="str">
        <f>IF(ISNA(VLOOKUP(C5288,'Provider-EHR crosswalk'!A:B,2,FALSE)),"No EHR Specified",VLOOKUP(C5288,'Provider-EHR crosswalk'!A:B,2,FALSE))</f>
        <v>eClinicalWorks V12</v>
      </c>
    </row>
    <row r="5289" spans="1:11" x14ac:dyDescent="0.25">
      <c r="A5289" t="s">
        <v>168</v>
      </c>
      <c r="B5289">
        <v>5</v>
      </c>
      <c r="C5289" t="s">
        <v>622</v>
      </c>
      <c r="D5289" t="s">
        <v>169</v>
      </c>
      <c r="E5289">
        <v>3</v>
      </c>
      <c r="F5289">
        <v>708</v>
      </c>
      <c r="G5289">
        <v>0.42</v>
      </c>
      <c r="H5289" t="s">
        <v>116</v>
      </c>
      <c r="I5289">
        <v>5</v>
      </c>
      <c r="J5289" t="s">
        <v>66</v>
      </c>
      <c r="K5289" s="33" t="str">
        <f>IF(ISNA(VLOOKUP(C5289,'Provider-EHR crosswalk'!A:B,2,FALSE)),"No EHR Specified",VLOOKUP(C5289,'Provider-EHR crosswalk'!A:B,2,FALSE))</f>
        <v>eClinicalWorks V12</v>
      </c>
    </row>
    <row r="5290" spans="1:11" x14ac:dyDescent="0.25">
      <c r="A5290" t="s">
        <v>170</v>
      </c>
      <c r="B5290">
        <v>5</v>
      </c>
      <c r="C5290" t="s">
        <v>622</v>
      </c>
      <c r="D5290" t="s">
        <v>171</v>
      </c>
      <c r="E5290">
        <v>6</v>
      </c>
      <c r="F5290">
        <v>708</v>
      </c>
      <c r="G5290">
        <v>0.85</v>
      </c>
      <c r="H5290" t="s">
        <v>116</v>
      </c>
      <c r="I5290">
        <v>5</v>
      </c>
      <c r="J5290" t="s">
        <v>66</v>
      </c>
      <c r="K5290" s="33" t="str">
        <f>IF(ISNA(VLOOKUP(C5290,'Provider-EHR crosswalk'!A:B,2,FALSE)),"No EHR Specified",VLOOKUP(C5290,'Provider-EHR crosswalk'!A:B,2,FALSE))</f>
        <v>eClinicalWorks V12</v>
      </c>
    </row>
    <row r="5291" spans="1:11" x14ac:dyDescent="0.25">
      <c r="A5291" t="s">
        <v>172</v>
      </c>
      <c r="B5291">
        <v>5</v>
      </c>
      <c r="C5291" t="s">
        <v>622</v>
      </c>
      <c r="D5291" t="s">
        <v>173</v>
      </c>
      <c r="E5291">
        <v>61</v>
      </c>
      <c r="F5291">
        <v>707</v>
      </c>
      <c r="G5291">
        <v>8.6300000000000008</v>
      </c>
      <c r="H5291" t="s">
        <v>116</v>
      </c>
      <c r="I5291">
        <v>5</v>
      </c>
      <c r="J5291" t="s">
        <v>69</v>
      </c>
      <c r="K5291" s="33" t="str">
        <f>IF(ISNA(VLOOKUP(C5291,'Provider-EHR crosswalk'!A:B,2,FALSE)),"No EHR Specified",VLOOKUP(C5291,'Provider-EHR crosswalk'!A:B,2,FALSE))</f>
        <v>eClinicalWorks V12</v>
      </c>
    </row>
    <row r="5292" spans="1:11" x14ac:dyDescent="0.25">
      <c r="A5292" t="s">
        <v>174</v>
      </c>
      <c r="B5292">
        <v>5</v>
      </c>
      <c r="C5292" t="s">
        <v>622</v>
      </c>
      <c r="D5292" t="s">
        <v>175</v>
      </c>
      <c r="E5292">
        <v>316</v>
      </c>
      <c r="F5292">
        <v>707</v>
      </c>
      <c r="G5292">
        <v>44.7</v>
      </c>
      <c r="H5292" t="s">
        <v>116</v>
      </c>
      <c r="I5292">
        <v>5</v>
      </c>
      <c r="J5292" t="s">
        <v>69</v>
      </c>
      <c r="K5292" s="33" t="str">
        <f>IF(ISNA(VLOOKUP(C5292,'Provider-EHR crosswalk'!A:B,2,FALSE)),"No EHR Specified",VLOOKUP(C5292,'Provider-EHR crosswalk'!A:B,2,FALSE))</f>
        <v>eClinicalWorks V12</v>
      </c>
    </row>
    <row r="5293" spans="1:11" x14ac:dyDescent="0.25">
      <c r="A5293" t="s">
        <v>176</v>
      </c>
      <c r="B5293">
        <v>5</v>
      </c>
      <c r="C5293" t="s">
        <v>622</v>
      </c>
      <c r="D5293" t="s">
        <v>177</v>
      </c>
      <c r="E5293">
        <v>323</v>
      </c>
      <c r="F5293">
        <v>707</v>
      </c>
      <c r="G5293">
        <v>45.69</v>
      </c>
      <c r="H5293" t="s">
        <v>116</v>
      </c>
      <c r="I5293">
        <v>5</v>
      </c>
      <c r="J5293" t="s">
        <v>69</v>
      </c>
      <c r="K5293" s="33" t="str">
        <f>IF(ISNA(VLOOKUP(C5293,'Provider-EHR crosswalk'!A:B,2,FALSE)),"No EHR Specified",VLOOKUP(C5293,'Provider-EHR crosswalk'!A:B,2,FALSE))</f>
        <v>eClinicalWorks V12</v>
      </c>
    </row>
    <row r="5294" spans="1:11" x14ac:dyDescent="0.25">
      <c r="A5294" t="s">
        <v>63</v>
      </c>
      <c r="B5294">
        <v>169</v>
      </c>
      <c r="C5294" t="s">
        <v>810</v>
      </c>
      <c r="D5294" t="s">
        <v>64</v>
      </c>
      <c r="E5294">
        <v>4</v>
      </c>
      <c r="F5294">
        <v>4</v>
      </c>
      <c r="G5294">
        <v>100</v>
      </c>
      <c r="H5294" t="s">
        <v>65</v>
      </c>
      <c r="I5294">
        <v>99</v>
      </c>
      <c r="J5294" t="s">
        <v>66</v>
      </c>
      <c r="K5294" s="33" t="str">
        <f>IF(ISNA(VLOOKUP(C5294,'Provider-EHR crosswalk'!A:B,2,FALSE)),"No EHR Specified",VLOOKUP(C5294,'Provider-EHR crosswalk'!A:B,2,FALSE))</f>
        <v>Azalea Health EHR</v>
      </c>
    </row>
    <row r="5295" spans="1:11" x14ac:dyDescent="0.25">
      <c r="A5295" t="s">
        <v>67</v>
      </c>
      <c r="B5295">
        <v>169</v>
      </c>
      <c r="C5295" t="s">
        <v>810</v>
      </c>
      <c r="D5295" t="s">
        <v>68</v>
      </c>
      <c r="E5295">
        <v>4</v>
      </c>
      <c r="F5295">
        <v>4</v>
      </c>
      <c r="G5295">
        <v>100</v>
      </c>
      <c r="H5295" t="s">
        <v>65</v>
      </c>
      <c r="I5295">
        <v>75</v>
      </c>
      <c r="J5295" t="s">
        <v>66</v>
      </c>
      <c r="K5295" s="33" t="str">
        <f>IF(ISNA(VLOOKUP(C5295,'Provider-EHR crosswalk'!A:B,2,FALSE)),"No EHR Specified",VLOOKUP(C5295,'Provider-EHR crosswalk'!A:B,2,FALSE))</f>
        <v>Azalea Health EHR</v>
      </c>
    </row>
    <row r="5296" spans="1:11" x14ac:dyDescent="0.25">
      <c r="A5296" t="s">
        <v>70</v>
      </c>
      <c r="B5296">
        <v>169</v>
      </c>
      <c r="C5296" t="s">
        <v>810</v>
      </c>
      <c r="D5296" t="s">
        <v>71</v>
      </c>
      <c r="E5296">
        <v>4</v>
      </c>
      <c r="F5296">
        <v>4</v>
      </c>
      <c r="G5296">
        <v>100</v>
      </c>
      <c r="H5296" t="s">
        <v>65</v>
      </c>
      <c r="I5296">
        <v>99</v>
      </c>
      <c r="J5296" t="s">
        <v>66</v>
      </c>
      <c r="K5296" s="33" t="str">
        <f>IF(ISNA(VLOOKUP(C5296,'Provider-EHR crosswalk'!A:B,2,FALSE)),"No EHR Specified",VLOOKUP(C5296,'Provider-EHR crosswalk'!A:B,2,FALSE))</f>
        <v>Azalea Health EHR</v>
      </c>
    </row>
    <row r="5297" spans="1:11" x14ac:dyDescent="0.25">
      <c r="A5297" t="s">
        <v>72</v>
      </c>
      <c r="B5297">
        <v>169</v>
      </c>
      <c r="C5297" t="s">
        <v>810</v>
      </c>
      <c r="D5297" t="s">
        <v>73</v>
      </c>
      <c r="E5297">
        <v>4</v>
      </c>
      <c r="F5297">
        <v>4</v>
      </c>
      <c r="G5297">
        <v>100</v>
      </c>
      <c r="H5297" t="s">
        <v>65</v>
      </c>
      <c r="I5297">
        <v>99</v>
      </c>
      <c r="J5297" t="s">
        <v>66</v>
      </c>
      <c r="K5297" s="33" t="str">
        <f>IF(ISNA(VLOOKUP(C5297,'Provider-EHR crosswalk'!A:B,2,FALSE)),"No EHR Specified",VLOOKUP(C5297,'Provider-EHR crosswalk'!A:B,2,FALSE))</f>
        <v>Azalea Health EHR</v>
      </c>
    </row>
    <row r="5298" spans="1:11" x14ac:dyDescent="0.25">
      <c r="A5298" t="s">
        <v>74</v>
      </c>
      <c r="B5298">
        <v>169</v>
      </c>
      <c r="C5298" t="s">
        <v>810</v>
      </c>
      <c r="D5298" t="s">
        <v>75</v>
      </c>
      <c r="E5298">
        <v>4</v>
      </c>
      <c r="F5298">
        <v>4</v>
      </c>
      <c r="G5298">
        <v>100</v>
      </c>
      <c r="H5298" t="s">
        <v>65</v>
      </c>
      <c r="I5298">
        <v>99</v>
      </c>
      <c r="J5298" t="s">
        <v>66</v>
      </c>
      <c r="K5298" s="33" t="str">
        <f>IF(ISNA(VLOOKUP(C5298,'Provider-EHR crosswalk'!A:B,2,FALSE)),"No EHR Specified",VLOOKUP(C5298,'Provider-EHR crosswalk'!A:B,2,FALSE))</f>
        <v>Azalea Health EHR</v>
      </c>
    </row>
    <row r="5299" spans="1:11" x14ac:dyDescent="0.25">
      <c r="A5299" t="s">
        <v>76</v>
      </c>
      <c r="B5299">
        <v>169</v>
      </c>
      <c r="C5299" t="s">
        <v>810</v>
      </c>
      <c r="D5299" t="s">
        <v>77</v>
      </c>
      <c r="E5299">
        <v>4</v>
      </c>
      <c r="F5299">
        <v>4</v>
      </c>
      <c r="G5299">
        <v>100</v>
      </c>
      <c r="H5299" t="s">
        <v>65</v>
      </c>
      <c r="I5299">
        <v>85</v>
      </c>
      <c r="J5299" t="s">
        <v>66</v>
      </c>
      <c r="K5299" s="33" t="str">
        <f>IF(ISNA(VLOOKUP(C5299,'Provider-EHR crosswalk'!A:B,2,FALSE)),"No EHR Specified",VLOOKUP(C5299,'Provider-EHR crosswalk'!A:B,2,FALSE))</f>
        <v>Azalea Health EHR</v>
      </c>
    </row>
    <row r="5300" spans="1:11" x14ac:dyDescent="0.25">
      <c r="A5300" t="s">
        <v>78</v>
      </c>
      <c r="B5300">
        <v>169</v>
      </c>
      <c r="C5300" t="s">
        <v>810</v>
      </c>
      <c r="D5300" t="s">
        <v>79</v>
      </c>
      <c r="E5300">
        <v>4</v>
      </c>
      <c r="F5300">
        <v>4</v>
      </c>
      <c r="G5300">
        <v>100</v>
      </c>
      <c r="H5300" t="s">
        <v>65</v>
      </c>
      <c r="I5300">
        <v>85</v>
      </c>
      <c r="J5300" t="s">
        <v>66</v>
      </c>
      <c r="K5300" s="33" t="str">
        <f>IF(ISNA(VLOOKUP(C5300,'Provider-EHR crosswalk'!A:B,2,FALSE)),"No EHR Specified",VLOOKUP(C5300,'Provider-EHR crosswalk'!A:B,2,FALSE))</f>
        <v>Azalea Health EHR</v>
      </c>
    </row>
    <row r="5301" spans="1:11" x14ac:dyDescent="0.25">
      <c r="A5301" t="s">
        <v>80</v>
      </c>
      <c r="B5301">
        <v>169</v>
      </c>
      <c r="C5301" t="s">
        <v>810</v>
      </c>
      <c r="D5301" t="s">
        <v>81</v>
      </c>
      <c r="E5301">
        <v>4</v>
      </c>
      <c r="F5301">
        <v>4</v>
      </c>
      <c r="G5301">
        <v>100</v>
      </c>
      <c r="H5301" t="s">
        <v>65</v>
      </c>
      <c r="I5301">
        <v>85</v>
      </c>
      <c r="J5301" t="s">
        <v>66</v>
      </c>
      <c r="K5301" s="33" t="str">
        <f>IF(ISNA(VLOOKUP(C5301,'Provider-EHR crosswalk'!A:B,2,FALSE)),"No EHR Specified",VLOOKUP(C5301,'Provider-EHR crosswalk'!A:B,2,FALSE))</f>
        <v>Azalea Health EHR</v>
      </c>
    </row>
    <row r="5302" spans="1:11" x14ac:dyDescent="0.25">
      <c r="A5302" t="s">
        <v>82</v>
      </c>
      <c r="B5302">
        <v>169</v>
      </c>
      <c r="C5302" t="s">
        <v>810</v>
      </c>
      <c r="D5302" t="s">
        <v>83</v>
      </c>
      <c r="E5302">
        <v>4</v>
      </c>
      <c r="F5302">
        <v>4</v>
      </c>
      <c r="G5302">
        <v>100</v>
      </c>
      <c r="H5302" t="s">
        <v>65</v>
      </c>
      <c r="I5302">
        <v>85</v>
      </c>
      <c r="J5302" t="s">
        <v>66</v>
      </c>
      <c r="K5302" s="33" t="str">
        <f>IF(ISNA(VLOOKUP(C5302,'Provider-EHR crosswalk'!A:B,2,FALSE)),"No EHR Specified",VLOOKUP(C5302,'Provider-EHR crosswalk'!A:B,2,FALSE))</f>
        <v>Azalea Health EHR</v>
      </c>
    </row>
    <row r="5303" spans="1:11" x14ac:dyDescent="0.25">
      <c r="A5303" t="s">
        <v>84</v>
      </c>
      <c r="B5303">
        <v>169</v>
      </c>
      <c r="C5303" t="s">
        <v>810</v>
      </c>
      <c r="D5303" t="s">
        <v>85</v>
      </c>
      <c r="E5303">
        <v>4</v>
      </c>
      <c r="F5303">
        <v>4</v>
      </c>
      <c r="G5303">
        <v>100</v>
      </c>
      <c r="H5303" t="s">
        <v>65</v>
      </c>
      <c r="I5303">
        <v>85</v>
      </c>
      <c r="J5303" t="s">
        <v>66</v>
      </c>
      <c r="K5303" s="33" t="str">
        <f>IF(ISNA(VLOOKUP(C5303,'Provider-EHR crosswalk'!A:B,2,FALSE)),"No EHR Specified",VLOOKUP(C5303,'Provider-EHR crosswalk'!A:B,2,FALSE))</f>
        <v>Azalea Health EHR</v>
      </c>
    </row>
    <row r="5304" spans="1:11" x14ac:dyDescent="0.25">
      <c r="A5304" t="s">
        <v>86</v>
      </c>
      <c r="B5304">
        <v>169</v>
      </c>
      <c r="C5304" t="s">
        <v>810</v>
      </c>
      <c r="D5304" t="s">
        <v>87</v>
      </c>
      <c r="E5304">
        <v>4</v>
      </c>
      <c r="F5304">
        <v>4</v>
      </c>
      <c r="G5304">
        <v>100</v>
      </c>
      <c r="H5304" t="s">
        <v>65</v>
      </c>
      <c r="I5304">
        <v>95</v>
      </c>
      <c r="J5304" t="s">
        <v>66</v>
      </c>
      <c r="K5304" s="33" t="str">
        <f>IF(ISNA(VLOOKUP(C5304,'Provider-EHR crosswalk'!A:B,2,FALSE)),"No EHR Specified",VLOOKUP(C5304,'Provider-EHR crosswalk'!A:B,2,FALSE))</f>
        <v>Azalea Health EHR</v>
      </c>
    </row>
    <row r="5305" spans="1:11" x14ac:dyDescent="0.25">
      <c r="A5305" t="s">
        <v>88</v>
      </c>
      <c r="B5305">
        <v>169</v>
      </c>
      <c r="C5305" t="s">
        <v>810</v>
      </c>
      <c r="D5305" t="s">
        <v>89</v>
      </c>
      <c r="E5305">
        <v>4</v>
      </c>
      <c r="F5305">
        <v>4</v>
      </c>
      <c r="G5305">
        <v>100</v>
      </c>
      <c r="H5305" t="s">
        <v>65</v>
      </c>
      <c r="I5305">
        <v>95</v>
      </c>
      <c r="J5305" t="s">
        <v>66</v>
      </c>
      <c r="K5305" s="33" t="str">
        <f>IF(ISNA(VLOOKUP(C5305,'Provider-EHR crosswalk'!A:B,2,FALSE)),"No EHR Specified",VLOOKUP(C5305,'Provider-EHR crosswalk'!A:B,2,FALSE))</f>
        <v>Azalea Health EHR</v>
      </c>
    </row>
    <row r="5306" spans="1:11" x14ac:dyDescent="0.25">
      <c r="A5306" t="s">
        <v>90</v>
      </c>
      <c r="B5306">
        <v>169</v>
      </c>
      <c r="C5306" t="s">
        <v>810</v>
      </c>
      <c r="D5306" t="s">
        <v>91</v>
      </c>
      <c r="E5306">
        <v>4</v>
      </c>
      <c r="F5306">
        <v>4</v>
      </c>
      <c r="G5306">
        <v>100</v>
      </c>
      <c r="H5306" t="s">
        <v>65</v>
      </c>
      <c r="I5306">
        <v>90</v>
      </c>
      <c r="J5306" t="s">
        <v>66</v>
      </c>
      <c r="K5306" s="33" t="str">
        <f>IF(ISNA(VLOOKUP(C5306,'Provider-EHR crosswalk'!A:B,2,FALSE)),"No EHR Specified",VLOOKUP(C5306,'Provider-EHR crosswalk'!A:B,2,FALSE))</f>
        <v>Azalea Health EHR</v>
      </c>
    </row>
    <row r="5307" spans="1:11" x14ac:dyDescent="0.25">
      <c r="A5307" t="s">
        <v>92</v>
      </c>
      <c r="B5307">
        <v>169</v>
      </c>
      <c r="C5307" t="s">
        <v>810</v>
      </c>
      <c r="D5307" t="s">
        <v>93</v>
      </c>
      <c r="E5307">
        <v>0</v>
      </c>
      <c r="F5307">
        <v>4</v>
      </c>
      <c r="G5307">
        <v>0</v>
      </c>
      <c r="H5307" t="s">
        <v>65</v>
      </c>
      <c r="I5307">
        <v>90</v>
      </c>
      <c r="J5307" t="s">
        <v>69</v>
      </c>
      <c r="K5307" s="33" t="str">
        <f>IF(ISNA(VLOOKUP(C5307,'Provider-EHR crosswalk'!A:B,2,FALSE)),"No EHR Specified",VLOOKUP(C5307,'Provider-EHR crosswalk'!A:B,2,FALSE))</f>
        <v>Azalea Health EHR</v>
      </c>
    </row>
    <row r="5308" spans="1:11" x14ac:dyDescent="0.25">
      <c r="A5308" t="s">
        <v>94</v>
      </c>
      <c r="B5308">
        <v>169</v>
      </c>
      <c r="C5308" t="s">
        <v>810</v>
      </c>
      <c r="D5308" t="s">
        <v>95</v>
      </c>
      <c r="E5308">
        <v>1</v>
      </c>
      <c r="F5308">
        <v>4</v>
      </c>
      <c r="G5308">
        <v>25</v>
      </c>
      <c r="H5308" t="s">
        <v>65</v>
      </c>
      <c r="I5308">
        <v>90</v>
      </c>
      <c r="J5308" t="s">
        <v>69</v>
      </c>
      <c r="K5308" s="33" t="str">
        <f>IF(ISNA(VLOOKUP(C5308,'Provider-EHR crosswalk'!A:B,2,FALSE)),"No EHR Specified",VLOOKUP(C5308,'Provider-EHR crosswalk'!A:B,2,FALSE))</f>
        <v>Azalea Health EHR</v>
      </c>
    </row>
    <row r="5309" spans="1:11" x14ac:dyDescent="0.25">
      <c r="A5309" t="s">
        <v>96</v>
      </c>
      <c r="B5309">
        <v>169</v>
      </c>
      <c r="C5309" t="s">
        <v>810</v>
      </c>
      <c r="D5309" t="s">
        <v>97</v>
      </c>
      <c r="E5309">
        <v>2</v>
      </c>
      <c r="F5309">
        <v>4</v>
      </c>
      <c r="G5309">
        <v>50</v>
      </c>
      <c r="H5309" t="s">
        <v>65</v>
      </c>
      <c r="I5309">
        <v>90</v>
      </c>
      <c r="J5309" t="s">
        <v>69</v>
      </c>
      <c r="K5309" s="33" t="str">
        <f>IF(ISNA(VLOOKUP(C5309,'Provider-EHR crosswalk'!A:B,2,FALSE)),"No EHR Specified",VLOOKUP(C5309,'Provider-EHR crosswalk'!A:B,2,FALSE))</f>
        <v>Azalea Health EHR</v>
      </c>
    </row>
    <row r="5310" spans="1:11" x14ac:dyDescent="0.25">
      <c r="A5310" t="s">
        <v>98</v>
      </c>
      <c r="B5310">
        <v>169</v>
      </c>
      <c r="C5310" t="s">
        <v>810</v>
      </c>
      <c r="D5310" t="s">
        <v>99</v>
      </c>
      <c r="E5310">
        <v>2</v>
      </c>
      <c r="F5310">
        <v>4</v>
      </c>
      <c r="G5310">
        <v>50</v>
      </c>
      <c r="H5310" t="s">
        <v>65</v>
      </c>
      <c r="I5310">
        <v>90</v>
      </c>
      <c r="J5310" t="s">
        <v>69</v>
      </c>
      <c r="K5310" s="33" t="str">
        <f>IF(ISNA(VLOOKUP(C5310,'Provider-EHR crosswalk'!A:B,2,FALSE)),"No EHR Specified",VLOOKUP(C5310,'Provider-EHR crosswalk'!A:B,2,FALSE))</f>
        <v>Azalea Health EHR</v>
      </c>
    </row>
    <row r="5311" spans="1:11" x14ac:dyDescent="0.25">
      <c r="A5311" t="s">
        <v>100</v>
      </c>
      <c r="B5311">
        <v>169</v>
      </c>
      <c r="C5311" t="s">
        <v>810</v>
      </c>
      <c r="D5311" t="s">
        <v>101</v>
      </c>
      <c r="E5311">
        <v>23</v>
      </c>
      <c r="F5311">
        <v>23</v>
      </c>
      <c r="G5311">
        <v>100</v>
      </c>
      <c r="H5311" t="s">
        <v>65</v>
      </c>
      <c r="I5311">
        <v>99</v>
      </c>
      <c r="J5311" t="s">
        <v>66</v>
      </c>
      <c r="K5311" s="33" t="str">
        <f>IF(ISNA(VLOOKUP(C5311,'Provider-EHR crosswalk'!A:B,2,FALSE)),"No EHR Specified",VLOOKUP(C5311,'Provider-EHR crosswalk'!A:B,2,FALSE))</f>
        <v>Azalea Health EHR</v>
      </c>
    </row>
    <row r="5312" spans="1:11" x14ac:dyDescent="0.25">
      <c r="A5312" t="s">
        <v>102</v>
      </c>
      <c r="B5312">
        <v>169</v>
      </c>
      <c r="C5312" t="s">
        <v>810</v>
      </c>
      <c r="D5312" t="s">
        <v>103</v>
      </c>
      <c r="E5312">
        <v>23</v>
      </c>
      <c r="F5312">
        <v>23</v>
      </c>
      <c r="G5312">
        <v>100</v>
      </c>
      <c r="H5312" t="s">
        <v>65</v>
      </c>
      <c r="I5312">
        <v>99</v>
      </c>
      <c r="J5312" t="s">
        <v>66</v>
      </c>
      <c r="K5312" s="33" t="str">
        <f>IF(ISNA(VLOOKUP(C5312,'Provider-EHR crosswalk'!A:B,2,FALSE)),"No EHR Specified",VLOOKUP(C5312,'Provider-EHR crosswalk'!A:B,2,FALSE))</f>
        <v>Azalea Health EHR</v>
      </c>
    </row>
    <row r="5313" spans="1:11" x14ac:dyDescent="0.25">
      <c r="A5313" t="s">
        <v>104</v>
      </c>
      <c r="B5313">
        <v>169</v>
      </c>
      <c r="C5313" t="s">
        <v>810</v>
      </c>
      <c r="D5313" t="s">
        <v>105</v>
      </c>
      <c r="E5313">
        <v>23</v>
      </c>
      <c r="F5313">
        <v>23</v>
      </c>
      <c r="G5313">
        <v>100</v>
      </c>
      <c r="H5313" t="s">
        <v>65</v>
      </c>
      <c r="I5313">
        <v>99</v>
      </c>
      <c r="J5313" t="s">
        <v>66</v>
      </c>
      <c r="K5313" s="33" t="str">
        <f>IF(ISNA(VLOOKUP(C5313,'Provider-EHR crosswalk'!A:B,2,FALSE)),"No EHR Specified",VLOOKUP(C5313,'Provider-EHR crosswalk'!A:B,2,FALSE))</f>
        <v>Azalea Health EHR</v>
      </c>
    </row>
    <row r="5314" spans="1:11" x14ac:dyDescent="0.25">
      <c r="A5314" t="s">
        <v>106</v>
      </c>
      <c r="B5314">
        <v>169</v>
      </c>
      <c r="C5314" t="s">
        <v>810</v>
      </c>
      <c r="D5314" t="s">
        <v>107</v>
      </c>
      <c r="E5314">
        <v>23</v>
      </c>
      <c r="F5314">
        <v>23</v>
      </c>
      <c r="G5314">
        <v>100</v>
      </c>
      <c r="H5314" t="s">
        <v>65</v>
      </c>
      <c r="I5314">
        <v>99</v>
      </c>
      <c r="J5314" t="s">
        <v>66</v>
      </c>
      <c r="K5314" s="33" t="str">
        <f>IF(ISNA(VLOOKUP(C5314,'Provider-EHR crosswalk'!A:B,2,FALSE)),"No EHR Specified",VLOOKUP(C5314,'Provider-EHR crosswalk'!A:B,2,FALSE))</f>
        <v>Azalea Health EHR</v>
      </c>
    </row>
    <row r="5315" spans="1:11" x14ac:dyDescent="0.25">
      <c r="A5315" t="s">
        <v>108</v>
      </c>
      <c r="B5315">
        <v>169</v>
      </c>
      <c r="C5315" t="s">
        <v>810</v>
      </c>
      <c r="D5315" t="s">
        <v>109</v>
      </c>
      <c r="E5315">
        <v>23</v>
      </c>
      <c r="F5315">
        <v>23</v>
      </c>
      <c r="G5315">
        <v>100</v>
      </c>
      <c r="H5315" t="s">
        <v>65</v>
      </c>
      <c r="I5315">
        <v>99</v>
      </c>
      <c r="J5315" t="s">
        <v>66</v>
      </c>
      <c r="K5315" s="33" t="str">
        <f>IF(ISNA(VLOOKUP(C5315,'Provider-EHR crosswalk'!A:B,2,FALSE)),"No EHR Specified",VLOOKUP(C5315,'Provider-EHR crosswalk'!A:B,2,FALSE))</f>
        <v>Azalea Health EHR</v>
      </c>
    </row>
    <row r="5316" spans="1:11" x14ac:dyDescent="0.25">
      <c r="A5316" t="s">
        <v>110</v>
      </c>
      <c r="B5316">
        <v>169</v>
      </c>
      <c r="C5316" t="s">
        <v>810</v>
      </c>
      <c r="D5316" t="s">
        <v>111</v>
      </c>
      <c r="E5316">
        <v>23</v>
      </c>
      <c r="F5316">
        <v>23</v>
      </c>
      <c r="G5316">
        <v>100</v>
      </c>
      <c r="H5316" t="s">
        <v>65</v>
      </c>
      <c r="I5316">
        <v>99</v>
      </c>
      <c r="J5316" t="s">
        <v>66</v>
      </c>
      <c r="K5316" s="33" t="str">
        <f>IF(ISNA(VLOOKUP(C5316,'Provider-EHR crosswalk'!A:B,2,FALSE)),"No EHR Specified",VLOOKUP(C5316,'Provider-EHR crosswalk'!A:B,2,FALSE))</f>
        <v>Azalea Health EHR</v>
      </c>
    </row>
    <row r="5317" spans="1:11" x14ac:dyDescent="0.25">
      <c r="A5317" t="s">
        <v>112</v>
      </c>
      <c r="B5317">
        <v>169</v>
      </c>
      <c r="C5317" t="s">
        <v>810</v>
      </c>
      <c r="D5317" t="s">
        <v>113</v>
      </c>
      <c r="E5317">
        <v>23</v>
      </c>
      <c r="F5317">
        <v>23</v>
      </c>
      <c r="G5317">
        <v>100</v>
      </c>
      <c r="H5317" t="s">
        <v>65</v>
      </c>
      <c r="I5317">
        <v>99</v>
      </c>
      <c r="J5317" t="s">
        <v>66</v>
      </c>
      <c r="K5317" s="33" t="str">
        <f>IF(ISNA(VLOOKUP(C5317,'Provider-EHR crosswalk'!A:B,2,FALSE)),"No EHR Specified",VLOOKUP(C5317,'Provider-EHR crosswalk'!A:B,2,FALSE))</f>
        <v>Azalea Health EHR</v>
      </c>
    </row>
    <row r="5318" spans="1:11" x14ac:dyDescent="0.25">
      <c r="A5318" t="s">
        <v>114</v>
      </c>
      <c r="B5318">
        <v>169</v>
      </c>
      <c r="C5318" t="s">
        <v>810</v>
      </c>
      <c r="D5318" t="s">
        <v>115</v>
      </c>
      <c r="E5318">
        <v>0</v>
      </c>
      <c r="F5318">
        <v>4</v>
      </c>
      <c r="G5318">
        <v>0</v>
      </c>
      <c r="H5318" t="s">
        <v>116</v>
      </c>
      <c r="I5318">
        <v>4</v>
      </c>
      <c r="J5318" t="s">
        <v>66</v>
      </c>
      <c r="K5318" s="33" t="str">
        <f>IF(ISNA(VLOOKUP(C5318,'Provider-EHR crosswalk'!A:B,2,FALSE)),"No EHR Specified",VLOOKUP(C5318,'Provider-EHR crosswalk'!A:B,2,FALSE))</f>
        <v>Azalea Health EHR</v>
      </c>
    </row>
    <row r="5319" spans="1:11" x14ac:dyDescent="0.25">
      <c r="A5319" t="s">
        <v>117</v>
      </c>
      <c r="B5319">
        <v>169</v>
      </c>
      <c r="C5319" t="s">
        <v>810</v>
      </c>
      <c r="D5319" t="s">
        <v>118</v>
      </c>
      <c r="E5319">
        <v>0</v>
      </c>
      <c r="F5319">
        <v>4</v>
      </c>
      <c r="G5319">
        <v>0</v>
      </c>
      <c r="H5319" t="s">
        <v>116</v>
      </c>
      <c r="I5319">
        <v>4</v>
      </c>
      <c r="J5319" t="s">
        <v>66</v>
      </c>
      <c r="K5319" s="33" t="str">
        <f>IF(ISNA(VLOOKUP(C5319,'Provider-EHR crosswalk'!A:B,2,FALSE)),"No EHR Specified",VLOOKUP(C5319,'Provider-EHR crosswalk'!A:B,2,FALSE))</f>
        <v>Azalea Health EHR</v>
      </c>
    </row>
    <row r="5320" spans="1:11" x14ac:dyDescent="0.25">
      <c r="A5320" t="s">
        <v>119</v>
      </c>
      <c r="B5320">
        <v>169</v>
      </c>
      <c r="C5320" t="s">
        <v>810</v>
      </c>
      <c r="D5320" t="s">
        <v>120</v>
      </c>
      <c r="E5320">
        <v>0</v>
      </c>
      <c r="F5320">
        <v>4</v>
      </c>
      <c r="G5320">
        <v>0</v>
      </c>
      <c r="H5320" t="s">
        <v>116</v>
      </c>
      <c r="I5320">
        <v>4</v>
      </c>
      <c r="J5320" t="s">
        <v>66</v>
      </c>
      <c r="K5320" s="33" t="str">
        <f>IF(ISNA(VLOOKUP(C5320,'Provider-EHR crosswalk'!A:B,2,FALSE)),"No EHR Specified",VLOOKUP(C5320,'Provider-EHR crosswalk'!A:B,2,FALSE))</f>
        <v>Azalea Health EHR</v>
      </c>
    </row>
    <row r="5321" spans="1:11" x14ac:dyDescent="0.25">
      <c r="A5321" t="s">
        <v>121</v>
      </c>
      <c r="B5321">
        <v>169</v>
      </c>
      <c r="C5321" t="s">
        <v>810</v>
      </c>
      <c r="D5321" t="s">
        <v>122</v>
      </c>
      <c r="E5321">
        <v>0</v>
      </c>
      <c r="F5321">
        <v>4</v>
      </c>
      <c r="G5321">
        <v>0</v>
      </c>
      <c r="H5321" t="s">
        <v>116</v>
      </c>
      <c r="I5321">
        <v>1</v>
      </c>
      <c r="J5321" t="s">
        <v>66</v>
      </c>
      <c r="K5321" s="33" t="str">
        <f>IF(ISNA(VLOOKUP(C5321,'Provider-EHR crosswalk'!A:B,2,FALSE)),"No EHR Specified",VLOOKUP(C5321,'Provider-EHR crosswalk'!A:B,2,FALSE))</f>
        <v>Azalea Health EHR</v>
      </c>
    </row>
    <row r="5322" spans="1:11" x14ac:dyDescent="0.25">
      <c r="A5322" t="s">
        <v>123</v>
      </c>
      <c r="B5322">
        <v>169</v>
      </c>
      <c r="C5322" t="s">
        <v>810</v>
      </c>
      <c r="D5322" t="s">
        <v>124</v>
      </c>
      <c r="E5322">
        <v>0</v>
      </c>
      <c r="F5322">
        <v>23</v>
      </c>
      <c r="G5322">
        <v>0</v>
      </c>
      <c r="H5322" t="s">
        <v>116</v>
      </c>
      <c r="I5322">
        <v>1</v>
      </c>
      <c r="J5322" t="s">
        <v>66</v>
      </c>
      <c r="K5322" s="33" t="str">
        <f>IF(ISNA(VLOOKUP(C5322,'Provider-EHR crosswalk'!A:B,2,FALSE)),"No EHR Specified",VLOOKUP(C5322,'Provider-EHR crosswalk'!A:B,2,FALSE))</f>
        <v>Azalea Health EHR</v>
      </c>
    </row>
    <row r="5323" spans="1:11" x14ac:dyDescent="0.25">
      <c r="A5323" t="s">
        <v>125</v>
      </c>
      <c r="B5323">
        <v>169</v>
      </c>
      <c r="C5323" t="s">
        <v>810</v>
      </c>
      <c r="D5323" t="s">
        <v>126</v>
      </c>
      <c r="E5323">
        <v>0</v>
      </c>
      <c r="F5323">
        <v>23</v>
      </c>
      <c r="G5323">
        <v>0</v>
      </c>
      <c r="H5323" t="s">
        <v>116</v>
      </c>
      <c r="I5323">
        <v>1</v>
      </c>
      <c r="J5323" t="s">
        <v>66</v>
      </c>
      <c r="K5323" s="33" t="str">
        <f>IF(ISNA(VLOOKUP(C5323,'Provider-EHR crosswalk'!A:B,2,FALSE)),"No EHR Specified",VLOOKUP(C5323,'Provider-EHR crosswalk'!A:B,2,FALSE))</f>
        <v>Azalea Health EHR</v>
      </c>
    </row>
    <row r="5324" spans="1:11" x14ac:dyDescent="0.25">
      <c r="A5324" t="s">
        <v>127</v>
      </c>
      <c r="B5324">
        <v>169</v>
      </c>
      <c r="C5324" t="s">
        <v>810</v>
      </c>
      <c r="D5324" t="s">
        <v>128</v>
      </c>
      <c r="E5324">
        <v>0</v>
      </c>
      <c r="F5324">
        <v>23</v>
      </c>
      <c r="G5324">
        <v>0</v>
      </c>
      <c r="H5324" t="s">
        <v>116</v>
      </c>
      <c r="I5324">
        <v>4</v>
      </c>
      <c r="J5324" t="s">
        <v>66</v>
      </c>
      <c r="K5324" s="33" t="str">
        <f>IF(ISNA(VLOOKUP(C5324,'Provider-EHR crosswalk'!A:B,2,FALSE)),"No EHR Specified",VLOOKUP(C5324,'Provider-EHR crosswalk'!A:B,2,FALSE))</f>
        <v>Azalea Health EHR</v>
      </c>
    </row>
    <row r="5325" spans="1:11" x14ac:dyDescent="0.25">
      <c r="A5325" t="s">
        <v>129</v>
      </c>
      <c r="B5325">
        <v>169</v>
      </c>
      <c r="C5325" t="s">
        <v>810</v>
      </c>
      <c r="D5325" t="s">
        <v>130</v>
      </c>
      <c r="E5325">
        <v>0</v>
      </c>
      <c r="F5325">
        <v>23</v>
      </c>
      <c r="G5325">
        <v>0</v>
      </c>
      <c r="H5325" t="s">
        <v>116</v>
      </c>
      <c r="I5325">
        <v>4</v>
      </c>
      <c r="J5325" t="s">
        <v>66</v>
      </c>
      <c r="K5325" s="33" t="str">
        <f>IF(ISNA(VLOOKUP(C5325,'Provider-EHR crosswalk'!A:B,2,FALSE)),"No EHR Specified",VLOOKUP(C5325,'Provider-EHR crosswalk'!A:B,2,FALSE))</f>
        <v>Azalea Health EHR</v>
      </c>
    </row>
    <row r="5326" spans="1:11" x14ac:dyDescent="0.25">
      <c r="A5326" t="s">
        <v>131</v>
      </c>
      <c r="B5326">
        <v>169</v>
      </c>
      <c r="C5326" t="s">
        <v>810</v>
      </c>
      <c r="D5326" t="s">
        <v>132</v>
      </c>
      <c r="E5326">
        <v>3</v>
      </c>
      <c r="F5326">
        <v>23</v>
      </c>
      <c r="G5326">
        <v>13.04</v>
      </c>
      <c r="H5326" t="s">
        <v>116</v>
      </c>
      <c r="I5326">
        <v>4</v>
      </c>
      <c r="J5326" t="s">
        <v>69</v>
      </c>
      <c r="K5326" s="33" t="str">
        <f>IF(ISNA(VLOOKUP(C5326,'Provider-EHR crosswalk'!A:B,2,FALSE)),"No EHR Specified",VLOOKUP(C5326,'Provider-EHR crosswalk'!A:B,2,FALSE))</f>
        <v>Azalea Health EHR</v>
      </c>
    </row>
    <row r="5327" spans="1:11" x14ac:dyDescent="0.25">
      <c r="A5327" t="s">
        <v>133</v>
      </c>
      <c r="B5327">
        <v>169</v>
      </c>
      <c r="C5327" t="s">
        <v>810</v>
      </c>
      <c r="D5327" t="s">
        <v>134</v>
      </c>
      <c r="E5327">
        <v>0</v>
      </c>
      <c r="F5327">
        <v>23</v>
      </c>
      <c r="G5327">
        <v>0</v>
      </c>
      <c r="H5327" t="s">
        <v>116</v>
      </c>
      <c r="I5327">
        <v>1</v>
      </c>
      <c r="J5327" t="s">
        <v>66</v>
      </c>
      <c r="K5327" s="33" t="str">
        <f>IF(ISNA(VLOOKUP(C5327,'Provider-EHR crosswalk'!A:B,2,FALSE)),"No EHR Specified",VLOOKUP(C5327,'Provider-EHR crosswalk'!A:B,2,FALSE))</f>
        <v>Azalea Health EHR</v>
      </c>
    </row>
    <row r="5328" spans="1:11" x14ac:dyDescent="0.25">
      <c r="A5328" t="s">
        <v>135</v>
      </c>
      <c r="B5328">
        <v>169</v>
      </c>
      <c r="C5328" t="s">
        <v>810</v>
      </c>
      <c r="D5328" t="s">
        <v>136</v>
      </c>
      <c r="E5328">
        <v>0</v>
      </c>
      <c r="F5328">
        <v>23</v>
      </c>
      <c r="G5328">
        <v>0</v>
      </c>
      <c r="H5328" t="s">
        <v>116</v>
      </c>
      <c r="I5328">
        <v>1</v>
      </c>
      <c r="J5328" t="s">
        <v>66</v>
      </c>
      <c r="K5328" s="33" t="str">
        <f>IF(ISNA(VLOOKUP(C5328,'Provider-EHR crosswalk'!A:B,2,FALSE)),"No EHR Specified",VLOOKUP(C5328,'Provider-EHR crosswalk'!A:B,2,FALSE))</f>
        <v>Azalea Health EHR</v>
      </c>
    </row>
    <row r="5329" spans="1:11" x14ac:dyDescent="0.25">
      <c r="A5329" t="s">
        <v>137</v>
      </c>
      <c r="B5329">
        <v>169</v>
      </c>
      <c r="C5329" t="s">
        <v>810</v>
      </c>
      <c r="D5329" t="s">
        <v>138</v>
      </c>
      <c r="E5329">
        <v>0</v>
      </c>
      <c r="F5329">
        <v>23</v>
      </c>
      <c r="G5329">
        <v>0</v>
      </c>
      <c r="H5329" t="s">
        <v>116</v>
      </c>
      <c r="I5329">
        <v>1</v>
      </c>
      <c r="J5329" t="s">
        <v>66</v>
      </c>
      <c r="K5329" s="33" t="str">
        <f>IF(ISNA(VLOOKUP(C5329,'Provider-EHR crosswalk'!A:B,2,FALSE)),"No EHR Specified",VLOOKUP(C5329,'Provider-EHR crosswalk'!A:B,2,FALSE))</f>
        <v>Azalea Health EHR</v>
      </c>
    </row>
    <row r="5330" spans="1:11" x14ac:dyDescent="0.25">
      <c r="A5330" t="s">
        <v>139</v>
      </c>
      <c r="B5330">
        <v>169</v>
      </c>
      <c r="C5330" t="s">
        <v>810</v>
      </c>
      <c r="D5330" t="s">
        <v>140</v>
      </c>
      <c r="E5330">
        <v>0</v>
      </c>
      <c r="F5330">
        <v>23</v>
      </c>
      <c r="G5330">
        <v>0</v>
      </c>
      <c r="H5330" t="s">
        <v>116</v>
      </c>
      <c r="I5330">
        <v>1</v>
      </c>
      <c r="J5330" t="s">
        <v>66</v>
      </c>
      <c r="K5330" s="33" t="str">
        <f>IF(ISNA(VLOOKUP(C5330,'Provider-EHR crosswalk'!A:B,2,FALSE)),"No EHR Specified",VLOOKUP(C5330,'Provider-EHR crosswalk'!A:B,2,FALSE))</f>
        <v>Azalea Health EHR</v>
      </c>
    </row>
    <row r="5331" spans="1:11" x14ac:dyDescent="0.25">
      <c r="A5331" t="s">
        <v>141</v>
      </c>
      <c r="B5331">
        <v>169</v>
      </c>
      <c r="C5331" t="s">
        <v>810</v>
      </c>
      <c r="D5331" t="s">
        <v>142</v>
      </c>
      <c r="E5331">
        <v>0</v>
      </c>
      <c r="F5331">
        <v>23</v>
      </c>
      <c r="G5331">
        <v>0</v>
      </c>
      <c r="H5331" t="s">
        <v>116</v>
      </c>
      <c r="I5331">
        <v>1</v>
      </c>
      <c r="J5331" t="s">
        <v>66</v>
      </c>
      <c r="K5331" s="33" t="str">
        <f>IF(ISNA(VLOOKUP(C5331,'Provider-EHR crosswalk'!A:B,2,FALSE)),"No EHR Specified",VLOOKUP(C5331,'Provider-EHR crosswalk'!A:B,2,FALSE))</f>
        <v>Azalea Health EHR</v>
      </c>
    </row>
    <row r="5332" spans="1:11" x14ac:dyDescent="0.25">
      <c r="A5332" t="s">
        <v>143</v>
      </c>
      <c r="B5332">
        <v>169</v>
      </c>
      <c r="C5332" t="s">
        <v>810</v>
      </c>
      <c r="D5332" t="s">
        <v>144</v>
      </c>
      <c r="E5332">
        <v>0</v>
      </c>
      <c r="F5332">
        <v>23</v>
      </c>
      <c r="G5332">
        <v>0</v>
      </c>
      <c r="H5332" t="s">
        <v>116</v>
      </c>
      <c r="I5332">
        <v>1</v>
      </c>
      <c r="J5332" t="s">
        <v>66</v>
      </c>
      <c r="K5332" s="33" t="str">
        <f>IF(ISNA(VLOOKUP(C5332,'Provider-EHR crosswalk'!A:B,2,FALSE)),"No EHR Specified",VLOOKUP(C5332,'Provider-EHR crosswalk'!A:B,2,FALSE))</f>
        <v>Azalea Health EHR</v>
      </c>
    </row>
    <row r="5333" spans="1:11" x14ac:dyDescent="0.25">
      <c r="A5333" t="s">
        <v>145</v>
      </c>
      <c r="B5333">
        <v>169</v>
      </c>
      <c r="C5333" t="s">
        <v>810</v>
      </c>
      <c r="D5333" t="s">
        <v>146</v>
      </c>
      <c r="E5333">
        <v>0</v>
      </c>
      <c r="F5333">
        <v>23</v>
      </c>
      <c r="G5333">
        <v>0</v>
      </c>
      <c r="H5333" t="s">
        <v>116</v>
      </c>
      <c r="I5333">
        <v>1</v>
      </c>
      <c r="J5333" t="s">
        <v>66</v>
      </c>
      <c r="K5333" s="33" t="str">
        <f>IF(ISNA(VLOOKUP(C5333,'Provider-EHR crosswalk'!A:B,2,FALSE)),"No EHR Specified",VLOOKUP(C5333,'Provider-EHR crosswalk'!A:B,2,FALSE))</f>
        <v>Azalea Health EHR</v>
      </c>
    </row>
    <row r="5334" spans="1:11" x14ac:dyDescent="0.25">
      <c r="A5334" t="s">
        <v>147</v>
      </c>
      <c r="B5334">
        <v>169</v>
      </c>
      <c r="C5334" t="s">
        <v>810</v>
      </c>
      <c r="D5334" t="s">
        <v>148</v>
      </c>
      <c r="E5334">
        <v>0</v>
      </c>
      <c r="F5334">
        <v>23</v>
      </c>
      <c r="G5334">
        <v>0</v>
      </c>
      <c r="H5334" t="s">
        <v>116</v>
      </c>
      <c r="I5334">
        <v>1</v>
      </c>
      <c r="J5334" t="s">
        <v>66</v>
      </c>
      <c r="K5334" s="33" t="str">
        <f>IF(ISNA(VLOOKUP(C5334,'Provider-EHR crosswalk'!A:B,2,FALSE)),"No EHR Specified",VLOOKUP(C5334,'Provider-EHR crosswalk'!A:B,2,FALSE))</f>
        <v>Azalea Health EHR</v>
      </c>
    </row>
    <row r="5335" spans="1:11" x14ac:dyDescent="0.25">
      <c r="A5335" t="s">
        <v>149</v>
      </c>
      <c r="B5335">
        <v>169</v>
      </c>
      <c r="C5335" t="s">
        <v>810</v>
      </c>
      <c r="D5335" t="s">
        <v>150</v>
      </c>
      <c r="E5335">
        <v>0</v>
      </c>
      <c r="F5335">
        <v>23</v>
      </c>
      <c r="G5335">
        <v>0</v>
      </c>
      <c r="H5335" t="s">
        <v>116</v>
      </c>
      <c r="I5335">
        <v>1</v>
      </c>
      <c r="J5335" t="s">
        <v>66</v>
      </c>
      <c r="K5335" s="33" t="str">
        <f>IF(ISNA(VLOOKUP(C5335,'Provider-EHR crosswalk'!A:B,2,FALSE)),"No EHR Specified",VLOOKUP(C5335,'Provider-EHR crosswalk'!A:B,2,FALSE))</f>
        <v>Azalea Health EHR</v>
      </c>
    </row>
    <row r="5336" spans="1:11" x14ac:dyDescent="0.25">
      <c r="A5336" t="s">
        <v>151</v>
      </c>
      <c r="B5336">
        <v>169</v>
      </c>
      <c r="C5336" t="s">
        <v>810</v>
      </c>
      <c r="D5336" t="s">
        <v>152</v>
      </c>
      <c r="E5336">
        <v>0</v>
      </c>
      <c r="F5336">
        <v>23</v>
      </c>
      <c r="G5336">
        <v>0</v>
      </c>
      <c r="H5336" t="s">
        <v>116</v>
      </c>
      <c r="I5336">
        <v>1</v>
      </c>
      <c r="J5336" t="s">
        <v>66</v>
      </c>
      <c r="K5336" s="33" t="str">
        <f>IF(ISNA(VLOOKUP(C5336,'Provider-EHR crosswalk'!A:B,2,FALSE)),"No EHR Specified",VLOOKUP(C5336,'Provider-EHR crosswalk'!A:B,2,FALSE))</f>
        <v>Azalea Health EHR</v>
      </c>
    </row>
    <row r="5337" spans="1:11" x14ac:dyDescent="0.25">
      <c r="A5337" t="s">
        <v>153</v>
      </c>
      <c r="B5337">
        <v>169</v>
      </c>
      <c r="C5337" t="s">
        <v>810</v>
      </c>
      <c r="D5337" t="s">
        <v>154</v>
      </c>
      <c r="E5337">
        <v>0</v>
      </c>
      <c r="F5337">
        <v>23</v>
      </c>
      <c r="G5337">
        <v>0</v>
      </c>
      <c r="H5337" t="s">
        <v>116</v>
      </c>
      <c r="I5337">
        <v>1</v>
      </c>
      <c r="J5337" t="s">
        <v>66</v>
      </c>
      <c r="K5337" s="33" t="str">
        <f>IF(ISNA(VLOOKUP(C5337,'Provider-EHR crosswalk'!A:B,2,FALSE)),"No EHR Specified",VLOOKUP(C5337,'Provider-EHR crosswalk'!A:B,2,FALSE))</f>
        <v>Azalea Health EHR</v>
      </c>
    </row>
    <row r="5338" spans="1:11" x14ac:dyDescent="0.25">
      <c r="A5338" t="s">
        <v>155</v>
      </c>
      <c r="B5338">
        <v>169</v>
      </c>
      <c r="C5338" t="s">
        <v>810</v>
      </c>
      <c r="D5338" t="s">
        <v>156</v>
      </c>
      <c r="E5338">
        <v>0</v>
      </c>
      <c r="F5338">
        <v>23</v>
      </c>
      <c r="G5338">
        <v>0</v>
      </c>
      <c r="H5338" t="s">
        <v>157</v>
      </c>
      <c r="I5338" t="s">
        <v>157</v>
      </c>
      <c r="J5338" t="s">
        <v>157</v>
      </c>
      <c r="K5338" s="33" t="str">
        <f>IF(ISNA(VLOOKUP(C5338,'Provider-EHR crosswalk'!A:B,2,FALSE)),"No EHR Specified",VLOOKUP(C5338,'Provider-EHR crosswalk'!A:B,2,FALSE))</f>
        <v>Azalea Health EHR</v>
      </c>
    </row>
    <row r="5339" spans="1:11" x14ac:dyDescent="0.25">
      <c r="A5339" t="s">
        <v>158</v>
      </c>
      <c r="B5339">
        <v>169</v>
      </c>
      <c r="C5339" t="s">
        <v>810</v>
      </c>
      <c r="D5339" t="s">
        <v>159</v>
      </c>
      <c r="E5339">
        <v>0</v>
      </c>
      <c r="F5339">
        <v>23</v>
      </c>
      <c r="G5339">
        <v>0</v>
      </c>
      <c r="H5339" t="s">
        <v>157</v>
      </c>
      <c r="I5339" t="s">
        <v>157</v>
      </c>
      <c r="J5339" t="s">
        <v>157</v>
      </c>
      <c r="K5339" s="33" t="str">
        <f>IF(ISNA(VLOOKUP(C5339,'Provider-EHR crosswalk'!A:B,2,FALSE)),"No EHR Specified",VLOOKUP(C5339,'Provider-EHR crosswalk'!A:B,2,FALSE))</f>
        <v>Azalea Health EHR</v>
      </c>
    </row>
    <row r="5340" spans="1:11" x14ac:dyDescent="0.25">
      <c r="A5340" t="s">
        <v>162</v>
      </c>
      <c r="B5340">
        <v>169</v>
      </c>
      <c r="C5340" t="s">
        <v>810</v>
      </c>
      <c r="D5340" t="s">
        <v>163</v>
      </c>
      <c r="E5340">
        <v>19</v>
      </c>
      <c r="F5340">
        <v>23</v>
      </c>
      <c r="G5340">
        <v>82.61</v>
      </c>
      <c r="H5340" t="s">
        <v>65</v>
      </c>
      <c r="I5340">
        <v>95</v>
      </c>
      <c r="J5340" t="s">
        <v>69</v>
      </c>
      <c r="K5340" s="33" t="str">
        <f>IF(ISNA(VLOOKUP(C5340,'Provider-EHR crosswalk'!A:B,2,FALSE)),"No EHR Specified",VLOOKUP(C5340,'Provider-EHR crosswalk'!A:B,2,FALSE))</f>
        <v>Azalea Health EHR</v>
      </c>
    </row>
    <row r="5341" spans="1:11" x14ac:dyDescent="0.25">
      <c r="A5341" t="s">
        <v>164</v>
      </c>
      <c r="B5341">
        <v>169</v>
      </c>
      <c r="C5341" t="s">
        <v>810</v>
      </c>
      <c r="D5341" t="s">
        <v>165</v>
      </c>
      <c r="E5341">
        <v>4</v>
      </c>
      <c r="F5341">
        <v>4</v>
      </c>
      <c r="G5341">
        <v>100</v>
      </c>
      <c r="H5341" t="s">
        <v>65</v>
      </c>
      <c r="I5341">
        <v>95</v>
      </c>
      <c r="J5341" t="s">
        <v>66</v>
      </c>
      <c r="K5341" s="33" t="str">
        <f>IF(ISNA(VLOOKUP(C5341,'Provider-EHR crosswalk'!A:B,2,FALSE)),"No EHR Specified",VLOOKUP(C5341,'Provider-EHR crosswalk'!A:B,2,FALSE))</f>
        <v>Azalea Health EHR</v>
      </c>
    </row>
    <row r="5342" spans="1:11" x14ac:dyDescent="0.25">
      <c r="A5342" t="s">
        <v>166</v>
      </c>
      <c r="B5342">
        <v>169</v>
      </c>
      <c r="C5342" t="s">
        <v>810</v>
      </c>
      <c r="D5342" t="s">
        <v>167</v>
      </c>
      <c r="E5342">
        <v>0</v>
      </c>
      <c r="F5342">
        <v>4</v>
      </c>
      <c r="G5342">
        <v>0</v>
      </c>
      <c r="H5342" t="s">
        <v>116</v>
      </c>
      <c r="I5342">
        <v>5</v>
      </c>
      <c r="J5342" t="s">
        <v>66</v>
      </c>
      <c r="K5342" s="33" t="str">
        <f>IF(ISNA(VLOOKUP(C5342,'Provider-EHR crosswalk'!A:B,2,FALSE)),"No EHR Specified",VLOOKUP(C5342,'Provider-EHR crosswalk'!A:B,2,FALSE))</f>
        <v>Azalea Health EHR</v>
      </c>
    </row>
    <row r="5343" spans="1:11" x14ac:dyDescent="0.25">
      <c r="A5343" t="s">
        <v>168</v>
      </c>
      <c r="B5343">
        <v>169</v>
      </c>
      <c r="C5343" t="s">
        <v>810</v>
      </c>
      <c r="D5343" t="s">
        <v>169</v>
      </c>
      <c r="E5343">
        <v>0</v>
      </c>
      <c r="F5343">
        <v>4</v>
      </c>
      <c r="G5343">
        <v>0</v>
      </c>
      <c r="H5343" t="s">
        <v>116</v>
      </c>
      <c r="I5343">
        <v>5</v>
      </c>
      <c r="J5343" t="s">
        <v>66</v>
      </c>
      <c r="K5343" s="33" t="str">
        <f>IF(ISNA(VLOOKUP(C5343,'Provider-EHR crosswalk'!A:B,2,FALSE)),"No EHR Specified",VLOOKUP(C5343,'Provider-EHR crosswalk'!A:B,2,FALSE))</f>
        <v>Azalea Health EHR</v>
      </c>
    </row>
    <row r="5344" spans="1:11" x14ac:dyDescent="0.25">
      <c r="A5344" t="s">
        <v>170</v>
      </c>
      <c r="B5344">
        <v>169</v>
      </c>
      <c r="C5344" t="s">
        <v>810</v>
      </c>
      <c r="D5344" t="s">
        <v>171</v>
      </c>
      <c r="E5344">
        <v>0</v>
      </c>
      <c r="F5344">
        <v>4</v>
      </c>
      <c r="G5344">
        <v>0</v>
      </c>
      <c r="H5344" t="s">
        <v>116</v>
      </c>
      <c r="I5344">
        <v>5</v>
      </c>
      <c r="J5344" t="s">
        <v>66</v>
      </c>
      <c r="K5344" s="33" t="str">
        <f>IF(ISNA(VLOOKUP(C5344,'Provider-EHR crosswalk'!A:B,2,FALSE)),"No EHR Specified",VLOOKUP(C5344,'Provider-EHR crosswalk'!A:B,2,FALSE))</f>
        <v>Azalea Health EHR</v>
      </c>
    </row>
    <row r="5345" spans="1:11" x14ac:dyDescent="0.25">
      <c r="A5345" t="s">
        <v>172</v>
      </c>
      <c r="B5345">
        <v>169</v>
      </c>
      <c r="C5345" t="s">
        <v>810</v>
      </c>
      <c r="D5345" t="s">
        <v>173</v>
      </c>
      <c r="E5345">
        <v>2</v>
      </c>
      <c r="F5345">
        <v>23</v>
      </c>
      <c r="G5345">
        <v>8.6999999999999993</v>
      </c>
      <c r="H5345" t="s">
        <v>116</v>
      </c>
      <c r="I5345">
        <v>5</v>
      </c>
      <c r="J5345" t="s">
        <v>69</v>
      </c>
      <c r="K5345" s="33" t="str">
        <f>IF(ISNA(VLOOKUP(C5345,'Provider-EHR crosswalk'!A:B,2,FALSE)),"No EHR Specified",VLOOKUP(C5345,'Provider-EHR crosswalk'!A:B,2,FALSE))</f>
        <v>Azalea Health EHR</v>
      </c>
    </row>
    <row r="5346" spans="1:11" x14ac:dyDescent="0.25">
      <c r="A5346" t="s">
        <v>174</v>
      </c>
      <c r="B5346">
        <v>169</v>
      </c>
      <c r="C5346" t="s">
        <v>810</v>
      </c>
      <c r="D5346" t="s">
        <v>175</v>
      </c>
      <c r="E5346">
        <v>0</v>
      </c>
      <c r="F5346">
        <v>23</v>
      </c>
      <c r="G5346">
        <v>0</v>
      </c>
      <c r="H5346" t="s">
        <v>116</v>
      </c>
      <c r="I5346">
        <v>5</v>
      </c>
      <c r="J5346" t="s">
        <v>66</v>
      </c>
      <c r="K5346" s="33" t="str">
        <f>IF(ISNA(VLOOKUP(C5346,'Provider-EHR crosswalk'!A:B,2,FALSE)),"No EHR Specified",VLOOKUP(C5346,'Provider-EHR crosswalk'!A:B,2,FALSE))</f>
        <v>Azalea Health EHR</v>
      </c>
    </row>
    <row r="5347" spans="1:11" x14ac:dyDescent="0.25">
      <c r="A5347" t="s">
        <v>176</v>
      </c>
      <c r="B5347">
        <v>169</v>
      </c>
      <c r="C5347" t="s">
        <v>810</v>
      </c>
      <c r="D5347" t="s">
        <v>177</v>
      </c>
      <c r="E5347">
        <v>2</v>
      </c>
      <c r="F5347">
        <v>23</v>
      </c>
      <c r="G5347">
        <v>8.6999999999999993</v>
      </c>
      <c r="H5347" t="s">
        <v>116</v>
      </c>
      <c r="I5347">
        <v>5</v>
      </c>
      <c r="J5347" t="s">
        <v>69</v>
      </c>
      <c r="K5347" s="33" t="str">
        <f>IF(ISNA(VLOOKUP(C5347,'Provider-EHR crosswalk'!A:B,2,FALSE)),"No EHR Specified",VLOOKUP(C5347,'Provider-EHR crosswalk'!A:B,2,FALSE))</f>
        <v>Azalea Health EHR</v>
      </c>
    </row>
    <row r="5348" spans="1:11" x14ac:dyDescent="0.25">
      <c r="A5348" t="s">
        <v>63</v>
      </c>
      <c r="B5348">
        <v>207</v>
      </c>
      <c r="C5348" t="s">
        <v>816</v>
      </c>
      <c r="D5348" t="s">
        <v>64</v>
      </c>
      <c r="E5348">
        <v>2</v>
      </c>
      <c r="F5348">
        <v>2</v>
      </c>
      <c r="G5348">
        <v>100</v>
      </c>
      <c r="H5348" t="s">
        <v>65</v>
      </c>
      <c r="I5348">
        <v>99</v>
      </c>
      <c r="J5348" t="s">
        <v>66</v>
      </c>
      <c r="K5348" s="33" t="str">
        <f>IF(ISNA(VLOOKUP(C5348,'Provider-EHR crosswalk'!A:B,2,FALSE)),"No EHR Specified",VLOOKUP(C5348,'Provider-EHR crosswalk'!A:B,2,FALSE))</f>
        <v>Azalea Health EHR</v>
      </c>
    </row>
    <row r="5349" spans="1:11" x14ac:dyDescent="0.25">
      <c r="A5349" t="s">
        <v>67</v>
      </c>
      <c r="B5349">
        <v>207</v>
      </c>
      <c r="C5349" t="s">
        <v>816</v>
      </c>
      <c r="D5349" t="s">
        <v>68</v>
      </c>
      <c r="E5349">
        <v>2</v>
      </c>
      <c r="F5349">
        <v>2</v>
      </c>
      <c r="G5349">
        <v>100</v>
      </c>
      <c r="H5349" t="s">
        <v>65</v>
      </c>
      <c r="I5349">
        <v>75</v>
      </c>
      <c r="J5349" t="s">
        <v>66</v>
      </c>
      <c r="K5349" s="33" t="str">
        <f>IF(ISNA(VLOOKUP(C5349,'Provider-EHR crosswalk'!A:B,2,FALSE)),"No EHR Specified",VLOOKUP(C5349,'Provider-EHR crosswalk'!A:B,2,FALSE))</f>
        <v>Azalea Health EHR</v>
      </c>
    </row>
    <row r="5350" spans="1:11" x14ac:dyDescent="0.25">
      <c r="A5350" t="s">
        <v>70</v>
      </c>
      <c r="B5350">
        <v>207</v>
      </c>
      <c r="C5350" t="s">
        <v>816</v>
      </c>
      <c r="D5350" t="s">
        <v>71</v>
      </c>
      <c r="E5350">
        <v>2</v>
      </c>
      <c r="F5350">
        <v>2</v>
      </c>
      <c r="G5350">
        <v>100</v>
      </c>
      <c r="H5350" t="s">
        <v>65</v>
      </c>
      <c r="I5350">
        <v>99</v>
      </c>
      <c r="J5350" t="s">
        <v>66</v>
      </c>
      <c r="K5350" s="33" t="str">
        <f>IF(ISNA(VLOOKUP(C5350,'Provider-EHR crosswalk'!A:B,2,FALSE)),"No EHR Specified",VLOOKUP(C5350,'Provider-EHR crosswalk'!A:B,2,FALSE))</f>
        <v>Azalea Health EHR</v>
      </c>
    </row>
    <row r="5351" spans="1:11" x14ac:dyDescent="0.25">
      <c r="A5351" t="s">
        <v>72</v>
      </c>
      <c r="B5351">
        <v>207</v>
      </c>
      <c r="C5351" t="s">
        <v>816</v>
      </c>
      <c r="D5351" t="s">
        <v>73</v>
      </c>
      <c r="E5351">
        <v>2</v>
      </c>
      <c r="F5351">
        <v>2</v>
      </c>
      <c r="G5351">
        <v>100</v>
      </c>
      <c r="H5351" t="s">
        <v>65</v>
      </c>
      <c r="I5351">
        <v>99</v>
      </c>
      <c r="J5351" t="s">
        <v>66</v>
      </c>
      <c r="K5351" s="33" t="str">
        <f>IF(ISNA(VLOOKUP(C5351,'Provider-EHR crosswalk'!A:B,2,FALSE)),"No EHR Specified",VLOOKUP(C5351,'Provider-EHR crosswalk'!A:B,2,FALSE))</f>
        <v>Azalea Health EHR</v>
      </c>
    </row>
    <row r="5352" spans="1:11" x14ac:dyDescent="0.25">
      <c r="A5352" t="s">
        <v>74</v>
      </c>
      <c r="B5352">
        <v>207</v>
      </c>
      <c r="C5352" t="s">
        <v>816</v>
      </c>
      <c r="D5352" t="s">
        <v>75</v>
      </c>
      <c r="E5352">
        <v>2</v>
      </c>
      <c r="F5352">
        <v>2</v>
      </c>
      <c r="G5352">
        <v>100</v>
      </c>
      <c r="H5352" t="s">
        <v>65</v>
      </c>
      <c r="I5352">
        <v>99</v>
      </c>
      <c r="J5352" t="s">
        <v>66</v>
      </c>
      <c r="K5352" s="33" t="str">
        <f>IF(ISNA(VLOOKUP(C5352,'Provider-EHR crosswalk'!A:B,2,FALSE)),"No EHR Specified",VLOOKUP(C5352,'Provider-EHR crosswalk'!A:B,2,FALSE))</f>
        <v>Azalea Health EHR</v>
      </c>
    </row>
    <row r="5353" spans="1:11" x14ac:dyDescent="0.25">
      <c r="A5353" t="s">
        <v>76</v>
      </c>
      <c r="B5353">
        <v>207</v>
      </c>
      <c r="C5353" t="s">
        <v>816</v>
      </c>
      <c r="D5353" t="s">
        <v>77</v>
      </c>
      <c r="E5353">
        <v>2</v>
      </c>
      <c r="F5353">
        <v>2</v>
      </c>
      <c r="G5353">
        <v>100</v>
      </c>
      <c r="H5353" t="s">
        <v>65</v>
      </c>
      <c r="I5353">
        <v>85</v>
      </c>
      <c r="J5353" t="s">
        <v>66</v>
      </c>
      <c r="K5353" s="33" t="str">
        <f>IF(ISNA(VLOOKUP(C5353,'Provider-EHR crosswalk'!A:B,2,FALSE)),"No EHR Specified",VLOOKUP(C5353,'Provider-EHR crosswalk'!A:B,2,FALSE))</f>
        <v>Azalea Health EHR</v>
      </c>
    </row>
    <row r="5354" spans="1:11" x14ac:dyDescent="0.25">
      <c r="A5354" t="s">
        <v>78</v>
      </c>
      <c r="B5354">
        <v>207</v>
      </c>
      <c r="C5354" t="s">
        <v>816</v>
      </c>
      <c r="D5354" t="s">
        <v>79</v>
      </c>
      <c r="E5354">
        <v>2</v>
      </c>
      <c r="F5354">
        <v>2</v>
      </c>
      <c r="G5354">
        <v>100</v>
      </c>
      <c r="H5354" t="s">
        <v>65</v>
      </c>
      <c r="I5354">
        <v>85</v>
      </c>
      <c r="J5354" t="s">
        <v>66</v>
      </c>
      <c r="K5354" s="33" t="str">
        <f>IF(ISNA(VLOOKUP(C5354,'Provider-EHR crosswalk'!A:B,2,FALSE)),"No EHR Specified",VLOOKUP(C5354,'Provider-EHR crosswalk'!A:B,2,FALSE))</f>
        <v>Azalea Health EHR</v>
      </c>
    </row>
    <row r="5355" spans="1:11" x14ac:dyDescent="0.25">
      <c r="A5355" t="s">
        <v>80</v>
      </c>
      <c r="B5355">
        <v>207</v>
      </c>
      <c r="C5355" t="s">
        <v>816</v>
      </c>
      <c r="D5355" t="s">
        <v>81</v>
      </c>
      <c r="E5355">
        <v>2</v>
      </c>
      <c r="F5355">
        <v>2</v>
      </c>
      <c r="G5355">
        <v>100</v>
      </c>
      <c r="H5355" t="s">
        <v>65</v>
      </c>
      <c r="I5355">
        <v>85</v>
      </c>
      <c r="J5355" t="s">
        <v>66</v>
      </c>
      <c r="K5355" s="33" t="str">
        <f>IF(ISNA(VLOOKUP(C5355,'Provider-EHR crosswalk'!A:B,2,FALSE)),"No EHR Specified",VLOOKUP(C5355,'Provider-EHR crosswalk'!A:B,2,FALSE))</f>
        <v>Azalea Health EHR</v>
      </c>
    </row>
    <row r="5356" spans="1:11" x14ac:dyDescent="0.25">
      <c r="A5356" t="s">
        <v>82</v>
      </c>
      <c r="B5356">
        <v>207</v>
      </c>
      <c r="C5356" t="s">
        <v>816</v>
      </c>
      <c r="D5356" t="s">
        <v>83</v>
      </c>
      <c r="E5356">
        <v>2</v>
      </c>
      <c r="F5356">
        <v>2</v>
      </c>
      <c r="G5356">
        <v>100</v>
      </c>
      <c r="H5356" t="s">
        <v>65</v>
      </c>
      <c r="I5356">
        <v>85</v>
      </c>
      <c r="J5356" t="s">
        <v>66</v>
      </c>
      <c r="K5356" s="33" t="str">
        <f>IF(ISNA(VLOOKUP(C5356,'Provider-EHR crosswalk'!A:B,2,FALSE)),"No EHR Specified",VLOOKUP(C5356,'Provider-EHR crosswalk'!A:B,2,FALSE))</f>
        <v>Azalea Health EHR</v>
      </c>
    </row>
    <row r="5357" spans="1:11" x14ac:dyDescent="0.25">
      <c r="A5357" t="s">
        <v>84</v>
      </c>
      <c r="B5357">
        <v>207</v>
      </c>
      <c r="C5357" t="s">
        <v>816</v>
      </c>
      <c r="D5357" t="s">
        <v>85</v>
      </c>
      <c r="E5357">
        <v>2</v>
      </c>
      <c r="F5357">
        <v>2</v>
      </c>
      <c r="G5357">
        <v>100</v>
      </c>
      <c r="H5357" t="s">
        <v>65</v>
      </c>
      <c r="I5357">
        <v>85</v>
      </c>
      <c r="J5357" t="s">
        <v>66</v>
      </c>
      <c r="K5357" s="33" t="str">
        <f>IF(ISNA(VLOOKUP(C5357,'Provider-EHR crosswalk'!A:B,2,FALSE)),"No EHR Specified",VLOOKUP(C5357,'Provider-EHR crosswalk'!A:B,2,FALSE))</f>
        <v>Azalea Health EHR</v>
      </c>
    </row>
    <row r="5358" spans="1:11" x14ac:dyDescent="0.25">
      <c r="A5358" t="s">
        <v>86</v>
      </c>
      <c r="B5358">
        <v>207</v>
      </c>
      <c r="C5358" t="s">
        <v>816</v>
      </c>
      <c r="D5358" t="s">
        <v>87</v>
      </c>
      <c r="E5358">
        <v>2</v>
      </c>
      <c r="F5358">
        <v>2</v>
      </c>
      <c r="G5358">
        <v>100</v>
      </c>
      <c r="H5358" t="s">
        <v>65</v>
      </c>
      <c r="I5358">
        <v>95</v>
      </c>
      <c r="J5358" t="s">
        <v>66</v>
      </c>
      <c r="K5358" s="33" t="str">
        <f>IF(ISNA(VLOOKUP(C5358,'Provider-EHR crosswalk'!A:B,2,FALSE)),"No EHR Specified",VLOOKUP(C5358,'Provider-EHR crosswalk'!A:B,2,FALSE))</f>
        <v>Azalea Health EHR</v>
      </c>
    </row>
    <row r="5359" spans="1:11" x14ac:dyDescent="0.25">
      <c r="A5359" t="s">
        <v>88</v>
      </c>
      <c r="B5359">
        <v>207</v>
      </c>
      <c r="C5359" t="s">
        <v>816</v>
      </c>
      <c r="D5359" t="s">
        <v>89</v>
      </c>
      <c r="E5359">
        <v>2</v>
      </c>
      <c r="F5359">
        <v>2</v>
      </c>
      <c r="G5359">
        <v>100</v>
      </c>
      <c r="H5359" t="s">
        <v>65</v>
      </c>
      <c r="I5359">
        <v>95</v>
      </c>
      <c r="J5359" t="s">
        <v>66</v>
      </c>
      <c r="K5359" s="33" t="str">
        <f>IF(ISNA(VLOOKUP(C5359,'Provider-EHR crosswalk'!A:B,2,FALSE)),"No EHR Specified",VLOOKUP(C5359,'Provider-EHR crosswalk'!A:B,2,FALSE))</f>
        <v>Azalea Health EHR</v>
      </c>
    </row>
    <row r="5360" spans="1:11" x14ac:dyDescent="0.25">
      <c r="A5360" t="s">
        <v>90</v>
      </c>
      <c r="B5360">
        <v>207</v>
      </c>
      <c r="C5360" t="s">
        <v>816</v>
      </c>
      <c r="D5360" t="s">
        <v>91</v>
      </c>
      <c r="E5360">
        <v>2</v>
      </c>
      <c r="F5360">
        <v>2</v>
      </c>
      <c r="G5360">
        <v>100</v>
      </c>
      <c r="H5360" t="s">
        <v>65</v>
      </c>
      <c r="I5360">
        <v>90</v>
      </c>
      <c r="J5360" t="s">
        <v>66</v>
      </c>
      <c r="K5360" s="33" t="str">
        <f>IF(ISNA(VLOOKUP(C5360,'Provider-EHR crosswalk'!A:B,2,FALSE)),"No EHR Specified",VLOOKUP(C5360,'Provider-EHR crosswalk'!A:B,2,FALSE))</f>
        <v>Azalea Health EHR</v>
      </c>
    </row>
    <row r="5361" spans="1:11" x14ac:dyDescent="0.25">
      <c r="A5361" t="s">
        <v>92</v>
      </c>
      <c r="B5361">
        <v>207</v>
      </c>
      <c r="C5361" t="s">
        <v>816</v>
      </c>
      <c r="D5361" t="s">
        <v>93</v>
      </c>
      <c r="E5361">
        <v>2</v>
      </c>
      <c r="F5361">
        <v>2</v>
      </c>
      <c r="G5361">
        <v>100</v>
      </c>
      <c r="H5361" t="s">
        <v>65</v>
      </c>
      <c r="I5361">
        <v>90</v>
      </c>
      <c r="J5361" t="s">
        <v>66</v>
      </c>
      <c r="K5361" s="33" t="str">
        <f>IF(ISNA(VLOOKUP(C5361,'Provider-EHR crosswalk'!A:B,2,FALSE)),"No EHR Specified",VLOOKUP(C5361,'Provider-EHR crosswalk'!A:B,2,FALSE))</f>
        <v>Azalea Health EHR</v>
      </c>
    </row>
    <row r="5362" spans="1:11" x14ac:dyDescent="0.25">
      <c r="A5362" t="s">
        <v>94</v>
      </c>
      <c r="B5362">
        <v>207</v>
      </c>
      <c r="C5362" t="s">
        <v>816</v>
      </c>
      <c r="D5362" t="s">
        <v>95</v>
      </c>
      <c r="E5362">
        <v>0</v>
      </c>
      <c r="F5362">
        <v>2</v>
      </c>
      <c r="G5362">
        <v>0</v>
      </c>
      <c r="H5362" t="s">
        <v>65</v>
      </c>
      <c r="I5362">
        <v>90</v>
      </c>
      <c r="J5362" t="s">
        <v>69</v>
      </c>
      <c r="K5362" s="33" t="str">
        <f>IF(ISNA(VLOOKUP(C5362,'Provider-EHR crosswalk'!A:B,2,FALSE)),"No EHR Specified",VLOOKUP(C5362,'Provider-EHR crosswalk'!A:B,2,FALSE))</f>
        <v>Azalea Health EHR</v>
      </c>
    </row>
    <row r="5363" spans="1:11" x14ac:dyDescent="0.25">
      <c r="A5363" t="s">
        <v>96</v>
      </c>
      <c r="B5363">
        <v>207</v>
      </c>
      <c r="C5363" t="s">
        <v>816</v>
      </c>
      <c r="D5363" t="s">
        <v>97</v>
      </c>
      <c r="E5363">
        <v>2</v>
      </c>
      <c r="F5363">
        <v>2</v>
      </c>
      <c r="G5363">
        <v>100</v>
      </c>
      <c r="H5363" t="s">
        <v>65</v>
      </c>
      <c r="I5363">
        <v>90</v>
      </c>
      <c r="J5363" t="s">
        <v>66</v>
      </c>
      <c r="K5363" s="33" t="str">
        <f>IF(ISNA(VLOOKUP(C5363,'Provider-EHR crosswalk'!A:B,2,FALSE)),"No EHR Specified",VLOOKUP(C5363,'Provider-EHR crosswalk'!A:B,2,FALSE))</f>
        <v>Azalea Health EHR</v>
      </c>
    </row>
    <row r="5364" spans="1:11" x14ac:dyDescent="0.25">
      <c r="A5364" t="s">
        <v>98</v>
      </c>
      <c r="B5364">
        <v>207</v>
      </c>
      <c r="C5364" t="s">
        <v>816</v>
      </c>
      <c r="D5364" t="s">
        <v>99</v>
      </c>
      <c r="E5364">
        <v>2</v>
      </c>
      <c r="F5364">
        <v>2</v>
      </c>
      <c r="G5364">
        <v>100</v>
      </c>
      <c r="H5364" t="s">
        <v>65</v>
      </c>
      <c r="I5364">
        <v>90</v>
      </c>
      <c r="J5364" t="s">
        <v>66</v>
      </c>
      <c r="K5364" s="33" t="str">
        <f>IF(ISNA(VLOOKUP(C5364,'Provider-EHR crosswalk'!A:B,2,FALSE)),"No EHR Specified",VLOOKUP(C5364,'Provider-EHR crosswalk'!A:B,2,FALSE))</f>
        <v>Azalea Health EHR</v>
      </c>
    </row>
    <row r="5365" spans="1:11" x14ac:dyDescent="0.25">
      <c r="A5365" t="s">
        <v>100</v>
      </c>
      <c r="B5365">
        <v>207</v>
      </c>
      <c r="C5365" t="s">
        <v>816</v>
      </c>
      <c r="D5365" t="s">
        <v>101</v>
      </c>
      <c r="E5365">
        <v>18</v>
      </c>
      <c r="F5365">
        <v>18</v>
      </c>
      <c r="G5365">
        <v>100</v>
      </c>
      <c r="H5365" t="s">
        <v>65</v>
      </c>
      <c r="I5365">
        <v>99</v>
      </c>
      <c r="J5365" t="s">
        <v>66</v>
      </c>
      <c r="K5365" s="33" t="str">
        <f>IF(ISNA(VLOOKUP(C5365,'Provider-EHR crosswalk'!A:B,2,FALSE)),"No EHR Specified",VLOOKUP(C5365,'Provider-EHR crosswalk'!A:B,2,FALSE))</f>
        <v>Azalea Health EHR</v>
      </c>
    </row>
    <row r="5366" spans="1:11" x14ac:dyDescent="0.25">
      <c r="A5366" t="s">
        <v>102</v>
      </c>
      <c r="B5366">
        <v>207</v>
      </c>
      <c r="C5366" t="s">
        <v>816</v>
      </c>
      <c r="D5366" t="s">
        <v>103</v>
      </c>
      <c r="E5366">
        <v>18</v>
      </c>
      <c r="F5366">
        <v>18</v>
      </c>
      <c r="G5366">
        <v>100</v>
      </c>
      <c r="H5366" t="s">
        <v>65</v>
      </c>
      <c r="I5366">
        <v>99</v>
      </c>
      <c r="J5366" t="s">
        <v>66</v>
      </c>
      <c r="K5366" s="33" t="str">
        <f>IF(ISNA(VLOOKUP(C5366,'Provider-EHR crosswalk'!A:B,2,FALSE)),"No EHR Specified",VLOOKUP(C5366,'Provider-EHR crosswalk'!A:B,2,FALSE))</f>
        <v>Azalea Health EHR</v>
      </c>
    </row>
    <row r="5367" spans="1:11" x14ac:dyDescent="0.25">
      <c r="A5367" t="s">
        <v>104</v>
      </c>
      <c r="B5367">
        <v>207</v>
      </c>
      <c r="C5367" t="s">
        <v>816</v>
      </c>
      <c r="D5367" t="s">
        <v>105</v>
      </c>
      <c r="E5367">
        <v>18</v>
      </c>
      <c r="F5367">
        <v>18</v>
      </c>
      <c r="G5367">
        <v>100</v>
      </c>
      <c r="H5367" t="s">
        <v>65</v>
      </c>
      <c r="I5367">
        <v>99</v>
      </c>
      <c r="J5367" t="s">
        <v>66</v>
      </c>
      <c r="K5367" s="33" t="str">
        <f>IF(ISNA(VLOOKUP(C5367,'Provider-EHR crosswalk'!A:B,2,FALSE)),"No EHR Specified",VLOOKUP(C5367,'Provider-EHR crosswalk'!A:B,2,FALSE))</f>
        <v>Azalea Health EHR</v>
      </c>
    </row>
    <row r="5368" spans="1:11" x14ac:dyDescent="0.25">
      <c r="A5368" t="s">
        <v>106</v>
      </c>
      <c r="B5368">
        <v>207</v>
      </c>
      <c r="C5368" t="s">
        <v>816</v>
      </c>
      <c r="D5368" t="s">
        <v>107</v>
      </c>
      <c r="E5368">
        <v>18</v>
      </c>
      <c r="F5368">
        <v>18</v>
      </c>
      <c r="G5368">
        <v>100</v>
      </c>
      <c r="H5368" t="s">
        <v>65</v>
      </c>
      <c r="I5368">
        <v>99</v>
      </c>
      <c r="J5368" t="s">
        <v>66</v>
      </c>
      <c r="K5368" s="33" t="str">
        <f>IF(ISNA(VLOOKUP(C5368,'Provider-EHR crosswalk'!A:B,2,FALSE)),"No EHR Specified",VLOOKUP(C5368,'Provider-EHR crosswalk'!A:B,2,FALSE))</f>
        <v>Azalea Health EHR</v>
      </c>
    </row>
    <row r="5369" spans="1:11" x14ac:dyDescent="0.25">
      <c r="A5369" t="s">
        <v>108</v>
      </c>
      <c r="B5369">
        <v>207</v>
      </c>
      <c r="C5369" t="s">
        <v>816</v>
      </c>
      <c r="D5369" t="s">
        <v>109</v>
      </c>
      <c r="E5369">
        <v>18</v>
      </c>
      <c r="F5369">
        <v>18</v>
      </c>
      <c r="G5369">
        <v>100</v>
      </c>
      <c r="H5369" t="s">
        <v>65</v>
      </c>
      <c r="I5369">
        <v>99</v>
      </c>
      <c r="J5369" t="s">
        <v>66</v>
      </c>
      <c r="K5369" s="33" t="str">
        <f>IF(ISNA(VLOOKUP(C5369,'Provider-EHR crosswalk'!A:B,2,FALSE)),"No EHR Specified",VLOOKUP(C5369,'Provider-EHR crosswalk'!A:B,2,FALSE))</f>
        <v>Azalea Health EHR</v>
      </c>
    </row>
    <row r="5370" spans="1:11" x14ac:dyDescent="0.25">
      <c r="A5370" t="s">
        <v>110</v>
      </c>
      <c r="B5370">
        <v>207</v>
      </c>
      <c r="C5370" t="s">
        <v>816</v>
      </c>
      <c r="D5370" t="s">
        <v>111</v>
      </c>
      <c r="E5370">
        <v>18</v>
      </c>
      <c r="F5370">
        <v>18</v>
      </c>
      <c r="G5370">
        <v>100</v>
      </c>
      <c r="H5370" t="s">
        <v>65</v>
      </c>
      <c r="I5370">
        <v>99</v>
      </c>
      <c r="J5370" t="s">
        <v>66</v>
      </c>
      <c r="K5370" s="33" t="str">
        <f>IF(ISNA(VLOOKUP(C5370,'Provider-EHR crosswalk'!A:B,2,FALSE)),"No EHR Specified",VLOOKUP(C5370,'Provider-EHR crosswalk'!A:B,2,FALSE))</f>
        <v>Azalea Health EHR</v>
      </c>
    </row>
    <row r="5371" spans="1:11" x14ac:dyDescent="0.25">
      <c r="A5371" t="s">
        <v>112</v>
      </c>
      <c r="B5371">
        <v>207</v>
      </c>
      <c r="C5371" t="s">
        <v>816</v>
      </c>
      <c r="D5371" t="s">
        <v>113</v>
      </c>
      <c r="E5371">
        <v>18</v>
      </c>
      <c r="F5371">
        <v>18</v>
      </c>
      <c r="G5371">
        <v>100</v>
      </c>
      <c r="H5371" t="s">
        <v>65</v>
      </c>
      <c r="I5371">
        <v>99</v>
      </c>
      <c r="J5371" t="s">
        <v>66</v>
      </c>
      <c r="K5371" s="33" t="str">
        <f>IF(ISNA(VLOOKUP(C5371,'Provider-EHR crosswalk'!A:B,2,FALSE)),"No EHR Specified",VLOOKUP(C5371,'Provider-EHR crosswalk'!A:B,2,FALSE))</f>
        <v>Azalea Health EHR</v>
      </c>
    </row>
    <row r="5372" spans="1:11" x14ac:dyDescent="0.25">
      <c r="A5372" t="s">
        <v>114</v>
      </c>
      <c r="B5372">
        <v>207</v>
      </c>
      <c r="C5372" t="s">
        <v>816</v>
      </c>
      <c r="D5372" t="s">
        <v>115</v>
      </c>
      <c r="E5372">
        <v>0</v>
      </c>
      <c r="F5372">
        <v>2</v>
      </c>
      <c r="G5372">
        <v>0</v>
      </c>
      <c r="H5372" t="s">
        <v>116</v>
      </c>
      <c r="I5372">
        <v>4</v>
      </c>
      <c r="J5372" t="s">
        <v>66</v>
      </c>
      <c r="K5372" s="33" t="str">
        <f>IF(ISNA(VLOOKUP(C5372,'Provider-EHR crosswalk'!A:B,2,FALSE)),"No EHR Specified",VLOOKUP(C5372,'Provider-EHR crosswalk'!A:B,2,FALSE))</f>
        <v>Azalea Health EHR</v>
      </c>
    </row>
    <row r="5373" spans="1:11" x14ac:dyDescent="0.25">
      <c r="A5373" t="s">
        <v>117</v>
      </c>
      <c r="B5373">
        <v>207</v>
      </c>
      <c r="C5373" t="s">
        <v>816</v>
      </c>
      <c r="D5373" t="s">
        <v>118</v>
      </c>
      <c r="E5373">
        <v>0</v>
      </c>
      <c r="F5373">
        <v>2</v>
      </c>
      <c r="G5373">
        <v>0</v>
      </c>
      <c r="H5373" t="s">
        <v>116</v>
      </c>
      <c r="I5373">
        <v>4</v>
      </c>
      <c r="J5373" t="s">
        <v>66</v>
      </c>
      <c r="K5373" s="33" t="str">
        <f>IF(ISNA(VLOOKUP(C5373,'Provider-EHR crosswalk'!A:B,2,FALSE)),"No EHR Specified",VLOOKUP(C5373,'Provider-EHR crosswalk'!A:B,2,FALSE))</f>
        <v>Azalea Health EHR</v>
      </c>
    </row>
    <row r="5374" spans="1:11" x14ac:dyDescent="0.25">
      <c r="A5374" t="s">
        <v>119</v>
      </c>
      <c r="B5374">
        <v>207</v>
      </c>
      <c r="C5374" t="s">
        <v>816</v>
      </c>
      <c r="D5374" t="s">
        <v>120</v>
      </c>
      <c r="E5374">
        <v>0</v>
      </c>
      <c r="F5374">
        <v>2</v>
      </c>
      <c r="G5374">
        <v>0</v>
      </c>
      <c r="H5374" t="s">
        <v>116</v>
      </c>
      <c r="I5374">
        <v>4</v>
      </c>
      <c r="J5374" t="s">
        <v>66</v>
      </c>
      <c r="K5374" s="33" t="str">
        <f>IF(ISNA(VLOOKUP(C5374,'Provider-EHR crosswalk'!A:B,2,FALSE)),"No EHR Specified",VLOOKUP(C5374,'Provider-EHR crosswalk'!A:B,2,FALSE))</f>
        <v>Azalea Health EHR</v>
      </c>
    </row>
    <row r="5375" spans="1:11" x14ac:dyDescent="0.25">
      <c r="A5375" t="s">
        <v>121</v>
      </c>
      <c r="B5375">
        <v>207</v>
      </c>
      <c r="C5375" t="s">
        <v>816</v>
      </c>
      <c r="D5375" t="s">
        <v>122</v>
      </c>
      <c r="E5375">
        <v>0</v>
      </c>
      <c r="F5375">
        <v>2</v>
      </c>
      <c r="G5375">
        <v>0</v>
      </c>
      <c r="H5375" t="s">
        <v>116</v>
      </c>
      <c r="I5375">
        <v>1</v>
      </c>
      <c r="J5375" t="s">
        <v>66</v>
      </c>
      <c r="K5375" s="33" t="str">
        <f>IF(ISNA(VLOOKUP(C5375,'Provider-EHR crosswalk'!A:B,2,FALSE)),"No EHR Specified",VLOOKUP(C5375,'Provider-EHR crosswalk'!A:B,2,FALSE))</f>
        <v>Azalea Health EHR</v>
      </c>
    </row>
    <row r="5376" spans="1:11" x14ac:dyDescent="0.25">
      <c r="A5376" t="s">
        <v>123</v>
      </c>
      <c r="B5376">
        <v>207</v>
      </c>
      <c r="C5376" t="s">
        <v>816</v>
      </c>
      <c r="D5376" t="s">
        <v>124</v>
      </c>
      <c r="E5376">
        <v>0</v>
      </c>
      <c r="F5376">
        <v>18</v>
      </c>
      <c r="G5376">
        <v>0</v>
      </c>
      <c r="H5376" t="s">
        <v>116</v>
      </c>
      <c r="I5376">
        <v>1</v>
      </c>
      <c r="J5376" t="s">
        <v>66</v>
      </c>
      <c r="K5376" s="33" t="str">
        <f>IF(ISNA(VLOOKUP(C5376,'Provider-EHR crosswalk'!A:B,2,FALSE)),"No EHR Specified",VLOOKUP(C5376,'Provider-EHR crosswalk'!A:B,2,FALSE))</f>
        <v>Azalea Health EHR</v>
      </c>
    </row>
    <row r="5377" spans="1:11" x14ac:dyDescent="0.25">
      <c r="A5377" t="s">
        <v>125</v>
      </c>
      <c r="B5377">
        <v>207</v>
      </c>
      <c r="C5377" t="s">
        <v>816</v>
      </c>
      <c r="D5377" t="s">
        <v>126</v>
      </c>
      <c r="E5377">
        <v>0</v>
      </c>
      <c r="F5377">
        <v>18</v>
      </c>
      <c r="G5377">
        <v>0</v>
      </c>
      <c r="H5377" t="s">
        <v>116</v>
      </c>
      <c r="I5377">
        <v>1</v>
      </c>
      <c r="J5377" t="s">
        <v>66</v>
      </c>
      <c r="K5377" s="33" t="str">
        <f>IF(ISNA(VLOOKUP(C5377,'Provider-EHR crosswalk'!A:B,2,FALSE)),"No EHR Specified",VLOOKUP(C5377,'Provider-EHR crosswalk'!A:B,2,FALSE))</f>
        <v>Azalea Health EHR</v>
      </c>
    </row>
    <row r="5378" spans="1:11" x14ac:dyDescent="0.25">
      <c r="A5378" t="s">
        <v>127</v>
      </c>
      <c r="B5378">
        <v>207</v>
      </c>
      <c r="C5378" t="s">
        <v>816</v>
      </c>
      <c r="D5378" t="s">
        <v>128</v>
      </c>
      <c r="E5378">
        <v>0</v>
      </c>
      <c r="F5378">
        <v>18</v>
      </c>
      <c r="G5378">
        <v>0</v>
      </c>
      <c r="H5378" t="s">
        <v>116</v>
      </c>
      <c r="I5378">
        <v>4</v>
      </c>
      <c r="J5378" t="s">
        <v>66</v>
      </c>
      <c r="K5378" s="33" t="str">
        <f>IF(ISNA(VLOOKUP(C5378,'Provider-EHR crosswalk'!A:B,2,FALSE)),"No EHR Specified",VLOOKUP(C5378,'Provider-EHR crosswalk'!A:B,2,FALSE))</f>
        <v>Azalea Health EHR</v>
      </c>
    </row>
    <row r="5379" spans="1:11" x14ac:dyDescent="0.25">
      <c r="A5379" t="s">
        <v>129</v>
      </c>
      <c r="B5379">
        <v>207</v>
      </c>
      <c r="C5379" t="s">
        <v>816</v>
      </c>
      <c r="D5379" t="s">
        <v>130</v>
      </c>
      <c r="E5379">
        <v>0</v>
      </c>
      <c r="F5379">
        <v>18</v>
      </c>
      <c r="G5379">
        <v>0</v>
      </c>
      <c r="H5379" t="s">
        <v>116</v>
      </c>
      <c r="I5379">
        <v>4</v>
      </c>
      <c r="J5379" t="s">
        <v>66</v>
      </c>
      <c r="K5379" s="33" t="str">
        <f>IF(ISNA(VLOOKUP(C5379,'Provider-EHR crosswalk'!A:B,2,FALSE)),"No EHR Specified",VLOOKUP(C5379,'Provider-EHR crosswalk'!A:B,2,FALSE))</f>
        <v>Azalea Health EHR</v>
      </c>
    </row>
    <row r="5380" spans="1:11" x14ac:dyDescent="0.25">
      <c r="A5380" t="s">
        <v>131</v>
      </c>
      <c r="B5380">
        <v>207</v>
      </c>
      <c r="C5380" t="s">
        <v>816</v>
      </c>
      <c r="D5380" t="s">
        <v>132</v>
      </c>
      <c r="E5380">
        <v>0</v>
      </c>
      <c r="F5380">
        <v>18</v>
      </c>
      <c r="G5380">
        <v>0</v>
      </c>
      <c r="H5380" t="s">
        <v>116</v>
      </c>
      <c r="I5380">
        <v>4</v>
      </c>
      <c r="J5380" t="s">
        <v>66</v>
      </c>
      <c r="K5380" s="33" t="str">
        <f>IF(ISNA(VLOOKUP(C5380,'Provider-EHR crosswalk'!A:B,2,FALSE)),"No EHR Specified",VLOOKUP(C5380,'Provider-EHR crosswalk'!A:B,2,FALSE))</f>
        <v>Azalea Health EHR</v>
      </c>
    </row>
    <row r="5381" spans="1:11" x14ac:dyDescent="0.25">
      <c r="A5381" t="s">
        <v>133</v>
      </c>
      <c r="B5381">
        <v>207</v>
      </c>
      <c r="C5381" t="s">
        <v>816</v>
      </c>
      <c r="D5381" t="s">
        <v>134</v>
      </c>
      <c r="E5381">
        <v>1</v>
      </c>
      <c r="F5381">
        <v>18</v>
      </c>
      <c r="G5381">
        <v>5.56</v>
      </c>
      <c r="H5381" t="s">
        <v>116</v>
      </c>
      <c r="I5381">
        <v>1</v>
      </c>
      <c r="J5381" t="s">
        <v>69</v>
      </c>
      <c r="K5381" s="33" t="str">
        <f>IF(ISNA(VLOOKUP(C5381,'Provider-EHR crosswalk'!A:B,2,FALSE)),"No EHR Specified",VLOOKUP(C5381,'Provider-EHR crosswalk'!A:B,2,FALSE))</f>
        <v>Azalea Health EHR</v>
      </c>
    </row>
    <row r="5382" spans="1:11" x14ac:dyDescent="0.25">
      <c r="A5382" t="s">
        <v>135</v>
      </c>
      <c r="B5382">
        <v>207</v>
      </c>
      <c r="C5382" t="s">
        <v>816</v>
      </c>
      <c r="D5382" t="s">
        <v>136</v>
      </c>
      <c r="E5382">
        <v>0</v>
      </c>
      <c r="F5382">
        <v>18</v>
      </c>
      <c r="G5382">
        <v>0</v>
      </c>
      <c r="H5382" t="s">
        <v>116</v>
      </c>
      <c r="I5382">
        <v>1</v>
      </c>
      <c r="J5382" t="s">
        <v>66</v>
      </c>
      <c r="K5382" s="33" t="str">
        <f>IF(ISNA(VLOOKUP(C5382,'Provider-EHR crosswalk'!A:B,2,FALSE)),"No EHR Specified",VLOOKUP(C5382,'Provider-EHR crosswalk'!A:B,2,FALSE))</f>
        <v>Azalea Health EHR</v>
      </c>
    </row>
    <row r="5383" spans="1:11" x14ac:dyDescent="0.25">
      <c r="A5383" t="s">
        <v>137</v>
      </c>
      <c r="B5383">
        <v>207</v>
      </c>
      <c r="C5383" t="s">
        <v>816</v>
      </c>
      <c r="D5383" t="s">
        <v>138</v>
      </c>
      <c r="E5383">
        <v>0</v>
      </c>
      <c r="F5383">
        <v>18</v>
      </c>
      <c r="G5383">
        <v>0</v>
      </c>
      <c r="H5383" t="s">
        <v>116</v>
      </c>
      <c r="I5383">
        <v>1</v>
      </c>
      <c r="J5383" t="s">
        <v>66</v>
      </c>
      <c r="K5383" s="33" t="str">
        <f>IF(ISNA(VLOOKUP(C5383,'Provider-EHR crosswalk'!A:B,2,FALSE)),"No EHR Specified",VLOOKUP(C5383,'Provider-EHR crosswalk'!A:B,2,FALSE))</f>
        <v>Azalea Health EHR</v>
      </c>
    </row>
    <row r="5384" spans="1:11" x14ac:dyDescent="0.25">
      <c r="A5384" t="s">
        <v>139</v>
      </c>
      <c r="B5384">
        <v>207</v>
      </c>
      <c r="C5384" t="s">
        <v>816</v>
      </c>
      <c r="D5384" t="s">
        <v>140</v>
      </c>
      <c r="E5384">
        <v>0</v>
      </c>
      <c r="F5384">
        <v>18</v>
      </c>
      <c r="G5384">
        <v>0</v>
      </c>
      <c r="H5384" t="s">
        <v>116</v>
      </c>
      <c r="I5384">
        <v>1</v>
      </c>
      <c r="J5384" t="s">
        <v>66</v>
      </c>
      <c r="K5384" s="33" t="str">
        <f>IF(ISNA(VLOOKUP(C5384,'Provider-EHR crosswalk'!A:B,2,FALSE)),"No EHR Specified",VLOOKUP(C5384,'Provider-EHR crosswalk'!A:B,2,FALSE))</f>
        <v>Azalea Health EHR</v>
      </c>
    </row>
    <row r="5385" spans="1:11" x14ac:dyDescent="0.25">
      <c r="A5385" t="s">
        <v>141</v>
      </c>
      <c r="B5385">
        <v>207</v>
      </c>
      <c r="C5385" t="s">
        <v>816</v>
      </c>
      <c r="D5385" t="s">
        <v>142</v>
      </c>
      <c r="E5385">
        <v>0</v>
      </c>
      <c r="F5385">
        <v>18</v>
      </c>
      <c r="G5385">
        <v>0</v>
      </c>
      <c r="H5385" t="s">
        <v>116</v>
      </c>
      <c r="I5385">
        <v>1</v>
      </c>
      <c r="J5385" t="s">
        <v>66</v>
      </c>
      <c r="K5385" s="33" t="str">
        <f>IF(ISNA(VLOOKUP(C5385,'Provider-EHR crosswalk'!A:B,2,FALSE)),"No EHR Specified",VLOOKUP(C5385,'Provider-EHR crosswalk'!A:B,2,FALSE))</f>
        <v>Azalea Health EHR</v>
      </c>
    </row>
    <row r="5386" spans="1:11" x14ac:dyDescent="0.25">
      <c r="A5386" t="s">
        <v>143</v>
      </c>
      <c r="B5386">
        <v>207</v>
      </c>
      <c r="C5386" t="s">
        <v>816</v>
      </c>
      <c r="D5386" t="s">
        <v>144</v>
      </c>
      <c r="E5386">
        <v>0</v>
      </c>
      <c r="F5386">
        <v>18</v>
      </c>
      <c r="G5386">
        <v>0</v>
      </c>
      <c r="H5386" t="s">
        <v>116</v>
      </c>
      <c r="I5386">
        <v>1</v>
      </c>
      <c r="J5386" t="s">
        <v>66</v>
      </c>
      <c r="K5386" s="33" t="str">
        <f>IF(ISNA(VLOOKUP(C5386,'Provider-EHR crosswalk'!A:B,2,FALSE)),"No EHR Specified",VLOOKUP(C5386,'Provider-EHR crosswalk'!A:B,2,FALSE))</f>
        <v>Azalea Health EHR</v>
      </c>
    </row>
    <row r="5387" spans="1:11" x14ac:dyDescent="0.25">
      <c r="A5387" t="s">
        <v>145</v>
      </c>
      <c r="B5387">
        <v>207</v>
      </c>
      <c r="C5387" t="s">
        <v>816</v>
      </c>
      <c r="D5387" t="s">
        <v>146</v>
      </c>
      <c r="E5387">
        <v>0</v>
      </c>
      <c r="F5387">
        <v>18</v>
      </c>
      <c r="G5387">
        <v>0</v>
      </c>
      <c r="H5387" t="s">
        <v>116</v>
      </c>
      <c r="I5387">
        <v>1</v>
      </c>
      <c r="J5387" t="s">
        <v>66</v>
      </c>
      <c r="K5387" s="33" t="str">
        <f>IF(ISNA(VLOOKUP(C5387,'Provider-EHR crosswalk'!A:B,2,FALSE)),"No EHR Specified",VLOOKUP(C5387,'Provider-EHR crosswalk'!A:B,2,FALSE))</f>
        <v>Azalea Health EHR</v>
      </c>
    </row>
    <row r="5388" spans="1:11" x14ac:dyDescent="0.25">
      <c r="A5388" t="s">
        <v>147</v>
      </c>
      <c r="B5388">
        <v>207</v>
      </c>
      <c r="C5388" t="s">
        <v>816</v>
      </c>
      <c r="D5388" t="s">
        <v>148</v>
      </c>
      <c r="E5388">
        <v>0</v>
      </c>
      <c r="F5388">
        <v>18</v>
      </c>
      <c r="G5388">
        <v>0</v>
      </c>
      <c r="H5388" t="s">
        <v>116</v>
      </c>
      <c r="I5388">
        <v>1</v>
      </c>
      <c r="J5388" t="s">
        <v>66</v>
      </c>
      <c r="K5388" s="33" t="str">
        <f>IF(ISNA(VLOOKUP(C5388,'Provider-EHR crosswalk'!A:B,2,FALSE)),"No EHR Specified",VLOOKUP(C5388,'Provider-EHR crosswalk'!A:B,2,FALSE))</f>
        <v>Azalea Health EHR</v>
      </c>
    </row>
    <row r="5389" spans="1:11" x14ac:dyDescent="0.25">
      <c r="A5389" t="s">
        <v>149</v>
      </c>
      <c r="B5389">
        <v>207</v>
      </c>
      <c r="C5389" t="s">
        <v>816</v>
      </c>
      <c r="D5389" t="s">
        <v>150</v>
      </c>
      <c r="E5389">
        <v>0</v>
      </c>
      <c r="F5389">
        <v>18</v>
      </c>
      <c r="G5389">
        <v>0</v>
      </c>
      <c r="H5389" t="s">
        <v>116</v>
      </c>
      <c r="I5389">
        <v>1</v>
      </c>
      <c r="J5389" t="s">
        <v>66</v>
      </c>
      <c r="K5389" s="33" t="str">
        <f>IF(ISNA(VLOOKUP(C5389,'Provider-EHR crosswalk'!A:B,2,FALSE)),"No EHR Specified",VLOOKUP(C5389,'Provider-EHR crosswalk'!A:B,2,FALSE))</f>
        <v>Azalea Health EHR</v>
      </c>
    </row>
    <row r="5390" spans="1:11" x14ac:dyDescent="0.25">
      <c r="A5390" t="s">
        <v>151</v>
      </c>
      <c r="B5390">
        <v>207</v>
      </c>
      <c r="C5390" t="s">
        <v>816</v>
      </c>
      <c r="D5390" t="s">
        <v>152</v>
      </c>
      <c r="E5390">
        <v>0</v>
      </c>
      <c r="F5390">
        <v>18</v>
      </c>
      <c r="G5390">
        <v>0</v>
      </c>
      <c r="H5390" t="s">
        <v>116</v>
      </c>
      <c r="I5390">
        <v>1</v>
      </c>
      <c r="J5390" t="s">
        <v>66</v>
      </c>
      <c r="K5390" s="33" t="str">
        <f>IF(ISNA(VLOOKUP(C5390,'Provider-EHR crosswalk'!A:B,2,FALSE)),"No EHR Specified",VLOOKUP(C5390,'Provider-EHR crosswalk'!A:B,2,FALSE))</f>
        <v>Azalea Health EHR</v>
      </c>
    </row>
    <row r="5391" spans="1:11" x14ac:dyDescent="0.25">
      <c r="A5391" t="s">
        <v>153</v>
      </c>
      <c r="B5391">
        <v>207</v>
      </c>
      <c r="C5391" t="s">
        <v>816</v>
      </c>
      <c r="D5391" t="s">
        <v>154</v>
      </c>
      <c r="E5391">
        <v>0</v>
      </c>
      <c r="F5391">
        <v>18</v>
      </c>
      <c r="G5391">
        <v>0</v>
      </c>
      <c r="H5391" t="s">
        <v>116</v>
      </c>
      <c r="I5391">
        <v>1</v>
      </c>
      <c r="J5391" t="s">
        <v>66</v>
      </c>
      <c r="K5391" s="33" t="str">
        <f>IF(ISNA(VLOOKUP(C5391,'Provider-EHR crosswalk'!A:B,2,FALSE)),"No EHR Specified",VLOOKUP(C5391,'Provider-EHR crosswalk'!A:B,2,FALSE))</f>
        <v>Azalea Health EHR</v>
      </c>
    </row>
    <row r="5392" spans="1:11" x14ac:dyDescent="0.25">
      <c r="A5392" t="s">
        <v>155</v>
      </c>
      <c r="B5392">
        <v>207</v>
      </c>
      <c r="C5392" t="s">
        <v>816</v>
      </c>
      <c r="D5392" t="s">
        <v>156</v>
      </c>
      <c r="E5392">
        <v>0</v>
      </c>
      <c r="F5392">
        <v>18</v>
      </c>
      <c r="G5392">
        <v>0</v>
      </c>
      <c r="H5392" t="s">
        <v>157</v>
      </c>
      <c r="I5392" t="s">
        <v>157</v>
      </c>
      <c r="J5392" t="s">
        <v>157</v>
      </c>
      <c r="K5392" s="33" t="str">
        <f>IF(ISNA(VLOOKUP(C5392,'Provider-EHR crosswalk'!A:B,2,FALSE)),"No EHR Specified",VLOOKUP(C5392,'Provider-EHR crosswalk'!A:B,2,FALSE))</f>
        <v>Azalea Health EHR</v>
      </c>
    </row>
    <row r="5393" spans="1:11" x14ac:dyDescent="0.25">
      <c r="A5393" t="s">
        <v>158</v>
      </c>
      <c r="B5393">
        <v>207</v>
      </c>
      <c r="C5393" t="s">
        <v>816</v>
      </c>
      <c r="D5393" t="s">
        <v>159</v>
      </c>
      <c r="E5393">
        <v>1</v>
      </c>
      <c r="F5393">
        <v>18</v>
      </c>
      <c r="G5393">
        <v>5.56</v>
      </c>
      <c r="H5393" t="s">
        <v>157</v>
      </c>
      <c r="I5393" t="s">
        <v>157</v>
      </c>
      <c r="J5393" t="s">
        <v>157</v>
      </c>
      <c r="K5393" s="33" t="str">
        <f>IF(ISNA(VLOOKUP(C5393,'Provider-EHR crosswalk'!A:B,2,FALSE)),"No EHR Specified",VLOOKUP(C5393,'Provider-EHR crosswalk'!A:B,2,FALSE))</f>
        <v>Azalea Health EHR</v>
      </c>
    </row>
    <row r="5394" spans="1:11" x14ac:dyDescent="0.25">
      <c r="A5394" t="s">
        <v>162</v>
      </c>
      <c r="B5394">
        <v>207</v>
      </c>
      <c r="C5394" t="s">
        <v>816</v>
      </c>
      <c r="D5394" t="s">
        <v>163</v>
      </c>
      <c r="E5394">
        <v>18</v>
      </c>
      <c r="F5394">
        <v>18</v>
      </c>
      <c r="G5394">
        <v>100</v>
      </c>
      <c r="H5394" t="s">
        <v>65</v>
      </c>
      <c r="I5394">
        <v>95</v>
      </c>
      <c r="J5394" t="s">
        <v>66</v>
      </c>
      <c r="K5394" s="33" t="str">
        <f>IF(ISNA(VLOOKUP(C5394,'Provider-EHR crosswalk'!A:B,2,FALSE)),"No EHR Specified",VLOOKUP(C5394,'Provider-EHR crosswalk'!A:B,2,FALSE))</f>
        <v>Azalea Health EHR</v>
      </c>
    </row>
    <row r="5395" spans="1:11" x14ac:dyDescent="0.25">
      <c r="A5395" t="s">
        <v>164</v>
      </c>
      <c r="B5395">
        <v>207</v>
      </c>
      <c r="C5395" t="s">
        <v>816</v>
      </c>
      <c r="D5395" t="s">
        <v>165</v>
      </c>
      <c r="E5395">
        <v>2</v>
      </c>
      <c r="F5395">
        <v>2</v>
      </c>
      <c r="G5395">
        <v>100</v>
      </c>
      <c r="H5395" t="s">
        <v>65</v>
      </c>
      <c r="I5395">
        <v>95</v>
      </c>
      <c r="J5395" t="s">
        <v>66</v>
      </c>
      <c r="K5395" s="33" t="str">
        <f>IF(ISNA(VLOOKUP(C5395,'Provider-EHR crosswalk'!A:B,2,FALSE)),"No EHR Specified",VLOOKUP(C5395,'Provider-EHR crosswalk'!A:B,2,FALSE))</f>
        <v>Azalea Health EHR</v>
      </c>
    </row>
    <row r="5396" spans="1:11" x14ac:dyDescent="0.25">
      <c r="A5396" t="s">
        <v>166</v>
      </c>
      <c r="B5396">
        <v>207</v>
      </c>
      <c r="C5396" t="s">
        <v>816</v>
      </c>
      <c r="D5396" t="s">
        <v>167</v>
      </c>
      <c r="E5396">
        <v>0</v>
      </c>
      <c r="F5396">
        <v>2</v>
      </c>
      <c r="G5396">
        <v>0</v>
      </c>
      <c r="H5396" t="s">
        <v>116</v>
      </c>
      <c r="I5396">
        <v>5</v>
      </c>
      <c r="J5396" t="s">
        <v>66</v>
      </c>
      <c r="K5396" s="33" t="str">
        <f>IF(ISNA(VLOOKUP(C5396,'Provider-EHR crosswalk'!A:B,2,FALSE)),"No EHR Specified",VLOOKUP(C5396,'Provider-EHR crosswalk'!A:B,2,FALSE))</f>
        <v>Azalea Health EHR</v>
      </c>
    </row>
    <row r="5397" spans="1:11" x14ac:dyDescent="0.25">
      <c r="A5397" t="s">
        <v>168</v>
      </c>
      <c r="B5397">
        <v>207</v>
      </c>
      <c r="C5397" t="s">
        <v>816</v>
      </c>
      <c r="D5397" t="s">
        <v>169</v>
      </c>
      <c r="E5397">
        <v>0</v>
      </c>
      <c r="F5397">
        <v>2</v>
      </c>
      <c r="G5397">
        <v>0</v>
      </c>
      <c r="H5397" t="s">
        <v>116</v>
      </c>
      <c r="I5397">
        <v>5</v>
      </c>
      <c r="J5397" t="s">
        <v>66</v>
      </c>
      <c r="K5397" s="33" t="str">
        <f>IF(ISNA(VLOOKUP(C5397,'Provider-EHR crosswalk'!A:B,2,FALSE)),"No EHR Specified",VLOOKUP(C5397,'Provider-EHR crosswalk'!A:B,2,FALSE))</f>
        <v>Azalea Health EHR</v>
      </c>
    </row>
    <row r="5398" spans="1:11" x14ac:dyDescent="0.25">
      <c r="A5398" t="s">
        <v>170</v>
      </c>
      <c r="B5398">
        <v>207</v>
      </c>
      <c r="C5398" t="s">
        <v>816</v>
      </c>
      <c r="D5398" t="s">
        <v>171</v>
      </c>
      <c r="E5398">
        <v>0</v>
      </c>
      <c r="F5398">
        <v>2</v>
      </c>
      <c r="G5398">
        <v>0</v>
      </c>
      <c r="H5398" t="s">
        <v>116</v>
      </c>
      <c r="I5398">
        <v>5</v>
      </c>
      <c r="J5398" t="s">
        <v>66</v>
      </c>
      <c r="K5398" s="33" t="str">
        <f>IF(ISNA(VLOOKUP(C5398,'Provider-EHR crosswalk'!A:B,2,FALSE)),"No EHR Specified",VLOOKUP(C5398,'Provider-EHR crosswalk'!A:B,2,FALSE))</f>
        <v>Azalea Health EHR</v>
      </c>
    </row>
    <row r="5399" spans="1:11" x14ac:dyDescent="0.25">
      <c r="A5399" t="s">
        <v>172</v>
      </c>
      <c r="B5399">
        <v>207</v>
      </c>
      <c r="C5399" t="s">
        <v>816</v>
      </c>
      <c r="D5399" t="s">
        <v>173</v>
      </c>
      <c r="E5399">
        <v>0</v>
      </c>
      <c r="F5399">
        <v>18</v>
      </c>
      <c r="G5399">
        <v>0</v>
      </c>
      <c r="H5399" t="s">
        <v>116</v>
      </c>
      <c r="I5399">
        <v>5</v>
      </c>
      <c r="J5399" t="s">
        <v>66</v>
      </c>
      <c r="K5399" s="33" t="str">
        <f>IF(ISNA(VLOOKUP(C5399,'Provider-EHR crosswalk'!A:B,2,FALSE)),"No EHR Specified",VLOOKUP(C5399,'Provider-EHR crosswalk'!A:B,2,FALSE))</f>
        <v>Azalea Health EHR</v>
      </c>
    </row>
    <row r="5400" spans="1:11" x14ac:dyDescent="0.25">
      <c r="A5400" t="s">
        <v>174</v>
      </c>
      <c r="B5400">
        <v>207</v>
      </c>
      <c r="C5400" t="s">
        <v>816</v>
      </c>
      <c r="D5400" t="s">
        <v>175</v>
      </c>
      <c r="E5400">
        <v>0</v>
      </c>
      <c r="F5400">
        <v>18</v>
      </c>
      <c r="G5400">
        <v>0</v>
      </c>
      <c r="H5400" t="s">
        <v>116</v>
      </c>
      <c r="I5400">
        <v>5</v>
      </c>
      <c r="J5400" t="s">
        <v>66</v>
      </c>
      <c r="K5400" s="33" t="str">
        <f>IF(ISNA(VLOOKUP(C5400,'Provider-EHR crosswalk'!A:B,2,FALSE)),"No EHR Specified",VLOOKUP(C5400,'Provider-EHR crosswalk'!A:B,2,FALSE))</f>
        <v>Azalea Health EHR</v>
      </c>
    </row>
    <row r="5401" spans="1:11" x14ac:dyDescent="0.25">
      <c r="A5401" t="s">
        <v>176</v>
      </c>
      <c r="B5401">
        <v>207</v>
      </c>
      <c r="C5401" t="s">
        <v>816</v>
      </c>
      <c r="D5401" t="s">
        <v>177</v>
      </c>
      <c r="E5401">
        <v>0</v>
      </c>
      <c r="F5401">
        <v>18</v>
      </c>
      <c r="G5401">
        <v>0</v>
      </c>
      <c r="H5401" t="s">
        <v>116</v>
      </c>
      <c r="I5401">
        <v>5</v>
      </c>
      <c r="J5401" t="s">
        <v>66</v>
      </c>
      <c r="K5401" s="33" t="str">
        <f>IF(ISNA(VLOOKUP(C5401,'Provider-EHR crosswalk'!A:B,2,FALSE)),"No EHR Specified",VLOOKUP(C5401,'Provider-EHR crosswalk'!A:B,2,FALSE))</f>
        <v>Azalea Health EHR</v>
      </c>
    </row>
    <row r="5402" spans="1:11" x14ac:dyDescent="0.25">
      <c r="A5402" t="s">
        <v>63</v>
      </c>
      <c r="B5402">
        <v>132</v>
      </c>
      <c r="C5402" t="s">
        <v>884</v>
      </c>
      <c r="D5402" t="s">
        <v>64</v>
      </c>
      <c r="E5402">
        <v>7</v>
      </c>
      <c r="F5402">
        <v>7</v>
      </c>
      <c r="G5402">
        <v>100</v>
      </c>
      <c r="H5402" t="s">
        <v>65</v>
      </c>
      <c r="I5402">
        <v>99</v>
      </c>
      <c r="J5402" t="s">
        <v>66</v>
      </c>
      <c r="K5402" s="33" t="str">
        <f>IF(ISNA(VLOOKUP(C5402,'Provider-EHR crosswalk'!A:B,2,FALSE)),"No EHR Specified",VLOOKUP(C5402,'Provider-EHR crosswalk'!A:B,2,FALSE))</f>
        <v>Azalea Health EHR</v>
      </c>
    </row>
    <row r="5403" spans="1:11" x14ac:dyDescent="0.25">
      <c r="A5403" t="s">
        <v>67</v>
      </c>
      <c r="B5403">
        <v>132</v>
      </c>
      <c r="C5403" t="s">
        <v>884</v>
      </c>
      <c r="D5403" t="s">
        <v>68</v>
      </c>
      <c r="E5403">
        <v>6</v>
      </c>
      <c r="F5403">
        <v>7</v>
      </c>
      <c r="G5403">
        <v>85.71</v>
      </c>
      <c r="H5403" t="s">
        <v>65</v>
      </c>
      <c r="I5403">
        <v>75</v>
      </c>
      <c r="J5403" t="s">
        <v>66</v>
      </c>
      <c r="K5403" s="33" t="str">
        <f>IF(ISNA(VLOOKUP(C5403,'Provider-EHR crosswalk'!A:B,2,FALSE)),"No EHR Specified",VLOOKUP(C5403,'Provider-EHR crosswalk'!A:B,2,FALSE))</f>
        <v>Azalea Health EHR</v>
      </c>
    </row>
    <row r="5404" spans="1:11" x14ac:dyDescent="0.25">
      <c r="A5404" t="s">
        <v>70</v>
      </c>
      <c r="B5404">
        <v>132</v>
      </c>
      <c r="C5404" t="s">
        <v>884</v>
      </c>
      <c r="D5404" t="s">
        <v>71</v>
      </c>
      <c r="E5404">
        <v>7</v>
      </c>
      <c r="F5404">
        <v>7</v>
      </c>
      <c r="G5404">
        <v>100</v>
      </c>
      <c r="H5404" t="s">
        <v>65</v>
      </c>
      <c r="I5404">
        <v>99</v>
      </c>
      <c r="J5404" t="s">
        <v>66</v>
      </c>
      <c r="K5404" s="33" t="str">
        <f>IF(ISNA(VLOOKUP(C5404,'Provider-EHR crosswalk'!A:B,2,FALSE)),"No EHR Specified",VLOOKUP(C5404,'Provider-EHR crosswalk'!A:B,2,FALSE))</f>
        <v>Azalea Health EHR</v>
      </c>
    </row>
    <row r="5405" spans="1:11" x14ac:dyDescent="0.25">
      <c r="A5405" t="s">
        <v>72</v>
      </c>
      <c r="B5405">
        <v>132</v>
      </c>
      <c r="C5405" t="s">
        <v>884</v>
      </c>
      <c r="D5405" t="s">
        <v>73</v>
      </c>
      <c r="E5405">
        <v>7</v>
      </c>
      <c r="F5405">
        <v>7</v>
      </c>
      <c r="G5405">
        <v>100</v>
      </c>
      <c r="H5405" t="s">
        <v>65</v>
      </c>
      <c r="I5405">
        <v>99</v>
      </c>
      <c r="J5405" t="s">
        <v>66</v>
      </c>
      <c r="K5405" s="33" t="str">
        <f>IF(ISNA(VLOOKUP(C5405,'Provider-EHR crosswalk'!A:B,2,FALSE)),"No EHR Specified",VLOOKUP(C5405,'Provider-EHR crosswalk'!A:B,2,FALSE))</f>
        <v>Azalea Health EHR</v>
      </c>
    </row>
    <row r="5406" spans="1:11" x14ac:dyDescent="0.25">
      <c r="A5406" t="s">
        <v>74</v>
      </c>
      <c r="B5406">
        <v>132</v>
      </c>
      <c r="C5406" t="s">
        <v>884</v>
      </c>
      <c r="D5406" t="s">
        <v>75</v>
      </c>
      <c r="E5406">
        <v>7</v>
      </c>
      <c r="F5406">
        <v>7</v>
      </c>
      <c r="G5406">
        <v>100</v>
      </c>
      <c r="H5406" t="s">
        <v>65</v>
      </c>
      <c r="I5406">
        <v>99</v>
      </c>
      <c r="J5406" t="s">
        <v>66</v>
      </c>
      <c r="K5406" s="33" t="str">
        <f>IF(ISNA(VLOOKUP(C5406,'Provider-EHR crosswalk'!A:B,2,FALSE)),"No EHR Specified",VLOOKUP(C5406,'Provider-EHR crosswalk'!A:B,2,FALSE))</f>
        <v>Azalea Health EHR</v>
      </c>
    </row>
    <row r="5407" spans="1:11" x14ac:dyDescent="0.25">
      <c r="A5407" t="s">
        <v>76</v>
      </c>
      <c r="B5407">
        <v>132</v>
      </c>
      <c r="C5407" t="s">
        <v>884</v>
      </c>
      <c r="D5407" t="s">
        <v>77</v>
      </c>
      <c r="E5407">
        <v>7</v>
      </c>
      <c r="F5407">
        <v>7</v>
      </c>
      <c r="G5407">
        <v>100</v>
      </c>
      <c r="H5407" t="s">
        <v>65</v>
      </c>
      <c r="I5407">
        <v>85</v>
      </c>
      <c r="J5407" t="s">
        <v>66</v>
      </c>
      <c r="K5407" s="33" t="str">
        <f>IF(ISNA(VLOOKUP(C5407,'Provider-EHR crosswalk'!A:B,2,FALSE)),"No EHR Specified",VLOOKUP(C5407,'Provider-EHR crosswalk'!A:B,2,FALSE))</f>
        <v>Azalea Health EHR</v>
      </c>
    </row>
    <row r="5408" spans="1:11" x14ac:dyDescent="0.25">
      <c r="A5408" t="s">
        <v>78</v>
      </c>
      <c r="B5408">
        <v>132</v>
      </c>
      <c r="C5408" t="s">
        <v>884</v>
      </c>
      <c r="D5408" t="s">
        <v>79</v>
      </c>
      <c r="E5408">
        <v>7</v>
      </c>
      <c r="F5408">
        <v>7</v>
      </c>
      <c r="G5408">
        <v>100</v>
      </c>
      <c r="H5408" t="s">
        <v>65</v>
      </c>
      <c r="I5408">
        <v>85</v>
      </c>
      <c r="J5408" t="s">
        <v>66</v>
      </c>
      <c r="K5408" s="33" t="str">
        <f>IF(ISNA(VLOOKUP(C5408,'Provider-EHR crosswalk'!A:B,2,FALSE)),"No EHR Specified",VLOOKUP(C5408,'Provider-EHR crosswalk'!A:B,2,FALSE))</f>
        <v>Azalea Health EHR</v>
      </c>
    </row>
    <row r="5409" spans="1:11" x14ac:dyDescent="0.25">
      <c r="A5409" t="s">
        <v>80</v>
      </c>
      <c r="B5409">
        <v>132</v>
      </c>
      <c r="C5409" t="s">
        <v>884</v>
      </c>
      <c r="D5409" t="s">
        <v>81</v>
      </c>
      <c r="E5409">
        <v>7</v>
      </c>
      <c r="F5409">
        <v>7</v>
      </c>
      <c r="G5409">
        <v>100</v>
      </c>
      <c r="H5409" t="s">
        <v>65</v>
      </c>
      <c r="I5409">
        <v>85</v>
      </c>
      <c r="J5409" t="s">
        <v>66</v>
      </c>
      <c r="K5409" s="33" t="str">
        <f>IF(ISNA(VLOOKUP(C5409,'Provider-EHR crosswalk'!A:B,2,FALSE)),"No EHR Specified",VLOOKUP(C5409,'Provider-EHR crosswalk'!A:B,2,FALSE))</f>
        <v>Azalea Health EHR</v>
      </c>
    </row>
    <row r="5410" spans="1:11" x14ac:dyDescent="0.25">
      <c r="A5410" t="s">
        <v>82</v>
      </c>
      <c r="B5410">
        <v>132</v>
      </c>
      <c r="C5410" t="s">
        <v>884</v>
      </c>
      <c r="D5410" t="s">
        <v>83</v>
      </c>
      <c r="E5410">
        <v>7</v>
      </c>
      <c r="F5410">
        <v>7</v>
      </c>
      <c r="G5410">
        <v>100</v>
      </c>
      <c r="H5410" t="s">
        <v>65</v>
      </c>
      <c r="I5410">
        <v>85</v>
      </c>
      <c r="J5410" t="s">
        <v>66</v>
      </c>
      <c r="K5410" s="33" t="str">
        <f>IF(ISNA(VLOOKUP(C5410,'Provider-EHR crosswalk'!A:B,2,FALSE)),"No EHR Specified",VLOOKUP(C5410,'Provider-EHR crosswalk'!A:B,2,FALSE))</f>
        <v>Azalea Health EHR</v>
      </c>
    </row>
    <row r="5411" spans="1:11" x14ac:dyDescent="0.25">
      <c r="A5411" t="s">
        <v>84</v>
      </c>
      <c r="B5411">
        <v>132</v>
      </c>
      <c r="C5411" t="s">
        <v>884</v>
      </c>
      <c r="D5411" t="s">
        <v>85</v>
      </c>
      <c r="E5411">
        <v>7</v>
      </c>
      <c r="F5411">
        <v>7</v>
      </c>
      <c r="G5411">
        <v>100</v>
      </c>
      <c r="H5411" t="s">
        <v>65</v>
      </c>
      <c r="I5411">
        <v>85</v>
      </c>
      <c r="J5411" t="s">
        <v>66</v>
      </c>
      <c r="K5411" s="33" t="str">
        <f>IF(ISNA(VLOOKUP(C5411,'Provider-EHR crosswalk'!A:B,2,FALSE)),"No EHR Specified",VLOOKUP(C5411,'Provider-EHR crosswalk'!A:B,2,FALSE))</f>
        <v>Azalea Health EHR</v>
      </c>
    </row>
    <row r="5412" spans="1:11" x14ac:dyDescent="0.25">
      <c r="A5412" t="s">
        <v>86</v>
      </c>
      <c r="B5412">
        <v>132</v>
      </c>
      <c r="C5412" t="s">
        <v>884</v>
      </c>
      <c r="D5412" t="s">
        <v>87</v>
      </c>
      <c r="E5412">
        <v>7</v>
      </c>
      <c r="F5412">
        <v>7</v>
      </c>
      <c r="G5412">
        <v>100</v>
      </c>
      <c r="H5412" t="s">
        <v>65</v>
      </c>
      <c r="I5412">
        <v>95</v>
      </c>
      <c r="J5412" t="s">
        <v>66</v>
      </c>
      <c r="K5412" s="33" t="str">
        <f>IF(ISNA(VLOOKUP(C5412,'Provider-EHR crosswalk'!A:B,2,FALSE)),"No EHR Specified",VLOOKUP(C5412,'Provider-EHR crosswalk'!A:B,2,FALSE))</f>
        <v>Azalea Health EHR</v>
      </c>
    </row>
    <row r="5413" spans="1:11" x14ac:dyDescent="0.25">
      <c r="A5413" t="s">
        <v>88</v>
      </c>
      <c r="B5413">
        <v>132</v>
      </c>
      <c r="C5413" t="s">
        <v>884</v>
      </c>
      <c r="D5413" t="s">
        <v>89</v>
      </c>
      <c r="E5413">
        <v>7</v>
      </c>
      <c r="F5413">
        <v>7</v>
      </c>
      <c r="G5413">
        <v>100</v>
      </c>
      <c r="H5413" t="s">
        <v>65</v>
      </c>
      <c r="I5413">
        <v>95</v>
      </c>
      <c r="J5413" t="s">
        <v>66</v>
      </c>
      <c r="K5413" s="33" t="str">
        <f>IF(ISNA(VLOOKUP(C5413,'Provider-EHR crosswalk'!A:B,2,FALSE)),"No EHR Specified",VLOOKUP(C5413,'Provider-EHR crosswalk'!A:B,2,FALSE))</f>
        <v>Azalea Health EHR</v>
      </c>
    </row>
    <row r="5414" spans="1:11" x14ac:dyDescent="0.25">
      <c r="A5414" t="s">
        <v>90</v>
      </c>
      <c r="B5414">
        <v>132</v>
      </c>
      <c r="C5414" t="s">
        <v>884</v>
      </c>
      <c r="D5414" t="s">
        <v>91</v>
      </c>
      <c r="E5414">
        <v>7</v>
      </c>
      <c r="F5414">
        <v>7</v>
      </c>
      <c r="G5414">
        <v>100</v>
      </c>
      <c r="H5414" t="s">
        <v>65</v>
      </c>
      <c r="I5414">
        <v>90</v>
      </c>
      <c r="J5414" t="s">
        <v>66</v>
      </c>
      <c r="K5414" s="33" t="str">
        <f>IF(ISNA(VLOOKUP(C5414,'Provider-EHR crosswalk'!A:B,2,FALSE)),"No EHR Specified",VLOOKUP(C5414,'Provider-EHR crosswalk'!A:B,2,FALSE))</f>
        <v>Azalea Health EHR</v>
      </c>
    </row>
    <row r="5415" spans="1:11" x14ac:dyDescent="0.25">
      <c r="A5415" t="s">
        <v>92</v>
      </c>
      <c r="B5415">
        <v>132</v>
      </c>
      <c r="C5415" t="s">
        <v>884</v>
      </c>
      <c r="D5415" t="s">
        <v>93</v>
      </c>
      <c r="E5415">
        <v>3</v>
      </c>
      <c r="F5415">
        <v>7</v>
      </c>
      <c r="G5415">
        <v>42.86</v>
      </c>
      <c r="H5415" t="s">
        <v>65</v>
      </c>
      <c r="I5415">
        <v>90</v>
      </c>
      <c r="J5415" t="s">
        <v>69</v>
      </c>
      <c r="K5415" s="33" t="str">
        <f>IF(ISNA(VLOOKUP(C5415,'Provider-EHR crosswalk'!A:B,2,FALSE)),"No EHR Specified",VLOOKUP(C5415,'Provider-EHR crosswalk'!A:B,2,FALSE))</f>
        <v>Azalea Health EHR</v>
      </c>
    </row>
    <row r="5416" spans="1:11" x14ac:dyDescent="0.25">
      <c r="A5416" t="s">
        <v>94</v>
      </c>
      <c r="B5416">
        <v>132</v>
      </c>
      <c r="C5416" t="s">
        <v>884</v>
      </c>
      <c r="D5416" t="s">
        <v>95</v>
      </c>
      <c r="E5416">
        <v>4</v>
      </c>
      <c r="F5416">
        <v>7</v>
      </c>
      <c r="G5416">
        <v>57.14</v>
      </c>
      <c r="H5416" t="s">
        <v>65</v>
      </c>
      <c r="I5416">
        <v>90</v>
      </c>
      <c r="J5416" t="s">
        <v>69</v>
      </c>
      <c r="K5416" s="33" t="str">
        <f>IF(ISNA(VLOOKUP(C5416,'Provider-EHR crosswalk'!A:B,2,FALSE)),"No EHR Specified",VLOOKUP(C5416,'Provider-EHR crosswalk'!A:B,2,FALSE))</f>
        <v>Azalea Health EHR</v>
      </c>
    </row>
    <row r="5417" spans="1:11" x14ac:dyDescent="0.25">
      <c r="A5417" t="s">
        <v>96</v>
      </c>
      <c r="B5417">
        <v>132</v>
      </c>
      <c r="C5417" t="s">
        <v>884</v>
      </c>
      <c r="D5417" t="s">
        <v>97</v>
      </c>
      <c r="E5417">
        <v>6</v>
      </c>
      <c r="F5417">
        <v>7</v>
      </c>
      <c r="G5417">
        <v>85.71</v>
      </c>
      <c r="H5417" t="s">
        <v>65</v>
      </c>
      <c r="I5417">
        <v>90</v>
      </c>
      <c r="J5417" t="s">
        <v>69</v>
      </c>
      <c r="K5417" s="33" t="str">
        <f>IF(ISNA(VLOOKUP(C5417,'Provider-EHR crosswalk'!A:B,2,FALSE)),"No EHR Specified",VLOOKUP(C5417,'Provider-EHR crosswalk'!A:B,2,FALSE))</f>
        <v>Azalea Health EHR</v>
      </c>
    </row>
    <row r="5418" spans="1:11" x14ac:dyDescent="0.25">
      <c r="A5418" t="s">
        <v>98</v>
      </c>
      <c r="B5418">
        <v>132</v>
      </c>
      <c r="C5418" t="s">
        <v>884</v>
      </c>
      <c r="D5418" t="s">
        <v>99</v>
      </c>
      <c r="E5418">
        <v>6</v>
      </c>
      <c r="F5418">
        <v>7</v>
      </c>
      <c r="G5418">
        <v>85.71</v>
      </c>
      <c r="H5418" t="s">
        <v>65</v>
      </c>
      <c r="I5418">
        <v>90</v>
      </c>
      <c r="J5418" t="s">
        <v>69</v>
      </c>
      <c r="K5418" s="33" t="str">
        <f>IF(ISNA(VLOOKUP(C5418,'Provider-EHR crosswalk'!A:B,2,FALSE)),"No EHR Specified",VLOOKUP(C5418,'Provider-EHR crosswalk'!A:B,2,FALSE))</f>
        <v>Azalea Health EHR</v>
      </c>
    </row>
    <row r="5419" spans="1:11" x14ac:dyDescent="0.25">
      <c r="A5419" t="s">
        <v>100</v>
      </c>
      <c r="B5419">
        <v>132</v>
      </c>
      <c r="C5419" t="s">
        <v>884</v>
      </c>
      <c r="D5419" t="s">
        <v>101</v>
      </c>
      <c r="E5419">
        <v>27</v>
      </c>
      <c r="F5419">
        <v>27</v>
      </c>
      <c r="G5419">
        <v>100</v>
      </c>
      <c r="H5419" t="s">
        <v>65</v>
      </c>
      <c r="I5419">
        <v>99</v>
      </c>
      <c r="J5419" t="s">
        <v>66</v>
      </c>
      <c r="K5419" s="33" t="str">
        <f>IF(ISNA(VLOOKUP(C5419,'Provider-EHR crosswalk'!A:B,2,FALSE)),"No EHR Specified",VLOOKUP(C5419,'Provider-EHR crosswalk'!A:B,2,FALSE))</f>
        <v>Azalea Health EHR</v>
      </c>
    </row>
    <row r="5420" spans="1:11" x14ac:dyDescent="0.25">
      <c r="A5420" t="s">
        <v>102</v>
      </c>
      <c r="B5420">
        <v>132</v>
      </c>
      <c r="C5420" t="s">
        <v>884</v>
      </c>
      <c r="D5420" t="s">
        <v>103</v>
      </c>
      <c r="E5420">
        <v>27</v>
      </c>
      <c r="F5420">
        <v>27</v>
      </c>
      <c r="G5420">
        <v>100</v>
      </c>
      <c r="H5420" t="s">
        <v>65</v>
      </c>
      <c r="I5420">
        <v>99</v>
      </c>
      <c r="J5420" t="s">
        <v>66</v>
      </c>
      <c r="K5420" s="33" t="str">
        <f>IF(ISNA(VLOOKUP(C5420,'Provider-EHR crosswalk'!A:B,2,FALSE)),"No EHR Specified",VLOOKUP(C5420,'Provider-EHR crosswalk'!A:B,2,FALSE))</f>
        <v>Azalea Health EHR</v>
      </c>
    </row>
    <row r="5421" spans="1:11" x14ac:dyDescent="0.25">
      <c r="A5421" t="s">
        <v>104</v>
      </c>
      <c r="B5421">
        <v>132</v>
      </c>
      <c r="C5421" t="s">
        <v>884</v>
      </c>
      <c r="D5421" t="s">
        <v>105</v>
      </c>
      <c r="E5421">
        <v>27</v>
      </c>
      <c r="F5421">
        <v>27</v>
      </c>
      <c r="G5421">
        <v>100</v>
      </c>
      <c r="H5421" t="s">
        <v>65</v>
      </c>
      <c r="I5421">
        <v>99</v>
      </c>
      <c r="J5421" t="s">
        <v>66</v>
      </c>
      <c r="K5421" s="33" t="str">
        <f>IF(ISNA(VLOOKUP(C5421,'Provider-EHR crosswalk'!A:B,2,FALSE)),"No EHR Specified",VLOOKUP(C5421,'Provider-EHR crosswalk'!A:B,2,FALSE))</f>
        <v>Azalea Health EHR</v>
      </c>
    </row>
    <row r="5422" spans="1:11" x14ac:dyDescent="0.25">
      <c r="A5422" t="s">
        <v>106</v>
      </c>
      <c r="B5422">
        <v>132</v>
      </c>
      <c r="C5422" t="s">
        <v>884</v>
      </c>
      <c r="D5422" t="s">
        <v>107</v>
      </c>
      <c r="E5422">
        <v>27</v>
      </c>
      <c r="F5422">
        <v>27</v>
      </c>
      <c r="G5422">
        <v>100</v>
      </c>
      <c r="H5422" t="s">
        <v>65</v>
      </c>
      <c r="I5422">
        <v>99</v>
      </c>
      <c r="J5422" t="s">
        <v>66</v>
      </c>
      <c r="K5422" s="33" t="str">
        <f>IF(ISNA(VLOOKUP(C5422,'Provider-EHR crosswalk'!A:B,2,FALSE)),"No EHR Specified",VLOOKUP(C5422,'Provider-EHR crosswalk'!A:B,2,FALSE))</f>
        <v>Azalea Health EHR</v>
      </c>
    </row>
    <row r="5423" spans="1:11" x14ac:dyDescent="0.25">
      <c r="A5423" t="s">
        <v>108</v>
      </c>
      <c r="B5423">
        <v>132</v>
      </c>
      <c r="C5423" t="s">
        <v>884</v>
      </c>
      <c r="D5423" t="s">
        <v>109</v>
      </c>
      <c r="E5423">
        <v>27</v>
      </c>
      <c r="F5423">
        <v>27</v>
      </c>
      <c r="G5423">
        <v>100</v>
      </c>
      <c r="H5423" t="s">
        <v>65</v>
      </c>
      <c r="I5423">
        <v>99</v>
      </c>
      <c r="J5423" t="s">
        <v>66</v>
      </c>
      <c r="K5423" s="33" t="str">
        <f>IF(ISNA(VLOOKUP(C5423,'Provider-EHR crosswalk'!A:B,2,FALSE)),"No EHR Specified",VLOOKUP(C5423,'Provider-EHR crosswalk'!A:B,2,FALSE))</f>
        <v>Azalea Health EHR</v>
      </c>
    </row>
    <row r="5424" spans="1:11" x14ac:dyDescent="0.25">
      <c r="A5424" t="s">
        <v>110</v>
      </c>
      <c r="B5424">
        <v>132</v>
      </c>
      <c r="C5424" t="s">
        <v>884</v>
      </c>
      <c r="D5424" t="s">
        <v>111</v>
      </c>
      <c r="E5424">
        <v>27</v>
      </c>
      <c r="F5424">
        <v>27</v>
      </c>
      <c r="G5424">
        <v>100</v>
      </c>
      <c r="H5424" t="s">
        <v>65</v>
      </c>
      <c r="I5424">
        <v>99</v>
      </c>
      <c r="J5424" t="s">
        <v>66</v>
      </c>
      <c r="K5424" s="33" t="str">
        <f>IF(ISNA(VLOOKUP(C5424,'Provider-EHR crosswalk'!A:B,2,FALSE)),"No EHR Specified",VLOOKUP(C5424,'Provider-EHR crosswalk'!A:B,2,FALSE))</f>
        <v>Azalea Health EHR</v>
      </c>
    </row>
    <row r="5425" spans="1:11" x14ac:dyDescent="0.25">
      <c r="A5425" t="s">
        <v>112</v>
      </c>
      <c r="B5425">
        <v>132</v>
      </c>
      <c r="C5425" t="s">
        <v>884</v>
      </c>
      <c r="D5425" t="s">
        <v>113</v>
      </c>
      <c r="E5425">
        <v>27</v>
      </c>
      <c r="F5425">
        <v>27</v>
      </c>
      <c r="G5425">
        <v>100</v>
      </c>
      <c r="H5425" t="s">
        <v>65</v>
      </c>
      <c r="I5425">
        <v>99</v>
      </c>
      <c r="J5425" t="s">
        <v>66</v>
      </c>
      <c r="K5425" s="33" t="str">
        <f>IF(ISNA(VLOOKUP(C5425,'Provider-EHR crosswalk'!A:B,2,FALSE)),"No EHR Specified",VLOOKUP(C5425,'Provider-EHR crosswalk'!A:B,2,FALSE))</f>
        <v>Azalea Health EHR</v>
      </c>
    </row>
    <row r="5426" spans="1:11" x14ac:dyDescent="0.25">
      <c r="A5426" t="s">
        <v>114</v>
      </c>
      <c r="B5426">
        <v>132</v>
      </c>
      <c r="C5426" t="s">
        <v>884</v>
      </c>
      <c r="D5426" t="s">
        <v>115</v>
      </c>
      <c r="E5426">
        <v>0</v>
      </c>
      <c r="F5426">
        <v>7</v>
      </c>
      <c r="G5426">
        <v>0</v>
      </c>
      <c r="H5426" t="s">
        <v>116</v>
      </c>
      <c r="I5426">
        <v>4</v>
      </c>
      <c r="J5426" t="s">
        <v>66</v>
      </c>
      <c r="K5426" s="33" t="str">
        <f>IF(ISNA(VLOOKUP(C5426,'Provider-EHR crosswalk'!A:B,2,FALSE)),"No EHR Specified",VLOOKUP(C5426,'Provider-EHR crosswalk'!A:B,2,FALSE))</f>
        <v>Azalea Health EHR</v>
      </c>
    </row>
    <row r="5427" spans="1:11" x14ac:dyDescent="0.25">
      <c r="A5427" t="s">
        <v>117</v>
      </c>
      <c r="B5427">
        <v>132</v>
      </c>
      <c r="C5427" t="s">
        <v>884</v>
      </c>
      <c r="D5427" t="s">
        <v>118</v>
      </c>
      <c r="E5427">
        <v>1</v>
      </c>
      <c r="F5427">
        <v>7</v>
      </c>
      <c r="G5427">
        <v>14.29</v>
      </c>
      <c r="H5427" t="s">
        <v>116</v>
      </c>
      <c r="I5427">
        <v>4</v>
      </c>
      <c r="J5427" t="s">
        <v>69</v>
      </c>
      <c r="K5427" s="33" t="str">
        <f>IF(ISNA(VLOOKUP(C5427,'Provider-EHR crosswalk'!A:B,2,FALSE)),"No EHR Specified",VLOOKUP(C5427,'Provider-EHR crosswalk'!A:B,2,FALSE))</f>
        <v>Azalea Health EHR</v>
      </c>
    </row>
    <row r="5428" spans="1:11" x14ac:dyDescent="0.25">
      <c r="A5428" t="s">
        <v>119</v>
      </c>
      <c r="B5428">
        <v>132</v>
      </c>
      <c r="C5428" t="s">
        <v>884</v>
      </c>
      <c r="D5428" t="s">
        <v>120</v>
      </c>
      <c r="E5428">
        <v>0</v>
      </c>
      <c r="F5428">
        <v>7</v>
      </c>
      <c r="G5428">
        <v>0</v>
      </c>
      <c r="H5428" t="s">
        <v>116</v>
      </c>
      <c r="I5428">
        <v>4</v>
      </c>
      <c r="J5428" t="s">
        <v>66</v>
      </c>
      <c r="K5428" s="33" t="str">
        <f>IF(ISNA(VLOOKUP(C5428,'Provider-EHR crosswalk'!A:B,2,FALSE)),"No EHR Specified",VLOOKUP(C5428,'Provider-EHR crosswalk'!A:B,2,FALSE))</f>
        <v>Azalea Health EHR</v>
      </c>
    </row>
    <row r="5429" spans="1:11" x14ac:dyDescent="0.25">
      <c r="A5429" t="s">
        <v>121</v>
      </c>
      <c r="B5429">
        <v>132</v>
      </c>
      <c r="C5429" t="s">
        <v>884</v>
      </c>
      <c r="D5429" t="s">
        <v>122</v>
      </c>
      <c r="E5429">
        <v>0</v>
      </c>
      <c r="F5429">
        <v>7</v>
      </c>
      <c r="G5429">
        <v>0</v>
      </c>
      <c r="H5429" t="s">
        <v>116</v>
      </c>
      <c r="I5429">
        <v>1</v>
      </c>
      <c r="J5429" t="s">
        <v>66</v>
      </c>
      <c r="K5429" s="33" t="str">
        <f>IF(ISNA(VLOOKUP(C5429,'Provider-EHR crosswalk'!A:B,2,FALSE)),"No EHR Specified",VLOOKUP(C5429,'Provider-EHR crosswalk'!A:B,2,FALSE))</f>
        <v>Azalea Health EHR</v>
      </c>
    </row>
    <row r="5430" spans="1:11" x14ac:dyDescent="0.25">
      <c r="A5430" t="s">
        <v>123</v>
      </c>
      <c r="B5430">
        <v>132</v>
      </c>
      <c r="C5430" t="s">
        <v>884</v>
      </c>
      <c r="D5430" t="s">
        <v>124</v>
      </c>
      <c r="E5430">
        <v>0</v>
      </c>
      <c r="F5430">
        <v>27</v>
      </c>
      <c r="G5430">
        <v>0</v>
      </c>
      <c r="H5430" t="s">
        <v>116</v>
      </c>
      <c r="I5430">
        <v>1</v>
      </c>
      <c r="J5430" t="s">
        <v>66</v>
      </c>
      <c r="K5430" s="33" t="str">
        <f>IF(ISNA(VLOOKUP(C5430,'Provider-EHR crosswalk'!A:B,2,FALSE)),"No EHR Specified",VLOOKUP(C5430,'Provider-EHR crosswalk'!A:B,2,FALSE))</f>
        <v>Azalea Health EHR</v>
      </c>
    </row>
    <row r="5431" spans="1:11" x14ac:dyDescent="0.25">
      <c r="A5431" t="s">
        <v>125</v>
      </c>
      <c r="B5431">
        <v>132</v>
      </c>
      <c r="C5431" t="s">
        <v>884</v>
      </c>
      <c r="D5431" t="s">
        <v>126</v>
      </c>
      <c r="E5431">
        <v>0</v>
      </c>
      <c r="F5431">
        <v>27</v>
      </c>
      <c r="G5431">
        <v>0</v>
      </c>
      <c r="H5431" t="s">
        <v>116</v>
      </c>
      <c r="I5431">
        <v>1</v>
      </c>
      <c r="J5431" t="s">
        <v>66</v>
      </c>
      <c r="K5431" s="33" t="str">
        <f>IF(ISNA(VLOOKUP(C5431,'Provider-EHR crosswalk'!A:B,2,FALSE)),"No EHR Specified",VLOOKUP(C5431,'Provider-EHR crosswalk'!A:B,2,FALSE))</f>
        <v>Azalea Health EHR</v>
      </c>
    </row>
    <row r="5432" spans="1:11" x14ac:dyDescent="0.25">
      <c r="A5432" t="s">
        <v>127</v>
      </c>
      <c r="B5432">
        <v>132</v>
      </c>
      <c r="C5432" t="s">
        <v>884</v>
      </c>
      <c r="D5432" t="s">
        <v>128</v>
      </c>
      <c r="E5432">
        <v>0</v>
      </c>
      <c r="F5432">
        <v>27</v>
      </c>
      <c r="G5432">
        <v>0</v>
      </c>
      <c r="H5432" t="s">
        <v>116</v>
      </c>
      <c r="I5432">
        <v>4</v>
      </c>
      <c r="J5432" t="s">
        <v>66</v>
      </c>
      <c r="K5432" s="33" t="str">
        <f>IF(ISNA(VLOOKUP(C5432,'Provider-EHR crosswalk'!A:B,2,FALSE)),"No EHR Specified",VLOOKUP(C5432,'Provider-EHR crosswalk'!A:B,2,FALSE))</f>
        <v>Azalea Health EHR</v>
      </c>
    </row>
    <row r="5433" spans="1:11" x14ac:dyDescent="0.25">
      <c r="A5433" t="s">
        <v>129</v>
      </c>
      <c r="B5433">
        <v>132</v>
      </c>
      <c r="C5433" t="s">
        <v>884</v>
      </c>
      <c r="D5433" t="s">
        <v>130</v>
      </c>
      <c r="E5433">
        <v>0</v>
      </c>
      <c r="F5433">
        <v>27</v>
      </c>
      <c r="G5433">
        <v>0</v>
      </c>
      <c r="H5433" t="s">
        <v>116</v>
      </c>
      <c r="I5433">
        <v>4</v>
      </c>
      <c r="J5433" t="s">
        <v>66</v>
      </c>
      <c r="K5433" s="33" t="str">
        <f>IF(ISNA(VLOOKUP(C5433,'Provider-EHR crosswalk'!A:B,2,FALSE)),"No EHR Specified",VLOOKUP(C5433,'Provider-EHR crosswalk'!A:B,2,FALSE))</f>
        <v>Azalea Health EHR</v>
      </c>
    </row>
    <row r="5434" spans="1:11" x14ac:dyDescent="0.25">
      <c r="A5434" t="s">
        <v>131</v>
      </c>
      <c r="B5434">
        <v>132</v>
      </c>
      <c r="C5434" t="s">
        <v>884</v>
      </c>
      <c r="D5434" t="s">
        <v>132</v>
      </c>
      <c r="E5434">
        <v>3</v>
      </c>
      <c r="F5434">
        <v>27</v>
      </c>
      <c r="G5434">
        <v>11.11</v>
      </c>
      <c r="H5434" t="s">
        <v>116</v>
      </c>
      <c r="I5434">
        <v>4</v>
      </c>
      <c r="J5434" t="s">
        <v>69</v>
      </c>
      <c r="K5434" s="33" t="str">
        <f>IF(ISNA(VLOOKUP(C5434,'Provider-EHR crosswalk'!A:B,2,FALSE)),"No EHR Specified",VLOOKUP(C5434,'Provider-EHR crosswalk'!A:B,2,FALSE))</f>
        <v>Azalea Health EHR</v>
      </c>
    </row>
    <row r="5435" spans="1:11" x14ac:dyDescent="0.25">
      <c r="A5435" t="s">
        <v>133</v>
      </c>
      <c r="B5435">
        <v>132</v>
      </c>
      <c r="C5435" t="s">
        <v>884</v>
      </c>
      <c r="D5435" t="s">
        <v>134</v>
      </c>
      <c r="E5435">
        <v>2</v>
      </c>
      <c r="F5435">
        <v>27</v>
      </c>
      <c r="G5435">
        <v>7.41</v>
      </c>
      <c r="H5435" t="s">
        <v>116</v>
      </c>
      <c r="I5435">
        <v>1</v>
      </c>
      <c r="J5435" t="s">
        <v>69</v>
      </c>
      <c r="K5435" s="33" t="str">
        <f>IF(ISNA(VLOOKUP(C5435,'Provider-EHR crosswalk'!A:B,2,FALSE)),"No EHR Specified",VLOOKUP(C5435,'Provider-EHR crosswalk'!A:B,2,FALSE))</f>
        <v>Azalea Health EHR</v>
      </c>
    </row>
    <row r="5436" spans="1:11" x14ac:dyDescent="0.25">
      <c r="A5436" t="s">
        <v>135</v>
      </c>
      <c r="B5436">
        <v>132</v>
      </c>
      <c r="C5436" t="s">
        <v>884</v>
      </c>
      <c r="D5436" t="s">
        <v>136</v>
      </c>
      <c r="E5436">
        <v>0</v>
      </c>
      <c r="F5436">
        <v>27</v>
      </c>
      <c r="G5436">
        <v>0</v>
      </c>
      <c r="H5436" t="s">
        <v>116</v>
      </c>
      <c r="I5436">
        <v>1</v>
      </c>
      <c r="J5436" t="s">
        <v>66</v>
      </c>
      <c r="K5436" s="33" t="str">
        <f>IF(ISNA(VLOOKUP(C5436,'Provider-EHR crosswalk'!A:B,2,FALSE)),"No EHR Specified",VLOOKUP(C5436,'Provider-EHR crosswalk'!A:B,2,FALSE))</f>
        <v>Azalea Health EHR</v>
      </c>
    </row>
    <row r="5437" spans="1:11" x14ac:dyDescent="0.25">
      <c r="A5437" t="s">
        <v>137</v>
      </c>
      <c r="B5437">
        <v>132</v>
      </c>
      <c r="C5437" t="s">
        <v>884</v>
      </c>
      <c r="D5437" t="s">
        <v>138</v>
      </c>
      <c r="E5437">
        <v>0</v>
      </c>
      <c r="F5437">
        <v>27</v>
      </c>
      <c r="G5437">
        <v>0</v>
      </c>
      <c r="H5437" t="s">
        <v>116</v>
      </c>
      <c r="I5437">
        <v>1</v>
      </c>
      <c r="J5437" t="s">
        <v>66</v>
      </c>
      <c r="K5437" s="33" t="str">
        <f>IF(ISNA(VLOOKUP(C5437,'Provider-EHR crosswalk'!A:B,2,FALSE)),"No EHR Specified",VLOOKUP(C5437,'Provider-EHR crosswalk'!A:B,2,FALSE))</f>
        <v>Azalea Health EHR</v>
      </c>
    </row>
    <row r="5438" spans="1:11" x14ac:dyDescent="0.25">
      <c r="A5438" t="s">
        <v>139</v>
      </c>
      <c r="B5438">
        <v>132</v>
      </c>
      <c r="C5438" t="s">
        <v>884</v>
      </c>
      <c r="D5438" t="s">
        <v>140</v>
      </c>
      <c r="E5438">
        <v>0</v>
      </c>
      <c r="F5438">
        <v>27</v>
      </c>
      <c r="G5438">
        <v>0</v>
      </c>
      <c r="H5438" t="s">
        <v>116</v>
      </c>
      <c r="I5438">
        <v>1</v>
      </c>
      <c r="J5438" t="s">
        <v>66</v>
      </c>
      <c r="K5438" s="33" t="str">
        <f>IF(ISNA(VLOOKUP(C5438,'Provider-EHR crosswalk'!A:B,2,FALSE)),"No EHR Specified",VLOOKUP(C5438,'Provider-EHR crosswalk'!A:B,2,FALSE))</f>
        <v>Azalea Health EHR</v>
      </c>
    </row>
    <row r="5439" spans="1:11" x14ac:dyDescent="0.25">
      <c r="A5439" t="s">
        <v>141</v>
      </c>
      <c r="B5439">
        <v>132</v>
      </c>
      <c r="C5439" t="s">
        <v>884</v>
      </c>
      <c r="D5439" t="s">
        <v>142</v>
      </c>
      <c r="E5439">
        <v>0</v>
      </c>
      <c r="F5439">
        <v>27</v>
      </c>
      <c r="G5439">
        <v>0</v>
      </c>
      <c r="H5439" t="s">
        <v>116</v>
      </c>
      <c r="I5439">
        <v>1</v>
      </c>
      <c r="J5439" t="s">
        <v>66</v>
      </c>
      <c r="K5439" s="33" t="str">
        <f>IF(ISNA(VLOOKUP(C5439,'Provider-EHR crosswalk'!A:B,2,FALSE)),"No EHR Specified",VLOOKUP(C5439,'Provider-EHR crosswalk'!A:B,2,FALSE))</f>
        <v>Azalea Health EHR</v>
      </c>
    </row>
    <row r="5440" spans="1:11" x14ac:dyDescent="0.25">
      <c r="A5440" t="s">
        <v>143</v>
      </c>
      <c r="B5440">
        <v>132</v>
      </c>
      <c r="C5440" t="s">
        <v>884</v>
      </c>
      <c r="D5440" t="s">
        <v>144</v>
      </c>
      <c r="E5440">
        <v>0</v>
      </c>
      <c r="F5440">
        <v>27</v>
      </c>
      <c r="G5440">
        <v>0</v>
      </c>
      <c r="H5440" t="s">
        <v>116</v>
      </c>
      <c r="I5440">
        <v>1</v>
      </c>
      <c r="J5440" t="s">
        <v>66</v>
      </c>
      <c r="K5440" s="33" t="str">
        <f>IF(ISNA(VLOOKUP(C5440,'Provider-EHR crosswalk'!A:B,2,FALSE)),"No EHR Specified",VLOOKUP(C5440,'Provider-EHR crosswalk'!A:B,2,FALSE))</f>
        <v>Azalea Health EHR</v>
      </c>
    </row>
    <row r="5441" spans="1:11" x14ac:dyDescent="0.25">
      <c r="A5441" t="s">
        <v>145</v>
      </c>
      <c r="B5441">
        <v>132</v>
      </c>
      <c r="C5441" t="s">
        <v>884</v>
      </c>
      <c r="D5441" t="s">
        <v>146</v>
      </c>
      <c r="E5441">
        <v>0</v>
      </c>
      <c r="F5441">
        <v>27</v>
      </c>
      <c r="G5441">
        <v>0</v>
      </c>
      <c r="H5441" t="s">
        <v>116</v>
      </c>
      <c r="I5441">
        <v>1</v>
      </c>
      <c r="J5441" t="s">
        <v>66</v>
      </c>
      <c r="K5441" s="33" t="str">
        <f>IF(ISNA(VLOOKUP(C5441,'Provider-EHR crosswalk'!A:B,2,FALSE)),"No EHR Specified",VLOOKUP(C5441,'Provider-EHR crosswalk'!A:B,2,FALSE))</f>
        <v>Azalea Health EHR</v>
      </c>
    </row>
    <row r="5442" spans="1:11" x14ac:dyDescent="0.25">
      <c r="A5442" t="s">
        <v>147</v>
      </c>
      <c r="B5442">
        <v>132</v>
      </c>
      <c r="C5442" t="s">
        <v>884</v>
      </c>
      <c r="D5442" t="s">
        <v>148</v>
      </c>
      <c r="E5442">
        <v>0</v>
      </c>
      <c r="F5442">
        <v>27</v>
      </c>
      <c r="G5442">
        <v>0</v>
      </c>
      <c r="H5442" t="s">
        <v>116</v>
      </c>
      <c r="I5442">
        <v>1</v>
      </c>
      <c r="J5442" t="s">
        <v>66</v>
      </c>
      <c r="K5442" s="33" t="str">
        <f>IF(ISNA(VLOOKUP(C5442,'Provider-EHR crosswalk'!A:B,2,FALSE)),"No EHR Specified",VLOOKUP(C5442,'Provider-EHR crosswalk'!A:B,2,FALSE))</f>
        <v>Azalea Health EHR</v>
      </c>
    </row>
    <row r="5443" spans="1:11" x14ac:dyDescent="0.25">
      <c r="A5443" t="s">
        <v>149</v>
      </c>
      <c r="B5443">
        <v>132</v>
      </c>
      <c r="C5443" t="s">
        <v>884</v>
      </c>
      <c r="D5443" t="s">
        <v>150</v>
      </c>
      <c r="E5443">
        <v>0</v>
      </c>
      <c r="F5443">
        <v>27</v>
      </c>
      <c r="G5443">
        <v>0</v>
      </c>
      <c r="H5443" t="s">
        <v>116</v>
      </c>
      <c r="I5443">
        <v>1</v>
      </c>
      <c r="J5443" t="s">
        <v>66</v>
      </c>
      <c r="K5443" s="33" t="str">
        <f>IF(ISNA(VLOOKUP(C5443,'Provider-EHR crosswalk'!A:B,2,FALSE)),"No EHR Specified",VLOOKUP(C5443,'Provider-EHR crosswalk'!A:B,2,FALSE))</f>
        <v>Azalea Health EHR</v>
      </c>
    </row>
    <row r="5444" spans="1:11" x14ac:dyDescent="0.25">
      <c r="A5444" t="s">
        <v>151</v>
      </c>
      <c r="B5444">
        <v>132</v>
      </c>
      <c r="C5444" t="s">
        <v>884</v>
      </c>
      <c r="D5444" t="s">
        <v>152</v>
      </c>
      <c r="E5444">
        <v>0</v>
      </c>
      <c r="F5444">
        <v>27</v>
      </c>
      <c r="G5444">
        <v>0</v>
      </c>
      <c r="H5444" t="s">
        <v>116</v>
      </c>
      <c r="I5444">
        <v>1</v>
      </c>
      <c r="J5444" t="s">
        <v>66</v>
      </c>
      <c r="K5444" s="33" t="str">
        <f>IF(ISNA(VLOOKUP(C5444,'Provider-EHR crosswalk'!A:B,2,FALSE)),"No EHR Specified",VLOOKUP(C5444,'Provider-EHR crosswalk'!A:B,2,FALSE))</f>
        <v>Azalea Health EHR</v>
      </c>
    </row>
    <row r="5445" spans="1:11" x14ac:dyDescent="0.25">
      <c r="A5445" t="s">
        <v>153</v>
      </c>
      <c r="B5445">
        <v>132</v>
      </c>
      <c r="C5445" t="s">
        <v>884</v>
      </c>
      <c r="D5445" t="s">
        <v>154</v>
      </c>
      <c r="E5445">
        <v>0</v>
      </c>
      <c r="F5445">
        <v>27</v>
      </c>
      <c r="G5445">
        <v>0</v>
      </c>
      <c r="H5445" t="s">
        <v>116</v>
      </c>
      <c r="I5445">
        <v>1</v>
      </c>
      <c r="J5445" t="s">
        <v>66</v>
      </c>
      <c r="K5445" s="33" t="str">
        <f>IF(ISNA(VLOOKUP(C5445,'Provider-EHR crosswalk'!A:B,2,FALSE)),"No EHR Specified",VLOOKUP(C5445,'Provider-EHR crosswalk'!A:B,2,FALSE))</f>
        <v>Azalea Health EHR</v>
      </c>
    </row>
    <row r="5446" spans="1:11" x14ac:dyDescent="0.25">
      <c r="A5446" t="s">
        <v>155</v>
      </c>
      <c r="B5446">
        <v>132</v>
      </c>
      <c r="C5446" t="s">
        <v>884</v>
      </c>
      <c r="D5446" t="s">
        <v>156</v>
      </c>
      <c r="E5446">
        <v>0</v>
      </c>
      <c r="F5446">
        <v>27</v>
      </c>
      <c r="G5446">
        <v>0</v>
      </c>
      <c r="H5446" t="s">
        <v>157</v>
      </c>
      <c r="I5446" t="s">
        <v>157</v>
      </c>
      <c r="J5446" t="s">
        <v>157</v>
      </c>
      <c r="K5446" s="33" t="str">
        <f>IF(ISNA(VLOOKUP(C5446,'Provider-EHR crosswalk'!A:B,2,FALSE)),"No EHR Specified",VLOOKUP(C5446,'Provider-EHR crosswalk'!A:B,2,FALSE))</f>
        <v>Azalea Health EHR</v>
      </c>
    </row>
    <row r="5447" spans="1:11" x14ac:dyDescent="0.25">
      <c r="A5447" t="s">
        <v>158</v>
      </c>
      <c r="B5447">
        <v>132</v>
      </c>
      <c r="C5447" t="s">
        <v>884</v>
      </c>
      <c r="D5447" t="s">
        <v>159</v>
      </c>
      <c r="E5447">
        <v>1</v>
      </c>
      <c r="F5447">
        <v>27</v>
      </c>
      <c r="G5447">
        <v>3.7</v>
      </c>
      <c r="H5447" t="s">
        <v>157</v>
      </c>
      <c r="I5447" t="s">
        <v>157</v>
      </c>
      <c r="J5447" t="s">
        <v>157</v>
      </c>
      <c r="K5447" s="33" t="str">
        <f>IF(ISNA(VLOOKUP(C5447,'Provider-EHR crosswalk'!A:B,2,FALSE)),"No EHR Specified",VLOOKUP(C5447,'Provider-EHR crosswalk'!A:B,2,FALSE))</f>
        <v>Azalea Health EHR</v>
      </c>
    </row>
    <row r="5448" spans="1:11" x14ac:dyDescent="0.25">
      <c r="A5448" t="s">
        <v>162</v>
      </c>
      <c r="B5448">
        <v>132</v>
      </c>
      <c r="C5448" t="s">
        <v>884</v>
      </c>
      <c r="D5448" t="s">
        <v>163</v>
      </c>
      <c r="E5448">
        <v>27</v>
      </c>
      <c r="F5448">
        <v>27</v>
      </c>
      <c r="G5448">
        <v>100</v>
      </c>
      <c r="H5448" t="s">
        <v>65</v>
      </c>
      <c r="I5448">
        <v>95</v>
      </c>
      <c r="J5448" t="s">
        <v>66</v>
      </c>
      <c r="K5448" s="33" t="str">
        <f>IF(ISNA(VLOOKUP(C5448,'Provider-EHR crosswalk'!A:B,2,FALSE)),"No EHR Specified",VLOOKUP(C5448,'Provider-EHR crosswalk'!A:B,2,FALSE))</f>
        <v>Azalea Health EHR</v>
      </c>
    </row>
    <row r="5449" spans="1:11" x14ac:dyDescent="0.25">
      <c r="A5449" t="s">
        <v>164</v>
      </c>
      <c r="B5449">
        <v>132</v>
      </c>
      <c r="C5449" t="s">
        <v>884</v>
      </c>
      <c r="D5449" t="s">
        <v>165</v>
      </c>
      <c r="E5449">
        <v>6</v>
      </c>
      <c r="F5449">
        <v>7</v>
      </c>
      <c r="G5449">
        <v>85.71</v>
      </c>
      <c r="H5449" t="s">
        <v>65</v>
      </c>
      <c r="I5449">
        <v>95</v>
      </c>
      <c r="J5449" t="s">
        <v>69</v>
      </c>
      <c r="K5449" s="33" t="str">
        <f>IF(ISNA(VLOOKUP(C5449,'Provider-EHR crosswalk'!A:B,2,FALSE)),"No EHR Specified",VLOOKUP(C5449,'Provider-EHR crosswalk'!A:B,2,FALSE))</f>
        <v>Azalea Health EHR</v>
      </c>
    </row>
    <row r="5450" spans="1:11" x14ac:dyDescent="0.25">
      <c r="A5450" t="s">
        <v>166</v>
      </c>
      <c r="B5450">
        <v>132</v>
      </c>
      <c r="C5450" t="s">
        <v>884</v>
      </c>
      <c r="D5450" t="s">
        <v>167</v>
      </c>
      <c r="E5450">
        <v>0</v>
      </c>
      <c r="F5450">
        <v>7</v>
      </c>
      <c r="G5450">
        <v>0</v>
      </c>
      <c r="H5450" t="s">
        <v>116</v>
      </c>
      <c r="I5450">
        <v>5</v>
      </c>
      <c r="J5450" t="s">
        <v>66</v>
      </c>
      <c r="K5450" s="33" t="str">
        <f>IF(ISNA(VLOOKUP(C5450,'Provider-EHR crosswalk'!A:B,2,FALSE)),"No EHR Specified",VLOOKUP(C5450,'Provider-EHR crosswalk'!A:B,2,FALSE))</f>
        <v>Azalea Health EHR</v>
      </c>
    </row>
    <row r="5451" spans="1:11" x14ac:dyDescent="0.25">
      <c r="A5451" t="s">
        <v>168</v>
      </c>
      <c r="B5451">
        <v>132</v>
      </c>
      <c r="C5451" t="s">
        <v>884</v>
      </c>
      <c r="D5451" t="s">
        <v>169</v>
      </c>
      <c r="E5451">
        <v>0</v>
      </c>
      <c r="F5451">
        <v>7</v>
      </c>
      <c r="G5451">
        <v>0</v>
      </c>
      <c r="H5451" t="s">
        <v>116</v>
      </c>
      <c r="I5451">
        <v>5</v>
      </c>
      <c r="J5451" t="s">
        <v>66</v>
      </c>
      <c r="K5451" s="33" t="str">
        <f>IF(ISNA(VLOOKUP(C5451,'Provider-EHR crosswalk'!A:B,2,FALSE)),"No EHR Specified",VLOOKUP(C5451,'Provider-EHR crosswalk'!A:B,2,FALSE))</f>
        <v>Azalea Health EHR</v>
      </c>
    </row>
    <row r="5452" spans="1:11" x14ac:dyDescent="0.25">
      <c r="A5452" t="s">
        <v>170</v>
      </c>
      <c r="B5452">
        <v>132</v>
      </c>
      <c r="C5452" t="s">
        <v>884</v>
      </c>
      <c r="D5452" t="s">
        <v>171</v>
      </c>
      <c r="E5452">
        <v>1</v>
      </c>
      <c r="F5452">
        <v>7</v>
      </c>
      <c r="G5452">
        <v>14.29</v>
      </c>
      <c r="H5452" t="s">
        <v>116</v>
      </c>
      <c r="I5452">
        <v>5</v>
      </c>
      <c r="J5452" t="s">
        <v>69</v>
      </c>
      <c r="K5452" s="33" t="str">
        <f>IF(ISNA(VLOOKUP(C5452,'Provider-EHR crosswalk'!A:B,2,FALSE)),"No EHR Specified",VLOOKUP(C5452,'Provider-EHR crosswalk'!A:B,2,FALSE))</f>
        <v>Azalea Health EHR</v>
      </c>
    </row>
    <row r="5453" spans="1:11" x14ac:dyDescent="0.25">
      <c r="A5453" t="s">
        <v>172</v>
      </c>
      <c r="B5453">
        <v>132</v>
      </c>
      <c r="C5453" t="s">
        <v>884</v>
      </c>
      <c r="D5453" t="s">
        <v>173</v>
      </c>
      <c r="E5453">
        <v>0</v>
      </c>
      <c r="F5453">
        <v>27</v>
      </c>
      <c r="G5453">
        <v>0</v>
      </c>
      <c r="H5453" t="s">
        <v>116</v>
      </c>
      <c r="I5453">
        <v>5</v>
      </c>
      <c r="J5453" t="s">
        <v>66</v>
      </c>
      <c r="K5453" s="33" t="str">
        <f>IF(ISNA(VLOOKUP(C5453,'Provider-EHR crosswalk'!A:B,2,FALSE)),"No EHR Specified",VLOOKUP(C5453,'Provider-EHR crosswalk'!A:B,2,FALSE))</f>
        <v>Azalea Health EHR</v>
      </c>
    </row>
    <row r="5454" spans="1:11" x14ac:dyDescent="0.25">
      <c r="A5454" t="s">
        <v>174</v>
      </c>
      <c r="B5454">
        <v>132</v>
      </c>
      <c r="C5454" t="s">
        <v>884</v>
      </c>
      <c r="D5454" t="s">
        <v>175</v>
      </c>
      <c r="E5454">
        <v>0</v>
      </c>
      <c r="F5454">
        <v>27</v>
      </c>
      <c r="G5454">
        <v>0</v>
      </c>
      <c r="H5454" t="s">
        <v>116</v>
      </c>
      <c r="I5454">
        <v>5</v>
      </c>
      <c r="J5454" t="s">
        <v>66</v>
      </c>
      <c r="K5454" s="33" t="str">
        <f>IF(ISNA(VLOOKUP(C5454,'Provider-EHR crosswalk'!A:B,2,FALSE)),"No EHR Specified",VLOOKUP(C5454,'Provider-EHR crosswalk'!A:B,2,FALSE))</f>
        <v>Azalea Health EHR</v>
      </c>
    </row>
    <row r="5455" spans="1:11" x14ac:dyDescent="0.25">
      <c r="A5455" t="s">
        <v>176</v>
      </c>
      <c r="B5455">
        <v>132</v>
      </c>
      <c r="C5455" t="s">
        <v>884</v>
      </c>
      <c r="D5455" t="s">
        <v>177</v>
      </c>
      <c r="E5455">
        <v>0</v>
      </c>
      <c r="F5455">
        <v>27</v>
      </c>
      <c r="G5455">
        <v>0</v>
      </c>
      <c r="H5455" t="s">
        <v>116</v>
      </c>
      <c r="I5455">
        <v>5</v>
      </c>
      <c r="J5455" t="s">
        <v>66</v>
      </c>
      <c r="K5455" s="33" t="str">
        <f>IF(ISNA(VLOOKUP(C5455,'Provider-EHR crosswalk'!A:B,2,FALSE)),"No EHR Specified",VLOOKUP(C5455,'Provider-EHR crosswalk'!A:B,2,FALSE))</f>
        <v>Azalea Health EHR</v>
      </c>
    </row>
    <row r="5456" spans="1:11" x14ac:dyDescent="0.25">
      <c r="A5456" t="s">
        <v>63</v>
      </c>
      <c r="B5456">
        <v>151</v>
      </c>
      <c r="C5456" t="s">
        <v>615</v>
      </c>
      <c r="D5456" t="s">
        <v>64</v>
      </c>
      <c r="E5456">
        <v>5</v>
      </c>
      <c r="F5456">
        <v>5</v>
      </c>
      <c r="G5456">
        <v>100</v>
      </c>
      <c r="H5456" t="s">
        <v>65</v>
      </c>
      <c r="I5456">
        <v>99</v>
      </c>
      <c r="J5456" t="s">
        <v>66</v>
      </c>
      <c r="K5456" s="33" t="str">
        <f>IF(ISNA(VLOOKUP(C5456,'Provider-EHR crosswalk'!A:B,2,FALSE)),"No EHR Specified",VLOOKUP(C5456,'Provider-EHR crosswalk'!A:B,2,FALSE))</f>
        <v>eClinicalWorks V12</v>
      </c>
    </row>
    <row r="5457" spans="1:11" x14ac:dyDescent="0.25">
      <c r="A5457" t="s">
        <v>67</v>
      </c>
      <c r="B5457">
        <v>151</v>
      </c>
      <c r="C5457" t="s">
        <v>615</v>
      </c>
      <c r="D5457" t="s">
        <v>68</v>
      </c>
      <c r="E5457">
        <v>0</v>
      </c>
      <c r="F5457">
        <v>5</v>
      </c>
      <c r="G5457">
        <v>0</v>
      </c>
      <c r="H5457" t="s">
        <v>65</v>
      </c>
      <c r="I5457">
        <v>75</v>
      </c>
      <c r="J5457" t="s">
        <v>69</v>
      </c>
      <c r="K5457" s="33" t="str">
        <f>IF(ISNA(VLOOKUP(C5457,'Provider-EHR crosswalk'!A:B,2,FALSE)),"No EHR Specified",VLOOKUP(C5457,'Provider-EHR crosswalk'!A:B,2,FALSE))</f>
        <v>eClinicalWorks V12</v>
      </c>
    </row>
    <row r="5458" spans="1:11" x14ac:dyDescent="0.25">
      <c r="A5458" t="s">
        <v>70</v>
      </c>
      <c r="B5458">
        <v>151</v>
      </c>
      <c r="C5458" t="s">
        <v>615</v>
      </c>
      <c r="D5458" t="s">
        <v>71</v>
      </c>
      <c r="E5458">
        <v>5</v>
      </c>
      <c r="F5458">
        <v>5</v>
      </c>
      <c r="G5458">
        <v>100</v>
      </c>
      <c r="H5458" t="s">
        <v>65</v>
      </c>
      <c r="I5458">
        <v>99</v>
      </c>
      <c r="J5458" t="s">
        <v>66</v>
      </c>
      <c r="K5458" s="33" t="str">
        <f>IF(ISNA(VLOOKUP(C5458,'Provider-EHR crosswalk'!A:B,2,FALSE)),"No EHR Specified",VLOOKUP(C5458,'Provider-EHR crosswalk'!A:B,2,FALSE))</f>
        <v>eClinicalWorks V12</v>
      </c>
    </row>
    <row r="5459" spans="1:11" x14ac:dyDescent="0.25">
      <c r="A5459" t="s">
        <v>72</v>
      </c>
      <c r="B5459">
        <v>151</v>
      </c>
      <c r="C5459" t="s">
        <v>615</v>
      </c>
      <c r="D5459" t="s">
        <v>73</v>
      </c>
      <c r="E5459">
        <v>5</v>
      </c>
      <c r="F5459">
        <v>5</v>
      </c>
      <c r="G5459">
        <v>100</v>
      </c>
      <c r="H5459" t="s">
        <v>65</v>
      </c>
      <c r="I5459">
        <v>99</v>
      </c>
      <c r="J5459" t="s">
        <v>66</v>
      </c>
      <c r="K5459" s="33" t="str">
        <f>IF(ISNA(VLOOKUP(C5459,'Provider-EHR crosswalk'!A:B,2,FALSE)),"No EHR Specified",VLOOKUP(C5459,'Provider-EHR crosswalk'!A:B,2,FALSE))</f>
        <v>eClinicalWorks V12</v>
      </c>
    </row>
    <row r="5460" spans="1:11" x14ac:dyDescent="0.25">
      <c r="A5460" t="s">
        <v>74</v>
      </c>
      <c r="B5460">
        <v>151</v>
      </c>
      <c r="C5460" t="s">
        <v>615</v>
      </c>
      <c r="D5460" t="s">
        <v>75</v>
      </c>
      <c r="E5460">
        <v>5</v>
      </c>
      <c r="F5460">
        <v>5</v>
      </c>
      <c r="G5460">
        <v>100</v>
      </c>
      <c r="H5460" t="s">
        <v>65</v>
      </c>
      <c r="I5460">
        <v>99</v>
      </c>
      <c r="J5460" t="s">
        <v>66</v>
      </c>
      <c r="K5460" s="33" t="str">
        <f>IF(ISNA(VLOOKUP(C5460,'Provider-EHR crosswalk'!A:B,2,FALSE)),"No EHR Specified",VLOOKUP(C5460,'Provider-EHR crosswalk'!A:B,2,FALSE))</f>
        <v>eClinicalWorks V12</v>
      </c>
    </row>
    <row r="5461" spans="1:11" x14ac:dyDescent="0.25">
      <c r="A5461" t="s">
        <v>76</v>
      </c>
      <c r="B5461">
        <v>151</v>
      </c>
      <c r="C5461" t="s">
        <v>615</v>
      </c>
      <c r="D5461" t="s">
        <v>77</v>
      </c>
      <c r="E5461">
        <v>5</v>
      </c>
      <c r="F5461">
        <v>5</v>
      </c>
      <c r="G5461">
        <v>100</v>
      </c>
      <c r="H5461" t="s">
        <v>65</v>
      </c>
      <c r="I5461">
        <v>85</v>
      </c>
      <c r="J5461" t="s">
        <v>66</v>
      </c>
      <c r="K5461" s="33" t="str">
        <f>IF(ISNA(VLOOKUP(C5461,'Provider-EHR crosswalk'!A:B,2,FALSE)),"No EHR Specified",VLOOKUP(C5461,'Provider-EHR crosswalk'!A:B,2,FALSE))</f>
        <v>eClinicalWorks V12</v>
      </c>
    </row>
    <row r="5462" spans="1:11" x14ac:dyDescent="0.25">
      <c r="A5462" t="s">
        <v>78</v>
      </c>
      <c r="B5462">
        <v>151</v>
      </c>
      <c r="C5462" t="s">
        <v>615</v>
      </c>
      <c r="D5462" t="s">
        <v>79</v>
      </c>
      <c r="E5462">
        <v>5</v>
      </c>
      <c r="F5462">
        <v>5</v>
      </c>
      <c r="G5462">
        <v>100</v>
      </c>
      <c r="H5462" t="s">
        <v>65</v>
      </c>
      <c r="I5462">
        <v>85</v>
      </c>
      <c r="J5462" t="s">
        <v>66</v>
      </c>
      <c r="K5462" s="33" t="str">
        <f>IF(ISNA(VLOOKUP(C5462,'Provider-EHR crosswalk'!A:B,2,FALSE)),"No EHR Specified",VLOOKUP(C5462,'Provider-EHR crosswalk'!A:B,2,FALSE))</f>
        <v>eClinicalWorks V12</v>
      </c>
    </row>
    <row r="5463" spans="1:11" x14ac:dyDescent="0.25">
      <c r="A5463" t="s">
        <v>80</v>
      </c>
      <c r="B5463">
        <v>151</v>
      </c>
      <c r="C5463" t="s">
        <v>615</v>
      </c>
      <c r="D5463" t="s">
        <v>81</v>
      </c>
      <c r="E5463">
        <v>5</v>
      </c>
      <c r="F5463">
        <v>5</v>
      </c>
      <c r="G5463">
        <v>100</v>
      </c>
      <c r="H5463" t="s">
        <v>65</v>
      </c>
      <c r="I5463">
        <v>85</v>
      </c>
      <c r="J5463" t="s">
        <v>66</v>
      </c>
      <c r="K5463" s="33" t="str">
        <f>IF(ISNA(VLOOKUP(C5463,'Provider-EHR crosswalk'!A:B,2,FALSE)),"No EHR Specified",VLOOKUP(C5463,'Provider-EHR crosswalk'!A:B,2,FALSE))</f>
        <v>eClinicalWorks V12</v>
      </c>
    </row>
    <row r="5464" spans="1:11" x14ac:dyDescent="0.25">
      <c r="A5464" t="s">
        <v>82</v>
      </c>
      <c r="B5464">
        <v>151</v>
      </c>
      <c r="C5464" t="s">
        <v>615</v>
      </c>
      <c r="D5464" t="s">
        <v>83</v>
      </c>
      <c r="E5464">
        <v>5</v>
      </c>
      <c r="F5464">
        <v>5</v>
      </c>
      <c r="G5464">
        <v>100</v>
      </c>
      <c r="H5464" t="s">
        <v>65</v>
      </c>
      <c r="I5464">
        <v>85</v>
      </c>
      <c r="J5464" t="s">
        <v>66</v>
      </c>
      <c r="K5464" s="33" t="str">
        <f>IF(ISNA(VLOOKUP(C5464,'Provider-EHR crosswalk'!A:B,2,FALSE)),"No EHR Specified",VLOOKUP(C5464,'Provider-EHR crosswalk'!A:B,2,FALSE))</f>
        <v>eClinicalWorks V12</v>
      </c>
    </row>
    <row r="5465" spans="1:11" x14ac:dyDescent="0.25">
      <c r="A5465" t="s">
        <v>84</v>
      </c>
      <c r="B5465">
        <v>151</v>
      </c>
      <c r="C5465" t="s">
        <v>615</v>
      </c>
      <c r="D5465" t="s">
        <v>85</v>
      </c>
      <c r="E5465">
        <v>5</v>
      </c>
      <c r="F5465">
        <v>5</v>
      </c>
      <c r="G5465">
        <v>100</v>
      </c>
      <c r="H5465" t="s">
        <v>65</v>
      </c>
      <c r="I5465">
        <v>85</v>
      </c>
      <c r="J5465" t="s">
        <v>66</v>
      </c>
      <c r="K5465" s="33" t="str">
        <f>IF(ISNA(VLOOKUP(C5465,'Provider-EHR crosswalk'!A:B,2,FALSE)),"No EHR Specified",VLOOKUP(C5465,'Provider-EHR crosswalk'!A:B,2,FALSE))</f>
        <v>eClinicalWorks V12</v>
      </c>
    </row>
    <row r="5466" spans="1:11" x14ac:dyDescent="0.25">
      <c r="A5466" t="s">
        <v>86</v>
      </c>
      <c r="B5466">
        <v>151</v>
      </c>
      <c r="C5466" t="s">
        <v>615</v>
      </c>
      <c r="D5466" t="s">
        <v>87</v>
      </c>
      <c r="E5466">
        <v>5</v>
      </c>
      <c r="F5466">
        <v>5</v>
      </c>
      <c r="G5466">
        <v>100</v>
      </c>
      <c r="H5466" t="s">
        <v>65</v>
      </c>
      <c r="I5466">
        <v>95</v>
      </c>
      <c r="J5466" t="s">
        <v>66</v>
      </c>
      <c r="K5466" s="33" t="str">
        <f>IF(ISNA(VLOOKUP(C5466,'Provider-EHR crosswalk'!A:B,2,FALSE)),"No EHR Specified",VLOOKUP(C5466,'Provider-EHR crosswalk'!A:B,2,FALSE))</f>
        <v>eClinicalWorks V12</v>
      </c>
    </row>
    <row r="5467" spans="1:11" x14ac:dyDescent="0.25">
      <c r="A5467" t="s">
        <v>88</v>
      </c>
      <c r="B5467">
        <v>151</v>
      </c>
      <c r="C5467" t="s">
        <v>615</v>
      </c>
      <c r="D5467" t="s">
        <v>89</v>
      </c>
      <c r="E5467">
        <v>5</v>
      </c>
      <c r="F5467">
        <v>5</v>
      </c>
      <c r="G5467">
        <v>100</v>
      </c>
      <c r="H5467" t="s">
        <v>65</v>
      </c>
      <c r="I5467">
        <v>95</v>
      </c>
      <c r="J5467" t="s">
        <v>66</v>
      </c>
      <c r="K5467" s="33" t="str">
        <f>IF(ISNA(VLOOKUP(C5467,'Provider-EHR crosswalk'!A:B,2,FALSE)),"No EHR Specified",VLOOKUP(C5467,'Provider-EHR crosswalk'!A:B,2,FALSE))</f>
        <v>eClinicalWorks V12</v>
      </c>
    </row>
    <row r="5468" spans="1:11" x14ac:dyDescent="0.25">
      <c r="A5468" t="s">
        <v>90</v>
      </c>
      <c r="B5468">
        <v>151</v>
      </c>
      <c r="C5468" t="s">
        <v>615</v>
      </c>
      <c r="D5468" t="s">
        <v>91</v>
      </c>
      <c r="E5468">
        <v>5</v>
      </c>
      <c r="F5468">
        <v>5</v>
      </c>
      <c r="G5468">
        <v>100</v>
      </c>
      <c r="H5468" t="s">
        <v>65</v>
      </c>
      <c r="I5468">
        <v>90</v>
      </c>
      <c r="J5468" t="s">
        <v>66</v>
      </c>
      <c r="K5468" s="33" t="str">
        <f>IF(ISNA(VLOOKUP(C5468,'Provider-EHR crosswalk'!A:B,2,FALSE)),"No EHR Specified",VLOOKUP(C5468,'Provider-EHR crosswalk'!A:B,2,FALSE))</f>
        <v>eClinicalWorks V12</v>
      </c>
    </row>
    <row r="5469" spans="1:11" x14ac:dyDescent="0.25">
      <c r="A5469" t="s">
        <v>92</v>
      </c>
      <c r="B5469">
        <v>151</v>
      </c>
      <c r="C5469" t="s">
        <v>615</v>
      </c>
      <c r="D5469" t="s">
        <v>93</v>
      </c>
      <c r="E5469">
        <v>5</v>
      </c>
      <c r="F5469">
        <v>5</v>
      </c>
      <c r="G5469">
        <v>100</v>
      </c>
      <c r="H5469" t="s">
        <v>65</v>
      </c>
      <c r="I5469">
        <v>90</v>
      </c>
      <c r="J5469" t="s">
        <v>66</v>
      </c>
      <c r="K5469" s="33" t="str">
        <f>IF(ISNA(VLOOKUP(C5469,'Provider-EHR crosswalk'!A:B,2,FALSE)),"No EHR Specified",VLOOKUP(C5469,'Provider-EHR crosswalk'!A:B,2,FALSE))</f>
        <v>eClinicalWorks V12</v>
      </c>
    </row>
    <row r="5470" spans="1:11" x14ac:dyDescent="0.25">
      <c r="A5470" t="s">
        <v>94</v>
      </c>
      <c r="B5470">
        <v>151</v>
      </c>
      <c r="C5470" t="s">
        <v>615</v>
      </c>
      <c r="D5470" t="s">
        <v>95</v>
      </c>
      <c r="E5470">
        <v>2</v>
      </c>
      <c r="F5470">
        <v>5</v>
      </c>
      <c r="G5470">
        <v>40</v>
      </c>
      <c r="H5470" t="s">
        <v>65</v>
      </c>
      <c r="I5470">
        <v>90</v>
      </c>
      <c r="J5470" t="s">
        <v>69</v>
      </c>
      <c r="K5470" s="33" t="str">
        <f>IF(ISNA(VLOOKUP(C5470,'Provider-EHR crosswalk'!A:B,2,FALSE)),"No EHR Specified",VLOOKUP(C5470,'Provider-EHR crosswalk'!A:B,2,FALSE))</f>
        <v>eClinicalWorks V12</v>
      </c>
    </row>
    <row r="5471" spans="1:11" x14ac:dyDescent="0.25">
      <c r="A5471" t="s">
        <v>96</v>
      </c>
      <c r="B5471">
        <v>151</v>
      </c>
      <c r="C5471" t="s">
        <v>615</v>
      </c>
      <c r="D5471" t="s">
        <v>97</v>
      </c>
      <c r="E5471">
        <v>4</v>
      </c>
      <c r="F5471">
        <v>5</v>
      </c>
      <c r="G5471">
        <v>80</v>
      </c>
      <c r="H5471" t="s">
        <v>65</v>
      </c>
      <c r="I5471">
        <v>90</v>
      </c>
      <c r="J5471" t="s">
        <v>69</v>
      </c>
      <c r="K5471" s="33" t="str">
        <f>IF(ISNA(VLOOKUP(C5471,'Provider-EHR crosswalk'!A:B,2,FALSE)),"No EHR Specified",VLOOKUP(C5471,'Provider-EHR crosswalk'!A:B,2,FALSE))</f>
        <v>eClinicalWorks V12</v>
      </c>
    </row>
    <row r="5472" spans="1:11" x14ac:dyDescent="0.25">
      <c r="A5472" t="s">
        <v>98</v>
      </c>
      <c r="B5472">
        <v>151</v>
      </c>
      <c r="C5472" t="s">
        <v>615</v>
      </c>
      <c r="D5472" t="s">
        <v>99</v>
      </c>
      <c r="E5472">
        <v>4</v>
      </c>
      <c r="F5472">
        <v>5</v>
      </c>
      <c r="G5472">
        <v>80</v>
      </c>
      <c r="H5472" t="s">
        <v>65</v>
      </c>
      <c r="I5472">
        <v>90</v>
      </c>
      <c r="J5472" t="s">
        <v>69</v>
      </c>
      <c r="K5472" s="33" t="str">
        <f>IF(ISNA(VLOOKUP(C5472,'Provider-EHR crosswalk'!A:B,2,FALSE)),"No EHR Specified",VLOOKUP(C5472,'Provider-EHR crosswalk'!A:B,2,FALSE))</f>
        <v>eClinicalWorks V12</v>
      </c>
    </row>
    <row r="5473" spans="1:11" x14ac:dyDescent="0.25">
      <c r="A5473" t="s">
        <v>100</v>
      </c>
      <c r="B5473">
        <v>151</v>
      </c>
      <c r="C5473" t="s">
        <v>615</v>
      </c>
      <c r="D5473" t="s">
        <v>101</v>
      </c>
      <c r="E5473">
        <v>44</v>
      </c>
      <c r="F5473">
        <v>44</v>
      </c>
      <c r="G5473">
        <v>100</v>
      </c>
      <c r="H5473" t="s">
        <v>65</v>
      </c>
      <c r="I5473">
        <v>99</v>
      </c>
      <c r="J5473" t="s">
        <v>66</v>
      </c>
      <c r="K5473" s="33" t="str">
        <f>IF(ISNA(VLOOKUP(C5473,'Provider-EHR crosswalk'!A:B,2,FALSE)),"No EHR Specified",VLOOKUP(C5473,'Provider-EHR crosswalk'!A:B,2,FALSE))</f>
        <v>eClinicalWorks V12</v>
      </c>
    </row>
    <row r="5474" spans="1:11" x14ac:dyDescent="0.25">
      <c r="A5474" t="s">
        <v>102</v>
      </c>
      <c r="B5474">
        <v>151</v>
      </c>
      <c r="C5474" t="s">
        <v>615</v>
      </c>
      <c r="D5474" t="s">
        <v>103</v>
      </c>
      <c r="E5474">
        <v>44</v>
      </c>
      <c r="F5474">
        <v>44</v>
      </c>
      <c r="G5474">
        <v>100</v>
      </c>
      <c r="H5474" t="s">
        <v>65</v>
      </c>
      <c r="I5474">
        <v>99</v>
      </c>
      <c r="J5474" t="s">
        <v>66</v>
      </c>
      <c r="K5474" s="33" t="str">
        <f>IF(ISNA(VLOOKUP(C5474,'Provider-EHR crosswalk'!A:B,2,FALSE)),"No EHR Specified",VLOOKUP(C5474,'Provider-EHR crosswalk'!A:B,2,FALSE))</f>
        <v>eClinicalWorks V12</v>
      </c>
    </row>
    <row r="5475" spans="1:11" x14ac:dyDescent="0.25">
      <c r="A5475" t="s">
        <v>104</v>
      </c>
      <c r="B5475">
        <v>151</v>
      </c>
      <c r="C5475" t="s">
        <v>615</v>
      </c>
      <c r="D5475" t="s">
        <v>105</v>
      </c>
      <c r="E5475">
        <v>44</v>
      </c>
      <c r="F5475">
        <v>44</v>
      </c>
      <c r="G5475">
        <v>100</v>
      </c>
      <c r="H5475" t="s">
        <v>65</v>
      </c>
      <c r="I5475">
        <v>99</v>
      </c>
      <c r="J5475" t="s">
        <v>66</v>
      </c>
      <c r="K5475" s="33" t="str">
        <f>IF(ISNA(VLOOKUP(C5475,'Provider-EHR crosswalk'!A:B,2,FALSE)),"No EHR Specified",VLOOKUP(C5475,'Provider-EHR crosswalk'!A:B,2,FALSE))</f>
        <v>eClinicalWorks V12</v>
      </c>
    </row>
    <row r="5476" spans="1:11" x14ac:dyDescent="0.25">
      <c r="A5476" t="s">
        <v>106</v>
      </c>
      <c r="B5476">
        <v>151</v>
      </c>
      <c r="C5476" t="s">
        <v>615</v>
      </c>
      <c r="D5476" t="s">
        <v>107</v>
      </c>
      <c r="E5476">
        <v>44</v>
      </c>
      <c r="F5476">
        <v>44</v>
      </c>
      <c r="G5476">
        <v>100</v>
      </c>
      <c r="H5476" t="s">
        <v>65</v>
      </c>
      <c r="I5476">
        <v>99</v>
      </c>
      <c r="J5476" t="s">
        <v>66</v>
      </c>
      <c r="K5476" s="33" t="str">
        <f>IF(ISNA(VLOOKUP(C5476,'Provider-EHR crosswalk'!A:B,2,FALSE)),"No EHR Specified",VLOOKUP(C5476,'Provider-EHR crosswalk'!A:B,2,FALSE))</f>
        <v>eClinicalWorks V12</v>
      </c>
    </row>
    <row r="5477" spans="1:11" x14ac:dyDescent="0.25">
      <c r="A5477" t="s">
        <v>108</v>
      </c>
      <c r="B5477">
        <v>151</v>
      </c>
      <c r="C5477" t="s">
        <v>615</v>
      </c>
      <c r="D5477" t="s">
        <v>109</v>
      </c>
      <c r="E5477">
        <v>44</v>
      </c>
      <c r="F5477">
        <v>44</v>
      </c>
      <c r="G5477">
        <v>100</v>
      </c>
      <c r="H5477" t="s">
        <v>65</v>
      </c>
      <c r="I5477">
        <v>99</v>
      </c>
      <c r="J5477" t="s">
        <v>66</v>
      </c>
      <c r="K5477" s="33" t="str">
        <f>IF(ISNA(VLOOKUP(C5477,'Provider-EHR crosswalk'!A:B,2,FALSE)),"No EHR Specified",VLOOKUP(C5477,'Provider-EHR crosswalk'!A:B,2,FALSE))</f>
        <v>eClinicalWorks V12</v>
      </c>
    </row>
    <row r="5478" spans="1:11" x14ac:dyDescent="0.25">
      <c r="A5478" t="s">
        <v>110</v>
      </c>
      <c r="B5478">
        <v>151</v>
      </c>
      <c r="C5478" t="s">
        <v>615</v>
      </c>
      <c r="D5478" t="s">
        <v>111</v>
      </c>
      <c r="E5478">
        <v>44</v>
      </c>
      <c r="F5478">
        <v>44</v>
      </c>
      <c r="G5478">
        <v>100</v>
      </c>
      <c r="H5478" t="s">
        <v>65</v>
      </c>
      <c r="I5478">
        <v>99</v>
      </c>
      <c r="J5478" t="s">
        <v>66</v>
      </c>
      <c r="K5478" s="33" t="str">
        <f>IF(ISNA(VLOOKUP(C5478,'Provider-EHR crosswalk'!A:B,2,FALSE)),"No EHR Specified",VLOOKUP(C5478,'Provider-EHR crosswalk'!A:B,2,FALSE))</f>
        <v>eClinicalWorks V12</v>
      </c>
    </row>
    <row r="5479" spans="1:11" x14ac:dyDescent="0.25">
      <c r="A5479" t="s">
        <v>112</v>
      </c>
      <c r="B5479">
        <v>151</v>
      </c>
      <c r="C5479" t="s">
        <v>615</v>
      </c>
      <c r="D5479" t="s">
        <v>113</v>
      </c>
      <c r="E5479">
        <v>44</v>
      </c>
      <c r="F5479">
        <v>44</v>
      </c>
      <c r="G5479">
        <v>100</v>
      </c>
      <c r="H5479" t="s">
        <v>65</v>
      </c>
      <c r="I5479">
        <v>99</v>
      </c>
      <c r="J5479" t="s">
        <v>66</v>
      </c>
      <c r="K5479" s="33" t="str">
        <f>IF(ISNA(VLOOKUP(C5479,'Provider-EHR crosswalk'!A:B,2,FALSE)),"No EHR Specified",VLOOKUP(C5479,'Provider-EHR crosswalk'!A:B,2,FALSE))</f>
        <v>eClinicalWorks V12</v>
      </c>
    </row>
    <row r="5480" spans="1:11" x14ac:dyDescent="0.25">
      <c r="A5480" t="s">
        <v>114</v>
      </c>
      <c r="B5480">
        <v>151</v>
      </c>
      <c r="C5480" t="s">
        <v>615</v>
      </c>
      <c r="D5480" t="s">
        <v>115</v>
      </c>
      <c r="E5480">
        <v>0</v>
      </c>
      <c r="F5480">
        <v>5</v>
      </c>
      <c r="G5480">
        <v>0</v>
      </c>
      <c r="H5480" t="s">
        <v>116</v>
      </c>
      <c r="I5480">
        <v>4</v>
      </c>
      <c r="J5480" t="s">
        <v>66</v>
      </c>
      <c r="K5480" s="33" t="str">
        <f>IF(ISNA(VLOOKUP(C5480,'Provider-EHR crosswalk'!A:B,2,FALSE)),"No EHR Specified",VLOOKUP(C5480,'Provider-EHR crosswalk'!A:B,2,FALSE))</f>
        <v>eClinicalWorks V12</v>
      </c>
    </row>
    <row r="5481" spans="1:11" x14ac:dyDescent="0.25">
      <c r="A5481" t="s">
        <v>117</v>
      </c>
      <c r="B5481">
        <v>151</v>
      </c>
      <c r="C5481" t="s">
        <v>615</v>
      </c>
      <c r="D5481" t="s">
        <v>118</v>
      </c>
      <c r="E5481">
        <v>0</v>
      </c>
      <c r="F5481">
        <v>5</v>
      </c>
      <c r="G5481">
        <v>0</v>
      </c>
      <c r="H5481" t="s">
        <v>116</v>
      </c>
      <c r="I5481">
        <v>4</v>
      </c>
      <c r="J5481" t="s">
        <v>66</v>
      </c>
      <c r="K5481" s="33" t="str">
        <f>IF(ISNA(VLOOKUP(C5481,'Provider-EHR crosswalk'!A:B,2,FALSE)),"No EHR Specified",VLOOKUP(C5481,'Provider-EHR crosswalk'!A:B,2,FALSE))</f>
        <v>eClinicalWorks V12</v>
      </c>
    </row>
    <row r="5482" spans="1:11" x14ac:dyDescent="0.25">
      <c r="A5482" t="s">
        <v>119</v>
      </c>
      <c r="B5482">
        <v>151</v>
      </c>
      <c r="C5482" t="s">
        <v>615</v>
      </c>
      <c r="D5482" t="s">
        <v>120</v>
      </c>
      <c r="E5482">
        <v>0</v>
      </c>
      <c r="F5482">
        <v>5</v>
      </c>
      <c r="G5482">
        <v>0</v>
      </c>
      <c r="H5482" t="s">
        <v>116</v>
      </c>
      <c r="I5482">
        <v>4</v>
      </c>
      <c r="J5482" t="s">
        <v>66</v>
      </c>
      <c r="K5482" s="33" t="str">
        <f>IF(ISNA(VLOOKUP(C5482,'Provider-EHR crosswalk'!A:B,2,FALSE)),"No EHR Specified",VLOOKUP(C5482,'Provider-EHR crosswalk'!A:B,2,FALSE))</f>
        <v>eClinicalWorks V12</v>
      </c>
    </row>
    <row r="5483" spans="1:11" x14ac:dyDescent="0.25">
      <c r="A5483" t="s">
        <v>121</v>
      </c>
      <c r="B5483">
        <v>151</v>
      </c>
      <c r="C5483" t="s">
        <v>615</v>
      </c>
      <c r="D5483" t="s">
        <v>122</v>
      </c>
      <c r="E5483">
        <v>0</v>
      </c>
      <c r="F5483">
        <v>5</v>
      </c>
      <c r="G5483">
        <v>0</v>
      </c>
      <c r="H5483" t="s">
        <v>116</v>
      </c>
      <c r="I5483">
        <v>1</v>
      </c>
      <c r="J5483" t="s">
        <v>66</v>
      </c>
      <c r="K5483" s="33" t="str">
        <f>IF(ISNA(VLOOKUP(C5483,'Provider-EHR crosswalk'!A:B,2,FALSE)),"No EHR Specified",VLOOKUP(C5483,'Provider-EHR crosswalk'!A:B,2,FALSE))</f>
        <v>eClinicalWorks V12</v>
      </c>
    </row>
    <row r="5484" spans="1:11" x14ac:dyDescent="0.25">
      <c r="A5484" t="s">
        <v>123</v>
      </c>
      <c r="B5484">
        <v>151</v>
      </c>
      <c r="C5484" t="s">
        <v>615</v>
      </c>
      <c r="D5484" t="s">
        <v>124</v>
      </c>
      <c r="E5484">
        <v>0</v>
      </c>
      <c r="F5484">
        <v>44</v>
      </c>
      <c r="G5484">
        <v>0</v>
      </c>
      <c r="H5484" t="s">
        <v>116</v>
      </c>
      <c r="I5484">
        <v>1</v>
      </c>
      <c r="J5484" t="s">
        <v>66</v>
      </c>
      <c r="K5484" s="33" t="str">
        <f>IF(ISNA(VLOOKUP(C5484,'Provider-EHR crosswalk'!A:B,2,FALSE)),"No EHR Specified",VLOOKUP(C5484,'Provider-EHR crosswalk'!A:B,2,FALSE))</f>
        <v>eClinicalWorks V12</v>
      </c>
    </row>
    <row r="5485" spans="1:11" x14ac:dyDescent="0.25">
      <c r="A5485" t="s">
        <v>125</v>
      </c>
      <c r="B5485">
        <v>151</v>
      </c>
      <c r="C5485" t="s">
        <v>615</v>
      </c>
      <c r="D5485" t="s">
        <v>126</v>
      </c>
      <c r="E5485">
        <v>0</v>
      </c>
      <c r="F5485">
        <v>44</v>
      </c>
      <c r="G5485">
        <v>0</v>
      </c>
      <c r="H5485" t="s">
        <v>116</v>
      </c>
      <c r="I5485">
        <v>1</v>
      </c>
      <c r="J5485" t="s">
        <v>66</v>
      </c>
      <c r="K5485" s="33" t="str">
        <f>IF(ISNA(VLOOKUP(C5485,'Provider-EHR crosswalk'!A:B,2,FALSE)),"No EHR Specified",VLOOKUP(C5485,'Provider-EHR crosswalk'!A:B,2,FALSE))</f>
        <v>eClinicalWorks V12</v>
      </c>
    </row>
    <row r="5486" spans="1:11" x14ac:dyDescent="0.25">
      <c r="A5486" t="s">
        <v>127</v>
      </c>
      <c r="B5486">
        <v>151</v>
      </c>
      <c r="C5486" t="s">
        <v>615</v>
      </c>
      <c r="D5486" t="s">
        <v>128</v>
      </c>
      <c r="E5486">
        <v>0</v>
      </c>
      <c r="F5486">
        <v>44</v>
      </c>
      <c r="G5486">
        <v>0</v>
      </c>
      <c r="H5486" t="s">
        <v>116</v>
      </c>
      <c r="I5486">
        <v>4</v>
      </c>
      <c r="J5486" t="s">
        <v>66</v>
      </c>
      <c r="K5486" s="33" t="str">
        <f>IF(ISNA(VLOOKUP(C5486,'Provider-EHR crosswalk'!A:B,2,FALSE)),"No EHR Specified",VLOOKUP(C5486,'Provider-EHR crosswalk'!A:B,2,FALSE))</f>
        <v>eClinicalWorks V12</v>
      </c>
    </row>
    <row r="5487" spans="1:11" x14ac:dyDescent="0.25">
      <c r="A5487" t="s">
        <v>129</v>
      </c>
      <c r="B5487">
        <v>151</v>
      </c>
      <c r="C5487" t="s">
        <v>615</v>
      </c>
      <c r="D5487" t="s">
        <v>130</v>
      </c>
      <c r="E5487">
        <v>0</v>
      </c>
      <c r="F5487">
        <v>44</v>
      </c>
      <c r="G5487">
        <v>0</v>
      </c>
      <c r="H5487" t="s">
        <v>116</v>
      </c>
      <c r="I5487">
        <v>4</v>
      </c>
      <c r="J5487" t="s">
        <v>66</v>
      </c>
      <c r="K5487" s="33" t="str">
        <f>IF(ISNA(VLOOKUP(C5487,'Provider-EHR crosswalk'!A:B,2,FALSE)),"No EHR Specified",VLOOKUP(C5487,'Provider-EHR crosswalk'!A:B,2,FALSE))</f>
        <v>eClinicalWorks V12</v>
      </c>
    </row>
    <row r="5488" spans="1:11" x14ac:dyDescent="0.25">
      <c r="A5488" t="s">
        <v>131</v>
      </c>
      <c r="B5488">
        <v>151</v>
      </c>
      <c r="C5488" t="s">
        <v>615</v>
      </c>
      <c r="D5488" t="s">
        <v>132</v>
      </c>
      <c r="E5488">
        <v>3</v>
      </c>
      <c r="F5488">
        <v>44</v>
      </c>
      <c r="G5488">
        <v>6.82</v>
      </c>
      <c r="H5488" t="s">
        <v>116</v>
      </c>
      <c r="I5488">
        <v>4</v>
      </c>
      <c r="J5488" t="s">
        <v>69</v>
      </c>
      <c r="K5488" s="33" t="str">
        <f>IF(ISNA(VLOOKUP(C5488,'Provider-EHR crosswalk'!A:B,2,FALSE)),"No EHR Specified",VLOOKUP(C5488,'Provider-EHR crosswalk'!A:B,2,FALSE))</f>
        <v>eClinicalWorks V12</v>
      </c>
    </row>
    <row r="5489" spans="1:11" x14ac:dyDescent="0.25">
      <c r="A5489" t="s">
        <v>133</v>
      </c>
      <c r="B5489">
        <v>151</v>
      </c>
      <c r="C5489" t="s">
        <v>615</v>
      </c>
      <c r="D5489" t="s">
        <v>134</v>
      </c>
      <c r="E5489">
        <v>0</v>
      </c>
      <c r="F5489">
        <v>44</v>
      </c>
      <c r="G5489">
        <v>0</v>
      </c>
      <c r="H5489" t="s">
        <v>116</v>
      </c>
      <c r="I5489">
        <v>1</v>
      </c>
      <c r="J5489" t="s">
        <v>66</v>
      </c>
      <c r="K5489" s="33" t="str">
        <f>IF(ISNA(VLOOKUP(C5489,'Provider-EHR crosswalk'!A:B,2,FALSE)),"No EHR Specified",VLOOKUP(C5489,'Provider-EHR crosswalk'!A:B,2,FALSE))</f>
        <v>eClinicalWorks V12</v>
      </c>
    </row>
    <row r="5490" spans="1:11" x14ac:dyDescent="0.25">
      <c r="A5490" t="s">
        <v>135</v>
      </c>
      <c r="B5490">
        <v>151</v>
      </c>
      <c r="C5490" t="s">
        <v>615</v>
      </c>
      <c r="D5490" t="s">
        <v>136</v>
      </c>
      <c r="E5490">
        <v>0</v>
      </c>
      <c r="F5490">
        <v>44</v>
      </c>
      <c r="G5490">
        <v>0</v>
      </c>
      <c r="H5490" t="s">
        <v>116</v>
      </c>
      <c r="I5490">
        <v>1</v>
      </c>
      <c r="J5490" t="s">
        <v>66</v>
      </c>
      <c r="K5490" s="33" t="str">
        <f>IF(ISNA(VLOOKUP(C5490,'Provider-EHR crosswalk'!A:B,2,FALSE)),"No EHR Specified",VLOOKUP(C5490,'Provider-EHR crosswalk'!A:B,2,FALSE))</f>
        <v>eClinicalWorks V12</v>
      </c>
    </row>
    <row r="5491" spans="1:11" x14ac:dyDescent="0.25">
      <c r="A5491" t="s">
        <v>137</v>
      </c>
      <c r="B5491">
        <v>151</v>
      </c>
      <c r="C5491" t="s">
        <v>615</v>
      </c>
      <c r="D5491" t="s">
        <v>138</v>
      </c>
      <c r="E5491">
        <v>0</v>
      </c>
      <c r="F5491">
        <v>44</v>
      </c>
      <c r="G5491">
        <v>0</v>
      </c>
      <c r="H5491" t="s">
        <v>116</v>
      </c>
      <c r="I5491">
        <v>1</v>
      </c>
      <c r="J5491" t="s">
        <v>66</v>
      </c>
      <c r="K5491" s="33" t="str">
        <f>IF(ISNA(VLOOKUP(C5491,'Provider-EHR crosswalk'!A:B,2,FALSE)),"No EHR Specified",VLOOKUP(C5491,'Provider-EHR crosswalk'!A:B,2,FALSE))</f>
        <v>eClinicalWorks V12</v>
      </c>
    </row>
    <row r="5492" spans="1:11" x14ac:dyDescent="0.25">
      <c r="A5492" t="s">
        <v>139</v>
      </c>
      <c r="B5492">
        <v>151</v>
      </c>
      <c r="C5492" t="s">
        <v>615</v>
      </c>
      <c r="D5492" t="s">
        <v>140</v>
      </c>
      <c r="E5492">
        <v>0</v>
      </c>
      <c r="F5492">
        <v>44</v>
      </c>
      <c r="G5492">
        <v>0</v>
      </c>
      <c r="H5492" t="s">
        <v>116</v>
      </c>
      <c r="I5492">
        <v>1</v>
      </c>
      <c r="J5492" t="s">
        <v>66</v>
      </c>
      <c r="K5492" s="33" t="str">
        <f>IF(ISNA(VLOOKUP(C5492,'Provider-EHR crosswalk'!A:B,2,FALSE)),"No EHR Specified",VLOOKUP(C5492,'Provider-EHR crosswalk'!A:B,2,FALSE))</f>
        <v>eClinicalWorks V12</v>
      </c>
    </row>
    <row r="5493" spans="1:11" x14ac:dyDescent="0.25">
      <c r="A5493" t="s">
        <v>141</v>
      </c>
      <c r="B5493">
        <v>151</v>
      </c>
      <c r="C5493" t="s">
        <v>615</v>
      </c>
      <c r="D5493" t="s">
        <v>142</v>
      </c>
      <c r="E5493">
        <v>0</v>
      </c>
      <c r="F5493">
        <v>44</v>
      </c>
      <c r="G5493">
        <v>0</v>
      </c>
      <c r="H5493" t="s">
        <v>116</v>
      </c>
      <c r="I5493">
        <v>1</v>
      </c>
      <c r="J5493" t="s">
        <v>66</v>
      </c>
      <c r="K5493" s="33" t="str">
        <f>IF(ISNA(VLOOKUP(C5493,'Provider-EHR crosswalk'!A:B,2,FALSE)),"No EHR Specified",VLOOKUP(C5493,'Provider-EHR crosswalk'!A:B,2,FALSE))</f>
        <v>eClinicalWorks V12</v>
      </c>
    </row>
    <row r="5494" spans="1:11" x14ac:dyDescent="0.25">
      <c r="A5494" t="s">
        <v>143</v>
      </c>
      <c r="B5494">
        <v>151</v>
      </c>
      <c r="C5494" t="s">
        <v>615</v>
      </c>
      <c r="D5494" t="s">
        <v>144</v>
      </c>
      <c r="E5494">
        <v>0</v>
      </c>
      <c r="F5494">
        <v>44</v>
      </c>
      <c r="G5494">
        <v>0</v>
      </c>
      <c r="H5494" t="s">
        <v>116</v>
      </c>
      <c r="I5494">
        <v>1</v>
      </c>
      <c r="J5494" t="s">
        <v>66</v>
      </c>
      <c r="K5494" s="33" t="str">
        <f>IF(ISNA(VLOOKUP(C5494,'Provider-EHR crosswalk'!A:B,2,FALSE)),"No EHR Specified",VLOOKUP(C5494,'Provider-EHR crosswalk'!A:B,2,FALSE))</f>
        <v>eClinicalWorks V12</v>
      </c>
    </row>
    <row r="5495" spans="1:11" x14ac:dyDescent="0.25">
      <c r="A5495" t="s">
        <v>145</v>
      </c>
      <c r="B5495">
        <v>151</v>
      </c>
      <c r="C5495" t="s">
        <v>615</v>
      </c>
      <c r="D5495" t="s">
        <v>146</v>
      </c>
      <c r="E5495">
        <v>0</v>
      </c>
      <c r="F5495">
        <v>44</v>
      </c>
      <c r="G5495">
        <v>0</v>
      </c>
      <c r="H5495" t="s">
        <v>116</v>
      </c>
      <c r="I5495">
        <v>1</v>
      </c>
      <c r="J5495" t="s">
        <v>66</v>
      </c>
      <c r="K5495" s="33" t="str">
        <f>IF(ISNA(VLOOKUP(C5495,'Provider-EHR crosswalk'!A:B,2,FALSE)),"No EHR Specified",VLOOKUP(C5495,'Provider-EHR crosswalk'!A:B,2,FALSE))</f>
        <v>eClinicalWorks V12</v>
      </c>
    </row>
    <row r="5496" spans="1:11" x14ac:dyDescent="0.25">
      <c r="A5496" t="s">
        <v>147</v>
      </c>
      <c r="B5496">
        <v>151</v>
      </c>
      <c r="C5496" t="s">
        <v>615</v>
      </c>
      <c r="D5496" t="s">
        <v>148</v>
      </c>
      <c r="E5496">
        <v>0</v>
      </c>
      <c r="F5496">
        <v>44</v>
      </c>
      <c r="G5496">
        <v>0</v>
      </c>
      <c r="H5496" t="s">
        <v>116</v>
      </c>
      <c r="I5496">
        <v>1</v>
      </c>
      <c r="J5496" t="s">
        <v>66</v>
      </c>
      <c r="K5496" s="33" t="str">
        <f>IF(ISNA(VLOOKUP(C5496,'Provider-EHR crosswalk'!A:B,2,FALSE)),"No EHR Specified",VLOOKUP(C5496,'Provider-EHR crosswalk'!A:B,2,FALSE))</f>
        <v>eClinicalWorks V12</v>
      </c>
    </row>
    <row r="5497" spans="1:11" x14ac:dyDescent="0.25">
      <c r="A5497" t="s">
        <v>149</v>
      </c>
      <c r="B5497">
        <v>151</v>
      </c>
      <c r="C5497" t="s">
        <v>615</v>
      </c>
      <c r="D5497" t="s">
        <v>150</v>
      </c>
      <c r="E5497">
        <v>0</v>
      </c>
      <c r="F5497">
        <v>44</v>
      </c>
      <c r="G5497">
        <v>0</v>
      </c>
      <c r="H5497" t="s">
        <v>116</v>
      </c>
      <c r="I5497">
        <v>1</v>
      </c>
      <c r="J5497" t="s">
        <v>66</v>
      </c>
      <c r="K5497" s="33" t="str">
        <f>IF(ISNA(VLOOKUP(C5497,'Provider-EHR crosswalk'!A:B,2,FALSE)),"No EHR Specified",VLOOKUP(C5497,'Provider-EHR crosswalk'!A:B,2,FALSE))</f>
        <v>eClinicalWorks V12</v>
      </c>
    </row>
    <row r="5498" spans="1:11" x14ac:dyDescent="0.25">
      <c r="A5498" t="s">
        <v>151</v>
      </c>
      <c r="B5498">
        <v>151</v>
      </c>
      <c r="C5498" t="s">
        <v>615</v>
      </c>
      <c r="D5498" t="s">
        <v>152</v>
      </c>
      <c r="E5498">
        <v>0</v>
      </c>
      <c r="F5498">
        <v>44</v>
      </c>
      <c r="G5498">
        <v>0</v>
      </c>
      <c r="H5498" t="s">
        <v>116</v>
      </c>
      <c r="I5498">
        <v>1</v>
      </c>
      <c r="J5498" t="s">
        <v>66</v>
      </c>
      <c r="K5498" s="33" t="str">
        <f>IF(ISNA(VLOOKUP(C5498,'Provider-EHR crosswalk'!A:B,2,FALSE)),"No EHR Specified",VLOOKUP(C5498,'Provider-EHR crosswalk'!A:B,2,FALSE))</f>
        <v>eClinicalWorks V12</v>
      </c>
    </row>
    <row r="5499" spans="1:11" x14ac:dyDescent="0.25">
      <c r="A5499" t="s">
        <v>153</v>
      </c>
      <c r="B5499">
        <v>151</v>
      </c>
      <c r="C5499" t="s">
        <v>615</v>
      </c>
      <c r="D5499" t="s">
        <v>154</v>
      </c>
      <c r="E5499">
        <v>0</v>
      </c>
      <c r="F5499">
        <v>44</v>
      </c>
      <c r="G5499">
        <v>0</v>
      </c>
      <c r="H5499" t="s">
        <v>116</v>
      </c>
      <c r="I5499">
        <v>1</v>
      </c>
      <c r="J5499" t="s">
        <v>66</v>
      </c>
      <c r="K5499" s="33" t="str">
        <f>IF(ISNA(VLOOKUP(C5499,'Provider-EHR crosswalk'!A:B,2,FALSE)),"No EHR Specified",VLOOKUP(C5499,'Provider-EHR crosswalk'!A:B,2,FALSE))</f>
        <v>eClinicalWorks V12</v>
      </c>
    </row>
    <row r="5500" spans="1:11" x14ac:dyDescent="0.25">
      <c r="A5500" t="s">
        <v>155</v>
      </c>
      <c r="B5500">
        <v>151</v>
      </c>
      <c r="C5500" t="s">
        <v>615</v>
      </c>
      <c r="D5500" t="s">
        <v>156</v>
      </c>
      <c r="E5500">
        <v>0</v>
      </c>
      <c r="F5500">
        <v>44</v>
      </c>
      <c r="G5500">
        <v>0</v>
      </c>
      <c r="H5500" t="s">
        <v>157</v>
      </c>
      <c r="I5500" t="s">
        <v>157</v>
      </c>
      <c r="J5500" t="s">
        <v>157</v>
      </c>
      <c r="K5500" s="33" t="str">
        <f>IF(ISNA(VLOOKUP(C5500,'Provider-EHR crosswalk'!A:B,2,FALSE)),"No EHR Specified",VLOOKUP(C5500,'Provider-EHR crosswalk'!A:B,2,FALSE))</f>
        <v>eClinicalWorks V12</v>
      </c>
    </row>
    <row r="5501" spans="1:11" x14ac:dyDescent="0.25">
      <c r="A5501" t="s">
        <v>158</v>
      </c>
      <c r="B5501">
        <v>151</v>
      </c>
      <c r="C5501" t="s">
        <v>615</v>
      </c>
      <c r="D5501" t="s">
        <v>159</v>
      </c>
      <c r="E5501">
        <v>0</v>
      </c>
      <c r="F5501">
        <v>44</v>
      </c>
      <c r="G5501">
        <v>0</v>
      </c>
      <c r="H5501" t="s">
        <v>157</v>
      </c>
      <c r="I5501" t="s">
        <v>157</v>
      </c>
      <c r="J5501" t="s">
        <v>157</v>
      </c>
      <c r="K5501" s="33" t="str">
        <f>IF(ISNA(VLOOKUP(C5501,'Provider-EHR crosswalk'!A:B,2,FALSE)),"No EHR Specified",VLOOKUP(C5501,'Provider-EHR crosswalk'!A:B,2,FALSE))</f>
        <v>eClinicalWorks V12</v>
      </c>
    </row>
    <row r="5502" spans="1:11" x14ac:dyDescent="0.25">
      <c r="A5502" t="s">
        <v>162</v>
      </c>
      <c r="B5502">
        <v>151</v>
      </c>
      <c r="C5502" t="s">
        <v>615</v>
      </c>
      <c r="D5502" t="s">
        <v>163</v>
      </c>
      <c r="E5502">
        <v>43</v>
      </c>
      <c r="F5502">
        <v>44</v>
      </c>
      <c r="G5502">
        <v>97.73</v>
      </c>
      <c r="H5502" t="s">
        <v>65</v>
      </c>
      <c r="I5502">
        <v>95</v>
      </c>
      <c r="J5502" t="s">
        <v>66</v>
      </c>
      <c r="K5502" s="33" t="str">
        <f>IF(ISNA(VLOOKUP(C5502,'Provider-EHR crosswalk'!A:B,2,FALSE)),"No EHR Specified",VLOOKUP(C5502,'Provider-EHR crosswalk'!A:B,2,FALSE))</f>
        <v>eClinicalWorks V12</v>
      </c>
    </row>
    <row r="5503" spans="1:11" x14ac:dyDescent="0.25">
      <c r="A5503" t="s">
        <v>164</v>
      </c>
      <c r="B5503">
        <v>151</v>
      </c>
      <c r="C5503" t="s">
        <v>615</v>
      </c>
      <c r="D5503" t="s">
        <v>165</v>
      </c>
      <c r="E5503">
        <v>4</v>
      </c>
      <c r="F5503">
        <v>5</v>
      </c>
      <c r="G5503">
        <v>80</v>
      </c>
      <c r="H5503" t="s">
        <v>65</v>
      </c>
      <c r="I5503">
        <v>95</v>
      </c>
      <c r="J5503" t="s">
        <v>69</v>
      </c>
      <c r="K5503" s="33" t="str">
        <f>IF(ISNA(VLOOKUP(C5503,'Provider-EHR crosswalk'!A:B,2,FALSE)),"No EHR Specified",VLOOKUP(C5503,'Provider-EHR crosswalk'!A:B,2,FALSE))</f>
        <v>eClinicalWorks V12</v>
      </c>
    </row>
    <row r="5504" spans="1:11" x14ac:dyDescent="0.25">
      <c r="A5504" t="s">
        <v>166</v>
      </c>
      <c r="B5504">
        <v>151</v>
      </c>
      <c r="C5504" t="s">
        <v>615</v>
      </c>
      <c r="D5504" t="s">
        <v>167</v>
      </c>
      <c r="E5504">
        <v>0</v>
      </c>
      <c r="F5504">
        <v>5</v>
      </c>
      <c r="G5504">
        <v>0</v>
      </c>
      <c r="H5504" t="s">
        <v>116</v>
      </c>
      <c r="I5504">
        <v>5</v>
      </c>
      <c r="J5504" t="s">
        <v>66</v>
      </c>
      <c r="K5504" s="33" t="str">
        <f>IF(ISNA(VLOOKUP(C5504,'Provider-EHR crosswalk'!A:B,2,FALSE)),"No EHR Specified",VLOOKUP(C5504,'Provider-EHR crosswalk'!A:B,2,FALSE))</f>
        <v>eClinicalWorks V12</v>
      </c>
    </row>
    <row r="5505" spans="1:11" x14ac:dyDescent="0.25">
      <c r="A5505" t="s">
        <v>168</v>
      </c>
      <c r="B5505">
        <v>151</v>
      </c>
      <c r="C5505" t="s">
        <v>615</v>
      </c>
      <c r="D5505" t="s">
        <v>169</v>
      </c>
      <c r="E5505">
        <v>0</v>
      </c>
      <c r="F5505">
        <v>5</v>
      </c>
      <c r="G5505">
        <v>0</v>
      </c>
      <c r="H5505" t="s">
        <v>116</v>
      </c>
      <c r="I5505">
        <v>5</v>
      </c>
      <c r="J5505" t="s">
        <v>66</v>
      </c>
      <c r="K5505" s="33" t="str">
        <f>IF(ISNA(VLOOKUP(C5505,'Provider-EHR crosswalk'!A:B,2,FALSE)),"No EHR Specified",VLOOKUP(C5505,'Provider-EHR crosswalk'!A:B,2,FALSE))</f>
        <v>eClinicalWorks V12</v>
      </c>
    </row>
    <row r="5506" spans="1:11" x14ac:dyDescent="0.25">
      <c r="A5506" t="s">
        <v>170</v>
      </c>
      <c r="B5506">
        <v>151</v>
      </c>
      <c r="C5506" t="s">
        <v>615</v>
      </c>
      <c r="D5506" t="s">
        <v>171</v>
      </c>
      <c r="E5506">
        <v>1</v>
      </c>
      <c r="F5506">
        <v>5</v>
      </c>
      <c r="G5506">
        <v>20</v>
      </c>
      <c r="H5506" t="s">
        <v>116</v>
      </c>
      <c r="I5506">
        <v>5</v>
      </c>
      <c r="J5506" t="s">
        <v>69</v>
      </c>
      <c r="K5506" s="33" t="str">
        <f>IF(ISNA(VLOOKUP(C5506,'Provider-EHR crosswalk'!A:B,2,FALSE)),"No EHR Specified",VLOOKUP(C5506,'Provider-EHR crosswalk'!A:B,2,FALSE))</f>
        <v>eClinicalWorks V12</v>
      </c>
    </row>
    <row r="5507" spans="1:11" x14ac:dyDescent="0.25">
      <c r="A5507" t="s">
        <v>172</v>
      </c>
      <c r="B5507">
        <v>151</v>
      </c>
      <c r="C5507" t="s">
        <v>615</v>
      </c>
      <c r="D5507" t="s">
        <v>173</v>
      </c>
      <c r="E5507">
        <v>0</v>
      </c>
      <c r="F5507">
        <v>44</v>
      </c>
      <c r="G5507">
        <v>0</v>
      </c>
      <c r="H5507" t="s">
        <v>116</v>
      </c>
      <c r="I5507">
        <v>5</v>
      </c>
      <c r="J5507" t="s">
        <v>66</v>
      </c>
      <c r="K5507" s="33" t="str">
        <f>IF(ISNA(VLOOKUP(C5507,'Provider-EHR crosswalk'!A:B,2,FALSE)),"No EHR Specified",VLOOKUP(C5507,'Provider-EHR crosswalk'!A:B,2,FALSE))</f>
        <v>eClinicalWorks V12</v>
      </c>
    </row>
    <row r="5508" spans="1:11" x14ac:dyDescent="0.25">
      <c r="A5508" t="s">
        <v>174</v>
      </c>
      <c r="B5508">
        <v>151</v>
      </c>
      <c r="C5508" t="s">
        <v>615</v>
      </c>
      <c r="D5508" t="s">
        <v>175</v>
      </c>
      <c r="E5508">
        <v>0</v>
      </c>
      <c r="F5508">
        <v>44</v>
      </c>
      <c r="G5508">
        <v>0</v>
      </c>
      <c r="H5508" t="s">
        <v>116</v>
      </c>
      <c r="I5508">
        <v>5</v>
      </c>
      <c r="J5508" t="s">
        <v>66</v>
      </c>
      <c r="K5508" s="33" t="str">
        <f>IF(ISNA(VLOOKUP(C5508,'Provider-EHR crosswalk'!A:B,2,FALSE)),"No EHR Specified",VLOOKUP(C5508,'Provider-EHR crosswalk'!A:B,2,FALSE))</f>
        <v>eClinicalWorks V12</v>
      </c>
    </row>
    <row r="5509" spans="1:11" x14ac:dyDescent="0.25">
      <c r="A5509" t="s">
        <v>176</v>
      </c>
      <c r="B5509">
        <v>151</v>
      </c>
      <c r="C5509" t="s">
        <v>615</v>
      </c>
      <c r="D5509" t="s">
        <v>177</v>
      </c>
      <c r="E5509">
        <v>1</v>
      </c>
      <c r="F5509">
        <v>44</v>
      </c>
      <c r="G5509">
        <v>2.27</v>
      </c>
      <c r="H5509" t="s">
        <v>116</v>
      </c>
      <c r="I5509">
        <v>5</v>
      </c>
      <c r="J5509" t="s">
        <v>66</v>
      </c>
      <c r="K5509" s="33" t="str">
        <f>IF(ISNA(VLOOKUP(C5509,'Provider-EHR crosswalk'!A:B,2,FALSE)),"No EHR Specified",VLOOKUP(C5509,'Provider-EHR crosswalk'!A:B,2,FALSE))</f>
        <v>eClinicalWorks V12</v>
      </c>
    </row>
    <row r="5510" spans="1:11" x14ac:dyDescent="0.25">
      <c r="A5510" t="s">
        <v>63</v>
      </c>
      <c r="B5510">
        <v>79</v>
      </c>
      <c r="C5510" t="s">
        <v>1090</v>
      </c>
      <c r="D5510" t="s">
        <v>64</v>
      </c>
      <c r="E5510">
        <v>32</v>
      </c>
      <c r="F5510">
        <v>32</v>
      </c>
      <c r="G5510">
        <v>100</v>
      </c>
      <c r="H5510" t="s">
        <v>65</v>
      </c>
      <c r="I5510">
        <v>99</v>
      </c>
      <c r="J5510" t="s">
        <v>66</v>
      </c>
      <c r="K5510" s="33" t="str">
        <f>IF(ISNA(VLOOKUP(C5510,'Provider-EHR crosswalk'!A:B,2,FALSE)),"No EHR Specified",VLOOKUP(C5510,'Provider-EHR crosswalk'!A:B,2,FALSE))</f>
        <v>OpenEMR (Open Source)</v>
      </c>
    </row>
    <row r="5511" spans="1:11" x14ac:dyDescent="0.25">
      <c r="A5511" t="s">
        <v>67</v>
      </c>
      <c r="B5511">
        <v>79</v>
      </c>
      <c r="C5511" t="s">
        <v>1090</v>
      </c>
      <c r="D5511" t="s">
        <v>68</v>
      </c>
      <c r="E5511">
        <v>19</v>
      </c>
      <c r="F5511">
        <v>32</v>
      </c>
      <c r="G5511">
        <v>59.38</v>
      </c>
      <c r="H5511" t="s">
        <v>65</v>
      </c>
      <c r="I5511">
        <v>75</v>
      </c>
      <c r="J5511" t="s">
        <v>69</v>
      </c>
      <c r="K5511" s="33" t="str">
        <f>IF(ISNA(VLOOKUP(C5511,'Provider-EHR crosswalk'!A:B,2,FALSE)),"No EHR Specified",VLOOKUP(C5511,'Provider-EHR crosswalk'!A:B,2,FALSE))</f>
        <v>OpenEMR (Open Source)</v>
      </c>
    </row>
    <row r="5512" spans="1:11" x14ac:dyDescent="0.25">
      <c r="A5512" t="s">
        <v>70</v>
      </c>
      <c r="B5512">
        <v>79</v>
      </c>
      <c r="C5512" t="s">
        <v>1090</v>
      </c>
      <c r="D5512" t="s">
        <v>71</v>
      </c>
      <c r="E5512">
        <v>32</v>
      </c>
      <c r="F5512">
        <v>32</v>
      </c>
      <c r="G5512">
        <v>100</v>
      </c>
      <c r="H5512" t="s">
        <v>65</v>
      </c>
      <c r="I5512">
        <v>99</v>
      </c>
      <c r="J5512" t="s">
        <v>66</v>
      </c>
      <c r="K5512" s="33" t="str">
        <f>IF(ISNA(VLOOKUP(C5512,'Provider-EHR crosswalk'!A:B,2,FALSE)),"No EHR Specified",VLOOKUP(C5512,'Provider-EHR crosswalk'!A:B,2,FALSE))</f>
        <v>OpenEMR (Open Source)</v>
      </c>
    </row>
    <row r="5513" spans="1:11" x14ac:dyDescent="0.25">
      <c r="A5513" t="s">
        <v>72</v>
      </c>
      <c r="B5513">
        <v>79</v>
      </c>
      <c r="C5513" t="s">
        <v>1090</v>
      </c>
      <c r="D5513" t="s">
        <v>73</v>
      </c>
      <c r="E5513">
        <v>32</v>
      </c>
      <c r="F5513">
        <v>32</v>
      </c>
      <c r="G5513">
        <v>100</v>
      </c>
      <c r="H5513" t="s">
        <v>65</v>
      </c>
      <c r="I5513">
        <v>99</v>
      </c>
      <c r="J5513" t="s">
        <v>66</v>
      </c>
      <c r="K5513" s="33" t="str">
        <f>IF(ISNA(VLOOKUP(C5513,'Provider-EHR crosswalk'!A:B,2,FALSE)),"No EHR Specified",VLOOKUP(C5513,'Provider-EHR crosswalk'!A:B,2,FALSE))</f>
        <v>OpenEMR (Open Source)</v>
      </c>
    </row>
    <row r="5514" spans="1:11" x14ac:dyDescent="0.25">
      <c r="A5514" t="s">
        <v>74</v>
      </c>
      <c r="B5514">
        <v>79</v>
      </c>
      <c r="C5514" t="s">
        <v>1090</v>
      </c>
      <c r="D5514" t="s">
        <v>75</v>
      </c>
      <c r="E5514">
        <v>32</v>
      </c>
      <c r="F5514">
        <v>32</v>
      </c>
      <c r="G5514">
        <v>100</v>
      </c>
      <c r="H5514" t="s">
        <v>65</v>
      </c>
      <c r="I5514">
        <v>99</v>
      </c>
      <c r="J5514" t="s">
        <v>66</v>
      </c>
      <c r="K5514" s="33" t="str">
        <f>IF(ISNA(VLOOKUP(C5514,'Provider-EHR crosswalk'!A:B,2,FALSE)),"No EHR Specified",VLOOKUP(C5514,'Provider-EHR crosswalk'!A:B,2,FALSE))</f>
        <v>OpenEMR (Open Source)</v>
      </c>
    </row>
    <row r="5515" spans="1:11" x14ac:dyDescent="0.25">
      <c r="A5515" t="s">
        <v>76</v>
      </c>
      <c r="B5515">
        <v>79</v>
      </c>
      <c r="C5515" t="s">
        <v>1090</v>
      </c>
      <c r="D5515" t="s">
        <v>77</v>
      </c>
      <c r="E5515">
        <v>32</v>
      </c>
      <c r="F5515">
        <v>32</v>
      </c>
      <c r="G5515">
        <v>100</v>
      </c>
      <c r="H5515" t="s">
        <v>65</v>
      </c>
      <c r="I5515">
        <v>85</v>
      </c>
      <c r="J5515" t="s">
        <v>66</v>
      </c>
      <c r="K5515" s="33" t="str">
        <f>IF(ISNA(VLOOKUP(C5515,'Provider-EHR crosswalk'!A:B,2,FALSE)),"No EHR Specified",VLOOKUP(C5515,'Provider-EHR crosswalk'!A:B,2,FALSE))</f>
        <v>OpenEMR (Open Source)</v>
      </c>
    </row>
    <row r="5516" spans="1:11" x14ac:dyDescent="0.25">
      <c r="A5516" t="s">
        <v>78</v>
      </c>
      <c r="B5516">
        <v>79</v>
      </c>
      <c r="C5516" t="s">
        <v>1090</v>
      </c>
      <c r="D5516" t="s">
        <v>79</v>
      </c>
      <c r="E5516">
        <v>32</v>
      </c>
      <c r="F5516">
        <v>32</v>
      </c>
      <c r="G5516">
        <v>100</v>
      </c>
      <c r="H5516" t="s">
        <v>65</v>
      </c>
      <c r="I5516">
        <v>85</v>
      </c>
      <c r="J5516" t="s">
        <v>66</v>
      </c>
      <c r="K5516" s="33" t="str">
        <f>IF(ISNA(VLOOKUP(C5516,'Provider-EHR crosswalk'!A:B,2,FALSE)),"No EHR Specified",VLOOKUP(C5516,'Provider-EHR crosswalk'!A:B,2,FALSE))</f>
        <v>OpenEMR (Open Source)</v>
      </c>
    </row>
    <row r="5517" spans="1:11" x14ac:dyDescent="0.25">
      <c r="A5517" t="s">
        <v>80</v>
      </c>
      <c r="B5517">
        <v>79</v>
      </c>
      <c r="C5517" t="s">
        <v>1090</v>
      </c>
      <c r="D5517" t="s">
        <v>81</v>
      </c>
      <c r="E5517">
        <v>32</v>
      </c>
      <c r="F5517">
        <v>32</v>
      </c>
      <c r="G5517">
        <v>100</v>
      </c>
      <c r="H5517" t="s">
        <v>65</v>
      </c>
      <c r="I5517">
        <v>85</v>
      </c>
      <c r="J5517" t="s">
        <v>66</v>
      </c>
      <c r="K5517" s="33" t="str">
        <f>IF(ISNA(VLOOKUP(C5517,'Provider-EHR crosswalk'!A:B,2,FALSE)),"No EHR Specified",VLOOKUP(C5517,'Provider-EHR crosswalk'!A:B,2,FALSE))</f>
        <v>OpenEMR (Open Source)</v>
      </c>
    </row>
    <row r="5518" spans="1:11" x14ac:dyDescent="0.25">
      <c r="A5518" t="s">
        <v>82</v>
      </c>
      <c r="B5518">
        <v>79</v>
      </c>
      <c r="C5518" t="s">
        <v>1090</v>
      </c>
      <c r="D5518" t="s">
        <v>83</v>
      </c>
      <c r="E5518">
        <v>32</v>
      </c>
      <c r="F5518">
        <v>32</v>
      </c>
      <c r="G5518">
        <v>100</v>
      </c>
      <c r="H5518" t="s">
        <v>65</v>
      </c>
      <c r="I5518">
        <v>85</v>
      </c>
      <c r="J5518" t="s">
        <v>66</v>
      </c>
      <c r="K5518" s="33" t="str">
        <f>IF(ISNA(VLOOKUP(C5518,'Provider-EHR crosswalk'!A:B,2,FALSE)),"No EHR Specified",VLOOKUP(C5518,'Provider-EHR crosswalk'!A:B,2,FALSE))</f>
        <v>OpenEMR (Open Source)</v>
      </c>
    </row>
    <row r="5519" spans="1:11" x14ac:dyDescent="0.25">
      <c r="A5519" t="s">
        <v>84</v>
      </c>
      <c r="B5519">
        <v>79</v>
      </c>
      <c r="C5519" t="s">
        <v>1090</v>
      </c>
      <c r="D5519" t="s">
        <v>85</v>
      </c>
      <c r="E5519">
        <v>32</v>
      </c>
      <c r="F5519">
        <v>32</v>
      </c>
      <c r="G5519">
        <v>100</v>
      </c>
      <c r="H5519" t="s">
        <v>65</v>
      </c>
      <c r="I5519">
        <v>85</v>
      </c>
      <c r="J5519" t="s">
        <v>66</v>
      </c>
      <c r="K5519" s="33" t="str">
        <f>IF(ISNA(VLOOKUP(C5519,'Provider-EHR crosswalk'!A:B,2,FALSE)),"No EHR Specified",VLOOKUP(C5519,'Provider-EHR crosswalk'!A:B,2,FALSE))</f>
        <v>OpenEMR (Open Source)</v>
      </c>
    </row>
    <row r="5520" spans="1:11" x14ac:dyDescent="0.25">
      <c r="A5520" t="s">
        <v>86</v>
      </c>
      <c r="B5520">
        <v>79</v>
      </c>
      <c r="C5520" t="s">
        <v>1090</v>
      </c>
      <c r="D5520" t="s">
        <v>87</v>
      </c>
      <c r="E5520">
        <v>32</v>
      </c>
      <c r="F5520">
        <v>32</v>
      </c>
      <c r="G5520">
        <v>100</v>
      </c>
      <c r="H5520" t="s">
        <v>65</v>
      </c>
      <c r="I5520">
        <v>95</v>
      </c>
      <c r="J5520" t="s">
        <v>66</v>
      </c>
      <c r="K5520" s="33" t="str">
        <f>IF(ISNA(VLOOKUP(C5520,'Provider-EHR crosswalk'!A:B,2,FALSE)),"No EHR Specified",VLOOKUP(C5520,'Provider-EHR crosswalk'!A:B,2,FALSE))</f>
        <v>OpenEMR (Open Source)</v>
      </c>
    </row>
    <row r="5521" spans="1:11" x14ac:dyDescent="0.25">
      <c r="A5521" t="s">
        <v>88</v>
      </c>
      <c r="B5521">
        <v>79</v>
      </c>
      <c r="C5521" t="s">
        <v>1090</v>
      </c>
      <c r="D5521" t="s">
        <v>89</v>
      </c>
      <c r="E5521">
        <v>32</v>
      </c>
      <c r="F5521">
        <v>32</v>
      </c>
      <c r="G5521">
        <v>100</v>
      </c>
      <c r="H5521" t="s">
        <v>65</v>
      </c>
      <c r="I5521">
        <v>95</v>
      </c>
      <c r="J5521" t="s">
        <v>66</v>
      </c>
      <c r="K5521" s="33" t="str">
        <f>IF(ISNA(VLOOKUP(C5521,'Provider-EHR crosswalk'!A:B,2,FALSE)),"No EHR Specified",VLOOKUP(C5521,'Provider-EHR crosswalk'!A:B,2,FALSE))</f>
        <v>OpenEMR (Open Source)</v>
      </c>
    </row>
    <row r="5522" spans="1:11" x14ac:dyDescent="0.25">
      <c r="A5522" t="s">
        <v>90</v>
      </c>
      <c r="B5522">
        <v>79</v>
      </c>
      <c r="C5522" t="s">
        <v>1090</v>
      </c>
      <c r="D5522" t="s">
        <v>91</v>
      </c>
      <c r="E5522">
        <v>32</v>
      </c>
      <c r="F5522">
        <v>32</v>
      </c>
      <c r="G5522">
        <v>100</v>
      </c>
      <c r="H5522" t="s">
        <v>65</v>
      </c>
      <c r="I5522">
        <v>90</v>
      </c>
      <c r="J5522" t="s">
        <v>66</v>
      </c>
      <c r="K5522" s="33" t="str">
        <f>IF(ISNA(VLOOKUP(C5522,'Provider-EHR crosswalk'!A:B,2,FALSE)),"No EHR Specified",VLOOKUP(C5522,'Provider-EHR crosswalk'!A:B,2,FALSE))</f>
        <v>OpenEMR (Open Source)</v>
      </c>
    </row>
    <row r="5523" spans="1:11" x14ac:dyDescent="0.25">
      <c r="A5523" t="s">
        <v>92</v>
      </c>
      <c r="B5523">
        <v>79</v>
      </c>
      <c r="C5523" t="s">
        <v>1090</v>
      </c>
      <c r="D5523" t="s">
        <v>93</v>
      </c>
      <c r="E5523">
        <v>11</v>
      </c>
      <c r="F5523">
        <v>32</v>
      </c>
      <c r="G5523">
        <v>34.380000000000003</v>
      </c>
      <c r="H5523" t="s">
        <v>65</v>
      </c>
      <c r="I5523">
        <v>90</v>
      </c>
      <c r="J5523" t="s">
        <v>69</v>
      </c>
      <c r="K5523" s="33" t="str">
        <f>IF(ISNA(VLOOKUP(C5523,'Provider-EHR crosswalk'!A:B,2,FALSE)),"No EHR Specified",VLOOKUP(C5523,'Provider-EHR crosswalk'!A:B,2,FALSE))</f>
        <v>OpenEMR (Open Source)</v>
      </c>
    </row>
    <row r="5524" spans="1:11" x14ac:dyDescent="0.25">
      <c r="A5524" t="s">
        <v>94</v>
      </c>
      <c r="B5524">
        <v>79</v>
      </c>
      <c r="C5524" t="s">
        <v>1090</v>
      </c>
      <c r="D5524" t="s">
        <v>95</v>
      </c>
      <c r="E5524">
        <v>22</v>
      </c>
      <c r="F5524">
        <v>32</v>
      </c>
      <c r="G5524">
        <v>68.75</v>
      </c>
      <c r="H5524" t="s">
        <v>65</v>
      </c>
      <c r="I5524">
        <v>90</v>
      </c>
      <c r="J5524" t="s">
        <v>69</v>
      </c>
      <c r="K5524" s="33" t="str">
        <f>IF(ISNA(VLOOKUP(C5524,'Provider-EHR crosswalk'!A:B,2,FALSE)),"No EHR Specified",VLOOKUP(C5524,'Provider-EHR crosswalk'!A:B,2,FALSE))</f>
        <v>OpenEMR (Open Source)</v>
      </c>
    </row>
    <row r="5525" spans="1:11" x14ac:dyDescent="0.25">
      <c r="A5525" t="s">
        <v>96</v>
      </c>
      <c r="B5525">
        <v>79</v>
      </c>
      <c r="C5525" t="s">
        <v>1090</v>
      </c>
      <c r="D5525" t="s">
        <v>97</v>
      </c>
      <c r="E5525">
        <v>30</v>
      </c>
      <c r="F5525">
        <v>32</v>
      </c>
      <c r="G5525">
        <v>93.75</v>
      </c>
      <c r="H5525" t="s">
        <v>65</v>
      </c>
      <c r="I5525">
        <v>90</v>
      </c>
      <c r="J5525" t="s">
        <v>66</v>
      </c>
      <c r="K5525" s="33" t="str">
        <f>IF(ISNA(VLOOKUP(C5525,'Provider-EHR crosswalk'!A:B,2,FALSE)),"No EHR Specified",VLOOKUP(C5525,'Provider-EHR crosswalk'!A:B,2,FALSE))</f>
        <v>OpenEMR (Open Source)</v>
      </c>
    </row>
    <row r="5526" spans="1:11" x14ac:dyDescent="0.25">
      <c r="A5526" t="s">
        <v>98</v>
      </c>
      <c r="B5526">
        <v>79</v>
      </c>
      <c r="C5526" t="s">
        <v>1090</v>
      </c>
      <c r="D5526" t="s">
        <v>99</v>
      </c>
      <c r="E5526">
        <v>30</v>
      </c>
      <c r="F5526">
        <v>32</v>
      </c>
      <c r="G5526">
        <v>93.75</v>
      </c>
      <c r="H5526" t="s">
        <v>65</v>
      </c>
      <c r="I5526">
        <v>90</v>
      </c>
      <c r="J5526" t="s">
        <v>66</v>
      </c>
      <c r="K5526" s="33" t="str">
        <f>IF(ISNA(VLOOKUP(C5526,'Provider-EHR crosswalk'!A:B,2,FALSE)),"No EHR Specified",VLOOKUP(C5526,'Provider-EHR crosswalk'!A:B,2,FALSE))</f>
        <v>OpenEMR (Open Source)</v>
      </c>
    </row>
    <row r="5527" spans="1:11" x14ac:dyDescent="0.25">
      <c r="A5527" t="s">
        <v>100</v>
      </c>
      <c r="B5527">
        <v>79</v>
      </c>
      <c r="C5527" t="s">
        <v>1090</v>
      </c>
      <c r="D5527" t="s">
        <v>101</v>
      </c>
      <c r="E5527">
        <v>332</v>
      </c>
      <c r="F5527">
        <v>332</v>
      </c>
      <c r="G5527">
        <v>100</v>
      </c>
      <c r="H5527" t="s">
        <v>65</v>
      </c>
      <c r="I5527">
        <v>99</v>
      </c>
      <c r="J5527" t="s">
        <v>66</v>
      </c>
      <c r="K5527" s="33" t="str">
        <f>IF(ISNA(VLOOKUP(C5527,'Provider-EHR crosswalk'!A:B,2,FALSE)),"No EHR Specified",VLOOKUP(C5527,'Provider-EHR crosswalk'!A:B,2,FALSE))</f>
        <v>OpenEMR (Open Source)</v>
      </c>
    </row>
    <row r="5528" spans="1:11" x14ac:dyDescent="0.25">
      <c r="A5528" t="s">
        <v>102</v>
      </c>
      <c r="B5528">
        <v>79</v>
      </c>
      <c r="C5528" t="s">
        <v>1090</v>
      </c>
      <c r="D5528" t="s">
        <v>103</v>
      </c>
      <c r="E5528">
        <v>332</v>
      </c>
      <c r="F5528">
        <v>332</v>
      </c>
      <c r="G5528">
        <v>100</v>
      </c>
      <c r="H5528" t="s">
        <v>65</v>
      </c>
      <c r="I5528">
        <v>99</v>
      </c>
      <c r="J5528" t="s">
        <v>66</v>
      </c>
      <c r="K5528" s="33" t="str">
        <f>IF(ISNA(VLOOKUP(C5528,'Provider-EHR crosswalk'!A:B,2,FALSE)),"No EHR Specified",VLOOKUP(C5528,'Provider-EHR crosswalk'!A:B,2,FALSE))</f>
        <v>OpenEMR (Open Source)</v>
      </c>
    </row>
    <row r="5529" spans="1:11" x14ac:dyDescent="0.25">
      <c r="A5529" t="s">
        <v>104</v>
      </c>
      <c r="B5529">
        <v>79</v>
      </c>
      <c r="C5529" t="s">
        <v>1090</v>
      </c>
      <c r="D5529" t="s">
        <v>105</v>
      </c>
      <c r="E5529">
        <v>332</v>
      </c>
      <c r="F5529">
        <v>332</v>
      </c>
      <c r="G5529">
        <v>100</v>
      </c>
      <c r="H5529" t="s">
        <v>65</v>
      </c>
      <c r="I5529">
        <v>99</v>
      </c>
      <c r="J5529" t="s">
        <v>66</v>
      </c>
      <c r="K5529" s="33" t="str">
        <f>IF(ISNA(VLOOKUP(C5529,'Provider-EHR crosswalk'!A:B,2,FALSE)),"No EHR Specified",VLOOKUP(C5529,'Provider-EHR crosswalk'!A:B,2,FALSE))</f>
        <v>OpenEMR (Open Source)</v>
      </c>
    </row>
    <row r="5530" spans="1:11" x14ac:dyDescent="0.25">
      <c r="A5530" t="s">
        <v>106</v>
      </c>
      <c r="B5530">
        <v>79</v>
      </c>
      <c r="C5530" t="s">
        <v>1090</v>
      </c>
      <c r="D5530" t="s">
        <v>107</v>
      </c>
      <c r="E5530">
        <v>332</v>
      </c>
      <c r="F5530">
        <v>332</v>
      </c>
      <c r="G5530">
        <v>100</v>
      </c>
      <c r="H5530" t="s">
        <v>65</v>
      </c>
      <c r="I5530">
        <v>99</v>
      </c>
      <c r="J5530" t="s">
        <v>66</v>
      </c>
      <c r="K5530" s="33" t="str">
        <f>IF(ISNA(VLOOKUP(C5530,'Provider-EHR crosswalk'!A:B,2,FALSE)),"No EHR Specified",VLOOKUP(C5530,'Provider-EHR crosswalk'!A:B,2,FALSE))</f>
        <v>OpenEMR (Open Source)</v>
      </c>
    </row>
    <row r="5531" spans="1:11" x14ac:dyDescent="0.25">
      <c r="A5531" t="s">
        <v>108</v>
      </c>
      <c r="B5531">
        <v>79</v>
      </c>
      <c r="C5531" t="s">
        <v>1090</v>
      </c>
      <c r="D5531" t="s">
        <v>109</v>
      </c>
      <c r="E5531">
        <v>332</v>
      </c>
      <c r="F5531">
        <v>332</v>
      </c>
      <c r="G5531">
        <v>100</v>
      </c>
      <c r="H5531" t="s">
        <v>65</v>
      </c>
      <c r="I5531">
        <v>99</v>
      </c>
      <c r="J5531" t="s">
        <v>66</v>
      </c>
      <c r="K5531" s="33" t="str">
        <f>IF(ISNA(VLOOKUP(C5531,'Provider-EHR crosswalk'!A:B,2,FALSE)),"No EHR Specified",VLOOKUP(C5531,'Provider-EHR crosswalk'!A:B,2,FALSE))</f>
        <v>OpenEMR (Open Source)</v>
      </c>
    </row>
    <row r="5532" spans="1:11" x14ac:dyDescent="0.25">
      <c r="A5532" t="s">
        <v>110</v>
      </c>
      <c r="B5532">
        <v>79</v>
      </c>
      <c r="C5532" t="s">
        <v>1090</v>
      </c>
      <c r="D5532" t="s">
        <v>111</v>
      </c>
      <c r="E5532">
        <v>332</v>
      </c>
      <c r="F5532">
        <v>332</v>
      </c>
      <c r="G5532">
        <v>100</v>
      </c>
      <c r="H5532" t="s">
        <v>65</v>
      </c>
      <c r="I5532">
        <v>99</v>
      </c>
      <c r="J5532" t="s">
        <v>66</v>
      </c>
      <c r="K5532" s="33" t="str">
        <f>IF(ISNA(VLOOKUP(C5532,'Provider-EHR crosswalk'!A:B,2,FALSE)),"No EHR Specified",VLOOKUP(C5532,'Provider-EHR crosswalk'!A:B,2,FALSE))</f>
        <v>OpenEMR (Open Source)</v>
      </c>
    </row>
    <row r="5533" spans="1:11" x14ac:dyDescent="0.25">
      <c r="A5533" t="s">
        <v>112</v>
      </c>
      <c r="B5533">
        <v>79</v>
      </c>
      <c r="C5533" t="s">
        <v>1090</v>
      </c>
      <c r="D5533" t="s">
        <v>113</v>
      </c>
      <c r="E5533">
        <v>332</v>
      </c>
      <c r="F5533">
        <v>332</v>
      </c>
      <c r="G5533">
        <v>100</v>
      </c>
      <c r="H5533" t="s">
        <v>65</v>
      </c>
      <c r="I5533">
        <v>99</v>
      </c>
      <c r="J5533" t="s">
        <v>66</v>
      </c>
      <c r="K5533" s="33" t="str">
        <f>IF(ISNA(VLOOKUP(C5533,'Provider-EHR crosswalk'!A:B,2,FALSE)),"No EHR Specified",VLOOKUP(C5533,'Provider-EHR crosswalk'!A:B,2,FALSE))</f>
        <v>OpenEMR (Open Source)</v>
      </c>
    </row>
    <row r="5534" spans="1:11" x14ac:dyDescent="0.25">
      <c r="A5534" t="s">
        <v>114</v>
      </c>
      <c r="B5534">
        <v>79</v>
      </c>
      <c r="C5534" t="s">
        <v>1090</v>
      </c>
      <c r="D5534" t="s">
        <v>115</v>
      </c>
      <c r="E5534">
        <v>3</v>
      </c>
      <c r="F5534">
        <v>32</v>
      </c>
      <c r="G5534">
        <v>9.3800000000000008</v>
      </c>
      <c r="H5534" t="s">
        <v>116</v>
      </c>
      <c r="I5534">
        <v>4</v>
      </c>
      <c r="J5534" t="s">
        <v>69</v>
      </c>
      <c r="K5534" s="33" t="str">
        <f>IF(ISNA(VLOOKUP(C5534,'Provider-EHR crosswalk'!A:B,2,FALSE)),"No EHR Specified",VLOOKUP(C5534,'Provider-EHR crosswalk'!A:B,2,FALSE))</f>
        <v>OpenEMR (Open Source)</v>
      </c>
    </row>
    <row r="5535" spans="1:11" x14ac:dyDescent="0.25">
      <c r="A5535" t="s">
        <v>117</v>
      </c>
      <c r="B5535">
        <v>79</v>
      </c>
      <c r="C5535" t="s">
        <v>1090</v>
      </c>
      <c r="D5535" t="s">
        <v>118</v>
      </c>
      <c r="E5535">
        <v>2</v>
      </c>
      <c r="F5535">
        <v>32</v>
      </c>
      <c r="G5535">
        <v>6.25</v>
      </c>
      <c r="H5535" t="s">
        <v>116</v>
      </c>
      <c r="I5535">
        <v>4</v>
      </c>
      <c r="J5535" t="s">
        <v>69</v>
      </c>
      <c r="K5535" s="33" t="str">
        <f>IF(ISNA(VLOOKUP(C5535,'Provider-EHR crosswalk'!A:B,2,FALSE)),"No EHR Specified",VLOOKUP(C5535,'Provider-EHR crosswalk'!A:B,2,FALSE))</f>
        <v>OpenEMR (Open Source)</v>
      </c>
    </row>
    <row r="5536" spans="1:11" x14ac:dyDescent="0.25">
      <c r="A5536" t="s">
        <v>119</v>
      </c>
      <c r="B5536">
        <v>79</v>
      </c>
      <c r="C5536" t="s">
        <v>1090</v>
      </c>
      <c r="D5536" t="s">
        <v>120</v>
      </c>
      <c r="E5536">
        <v>1</v>
      </c>
      <c r="F5536">
        <v>32</v>
      </c>
      <c r="G5536">
        <v>3.13</v>
      </c>
      <c r="H5536" t="s">
        <v>116</v>
      </c>
      <c r="I5536">
        <v>4</v>
      </c>
      <c r="J5536" t="s">
        <v>66</v>
      </c>
      <c r="K5536" s="33" t="str">
        <f>IF(ISNA(VLOOKUP(C5536,'Provider-EHR crosswalk'!A:B,2,FALSE)),"No EHR Specified",VLOOKUP(C5536,'Provider-EHR crosswalk'!A:B,2,FALSE))</f>
        <v>OpenEMR (Open Source)</v>
      </c>
    </row>
    <row r="5537" spans="1:11" x14ac:dyDescent="0.25">
      <c r="A5537" t="s">
        <v>121</v>
      </c>
      <c r="B5537">
        <v>79</v>
      </c>
      <c r="C5537" t="s">
        <v>1090</v>
      </c>
      <c r="D5537" t="s">
        <v>122</v>
      </c>
      <c r="E5537">
        <v>0</v>
      </c>
      <c r="F5537">
        <v>32</v>
      </c>
      <c r="G5537">
        <v>0</v>
      </c>
      <c r="H5537" t="s">
        <v>116</v>
      </c>
      <c r="I5537">
        <v>1</v>
      </c>
      <c r="J5537" t="s">
        <v>66</v>
      </c>
      <c r="K5537" s="33" t="str">
        <f>IF(ISNA(VLOOKUP(C5537,'Provider-EHR crosswalk'!A:B,2,FALSE)),"No EHR Specified",VLOOKUP(C5537,'Provider-EHR crosswalk'!A:B,2,FALSE))</f>
        <v>OpenEMR (Open Source)</v>
      </c>
    </row>
    <row r="5538" spans="1:11" x14ac:dyDescent="0.25">
      <c r="A5538" t="s">
        <v>123</v>
      </c>
      <c r="B5538">
        <v>79</v>
      </c>
      <c r="C5538" t="s">
        <v>1090</v>
      </c>
      <c r="D5538" t="s">
        <v>124</v>
      </c>
      <c r="E5538">
        <v>0</v>
      </c>
      <c r="F5538">
        <v>332</v>
      </c>
      <c r="G5538">
        <v>0</v>
      </c>
      <c r="H5538" t="s">
        <v>116</v>
      </c>
      <c r="I5538">
        <v>1</v>
      </c>
      <c r="J5538" t="s">
        <v>66</v>
      </c>
      <c r="K5538" s="33" t="str">
        <f>IF(ISNA(VLOOKUP(C5538,'Provider-EHR crosswalk'!A:B,2,FALSE)),"No EHR Specified",VLOOKUP(C5538,'Provider-EHR crosswalk'!A:B,2,FALSE))</f>
        <v>OpenEMR (Open Source)</v>
      </c>
    </row>
    <row r="5539" spans="1:11" x14ac:dyDescent="0.25">
      <c r="A5539" t="s">
        <v>125</v>
      </c>
      <c r="B5539">
        <v>79</v>
      </c>
      <c r="C5539" t="s">
        <v>1090</v>
      </c>
      <c r="D5539" t="s">
        <v>126</v>
      </c>
      <c r="E5539">
        <v>0</v>
      </c>
      <c r="F5539">
        <v>332</v>
      </c>
      <c r="G5539">
        <v>0</v>
      </c>
      <c r="H5539" t="s">
        <v>116</v>
      </c>
      <c r="I5539">
        <v>1</v>
      </c>
      <c r="J5539" t="s">
        <v>66</v>
      </c>
      <c r="K5539" s="33" t="str">
        <f>IF(ISNA(VLOOKUP(C5539,'Provider-EHR crosswalk'!A:B,2,FALSE)),"No EHR Specified",VLOOKUP(C5539,'Provider-EHR crosswalk'!A:B,2,FALSE))</f>
        <v>OpenEMR (Open Source)</v>
      </c>
    </row>
    <row r="5540" spans="1:11" x14ac:dyDescent="0.25">
      <c r="A5540" t="s">
        <v>127</v>
      </c>
      <c r="B5540">
        <v>79</v>
      </c>
      <c r="C5540" t="s">
        <v>1090</v>
      </c>
      <c r="D5540" t="s">
        <v>128</v>
      </c>
      <c r="E5540">
        <v>4</v>
      </c>
      <c r="F5540">
        <v>332</v>
      </c>
      <c r="G5540">
        <v>1.2</v>
      </c>
      <c r="H5540" t="s">
        <v>116</v>
      </c>
      <c r="I5540">
        <v>4</v>
      </c>
      <c r="J5540" t="s">
        <v>66</v>
      </c>
      <c r="K5540" s="33" t="str">
        <f>IF(ISNA(VLOOKUP(C5540,'Provider-EHR crosswalk'!A:B,2,FALSE)),"No EHR Specified",VLOOKUP(C5540,'Provider-EHR crosswalk'!A:B,2,FALSE))</f>
        <v>OpenEMR (Open Source)</v>
      </c>
    </row>
    <row r="5541" spans="1:11" x14ac:dyDescent="0.25">
      <c r="A5541" t="s">
        <v>129</v>
      </c>
      <c r="B5541">
        <v>79</v>
      </c>
      <c r="C5541" t="s">
        <v>1090</v>
      </c>
      <c r="D5541" t="s">
        <v>130</v>
      </c>
      <c r="E5541">
        <v>1</v>
      </c>
      <c r="F5541">
        <v>332</v>
      </c>
      <c r="G5541">
        <v>0.3</v>
      </c>
      <c r="H5541" t="s">
        <v>116</v>
      </c>
      <c r="I5541">
        <v>4</v>
      </c>
      <c r="J5541" t="s">
        <v>66</v>
      </c>
      <c r="K5541" s="33" t="str">
        <f>IF(ISNA(VLOOKUP(C5541,'Provider-EHR crosswalk'!A:B,2,FALSE)),"No EHR Specified",VLOOKUP(C5541,'Provider-EHR crosswalk'!A:B,2,FALSE))</f>
        <v>OpenEMR (Open Source)</v>
      </c>
    </row>
    <row r="5542" spans="1:11" x14ac:dyDescent="0.25">
      <c r="A5542" t="s">
        <v>131</v>
      </c>
      <c r="B5542">
        <v>79</v>
      </c>
      <c r="C5542" t="s">
        <v>1090</v>
      </c>
      <c r="D5542" t="s">
        <v>132</v>
      </c>
      <c r="E5542">
        <v>4</v>
      </c>
      <c r="F5542">
        <v>332</v>
      </c>
      <c r="G5542">
        <v>1.2</v>
      </c>
      <c r="H5542" t="s">
        <v>116</v>
      </c>
      <c r="I5542">
        <v>4</v>
      </c>
      <c r="J5542" t="s">
        <v>66</v>
      </c>
      <c r="K5542" s="33" t="str">
        <f>IF(ISNA(VLOOKUP(C5542,'Provider-EHR crosswalk'!A:B,2,FALSE)),"No EHR Specified",VLOOKUP(C5542,'Provider-EHR crosswalk'!A:B,2,FALSE))</f>
        <v>OpenEMR (Open Source)</v>
      </c>
    </row>
    <row r="5543" spans="1:11" x14ac:dyDescent="0.25">
      <c r="A5543" t="s">
        <v>133</v>
      </c>
      <c r="B5543">
        <v>79</v>
      </c>
      <c r="C5543" t="s">
        <v>1090</v>
      </c>
      <c r="D5543" t="s">
        <v>134</v>
      </c>
      <c r="E5543">
        <v>0</v>
      </c>
      <c r="F5543">
        <v>332</v>
      </c>
      <c r="G5543">
        <v>0</v>
      </c>
      <c r="H5543" t="s">
        <v>116</v>
      </c>
      <c r="I5543">
        <v>1</v>
      </c>
      <c r="J5543" t="s">
        <v>66</v>
      </c>
      <c r="K5543" s="33" t="str">
        <f>IF(ISNA(VLOOKUP(C5543,'Provider-EHR crosswalk'!A:B,2,FALSE)),"No EHR Specified",VLOOKUP(C5543,'Provider-EHR crosswalk'!A:B,2,FALSE))</f>
        <v>OpenEMR (Open Source)</v>
      </c>
    </row>
    <row r="5544" spans="1:11" x14ac:dyDescent="0.25">
      <c r="A5544" t="s">
        <v>135</v>
      </c>
      <c r="B5544">
        <v>79</v>
      </c>
      <c r="C5544" t="s">
        <v>1090</v>
      </c>
      <c r="D5544" t="s">
        <v>136</v>
      </c>
      <c r="E5544">
        <v>0</v>
      </c>
      <c r="F5544">
        <v>332</v>
      </c>
      <c r="G5544">
        <v>0</v>
      </c>
      <c r="H5544" t="s">
        <v>116</v>
      </c>
      <c r="I5544">
        <v>1</v>
      </c>
      <c r="J5544" t="s">
        <v>66</v>
      </c>
      <c r="K5544" s="33" t="str">
        <f>IF(ISNA(VLOOKUP(C5544,'Provider-EHR crosswalk'!A:B,2,FALSE)),"No EHR Specified",VLOOKUP(C5544,'Provider-EHR crosswalk'!A:B,2,FALSE))</f>
        <v>OpenEMR (Open Source)</v>
      </c>
    </row>
    <row r="5545" spans="1:11" x14ac:dyDescent="0.25">
      <c r="A5545" t="s">
        <v>137</v>
      </c>
      <c r="B5545">
        <v>79</v>
      </c>
      <c r="C5545" t="s">
        <v>1090</v>
      </c>
      <c r="D5545" t="s">
        <v>138</v>
      </c>
      <c r="E5545">
        <v>0</v>
      </c>
      <c r="F5545">
        <v>332</v>
      </c>
      <c r="G5545">
        <v>0</v>
      </c>
      <c r="H5545" t="s">
        <v>116</v>
      </c>
      <c r="I5545">
        <v>1</v>
      </c>
      <c r="J5545" t="s">
        <v>66</v>
      </c>
      <c r="K5545" s="33" t="str">
        <f>IF(ISNA(VLOOKUP(C5545,'Provider-EHR crosswalk'!A:B,2,FALSE)),"No EHR Specified",VLOOKUP(C5545,'Provider-EHR crosswalk'!A:B,2,FALSE))</f>
        <v>OpenEMR (Open Source)</v>
      </c>
    </row>
    <row r="5546" spans="1:11" x14ac:dyDescent="0.25">
      <c r="A5546" t="s">
        <v>139</v>
      </c>
      <c r="B5546">
        <v>79</v>
      </c>
      <c r="C5546" t="s">
        <v>1090</v>
      </c>
      <c r="D5546" t="s">
        <v>140</v>
      </c>
      <c r="E5546">
        <v>0</v>
      </c>
      <c r="F5546">
        <v>332</v>
      </c>
      <c r="G5546">
        <v>0</v>
      </c>
      <c r="H5546" t="s">
        <v>116</v>
      </c>
      <c r="I5546">
        <v>1</v>
      </c>
      <c r="J5546" t="s">
        <v>66</v>
      </c>
      <c r="K5546" s="33" t="str">
        <f>IF(ISNA(VLOOKUP(C5546,'Provider-EHR crosswalk'!A:B,2,FALSE)),"No EHR Specified",VLOOKUP(C5546,'Provider-EHR crosswalk'!A:B,2,FALSE))</f>
        <v>OpenEMR (Open Source)</v>
      </c>
    </row>
    <row r="5547" spans="1:11" x14ac:dyDescent="0.25">
      <c r="A5547" t="s">
        <v>141</v>
      </c>
      <c r="B5547">
        <v>79</v>
      </c>
      <c r="C5547" t="s">
        <v>1090</v>
      </c>
      <c r="D5547" t="s">
        <v>142</v>
      </c>
      <c r="E5547">
        <v>0</v>
      </c>
      <c r="F5547">
        <v>332</v>
      </c>
      <c r="G5547">
        <v>0</v>
      </c>
      <c r="H5547" t="s">
        <v>116</v>
      </c>
      <c r="I5547">
        <v>1</v>
      </c>
      <c r="J5547" t="s">
        <v>66</v>
      </c>
      <c r="K5547" s="33" t="str">
        <f>IF(ISNA(VLOOKUP(C5547,'Provider-EHR crosswalk'!A:B,2,FALSE)),"No EHR Specified",VLOOKUP(C5547,'Provider-EHR crosswalk'!A:B,2,FALSE))</f>
        <v>OpenEMR (Open Source)</v>
      </c>
    </row>
    <row r="5548" spans="1:11" x14ac:dyDescent="0.25">
      <c r="A5548" t="s">
        <v>143</v>
      </c>
      <c r="B5548">
        <v>79</v>
      </c>
      <c r="C5548" t="s">
        <v>1090</v>
      </c>
      <c r="D5548" t="s">
        <v>144</v>
      </c>
      <c r="E5548">
        <v>0</v>
      </c>
      <c r="F5548">
        <v>332</v>
      </c>
      <c r="G5548">
        <v>0</v>
      </c>
      <c r="H5548" t="s">
        <v>116</v>
      </c>
      <c r="I5548">
        <v>1</v>
      </c>
      <c r="J5548" t="s">
        <v>66</v>
      </c>
      <c r="K5548" s="33" t="str">
        <f>IF(ISNA(VLOOKUP(C5548,'Provider-EHR crosswalk'!A:B,2,FALSE)),"No EHR Specified",VLOOKUP(C5548,'Provider-EHR crosswalk'!A:B,2,FALSE))</f>
        <v>OpenEMR (Open Source)</v>
      </c>
    </row>
    <row r="5549" spans="1:11" x14ac:dyDescent="0.25">
      <c r="A5549" t="s">
        <v>145</v>
      </c>
      <c r="B5549">
        <v>79</v>
      </c>
      <c r="C5549" t="s">
        <v>1090</v>
      </c>
      <c r="D5549" t="s">
        <v>146</v>
      </c>
      <c r="E5549">
        <v>0</v>
      </c>
      <c r="F5549">
        <v>332</v>
      </c>
      <c r="G5549">
        <v>0</v>
      </c>
      <c r="H5549" t="s">
        <v>116</v>
      </c>
      <c r="I5549">
        <v>1</v>
      </c>
      <c r="J5549" t="s">
        <v>66</v>
      </c>
      <c r="K5549" s="33" t="str">
        <f>IF(ISNA(VLOOKUP(C5549,'Provider-EHR crosswalk'!A:B,2,FALSE)),"No EHR Specified",VLOOKUP(C5549,'Provider-EHR crosswalk'!A:B,2,FALSE))</f>
        <v>OpenEMR (Open Source)</v>
      </c>
    </row>
    <row r="5550" spans="1:11" x14ac:dyDescent="0.25">
      <c r="A5550" t="s">
        <v>147</v>
      </c>
      <c r="B5550">
        <v>79</v>
      </c>
      <c r="C5550" t="s">
        <v>1090</v>
      </c>
      <c r="D5550" t="s">
        <v>148</v>
      </c>
      <c r="E5550">
        <v>0</v>
      </c>
      <c r="F5550">
        <v>332</v>
      </c>
      <c r="G5550">
        <v>0</v>
      </c>
      <c r="H5550" t="s">
        <v>116</v>
      </c>
      <c r="I5550">
        <v>1</v>
      </c>
      <c r="J5550" t="s">
        <v>66</v>
      </c>
      <c r="K5550" s="33" t="str">
        <f>IF(ISNA(VLOOKUP(C5550,'Provider-EHR crosswalk'!A:B,2,FALSE)),"No EHR Specified",VLOOKUP(C5550,'Provider-EHR crosswalk'!A:B,2,FALSE))</f>
        <v>OpenEMR (Open Source)</v>
      </c>
    </row>
    <row r="5551" spans="1:11" x14ac:dyDescent="0.25">
      <c r="A5551" t="s">
        <v>149</v>
      </c>
      <c r="B5551">
        <v>79</v>
      </c>
      <c r="C5551" t="s">
        <v>1090</v>
      </c>
      <c r="D5551" t="s">
        <v>150</v>
      </c>
      <c r="E5551">
        <v>0</v>
      </c>
      <c r="F5551">
        <v>332</v>
      </c>
      <c r="G5551">
        <v>0</v>
      </c>
      <c r="H5551" t="s">
        <v>116</v>
      </c>
      <c r="I5551">
        <v>1</v>
      </c>
      <c r="J5551" t="s">
        <v>66</v>
      </c>
      <c r="K5551" s="33" t="str">
        <f>IF(ISNA(VLOOKUP(C5551,'Provider-EHR crosswalk'!A:B,2,FALSE)),"No EHR Specified",VLOOKUP(C5551,'Provider-EHR crosswalk'!A:B,2,FALSE))</f>
        <v>OpenEMR (Open Source)</v>
      </c>
    </row>
    <row r="5552" spans="1:11" x14ac:dyDescent="0.25">
      <c r="A5552" t="s">
        <v>151</v>
      </c>
      <c r="B5552">
        <v>79</v>
      </c>
      <c r="C5552" t="s">
        <v>1090</v>
      </c>
      <c r="D5552" t="s">
        <v>152</v>
      </c>
      <c r="E5552">
        <v>0</v>
      </c>
      <c r="F5552">
        <v>332</v>
      </c>
      <c r="G5552">
        <v>0</v>
      </c>
      <c r="H5552" t="s">
        <v>116</v>
      </c>
      <c r="I5552">
        <v>1</v>
      </c>
      <c r="J5552" t="s">
        <v>66</v>
      </c>
      <c r="K5552" s="33" t="str">
        <f>IF(ISNA(VLOOKUP(C5552,'Provider-EHR crosswalk'!A:B,2,FALSE)),"No EHR Specified",VLOOKUP(C5552,'Provider-EHR crosswalk'!A:B,2,FALSE))</f>
        <v>OpenEMR (Open Source)</v>
      </c>
    </row>
    <row r="5553" spans="1:11" x14ac:dyDescent="0.25">
      <c r="A5553" t="s">
        <v>153</v>
      </c>
      <c r="B5553">
        <v>79</v>
      </c>
      <c r="C5553" t="s">
        <v>1090</v>
      </c>
      <c r="D5553" t="s">
        <v>154</v>
      </c>
      <c r="E5553">
        <v>0</v>
      </c>
      <c r="F5553">
        <v>332</v>
      </c>
      <c r="G5553">
        <v>0</v>
      </c>
      <c r="H5553" t="s">
        <v>116</v>
      </c>
      <c r="I5553">
        <v>1</v>
      </c>
      <c r="J5553" t="s">
        <v>66</v>
      </c>
      <c r="K5553" s="33" t="str">
        <f>IF(ISNA(VLOOKUP(C5553,'Provider-EHR crosswalk'!A:B,2,FALSE)),"No EHR Specified",VLOOKUP(C5553,'Provider-EHR crosswalk'!A:B,2,FALSE))</f>
        <v>OpenEMR (Open Source)</v>
      </c>
    </row>
    <row r="5554" spans="1:11" x14ac:dyDescent="0.25">
      <c r="A5554" t="s">
        <v>155</v>
      </c>
      <c r="B5554">
        <v>79</v>
      </c>
      <c r="C5554" t="s">
        <v>1090</v>
      </c>
      <c r="D5554" t="s">
        <v>156</v>
      </c>
      <c r="E5554">
        <v>0</v>
      </c>
      <c r="F5554">
        <v>332</v>
      </c>
      <c r="G5554">
        <v>0</v>
      </c>
      <c r="H5554" t="s">
        <v>157</v>
      </c>
      <c r="I5554" t="s">
        <v>157</v>
      </c>
      <c r="J5554" t="s">
        <v>157</v>
      </c>
      <c r="K5554" s="33" t="str">
        <f>IF(ISNA(VLOOKUP(C5554,'Provider-EHR crosswalk'!A:B,2,FALSE)),"No EHR Specified",VLOOKUP(C5554,'Provider-EHR crosswalk'!A:B,2,FALSE))</f>
        <v>OpenEMR (Open Source)</v>
      </c>
    </row>
    <row r="5555" spans="1:11" x14ac:dyDescent="0.25">
      <c r="A5555" t="s">
        <v>158</v>
      </c>
      <c r="B5555">
        <v>79</v>
      </c>
      <c r="C5555" t="s">
        <v>1090</v>
      </c>
      <c r="D5555" t="s">
        <v>159</v>
      </c>
      <c r="E5555">
        <v>5</v>
      </c>
      <c r="F5555">
        <v>332</v>
      </c>
      <c r="G5555">
        <v>1.51</v>
      </c>
      <c r="H5555" t="s">
        <v>157</v>
      </c>
      <c r="I5555" t="s">
        <v>157</v>
      </c>
      <c r="J5555" t="s">
        <v>157</v>
      </c>
      <c r="K5555" s="33" t="str">
        <f>IF(ISNA(VLOOKUP(C5555,'Provider-EHR crosswalk'!A:B,2,FALSE)),"No EHR Specified",VLOOKUP(C5555,'Provider-EHR crosswalk'!A:B,2,FALSE))</f>
        <v>OpenEMR (Open Source)</v>
      </c>
    </row>
    <row r="5556" spans="1:11" x14ac:dyDescent="0.25">
      <c r="A5556" t="s">
        <v>162</v>
      </c>
      <c r="B5556">
        <v>79</v>
      </c>
      <c r="C5556" t="s">
        <v>1090</v>
      </c>
      <c r="D5556" t="s">
        <v>163</v>
      </c>
      <c r="E5556">
        <v>307</v>
      </c>
      <c r="F5556">
        <v>332</v>
      </c>
      <c r="G5556">
        <v>92.47</v>
      </c>
      <c r="H5556" t="s">
        <v>65</v>
      </c>
      <c r="I5556">
        <v>95</v>
      </c>
      <c r="J5556" t="s">
        <v>69</v>
      </c>
      <c r="K5556" s="33" t="str">
        <f>IF(ISNA(VLOOKUP(C5556,'Provider-EHR crosswalk'!A:B,2,FALSE)),"No EHR Specified",VLOOKUP(C5556,'Provider-EHR crosswalk'!A:B,2,FALSE))</f>
        <v>OpenEMR (Open Source)</v>
      </c>
    </row>
    <row r="5557" spans="1:11" x14ac:dyDescent="0.25">
      <c r="A5557" t="s">
        <v>164</v>
      </c>
      <c r="B5557">
        <v>79</v>
      </c>
      <c r="C5557" t="s">
        <v>1090</v>
      </c>
      <c r="D5557" t="s">
        <v>165</v>
      </c>
      <c r="E5557">
        <v>26</v>
      </c>
      <c r="F5557">
        <v>32</v>
      </c>
      <c r="G5557">
        <v>81.25</v>
      </c>
      <c r="H5557" t="s">
        <v>65</v>
      </c>
      <c r="I5557">
        <v>95</v>
      </c>
      <c r="J5557" t="s">
        <v>69</v>
      </c>
      <c r="K5557" s="33" t="str">
        <f>IF(ISNA(VLOOKUP(C5557,'Provider-EHR crosswalk'!A:B,2,FALSE)),"No EHR Specified",VLOOKUP(C5557,'Provider-EHR crosswalk'!A:B,2,FALSE))</f>
        <v>OpenEMR (Open Source)</v>
      </c>
    </row>
    <row r="5558" spans="1:11" x14ac:dyDescent="0.25">
      <c r="A5558" t="s">
        <v>166</v>
      </c>
      <c r="B5558">
        <v>79</v>
      </c>
      <c r="C5558" t="s">
        <v>1090</v>
      </c>
      <c r="D5558" t="s">
        <v>167</v>
      </c>
      <c r="E5558">
        <v>0</v>
      </c>
      <c r="F5558">
        <v>32</v>
      </c>
      <c r="G5558">
        <v>0</v>
      </c>
      <c r="H5558" t="s">
        <v>116</v>
      </c>
      <c r="I5558">
        <v>5</v>
      </c>
      <c r="J5558" t="s">
        <v>66</v>
      </c>
      <c r="K5558" s="33" t="str">
        <f>IF(ISNA(VLOOKUP(C5558,'Provider-EHR crosswalk'!A:B,2,FALSE)),"No EHR Specified",VLOOKUP(C5558,'Provider-EHR crosswalk'!A:B,2,FALSE))</f>
        <v>OpenEMR (Open Source)</v>
      </c>
    </row>
    <row r="5559" spans="1:11" x14ac:dyDescent="0.25">
      <c r="A5559" t="s">
        <v>168</v>
      </c>
      <c r="B5559">
        <v>79</v>
      </c>
      <c r="C5559" t="s">
        <v>1090</v>
      </c>
      <c r="D5559" t="s">
        <v>169</v>
      </c>
      <c r="E5559">
        <v>0</v>
      </c>
      <c r="F5559">
        <v>32</v>
      </c>
      <c r="G5559">
        <v>0</v>
      </c>
      <c r="H5559" t="s">
        <v>116</v>
      </c>
      <c r="I5559">
        <v>5</v>
      </c>
      <c r="J5559" t="s">
        <v>66</v>
      </c>
      <c r="K5559" s="33" t="str">
        <f>IF(ISNA(VLOOKUP(C5559,'Provider-EHR crosswalk'!A:B,2,FALSE)),"No EHR Specified",VLOOKUP(C5559,'Provider-EHR crosswalk'!A:B,2,FALSE))</f>
        <v>OpenEMR (Open Source)</v>
      </c>
    </row>
    <row r="5560" spans="1:11" x14ac:dyDescent="0.25">
      <c r="A5560" t="s">
        <v>170</v>
      </c>
      <c r="B5560">
        <v>79</v>
      </c>
      <c r="C5560" t="s">
        <v>1090</v>
      </c>
      <c r="D5560" t="s">
        <v>171</v>
      </c>
      <c r="E5560">
        <v>6</v>
      </c>
      <c r="F5560">
        <v>32</v>
      </c>
      <c r="G5560">
        <v>18.75</v>
      </c>
      <c r="H5560" t="s">
        <v>116</v>
      </c>
      <c r="I5560">
        <v>5</v>
      </c>
      <c r="J5560" t="s">
        <v>69</v>
      </c>
      <c r="K5560" s="33" t="str">
        <f>IF(ISNA(VLOOKUP(C5560,'Provider-EHR crosswalk'!A:B,2,FALSE)),"No EHR Specified",VLOOKUP(C5560,'Provider-EHR crosswalk'!A:B,2,FALSE))</f>
        <v>OpenEMR (Open Source)</v>
      </c>
    </row>
    <row r="5561" spans="1:11" x14ac:dyDescent="0.25">
      <c r="A5561" t="s">
        <v>172</v>
      </c>
      <c r="B5561">
        <v>79</v>
      </c>
      <c r="C5561" t="s">
        <v>1090</v>
      </c>
      <c r="D5561" t="s">
        <v>173</v>
      </c>
      <c r="E5561">
        <v>7</v>
      </c>
      <c r="F5561">
        <v>332</v>
      </c>
      <c r="G5561">
        <v>2.11</v>
      </c>
      <c r="H5561" t="s">
        <v>116</v>
      </c>
      <c r="I5561">
        <v>5</v>
      </c>
      <c r="J5561" t="s">
        <v>66</v>
      </c>
      <c r="K5561" s="33" t="str">
        <f>IF(ISNA(VLOOKUP(C5561,'Provider-EHR crosswalk'!A:B,2,FALSE)),"No EHR Specified",VLOOKUP(C5561,'Provider-EHR crosswalk'!A:B,2,FALSE))</f>
        <v>OpenEMR (Open Source)</v>
      </c>
    </row>
    <row r="5562" spans="1:11" x14ac:dyDescent="0.25">
      <c r="A5562" t="s">
        <v>174</v>
      </c>
      <c r="B5562">
        <v>79</v>
      </c>
      <c r="C5562" t="s">
        <v>1090</v>
      </c>
      <c r="D5562" t="s">
        <v>175</v>
      </c>
      <c r="E5562">
        <v>8</v>
      </c>
      <c r="F5562">
        <v>332</v>
      </c>
      <c r="G5562">
        <v>2.41</v>
      </c>
      <c r="H5562" t="s">
        <v>116</v>
      </c>
      <c r="I5562">
        <v>5</v>
      </c>
      <c r="J5562" t="s">
        <v>66</v>
      </c>
      <c r="K5562" s="33" t="str">
        <f>IF(ISNA(VLOOKUP(C5562,'Provider-EHR crosswalk'!A:B,2,FALSE)),"No EHR Specified",VLOOKUP(C5562,'Provider-EHR crosswalk'!A:B,2,FALSE))</f>
        <v>OpenEMR (Open Source)</v>
      </c>
    </row>
    <row r="5563" spans="1:11" x14ac:dyDescent="0.25">
      <c r="A5563" t="s">
        <v>176</v>
      </c>
      <c r="B5563">
        <v>79</v>
      </c>
      <c r="C5563" t="s">
        <v>1090</v>
      </c>
      <c r="D5563" t="s">
        <v>177</v>
      </c>
      <c r="E5563">
        <v>10</v>
      </c>
      <c r="F5563">
        <v>332</v>
      </c>
      <c r="G5563">
        <v>3.01</v>
      </c>
      <c r="H5563" t="s">
        <v>116</v>
      </c>
      <c r="I5563">
        <v>5</v>
      </c>
      <c r="J5563" t="s">
        <v>66</v>
      </c>
      <c r="K5563" s="33" t="str">
        <f>IF(ISNA(VLOOKUP(C5563,'Provider-EHR crosswalk'!A:B,2,FALSE)),"No EHR Specified",VLOOKUP(C5563,'Provider-EHR crosswalk'!A:B,2,FALSE))</f>
        <v>OpenEMR (Open Source)</v>
      </c>
    </row>
    <row r="5564" spans="1:11" x14ac:dyDescent="0.25">
      <c r="A5564" t="s">
        <v>63</v>
      </c>
      <c r="B5564">
        <v>117</v>
      </c>
      <c r="C5564" t="s">
        <v>786</v>
      </c>
      <c r="D5564" t="s">
        <v>64</v>
      </c>
      <c r="E5564">
        <v>27</v>
      </c>
      <c r="F5564">
        <v>27</v>
      </c>
      <c r="G5564">
        <v>100</v>
      </c>
      <c r="H5564" t="s">
        <v>65</v>
      </c>
      <c r="I5564">
        <v>99</v>
      </c>
      <c r="J5564" t="s">
        <v>66</v>
      </c>
      <c r="K5564" s="33" t="str">
        <f>IF(ISNA(VLOOKUP(C5564,'Provider-EHR crosswalk'!A:B,2,FALSE)),"No EHR Specified",VLOOKUP(C5564,'Provider-EHR crosswalk'!A:B,2,FALSE))</f>
        <v>Azalea Health EHR</v>
      </c>
    </row>
    <row r="5565" spans="1:11" x14ac:dyDescent="0.25">
      <c r="A5565" t="s">
        <v>67</v>
      </c>
      <c r="B5565">
        <v>117</v>
      </c>
      <c r="C5565" t="s">
        <v>786</v>
      </c>
      <c r="D5565" t="s">
        <v>68</v>
      </c>
      <c r="E5565">
        <v>23</v>
      </c>
      <c r="F5565">
        <v>27</v>
      </c>
      <c r="G5565">
        <v>85.19</v>
      </c>
      <c r="H5565" t="s">
        <v>65</v>
      </c>
      <c r="I5565">
        <v>75</v>
      </c>
      <c r="J5565" t="s">
        <v>66</v>
      </c>
      <c r="K5565" s="33" t="str">
        <f>IF(ISNA(VLOOKUP(C5565,'Provider-EHR crosswalk'!A:B,2,FALSE)),"No EHR Specified",VLOOKUP(C5565,'Provider-EHR crosswalk'!A:B,2,FALSE))</f>
        <v>Azalea Health EHR</v>
      </c>
    </row>
    <row r="5566" spans="1:11" x14ac:dyDescent="0.25">
      <c r="A5566" t="s">
        <v>70</v>
      </c>
      <c r="B5566">
        <v>117</v>
      </c>
      <c r="C5566" t="s">
        <v>786</v>
      </c>
      <c r="D5566" t="s">
        <v>71</v>
      </c>
      <c r="E5566">
        <v>27</v>
      </c>
      <c r="F5566">
        <v>27</v>
      </c>
      <c r="G5566">
        <v>100</v>
      </c>
      <c r="H5566" t="s">
        <v>65</v>
      </c>
      <c r="I5566">
        <v>99</v>
      </c>
      <c r="J5566" t="s">
        <v>66</v>
      </c>
      <c r="K5566" s="33" t="str">
        <f>IF(ISNA(VLOOKUP(C5566,'Provider-EHR crosswalk'!A:B,2,FALSE)),"No EHR Specified",VLOOKUP(C5566,'Provider-EHR crosswalk'!A:B,2,FALSE))</f>
        <v>Azalea Health EHR</v>
      </c>
    </row>
    <row r="5567" spans="1:11" x14ac:dyDescent="0.25">
      <c r="A5567" t="s">
        <v>72</v>
      </c>
      <c r="B5567">
        <v>117</v>
      </c>
      <c r="C5567" t="s">
        <v>786</v>
      </c>
      <c r="D5567" t="s">
        <v>73</v>
      </c>
      <c r="E5567">
        <v>27</v>
      </c>
      <c r="F5567">
        <v>27</v>
      </c>
      <c r="G5567">
        <v>100</v>
      </c>
      <c r="H5567" t="s">
        <v>65</v>
      </c>
      <c r="I5567">
        <v>99</v>
      </c>
      <c r="J5567" t="s">
        <v>66</v>
      </c>
      <c r="K5567" s="33" t="str">
        <f>IF(ISNA(VLOOKUP(C5567,'Provider-EHR crosswalk'!A:B,2,FALSE)),"No EHR Specified",VLOOKUP(C5567,'Provider-EHR crosswalk'!A:B,2,FALSE))</f>
        <v>Azalea Health EHR</v>
      </c>
    </row>
    <row r="5568" spans="1:11" x14ac:dyDescent="0.25">
      <c r="A5568" t="s">
        <v>74</v>
      </c>
      <c r="B5568">
        <v>117</v>
      </c>
      <c r="C5568" t="s">
        <v>786</v>
      </c>
      <c r="D5568" t="s">
        <v>75</v>
      </c>
      <c r="E5568">
        <v>27</v>
      </c>
      <c r="F5568">
        <v>27</v>
      </c>
      <c r="G5568">
        <v>100</v>
      </c>
      <c r="H5568" t="s">
        <v>65</v>
      </c>
      <c r="I5568">
        <v>99</v>
      </c>
      <c r="J5568" t="s">
        <v>66</v>
      </c>
      <c r="K5568" s="33" t="str">
        <f>IF(ISNA(VLOOKUP(C5568,'Provider-EHR crosswalk'!A:B,2,FALSE)),"No EHR Specified",VLOOKUP(C5568,'Provider-EHR crosswalk'!A:B,2,FALSE))</f>
        <v>Azalea Health EHR</v>
      </c>
    </row>
    <row r="5569" spans="1:11" x14ac:dyDescent="0.25">
      <c r="A5569" t="s">
        <v>76</v>
      </c>
      <c r="B5569">
        <v>117</v>
      </c>
      <c r="C5569" t="s">
        <v>786</v>
      </c>
      <c r="D5569" t="s">
        <v>77</v>
      </c>
      <c r="E5569">
        <v>27</v>
      </c>
      <c r="F5569">
        <v>27</v>
      </c>
      <c r="G5569">
        <v>100</v>
      </c>
      <c r="H5569" t="s">
        <v>65</v>
      </c>
      <c r="I5569">
        <v>85</v>
      </c>
      <c r="J5569" t="s">
        <v>66</v>
      </c>
      <c r="K5569" s="33" t="str">
        <f>IF(ISNA(VLOOKUP(C5569,'Provider-EHR crosswalk'!A:B,2,FALSE)),"No EHR Specified",VLOOKUP(C5569,'Provider-EHR crosswalk'!A:B,2,FALSE))</f>
        <v>Azalea Health EHR</v>
      </c>
    </row>
    <row r="5570" spans="1:11" x14ac:dyDescent="0.25">
      <c r="A5570" t="s">
        <v>78</v>
      </c>
      <c r="B5570">
        <v>117</v>
      </c>
      <c r="C5570" t="s">
        <v>786</v>
      </c>
      <c r="D5570" t="s">
        <v>79</v>
      </c>
      <c r="E5570">
        <v>27</v>
      </c>
      <c r="F5570">
        <v>27</v>
      </c>
      <c r="G5570">
        <v>100</v>
      </c>
      <c r="H5570" t="s">
        <v>65</v>
      </c>
      <c r="I5570">
        <v>85</v>
      </c>
      <c r="J5570" t="s">
        <v>66</v>
      </c>
      <c r="K5570" s="33" t="str">
        <f>IF(ISNA(VLOOKUP(C5570,'Provider-EHR crosswalk'!A:B,2,FALSE)),"No EHR Specified",VLOOKUP(C5570,'Provider-EHR crosswalk'!A:B,2,FALSE))</f>
        <v>Azalea Health EHR</v>
      </c>
    </row>
    <row r="5571" spans="1:11" x14ac:dyDescent="0.25">
      <c r="A5571" t="s">
        <v>80</v>
      </c>
      <c r="B5571">
        <v>117</v>
      </c>
      <c r="C5571" t="s">
        <v>786</v>
      </c>
      <c r="D5571" t="s">
        <v>81</v>
      </c>
      <c r="E5571">
        <v>27</v>
      </c>
      <c r="F5571">
        <v>27</v>
      </c>
      <c r="G5571">
        <v>100</v>
      </c>
      <c r="H5571" t="s">
        <v>65</v>
      </c>
      <c r="I5571">
        <v>85</v>
      </c>
      <c r="J5571" t="s">
        <v>66</v>
      </c>
      <c r="K5571" s="33" t="str">
        <f>IF(ISNA(VLOOKUP(C5571,'Provider-EHR crosswalk'!A:B,2,FALSE)),"No EHR Specified",VLOOKUP(C5571,'Provider-EHR crosswalk'!A:B,2,FALSE))</f>
        <v>Azalea Health EHR</v>
      </c>
    </row>
    <row r="5572" spans="1:11" x14ac:dyDescent="0.25">
      <c r="A5572" t="s">
        <v>82</v>
      </c>
      <c r="B5572">
        <v>117</v>
      </c>
      <c r="C5572" t="s">
        <v>786</v>
      </c>
      <c r="D5572" t="s">
        <v>83</v>
      </c>
      <c r="E5572">
        <v>27</v>
      </c>
      <c r="F5572">
        <v>27</v>
      </c>
      <c r="G5572">
        <v>100</v>
      </c>
      <c r="H5572" t="s">
        <v>65</v>
      </c>
      <c r="I5572">
        <v>85</v>
      </c>
      <c r="J5572" t="s">
        <v>66</v>
      </c>
      <c r="K5572" s="33" t="str">
        <f>IF(ISNA(VLOOKUP(C5572,'Provider-EHR crosswalk'!A:B,2,FALSE)),"No EHR Specified",VLOOKUP(C5572,'Provider-EHR crosswalk'!A:B,2,FALSE))</f>
        <v>Azalea Health EHR</v>
      </c>
    </row>
    <row r="5573" spans="1:11" x14ac:dyDescent="0.25">
      <c r="A5573" t="s">
        <v>84</v>
      </c>
      <c r="B5573">
        <v>117</v>
      </c>
      <c r="C5573" t="s">
        <v>786</v>
      </c>
      <c r="D5573" t="s">
        <v>85</v>
      </c>
      <c r="E5573">
        <v>27</v>
      </c>
      <c r="F5573">
        <v>27</v>
      </c>
      <c r="G5573">
        <v>100</v>
      </c>
      <c r="H5573" t="s">
        <v>65</v>
      </c>
      <c r="I5573">
        <v>85</v>
      </c>
      <c r="J5573" t="s">
        <v>66</v>
      </c>
      <c r="K5573" s="33" t="str">
        <f>IF(ISNA(VLOOKUP(C5573,'Provider-EHR crosswalk'!A:B,2,FALSE)),"No EHR Specified",VLOOKUP(C5573,'Provider-EHR crosswalk'!A:B,2,FALSE))</f>
        <v>Azalea Health EHR</v>
      </c>
    </row>
    <row r="5574" spans="1:11" x14ac:dyDescent="0.25">
      <c r="A5574" t="s">
        <v>86</v>
      </c>
      <c r="B5574">
        <v>117</v>
      </c>
      <c r="C5574" t="s">
        <v>786</v>
      </c>
      <c r="D5574" t="s">
        <v>87</v>
      </c>
      <c r="E5574">
        <v>27</v>
      </c>
      <c r="F5574">
        <v>27</v>
      </c>
      <c r="G5574">
        <v>100</v>
      </c>
      <c r="H5574" t="s">
        <v>65</v>
      </c>
      <c r="I5574">
        <v>95</v>
      </c>
      <c r="J5574" t="s">
        <v>66</v>
      </c>
      <c r="K5574" s="33" t="str">
        <f>IF(ISNA(VLOOKUP(C5574,'Provider-EHR crosswalk'!A:B,2,FALSE)),"No EHR Specified",VLOOKUP(C5574,'Provider-EHR crosswalk'!A:B,2,FALSE))</f>
        <v>Azalea Health EHR</v>
      </c>
    </row>
    <row r="5575" spans="1:11" x14ac:dyDescent="0.25">
      <c r="A5575" t="s">
        <v>88</v>
      </c>
      <c r="B5575">
        <v>117</v>
      </c>
      <c r="C5575" t="s">
        <v>786</v>
      </c>
      <c r="D5575" t="s">
        <v>89</v>
      </c>
      <c r="E5575">
        <v>27</v>
      </c>
      <c r="F5575">
        <v>27</v>
      </c>
      <c r="G5575">
        <v>100</v>
      </c>
      <c r="H5575" t="s">
        <v>65</v>
      </c>
      <c r="I5575">
        <v>95</v>
      </c>
      <c r="J5575" t="s">
        <v>66</v>
      </c>
      <c r="K5575" s="33" t="str">
        <f>IF(ISNA(VLOOKUP(C5575,'Provider-EHR crosswalk'!A:B,2,FALSE)),"No EHR Specified",VLOOKUP(C5575,'Provider-EHR crosswalk'!A:B,2,FALSE))</f>
        <v>Azalea Health EHR</v>
      </c>
    </row>
    <row r="5576" spans="1:11" x14ac:dyDescent="0.25">
      <c r="A5576" t="s">
        <v>90</v>
      </c>
      <c r="B5576">
        <v>117</v>
      </c>
      <c r="C5576" t="s">
        <v>786</v>
      </c>
      <c r="D5576" t="s">
        <v>91</v>
      </c>
      <c r="E5576">
        <v>27</v>
      </c>
      <c r="F5576">
        <v>27</v>
      </c>
      <c r="G5576">
        <v>100</v>
      </c>
      <c r="H5576" t="s">
        <v>65</v>
      </c>
      <c r="I5576">
        <v>90</v>
      </c>
      <c r="J5576" t="s">
        <v>66</v>
      </c>
      <c r="K5576" s="33" t="str">
        <f>IF(ISNA(VLOOKUP(C5576,'Provider-EHR crosswalk'!A:B,2,FALSE)),"No EHR Specified",VLOOKUP(C5576,'Provider-EHR crosswalk'!A:B,2,FALSE))</f>
        <v>Azalea Health EHR</v>
      </c>
    </row>
    <row r="5577" spans="1:11" x14ac:dyDescent="0.25">
      <c r="A5577" t="s">
        <v>92</v>
      </c>
      <c r="B5577">
        <v>117</v>
      </c>
      <c r="C5577" t="s">
        <v>786</v>
      </c>
      <c r="D5577" t="s">
        <v>93</v>
      </c>
      <c r="E5577">
        <v>12</v>
      </c>
      <c r="F5577">
        <v>27</v>
      </c>
      <c r="G5577">
        <v>44.44</v>
      </c>
      <c r="H5577" t="s">
        <v>65</v>
      </c>
      <c r="I5577">
        <v>90</v>
      </c>
      <c r="J5577" t="s">
        <v>69</v>
      </c>
      <c r="K5577" s="33" t="str">
        <f>IF(ISNA(VLOOKUP(C5577,'Provider-EHR crosswalk'!A:B,2,FALSE)),"No EHR Specified",VLOOKUP(C5577,'Provider-EHR crosswalk'!A:B,2,FALSE))</f>
        <v>Azalea Health EHR</v>
      </c>
    </row>
    <row r="5578" spans="1:11" x14ac:dyDescent="0.25">
      <c r="A5578" t="s">
        <v>94</v>
      </c>
      <c r="B5578">
        <v>117</v>
      </c>
      <c r="C5578" t="s">
        <v>786</v>
      </c>
      <c r="D5578" t="s">
        <v>95</v>
      </c>
      <c r="E5578">
        <v>9</v>
      </c>
      <c r="F5578">
        <v>27</v>
      </c>
      <c r="G5578">
        <v>33.33</v>
      </c>
      <c r="H5578" t="s">
        <v>65</v>
      </c>
      <c r="I5578">
        <v>90</v>
      </c>
      <c r="J5578" t="s">
        <v>69</v>
      </c>
      <c r="K5578" s="33" t="str">
        <f>IF(ISNA(VLOOKUP(C5578,'Provider-EHR crosswalk'!A:B,2,FALSE)),"No EHR Specified",VLOOKUP(C5578,'Provider-EHR crosswalk'!A:B,2,FALSE))</f>
        <v>Azalea Health EHR</v>
      </c>
    </row>
    <row r="5579" spans="1:11" x14ac:dyDescent="0.25">
      <c r="A5579" t="s">
        <v>96</v>
      </c>
      <c r="B5579">
        <v>117</v>
      </c>
      <c r="C5579" t="s">
        <v>786</v>
      </c>
      <c r="D5579" t="s">
        <v>97</v>
      </c>
      <c r="E5579">
        <v>27</v>
      </c>
      <c r="F5579">
        <v>27</v>
      </c>
      <c r="G5579">
        <v>100</v>
      </c>
      <c r="H5579" t="s">
        <v>65</v>
      </c>
      <c r="I5579">
        <v>90</v>
      </c>
      <c r="J5579" t="s">
        <v>66</v>
      </c>
      <c r="K5579" s="33" t="str">
        <f>IF(ISNA(VLOOKUP(C5579,'Provider-EHR crosswalk'!A:B,2,FALSE)),"No EHR Specified",VLOOKUP(C5579,'Provider-EHR crosswalk'!A:B,2,FALSE))</f>
        <v>Azalea Health EHR</v>
      </c>
    </row>
    <row r="5580" spans="1:11" x14ac:dyDescent="0.25">
      <c r="A5580" t="s">
        <v>98</v>
      </c>
      <c r="B5580">
        <v>117</v>
      </c>
      <c r="C5580" t="s">
        <v>786</v>
      </c>
      <c r="D5580" t="s">
        <v>99</v>
      </c>
      <c r="E5580">
        <v>27</v>
      </c>
      <c r="F5580">
        <v>27</v>
      </c>
      <c r="G5580">
        <v>100</v>
      </c>
      <c r="H5580" t="s">
        <v>65</v>
      </c>
      <c r="I5580">
        <v>90</v>
      </c>
      <c r="J5580" t="s">
        <v>66</v>
      </c>
      <c r="K5580" s="33" t="str">
        <f>IF(ISNA(VLOOKUP(C5580,'Provider-EHR crosswalk'!A:B,2,FALSE)),"No EHR Specified",VLOOKUP(C5580,'Provider-EHR crosswalk'!A:B,2,FALSE))</f>
        <v>Azalea Health EHR</v>
      </c>
    </row>
    <row r="5581" spans="1:11" x14ac:dyDescent="0.25">
      <c r="A5581" t="s">
        <v>100</v>
      </c>
      <c r="B5581">
        <v>117</v>
      </c>
      <c r="C5581" t="s">
        <v>786</v>
      </c>
      <c r="D5581" t="s">
        <v>101</v>
      </c>
      <c r="E5581">
        <v>191</v>
      </c>
      <c r="F5581">
        <v>191</v>
      </c>
      <c r="G5581">
        <v>100</v>
      </c>
      <c r="H5581" t="s">
        <v>65</v>
      </c>
      <c r="I5581">
        <v>99</v>
      </c>
      <c r="J5581" t="s">
        <v>66</v>
      </c>
      <c r="K5581" s="33" t="str">
        <f>IF(ISNA(VLOOKUP(C5581,'Provider-EHR crosswalk'!A:B,2,FALSE)),"No EHR Specified",VLOOKUP(C5581,'Provider-EHR crosswalk'!A:B,2,FALSE))</f>
        <v>Azalea Health EHR</v>
      </c>
    </row>
    <row r="5582" spans="1:11" x14ac:dyDescent="0.25">
      <c r="A5582" t="s">
        <v>102</v>
      </c>
      <c r="B5582">
        <v>117</v>
      </c>
      <c r="C5582" t="s">
        <v>786</v>
      </c>
      <c r="D5582" t="s">
        <v>103</v>
      </c>
      <c r="E5582">
        <v>191</v>
      </c>
      <c r="F5582">
        <v>191</v>
      </c>
      <c r="G5582">
        <v>100</v>
      </c>
      <c r="H5582" t="s">
        <v>65</v>
      </c>
      <c r="I5582">
        <v>99</v>
      </c>
      <c r="J5582" t="s">
        <v>66</v>
      </c>
      <c r="K5582" s="33" t="str">
        <f>IF(ISNA(VLOOKUP(C5582,'Provider-EHR crosswalk'!A:B,2,FALSE)),"No EHR Specified",VLOOKUP(C5582,'Provider-EHR crosswalk'!A:B,2,FALSE))</f>
        <v>Azalea Health EHR</v>
      </c>
    </row>
    <row r="5583" spans="1:11" x14ac:dyDescent="0.25">
      <c r="A5583" t="s">
        <v>104</v>
      </c>
      <c r="B5583">
        <v>117</v>
      </c>
      <c r="C5583" t="s">
        <v>786</v>
      </c>
      <c r="D5583" t="s">
        <v>105</v>
      </c>
      <c r="E5583">
        <v>191</v>
      </c>
      <c r="F5583">
        <v>191</v>
      </c>
      <c r="G5583">
        <v>100</v>
      </c>
      <c r="H5583" t="s">
        <v>65</v>
      </c>
      <c r="I5583">
        <v>99</v>
      </c>
      <c r="J5583" t="s">
        <v>66</v>
      </c>
      <c r="K5583" s="33" t="str">
        <f>IF(ISNA(VLOOKUP(C5583,'Provider-EHR crosswalk'!A:B,2,FALSE)),"No EHR Specified",VLOOKUP(C5583,'Provider-EHR crosswalk'!A:B,2,FALSE))</f>
        <v>Azalea Health EHR</v>
      </c>
    </row>
    <row r="5584" spans="1:11" x14ac:dyDescent="0.25">
      <c r="A5584" t="s">
        <v>106</v>
      </c>
      <c r="B5584">
        <v>117</v>
      </c>
      <c r="C5584" t="s">
        <v>786</v>
      </c>
      <c r="D5584" t="s">
        <v>107</v>
      </c>
      <c r="E5584">
        <v>190</v>
      </c>
      <c r="F5584">
        <v>190</v>
      </c>
      <c r="G5584">
        <v>100</v>
      </c>
      <c r="H5584" t="s">
        <v>65</v>
      </c>
      <c r="I5584">
        <v>99</v>
      </c>
      <c r="J5584" t="s">
        <v>66</v>
      </c>
      <c r="K5584" s="33" t="str">
        <f>IF(ISNA(VLOOKUP(C5584,'Provider-EHR crosswalk'!A:B,2,FALSE)),"No EHR Specified",VLOOKUP(C5584,'Provider-EHR crosswalk'!A:B,2,FALSE))</f>
        <v>Azalea Health EHR</v>
      </c>
    </row>
    <row r="5585" spans="1:11" x14ac:dyDescent="0.25">
      <c r="A5585" t="s">
        <v>108</v>
      </c>
      <c r="B5585">
        <v>117</v>
      </c>
      <c r="C5585" t="s">
        <v>786</v>
      </c>
      <c r="D5585" t="s">
        <v>109</v>
      </c>
      <c r="E5585">
        <v>190</v>
      </c>
      <c r="F5585">
        <v>190</v>
      </c>
      <c r="G5585">
        <v>100</v>
      </c>
      <c r="H5585" t="s">
        <v>65</v>
      </c>
      <c r="I5585">
        <v>99</v>
      </c>
      <c r="J5585" t="s">
        <v>66</v>
      </c>
      <c r="K5585" s="33" t="str">
        <f>IF(ISNA(VLOOKUP(C5585,'Provider-EHR crosswalk'!A:B,2,FALSE)),"No EHR Specified",VLOOKUP(C5585,'Provider-EHR crosswalk'!A:B,2,FALSE))</f>
        <v>Azalea Health EHR</v>
      </c>
    </row>
    <row r="5586" spans="1:11" x14ac:dyDescent="0.25">
      <c r="A5586" t="s">
        <v>110</v>
      </c>
      <c r="B5586">
        <v>117</v>
      </c>
      <c r="C5586" t="s">
        <v>786</v>
      </c>
      <c r="D5586" t="s">
        <v>111</v>
      </c>
      <c r="E5586">
        <v>190</v>
      </c>
      <c r="F5586">
        <v>190</v>
      </c>
      <c r="G5586">
        <v>100</v>
      </c>
      <c r="H5586" t="s">
        <v>65</v>
      </c>
      <c r="I5586">
        <v>99</v>
      </c>
      <c r="J5586" t="s">
        <v>66</v>
      </c>
      <c r="K5586" s="33" t="str">
        <f>IF(ISNA(VLOOKUP(C5586,'Provider-EHR crosswalk'!A:B,2,FALSE)),"No EHR Specified",VLOOKUP(C5586,'Provider-EHR crosswalk'!A:B,2,FALSE))</f>
        <v>Azalea Health EHR</v>
      </c>
    </row>
    <row r="5587" spans="1:11" x14ac:dyDescent="0.25">
      <c r="A5587" t="s">
        <v>112</v>
      </c>
      <c r="B5587">
        <v>117</v>
      </c>
      <c r="C5587" t="s">
        <v>786</v>
      </c>
      <c r="D5587" t="s">
        <v>113</v>
      </c>
      <c r="E5587">
        <v>190</v>
      </c>
      <c r="F5587">
        <v>190</v>
      </c>
      <c r="G5587">
        <v>100</v>
      </c>
      <c r="H5587" t="s">
        <v>65</v>
      </c>
      <c r="I5587">
        <v>99</v>
      </c>
      <c r="J5587" t="s">
        <v>66</v>
      </c>
      <c r="K5587" s="33" t="str">
        <f>IF(ISNA(VLOOKUP(C5587,'Provider-EHR crosswalk'!A:B,2,FALSE)),"No EHR Specified",VLOOKUP(C5587,'Provider-EHR crosswalk'!A:B,2,FALSE))</f>
        <v>Azalea Health EHR</v>
      </c>
    </row>
    <row r="5588" spans="1:11" x14ac:dyDescent="0.25">
      <c r="A5588" t="s">
        <v>114</v>
      </c>
      <c r="B5588">
        <v>117</v>
      </c>
      <c r="C5588" t="s">
        <v>786</v>
      </c>
      <c r="D5588" t="s">
        <v>115</v>
      </c>
      <c r="E5588">
        <v>2</v>
      </c>
      <c r="F5588">
        <v>27</v>
      </c>
      <c r="G5588">
        <v>7.41</v>
      </c>
      <c r="H5588" t="s">
        <v>116</v>
      </c>
      <c r="I5588">
        <v>4</v>
      </c>
      <c r="J5588" t="s">
        <v>69</v>
      </c>
      <c r="K5588" s="33" t="str">
        <f>IF(ISNA(VLOOKUP(C5588,'Provider-EHR crosswalk'!A:B,2,FALSE)),"No EHR Specified",VLOOKUP(C5588,'Provider-EHR crosswalk'!A:B,2,FALSE))</f>
        <v>Azalea Health EHR</v>
      </c>
    </row>
    <row r="5589" spans="1:11" x14ac:dyDescent="0.25">
      <c r="A5589" t="s">
        <v>117</v>
      </c>
      <c r="B5589">
        <v>117</v>
      </c>
      <c r="C5589" t="s">
        <v>786</v>
      </c>
      <c r="D5589" t="s">
        <v>118</v>
      </c>
      <c r="E5589">
        <v>2</v>
      </c>
      <c r="F5589">
        <v>27</v>
      </c>
      <c r="G5589">
        <v>7.41</v>
      </c>
      <c r="H5589" t="s">
        <v>116</v>
      </c>
      <c r="I5589">
        <v>4</v>
      </c>
      <c r="J5589" t="s">
        <v>69</v>
      </c>
      <c r="K5589" s="33" t="str">
        <f>IF(ISNA(VLOOKUP(C5589,'Provider-EHR crosswalk'!A:B,2,FALSE)),"No EHR Specified",VLOOKUP(C5589,'Provider-EHR crosswalk'!A:B,2,FALSE))</f>
        <v>Azalea Health EHR</v>
      </c>
    </row>
    <row r="5590" spans="1:11" x14ac:dyDescent="0.25">
      <c r="A5590" t="s">
        <v>119</v>
      </c>
      <c r="B5590">
        <v>117</v>
      </c>
      <c r="C5590" t="s">
        <v>786</v>
      </c>
      <c r="D5590" t="s">
        <v>120</v>
      </c>
      <c r="E5590">
        <v>0</v>
      </c>
      <c r="F5590">
        <v>27</v>
      </c>
      <c r="G5590">
        <v>0</v>
      </c>
      <c r="H5590" t="s">
        <v>116</v>
      </c>
      <c r="I5590">
        <v>4</v>
      </c>
      <c r="J5590" t="s">
        <v>66</v>
      </c>
      <c r="K5590" s="33" t="str">
        <f>IF(ISNA(VLOOKUP(C5590,'Provider-EHR crosswalk'!A:B,2,FALSE)),"No EHR Specified",VLOOKUP(C5590,'Provider-EHR crosswalk'!A:B,2,FALSE))</f>
        <v>Azalea Health EHR</v>
      </c>
    </row>
    <row r="5591" spans="1:11" x14ac:dyDescent="0.25">
      <c r="A5591" t="s">
        <v>121</v>
      </c>
      <c r="B5591">
        <v>117</v>
      </c>
      <c r="C5591" t="s">
        <v>786</v>
      </c>
      <c r="D5591" t="s">
        <v>122</v>
      </c>
      <c r="E5591">
        <v>0</v>
      </c>
      <c r="F5591">
        <v>27</v>
      </c>
      <c r="G5591">
        <v>0</v>
      </c>
      <c r="H5591" t="s">
        <v>116</v>
      </c>
      <c r="I5591">
        <v>1</v>
      </c>
      <c r="J5591" t="s">
        <v>66</v>
      </c>
      <c r="K5591" s="33" t="str">
        <f>IF(ISNA(VLOOKUP(C5591,'Provider-EHR crosswalk'!A:B,2,FALSE)),"No EHR Specified",VLOOKUP(C5591,'Provider-EHR crosswalk'!A:B,2,FALSE))</f>
        <v>Azalea Health EHR</v>
      </c>
    </row>
    <row r="5592" spans="1:11" x14ac:dyDescent="0.25">
      <c r="A5592" t="s">
        <v>123</v>
      </c>
      <c r="B5592">
        <v>117</v>
      </c>
      <c r="C5592" t="s">
        <v>786</v>
      </c>
      <c r="D5592" t="s">
        <v>124</v>
      </c>
      <c r="E5592">
        <v>0</v>
      </c>
      <c r="F5592">
        <v>191</v>
      </c>
      <c r="G5592">
        <v>0</v>
      </c>
      <c r="H5592" t="s">
        <v>116</v>
      </c>
      <c r="I5592">
        <v>1</v>
      </c>
      <c r="J5592" t="s">
        <v>66</v>
      </c>
      <c r="K5592" s="33" t="str">
        <f>IF(ISNA(VLOOKUP(C5592,'Provider-EHR crosswalk'!A:B,2,FALSE)),"No EHR Specified",VLOOKUP(C5592,'Provider-EHR crosswalk'!A:B,2,FALSE))</f>
        <v>Azalea Health EHR</v>
      </c>
    </row>
    <row r="5593" spans="1:11" x14ac:dyDescent="0.25">
      <c r="A5593" t="s">
        <v>125</v>
      </c>
      <c r="B5593">
        <v>117</v>
      </c>
      <c r="C5593" t="s">
        <v>786</v>
      </c>
      <c r="D5593" t="s">
        <v>126</v>
      </c>
      <c r="E5593">
        <v>0</v>
      </c>
      <c r="F5593">
        <v>191</v>
      </c>
      <c r="G5593">
        <v>0</v>
      </c>
      <c r="H5593" t="s">
        <v>116</v>
      </c>
      <c r="I5593">
        <v>1</v>
      </c>
      <c r="J5593" t="s">
        <v>66</v>
      </c>
      <c r="K5593" s="33" t="str">
        <f>IF(ISNA(VLOOKUP(C5593,'Provider-EHR crosswalk'!A:B,2,FALSE)),"No EHR Specified",VLOOKUP(C5593,'Provider-EHR crosswalk'!A:B,2,FALSE))</f>
        <v>Azalea Health EHR</v>
      </c>
    </row>
    <row r="5594" spans="1:11" x14ac:dyDescent="0.25">
      <c r="A5594" t="s">
        <v>127</v>
      </c>
      <c r="B5594">
        <v>117</v>
      </c>
      <c r="C5594" t="s">
        <v>786</v>
      </c>
      <c r="D5594" t="s">
        <v>128</v>
      </c>
      <c r="E5594">
        <v>0</v>
      </c>
      <c r="F5594">
        <v>191</v>
      </c>
      <c r="G5594">
        <v>0</v>
      </c>
      <c r="H5594" t="s">
        <v>116</v>
      </c>
      <c r="I5594">
        <v>4</v>
      </c>
      <c r="J5594" t="s">
        <v>66</v>
      </c>
      <c r="K5594" s="33" t="str">
        <f>IF(ISNA(VLOOKUP(C5594,'Provider-EHR crosswalk'!A:B,2,FALSE)),"No EHR Specified",VLOOKUP(C5594,'Provider-EHR crosswalk'!A:B,2,FALSE))</f>
        <v>Azalea Health EHR</v>
      </c>
    </row>
    <row r="5595" spans="1:11" x14ac:dyDescent="0.25">
      <c r="A5595" t="s">
        <v>129</v>
      </c>
      <c r="B5595">
        <v>117</v>
      </c>
      <c r="C5595" t="s">
        <v>786</v>
      </c>
      <c r="D5595" t="s">
        <v>130</v>
      </c>
      <c r="E5595">
        <v>7</v>
      </c>
      <c r="F5595">
        <v>191</v>
      </c>
      <c r="G5595">
        <v>3.66</v>
      </c>
      <c r="H5595" t="s">
        <v>116</v>
      </c>
      <c r="I5595">
        <v>4</v>
      </c>
      <c r="J5595" t="s">
        <v>66</v>
      </c>
      <c r="K5595" s="33" t="str">
        <f>IF(ISNA(VLOOKUP(C5595,'Provider-EHR crosswalk'!A:B,2,FALSE)),"No EHR Specified",VLOOKUP(C5595,'Provider-EHR crosswalk'!A:B,2,FALSE))</f>
        <v>Azalea Health EHR</v>
      </c>
    </row>
    <row r="5596" spans="1:11" x14ac:dyDescent="0.25">
      <c r="A5596" t="s">
        <v>131</v>
      </c>
      <c r="B5596">
        <v>117</v>
      </c>
      <c r="C5596" t="s">
        <v>786</v>
      </c>
      <c r="D5596" t="s">
        <v>132</v>
      </c>
      <c r="E5596">
        <v>10</v>
      </c>
      <c r="F5596">
        <v>191</v>
      </c>
      <c r="G5596">
        <v>5.24</v>
      </c>
      <c r="H5596" t="s">
        <v>116</v>
      </c>
      <c r="I5596">
        <v>4</v>
      </c>
      <c r="J5596" t="s">
        <v>69</v>
      </c>
      <c r="K5596" s="33" t="str">
        <f>IF(ISNA(VLOOKUP(C5596,'Provider-EHR crosswalk'!A:B,2,FALSE)),"No EHR Specified",VLOOKUP(C5596,'Provider-EHR crosswalk'!A:B,2,FALSE))</f>
        <v>Azalea Health EHR</v>
      </c>
    </row>
    <row r="5597" spans="1:11" x14ac:dyDescent="0.25">
      <c r="A5597" t="s">
        <v>133</v>
      </c>
      <c r="B5597">
        <v>117</v>
      </c>
      <c r="C5597" t="s">
        <v>786</v>
      </c>
      <c r="D5597" t="s">
        <v>134</v>
      </c>
      <c r="E5597">
        <v>0</v>
      </c>
      <c r="F5597">
        <v>191</v>
      </c>
      <c r="G5597">
        <v>0</v>
      </c>
      <c r="H5597" t="s">
        <v>116</v>
      </c>
      <c r="I5597">
        <v>1</v>
      </c>
      <c r="J5597" t="s">
        <v>66</v>
      </c>
      <c r="K5597" s="33" t="str">
        <f>IF(ISNA(VLOOKUP(C5597,'Provider-EHR crosswalk'!A:B,2,FALSE)),"No EHR Specified",VLOOKUP(C5597,'Provider-EHR crosswalk'!A:B,2,FALSE))</f>
        <v>Azalea Health EHR</v>
      </c>
    </row>
    <row r="5598" spans="1:11" x14ac:dyDescent="0.25">
      <c r="A5598" t="s">
        <v>135</v>
      </c>
      <c r="B5598">
        <v>117</v>
      </c>
      <c r="C5598" t="s">
        <v>786</v>
      </c>
      <c r="D5598" t="s">
        <v>136</v>
      </c>
      <c r="E5598">
        <v>0</v>
      </c>
      <c r="F5598">
        <v>190</v>
      </c>
      <c r="G5598">
        <v>0</v>
      </c>
      <c r="H5598" t="s">
        <v>116</v>
      </c>
      <c r="I5598">
        <v>1</v>
      </c>
      <c r="J5598" t="s">
        <v>66</v>
      </c>
      <c r="K5598" s="33" t="str">
        <f>IF(ISNA(VLOOKUP(C5598,'Provider-EHR crosswalk'!A:B,2,FALSE)),"No EHR Specified",VLOOKUP(C5598,'Provider-EHR crosswalk'!A:B,2,FALSE))</f>
        <v>Azalea Health EHR</v>
      </c>
    </row>
    <row r="5599" spans="1:11" x14ac:dyDescent="0.25">
      <c r="A5599" t="s">
        <v>137</v>
      </c>
      <c r="B5599">
        <v>117</v>
      </c>
      <c r="C5599" t="s">
        <v>786</v>
      </c>
      <c r="D5599" t="s">
        <v>138</v>
      </c>
      <c r="E5599">
        <v>0</v>
      </c>
      <c r="F5599">
        <v>190</v>
      </c>
      <c r="G5599">
        <v>0</v>
      </c>
      <c r="H5599" t="s">
        <v>116</v>
      </c>
      <c r="I5599">
        <v>1</v>
      </c>
      <c r="J5599" t="s">
        <v>66</v>
      </c>
      <c r="K5599" s="33" t="str">
        <f>IF(ISNA(VLOOKUP(C5599,'Provider-EHR crosswalk'!A:B,2,FALSE)),"No EHR Specified",VLOOKUP(C5599,'Provider-EHR crosswalk'!A:B,2,FALSE))</f>
        <v>Azalea Health EHR</v>
      </c>
    </row>
    <row r="5600" spans="1:11" x14ac:dyDescent="0.25">
      <c r="A5600" t="s">
        <v>139</v>
      </c>
      <c r="B5600">
        <v>117</v>
      </c>
      <c r="C5600" t="s">
        <v>786</v>
      </c>
      <c r="D5600" t="s">
        <v>140</v>
      </c>
      <c r="E5600">
        <v>0</v>
      </c>
      <c r="F5600">
        <v>190</v>
      </c>
      <c r="G5600">
        <v>0</v>
      </c>
      <c r="H5600" t="s">
        <v>116</v>
      </c>
      <c r="I5600">
        <v>1</v>
      </c>
      <c r="J5600" t="s">
        <v>66</v>
      </c>
      <c r="K5600" s="33" t="str">
        <f>IF(ISNA(VLOOKUP(C5600,'Provider-EHR crosswalk'!A:B,2,FALSE)),"No EHR Specified",VLOOKUP(C5600,'Provider-EHR crosswalk'!A:B,2,FALSE))</f>
        <v>Azalea Health EHR</v>
      </c>
    </row>
    <row r="5601" spans="1:11" x14ac:dyDescent="0.25">
      <c r="A5601" t="s">
        <v>141</v>
      </c>
      <c r="B5601">
        <v>117</v>
      </c>
      <c r="C5601" t="s">
        <v>786</v>
      </c>
      <c r="D5601" t="s">
        <v>142</v>
      </c>
      <c r="E5601">
        <v>0</v>
      </c>
      <c r="F5601">
        <v>190</v>
      </c>
      <c r="G5601">
        <v>0</v>
      </c>
      <c r="H5601" t="s">
        <v>116</v>
      </c>
      <c r="I5601">
        <v>1</v>
      </c>
      <c r="J5601" t="s">
        <v>66</v>
      </c>
      <c r="K5601" s="33" t="str">
        <f>IF(ISNA(VLOOKUP(C5601,'Provider-EHR crosswalk'!A:B,2,FALSE)),"No EHR Specified",VLOOKUP(C5601,'Provider-EHR crosswalk'!A:B,2,FALSE))</f>
        <v>Azalea Health EHR</v>
      </c>
    </row>
    <row r="5602" spans="1:11" x14ac:dyDescent="0.25">
      <c r="A5602" t="s">
        <v>143</v>
      </c>
      <c r="B5602">
        <v>117</v>
      </c>
      <c r="C5602" t="s">
        <v>786</v>
      </c>
      <c r="D5602" t="s">
        <v>144</v>
      </c>
      <c r="E5602">
        <v>0</v>
      </c>
      <c r="F5602">
        <v>190</v>
      </c>
      <c r="G5602">
        <v>0</v>
      </c>
      <c r="H5602" t="s">
        <v>116</v>
      </c>
      <c r="I5602">
        <v>1</v>
      </c>
      <c r="J5602" t="s">
        <v>66</v>
      </c>
      <c r="K5602" s="33" t="str">
        <f>IF(ISNA(VLOOKUP(C5602,'Provider-EHR crosswalk'!A:B,2,FALSE)),"No EHR Specified",VLOOKUP(C5602,'Provider-EHR crosswalk'!A:B,2,FALSE))</f>
        <v>Azalea Health EHR</v>
      </c>
    </row>
    <row r="5603" spans="1:11" x14ac:dyDescent="0.25">
      <c r="A5603" t="s">
        <v>145</v>
      </c>
      <c r="B5603">
        <v>117</v>
      </c>
      <c r="C5603" t="s">
        <v>786</v>
      </c>
      <c r="D5603" t="s">
        <v>146</v>
      </c>
      <c r="E5603">
        <v>0</v>
      </c>
      <c r="F5603">
        <v>190</v>
      </c>
      <c r="G5603">
        <v>0</v>
      </c>
      <c r="H5603" t="s">
        <v>116</v>
      </c>
      <c r="I5603">
        <v>1</v>
      </c>
      <c r="J5603" t="s">
        <v>66</v>
      </c>
      <c r="K5603" s="33" t="str">
        <f>IF(ISNA(VLOOKUP(C5603,'Provider-EHR crosswalk'!A:B,2,FALSE)),"No EHR Specified",VLOOKUP(C5603,'Provider-EHR crosswalk'!A:B,2,FALSE))</f>
        <v>Azalea Health EHR</v>
      </c>
    </row>
    <row r="5604" spans="1:11" x14ac:dyDescent="0.25">
      <c r="A5604" t="s">
        <v>147</v>
      </c>
      <c r="B5604">
        <v>117</v>
      </c>
      <c r="C5604" t="s">
        <v>786</v>
      </c>
      <c r="D5604" t="s">
        <v>148</v>
      </c>
      <c r="E5604">
        <v>0</v>
      </c>
      <c r="F5604">
        <v>191</v>
      </c>
      <c r="G5604">
        <v>0</v>
      </c>
      <c r="H5604" t="s">
        <v>116</v>
      </c>
      <c r="I5604">
        <v>1</v>
      </c>
      <c r="J5604" t="s">
        <v>66</v>
      </c>
      <c r="K5604" s="33" t="str">
        <f>IF(ISNA(VLOOKUP(C5604,'Provider-EHR crosswalk'!A:B,2,FALSE)),"No EHR Specified",VLOOKUP(C5604,'Provider-EHR crosswalk'!A:B,2,FALSE))</f>
        <v>Azalea Health EHR</v>
      </c>
    </row>
    <row r="5605" spans="1:11" x14ac:dyDescent="0.25">
      <c r="A5605" t="s">
        <v>149</v>
      </c>
      <c r="B5605">
        <v>117</v>
      </c>
      <c r="C5605" t="s">
        <v>786</v>
      </c>
      <c r="D5605" t="s">
        <v>150</v>
      </c>
      <c r="E5605">
        <v>0</v>
      </c>
      <c r="F5605">
        <v>191</v>
      </c>
      <c r="G5605">
        <v>0</v>
      </c>
      <c r="H5605" t="s">
        <v>116</v>
      </c>
      <c r="I5605">
        <v>1</v>
      </c>
      <c r="J5605" t="s">
        <v>66</v>
      </c>
      <c r="K5605" s="33" t="str">
        <f>IF(ISNA(VLOOKUP(C5605,'Provider-EHR crosswalk'!A:B,2,FALSE)),"No EHR Specified",VLOOKUP(C5605,'Provider-EHR crosswalk'!A:B,2,FALSE))</f>
        <v>Azalea Health EHR</v>
      </c>
    </row>
    <row r="5606" spans="1:11" x14ac:dyDescent="0.25">
      <c r="A5606" t="s">
        <v>151</v>
      </c>
      <c r="B5606">
        <v>117</v>
      </c>
      <c r="C5606" t="s">
        <v>786</v>
      </c>
      <c r="D5606" t="s">
        <v>152</v>
      </c>
      <c r="E5606">
        <v>0</v>
      </c>
      <c r="F5606">
        <v>190</v>
      </c>
      <c r="G5606">
        <v>0</v>
      </c>
      <c r="H5606" t="s">
        <v>116</v>
      </c>
      <c r="I5606">
        <v>1</v>
      </c>
      <c r="J5606" t="s">
        <v>66</v>
      </c>
      <c r="K5606" s="33" t="str">
        <f>IF(ISNA(VLOOKUP(C5606,'Provider-EHR crosswalk'!A:B,2,FALSE)),"No EHR Specified",VLOOKUP(C5606,'Provider-EHR crosswalk'!A:B,2,FALSE))</f>
        <v>Azalea Health EHR</v>
      </c>
    </row>
    <row r="5607" spans="1:11" x14ac:dyDescent="0.25">
      <c r="A5607" t="s">
        <v>153</v>
      </c>
      <c r="B5607">
        <v>117</v>
      </c>
      <c r="C5607" t="s">
        <v>786</v>
      </c>
      <c r="D5607" t="s">
        <v>154</v>
      </c>
      <c r="E5607">
        <v>0</v>
      </c>
      <c r="F5607">
        <v>190</v>
      </c>
      <c r="G5607">
        <v>0</v>
      </c>
      <c r="H5607" t="s">
        <v>116</v>
      </c>
      <c r="I5607">
        <v>1</v>
      </c>
      <c r="J5607" t="s">
        <v>66</v>
      </c>
      <c r="K5607" s="33" t="str">
        <f>IF(ISNA(VLOOKUP(C5607,'Provider-EHR crosswalk'!A:B,2,FALSE)),"No EHR Specified",VLOOKUP(C5607,'Provider-EHR crosswalk'!A:B,2,FALSE))</f>
        <v>Azalea Health EHR</v>
      </c>
    </row>
    <row r="5608" spans="1:11" x14ac:dyDescent="0.25">
      <c r="A5608" t="s">
        <v>155</v>
      </c>
      <c r="B5608">
        <v>117</v>
      </c>
      <c r="C5608" t="s">
        <v>786</v>
      </c>
      <c r="D5608" t="s">
        <v>156</v>
      </c>
      <c r="E5608">
        <v>0</v>
      </c>
      <c r="F5608">
        <v>190</v>
      </c>
      <c r="G5608">
        <v>0</v>
      </c>
      <c r="H5608" t="s">
        <v>157</v>
      </c>
      <c r="I5608" t="s">
        <v>157</v>
      </c>
      <c r="J5608" t="s">
        <v>157</v>
      </c>
      <c r="K5608" s="33" t="str">
        <f>IF(ISNA(VLOOKUP(C5608,'Provider-EHR crosswalk'!A:B,2,FALSE)),"No EHR Specified",VLOOKUP(C5608,'Provider-EHR crosswalk'!A:B,2,FALSE))</f>
        <v>Azalea Health EHR</v>
      </c>
    </row>
    <row r="5609" spans="1:11" x14ac:dyDescent="0.25">
      <c r="A5609" t="s">
        <v>158</v>
      </c>
      <c r="B5609">
        <v>117</v>
      </c>
      <c r="C5609" t="s">
        <v>786</v>
      </c>
      <c r="D5609" t="s">
        <v>159</v>
      </c>
      <c r="E5609">
        <v>4</v>
      </c>
      <c r="F5609">
        <v>190</v>
      </c>
      <c r="G5609">
        <v>2.11</v>
      </c>
      <c r="H5609" t="s">
        <v>157</v>
      </c>
      <c r="I5609" t="s">
        <v>157</v>
      </c>
      <c r="J5609" t="s">
        <v>157</v>
      </c>
      <c r="K5609" s="33" t="str">
        <f>IF(ISNA(VLOOKUP(C5609,'Provider-EHR crosswalk'!A:B,2,FALSE)),"No EHR Specified",VLOOKUP(C5609,'Provider-EHR crosswalk'!A:B,2,FALSE))</f>
        <v>Azalea Health EHR</v>
      </c>
    </row>
    <row r="5610" spans="1:11" x14ac:dyDescent="0.25">
      <c r="A5610" t="s">
        <v>162</v>
      </c>
      <c r="B5610">
        <v>117</v>
      </c>
      <c r="C5610" t="s">
        <v>786</v>
      </c>
      <c r="D5610" t="s">
        <v>163</v>
      </c>
      <c r="E5610">
        <v>188</v>
      </c>
      <c r="F5610">
        <v>190</v>
      </c>
      <c r="G5610">
        <v>98.95</v>
      </c>
      <c r="H5610" t="s">
        <v>65</v>
      </c>
      <c r="I5610">
        <v>95</v>
      </c>
      <c r="J5610" t="s">
        <v>66</v>
      </c>
      <c r="K5610" s="33" t="str">
        <f>IF(ISNA(VLOOKUP(C5610,'Provider-EHR crosswalk'!A:B,2,FALSE)),"No EHR Specified",VLOOKUP(C5610,'Provider-EHR crosswalk'!A:B,2,FALSE))</f>
        <v>Azalea Health EHR</v>
      </c>
    </row>
    <row r="5611" spans="1:11" x14ac:dyDescent="0.25">
      <c r="A5611" t="s">
        <v>164</v>
      </c>
      <c r="B5611">
        <v>117</v>
      </c>
      <c r="C5611" t="s">
        <v>786</v>
      </c>
      <c r="D5611" t="s">
        <v>165</v>
      </c>
      <c r="E5611">
        <v>24</v>
      </c>
      <c r="F5611">
        <v>27</v>
      </c>
      <c r="G5611">
        <v>88.89</v>
      </c>
      <c r="H5611" t="s">
        <v>65</v>
      </c>
      <c r="I5611">
        <v>95</v>
      </c>
      <c r="J5611" t="s">
        <v>69</v>
      </c>
      <c r="K5611" s="33" t="str">
        <f>IF(ISNA(VLOOKUP(C5611,'Provider-EHR crosswalk'!A:B,2,FALSE)),"No EHR Specified",VLOOKUP(C5611,'Provider-EHR crosswalk'!A:B,2,FALSE))</f>
        <v>Azalea Health EHR</v>
      </c>
    </row>
    <row r="5612" spans="1:11" x14ac:dyDescent="0.25">
      <c r="A5612" t="s">
        <v>166</v>
      </c>
      <c r="B5612">
        <v>117</v>
      </c>
      <c r="C5612" t="s">
        <v>786</v>
      </c>
      <c r="D5612" t="s">
        <v>167</v>
      </c>
      <c r="E5612">
        <v>0</v>
      </c>
      <c r="F5612">
        <v>27</v>
      </c>
      <c r="G5612">
        <v>0</v>
      </c>
      <c r="H5612" t="s">
        <v>116</v>
      </c>
      <c r="I5612">
        <v>5</v>
      </c>
      <c r="J5612" t="s">
        <v>66</v>
      </c>
      <c r="K5612" s="33" t="str">
        <f>IF(ISNA(VLOOKUP(C5612,'Provider-EHR crosswalk'!A:B,2,FALSE)),"No EHR Specified",VLOOKUP(C5612,'Provider-EHR crosswalk'!A:B,2,FALSE))</f>
        <v>Azalea Health EHR</v>
      </c>
    </row>
    <row r="5613" spans="1:11" x14ac:dyDescent="0.25">
      <c r="A5613" t="s">
        <v>168</v>
      </c>
      <c r="B5613">
        <v>117</v>
      </c>
      <c r="C5613" t="s">
        <v>786</v>
      </c>
      <c r="D5613" t="s">
        <v>169</v>
      </c>
      <c r="E5613">
        <v>0</v>
      </c>
      <c r="F5613">
        <v>27</v>
      </c>
      <c r="G5613">
        <v>0</v>
      </c>
      <c r="H5613" t="s">
        <v>116</v>
      </c>
      <c r="I5613">
        <v>5</v>
      </c>
      <c r="J5613" t="s">
        <v>66</v>
      </c>
      <c r="K5613" s="33" t="str">
        <f>IF(ISNA(VLOOKUP(C5613,'Provider-EHR crosswalk'!A:B,2,FALSE)),"No EHR Specified",VLOOKUP(C5613,'Provider-EHR crosswalk'!A:B,2,FALSE))</f>
        <v>Azalea Health EHR</v>
      </c>
    </row>
    <row r="5614" spans="1:11" x14ac:dyDescent="0.25">
      <c r="A5614" t="s">
        <v>170</v>
      </c>
      <c r="B5614">
        <v>117</v>
      </c>
      <c r="C5614" t="s">
        <v>786</v>
      </c>
      <c r="D5614" t="s">
        <v>171</v>
      </c>
      <c r="E5614">
        <v>3</v>
      </c>
      <c r="F5614">
        <v>27</v>
      </c>
      <c r="G5614">
        <v>11.11</v>
      </c>
      <c r="H5614" t="s">
        <v>116</v>
      </c>
      <c r="I5614">
        <v>5</v>
      </c>
      <c r="J5614" t="s">
        <v>69</v>
      </c>
      <c r="K5614" s="33" t="str">
        <f>IF(ISNA(VLOOKUP(C5614,'Provider-EHR crosswalk'!A:B,2,FALSE)),"No EHR Specified",VLOOKUP(C5614,'Provider-EHR crosswalk'!A:B,2,FALSE))</f>
        <v>Azalea Health EHR</v>
      </c>
    </row>
    <row r="5615" spans="1:11" x14ac:dyDescent="0.25">
      <c r="A5615" t="s">
        <v>172</v>
      </c>
      <c r="B5615">
        <v>117</v>
      </c>
      <c r="C5615" t="s">
        <v>786</v>
      </c>
      <c r="D5615" t="s">
        <v>173</v>
      </c>
      <c r="E5615">
        <v>2</v>
      </c>
      <c r="F5615">
        <v>190</v>
      </c>
      <c r="G5615">
        <v>1.05</v>
      </c>
      <c r="H5615" t="s">
        <v>116</v>
      </c>
      <c r="I5615">
        <v>5</v>
      </c>
      <c r="J5615" t="s">
        <v>66</v>
      </c>
      <c r="K5615" s="33" t="str">
        <f>IF(ISNA(VLOOKUP(C5615,'Provider-EHR crosswalk'!A:B,2,FALSE)),"No EHR Specified",VLOOKUP(C5615,'Provider-EHR crosswalk'!A:B,2,FALSE))</f>
        <v>Azalea Health EHR</v>
      </c>
    </row>
    <row r="5616" spans="1:11" x14ac:dyDescent="0.25">
      <c r="A5616" t="s">
        <v>174</v>
      </c>
      <c r="B5616">
        <v>117</v>
      </c>
      <c r="C5616" t="s">
        <v>786</v>
      </c>
      <c r="D5616" t="s">
        <v>175</v>
      </c>
      <c r="E5616">
        <v>0</v>
      </c>
      <c r="F5616">
        <v>190</v>
      </c>
      <c r="G5616">
        <v>0</v>
      </c>
      <c r="H5616" t="s">
        <v>116</v>
      </c>
      <c r="I5616">
        <v>5</v>
      </c>
      <c r="J5616" t="s">
        <v>66</v>
      </c>
      <c r="K5616" s="33" t="str">
        <f>IF(ISNA(VLOOKUP(C5616,'Provider-EHR crosswalk'!A:B,2,FALSE)),"No EHR Specified",VLOOKUP(C5616,'Provider-EHR crosswalk'!A:B,2,FALSE))</f>
        <v>Azalea Health EHR</v>
      </c>
    </row>
    <row r="5617" spans="1:11" x14ac:dyDescent="0.25">
      <c r="A5617" t="s">
        <v>176</v>
      </c>
      <c r="B5617">
        <v>117</v>
      </c>
      <c r="C5617" t="s">
        <v>786</v>
      </c>
      <c r="D5617" t="s">
        <v>177</v>
      </c>
      <c r="E5617">
        <v>0</v>
      </c>
      <c r="F5617">
        <v>190</v>
      </c>
      <c r="G5617">
        <v>0</v>
      </c>
      <c r="H5617" t="s">
        <v>116</v>
      </c>
      <c r="I5617">
        <v>5</v>
      </c>
      <c r="J5617" t="s">
        <v>66</v>
      </c>
      <c r="K5617" s="33" t="str">
        <f>IF(ISNA(VLOOKUP(C5617,'Provider-EHR crosswalk'!A:B,2,FALSE)),"No EHR Specified",VLOOKUP(C5617,'Provider-EHR crosswalk'!A:B,2,FALSE))</f>
        <v>Azalea Health EHR</v>
      </c>
    </row>
    <row r="5618" spans="1:11" x14ac:dyDescent="0.25">
      <c r="A5618" t="s">
        <v>63</v>
      </c>
      <c r="B5618">
        <v>103</v>
      </c>
      <c r="C5618" t="s">
        <v>692</v>
      </c>
      <c r="D5618" t="s">
        <v>64</v>
      </c>
      <c r="E5618">
        <v>56</v>
      </c>
      <c r="F5618">
        <v>56</v>
      </c>
      <c r="G5618">
        <v>100</v>
      </c>
      <c r="H5618" t="s">
        <v>65</v>
      </c>
      <c r="I5618">
        <v>99</v>
      </c>
      <c r="J5618" t="s">
        <v>66</v>
      </c>
      <c r="K5618" s="33" t="str">
        <f>IF(ISNA(VLOOKUP(C5618,'Provider-EHR crosswalk'!A:B,2,FALSE)),"No EHR Specified",VLOOKUP(C5618,'Provider-EHR crosswalk'!A:B,2,FALSE))</f>
        <v>AdvancedMD EHR</v>
      </c>
    </row>
    <row r="5619" spans="1:11" x14ac:dyDescent="0.25">
      <c r="A5619" t="s">
        <v>67</v>
      </c>
      <c r="B5619">
        <v>103</v>
      </c>
      <c r="C5619" t="s">
        <v>692</v>
      </c>
      <c r="D5619" t="s">
        <v>68</v>
      </c>
      <c r="E5619">
        <v>48</v>
      </c>
      <c r="F5619">
        <v>56</v>
      </c>
      <c r="G5619">
        <v>85.71</v>
      </c>
      <c r="H5619" t="s">
        <v>65</v>
      </c>
      <c r="I5619">
        <v>75</v>
      </c>
      <c r="J5619" t="s">
        <v>66</v>
      </c>
      <c r="K5619" s="33" t="str">
        <f>IF(ISNA(VLOOKUP(C5619,'Provider-EHR crosswalk'!A:B,2,FALSE)),"No EHR Specified",VLOOKUP(C5619,'Provider-EHR crosswalk'!A:B,2,FALSE))</f>
        <v>AdvancedMD EHR</v>
      </c>
    </row>
    <row r="5620" spans="1:11" x14ac:dyDescent="0.25">
      <c r="A5620" t="s">
        <v>70</v>
      </c>
      <c r="B5620">
        <v>103</v>
      </c>
      <c r="C5620" t="s">
        <v>692</v>
      </c>
      <c r="D5620" t="s">
        <v>71</v>
      </c>
      <c r="E5620">
        <v>56</v>
      </c>
      <c r="F5620">
        <v>56</v>
      </c>
      <c r="G5620">
        <v>100</v>
      </c>
      <c r="H5620" t="s">
        <v>65</v>
      </c>
      <c r="I5620">
        <v>99</v>
      </c>
      <c r="J5620" t="s">
        <v>66</v>
      </c>
      <c r="K5620" s="33" t="str">
        <f>IF(ISNA(VLOOKUP(C5620,'Provider-EHR crosswalk'!A:B,2,FALSE)),"No EHR Specified",VLOOKUP(C5620,'Provider-EHR crosswalk'!A:B,2,FALSE))</f>
        <v>AdvancedMD EHR</v>
      </c>
    </row>
    <row r="5621" spans="1:11" x14ac:dyDescent="0.25">
      <c r="A5621" t="s">
        <v>72</v>
      </c>
      <c r="B5621">
        <v>103</v>
      </c>
      <c r="C5621" t="s">
        <v>692</v>
      </c>
      <c r="D5621" t="s">
        <v>73</v>
      </c>
      <c r="E5621">
        <v>56</v>
      </c>
      <c r="F5621">
        <v>56</v>
      </c>
      <c r="G5621">
        <v>100</v>
      </c>
      <c r="H5621" t="s">
        <v>65</v>
      </c>
      <c r="I5621">
        <v>99</v>
      </c>
      <c r="J5621" t="s">
        <v>66</v>
      </c>
      <c r="K5621" s="33" t="str">
        <f>IF(ISNA(VLOOKUP(C5621,'Provider-EHR crosswalk'!A:B,2,FALSE)),"No EHR Specified",VLOOKUP(C5621,'Provider-EHR crosswalk'!A:B,2,FALSE))</f>
        <v>AdvancedMD EHR</v>
      </c>
    </row>
    <row r="5622" spans="1:11" x14ac:dyDescent="0.25">
      <c r="A5622" t="s">
        <v>74</v>
      </c>
      <c r="B5622">
        <v>103</v>
      </c>
      <c r="C5622" t="s">
        <v>692</v>
      </c>
      <c r="D5622" t="s">
        <v>75</v>
      </c>
      <c r="E5622">
        <v>56</v>
      </c>
      <c r="F5622">
        <v>56</v>
      </c>
      <c r="G5622">
        <v>100</v>
      </c>
      <c r="H5622" t="s">
        <v>65</v>
      </c>
      <c r="I5622">
        <v>99</v>
      </c>
      <c r="J5622" t="s">
        <v>66</v>
      </c>
      <c r="K5622" s="33" t="str">
        <f>IF(ISNA(VLOOKUP(C5622,'Provider-EHR crosswalk'!A:B,2,FALSE)),"No EHR Specified",VLOOKUP(C5622,'Provider-EHR crosswalk'!A:B,2,FALSE))</f>
        <v>AdvancedMD EHR</v>
      </c>
    </row>
    <row r="5623" spans="1:11" x14ac:dyDescent="0.25">
      <c r="A5623" t="s">
        <v>76</v>
      </c>
      <c r="B5623">
        <v>103</v>
      </c>
      <c r="C5623" t="s">
        <v>692</v>
      </c>
      <c r="D5623" t="s">
        <v>77</v>
      </c>
      <c r="E5623">
        <v>56</v>
      </c>
      <c r="F5623">
        <v>56</v>
      </c>
      <c r="G5623">
        <v>100</v>
      </c>
      <c r="H5623" t="s">
        <v>65</v>
      </c>
      <c r="I5623">
        <v>85</v>
      </c>
      <c r="J5623" t="s">
        <v>66</v>
      </c>
      <c r="K5623" s="33" t="str">
        <f>IF(ISNA(VLOOKUP(C5623,'Provider-EHR crosswalk'!A:B,2,FALSE)),"No EHR Specified",VLOOKUP(C5623,'Provider-EHR crosswalk'!A:B,2,FALSE))</f>
        <v>AdvancedMD EHR</v>
      </c>
    </row>
    <row r="5624" spans="1:11" x14ac:dyDescent="0.25">
      <c r="A5624" t="s">
        <v>78</v>
      </c>
      <c r="B5624">
        <v>103</v>
      </c>
      <c r="C5624" t="s">
        <v>692</v>
      </c>
      <c r="D5624" t="s">
        <v>79</v>
      </c>
      <c r="E5624">
        <v>56</v>
      </c>
      <c r="F5624">
        <v>56</v>
      </c>
      <c r="G5624">
        <v>100</v>
      </c>
      <c r="H5624" t="s">
        <v>65</v>
      </c>
      <c r="I5624">
        <v>85</v>
      </c>
      <c r="J5624" t="s">
        <v>66</v>
      </c>
      <c r="K5624" s="33" t="str">
        <f>IF(ISNA(VLOOKUP(C5624,'Provider-EHR crosswalk'!A:B,2,FALSE)),"No EHR Specified",VLOOKUP(C5624,'Provider-EHR crosswalk'!A:B,2,FALSE))</f>
        <v>AdvancedMD EHR</v>
      </c>
    </row>
    <row r="5625" spans="1:11" x14ac:dyDescent="0.25">
      <c r="A5625" t="s">
        <v>80</v>
      </c>
      <c r="B5625">
        <v>103</v>
      </c>
      <c r="C5625" t="s">
        <v>692</v>
      </c>
      <c r="D5625" t="s">
        <v>81</v>
      </c>
      <c r="E5625">
        <v>56</v>
      </c>
      <c r="F5625">
        <v>56</v>
      </c>
      <c r="G5625">
        <v>100</v>
      </c>
      <c r="H5625" t="s">
        <v>65</v>
      </c>
      <c r="I5625">
        <v>85</v>
      </c>
      <c r="J5625" t="s">
        <v>66</v>
      </c>
      <c r="K5625" s="33" t="str">
        <f>IF(ISNA(VLOOKUP(C5625,'Provider-EHR crosswalk'!A:B,2,FALSE)),"No EHR Specified",VLOOKUP(C5625,'Provider-EHR crosswalk'!A:B,2,FALSE))</f>
        <v>AdvancedMD EHR</v>
      </c>
    </row>
    <row r="5626" spans="1:11" x14ac:dyDescent="0.25">
      <c r="A5626" t="s">
        <v>82</v>
      </c>
      <c r="B5626">
        <v>103</v>
      </c>
      <c r="C5626" t="s">
        <v>692</v>
      </c>
      <c r="D5626" t="s">
        <v>83</v>
      </c>
      <c r="E5626">
        <v>56</v>
      </c>
      <c r="F5626">
        <v>56</v>
      </c>
      <c r="G5626">
        <v>100</v>
      </c>
      <c r="H5626" t="s">
        <v>65</v>
      </c>
      <c r="I5626">
        <v>85</v>
      </c>
      <c r="J5626" t="s">
        <v>66</v>
      </c>
      <c r="K5626" s="33" t="str">
        <f>IF(ISNA(VLOOKUP(C5626,'Provider-EHR crosswalk'!A:B,2,FALSE)),"No EHR Specified",VLOOKUP(C5626,'Provider-EHR crosswalk'!A:B,2,FALSE))</f>
        <v>AdvancedMD EHR</v>
      </c>
    </row>
    <row r="5627" spans="1:11" x14ac:dyDescent="0.25">
      <c r="A5627" t="s">
        <v>84</v>
      </c>
      <c r="B5627">
        <v>103</v>
      </c>
      <c r="C5627" t="s">
        <v>692</v>
      </c>
      <c r="D5627" t="s">
        <v>85</v>
      </c>
      <c r="E5627">
        <v>56</v>
      </c>
      <c r="F5627">
        <v>56</v>
      </c>
      <c r="G5627">
        <v>100</v>
      </c>
      <c r="H5627" t="s">
        <v>65</v>
      </c>
      <c r="I5627">
        <v>85</v>
      </c>
      <c r="J5627" t="s">
        <v>66</v>
      </c>
      <c r="K5627" s="33" t="str">
        <f>IF(ISNA(VLOOKUP(C5627,'Provider-EHR crosswalk'!A:B,2,FALSE)),"No EHR Specified",VLOOKUP(C5627,'Provider-EHR crosswalk'!A:B,2,FALSE))</f>
        <v>AdvancedMD EHR</v>
      </c>
    </row>
    <row r="5628" spans="1:11" x14ac:dyDescent="0.25">
      <c r="A5628" t="s">
        <v>86</v>
      </c>
      <c r="B5628">
        <v>103</v>
      </c>
      <c r="C5628" t="s">
        <v>692</v>
      </c>
      <c r="D5628" t="s">
        <v>87</v>
      </c>
      <c r="E5628">
        <v>56</v>
      </c>
      <c r="F5628">
        <v>56</v>
      </c>
      <c r="G5628">
        <v>100</v>
      </c>
      <c r="H5628" t="s">
        <v>65</v>
      </c>
      <c r="I5628">
        <v>95</v>
      </c>
      <c r="J5628" t="s">
        <v>66</v>
      </c>
      <c r="K5628" s="33" t="str">
        <f>IF(ISNA(VLOOKUP(C5628,'Provider-EHR crosswalk'!A:B,2,FALSE)),"No EHR Specified",VLOOKUP(C5628,'Provider-EHR crosswalk'!A:B,2,FALSE))</f>
        <v>AdvancedMD EHR</v>
      </c>
    </row>
    <row r="5629" spans="1:11" x14ac:dyDescent="0.25">
      <c r="A5629" t="s">
        <v>88</v>
      </c>
      <c r="B5629">
        <v>103</v>
      </c>
      <c r="C5629" t="s">
        <v>692</v>
      </c>
      <c r="D5629" t="s">
        <v>89</v>
      </c>
      <c r="E5629">
        <v>56</v>
      </c>
      <c r="F5629">
        <v>56</v>
      </c>
      <c r="G5629">
        <v>100</v>
      </c>
      <c r="H5629" t="s">
        <v>65</v>
      </c>
      <c r="I5629">
        <v>95</v>
      </c>
      <c r="J5629" t="s">
        <v>66</v>
      </c>
      <c r="K5629" s="33" t="str">
        <f>IF(ISNA(VLOOKUP(C5629,'Provider-EHR crosswalk'!A:B,2,FALSE)),"No EHR Specified",VLOOKUP(C5629,'Provider-EHR crosswalk'!A:B,2,FALSE))</f>
        <v>AdvancedMD EHR</v>
      </c>
    </row>
    <row r="5630" spans="1:11" x14ac:dyDescent="0.25">
      <c r="A5630" t="s">
        <v>90</v>
      </c>
      <c r="B5630">
        <v>103</v>
      </c>
      <c r="C5630" t="s">
        <v>692</v>
      </c>
      <c r="D5630" t="s">
        <v>91</v>
      </c>
      <c r="E5630">
        <v>56</v>
      </c>
      <c r="F5630">
        <v>56</v>
      </c>
      <c r="G5630">
        <v>100</v>
      </c>
      <c r="H5630" t="s">
        <v>65</v>
      </c>
      <c r="I5630">
        <v>90</v>
      </c>
      <c r="J5630" t="s">
        <v>66</v>
      </c>
      <c r="K5630" s="33" t="str">
        <f>IF(ISNA(VLOOKUP(C5630,'Provider-EHR crosswalk'!A:B,2,FALSE)),"No EHR Specified",VLOOKUP(C5630,'Provider-EHR crosswalk'!A:B,2,FALSE))</f>
        <v>AdvancedMD EHR</v>
      </c>
    </row>
    <row r="5631" spans="1:11" x14ac:dyDescent="0.25">
      <c r="A5631" t="s">
        <v>92</v>
      </c>
      <c r="B5631">
        <v>103</v>
      </c>
      <c r="C5631" t="s">
        <v>692</v>
      </c>
      <c r="D5631" t="s">
        <v>93</v>
      </c>
      <c r="E5631">
        <v>22</v>
      </c>
      <c r="F5631">
        <v>56</v>
      </c>
      <c r="G5631">
        <v>39.29</v>
      </c>
      <c r="H5631" t="s">
        <v>65</v>
      </c>
      <c r="I5631">
        <v>90</v>
      </c>
      <c r="J5631" t="s">
        <v>69</v>
      </c>
      <c r="K5631" s="33" t="str">
        <f>IF(ISNA(VLOOKUP(C5631,'Provider-EHR crosswalk'!A:B,2,FALSE)),"No EHR Specified",VLOOKUP(C5631,'Provider-EHR crosswalk'!A:B,2,FALSE))</f>
        <v>AdvancedMD EHR</v>
      </c>
    </row>
    <row r="5632" spans="1:11" x14ac:dyDescent="0.25">
      <c r="A5632" t="s">
        <v>94</v>
      </c>
      <c r="B5632">
        <v>103</v>
      </c>
      <c r="C5632" t="s">
        <v>692</v>
      </c>
      <c r="D5632" t="s">
        <v>95</v>
      </c>
      <c r="E5632">
        <v>28</v>
      </c>
      <c r="F5632">
        <v>56</v>
      </c>
      <c r="G5632">
        <v>50</v>
      </c>
      <c r="H5632" t="s">
        <v>65</v>
      </c>
      <c r="I5632">
        <v>90</v>
      </c>
      <c r="J5632" t="s">
        <v>69</v>
      </c>
      <c r="K5632" s="33" t="str">
        <f>IF(ISNA(VLOOKUP(C5632,'Provider-EHR crosswalk'!A:B,2,FALSE)),"No EHR Specified",VLOOKUP(C5632,'Provider-EHR crosswalk'!A:B,2,FALSE))</f>
        <v>AdvancedMD EHR</v>
      </c>
    </row>
    <row r="5633" spans="1:11" x14ac:dyDescent="0.25">
      <c r="A5633" t="s">
        <v>96</v>
      </c>
      <c r="B5633">
        <v>103</v>
      </c>
      <c r="C5633" t="s">
        <v>692</v>
      </c>
      <c r="D5633" t="s">
        <v>97</v>
      </c>
      <c r="E5633">
        <v>48</v>
      </c>
      <c r="F5633">
        <v>56</v>
      </c>
      <c r="G5633">
        <v>85.71</v>
      </c>
      <c r="H5633" t="s">
        <v>65</v>
      </c>
      <c r="I5633">
        <v>90</v>
      </c>
      <c r="J5633" t="s">
        <v>69</v>
      </c>
      <c r="K5633" s="33" t="str">
        <f>IF(ISNA(VLOOKUP(C5633,'Provider-EHR crosswalk'!A:B,2,FALSE)),"No EHR Specified",VLOOKUP(C5633,'Provider-EHR crosswalk'!A:B,2,FALSE))</f>
        <v>AdvancedMD EHR</v>
      </c>
    </row>
    <row r="5634" spans="1:11" x14ac:dyDescent="0.25">
      <c r="A5634" t="s">
        <v>98</v>
      </c>
      <c r="B5634">
        <v>103</v>
      </c>
      <c r="C5634" t="s">
        <v>692</v>
      </c>
      <c r="D5634" t="s">
        <v>99</v>
      </c>
      <c r="E5634">
        <v>48</v>
      </c>
      <c r="F5634">
        <v>56</v>
      </c>
      <c r="G5634">
        <v>85.71</v>
      </c>
      <c r="H5634" t="s">
        <v>65</v>
      </c>
      <c r="I5634">
        <v>90</v>
      </c>
      <c r="J5634" t="s">
        <v>69</v>
      </c>
      <c r="K5634" s="33" t="str">
        <f>IF(ISNA(VLOOKUP(C5634,'Provider-EHR crosswalk'!A:B,2,FALSE)),"No EHR Specified",VLOOKUP(C5634,'Provider-EHR crosswalk'!A:B,2,FALSE))</f>
        <v>AdvancedMD EHR</v>
      </c>
    </row>
    <row r="5635" spans="1:11" x14ac:dyDescent="0.25">
      <c r="A5635" t="s">
        <v>100</v>
      </c>
      <c r="B5635">
        <v>103</v>
      </c>
      <c r="C5635" t="s">
        <v>692</v>
      </c>
      <c r="D5635" t="s">
        <v>101</v>
      </c>
      <c r="E5635">
        <v>651</v>
      </c>
      <c r="F5635">
        <v>651</v>
      </c>
      <c r="G5635">
        <v>100</v>
      </c>
      <c r="H5635" t="s">
        <v>65</v>
      </c>
      <c r="I5635">
        <v>99</v>
      </c>
      <c r="J5635" t="s">
        <v>66</v>
      </c>
      <c r="K5635" s="33" t="str">
        <f>IF(ISNA(VLOOKUP(C5635,'Provider-EHR crosswalk'!A:B,2,FALSE)),"No EHR Specified",VLOOKUP(C5635,'Provider-EHR crosswalk'!A:B,2,FALSE))</f>
        <v>AdvancedMD EHR</v>
      </c>
    </row>
    <row r="5636" spans="1:11" x14ac:dyDescent="0.25">
      <c r="A5636" t="s">
        <v>102</v>
      </c>
      <c r="B5636">
        <v>103</v>
      </c>
      <c r="C5636" t="s">
        <v>692</v>
      </c>
      <c r="D5636" t="s">
        <v>103</v>
      </c>
      <c r="E5636">
        <v>651</v>
      </c>
      <c r="F5636">
        <v>651</v>
      </c>
      <c r="G5636">
        <v>100</v>
      </c>
      <c r="H5636" t="s">
        <v>65</v>
      </c>
      <c r="I5636">
        <v>99</v>
      </c>
      <c r="J5636" t="s">
        <v>66</v>
      </c>
      <c r="K5636" s="33" t="str">
        <f>IF(ISNA(VLOOKUP(C5636,'Provider-EHR crosswalk'!A:B,2,FALSE)),"No EHR Specified",VLOOKUP(C5636,'Provider-EHR crosswalk'!A:B,2,FALSE))</f>
        <v>AdvancedMD EHR</v>
      </c>
    </row>
    <row r="5637" spans="1:11" x14ac:dyDescent="0.25">
      <c r="A5637" t="s">
        <v>104</v>
      </c>
      <c r="B5637">
        <v>103</v>
      </c>
      <c r="C5637" t="s">
        <v>692</v>
      </c>
      <c r="D5637" t="s">
        <v>105</v>
      </c>
      <c r="E5637">
        <v>651</v>
      </c>
      <c r="F5637">
        <v>651</v>
      </c>
      <c r="G5637">
        <v>100</v>
      </c>
      <c r="H5637" t="s">
        <v>65</v>
      </c>
      <c r="I5637">
        <v>99</v>
      </c>
      <c r="J5637" t="s">
        <v>66</v>
      </c>
      <c r="K5637" s="33" t="str">
        <f>IF(ISNA(VLOOKUP(C5637,'Provider-EHR crosswalk'!A:B,2,FALSE)),"No EHR Specified",VLOOKUP(C5637,'Provider-EHR crosswalk'!A:B,2,FALSE))</f>
        <v>AdvancedMD EHR</v>
      </c>
    </row>
    <row r="5638" spans="1:11" x14ac:dyDescent="0.25">
      <c r="A5638" t="s">
        <v>106</v>
      </c>
      <c r="B5638">
        <v>103</v>
      </c>
      <c r="C5638" t="s">
        <v>692</v>
      </c>
      <c r="D5638" t="s">
        <v>107</v>
      </c>
      <c r="E5638">
        <v>651</v>
      </c>
      <c r="F5638">
        <v>651</v>
      </c>
      <c r="G5638">
        <v>100</v>
      </c>
      <c r="H5638" t="s">
        <v>65</v>
      </c>
      <c r="I5638">
        <v>99</v>
      </c>
      <c r="J5638" t="s">
        <v>66</v>
      </c>
      <c r="K5638" s="33" t="str">
        <f>IF(ISNA(VLOOKUP(C5638,'Provider-EHR crosswalk'!A:B,2,FALSE)),"No EHR Specified",VLOOKUP(C5638,'Provider-EHR crosswalk'!A:B,2,FALSE))</f>
        <v>AdvancedMD EHR</v>
      </c>
    </row>
    <row r="5639" spans="1:11" x14ac:dyDescent="0.25">
      <c r="A5639" t="s">
        <v>108</v>
      </c>
      <c r="B5639">
        <v>103</v>
      </c>
      <c r="C5639" t="s">
        <v>692</v>
      </c>
      <c r="D5639" t="s">
        <v>109</v>
      </c>
      <c r="E5639">
        <v>651</v>
      </c>
      <c r="F5639">
        <v>651</v>
      </c>
      <c r="G5639">
        <v>100</v>
      </c>
      <c r="H5639" t="s">
        <v>65</v>
      </c>
      <c r="I5639">
        <v>99</v>
      </c>
      <c r="J5639" t="s">
        <v>66</v>
      </c>
      <c r="K5639" s="33" t="str">
        <f>IF(ISNA(VLOOKUP(C5639,'Provider-EHR crosswalk'!A:B,2,FALSE)),"No EHR Specified",VLOOKUP(C5639,'Provider-EHR crosswalk'!A:B,2,FALSE))</f>
        <v>AdvancedMD EHR</v>
      </c>
    </row>
    <row r="5640" spans="1:11" x14ac:dyDescent="0.25">
      <c r="A5640" t="s">
        <v>110</v>
      </c>
      <c r="B5640">
        <v>103</v>
      </c>
      <c r="C5640" t="s">
        <v>692</v>
      </c>
      <c r="D5640" t="s">
        <v>111</v>
      </c>
      <c r="E5640">
        <v>651</v>
      </c>
      <c r="F5640">
        <v>651</v>
      </c>
      <c r="G5640">
        <v>100</v>
      </c>
      <c r="H5640" t="s">
        <v>65</v>
      </c>
      <c r="I5640">
        <v>99</v>
      </c>
      <c r="J5640" t="s">
        <v>66</v>
      </c>
      <c r="K5640" s="33" t="str">
        <f>IF(ISNA(VLOOKUP(C5640,'Provider-EHR crosswalk'!A:B,2,FALSE)),"No EHR Specified",VLOOKUP(C5640,'Provider-EHR crosswalk'!A:B,2,FALSE))</f>
        <v>AdvancedMD EHR</v>
      </c>
    </row>
    <row r="5641" spans="1:11" x14ac:dyDescent="0.25">
      <c r="A5641" t="s">
        <v>112</v>
      </c>
      <c r="B5641">
        <v>103</v>
      </c>
      <c r="C5641" t="s">
        <v>692</v>
      </c>
      <c r="D5641" t="s">
        <v>113</v>
      </c>
      <c r="E5641">
        <v>651</v>
      </c>
      <c r="F5641">
        <v>651</v>
      </c>
      <c r="G5641">
        <v>100</v>
      </c>
      <c r="H5641" t="s">
        <v>65</v>
      </c>
      <c r="I5641">
        <v>99</v>
      </c>
      <c r="J5641" t="s">
        <v>66</v>
      </c>
      <c r="K5641" s="33" t="str">
        <f>IF(ISNA(VLOOKUP(C5641,'Provider-EHR crosswalk'!A:B,2,FALSE)),"No EHR Specified",VLOOKUP(C5641,'Provider-EHR crosswalk'!A:B,2,FALSE))</f>
        <v>AdvancedMD EHR</v>
      </c>
    </row>
    <row r="5642" spans="1:11" x14ac:dyDescent="0.25">
      <c r="A5642" t="s">
        <v>114</v>
      </c>
      <c r="B5642">
        <v>103</v>
      </c>
      <c r="C5642" t="s">
        <v>692</v>
      </c>
      <c r="D5642" t="s">
        <v>115</v>
      </c>
      <c r="E5642">
        <v>1</v>
      </c>
      <c r="F5642">
        <v>56</v>
      </c>
      <c r="G5642">
        <v>1.79</v>
      </c>
      <c r="H5642" t="s">
        <v>116</v>
      </c>
      <c r="I5642">
        <v>4</v>
      </c>
      <c r="J5642" t="s">
        <v>66</v>
      </c>
      <c r="K5642" s="33" t="str">
        <f>IF(ISNA(VLOOKUP(C5642,'Provider-EHR crosswalk'!A:B,2,FALSE)),"No EHR Specified",VLOOKUP(C5642,'Provider-EHR crosswalk'!A:B,2,FALSE))</f>
        <v>AdvancedMD EHR</v>
      </c>
    </row>
    <row r="5643" spans="1:11" x14ac:dyDescent="0.25">
      <c r="A5643" t="s">
        <v>117</v>
      </c>
      <c r="B5643">
        <v>103</v>
      </c>
      <c r="C5643" t="s">
        <v>692</v>
      </c>
      <c r="D5643" t="s">
        <v>118</v>
      </c>
      <c r="E5643">
        <v>2</v>
      </c>
      <c r="F5643">
        <v>56</v>
      </c>
      <c r="G5643">
        <v>3.57</v>
      </c>
      <c r="H5643" t="s">
        <v>116</v>
      </c>
      <c r="I5643">
        <v>4</v>
      </c>
      <c r="J5643" t="s">
        <v>66</v>
      </c>
      <c r="K5643" s="33" t="str">
        <f>IF(ISNA(VLOOKUP(C5643,'Provider-EHR crosswalk'!A:B,2,FALSE)),"No EHR Specified",VLOOKUP(C5643,'Provider-EHR crosswalk'!A:B,2,FALSE))</f>
        <v>AdvancedMD EHR</v>
      </c>
    </row>
    <row r="5644" spans="1:11" x14ac:dyDescent="0.25">
      <c r="A5644" t="s">
        <v>119</v>
      </c>
      <c r="B5644">
        <v>103</v>
      </c>
      <c r="C5644" t="s">
        <v>692</v>
      </c>
      <c r="D5644" t="s">
        <v>120</v>
      </c>
      <c r="E5644">
        <v>1</v>
      </c>
      <c r="F5644">
        <v>56</v>
      </c>
      <c r="G5644">
        <v>1.79</v>
      </c>
      <c r="H5644" t="s">
        <v>116</v>
      </c>
      <c r="I5644">
        <v>4</v>
      </c>
      <c r="J5644" t="s">
        <v>66</v>
      </c>
      <c r="K5644" s="33" t="str">
        <f>IF(ISNA(VLOOKUP(C5644,'Provider-EHR crosswalk'!A:B,2,FALSE)),"No EHR Specified",VLOOKUP(C5644,'Provider-EHR crosswalk'!A:B,2,FALSE))</f>
        <v>AdvancedMD EHR</v>
      </c>
    </row>
    <row r="5645" spans="1:11" x14ac:dyDescent="0.25">
      <c r="A5645" t="s">
        <v>121</v>
      </c>
      <c r="B5645">
        <v>103</v>
      </c>
      <c r="C5645" t="s">
        <v>692</v>
      </c>
      <c r="D5645" t="s">
        <v>122</v>
      </c>
      <c r="E5645">
        <v>0</v>
      </c>
      <c r="F5645">
        <v>56</v>
      </c>
      <c r="G5645">
        <v>0</v>
      </c>
      <c r="H5645" t="s">
        <v>116</v>
      </c>
      <c r="I5645">
        <v>1</v>
      </c>
      <c r="J5645" t="s">
        <v>66</v>
      </c>
      <c r="K5645" s="33" t="str">
        <f>IF(ISNA(VLOOKUP(C5645,'Provider-EHR crosswalk'!A:B,2,FALSE)),"No EHR Specified",VLOOKUP(C5645,'Provider-EHR crosswalk'!A:B,2,FALSE))</f>
        <v>AdvancedMD EHR</v>
      </c>
    </row>
    <row r="5646" spans="1:11" x14ac:dyDescent="0.25">
      <c r="A5646" t="s">
        <v>123</v>
      </c>
      <c r="B5646">
        <v>103</v>
      </c>
      <c r="C5646" t="s">
        <v>692</v>
      </c>
      <c r="D5646" t="s">
        <v>124</v>
      </c>
      <c r="E5646">
        <v>0</v>
      </c>
      <c r="F5646">
        <v>651</v>
      </c>
      <c r="G5646">
        <v>0</v>
      </c>
      <c r="H5646" t="s">
        <v>116</v>
      </c>
      <c r="I5646">
        <v>1</v>
      </c>
      <c r="J5646" t="s">
        <v>66</v>
      </c>
      <c r="K5646" s="33" t="str">
        <f>IF(ISNA(VLOOKUP(C5646,'Provider-EHR crosswalk'!A:B,2,FALSE)),"No EHR Specified",VLOOKUP(C5646,'Provider-EHR crosswalk'!A:B,2,FALSE))</f>
        <v>AdvancedMD EHR</v>
      </c>
    </row>
    <row r="5647" spans="1:11" x14ac:dyDescent="0.25">
      <c r="A5647" t="s">
        <v>125</v>
      </c>
      <c r="B5647">
        <v>103</v>
      </c>
      <c r="C5647" t="s">
        <v>692</v>
      </c>
      <c r="D5647" t="s">
        <v>126</v>
      </c>
      <c r="E5647">
        <v>0</v>
      </c>
      <c r="F5647">
        <v>651</v>
      </c>
      <c r="G5647">
        <v>0</v>
      </c>
      <c r="H5647" t="s">
        <v>116</v>
      </c>
      <c r="I5647">
        <v>1</v>
      </c>
      <c r="J5647" t="s">
        <v>66</v>
      </c>
      <c r="K5647" s="33" t="str">
        <f>IF(ISNA(VLOOKUP(C5647,'Provider-EHR crosswalk'!A:B,2,FALSE)),"No EHR Specified",VLOOKUP(C5647,'Provider-EHR crosswalk'!A:B,2,FALSE))</f>
        <v>AdvancedMD EHR</v>
      </c>
    </row>
    <row r="5648" spans="1:11" x14ac:dyDescent="0.25">
      <c r="A5648" t="s">
        <v>127</v>
      </c>
      <c r="B5648">
        <v>103</v>
      </c>
      <c r="C5648" t="s">
        <v>692</v>
      </c>
      <c r="D5648" t="s">
        <v>128</v>
      </c>
      <c r="E5648">
        <v>18</v>
      </c>
      <c r="F5648">
        <v>651</v>
      </c>
      <c r="G5648">
        <v>2.76</v>
      </c>
      <c r="H5648" t="s">
        <v>116</v>
      </c>
      <c r="I5648">
        <v>4</v>
      </c>
      <c r="J5648" t="s">
        <v>66</v>
      </c>
      <c r="K5648" s="33" t="str">
        <f>IF(ISNA(VLOOKUP(C5648,'Provider-EHR crosswalk'!A:B,2,FALSE)),"No EHR Specified",VLOOKUP(C5648,'Provider-EHR crosswalk'!A:B,2,FALSE))</f>
        <v>AdvancedMD EHR</v>
      </c>
    </row>
    <row r="5649" spans="1:11" x14ac:dyDescent="0.25">
      <c r="A5649" t="s">
        <v>129</v>
      </c>
      <c r="B5649">
        <v>103</v>
      </c>
      <c r="C5649" t="s">
        <v>692</v>
      </c>
      <c r="D5649" t="s">
        <v>130</v>
      </c>
      <c r="E5649">
        <v>47</v>
      </c>
      <c r="F5649">
        <v>651</v>
      </c>
      <c r="G5649">
        <v>7.22</v>
      </c>
      <c r="H5649" t="s">
        <v>116</v>
      </c>
      <c r="I5649">
        <v>4</v>
      </c>
      <c r="J5649" t="s">
        <v>69</v>
      </c>
      <c r="K5649" s="33" t="str">
        <f>IF(ISNA(VLOOKUP(C5649,'Provider-EHR crosswalk'!A:B,2,FALSE)),"No EHR Specified",VLOOKUP(C5649,'Provider-EHR crosswalk'!A:B,2,FALSE))</f>
        <v>AdvancedMD EHR</v>
      </c>
    </row>
    <row r="5650" spans="1:11" x14ac:dyDescent="0.25">
      <c r="A5650" t="s">
        <v>131</v>
      </c>
      <c r="B5650">
        <v>103</v>
      </c>
      <c r="C5650" t="s">
        <v>692</v>
      </c>
      <c r="D5650" t="s">
        <v>132</v>
      </c>
      <c r="E5650">
        <v>20</v>
      </c>
      <c r="F5650">
        <v>651</v>
      </c>
      <c r="G5650">
        <v>3.07</v>
      </c>
      <c r="H5650" t="s">
        <v>116</v>
      </c>
      <c r="I5650">
        <v>4</v>
      </c>
      <c r="J5650" t="s">
        <v>66</v>
      </c>
      <c r="K5650" s="33" t="str">
        <f>IF(ISNA(VLOOKUP(C5650,'Provider-EHR crosswalk'!A:B,2,FALSE)),"No EHR Specified",VLOOKUP(C5650,'Provider-EHR crosswalk'!A:B,2,FALSE))</f>
        <v>AdvancedMD EHR</v>
      </c>
    </row>
    <row r="5651" spans="1:11" x14ac:dyDescent="0.25">
      <c r="A5651" t="s">
        <v>133</v>
      </c>
      <c r="B5651">
        <v>103</v>
      </c>
      <c r="C5651" t="s">
        <v>692</v>
      </c>
      <c r="D5651" t="s">
        <v>134</v>
      </c>
      <c r="E5651">
        <v>37</v>
      </c>
      <c r="F5651">
        <v>651</v>
      </c>
      <c r="G5651">
        <v>5.68</v>
      </c>
      <c r="H5651" t="s">
        <v>116</v>
      </c>
      <c r="I5651">
        <v>1</v>
      </c>
      <c r="J5651" t="s">
        <v>69</v>
      </c>
      <c r="K5651" s="33" t="str">
        <f>IF(ISNA(VLOOKUP(C5651,'Provider-EHR crosswalk'!A:B,2,FALSE)),"No EHR Specified",VLOOKUP(C5651,'Provider-EHR crosswalk'!A:B,2,FALSE))</f>
        <v>AdvancedMD EHR</v>
      </c>
    </row>
    <row r="5652" spans="1:11" x14ac:dyDescent="0.25">
      <c r="A5652" t="s">
        <v>135</v>
      </c>
      <c r="B5652">
        <v>103</v>
      </c>
      <c r="C5652" t="s">
        <v>692</v>
      </c>
      <c r="D5652" t="s">
        <v>136</v>
      </c>
      <c r="E5652">
        <v>0</v>
      </c>
      <c r="F5652">
        <v>651</v>
      </c>
      <c r="G5652">
        <v>0</v>
      </c>
      <c r="H5652" t="s">
        <v>116</v>
      </c>
      <c r="I5652">
        <v>1</v>
      </c>
      <c r="J5652" t="s">
        <v>66</v>
      </c>
      <c r="K5652" s="33" t="str">
        <f>IF(ISNA(VLOOKUP(C5652,'Provider-EHR crosswalk'!A:B,2,FALSE)),"No EHR Specified",VLOOKUP(C5652,'Provider-EHR crosswalk'!A:B,2,FALSE))</f>
        <v>AdvancedMD EHR</v>
      </c>
    </row>
    <row r="5653" spans="1:11" x14ac:dyDescent="0.25">
      <c r="A5653" t="s">
        <v>137</v>
      </c>
      <c r="B5653">
        <v>103</v>
      </c>
      <c r="C5653" t="s">
        <v>692</v>
      </c>
      <c r="D5653" t="s">
        <v>138</v>
      </c>
      <c r="E5653">
        <v>0</v>
      </c>
      <c r="F5653">
        <v>651</v>
      </c>
      <c r="G5653">
        <v>0</v>
      </c>
      <c r="H5653" t="s">
        <v>116</v>
      </c>
      <c r="I5653">
        <v>1</v>
      </c>
      <c r="J5653" t="s">
        <v>66</v>
      </c>
      <c r="K5653" s="33" t="str">
        <f>IF(ISNA(VLOOKUP(C5653,'Provider-EHR crosswalk'!A:B,2,FALSE)),"No EHR Specified",VLOOKUP(C5653,'Provider-EHR crosswalk'!A:B,2,FALSE))</f>
        <v>AdvancedMD EHR</v>
      </c>
    </row>
    <row r="5654" spans="1:11" x14ac:dyDescent="0.25">
      <c r="A5654" t="s">
        <v>139</v>
      </c>
      <c r="B5654">
        <v>103</v>
      </c>
      <c r="C5654" t="s">
        <v>692</v>
      </c>
      <c r="D5654" t="s">
        <v>140</v>
      </c>
      <c r="E5654">
        <v>0</v>
      </c>
      <c r="F5654">
        <v>651</v>
      </c>
      <c r="G5654">
        <v>0</v>
      </c>
      <c r="H5654" t="s">
        <v>116</v>
      </c>
      <c r="I5654">
        <v>1</v>
      </c>
      <c r="J5654" t="s">
        <v>66</v>
      </c>
      <c r="K5654" s="33" t="str">
        <f>IF(ISNA(VLOOKUP(C5654,'Provider-EHR crosswalk'!A:B,2,FALSE)),"No EHR Specified",VLOOKUP(C5654,'Provider-EHR crosswalk'!A:B,2,FALSE))</f>
        <v>AdvancedMD EHR</v>
      </c>
    </row>
    <row r="5655" spans="1:11" x14ac:dyDescent="0.25">
      <c r="A5655" t="s">
        <v>141</v>
      </c>
      <c r="B5655">
        <v>103</v>
      </c>
      <c r="C5655" t="s">
        <v>692</v>
      </c>
      <c r="D5655" t="s">
        <v>142</v>
      </c>
      <c r="E5655">
        <v>0</v>
      </c>
      <c r="F5655">
        <v>651</v>
      </c>
      <c r="G5655">
        <v>0</v>
      </c>
      <c r="H5655" t="s">
        <v>116</v>
      </c>
      <c r="I5655">
        <v>1</v>
      </c>
      <c r="J5655" t="s">
        <v>66</v>
      </c>
      <c r="K5655" s="33" t="str">
        <f>IF(ISNA(VLOOKUP(C5655,'Provider-EHR crosswalk'!A:B,2,FALSE)),"No EHR Specified",VLOOKUP(C5655,'Provider-EHR crosswalk'!A:B,2,FALSE))</f>
        <v>AdvancedMD EHR</v>
      </c>
    </row>
    <row r="5656" spans="1:11" x14ac:dyDescent="0.25">
      <c r="A5656" t="s">
        <v>143</v>
      </c>
      <c r="B5656">
        <v>103</v>
      </c>
      <c r="C5656" t="s">
        <v>692</v>
      </c>
      <c r="D5656" t="s">
        <v>144</v>
      </c>
      <c r="E5656">
        <v>0</v>
      </c>
      <c r="F5656">
        <v>651</v>
      </c>
      <c r="G5656">
        <v>0</v>
      </c>
      <c r="H5656" t="s">
        <v>116</v>
      </c>
      <c r="I5656">
        <v>1</v>
      </c>
      <c r="J5656" t="s">
        <v>66</v>
      </c>
      <c r="K5656" s="33" t="str">
        <f>IF(ISNA(VLOOKUP(C5656,'Provider-EHR crosswalk'!A:B,2,FALSE)),"No EHR Specified",VLOOKUP(C5656,'Provider-EHR crosswalk'!A:B,2,FALSE))</f>
        <v>AdvancedMD EHR</v>
      </c>
    </row>
    <row r="5657" spans="1:11" x14ac:dyDescent="0.25">
      <c r="A5657" t="s">
        <v>145</v>
      </c>
      <c r="B5657">
        <v>103</v>
      </c>
      <c r="C5657" t="s">
        <v>692</v>
      </c>
      <c r="D5657" t="s">
        <v>146</v>
      </c>
      <c r="E5657">
        <v>0</v>
      </c>
      <c r="F5657">
        <v>651</v>
      </c>
      <c r="G5657">
        <v>0</v>
      </c>
      <c r="H5657" t="s">
        <v>116</v>
      </c>
      <c r="I5657">
        <v>1</v>
      </c>
      <c r="J5657" t="s">
        <v>66</v>
      </c>
      <c r="K5657" s="33" t="str">
        <f>IF(ISNA(VLOOKUP(C5657,'Provider-EHR crosswalk'!A:B,2,FALSE)),"No EHR Specified",VLOOKUP(C5657,'Provider-EHR crosswalk'!A:B,2,FALSE))</f>
        <v>AdvancedMD EHR</v>
      </c>
    </row>
    <row r="5658" spans="1:11" x14ac:dyDescent="0.25">
      <c r="A5658" t="s">
        <v>147</v>
      </c>
      <c r="B5658">
        <v>103</v>
      </c>
      <c r="C5658" t="s">
        <v>692</v>
      </c>
      <c r="D5658" t="s">
        <v>148</v>
      </c>
      <c r="E5658">
        <v>0</v>
      </c>
      <c r="F5658">
        <v>651</v>
      </c>
      <c r="G5658">
        <v>0</v>
      </c>
      <c r="H5658" t="s">
        <v>116</v>
      </c>
      <c r="I5658">
        <v>1</v>
      </c>
      <c r="J5658" t="s">
        <v>66</v>
      </c>
      <c r="K5658" s="33" t="str">
        <f>IF(ISNA(VLOOKUP(C5658,'Provider-EHR crosswalk'!A:B,2,FALSE)),"No EHR Specified",VLOOKUP(C5658,'Provider-EHR crosswalk'!A:B,2,FALSE))</f>
        <v>AdvancedMD EHR</v>
      </c>
    </row>
    <row r="5659" spans="1:11" x14ac:dyDescent="0.25">
      <c r="A5659" t="s">
        <v>149</v>
      </c>
      <c r="B5659">
        <v>103</v>
      </c>
      <c r="C5659" t="s">
        <v>692</v>
      </c>
      <c r="D5659" t="s">
        <v>150</v>
      </c>
      <c r="E5659">
        <v>0</v>
      </c>
      <c r="F5659">
        <v>651</v>
      </c>
      <c r="G5659">
        <v>0</v>
      </c>
      <c r="H5659" t="s">
        <v>116</v>
      </c>
      <c r="I5659">
        <v>1</v>
      </c>
      <c r="J5659" t="s">
        <v>66</v>
      </c>
      <c r="K5659" s="33" t="str">
        <f>IF(ISNA(VLOOKUP(C5659,'Provider-EHR crosswalk'!A:B,2,FALSE)),"No EHR Specified",VLOOKUP(C5659,'Provider-EHR crosswalk'!A:B,2,FALSE))</f>
        <v>AdvancedMD EHR</v>
      </c>
    </row>
    <row r="5660" spans="1:11" x14ac:dyDescent="0.25">
      <c r="A5660" t="s">
        <v>151</v>
      </c>
      <c r="B5660">
        <v>103</v>
      </c>
      <c r="C5660" t="s">
        <v>692</v>
      </c>
      <c r="D5660" t="s">
        <v>152</v>
      </c>
      <c r="E5660">
        <v>0</v>
      </c>
      <c r="F5660">
        <v>651</v>
      </c>
      <c r="G5660">
        <v>0</v>
      </c>
      <c r="H5660" t="s">
        <v>116</v>
      </c>
      <c r="I5660">
        <v>1</v>
      </c>
      <c r="J5660" t="s">
        <v>66</v>
      </c>
      <c r="K5660" s="33" t="str">
        <f>IF(ISNA(VLOOKUP(C5660,'Provider-EHR crosswalk'!A:B,2,FALSE)),"No EHR Specified",VLOOKUP(C5660,'Provider-EHR crosswalk'!A:B,2,FALSE))</f>
        <v>AdvancedMD EHR</v>
      </c>
    </row>
    <row r="5661" spans="1:11" x14ac:dyDescent="0.25">
      <c r="A5661" t="s">
        <v>153</v>
      </c>
      <c r="B5661">
        <v>103</v>
      </c>
      <c r="C5661" t="s">
        <v>692</v>
      </c>
      <c r="D5661" t="s">
        <v>154</v>
      </c>
      <c r="E5661">
        <v>0</v>
      </c>
      <c r="F5661">
        <v>651</v>
      </c>
      <c r="G5661">
        <v>0</v>
      </c>
      <c r="H5661" t="s">
        <v>116</v>
      </c>
      <c r="I5661">
        <v>1</v>
      </c>
      <c r="J5661" t="s">
        <v>66</v>
      </c>
      <c r="K5661" s="33" t="str">
        <f>IF(ISNA(VLOOKUP(C5661,'Provider-EHR crosswalk'!A:B,2,FALSE)),"No EHR Specified",VLOOKUP(C5661,'Provider-EHR crosswalk'!A:B,2,FALSE))</f>
        <v>AdvancedMD EHR</v>
      </c>
    </row>
    <row r="5662" spans="1:11" x14ac:dyDescent="0.25">
      <c r="A5662" t="s">
        <v>155</v>
      </c>
      <c r="B5662">
        <v>103</v>
      </c>
      <c r="C5662" t="s">
        <v>692</v>
      </c>
      <c r="D5662" t="s">
        <v>156</v>
      </c>
      <c r="E5662">
        <v>0</v>
      </c>
      <c r="F5662">
        <v>651</v>
      </c>
      <c r="G5662">
        <v>0</v>
      </c>
      <c r="H5662" t="s">
        <v>157</v>
      </c>
      <c r="I5662" t="s">
        <v>157</v>
      </c>
      <c r="J5662" t="s">
        <v>157</v>
      </c>
      <c r="K5662" s="33" t="str">
        <f>IF(ISNA(VLOOKUP(C5662,'Provider-EHR crosswalk'!A:B,2,FALSE)),"No EHR Specified",VLOOKUP(C5662,'Provider-EHR crosswalk'!A:B,2,FALSE))</f>
        <v>AdvancedMD EHR</v>
      </c>
    </row>
    <row r="5663" spans="1:11" x14ac:dyDescent="0.25">
      <c r="A5663" t="s">
        <v>158</v>
      </c>
      <c r="B5663">
        <v>103</v>
      </c>
      <c r="C5663" t="s">
        <v>692</v>
      </c>
      <c r="D5663" t="s">
        <v>159</v>
      </c>
      <c r="E5663">
        <v>7</v>
      </c>
      <c r="F5663">
        <v>651</v>
      </c>
      <c r="G5663">
        <v>1.08</v>
      </c>
      <c r="H5663" t="s">
        <v>157</v>
      </c>
      <c r="I5663" t="s">
        <v>157</v>
      </c>
      <c r="J5663" t="s">
        <v>157</v>
      </c>
      <c r="K5663" s="33" t="str">
        <f>IF(ISNA(VLOOKUP(C5663,'Provider-EHR crosswalk'!A:B,2,FALSE)),"No EHR Specified",VLOOKUP(C5663,'Provider-EHR crosswalk'!A:B,2,FALSE))</f>
        <v>AdvancedMD EHR</v>
      </c>
    </row>
    <row r="5664" spans="1:11" x14ac:dyDescent="0.25">
      <c r="A5664" t="s">
        <v>162</v>
      </c>
      <c r="B5664">
        <v>103</v>
      </c>
      <c r="C5664" t="s">
        <v>692</v>
      </c>
      <c r="D5664" t="s">
        <v>163</v>
      </c>
      <c r="E5664">
        <v>629</v>
      </c>
      <c r="F5664">
        <v>651</v>
      </c>
      <c r="G5664">
        <v>96.62</v>
      </c>
      <c r="H5664" t="s">
        <v>65</v>
      </c>
      <c r="I5664">
        <v>95</v>
      </c>
      <c r="J5664" t="s">
        <v>66</v>
      </c>
      <c r="K5664" s="33" t="str">
        <f>IF(ISNA(VLOOKUP(C5664,'Provider-EHR crosswalk'!A:B,2,FALSE)),"No EHR Specified",VLOOKUP(C5664,'Provider-EHR crosswalk'!A:B,2,FALSE))</f>
        <v>AdvancedMD EHR</v>
      </c>
    </row>
    <row r="5665" spans="1:11" x14ac:dyDescent="0.25">
      <c r="A5665" t="s">
        <v>164</v>
      </c>
      <c r="B5665">
        <v>103</v>
      </c>
      <c r="C5665" t="s">
        <v>692</v>
      </c>
      <c r="D5665" t="s">
        <v>165</v>
      </c>
      <c r="E5665">
        <v>52</v>
      </c>
      <c r="F5665">
        <v>56</v>
      </c>
      <c r="G5665">
        <v>92.86</v>
      </c>
      <c r="H5665" t="s">
        <v>65</v>
      </c>
      <c r="I5665">
        <v>95</v>
      </c>
      <c r="J5665" t="s">
        <v>69</v>
      </c>
      <c r="K5665" s="33" t="str">
        <f>IF(ISNA(VLOOKUP(C5665,'Provider-EHR crosswalk'!A:B,2,FALSE)),"No EHR Specified",VLOOKUP(C5665,'Provider-EHR crosswalk'!A:B,2,FALSE))</f>
        <v>AdvancedMD EHR</v>
      </c>
    </row>
    <row r="5666" spans="1:11" x14ac:dyDescent="0.25">
      <c r="A5666" t="s">
        <v>166</v>
      </c>
      <c r="B5666">
        <v>103</v>
      </c>
      <c r="C5666" t="s">
        <v>692</v>
      </c>
      <c r="D5666" t="s">
        <v>167</v>
      </c>
      <c r="E5666">
        <v>0</v>
      </c>
      <c r="F5666">
        <v>56</v>
      </c>
      <c r="G5666">
        <v>0</v>
      </c>
      <c r="H5666" t="s">
        <v>116</v>
      </c>
      <c r="I5666">
        <v>5</v>
      </c>
      <c r="J5666" t="s">
        <v>66</v>
      </c>
      <c r="K5666" s="33" t="str">
        <f>IF(ISNA(VLOOKUP(C5666,'Provider-EHR crosswalk'!A:B,2,FALSE)),"No EHR Specified",VLOOKUP(C5666,'Provider-EHR crosswalk'!A:B,2,FALSE))</f>
        <v>AdvancedMD EHR</v>
      </c>
    </row>
    <row r="5667" spans="1:11" x14ac:dyDescent="0.25">
      <c r="A5667" t="s">
        <v>168</v>
      </c>
      <c r="B5667">
        <v>103</v>
      </c>
      <c r="C5667" t="s">
        <v>692</v>
      </c>
      <c r="D5667" t="s">
        <v>169</v>
      </c>
      <c r="E5667">
        <v>0</v>
      </c>
      <c r="F5667">
        <v>56</v>
      </c>
      <c r="G5667">
        <v>0</v>
      </c>
      <c r="H5667" t="s">
        <v>116</v>
      </c>
      <c r="I5667">
        <v>5</v>
      </c>
      <c r="J5667" t="s">
        <v>66</v>
      </c>
      <c r="K5667" s="33" t="str">
        <f>IF(ISNA(VLOOKUP(C5667,'Provider-EHR crosswalk'!A:B,2,FALSE)),"No EHR Specified",VLOOKUP(C5667,'Provider-EHR crosswalk'!A:B,2,FALSE))</f>
        <v>AdvancedMD EHR</v>
      </c>
    </row>
    <row r="5668" spans="1:11" x14ac:dyDescent="0.25">
      <c r="A5668" t="s">
        <v>170</v>
      </c>
      <c r="B5668">
        <v>103</v>
      </c>
      <c r="C5668" t="s">
        <v>692</v>
      </c>
      <c r="D5668" t="s">
        <v>171</v>
      </c>
      <c r="E5668">
        <v>4</v>
      </c>
      <c r="F5668">
        <v>56</v>
      </c>
      <c r="G5668">
        <v>7.14</v>
      </c>
      <c r="H5668" t="s">
        <v>116</v>
      </c>
      <c r="I5668">
        <v>5</v>
      </c>
      <c r="J5668" t="s">
        <v>69</v>
      </c>
      <c r="K5668" s="33" t="str">
        <f>IF(ISNA(VLOOKUP(C5668,'Provider-EHR crosswalk'!A:B,2,FALSE)),"No EHR Specified",VLOOKUP(C5668,'Provider-EHR crosswalk'!A:B,2,FALSE))</f>
        <v>AdvancedMD EHR</v>
      </c>
    </row>
    <row r="5669" spans="1:11" x14ac:dyDescent="0.25">
      <c r="A5669" t="s">
        <v>172</v>
      </c>
      <c r="B5669">
        <v>103</v>
      </c>
      <c r="C5669" t="s">
        <v>692</v>
      </c>
      <c r="D5669" t="s">
        <v>173</v>
      </c>
      <c r="E5669">
        <v>11</v>
      </c>
      <c r="F5669">
        <v>651</v>
      </c>
      <c r="G5669">
        <v>1.69</v>
      </c>
      <c r="H5669" t="s">
        <v>116</v>
      </c>
      <c r="I5669">
        <v>5</v>
      </c>
      <c r="J5669" t="s">
        <v>66</v>
      </c>
      <c r="K5669" s="33" t="str">
        <f>IF(ISNA(VLOOKUP(C5669,'Provider-EHR crosswalk'!A:B,2,FALSE)),"No EHR Specified",VLOOKUP(C5669,'Provider-EHR crosswalk'!A:B,2,FALSE))</f>
        <v>AdvancedMD EHR</v>
      </c>
    </row>
    <row r="5670" spans="1:11" x14ac:dyDescent="0.25">
      <c r="A5670" t="s">
        <v>174</v>
      </c>
      <c r="B5670">
        <v>103</v>
      </c>
      <c r="C5670" t="s">
        <v>692</v>
      </c>
      <c r="D5670" t="s">
        <v>175</v>
      </c>
      <c r="E5670">
        <v>0</v>
      </c>
      <c r="F5670">
        <v>651</v>
      </c>
      <c r="G5670">
        <v>0</v>
      </c>
      <c r="H5670" t="s">
        <v>116</v>
      </c>
      <c r="I5670">
        <v>5</v>
      </c>
      <c r="J5670" t="s">
        <v>66</v>
      </c>
      <c r="K5670" s="33" t="str">
        <f>IF(ISNA(VLOOKUP(C5670,'Provider-EHR crosswalk'!A:B,2,FALSE)),"No EHR Specified",VLOOKUP(C5670,'Provider-EHR crosswalk'!A:B,2,FALSE))</f>
        <v>AdvancedMD EHR</v>
      </c>
    </row>
    <row r="5671" spans="1:11" x14ac:dyDescent="0.25">
      <c r="A5671" t="s">
        <v>176</v>
      </c>
      <c r="B5671">
        <v>103</v>
      </c>
      <c r="C5671" t="s">
        <v>692</v>
      </c>
      <c r="D5671" t="s">
        <v>177</v>
      </c>
      <c r="E5671">
        <v>11</v>
      </c>
      <c r="F5671">
        <v>651</v>
      </c>
      <c r="G5671">
        <v>1.69</v>
      </c>
      <c r="H5671" t="s">
        <v>116</v>
      </c>
      <c r="I5671">
        <v>5</v>
      </c>
      <c r="J5671" t="s">
        <v>66</v>
      </c>
      <c r="K5671" s="33" t="str">
        <f>IF(ISNA(VLOOKUP(C5671,'Provider-EHR crosswalk'!A:B,2,FALSE)),"No EHR Specified",VLOOKUP(C5671,'Provider-EHR crosswalk'!A:B,2,FALSE))</f>
        <v>AdvancedMD EHR</v>
      </c>
    </row>
    <row r="5672" spans="1:11" x14ac:dyDescent="0.25">
      <c r="A5672" t="s">
        <v>63</v>
      </c>
      <c r="B5672">
        <v>198</v>
      </c>
      <c r="C5672" t="s">
        <v>796</v>
      </c>
      <c r="D5672" t="s">
        <v>64</v>
      </c>
      <c r="E5672">
        <v>3</v>
      </c>
      <c r="F5672">
        <v>3</v>
      </c>
      <c r="G5672">
        <v>100</v>
      </c>
      <c r="H5672" t="s">
        <v>65</v>
      </c>
      <c r="I5672">
        <v>99</v>
      </c>
      <c r="J5672" t="s">
        <v>66</v>
      </c>
      <c r="K5672" s="33" t="str">
        <f>IF(ISNA(VLOOKUP(C5672,'Provider-EHR crosswalk'!A:B,2,FALSE)),"No EHR Specified",VLOOKUP(C5672,'Provider-EHR crosswalk'!A:B,2,FALSE))</f>
        <v>Azalea Health EHR</v>
      </c>
    </row>
    <row r="5673" spans="1:11" x14ac:dyDescent="0.25">
      <c r="A5673" t="s">
        <v>67</v>
      </c>
      <c r="B5673">
        <v>198</v>
      </c>
      <c r="C5673" t="s">
        <v>796</v>
      </c>
      <c r="D5673" t="s">
        <v>68</v>
      </c>
      <c r="E5673">
        <v>2</v>
      </c>
      <c r="F5673">
        <v>3</v>
      </c>
      <c r="G5673">
        <v>66.67</v>
      </c>
      <c r="H5673" t="s">
        <v>65</v>
      </c>
      <c r="I5673">
        <v>75</v>
      </c>
      <c r="J5673" t="s">
        <v>69</v>
      </c>
      <c r="K5673" s="33" t="str">
        <f>IF(ISNA(VLOOKUP(C5673,'Provider-EHR crosswalk'!A:B,2,FALSE)),"No EHR Specified",VLOOKUP(C5673,'Provider-EHR crosswalk'!A:B,2,FALSE))</f>
        <v>Azalea Health EHR</v>
      </c>
    </row>
    <row r="5674" spans="1:11" x14ac:dyDescent="0.25">
      <c r="A5674" t="s">
        <v>70</v>
      </c>
      <c r="B5674">
        <v>198</v>
      </c>
      <c r="C5674" t="s">
        <v>796</v>
      </c>
      <c r="D5674" t="s">
        <v>71</v>
      </c>
      <c r="E5674">
        <v>3</v>
      </c>
      <c r="F5674">
        <v>3</v>
      </c>
      <c r="G5674">
        <v>100</v>
      </c>
      <c r="H5674" t="s">
        <v>65</v>
      </c>
      <c r="I5674">
        <v>99</v>
      </c>
      <c r="J5674" t="s">
        <v>66</v>
      </c>
      <c r="K5674" s="33" t="str">
        <f>IF(ISNA(VLOOKUP(C5674,'Provider-EHR crosswalk'!A:B,2,FALSE)),"No EHR Specified",VLOOKUP(C5674,'Provider-EHR crosswalk'!A:B,2,FALSE))</f>
        <v>Azalea Health EHR</v>
      </c>
    </row>
    <row r="5675" spans="1:11" x14ac:dyDescent="0.25">
      <c r="A5675" t="s">
        <v>72</v>
      </c>
      <c r="B5675">
        <v>198</v>
      </c>
      <c r="C5675" t="s">
        <v>796</v>
      </c>
      <c r="D5675" t="s">
        <v>73</v>
      </c>
      <c r="E5675">
        <v>3</v>
      </c>
      <c r="F5675">
        <v>3</v>
      </c>
      <c r="G5675">
        <v>100</v>
      </c>
      <c r="H5675" t="s">
        <v>65</v>
      </c>
      <c r="I5675">
        <v>99</v>
      </c>
      <c r="J5675" t="s">
        <v>66</v>
      </c>
      <c r="K5675" s="33" t="str">
        <f>IF(ISNA(VLOOKUP(C5675,'Provider-EHR crosswalk'!A:B,2,FALSE)),"No EHR Specified",VLOOKUP(C5675,'Provider-EHR crosswalk'!A:B,2,FALSE))</f>
        <v>Azalea Health EHR</v>
      </c>
    </row>
    <row r="5676" spans="1:11" x14ac:dyDescent="0.25">
      <c r="A5676" t="s">
        <v>74</v>
      </c>
      <c r="B5676">
        <v>198</v>
      </c>
      <c r="C5676" t="s">
        <v>796</v>
      </c>
      <c r="D5676" t="s">
        <v>75</v>
      </c>
      <c r="E5676">
        <v>3</v>
      </c>
      <c r="F5676">
        <v>3</v>
      </c>
      <c r="G5676">
        <v>100</v>
      </c>
      <c r="H5676" t="s">
        <v>65</v>
      </c>
      <c r="I5676">
        <v>99</v>
      </c>
      <c r="J5676" t="s">
        <v>66</v>
      </c>
      <c r="K5676" s="33" t="str">
        <f>IF(ISNA(VLOOKUP(C5676,'Provider-EHR crosswalk'!A:B,2,FALSE)),"No EHR Specified",VLOOKUP(C5676,'Provider-EHR crosswalk'!A:B,2,FALSE))</f>
        <v>Azalea Health EHR</v>
      </c>
    </row>
    <row r="5677" spans="1:11" x14ac:dyDescent="0.25">
      <c r="A5677" t="s">
        <v>76</v>
      </c>
      <c r="B5677">
        <v>198</v>
      </c>
      <c r="C5677" t="s">
        <v>796</v>
      </c>
      <c r="D5677" t="s">
        <v>77</v>
      </c>
      <c r="E5677">
        <v>3</v>
      </c>
      <c r="F5677">
        <v>3</v>
      </c>
      <c r="G5677">
        <v>100</v>
      </c>
      <c r="H5677" t="s">
        <v>65</v>
      </c>
      <c r="I5677">
        <v>85</v>
      </c>
      <c r="J5677" t="s">
        <v>66</v>
      </c>
      <c r="K5677" s="33" t="str">
        <f>IF(ISNA(VLOOKUP(C5677,'Provider-EHR crosswalk'!A:B,2,FALSE)),"No EHR Specified",VLOOKUP(C5677,'Provider-EHR crosswalk'!A:B,2,FALSE))</f>
        <v>Azalea Health EHR</v>
      </c>
    </row>
    <row r="5678" spans="1:11" x14ac:dyDescent="0.25">
      <c r="A5678" t="s">
        <v>78</v>
      </c>
      <c r="B5678">
        <v>198</v>
      </c>
      <c r="C5678" t="s">
        <v>796</v>
      </c>
      <c r="D5678" t="s">
        <v>79</v>
      </c>
      <c r="E5678">
        <v>3</v>
      </c>
      <c r="F5678">
        <v>3</v>
      </c>
      <c r="G5678">
        <v>100</v>
      </c>
      <c r="H5678" t="s">
        <v>65</v>
      </c>
      <c r="I5678">
        <v>85</v>
      </c>
      <c r="J5678" t="s">
        <v>66</v>
      </c>
      <c r="K5678" s="33" t="str">
        <f>IF(ISNA(VLOOKUP(C5678,'Provider-EHR crosswalk'!A:B,2,FALSE)),"No EHR Specified",VLOOKUP(C5678,'Provider-EHR crosswalk'!A:B,2,FALSE))</f>
        <v>Azalea Health EHR</v>
      </c>
    </row>
    <row r="5679" spans="1:11" x14ac:dyDescent="0.25">
      <c r="A5679" t="s">
        <v>80</v>
      </c>
      <c r="B5679">
        <v>198</v>
      </c>
      <c r="C5679" t="s">
        <v>796</v>
      </c>
      <c r="D5679" t="s">
        <v>81</v>
      </c>
      <c r="E5679">
        <v>3</v>
      </c>
      <c r="F5679">
        <v>3</v>
      </c>
      <c r="G5679">
        <v>100</v>
      </c>
      <c r="H5679" t="s">
        <v>65</v>
      </c>
      <c r="I5679">
        <v>85</v>
      </c>
      <c r="J5679" t="s">
        <v>66</v>
      </c>
      <c r="K5679" s="33" t="str">
        <f>IF(ISNA(VLOOKUP(C5679,'Provider-EHR crosswalk'!A:B,2,FALSE)),"No EHR Specified",VLOOKUP(C5679,'Provider-EHR crosswalk'!A:B,2,FALSE))</f>
        <v>Azalea Health EHR</v>
      </c>
    </row>
    <row r="5680" spans="1:11" x14ac:dyDescent="0.25">
      <c r="A5680" t="s">
        <v>82</v>
      </c>
      <c r="B5680">
        <v>198</v>
      </c>
      <c r="C5680" t="s">
        <v>796</v>
      </c>
      <c r="D5680" t="s">
        <v>83</v>
      </c>
      <c r="E5680">
        <v>3</v>
      </c>
      <c r="F5680">
        <v>3</v>
      </c>
      <c r="G5680">
        <v>100</v>
      </c>
      <c r="H5680" t="s">
        <v>65</v>
      </c>
      <c r="I5680">
        <v>85</v>
      </c>
      <c r="J5680" t="s">
        <v>66</v>
      </c>
      <c r="K5680" s="33" t="str">
        <f>IF(ISNA(VLOOKUP(C5680,'Provider-EHR crosswalk'!A:B,2,FALSE)),"No EHR Specified",VLOOKUP(C5680,'Provider-EHR crosswalk'!A:B,2,FALSE))</f>
        <v>Azalea Health EHR</v>
      </c>
    </row>
    <row r="5681" spans="1:11" x14ac:dyDescent="0.25">
      <c r="A5681" t="s">
        <v>84</v>
      </c>
      <c r="B5681">
        <v>198</v>
      </c>
      <c r="C5681" t="s">
        <v>796</v>
      </c>
      <c r="D5681" t="s">
        <v>85</v>
      </c>
      <c r="E5681">
        <v>3</v>
      </c>
      <c r="F5681">
        <v>3</v>
      </c>
      <c r="G5681">
        <v>100</v>
      </c>
      <c r="H5681" t="s">
        <v>65</v>
      </c>
      <c r="I5681">
        <v>85</v>
      </c>
      <c r="J5681" t="s">
        <v>66</v>
      </c>
      <c r="K5681" s="33" t="str">
        <f>IF(ISNA(VLOOKUP(C5681,'Provider-EHR crosswalk'!A:B,2,FALSE)),"No EHR Specified",VLOOKUP(C5681,'Provider-EHR crosswalk'!A:B,2,FALSE))</f>
        <v>Azalea Health EHR</v>
      </c>
    </row>
    <row r="5682" spans="1:11" x14ac:dyDescent="0.25">
      <c r="A5682" t="s">
        <v>86</v>
      </c>
      <c r="B5682">
        <v>198</v>
      </c>
      <c r="C5682" t="s">
        <v>796</v>
      </c>
      <c r="D5682" t="s">
        <v>87</v>
      </c>
      <c r="E5682">
        <v>3</v>
      </c>
      <c r="F5682">
        <v>3</v>
      </c>
      <c r="G5682">
        <v>100</v>
      </c>
      <c r="H5682" t="s">
        <v>65</v>
      </c>
      <c r="I5682">
        <v>95</v>
      </c>
      <c r="J5682" t="s">
        <v>66</v>
      </c>
      <c r="K5682" s="33" t="str">
        <f>IF(ISNA(VLOOKUP(C5682,'Provider-EHR crosswalk'!A:B,2,FALSE)),"No EHR Specified",VLOOKUP(C5682,'Provider-EHR crosswalk'!A:B,2,FALSE))</f>
        <v>Azalea Health EHR</v>
      </c>
    </row>
    <row r="5683" spans="1:11" x14ac:dyDescent="0.25">
      <c r="A5683" t="s">
        <v>88</v>
      </c>
      <c r="B5683">
        <v>198</v>
      </c>
      <c r="C5683" t="s">
        <v>796</v>
      </c>
      <c r="D5683" t="s">
        <v>89</v>
      </c>
      <c r="E5683">
        <v>3</v>
      </c>
      <c r="F5683">
        <v>3</v>
      </c>
      <c r="G5683">
        <v>100</v>
      </c>
      <c r="H5683" t="s">
        <v>65</v>
      </c>
      <c r="I5683">
        <v>95</v>
      </c>
      <c r="J5683" t="s">
        <v>66</v>
      </c>
      <c r="K5683" s="33" t="str">
        <f>IF(ISNA(VLOOKUP(C5683,'Provider-EHR crosswalk'!A:B,2,FALSE)),"No EHR Specified",VLOOKUP(C5683,'Provider-EHR crosswalk'!A:B,2,FALSE))</f>
        <v>Azalea Health EHR</v>
      </c>
    </row>
    <row r="5684" spans="1:11" x14ac:dyDescent="0.25">
      <c r="A5684" t="s">
        <v>90</v>
      </c>
      <c r="B5684">
        <v>198</v>
      </c>
      <c r="C5684" t="s">
        <v>796</v>
      </c>
      <c r="D5684" t="s">
        <v>91</v>
      </c>
      <c r="E5684">
        <v>3</v>
      </c>
      <c r="F5684">
        <v>3</v>
      </c>
      <c r="G5684">
        <v>100</v>
      </c>
      <c r="H5684" t="s">
        <v>65</v>
      </c>
      <c r="I5684">
        <v>90</v>
      </c>
      <c r="J5684" t="s">
        <v>66</v>
      </c>
      <c r="K5684" s="33" t="str">
        <f>IF(ISNA(VLOOKUP(C5684,'Provider-EHR crosswalk'!A:B,2,FALSE)),"No EHR Specified",VLOOKUP(C5684,'Provider-EHR crosswalk'!A:B,2,FALSE))</f>
        <v>Azalea Health EHR</v>
      </c>
    </row>
    <row r="5685" spans="1:11" x14ac:dyDescent="0.25">
      <c r="A5685" t="s">
        <v>92</v>
      </c>
      <c r="B5685">
        <v>198</v>
      </c>
      <c r="C5685" t="s">
        <v>796</v>
      </c>
      <c r="D5685" t="s">
        <v>93</v>
      </c>
      <c r="E5685">
        <v>2</v>
      </c>
      <c r="F5685">
        <v>3</v>
      </c>
      <c r="G5685">
        <v>66.67</v>
      </c>
      <c r="H5685" t="s">
        <v>65</v>
      </c>
      <c r="I5685">
        <v>90</v>
      </c>
      <c r="J5685" t="s">
        <v>69</v>
      </c>
      <c r="K5685" s="33" t="str">
        <f>IF(ISNA(VLOOKUP(C5685,'Provider-EHR crosswalk'!A:B,2,FALSE)),"No EHR Specified",VLOOKUP(C5685,'Provider-EHR crosswalk'!A:B,2,FALSE))</f>
        <v>Azalea Health EHR</v>
      </c>
    </row>
    <row r="5686" spans="1:11" x14ac:dyDescent="0.25">
      <c r="A5686" t="s">
        <v>94</v>
      </c>
      <c r="B5686">
        <v>198</v>
      </c>
      <c r="C5686" t="s">
        <v>796</v>
      </c>
      <c r="D5686" t="s">
        <v>95</v>
      </c>
      <c r="E5686">
        <v>3</v>
      </c>
      <c r="F5686">
        <v>3</v>
      </c>
      <c r="G5686">
        <v>100</v>
      </c>
      <c r="H5686" t="s">
        <v>65</v>
      </c>
      <c r="I5686">
        <v>90</v>
      </c>
      <c r="J5686" t="s">
        <v>66</v>
      </c>
      <c r="K5686" s="33" t="str">
        <f>IF(ISNA(VLOOKUP(C5686,'Provider-EHR crosswalk'!A:B,2,FALSE)),"No EHR Specified",VLOOKUP(C5686,'Provider-EHR crosswalk'!A:B,2,FALSE))</f>
        <v>Azalea Health EHR</v>
      </c>
    </row>
    <row r="5687" spans="1:11" x14ac:dyDescent="0.25">
      <c r="A5687" t="s">
        <v>96</v>
      </c>
      <c r="B5687">
        <v>198</v>
      </c>
      <c r="C5687" t="s">
        <v>796</v>
      </c>
      <c r="D5687" t="s">
        <v>97</v>
      </c>
      <c r="E5687">
        <v>3</v>
      </c>
      <c r="F5687">
        <v>3</v>
      </c>
      <c r="G5687">
        <v>100</v>
      </c>
      <c r="H5687" t="s">
        <v>65</v>
      </c>
      <c r="I5687">
        <v>90</v>
      </c>
      <c r="J5687" t="s">
        <v>66</v>
      </c>
      <c r="K5687" s="33" t="str">
        <f>IF(ISNA(VLOOKUP(C5687,'Provider-EHR crosswalk'!A:B,2,FALSE)),"No EHR Specified",VLOOKUP(C5687,'Provider-EHR crosswalk'!A:B,2,FALSE))</f>
        <v>Azalea Health EHR</v>
      </c>
    </row>
    <row r="5688" spans="1:11" x14ac:dyDescent="0.25">
      <c r="A5688" t="s">
        <v>98</v>
      </c>
      <c r="B5688">
        <v>198</v>
      </c>
      <c r="C5688" t="s">
        <v>796</v>
      </c>
      <c r="D5688" t="s">
        <v>99</v>
      </c>
      <c r="E5688">
        <v>3</v>
      </c>
      <c r="F5688">
        <v>3</v>
      </c>
      <c r="G5688">
        <v>100</v>
      </c>
      <c r="H5688" t="s">
        <v>65</v>
      </c>
      <c r="I5688">
        <v>90</v>
      </c>
      <c r="J5688" t="s">
        <v>66</v>
      </c>
      <c r="K5688" s="33" t="str">
        <f>IF(ISNA(VLOOKUP(C5688,'Provider-EHR crosswalk'!A:B,2,FALSE)),"No EHR Specified",VLOOKUP(C5688,'Provider-EHR crosswalk'!A:B,2,FALSE))</f>
        <v>Azalea Health EHR</v>
      </c>
    </row>
    <row r="5689" spans="1:11" x14ac:dyDescent="0.25">
      <c r="A5689" t="s">
        <v>100</v>
      </c>
      <c r="B5689">
        <v>198</v>
      </c>
      <c r="C5689" t="s">
        <v>796</v>
      </c>
      <c r="D5689" t="s">
        <v>101</v>
      </c>
      <c r="E5689">
        <v>4</v>
      </c>
      <c r="F5689">
        <v>4</v>
      </c>
      <c r="G5689">
        <v>100</v>
      </c>
      <c r="H5689" t="s">
        <v>65</v>
      </c>
      <c r="I5689">
        <v>99</v>
      </c>
      <c r="J5689" t="s">
        <v>66</v>
      </c>
      <c r="K5689" s="33" t="str">
        <f>IF(ISNA(VLOOKUP(C5689,'Provider-EHR crosswalk'!A:B,2,FALSE)),"No EHR Specified",VLOOKUP(C5689,'Provider-EHR crosswalk'!A:B,2,FALSE))</f>
        <v>Azalea Health EHR</v>
      </c>
    </row>
    <row r="5690" spans="1:11" x14ac:dyDescent="0.25">
      <c r="A5690" t="s">
        <v>102</v>
      </c>
      <c r="B5690">
        <v>198</v>
      </c>
      <c r="C5690" t="s">
        <v>796</v>
      </c>
      <c r="D5690" t="s">
        <v>103</v>
      </c>
      <c r="E5690">
        <v>4</v>
      </c>
      <c r="F5690">
        <v>4</v>
      </c>
      <c r="G5690">
        <v>100</v>
      </c>
      <c r="H5690" t="s">
        <v>65</v>
      </c>
      <c r="I5690">
        <v>99</v>
      </c>
      <c r="J5690" t="s">
        <v>66</v>
      </c>
      <c r="K5690" s="33" t="str">
        <f>IF(ISNA(VLOOKUP(C5690,'Provider-EHR crosswalk'!A:B,2,FALSE)),"No EHR Specified",VLOOKUP(C5690,'Provider-EHR crosswalk'!A:B,2,FALSE))</f>
        <v>Azalea Health EHR</v>
      </c>
    </row>
    <row r="5691" spans="1:11" x14ac:dyDescent="0.25">
      <c r="A5691" t="s">
        <v>104</v>
      </c>
      <c r="B5691">
        <v>198</v>
      </c>
      <c r="C5691" t="s">
        <v>796</v>
      </c>
      <c r="D5691" t="s">
        <v>105</v>
      </c>
      <c r="E5691">
        <v>4</v>
      </c>
      <c r="F5691">
        <v>4</v>
      </c>
      <c r="G5691">
        <v>100</v>
      </c>
      <c r="H5691" t="s">
        <v>65</v>
      </c>
      <c r="I5691">
        <v>99</v>
      </c>
      <c r="J5691" t="s">
        <v>66</v>
      </c>
      <c r="K5691" s="33" t="str">
        <f>IF(ISNA(VLOOKUP(C5691,'Provider-EHR crosswalk'!A:B,2,FALSE)),"No EHR Specified",VLOOKUP(C5691,'Provider-EHR crosswalk'!A:B,2,FALSE))</f>
        <v>Azalea Health EHR</v>
      </c>
    </row>
    <row r="5692" spans="1:11" x14ac:dyDescent="0.25">
      <c r="A5692" t="s">
        <v>106</v>
      </c>
      <c r="B5692">
        <v>198</v>
      </c>
      <c r="C5692" t="s">
        <v>796</v>
      </c>
      <c r="D5692" t="s">
        <v>107</v>
      </c>
      <c r="E5692">
        <v>4</v>
      </c>
      <c r="F5692">
        <v>4</v>
      </c>
      <c r="G5692">
        <v>100</v>
      </c>
      <c r="H5692" t="s">
        <v>65</v>
      </c>
      <c r="I5692">
        <v>99</v>
      </c>
      <c r="J5692" t="s">
        <v>66</v>
      </c>
      <c r="K5692" s="33" t="str">
        <f>IF(ISNA(VLOOKUP(C5692,'Provider-EHR crosswalk'!A:B,2,FALSE)),"No EHR Specified",VLOOKUP(C5692,'Provider-EHR crosswalk'!A:B,2,FALSE))</f>
        <v>Azalea Health EHR</v>
      </c>
    </row>
    <row r="5693" spans="1:11" x14ac:dyDescent="0.25">
      <c r="A5693" t="s">
        <v>108</v>
      </c>
      <c r="B5693">
        <v>198</v>
      </c>
      <c r="C5693" t="s">
        <v>796</v>
      </c>
      <c r="D5693" t="s">
        <v>109</v>
      </c>
      <c r="E5693">
        <v>4</v>
      </c>
      <c r="F5693">
        <v>4</v>
      </c>
      <c r="G5693">
        <v>100</v>
      </c>
      <c r="H5693" t="s">
        <v>65</v>
      </c>
      <c r="I5693">
        <v>99</v>
      </c>
      <c r="J5693" t="s">
        <v>66</v>
      </c>
      <c r="K5693" s="33" t="str">
        <f>IF(ISNA(VLOOKUP(C5693,'Provider-EHR crosswalk'!A:B,2,FALSE)),"No EHR Specified",VLOOKUP(C5693,'Provider-EHR crosswalk'!A:B,2,FALSE))</f>
        <v>Azalea Health EHR</v>
      </c>
    </row>
    <row r="5694" spans="1:11" x14ac:dyDescent="0.25">
      <c r="A5694" t="s">
        <v>110</v>
      </c>
      <c r="B5694">
        <v>198</v>
      </c>
      <c r="C5694" t="s">
        <v>796</v>
      </c>
      <c r="D5694" t="s">
        <v>111</v>
      </c>
      <c r="E5694">
        <v>4</v>
      </c>
      <c r="F5694">
        <v>4</v>
      </c>
      <c r="G5694">
        <v>100</v>
      </c>
      <c r="H5694" t="s">
        <v>65</v>
      </c>
      <c r="I5694">
        <v>99</v>
      </c>
      <c r="J5694" t="s">
        <v>66</v>
      </c>
      <c r="K5694" s="33" t="str">
        <f>IF(ISNA(VLOOKUP(C5694,'Provider-EHR crosswalk'!A:B,2,FALSE)),"No EHR Specified",VLOOKUP(C5694,'Provider-EHR crosswalk'!A:B,2,FALSE))</f>
        <v>Azalea Health EHR</v>
      </c>
    </row>
    <row r="5695" spans="1:11" x14ac:dyDescent="0.25">
      <c r="A5695" t="s">
        <v>112</v>
      </c>
      <c r="B5695">
        <v>198</v>
      </c>
      <c r="C5695" t="s">
        <v>796</v>
      </c>
      <c r="D5695" t="s">
        <v>113</v>
      </c>
      <c r="E5695">
        <v>4</v>
      </c>
      <c r="F5695">
        <v>4</v>
      </c>
      <c r="G5695">
        <v>100</v>
      </c>
      <c r="H5695" t="s">
        <v>65</v>
      </c>
      <c r="I5695">
        <v>99</v>
      </c>
      <c r="J5695" t="s">
        <v>66</v>
      </c>
      <c r="K5695" s="33" t="str">
        <f>IF(ISNA(VLOOKUP(C5695,'Provider-EHR crosswalk'!A:B,2,FALSE)),"No EHR Specified",VLOOKUP(C5695,'Provider-EHR crosswalk'!A:B,2,FALSE))</f>
        <v>Azalea Health EHR</v>
      </c>
    </row>
    <row r="5696" spans="1:11" x14ac:dyDescent="0.25">
      <c r="A5696" t="s">
        <v>114</v>
      </c>
      <c r="B5696">
        <v>198</v>
      </c>
      <c r="C5696" t="s">
        <v>796</v>
      </c>
      <c r="D5696" t="s">
        <v>115</v>
      </c>
      <c r="E5696">
        <v>0</v>
      </c>
      <c r="F5696">
        <v>3</v>
      </c>
      <c r="G5696">
        <v>0</v>
      </c>
      <c r="H5696" t="s">
        <v>116</v>
      </c>
      <c r="I5696">
        <v>4</v>
      </c>
      <c r="J5696" t="s">
        <v>66</v>
      </c>
      <c r="K5696" s="33" t="str">
        <f>IF(ISNA(VLOOKUP(C5696,'Provider-EHR crosswalk'!A:B,2,FALSE)),"No EHR Specified",VLOOKUP(C5696,'Provider-EHR crosswalk'!A:B,2,FALSE))</f>
        <v>Azalea Health EHR</v>
      </c>
    </row>
    <row r="5697" spans="1:11" x14ac:dyDescent="0.25">
      <c r="A5697" t="s">
        <v>117</v>
      </c>
      <c r="B5697">
        <v>198</v>
      </c>
      <c r="C5697" t="s">
        <v>796</v>
      </c>
      <c r="D5697" t="s">
        <v>118</v>
      </c>
      <c r="E5697">
        <v>0</v>
      </c>
      <c r="F5697">
        <v>3</v>
      </c>
      <c r="G5697">
        <v>0</v>
      </c>
      <c r="H5697" t="s">
        <v>116</v>
      </c>
      <c r="I5697">
        <v>4</v>
      </c>
      <c r="J5697" t="s">
        <v>66</v>
      </c>
      <c r="K5697" s="33" t="str">
        <f>IF(ISNA(VLOOKUP(C5697,'Provider-EHR crosswalk'!A:B,2,FALSE)),"No EHR Specified",VLOOKUP(C5697,'Provider-EHR crosswalk'!A:B,2,FALSE))</f>
        <v>Azalea Health EHR</v>
      </c>
    </row>
    <row r="5698" spans="1:11" x14ac:dyDescent="0.25">
      <c r="A5698" t="s">
        <v>119</v>
      </c>
      <c r="B5698">
        <v>198</v>
      </c>
      <c r="C5698" t="s">
        <v>796</v>
      </c>
      <c r="D5698" t="s">
        <v>120</v>
      </c>
      <c r="E5698">
        <v>0</v>
      </c>
      <c r="F5698">
        <v>3</v>
      </c>
      <c r="G5698">
        <v>0</v>
      </c>
      <c r="H5698" t="s">
        <v>116</v>
      </c>
      <c r="I5698">
        <v>4</v>
      </c>
      <c r="J5698" t="s">
        <v>66</v>
      </c>
      <c r="K5698" s="33" t="str">
        <f>IF(ISNA(VLOOKUP(C5698,'Provider-EHR crosswalk'!A:B,2,FALSE)),"No EHR Specified",VLOOKUP(C5698,'Provider-EHR crosswalk'!A:B,2,FALSE))</f>
        <v>Azalea Health EHR</v>
      </c>
    </row>
    <row r="5699" spans="1:11" x14ac:dyDescent="0.25">
      <c r="A5699" t="s">
        <v>121</v>
      </c>
      <c r="B5699">
        <v>198</v>
      </c>
      <c r="C5699" t="s">
        <v>796</v>
      </c>
      <c r="D5699" t="s">
        <v>122</v>
      </c>
      <c r="E5699">
        <v>0</v>
      </c>
      <c r="F5699">
        <v>3</v>
      </c>
      <c r="G5699">
        <v>0</v>
      </c>
      <c r="H5699" t="s">
        <v>116</v>
      </c>
      <c r="I5699">
        <v>1</v>
      </c>
      <c r="J5699" t="s">
        <v>66</v>
      </c>
      <c r="K5699" s="33" t="str">
        <f>IF(ISNA(VLOOKUP(C5699,'Provider-EHR crosswalk'!A:B,2,FALSE)),"No EHR Specified",VLOOKUP(C5699,'Provider-EHR crosswalk'!A:B,2,FALSE))</f>
        <v>Azalea Health EHR</v>
      </c>
    </row>
    <row r="5700" spans="1:11" x14ac:dyDescent="0.25">
      <c r="A5700" t="s">
        <v>123</v>
      </c>
      <c r="B5700">
        <v>198</v>
      </c>
      <c r="C5700" t="s">
        <v>796</v>
      </c>
      <c r="D5700" t="s">
        <v>124</v>
      </c>
      <c r="E5700">
        <v>0</v>
      </c>
      <c r="F5700">
        <v>4</v>
      </c>
      <c r="G5700">
        <v>0</v>
      </c>
      <c r="H5700" t="s">
        <v>116</v>
      </c>
      <c r="I5700">
        <v>1</v>
      </c>
      <c r="J5700" t="s">
        <v>66</v>
      </c>
      <c r="K5700" s="33" t="str">
        <f>IF(ISNA(VLOOKUP(C5700,'Provider-EHR crosswalk'!A:B,2,FALSE)),"No EHR Specified",VLOOKUP(C5700,'Provider-EHR crosswalk'!A:B,2,FALSE))</f>
        <v>Azalea Health EHR</v>
      </c>
    </row>
    <row r="5701" spans="1:11" x14ac:dyDescent="0.25">
      <c r="A5701" t="s">
        <v>125</v>
      </c>
      <c r="B5701">
        <v>198</v>
      </c>
      <c r="C5701" t="s">
        <v>796</v>
      </c>
      <c r="D5701" t="s">
        <v>126</v>
      </c>
      <c r="E5701">
        <v>0</v>
      </c>
      <c r="F5701">
        <v>4</v>
      </c>
      <c r="G5701">
        <v>0</v>
      </c>
      <c r="H5701" t="s">
        <v>116</v>
      </c>
      <c r="I5701">
        <v>1</v>
      </c>
      <c r="J5701" t="s">
        <v>66</v>
      </c>
      <c r="K5701" s="33" t="str">
        <f>IF(ISNA(VLOOKUP(C5701,'Provider-EHR crosswalk'!A:B,2,FALSE)),"No EHR Specified",VLOOKUP(C5701,'Provider-EHR crosswalk'!A:B,2,FALSE))</f>
        <v>Azalea Health EHR</v>
      </c>
    </row>
    <row r="5702" spans="1:11" x14ac:dyDescent="0.25">
      <c r="A5702" t="s">
        <v>127</v>
      </c>
      <c r="B5702">
        <v>198</v>
      </c>
      <c r="C5702" t="s">
        <v>796</v>
      </c>
      <c r="D5702" t="s">
        <v>128</v>
      </c>
      <c r="E5702">
        <v>0</v>
      </c>
      <c r="F5702">
        <v>4</v>
      </c>
      <c r="G5702">
        <v>0</v>
      </c>
      <c r="H5702" t="s">
        <v>116</v>
      </c>
      <c r="I5702">
        <v>4</v>
      </c>
      <c r="J5702" t="s">
        <v>66</v>
      </c>
      <c r="K5702" s="33" t="str">
        <f>IF(ISNA(VLOOKUP(C5702,'Provider-EHR crosswalk'!A:B,2,FALSE)),"No EHR Specified",VLOOKUP(C5702,'Provider-EHR crosswalk'!A:B,2,FALSE))</f>
        <v>Azalea Health EHR</v>
      </c>
    </row>
    <row r="5703" spans="1:11" x14ac:dyDescent="0.25">
      <c r="A5703" t="s">
        <v>129</v>
      </c>
      <c r="B5703">
        <v>198</v>
      </c>
      <c r="C5703" t="s">
        <v>796</v>
      </c>
      <c r="D5703" t="s">
        <v>130</v>
      </c>
      <c r="E5703">
        <v>2</v>
      </c>
      <c r="F5703">
        <v>4</v>
      </c>
      <c r="G5703">
        <v>50</v>
      </c>
      <c r="H5703" t="s">
        <v>116</v>
      </c>
      <c r="I5703">
        <v>4</v>
      </c>
      <c r="J5703" t="s">
        <v>69</v>
      </c>
      <c r="K5703" s="33" t="str">
        <f>IF(ISNA(VLOOKUP(C5703,'Provider-EHR crosswalk'!A:B,2,FALSE)),"No EHR Specified",VLOOKUP(C5703,'Provider-EHR crosswalk'!A:B,2,FALSE))</f>
        <v>Azalea Health EHR</v>
      </c>
    </row>
    <row r="5704" spans="1:11" x14ac:dyDescent="0.25">
      <c r="A5704" t="s">
        <v>131</v>
      </c>
      <c r="B5704">
        <v>198</v>
      </c>
      <c r="C5704" t="s">
        <v>796</v>
      </c>
      <c r="D5704" t="s">
        <v>132</v>
      </c>
      <c r="E5704">
        <v>0</v>
      </c>
      <c r="F5704">
        <v>4</v>
      </c>
      <c r="G5704">
        <v>0</v>
      </c>
      <c r="H5704" t="s">
        <v>116</v>
      </c>
      <c r="I5704">
        <v>4</v>
      </c>
      <c r="J5704" t="s">
        <v>66</v>
      </c>
      <c r="K5704" s="33" t="str">
        <f>IF(ISNA(VLOOKUP(C5704,'Provider-EHR crosswalk'!A:B,2,FALSE)),"No EHR Specified",VLOOKUP(C5704,'Provider-EHR crosswalk'!A:B,2,FALSE))</f>
        <v>Azalea Health EHR</v>
      </c>
    </row>
    <row r="5705" spans="1:11" x14ac:dyDescent="0.25">
      <c r="A5705" t="s">
        <v>133</v>
      </c>
      <c r="B5705">
        <v>198</v>
      </c>
      <c r="C5705" t="s">
        <v>796</v>
      </c>
      <c r="D5705" t="s">
        <v>134</v>
      </c>
      <c r="E5705">
        <v>2</v>
      </c>
      <c r="F5705">
        <v>4</v>
      </c>
      <c r="G5705">
        <v>50</v>
      </c>
      <c r="H5705" t="s">
        <v>116</v>
      </c>
      <c r="I5705">
        <v>1</v>
      </c>
      <c r="J5705" t="s">
        <v>69</v>
      </c>
      <c r="K5705" s="33" t="str">
        <f>IF(ISNA(VLOOKUP(C5705,'Provider-EHR crosswalk'!A:B,2,FALSE)),"No EHR Specified",VLOOKUP(C5705,'Provider-EHR crosswalk'!A:B,2,FALSE))</f>
        <v>Azalea Health EHR</v>
      </c>
    </row>
    <row r="5706" spans="1:11" x14ac:dyDescent="0.25">
      <c r="A5706" t="s">
        <v>135</v>
      </c>
      <c r="B5706">
        <v>198</v>
      </c>
      <c r="C5706" t="s">
        <v>796</v>
      </c>
      <c r="D5706" t="s">
        <v>136</v>
      </c>
      <c r="E5706">
        <v>0</v>
      </c>
      <c r="F5706">
        <v>4</v>
      </c>
      <c r="G5706">
        <v>0</v>
      </c>
      <c r="H5706" t="s">
        <v>116</v>
      </c>
      <c r="I5706">
        <v>1</v>
      </c>
      <c r="J5706" t="s">
        <v>66</v>
      </c>
      <c r="K5706" s="33" t="str">
        <f>IF(ISNA(VLOOKUP(C5706,'Provider-EHR crosswalk'!A:B,2,FALSE)),"No EHR Specified",VLOOKUP(C5706,'Provider-EHR crosswalk'!A:B,2,FALSE))</f>
        <v>Azalea Health EHR</v>
      </c>
    </row>
    <row r="5707" spans="1:11" x14ac:dyDescent="0.25">
      <c r="A5707" t="s">
        <v>137</v>
      </c>
      <c r="B5707">
        <v>198</v>
      </c>
      <c r="C5707" t="s">
        <v>796</v>
      </c>
      <c r="D5707" t="s">
        <v>138</v>
      </c>
      <c r="E5707">
        <v>0</v>
      </c>
      <c r="F5707">
        <v>4</v>
      </c>
      <c r="G5707">
        <v>0</v>
      </c>
      <c r="H5707" t="s">
        <v>116</v>
      </c>
      <c r="I5707">
        <v>1</v>
      </c>
      <c r="J5707" t="s">
        <v>66</v>
      </c>
      <c r="K5707" s="33" t="str">
        <f>IF(ISNA(VLOOKUP(C5707,'Provider-EHR crosswalk'!A:B,2,FALSE)),"No EHR Specified",VLOOKUP(C5707,'Provider-EHR crosswalk'!A:B,2,FALSE))</f>
        <v>Azalea Health EHR</v>
      </c>
    </row>
    <row r="5708" spans="1:11" x14ac:dyDescent="0.25">
      <c r="A5708" t="s">
        <v>139</v>
      </c>
      <c r="B5708">
        <v>198</v>
      </c>
      <c r="C5708" t="s">
        <v>796</v>
      </c>
      <c r="D5708" t="s">
        <v>140</v>
      </c>
      <c r="E5708">
        <v>0</v>
      </c>
      <c r="F5708">
        <v>4</v>
      </c>
      <c r="G5708">
        <v>0</v>
      </c>
      <c r="H5708" t="s">
        <v>116</v>
      </c>
      <c r="I5708">
        <v>1</v>
      </c>
      <c r="J5708" t="s">
        <v>66</v>
      </c>
      <c r="K5708" s="33" t="str">
        <f>IF(ISNA(VLOOKUP(C5708,'Provider-EHR crosswalk'!A:B,2,FALSE)),"No EHR Specified",VLOOKUP(C5708,'Provider-EHR crosswalk'!A:B,2,FALSE))</f>
        <v>Azalea Health EHR</v>
      </c>
    </row>
    <row r="5709" spans="1:11" x14ac:dyDescent="0.25">
      <c r="A5709" t="s">
        <v>141</v>
      </c>
      <c r="B5709">
        <v>198</v>
      </c>
      <c r="C5709" t="s">
        <v>796</v>
      </c>
      <c r="D5709" t="s">
        <v>142</v>
      </c>
      <c r="E5709">
        <v>0</v>
      </c>
      <c r="F5709">
        <v>4</v>
      </c>
      <c r="G5709">
        <v>0</v>
      </c>
      <c r="H5709" t="s">
        <v>116</v>
      </c>
      <c r="I5709">
        <v>1</v>
      </c>
      <c r="J5709" t="s">
        <v>66</v>
      </c>
      <c r="K5709" s="33" t="str">
        <f>IF(ISNA(VLOOKUP(C5709,'Provider-EHR crosswalk'!A:B,2,FALSE)),"No EHR Specified",VLOOKUP(C5709,'Provider-EHR crosswalk'!A:B,2,FALSE))</f>
        <v>Azalea Health EHR</v>
      </c>
    </row>
    <row r="5710" spans="1:11" x14ac:dyDescent="0.25">
      <c r="A5710" t="s">
        <v>143</v>
      </c>
      <c r="B5710">
        <v>198</v>
      </c>
      <c r="C5710" t="s">
        <v>796</v>
      </c>
      <c r="D5710" t="s">
        <v>144</v>
      </c>
      <c r="E5710">
        <v>0</v>
      </c>
      <c r="F5710">
        <v>4</v>
      </c>
      <c r="G5710">
        <v>0</v>
      </c>
      <c r="H5710" t="s">
        <v>116</v>
      </c>
      <c r="I5710">
        <v>1</v>
      </c>
      <c r="J5710" t="s">
        <v>66</v>
      </c>
      <c r="K5710" s="33" t="str">
        <f>IF(ISNA(VLOOKUP(C5710,'Provider-EHR crosswalk'!A:B,2,FALSE)),"No EHR Specified",VLOOKUP(C5710,'Provider-EHR crosswalk'!A:B,2,FALSE))</f>
        <v>Azalea Health EHR</v>
      </c>
    </row>
    <row r="5711" spans="1:11" x14ac:dyDescent="0.25">
      <c r="A5711" t="s">
        <v>145</v>
      </c>
      <c r="B5711">
        <v>198</v>
      </c>
      <c r="C5711" t="s">
        <v>796</v>
      </c>
      <c r="D5711" t="s">
        <v>146</v>
      </c>
      <c r="E5711">
        <v>0</v>
      </c>
      <c r="F5711">
        <v>4</v>
      </c>
      <c r="G5711">
        <v>0</v>
      </c>
      <c r="H5711" t="s">
        <v>116</v>
      </c>
      <c r="I5711">
        <v>1</v>
      </c>
      <c r="J5711" t="s">
        <v>66</v>
      </c>
      <c r="K5711" s="33" t="str">
        <f>IF(ISNA(VLOOKUP(C5711,'Provider-EHR crosswalk'!A:B,2,FALSE)),"No EHR Specified",VLOOKUP(C5711,'Provider-EHR crosswalk'!A:B,2,FALSE))</f>
        <v>Azalea Health EHR</v>
      </c>
    </row>
    <row r="5712" spans="1:11" x14ac:dyDescent="0.25">
      <c r="A5712" t="s">
        <v>147</v>
      </c>
      <c r="B5712">
        <v>198</v>
      </c>
      <c r="C5712" t="s">
        <v>796</v>
      </c>
      <c r="D5712" t="s">
        <v>148</v>
      </c>
      <c r="E5712">
        <v>0</v>
      </c>
      <c r="F5712">
        <v>4</v>
      </c>
      <c r="G5712">
        <v>0</v>
      </c>
      <c r="H5712" t="s">
        <v>116</v>
      </c>
      <c r="I5712">
        <v>1</v>
      </c>
      <c r="J5712" t="s">
        <v>66</v>
      </c>
      <c r="K5712" s="33" t="str">
        <f>IF(ISNA(VLOOKUP(C5712,'Provider-EHR crosswalk'!A:B,2,FALSE)),"No EHR Specified",VLOOKUP(C5712,'Provider-EHR crosswalk'!A:B,2,FALSE))</f>
        <v>Azalea Health EHR</v>
      </c>
    </row>
    <row r="5713" spans="1:11" x14ac:dyDescent="0.25">
      <c r="A5713" t="s">
        <v>149</v>
      </c>
      <c r="B5713">
        <v>198</v>
      </c>
      <c r="C5713" t="s">
        <v>796</v>
      </c>
      <c r="D5713" t="s">
        <v>150</v>
      </c>
      <c r="E5713">
        <v>0</v>
      </c>
      <c r="F5713">
        <v>4</v>
      </c>
      <c r="G5713">
        <v>0</v>
      </c>
      <c r="H5713" t="s">
        <v>116</v>
      </c>
      <c r="I5713">
        <v>1</v>
      </c>
      <c r="J5713" t="s">
        <v>66</v>
      </c>
      <c r="K5713" s="33" t="str">
        <f>IF(ISNA(VLOOKUP(C5713,'Provider-EHR crosswalk'!A:B,2,FALSE)),"No EHR Specified",VLOOKUP(C5713,'Provider-EHR crosswalk'!A:B,2,FALSE))</f>
        <v>Azalea Health EHR</v>
      </c>
    </row>
    <row r="5714" spans="1:11" x14ac:dyDescent="0.25">
      <c r="A5714" t="s">
        <v>151</v>
      </c>
      <c r="B5714">
        <v>198</v>
      </c>
      <c r="C5714" t="s">
        <v>796</v>
      </c>
      <c r="D5714" t="s">
        <v>152</v>
      </c>
      <c r="E5714">
        <v>0</v>
      </c>
      <c r="F5714">
        <v>4</v>
      </c>
      <c r="G5714">
        <v>0</v>
      </c>
      <c r="H5714" t="s">
        <v>116</v>
      </c>
      <c r="I5714">
        <v>1</v>
      </c>
      <c r="J5714" t="s">
        <v>66</v>
      </c>
      <c r="K5714" s="33" t="str">
        <f>IF(ISNA(VLOOKUP(C5714,'Provider-EHR crosswalk'!A:B,2,FALSE)),"No EHR Specified",VLOOKUP(C5714,'Provider-EHR crosswalk'!A:B,2,FALSE))</f>
        <v>Azalea Health EHR</v>
      </c>
    </row>
    <row r="5715" spans="1:11" x14ac:dyDescent="0.25">
      <c r="A5715" t="s">
        <v>153</v>
      </c>
      <c r="B5715">
        <v>198</v>
      </c>
      <c r="C5715" t="s">
        <v>796</v>
      </c>
      <c r="D5715" t="s">
        <v>154</v>
      </c>
      <c r="E5715">
        <v>0</v>
      </c>
      <c r="F5715">
        <v>4</v>
      </c>
      <c r="G5715">
        <v>0</v>
      </c>
      <c r="H5715" t="s">
        <v>116</v>
      </c>
      <c r="I5715">
        <v>1</v>
      </c>
      <c r="J5715" t="s">
        <v>66</v>
      </c>
      <c r="K5715" s="33" t="str">
        <f>IF(ISNA(VLOOKUP(C5715,'Provider-EHR crosswalk'!A:B,2,FALSE)),"No EHR Specified",VLOOKUP(C5715,'Provider-EHR crosswalk'!A:B,2,FALSE))</f>
        <v>Azalea Health EHR</v>
      </c>
    </row>
    <row r="5716" spans="1:11" x14ac:dyDescent="0.25">
      <c r="A5716" t="s">
        <v>155</v>
      </c>
      <c r="B5716">
        <v>198</v>
      </c>
      <c r="C5716" t="s">
        <v>796</v>
      </c>
      <c r="D5716" t="s">
        <v>156</v>
      </c>
      <c r="E5716">
        <v>0</v>
      </c>
      <c r="F5716">
        <v>4</v>
      </c>
      <c r="G5716">
        <v>0</v>
      </c>
      <c r="H5716" t="s">
        <v>157</v>
      </c>
      <c r="I5716" t="s">
        <v>157</v>
      </c>
      <c r="J5716" t="s">
        <v>157</v>
      </c>
      <c r="K5716" s="33" t="str">
        <f>IF(ISNA(VLOOKUP(C5716,'Provider-EHR crosswalk'!A:B,2,FALSE)),"No EHR Specified",VLOOKUP(C5716,'Provider-EHR crosswalk'!A:B,2,FALSE))</f>
        <v>Azalea Health EHR</v>
      </c>
    </row>
    <row r="5717" spans="1:11" x14ac:dyDescent="0.25">
      <c r="A5717" t="s">
        <v>158</v>
      </c>
      <c r="B5717">
        <v>198</v>
      </c>
      <c r="C5717" t="s">
        <v>796</v>
      </c>
      <c r="D5717" t="s">
        <v>159</v>
      </c>
      <c r="E5717">
        <v>0</v>
      </c>
      <c r="F5717">
        <v>4</v>
      </c>
      <c r="G5717">
        <v>0</v>
      </c>
      <c r="H5717" t="s">
        <v>157</v>
      </c>
      <c r="I5717" t="s">
        <v>157</v>
      </c>
      <c r="J5717" t="s">
        <v>157</v>
      </c>
      <c r="K5717" s="33" t="str">
        <f>IF(ISNA(VLOOKUP(C5717,'Provider-EHR crosswalk'!A:B,2,FALSE)),"No EHR Specified",VLOOKUP(C5717,'Provider-EHR crosswalk'!A:B,2,FALSE))</f>
        <v>Azalea Health EHR</v>
      </c>
    </row>
    <row r="5718" spans="1:11" x14ac:dyDescent="0.25">
      <c r="A5718" t="s">
        <v>162</v>
      </c>
      <c r="B5718">
        <v>198</v>
      </c>
      <c r="C5718" t="s">
        <v>796</v>
      </c>
      <c r="D5718" t="s">
        <v>163</v>
      </c>
      <c r="E5718">
        <v>2</v>
      </c>
      <c r="F5718">
        <v>4</v>
      </c>
      <c r="G5718">
        <v>50</v>
      </c>
      <c r="H5718" t="s">
        <v>65</v>
      </c>
      <c r="I5718">
        <v>95</v>
      </c>
      <c r="J5718" t="s">
        <v>69</v>
      </c>
      <c r="K5718" s="33" t="str">
        <f>IF(ISNA(VLOOKUP(C5718,'Provider-EHR crosswalk'!A:B,2,FALSE)),"No EHR Specified",VLOOKUP(C5718,'Provider-EHR crosswalk'!A:B,2,FALSE))</f>
        <v>Azalea Health EHR</v>
      </c>
    </row>
    <row r="5719" spans="1:11" x14ac:dyDescent="0.25">
      <c r="A5719" t="s">
        <v>164</v>
      </c>
      <c r="B5719">
        <v>198</v>
      </c>
      <c r="C5719" t="s">
        <v>796</v>
      </c>
      <c r="D5719" t="s">
        <v>165</v>
      </c>
      <c r="E5719">
        <v>3</v>
      </c>
      <c r="F5719">
        <v>3</v>
      </c>
      <c r="G5719">
        <v>100</v>
      </c>
      <c r="H5719" t="s">
        <v>65</v>
      </c>
      <c r="I5719">
        <v>95</v>
      </c>
      <c r="J5719" t="s">
        <v>66</v>
      </c>
      <c r="K5719" s="33" t="str">
        <f>IF(ISNA(VLOOKUP(C5719,'Provider-EHR crosswalk'!A:B,2,FALSE)),"No EHR Specified",VLOOKUP(C5719,'Provider-EHR crosswalk'!A:B,2,FALSE))</f>
        <v>Azalea Health EHR</v>
      </c>
    </row>
    <row r="5720" spans="1:11" x14ac:dyDescent="0.25">
      <c r="A5720" t="s">
        <v>166</v>
      </c>
      <c r="B5720">
        <v>198</v>
      </c>
      <c r="C5720" t="s">
        <v>796</v>
      </c>
      <c r="D5720" t="s">
        <v>167</v>
      </c>
      <c r="E5720">
        <v>0</v>
      </c>
      <c r="F5720">
        <v>3</v>
      </c>
      <c r="G5720">
        <v>0</v>
      </c>
      <c r="H5720" t="s">
        <v>116</v>
      </c>
      <c r="I5720">
        <v>5</v>
      </c>
      <c r="J5720" t="s">
        <v>66</v>
      </c>
      <c r="K5720" s="33" t="str">
        <f>IF(ISNA(VLOOKUP(C5720,'Provider-EHR crosswalk'!A:B,2,FALSE)),"No EHR Specified",VLOOKUP(C5720,'Provider-EHR crosswalk'!A:B,2,FALSE))</f>
        <v>Azalea Health EHR</v>
      </c>
    </row>
    <row r="5721" spans="1:11" x14ac:dyDescent="0.25">
      <c r="A5721" t="s">
        <v>168</v>
      </c>
      <c r="B5721">
        <v>198</v>
      </c>
      <c r="C5721" t="s">
        <v>796</v>
      </c>
      <c r="D5721" t="s">
        <v>169</v>
      </c>
      <c r="E5721">
        <v>0</v>
      </c>
      <c r="F5721">
        <v>3</v>
      </c>
      <c r="G5721">
        <v>0</v>
      </c>
      <c r="H5721" t="s">
        <v>116</v>
      </c>
      <c r="I5721">
        <v>5</v>
      </c>
      <c r="J5721" t="s">
        <v>66</v>
      </c>
      <c r="K5721" s="33" t="str">
        <f>IF(ISNA(VLOOKUP(C5721,'Provider-EHR crosswalk'!A:B,2,FALSE)),"No EHR Specified",VLOOKUP(C5721,'Provider-EHR crosswalk'!A:B,2,FALSE))</f>
        <v>Azalea Health EHR</v>
      </c>
    </row>
    <row r="5722" spans="1:11" x14ac:dyDescent="0.25">
      <c r="A5722" t="s">
        <v>170</v>
      </c>
      <c r="B5722">
        <v>198</v>
      </c>
      <c r="C5722" t="s">
        <v>796</v>
      </c>
      <c r="D5722" t="s">
        <v>171</v>
      </c>
      <c r="E5722">
        <v>0</v>
      </c>
      <c r="F5722">
        <v>3</v>
      </c>
      <c r="G5722">
        <v>0</v>
      </c>
      <c r="H5722" t="s">
        <v>116</v>
      </c>
      <c r="I5722">
        <v>5</v>
      </c>
      <c r="J5722" t="s">
        <v>66</v>
      </c>
      <c r="K5722" s="33" t="str">
        <f>IF(ISNA(VLOOKUP(C5722,'Provider-EHR crosswalk'!A:B,2,FALSE)),"No EHR Specified",VLOOKUP(C5722,'Provider-EHR crosswalk'!A:B,2,FALSE))</f>
        <v>Azalea Health EHR</v>
      </c>
    </row>
    <row r="5723" spans="1:11" x14ac:dyDescent="0.25">
      <c r="A5723" t="s">
        <v>172</v>
      </c>
      <c r="B5723">
        <v>198</v>
      </c>
      <c r="C5723" t="s">
        <v>796</v>
      </c>
      <c r="D5723" t="s">
        <v>173</v>
      </c>
      <c r="E5723">
        <v>2</v>
      </c>
      <c r="F5723">
        <v>4</v>
      </c>
      <c r="G5723">
        <v>50</v>
      </c>
      <c r="H5723" t="s">
        <v>116</v>
      </c>
      <c r="I5723">
        <v>5</v>
      </c>
      <c r="J5723" t="s">
        <v>69</v>
      </c>
      <c r="K5723" s="33" t="str">
        <f>IF(ISNA(VLOOKUP(C5723,'Provider-EHR crosswalk'!A:B,2,FALSE)),"No EHR Specified",VLOOKUP(C5723,'Provider-EHR crosswalk'!A:B,2,FALSE))</f>
        <v>Azalea Health EHR</v>
      </c>
    </row>
    <row r="5724" spans="1:11" x14ac:dyDescent="0.25">
      <c r="A5724" t="s">
        <v>174</v>
      </c>
      <c r="B5724">
        <v>198</v>
      </c>
      <c r="C5724" t="s">
        <v>796</v>
      </c>
      <c r="D5724" t="s">
        <v>175</v>
      </c>
      <c r="E5724">
        <v>0</v>
      </c>
      <c r="F5724">
        <v>4</v>
      </c>
      <c r="G5724">
        <v>0</v>
      </c>
      <c r="H5724" t="s">
        <v>116</v>
      </c>
      <c r="I5724">
        <v>5</v>
      </c>
      <c r="J5724" t="s">
        <v>66</v>
      </c>
      <c r="K5724" s="33" t="str">
        <f>IF(ISNA(VLOOKUP(C5724,'Provider-EHR crosswalk'!A:B,2,FALSE)),"No EHR Specified",VLOOKUP(C5724,'Provider-EHR crosswalk'!A:B,2,FALSE))</f>
        <v>Azalea Health EHR</v>
      </c>
    </row>
    <row r="5725" spans="1:11" x14ac:dyDescent="0.25">
      <c r="A5725" t="s">
        <v>176</v>
      </c>
      <c r="B5725">
        <v>198</v>
      </c>
      <c r="C5725" t="s">
        <v>796</v>
      </c>
      <c r="D5725" t="s">
        <v>177</v>
      </c>
      <c r="E5725">
        <v>0</v>
      </c>
      <c r="F5725">
        <v>4</v>
      </c>
      <c r="G5725">
        <v>0</v>
      </c>
      <c r="H5725" t="s">
        <v>116</v>
      </c>
      <c r="I5725">
        <v>5</v>
      </c>
      <c r="J5725" t="s">
        <v>66</v>
      </c>
      <c r="K5725" s="33" t="str">
        <f>IF(ISNA(VLOOKUP(C5725,'Provider-EHR crosswalk'!A:B,2,FALSE)),"No EHR Specified",VLOOKUP(C5725,'Provider-EHR crosswalk'!A:B,2,FALSE))</f>
        <v>Azalea Health EHR</v>
      </c>
    </row>
    <row r="5726" spans="1:11" x14ac:dyDescent="0.25">
      <c r="A5726" t="s">
        <v>63</v>
      </c>
      <c r="B5726">
        <v>206</v>
      </c>
      <c r="C5726" t="s">
        <v>1056</v>
      </c>
      <c r="D5726" t="s">
        <v>64</v>
      </c>
      <c r="E5726">
        <v>1</v>
      </c>
      <c r="F5726">
        <v>1</v>
      </c>
      <c r="G5726">
        <v>100</v>
      </c>
      <c r="H5726" t="s">
        <v>65</v>
      </c>
      <c r="I5726">
        <v>99</v>
      </c>
      <c r="J5726" t="s">
        <v>66</v>
      </c>
      <c r="K5726" s="33" t="str">
        <f>IF(ISNA(VLOOKUP(C5726,'Provider-EHR crosswalk'!A:B,2,FALSE)),"No EHR Specified",VLOOKUP(C5726,'Provider-EHR crosswalk'!A:B,2,FALSE))</f>
        <v>NetSmart MyEvolv</v>
      </c>
    </row>
    <row r="5727" spans="1:11" x14ac:dyDescent="0.25">
      <c r="A5727" t="s">
        <v>67</v>
      </c>
      <c r="B5727">
        <v>206</v>
      </c>
      <c r="C5727" t="s">
        <v>1056</v>
      </c>
      <c r="D5727" t="s">
        <v>68</v>
      </c>
      <c r="E5727">
        <v>1</v>
      </c>
      <c r="F5727">
        <v>1</v>
      </c>
      <c r="G5727">
        <v>100</v>
      </c>
      <c r="H5727" t="s">
        <v>65</v>
      </c>
      <c r="I5727">
        <v>75</v>
      </c>
      <c r="J5727" t="s">
        <v>66</v>
      </c>
      <c r="K5727" s="33" t="str">
        <f>IF(ISNA(VLOOKUP(C5727,'Provider-EHR crosswalk'!A:B,2,FALSE)),"No EHR Specified",VLOOKUP(C5727,'Provider-EHR crosswalk'!A:B,2,FALSE))</f>
        <v>NetSmart MyEvolv</v>
      </c>
    </row>
    <row r="5728" spans="1:11" x14ac:dyDescent="0.25">
      <c r="A5728" t="s">
        <v>70</v>
      </c>
      <c r="B5728">
        <v>206</v>
      </c>
      <c r="C5728" t="s">
        <v>1056</v>
      </c>
      <c r="D5728" t="s">
        <v>71</v>
      </c>
      <c r="E5728">
        <v>1</v>
      </c>
      <c r="F5728">
        <v>1</v>
      </c>
      <c r="G5728">
        <v>100</v>
      </c>
      <c r="H5728" t="s">
        <v>65</v>
      </c>
      <c r="I5728">
        <v>99</v>
      </c>
      <c r="J5728" t="s">
        <v>66</v>
      </c>
      <c r="K5728" s="33" t="str">
        <f>IF(ISNA(VLOOKUP(C5728,'Provider-EHR crosswalk'!A:B,2,FALSE)),"No EHR Specified",VLOOKUP(C5728,'Provider-EHR crosswalk'!A:B,2,FALSE))</f>
        <v>NetSmart MyEvolv</v>
      </c>
    </row>
    <row r="5729" spans="1:11" x14ac:dyDescent="0.25">
      <c r="A5729" t="s">
        <v>72</v>
      </c>
      <c r="B5729">
        <v>206</v>
      </c>
      <c r="C5729" t="s">
        <v>1056</v>
      </c>
      <c r="D5729" t="s">
        <v>73</v>
      </c>
      <c r="E5729">
        <v>1</v>
      </c>
      <c r="F5729">
        <v>1</v>
      </c>
      <c r="G5729">
        <v>100</v>
      </c>
      <c r="H5729" t="s">
        <v>65</v>
      </c>
      <c r="I5729">
        <v>99</v>
      </c>
      <c r="J5729" t="s">
        <v>66</v>
      </c>
      <c r="K5729" s="33" t="str">
        <f>IF(ISNA(VLOOKUP(C5729,'Provider-EHR crosswalk'!A:B,2,FALSE)),"No EHR Specified",VLOOKUP(C5729,'Provider-EHR crosswalk'!A:B,2,FALSE))</f>
        <v>NetSmart MyEvolv</v>
      </c>
    </row>
    <row r="5730" spans="1:11" x14ac:dyDescent="0.25">
      <c r="A5730" t="s">
        <v>74</v>
      </c>
      <c r="B5730">
        <v>206</v>
      </c>
      <c r="C5730" t="s">
        <v>1056</v>
      </c>
      <c r="D5730" t="s">
        <v>75</v>
      </c>
      <c r="E5730">
        <v>1</v>
      </c>
      <c r="F5730">
        <v>1</v>
      </c>
      <c r="G5730">
        <v>100</v>
      </c>
      <c r="H5730" t="s">
        <v>65</v>
      </c>
      <c r="I5730">
        <v>99</v>
      </c>
      <c r="J5730" t="s">
        <v>66</v>
      </c>
      <c r="K5730" s="33" t="str">
        <f>IF(ISNA(VLOOKUP(C5730,'Provider-EHR crosswalk'!A:B,2,FALSE)),"No EHR Specified",VLOOKUP(C5730,'Provider-EHR crosswalk'!A:B,2,FALSE))</f>
        <v>NetSmart MyEvolv</v>
      </c>
    </row>
    <row r="5731" spans="1:11" x14ac:dyDescent="0.25">
      <c r="A5731" t="s">
        <v>76</v>
      </c>
      <c r="B5731">
        <v>206</v>
      </c>
      <c r="C5731" t="s">
        <v>1056</v>
      </c>
      <c r="D5731" t="s">
        <v>77</v>
      </c>
      <c r="E5731">
        <v>1</v>
      </c>
      <c r="F5731">
        <v>1</v>
      </c>
      <c r="G5731">
        <v>100</v>
      </c>
      <c r="H5731" t="s">
        <v>65</v>
      </c>
      <c r="I5731">
        <v>85</v>
      </c>
      <c r="J5731" t="s">
        <v>66</v>
      </c>
      <c r="K5731" s="33" t="str">
        <f>IF(ISNA(VLOOKUP(C5731,'Provider-EHR crosswalk'!A:B,2,FALSE)),"No EHR Specified",VLOOKUP(C5731,'Provider-EHR crosswalk'!A:B,2,FALSE))</f>
        <v>NetSmart MyEvolv</v>
      </c>
    </row>
    <row r="5732" spans="1:11" x14ac:dyDescent="0.25">
      <c r="A5732" t="s">
        <v>78</v>
      </c>
      <c r="B5732">
        <v>206</v>
      </c>
      <c r="C5732" t="s">
        <v>1056</v>
      </c>
      <c r="D5732" t="s">
        <v>79</v>
      </c>
      <c r="E5732">
        <v>1</v>
      </c>
      <c r="F5732">
        <v>1</v>
      </c>
      <c r="G5732">
        <v>100</v>
      </c>
      <c r="H5732" t="s">
        <v>65</v>
      </c>
      <c r="I5732">
        <v>85</v>
      </c>
      <c r="J5732" t="s">
        <v>66</v>
      </c>
      <c r="K5732" s="33" t="str">
        <f>IF(ISNA(VLOOKUP(C5732,'Provider-EHR crosswalk'!A:B,2,FALSE)),"No EHR Specified",VLOOKUP(C5732,'Provider-EHR crosswalk'!A:B,2,FALSE))</f>
        <v>NetSmart MyEvolv</v>
      </c>
    </row>
    <row r="5733" spans="1:11" x14ac:dyDescent="0.25">
      <c r="A5733" t="s">
        <v>80</v>
      </c>
      <c r="B5733">
        <v>206</v>
      </c>
      <c r="C5733" t="s">
        <v>1056</v>
      </c>
      <c r="D5733" t="s">
        <v>81</v>
      </c>
      <c r="E5733">
        <v>1</v>
      </c>
      <c r="F5733">
        <v>1</v>
      </c>
      <c r="G5733">
        <v>100</v>
      </c>
      <c r="H5733" t="s">
        <v>65</v>
      </c>
      <c r="I5733">
        <v>85</v>
      </c>
      <c r="J5733" t="s">
        <v>66</v>
      </c>
      <c r="K5733" s="33" t="str">
        <f>IF(ISNA(VLOOKUP(C5733,'Provider-EHR crosswalk'!A:B,2,FALSE)),"No EHR Specified",VLOOKUP(C5733,'Provider-EHR crosswalk'!A:B,2,FALSE))</f>
        <v>NetSmart MyEvolv</v>
      </c>
    </row>
    <row r="5734" spans="1:11" x14ac:dyDescent="0.25">
      <c r="A5734" t="s">
        <v>82</v>
      </c>
      <c r="B5734">
        <v>206</v>
      </c>
      <c r="C5734" t="s">
        <v>1056</v>
      </c>
      <c r="D5734" t="s">
        <v>83</v>
      </c>
      <c r="E5734">
        <v>1</v>
      </c>
      <c r="F5734">
        <v>1</v>
      </c>
      <c r="G5734">
        <v>100</v>
      </c>
      <c r="H5734" t="s">
        <v>65</v>
      </c>
      <c r="I5734">
        <v>85</v>
      </c>
      <c r="J5734" t="s">
        <v>66</v>
      </c>
      <c r="K5734" s="33" t="str">
        <f>IF(ISNA(VLOOKUP(C5734,'Provider-EHR crosswalk'!A:B,2,FALSE)),"No EHR Specified",VLOOKUP(C5734,'Provider-EHR crosswalk'!A:B,2,FALSE))</f>
        <v>NetSmart MyEvolv</v>
      </c>
    </row>
    <row r="5735" spans="1:11" x14ac:dyDescent="0.25">
      <c r="A5735" t="s">
        <v>84</v>
      </c>
      <c r="B5735">
        <v>206</v>
      </c>
      <c r="C5735" t="s">
        <v>1056</v>
      </c>
      <c r="D5735" t="s">
        <v>85</v>
      </c>
      <c r="E5735">
        <v>1</v>
      </c>
      <c r="F5735">
        <v>1</v>
      </c>
      <c r="G5735">
        <v>100</v>
      </c>
      <c r="H5735" t="s">
        <v>65</v>
      </c>
      <c r="I5735">
        <v>85</v>
      </c>
      <c r="J5735" t="s">
        <v>66</v>
      </c>
      <c r="K5735" s="33" t="str">
        <f>IF(ISNA(VLOOKUP(C5735,'Provider-EHR crosswalk'!A:B,2,FALSE)),"No EHR Specified",VLOOKUP(C5735,'Provider-EHR crosswalk'!A:B,2,FALSE))</f>
        <v>NetSmart MyEvolv</v>
      </c>
    </row>
    <row r="5736" spans="1:11" x14ac:dyDescent="0.25">
      <c r="A5736" t="s">
        <v>86</v>
      </c>
      <c r="B5736">
        <v>206</v>
      </c>
      <c r="C5736" t="s">
        <v>1056</v>
      </c>
      <c r="D5736" t="s">
        <v>87</v>
      </c>
      <c r="E5736">
        <v>1</v>
      </c>
      <c r="F5736">
        <v>1</v>
      </c>
      <c r="G5736">
        <v>100</v>
      </c>
      <c r="H5736" t="s">
        <v>65</v>
      </c>
      <c r="I5736">
        <v>95</v>
      </c>
      <c r="J5736" t="s">
        <v>66</v>
      </c>
      <c r="K5736" s="33" t="str">
        <f>IF(ISNA(VLOOKUP(C5736,'Provider-EHR crosswalk'!A:B,2,FALSE)),"No EHR Specified",VLOOKUP(C5736,'Provider-EHR crosswalk'!A:B,2,FALSE))</f>
        <v>NetSmart MyEvolv</v>
      </c>
    </row>
    <row r="5737" spans="1:11" x14ac:dyDescent="0.25">
      <c r="A5737" t="s">
        <v>88</v>
      </c>
      <c r="B5737">
        <v>206</v>
      </c>
      <c r="C5737" t="s">
        <v>1056</v>
      </c>
      <c r="D5737" t="s">
        <v>89</v>
      </c>
      <c r="E5737">
        <v>1</v>
      </c>
      <c r="F5737">
        <v>1</v>
      </c>
      <c r="G5737">
        <v>100</v>
      </c>
      <c r="H5737" t="s">
        <v>65</v>
      </c>
      <c r="I5737">
        <v>95</v>
      </c>
      <c r="J5737" t="s">
        <v>66</v>
      </c>
      <c r="K5737" s="33" t="str">
        <f>IF(ISNA(VLOOKUP(C5737,'Provider-EHR crosswalk'!A:B,2,FALSE)),"No EHR Specified",VLOOKUP(C5737,'Provider-EHR crosswalk'!A:B,2,FALSE))</f>
        <v>NetSmart MyEvolv</v>
      </c>
    </row>
    <row r="5738" spans="1:11" x14ac:dyDescent="0.25">
      <c r="A5738" t="s">
        <v>90</v>
      </c>
      <c r="B5738">
        <v>206</v>
      </c>
      <c r="C5738" t="s">
        <v>1056</v>
      </c>
      <c r="D5738" t="s">
        <v>91</v>
      </c>
      <c r="E5738">
        <v>1</v>
      </c>
      <c r="F5738">
        <v>1</v>
      </c>
      <c r="G5738">
        <v>100</v>
      </c>
      <c r="H5738" t="s">
        <v>65</v>
      </c>
      <c r="I5738">
        <v>90</v>
      </c>
      <c r="J5738" t="s">
        <v>66</v>
      </c>
      <c r="K5738" s="33" t="str">
        <f>IF(ISNA(VLOOKUP(C5738,'Provider-EHR crosswalk'!A:B,2,FALSE)),"No EHR Specified",VLOOKUP(C5738,'Provider-EHR crosswalk'!A:B,2,FALSE))</f>
        <v>NetSmart MyEvolv</v>
      </c>
    </row>
    <row r="5739" spans="1:11" x14ac:dyDescent="0.25">
      <c r="A5739" t="s">
        <v>92</v>
      </c>
      <c r="B5739">
        <v>206</v>
      </c>
      <c r="C5739" t="s">
        <v>1056</v>
      </c>
      <c r="D5739" t="s">
        <v>93</v>
      </c>
      <c r="E5739">
        <v>1</v>
      </c>
      <c r="F5739">
        <v>1</v>
      </c>
      <c r="G5739">
        <v>100</v>
      </c>
      <c r="H5739" t="s">
        <v>65</v>
      </c>
      <c r="I5739">
        <v>90</v>
      </c>
      <c r="J5739" t="s">
        <v>66</v>
      </c>
      <c r="K5739" s="33" t="str">
        <f>IF(ISNA(VLOOKUP(C5739,'Provider-EHR crosswalk'!A:B,2,FALSE)),"No EHR Specified",VLOOKUP(C5739,'Provider-EHR crosswalk'!A:B,2,FALSE))</f>
        <v>NetSmart MyEvolv</v>
      </c>
    </row>
    <row r="5740" spans="1:11" x14ac:dyDescent="0.25">
      <c r="A5740" t="s">
        <v>94</v>
      </c>
      <c r="B5740">
        <v>206</v>
      </c>
      <c r="C5740" t="s">
        <v>1056</v>
      </c>
      <c r="D5740" t="s">
        <v>95</v>
      </c>
      <c r="E5740">
        <v>1</v>
      </c>
      <c r="F5740">
        <v>1</v>
      </c>
      <c r="G5740">
        <v>100</v>
      </c>
      <c r="H5740" t="s">
        <v>65</v>
      </c>
      <c r="I5740">
        <v>90</v>
      </c>
      <c r="J5740" t="s">
        <v>66</v>
      </c>
      <c r="K5740" s="33" t="str">
        <f>IF(ISNA(VLOOKUP(C5740,'Provider-EHR crosswalk'!A:B,2,FALSE)),"No EHR Specified",VLOOKUP(C5740,'Provider-EHR crosswalk'!A:B,2,FALSE))</f>
        <v>NetSmart MyEvolv</v>
      </c>
    </row>
    <row r="5741" spans="1:11" x14ac:dyDescent="0.25">
      <c r="A5741" t="s">
        <v>96</v>
      </c>
      <c r="B5741">
        <v>206</v>
      </c>
      <c r="C5741" t="s">
        <v>1056</v>
      </c>
      <c r="D5741" t="s">
        <v>97</v>
      </c>
      <c r="E5741">
        <v>1</v>
      </c>
      <c r="F5741">
        <v>1</v>
      </c>
      <c r="G5741">
        <v>100</v>
      </c>
      <c r="H5741" t="s">
        <v>65</v>
      </c>
      <c r="I5741">
        <v>90</v>
      </c>
      <c r="J5741" t="s">
        <v>66</v>
      </c>
      <c r="K5741" s="33" t="str">
        <f>IF(ISNA(VLOOKUP(C5741,'Provider-EHR crosswalk'!A:B,2,FALSE)),"No EHR Specified",VLOOKUP(C5741,'Provider-EHR crosswalk'!A:B,2,FALSE))</f>
        <v>NetSmart MyEvolv</v>
      </c>
    </row>
    <row r="5742" spans="1:11" x14ac:dyDescent="0.25">
      <c r="A5742" t="s">
        <v>98</v>
      </c>
      <c r="B5742">
        <v>206</v>
      </c>
      <c r="C5742" t="s">
        <v>1056</v>
      </c>
      <c r="D5742" t="s">
        <v>99</v>
      </c>
      <c r="E5742">
        <v>1</v>
      </c>
      <c r="F5742">
        <v>1</v>
      </c>
      <c r="G5742">
        <v>100</v>
      </c>
      <c r="H5742" t="s">
        <v>65</v>
      </c>
      <c r="I5742">
        <v>90</v>
      </c>
      <c r="J5742" t="s">
        <v>66</v>
      </c>
      <c r="K5742" s="33" t="str">
        <f>IF(ISNA(VLOOKUP(C5742,'Provider-EHR crosswalk'!A:B,2,FALSE)),"No EHR Specified",VLOOKUP(C5742,'Provider-EHR crosswalk'!A:B,2,FALSE))</f>
        <v>NetSmart MyEvolv</v>
      </c>
    </row>
    <row r="5743" spans="1:11" x14ac:dyDescent="0.25">
      <c r="A5743" t="s">
        <v>100</v>
      </c>
      <c r="B5743">
        <v>206</v>
      </c>
      <c r="C5743" t="s">
        <v>1056</v>
      </c>
      <c r="D5743" t="s">
        <v>101</v>
      </c>
      <c r="E5743">
        <v>1</v>
      </c>
      <c r="F5743">
        <v>1</v>
      </c>
      <c r="G5743">
        <v>100</v>
      </c>
      <c r="H5743" t="s">
        <v>65</v>
      </c>
      <c r="I5743">
        <v>99</v>
      </c>
      <c r="J5743" t="s">
        <v>66</v>
      </c>
      <c r="K5743" s="33" t="str">
        <f>IF(ISNA(VLOOKUP(C5743,'Provider-EHR crosswalk'!A:B,2,FALSE)),"No EHR Specified",VLOOKUP(C5743,'Provider-EHR crosswalk'!A:B,2,FALSE))</f>
        <v>NetSmart MyEvolv</v>
      </c>
    </row>
    <row r="5744" spans="1:11" x14ac:dyDescent="0.25">
      <c r="A5744" t="s">
        <v>102</v>
      </c>
      <c r="B5744">
        <v>206</v>
      </c>
      <c r="C5744" t="s">
        <v>1056</v>
      </c>
      <c r="D5744" t="s">
        <v>103</v>
      </c>
      <c r="E5744">
        <v>1</v>
      </c>
      <c r="F5744">
        <v>1</v>
      </c>
      <c r="G5744">
        <v>100</v>
      </c>
      <c r="H5744" t="s">
        <v>65</v>
      </c>
      <c r="I5744">
        <v>99</v>
      </c>
      <c r="J5744" t="s">
        <v>66</v>
      </c>
      <c r="K5744" s="33" t="str">
        <f>IF(ISNA(VLOOKUP(C5744,'Provider-EHR crosswalk'!A:B,2,FALSE)),"No EHR Specified",VLOOKUP(C5744,'Provider-EHR crosswalk'!A:B,2,FALSE))</f>
        <v>NetSmart MyEvolv</v>
      </c>
    </row>
    <row r="5745" spans="1:11" x14ac:dyDescent="0.25">
      <c r="A5745" t="s">
        <v>104</v>
      </c>
      <c r="B5745">
        <v>206</v>
      </c>
      <c r="C5745" t="s">
        <v>1056</v>
      </c>
      <c r="D5745" t="s">
        <v>105</v>
      </c>
      <c r="E5745">
        <v>1</v>
      </c>
      <c r="F5745">
        <v>1</v>
      </c>
      <c r="G5745">
        <v>100</v>
      </c>
      <c r="H5745" t="s">
        <v>65</v>
      </c>
      <c r="I5745">
        <v>99</v>
      </c>
      <c r="J5745" t="s">
        <v>66</v>
      </c>
      <c r="K5745" s="33" t="str">
        <f>IF(ISNA(VLOOKUP(C5745,'Provider-EHR crosswalk'!A:B,2,FALSE)),"No EHR Specified",VLOOKUP(C5745,'Provider-EHR crosswalk'!A:B,2,FALSE))</f>
        <v>NetSmart MyEvolv</v>
      </c>
    </row>
    <row r="5746" spans="1:11" x14ac:dyDescent="0.25">
      <c r="A5746" t="s">
        <v>106</v>
      </c>
      <c r="B5746">
        <v>206</v>
      </c>
      <c r="C5746" t="s">
        <v>1056</v>
      </c>
      <c r="D5746" t="s">
        <v>107</v>
      </c>
      <c r="E5746">
        <v>1</v>
      </c>
      <c r="F5746">
        <v>1</v>
      </c>
      <c r="G5746">
        <v>100</v>
      </c>
      <c r="H5746" t="s">
        <v>65</v>
      </c>
      <c r="I5746">
        <v>99</v>
      </c>
      <c r="J5746" t="s">
        <v>66</v>
      </c>
      <c r="K5746" s="33" t="str">
        <f>IF(ISNA(VLOOKUP(C5746,'Provider-EHR crosswalk'!A:B,2,FALSE)),"No EHR Specified",VLOOKUP(C5746,'Provider-EHR crosswalk'!A:B,2,FALSE))</f>
        <v>NetSmart MyEvolv</v>
      </c>
    </row>
    <row r="5747" spans="1:11" x14ac:dyDescent="0.25">
      <c r="A5747" t="s">
        <v>108</v>
      </c>
      <c r="B5747">
        <v>206</v>
      </c>
      <c r="C5747" t="s">
        <v>1056</v>
      </c>
      <c r="D5747" t="s">
        <v>109</v>
      </c>
      <c r="E5747">
        <v>1</v>
      </c>
      <c r="F5747">
        <v>1</v>
      </c>
      <c r="G5747">
        <v>100</v>
      </c>
      <c r="H5747" t="s">
        <v>65</v>
      </c>
      <c r="I5747">
        <v>99</v>
      </c>
      <c r="J5747" t="s">
        <v>66</v>
      </c>
      <c r="K5747" s="33" t="str">
        <f>IF(ISNA(VLOOKUP(C5747,'Provider-EHR crosswalk'!A:B,2,FALSE)),"No EHR Specified",VLOOKUP(C5747,'Provider-EHR crosswalk'!A:B,2,FALSE))</f>
        <v>NetSmart MyEvolv</v>
      </c>
    </row>
    <row r="5748" spans="1:11" x14ac:dyDescent="0.25">
      <c r="A5748" t="s">
        <v>110</v>
      </c>
      <c r="B5748">
        <v>206</v>
      </c>
      <c r="C5748" t="s">
        <v>1056</v>
      </c>
      <c r="D5748" t="s">
        <v>111</v>
      </c>
      <c r="E5748">
        <v>1</v>
      </c>
      <c r="F5748">
        <v>1</v>
      </c>
      <c r="G5748">
        <v>100</v>
      </c>
      <c r="H5748" t="s">
        <v>65</v>
      </c>
      <c r="I5748">
        <v>99</v>
      </c>
      <c r="J5748" t="s">
        <v>66</v>
      </c>
      <c r="K5748" s="33" t="str">
        <f>IF(ISNA(VLOOKUP(C5748,'Provider-EHR crosswalk'!A:B,2,FALSE)),"No EHR Specified",VLOOKUP(C5748,'Provider-EHR crosswalk'!A:B,2,FALSE))</f>
        <v>NetSmart MyEvolv</v>
      </c>
    </row>
    <row r="5749" spans="1:11" x14ac:dyDescent="0.25">
      <c r="A5749" t="s">
        <v>112</v>
      </c>
      <c r="B5749">
        <v>206</v>
      </c>
      <c r="C5749" t="s">
        <v>1056</v>
      </c>
      <c r="D5749" t="s">
        <v>113</v>
      </c>
      <c r="E5749">
        <v>1</v>
      </c>
      <c r="F5749">
        <v>1</v>
      </c>
      <c r="G5749">
        <v>100</v>
      </c>
      <c r="H5749" t="s">
        <v>65</v>
      </c>
      <c r="I5749">
        <v>99</v>
      </c>
      <c r="J5749" t="s">
        <v>66</v>
      </c>
      <c r="K5749" s="33" t="str">
        <f>IF(ISNA(VLOOKUP(C5749,'Provider-EHR crosswalk'!A:B,2,FALSE)),"No EHR Specified",VLOOKUP(C5749,'Provider-EHR crosswalk'!A:B,2,FALSE))</f>
        <v>NetSmart MyEvolv</v>
      </c>
    </row>
    <row r="5750" spans="1:11" x14ac:dyDescent="0.25">
      <c r="A5750" t="s">
        <v>114</v>
      </c>
      <c r="B5750">
        <v>206</v>
      </c>
      <c r="C5750" t="s">
        <v>1056</v>
      </c>
      <c r="D5750" t="s">
        <v>115</v>
      </c>
      <c r="E5750">
        <v>0</v>
      </c>
      <c r="F5750">
        <v>1</v>
      </c>
      <c r="G5750">
        <v>0</v>
      </c>
      <c r="H5750" t="s">
        <v>116</v>
      </c>
      <c r="I5750">
        <v>4</v>
      </c>
      <c r="J5750" t="s">
        <v>66</v>
      </c>
      <c r="K5750" s="33" t="str">
        <f>IF(ISNA(VLOOKUP(C5750,'Provider-EHR crosswalk'!A:B,2,FALSE)),"No EHR Specified",VLOOKUP(C5750,'Provider-EHR crosswalk'!A:B,2,FALSE))</f>
        <v>NetSmart MyEvolv</v>
      </c>
    </row>
    <row r="5751" spans="1:11" x14ac:dyDescent="0.25">
      <c r="A5751" t="s">
        <v>117</v>
      </c>
      <c r="B5751">
        <v>206</v>
      </c>
      <c r="C5751" t="s">
        <v>1056</v>
      </c>
      <c r="D5751" t="s">
        <v>118</v>
      </c>
      <c r="E5751">
        <v>0</v>
      </c>
      <c r="F5751">
        <v>1</v>
      </c>
      <c r="G5751">
        <v>0</v>
      </c>
      <c r="H5751" t="s">
        <v>116</v>
      </c>
      <c r="I5751">
        <v>4</v>
      </c>
      <c r="J5751" t="s">
        <v>66</v>
      </c>
      <c r="K5751" s="33" t="str">
        <f>IF(ISNA(VLOOKUP(C5751,'Provider-EHR crosswalk'!A:B,2,FALSE)),"No EHR Specified",VLOOKUP(C5751,'Provider-EHR crosswalk'!A:B,2,FALSE))</f>
        <v>NetSmart MyEvolv</v>
      </c>
    </row>
    <row r="5752" spans="1:11" x14ac:dyDescent="0.25">
      <c r="A5752" t="s">
        <v>119</v>
      </c>
      <c r="B5752">
        <v>206</v>
      </c>
      <c r="C5752" t="s">
        <v>1056</v>
      </c>
      <c r="D5752" t="s">
        <v>120</v>
      </c>
      <c r="E5752">
        <v>0</v>
      </c>
      <c r="F5752">
        <v>1</v>
      </c>
      <c r="G5752">
        <v>0</v>
      </c>
      <c r="H5752" t="s">
        <v>116</v>
      </c>
      <c r="I5752">
        <v>4</v>
      </c>
      <c r="J5752" t="s">
        <v>66</v>
      </c>
      <c r="K5752" s="33" t="str">
        <f>IF(ISNA(VLOOKUP(C5752,'Provider-EHR crosswalk'!A:B,2,FALSE)),"No EHR Specified",VLOOKUP(C5752,'Provider-EHR crosswalk'!A:B,2,FALSE))</f>
        <v>NetSmart MyEvolv</v>
      </c>
    </row>
    <row r="5753" spans="1:11" x14ac:dyDescent="0.25">
      <c r="A5753" t="s">
        <v>121</v>
      </c>
      <c r="B5753">
        <v>206</v>
      </c>
      <c r="C5753" t="s">
        <v>1056</v>
      </c>
      <c r="D5753" t="s">
        <v>122</v>
      </c>
      <c r="E5753">
        <v>0</v>
      </c>
      <c r="F5753">
        <v>1</v>
      </c>
      <c r="G5753">
        <v>0</v>
      </c>
      <c r="H5753" t="s">
        <v>116</v>
      </c>
      <c r="I5753">
        <v>1</v>
      </c>
      <c r="J5753" t="s">
        <v>66</v>
      </c>
      <c r="K5753" s="33" t="str">
        <f>IF(ISNA(VLOOKUP(C5753,'Provider-EHR crosswalk'!A:B,2,FALSE)),"No EHR Specified",VLOOKUP(C5753,'Provider-EHR crosswalk'!A:B,2,FALSE))</f>
        <v>NetSmart MyEvolv</v>
      </c>
    </row>
    <row r="5754" spans="1:11" x14ac:dyDescent="0.25">
      <c r="A5754" t="s">
        <v>123</v>
      </c>
      <c r="B5754">
        <v>206</v>
      </c>
      <c r="C5754" t="s">
        <v>1056</v>
      </c>
      <c r="D5754" t="s">
        <v>124</v>
      </c>
      <c r="E5754">
        <v>0</v>
      </c>
      <c r="F5754">
        <v>1</v>
      </c>
      <c r="G5754">
        <v>0</v>
      </c>
      <c r="H5754" t="s">
        <v>116</v>
      </c>
      <c r="I5754">
        <v>1</v>
      </c>
      <c r="J5754" t="s">
        <v>66</v>
      </c>
      <c r="K5754" s="33" t="str">
        <f>IF(ISNA(VLOOKUP(C5754,'Provider-EHR crosswalk'!A:B,2,FALSE)),"No EHR Specified",VLOOKUP(C5754,'Provider-EHR crosswalk'!A:B,2,FALSE))</f>
        <v>NetSmart MyEvolv</v>
      </c>
    </row>
    <row r="5755" spans="1:11" x14ac:dyDescent="0.25">
      <c r="A5755" t="s">
        <v>125</v>
      </c>
      <c r="B5755">
        <v>206</v>
      </c>
      <c r="C5755" t="s">
        <v>1056</v>
      </c>
      <c r="D5755" t="s">
        <v>126</v>
      </c>
      <c r="E5755">
        <v>0</v>
      </c>
      <c r="F5755">
        <v>1</v>
      </c>
      <c r="G5755">
        <v>0</v>
      </c>
      <c r="H5755" t="s">
        <v>116</v>
      </c>
      <c r="I5755">
        <v>1</v>
      </c>
      <c r="J5755" t="s">
        <v>66</v>
      </c>
      <c r="K5755" s="33" t="str">
        <f>IF(ISNA(VLOOKUP(C5755,'Provider-EHR crosswalk'!A:B,2,FALSE)),"No EHR Specified",VLOOKUP(C5755,'Provider-EHR crosswalk'!A:B,2,FALSE))</f>
        <v>NetSmart MyEvolv</v>
      </c>
    </row>
    <row r="5756" spans="1:11" x14ac:dyDescent="0.25">
      <c r="A5756" t="s">
        <v>127</v>
      </c>
      <c r="B5756">
        <v>206</v>
      </c>
      <c r="C5756" t="s">
        <v>1056</v>
      </c>
      <c r="D5756" t="s">
        <v>128</v>
      </c>
      <c r="E5756">
        <v>0</v>
      </c>
      <c r="F5756">
        <v>1</v>
      </c>
      <c r="G5756">
        <v>0</v>
      </c>
      <c r="H5756" t="s">
        <v>116</v>
      </c>
      <c r="I5756">
        <v>4</v>
      </c>
      <c r="J5756" t="s">
        <v>66</v>
      </c>
      <c r="K5756" s="33" t="str">
        <f>IF(ISNA(VLOOKUP(C5756,'Provider-EHR crosswalk'!A:B,2,FALSE)),"No EHR Specified",VLOOKUP(C5756,'Provider-EHR crosswalk'!A:B,2,FALSE))</f>
        <v>NetSmart MyEvolv</v>
      </c>
    </row>
    <row r="5757" spans="1:11" x14ac:dyDescent="0.25">
      <c r="A5757" t="s">
        <v>129</v>
      </c>
      <c r="B5757">
        <v>206</v>
      </c>
      <c r="C5757" t="s">
        <v>1056</v>
      </c>
      <c r="D5757" t="s">
        <v>130</v>
      </c>
      <c r="E5757">
        <v>0</v>
      </c>
      <c r="F5757">
        <v>1</v>
      </c>
      <c r="G5757">
        <v>0</v>
      </c>
      <c r="H5757" t="s">
        <v>116</v>
      </c>
      <c r="I5757">
        <v>4</v>
      </c>
      <c r="J5757" t="s">
        <v>66</v>
      </c>
      <c r="K5757" s="33" t="str">
        <f>IF(ISNA(VLOOKUP(C5757,'Provider-EHR crosswalk'!A:B,2,FALSE)),"No EHR Specified",VLOOKUP(C5757,'Provider-EHR crosswalk'!A:B,2,FALSE))</f>
        <v>NetSmart MyEvolv</v>
      </c>
    </row>
    <row r="5758" spans="1:11" x14ac:dyDescent="0.25">
      <c r="A5758" t="s">
        <v>131</v>
      </c>
      <c r="B5758">
        <v>206</v>
      </c>
      <c r="C5758" t="s">
        <v>1056</v>
      </c>
      <c r="D5758" t="s">
        <v>132</v>
      </c>
      <c r="E5758">
        <v>0</v>
      </c>
      <c r="F5758">
        <v>1</v>
      </c>
      <c r="G5758">
        <v>0</v>
      </c>
      <c r="H5758" t="s">
        <v>116</v>
      </c>
      <c r="I5758">
        <v>4</v>
      </c>
      <c r="J5758" t="s">
        <v>66</v>
      </c>
      <c r="K5758" s="33" t="str">
        <f>IF(ISNA(VLOOKUP(C5758,'Provider-EHR crosswalk'!A:B,2,FALSE)),"No EHR Specified",VLOOKUP(C5758,'Provider-EHR crosswalk'!A:B,2,FALSE))</f>
        <v>NetSmart MyEvolv</v>
      </c>
    </row>
    <row r="5759" spans="1:11" x14ac:dyDescent="0.25">
      <c r="A5759" t="s">
        <v>133</v>
      </c>
      <c r="B5759">
        <v>206</v>
      </c>
      <c r="C5759" t="s">
        <v>1056</v>
      </c>
      <c r="D5759" t="s">
        <v>134</v>
      </c>
      <c r="E5759">
        <v>0</v>
      </c>
      <c r="F5759">
        <v>1</v>
      </c>
      <c r="G5759">
        <v>0</v>
      </c>
      <c r="H5759" t="s">
        <v>116</v>
      </c>
      <c r="I5759">
        <v>1</v>
      </c>
      <c r="J5759" t="s">
        <v>66</v>
      </c>
      <c r="K5759" s="33" t="str">
        <f>IF(ISNA(VLOOKUP(C5759,'Provider-EHR crosswalk'!A:B,2,FALSE)),"No EHR Specified",VLOOKUP(C5759,'Provider-EHR crosswalk'!A:B,2,FALSE))</f>
        <v>NetSmart MyEvolv</v>
      </c>
    </row>
    <row r="5760" spans="1:11" x14ac:dyDescent="0.25">
      <c r="A5760" t="s">
        <v>135</v>
      </c>
      <c r="B5760">
        <v>206</v>
      </c>
      <c r="C5760" t="s">
        <v>1056</v>
      </c>
      <c r="D5760" t="s">
        <v>136</v>
      </c>
      <c r="E5760">
        <v>0</v>
      </c>
      <c r="F5760">
        <v>1</v>
      </c>
      <c r="G5760">
        <v>0</v>
      </c>
      <c r="H5760" t="s">
        <v>116</v>
      </c>
      <c r="I5760">
        <v>1</v>
      </c>
      <c r="J5760" t="s">
        <v>66</v>
      </c>
      <c r="K5760" s="33" t="str">
        <f>IF(ISNA(VLOOKUP(C5760,'Provider-EHR crosswalk'!A:B,2,FALSE)),"No EHR Specified",VLOOKUP(C5760,'Provider-EHR crosswalk'!A:B,2,FALSE))</f>
        <v>NetSmart MyEvolv</v>
      </c>
    </row>
    <row r="5761" spans="1:11" x14ac:dyDescent="0.25">
      <c r="A5761" t="s">
        <v>137</v>
      </c>
      <c r="B5761">
        <v>206</v>
      </c>
      <c r="C5761" t="s">
        <v>1056</v>
      </c>
      <c r="D5761" t="s">
        <v>138</v>
      </c>
      <c r="E5761">
        <v>0</v>
      </c>
      <c r="F5761">
        <v>1</v>
      </c>
      <c r="G5761">
        <v>0</v>
      </c>
      <c r="H5761" t="s">
        <v>116</v>
      </c>
      <c r="I5761">
        <v>1</v>
      </c>
      <c r="J5761" t="s">
        <v>66</v>
      </c>
      <c r="K5761" s="33" t="str">
        <f>IF(ISNA(VLOOKUP(C5761,'Provider-EHR crosswalk'!A:B,2,FALSE)),"No EHR Specified",VLOOKUP(C5761,'Provider-EHR crosswalk'!A:B,2,FALSE))</f>
        <v>NetSmart MyEvolv</v>
      </c>
    </row>
    <row r="5762" spans="1:11" x14ac:dyDescent="0.25">
      <c r="A5762" t="s">
        <v>139</v>
      </c>
      <c r="B5762">
        <v>206</v>
      </c>
      <c r="C5762" t="s">
        <v>1056</v>
      </c>
      <c r="D5762" t="s">
        <v>140</v>
      </c>
      <c r="E5762">
        <v>0</v>
      </c>
      <c r="F5762">
        <v>1</v>
      </c>
      <c r="G5762">
        <v>0</v>
      </c>
      <c r="H5762" t="s">
        <v>116</v>
      </c>
      <c r="I5762">
        <v>1</v>
      </c>
      <c r="J5762" t="s">
        <v>66</v>
      </c>
      <c r="K5762" s="33" t="str">
        <f>IF(ISNA(VLOOKUP(C5762,'Provider-EHR crosswalk'!A:B,2,FALSE)),"No EHR Specified",VLOOKUP(C5762,'Provider-EHR crosswalk'!A:B,2,FALSE))</f>
        <v>NetSmart MyEvolv</v>
      </c>
    </row>
    <row r="5763" spans="1:11" x14ac:dyDescent="0.25">
      <c r="A5763" t="s">
        <v>141</v>
      </c>
      <c r="B5763">
        <v>206</v>
      </c>
      <c r="C5763" t="s">
        <v>1056</v>
      </c>
      <c r="D5763" t="s">
        <v>142</v>
      </c>
      <c r="E5763">
        <v>0</v>
      </c>
      <c r="F5763">
        <v>1</v>
      </c>
      <c r="G5763">
        <v>0</v>
      </c>
      <c r="H5763" t="s">
        <v>116</v>
      </c>
      <c r="I5763">
        <v>1</v>
      </c>
      <c r="J5763" t="s">
        <v>66</v>
      </c>
      <c r="K5763" s="33" t="str">
        <f>IF(ISNA(VLOOKUP(C5763,'Provider-EHR crosswalk'!A:B,2,FALSE)),"No EHR Specified",VLOOKUP(C5763,'Provider-EHR crosswalk'!A:B,2,FALSE))</f>
        <v>NetSmart MyEvolv</v>
      </c>
    </row>
    <row r="5764" spans="1:11" x14ac:dyDescent="0.25">
      <c r="A5764" t="s">
        <v>143</v>
      </c>
      <c r="B5764">
        <v>206</v>
      </c>
      <c r="C5764" t="s">
        <v>1056</v>
      </c>
      <c r="D5764" t="s">
        <v>144</v>
      </c>
      <c r="E5764">
        <v>0</v>
      </c>
      <c r="F5764">
        <v>1</v>
      </c>
      <c r="G5764">
        <v>0</v>
      </c>
      <c r="H5764" t="s">
        <v>116</v>
      </c>
      <c r="I5764">
        <v>1</v>
      </c>
      <c r="J5764" t="s">
        <v>66</v>
      </c>
      <c r="K5764" s="33" t="str">
        <f>IF(ISNA(VLOOKUP(C5764,'Provider-EHR crosswalk'!A:B,2,FALSE)),"No EHR Specified",VLOOKUP(C5764,'Provider-EHR crosswalk'!A:B,2,FALSE))</f>
        <v>NetSmart MyEvolv</v>
      </c>
    </row>
    <row r="5765" spans="1:11" x14ac:dyDescent="0.25">
      <c r="A5765" t="s">
        <v>145</v>
      </c>
      <c r="B5765">
        <v>206</v>
      </c>
      <c r="C5765" t="s">
        <v>1056</v>
      </c>
      <c r="D5765" t="s">
        <v>146</v>
      </c>
      <c r="E5765">
        <v>0</v>
      </c>
      <c r="F5765">
        <v>1</v>
      </c>
      <c r="G5765">
        <v>0</v>
      </c>
      <c r="H5765" t="s">
        <v>116</v>
      </c>
      <c r="I5765">
        <v>1</v>
      </c>
      <c r="J5765" t="s">
        <v>66</v>
      </c>
      <c r="K5765" s="33" t="str">
        <f>IF(ISNA(VLOOKUP(C5765,'Provider-EHR crosswalk'!A:B,2,FALSE)),"No EHR Specified",VLOOKUP(C5765,'Provider-EHR crosswalk'!A:B,2,FALSE))</f>
        <v>NetSmart MyEvolv</v>
      </c>
    </row>
    <row r="5766" spans="1:11" x14ac:dyDescent="0.25">
      <c r="A5766" t="s">
        <v>147</v>
      </c>
      <c r="B5766">
        <v>206</v>
      </c>
      <c r="C5766" t="s">
        <v>1056</v>
      </c>
      <c r="D5766" t="s">
        <v>148</v>
      </c>
      <c r="E5766">
        <v>0</v>
      </c>
      <c r="F5766">
        <v>1</v>
      </c>
      <c r="G5766">
        <v>0</v>
      </c>
      <c r="H5766" t="s">
        <v>116</v>
      </c>
      <c r="I5766">
        <v>1</v>
      </c>
      <c r="J5766" t="s">
        <v>66</v>
      </c>
      <c r="K5766" s="33" t="str">
        <f>IF(ISNA(VLOOKUP(C5766,'Provider-EHR crosswalk'!A:B,2,FALSE)),"No EHR Specified",VLOOKUP(C5766,'Provider-EHR crosswalk'!A:B,2,FALSE))</f>
        <v>NetSmart MyEvolv</v>
      </c>
    </row>
    <row r="5767" spans="1:11" x14ac:dyDescent="0.25">
      <c r="A5767" t="s">
        <v>149</v>
      </c>
      <c r="B5767">
        <v>206</v>
      </c>
      <c r="C5767" t="s">
        <v>1056</v>
      </c>
      <c r="D5767" t="s">
        <v>150</v>
      </c>
      <c r="E5767">
        <v>0</v>
      </c>
      <c r="F5767">
        <v>1</v>
      </c>
      <c r="G5767">
        <v>0</v>
      </c>
      <c r="H5767" t="s">
        <v>116</v>
      </c>
      <c r="I5767">
        <v>1</v>
      </c>
      <c r="J5767" t="s">
        <v>66</v>
      </c>
      <c r="K5767" s="33" t="str">
        <f>IF(ISNA(VLOOKUP(C5767,'Provider-EHR crosswalk'!A:B,2,FALSE)),"No EHR Specified",VLOOKUP(C5767,'Provider-EHR crosswalk'!A:B,2,FALSE))</f>
        <v>NetSmart MyEvolv</v>
      </c>
    </row>
    <row r="5768" spans="1:11" x14ac:dyDescent="0.25">
      <c r="A5768" t="s">
        <v>151</v>
      </c>
      <c r="B5768">
        <v>206</v>
      </c>
      <c r="C5768" t="s">
        <v>1056</v>
      </c>
      <c r="D5768" t="s">
        <v>152</v>
      </c>
      <c r="E5768">
        <v>0</v>
      </c>
      <c r="F5768">
        <v>1</v>
      </c>
      <c r="G5768">
        <v>0</v>
      </c>
      <c r="H5768" t="s">
        <v>116</v>
      </c>
      <c r="I5768">
        <v>1</v>
      </c>
      <c r="J5768" t="s">
        <v>66</v>
      </c>
      <c r="K5768" s="33" t="str">
        <f>IF(ISNA(VLOOKUP(C5768,'Provider-EHR crosswalk'!A:B,2,FALSE)),"No EHR Specified",VLOOKUP(C5768,'Provider-EHR crosswalk'!A:B,2,FALSE))</f>
        <v>NetSmart MyEvolv</v>
      </c>
    </row>
    <row r="5769" spans="1:11" x14ac:dyDescent="0.25">
      <c r="A5769" t="s">
        <v>153</v>
      </c>
      <c r="B5769">
        <v>206</v>
      </c>
      <c r="C5769" t="s">
        <v>1056</v>
      </c>
      <c r="D5769" t="s">
        <v>154</v>
      </c>
      <c r="E5769">
        <v>0</v>
      </c>
      <c r="F5769">
        <v>1</v>
      </c>
      <c r="G5769">
        <v>0</v>
      </c>
      <c r="H5769" t="s">
        <v>116</v>
      </c>
      <c r="I5769">
        <v>1</v>
      </c>
      <c r="J5769" t="s">
        <v>66</v>
      </c>
      <c r="K5769" s="33" t="str">
        <f>IF(ISNA(VLOOKUP(C5769,'Provider-EHR crosswalk'!A:B,2,FALSE)),"No EHR Specified",VLOOKUP(C5769,'Provider-EHR crosswalk'!A:B,2,FALSE))</f>
        <v>NetSmart MyEvolv</v>
      </c>
    </row>
    <row r="5770" spans="1:11" x14ac:dyDescent="0.25">
      <c r="A5770" t="s">
        <v>155</v>
      </c>
      <c r="B5770">
        <v>206</v>
      </c>
      <c r="C5770" t="s">
        <v>1056</v>
      </c>
      <c r="D5770" t="s">
        <v>156</v>
      </c>
      <c r="E5770">
        <v>0</v>
      </c>
      <c r="F5770">
        <v>1</v>
      </c>
      <c r="G5770">
        <v>0</v>
      </c>
      <c r="H5770" t="s">
        <v>157</v>
      </c>
      <c r="I5770" t="s">
        <v>157</v>
      </c>
      <c r="J5770" t="s">
        <v>157</v>
      </c>
      <c r="K5770" s="33" t="str">
        <f>IF(ISNA(VLOOKUP(C5770,'Provider-EHR crosswalk'!A:B,2,FALSE)),"No EHR Specified",VLOOKUP(C5770,'Provider-EHR crosswalk'!A:B,2,FALSE))</f>
        <v>NetSmart MyEvolv</v>
      </c>
    </row>
    <row r="5771" spans="1:11" x14ac:dyDescent="0.25">
      <c r="A5771" t="s">
        <v>158</v>
      </c>
      <c r="B5771">
        <v>206</v>
      </c>
      <c r="C5771" t="s">
        <v>1056</v>
      </c>
      <c r="D5771" t="s">
        <v>159</v>
      </c>
      <c r="E5771">
        <v>1</v>
      </c>
      <c r="F5771">
        <v>1</v>
      </c>
      <c r="G5771">
        <v>100</v>
      </c>
      <c r="H5771" t="s">
        <v>157</v>
      </c>
      <c r="I5771" t="s">
        <v>157</v>
      </c>
      <c r="J5771" t="s">
        <v>157</v>
      </c>
      <c r="K5771" s="33" t="str">
        <f>IF(ISNA(VLOOKUP(C5771,'Provider-EHR crosswalk'!A:B,2,FALSE)),"No EHR Specified",VLOOKUP(C5771,'Provider-EHR crosswalk'!A:B,2,FALSE))</f>
        <v>NetSmart MyEvolv</v>
      </c>
    </row>
    <row r="5772" spans="1:11" x14ac:dyDescent="0.25">
      <c r="A5772" t="s">
        <v>162</v>
      </c>
      <c r="B5772">
        <v>206</v>
      </c>
      <c r="C5772" t="s">
        <v>1056</v>
      </c>
      <c r="D5772" t="s">
        <v>163</v>
      </c>
      <c r="E5772">
        <v>1</v>
      </c>
      <c r="F5772">
        <v>1</v>
      </c>
      <c r="G5772">
        <v>100</v>
      </c>
      <c r="H5772" t="s">
        <v>65</v>
      </c>
      <c r="I5772">
        <v>95</v>
      </c>
      <c r="J5772" t="s">
        <v>66</v>
      </c>
      <c r="K5772" s="33" t="str">
        <f>IF(ISNA(VLOOKUP(C5772,'Provider-EHR crosswalk'!A:B,2,FALSE)),"No EHR Specified",VLOOKUP(C5772,'Provider-EHR crosswalk'!A:B,2,FALSE))</f>
        <v>NetSmart MyEvolv</v>
      </c>
    </row>
    <row r="5773" spans="1:11" x14ac:dyDescent="0.25">
      <c r="A5773" t="s">
        <v>164</v>
      </c>
      <c r="B5773">
        <v>206</v>
      </c>
      <c r="C5773" t="s">
        <v>1056</v>
      </c>
      <c r="D5773" t="s">
        <v>165</v>
      </c>
      <c r="E5773">
        <v>1</v>
      </c>
      <c r="F5773">
        <v>1</v>
      </c>
      <c r="G5773">
        <v>100</v>
      </c>
      <c r="H5773" t="s">
        <v>65</v>
      </c>
      <c r="I5773">
        <v>95</v>
      </c>
      <c r="J5773" t="s">
        <v>66</v>
      </c>
      <c r="K5773" s="33" t="str">
        <f>IF(ISNA(VLOOKUP(C5773,'Provider-EHR crosswalk'!A:B,2,FALSE)),"No EHR Specified",VLOOKUP(C5773,'Provider-EHR crosswalk'!A:B,2,FALSE))</f>
        <v>NetSmart MyEvolv</v>
      </c>
    </row>
    <row r="5774" spans="1:11" x14ac:dyDescent="0.25">
      <c r="A5774" t="s">
        <v>166</v>
      </c>
      <c r="B5774">
        <v>206</v>
      </c>
      <c r="C5774" t="s">
        <v>1056</v>
      </c>
      <c r="D5774" t="s">
        <v>167</v>
      </c>
      <c r="E5774">
        <v>0</v>
      </c>
      <c r="F5774">
        <v>1</v>
      </c>
      <c r="G5774">
        <v>0</v>
      </c>
      <c r="H5774" t="s">
        <v>116</v>
      </c>
      <c r="I5774">
        <v>5</v>
      </c>
      <c r="J5774" t="s">
        <v>66</v>
      </c>
      <c r="K5774" s="33" t="str">
        <f>IF(ISNA(VLOOKUP(C5774,'Provider-EHR crosswalk'!A:B,2,FALSE)),"No EHR Specified",VLOOKUP(C5774,'Provider-EHR crosswalk'!A:B,2,FALSE))</f>
        <v>NetSmart MyEvolv</v>
      </c>
    </row>
    <row r="5775" spans="1:11" x14ac:dyDescent="0.25">
      <c r="A5775" t="s">
        <v>168</v>
      </c>
      <c r="B5775">
        <v>206</v>
      </c>
      <c r="C5775" t="s">
        <v>1056</v>
      </c>
      <c r="D5775" t="s">
        <v>169</v>
      </c>
      <c r="E5775">
        <v>0</v>
      </c>
      <c r="F5775">
        <v>1</v>
      </c>
      <c r="G5775">
        <v>0</v>
      </c>
      <c r="H5775" t="s">
        <v>116</v>
      </c>
      <c r="I5775">
        <v>5</v>
      </c>
      <c r="J5775" t="s">
        <v>66</v>
      </c>
      <c r="K5775" s="33" t="str">
        <f>IF(ISNA(VLOOKUP(C5775,'Provider-EHR crosswalk'!A:B,2,FALSE)),"No EHR Specified",VLOOKUP(C5775,'Provider-EHR crosswalk'!A:B,2,FALSE))</f>
        <v>NetSmart MyEvolv</v>
      </c>
    </row>
    <row r="5776" spans="1:11" x14ac:dyDescent="0.25">
      <c r="A5776" t="s">
        <v>170</v>
      </c>
      <c r="B5776">
        <v>206</v>
      </c>
      <c r="C5776" t="s">
        <v>1056</v>
      </c>
      <c r="D5776" t="s">
        <v>171</v>
      </c>
      <c r="E5776">
        <v>0</v>
      </c>
      <c r="F5776">
        <v>1</v>
      </c>
      <c r="G5776">
        <v>0</v>
      </c>
      <c r="H5776" t="s">
        <v>116</v>
      </c>
      <c r="I5776">
        <v>5</v>
      </c>
      <c r="J5776" t="s">
        <v>66</v>
      </c>
      <c r="K5776" s="33" t="str">
        <f>IF(ISNA(VLOOKUP(C5776,'Provider-EHR crosswalk'!A:B,2,FALSE)),"No EHR Specified",VLOOKUP(C5776,'Provider-EHR crosswalk'!A:B,2,FALSE))</f>
        <v>NetSmart MyEvolv</v>
      </c>
    </row>
    <row r="5777" spans="1:11" x14ac:dyDescent="0.25">
      <c r="A5777" t="s">
        <v>172</v>
      </c>
      <c r="B5777">
        <v>206</v>
      </c>
      <c r="C5777" t="s">
        <v>1056</v>
      </c>
      <c r="D5777" t="s">
        <v>173</v>
      </c>
      <c r="E5777">
        <v>0</v>
      </c>
      <c r="F5777">
        <v>1</v>
      </c>
      <c r="G5777">
        <v>0</v>
      </c>
      <c r="H5777" t="s">
        <v>116</v>
      </c>
      <c r="I5777">
        <v>5</v>
      </c>
      <c r="J5777" t="s">
        <v>66</v>
      </c>
      <c r="K5777" s="33" t="str">
        <f>IF(ISNA(VLOOKUP(C5777,'Provider-EHR crosswalk'!A:B,2,FALSE)),"No EHR Specified",VLOOKUP(C5777,'Provider-EHR crosswalk'!A:B,2,FALSE))</f>
        <v>NetSmart MyEvolv</v>
      </c>
    </row>
    <row r="5778" spans="1:11" x14ac:dyDescent="0.25">
      <c r="A5778" t="s">
        <v>174</v>
      </c>
      <c r="B5778">
        <v>206</v>
      </c>
      <c r="C5778" t="s">
        <v>1056</v>
      </c>
      <c r="D5778" t="s">
        <v>175</v>
      </c>
      <c r="E5778">
        <v>0</v>
      </c>
      <c r="F5778">
        <v>1</v>
      </c>
      <c r="G5778">
        <v>0</v>
      </c>
      <c r="H5778" t="s">
        <v>116</v>
      </c>
      <c r="I5778">
        <v>5</v>
      </c>
      <c r="J5778" t="s">
        <v>66</v>
      </c>
      <c r="K5778" s="33" t="str">
        <f>IF(ISNA(VLOOKUP(C5778,'Provider-EHR crosswalk'!A:B,2,FALSE)),"No EHR Specified",VLOOKUP(C5778,'Provider-EHR crosswalk'!A:B,2,FALSE))</f>
        <v>NetSmart MyEvolv</v>
      </c>
    </row>
    <row r="5779" spans="1:11" x14ac:dyDescent="0.25">
      <c r="A5779" t="s">
        <v>176</v>
      </c>
      <c r="B5779">
        <v>206</v>
      </c>
      <c r="C5779" t="s">
        <v>1056</v>
      </c>
      <c r="D5779" t="s">
        <v>177</v>
      </c>
      <c r="E5779">
        <v>0</v>
      </c>
      <c r="F5779">
        <v>1</v>
      </c>
      <c r="G5779">
        <v>0</v>
      </c>
      <c r="H5779" t="s">
        <v>116</v>
      </c>
      <c r="I5779">
        <v>5</v>
      </c>
      <c r="J5779" t="s">
        <v>66</v>
      </c>
      <c r="K5779" s="33" t="str">
        <f>IF(ISNA(VLOOKUP(C5779,'Provider-EHR crosswalk'!A:B,2,FALSE)),"No EHR Specified",VLOOKUP(C5779,'Provider-EHR crosswalk'!A:B,2,FALSE))</f>
        <v>NetSmart MyEvolv</v>
      </c>
    </row>
    <row r="5780" spans="1:11" x14ac:dyDescent="0.25">
      <c r="A5780" t="s">
        <v>63</v>
      </c>
      <c r="B5780">
        <v>54</v>
      </c>
      <c r="C5780" t="s">
        <v>822</v>
      </c>
      <c r="D5780" t="s">
        <v>64</v>
      </c>
      <c r="E5780">
        <v>4</v>
      </c>
      <c r="F5780">
        <v>4</v>
      </c>
      <c r="G5780">
        <v>100</v>
      </c>
      <c r="H5780" t="s">
        <v>65</v>
      </c>
      <c r="I5780">
        <v>99</v>
      </c>
      <c r="J5780" t="s">
        <v>66</v>
      </c>
      <c r="K5780" s="33" t="str">
        <f>IF(ISNA(VLOOKUP(C5780,'Provider-EHR crosswalk'!A:B,2,FALSE)),"No EHR Specified",VLOOKUP(C5780,'Provider-EHR crosswalk'!A:B,2,FALSE))</f>
        <v>Azalea Health EHR</v>
      </c>
    </row>
    <row r="5781" spans="1:11" x14ac:dyDescent="0.25">
      <c r="A5781" t="s">
        <v>67</v>
      </c>
      <c r="B5781">
        <v>54</v>
      </c>
      <c r="C5781" t="s">
        <v>822</v>
      </c>
      <c r="D5781" t="s">
        <v>68</v>
      </c>
      <c r="E5781">
        <v>4</v>
      </c>
      <c r="F5781">
        <v>4</v>
      </c>
      <c r="G5781">
        <v>100</v>
      </c>
      <c r="H5781" t="s">
        <v>65</v>
      </c>
      <c r="I5781">
        <v>75</v>
      </c>
      <c r="J5781" t="s">
        <v>66</v>
      </c>
      <c r="K5781" s="33" t="str">
        <f>IF(ISNA(VLOOKUP(C5781,'Provider-EHR crosswalk'!A:B,2,FALSE)),"No EHR Specified",VLOOKUP(C5781,'Provider-EHR crosswalk'!A:B,2,FALSE))</f>
        <v>Azalea Health EHR</v>
      </c>
    </row>
    <row r="5782" spans="1:11" x14ac:dyDescent="0.25">
      <c r="A5782" t="s">
        <v>70</v>
      </c>
      <c r="B5782">
        <v>54</v>
      </c>
      <c r="C5782" t="s">
        <v>822</v>
      </c>
      <c r="D5782" t="s">
        <v>71</v>
      </c>
      <c r="E5782">
        <v>4</v>
      </c>
      <c r="F5782">
        <v>4</v>
      </c>
      <c r="G5782">
        <v>100</v>
      </c>
      <c r="H5782" t="s">
        <v>65</v>
      </c>
      <c r="I5782">
        <v>99</v>
      </c>
      <c r="J5782" t="s">
        <v>66</v>
      </c>
      <c r="K5782" s="33" t="str">
        <f>IF(ISNA(VLOOKUP(C5782,'Provider-EHR crosswalk'!A:B,2,FALSE)),"No EHR Specified",VLOOKUP(C5782,'Provider-EHR crosswalk'!A:B,2,FALSE))</f>
        <v>Azalea Health EHR</v>
      </c>
    </row>
    <row r="5783" spans="1:11" x14ac:dyDescent="0.25">
      <c r="A5783" t="s">
        <v>72</v>
      </c>
      <c r="B5783">
        <v>54</v>
      </c>
      <c r="C5783" t="s">
        <v>822</v>
      </c>
      <c r="D5783" t="s">
        <v>73</v>
      </c>
      <c r="E5783">
        <v>4</v>
      </c>
      <c r="F5783">
        <v>4</v>
      </c>
      <c r="G5783">
        <v>100</v>
      </c>
      <c r="H5783" t="s">
        <v>65</v>
      </c>
      <c r="I5783">
        <v>99</v>
      </c>
      <c r="J5783" t="s">
        <v>66</v>
      </c>
      <c r="K5783" s="33" t="str">
        <f>IF(ISNA(VLOOKUP(C5783,'Provider-EHR crosswalk'!A:B,2,FALSE)),"No EHR Specified",VLOOKUP(C5783,'Provider-EHR crosswalk'!A:B,2,FALSE))</f>
        <v>Azalea Health EHR</v>
      </c>
    </row>
    <row r="5784" spans="1:11" x14ac:dyDescent="0.25">
      <c r="A5784" t="s">
        <v>74</v>
      </c>
      <c r="B5784">
        <v>54</v>
      </c>
      <c r="C5784" t="s">
        <v>822</v>
      </c>
      <c r="D5784" t="s">
        <v>75</v>
      </c>
      <c r="E5784">
        <v>4</v>
      </c>
      <c r="F5784">
        <v>4</v>
      </c>
      <c r="G5784">
        <v>100</v>
      </c>
      <c r="H5784" t="s">
        <v>65</v>
      </c>
      <c r="I5784">
        <v>99</v>
      </c>
      <c r="J5784" t="s">
        <v>66</v>
      </c>
      <c r="K5784" s="33" t="str">
        <f>IF(ISNA(VLOOKUP(C5784,'Provider-EHR crosswalk'!A:B,2,FALSE)),"No EHR Specified",VLOOKUP(C5784,'Provider-EHR crosswalk'!A:B,2,FALSE))</f>
        <v>Azalea Health EHR</v>
      </c>
    </row>
    <row r="5785" spans="1:11" x14ac:dyDescent="0.25">
      <c r="A5785" t="s">
        <v>76</v>
      </c>
      <c r="B5785">
        <v>54</v>
      </c>
      <c r="C5785" t="s">
        <v>822</v>
      </c>
      <c r="D5785" t="s">
        <v>77</v>
      </c>
      <c r="E5785">
        <v>4</v>
      </c>
      <c r="F5785">
        <v>4</v>
      </c>
      <c r="G5785">
        <v>100</v>
      </c>
      <c r="H5785" t="s">
        <v>65</v>
      </c>
      <c r="I5785">
        <v>85</v>
      </c>
      <c r="J5785" t="s">
        <v>66</v>
      </c>
      <c r="K5785" s="33" t="str">
        <f>IF(ISNA(VLOOKUP(C5785,'Provider-EHR crosswalk'!A:B,2,FALSE)),"No EHR Specified",VLOOKUP(C5785,'Provider-EHR crosswalk'!A:B,2,FALSE))</f>
        <v>Azalea Health EHR</v>
      </c>
    </row>
    <row r="5786" spans="1:11" x14ac:dyDescent="0.25">
      <c r="A5786" t="s">
        <v>78</v>
      </c>
      <c r="B5786">
        <v>54</v>
      </c>
      <c r="C5786" t="s">
        <v>822</v>
      </c>
      <c r="D5786" t="s">
        <v>79</v>
      </c>
      <c r="E5786">
        <v>4</v>
      </c>
      <c r="F5786">
        <v>4</v>
      </c>
      <c r="G5786">
        <v>100</v>
      </c>
      <c r="H5786" t="s">
        <v>65</v>
      </c>
      <c r="I5786">
        <v>85</v>
      </c>
      <c r="J5786" t="s">
        <v>66</v>
      </c>
      <c r="K5786" s="33" t="str">
        <f>IF(ISNA(VLOOKUP(C5786,'Provider-EHR crosswalk'!A:B,2,FALSE)),"No EHR Specified",VLOOKUP(C5786,'Provider-EHR crosswalk'!A:B,2,FALSE))</f>
        <v>Azalea Health EHR</v>
      </c>
    </row>
    <row r="5787" spans="1:11" x14ac:dyDescent="0.25">
      <c r="A5787" t="s">
        <v>80</v>
      </c>
      <c r="B5787">
        <v>54</v>
      </c>
      <c r="C5787" t="s">
        <v>822</v>
      </c>
      <c r="D5787" t="s">
        <v>81</v>
      </c>
      <c r="E5787">
        <v>4</v>
      </c>
      <c r="F5787">
        <v>4</v>
      </c>
      <c r="G5787">
        <v>100</v>
      </c>
      <c r="H5787" t="s">
        <v>65</v>
      </c>
      <c r="I5787">
        <v>85</v>
      </c>
      <c r="J5787" t="s">
        <v>66</v>
      </c>
      <c r="K5787" s="33" t="str">
        <f>IF(ISNA(VLOOKUP(C5787,'Provider-EHR crosswalk'!A:B,2,FALSE)),"No EHR Specified",VLOOKUP(C5787,'Provider-EHR crosswalk'!A:B,2,FALSE))</f>
        <v>Azalea Health EHR</v>
      </c>
    </row>
    <row r="5788" spans="1:11" x14ac:dyDescent="0.25">
      <c r="A5788" t="s">
        <v>82</v>
      </c>
      <c r="B5788">
        <v>54</v>
      </c>
      <c r="C5788" t="s">
        <v>822</v>
      </c>
      <c r="D5788" t="s">
        <v>83</v>
      </c>
      <c r="E5788">
        <v>4</v>
      </c>
      <c r="F5788">
        <v>4</v>
      </c>
      <c r="G5788">
        <v>100</v>
      </c>
      <c r="H5788" t="s">
        <v>65</v>
      </c>
      <c r="I5788">
        <v>85</v>
      </c>
      <c r="J5788" t="s">
        <v>66</v>
      </c>
      <c r="K5788" s="33" t="str">
        <f>IF(ISNA(VLOOKUP(C5788,'Provider-EHR crosswalk'!A:B,2,FALSE)),"No EHR Specified",VLOOKUP(C5788,'Provider-EHR crosswalk'!A:B,2,FALSE))</f>
        <v>Azalea Health EHR</v>
      </c>
    </row>
    <row r="5789" spans="1:11" x14ac:dyDescent="0.25">
      <c r="A5789" t="s">
        <v>84</v>
      </c>
      <c r="B5789">
        <v>54</v>
      </c>
      <c r="C5789" t="s">
        <v>822</v>
      </c>
      <c r="D5789" t="s">
        <v>85</v>
      </c>
      <c r="E5789">
        <v>4</v>
      </c>
      <c r="F5789">
        <v>4</v>
      </c>
      <c r="G5789">
        <v>100</v>
      </c>
      <c r="H5789" t="s">
        <v>65</v>
      </c>
      <c r="I5789">
        <v>85</v>
      </c>
      <c r="J5789" t="s">
        <v>66</v>
      </c>
      <c r="K5789" s="33" t="str">
        <f>IF(ISNA(VLOOKUP(C5789,'Provider-EHR crosswalk'!A:B,2,FALSE)),"No EHR Specified",VLOOKUP(C5789,'Provider-EHR crosswalk'!A:B,2,FALSE))</f>
        <v>Azalea Health EHR</v>
      </c>
    </row>
    <row r="5790" spans="1:11" x14ac:dyDescent="0.25">
      <c r="A5790" t="s">
        <v>86</v>
      </c>
      <c r="B5790">
        <v>54</v>
      </c>
      <c r="C5790" t="s">
        <v>822</v>
      </c>
      <c r="D5790" t="s">
        <v>87</v>
      </c>
      <c r="E5790">
        <v>4</v>
      </c>
      <c r="F5790">
        <v>4</v>
      </c>
      <c r="G5790">
        <v>100</v>
      </c>
      <c r="H5790" t="s">
        <v>65</v>
      </c>
      <c r="I5790">
        <v>95</v>
      </c>
      <c r="J5790" t="s">
        <v>66</v>
      </c>
      <c r="K5790" s="33" t="str">
        <f>IF(ISNA(VLOOKUP(C5790,'Provider-EHR crosswalk'!A:B,2,FALSE)),"No EHR Specified",VLOOKUP(C5790,'Provider-EHR crosswalk'!A:B,2,FALSE))</f>
        <v>Azalea Health EHR</v>
      </c>
    </row>
    <row r="5791" spans="1:11" x14ac:dyDescent="0.25">
      <c r="A5791" t="s">
        <v>88</v>
      </c>
      <c r="B5791">
        <v>54</v>
      </c>
      <c r="C5791" t="s">
        <v>822</v>
      </c>
      <c r="D5791" t="s">
        <v>89</v>
      </c>
      <c r="E5791">
        <v>4</v>
      </c>
      <c r="F5791">
        <v>4</v>
      </c>
      <c r="G5791">
        <v>100</v>
      </c>
      <c r="H5791" t="s">
        <v>65</v>
      </c>
      <c r="I5791">
        <v>95</v>
      </c>
      <c r="J5791" t="s">
        <v>66</v>
      </c>
      <c r="K5791" s="33" t="str">
        <f>IF(ISNA(VLOOKUP(C5791,'Provider-EHR crosswalk'!A:B,2,FALSE)),"No EHR Specified",VLOOKUP(C5791,'Provider-EHR crosswalk'!A:B,2,FALSE))</f>
        <v>Azalea Health EHR</v>
      </c>
    </row>
    <row r="5792" spans="1:11" x14ac:dyDescent="0.25">
      <c r="A5792" t="s">
        <v>90</v>
      </c>
      <c r="B5792">
        <v>54</v>
      </c>
      <c r="C5792" t="s">
        <v>822</v>
      </c>
      <c r="D5792" t="s">
        <v>91</v>
      </c>
      <c r="E5792">
        <v>4</v>
      </c>
      <c r="F5792">
        <v>4</v>
      </c>
      <c r="G5792">
        <v>100</v>
      </c>
      <c r="H5792" t="s">
        <v>65</v>
      </c>
      <c r="I5792">
        <v>90</v>
      </c>
      <c r="J5792" t="s">
        <v>66</v>
      </c>
      <c r="K5792" s="33" t="str">
        <f>IF(ISNA(VLOOKUP(C5792,'Provider-EHR crosswalk'!A:B,2,FALSE)),"No EHR Specified",VLOOKUP(C5792,'Provider-EHR crosswalk'!A:B,2,FALSE))</f>
        <v>Azalea Health EHR</v>
      </c>
    </row>
    <row r="5793" spans="1:11" x14ac:dyDescent="0.25">
      <c r="A5793" t="s">
        <v>92</v>
      </c>
      <c r="B5793">
        <v>54</v>
      </c>
      <c r="C5793" t="s">
        <v>822</v>
      </c>
      <c r="D5793" t="s">
        <v>93</v>
      </c>
      <c r="E5793">
        <v>2</v>
      </c>
      <c r="F5793">
        <v>4</v>
      </c>
      <c r="G5793">
        <v>50</v>
      </c>
      <c r="H5793" t="s">
        <v>65</v>
      </c>
      <c r="I5793">
        <v>90</v>
      </c>
      <c r="J5793" t="s">
        <v>69</v>
      </c>
      <c r="K5793" s="33" t="str">
        <f>IF(ISNA(VLOOKUP(C5793,'Provider-EHR crosswalk'!A:B,2,FALSE)),"No EHR Specified",VLOOKUP(C5793,'Provider-EHR crosswalk'!A:B,2,FALSE))</f>
        <v>Azalea Health EHR</v>
      </c>
    </row>
    <row r="5794" spans="1:11" x14ac:dyDescent="0.25">
      <c r="A5794" t="s">
        <v>94</v>
      </c>
      <c r="B5794">
        <v>54</v>
      </c>
      <c r="C5794" t="s">
        <v>822</v>
      </c>
      <c r="D5794" t="s">
        <v>95</v>
      </c>
      <c r="E5794">
        <v>3</v>
      </c>
      <c r="F5794">
        <v>4</v>
      </c>
      <c r="G5794">
        <v>75</v>
      </c>
      <c r="H5794" t="s">
        <v>65</v>
      </c>
      <c r="I5794">
        <v>90</v>
      </c>
      <c r="J5794" t="s">
        <v>69</v>
      </c>
      <c r="K5794" s="33" t="str">
        <f>IF(ISNA(VLOOKUP(C5794,'Provider-EHR crosswalk'!A:B,2,FALSE)),"No EHR Specified",VLOOKUP(C5794,'Provider-EHR crosswalk'!A:B,2,FALSE))</f>
        <v>Azalea Health EHR</v>
      </c>
    </row>
    <row r="5795" spans="1:11" x14ac:dyDescent="0.25">
      <c r="A5795" t="s">
        <v>96</v>
      </c>
      <c r="B5795">
        <v>54</v>
      </c>
      <c r="C5795" t="s">
        <v>822</v>
      </c>
      <c r="D5795" t="s">
        <v>97</v>
      </c>
      <c r="E5795">
        <v>3</v>
      </c>
      <c r="F5795">
        <v>4</v>
      </c>
      <c r="G5795">
        <v>75</v>
      </c>
      <c r="H5795" t="s">
        <v>65</v>
      </c>
      <c r="I5795">
        <v>90</v>
      </c>
      <c r="J5795" t="s">
        <v>69</v>
      </c>
      <c r="K5795" s="33" t="str">
        <f>IF(ISNA(VLOOKUP(C5795,'Provider-EHR crosswalk'!A:B,2,FALSE)),"No EHR Specified",VLOOKUP(C5795,'Provider-EHR crosswalk'!A:B,2,FALSE))</f>
        <v>Azalea Health EHR</v>
      </c>
    </row>
    <row r="5796" spans="1:11" x14ac:dyDescent="0.25">
      <c r="A5796" t="s">
        <v>98</v>
      </c>
      <c r="B5796">
        <v>54</v>
      </c>
      <c r="C5796" t="s">
        <v>822</v>
      </c>
      <c r="D5796" t="s">
        <v>99</v>
      </c>
      <c r="E5796">
        <v>3</v>
      </c>
      <c r="F5796">
        <v>4</v>
      </c>
      <c r="G5796">
        <v>75</v>
      </c>
      <c r="H5796" t="s">
        <v>65</v>
      </c>
      <c r="I5796">
        <v>90</v>
      </c>
      <c r="J5796" t="s">
        <v>69</v>
      </c>
      <c r="K5796" s="33" t="str">
        <f>IF(ISNA(VLOOKUP(C5796,'Provider-EHR crosswalk'!A:B,2,FALSE)),"No EHR Specified",VLOOKUP(C5796,'Provider-EHR crosswalk'!A:B,2,FALSE))</f>
        <v>Azalea Health EHR</v>
      </c>
    </row>
    <row r="5797" spans="1:11" x14ac:dyDescent="0.25">
      <c r="A5797" t="s">
        <v>100</v>
      </c>
      <c r="B5797">
        <v>54</v>
      </c>
      <c r="C5797" t="s">
        <v>822</v>
      </c>
      <c r="D5797" t="s">
        <v>101</v>
      </c>
      <c r="E5797">
        <v>14</v>
      </c>
      <c r="F5797">
        <v>14</v>
      </c>
      <c r="G5797">
        <v>100</v>
      </c>
      <c r="H5797" t="s">
        <v>65</v>
      </c>
      <c r="I5797">
        <v>99</v>
      </c>
      <c r="J5797" t="s">
        <v>66</v>
      </c>
      <c r="K5797" s="33" t="str">
        <f>IF(ISNA(VLOOKUP(C5797,'Provider-EHR crosswalk'!A:B,2,FALSE)),"No EHR Specified",VLOOKUP(C5797,'Provider-EHR crosswalk'!A:B,2,FALSE))</f>
        <v>Azalea Health EHR</v>
      </c>
    </row>
    <row r="5798" spans="1:11" x14ac:dyDescent="0.25">
      <c r="A5798" t="s">
        <v>102</v>
      </c>
      <c r="B5798">
        <v>54</v>
      </c>
      <c r="C5798" t="s">
        <v>822</v>
      </c>
      <c r="D5798" t="s">
        <v>103</v>
      </c>
      <c r="E5798">
        <v>14</v>
      </c>
      <c r="F5798">
        <v>14</v>
      </c>
      <c r="G5798">
        <v>100</v>
      </c>
      <c r="H5798" t="s">
        <v>65</v>
      </c>
      <c r="I5798">
        <v>99</v>
      </c>
      <c r="J5798" t="s">
        <v>66</v>
      </c>
      <c r="K5798" s="33" t="str">
        <f>IF(ISNA(VLOOKUP(C5798,'Provider-EHR crosswalk'!A:B,2,FALSE)),"No EHR Specified",VLOOKUP(C5798,'Provider-EHR crosswalk'!A:B,2,FALSE))</f>
        <v>Azalea Health EHR</v>
      </c>
    </row>
    <row r="5799" spans="1:11" x14ac:dyDescent="0.25">
      <c r="A5799" t="s">
        <v>104</v>
      </c>
      <c r="B5799">
        <v>54</v>
      </c>
      <c r="C5799" t="s">
        <v>822</v>
      </c>
      <c r="D5799" t="s">
        <v>105</v>
      </c>
      <c r="E5799">
        <v>14</v>
      </c>
      <c r="F5799">
        <v>14</v>
      </c>
      <c r="G5799">
        <v>100</v>
      </c>
      <c r="H5799" t="s">
        <v>65</v>
      </c>
      <c r="I5799">
        <v>99</v>
      </c>
      <c r="J5799" t="s">
        <v>66</v>
      </c>
      <c r="K5799" s="33" t="str">
        <f>IF(ISNA(VLOOKUP(C5799,'Provider-EHR crosswalk'!A:B,2,FALSE)),"No EHR Specified",VLOOKUP(C5799,'Provider-EHR crosswalk'!A:B,2,FALSE))</f>
        <v>Azalea Health EHR</v>
      </c>
    </row>
    <row r="5800" spans="1:11" x14ac:dyDescent="0.25">
      <c r="A5800" t="s">
        <v>106</v>
      </c>
      <c r="B5800">
        <v>54</v>
      </c>
      <c r="C5800" t="s">
        <v>822</v>
      </c>
      <c r="D5800" t="s">
        <v>107</v>
      </c>
      <c r="E5800">
        <v>14</v>
      </c>
      <c r="F5800">
        <v>14</v>
      </c>
      <c r="G5800">
        <v>100</v>
      </c>
      <c r="H5800" t="s">
        <v>65</v>
      </c>
      <c r="I5800">
        <v>99</v>
      </c>
      <c r="J5800" t="s">
        <v>66</v>
      </c>
      <c r="K5800" s="33" t="str">
        <f>IF(ISNA(VLOOKUP(C5800,'Provider-EHR crosswalk'!A:B,2,FALSE)),"No EHR Specified",VLOOKUP(C5800,'Provider-EHR crosswalk'!A:B,2,FALSE))</f>
        <v>Azalea Health EHR</v>
      </c>
    </row>
    <row r="5801" spans="1:11" x14ac:dyDescent="0.25">
      <c r="A5801" t="s">
        <v>108</v>
      </c>
      <c r="B5801">
        <v>54</v>
      </c>
      <c r="C5801" t="s">
        <v>822</v>
      </c>
      <c r="D5801" t="s">
        <v>109</v>
      </c>
      <c r="E5801">
        <v>14</v>
      </c>
      <c r="F5801">
        <v>14</v>
      </c>
      <c r="G5801">
        <v>100</v>
      </c>
      <c r="H5801" t="s">
        <v>65</v>
      </c>
      <c r="I5801">
        <v>99</v>
      </c>
      <c r="J5801" t="s">
        <v>66</v>
      </c>
      <c r="K5801" s="33" t="str">
        <f>IF(ISNA(VLOOKUP(C5801,'Provider-EHR crosswalk'!A:B,2,FALSE)),"No EHR Specified",VLOOKUP(C5801,'Provider-EHR crosswalk'!A:B,2,FALSE))</f>
        <v>Azalea Health EHR</v>
      </c>
    </row>
    <row r="5802" spans="1:11" x14ac:dyDescent="0.25">
      <c r="A5802" t="s">
        <v>110</v>
      </c>
      <c r="B5802">
        <v>54</v>
      </c>
      <c r="C5802" t="s">
        <v>822</v>
      </c>
      <c r="D5802" t="s">
        <v>111</v>
      </c>
      <c r="E5802">
        <v>14</v>
      </c>
      <c r="F5802">
        <v>14</v>
      </c>
      <c r="G5802">
        <v>100</v>
      </c>
      <c r="H5802" t="s">
        <v>65</v>
      </c>
      <c r="I5802">
        <v>99</v>
      </c>
      <c r="J5802" t="s">
        <v>66</v>
      </c>
      <c r="K5802" s="33" t="str">
        <f>IF(ISNA(VLOOKUP(C5802,'Provider-EHR crosswalk'!A:B,2,FALSE)),"No EHR Specified",VLOOKUP(C5802,'Provider-EHR crosswalk'!A:B,2,FALSE))</f>
        <v>Azalea Health EHR</v>
      </c>
    </row>
    <row r="5803" spans="1:11" x14ac:dyDescent="0.25">
      <c r="A5803" t="s">
        <v>112</v>
      </c>
      <c r="B5803">
        <v>54</v>
      </c>
      <c r="C5803" t="s">
        <v>822</v>
      </c>
      <c r="D5803" t="s">
        <v>113</v>
      </c>
      <c r="E5803">
        <v>14</v>
      </c>
      <c r="F5803">
        <v>14</v>
      </c>
      <c r="G5803">
        <v>100</v>
      </c>
      <c r="H5803" t="s">
        <v>65</v>
      </c>
      <c r="I5803">
        <v>99</v>
      </c>
      <c r="J5803" t="s">
        <v>66</v>
      </c>
      <c r="K5803" s="33" t="str">
        <f>IF(ISNA(VLOOKUP(C5803,'Provider-EHR crosswalk'!A:B,2,FALSE)),"No EHR Specified",VLOOKUP(C5803,'Provider-EHR crosswalk'!A:B,2,FALSE))</f>
        <v>Azalea Health EHR</v>
      </c>
    </row>
    <row r="5804" spans="1:11" x14ac:dyDescent="0.25">
      <c r="A5804" t="s">
        <v>114</v>
      </c>
      <c r="B5804">
        <v>54</v>
      </c>
      <c r="C5804" t="s">
        <v>822</v>
      </c>
      <c r="D5804" t="s">
        <v>115</v>
      </c>
      <c r="E5804">
        <v>0</v>
      </c>
      <c r="F5804">
        <v>4</v>
      </c>
      <c r="G5804">
        <v>0</v>
      </c>
      <c r="H5804" t="s">
        <v>116</v>
      </c>
      <c r="I5804">
        <v>4</v>
      </c>
      <c r="J5804" t="s">
        <v>66</v>
      </c>
      <c r="K5804" s="33" t="str">
        <f>IF(ISNA(VLOOKUP(C5804,'Provider-EHR crosswalk'!A:B,2,FALSE)),"No EHR Specified",VLOOKUP(C5804,'Provider-EHR crosswalk'!A:B,2,FALSE))</f>
        <v>Azalea Health EHR</v>
      </c>
    </row>
    <row r="5805" spans="1:11" x14ac:dyDescent="0.25">
      <c r="A5805" t="s">
        <v>117</v>
      </c>
      <c r="B5805">
        <v>54</v>
      </c>
      <c r="C5805" t="s">
        <v>822</v>
      </c>
      <c r="D5805" t="s">
        <v>118</v>
      </c>
      <c r="E5805">
        <v>0</v>
      </c>
      <c r="F5805">
        <v>4</v>
      </c>
      <c r="G5805">
        <v>0</v>
      </c>
      <c r="H5805" t="s">
        <v>116</v>
      </c>
      <c r="I5805">
        <v>4</v>
      </c>
      <c r="J5805" t="s">
        <v>66</v>
      </c>
      <c r="K5805" s="33" t="str">
        <f>IF(ISNA(VLOOKUP(C5805,'Provider-EHR crosswalk'!A:B,2,FALSE)),"No EHR Specified",VLOOKUP(C5805,'Provider-EHR crosswalk'!A:B,2,FALSE))</f>
        <v>Azalea Health EHR</v>
      </c>
    </row>
    <row r="5806" spans="1:11" x14ac:dyDescent="0.25">
      <c r="A5806" t="s">
        <v>119</v>
      </c>
      <c r="B5806">
        <v>54</v>
      </c>
      <c r="C5806" t="s">
        <v>822</v>
      </c>
      <c r="D5806" t="s">
        <v>120</v>
      </c>
      <c r="E5806">
        <v>0</v>
      </c>
      <c r="F5806">
        <v>4</v>
      </c>
      <c r="G5806">
        <v>0</v>
      </c>
      <c r="H5806" t="s">
        <v>116</v>
      </c>
      <c r="I5806">
        <v>4</v>
      </c>
      <c r="J5806" t="s">
        <v>66</v>
      </c>
      <c r="K5806" s="33" t="str">
        <f>IF(ISNA(VLOOKUP(C5806,'Provider-EHR crosswalk'!A:B,2,FALSE)),"No EHR Specified",VLOOKUP(C5806,'Provider-EHR crosswalk'!A:B,2,FALSE))</f>
        <v>Azalea Health EHR</v>
      </c>
    </row>
    <row r="5807" spans="1:11" x14ac:dyDescent="0.25">
      <c r="A5807" t="s">
        <v>121</v>
      </c>
      <c r="B5807">
        <v>54</v>
      </c>
      <c r="C5807" t="s">
        <v>822</v>
      </c>
      <c r="D5807" t="s">
        <v>122</v>
      </c>
      <c r="E5807">
        <v>0</v>
      </c>
      <c r="F5807">
        <v>4</v>
      </c>
      <c r="G5807">
        <v>0</v>
      </c>
      <c r="H5807" t="s">
        <v>116</v>
      </c>
      <c r="I5807">
        <v>1</v>
      </c>
      <c r="J5807" t="s">
        <v>66</v>
      </c>
      <c r="K5807" s="33" t="str">
        <f>IF(ISNA(VLOOKUP(C5807,'Provider-EHR crosswalk'!A:B,2,FALSE)),"No EHR Specified",VLOOKUP(C5807,'Provider-EHR crosswalk'!A:B,2,FALSE))</f>
        <v>Azalea Health EHR</v>
      </c>
    </row>
    <row r="5808" spans="1:11" x14ac:dyDescent="0.25">
      <c r="A5808" t="s">
        <v>123</v>
      </c>
      <c r="B5808">
        <v>54</v>
      </c>
      <c r="C5808" t="s">
        <v>822</v>
      </c>
      <c r="D5808" t="s">
        <v>124</v>
      </c>
      <c r="E5808">
        <v>0</v>
      </c>
      <c r="F5808">
        <v>14</v>
      </c>
      <c r="G5808">
        <v>0</v>
      </c>
      <c r="H5808" t="s">
        <v>116</v>
      </c>
      <c r="I5808">
        <v>1</v>
      </c>
      <c r="J5808" t="s">
        <v>66</v>
      </c>
      <c r="K5808" s="33" t="str">
        <f>IF(ISNA(VLOOKUP(C5808,'Provider-EHR crosswalk'!A:B,2,FALSE)),"No EHR Specified",VLOOKUP(C5808,'Provider-EHR crosswalk'!A:B,2,FALSE))</f>
        <v>Azalea Health EHR</v>
      </c>
    </row>
    <row r="5809" spans="1:11" x14ac:dyDescent="0.25">
      <c r="A5809" t="s">
        <v>125</v>
      </c>
      <c r="B5809">
        <v>54</v>
      </c>
      <c r="C5809" t="s">
        <v>822</v>
      </c>
      <c r="D5809" t="s">
        <v>126</v>
      </c>
      <c r="E5809">
        <v>0</v>
      </c>
      <c r="F5809">
        <v>14</v>
      </c>
      <c r="G5809">
        <v>0</v>
      </c>
      <c r="H5809" t="s">
        <v>116</v>
      </c>
      <c r="I5809">
        <v>1</v>
      </c>
      <c r="J5809" t="s">
        <v>66</v>
      </c>
      <c r="K5809" s="33" t="str">
        <f>IF(ISNA(VLOOKUP(C5809,'Provider-EHR crosswalk'!A:B,2,FALSE)),"No EHR Specified",VLOOKUP(C5809,'Provider-EHR crosswalk'!A:B,2,FALSE))</f>
        <v>Azalea Health EHR</v>
      </c>
    </row>
    <row r="5810" spans="1:11" x14ac:dyDescent="0.25">
      <c r="A5810" t="s">
        <v>127</v>
      </c>
      <c r="B5810">
        <v>54</v>
      </c>
      <c r="C5810" t="s">
        <v>822</v>
      </c>
      <c r="D5810" t="s">
        <v>128</v>
      </c>
      <c r="E5810">
        <v>0</v>
      </c>
      <c r="F5810">
        <v>14</v>
      </c>
      <c r="G5810">
        <v>0</v>
      </c>
      <c r="H5810" t="s">
        <v>116</v>
      </c>
      <c r="I5810">
        <v>4</v>
      </c>
      <c r="J5810" t="s">
        <v>66</v>
      </c>
      <c r="K5810" s="33" t="str">
        <f>IF(ISNA(VLOOKUP(C5810,'Provider-EHR crosswalk'!A:B,2,FALSE)),"No EHR Specified",VLOOKUP(C5810,'Provider-EHR crosswalk'!A:B,2,FALSE))</f>
        <v>Azalea Health EHR</v>
      </c>
    </row>
    <row r="5811" spans="1:11" x14ac:dyDescent="0.25">
      <c r="A5811" t="s">
        <v>129</v>
      </c>
      <c r="B5811">
        <v>54</v>
      </c>
      <c r="C5811" t="s">
        <v>822</v>
      </c>
      <c r="D5811" t="s">
        <v>130</v>
      </c>
      <c r="E5811">
        <v>0</v>
      </c>
      <c r="F5811">
        <v>14</v>
      </c>
      <c r="G5811">
        <v>0</v>
      </c>
      <c r="H5811" t="s">
        <v>116</v>
      </c>
      <c r="I5811">
        <v>4</v>
      </c>
      <c r="J5811" t="s">
        <v>66</v>
      </c>
      <c r="K5811" s="33" t="str">
        <f>IF(ISNA(VLOOKUP(C5811,'Provider-EHR crosswalk'!A:B,2,FALSE)),"No EHR Specified",VLOOKUP(C5811,'Provider-EHR crosswalk'!A:B,2,FALSE))</f>
        <v>Azalea Health EHR</v>
      </c>
    </row>
    <row r="5812" spans="1:11" x14ac:dyDescent="0.25">
      <c r="A5812" t="s">
        <v>131</v>
      </c>
      <c r="B5812">
        <v>54</v>
      </c>
      <c r="C5812" t="s">
        <v>822</v>
      </c>
      <c r="D5812" t="s">
        <v>132</v>
      </c>
      <c r="E5812">
        <v>0</v>
      </c>
      <c r="F5812">
        <v>14</v>
      </c>
      <c r="G5812">
        <v>0</v>
      </c>
      <c r="H5812" t="s">
        <v>116</v>
      </c>
      <c r="I5812">
        <v>4</v>
      </c>
      <c r="J5812" t="s">
        <v>66</v>
      </c>
      <c r="K5812" s="33" t="str">
        <f>IF(ISNA(VLOOKUP(C5812,'Provider-EHR crosswalk'!A:B,2,FALSE)),"No EHR Specified",VLOOKUP(C5812,'Provider-EHR crosswalk'!A:B,2,FALSE))</f>
        <v>Azalea Health EHR</v>
      </c>
    </row>
    <row r="5813" spans="1:11" x14ac:dyDescent="0.25">
      <c r="A5813" t="s">
        <v>133</v>
      </c>
      <c r="B5813">
        <v>54</v>
      </c>
      <c r="C5813" t="s">
        <v>822</v>
      </c>
      <c r="D5813" t="s">
        <v>134</v>
      </c>
      <c r="E5813">
        <v>0</v>
      </c>
      <c r="F5813">
        <v>14</v>
      </c>
      <c r="G5813">
        <v>0</v>
      </c>
      <c r="H5813" t="s">
        <v>116</v>
      </c>
      <c r="I5813">
        <v>1</v>
      </c>
      <c r="J5813" t="s">
        <v>66</v>
      </c>
      <c r="K5813" s="33" t="str">
        <f>IF(ISNA(VLOOKUP(C5813,'Provider-EHR crosswalk'!A:B,2,FALSE)),"No EHR Specified",VLOOKUP(C5813,'Provider-EHR crosswalk'!A:B,2,FALSE))</f>
        <v>Azalea Health EHR</v>
      </c>
    </row>
    <row r="5814" spans="1:11" x14ac:dyDescent="0.25">
      <c r="A5814" t="s">
        <v>135</v>
      </c>
      <c r="B5814">
        <v>54</v>
      </c>
      <c r="C5814" t="s">
        <v>822</v>
      </c>
      <c r="D5814" t="s">
        <v>136</v>
      </c>
      <c r="E5814">
        <v>0</v>
      </c>
      <c r="F5814">
        <v>14</v>
      </c>
      <c r="G5814">
        <v>0</v>
      </c>
      <c r="H5814" t="s">
        <v>116</v>
      </c>
      <c r="I5814">
        <v>1</v>
      </c>
      <c r="J5814" t="s">
        <v>66</v>
      </c>
      <c r="K5814" s="33" t="str">
        <f>IF(ISNA(VLOOKUP(C5814,'Provider-EHR crosswalk'!A:B,2,FALSE)),"No EHR Specified",VLOOKUP(C5814,'Provider-EHR crosswalk'!A:B,2,FALSE))</f>
        <v>Azalea Health EHR</v>
      </c>
    </row>
    <row r="5815" spans="1:11" x14ac:dyDescent="0.25">
      <c r="A5815" t="s">
        <v>137</v>
      </c>
      <c r="B5815">
        <v>54</v>
      </c>
      <c r="C5815" t="s">
        <v>822</v>
      </c>
      <c r="D5815" t="s">
        <v>138</v>
      </c>
      <c r="E5815">
        <v>0</v>
      </c>
      <c r="F5815">
        <v>14</v>
      </c>
      <c r="G5815">
        <v>0</v>
      </c>
      <c r="H5815" t="s">
        <v>116</v>
      </c>
      <c r="I5815">
        <v>1</v>
      </c>
      <c r="J5815" t="s">
        <v>66</v>
      </c>
      <c r="K5815" s="33" t="str">
        <f>IF(ISNA(VLOOKUP(C5815,'Provider-EHR crosswalk'!A:B,2,FALSE)),"No EHR Specified",VLOOKUP(C5815,'Provider-EHR crosswalk'!A:B,2,FALSE))</f>
        <v>Azalea Health EHR</v>
      </c>
    </row>
    <row r="5816" spans="1:11" x14ac:dyDescent="0.25">
      <c r="A5816" t="s">
        <v>139</v>
      </c>
      <c r="B5816">
        <v>54</v>
      </c>
      <c r="C5816" t="s">
        <v>822</v>
      </c>
      <c r="D5816" t="s">
        <v>140</v>
      </c>
      <c r="E5816">
        <v>0</v>
      </c>
      <c r="F5816">
        <v>14</v>
      </c>
      <c r="G5816">
        <v>0</v>
      </c>
      <c r="H5816" t="s">
        <v>116</v>
      </c>
      <c r="I5816">
        <v>1</v>
      </c>
      <c r="J5816" t="s">
        <v>66</v>
      </c>
      <c r="K5816" s="33" t="str">
        <f>IF(ISNA(VLOOKUP(C5816,'Provider-EHR crosswalk'!A:B,2,FALSE)),"No EHR Specified",VLOOKUP(C5816,'Provider-EHR crosswalk'!A:B,2,FALSE))</f>
        <v>Azalea Health EHR</v>
      </c>
    </row>
    <row r="5817" spans="1:11" x14ac:dyDescent="0.25">
      <c r="A5817" t="s">
        <v>141</v>
      </c>
      <c r="B5817">
        <v>54</v>
      </c>
      <c r="C5817" t="s">
        <v>822</v>
      </c>
      <c r="D5817" t="s">
        <v>142</v>
      </c>
      <c r="E5817">
        <v>0</v>
      </c>
      <c r="F5817">
        <v>14</v>
      </c>
      <c r="G5817">
        <v>0</v>
      </c>
      <c r="H5817" t="s">
        <v>116</v>
      </c>
      <c r="I5817">
        <v>1</v>
      </c>
      <c r="J5817" t="s">
        <v>66</v>
      </c>
      <c r="K5817" s="33" t="str">
        <f>IF(ISNA(VLOOKUP(C5817,'Provider-EHR crosswalk'!A:B,2,FALSE)),"No EHR Specified",VLOOKUP(C5817,'Provider-EHR crosswalk'!A:B,2,FALSE))</f>
        <v>Azalea Health EHR</v>
      </c>
    </row>
    <row r="5818" spans="1:11" x14ac:dyDescent="0.25">
      <c r="A5818" t="s">
        <v>143</v>
      </c>
      <c r="B5818">
        <v>54</v>
      </c>
      <c r="C5818" t="s">
        <v>822</v>
      </c>
      <c r="D5818" t="s">
        <v>144</v>
      </c>
      <c r="E5818">
        <v>0</v>
      </c>
      <c r="F5818">
        <v>14</v>
      </c>
      <c r="G5818">
        <v>0</v>
      </c>
      <c r="H5818" t="s">
        <v>116</v>
      </c>
      <c r="I5818">
        <v>1</v>
      </c>
      <c r="J5818" t="s">
        <v>66</v>
      </c>
      <c r="K5818" s="33" t="str">
        <f>IF(ISNA(VLOOKUP(C5818,'Provider-EHR crosswalk'!A:B,2,FALSE)),"No EHR Specified",VLOOKUP(C5818,'Provider-EHR crosswalk'!A:B,2,FALSE))</f>
        <v>Azalea Health EHR</v>
      </c>
    </row>
    <row r="5819" spans="1:11" x14ac:dyDescent="0.25">
      <c r="A5819" t="s">
        <v>145</v>
      </c>
      <c r="B5819">
        <v>54</v>
      </c>
      <c r="C5819" t="s">
        <v>822</v>
      </c>
      <c r="D5819" t="s">
        <v>146</v>
      </c>
      <c r="E5819">
        <v>0</v>
      </c>
      <c r="F5819">
        <v>14</v>
      </c>
      <c r="G5819">
        <v>0</v>
      </c>
      <c r="H5819" t="s">
        <v>116</v>
      </c>
      <c r="I5819">
        <v>1</v>
      </c>
      <c r="J5819" t="s">
        <v>66</v>
      </c>
      <c r="K5819" s="33" t="str">
        <f>IF(ISNA(VLOOKUP(C5819,'Provider-EHR crosswalk'!A:B,2,FALSE)),"No EHR Specified",VLOOKUP(C5819,'Provider-EHR crosswalk'!A:B,2,FALSE))</f>
        <v>Azalea Health EHR</v>
      </c>
    </row>
    <row r="5820" spans="1:11" x14ac:dyDescent="0.25">
      <c r="A5820" t="s">
        <v>147</v>
      </c>
      <c r="B5820">
        <v>54</v>
      </c>
      <c r="C5820" t="s">
        <v>822</v>
      </c>
      <c r="D5820" t="s">
        <v>148</v>
      </c>
      <c r="E5820">
        <v>0</v>
      </c>
      <c r="F5820">
        <v>14</v>
      </c>
      <c r="G5820">
        <v>0</v>
      </c>
      <c r="H5820" t="s">
        <v>116</v>
      </c>
      <c r="I5820">
        <v>1</v>
      </c>
      <c r="J5820" t="s">
        <v>66</v>
      </c>
      <c r="K5820" s="33" t="str">
        <f>IF(ISNA(VLOOKUP(C5820,'Provider-EHR crosswalk'!A:B,2,FALSE)),"No EHR Specified",VLOOKUP(C5820,'Provider-EHR crosswalk'!A:B,2,FALSE))</f>
        <v>Azalea Health EHR</v>
      </c>
    </row>
    <row r="5821" spans="1:11" x14ac:dyDescent="0.25">
      <c r="A5821" t="s">
        <v>149</v>
      </c>
      <c r="B5821">
        <v>54</v>
      </c>
      <c r="C5821" t="s">
        <v>822</v>
      </c>
      <c r="D5821" t="s">
        <v>150</v>
      </c>
      <c r="E5821">
        <v>0</v>
      </c>
      <c r="F5821">
        <v>14</v>
      </c>
      <c r="G5821">
        <v>0</v>
      </c>
      <c r="H5821" t="s">
        <v>116</v>
      </c>
      <c r="I5821">
        <v>1</v>
      </c>
      <c r="J5821" t="s">
        <v>66</v>
      </c>
      <c r="K5821" s="33" t="str">
        <f>IF(ISNA(VLOOKUP(C5821,'Provider-EHR crosswalk'!A:B,2,FALSE)),"No EHR Specified",VLOOKUP(C5821,'Provider-EHR crosswalk'!A:B,2,FALSE))</f>
        <v>Azalea Health EHR</v>
      </c>
    </row>
    <row r="5822" spans="1:11" x14ac:dyDescent="0.25">
      <c r="A5822" t="s">
        <v>151</v>
      </c>
      <c r="B5822">
        <v>54</v>
      </c>
      <c r="C5822" t="s">
        <v>822</v>
      </c>
      <c r="D5822" t="s">
        <v>152</v>
      </c>
      <c r="E5822">
        <v>0</v>
      </c>
      <c r="F5822">
        <v>14</v>
      </c>
      <c r="G5822">
        <v>0</v>
      </c>
      <c r="H5822" t="s">
        <v>116</v>
      </c>
      <c r="I5822">
        <v>1</v>
      </c>
      <c r="J5822" t="s">
        <v>66</v>
      </c>
      <c r="K5822" s="33" t="str">
        <f>IF(ISNA(VLOOKUP(C5822,'Provider-EHR crosswalk'!A:B,2,FALSE)),"No EHR Specified",VLOOKUP(C5822,'Provider-EHR crosswalk'!A:B,2,FALSE))</f>
        <v>Azalea Health EHR</v>
      </c>
    </row>
    <row r="5823" spans="1:11" x14ac:dyDescent="0.25">
      <c r="A5823" t="s">
        <v>153</v>
      </c>
      <c r="B5823">
        <v>54</v>
      </c>
      <c r="C5823" t="s">
        <v>822</v>
      </c>
      <c r="D5823" t="s">
        <v>154</v>
      </c>
      <c r="E5823">
        <v>0</v>
      </c>
      <c r="F5823">
        <v>14</v>
      </c>
      <c r="G5823">
        <v>0</v>
      </c>
      <c r="H5823" t="s">
        <v>116</v>
      </c>
      <c r="I5823">
        <v>1</v>
      </c>
      <c r="J5823" t="s">
        <v>66</v>
      </c>
      <c r="K5823" s="33" t="str">
        <f>IF(ISNA(VLOOKUP(C5823,'Provider-EHR crosswalk'!A:B,2,FALSE)),"No EHR Specified",VLOOKUP(C5823,'Provider-EHR crosswalk'!A:B,2,FALSE))</f>
        <v>Azalea Health EHR</v>
      </c>
    </row>
    <row r="5824" spans="1:11" x14ac:dyDescent="0.25">
      <c r="A5824" t="s">
        <v>155</v>
      </c>
      <c r="B5824">
        <v>54</v>
      </c>
      <c r="C5824" t="s">
        <v>822</v>
      </c>
      <c r="D5824" t="s">
        <v>156</v>
      </c>
      <c r="E5824">
        <v>0</v>
      </c>
      <c r="F5824">
        <v>14</v>
      </c>
      <c r="G5824">
        <v>0</v>
      </c>
      <c r="H5824" t="s">
        <v>157</v>
      </c>
      <c r="I5824" t="s">
        <v>157</v>
      </c>
      <c r="J5824" t="s">
        <v>157</v>
      </c>
      <c r="K5824" s="33" t="str">
        <f>IF(ISNA(VLOOKUP(C5824,'Provider-EHR crosswalk'!A:B,2,FALSE)),"No EHR Specified",VLOOKUP(C5824,'Provider-EHR crosswalk'!A:B,2,FALSE))</f>
        <v>Azalea Health EHR</v>
      </c>
    </row>
    <row r="5825" spans="1:11" x14ac:dyDescent="0.25">
      <c r="A5825" t="s">
        <v>158</v>
      </c>
      <c r="B5825">
        <v>54</v>
      </c>
      <c r="C5825" t="s">
        <v>822</v>
      </c>
      <c r="D5825" t="s">
        <v>159</v>
      </c>
      <c r="E5825">
        <v>0</v>
      </c>
      <c r="F5825">
        <v>14</v>
      </c>
      <c r="G5825">
        <v>0</v>
      </c>
      <c r="H5825" t="s">
        <v>157</v>
      </c>
      <c r="I5825" t="s">
        <v>157</v>
      </c>
      <c r="J5825" t="s">
        <v>157</v>
      </c>
      <c r="K5825" s="33" t="str">
        <f>IF(ISNA(VLOOKUP(C5825,'Provider-EHR crosswalk'!A:B,2,FALSE)),"No EHR Specified",VLOOKUP(C5825,'Provider-EHR crosswalk'!A:B,2,FALSE))</f>
        <v>Azalea Health EHR</v>
      </c>
    </row>
    <row r="5826" spans="1:11" x14ac:dyDescent="0.25">
      <c r="A5826" t="s">
        <v>162</v>
      </c>
      <c r="B5826">
        <v>54</v>
      </c>
      <c r="C5826" t="s">
        <v>822</v>
      </c>
      <c r="D5826" t="s">
        <v>163</v>
      </c>
      <c r="E5826">
        <v>14</v>
      </c>
      <c r="F5826">
        <v>14</v>
      </c>
      <c r="G5826">
        <v>100</v>
      </c>
      <c r="H5826" t="s">
        <v>65</v>
      </c>
      <c r="I5826">
        <v>95</v>
      </c>
      <c r="J5826" t="s">
        <v>66</v>
      </c>
      <c r="K5826" s="33" t="str">
        <f>IF(ISNA(VLOOKUP(C5826,'Provider-EHR crosswalk'!A:B,2,FALSE)),"No EHR Specified",VLOOKUP(C5826,'Provider-EHR crosswalk'!A:B,2,FALSE))</f>
        <v>Azalea Health EHR</v>
      </c>
    </row>
    <row r="5827" spans="1:11" x14ac:dyDescent="0.25">
      <c r="A5827" t="s">
        <v>164</v>
      </c>
      <c r="B5827">
        <v>54</v>
      </c>
      <c r="C5827" t="s">
        <v>822</v>
      </c>
      <c r="D5827" t="s">
        <v>165</v>
      </c>
      <c r="E5827">
        <v>4</v>
      </c>
      <c r="F5827">
        <v>4</v>
      </c>
      <c r="G5827">
        <v>100</v>
      </c>
      <c r="H5827" t="s">
        <v>65</v>
      </c>
      <c r="I5827">
        <v>95</v>
      </c>
      <c r="J5827" t="s">
        <v>66</v>
      </c>
      <c r="K5827" s="33" t="str">
        <f>IF(ISNA(VLOOKUP(C5827,'Provider-EHR crosswalk'!A:B,2,FALSE)),"No EHR Specified",VLOOKUP(C5827,'Provider-EHR crosswalk'!A:B,2,FALSE))</f>
        <v>Azalea Health EHR</v>
      </c>
    </row>
    <row r="5828" spans="1:11" x14ac:dyDescent="0.25">
      <c r="A5828" t="s">
        <v>166</v>
      </c>
      <c r="B5828">
        <v>54</v>
      </c>
      <c r="C5828" t="s">
        <v>822</v>
      </c>
      <c r="D5828" t="s">
        <v>167</v>
      </c>
      <c r="E5828">
        <v>0</v>
      </c>
      <c r="F5828">
        <v>4</v>
      </c>
      <c r="G5828">
        <v>0</v>
      </c>
      <c r="H5828" t="s">
        <v>116</v>
      </c>
      <c r="I5828">
        <v>5</v>
      </c>
      <c r="J5828" t="s">
        <v>66</v>
      </c>
      <c r="K5828" s="33" t="str">
        <f>IF(ISNA(VLOOKUP(C5828,'Provider-EHR crosswalk'!A:B,2,FALSE)),"No EHR Specified",VLOOKUP(C5828,'Provider-EHR crosswalk'!A:B,2,FALSE))</f>
        <v>Azalea Health EHR</v>
      </c>
    </row>
    <row r="5829" spans="1:11" x14ac:dyDescent="0.25">
      <c r="A5829" t="s">
        <v>168</v>
      </c>
      <c r="B5829">
        <v>54</v>
      </c>
      <c r="C5829" t="s">
        <v>822</v>
      </c>
      <c r="D5829" t="s">
        <v>169</v>
      </c>
      <c r="E5829">
        <v>0</v>
      </c>
      <c r="F5829">
        <v>4</v>
      </c>
      <c r="G5829">
        <v>0</v>
      </c>
      <c r="H5829" t="s">
        <v>116</v>
      </c>
      <c r="I5829">
        <v>5</v>
      </c>
      <c r="J5829" t="s">
        <v>66</v>
      </c>
      <c r="K5829" s="33" t="str">
        <f>IF(ISNA(VLOOKUP(C5829,'Provider-EHR crosswalk'!A:B,2,FALSE)),"No EHR Specified",VLOOKUP(C5829,'Provider-EHR crosswalk'!A:B,2,FALSE))</f>
        <v>Azalea Health EHR</v>
      </c>
    </row>
    <row r="5830" spans="1:11" x14ac:dyDescent="0.25">
      <c r="A5830" t="s">
        <v>170</v>
      </c>
      <c r="B5830">
        <v>54</v>
      </c>
      <c r="C5830" t="s">
        <v>822</v>
      </c>
      <c r="D5830" t="s">
        <v>171</v>
      </c>
      <c r="E5830">
        <v>0</v>
      </c>
      <c r="F5830">
        <v>4</v>
      </c>
      <c r="G5830">
        <v>0</v>
      </c>
      <c r="H5830" t="s">
        <v>116</v>
      </c>
      <c r="I5830">
        <v>5</v>
      </c>
      <c r="J5830" t="s">
        <v>66</v>
      </c>
      <c r="K5830" s="33" t="str">
        <f>IF(ISNA(VLOOKUP(C5830,'Provider-EHR crosswalk'!A:B,2,FALSE)),"No EHR Specified",VLOOKUP(C5830,'Provider-EHR crosswalk'!A:B,2,FALSE))</f>
        <v>Azalea Health EHR</v>
      </c>
    </row>
    <row r="5831" spans="1:11" x14ac:dyDescent="0.25">
      <c r="A5831" t="s">
        <v>172</v>
      </c>
      <c r="B5831">
        <v>54</v>
      </c>
      <c r="C5831" t="s">
        <v>822</v>
      </c>
      <c r="D5831" t="s">
        <v>173</v>
      </c>
      <c r="E5831">
        <v>0</v>
      </c>
      <c r="F5831">
        <v>14</v>
      </c>
      <c r="G5831">
        <v>0</v>
      </c>
      <c r="H5831" t="s">
        <v>116</v>
      </c>
      <c r="I5831">
        <v>5</v>
      </c>
      <c r="J5831" t="s">
        <v>66</v>
      </c>
      <c r="K5831" s="33" t="str">
        <f>IF(ISNA(VLOOKUP(C5831,'Provider-EHR crosswalk'!A:B,2,FALSE)),"No EHR Specified",VLOOKUP(C5831,'Provider-EHR crosswalk'!A:B,2,FALSE))</f>
        <v>Azalea Health EHR</v>
      </c>
    </row>
    <row r="5832" spans="1:11" x14ac:dyDescent="0.25">
      <c r="A5832" t="s">
        <v>174</v>
      </c>
      <c r="B5832">
        <v>54</v>
      </c>
      <c r="C5832" t="s">
        <v>822</v>
      </c>
      <c r="D5832" t="s">
        <v>175</v>
      </c>
      <c r="E5832">
        <v>0</v>
      </c>
      <c r="F5832">
        <v>14</v>
      </c>
      <c r="G5832">
        <v>0</v>
      </c>
      <c r="H5832" t="s">
        <v>116</v>
      </c>
      <c r="I5832">
        <v>5</v>
      </c>
      <c r="J5832" t="s">
        <v>66</v>
      </c>
      <c r="K5832" s="33" t="str">
        <f>IF(ISNA(VLOOKUP(C5832,'Provider-EHR crosswalk'!A:B,2,FALSE)),"No EHR Specified",VLOOKUP(C5832,'Provider-EHR crosswalk'!A:B,2,FALSE))</f>
        <v>Azalea Health EHR</v>
      </c>
    </row>
    <row r="5833" spans="1:11" x14ac:dyDescent="0.25">
      <c r="A5833" t="s">
        <v>176</v>
      </c>
      <c r="B5833">
        <v>54</v>
      </c>
      <c r="C5833" t="s">
        <v>822</v>
      </c>
      <c r="D5833" t="s">
        <v>177</v>
      </c>
      <c r="E5833">
        <v>0</v>
      </c>
      <c r="F5833">
        <v>14</v>
      </c>
      <c r="G5833">
        <v>0</v>
      </c>
      <c r="H5833" t="s">
        <v>116</v>
      </c>
      <c r="I5833">
        <v>5</v>
      </c>
      <c r="J5833" t="s">
        <v>66</v>
      </c>
      <c r="K5833" s="33" t="str">
        <f>IF(ISNA(VLOOKUP(C5833,'Provider-EHR crosswalk'!A:B,2,FALSE)),"No EHR Specified",VLOOKUP(C5833,'Provider-EHR crosswalk'!A:B,2,FALSE))</f>
        <v>Azalea Health EHR</v>
      </c>
    </row>
    <row r="5834" spans="1:11" x14ac:dyDescent="0.25">
      <c r="A5834" t="s">
        <v>63</v>
      </c>
      <c r="B5834">
        <v>152</v>
      </c>
      <c r="C5834" t="s">
        <v>872</v>
      </c>
      <c r="D5834" t="s">
        <v>64</v>
      </c>
      <c r="E5834">
        <v>3</v>
      </c>
      <c r="F5834">
        <v>3</v>
      </c>
      <c r="G5834">
        <v>100</v>
      </c>
      <c r="H5834" t="s">
        <v>65</v>
      </c>
      <c r="I5834">
        <v>99</v>
      </c>
      <c r="J5834" t="s">
        <v>66</v>
      </c>
      <c r="K5834" s="33" t="str">
        <f>IF(ISNA(VLOOKUP(C5834,'Provider-EHR crosswalk'!A:B,2,FALSE)),"No EHR Specified",VLOOKUP(C5834,'Provider-EHR crosswalk'!A:B,2,FALSE))</f>
        <v>Azalea Health EHR</v>
      </c>
    </row>
    <row r="5835" spans="1:11" x14ac:dyDescent="0.25">
      <c r="A5835" t="s">
        <v>67</v>
      </c>
      <c r="B5835">
        <v>152</v>
      </c>
      <c r="C5835" t="s">
        <v>872</v>
      </c>
      <c r="D5835" t="s">
        <v>68</v>
      </c>
      <c r="E5835">
        <v>1</v>
      </c>
      <c r="F5835">
        <v>3</v>
      </c>
      <c r="G5835">
        <v>33.33</v>
      </c>
      <c r="H5835" t="s">
        <v>65</v>
      </c>
      <c r="I5835">
        <v>75</v>
      </c>
      <c r="J5835" t="s">
        <v>69</v>
      </c>
      <c r="K5835" s="33" t="str">
        <f>IF(ISNA(VLOOKUP(C5835,'Provider-EHR crosswalk'!A:B,2,FALSE)),"No EHR Specified",VLOOKUP(C5835,'Provider-EHR crosswalk'!A:B,2,FALSE))</f>
        <v>Azalea Health EHR</v>
      </c>
    </row>
    <row r="5836" spans="1:11" x14ac:dyDescent="0.25">
      <c r="A5836" t="s">
        <v>70</v>
      </c>
      <c r="B5836">
        <v>152</v>
      </c>
      <c r="C5836" t="s">
        <v>872</v>
      </c>
      <c r="D5836" t="s">
        <v>71</v>
      </c>
      <c r="E5836">
        <v>3</v>
      </c>
      <c r="F5836">
        <v>3</v>
      </c>
      <c r="G5836">
        <v>100</v>
      </c>
      <c r="H5836" t="s">
        <v>65</v>
      </c>
      <c r="I5836">
        <v>99</v>
      </c>
      <c r="J5836" t="s">
        <v>66</v>
      </c>
      <c r="K5836" s="33" t="str">
        <f>IF(ISNA(VLOOKUP(C5836,'Provider-EHR crosswalk'!A:B,2,FALSE)),"No EHR Specified",VLOOKUP(C5836,'Provider-EHR crosswalk'!A:B,2,FALSE))</f>
        <v>Azalea Health EHR</v>
      </c>
    </row>
    <row r="5837" spans="1:11" x14ac:dyDescent="0.25">
      <c r="A5837" t="s">
        <v>72</v>
      </c>
      <c r="B5837">
        <v>152</v>
      </c>
      <c r="C5837" t="s">
        <v>872</v>
      </c>
      <c r="D5837" t="s">
        <v>73</v>
      </c>
      <c r="E5837">
        <v>3</v>
      </c>
      <c r="F5837">
        <v>3</v>
      </c>
      <c r="G5837">
        <v>100</v>
      </c>
      <c r="H5837" t="s">
        <v>65</v>
      </c>
      <c r="I5837">
        <v>99</v>
      </c>
      <c r="J5837" t="s">
        <v>66</v>
      </c>
      <c r="K5837" s="33" t="str">
        <f>IF(ISNA(VLOOKUP(C5837,'Provider-EHR crosswalk'!A:B,2,FALSE)),"No EHR Specified",VLOOKUP(C5837,'Provider-EHR crosswalk'!A:B,2,FALSE))</f>
        <v>Azalea Health EHR</v>
      </c>
    </row>
    <row r="5838" spans="1:11" x14ac:dyDescent="0.25">
      <c r="A5838" t="s">
        <v>74</v>
      </c>
      <c r="B5838">
        <v>152</v>
      </c>
      <c r="C5838" t="s">
        <v>872</v>
      </c>
      <c r="D5838" t="s">
        <v>75</v>
      </c>
      <c r="E5838">
        <v>3</v>
      </c>
      <c r="F5838">
        <v>3</v>
      </c>
      <c r="G5838">
        <v>100</v>
      </c>
      <c r="H5838" t="s">
        <v>65</v>
      </c>
      <c r="I5838">
        <v>99</v>
      </c>
      <c r="J5838" t="s">
        <v>66</v>
      </c>
      <c r="K5838" s="33" t="str">
        <f>IF(ISNA(VLOOKUP(C5838,'Provider-EHR crosswalk'!A:B,2,FALSE)),"No EHR Specified",VLOOKUP(C5838,'Provider-EHR crosswalk'!A:B,2,FALSE))</f>
        <v>Azalea Health EHR</v>
      </c>
    </row>
    <row r="5839" spans="1:11" x14ac:dyDescent="0.25">
      <c r="A5839" t="s">
        <v>76</v>
      </c>
      <c r="B5839">
        <v>152</v>
      </c>
      <c r="C5839" t="s">
        <v>872</v>
      </c>
      <c r="D5839" t="s">
        <v>77</v>
      </c>
      <c r="E5839">
        <v>3</v>
      </c>
      <c r="F5839">
        <v>3</v>
      </c>
      <c r="G5839">
        <v>100</v>
      </c>
      <c r="H5839" t="s">
        <v>65</v>
      </c>
      <c r="I5839">
        <v>85</v>
      </c>
      <c r="J5839" t="s">
        <v>66</v>
      </c>
      <c r="K5839" s="33" t="str">
        <f>IF(ISNA(VLOOKUP(C5839,'Provider-EHR crosswalk'!A:B,2,FALSE)),"No EHR Specified",VLOOKUP(C5839,'Provider-EHR crosswalk'!A:B,2,FALSE))</f>
        <v>Azalea Health EHR</v>
      </c>
    </row>
    <row r="5840" spans="1:11" x14ac:dyDescent="0.25">
      <c r="A5840" t="s">
        <v>78</v>
      </c>
      <c r="B5840">
        <v>152</v>
      </c>
      <c r="C5840" t="s">
        <v>872</v>
      </c>
      <c r="D5840" t="s">
        <v>79</v>
      </c>
      <c r="E5840">
        <v>3</v>
      </c>
      <c r="F5840">
        <v>3</v>
      </c>
      <c r="G5840">
        <v>100</v>
      </c>
      <c r="H5840" t="s">
        <v>65</v>
      </c>
      <c r="I5840">
        <v>85</v>
      </c>
      <c r="J5840" t="s">
        <v>66</v>
      </c>
      <c r="K5840" s="33" t="str">
        <f>IF(ISNA(VLOOKUP(C5840,'Provider-EHR crosswalk'!A:B,2,FALSE)),"No EHR Specified",VLOOKUP(C5840,'Provider-EHR crosswalk'!A:B,2,FALSE))</f>
        <v>Azalea Health EHR</v>
      </c>
    </row>
    <row r="5841" spans="1:11" x14ac:dyDescent="0.25">
      <c r="A5841" t="s">
        <v>80</v>
      </c>
      <c r="B5841">
        <v>152</v>
      </c>
      <c r="C5841" t="s">
        <v>872</v>
      </c>
      <c r="D5841" t="s">
        <v>81</v>
      </c>
      <c r="E5841">
        <v>3</v>
      </c>
      <c r="F5841">
        <v>3</v>
      </c>
      <c r="G5841">
        <v>100</v>
      </c>
      <c r="H5841" t="s">
        <v>65</v>
      </c>
      <c r="I5841">
        <v>85</v>
      </c>
      <c r="J5841" t="s">
        <v>66</v>
      </c>
      <c r="K5841" s="33" t="str">
        <f>IF(ISNA(VLOOKUP(C5841,'Provider-EHR crosswalk'!A:B,2,FALSE)),"No EHR Specified",VLOOKUP(C5841,'Provider-EHR crosswalk'!A:B,2,FALSE))</f>
        <v>Azalea Health EHR</v>
      </c>
    </row>
    <row r="5842" spans="1:11" x14ac:dyDescent="0.25">
      <c r="A5842" t="s">
        <v>82</v>
      </c>
      <c r="B5842">
        <v>152</v>
      </c>
      <c r="C5842" t="s">
        <v>872</v>
      </c>
      <c r="D5842" t="s">
        <v>83</v>
      </c>
      <c r="E5842">
        <v>3</v>
      </c>
      <c r="F5842">
        <v>3</v>
      </c>
      <c r="G5842">
        <v>100</v>
      </c>
      <c r="H5842" t="s">
        <v>65</v>
      </c>
      <c r="I5842">
        <v>85</v>
      </c>
      <c r="J5842" t="s">
        <v>66</v>
      </c>
      <c r="K5842" s="33" t="str">
        <f>IF(ISNA(VLOOKUP(C5842,'Provider-EHR crosswalk'!A:B,2,FALSE)),"No EHR Specified",VLOOKUP(C5842,'Provider-EHR crosswalk'!A:B,2,FALSE))</f>
        <v>Azalea Health EHR</v>
      </c>
    </row>
    <row r="5843" spans="1:11" x14ac:dyDescent="0.25">
      <c r="A5843" t="s">
        <v>84</v>
      </c>
      <c r="B5843">
        <v>152</v>
      </c>
      <c r="C5843" t="s">
        <v>872</v>
      </c>
      <c r="D5843" t="s">
        <v>85</v>
      </c>
      <c r="E5843">
        <v>3</v>
      </c>
      <c r="F5843">
        <v>3</v>
      </c>
      <c r="G5843">
        <v>100</v>
      </c>
      <c r="H5843" t="s">
        <v>65</v>
      </c>
      <c r="I5843">
        <v>85</v>
      </c>
      <c r="J5843" t="s">
        <v>66</v>
      </c>
      <c r="K5843" s="33" t="str">
        <f>IF(ISNA(VLOOKUP(C5843,'Provider-EHR crosswalk'!A:B,2,FALSE)),"No EHR Specified",VLOOKUP(C5843,'Provider-EHR crosswalk'!A:B,2,FALSE))</f>
        <v>Azalea Health EHR</v>
      </c>
    </row>
    <row r="5844" spans="1:11" x14ac:dyDescent="0.25">
      <c r="A5844" t="s">
        <v>86</v>
      </c>
      <c r="B5844">
        <v>152</v>
      </c>
      <c r="C5844" t="s">
        <v>872</v>
      </c>
      <c r="D5844" t="s">
        <v>87</v>
      </c>
      <c r="E5844">
        <v>3</v>
      </c>
      <c r="F5844">
        <v>3</v>
      </c>
      <c r="G5844">
        <v>100</v>
      </c>
      <c r="H5844" t="s">
        <v>65</v>
      </c>
      <c r="I5844">
        <v>95</v>
      </c>
      <c r="J5844" t="s">
        <v>66</v>
      </c>
      <c r="K5844" s="33" t="str">
        <f>IF(ISNA(VLOOKUP(C5844,'Provider-EHR crosswalk'!A:B,2,FALSE)),"No EHR Specified",VLOOKUP(C5844,'Provider-EHR crosswalk'!A:B,2,FALSE))</f>
        <v>Azalea Health EHR</v>
      </c>
    </row>
    <row r="5845" spans="1:11" x14ac:dyDescent="0.25">
      <c r="A5845" t="s">
        <v>88</v>
      </c>
      <c r="B5845">
        <v>152</v>
      </c>
      <c r="C5845" t="s">
        <v>872</v>
      </c>
      <c r="D5845" t="s">
        <v>89</v>
      </c>
      <c r="E5845">
        <v>3</v>
      </c>
      <c r="F5845">
        <v>3</v>
      </c>
      <c r="G5845">
        <v>100</v>
      </c>
      <c r="H5845" t="s">
        <v>65</v>
      </c>
      <c r="I5845">
        <v>95</v>
      </c>
      <c r="J5845" t="s">
        <v>66</v>
      </c>
      <c r="K5845" s="33" t="str">
        <f>IF(ISNA(VLOOKUP(C5845,'Provider-EHR crosswalk'!A:B,2,FALSE)),"No EHR Specified",VLOOKUP(C5845,'Provider-EHR crosswalk'!A:B,2,FALSE))</f>
        <v>Azalea Health EHR</v>
      </c>
    </row>
    <row r="5846" spans="1:11" x14ac:dyDescent="0.25">
      <c r="A5846" t="s">
        <v>90</v>
      </c>
      <c r="B5846">
        <v>152</v>
      </c>
      <c r="C5846" t="s">
        <v>872</v>
      </c>
      <c r="D5846" t="s">
        <v>91</v>
      </c>
      <c r="E5846">
        <v>3</v>
      </c>
      <c r="F5846">
        <v>3</v>
      </c>
      <c r="G5846">
        <v>100</v>
      </c>
      <c r="H5846" t="s">
        <v>65</v>
      </c>
      <c r="I5846">
        <v>90</v>
      </c>
      <c r="J5846" t="s">
        <v>66</v>
      </c>
      <c r="K5846" s="33" t="str">
        <f>IF(ISNA(VLOOKUP(C5846,'Provider-EHR crosswalk'!A:B,2,FALSE)),"No EHR Specified",VLOOKUP(C5846,'Provider-EHR crosswalk'!A:B,2,FALSE))</f>
        <v>Azalea Health EHR</v>
      </c>
    </row>
    <row r="5847" spans="1:11" x14ac:dyDescent="0.25">
      <c r="A5847" t="s">
        <v>92</v>
      </c>
      <c r="B5847">
        <v>152</v>
      </c>
      <c r="C5847" t="s">
        <v>872</v>
      </c>
      <c r="D5847" t="s">
        <v>93</v>
      </c>
      <c r="E5847">
        <v>0</v>
      </c>
      <c r="F5847">
        <v>3</v>
      </c>
      <c r="G5847">
        <v>0</v>
      </c>
      <c r="H5847" t="s">
        <v>65</v>
      </c>
      <c r="I5847">
        <v>90</v>
      </c>
      <c r="J5847" t="s">
        <v>69</v>
      </c>
      <c r="K5847" s="33" t="str">
        <f>IF(ISNA(VLOOKUP(C5847,'Provider-EHR crosswalk'!A:B,2,FALSE)),"No EHR Specified",VLOOKUP(C5847,'Provider-EHR crosswalk'!A:B,2,FALSE))</f>
        <v>Azalea Health EHR</v>
      </c>
    </row>
    <row r="5848" spans="1:11" x14ac:dyDescent="0.25">
      <c r="A5848" t="s">
        <v>94</v>
      </c>
      <c r="B5848">
        <v>152</v>
      </c>
      <c r="C5848" t="s">
        <v>872</v>
      </c>
      <c r="D5848" t="s">
        <v>95</v>
      </c>
      <c r="E5848">
        <v>1</v>
      </c>
      <c r="F5848">
        <v>3</v>
      </c>
      <c r="G5848">
        <v>33.33</v>
      </c>
      <c r="H5848" t="s">
        <v>65</v>
      </c>
      <c r="I5848">
        <v>90</v>
      </c>
      <c r="J5848" t="s">
        <v>69</v>
      </c>
      <c r="K5848" s="33" t="str">
        <f>IF(ISNA(VLOOKUP(C5848,'Provider-EHR crosswalk'!A:B,2,FALSE)),"No EHR Specified",VLOOKUP(C5848,'Provider-EHR crosswalk'!A:B,2,FALSE))</f>
        <v>Azalea Health EHR</v>
      </c>
    </row>
    <row r="5849" spans="1:11" x14ac:dyDescent="0.25">
      <c r="A5849" t="s">
        <v>96</v>
      </c>
      <c r="B5849">
        <v>152</v>
      </c>
      <c r="C5849" t="s">
        <v>872</v>
      </c>
      <c r="D5849" t="s">
        <v>97</v>
      </c>
      <c r="E5849">
        <v>1</v>
      </c>
      <c r="F5849">
        <v>3</v>
      </c>
      <c r="G5849">
        <v>33.33</v>
      </c>
      <c r="H5849" t="s">
        <v>65</v>
      </c>
      <c r="I5849">
        <v>90</v>
      </c>
      <c r="J5849" t="s">
        <v>69</v>
      </c>
      <c r="K5849" s="33" t="str">
        <f>IF(ISNA(VLOOKUP(C5849,'Provider-EHR crosswalk'!A:B,2,FALSE)),"No EHR Specified",VLOOKUP(C5849,'Provider-EHR crosswalk'!A:B,2,FALSE))</f>
        <v>Azalea Health EHR</v>
      </c>
    </row>
    <row r="5850" spans="1:11" x14ac:dyDescent="0.25">
      <c r="A5850" t="s">
        <v>98</v>
      </c>
      <c r="B5850">
        <v>152</v>
      </c>
      <c r="C5850" t="s">
        <v>872</v>
      </c>
      <c r="D5850" t="s">
        <v>99</v>
      </c>
      <c r="E5850">
        <v>1</v>
      </c>
      <c r="F5850">
        <v>3</v>
      </c>
      <c r="G5850">
        <v>33.33</v>
      </c>
      <c r="H5850" t="s">
        <v>65</v>
      </c>
      <c r="I5850">
        <v>90</v>
      </c>
      <c r="J5850" t="s">
        <v>69</v>
      </c>
      <c r="K5850" s="33" t="str">
        <f>IF(ISNA(VLOOKUP(C5850,'Provider-EHR crosswalk'!A:B,2,FALSE)),"No EHR Specified",VLOOKUP(C5850,'Provider-EHR crosswalk'!A:B,2,FALSE))</f>
        <v>Azalea Health EHR</v>
      </c>
    </row>
    <row r="5851" spans="1:11" x14ac:dyDescent="0.25">
      <c r="A5851" t="s">
        <v>100</v>
      </c>
      <c r="B5851">
        <v>152</v>
      </c>
      <c r="C5851" t="s">
        <v>872</v>
      </c>
      <c r="D5851" t="s">
        <v>101</v>
      </c>
      <c r="E5851">
        <v>9</v>
      </c>
      <c r="F5851">
        <v>9</v>
      </c>
      <c r="G5851">
        <v>100</v>
      </c>
      <c r="H5851" t="s">
        <v>65</v>
      </c>
      <c r="I5851">
        <v>99</v>
      </c>
      <c r="J5851" t="s">
        <v>66</v>
      </c>
      <c r="K5851" s="33" t="str">
        <f>IF(ISNA(VLOOKUP(C5851,'Provider-EHR crosswalk'!A:B,2,FALSE)),"No EHR Specified",VLOOKUP(C5851,'Provider-EHR crosswalk'!A:B,2,FALSE))</f>
        <v>Azalea Health EHR</v>
      </c>
    </row>
    <row r="5852" spans="1:11" x14ac:dyDescent="0.25">
      <c r="A5852" t="s">
        <v>102</v>
      </c>
      <c r="B5852">
        <v>152</v>
      </c>
      <c r="C5852" t="s">
        <v>872</v>
      </c>
      <c r="D5852" t="s">
        <v>103</v>
      </c>
      <c r="E5852">
        <v>9</v>
      </c>
      <c r="F5852">
        <v>9</v>
      </c>
      <c r="G5852">
        <v>100</v>
      </c>
      <c r="H5852" t="s">
        <v>65</v>
      </c>
      <c r="I5852">
        <v>99</v>
      </c>
      <c r="J5852" t="s">
        <v>66</v>
      </c>
      <c r="K5852" s="33" t="str">
        <f>IF(ISNA(VLOOKUP(C5852,'Provider-EHR crosswalk'!A:B,2,FALSE)),"No EHR Specified",VLOOKUP(C5852,'Provider-EHR crosswalk'!A:B,2,FALSE))</f>
        <v>Azalea Health EHR</v>
      </c>
    </row>
    <row r="5853" spans="1:11" x14ac:dyDescent="0.25">
      <c r="A5853" t="s">
        <v>104</v>
      </c>
      <c r="B5853">
        <v>152</v>
      </c>
      <c r="C5853" t="s">
        <v>872</v>
      </c>
      <c r="D5853" t="s">
        <v>105</v>
      </c>
      <c r="E5853">
        <v>9</v>
      </c>
      <c r="F5853">
        <v>9</v>
      </c>
      <c r="G5853">
        <v>100</v>
      </c>
      <c r="H5853" t="s">
        <v>65</v>
      </c>
      <c r="I5853">
        <v>99</v>
      </c>
      <c r="J5853" t="s">
        <v>66</v>
      </c>
      <c r="K5853" s="33" t="str">
        <f>IF(ISNA(VLOOKUP(C5853,'Provider-EHR crosswalk'!A:B,2,FALSE)),"No EHR Specified",VLOOKUP(C5853,'Provider-EHR crosswalk'!A:B,2,FALSE))</f>
        <v>Azalea Health EHR</v>
      </c>
    </row>
    <row r="5854" spans="1:11" x14ac:dyDescent="0.25">
      <c r="A5854" t="s">
        <v>106</v>
      </c>
      <c r="B5854">
        <v>152</v>
      </c>
      <c r="C5854" t="s">
        <v>872</v>
      </c>
      <c r="D5854" t="s">
        <v>107</v>
      </c>
      <c r="E5854">
        <v>9</v>
      </c>
      <c r="F5854">
        <v>9</v>
      </c>
      <c r="G5854">
        <v>100</v>
      </c>
      <c r="H5854" t="s">
        <v>65</v>
      </c>
      <c r="I5854">
        <v>99</v>
      </c>
      <c r="J5854" t="s">
        <v>66</v>
      </c>
      <c r="K5854" s="33" t="str">
        <f>IF(ISNA(VLOOKUP(C5854,'Provider-EHR crosswalk'!A:B,2,FALSE)),"No EHR Specified",VLOOKUP(C5854,'Provider-EHR crosswalk'!A:B,2,FALSE))</f>
        <v>Azalea Health EHR</v>
      </c>
    </row>
    <row r="5855" spans="1:11" x14ac:dyDescent="0.25">
      <c r="A5855" t="s">
        <v>108</v>
      </c>
      <c r="B5855">
        <v>152</v>
      </c>
      <c r="C5855" t="s">
        <v>872</v>
      </c>
      <c r="D5855" t="s">
        <v>109</v>
      </c>
      <c r="E5855">
        <v>9</v>
      </c>
      <c r="F5855">
        <v>9</v>
      </c>
      <c r="G5855">
        <v>100</v>
      </c>
      <c r="H5855" t="s">
        <v>65</v>
      </c>
      <c r="I5855">
        <v>99</v>
      </c>
      <c r="J5855" t="s">
        <v>66</v>
      </c>
      <c r="K5855" s="33" t="str">
        <f>IF(ISNA(VLOOKUP(C5855,'Provider-EHR crosswalk'!A:B,2,FALSE)),"No EHR Specified",VLOOKUP(C5855,'Provider-EHR crosswalk'!A:B,2,FALSE))</f>
        <v>Azalea Health EHR</v>
      </c>
    </row>
    <row r="5856" spans="1:11" x14ac:dyDescent="0.25">
      <c r="A5856" t="s">
        <v>110</v>
      </c>
      <c r="B5856">
        <v>152</v>
      </c>
      <c r="C5856" t="s">
        <v>872</v>
      </c>
      <c r="D5856" t="s">
        <v>111</v>
      </c>
      <c r="E5856">
        <v>9</v>
      </c>
      <c r="F5856">
        <v>9</v>
      </c>
      <c r="G5856">
        <v>100</v>
      </c>
      <c r="H5856" t="s">
        <v>65</v>
      </c>
      <c r="I5856">
        <v>99</v>
      </c>
      <c r="J5856" t="s">
        <v>66</v>
      </c>
      <c r="K5856" s="33" t="str">
        <f>IF(ISNA(VLOOKUP(C5856,'Provider-EHR crosswalk'!A:B,2,FALSE)),"No EHR Specified",VLOOKUP(C5856,'Provider-EHR crosswalk'!A:B,2,FALSE))</f>
        <v>Azalea Health EHR</v>
      </c>
    </row>
    <row r="5857" spans="1:11" x14ac:dyDescent="0.25">
      <c r="A5857" t="s">
        <v>112</v>
      </c>
      <c r="B5857">
        <v>152</v>
      </c>
      <c r="C5857" t="s">
        <v>872</v>
      </c>
      <c r="D5857" t="s">
        <v>113</v>
      </c>
      <c r="E5857">
        <v>9</v>
      </c>
      <c r="F5857">
        <v>9</v>
      </c>
      <c r="G5857">
        <v>100</v>
      </c>
      <c r="H5857" t="s">
        <v>65</v>
      </c>
      <c r="I5857">
        <v>99</v>
      </c>
      <c r="J5857" t="s">
        <v>66</v>
      </c>
      <c r="K5857" s="33" t="str">
        <f>IF(ISNA(VLOOKUP(C5857,'Provider-EHR crosswalk'!A:B,2,FALSE)),"No EHR Specified",VLOOKUP(C5857,'Provider-EHR crosswalk'!A:B,2,FALSE))</f>
        <v>Azalea Health EHR</v>
      </c>
    </row>
    <row r="5858" spans="1:11" x14ac:dyDescent="0.25">
      <c r="A5858" t="s">
        <v>114</v>
      </c>
      <c r="B5858">
        <v>152</v>
      </c>
      <c r="C5858" t="s">
        <v>872</v>
      </c>
      <c r="D5858" t="s">
        <v>115</v>
      </c>
      <c r="E5858">
        <v>0</v>
      </c>
      <c r="F5858">
        <v>3</v>
      </c>
      <c r="G5858">
        <v>0</v>
      </c>
      <c r="H5858" t="s">
        <v>116</v>
      </c>
      <c r="I5858">
        <v>4</v>
      </c>
      <c r="J5858" t="s">
        <v>66</v>
      </c>
      <c r="K5858" s="33" t="str">
        <f>IF(ISNA(VLOOKUP(C5858,'Provider-EHR crosswalk'!A:B,2,FALSE)),"No EHR Specified",VLOOKUP(C5858,'Provider-EHR crosswalk'!A:B,2,FALSE))</f>
        <v>Azalea Health EHR</v>
      </c>
    </row>
    <row r="5859" spans="1:11" x14ac:dyDescent="0.25">
      <c r="A5859" t="s">
        <v>117</v>
      </c>
      <c r="B5859">
        <v>152</v>
      </c>
      <c r="C5859" t="s">
        <v>872</v>
      </c>
      <c r="D5859" t="s">
        <v>118</v>
      </c>
      <c r="E5859">
        <v>0</v>
      </c>
      <c r="F5859">
        <v>3</v>
      </c>
      <c r="G5859">
        <v>0</v>
      </c>
      <c r="H5859" t="s">
        <v>116</v>
      </c>
      <c r="I5859">
        <v>4</v>
      </c>
      <c r="J5859" t="s">
        <v>66</v>
      </c>
      <c r="K5859" s="33" t="str">
        <f>IF(ISNA(VLOOKUP(C5859,'Provider-EHR crosswalk'!A:B,2,FALSE)),"No EHR Specified",VLOOKUP(C5859,'Provider-EHR crosswalk'!A:B,2,FALSE))</f>
        <v>Azalea Health EHR</v>
      </c>
    </row>
    <row r="5860" spans="1:11" x14ac:dyDescent="0.25">
      <c r="A5860" t="s">
        <v>119</v>
      </c>
      <c r="B5860">
        <v>152</v>
      </c>
      <c r="C5860" t="s">
        <v>872</v>
      </c>
      <c r="D5860" t="s">
        <v>120</v>
      </c>
      <c r="E5860">
        <v>0</v>
      </c>
      <c r="F5860">
        <v>3</v>
      </c>
      <c r="G5860">
        <v>0</v>
      </c>
      <c r="H5860" t="s">
        <v>116</v>
      </c>
      <c r="I5860">
        <v>4</v>
      </c>
      <c r="J5860" t="s">
        <v>66</v>
      </c>
      <c r="K5860" s="33" t="str">
        <f>IF(ISNA(VLOOKUP(C5860,'Provider-EHR crosswalk'!A:B,2,FALSE)),"No EHR Specified",VLOOKUP(C5860,'Provider-EHR crosswalk'!A:B,2,FALSE))</f>
        <v>Azalea Health EHR</v>
      </c>
    </row>
    <row r="5861" spans="1:11" x14ac:dyDescent="0.25">
      <c r="A5861" t="s">
        <v>121</v>
      </c>
      <c r="B5861">
        <v>152</v>
      </c>
      <c r="C5861" t="s">
        <v>872</v>
      </c>
      <c r="D5861" t="s">
        <v>122</v>
      </c>
      <c r="E5861">
        <v>0</v>
      </c>
      <c r="F5861">
        <v>3</v>
      </c>
      <c r="G5861">
        <v>0</v>
      </c>
      <c r="H5861" t="s">
        <v>116</v>
      </c>
      <c r="I5861">
        <v>1</v>
      </c>
      <c r="J5861" t="s">
        <v>66</v>
      </c>
      <c r="K5861" s="33" t="str">
        <f>IF(ISNA(VLOOKUP(C5861,'Provider-EHR crosswalk'!A:B,2,FALSE)),"No EHR Specified",VLOOKUP(C5861,'Provider-EHR crosswalk'!A:B,2,FALSE))</f>
        <v>Azalea Health EHR</v>
      </c>
    </row>
    <row r="5862" spans="1:11" x14ac:dyDescent="0.25">
      <c r="A5862" t="s">
        <v>123</v>
      </c>
      <c r="B5862">
        <v>152</v>
      </c>
      <c r="C5862" t="s">
        <v>872</v>
      </c>
      <c r="D5862" t="s">
        <v>124</v>
      </c>
      <c r="E5862">
        <v>0</v>
      </c>
      <c r="F5862">
        <v>9</v>
      </c>
      <c r="G5862">
        <v>0</v>
      </c>
      <c r="H5862" t="s">
        <v>116</v>
      </c>
      <c r="I5862">
        <v>1</v>
      </c>
      <c r="J5862" t="s">
        <v>66</v>
      </c>
      <c r="K5862" s="33" t="str">
        <f>IF(ISNA(VLOOKUP(C5862,'Provider-EHR crosswalk'!A:B,2,FALSE)),"No EHR Specified",VLOOKUP(C5862,'Provider-EHR crosswalk'!A:B,2,FALSE))</f>
        <v>Azalea Health EHR</v>
      </c>
    </row>
    <row r="5863" spans="1:11" x14ac:dyDescent="0.25">
      <c r="A5863" t="s">
        <v>125</v>
      </c>
      <c r="B5863">
        <v>152</v>
      </c>
      <c r="C5863" t="s">
        <v>872</v>
      </c>
      <c r="D5863" t="s">
        <v>126</v>
      </c>
      <c r="E5863">
        <v>0</v>
      </c>
      <c r="F5863">
        <v>9</v>
      </c>
      <c r="G5863">
        <v>0</v>
      </c>
      <c r="H5863" t="s">
        <v>116</v>
      </c>
      <c r="I5863">
        <v>1</v>
      </c>
      <c r="J5863" t="s">
        <v>66</v>
      </c>
      <c r="K5863" s="33" t="str">
        <f>IF(ISNA(VLOOKUP(C5863,'Provider-EHR crosswalk'!A:B,2,FALSE)),"No EHR Specified",VLOOKUP(C5863,'Provider-EHR crosswalk'!A:B,2,FALSE))</f>
        <v>Azalea Health EHR</v>
      </c>
    </row>
    <row r="5864" spans="1:11" x14ac:dyDescent="0.25">
      <c r="A5864" t="s">
        <v>127</v>
      </c>
      <c r="B5864">
        <v>152</v>
      </c>
      <c r="C5864" t="s">
        <v>872</v>
      </c>
      <c r="D5864" t="s">
        <v>128</v>
      </c>
      <c r="E5864">
        <v>0</v>
      </c>
      <c r="F5864">
        <v>9</v>
      </c>
      <c r="G5864">
        <v>0</v>
      </c>
      <c r="H5864" t="s">
        <v>116</v>
      </c>
      <c r="I5864">
        <v>4</v>
      </c>
      <c r="J5864" t="s">
        <v>66</v>
      </c>
      <c r="K5864" s="33" t="str">
        <f>IF(ISNA(VLOOKUP(C5864,'Provider-EHR crosswalk'!A:B,2,FALSE)),"No EHR Specified",VLOOKUP(C5864,'Provider-EHR crosswalk'!A:B,2,FALSE))</f>
        <v>Azalea Health EHR</v>
      </c>
    </row>
    <row r="5865" spans="1:11" x14ac:dyDescent="0.25">
      <c r="A5865" t="s">
        <v>129</v>
      </c>
      <c r="B5865">
        <v>152</v>
      </c>
      <c r="C5865" t="s">
        <v>872</v>
      </c>
      <c r="D5865" t="s">
        <v>130</v>
      </c>
      <c r="E5865">
        <v>0</v>
      </c>
      <c r="F5865">
        <v>9</v>
      </c>
      <c r="G5865">
        <v>0</v>
      </c>
      <c r="H5865" t="s">
        <v>116</v>
      </c>
      <c r="I5865">
        <v>4</v>
      </c>
      <c r="J5865" t="s">
        <v>66</v>
      </c>
      <c r="K5865" s="33" t="str">
        <f>IF(ISNA(VLOOKUP(C5865,'Provider-EHR crosswalk'!A:B,2,FALSE)),"No EHR Specified",VLOOKUP(C5865,'Provider-EHR crosswalk'!A:B,2,FALSE))</f>
        <v>Azalea Health EHR</v>
      </c>
    </row>
    <row r="5866" spans="1:11" x14ac:dyDescent="0.25">
      <c r="A5866" t="s">
        <v>131</v>
      </c>
      <c r="B5866">
        <v>152</v>
      </c>
      <c r="C5866" t="s">
        <v>872</v>
      </c>
      <c r="D5866" t="s">
        <v>132</v>
      </c>
      <c r="E5866">
        <v>0</v>
      </c>
      <c r="F5866">
        <v>9</v>
      </c>
      <c r="G5866">
        <v>0</v>
      </c>
      <c r="H5866" t="s">
        <v>116</v>
      </c>
      <c r="I5866">
        <v>4</v>
      </c>
      <c r="J5866" t="s">
        <v>66</v>
      </c>
      <c r="K5866" s="33" t="str">
        <f>IF(ISNA(VLOOKUP(C5866,'Provider-EHR crosswalk'!A:B,2,FALSE)),"No EHR Specified",VLOOKUP(C5866,'Provider-EHR crosswalk'!A:B,2,FALSE))</f>
        <v>Azalea Health EHR</v>
      </c>
    </row>
    <row r="5867" spans="1:11" x14ac:dyDescent="0.25">
      <c r="A5867" t="s">
        <v>133</v>
      </c>
      <c r="B5867">
        <v>152</v>
      </c>
      <c r="C5867" t="s">
        <v>872</v>
      </c>
      <c r="D5867" t="s">
        <v>134</v>
      </c>
      <c r="E5867">
        <v>0</v>
      </c>
      <c r="F5867">
        <v>9</v>
      </c>
      <c r="G5867">
        <v>0</v>
      </c>
      <c r="H5867" t="s">
        <v>116</v>
      </c>
      <c r="I5867">
        <v>1</v>
      </c>
      <c r="J5867" t="s">
        <v>66</v>
      </c>
      <c r="K5867" s="33" t="str">
        <f>IF(ISNA(VLOOKUP(C5867,'Provider-EHR crosswalk'!A:B,2,FALSE)),"No EHR Specified",VLOOKUP(C5867,'Provider-EHR crosswalk'!A:B,2,FALSE))</f>
        <v>Azalea Health EHR</v>
      </c>
    </row>
    <row r="5868" spans="1:11" x14ac:dyDescent="0.25">
      <c r="A5868" t="s">
        <v>135</v>
      </c>
      <c r="B5868">
        <v>152</v>
      </c>
      <c r="C5868" t="s">
        <v>872</v>
      </c>
      <c r="D5868" t="s">
        <v>136</v>
      </c>
      <c r="E5868">
        <v>0</v>
      </c>
      <c r="F5868">
        <v>9</v>
      </c>
      <c r="G5868">
        <v>0</v>
      </c>
      <c r="H5868" t="s">
        <v>116</v>
      </c>
      <c r="I5868">
        <v>1</v>
      </c>
      <c r="J5868" t="s">
        <v>66</v>
      </c>
      <c r="K5868" s="33" t="str">
        <f>IF(ISNA(VLOOKUP(C5868,'Provider-EHR crosswalk'!A:B,2,FALSE)),"No EHR Specified",VLOOKUP(C5868,'Provider-EHR crosswalk'!A:B,2,FALSE))</f>
        <v>Azalea Health EHR</v>
      </c>
    </row>
    <row r="5869" spans="1:11" x14ac:dyDescent="0.25">
      <c r="A5869" t="s">
        <v>137</v>
      </c>
      <c r="B5869">
        <v>152</v>
      </c>
      <c r="C5869" t="s">
        <v>872</v>
      </c>
      <c r="D5869" t="s">
        <v>138</v>
      </c>
      <c r="E5869">
        <v>0</v>
      </c>
      <c r="F5869">
        <v>9</v>
      </c>
      <c r="G5869">
        <v>0</v>
      </c>
      <c r="H5869" t="s">
        <v>116</v>
      </c>
      <c r="I5869">
        <v>1</v>
      </c>
      <c r="J5869" t="s">
        <v>66</v>
      </c>
      <c r="K5869" s="33" t="str">
        <f>IF(ISNA(VLOOKUP(C5869,'Provider-EHR crosswalk'!A:B,2,FALSE)),"No EHR Specified",VLOOKUP(C5869,'Provider-EHR crosswalk'!A:B,2,FALSE))</f>
        <v>Azalea Health EHR</v>
      </c>
    </row>
    <row r="5870" spans="1:11" x14ac:dyDescent="0.25">
      <c r="A5870" t="s">
        <v>139</v>
      </c>
      <c r="B5870">
        <v>152</v>
      </c>
      <c r="C5870" t="s">
        <v>872</v>
      </c>
      <c r="D5870" t="s">
        <v>140</v>
      </c>
      <c r="E5870">
        <v>0</v>
      </c>
      <c r="F5870">
        <v>9</v>
      </c>
      <c r="G5870">
        <v>0</v>
      </c>
      <c r="H5870" t="s">
        <v>116</v>
      </c>
      <c r="I5870">
        <v>1</v>
      </c>
      <c r="J5870" t="s">
        <v>66</v>
      </c>
      <c r="K5870" s="33" t="str">
        <f>IF(ISNA(VLOOKUP(C5870,'Provider-EHR crosswalk'!A:B,2,FALSE)),"No EHR Specified",VLOOKUP(C5870,'Provider-EHR crosswalk'!A:B,2,FALSE))</f>
        <v>Azalea Health EHR</v>
      </c>
    </row>
    <row r="5871" spans="1:11" x14ac:dyDescent="0.25">
      <c r="A5871" t="s">
        <v>141</v>
      </c>
      <c r="B5871">
        <v>152</v>
      </c>
      <c r="C5871" t="s">
        <v>872</v>
      </c>
      <c r="D5871" t="s">
        <v>142</v>
      </c>
      <c r="E5871">
        <v>0</v>
      </c>
      <c r="F5871">
        <v>9</v>
      </c>
      <c r="G5871">
        <v>0</v>
      </c>
      <c r="H5871" t="s">
        <v>116</v>
      </c>
      <c r="I5871">
        <v>1</v>
      </c>
      <c r="J5871" t="s">
        <v>66</v>
      </c>
      <c r="K5871" s="33" t="str">
        <f>IF(ISNA(VLOOKUP(C5871,'Provider-EHR crosswalk'!A:B,2,FALSE)),"No EHR Specified",VLOOKUP(C5871,'Provider-EHR crosswalk'!A:B,2,FALSE))</f>
        <v>Azalea Health EHR</v>
      </c>
    </row>
    <row r="5872" spans="1:11" x14ac:dyDescent="0.25">
      <c r="A5872" t="s">
        <v>143</v>
      </c>
      <c r="B5872">
        <v>152</v>
      </c>
      <c r="C5872" t="s">
        <v>872</v>
      </c>
      <c r="D5872" t="s">
        <v>144</v>
      </c>
      <c r="E5872">
        <v>0</v>
      </c>
      <c r="F5872">
        <v>9</v>
      </c>
      <c r="G5872">
        <v>0</v>
      </c>
      <c r="H5872" t="s">
        <v>116</v>
      </c>
      <c r="I5872">
        <v>1</v>
      </c>
      <c r="J5872" t="s">
        <v>66</v>
      </c>
      <c r="K5872" s="33" t="str">
        <f>IF(ISNA(VLOOKUP(C5872,'Provider-EHR crosswalk'!A:B,2,FALSE)),"No EHR Specified",VLOOKUP(C5872,'Provider-EHR crosswalk'!A:B,2,FALSE))</f>
        <v>Azalea Health EHR</v>
      </c>
    </row>
    <row r="5873" spans="1:11" x14ac:dyDescent="0.25">
      <c r="A5873" t="s">
        <v>145</v>
      </c>
      <c r="B5873">
        <v>152</v>
      </c>
      <c r="C5873" t="s">
        <v>872</v>
      </c>
      <c r="D5873" t="s">
        <v>146</v>
      </c>
      <c r="E5873">
        <v>0</v>
      </c>
      <c r="F5873">
        <v>9</v>
      </c>
      <c r="G5873">
        <v>0</v>
      </c>
      <c r="H5873" t="s">
        <v>116</v>
      </c>
      <c r="I5873">
        <v>1</v>
      </c>
      <c r="J5873" t="s">
        <v>66</v>
      </c>
      <c r="K5873" s="33" t="str">
        <f>IF(ISNA(VLOOKUP(C5873,'Provider-EHR crosswalk'!A:B,2,FALSE)),"No EHR Specified",VLOOKUP(C5873,'Provider-EHR crosswalk'!A:B,2,FALSE))</f>
        <v>Azalea Health EHR</v>
      </c>
    </row>
    <row r="5874" spans="1:11" x14ac:dyDescent="0.25">
      <c r="A5874" t="s">
        <v>147</v>
      </c>
      <c r="B5874">
        <v>152</v>
      </c>
      <c r="C5874" t="s">
        <v>872</v>
      </c>
      <c r="D5874" t="s">
        <v>148</v>
      </c>
      <c r="E5874">
        <v>0</v>
      </c>
      <c r="F5874">
        <v>9</v>
      </c>
      <c r="G5874">
        <v>0</v>
      </c>
      <c r="H5874" t="s">
        <v>116</v>
      </c>
      <c r="I5874">
        <v>1</v>
      </c>
      <c r="J5874" t="s">
        <v>66</v>
      </c>
      <c r="K5874" s="33" t="str">
        <f>IF(ISNA(VLOOKUP(C5874,'Provider-EHR crosswalk'!A:B,2,FALSE)),"No EHR Specified",VLOOKUP(C5874,'Provider-EHR crosswalk'!A:B,2,FALSE))</f>
        <v>Azalea Health EHR</v>
      </c>
    </row>
    <row r="5875" spans="1:11" x14ac:dyDescent="0.25">
      <c r="A5875" t="s">
        <v>149</v>
      </c>
      <c r="B5875">
        <v>152</v>
      </c>
      <c r="C5875" t="s">
        <v>872</v>
      </c>
      <c r="D5875" t="s">
        <v>150</v>
      </c>
      <c r="E5875">
        <v>0</v>
      </c>
      <c r="F5875">
        <v>9</v>
      </c>
      <c r="G5875">
        <v>0</v>
      </c>
      <c r="H5875" t="s">
        <v>116</v>
      </c>
      <c r="I5875">
        <v>1</v>
      </c>
      <c r="J5875" t="s">
        <v>66</v>
      </c>
      <c r="K5875" s="33" t="str">
        <f>IF(ISNA(VLOOKUP(C5875,'Provider-EHR crosswalk'!A:B,2,FALSE)),"No EHR Specified",VLOOKUP(C5875,'Provider-EHR crosswalk'!A:B,2,FALSE))</f>
        <v>Azalea Health EHR</v>
      </c>
    </row>
    <row r="5876" spans="1:11" x14ac:dyDescent="0.25">
      <c r="A5876" t="s">
        <v>151</v>
      </c>
      <c r="B5876">
        <v>152</v>
      </c>
      <c r="C5876" t="s">
        <v>872</v>
      </c>
      <c r="D5876" t="s">
        <v>152</v>
      </c>
      <c r="E5876">
        <v>0</v>
      </c>
      <c r="F5876">
        <v>9</v>
      </c>
      <c r="G5876">
        <v>0</v>
      </c>
      <c r="H5876" t="s">
        <v>116</v>
      </c>
      <c r="I5876">
        <v>1</v>
      </c>
      <c r="J5876" t="s">
        <v>66</v>
      </c>
      <c r="K5876" s="33" t="str">
        <f>IF(ISNA(VLOOKUP(C5876,'Provider-EHR crosswalk'!A:B,2,FALSE)),"No EHR Specified",VLOOKUP(C5876,'Provider-EHR crosswalk'!A:B,2,FALSE))</f>
        <v>Azalea Health EHR</v>
      </c>
    </row>
    <row r="5877" spans="1:11" x14ac:dyDescent="0.25">
      <c r="A5877" t="s">
        <v>153</v>
      </c>
      <c r="B5877">
        <v>152</v>
      </c>
      <c r="C5877" t="s">
        <v>872</v>
      </c>
      <c r="D5877" t="s">
        <v>154</v>
      </c>
      <c r="E5877">
        <v>0</v>
      </c>
      <c r="F5877">
        <v>9</v>
      </c>
      <c r="G5877">
        <v>0</v>
      </c>
      <c r="H5877" t="s">
        <v>116</v>
      </c>
      <c r="I5877">
        <v>1</v>
      </c>
      <c r="J5877" t="s">
        <v>66</v>
      </c>
      <c r="K5877" s="33" t="str">
        <f>IF(ISNA(VLOOKUP(C5877,'Provider-EHR crosswalk'!A:B,2,FALSE)),"No EHR Specified",VLOOKUP(C5877,'Provider-EHR crosswalk'!A:B,2,FALSE))</f>
        <v>Azalea Health EHR</v>
      </c>
    </row>
    <row r="5878" spans="1:11" x14ac:dyDescent="0.25">
      <c r="A5878" t="s">
        <v>155</v>
      </c>
      <c r="B5878">
        <v>152</v>
      </c>
      <c r="C5878" t="s">
        <v>872</v>
      </c>
      <c r="D5878" t="s">
        <v>156</v>
      </c>
      <c r="E5878">
        <v>0</v>
      </c>
      <c r="F5878">
        <v>9</v>
      </c>
      <c r="G5878">
        <v>0</v>
      </c>
      <c r="H5878" t="s">
        <v>157</v>
      </c>
      <c r="I5878" t="s">
        <v>157</v>
      </c>
      <c r="J5878" t="s">
        <v>157</v>
      </c>
      <c r="K5878" s="33" t="str">
        <f>IF(ISNA(VLOOKUP(C5878,'Provider-EHR crosswalk'!A:B,2,FALSE)),"No EHR Specified",VLOOKUP(C5878,'Provider-EHR crosswalk'!A:B,2,FALSE))</f>
        <v>Azalea Health EHR</v>
      </c>
    </row>
    <row r="5879" spans="1:11" x14ac:dyDescent="0.25">
      <c r="A5879" t="s">
        <v>158</v>
      </c>
      <c r="B5879">
        <v>152</v>
      </c>
      <c r="C5879" t="s">
        <v>872</v>
      </c>
      <c r="D5879" t="s">
        <v>159</v>
      </c>
      <c r="E5879">
        <v>0</v>
      </c>
      <c r="F5879">
        <v>9</v>
      </c>
      <c r="G5879">
        <v>0</v>
      </c>
      <c r="H5879" t="s">
        <v>157</v>
      </c>
      <c r="I5879" t="s">
        <v>157</v>
      </c>
      <c r="J5879" t="s">
        <v>157</v>
      </c>
      <c r="K5879" s="33" t="str">
        <f>IF(ISNA(VLOOKUP(C5879,'Provider-EHR crosswalk'!A:B,2,FALSE)),"No EHR Specified",VLOOKUP(C5879,'Provider-EHR crosswalk'!A:B,2,FALSE))</f>
        <v>Azalea Health EHR</v>
      </c>
    </row>
    <row r="5880" spans="1:11" x14ac:dyDescent="0.25">
      <c r="A5880" t="s">
        <v>162</v>
      </c>
      <c r="B5880">
        <v>152</v>
      </c>
      <c r="C5880" t="s">
        <v>872</v>
      </c>
      <c r="D5880" t="s">
        <v>163</v>
      </c>
      <c r="E5880">
        <v>8</v>
      </c>
      <c r="F5880">
        <v>9</v>
      </c>
      <c r="G5880">
        <v>88.89</v>
      </c>
      <c r="H5880" t="s">
        <v>65</v>
      </c>
      <c r="I5880">
        <v>95</v>
      </c>
      <c r="J5880" t="s">
        <v>69</v>
      </c>
      <c r="K5880" s="33" t="str">
        <f>IF(ISNA(VLOOKUP(C5880,'Provider-EHR crosswalk'!A:B,2,FALSE)),"No EHR Specified",VLOOKUP(C5880,'Provider-EHR crosswalk'!A:B,2,FALSE))</f>
        <v>Azalea Health EHR</v>
      </c>
    </row>
    <row r="5881" spans="1:11" x14ac:dyDescent="0.25">
      <c r="A5881" t="s">
        <v>164</v>
      </c>
      <c r="B5881">
        <v>152</v>
      </c>
      <c r="C5881" t="s">
        <v>872</v>
      </c>
      <c r="D5881" t="s">
        <v>165</v>
      </c>
      <c r="E5881">
        <v>3</v>
      </c>
      <c r="F5881">
        <v>3</v>
      </c>
      <c r="G5881">
        <v>100</v>
      </c>
      <c r="H5881" t="s">
        <v>65</v>
      </c>
      <c r="I5881">
        <v>95</v>
      </c>
      <c r="J5881" t="s">
        <v>66</v>
      </c>
      <c r="K5881" s="33" t="str">
        <f>IF(ISNA(VLOOKUP(C5881,'Provider-EHR crosswalk'!A:B,2,FALSE)),"No EHR Specified",VLOOKUP(C5881,'Provider-EHR crosswalk'!A:B,2,FALSE))</f>
        <v>Azalea Health EHR</v>
      </c>
    </row>
    <row r="5882" spans="1:11" x14ac:dyDescent="0.25">
      <c r="A5882" t="s">
        <v>166</v>
      </c>
      <c r="B5882">
        <v>152</v>
      </c>
      <c r="C5882" t="s">
        <v>872</v>
      </c>
      <c r="D5882" t="s">
        <v>167</v>
      </c>
      <c r="E5882">
        <v>0</v>
      </c>
      <c r="F5882">
        <v>3</v>
      </c>
      <c r="G5882">
        <v>0</v>
      </c>
      <c r="H5882" t="s">
        <v>116</v>
      </c>
      <c r="I5882">
        <v>5</v>
      </c>
      <c r="J5882" t="s">
        <v>66</v>
      </c>
      <c r="K5882" s="33" t="str">
        <f>IF(ISNA(VLOOKUP(C5882,'Provider-EHR crosswalk'!A:B,2,FALSE)),"No EHR Specified",VLOOKUP(C5882,'Provider-EHR crosswalk'!A:B,2,FALSE))</f>
        <v>Azalea Health EHR</v>
      </c>
    </row>
    <row r="5883" spans="1:11" x14ac:dyDescent="0.25">
      <c r="A5883" t="s">
        <v>168</v>
      </c>
      <c r="B5883">
        <v>152</v>
      </c>
      <c r="C5883" t="s">
        <v>872</v>
      </c>
      <c r="D5883" t="s">
        <v>169</v>
      </c>
      <c r="E5883">
        <v>0</v>
      </c>
      <c r="F5883">
        <v>3</v>
      </c>
      <c r="G5883">
        <v>0</v>
      </c>
      <c r="H5883" t="s">
        <v>116</v>
      </c>
      <c r="I5883">
        <v>5</v>
      </c>
      <c r="J5883" t="s">
        <v>66</v>
      </c>
      <c r="K5883" s="33" t="str">
        <f>IF(ISNA(VLOOKUP(C5883,'Provider-EHR crosswalk'!A:B,2,FALSE)),"No EHR Specified",VLOOKUP(C5883,'Provider-EHR crosswalk'!A:B,2,FALSE))</f>
        <v>Azalea Health EHR</v>
      </c>
    </row>
    <row r="5884" spans="1:11" x14ac:dyDescent="0.25">
      <c r="A5884" t="s">
        <v>170</v>
      </c>
      <c r="B5884">
        <v>152</v>
      </c>
      <c r="C5884" t="s">
        <v>872</v>
      </c>
      <c r="D5884" t="s">
        <v>171</v>
      </c>
      <c r="E5884">
        <v>0</v>
      </c>
      <c r="F5884">
        <v>3</v>
      </c>
      <c r="G5884">
        <v>0</v>
      </c>
      <c r="H5884" t="s">
        <v>116</v>
      </c>
      <c r="I5884">
        <v>5</v>
      </c>
      <c r="J5884" t="s">
        <v>66</v>
      </c>
      <c r="K5884" s="33" t="str">
        <f>IF(ISNA(VLOOKUP(C5884,'Provider-EHR crosswalk'!A:B,2,FALSE)),"No EHR Specified",VLOOKUP(C5884,'Provider-EHR crosswalk'!A:B,2,FALSE))</f>
        <v>Azalea Health EHR</v>
      </c>
    </row>
    <row r="5885" spans="1:11" x14ac:dyDescent="0.25">
      <c r="A5885" t="s">
        <v>172</v>
      </c>
      <c r="B5885">
        <v>152</v>
      </c>
      <c r="C5885" t="s">
        <v>872</v>
      </c>
      <c r="D5885" t="s">
        <v>173</v>
      </c>
      <c r="E5885">
        <v>0</v>
      </c>
      <c r="F5885">
        <v>9</v>
      </c>
      <c r="G5885">
        <v>0</v>
      </c>
      <c r="H5885" t="s">
        <v>116</v>
      </c>
      <c r="I5885">
        <v>5</v>
      </c>
      <c r="J5885" t="s">
        <v>66</v>
      </c>
      <c r="K5885" s="33" t="str">
        <f>IF(ISNA(VLOOKUP(C5885,'Provider-EHR crosswalk'!A:B,2,FALSE)),"No EHR Specified",VLOOKUP(C5885,'Provider-EHR crosswalk'!A:B,2,FALSE))</f>
        <v>Azalea Health EHR</v>
      </c>
    </row>
    <row r="5886" spans="1:11" x14ac:dyDescent="0.25">
      <c r="A5886" t="s">
        <v>174</v>
      </c>
      <c r="B5886">
        <v>152</v>
      </c>
      <c r="C5886" t="s">
        <v>872</v>
      </c>
      <c r="D5886" t="s">
        <v>175</v>
      </c>
      <c r="E5886">
        <v>0</v>
      </c>
      <c r="F5886">
        <v>9</v>
      </c>
      <c r="G5886">
        <v>0</v>
      </c>
      <c r="H5886" t="s">
        <v>116</v>
      </c>
      <c r="I5886">
        <v>5</v>
      </c>
      <c r="J5886" t="s">
        <v>66</v>
      </c>
      <c r="K5886" s="33" t="str">
        <f>IF(ISNA(VLOOKUP(C5886,'Provider-EHR crosswalk'!A:B,2,FALSE)),"No EHR Specified",VLOOKUP(C5886,'Provider-EHR crosswalk'!A:B,2,FALSE))</f>
        <v>Azalea Health EHR</v>
      </c>
    </row>
    <row r="5887" spans="1:11" x14ac:dyDescent="0.25">
      <c r="A5887" t="s">
        <v>176</v>
      </c>
      <c r="B5887">
        <v>152</v>
      </c>
      <c r="C5887" t="s">
        <v>872</v>
      </c>
      <c r="D5887" t="s">
        <v>177</v>
      </c>
      <c r="E5887">
        <v>1</v>
      </c>
      <c r="F5887">
        <v>9</v>
      </c>
      <c r="G5887">
        <v>11.11</v>
      </c>
      <c r="H5887" t="s">
        <v>116</v>
      </c>
      <c r="I5887">
        <v>5</v>
      </c>
      <c r="J5887" t="s">
        <v>69</v>
      </c>
      <c r="K5887" s="33" t="str">
        <f>IF(ISNA(VLOOKUP(C5887,'Provider-EHR crosswalk'!A:B,2,FALSE)),"No EHR Specified",VLOOKUP(C5887,'Provider-EHR crosswalk'!A:B,2,FALSE))</f>
        <v>Azalea Health EHR</v>
      </c>
    </row>
    <row r="5888" spans="1:11" x14ac:dyDescent="0.25">
      <c r="A5888" t="s">
        <v>63</v>
      </c>
      <c r="B5888">
        <v>45</v>
      </c>
      <c r="C5888" t="s">
        <v>889</v>
      </c>
      <c r="D5888" t="s">
        <v>64</v>
      </c>
      <c r="E5888">
        <v>17</v>
      </c>
      <c r="F5888">
        <v>17</v>
      </c>
      <c r="G5888">
        <v>100</v>
      </c>
      <c r="H5888" t="s">
        <v>65</v>
      </c>
      <c r="I5888">
        <v>99</v>
      </c>
      <c r="J5888" t="s">
        <v>66</v>
      </c>
      <c r="K5888" s="33" t="str">
        <f>IF(ISNA(VLOOKUP(C5888,'Provider-EHR crosswalk'!A:B,2,FALSE)),"No EHR Specified",VLOOKUP(C5888,'Provider-EHR crosswalk'!A:B,2,FALSE))</f>
        <v>Azalea Health EHR</v>
      </c>
    </row>
    <row r="5889" spans="1:11" x14ac:dyDescent="0.25">
      <c r="A5889" t="s">
        <v>67</v>
      </c>
      <c r="B5889">
        <v>45</v>
      </c>
      <c r="C5889" t="s">
        <v>889</v>
      </c>
      <c r="D5889" t="s">
        <v>68</v>
      </c>
      <c r="E5889">
        <v>16</v>
      </c>
      <c r="F5889">
        <v>17</v>
      </c>
      <c r="G5889">
        <v>94.12</v>
      </c>
      <c r="H5889" t="s">
        <v>65</v>
      </c>
      <c r="I5889">
        <v>75</v>
      </c>
      <c r="J5889" t="s">
        <v>66</v>
      </c>
      <c r="K5889" s="33" t="str">
        <f>IF(ISNA(VLOOKUP(C5889,'Provider-EHR crosswalk'!A:B,2,FALSE)),"No EHR Specified",VLOOKUP(C5889,'Provider-EHR crosswalk'!A:B,2,FALSE))</f>
        <v>Azalea Health EHR</v>
      </c>
    </row>
    <row r="5890" spans="1:11" x14ac:dyDescent="0.25">
      <c r="A5890" t="s">
        <v>70</v>
      </c>
      <c r="B5890">
        <v>45</v>
      </c>
      <c r="C5890" t="s">
        <v>889</v>
      </c>
      <c r="D5890" t="s">
        <v>71</v>
      </c>
      <c r="E5890">
        <v>17</v>
      </c>
      <c r="F5890">
        <v>17</v>
      </c>
      <c r="G5890">
        <v>100</v>
      </c>
      <c r="H5890" t="s">
        <v>65</v>
      </c>
      <c r="I5890">
        <v>99</v>
      </c>
      <c r="J5890" t="s">
        <v>66</v>
      </c>
      <c r="K5890" s="33" t="str">
        <f>IF(ISNA(VLOOKUP(C5890,'Provider-EHR crosswalk'!A:B,2,FALSE)),"No EHR Specified",VLOOKUP(C5890,'Provider-EHR crosswalk'!A:B,2,FALSE))</f>
        <v>Azalea Health EHR</v>
      </c>
    </row>
    <row r="5891" spans="1:11" x14ac:dyDescent="0.25">
      <c r="A5891" t="s">
        <v>72</v>
      </c>
      <c r="B5891">
        <v>45</v>
      </c>
      <c r="C5891" t="s">
        <v>889</v>
      </c>
      <c r="D5891" t="s">
        <v>73</v>
      </c>
      <c r="E5891">
        <v>17</v>
      </c>
      <c r="F5891">
        <v>17</v>
      </c>
      <c r="G5891">
        <v>100</v>
      </c>
      <c r="H5891" t="s">
        <v>65</v>
      </c>
      <c r="I5891">
        <v>99</v>
      </c>
      <c r="J5891" t="s">
        <v>66</v>
      </c>
      <c r="K5891" s="33" t="str">
        <f>IF(ISNA(VLOOKUP(C5891,'Provider-EHR crosswalk'!A:B,2,FALSE)),"No EHR Specified",VLOOKUP(C5891,'Provider-EHR crosswalk'!A:B,2,FALSE))</f>
        <v>Azalea Health EHR</v>
      </c>
    </row>
    <row r="5892" spans="1:11" x14ac:dyDescent="0.25">
      <c r="A5892" t="s">
        <v>74</v>
      </c>
      <c r="B5892">
        <v>45</v>
      </c>
      <c r="C5892" t="s">
        <v>889</v>
      </c>
      <c r="D5892" t="s">
        <v>75</v>
      </c>
      <c r="E5892">
        <v>17</v>
      </c>
      <c r="F5892">
        <v>17</v>
      </c>
      <c r="G5892">
        <v>100</v>
      </c>
      <c r="H5892" t="s">
        <v>65</v>
      </c>
      <c r="I5892">
        <v>99</v>
      </c>
      <c r="J5892" t="s">
        <v>66</v>
      </c>
      <c r="K5892" s="33" t="str">
        <f>IF(ISNA(VLOOKUP(C5892,'Provider-EHR crosswalk'!A:B,2,FALSE)),"No EHR Specified",VLOOKUP(C5892,'Provider-EHR crosswalk'!A:B,2,FALSE))</f>
        <v>Azalea Health EHR</v>
      </c>
    </row>
    <row r="5893" spans="1:11" x14ac:dyDescent="0.25">
      <c r="A5893" t="s">
        <v>76</v>
      </c>
      <c r="B5893">
        <v>45</v>
      </c>
      <c r="C5893" t="s">
        <v>889</v>
      </c>
      <c r="D5893" t="s">
        <v>77</v>
      </c>
      <c r="E5893">
        <v>17</v>
      </c>
      <c r="F5893">
        <v>17</v>
      </c>
      <c r="G5893">
        <v>100</v>
      </c>
      <c r="H5893" t="s">
        <v>65</v>
      </c>
      <c r="I5893">
        <v>85</v>
      </c>
      <c r="J5893" t="s">
        <v>66</v>
      </c>
      <c r="K5893" s="33" t="str">
        <f>IF(ISNA(VLOOKUP(C5893,'Provider-EHR crosswalk'!A:B,2,FALSE)),"No EHR Specified",VLOOKUP(C5893,'Provider-EHR crosswalk'!A:B,2,FALSE))</f>
        <v>Azalea Health EHR</v>
      </c>
    </row>
    <row r="5894" spans="1:11" x14ac:dyDescent="0.25">
      <c r="A5894" t="s">
        <v>78</v>
      </c>
      <c r="B5894">
        <v>45</v>
      </c>
      <c r="C5894" t="s">
        <v>889</v>
      </c>
      <c r="D5894" t="s">
        <v>79</v>
      </c>
      <c r="E5894">
        <v>17</v>
      </c>
      <c r="F5894">
        <v>17</v>
      </c>
      <c r="G5894">
        <v>100</v>
      </c>
      <c r="H5894" t="s">
        <v>65</v>
      </c>
      <c r="I5894">
        <v>85</v>
      </c>
      <c r="J5894" t="s">
        <v>66</v>
      </c>
      <c r="K5894" s="33" t="str">
        <f>IF(ISNA(VLOOKUP(C5894,'Provider-EHR crosswalk'!A:B,2,FALSE)),"No EHR Specified",VLOOKUP(C5894,'Provider-EHR crosswalk'!A:B,2,FALSE))</f>
        <v>Azalea Health EHR</v>
      </c>
    </row>
    <row r="5895" spans="1:11" x14ac:dyDescent="0.25">
      <c r="A5895" t="s">
        <v>80</v>
      </c>
      <c r="B5895">
        <v>45</v>
      </c>
      <c r="C5895" t="s">
        <v>889</v>
      </c>
      <c r="D5895" t="s">
        <v>81</v>
      </c>
      <c r="E5895">
        <v>17</v>
      </c>
      <c r="F5895">
        <v>17</v>
      </c>
      <c r="G5895">
        <v>100</v>
      </c>
      <c r="H5895" t="s">
        <v>65</v>
      </c>
      <c r="I5895">
        <v>85</v>
      </c>
      <c r="J5895" t="s">
        <v>66</v>
      </c>
      <c r="K5895" s="33" t="str">
        <f>IF(ISNA(VLOOKUP(C5895,'Provider-EHR crosswalk'!A:B,2,FALSE)),"No EHR Specified",VLOOKUP(C5895,'Provider-EHR crosswalk'!A:B,2,FALSE))</f>
        <v>Azalea Health EHR</v>
      </c>
    </row>
    <row r="5896" spans="1:11" x14ac:dyDescent="0.25">
      <c r="A5896" t="s">
        <v>82</v>
      </c>
      <c r="B5896">
        <v>45</v>
      </c>
      <c r="C5896" t="s">
        <v>889</v>
      </c>
      <c r="D5896" t="s">
        <v>83</v>
      </c>
      <c r="E5896">
        <v>17</v>
      </c>
      <c r="F5896">
        <v>17</v>
      </c>
      <c r="G5896">
        <v>100</v>
      </c>
      <c r="H5896" t="s">
        <v>65</v>
      </c>
      <c r="I5896">
        <v>85</v>
      </c>
      <c r="J5896" t="s">
        <v>66</v>
      </c>
      <c r="K5896" s="33" t="str">
        <f>IF(ISNA(VLOOKUP(C5896,'Provider-EHR crosswalk'!A:B,2,FALSE)),"No EHR Specified",VLOOKUP(C5896,'Provider-EHR crosswalk'!A:B,2,FALSE))</f>
        <v>Azalea Health EHR</v>
      </c>
    </row>
    <row r="5897" spans="1:11" x14ac:dyDescent="0.25">
      <c r="A5897" t="s">
        <v>84</v>
      </c>
      <c r="B5897">
        <v>45</v>
      </c>
      <c r="C5897" t="s">
        <v>889</v>
      </c>
      <c r="D5897" t="s">
        <v>85</v>
      </c>
      <c r="E5897">
        <v>17</v>
      </c>
      <c r="F5897">
        <v>17</v>
      </c>
      <c r="G5897">
        <v>100</v>
      </c>
      <c r="H5897" t="s">
        <v>65</v>
      </c>
      <c r="I5897">
        <v>85</v>
      </c>
      <c r="J5897" t="s">
        <v>66</v>
      </c>
      <c r="K5897" s="33" t="str">
        <f>IF(ISNA(VLOOKUP(C5897,'Provider-EHR crosswalk'!A:B,2,FALSE)),"No EHR Specified",VLOOKUP(C5897,'Provider-EHR crosswalk'!A:B,2,FALSE))</f>
        <v>Azalea Health EHR</v>
      </c>
    </row>
    <row r="5898" spans="1:11" x14ac:dyDescent="0.25">
      <c r="A5898" t="s">
        <v>86</v>
      </c>
      <c r="B5898">
        <v>45</v>
      </c>
      <c r="C5898" t="s">
        <v>889</v>
      </c>
      <c r="D5898" t="s">
        <v>87</v>
      </c>
      <c r="E5898">
        <v>17</v>
      </c>
      <c r="F5898">
        <v>17</v>
      </c>
      <c r="G5898">
        <v>100</v>
      </c>
      <c r="H5898" t="s">
        <v>65</v>
      </c>
      <c r="I5898">
        <v>95</v>
      </c>
      <c r="J5898" t="s">
        <v>66</v>
      </c>
      <c r="K5898" s="33" t="str">
        <f>IF(ISNA(VLOOKUP(C5898,'Provider-EHR crosswalk'!A:B,2,FALSE)),"No EHR Specified",VLOOKUP(C5898,'Provider-EHR crosswalk'!A:B,2,FALSE))</f>
        <v>Azalea Health EHR</v>
      </c>
    </row>
    <row r="5899" spans="1:11" x14ac:dyDescent="0.25">
      <c r="A5899" t="s">
        <v>88</v>
      </c>
      <c r="B5899">
        <v>45</v>
      </c>
      <c r="C5899" t="s">
        <v>889</v>
      </c>
      <c r="D5899" t="s">
        <v>89</v>
      </c>
      <c r="E5899">
        <v>17</v>
      </c>
      <c r="F5899">
        <v>17</v>
      </c>
      <c r="G5899">
        <v>100</v>
      </c>
      <c r="H5899" t="s">
        <v>65</v>
      </c>
      <c r="I5899">
        <v>95</v>
      </c>
      <c r="J5899" t="s">
        <v>66</v>
      </c>
      <c r="K5899" s="33" t="str">
        <f>IF(ISNA(VLOOKUP(C5899,'Provider-EHR crosswalk'!A:B,2,FALSE)),"No EHR Specified",VLOOKUP(C5899,'Provider-EHR crosswalk'!A:B,2,FALSE))</f>
        <v>Azalea Health EHR</v>
      </c>
    </row>
    <row r="5900" spans="1:11" x14ac:dyDescent="0.25">
      <c r="A5900" t="s">
        <v>90</v>
      </c>
      <c r="B5900">
        <v>45</v>
      </c>
      <c r="C5900" t="s">
        <v>889</v>
      </c>
      <c r="D5900" t="s">
        <v>91</v>
      </c>
      <c r="E5900">
        <v>17</v>
      </c>
      <c r="F5900">
        <v>17</v>
      </c>
      <c r="G5900">
        <v>100</v>
      </c>
      <c r="H5900" t="s">
        <v>65</v>
      </c>
      <c r="I5900">
        <v>90</v>
      </c>
      <c r="J5900" t="s">
        <v>66</v>
      </c>
      <c r="K5900" s="33" t="str">
        <f>IF(ISNA(VLOOKUP(C5900,'Provider-EHR crosswalk'!A:B,2,FALSE)),"No EHR Specified",VLOOKUP(C5900,'Provider-EHR crosswalk'!A:B,2,FALSE))</f>
        <v>Azalea Health EHR</v>
      </c>
    </row>
    <row r="5901" spans="1:11" x14ac:dyDescent="0.25">
      <c r="A5901" t="s">
        <v>92</v>
      </c>
      <c r="B5901">
        <v>45</v>
      </c>
      <c r="C5901" t="s">
        <v>889</v>
      </c>
      <c r="D5901" t="s">
        <v>93</v>
      </c>
      <c r="E5901">
        <v>7</v>
      </c>
      <c r="F5901">
        <v>17</v>
      </c>
      <c r="G5901">
        <v>41.18</v>
      </c>
      <c r="H5901" t="s">
        <v>65</v>
      </c>
      <c r="I5901">
        <v>90</v>
      </c>
      <c r="J5901" t="s">
        <v>69</v>
      </c>
      <c r="K5901" s="33" t="str">
        <f>IF(ISNA(VLOOKUP(C5901,'Provider-EHR crosswalk'!A:B,2,FALSE)),"No EHR Specified",VLOOKUP(C5901,'Provider-EHR crosswalk'!A:B,2,FALSE))</f>
        <v>Azalea Health EHR</v>
      </c>
    </row>
    <row r="5902" spans="1:11" x14ac:dyDescent="0.25">
      <c r="A5902" t="s">
        <v>94</v>
      </c>
      <c r="B5902">
        <v>45</v>
      </c>
      <c r="C5902" t="s">
        <v>889</v>
      </c>
      <c r="D5902" t="s">
        <v>95</v>
      </c>
      <c r="E5902">
        <v>9</v>
      </c>
      <c r="F5902">
        <v>17</v>
      </c>
      <c r="G5902">
        <v>52.94</v>
      </c>
      <c r="H5902" t="s">
        <v>65</v>
      </c>
      <c r="I5902">
        <v>90</v>
      </c>
      <c r="J5902" t="s">
        <v>69</v>
      </c>
      <c r="K5902" s="33" t="str">
        <f>IF(ISNA(VLOOKUP(C5902,'Provider-EHR crosswalk'!A:B,2,FALSE)),"No EHR Specified",VLOOKUP(C5902,'Provider-EHR crosswalk'!A:B,2,FALSE))</f>
        <v>Azalea Health EHR</v>
      </c>
    </row>
    <row r="5903" spans="1:11" x14ac:dyDescent="0.25">
      <c r="A5903" t="s">
        <v>96</v>
      </c>
      <c r="B5903">
        <v>45</v>
      </c>
      <c r="C5903" t="s">
        <v>889</v>
      </c>
      <c r="D5903" t="s">
        <v>97</v>
      </c>
      <c r="E5903">
        <v>9</v>
      </c>
      <c r="F5903">
        <v>17</v>
      </c>
      <c r="G5903">
        <v>52.94</v>
      </c>
      <c r="H5903" t="s">
        <v>65</v>
      </c>
      <c r="I5903">
        <v>90</v>
      </c>
      <c r="J5903" t="s">
        <v>69</v>
      </c>
      <c r="K5903" s="33" t="str">
        <f>IF(ISNA(VLOOKUP(C5903,'Provider-EHR crosswalk'!A:B,2,FALSE)),"No EHR Specified",VLOOKUP(C5903,'Provider-EHR crosswalk'!A:B,2,FALSE))</f>
        <v>Azalea Health EHR</v>
      </c>
    </row>
    <row r="5904" spans="1:11" x14ac:dyDescent="0.25">
      <c r="A5904" t="s">
        <v>98</v>
      </c>
      <c r="B5904">
        <v>45</v>
      </c>
      <c r="C5904" t="s">
        <v>889</v>
      </c>
      <c r="D5904" t="s">
        <v>99</v>
      </c>
      <c r="E5904">
        <v>9</v>
      </c>
      <c r="F5904">
        <v>17</v>
      </c>
      <c r="G5904">
        <v>52.94</v>
      </c>
      <c r="H5904" t="s">
        <v>65</v>
      </c>
      <c r="I5904">
        <v>90</v>
      </c>
      <c r="J5904" t="s">
        <v>69</v>
      </c>
      <c r="K5904" s="33" t="str">
        <f>IF(ISNA(VLOOKUP(C5904,'Provider-EHR crosswalk'!A:B,2,FALSE)),"No EHR Specified",VLOOKUP(C5904,'Provider-EHR crosswalk'!A:B,2,FALSE))</f>
        <v>Azalea Health EHR</v>
      </c>
    </row>
    <row r="5905" spans="1:11" x14ac:dyDescent="0.25">
      <c r="A5905" t="s">
        <v>100</v>
      </c>
      <c r="B5905">
        <v>45</v>
      </c>
      <c r="C5905" t="s">
        <v>889</v>
      </c>
      <c r="D5905" t="s">
        <v>101</v>
      </c>
      <c r="E5905">
        <v>106</v>
      </c>
      <c r="F5905">
        <v>106</v>
      </c>
      <c r="G5905">
        <v>100</v>
      </c>
      <c r="H5905" t="s">
        <v>65</v>
      </c>
      <c r="I5905">
        <v>99</v>
      </c>
      <c r="J5905" t="s">
        <v>66</v>
      </c>
      <c r="K5905" s="33" t="str">
        <f>IF(ISNA(VLOOKUP(C5905,'Provider-EHR crosswalk'!A:B,2,FALSE)),"No EHR Specified",VLOOKUP(C5905,'Provider-EHR crosswalk'!A:B,2,FALSE))</f>
        <v>Azalea Health EHR</v>
      </c>
    </row>
    <row r="5906" spans="1:11" x14ac:dyDescent="0.25">
      <c r="A5906" t="s">
        <v>102</v>
      </c>
      <c r="B5906">
        <v>45</v>
      </c>
      <c r="C5906" t="s">
        <v>889</v>
      </c>
      <c r="D5906" t="s">
        <v>103</v>
      </c>
      <c r="E5906">
        <v>106</v>
      </c>
      <c r="F5906">
        <v>106</v>
      </c>
      <c r="G5906">
        <v>100</v>
      </c>
      <c r="H5906" t="s">
        <v>65</v>
      </c>
      <c r="I5906">
        <v>99</v>
      </c>
      <c r="J5906" t="s">
        <v>66</v>
      </c>
      <c r="K5906" s="33" t="str">
        <f>IF(ISNA(VLOOKUP(C5906,'Provider-EHR crosswalk'!A:B,2,FALSE)),"No EHR Specified",VLOOKUP(C5906,'Provider-EHR crosswalk'!A:B,2,FALSE))</f>
        <v>Azalea Health EHR</v>
      </c>
    </row>
    <row r="5907" spans="1:11" x14ac:dyDescent="0.25">
      <c r="A5907" t="s">
        <v>104</v>
      </c>
      <c r="B5907">
        <v>45</v>
      </c>
      <c r="C5907" t="s">
        <v>889</v>
      </c>
      <c r="D5907" t="s">
        <v>105</v>
      </c>
      <c r="E5907">
        <v>106</v>
      </c>
      <c r="F5907">
        <v>106</v>
      </c>
      <c r="G5907">
        <v>100</v>
      </c>
      <c r="H5907" t="s">
        <v>65</v>
      </c>
      <c r="I5907">
        <v>99</v>
      </c>
      <c r="J5907" t="s">
        <v>66</v>
      </c>
      <c r="K5907" s="33" t="str">
        <f>IF(ISNA(VLOOKUP(C5907,'Provider-EHR crosswalk'!A:B,2,FALSE)),"No EHR Specified",VLOOKUP(C5907,'Provider-EHR crosswalk'!A:B,2,FALSE))</f>
        <v>Azalea Health EHR</v>
      </c>
    </row>
    <row r="5908" spans="1:11" x14ac:dyDescent="0.25">
      <c r="A5908" t="s">
        <v>106</v>
      </c>
      <c r="B5908">
        <v>45</v>
      </c>
      <c r="C5908" t="s">
        <v>889</v>
      </c>
      <c r="D5908" t="s">
        <v>107</v>
      </c>
      <c r="E5908">
        <v>105</v>
      </c>
      <c r="F5908">
        <v>105</v>
      </c>
      <c r="G5908">
        <v>100</v>
      </c>
      <c r="H5908" t="s">
        <v>65</v>
      </c>
      <c r="I5908">
        <v>99</v>
      </c>
      <c r="J5908" t="s">
        <v>66</v>
      </c>
      <c r="K5908" s="33" t="str">
        <f>IF(ISNA(VLOOKUP(C5908,'Provider-EHR crosswalk'!A:B,2,FALSE)),"No EHR Specified",VLOOKUP(C5908,'Provider-EHR crosswalk'!A:B,2,FALSE))</f>
        <v>Azalea Health EHR</v>
      </c>
    </row>
    <row r="5909" spans="1:11" x14ac:dyDescent="0.25">
      <c r="A5909" t="s">
        <v>108</v>
      </c>
      <c r="B5909">
        <v>45</v>
      </c>
      <c r="C5909" t="s">
        <v>889</v>
      </c>
      <c r="D5909" t="s">
        <v>109</v>
      </c>
      <c r="E5909">
        <v>105</v>
      </c>
      <c r="F5909">
        <v>105</v>
      </c>
      <c r="G5909">
        <v>100</v>
      </c>
      <c r="H5909" t="s">
        <v>65</v>
      </c>
      <c r="I5909">
        <v>99</v>
      </c>
      <c r="J5909" t="s">
        <v>66</v>
      </c>
      <c r="K5909" s="33" t="str">
        <f>IF(ISNA(VLOOKUP(C5909,'Provider-EHR crosswalk'!A:B,2,FALSE)),"No EHR Specified",VLOOKUP(C5909,'Provider-EHR crosswalk'!A:B,2,FALSE))</f>
        <v>Azalea Health EHR</v>
      </c>
    </row>
    <row r="5910" spans="1:11" x14ac:dyDescent="0.25">
      <c r="A5910" t="s">
        <v>110</v>
      </c>
      <c r="B5910">
        <v>45</v>
      </c>
      <c r="C5910" t="s">
        <v>889</v>
      </c>
      <c r="D5910" t="s">
        <v>111</v>
      </c>
      <c r="E5910">
        <v>105</v>
      </c>
      <c r="F5910">
        <v>105</v>
      </c>
      <c r="G5910">
        <v>100</v>
      </c>
      <c r="H5910" t="s">
        <v>65</v>
      </c>
      <c r="I5910">
        <v>99</v>
      </c>
      <c r="J5910" t="s">
        <v>66</v>
      </c>
      <c r="K5910" s="33" t="str">
        <f>IF(ISNA(VLOOKUP(C5910,'Provider-EHR crosswalk'!A:B,2,FALSE)),"No EHR Specified",VLOOKUP(C5910,'Provider-EHR crosswalk'!A:B,2,FALSE))</f>
        <v>Azalea Health EHR</v>
      </c>
    </row>
    <row r="5911" spans="1:11" x14ac:dyDescent="0.25">
      <c r="A5911" t="s">
        <v>112</v>
      </c>
      <c r="B5911">
        <v>45</v>
      </c>
      <c r="C5911" t="s">
        <v>889</v>
      </c>
      <c r="D5911" t="s">
        <v>113</v>
      </c>
      <c r="E5911">
        <v>105</v>
      </c>
      <c r="F5911">
        <v>105</v>
      </c>
      <c r="G5911">
        <v>100</v>
      </c>
      <c r="H5911" t="s">
        <v>65</v>
      </c>
      <c r="I5911">
        <v>99</v>
      </c>
      <c r="J5911" t="s">
        <v>66</v>
      </c>
      <c r="K5911" s="33" t="str">
        <f>IF(ISNA(VLOOKUP(C5911,'Provider-EHR crosswalk'!A:B,2,FALSE)),"No EHR Specified",VLOOKUP(C5911,'Provider-EHR crosswalk'!A:B,2,FALSE))</f>
        <v>Azalea Health EHR</v>
      </c>
    </row>
    <row r="5912" spans="1:11" x14ac:dyDescent="0.25">
      <c r="A5912" t="s">
        <v>114</v>
      </c>
      <c r="B5912">
        <v>45</v>
      </c>
      <c r="C5912" t="s">
        <v>889</v>
      </c>
      <c r="D5912" t="s">
        <v>115</v>
      </c>
      <c r="E5912">
        <v>1</v>
      </c>
      <c r="F5912">
        <v>17</v>
      </c>
      <c r="G5912">
        <v>5.88</v>
      </c>
      <c r="H5912" t="s">
        <v>116</v>
      </c>
      <c r="I5912">
        <v>4</v>
      </c>
      <c r="J5912" t="s">
        <v>69</v>
      </c>
      <c r="K5912" s="33" t="str">
        <f>IF(ISNA(VLOOKUP(C5912,'Provider-EHR crosswalk'!A:B,2,FALSE)),"No EHR Specified",VLOOKUP(C5912,'Provider-EHR crosswalk'!A:B,2,FALSE))</f>
        <v>Azalea Health EHR</v>
      </c>
    </row>
    <row r="5913" spans="1:11" x14ac:dyDescent="0.25">
      <c r="A5913" t="s">
        <v>117</v>
      </c>
      <c r="B5913">
        <v>45</v>
      </c>
      <c r="C5913" t="s">
        <v>889</v>
      </c>
      <c r="D5913" t="s">
        <v>118</v>
      </c>
      <c r="E5913">
        <v>0</v>
      </c>
      <c r="F5913">
        <v>17</v>
      </c>
      <c r="G5913">
        <v>0</v>
      </c>
      <c r="H5913" t="s">
        <v>116</v>
      </c>
      <c r="I5913">
        <v>4</v>
      </c>
      <c r="J5913" t="s">
        <v>66</v>
      </c>
      <c r="K5913" s="33" t="str">
        <f>IF(ISNA(VLOOKUP(C5913,'Provider-EHR crosswalk'!A:B,2,FALSE)),"No EHR Specified",VLOOKUP(C5913,'Provider-EHR crosswalk'!A:B,2,FALSE))</f>
        <v>Azalea Health EHR</v>
      </c>
    </row>
    <row r="5914" spans="1:11" x14ac:dyDescent="0.25">
      <c r="A5914" t="s">
        <v>119</v>
      </c>
      <c r="B5914">
        <v>45</v>
      </c>
      <c r="C5914" t="s">
        <v>889</v>
      </c>
      <c r="D5914" t="s">
        <v>120</v>
      </c>
      <c r="E5914">
        <v>1</v>
      </c>
      <c r="F5914">
        <v>17</v>
      </c>
      <c r="G5914">
        <v>5.88</v>
      </c>
      <c r="H5914" t="s">
        <v>116</v>
      </c>
      <c r="I5914">
        <v>4</v>
      </c>
      <c r="J5914" t="s">
        <v>69</v>
      </c>
      <c r="K5914" s="33" t="str">
        <f>IF(ISNA(VLOOKUP(C5914,'Provider-EHR crosswalk'!A:B,2,FALSE)),"No EHR Specified",VLOOKUP(C5914,'Provider-EHR crosswalk'!A:B,2,FALSE))</f>
        <v>Azalea Health EHR</v>
      </c>
    </row>
    <row r="5915" spans="1:11" x14ac:dyDescent="0.25">
      <c r="A5915" t="s">
        <v>121</v>
      </c>
      <c r="B5915">
        <v>45</v>
      </c>
      <c r="C5915" t="s">
        <v>889</v>
      </c>
      <c r="D5915" t="s">
        <v>122</v>
      </c>
      <c r="E5915">
        <v>0</v>
      </c>
      <c r="F5915">
        <v>17</v>
      </c>
      <c r="G5915">
        <v>0</v>
      </c>
      <c r="H5915" t="s">
        <v>116</v>
      </c>
      <c r="I5915">
        <v>1</v>
      </c>
      <c r="J5915" t="s">
        <v>66</v>
      </c>
      <c r="K5915" s="33" t="str">
        <f>IF(ISNA(VLOOKUP(C5915,'Provider-EHR crosswalk'!A:B,2,FALSE)),"No EHR Specified",VLOOKUP(C5915,'Provider-EHR crosswalk'!A:B,2,FALSE))</f>
        <v>Azalea Health EHR</v>
      </c>
    </row>
    <row r="5916" spans="1:11" x14ac:dyDescent="0.25">
      <c r="A5916" t="s">
        <v>123</v>
      </c>
      <c r="B5916">
        <v>45</v>
      </c>
      <c r="C5916" t="s">
        <v>889</v>
      </c>
      <c r="D5916" t="s">
        <v>124</v>
      </c>
      <c r="E5916">
        <v>0</v>
      </c>
      <c r="F5916">
        <v>106</v>
      </c>
      <c r="G5916">
        <v>0</v>
      </c>
      <c r="H5916" t="s">
        <v>116</v>
      </c>
      <c r="I5916">
        <v>1</v>
      </c>
      <c r="J5916" t="s">
        <v>66</v>
      </c>
      <c r="K5916" s="33" t="str">
        <f>IF(ISNA(VLOOKUP(C5916,'Provider-EHR crosswalk'!A:B,2,FALSE)),"No EHR Specified",VLOOKUP(C5916,'Provider-EHR crosswalk'!A:B,2,FALSE))</f>
        <v>Azalea Health EHR</v>
      </c>
    </row>
    <row r="5917" spans="1:11" x14ac:dyDescent="0.25">
      <c r="A5917" t="s">
        <v>125</v>
      </c>
      <c r="B5917">
        <v>45</v>
      </c>
      <c r="C5917" t="s">
        <v>889</v>
      </c>
      <c r="D5917" t="s">
        <v>126</v>
      </c>
      <c r="E5917">
        <v>0</v>
      </c>
      <c r="F5917">
        <v>106</v>
      </c>
      <c r="G5917">
        <v>0</v>
      </c>
      <c r="H5917" t="s">
        <v>116</v>
      </c>
      <c r="I5917">
        <v>1</v>
      </c>
      <c r="J5917" t="s">
        <v>66</v>
      </c>
      <c r="K5917" s="33" t="str">
        <f>IF(ISNA(VLOOKUP(C5917,'Provider-EHR crosswalk'!A:B,2,FALSE)),"No EHR Specified",VLOOKUP(C5917,'Provider-EHR crosswalk'!A:B,2,FALSE))</f>
        <v>Azalea Health EHR</v>
      </c>
    </row>
    <row r="5918" spans="1:11" x14ac:dyDescent="0.25">
      <c r="A5918" t="s">
        <v>127</v>
      </c>
      <c r="B5918">
        <v>45</v>
      </c>
      <c r="C5918" t="s">
        <v>889</v>
      </c>
      <c r="D5918" t="s">
        <v>128</v>
      </c>
      <c r="E5918">
        <v>0</v>
      </c>
      <c r="F5918">
        <v>106</v>
      </c>
      <c r="G5918">
        <v>0</v>
      </c>
      <c r="H5918" t="s">
        <v>116</v>
      </c>
      <c r="I5918">
        <v>4</v>
      </c>
      <c r="J5918" t="s">
        <v>66</v>
      </c>
      <c r="K5918" s="33" t="str">
        <f>IF(ISNA(VLOOKUP(C5918,'Provider-EHR crosswalk'!A:B,2,FALSE)),"No EHR Specified",VLOOKUP(C5918,'Provider-EHR crosswalk'!A:B,2,FALSE))</f>
        <v>Azalea Health EHR</v>
      </c>
    </row>
    <row r="5919" spans="1:11" x14ac:dyDescent="0.25">
      <c r="A5919" t="s">
        <v>129</v>
      </c>
      <c r="B5919">
        <v>45</v>
      </c>
      <c r="C5919" t="s">
        <v>889</v>
      </c>
      <c r="D5919" t="s">
        <v>130</v>
      </c>
      <c r="E5919">
        <v>6</v>
      </c>
      <c r="F5919">
        <v>106</v>
      </c>
      <c r="G5919">
        <v>5.66</v>
      </c>
      <c r="H5919" t="s">
        <v>116</v>
      </c>
      <c r="I5919">
        <v>4</v>
      </c>
      <c r="J5919" t="s">
        <v>69</v>
      </c>
      <c r="K5919" s="33" t="str">
        <f>IF(ISNA(VLOOKUP(C5919,'Provider-EHR crosswalk'!A:B,2,FALSE)),"No EHR Specified",VLOOKUP(C5919,'Provider-EHR crosswalk'!A:B,2,FALSE))</f>
        <v>Azalea Health EHR</v>
      </c>
    </row>
    <row r="5920" spans="1:11" x14ac:dyDescent="0.25">
      <c r="A5920" t="s">
        <v>131</v>
      </c>
      <c r="B5920">
        <v>45</v>
      </c>
      <c r="C5920" t="s">
        <v>889</v>
      </c>
      <c r="D5920" t="s">
        <v>132</v>
      </c>
      <c r="E5920">
        <v>3</v>
      </c>
      <c r="F5920">
        <v>106</v>
      </c>
      <c r="G5920">
        <v>2.83</v>
      </c>
      <c r="H5920" t="s">
        <v>116</v>
      </c>
      <c r="I5920">
        <v>4</v>
      </c>
      <c r="J5920" t="s">
        <v>66</v>
      </c>
      <c r="K5920" s="33" t="str">
        <f>IF(ISNA(VLOOKUP(C5920,'Provider-EHR crosswalk'!A:B,2,FALSE)),"No EHR Specified",VLOOKUP(C5920,'Provider-EHR crosswalk'!A:B,2,FALSE))</f>
        <v>Azalea Health EHR</v>
      </c>
    </row>
    <row r="5921" spans="1:11" x14ac:dyDescent="0.25">
      <c r="A5921" t="s">
        <v>133</v>
      </c>
      <c r="B5921">
        <v>45</v>
      </c>
      <c r="C5921" t="s">
        <v>889</v>
      </c>
      <c r="D5921" t="s">
        <v>134</v>
      </c>
      <c r="E5921">
        <v>7</v>
      </c>
      <c r="F5921">
        <v>106</v>
      </c>
      <c r="G5921">
        <v>6.6</v>
      </c>
      <c r="H5921" t="s">
        <v>116</v>
      </c>
      <c r="I5921">
        <v>1</v>
      </c>
      <c r="J5921" t="s">
        <v>69</v>
      </c>
      <c r="K5921" s="33" t="str">
        <f>IF(ISNA(VLOOKUP(C5921,'Provider-EHR crosswalk'!A:B,2,FALSE)),"No EHR Specified",VLOOKUP(C5921,'Provider-EHR crosswalk'!A:B,2,FALSE))</f>
        <v>Azalea Health EHR</v>
      </c>
    </row>
    <row r="5922" spans="1:11" x14ac:dyDescent="0.25">
      <c r="A5922" t="s">
        <v>135</v>
      </c>
      <c r="B5922">
        <v>45</v>
      </c>
      <c r="C5922" t="s">
        <v>889</v>
      </c>
      <c r="D5922" t="s">
        <v>136</v>
      </c>
      <c r="E5922">
        <v>0</v>
      </c>
      <c r="F5922">
        <v>105</v>
      </c>
      <c r="G5922">
        <v>0</v>
      </c>
      <c r="H5922" t="s">
        <v>116</v>
      </c>
      <c r="I5922">
        <v>1</v>
      </c>
      <c r="J5922" t="s">
        <v>66</v>
      </c>
      <c r="K5922" s="33" t="str">
        <f>IF(ISNA(VLOOKUP(C5922,'Provider-EHR crosswalk'!A:B,2,FALSE)),"No EHR Specified",VLOOKUP(C5922,'Provider-EHR crosswalk'!A:B,2,FALSE))</f>
        <v>Azalea Health EHR</v>
      </c>
    </row>
    <row r="5923" spans="1:11" x14ac:dyDescent="0.25">
      <c r="A5923" t="s">
        <v>137</v>
      </c>
      <c r="B5923">
        <v>45</v>
      </c>
      <c r="C5923" t="s">
        <v>889</v>
      </c>
      <c r="D5923" t="s">
        <v>138</v>
      </c>
      <c r="E5923">
        <v>0</v>
      </c>
      <c r="F5923">
        <v>105</v>
      </c>
      <c r="G5923">
        <v>0</v>
      </c>
      <c r="H5923" t="s">
        <v>116</v>
      </c>
      <c r="I5923">
        <v>1</v>
      </c>
      <c r="J5923" t="s">
        <v>66</v>
      </c>
      <c r="K5923" s="33" t="str">
        <f>IF(ISNA(VLOOKUP(C5923,'Provider-EHR crosswalk'!A:B,2,FALSE)),"No EHR Specified",VLOOKUP(C5923,'Provider-EHR crosswalk'!A:B,2,FALSE))</f>
        <v>Azalea Health EHR</v>
      </c>
    </row>
    <row r="5924" spans="1:11" x14ac:dyDescent="0.25">
      <c r="A5924" t="s">
        <v>139</v>
      </c>
      <c r="B5924">
        <v>45</v>
      </c>
      <c r="C5924" t="s">
        <v>889</v>
      </c>
      <c r="D5924" t="s">
        <v>140</v>
      </c>
      <c r="E5924">
        <v>0</v>
      </c>
      <c r="F5924">
        <v>105</v>
      </c>
      <c r="G5924">
        <v>0</v>
      </c>
      <c r="H5924" t="s">
        <v>116</v>
      </c>
      <c r="I5924">
        <v>1</v>
      </c>
      <c r="J5924" t="s">
        <v>66</v>
      </c>
      <c r="K5924" s="33" t="str">
        <f>IF(ISNA(VLOOKUP(C5924,'Provider-EHR crosswalk'!A:B,2,FALSE)),"No EHR Specified",VLOOKUP(C5924,'Provider-EHR crosswalk'!A:B,2,FALSE))</f>
        <v>Azalea Health EHR</v>
      </c>
    </row>
    <row r="5925" spans="1:11" x14ac:dyDescent="0.25">
      <c r="A5925" t="s">
        <v>141</v>
      </c>
      <c r="B5925">
        <v>45</v>
      </c>
      <c r="C5925" t="s">
        <v>889</v>
      </c>
      <c r="D5925" t="s">
        <v>142</v>
      </c>
      <c r="E5925">
        <v>0</v>
      </c>
      <c r="F5925">
        <v>105</v>
      </c>
      <c r="G5925">
        <v>0</v>
      </c>
      <c r="H5925" t="s">
        <v>116</v>
      </c>
      <c r="I5925">
        <v>1</v>
      </c>
      <c r="J5925" t="s">
        <v>66</v>
      </c>
      <c r="K5925" s="33" t="str">
        <f>IF(ISNA(VLOOKUP(C5925,'Provider-EHR crosswalk'!A:B,2,FALSE)),"No EHR Specified",VLOOKUP(C5925,'Provider-EHR crosswalk'!A:B,2,FALSE))</f>
        <v>Azalea Health EHR</v>
      </c>
    </row>
    <row r="5926" spans="1:11" x14ac:dyDescent="0.25">
      <c r="A5926" t="s">
        <v>143</v>
      </c>
      <c r="B5926">
        <v>45</v>
      </c>
      <c r="C5926" t="s">
        <v>889</v>
      </c>
      <c r="D5926" t="s">
        <v>144</v>
      </c>
      <c r="E5926">
        <v>0</v>
      </c>
      <c r="F5926">
        <v>105</v>
      </c>
      <c r="G5926">
        <v>0</v>
      </c>
      <c r="H5926" t="s">
        <v>116</v>
      </c>
      <c r="I5926">
        <v>1</v>
      </c>
      <c r="J5926" t="s">
        <v>66</v>
      </c>
      <c r="K5926" s="33" t="str">
        <f>IF(ISNA(VLOOKUP(C5926,'Provider-EHR crosswalk'!A:B,2,FALSE)),"No EHR Specified",VLOOKUP(C5926,'Provider-EHR crosswalk'!A:B,2,FALSE))</f>
        <v>Azalea Health EHR</v>
      </c>
    </row>
    <row r="5927" spans="1:11" x14ac:dyDescent="0.25">
      <c r="A5927" t="s">
        <v>145</v>
      </c>
      <c r="B5927">
        <v>45</v>
      </c>
      <c r="C5927" t="s">
        <v>889</v>
      </c>
      <c r="D5927" t="s">
        <v>146</v>
      </c>
      <c r="E5927">
        <v>0</v>
      </c>
      <c r="F5927">
        <v>105</v>
      </c>
      <c r="G5927">
        <v>0</v>
      </c>
      <c r="H5927" t="s">
        <v>116</v>
      </c>
      <c r="I5927">
        <v>1</v>
      </c>
      <c r="J5927" t="s">
        <v>66</v>
      </c>
      <c r="K5927" s="33" t="str">
        <f>IF(ISNA(VLOOKUP(C5927,'Provider-EHR crosswalk'!A:B,2,FALSE)),"No EHR Specified",VLOOKUP(C5927,'Provider-EHR crosswalk'!A:B,2,FALSE))</f>
        <v>Azalea Health EHR</v>
      </c>
    </row>
    <row r="5928" spans="1:11" x14ac:dyDescent="0.25">
      <c r="A5928" t="s">
        <v>147</v>
      </c>
      <c r="B5928">
        <v>45</v>
      </c>
      <c r="C5928" t="s">
        <v>889</v>
      </c>
      <c r="D5928" t="s">
        <v>148</v>
      </c>
      <c r="E5928">
        <v>0</v>
      </c>
      <c r="F5928">
        <v>106</v>
      </c>
      <c r="G5928">
        <v>0</v>
      </c>
      <c r="H5928" t="s">
        <v>116</v>
      </c>
      <c r="I5928">
        <v>1</v>
      </c>
      <c r="J5928" t="s">
        <v>66</v>
      </c>
      <c r="K5928" s="33" t="str">
        <f>IF(ISNA(VLOOKUP(C5928,'Provider-EHR crosswalk'!A:B,2,FALSE)),"No EHR Specified",VLOOKUP(C5928,'Provider-EHR crosswalk'!A:B,2,FALSE))</f>
        <v>Azalea Health EHR</v>
      </c>
    </row>
    <row r="5929" spans="1:11" x14ac:dyDescent="0.25">
      <c r="A5929" t="s">
        <v>149</v>
      </c>
      <c r="B5929">
        <v>45</v>
      </c>
      <c r="C5929" t="s">
        <v>889</v>
      </c>
      <c r="D5929" t="s">
        <v>150</v>
      </c>
      <c r="E5929">
        <v>0</v>
      </c>
      <c r="F5929">
        <v>106</v>
      </c>
      <c r="G5929">
        <v>0</v>
      </c>
      <c r="H5929" t="s">
        <v>116</v>
      </c>
      <c r="I5929">
        <v>1</v>
      </c>
      <c r="J5929" t="s">
        <v>66</v>
      </c>
      <c r="K5929" s="33" t="str">
        <f>IF(ISNA(VLOOKUP(C5929,'Provider-EHR crosswalk'!A:B,2,FALSE)),"No EHR Specified",VLOOKUP(C5929,'Provider-EHR crosswalk'!A:B,2,FALSE))</f>
        <v>Azalea Health EHR</v>
      </c>
    </row>
    <row r="5930" spans="1:11" x14ac:dyDescent="0.25">
      <c r="A5930" t="s">
        <v>151</v>
      </c>
      <c r="B5930">
        <v>45</v>
      </c>
      <c r="C5930" t="s">
        <v>889</v>
      </c>
      <c r="D5930" t="s">
        <v>152</v>
      </c>
      <c r="E5930">
        <v>0</v>
      </c>
      <c r="F5930">
        <v>105</v>
      </c>
      <c r="G5930">
        <v>0</v>
      </c>
      <c r="H5930" t="s">
        <v>116</v>
      </c>
      <c r="I5930">
        <v>1</v>
      </c>
      <c r="J5930" t="s">
        <v>66</v>
      </c>
      <c r="K5930" s="33" t="str">
        <f>IF(ISNA(VLOOKUP(C5930,'Provider-EHR crosswalk'!A:B,2,FALSE)),"No EHR Specified",VLOOKUP(C5930,'Provider-EHR crosswalk'!A:B,2,FALSE))</f>
        <v>Azalea Health EHR</v>
      </c>
    </row>
    <row r="5931" spans="1:11" x14ac:dyDescent="0.25">
      <c r="A5931" t="s">
        <v>153</v>
      </c>
      <c r="B5931">
        <v>45</v>
      </c>
      <c r="C5931" t="s">
        <v>889</v>
      </c>
      <c r="D5931" t="s">
        <v>154</v>
      </c>
      <c r="E5931">
        <v>1</v>
      </c>
      <c r="F5931">
        <v>105</v>
      </c>
      <c r="G5931">
        <v>0.95</v>
      </c>
      <c r="H5931" t="s">
        <v>116</v>
      </c>
      <c r="I5931">
        <v>1</v>
      </c>
      <c r="J5931" t="s">
        <v>66</v>
      </c>
      <c r="K5931" s="33" t="str">
        <f>IF(ISNA(VLOOKUP(C5931,'Provider-EHR crosswalk'!A:B,2,FALSE)),"No EHR Specified",VLOOKUP(C5931,'Provider-EHR crosswalk'!A:B,2,FALSE))</f>
        <v>Azalea Health EHR</v>
      </c>
    </row>
    <row r="5932" spans="1:11" x14ac:dyDescent="0.25">
      <c r="A5932" t="s">
        <v>155</v>
      </c>
      <c r="B5932">
        <v>45</v>
      </c>
      <c r="C5932" t="s">
        <v>889</v>
      </c>
      <c r="D5932" t="s">
        <v>156</v>
      </c>
      <c r="E5932">
        <v>0</v>
      </c>
      <c r="F5932">
        <v>105</v>
      </c>
      <c r="G5932">
        <v>0</v>
      </c>
      <c r="H5932" t="s">
        <v>157</v>
      </c>
      <c r="I5932" t="s">
        <v>157</v>
      </c>
      <c r="J5932" t="s">
        <v>157</v>
      </c>
      <c r="K5932" s="33" t="str">
        <f>IF(ISNA(VLOOKUP(C5932,'Provider-EHR crosswalk'!A:B,2,FALSE)),"No EHR Specified",VLOOKUP(C5932,'Provider-EHR crosswalk'!A:B,2,FALSE))</f>
        <v>Azalea Health EHR</v>
      </c>
    </row>
    <row r="5933" spans="1:11" x14ac:dyDescent="0.25">
      <c r="A5933" t="s">
        <v>158</v>
      </c>
      <c r="B5933">
        <v>45</v>
      </c>
      <c r="C5933" t="s">
        <v>889</v>
      </c>
      <c r="D5933" t="s">
        <v>159</v>
      </c>
      <c r="E5933">
        <v>1</v>
      </c>
      <c r="F5933">
        <v>105</v>
      </c>
      <c r="G5933">
        <v>0.95</v>
      </c>
      <c r="H5933" t="s">
        <v>157</v>
      </c>
      <c r="I5933" t="s">
        <v>157</v>
      </c>
      <c r="J5933" t="s">
        <v>157</v>
      </c>
      <c r="K5933" s="33" t="str">
        <f>IF(ISNA(VLOOKUP(C5933,'Provider-EHR crosswalk'!A:B,2,FALSE)),"No EHR Specified",VLOOKUP(C5933,'Provider-EHR crosswalk'!A:B,2,FALSE))</f>
        <v>Azalea Health EHR</v>
      </c>
    </row>
    <row r="5934" spans="1:11" x14ac:dyDescent="0.25">
      <c r="A5934" t="s">
        <v>162</v>
      </c>
      <c r="B5934">
        <v>45</v>
      </c>
      <c r="C5934" t="s">
        <v>889</v>
      </c>
      <c r="D5934" t="s">
        <v>163</v>
      </c>
      <c r="E5934">
        <v>105</v>
      </c>
      <c r="F5934">
        <v>105</v>
      </c>
      <c r="G5934">
        <v>100</v>
      </c>
      <c r="H5934" t="s">
        <v>65</v>
      </c>
      <c r="I5934">
        <v>95</v>
      </c>
      <c r="J5934" t="s">
        <v>66</v>
      </c>
      <c r="K5934" s="33" t="str">
        <f>IF(ISNA(VLOOKUP(C5934,'Provider-EHR crosswalk'!A:B,2,FALSE)),"No EHR Specified",VLOOKUP(C5934,'Provider-EHR crosswalk'!A:B,2,FALSE))</f>
        <v>Azalea Health EHR</v>
      </c>
    </row>
    <row r="5935" spans="1:11" x14ac:dyDescent="0.25">
      <c r="A5935" t="s">
        <v>164</v>
      </c>
      <c r="B5935">
        <v>45</v>
      </c>
      <c r="C5935" t="s">
        <v>889</v>
      </c>
      <c r="D5935" t="s">
        <v>165</v>
      </c>
      <c r="E5935">
        <v>17</v>
      </c>
      <c r="F5935">
        <v>17</v>
      </c>
      <c r="G5935">
        <v>100</v>
      </c>
      <c r="H5935" t="s">
        <v>65</v>
      </c>
      <c r="I5935">
        <v>95</v>
      </c>
      <c r="J5935" t="s">
        <v>66</v>
      </c>
      <c r="K5935" s="33" t="str">
        <f>IF(ISNA(VLOOKUP(C5935,'Provider-EHR crosswalk'!A:B,2,FALSE)),"No EHR Specified",VLOOKUP(C5935,'Provider-EHR crosswalk'!A:B,2,FALSE))</f>
        <v>Azalea Health EHR</v>
      </c>
    </row>
    <row r="5936" spans="1:11" x14ac:dyDescent="0.25">
      <c r="A5936" t="s">
        <v>166</v>
      </c>
      <c r="B5936">
        <v>45</v>
      </c>
      <c r="C5936" t="s">
        <v>889</v>
      </c>
      <c r="D5936" t="s">
        <v>167</v>
      </c>
      <c r="E5936">
        <v>0</v>
      </c>
      <c r="F5936">
        <v>17</v>
      </c>
      <c r="G5936">
        <v>0</v>
      </c>
      <c r="H5936" t="s">
        <v>116</v>
      </c>
      <c r="I5936">
        <v>5</v>
      </c>
      <c r="J5936" t="s">
        <v>66</v>
      </c>
      <c r="K5936" s="33" t="str">
        <f>IF(ISNA(VLOOKUP(C5936,'Provider-EHR crosswalk'!A:B,2,FALSE)),"No EHR Specified",VLOOKUP(C5936,'Provider-EHR crosswalk'!A:B,2,FALSE))</f>
        <v>Azalea Health EHR</v>
      </c>
    </row>
    <row r="5937" spans="1:11" x14ac:dyDescent="0.25">
      <c r="A5937" t="s">
        <v>168</v>
      </c>
      <c r="B5937">
        <v>45</v>
      </c>
      <c r="C5937" t="s">
        <v>889</v>
      </c>
      <c r="D5937" t="s">
        <v>169</v>
      </c>
      <c r="E5937">
        <v>0</v>
      </c>
      <c r="F5937">
        <v>17</v>
      </c>
      <c r="G5937">
        <v>0</v>
      </c>
      <c r="H5937" t="s">
        <v>116</v>
      </c>
      <c r="I5937">
        <v>5</v>
      </c>
      <c r="J5937" t="s">
        <v>66</v>
      </c>
      <c r="K5937" s="33" t="str">
        <f>IF(ISNA(VLOOKUP(C5937,'Provider-EHR crosswalk'!A:B,2,FALSE)),"No EHR Specified",VLOOKUP(C5937,'Provider-EHR crosswalk'!A:B,2,FALSE))</f>
        <v>Azalea Health EHR</v>
      </c>
    </row>
    <row r="5938" spans="1:11" x14ac:dyDescent="0.25">
      <c r="A5938" t="s">
        <v>170</v>
      </c>
      <c r="B5938">
        <v>45</v>
      </c>
      <c r="C5938" t="s">
        <v>889</v>
      </c>
      <c r="D5938" t="s">
        <v>171</v>
      </c>
      <c r="E5938">
        <v>0</v>
      </c>
      <c r="F5938">
        <v>17</v>
      </c>
      <c r="G5938">
        <v>0</v>
      </c>
      <c r="H5938" t="s">
        <v>116</v>
      </c>
      <c r="I5938">
        <v>5</v>
      </c>
      <c r="J5938" t="s">
        <v>66</v>
      </c>
      <c r="K5938" s="33" t="str">
        <f>IF(ISNA(VLOOKUP(C5938,'Provider-EHR crosswalk'!A:B,2,FALSE)),"No EHR Specified",VLOOKUP(C5938,'Provider-EHR crosswalk'!A:B,2,FALSE))</f>
        <v>Azalea Health EHR</v>
      </c>
    </row>
    <row r="5939" spans="1:11" x14ac:dyDescent="0.25">
      <c r="A5939" t="s">
        <v>172</v>
      </c>
      <c r="B5939">
        <v>45</v>
      </c>
      <c r="C5939" t="s">
        <v>889</v>
      </c>
      <c r="D5939" t="s">
        <v>173</v>
      </c>
      <c r="E5939">
        <v>0</v>
      </c>
      <c r="F5939">
        <v>105</v>
      </c>
      <c r="G5939">
        <v>0</v>
      </c>
      <c r="H5939" t="s">
        <v>116</v>
      </c>
      <c r="I5939">
        <v>5</v>
      </c>
      <c r="J5939" t="s">
        <v>66</v>
      </c>
      <c r="K5939" s="33" t="str">
        <f>IF(ISNA(VLOOKUP(C5939,'Provider-EHR crosswalk'!A:B,2,FALSE)),"No EHR Specified",VLOOKUP(C5939,'Provider-EHR crosswalk'!A:B,2,FALSE))</f>
        <v>Azalea Health EHR</v>
      </c>
    </row>
    <row r="5940" spans="1:11" x14ac:dyDescent="0.25">
      <c r="A5940" t="s">
        <v>174</v>
      </c>
      <c r="B5940">
        <v>45</v>
      </c>
      <c r="C5940" t="s">
        <v>889</v>
      </c>
      <c r="D5940" t="s">
        <v>175</v>
      </c>
      <c r="E5940">
        <v>0</v>
      </c>
      <c r="F5940">
        <v>105</v>
      </c>
      <c r="G5940">
        <v>0</v>
      </c>
      <c r="H5940" t="s">
        <v>116</v>
      </c>
      <c r="I5940">
        <v>5</v>
      </c>
      <c r="J5940" t="s">
        <v>66</v>
      </c>
      <c r="K5940" s="33" t="str">
        <f>IF(ISNA(VLOOKUP(C5940,'Provider-EHR crosswalk'!A:B,2,FALSE)),"No EHR Specified",VLOOKUP(C5940,'Provider-EHR crosswalk'!A:B,2,FALSE))</f>
        <v>Azalea Health EHR</v>
      </c>
    </row>
    <row r="5941" spans="1:11" x14ac:dyDescent="0.25">
      <c r="A5941" t="s">
        <v>176</v>
      </c>
      <c r="B5941">
        <v>45</v>
      </c>
      <c r="C5941" t="s">
        <v>889</v>
      </c>
      <c r="D5941" t="s">
        <v>177</v>
      </c>
      <c r="E5941">
        <v>0</v>
      </c>
      <c r="F5941">
        <v>105</v>
      </c>
      <c r="G5941">
        <v>0</v>
      </c>
      <c r="H5941" t="s">
        <v>116</v>
      </c>
      <c r="I5941">
        <v>5</v>
      </c>
      <c r="J5941" t="s">
        <v>66</v>
      </c>
      <c r="K5941" s="33" t="str">
        <f>IF(ISNA(VLOOKUP(C5941,'Provider-EHR crosswalk'!A:B,2,FALSE)),"No EHR Specified",VLOOKUP(C5941,'Provider-EHR crosswalk'!A:B,2,FALSE))</f>
        <v>Azalea Health EHR</v>
      </c>
    </row>
    <row r="5942" spans="1:11" x14ac:dyDescent="0.25">
      <c r="A5942" t="s">
        <v>63</v>
      </c>
      <c r="B5942">
        <v>9</v>
      </c>
      <c r="C5942" t="s">
        <v>1110</v>
      </c>
      <c r="D5942" t="s">
        <v>64</v>
      </c>
      <c r="E5942">
        <v>53</v>
      </c>
      <c r="F5942">
        <v>53</v>
      </c>
      <c r="G5942">
        <v>100</v>
      </c>
      <c r="H5942" t="s">
        <v>65</v>
      </c>
      <c r="I5942">
        <v>99</v>
      </c>
      <c r="J5942" t="s">
        <v>66</v>
      </c>
      <c r="K5942" s="33" t="str">
        <f>IF(ISNA(VLOOKUP(C5942,'Provider-EHR crosswalk'!A:B,2,FALSE)),"No EHR Specified",VLOOKUP(C5942,'Provider-EHR crosswalk'!A:B,2,FALSE))</f>
        <v>No EHR Specified</v>
      </c>
    </row>
    <row r="5943" spans="1:11" x14ac:dyDescent="0.25">
      <c r="A5943" t="s">
        <v>63</v>
      </c>
      <c r="B5943">
        <v>38</v>
      </c>
      <c r="C5943" t="s">
        <v>1110</v>
      </c>
      <c r="D5943" t="s">
        <v>64</v>
      </c>
      <c r="E5943">
        <v>16</v>
      </c>
      <c r="F5943">
        <v>16</v>
      </c>
      <c r="G5943">
        <v>100</v>
      </c>
      <c r="H5943" t="s">
        <v>65</v>
      </c>
      <c r="I5943">
        <v>99</v>
      </c>
      <c r="J5943" t="s">
        <v>66</v>
      </c>
      <c r="K5943" s="33" t="str">
        <f>IF(ISNA(VLOOKUP(C5943,'Provider-EHR crosswalk'!A:B,2,FALSE)),"No EHR Specified",VLOOKUP(C5943,'Provider-EHR crosswalk'!A:B,2,FALSE))</f>
        <v>No EHR Specified</v>
      </c>
    </row>
    <row r="5944" spans="1:11" x14ac:dyDescent="0.25">
      <c r="A5944" t="s">
        <v>63</v>
      </c>
      <c r="B5944">
        <v>65</v>
      </c>
      <c r="C5944" t="s">
        <v>1110</v>
      </c>
      <c r="D5944" t="s">
        <v>64</v>
      </c>
      <c r="E5944">
        <v>9</v>
      </c>
      <c r="F5944">
        <v>9</v>
      </c>
      <c r="G5944">
        <v>100</v>
      </c>
      <c r="H5944" t="s">
        <v>65</v>
      </c>
      <c r="I5944">
        <v>99</v>
      </c>
      <c r="J5944" t="s">
        <v>66</v>
      </c>
      <c r="K5944" s="33" t="str">
        <f>IF(ISNA(VLOOKUP(C5944,'Provider-EHR crosswalk'!A:B,2,FALSE)),"No EHR Specified",VLOOKUP(C5944,'Provider-EHR crosswalk'!A:B,2,FALSE))</f>
        <v>No EHR Specified</v>
      </c>
    </row>
    <row r="5945" spans="1:11" x14ac:dyDescent="0.25">
      <c r="A5945" t="s">
        <v>63</v>
      </c>
      <c r="B5945">
        <v>70</v>
      </c>
      <c r="C5945" t="s">
        <v>1110</v>
      </c>
      <c r="D5945" t="s">
        <v>64</v>
      </c>
      <c r="E5945">
        <v>172</v>
      </c>
      <c r="F5945">
        <v>172</v>
      </c>
      <c r="G5945">
        <v>100</v>
      </c>
      <c r="H5945" t="s">
        <v>65</v>
      </c>
      <c r="I5945">
        <v>99</v>
      </c>
      <c r="J5945" t="s">
        <v>66</v>
      </c>
      <c r="K5945" s="33" t="str">
        <f>IF(ISNA(VLOOKUP(C5945,'Provider-EHR crosswalk'!A:B,2,FALSE)),"No EHR Specified",VLOOKUP(C5945,'Provider-EHR crosswalk'!A:B,2,FALSE))</f>
        <v>No EHR Specified</v>
      </c>
    </row>
    <row r="5946" spans="1:11" x14ac:dyDescent="0.25">
      <c r="A5946" t="s">
        <v>63</v>
      </c>
      <c r="B5946">
        <v>88</v>
      </c>
      <c r="C5946" t="s">
        <v>1110</v>
      </c>
      <c r="D5946" t="s">
        <v>64</v>
      </c>
      <c r="E5946">
        <v>24</v>
      </c>
      <c r="F5946">
        <v>24</v>
      </c>
      <c r="G5946">
        <v>100</v>
      </c>
      <c r="H5946" t="s">
        <v>65</v>
      </c>
      <c r="I5946">
        <v>99</v>
      </c>
      <c r="J5946" t="s">
        <v>66</v>
      </c>
      <c r="K5946" s="33" t="str">
        <f>IF(ISNA(VLOOKUP(C5946,'Provider-EHR crosswalk'!A:B,2,FALSE)),"No EHR Specified",VLOOKUP(C5946,'Provider-EHR crosswalk'!A:B,2,FALSE))</f>
        <v>No EHR Specified</v>
      </c>
    </row>
    <row r="5947" spans="1:11" x14ac:dyDescent="0.25">
      <c r="A5947" t="s">
        <v>63</v>
      </c>
      <c r="B5947">
        <v>100</v>
      </c>
      <c r="C5947" t="s">
        <v>1110</v>
      </c>
      <c r="D5947" t="s">
        <v>64</v>
      </c>
      <c r="E5947">
        <v>87</v>
      </c>
      <c r="F5947">
        <v>87</v>
      </c>
      <c r="G5947">
        <v>100</v>
      </c>
      <c r="H5947" t="s">
        <v>65</v>
      </c>
      <c r="I5947">
        <v>99</v>
      </c>
      <c r="J5947" t="s">
        <v>66</v>
      </c>
      <c r="K5947" s="33" t="str">
        <f>IF(ISNA(VLOOKUP(C5947,'Provider-EHR crosswalk'!A:B,2,FALSE)),"No EHR Specified",VLOOKUP(C5947,'Provider-EHR crosswalk'!A:B,2,FALSE))</f>
        <v>No EHR Specified</v>
      </c>
    </row>
    <row r="5948" spans="1:11" x14ac:dyDescent="0.25">
      <c r="A5948" t="s">
        <v>63</v>
      </c>
      <c r="B5948">
        <v>110</v>
      </c>
      <c r="C5948" t="s">
        <v>1110</v>
      </c>
      <c r="D5948" t="s">
        <v>64</v>
      </c>
      <c r="E5948">
        <v>32</v>
      </c>
      <c r="F5948">
        <v>32</v>
      </c>
      <c r="G5948">
        <v>100</v>
      </c>
      <c r="H5948" t="s">
        <v>65</v>
      </c>
      <c r="I5948">
        <v>99</v>
      </c>
      <c r="J5948" t="s">
        <v>66</v>
      </c>
      <c r="K5948" s="33" t="str">
        <f>IF(ISNA(VLOOKUP(C5948,'Provider-EHR crosswalk'!A:B,2,FALSE)),"No EHR Specified",VLOOKUP(C5948,'Provider-EHR crosswalk'!A:B,2,FALSE))</f>
        <v>No EHR Specified</v>
      </c>
    </row>
    <row r="5949" spans="1:11" x14ac:dyDescent="0.25">
      <c r="A5949" t="s">
        <v>63</v>
      </c>
      <c r="B5949">
        <v>119</v>
      </c>
      <c r="C5949" t="s">
        <v>1110</v>
      </c>
      <c r="D5949" t="s">
        <v>64</v>
      </c>
      <c r="E5949">
        <v>54</v>
      </c>
      <c r="F5949">
        <v>54</v>
      </c>
      <c r="G5949">
        <v>100</v>
      </c>
      <c r="H5949" t="s">
        <v>65</v>
      </c>
      <c r="I5949">
        <v>99</v>
      </c>
      <c r="J5949" t="s">
        <v>66</v>
      </c>
      <c r="K5949" s="33" t="str">
        <f>IF(ISNA(VLOOKUP(C5949,'Provider-EHR crosswalk'!A:B,2,FALSE)),"No EHR Specified",VLOOKUP(C5949,'Provider-EHR crosswalk'!A:B,2,FALSE))</f>
        <v>No EHR Specified</v>
      </c>
    </row>
    <row r="5950" spans="1:11" x14ac:dyDescent="0.25">
      <c r="A5950" t="s">
        <v>63</v>
      </c>
      <c r="B5950">
        <v>122</v>
      </c>
      <c r="C5950" t="s">
        <v>1110</v>
      </c>
      <c r="D5950" t="s">
        <v>64</v>
      </c>
      <c r="E5950">
        <v>19</v>
      </c>
      <c r="F5950">
        <v>19</v>
      </c>
      <c r="G5950">
        <v>100</v>
      </c>
      <c r="H5950" t="s">
        <v>65</v>
      </c>
      <c r="I5950">
        <v>99</v>
      </c>
      <c r="J5950" t="s">
        <v>66</v>
      </c>
      <c r="K5950" s="33" t="str">
        <f>IF(ISNA(VLOOKUP(C5950,'Provider-EHR crosswalk'!A:B,2,FALSE)),"No EHR Specified",VLOOKUP(C5950,'Provider-EHR crosswalk'!A:B,2,FALSE))</f>
        <v>No EHR Specified</v>
      </c>
    </row>
    <row r="5951" spans="1:11" x14ac:dyDescent="0.25">
      <c r="A5951" t="s">
        <v>63</v>
      </c>
      <c r="B5951">
        <v>130</v>
      </c>
      <c r="C5951" t="s">
        <v>1110</v>
      </c>
      <c r="D5951" t="s">
        <v>64</v>
      </c>
      <c r="E5951">
        <v>33</v>
      </c>
      <c r="F5951">
        <v>33</v>
      </c>
      <c r="G5951">
        <v>100</v>
      </c>
      <c r="H5951" t="s">
        <v>65</v>
      </c>
      <c r="I5951">
        <v>99</v>
      </c>
      <c r="J5951" t="s">
        <v>66</v>
      </c>
      <c r="K5951" s="33" t="str">
        <f>IF(ISNA(VLOOKUP(C5951,'Provider-EHR crosswalk'!A:B,2,FALSE)),"No EHR Specified",VLOOKUP(C5951,'Provider-EHR crosswalk'!A:B,2,FALSE))</f>
        <v>No EHR Specified</v>
      </c>
    </row>
    <row r="5952" spans="1:11" x14ac:dyDescent="0.25">
      <c r="A5952" t="s">
        <v>63</v>
      </c>
      <c r="B5952">
        <v>140</v>
      </c>
      <c r="C5952" t="s">
        <v>1110</v>
      </c>
      <c r="D5952" t="s">
        <v>64</v>
      </c>
      <c r="E5952">
        <v>11</v>
      </c>
      <c r="F5952">
        <v>11</v>
      </c>
      <c r="G5952">
        <v>100</v>
      </c>
      <c r="H5952" t="s">
        <v>65</v>
      </c>
      <c r="I5952">
        <v>99</v>
      </c>
      <c r="J5952" t="s">
        <v>66</v>
      </c>
      <c r="K5952" s="33" t="str">
        <f>IF(ISNA(VLOOKUP(C5952,'Provider-EHR crosswalk'!A:B,2,FALSE)),"No EHR Specified",VLOOKUP(C5952,'Provider-EHR crosswalk'!A:B,2,FALSE))</f>
        <v>No EHR Specified</v>
      </c>
    </row>
    <row r="5953" spans="1:11" x14ac:dyDescent="0.25">
      <c r="A5953" t="s">
        <v>63</v>
      </c>
      <c r="B5953">
        <v>146</v>
      </c>
      <c r="C5953" t="s">
        <v>1110</v>
      </c>
      <c r="D5953" t="s">
        <v>64</v>
      </c>
      <c r="E5953">
        <v>3</v>
      </c>
      <c r="F5953">
        <v>3</v>
      </c>
      <c r="G5953">
        <v>100</v>
      </c>
      <c r="H5953" t="s">
        <v>65</v>
      </c>
      <c r="I5953">
        <v>99</v>
      </c>
      <c r="J5953" t="s">
        <v>66</v>
      </c>
      <c r="K5953" s="33" t="str">
        <f>IF(ISNA(VLOOKUP(C5953,'Provider-EHR crosswalk'!A:B,2,FALSE)),"No EHR Specified",VLOOKUP(C5953,'Provider-EHR crosswalk'!A:B,2,FALSE))</f>
        <v>No EHR Specified</v>
      </c>
    </row>
    <row r="5954" spans="1:11" x14ac:dyDescent="0.25">
      <c r="A5954" t="s">
        <v>63</v>
      </c>
      <c r="B5954">
        <v>172</v>
      </c>
      <c r="C5954" t="s">
        <v>1110</v>
      </c>
      <c r="D5954" t="s">
        <v>64</v>
      </c>
      <c r="E5954">
        <v>7</v>
      </c>
      <c r="F5954">
        <v>7</v>
      </c>
      <c r="G5954">
        <v>100</v>
      </c>
      <c r="H5954" t="s">
        <v>65</v>
      </c>
      <c r="I5954">
        <v>99</v>
      </c>
      <c r="J5954" t="s">
        <v>66</v>
      </c>
      <c r="K5954" s="33" t="str">
        <f>IF(ISNA(VLOOKUP(C5954,'Provider-EHR crosswalk'!A:B,2,FALSE)),"No EHR Specified",VLOOKUP(C5954,'Provider-EHR crosswalk'!A:B,2,FALSE))</f>
        <v>No EHR Specified</v>
      </c>
    </row>
    <row r="5955" spans="1:11" x14ac:dyDescent="0.25">
      <c r="A5955" t="s">
        <v>63</v>
      </c>
      <c r="B5955">
        <v>175</v>
      </c>
      <c r="C5955" t="s">
        <v>1110</v>
      </c>
      <c r="D5955" t="s">
        <v>64</v>
      </c>
      <c r="E5955">
        <v>2</v>
      </c>
      <c r="F5955">
        <v>2</v>
      </c>
      <c r="G5955">
        <v>100</v>
      </c>
      <c r="H5955" t="s">
        <v>65</v>
      </c>
      <c r="I5955">
        <v>99</v>
      </c>
      <c r="J5955" t="s">
        <v>66</v>
      </c>
      <c r="K5955" s="33" t="str">
        <f>IF(ISNA(VLOOKUP(C5955,'Provider-EHR crosswalk'!A:B,2,FALSE)),"No EHR Specified",VLOOKUP(C5955,'Provider-EHR crosswalk'!A:B,2,FALSE))</f>
        <v>No EHR Specified</v>
      </c>
    </row>
    <row r="5956" spans="1:11" x14ac:dyDescent="0.25">
      <c r="A5956" t="s">
        <v>63</v>
      </c>
      <c r="B5956">
        <v>184</v>
      </c>
      <c r="C5956" t="s">
        <v>1110</v>
      </c>
      <c r="D5956" t="s">
        <v>64</v>
      </c>
      <c r="E5956">
        <v>2</v>
      </c>
      <c r="F5956">
        <v>2</v>
      </c>
      <c r="G5956">
        <v>100</v>
      </c>
      <c r="H5956" t="s">
        <v>65</v>
      </c>
      <c r="I5956">
        <v>99</v>
      </c>
      <c r="J5956" t="s">
        <v>66</v>
      </c>
      <c r="K5956" s="33" t="str">
        <f>IF(ISNA(VLOOKUP(C5956,'Provider-EHR crosswalk'!A:B,2,FALSE)),"No EHR Specified",VLOOKUP(C5956,'Provider-EHR crosswalk'!A:B,2,FALSE))</f>
        <v>No EHR Specified</v>
      </c>
    </row>
    <row r="5957" spans="1:11" x14ac:dyDescent="0.25">
      <c r="A5957" t="s">
        <v>63</v>
      </c>
      <c r="B5957">
        <v>185</v>
      </c>
      <c r="C5957" t="s">
        <v>1110</v>
      </c>
      <c r="D5957" t="s">
        <v>64</v>
      </c>
      <c r="E5957">
        <v>5</v>
      </c>
      <c r="F5957">
        <v>5</v>
      </c>
      <c r="G5957">
        <v>100</v>
      </c>
      <c r="H5957" t="s">
        <v>65</v>
      </c>
      <c r="I5957">
        <v>99</v>
      </c>
      <c r="J5957" t="s">
        <v>66</v>
      </c>
      <c r="K5957" s="33" t="str">
        <f>IF(ISNA(VLOOKUP(C5957,'Provider-EHR crosswalk'!A:B,2,FALSE)),"No EHR Specified",VLOOKUP(C5957,'Provider-EHR crosswalk'!A:B,2,FALSE))</f>
        <v>No EHR Specified</v>
      </c>
    </row>
    <row r="5958" spans="1:11" x14ac:dyDescent="0.25">
      <c r="A5958" t="s">
        <v>63</v>
      </c>
      <c r="B5958">
        <v>191</v>
      </c>
      <c r="C5958" t="s">
        <v>1110</v>
      </c>
      <c r="D5958" t="s">
        <v>64</v>
      </c>
      <c r="E5958">
        <v>4</v>
      </c>
      <c r="F5958">
        <v>4</v>
      </c>
      <c r="G5958">
        <v>100</v>
      </c>
      <c r="H5958" t="s">
        <v>65</v>
      </c>
      <c r="I5958">
        <v>99</v>
      </c>
      <c r="J5958" t="s">
        <v>66</v>
      </c>
      <c r="K5958" s="33" t="str">
        <f>IF(ISNA(VLOOKUP(C5958,'Provider-EHR crosswalk'!A:B,2,FALSE)),"No EHR Specified",VLOOKUP(C5958,'Provider-EHR crosswalk'!A:B,2,FALSE))</f>
        <v>No EHR Specified</v>
      </c>
    </row>
    <row r="5959" spans="1:11" x14ac:dyDescent="0.25">
      <c r="A5959" t="s">
        <v>63</v>
      </c>
      <c r="B5959">
        <v>204</v>
      </c>
      <c r="C5959" t="s">
        <v>1110</v>
      </c>
      <c r="D5959" t="s">
        <v>64</v>
      </c>
      <c r="E5959">
        <v>2</v>
      </c>
      <c r="F5959">
        <v>2</v>
      </c>
      <c r="G5959">
        <v>100</v>
      </c>
      <c r="H5959" t="s">
        <v>65</v>
      </c>
      <c r="I5959">
        <v>99</v>
      </c>
      <c r="J5959" t="s">
        <v>66</v>
      </c>
      <c r="K5959" s="33" t="str">
        <f>IF(ISNA(VLOOKUP(C5959,'Provider-EHR crosswalk'!A:B,2,FALSE)),"No EHR Specified",VLOOKUP(C5959,'Provider-EHR crosswalk'!A:B,2,FALSE))</f>
        <v>No EHR Specified</v>
      </c>
    </row>
    <row r="5960" spans="1:11" x14ac:dyDescent="0.25">
      <c r="A5960" t="s">
        <v>63</v>
      </c>
      <c r="B5960">
        <v>208</v>
      </c>
      <c r="C5960" t="s">
        <v>1110</v>
      </c>
      <c r="D5960" t="s">
        <v>64</v>
      </c>
      <c r="E5960">
        <v>1</v>
      </c>
      <c r="F5960">
        <v>1</v>
      </c>
      <c r="G5960">
        <v>100</v>
      </c>
      <c r="H5960" t="s">
        <v>65</v>
      </c>
      <c r="I5960">
        <v>99</v>
      </c>
      <c r="J5960" t="s">
        <v>66</v>
      </c>
      <c r="K5960" s="33" t="str">
        <f>IF(ISNA(VLOOKUP(C5960,'Provider-EHR crosswalk'!A:B,2,FALSE)),"No EHR Specified",VLOOKUP(C5960,'Provider-EHR crosswalk'!A:B,2,FALSE))</f>
        <v>No EHR Specified</v>
      </c>
    </row>
    <row r="5961" spans="1:11" x14ac:dyDescent="0.25">
      <c r="A5961" t="s">
        <v>63</v>
      </c>
      <c r="B5961">
        <v>210</v>
      </c>
      <c r="C5961" t="s">
        <v>1110</v>
      </c>
      <c r="D5961" t="s">
        <v>64</v>
      </c>
      <c r="E5961">
        <v>1</v>
      </c>
      <c r="F5961">
        <v>1</v>
      </c>
      <c r="G5961">
        <v>100</v>
      </c>
      <c r="H5961" t="s">
        <v>65</v>
      </c>
      <c r="I5961">
        <v>99</v>
      </c>
      <c r="J5961" t="s">
        <v>66</v>
      </c>
      <c r="K5961" s="33" t="str">
        <f>IF(ISNA(VLOOKUP(C5961,'Provider-EHR crosswalk'!A:B,2,FALSE)),"No EHR Specified",VLOOKUP(C5961,'Provider-EHR crosswalk'!A:B,2,FALSE))</f>
        <v>No EHR Specified</v>
      </c>
    </row>
    <row r="5962" spans="1:11" x14ac:dyDescent="0.25">
      <c r="A5962" t="s">
        <v>67</v>
      </c>
      <c r="B5962">
        <v>9</v>
      </c>
      <c r="C5962" t="s">
        <v>1110</v>
      </c>
      <c r="D5962" t="s">
        <v>68</v>
      </c>
      <c r="E5962">
        <v>49</v>
      </c>
      <c r="F5962">
        <v>53</v>
      </c>
      <c r="G5962">
        <v>92.45</v>
      </c>
      <c r="H5962" t="s">
        <v>65</v>
      </c>
      <c r="I5962">
        <v>75</v>
      </c>
      <c r="J5962" t="s">
        <v>66</v>
      </c>
      <c r="K5962" s="33" t="str">
        <f>IF(ISNA(VLOOKUP(C5962,'Provider-EHR crosswalk'!A:B,2,FALSE)),"No EHR Specified",VLOOKUP(C5962,'Provider-EHR crosswalk'!A:B,2,FALSE))</f>
        <v>No EHR Specified</v>
      </c>
    </row>
    <row r="5963" spans="1:11" x14ac:dyDescent="0.25">
      <c r="A5963" t="s">
        <v>67</v>
      </c>
      <c r="B5963">
        <v>38</v>
      </c>
      <c r="C5963" t="s">
        <v>1110</v>
      </c>
      <c r="D5963" t="s">
        <v>68</v>
      </c>
      <c r="E5963">
        <v>15</v>
      </c>
      <c r="F5963">
        <v>16</v>
      </c>
      <c r="G5963">
        <v>93.75</v>
      </c>
      <c r="H5963" t="s">
        <v>65</v>
      </c>
      <c r="I5963">
        <v>75</v>
      </c>
      <c r="J5963" t="s">
        <v>66</v>
      </c>
      <c r="K5963" s="33" t="str">
        <f>IF(ISNA(VLOOKUP(C5963,'Provider-EHR crosswalk'!A:B,2,FALSE)),"No EHR Specified",VLOOKUP(C5963,'Provider-EHR crosswalk'!A:B,2,FALSE))</f>
        <v>No EHR Specified</v>
      </c>
    </row>
    <row r="5964" spans="1:11" x14ac:dyDescent="0.25">
      <c r="A5964" t="s">
        <v>67</v>
      </c>
      <c r="B5964">
        <v>65</v>
      </c>
      <c r="C5964" t="s">
        <v>1110</v>
      </c>
      <c r="D5964" t="s">
        <v>68</v>
      </c>
      <c r="E5964">
        <v>5</v>
      </c>
      <c r="F5964">
        <v>9</v>
      </c>
      <c r="G5964">
        <v>55.56</v>
      </c>
      <c r="H5964" t="s">
        <v>65</v>
      </c>
      <c r="I5964">
        <v>75</v>
      </c>
      <c r="J5964" t="s">
        <v>69</v>
      </c>
      <c r="K5964" s="33" t="str">
        <f>IF(ISNA(VLOOKUP(C5964,'Provider-EHR crosswalk'!A:B,2,FALSE)),"No EHR Specified",VLOOKUP(C5964,'Provider-EHR crosswalk'!A:B,2,FALSE))</f>
        <v>No EHR Specified</v>
      </c>
    </row>
    <row r="5965" spans="1:11" x14ac:dyDescent="0.25">
      <c r="A5965" t="s">
        <v>67</v>
      </c>
      <c r="B5965">
        <v>70</v>
      </c>
      <c r="C5965" t="s">
        <v>1110</v>
      </c>
      <c r="D5965" t="s">
        <v>68</v>
      </c>
      <c r="E5965">
        <v>162</v>
      </c>
      <c r="F5965">
        <v>172</v>
      </c>
      <c r="G5965">
        <v>94.19</v>
      </c>
      <c r="H5965" t="s">
        <v>65</v>
      </c>
      <c r="I5965">
        <v>75</v>
      </c>
      <c r="J5965" t="s">
        <v>66</v>
      </c>
      <c r="K5965" s="33" t="str">
        <f>IF(ISNA(VLOOKUP(C5965,'Provider-EHR crosswalk'!A:B,2,FALSE)),"No EHR Specified",VLOOKUP(C5965,'Provider-EHR crosswalk'!A:B,2,FALSE))</f>
        <v>No EHR Specified</v>
      </c>
    </row>
    <row r="5966" spans="1:11" x14ac:dyDescent="0.25">
      <c r="A5966" t="s">
        <v>67</v>
      </c>
      <c r="B5966">
        <v>88</v>
      </c>
      <c r="C5966" t="s">
        <v>1110</v>
      </c>
      <c r="D5966" t="s">
        <v>68</v>
      </c>
      <c r="E5966">
        <v>17</v>
      </c>
      <c r="F5966">
        <v>24</v>
      </c>
      <c r="G5966">
        <v>70.83</v>
      </c>
      <c r="H5966" t="s">
        <v>65</v>
      </c>
      <c r="I5966">
        <v>75</v>
      </c>
      <c r="J5966" t="s">
        <v>69</v>
      </c>
      <c r="K5966" s="33" t="str">
        <f>IF(ISNA(VLOOKUP(C5966,'Provider-EHR crosswalk'!A:B,2,FALSE)),"No EHR Specified",VLOOKUP(C5966,'Provider-EHR crosswalk'!A:B,2,FALSE))</f>
        <v>No EHR Specified</v>
      </c>
    </row>
    <row r="5967" spans="1:11" x14ac:dyDescent="0.25">
      <c r="A5967" t="s">
        <v>67</v>
      </c>
      <c r="B5967">
        <v>100</v>
      </c>
      <c r="C5967" t="s">
        <v>1110</v>
      </c>
      <c r="D5967" t="s">
        <v>68</v>
      </c>
      <c r="E5967">
        <v>72</v>
      </c>
      <c r="F5967">
        <v>87</v>
      </c>
      <c r="G5967">
        <v>82.76</v>
      </c>
      <c r="H5967" t="s">
        <v>65</v>
      </c>
      <c r="I5967">
        <v>75</v>
      </c>
      <c r="J5967" t="s">
        <v>66</v>
      </c>
      <c r="K5967" s="33" t="str">
        <f>IF(ISNA(VLOOKUP(C5967,'Provider-EHR crosswalk'!A:B,2,FALSE)),"No EHR Specified",VLOOKUP(C5967,'Provider-EHR crosswalk'!A:B,2,FALSE))</f>
        <v>No EHR Specified</v>
      </c>
    </row>
    <row r="5968" spans="1:11" x14ac:dyDescent="0.25">
      <c r="A5968" t="s">
        <v>67</v>
      </c>
      <c r="B5968">
        <v>110</v>
      </c>
      <c r="C5968" t="s">
        <v>1110</v>
      </c>
      <c r="D5968" t="s">
        <v>68</v>
      </c>
      <c r="E5968">
        <v>30</v>
      </c>
      <c r="F5968">
        <v>32</v>
      </c>
      <c r="G5968">
        <v>93.75</v>
      </c>
      <c r="H5968" t="s">
        <v>65</v>
      </c>
      <c r="I5968">
        <v>75</v>
      </c>
      <c r="J5968" t="s">
        <v>66</v>
      </c>
      <c r="K5968" s="33" t="str">
        <f>IF(ISNA(VLOOKUP(C5968,'Provider-EHR crosswalk'!A:B,2,FALSE)),"No EHR Specified",VLOOKUP(C5968,'Provider-EHR crosswalk'!A:B,2,FALSE))</f>
        <v>No EHR Specified</v>
      </c>
    </row>
    <row r="5969" spans="1:11" x14ac:dyDescent="0.25">
      <c r="A5969" t="s">
        <v>67</v>
      </c>
      <c r="B5969">
        <v>119</v>
      </c>
      <c r="C5969" t="s">
        <v>1110</v>
      </c>
      <c r="D5969" t="s">
        <v>68</v>
      </c>
      <c r="E5969">
        <v>54</v>
      </c>
      <c r="F5969">
        <v>54</v>
      </c>
      <c r="G5969">
        <v>100</v>
      </c>
      <c r="H5969" t="s">
        <v>65</v>
      </c>
      <c r="I5969">
        <v>75</v>
      </c>
      <c r="J5969" t="s">
        <v>66</v>
      </c>
      <c r="K5969" s="33" t="str">
        <f>IF(ISNA(VLOOKUP(C5969,'Provider-EHR crosswalk'!A:B,2,FALSE)),"No EHR Specified",VLOOKUP(C5969,'Provider-EHR crosswalk'!A:B,2,FALSE))</f>
        <v>No EHR Specified</v>
      </c>
    </row>
    <row r="5970" spans="1:11" x14ac:dyDescent="0.25">
      <c r="A5970" t="s">
        <v>67</v>
      </c>
      <c r="B5970">
        <v>122</v>
      </c>
      <c r="C5970" t="s">
        <v>1110</v>
      </c>
      <c r="D5970" t="s">
        <v>68</v>
      </c>
      <c r="E5970">
        <v>17</v>
      </c>
      <c r="F5970">
        <v>19</v>
      </c>
      <c r="G5970">
        <v>89.47</v>
      </c>
      <c r="H5970" t="s">
        <v>65</v>
      </c>
      <c r="I5970">
        <v>75</v>
      </c>
      <c r="J5970" t="s">
        <v>66</v>
      </c>
      <c r="K5970" s="33" t="str">
        <f>IF(ISNA(VLOOKUP(C5970,'Provider-EHR crosswalk'!A:B,2,FALSE)),"No EHR Specified",VLOOKUP(C5970,'Provider-EHR crosswalk'!A:B,2,FALSE))</f>
        <v>No EHR Specified</v>
      </c>
    </row>
    <row r="5971" spans="1:11" x14ac:dyDescent="0.25">
      <c r="A5971" t="s">
        <v>67</v>
      </c>
      <c r="B5971">
        <v>130</v>
      </c>
      <c r="C5971" t="s">
        <v>1110</v>
      </c>
      <c r="D5971" t="s">
        <v>68</v>
      </c>
      <c r="E5971">
        <v>30</v>
      </c>
      <c r="F5971">
        <v>33</v>
      </c>
      <c r="G5971">
        <v>90.91</v>
      </c>
      <c r="H5971" t="s">
        <v>65</v>
      </c>
      <c r="I5971">
        <v>75</v>
      </c>
      <c r="J5971" t="s">
        <v>66</v>
      </c>
      <c r="K5971" s="33" t="str">
        <f>IF(ISNA(VLOOKUP(C5971,'Provider-EHR crosswalk'!A:B,2,FALSE)),"No EHR Specified",VLOOKUP(C5971,'Provider-EHR crosswalk'!A:B,2,FALSE))</f>
        <v>No EHR Specified</v>
      </c>
    </row>
    <row r="5972" spans="1:11" x14ac:dyDescent="0.25">
      <c r="A5972" t="s">
        <v>67</v>
      </c>
      <c r="B5972">
        <v>140</v>
      </c>
      <c r="C5972" t="s">
        <v>1110</v>
      </c>
      <c r="D5972" t="s">
        <v>68</v>
      </c>
      <c r="E5972">
        <v>9</v>
      </c>
      <c r="F5972">
        <v>11</v>
      </c>
      <c r="G5972">
        <v>81.819999999999993</v>
      </c>
      <c r="H5972" t="s">
        <v>65</v>
      </c>
      <c r="I5972">
        <v>75</v>
      </c>
      <c r="J5972" t="s">
        <v>66</v>
      </c>
      <c r="K5972" s="33" t="str">
        <f>IF(ISNA(VLOOKUP(C5972,'Provider-EHR crosswalk'!A:B,2,FALSE)),"No EHR Specified",VLOOKUP(C5972,'Provider-EHR crosswalk'!A:B,2,FALSE))</f>
        <v>No EHR Specified</v>
      </c>
    </row>
    <row r="5973" spans="1:11" x14ac:dyDescent="0.25">
      <c r="A5973" t="s">
        <v>67</v>
      </c>
      <c r="B5973">
        <v>146</v>
      </c>
      <c r="C5973" t="s">
        <v>1110</v>
      </c>
      <c r="D5973" t="s">
        <v>68</v>
      </c>
      <c r="E5973">
        <v>2</v>
      </c>
      <c r="F5973">
        <v>3</v>
      </c>
      <c r="G5973">
        <v>66.67</v>
      </c>
      <c r="H5973" t="s">
        <v>65</v>
      </c>
      <c r="I5973">
        <v>75</v>
      </c>
      <c r="J5973" t="s">
        <v>69</v>
      </c>
      <c r="K5973" s="33" t="str">
        <f>IF(ISNA(VLOOKUP(C5973,'Provider-EHR crosswalk'!A:B,2,FALSE)),"No EHR Specified",VLOOKUP(C5973,'Provider-EHR crosswalk'!A:B,2,FALSE))</f>
        <v>No EHR Specified</v>
      </c>
    </row>
    <row r="5974" spans="1:11" x14ac:dyDescent="0.25">
      <c r="A5974" t="s">
        <v>67</v>
      </c>
      <c r="B5974">
        <v>172</v>
      </c>
      <c r="C5974" t="s">
        <v>1110</v>
      </c>
      <c r="D5974" t="s">
        <v>68</v>
      </c>
      <c r="E5974">
        <v>7</v>
      </c>
      <c r="F5974">
        <v>7</v>
      </c>
      <c r="G5974">
        <v>100</v>
      </c>
      <c r="H5974" t="s">
        <v>65</v>
      </c>
      <c r="I5974">
        <v>75</v>
      </c>
      <c r="J5974" t="s">
        <v>66</v>
      </c>
      <c r="K5974" s="33" t="str">
        <f>IF(ISNA(VLOOKUP(C5974,'Provider-EHR crosswalk'!A:B,2,FALSE)),"No EHR Specified",VLOOKUP(C5974,'Provider-EHR crosswalk'!A:B,2,FALSE))</f>
        <v>No EHR Specified</v>
      </c>
    </row>
    <row r="5975" spans="1:11" x14ac:dyDescent="0.25">
      <c r="A5975" t="s">
        <v>67</v>
      </c>
      <c r="B5975">
        <v>175</v>
      </c>
      <c r="C5975" t="s">
        <v>1110</v>
      </c>
      <c r="D5975" t="s">
        <v>68</v>
      </c>
      <c r="E5975">
        <v>2</v>
      </c>
      <c r="F5975">
        <v>2</v>
      </c>
      <c r="G5975">
        <v>100</v>
      </c>
      <c r="H5975" t="s">
        <v>65</v>
      </c>
      <c r="I5975">
        <v>75</v>
      </c>
      <c r="J5975" t="s">
        <v>66</v>
      </c>
      <c r="K5975" s="33" t="str">
        <f>IF(ISNA(VLOOKUP(C5975,'Provider-EHR crosswalk'!A:B,2,FALSE)),"No EHR Specified",VLOOKUP(C5975,'Provider-EHR crosswalk'!A:B,2,FALSE))</f>
        <v>No EHR Specified</v>
      </c>
    </row>
    <row r="5976" spans="1:11" x14ac:dyDescent="0.25">
      <c r="A5976" t="s">
        <v>67</v>
      </c>
      <c r="B5976">
        <v>184</v>
      </c>
      <c r="C5976" t="s">
        <v>1110</v>
      </c>
      <c r="D5976" t="s">
        <v>68</v>
      </c>
      <c r="E5976">
        <v>2</v>
      </c>
      <c r="F5976">
        <v>2</v>
      </c>
      <c r="G5976">
        <v>100</v>
      </c>
      <c r="H5976" t="s">
        <v>65</v>
      </c>
      <c r="I5976">
        <v>75</v>
      </c>
      <c r="J5976" t="s">
        <v>66</v>
      </c>
      <c r="K5976" s="33" t="str">
        <f>IF(ISNA(VLOOKUP(C5976,'Provider-EHR crosswalk'!A:B,2,FALSE)),"No EHR Specified",VLOOKUP(C5976,'Provider-EHR crosswalk'!A:B,2,FALSE))</f>
        <v>No EHR Specified</v>
      </c>
    </row>
    <row r="5977" spans="1:11" x14ac:dyDescent="0.25">
      <c r="A5977" t="s">
        <v>67</v>
      </c>
      <c r="B5977">
        <v>185</v>
      </c>
      <c r="C5977" t="s">
        <v>1110</v>
      </c>
      <c r="D5977" t="s">
        <v>68</v>
      </c>
      <c r="E5977">
        <v>3</v>
      </c>
      <c r="F5977">
        <v>5</v>
      </c>
      <c r="G5977">
        <v>60</v>
      </c>
      <c r="H5977" t="s">
        <v>65</v>
      </c>
      <c r="I5977">
        <v>75</v>
      </c>
      <c r="J5977" t="s">
        <v>69</v>
      </c>
      <c r="K5977" s="33" t="str">
        <f>IF(ISNA(VLOOKUP(C5977,'Provider-EHR crosswalk'!A:B,2,FALSE)),"No EHR Specified",VLOOKUP(C5977,'Provider-EHR crosswalk'!A:B,2,FALSE))</f>
        <v>No EHR Specified</v>
      </c>
    </row>
    <row r="5978" spans="1:11" x14ac:dyDescent="0.25">
      <c r="A5978" t="s">
        <v>67</v>
      </c>
      <c r="B5978">
        <v>191</v>
      </c>
      <c r="C5978" t="s">
        <v>1110</v>
      </c>
      <c r="D5978" t="s">
        <v>68</v>
      </c>
      <c r="E5978">
        <v>3</v>
      </c>
      <c r="F5978">
        <v>4</v>
      </c>
      <c r="G5978">
        <v>75</v>
      </c>
      <c r="H5978" t="s">
        <v>65</v>
      </c>
      <c r="I5978">
        <v>75</v>
      </c>
      <c r="J5978" t="s">
        <v>69</v>
      </c>
      <c r="K5978" s="33" t="str">
        <f>IF(ISNA(VLOOKUP(C5978,'Provider-EHR crosswalk'!A:B,2,FALSE)),"No EHR Specified",VLOOKUP(C5978,'Provider-EHR crosswalk'!A:B,2,FALSE))</f>
        <v>No EHR Specified</v>
      </c>
    </row>
    <row r="5979" spans="1:11" x14ac:dyDescent="0.25">
      <c r="A5979" t="s">
        <v>67</v>
      </c>
      <c r="B5979">
        <v>204</v>
      </c>
      <c r="C5979" t="s">
        <v>1110</v>
      </c>
      <c r="D5979" t="s">
        <v>68</v>
      </c>
      <c r="E5979">
        <v>2</v>
      </c>
      <c r="F5979">
        <v>2</v>
      </c>
      <c r="G5979">
        <v>100</v>
      </c>
      <c r="H5979" t="s">
        <v>65</v>
      </c>
      <c r="I5979">
        <v>75</v>
      </c>
      <c r="J5979" t="s">
        <v>66</v>
      </c>
      <c r="K5979" s="33" t="str">
        <f>IF(ISNA(VLOOKUP(C5979,'Provider-EHR crosswalk'!A:B,2,FALSE)),"No EHR Specified",VLOOKUP(C5979,'Provider-EHR crosswalk'!A:B,2,FALSE))</f>
        <v>No EHR Specified</v>
      </c>
    </row>
    <row r="5980" spans="1:11" x14ac:dyDescent="0.25">
      <c r="A5980" t="s">
        <v>67</v>
      </c>
      <c r="B5980">
        <v>208</v>
      </c>
      <c r="C5980" t="s">
        <v>1110</v>
      </c>
      <c r="D5980" t="s">
        <v>68</v>
      </c>
      <c r="E5980">
        <v>0</v>
      </c>
      <c r="F5980">
        <v>1</v>
      </c>
      <c r="G5980">
        <v>0</v>
      </c>
      <c r="H5980" t="s">
        <v>65</v>
      </c>
      <c r="I5980">
        <v>75</v>
      </c>
      <c r="J5980" t="s">
        <v>69</v>
      </c>
      <c r="K5980" s="33" t="str">
        <f>IF(ISNA(VLOOKUP(C5980,'Provider-EHR crosswalk'!A:B,2,FALSE)),"No EHR Specified",VLOOKUP(C5980,'Provider-EHR crosswalk'!A:B,2,FALSE))</f>
        <v>No EHR Specified</v>
      </c>
    </row>
    <row r="5981" spans="1:11" x14ac:dyDescent="0.25">
      <c r="A5981" t="s">
        <v>67</v>
      </c>
      <c r="B5981">
        <v>210</v>
      </c>
      <c r="C5981" t="s">
        <v>1110</v>
      </c>
      <c r="D5981" t="s">
        <v>68</v>
      </c>
      <c r="E5981">
        <v>1</v>
      </c>
      <c r="F5981">
        <v>1</v>
      </c>
      <c r="G5981">
        <v>100</v>
      </c>
      <c r="H5981" t="s">
        <v>65</v>
      </c>
      <c r="I5981">
        <v>75</v>
      </c>
      <c r="J5981" t="s">
        <v>66</v>
      </c>
      <c r="K5981" s="33" t="str">
        <f>IF(ISNA(VLOOKUP(C5981,'Provider-EHR crosswalk'!A:B,2,FALSE)),"No EHR Specified",VLOOKUP(C5981,'Provider-EHR crosswalk'!A:B,2,FALSE))</f>
        <v>No EHR Specified</v>
      </c>
    </row>
    <row r="5982" spans="1:11" x14ac:dyDescent="0.25">
      <c r="A5982" t="s">
        <v>70</v>
      </c>
      <c r="B5982">
        <v>9</v>
      </c>
      <c r="C5982" t="s">
        <v>1110</v>
      </c>
      <c r="D5982" t="s">
        <v>71</v>
      </c>
      <c r="E5982">
        <v>53</v>
      </c>
      <c r="F5982">
        <v>53</v>
      </c>
      <c r="G5982">
        <v>100</v>
      </c>
      <c r="H5982" t="s">
        <v>65</v>
      </c>
      <c r="I5982">
        <v>99</v>
      </c>
      <c r="J5982" t="s">
        <v>66</v>
      </c>
      <c r="K5982" s="33" t="str">
        <f>IF(ISNA(VLOOKUP(C5982,'Provider-EHR crosswalk'!A:B,2,FALSE)),"No EHR Specified",VLOOKUP(C5982,'Provider-EHR crosswalk'!A:B,2,FALSE))</f>
        <v>No EHR Specified</v>
      </c>
    </row>
    <row r="5983" spans="1:11" x14ac:dyDescent="0.25">
      <c r="A5983" t="s">
        <v>70</v>
      </c>
      <c r="B5983">
        <v>38</v>
      </c>
      <c r="C5983" t="s">
        <v>1110</v>
      </c>
      <c r="D5983" t="s">
        <v>71</v>
      </c>
      <c r="E5983">
        <v>16</v>
      </c>
      <c r="F5983">
        <v>16</v>
      </c>
      <c r="G5983">
        <v>100</v>
      </c>
      <c r="H5983" t="s">
        <v>65</v>
      </c>
      <c r="I5983">
        <v>99</v>
      </c>
      <c r="J5983" t="s">
        <v>66</v>
      </c>
      <c r="K5983" s="33" t="str">
        <f>IF(ISNA(VLOOKUP(C5983,'Provider-EHR crosswalk'!A:B,2,FALSE)),"No EHR Specified",VLOOKUP(C5983,'Provider-EHR crosswalk'!A:B,2,FALSE))</f>
        <v>No EHR Specified</v>
      </c>
    </row>
    <row r="5984" spans="1:11" x14ac:dyDescent="0.25">
      <c r="A5984" t="s">
        <v>70</v>
      </c>
      <c r="B5984">
        <v>65</v>
      </c>
      <c r="C5984" t="s">
        <v>1110</v>
      </c>
      <c r="D5984" t="s">
        <v>71</v>
      </c>
      <c r="E5984">
        <v>9</v>
      </c>
      <c r="F5984">
        <v>9</v>
      </c>
      <c r="G5984">
        <v>100</v>
      </c>
      <c r="H5984" t="s">
        <v>65</v>
      </c>
      <c r="I5984">
        <v>99</v>
      </c>
      <c r="J5984" t="s">
        <v>66</v>
      </c>
      <c r="K5984" s="33" t="str">
        <f>IF(ISNA(VLOOKUP(C5984,'Provider-EHR crosswalk'!A:B,2,FALSE)),"No EHR Specified",VLOOKUP(C5984,'Provider-EHR crosswalk'!A:B,2,FALSE))</f>
        <v>No EHR Specified</v>
      </c>
    </row>
    <row r="5985" spans="1:11" x14ac:dyDescent="0.25">
      <c r="A5985" t="s">
        <v>70</v>
      </c>
      <c r="B5985">
        <v>70</v>
      </c>
      <c r="C5985" t="s">
        <v>1110</v>
      </c>
      <c r="D5985" t="s">
        <v>71</v>
      </c>
      <c r="E5985">
        <v>172</v>
      </c>
      <c r="F5985">
        <v>172</v>
      </c>
      <c r="G5985">
        <v>100</v>
      </c>
      <c r="H5985" t="s">
        <v>65</v>
      </c>
      <c r="I5985">
        <v>99</v>
      </c>
      <c r="J5985" t="s">
        <v>66</v>
      </c>
      <c r="K5985" s="33" t="str">
        <f>IF(ISNA(VLOOKUP(C5985,'Provider-EHR crosswalk'!A:B,2,FALSE)),"No EHR Specified",VLOOKUP(C5985,'Provider-EHR crosswalk'!A:B,2,FALSE))</f>
        <v>No EHR Specified</v>
      </c>
    </row>
    <row r="5986" spans="1:11" x14ac:dyDescent="0.25">
      <c r="A5986" t="s">
        <v>70</v>
      </c>
      <c r="B5986">
        <v>88</v>
      </c>
      <c r="C5986" t="s">
        <v>1110</v>
      </c>
      <c r="D5986" t="s">
        <v>71</v>
      </c>
      <c r="E5986">
        <v>24</v>
      </c>
      <c r="F5986">
        <v>24</v>
      </c>
      <c r="G5986">
        <v>100</v>
      </c>
      <c r="H5986" t="s">
        <v>65</v>
      </c>
      <c r="I5986">
        <v>99</v>
      </c>
      <c r="J5986" t="s">
        <v>66</v>
      </c>
      <c r="K5986" s="33" t="str">
        <f>IF(ISNA(VLOOKUP(C5986,'Provider-EHR crosswalk'!A:B,2,FALSE)),"No EHR Specified",VLOOKUP(C5986,'Provider-EHR crosswalk'!A:B,2,FALSE))</f>
        <v>No EHR Specified</v>
      </c>
    </row>
    <row r="5987" spans="1:11" x14ac:dyDescent="0.25">
      <c r="A5987" t="s">
        <v>70</v>
      </c>
      <c r="B5987">
        <v>100</v>
      </c>
      <c r="C5987" t="s">
        <v>1110</v>
      </c>
      <c r="D5987" t="s">
        <v>71</v>
      </c>
      <c r="E5987">
        <v>87</v>
      </c>
      <c r="F5987">
        <v>87</v>
      </c>
      <c r="G5987">
        <v>100</v>
      </c>
      <c r="H5987" t="s">
        <v>65</v>
      </c>
      <c r="I5987">
        <v>99</v>
      </c>
      <c r="J5987" t="s">
        <v>66</v>
      </c>
      <c r="K5987" s="33" t="str">
        <f>IF(ISNA(VLOOKUP(C5987,'Provider-EHR crosswalk'!A:B,2,FALSE)),"No EHR Specified",VLOOKUP(C5987,'Provider-EHR crosswalk'!A:B,2,FALSE))</f>
        <v>No EHR Specified</v>
      </c>
    </row>
    <row r="5988" spans="1:11" x14ac:dyDescent="0.25">
      <c r="A5988" t="s">
        <v>70</v>
      </c>
      <c r="B5988">
        <v>110</v>
      </c>
      <c r="C5988" t="s">
        <v>1110</v>
      </c>
      <c r="D5988" t="s">
        <v>71</v>
      </c>
      <c r="E5988">
        <v>32</v>
      </c>
      <c r="F5988">
        <v>32</v>
      </c>
      <c r="G5988">
        <v>100</v>
      </c>
      <c r="H5988" t="s">
        <v>65</v>
      </c>
      <c r="I5988">
        <v>99</v>
      </c>
      <c r="J5988" t="s">
        <v>66</v>
      </c>
      <c r="K5988" s="33" t="str">
        <f>IF(ISNA(VLOOKUP(C5988,'Provider-EHR crosswalk'!A:B,2,FALSE)),"No EHR Specified",VLOOKUP(C5988,'Provider-EHR crosswalk'!A:B,2,FALSE))</f>
        <v>No EHR Specified</v>
      </c>
    </row>
    <row r="5989" spans="1:11" x14ac:dyDescent="0.25">
      <c r="A5989" t="s">
        <v>70</v>
      </c>
      <c r="B5989">
        <v>119</v>
      </c>
      <c r="C5989" t="s">
        <v>1110</v>
      </c>
      <c r="D5989" t="s">
        <v>71</v>
      </c>
      <c r="E5989">
        <v>54</v>
      </c>
      <c r="F5989">
        <v>54</v>
      </c>
      <c r="G5989">
        <v>100</v>
      </c>
      <c r="H5989" t="s">
        <v>65</v>
      </c>
      <c r="I5989">
        <v>99</v>
      </c>
      <c r="J5989" t="s">
        <v>66</v>
      </c>
      <c r="K5989" s="33" t="str">
        <f>IF(ISNA(VLOOKUP(C5989,'Provider-EHR crosswalk'!A:B,2,FALSE)),"No EHR Specified",VLOOKUP(C5989,'Provider-EHR crosswalk'!A:B,2,FALSE))</f>
        <v>No EHR Specified</v>
      </c>
    </row>
    <row r="5990" spans="1:11" x14ac:dyDescent="0.25">
      <c r="A5990" t="s">
        <v>70</v>
      </c>
      <c r="B5990">
        <v>122</v>
      </c>
      <c r="C5990" t="s">
        <v>1110</v>
      </c>
      <c r="D5990" t="s">
        <v>71</v>
      </c>
      <c r="E5990">
        <v>19</v>
      </c>
      <c r="F5990">
        <v>19</v>
      </c>
      <c r="G5990">
        <v>100</v>
      </c>
      <c r="H5990" t="s">
        <v>65</v>
      </c>
      <c r="I5990">
        <v>99</v>
      </c>
      <c r="J5990" t="s">
        <v>66</v>
      </c>
      <c r="K5990" s="33" t="str">
        <f>IF(ISNA(VLOOKUP(C5990,'Provider-EHR crosswalk'!A:B,2,FALSE)),"No EHR Specified",VLOOKUP(C5990,'Provider-EHR crosswalk'!A:B,2,FALSE))</f>
        <v>No EHR Specified</v>
      </c>
    </row>
    <row r="5991" spans="1:11" x14ac:dyDescent="0.25">
      <c r="A5991" t="s">
        <v>70</v>
      </c>
      <c r="B5991">
        <v>130</v>
      </c>
      <c r="C5991" t="s">
        <v>1110</v>
      </c>
      <c r="D5991" t="s">
        <v>71</v>
      </c>
      <c r="E5991">
        <v>33</v>
      </c>
      <c r="F5991">
        <v>33</v>
      </c>
      <c r="G5991">
        <v>100</v>
      </c>
      <c r="H5991" t="s">
        <v>65</v>
      </c>
      <c r="I5991">
        <v>99</v>
      </c>
      <c r="J5991" t="s">
        <v>66</v>
      </c>
      <c r="K5991" s="33" t="str">
        <f>IF(ISNA(VLOOKUP(C5991,'Provider-EHR crosswalk'!A:B,2,FALSE)),"No EHR Specified",VLOOKUP(C5991,'Provider-EHR crosswalk'!A:B,2,FALSE))</f>
        <v>No EHR Specified</v>
      </c>
    </row>
    <row r="5992" spans="1:11" x14ac:dyDescent="0.25">
      <c r="A5992" t="s">
        <v>70</v>
      </c>
      <c r="B5992">
        <v>140</v>
      </c>
      <c r="C5992" t="s">
        <v>1110</v>
      </c>
      <c r="D5992" t="s">
        <v>71</v>
      </c>
      <c r="E5992">
        <v>11</v>
      </c>
      <c r="F5992">
        <v>11</v>
      </c>
      <c r="G5992">
        <v>100</v>
      </c>
      <c r="H5992" t="s">
        <v>65</v>
      </c>
      <c r="I5992">
        <v>99</v>
      </c>
      <c r="J5992" t="s">
        <v>66</v>
      </c>
      <c r="K5992" s="33" t="str">
        <f>IF(ISNA(VLOOKUP(C5992,'Provider-EHR crosswalk'!A:B,2,FALSE)),"No EHR Specified",VLOOKUP(C5992,'Provider-EHR crosswalk'!A:B,2,FALSE))</f>
        <v>No EHR Specified</v>
      </c>
    </row>
    <row r="5993" spans="1:11" x14ac:dyDescent="0.25">
      <c r="A5993" t="s">
        <v>70</v>
      </c>
      <c r="B5993">
        <v>146</v>
      </c>
      <c r="C5993" t="s">
        <v>1110</v>
      </c>
      <c r="D5993" t="s">
        <v>71</v>
      </c>
      <c r="E5993">
        <v>3</v>
      </c>
      <c r="F5993">
        <v>3</v>
      </c>
      <c r="G5993">
        <v>100</v>
      </c>
      <c r="H5993" t="s">
        <v>65</v>
      </c>
      <c r="I5993">
        <v>99</v>
      </c>
      <c r="J5993" t="s">
        <v>66</v>
      </c>
      <c r="K5993" s="33" t="str">
        <f>IF(ISNA(VLOOKUP(C5993,'Provider-EHR crosswalk'!A:B,2,FALSE)),"No EHR Specified",VLOOKUP(C5993,'Provider-EHR crosswalk'!A:B,2,FALSE))</f>
        <v>No EHR Specified</v>
      </c>
    </row>
    <row r="5994" spans="1:11" x14ac:dyDescent="0.25">
      <c r="A5994" t="s">
        <v>70</v>
      </c>
      <c r="B5994">
        <v>172</v>
      </c>
      <c r="C5994" t="s">
        <v>1110</v>
      </c>
      <c r="D5994" t="s">
        <v>71</v>
      </c>
      <c r="E5994">
        <v>7</v>
      </c>
      <c r="F5994">
        <v>7</v>
      </c>
      <c r="G5994">
        <v>100</v>
      </c>
      <c r="H5994" t="s">
        <v>65</v>
      </c>
      <c r="I5994">
        <v>99</v>
      </c>
      <c r="J5994" t="s">
        <v>66</v>
      </c>
      <c r="K5994" s="33" t="str">
        <f>IF(ISNA(VLOOKUP(C5994,'Provider-EHR crosswalk'!A:B,2,FALSE)),"No EHR Specified",VLOOKUP(C5994,'Provider-EHR crosswalk'!A:B,2,FALSE))</f>
        <v>No EHR Specified</v>
      </c>
    </row>
    <row r="5995" spans="1:11" x14ac:dyDescent="0.25">
      <c r="A5995" t="s">
        <v>70</v>
      </c>
      <c r="B5995">
        <v>175</v>
      </c>
      <c r="C5995" t="s">
        <v>1110</v>
      </c>
      <c r="D5995" t="s">
        <v>71</v>
      </c>
      <c r="E5995">
        <v>2</v>
      </c>
      <c r="F5995">
        <v>2</v>
      </c>
      <c r="G5995">
        <v>100</v>
      </c>
      <c r="H5995" t="s">
        <v>65</v>
      </c>
      <c r="I5995">
        <v>99</v>
      </c>
      <c r="J5995" t="s">
        <v>66</v>
      </c>
      <c r="K5995" s="33" t="str">
        <f>IF(ISNA(VLOOKUP(C5995,'Provider-EHR crosswalk'!A:B,2,FALSE)),"No EHR Specified",VLOOKUP(C5995,'Provider-EHR crosswalk'!A:B,2,FALSE))</f>
        <v>No EHR Specified</v>
      </c>
    </row>
    <row r="5996" spans="1:11" x14ac:dyDescent="0.25">
      <c r="A5996" t="s">
        <v>70</v>
      </c>
      <c r="B5996">
        <v>184</v>
      </c>
      <c r="C5996" t="s">
        <v>1110</v>
      </c>
      <c r="D5996" t="s">
        <v>71</v>
      </c>
      <c r="E5996">
        <v>2</v>
      </c>
      <c r="F5996">
        <v>2</v>
      </c>
      <c r="G5996">
        <v>100</v>
      </c>
      <c r="H5996" t="s">
        <v>65</v>
      </c>
      <c r="I5996">
        <v>99</v>
      </c>
      <c r="J5996" t="s">
        <v>66</v>
      </c>
      <c r="K5996" s="33" t="str">
        <f>IF(ISNA(VLOOKUP(C5996,'Provider-EHR crosswalk'!A:B,2,FALSE)),"No EHR Specified",VLOOKUP(C5996,'Provider-EHR crosswalk'!A:B,2,FALSE))</f>
        <v>No EHR Specified</v>
      </c>
    </row>
    <row r="5997" spans="1:11" x14ac:dyDescent="0.25">
      <c r="A5997" t="s">
        <v>70</v>
      </c>
      <c r="B5997">
        <v>185</v>
      </c>
      <c r="C5997" t="s">
        <v>1110</v>
      </c>
      <c r="D5997" t="s">
        <v>71</v>
      </c>
      <c r="E5997">
        <v>5</v>
      </c>
      <c r="F5997">
        <v>5</v>
      </c>
      <c r="G5997">
        <v>100</v>
      </c>
      <c r="H5997" t="s">
        <v>65</v>
      </c>
      <c r="I5997">
        <v>99</v>
      </c>
      <c r="J5997" t="s">
        <v>66</v>
      </c>
      <c r="K5997" s="33" t="str">
        <f>IF(ISNA(VLOOKUP(C5997,'Provider-EHR crosswalk'!A:B,2,FALSE)),"No EHR Specified",VLOOKUP(C5997,'Provider-EHR crosswalk'!A:B,2,FALSE))</f>
        <v>No EHR Specified</v>
      </c>
    </row>
    <row r="5998" spans="1:11" x14ac:dyDescent="0.25">
      <c r="A5998" t="s">
        <v>70</v>
      </c>
      <c r="B5998">
        <v>191</v>
      </c>
      <c r="C5998" t="s">
        <v>1110</v>
      </c>
      <c r="D5998" t="s">
        <v>71</v>
      </c>
      <c r="E5998">
        <v>4</v>
      </c>
      <c r="F5998">
        <v>4</v>
      </c>
      <c r="G5998">
        <v>100</v>
      </c>
      <c r="H5998" t="s">
        <v>65</v>
      </c>
      <c r="I5998">
        <v>99</v>
      </c>
      <c r="J5998" t="s">
        <v>66</v>
      </c>
      <c r="K5998" s="33" t="str">
        <f>IF(ISNA(VLOOKUP(C5998,'Provider-EHR crosswalk'!A:B,2,FALSE)),"No EHR Specified",VLOOKUP(C5998,'Provider-EHR crosswalk'!A:B,2,FALSE))</f>
        <v>No EHR Specified</v>
      </c>
    </row>
    <row r="5999" spans="1:11" x14ac:dyDescent="0.25">
      <c r="A5999" t="s">
        <v>70</v>
      </c>
      <c r="B5999">
        <v>204</v>
      </c>
      <c r="C5999" t="s">
        <v>1110</v>
      </c>
      <c r="D5999" t="s">
        <v>71</v>
      </c>
      <c r="E5999">
        <v>2</v>
      </c>
      <c r="F5999">
        <v>2</v>
      </c>
      <c r="G5999">
        <v>100</v>
      </c>
      <c r="H5999" t="s">
        <v>65</v>
      </c>
      <c r="I5999">
        <v>99</v>
      </c>
      <c r="J5999" t="s">
        <v>66</v>
      </c>
      <c r="K5999" s="33" t="str">
        <f>IF(ISNA(VLOOKUP(C5999,'Provider-EHR crosswalk'!A:B,2,FALSE)),"No EHR Specified",VLOOKUP(C5999,'Provider-EHR crosswalk'!A:B,2,FALSE))</f>
        <v>No EHR Specified</v>
      </c>
    </row>
    <row r="6000" spans="1:11" x14ac:dyDescent="0.25">
      <c r="A6000" t="s">
        <v>70</v>
      </c>
      <c r="B6000">
        <v>208</v>
      </c>
      <c r="C6000" t="s">
        <v>1110</v>
      </c>
      <c r="D6000" t="s">
        <v>71</v>
      </c>
      <c r="E6000">
        <v>1</v>
      </c>
      <c r="F6000">
        <v>1</v>
      </c>
      <c r="G6000">
        <v>100</v>
      </c>
      <c r="H6000" t="s">
        <v>65</v>
      </c>
      <c r="I6000">
        <v>99</v>
      </c>
      <c r="J6000" t="s">
        <v>66</v>
      </c>
      <c r="K6000" s="33" t="str">
        <f>IF(ISNA(VLOOKUP(C6000,'Provider-EHR crosswalk'!A:B,2,FALSE)),"No EHR Specified",VLOOKUP(C6000,'Provider-EHR crosswalk'!A:B,2,FALSE))</f>
        <v>No EHR Specified</v>
      </c>
    </row>
    <row r="6001" spans="1:11" x14ac:dyDescent="0.25">
      <c r="A6001" t="s">
        <v>70</v>
      </c>
      <c r="B6001">
        <v>210</v>
      </c>
      <c r="C6001" t="s">
        <v>1110</v>
      </c>
      <c r="D6001" t="s">
        <v>71</v>
      </c>
      <c r="E6001">
        <v>1</v>
      </c>
      <c r="F6001">
        <v>1</v>
      </c>
      <c r="G6001">
        <v>100</v>
      </c>
      <c r="H6001" t="s">
        <v>65</v>
      </c>
      <c r="I6001">
        <v>99</v>
      </c>
      <c r="J6001" t="s">
        <v>66</v>
      </c>
      <c r="K6001" s="33" t="str">
        <f>IF(ISNA(VLOOKUP(C6001,'Provider-EHR crosswalk'!A:B,2,FALSE)),"No EHR Specified",VLOOKUP(C6001,'Provider-EHR crosswalk'!A:B,2,FALSE))</f>
        <v>No EHR Specified</v>
      </c>
    </row>
    <row r="6002" spans="1:11" x14ac:dyDescent="0.25">
      <c r="A6002" t="s">
        <v>72</v>
      </c>
      <c r="B6002">
        <v>9</v>
      </c>
      <c r="C6002" t="s">
        <v>1110</v>
      </c>
      <c r="D6002" t="s">
        <v>73</v>
      </c>
      <c r="E6002">
        <v>53</v>
      </c>
      <c r="F6002">
        <v>53</v>
      </c>
      <c r="G6002">
        <v>100</v>
      </c>
      <c r="H6002" t="s">
        <v>65</v>
      </c>
      <c r="I6002">
        <v>99</v>
      </c>
      <c r="J6002" t="s">
        <v>66</v>
      </c>
      <c r="K6002" s="33" t="str">
        <f>IF(ISNA(VLOOKUP(C6002,'Provider-EHR crosswalk'!A:B,2,FALSE)),"No EHR Specified",VLOOKUP(C6002,'Provider-EHR crosswalk'!A:B,2,FALSE))</f>
        <v>No EHR Specified</v>
      </c>
    </row>
    <row r="6003" spans="1:11" x14ac:dyDescent="0.25">
      <c r="A6003" t="s">
        <v>72</v>
      </c>
      <c r="B6003">
        <v>38</v>
      </c>
      <c r="C6003" t="s">
        <v>1110</v>
      </c>
      <c r="D6003" t="s">
        <v>73</v>
      </c>
      <c r="E6003">
        <v>16</v>
      </c>
      <c r="F6003">
        <v>16</v>
      </c>
      <c r="G6003">
        <v>100</v>
      </c>
      <c r="H6003" t="s">
        <v>65</v>
      </c>
      <c r="I6003">
        <v>99</v>
      </c>
      <c r="J6003" t="s">
        <v>66</v>
      </c>
      <c r="K6003" s="33" t="str">
        <f>IF(ISNA(VLOOKUP(C6003,'Provider-EHR crosswalk'!A:B,2,FALSE)),"No EHR Specified",VLOOKUP(C6003,'Provider-EHR crosswalk'!A:B,2,FALSE))</f>
        <v>No EHR Specified</v>
      </c>
    </row>
    <row r="6004" spans="1:11" x14ac:dyDescent="0.25">
      <c r="A6004" t="s">
        <v>72</v>
      </c>
      <c r="B6004">
        <v>65</v>
      </c>
      <c r="C6004" t="s">
        <v>1110</v>
      </c>
      <c r="D6004" t="s">
        <v>73</v>
      </c>
      <c r="E6004">
        <v>9</v>
      </c>
      <c r="F6004">
        <v>9</v>
      </c>
      <c r="G6004">
        <v>100</v>
      </c>
      <c r="H6004" t="s">
        <v>65</v>
      </c>
      <c r="I6004">
        <v>99</v>
      </c>
      <c r="J6004" t="s">
        <v>66</v>
      </c>
      <c r="K6004" s="33" t="str">
        <f>IF(ISNA(VLOOKUP(C6004,'Provider-EHR crosswalk'!A:B,2,FALSE)),"No EHR Specified",VLOOKUP(C6004,'Provider-EHR crosswalk'!A:B,2,FALSE))</f>
        <v>No EHR Specified</v>
      </c>
    </row>
    <row r="6005" spans="1:11" x14ac:dyDescent="0.25">
      <c r="A6005" t="s">
        <v>72</v>
      </c>
      <c r="B6005">
        <v>70</v>
      </c>
      <c r="C6005" t="s">
        <v>1110</v>
      </c>
      <c r="D6005" t="s">
        <v>73</v>
      </c>
      <c r="E6005">
        <v>172</v>
      </c>
      <c r="F6005">
        <v>172</v>
      </c>
      <c r="G6005">
        <v>100</v>
      </c>
      <c r="H6005" t="s">
        <v>65</v>
      </c>
      <c r="I6005">
        <v>99</v>
      </c>
      <c r="J6005" t="s">
        <v>66</v>
      </c>
      <c r="K6005" s="33" t="str">
        <f>IF(ISNA(VLOOKUP(C6005,'Provider-EHR crosswalk'!A:B,2,FALSE)),"No EHR Specified",VLOOKUP(C6005,'Provider-EHR crosswalk'!A:B,2,FALSE))</f>
        <v>No EHR Specified</v>
      </c>
    </row>
    <row r="6006" spans="1:11" x14ac:dyDescent="0.25">
      <c r="A6006" t="s">
        <v>72</v>
      </c>
      <c r="B6006">
        <v>88</v>
      </c>
      <c r="C6006" t="s">
        <v>1110</v>
      </c>
      <c r="D6006" t="s">
        <v>73</v>
      </c>
      <c r="E6006">
        <v>24</v>
      </c>
      <c r="F6006">
        <v>24</v>
      </c>
      <c r="G6006">
        <v>100</v>
      </c>
      <c r="H6006" t="s">
        <v>65</v>
      </c>
      <c r="I6006">
        <v>99</v>
      </c>
      <c r="J6006" t="s">
        <v>66</v>
      </c>
      <c r="K6006" s="33" t="str">
        <f>IF(ISNA(VLOOKUP(C6006,'Provider-EHR crosswalk'!A:B,2,FALSE)),"No EHR Specified",VLOOKUP(C6006,'Provider-EHR crosswalk'!A:B,2,FALSE))</f>
        <v>No EHR Specified</v>
      </c>
    </row>
    <row r="6007" spans="1:11" x14ac:dyDescent="0.25">
      <c r="A6007" t="s">
        <v>72</v>
      </c>
      <c r="B6007">
        <v>100</v>
      </c>
      <c r="C6007" t="s">
        <v>1110</v>
      </c>
      <c r="D6007" t="s">
        <v>73</v>
      </c>
      <c r="E6007">
        <v>87</v>
      </c>
      <c r="F6007">
        <v>87</v>
      </c>
      <c r="G6007">
        <v>100</v>
      </c>
      <c r="H6007" t="s">
        <v>65</v>
      </c>
      <c r="I6007">
        <v>99</v>
      </c>
      <c r="J6007" t="s">
        <v>66</v>
      </c>
      <c r="K6007" s="33" t="str">
        <f>IF(ISNA(VLOOKUP(C6007,'Provider-EHR crosswalk'!A:B,2,FALSE)),"No EHR Specified",VLOOKUP(C6007,'Provider-EHR crosswalk'!A:B,2,FALSE))</f>
        <v>No EHR Specified</v>
      </c>
    </row>
    <row r="6008" spans="1:11" x14ac:dyDescent="0.25">
      <c r="A6008" t="s">
        <v>72</v>
      </c>
      <c r="B6008">
        <v>110</v>
      </c>
      <c r="C6008" t="s">
        <v>1110</v>
      </c>
      <c r="D6008" t="s">
        <v>73</v>
      </c>
      <c r="E6008">
        <v>32</v>
      </c>
      <c r="F6008">
        <v>32</v>
      </c>
      <c r="G6008">
        <v>100</v>
      </c>
      <c r="H6008" t="s">
        <v>65</v>
      </c>
      <c r="I6008">
        <v>99</v>
      </c>
      <c r="J6008" t="s">
        <v>66</v>
      </c>
      <c r="K6008" s="33" t="str">
        <f>IF(ISNA(VLOOKUP(C6008,'Provider-EHR crosswalk'!A:B,2,FALSE)),"No EHR Specified",VLOOKUP(C6008,'Provider-EHR crosswalk'!A:B,2,FALSE))</f>
        <v>No EHR Specified</v>
      </c>
    </row>
    <row r="6009" spans="1:11" x14ac:dyDescent="0.25">
      <c r="A6009" t="s">
        <v>72</v>
      </c>
      <c r="B6009">
        <v>119</v>
      </c>
      <c r="C6009" t="s">
        <v>1110</v>
      </c>
      <c r="D6009" t="s">
        <v>73</v>
      </c>
      <c r="E6009">
        <v>54</v>
      </c>
      <c r="F6009">
        <v>54</v>
      </c>
      <c r="G6009">
        <v>100</v>
      </c>
      <c r="H6009" t="s">
        <v>65</v>
      </c>
      <c r="I6009">
        <v>99</v>
      </c>
      <c r="J6009" t="s">
        <v>66</v>
      </c>
      <c r="K6009" s="33" t="str">
        <f>IF(ISNA(VLOOKUP(C6009,'Provider-EHR crosswalk'!A:B,2,FALSE)),"No EHR Specified",VLOOKUP(C6009,'Provider-EHR crosswalk'!A:B,2,FALSE))</f>
        <v>No EHR Specified</v>
      </c>
    </row>
    <row r="6010" spans="1:11" x14ac:dyDescent="0.25">
      <c r="A6010" t="s">
        <v>72</v>
      </c>
      <c r="B6010">
        <v>122</v>
      </c>
      <c r="C6010" t="s">
        <v>1110</v>
      </c>
      <c r="D6010" t="s">
        <v>73</v>
      </c>
      <c r="E6010">
        <v>19</v>
      </c>
      <c r="F6010">
        <v>19</v>
      </c>
      <c r="G6010">
        <v>100</v>
      </c>
      <c r="H6010" t="s">
        <v>65</v>
      </c>
      <c r="I6010">
        <v>99</v>
      </c>
      <c r="J6010" t="s">
        <v>66</v>
      </c>
      <c r="K6010" s="33" t="str">
        <f>IF(ISNA(VLOOKUP(C6010,'Provider-EHR crosswalk'!A:B,2,FALSE)),"No EHR Specified",VLOOKUP(C6010,'Provider-EHR crosswalk'!A:B,2,FALSE))</f>
        <v>No EHR Specified</v>
      </c>
    </row>
    <row r="6011" spans="1:11" x14ac:dyDescent="0.25">
      <c r="A6011" t="s">
        <v>72</v>
      </c>
      <c r="B6011">
        <v>130</v>
      </c>
      <c r="C6011" t="s">
        <v>1110</v>
      </c>
      <c r="D6011" t="s">
        <v>73</v>
      </c>
      <c r="E6011">
        <v>33</v>
      </c>
      <c r="F6011">
        <v>33</v>
      </c>
      <c r="G6011">
        <v>100</v>
      </c>
      <c r="H6011" t="s">
        <v>65</v>
      </c>
      <c r="I6011">
        <v>99</v>
      </c>
      <c r="J6011" t="s">
        <v>66</v>
      </c>
      <c r="K6011" s="33" t="str">
        <f>IF(ISNA(VLOOKUP(C6011,'Provider-EHR crosswalk'!A:B,2,FALSE)),"No EHR Specified",VLOOKUP(C6011,'Provider-EHR crosswalk'!A:B,2,FALSE))</f>
        <v>No EHR Specified</v>
      </c>
    </row>
    <row r="6012" spans="1:11" x14ac:dyDescent="0.25">
      <c r="A6012" t="s">
        <v>72</v>
      </c>
      <c r="B6012">
        <v>140</v>
      </c>
      <c r="C6012" t="s">
        <v>1110</v>
      </c>
      <c r="D6012" t="s">
        <v>73</v>
      </c>
      <c r="E6012">
        <v>11</v>
      </c>
      <c r="F6012">
        <v>11</v>
      </c>
      <c r="G6012">
        <v>100</v>
      </c>
      <c r="H6012" t="s">
        <v>65</v>
      </c>
      <c r="I6012">
        <v>99</v>
      </c>
      <c r="J6012" t="s">
        <v>66</v>
      </c>
      <c r="K6012" s="33" t="str">
        <f>IF(ISNA(VLOOKUP(C6012,'Provider-EHR crosswalk'!A:B,2,FALSE)),"No EHR Specified",VLOOKUP(C6012,'Provider-EHR crosswalk'!A:B,2,FALSE))</f>
        <v>No EHR Specified</v>
      </c>
    </row>
    <row r="6013" spans="1:11" x14ac:dyDescent="0.25">
      <c r="A6013" t="s">
        <v>72</v>
      </c>
      <c r="B6013">
        <v>146</v>
      </c>
      <c r="C6013" t="s">
        <v>1110</v>
      </c>
      <c r="D6013" t="s">
        <v>73</v>
      </c>
      <c r="E6013">
        <v>3</v>
      </c>
      <c r="F6013">
        <v>3</v>
      </c>
      <c r="G6013">
        <v>100</v>
      </c>
      <c r="H6013" t="s">
        <v>65</v>
      </c>
      <c r="I6013">
        <v>99</v>
      </c>
      <c r="J6013" t="s">
        <v>66</v>
      </c>
      <c r="K6013" s="33" t="str">
        <f>IF(ISNA(VLOOKUP(C6013,'Provider-EHR crosswalk'!A:B,2,FALSE)),"No EHR Specified",VLOOKUP(C6013,'Provider-EHR crosswalk'!A:B,2,FALSE))</f>
        <v>No EHR Specified</v>
      </c>
    </row>
    <row r="6014" spans="1:11" x14ac:dyDescent="0.25">
      <c r="A6014" t="s">
        <v>72</v>
      </c>
      <c r="B6014">
        <v>172</v>
      </c>
      <c r="C6014" t="s">
        <v>1110</v>
      </c>
      <c r="D6014" t="s">
        <v>73</v>
      </c>
      <c r="E6014">
        <v>7</v>
      </c>
      <c r="F6014">
        <v>7</v>
      </c>
      <c r="G6014">
        <v>100</v>
      </c>
      <c r="H6014" t="s">
        <v>65</v>
      </c>
      <c r="I6014">
        <v>99</v>
      </c>
      <c r="J6014" t="s">
        <v>66</v>
      </c>
      <c r="K6014" s="33" t="str">
        <f>IF(ISNA(VLOOKUP(C6014,'Provider-EHR crosswalk'!A:B,2,FALSE)),"No EHR Specified",VLOOKUP(C6014,'Provider-EHR crosswalk'!A:B,2,FALSE))</f>
        <v>No EHR Specified</v>
      </c>
    </row>
    <row r="6015" spans="1:11" x14ac:dyDescent="0.25">
      <c r="A6015" t="s">
        <v>72</v>
      </c>
      <c r="B6015">
        <v>175</v>
      </c>
      <c r="C6015" t="s">
        <v>1110</v>
      </c>
      <c r="D6015" t="s">
        <v>73</v>
      </c>
      <c r="E6015">
        <v>2</v>
      </c>
      <c r="F6015">
        <v>2</v>
      </c>
      <c r="G6015">
        <v>100</v>
      </c>
      <c r="H6015" t="s">
        <v>65</v>
      </c>
      <c r="I6015">
        <v>99</v>
      </c>
      <c r="J6015" t="s">
        <v>66</v>
      </c>
      <c r="K6015" s="33" t="str">
        <f>IF(ISNA(VLOOKUP(C6015,'Provider-EHR crosswalk'!A:B,2,FALSE)),"No EHR Specified",VLOOKUP(C6015,'Provider-EHR crosswalk'!A:B,2,FALSE))</f>
        <v>No EHR Specified</v>
      </c>
    </row>
    <row r="6016" spans="1:11" x14ac:dyDescent="0.25">
      <c r="A6016" t="s">
        <v>72</v>
      </c>
      <c r="B6016">
        <v>184</v>
      </c>
      <c r="C6016" t="s">
        <v>1110</v>
      </c>
      <c r="D6016" t="s">
        <v>73</v>
      </c>
      <c r="E6016">
        <v>2</v>
      </c>
      <c r="F6016">
        <v>2</v>
      </c>
      <c r="G6016">
        <v>100</v>
      </c>
      <c r="H6016" t="s">
        <v>65</v>
      </c>
      <c r="I6016">
        <v>99</v>
      </c>
      <c r="J6016" t="s">
        <v>66</v>
      </c>
      <c r="K6016" s="33" t="str">
        <f>IF(ISNA(VLOOKUP(C6016,'Provider-EHR crosswalk'!A:B,2,FALSE)),"No EHR Specified",VLOOKUP(C6016,'Provider-EHR crosswalk'!A:B,2,FALSE))</f>
        <v>No EHR Specified</v>
      </c>
    </row>
    <row r="6017" spans="1:11" x14ac:dyDescent="0.25">
      <c r="A6017" t="s">
        <v>72</v>
      </c>
      <c r="B6017">
        <v>185</v>
      </c>
      <c r="C6017" t="s">
        <v>1110</v>
      </c>
      <c r="D6017" t="s">
        <v>73</v>
      </c>
      <c r="E6017">
        <v>5</v>
      </c>
      <c r="F6017">
        <v>5</v>
      </c>
      <c r="G6017">
        <v>100</v>
      </c>
      <c r="H6017" t="s">
        <v>65</v>
      </c>
      <c r="I6017">
        <v>99</v>
      </c>
      <c r="J6017" t="s">
        <v>66</v>
      </c>
      <c r="K6017" s="33" t="str">
        <f>IF(ISNA(VLOOKUP(C6017,'Provider-EHR crosswalk'!A:B,2,FALSE)),"No EHR Specified",VLOOKUP(C6017,'Provider-EHR crosswalk'!A:B,2,FALSE))</f>
        <v>No EHR Specified</v>
      </c>
    </row>
    <row r="6018" spans="1:11" x14ac:dyDescent="0.25">
      <c r="A6018" t="s">
        <v>72</v>
      </c>
      <c r="B6018">
        <v>191</v>
      </c>
      <c r="C6018" t="s">
        <v>1110</v>
      </c>
      <c r="D6018" t="s">
        <v>73</v>
      </c>
      <c r="E6018">
        <v>4</v>
      </c>
      <c r="F6018">
        <v>4</v>
      </c>
      <c r="G6018">
        <v>100</v>
      </c>
      <c r="H6018" t="s">
        <v>65</v>
      </c>
      <c r="I6018">
        <v>99</v>
      </c>
      <c r="J6018" t="s">
        <v>66</v>
      </c>
      <c r="K6018" s="33" t="str">
        <f>IF(ISNA(VLOOKUP(C6018,'Provider-EHR crosswalk'!A:B,2,FALSE)),"No EHR Specified",VLOOKUP(C6018,'Provider-EHR crosswalk'!A:B,2,FALSE))</f>
        <v>No EHR Specified</v>
      </c>
    </row>
    <row r="6019" spans="1:11" x14ac:dyDescent="0.25">
      <c r="A6019" t="s">
        <v>72</v>
      </c>
      <c r="B6019">
        <v>204</v>
      </c>
      <c r="C6019" t="s">
        <v>1110</v>
      </c>
      <c r="D6019" t="s">
        <v>73</v>
      </c>
      <c r="E6019">
        <v>2</v>
      </c>
      <c r="F6019">
        <v>2</v>
      </c>
      <c r="G6019">
        <v>100</v>
      </c>
      <c r="H6019" t="s">
        <v>65</v>
      </c>
      <c r="I6019">
        <v>99</v>
      </c>
      <c r="J6019" t="s">
        <v>66</v>
      </c>
      <c r="K6019" s="33" t="str">
        <f>IF(ISNA(VLOOKUP(C6019,'Provider-EHR crosswalk'!A:B,2,FALSE)),"No EHR Specified",VLOOKUP(C6019,'Provider-EHR crosswalk'!A:B,2,FALSE))</f>
        <v>No EHR Specified</v>
      </c>
    </row>
    <row r="6020" spans="1:11" x14ac:dyDescent="0.25">
      <c r="A6020" t="s">
        <v>72</v>
      </c>
      <c r="B6020">
        <v>208</v>
      </c>
      <c r="C6020" t="s">
        <v>1110</v>
      </c>
      <c r="D6020" t="s">
        <v>73</v>
      </c>
      <c r="E6020">
        <v>1</v>
      </c>
      <c r="F6020">
        <v>1</v>
      </c>
      <c r="G6020">
        <v>100</v>
      </c>
      <c r="H6020" t="s">
        <v>65</v>
      </c>
      <c r="I6020">
        <v>99</v>
      </c>
      <c r="J6020" t="s">
        <v>66</v>
      </c>
      <c r="K6020" s="33" t="str">
        <f>IF(ISNA(VLOOKUP(C6020,'Provider-EHR crosswalk'!A:B,2,FALSE)),"No EHR Specified",VLOOKUP(C6020,'Provider-EHR crosswalk'!A:B,2,FALSE))</f>
        <v>No EHR Specified</v>
      </c>
    </row>
    <row r="6021" spans="1:11" x14ac:dyDescent="0.25">
      <c r="A6021" t="s">
        <v>72</v>
      </c>
      <c r="B6021">
        <v>210</v>
      </c>
      <c r="C6021" t="s">
        <v>1110</v>
      </c>
      <c r="D6021" t="s">
        <v>73</v>
      </c>
      <c r="E6021">
        <v>1</v>
      </c>
      <c r="F6021">
        <v>1</v>
      </c>
      <c r="G6021">
        <v>100</v>
      </c>
      <c r="H6021" t="s">
        <v>65</v>
      </c>
      <c r="I6021">
        <v>99</v>
      </c>
      <c r="J6021" t="s">
        <v>66</v>
      </c>
      <c r="K6021" s="33" t="str">
        <f>IF(ISNA(VLOOKUP(C6021,'Provider-EHR crosswalk'!A:B,2,FALSE)),"No EHR Specified",VLOOKUP(C6021,'Provider-EHR crosswalk'!A:B,2,FALSE))</f>
        <v>No EHR Specified</v>
      </c>
    </row>
    <row r="6022" spans="1:11" x14ac:dyDescent="0.25">
      <c r="A6022" t="s">
        <v>74</v>
      </c>
      <c r="B6022">
        <v>9</v>
      </c>
      <c r="C6022" t="s">
        <v>1110</v>
      </c>
      <c r="D6022" t="s">
        <v>75</v>
      </c>
      <c r="E6022">
        <v>53</v>
      </c>
      <c r="F6022">
        <v>53</v>
      </c>
      <c r="G6022">
        <v>100</v>
      </c>
      <c r="H6022" t="s">
        <v>65</v>
      </c>
      <c r="I6022">
        <v>99</v>
      </c>
      <c r="J6022" t="s">
        <v>66</v>
      </c>
      <c r="K6022" s="33" t="str">
        <f>IF(ISNA(VLOOKUP(C6022,'Provider-EHR crosswalk'!A:B,2,FALSE)),"No EHR Specified",VLOOKUP(C6022,'Provider-EHR crosswalk'!A:B,2,FALSE))</f>
        <v>No EHR Specified</v>
      </c>
    </row>
    <row r="6023" spans="1:11" x14ac:dyDescent="0.25">
      <c r="A6023" t="s">
        <v>74</v>
      </c>
      <c r="B6023">
        <v>38</v>
      </c>
      <c r="C6023" t="s">
        <v>1110</v>
      </c>
      <c r="D6023" t="s">
        <v>75</v>
      </c>
      <c r="E6023">
        <v>16</v>
      </c>
      <c r="F6023">
        <v>16</v>
      </c>
      <c r="G6023">
        <v>100</v>
      </c>
      <c r="H6023" t="s">
        <v>65</v>
      </c>
      <c r="I6023">
        <v>99</v>
      </c>
      <c r="J6023" t="s">
        <v>66</v>
      </c>
      <c r="K6023" s="33" t="str">
        <f>IF(ISNA(VLOOKUP(C6023,'Provider-EHR crosswalk'!A:B,2,FALSE)),"No EHR Specified",VLOOKUP(C6023,'Provider-EHR crosswalk'!A:B,2,FALSE))</f>
        <v>No EHR Specified</v>
      </c>
    </row>
    <row r="6024" spans="1:11" x14ac:dyDescent="0.25">
      <c r="A6024" t="s">
        <v>74</v>
      </c>
      <c r="B6024">
        <v>65</v>
      </c>
      <c r="C6024" t="s">
        <v>1110</v>
      </c>
      <c r="D6024" t="s">
        <v>75</v>
      </c>
      <c r="E6024">
        <v>9</v>
      </c>
      <c r="F6024">
        <v>9</v>
      </c>
      <c r="G6024">
        <v>100</v>
      </c>
      <c r="H6024" t="s">
        <v>65</v>
      </c>
      <c r="I6024">
        <v>99</v>
      </c>
      <c r="J6024" t="s">
        <v>66</v>
      </c>
      <c r="K6024" s="33" t="str">
        <f>IF(ISNA(VLOOKUP(C6024,'Provider-EHR crosswalk'!A:B,2,FALSE)),"No EHR Specified",VLOOKUP(C6024,'Provider-EHR crosswalk'!A:B,2,FALSE))</f>
        <v>No EHR Specified</v>
      </c>
    </row>
    <row r="6025" spans="1:11" x14ac:dyDescent="0.25">
      <c r="A6025" t="s">
        <v>74</v>
      </c>
      <c r="B6025">
        <v>70</v>
      </c>
      <c r="C6025" t="s">
        <v>1110</v>
      </c>
      <c r="D6025" t="s">
        <v>75</v>
      </c>
      <c r="E6025">
        <v>172</v>
      </c>
      <c r="F6025">
        <v>172</v>
      </c>
      <c r="G6025">
        <v>100</v>
      </c>
      <c r="H6025" t="s">
        <v>65</v>
      </c>
      <c r="I6025">
        <v>99</v>
      </c>
      <c r="J6025" t="s">
        <v>66</v>
      </c>
      <c r="K6025" s="33" t="str">
        <f>IF(ISNA(VLOOKUP(C6025,'Provider-EHR crosswalk'!A:B,2,FALSE)),"No EHR Specified",VLOOKUP(C6025,'Provider-EHR crosswalk'!A:B,2,FALSE))</f>
        <v>No EHR Specified</v>
      </c>
    </row>
    <row r="6026" spans="1:11" x14ac:dyDescent="0.25">
      <c r="A6026" t="s">
        <v>74</v>
      </c>
      <c r="B6026">
        <v>88</v>
      </c>
      <c r="C6026" t="s">
        <v>1110</v>
      </c>
      <c r="D6026" t="s">
        <v>75</v>
      </c>
      <c r="E6026">
        <v>24</v>
      </c>
      <c r="F6026">
        <v>24</v>
      </c>
      <c r="G6026">
        <v>100</v>
      </c>
      <c r="H6026" t="s">
        <v>65</v>
      </c>
      <c r="I6026">
        <v>99</v>
      </c>
      <c r="J6026" t="s">
        <v>66</v>
      </c>
      <c r="K6026" s="33" t="str">
        <f>IF(ISNA(VLOOKUP(C6026,'Provider-EHR crosswalk'!A:B,2,FALSE)),"No EHR Specified",VLOOKUP(C6026,'Provider-EHR crosswalk'!A:B,2,FALSE))</f>
        <v>No EHR Specified</v>
      </c>
    </row>
    <row r="6027" spans="1:11" x14ac:dyDescent="0.25">
      <c r="A6027" t="s">
        <v>74</v>
      </c>
      <c r="B6027">
        <v>100</v>
      </c>
      <c r="C6027" t="s">
        <v>1110</v>
      </c>
      <c r="D6027" t="s">
        <v>75</v>
      </c>
      <c r="E6027">
        <v>87</v>
      </c>
      <c r="F6027">
        <v>87</v>
      </c>
      <c r="G6027">
        <v>100</v>
      </c>
      <c r="H6027" t="s">
        <v>65</v>
      </c>
      <c r="I6027">
        <v>99</v>
      </c>
      <c r="J6027" t="s">
        <v>66</v>
      </c>
      <c r="K6027" s="33" t="str">
        <f>IF(ISNA(VLOOKUP(C6027,'Provider-EHR crosswalk'!A:B,2,FALSE)),"No EHR Specified",VLOOKUP(C6027,'Provider-EHR crosswalk'!A:B,2,FALSE))</f>
        <v>No EHR Specified</v>
      </c>
    </row>
    <row r="6028" spans="1:11" x14ac:dyDescent="0.25">
      <c r="A6028" t="s">
        <v>74</v>
      </c>
      <c r="B6028">
        <v>110</v>
      </c>
      <c r="C6028" t="s">
        <v>1110</v>
      </c>
      <c r="D6028" t="s">
        <v>75</v>
      </c>
      <c r="E6028">
        <v>32</v>
      </c>
      <c r="F6028">
        <v>32</v>
      </c>
      <c r="G6028">
        <v>100</v>
      </c>
      <c r="H6028" t="s">
        <v>65</v>
      </c>
      <c r="I6028">
        <v>99</v>
      </c>
      <c r="J6028" t="s">
        <v>66</v>
      </c>
      <c r="K6028" s="33" t="str">
        <f>IF(ISNA(VLOOKUP(C6028,'Provider-EHR crosswalk'!A:B,2,FALSE)),"No EHR Specified",VLOOKUP(C6028,'Provider-EHR crosswalk'!A:B,2,FALSE))</f>
        <v>No EHR Specified</v>
      </c>
    </row>
    <row r="6029" spans="1:11" x14ac:dyDescent="0.25">
      <c r="A6029" t="s">
        <v>74</v>
      </c>
      <c r="B6029">
        <v>119</v>
      </c>
      <c r="C6029" t="s">
        <v>1110</v>
      </c>
      <c r="D6029" t="s">
        <v>75</v>
      </c>
      <c r="E6029">
        <v>54</v>
      </c>
      <c r="F6029">
        <v>54</v>
      </c>
      <c r="G6029">
        <v>100</v>
      </c>
      <c r="H6029" t="s">
        <v>65</v>
      </c>
      <c r="I6029">
        <v>99</v>
      </c>
      <c r="J6029" t="s">
        <v>66</v>
      </c>
      <c r="K6029" s="33" t="str">
        <f>IF(ISNA(VLOOKUP(C6029,'Provider-EHR crosswalk'!A:B,2,FALSE)),"No EHR Specified",VLOOKUP(C6029,'Provider-EHR crosswalk'!A:B,2,FALSE))</f>
        <v>No EHR Specified</v>
      </c>
    </row>
    <row r="6030" spans="1:11" x14ac:dyDescent="0.25">
      <c r="A6030" t="s">
        <v>74</v>
      </c>
      <c r="B6030">
        <v>122</v>
      </c>
      <c r="C6030" t="s">
        <v>1110</v>
      </c>
      <c r="D6030" t="s">
        <v>75</v>
      </c>
      <c r="E6030">
        <v>19</v>
      </c>
      <c r="F6030">
        <v>19</v>
      </c>
      <c r="G6030">
        <v>100</v>
      </c>
      <c r="H6030" t="s">
        <v>65</v>
      </c>
      <c r="I6030">
        <v>99</v>
      </c>
      <c r="J6030" t="s">
        <v>66</v>
      </c>
      <c r="K6030" s="33" t="str">
        <f>IF(ISNA(VLOOKUP(C6030,'Provider-EHR crosswalk'!A:B,2,FALSE)),"No EHR Specified",VLOOKUP(C6030,'Provider-EHR crosswalk'!A:B,2,FALSE))</f>
        <v>No EHR Specified</v>
      </c>
    </row>
    <row r="6031" spans="1:11" x14ac:dyDescent="0.25">
      <c r="A6031" t="s">
        <v>74</v>
      </c>
      <c r="B6031">
        <v>130</v>
      </c>
      <c r="C6031" t="s">
        <v>1110</v>
      </c>
      <c r="D6031" t="s">
        <v>75</v>
      </c>
      <c r="E6031">
        <v>33</v>
      </c>
      <c r="F6031">
        <v>33</v>
      </c>
      <c r="G6031">
        <v>100</v>
      </c>
      <c r="H6031" t="s">
        <v>65</v>
      </c>
      <c r="I6031">
        <v>99</v>
      </c>
      <c r="J6031" t="s">
        <v>66</v>
      </c>
      <c r="K6031" s="33" t="str">
        <f>IF(ISNA(VLOOKUP(C6031,'Provider-EHR crosswalk'!A:B,2,FALSE)),"No EHR Specified",VLOOKUP(C6031,'Provider-EHR crosswalk'!A:B,2,FALSE))</f>
        <v>No EHR Specified</v>
      </c>
    </row>
    <row r="6032" spans="1:11" x14ac:dyDescent="0.25">
      <c r="A6032" t="s">
        <v>74</v>
      </c>
      <c r="B6032">
        <v>140</v>
      </c>
      <c r="C6032" t="s">
        <v>1110</v>
      </c>
      <c r="D6032" t="s">
        <v>75</v>
      </c>
      <c r="E6032">
        <v>11</v>
      </c>
      <c r="F6032">
        <v>11</v>
      </c>
      <c r="G6032">
        <v>100</v>
      </c>
      <c r="H6032" t="s">
        <v>65</v>
      </c>
      <c r="I6032">
        <v>99</v>
      </c>
      <c r="J6032" t="s">
        <v>66</v>
      </c>
      <c r="K6032" s="33" t="str">
        <f>IF(ISNA(VLOOKUP(C6032,'Provider-EHR crosswalk'!A:B,2,FALSE)),"No EHR Specified",VLOOKUP(C6032,'Provider-EHR crosswalk'!A:B,2,FALSE))</f>
        <v>No EHR Specified</v>
      </c>
    </row>
    <row r="6033" spans="1:11" x14ac:dyDescent="0.25">
      <c r="A6033" t="s">
        <v>74</v>
      </c>
      <c r="B6033">
        <v>146</v>
      </c>
      <c r="C6033" t="s">
        <v>1110</v>
      </c>
      <c r="D6033" t="s">
        <v>75</v>
      </c>
      <c r="E6033">
        <v>3</v>
      </c>
      <c r="F6033">
        <v>3</v>
      </c>
      <c r="G6033">
        <v>100</v>
      </c>
      <c r="H6033" t="s">
        <v>65</v>
      </c>
      <c r="I6033">
        <v>99</v>
      </c>
      <c r="J6033" t="s">
        <v>66</v>
      </c>
      <c r="K6033" s="33" t="str">
        <f>IF(ISNA(VLOOKUP(C6033,'Provider-EHR crosswalk'!A:B,2,FALSE)),"No EHR Specified",VLOOKUP(C6033,'Provider-EHR crosswalk'!A:B,2,FALSE))</f>
        <v>No EHR Specified</v>
      </c>
    </row>
    <row r="6034" spans="1:11" x14ac:dyDescent="0.25">
      <c r="A6034" t="s">
        <v>74</v>
      </c>
      <c r="B6034">
        <v>172</v>
      </c>
      <c r="C6034" t="s">
        <v>1110</v>
      </c>
      <c r="D6034" t="s">
        <v>75</v>
      </c>
      <c r="E6034">
        <v>7</v>
      </c>
      <c r="F6034">
        <v>7</v>
      </c>
      <c r="G6034">
        <v>100</v>
      </c>
      <c r="H6034" t="s">
        <v>65</v>
      </c>
      <c r="I6034">
        <v>99</v>
      </c>
      <c r="J6034" t="s">
        <v>66</v>
      </c>
      <c r="K6034" s="33" t="str">
        <f>IF(ISNA(VLOOKUP(C6034,'Provider-EHR crosswalk'!A:B,2,FALSE)),"No EHR Specified",VLOOKUP(C6034,'Provider-EHR crosswalk'!A:B,2,FALSE))</f>
        <v>No EHR Specified</v>
      </c>
    </row>
    <row r="6035" spans="1:11" x14ac:dyDescent="0.25">
      <c r="A6035" t="s">
        <v>74</v>
      </c>
      <c r="B6035">
        <v>175</v>
      </c>
      <c r="C6035" t="s">
        <v>1110</v>
      </c>
      <c r="D6035" t="s">
        <v>75</v>
      </c>
      <c r="E6035">
        <v>2</v>
      </c>
      <c r="F6035">
        <v>2</v>
      </c>
      <c r="G6035">
        <v>100</v>
      </c>
      <c r="H6035" t="s">
        <v>65</v>
      </c>
      <c r="I6035">
        <v>99</v>
      </c>
      <c r="J6035" t="s">
        <v>66</v>
      </c>
      <c r="K6035" s="33" t="str">
        <f>IF(ISNA(VLOOKUP(C6035,'Provider-EHR crosswalk'!A:B,2,FALSE)),"No EHR Specified",VLOOKUP(C6035,'Provider-EHR crosswalk'!A:B,2,FALSE))</f>
        <v>No EHR Specified</v>
      </c>
    </row>
    <row r="6036" spans="1:11" x14ac:dyDescent="0.25">
      <c r="A6036" t="s">
        <v>74</v>
      </c>
      <c r="B6036">
        <v>184</v>
      </c>
      <c r="C6036" t="s">
        <v>1110</v>
      </c>
      <c r="D6036" t="s">
        <v>75</v>
      </c>
      <c r="E6036">
        <v>2</v>
      </c>
      <c r="F6036">
        <v>2</v>
      </c>
      <c r="G6036">
        <v>100</v>
      </c>
      <c r="H6036" t="s">
        <v>65</v>
      </c>
      <c r="I6036">
        <v>99</v>
      </c>
      <c r="J6036" t="s">
        <v>66</v>
      </c>
      <c r="K6036" s="33" t="str">
        <f>IF(ISNA(VLOOKUP(C6036,'Provider-EHR crosswalk'!A:B,2,FALSE)),"No EHR Specified",VLOOKUP(C6036,'Provider-EHR crosswalk'!A:B,2,FALSE))</f>
        <v>No EHR Specified</v>
      </c>
    </row>
    <row r="6037" spans="1:11" x14ac:dyDescent="0.25">
      <c r="A6037" t="s">
        <v>74</v>
      </c>
      <c r="B6037">
        <v>185</v>
      </c>
      <c r="C6037" t="s">
        <v>1110</v>
      </c>
      <c r="D6037" t="s">
        <v>75</v>
      </c>
      <c r="E6037">
        <v>5</v>
      </c>
      <c r="F6037">
        <v>5</v>
      </c>
      <c r="G6037">
        <v>100</v>
      </c>
      <c r="H6037" t="s">
        <v>65</v>
      </c>
      <c r="I6037">
        <v>99</v>
      </c>
      <c r="J6037" t="s">
        <v>66</v>
      </c>
      <c r="K6037" s="33" t="str">
        <f>IF(ISNA(VLOOKUP(C6037,'Provider-EHR crosswalk'!A:B,2,FALSE)),"No EHR Specified",VLOOKUP(C6037,'Provider-EHR crosswalk'!A:B,2,FALSE))</f>
        <v>No EHR Specified</v>
      </c>
    </row>
    <row r="6038" spans="1:11" x14ac:dyDescent="0.25">
      <c r="A6038" t="s">
        <v>74</v>
      </c>
      <c r="B6038">
        <v>191</v>
      </c>
      <c r="C6038" t="s">
        <v>1110</v>
      </c>
      <c r="D6038" t="s">
        <v>75</v>
      </c>
      <c r="E6038">
        <v>4</v>
      </c>
      <c r="F6038">
        <v>4</v>
      </c>
      <c r="G6038">
        <v>100</v>
      </c>
      <c r="H6038" t="s">
        <v>65</v>
      </c>
      <c r="I6038">
        <v>99</v>
      </c>
      <c r="J6038" t="s">
        <v>66</v>
      </c>
      <c r="K6038" s="33" t="str">
        <f>IF(ISNA(VLOOKUP(C6038,'Provider-EHR crosswalk'!A:B,2,FALSE)),"No EHR Specified",VLOOKUP(C6038,'Provider-EHR crosswalk'!A:B,2,FALSE))</f>
        <v>No EHR Specified</v>
      </c>
    </row>
    <row r="6039" spans="1:11" x14ac:dyDescent="0.25">
      <c r="A6039" t="s">
        <v>74</v>
      </c>
      <c r="B6039">
        <v>204</v>
      </c>
      <c r="C6039" t="s">
        <v>1110</v>
      </c>
      <c r="D6039" t="s">
        <v>75</v>
      </c>
      <c r="E6039">
        <v>2</v>
      </c>
      <c r="F6039">
        <v>2</v>
      </c>
      <c r="G6039">
        <v>100</v>
      </c>
      <c r="H6039" t="s">
        <v>65</v>
      </c>
      <c r="I6039">
        <v>99</v>
      </c>
      <c r="J6039" t="s">
        <v>66</v>
      </c>
      <c r="K6039" s="33" t="str">
        <f>IF(ISNA(VLOOKUP(C6039,'Provider-EHR crosswalk'!A:B,2,FALSE)),"No EHR Specified",VLOOKUP(C6039,'Provider-EHR crosswalk'!A:B,2,FALSE))</f>
        <v>No EHR Specified</v>
      </c>
    </row>
    <row r="6040" spans="1:11" x14ac:dyDescent="0.25">
      <c r="A6040" t="s">
        <v>74</v>
      </c>
      <c r="B6040">
        <v>208</v>
      </c>
      <c r="C6040" t="s">
        <v>1110</v>
      </c>
      <c r="D6040" t="s">
        <v>75</v>
      </c>
      <c r="E6040">
        <v>1</v>
      </c>
      <c r="F6040">
        <v>1</v>
      </c>
      <c r="G6040">
        <v>100</v>
      </c>
      <c r="H6040" t="s">
        <v>65</v>
      </c>
      <c r="I6040">
        <v>99</v>
      </c>
      <c r="J6040" t="s">
        <v>66</v>
      </c>
      <c r="K6040" s="33" t="str">
        <f>IF(ISNA(VLOOKUP(C6040,'Provider-EHR crosswalk'!A:B,2,FALSE)),"No EHR Specified",VLOOKUP(C6040,'Provider-EHR crosswalk'!A:B,2,FALSE))</f>
        <v>No EHR Specified</v>
      </c>
    </row>
    <row r="6041" spans="1:11" x14ac:dyDescent="0.25">
      <c r="A6041" t="s">
        <v>74</v>
      </c>
      <c r="B6041">
        <v>210</v>
      </c>
      <c r="C6041" t="s">
        <v>1110</v>
      </c>
      <c r="D6041" t="s">
        <v>75</v>
      </c>
      <c r="E6041">
        <v>1</v>
      </c>
      <c r="F6041">
        <v>1</v>
      </c>
      <c r="G6041">
        <v>100</v>
      </c>
      <c r="H6041" t="s">
        <v>65</v>
      </c>
      <c r="I6041">
        <v>99</v>
      </c>
      <c r="J6041" t="s">
        <v>66</v>
      </c>
      <c r="K6041" s="33" t="str">
        <f>IF(ISNA(VLOOKUP(C6041,'Provider-EHR crosswalk'!A:B,2,FALSE)),"No EHR Specified",VLOOKUP(C6041,'Provider-EHR crosswalk'!A:B,2,FALSE))</f>
        <v>No EHR Specified</v>
      </c>
    </row>
    <row r="6042" spans="1:11" x14ac:dyDescent="0.25">
      <c r="A6042" t="s">
        <v>76</v>
      </c>
      <c r="B6042">
        <v>9</v>
      </c>
      <c r="C6042" t="s">
        <v>1110</v>
      </c>
      <c r="D6042" t="s">
        <v>77</v>
      </c>
      <c r="E6042">
        <v>53</v>
      </c>
      <c r="F6042">
        <v>53</v>
      </c>
      <c r="G6042">
        <v>100</v>
      </c>
      <c r="H6042" t="s">
        <v>65</v>
      </c>
      <c r="I6042">
        <v>85</v>
      </c>
      <c r="J6042" t="s">
        <v>66</v>
      </c>
      <c r="K6042" s="33" t="str">
        <f>IF(ISNA(VLOOKUP(C6042,'Provider-EHR crosswalk'!A:B,2,FALSE)),"No EHR Specified",VLOOKUP(C6042,'Provider-EHR crosswalk'!A:B,2,FALSE))</f>
        <v>No EHR Specified</v>
      </c>
    </row>
    <row r="6043" spans="1:11" x14ac:dyDescent="0.25">
      <c r="A6043" t="s">
        <v>76</v>
      </c>
      <c r="B6043">
        <v>38</v>
      </c>
      <c r="C6043" t="s">
        <v>1110</v>
      </c>
      <c r="D6043" t="s">
        <v>77</v>
      </c>
      <c r="E6043">
        <v>16</v>
      </c>
      <c r="F6043">
        <v>16</v>
      </c>
      <c r="G6043">
        <v>100</v>
      </c>
      <c r="H6043" t="s">
        <v>65</v>
      </c>
      <c r="I6043">
        <v>85</v>
      </c>
      <c r="J6043" t="s">
        <v>66</v>
      </c>
      <c r="K6043" s="33" t="str">
        <f>IF(ISNA(VLOOKUP(C6043,'Provider-EHR crosswalk'!A:B,2,FALSE)),"No EHR Specified",VLOOKUP(C6043,'Provider-EHR crosswalk'!A:B,2,FALSE))</f>
        <v>No EHR Specified</v>
      </c>
    </row>
    <row r="6044" spans="1:11" x14ac:dyDescent="0.25">
      <c r="A6044" t="s">
        <v>76</v>
      </c>
      <c r="B6044">
        <v>65</v>
      </c>
      <c r="C6044" t="s">
        <v>1110</v>
      </c>
      <c r="D6044" t="s">
        <v>77</v>
      </c>
      <c r="E6044">
        <v>9</v>
      </c>
      <c r="F6044">
        <v>9</v>
      </c>
      <c r="G6044">
        <v>100</v>
      </c>
      <c r="H6044" t="s">
        <v>65</v>
      </c>
      <c r="I6044">
        <v>85</v>
      </c>
      <c r="J6044" t="s">
        <v>66</v>
      </c>
      <c r="K6044" s="33" t="str">
        <f>IF(ISNA(VLOOKUP(C6044,'Provider-EHR crosswalk'!A:B,2,FALSE)),"No EHR Specified",VLOOKUP(C6044,'Provider-EHR crosswalk'!A:B,2,FALSE))</f>
        <v>No EHR Specified</v>
      </c>
    </row>
    <row r="6045" spans="1:11" x14ac:dyDescent="0.25">
      <c r="A6045" t="s">
        <v>76</v>
      </c>
      <c r="B6045">
        <v>70</v>
      </c>
      <c r="C6045" t="s">
        <v>1110</v>
      </c>
      <c r="D6045" t="s">
        <v>77</v>
      </c>
      <c r="E6045">
        <v>172</v>
      </c>
      <c r="F6045">
        <v>172</v>
      </c>
      <c r="G6045">
        <v>100</v>
      </c>
      <c r="H6045" t="s">
        <v>65</v>
      </c>
      <c r="I6045">
        <v>85</v>
      </c>
      <c r="J6045" t="s">
        <v>66</v>
      </c>
      <c r="K6045" s="33" t="str">
        <f>IF(ISNA(VLOOKUP(C6045,'Provider-EHR crosswalk'!A:B,2,FALSE)),"No EHR Specified",VLOOKUP(C6045,'Provider-EHR crosswalk'!A:B,2,FALSE))</f>
        <v>No EHR Specified</v>
      </c>
    </row>
    <row r="6046" spans="1:11" x14ac:dyDescent="0.25">
      <c r="A6046" t="s">
        <v>76</v>
      </c>
      <c r="B6046">
        <v>88</v>
      </c>
      <c r="C6046" t="s">
        <v>1110</v>
      </c>
      <c r="D6046" t="s">
        <v>77</v>
      </c>
      <c r="E6046">
        <v>24</v>
      </c>
      <c r="F6046">
        <v>24</v>
      </c>
      <c r="G6046">
        <v>100</v>
      </c>
      <c r="H6046" t="s">
        <v>65</v>
      </c>
      <c r="I6046">
        <v>85</v>
      </c>
      <c r="J6046" t="s">
        <v>66</v>
      </c>
      <c r="K6046" s="33" t="str">
        <f>IF(ISNA(VLOOKUP(C6046,'Provider-EHR crosswalk'!A:B,2,FALSE)),"No EHR Specified",VLOOKUP(C6046,'Provider-EHR crosswalk'!A:B,2,FALSE))</f>
        <v>No EHR Specified</v>
      </c>
    </row>
    <row r="6047" spans="1:11" x14ac:dyDescent="0.25">
      <c r="A6047" t="s">
        <v>76</v>
      </c>
      <c r="B6047">
        <v>100</v>
      </c>
      <c r="C6047" t="s">
        <v>1110</v>
      </c>
      <c r="D6047" t="s">
        <v>77</v>
      </c>
      <c r="E6047">
        <v>87</v>
      </c>
      <c r="F6047">
        <v>87</v>
      </c>
      <c r="G6047">
        <v>100</v>
      </c>
      <c r="H6047" t="s">
        <v>65</v>
      </c>
      <c r="I6047">
        <v>85</v>
      </c>
      <c r="J6047" t="s">
        <v>66</v>
      </c>
      <c r="K6047" s="33" t="str">
        <f>IF(ISNA(VLOOKUP(C6047,'Provider-EHR crosswalk'!A:B,2,FALSE)),"No EHR Specified",VLOOKUP(C6047,'Provider-EHR crosswalk'!A:B,2,FALSE))</f>
        <v>No EHR Specified</v>
      </c>
    </row>
    <row r="6048" spans="1:11" x14ac:dyDescent="0.25">
      <c r="A6048" t="s">
        <v>76</v>
      </c>
      <c r="B6048">
        <v>110</v>
      </c>
      <c r="C6048" t="s">
        <v>1110</v>
      </c>
      <c r="D6048" t="s">
        <v>77</v>
      </c>
      <c r="E6048">
        <v>32</v>
      </c>
      <c r="F6048">
        <v>32</v>
      </c>
      <c r="G6048">
        <v>100</v>
      </c>
      <c r="H6048" t="s">
        <v>65</v>
      </c>
      <c r="I6048">
        <v>85</v>
      </c>
      <c r="J6048" t="s">
        <v>66</v>
      </c>
      <c r="K6048" s="33" t="str">
        <f>IF(ISNA(VLOOKUP(C6048,'Provider-EHR crosswalk'!A:B,2,FALSE)),"No EHR Specified",VLOOKUP(C6048,'Provider-EHR crosswalk'!A:B,2,FALSE))</f>
        <v>No EHR Specified</v>
      </c>
    </row>
    <row r="6049" spans="1:11" x14ac:dyDescent="0.25">
      <c r="A6049" t="s">
        <v>76</v>
      </c>
      <c r="B6049">
        <v>119</v>
      </c>
      <c r="C6049" t="s">
        <v>1110</v>
      </c>
      <c r="D6049" t="s">
        <v>77</v>
      </c>
      <c r="E6049">
        <v>53</v>
      </c>
      <c r="F6049">
        <v>54</v>
      </c>
      <c r="G6049">
        <v>98.15</v>
      </c>
      <c r="H6049" t="s">
        <v>65</v>
      </c>
      <c r="I6049">
        <v>85</v>
      </c>
      <c r="J6049" t="s">
        <v>66</v>
      </c>
      <c r="K6049" s="33" t="str">
        <f>IF(ISNA(VLOOKUP(C6049,'Provider-EHR crosswalk'!A:B,2,FALSE)),"No EHR Specified",VLOOKUP(C6049,'Provider-EHR crosswalk'!A:B,2,FALSE))</f>
        <v>No EHR Specified</v>
      </c>
    </row>
    <row r="6050" spans="1:11" x14ac:dyDescent="0.25">
      <c r="A6050" t="s">
        <v>76</v>
      </c>
      <c r="B6050">
        <v>122</v>
      </c>
      <c r="C6050" t="s">
        <v>1110</v>
      </c>
      <c r="D6050" t="s">
        <v>77</v>
      </c>
      <c r="E6050">
        <v>19</v>
      </c>
      <c r="F6050">
        <v>19</v>
      </c>
      <c r="G6050">
        <v>100</v>
      </c>
      <c r="H6050" t="s">
        <v>65</v>
      </c>
      <c r="I6050">
        <v>85</v>
      </c>
      <c r="J6050" t="s">
        <v>66</v>
      </c>
      <c r="K6050" s="33" t="str">
        <f>IF(ISNA(VLOOKUP(C6050,'Provider-EHR crosswalk'!A:B,2,FALSE)),"No EHR Specified",VLOOKUP(C6050,'Provider-EHR crosswalk'!A:B,2,FALSE))</f>
        <v>No EHR Specified</v>
      </c>
    </row>
    <row r="6051" spans="1:11" x14ac:dyDescent="0.25">
      <c r="A6051" t="s">
        <v>76</v>
      </c>
      <c r="B6051">
        <v>130</v>
      </c>
      <c r="C6051" t="s">
        <v>1110</v>
      </c>
      <c r="D6051" t="s">
        <v>77</v>
      </c>
      <c r="E6051">
        <v>33</v>
      </c>
      <c r="F6051">
        <v>33</v>
      </c>
      <c r="G6051">
        <v>100</v>
      </c>
      <c r="H6051" t="s">
        <v>65</v>
      </c>
      <c r="I6051">
        <v>85</v>
      </c>
      <c r="J6051" t="s">
        <v>66</v>
      </c>
      <c r="K6051" s="33" t="str">
        <f>IF(ISNA(VLOOKUP(C6051,'Provider-EHR crosswalk'!A:B,2,FALSE)),"No EHR Specified",VLOOKUP(C6051,'Provider-EHR crosswalk'!A:B,2,FALSE))</f>
        <v>No EHR Specified</v>
      </c>
    </row>
    <row r="6052" spans="1:11" x14ac:dyDescent="0.25">
      <c r="A6052" t="s">
        <v>76</v>
      </c>
      <c r="B6052">
        <v>140</v>
      </c>
      <c r="C6052" t="s">
        <v>1110</v>
      </c>
      <c r="D6052" t="s">
        <v>77</v>
      </c>
      <c r="E6052">
        <v>11</v>
      </c>
      <c r="F6052">
        <v>11</v>
      </c>
      <c r="G6052">
        <v>100</v>
      </c>
      <c r="H6052" t="s">
        <v>65</v>
      </c>
      <c r="I6052">
        <v>85</v>
      </c>
      <c r="J6052" t="s">
        <v>66</v>
      </c>
      <c r="K6052" s="33" t="str">
        <f>IF(ISNA(VLOOKUP(C6052,'Provider-EHR crosswalk'!A:B,2,FALSE)),"No EHR Specified",VLOOKUP(C6052,'Provider-EHR crosswalk'!A:B,2,FALSE))</f>
        <v>No EHR Specified</v>
      </c>
    </row>
    <row r="6053" spans="1:11" x14ac:dyDescent="0.25">
      <c r="A6053" t="s">
        <v>76</v>
      </c>
      <c r="B6053">
        <v>146</v>
      </c>
      <c r="C6053" t="s">
        <v>1110</v>
      </c>
      <c r="D6053" t="s">
        <v>77</v>
      </c>
      <c r="E6053">
        <v>3</v>
      </c>
      <c r="F6053">
        <v>3</v>
      </c>
      <c r="G6053">
        <v>100</v>
      </c>
      <c r="H6053" t="s">
        <v>65</v>
      </c>
      <c r="I6053">
        <v>85</v>
      </c>
      <c r="J6053" t="s">
        <v>66</v>
      </c>
      <c r="K6053" s="33" t="str">
        <f>IF(ISNA(VLOOKUP(C6053,'Provider-EHR crosswalk'!A:B,2,FALSE)),"No EHR Specified",VLOOKUP(C6053,'Provider-EHR crosswalk'!A:B,2,FALSE))</f>
        <v>No EHR Specified</v>
      </c>
    </row>
    <row r="6054" spans="1:11" x14ac:dyDescent="0.25">
      <c r="A6054" t="s">
        <v>76</v>
      </c>
      <c r="B6054">
        <v>172</v>
      </c>
      <c r="C6054" t="s">
        <v>1110</v>
      </c>
      <c r="D6054" t="s">
        <v>77</v>
      </c>
      <c r="E6054">
        <v>7</v>
      </c>
      <c r="F6054">
        <v>7</v>
      </c>
      <c r="G6054">
        <v>100</v>
      </c>
      <c r="H6054" t="s">
        <v>65</v>
      </c>
      <c r="I6054">
        <v>85</v>
      </c>
      <c r="J6054" t="s">
        <v>66</v>
      </c>
      <c r="K6054" s="33" t="str">
        <f>IF(ISNA(VLOOKUP(C6054,'Provider-EHR crosswalk'!A:B,2,FALSE)),"No EHR Specified",VLOOKUP(C6054,'Provider-EHR crosswalk'!A:B,2,FALSE))</f>
        <v>No EHR Specified</v>
      </c>
    </row>
    <row r="6055" spans="1:11" x14ac:dyDescent="0.25">
      <c r="A6055" t="s">
        <v>76</v>
      </c>
      <c r="B6055">
        <v>175</v>
      </c>
      <c r="C6055" t="s">
        <v>1110</v>
      </c>
      <c r="D6055" t="s">
        <v>77</v>
      </c>
      <c r="E6055">
        <v>2</v>
      </c>
      <c r="F6055">
        <v>2</v>
      </c>
      <c r="G6055">
        <v>100</v>
      </c>
      <c r="H6055" t="s">
        <v>65</v>
      </c>
      <c r="I6055">
        <v>85</v>
      </c>
      <c r="J6055" t="s">
        <v>66</v>
      </c>
      <c r="K6055" s="33" t="str">
        <f>IF(ISNA(VLOOKUP(C6055,'Provider-EHR crosswalk'!A:B,2,FALSE)),"No EHR Specified",VLOOKUP(C6055,'Provider-EHR crosswalk'!A:B,2,FALSE))</f>
        <v>No EHR Specified</v>
      </c>
    </row>
    <row r="6056" spans="1:11" x14ac:dyDescent="0.25">
      <c r="A6056" t="s">
        <v>76</v>
      </c>
      <c r="B6056">
        <v>184</v>
      </c>
      <c r="C6056" t="s">
        <v>1110</v>
      </c>
      <c r="D6056" t="s">
        <v>77</v>
      </c>
      <c r="E6056">
        <v>2</v>
      </c>
      <c r="F6056">
        <v>2</v>
      </c>
      <c r="G6056">
        <v>100</v>
      </c>
      <c r="H6056" t="s">
        <v>65</v>
      </c>
      <c r="I6056">
        <v>85</v>
      </c>
      <c r="J6056" t="s">
        <v>66</v>
      </c>
      <c r="K6056" s="33" t="str">
        <f>IF(ISNA(VLOOKUP(C6056,'Provider-EHR crosswalk'!A:B,2,FALSE)),"No EHR Specified",VLOOKUP(C6056,'Provider-EHR crosswalk'!A:B,2,FALSE))</f>
        <v>No EHR Specified</v>
      </c>
    </row>
    <row r="6057" spans="1:11" x14ac:dyDescent="0.25">
      <c r="A6057" t="s">
        <v>76</v>
      </c>
      <c r="B6057">
        <v>185</v>
      </c>
      <c r="C6057" t="s">
        <v>1110</v>
      </c>
      <c r="D6057" t="s">
        <v>77</v>
      </c>
      <c r="E6057">
        <v>5</v>
      </c>
      <c r="F6057">
        <v>5</v>
      </c>
      <c r="G6057">
        <v>100</v>
      </c>
      <c r="H6057" t="s">
        <v>65</v>
      </c>
      <c r="I6057">
        <v>85</v>
      </c>
      <c r="J6057" t="s">
        <v>66</v>
      </c>
      <c r="K6057" s="33" t="str">
        <f>IF(ISNA(VLOOKUP(C6057,'Provider-EHR crosswalk'!A:B,2,FALSE)),"No EHR Specified",VLOOKUP(C6057,'Provider-EHR crosswalk'!A:B,2,FALSE))</f>
        <v>No EHR Specified</v>
      </c>
    </row>
    <row r="6058" spans="1:11" x14ac:dyDescent="0.25">
      <c r="A6058" t="s">
        <v>76</v>
      </c>
      <c r="B6058">
        <v>191</v>
      </c>
      <c r="C6058" t="s">
        <v>1110</v>
      </c>
      <c r="D6058" t="s">
        <v>77</v>
      </c>
      <c r="E6058">
        <v>4</v>
      </c>
      <c r="F6058">
        <v>4</v>
      </c>
      <c r="G6058">
        <v>100</v>
      </c>
      <c r="H6058" t="s">
        <v>65</v>
      </c>
      <c r="I6058">
        <v>85</v>
      </c>
      <c r="J6058" t="s">
        <v>66</v>
      </c>
      <c r="K6058" s="33" t="str">
        <f>IF(ISNA(VLOOKUP(C6058,'Provider-EHR crosswalk'!A:B,2,FALSE)),"No EHR Specified",VLOOKUP(C6058,'Provider-EHR crosswalk'!A:B,2,FALSE))</f>
        <v>No EHR Specified</v>
      </c>
    </row>
    <row r="6059" spans="1:11" x14ac:dyDescent="0.25">
      <c r="A6059" t="s">
        <v>76</v>
      </c>
      <c r="B6059">
        <v>204</v>
      </c>
      <c r="C6059" t="s">
        <v>1110</v>
      </c>
      <c r="D6059" t="s">
        <v>77</v>
      </c>
      <c r="E6059">
        <v>2</v>
      </c>
      <c r="F6059">
        <v>2</v>
      </c>
      <c r="G6059">
        <v>100</v>
      </c>
      <c r="H6059" t="s">
        <v>65</v>
      </c>
      <c r="I6059">
        <v>85</v>
      </c>
      <c r="J6059" t="s">
        <v>66</v>
      </c>
      <c r="K6059" s="33" t="str">
        <f>IF(ISNA(VLOOKUP(C6059,'Provider-EHR crosswalk'!A:B,2,FALSE)),"No EHR Specified",VLOOKUP(C6059,'Provider-EHR crosswalk'!A:B,2,FALSE))</f>
        <v>No EHR Specified</v>
      </c>
    </row>
    <row r="6060" spans="1:11" x14ac:dyDescent="0.25">
      <c r="A6060" t="s">
        <v>76</v>
      </c>
      <c r="B6060">
        <v>208</v>
      </c>
      <c r="C6060" t="s">
        <v>1110</v>
      </c>
      <c r="D6060" t="s">
        <v>77</v>
      </c>
      <c r="E6060">
        <v>1</v>
      </c>
      <c r="F6060">
        <v>1</v>
      </c>
      <c r="G6060">
        <v>100</v>
      </c>
      <c r="H6060" t="s">
        <v>65</v>
      </c>
      <c r="I6060">
        <v>85</v>
      </c>
      <c r="J6060" t="s">
        <v>66</v>
      </c>
      <c r="K6060" s="33" t="str">
        <f>IF(ISNA(VLOOKUP(C6060,'Provider-EHR crosswalk'!A:B,2,FALSE)),"No EHR Specified",VLOOKUP(C6060,'Provider-EHR crosswalk'!A:B,2,FALSE))</f>
        <v>No EHR Specified</v>
      </c>
    </row>
    <row r="6061" spans="1:11" x14ac:dyDescent="0.25">
      <c r="A6061" t="s">
        <v>76</v>
      </c>
      <c r="B6061">
        <v>210</v>
      </c>
      <c r="C6061" t="s">
        <v>1110</v>
      </c>
      <c r="D6061" t="s">
        <v>77</v>
      </c>
      <c r="E6061">
        <v>1</v>
      </c>
      <c r="F6061">
        <v>1</v>
      </c>
      <c r="G6061">
        <v>100</v>
      </c>
      <c r="H6061" t="s">
        <v>65</v>
      </c>
      <c r="I6061">
        <v>85</v>
      </c>
      <c r="J6061" t="s">
        <v>66</v>
      </c>
      <c r="K6061" s="33" t="str">
        <f>IF(ISNA(VLOOKUP(C6061,'Provider-EHR crosswalk'!A:B,2,FALSE)),"No EHR Specified",VLOOKUP(C6061,'Provider-EHR crosswalk'!A:B,2,FALSE))</f>
        <v>No EHR Specified</v>
      </c>
    </row>
    <row r="6062" spans="1:11" x14ac:dyDescent="0.25">
      <c r="A6062" t="s">
        <v>78</v>
      </c>
      <c r="B6062">
        <v>9</v>
      </c>
      <c r="C6062" t="s">
        <v>1110</v>
      </c>
      <c r="D6062" t="s">
        <v>79</v>
      </c>
      <c r="E6062">
        <v>53</v>
      </c>
      <c r="F6062">
        <v>53</v>
      </c>
      <c r="G6062">
        <v>100</v>
      </c>
      <c r="H6062" t="s">
        <v>65</v>
      </c>
      <c r="I6062">
        <v>85</v>
      </c>
      <c r="J6062" t="s">
        <v>66</v>
      </c>
      <c r="K6062" s="33" t="str">
        <f>IF(ISNA(VLOOKUP(C6062,'Provider-EHR crosswalk'!A:B,2,FALSE)),"No EHR Specified",VLOOKUP(C6062,'Provider-EHR crosswalk'!A:B,2,FALSE))</f>
        <v>No EHR Specified</v>
      </c>
    </row>
    <row r="6063" spans="1:11" x14ac:dyDescent="0.25">
      <c r="A6063" t="s">
        <v>78</v>
      </c>
      <c r="B6063">
        <v>38</v>
      </c>
      <c r="C6063" t="s">
        <v>1110</v>
      </c>
      <c r="D6063" t="s">
        <v>79</v>
      </c>
      <c r="E6063">
        <v>16</v>
      </c>
      <c r="F6063">
        <v>16</v>
      </c>
      <c r="G6063">
        <v>100</v>
      </c>
      <c r="H6063" t="s">
        <v>65</v>
      </c>
      <c r="I6063">
        <v>85</v>
      </c>
      <c r="J6063" t="s">
        <v>66</v>
      </c>
      <c r="K6063" s="33" t="str">
        <f>IF(ISNA(VLOOKUP(C6063,'Provider-EHR crosswalk'!A:B,2,FALSE)),"No EHR Specified",VLOOKUP(C6063,'Provider-EHR crosswalk'!A:B,2,FALSE))</f>
        <v>No EHR Specified</v>
      </c>
    </row>
    <row r="6064" spans="1:11" x14ac:dyDescent="0.25">
      <c r="A6064" t="s">
        <v>78</v>
      </c>
      <c r="B6064">
        <v>65</v>
      </c>
      <c r="C6064" t="s">
        <v>1110</v>
      </c>
      <c r="D6064" t="s">
        <v>79</v>
      </c>
      <c r="E6064">
        <v>9</v>
      </c>
      <c r="F6064">
        <v>9</v>
      </c>
      <c r="G6064">
        <v>100</v>
      </c>
      <c r="H6064" t="s">
        <v>65</v>
      </c>
      <c r="I6064">
        <v>85</v>
      </c>
      <c r="J6064" t="s">
        <v>66</v>
      </c>
      <c r="K6064" s="33" t="str">
        <f>IF(ISNA(VLOOKUP(C6064,'Provider-EHR crosswalk'!A:B,2,FALSE)),"No EHR Specified",VLOOKUP(C6064,'Provider-EHR crosswalk'!A:B,2,FALSE))</f>
        <v>No EHR Specified</v>
      </c>
    </row>
    <row r="6065" spans="1:11" x14ac:dyDescent="0.25">
      <c r="A6065" t="s">
        <v>78</v>
      </c>
      <c r="B6065">
        <v>70</v>
      </c>
      <c r="C6065" t="s">
        <v>1110</v>
      </c>
      <c r="D6065" t="s">
        <v>79</v>
      </c>
      <c r="E6065">
        <v>172</v>
      </c>
      <c r="F6065">
        <v>172</v>
      </c>
      <c r="G6065">
        <v>100</v>
      </c>
      <c r="H6065" t="s">
        <v>65</v>
      </c>
      <c r="I6065">
        <v>85</v>
      </c>
      <c r="J6065" t="s">
        <v>66</v>
      </c>
      <c r="K6065" s="33" t="str">
        <f>IF(ISNA(VLOOKUP(C6065,'Provider-EHR crosswalk'!A:B,2,FALSE)),"No EHR Specified",VLOOKUP(C6065,'Provider-EHR crosswalk'!A:B,2,FALSE))</f>
        <v>No EHR Specified</v>
      </c>
    </row>
    <row r="6066" spans="1:11" x14ac:dyDescent="0.25">
      <c r="A6066" t="s">
        <v>78</v>
      </c>
      <c r="B6066">
        <v>88</v>
      </c>
      <c r="C6066" t="s">
        <v>1110</v>
      </c>
      <c r="D6066" t="s">
        <v>79</v>
      </c>
      <c r="E6066">
        <v>24</v>
      </c>
      <c r="F6066">
        <v>24</v>
      </c>
      <c r="G6066">
        <v>100</v>
      </c>
      <c r="H6066" t="s">
        <v>65</v>
      </c>
      <c r="I6066">
        <v>85</v>
      </c>
      <c r="J6066" t="s">
        <v>66</v>
      </c>
      <c r="K6066" s="33" t="str">
        <f>IF(ISNA(VLOOKUP(C6066,'Provider-EHR crosswalk'!A:B,2,FALSE)),"No EHR Specified",VLOOKUP(C6066,'Provider-EHR crosswalk'!A:B,2,FALSE))</f>
        <v>No EHR Specified</v>
      </c>
    </row>
    <row r="6067" spans="1:11" x14ac:dyDescent="0.25">
      <c r="A6067" t="s">
        <v>78</v>
      </c>
      <c r="B6067">
        <v>100</v>
      </c>
      <c r="C6067" t="s">
        <v>1110</v>
      </c>
      <c r="D6067" t="s">
        <v>79</v>
      </c>
      <c r="E6067">
        <v>87</v>
      </c>
      <c r="F6067">
        <v>87</v>
      </c>
      <c r="G6067">
        <v>100</v>
      </c>
      <c r="H6067" t="s">
        <v>65</v>
      </c>
      <c r="I6067">
        <v>85</v>
      </c>
      <c r="J6067" t="s">
        <v>66</v>
      </c>
      <c r="K6067" s="33" t="str">
        <f>IF(ISNA(VLOOKUP(C6067,'Provider-EHR crosswalk'!A:B,2,FALSE)),"No EHR Specified",VLOOKUP(C6067,'Provider-EHR crosswalk'!A:B,2,FALSE))</f>
        <v>No EHR Specified</v>
      </c>
    </row>
    <row r="6068" spans="1:11" x14ac:dyDescent="0.25">
      <c r="A6068" t="s">
        <v>78</v>
      </c>
      <c r="B6068">
        <v>110</v>
      </c>
      <c r="C6068" t="s">
        <v>1110</v>
      </c>
      <c r="D6068" t="s">
        <v>79</v>
      </c>
      <c r="E6068">
        <v>32</v>
      </c>
      <c r="F6068">
        <v>32</v>
      </c>
      <c r="G6068">
        <v>100</v>
      </c>
      <c r="H6068" t="s">
        <v>65</v>
      </c>
      <c r="I6068">
        <v>85</v>
      </c>
      <c r="J6068" t="s">
        <v>66</v>
      </c>
      <c r="K6068" s="33" t="str">
        <f>IF(ISNA(VLOOKUP(C6068,'Provider-EHR crosswalk'!A:B,2,FALSE)),"No EHR Specified",VLOOKUP(C6068,'Provider-EHR crosswalk'!A:B,2,FALSE))</f>
        <v>No EHR Specified</v>
      </c>
    </row>
    <row r="6069" spans="1:11" x14ac:dyDescent="0.25">
      <c r="A6069" t="s">
        <v>78</v>
      </c>
      <c r="B6069">
        <v>119</v>
      </c>
      <c r="C6069" t="s">
        <v>1110</v>
      </c>
      <c r="D6069" t="s">
        <v>79</v>
      </c>
      <c r="E6069">
        <v>54</v>
      </c>
      <c r="F6069">
        <v>54</v>
      </c>
      <c r="G6069">
        <v>100</v>
      </c>
      <c r="H6069" t="s">
        <v>65</v>
      </c>
      <c r="I6069">
        <v>85</v>
      </c>
      <c r="J6069" t="s">
        <v>66</v>
      </c>
      <c r="K6069" s="33" t="str">
        <f>IF(ISNA(VLOOKUP(C6069,'Provider-EHR crosswalk'!A:B,2,FALSE)),"No EHR Specified",VLOOKUP(C6069,'Provider-EHR crosswalk'!A:B,2,FALSE))</f>
        <v>No EHR Specified</v>
      </c>
    </row>
    <row r="6070" spans="1:11" x14ac:dyDescent="0.25">
      <c r="A6070" t="s">
        <v>78</v>
      </c>
      <c r="B6070">
        <v>122</v>
      </c>
      <c r="C6070" t="s">
        <v>1110</v>
      </c>
      <c r="D6070" t="s">
        <v>79</v>
      </c>
      <c r="E6070">
        <v>19</v>
      </c>
      <c r="F6070">
        <v>19</v>
      </c>
      <c r="G6070">
        <v>100</v>
      </c>
      <c r="H6070" t="s">
        <v>65</v>
      </c>
      <c r="I6070">
        <v>85</v>
      </c>
      <c r="J6070" t="s">
        <v>66</v>
      </c>
      <c r="K6070" s="33" t="str">
        <f>IF(ISNA(VLOOKUP(C6070,'Provider-EHR crosswalk'!A:B,2,FALSE)),"No EHR Specified",VLOOKUP(C6070,'Provider-EHR crosswalk'!A:B,2,FALSE))</f>
        <v>No EHR Specified</v>
      </c>
    </row>
    <row r="6071" spans="1:11" x14ac:dyDescent="0.25">
      <c r="A6071" t="s">
        <v>78</v>
      </c>
      <c r="B6071">
        <v>130</v>
      </c>
      <c r="C6071" t="s">
        <v>1110</v>
      </c>
      <c r="D6071" t="s">
        <v>79</v>
      </c>
      <c r="E6071">
        <v>33</v>
      </c>
      <c r="F6071">
        <v>33</v>
      </c>
      <c r="G6071">
        <v>100</v>
      </c>
      <c r="H6071" t="s">
        <v>65</v>
      </c>
      <c r="I6071">
        <v>85</v>
      </c>
      <c r="J6071" t="s">
        <v>66</v>
      </c>
      <c r="K6071" s="33" t="str">
        <f>IF(ISNA(VLOOKUP(C6071,'Provider-EHR crosswalk'!A:B,2,FALSE)),"No EHR Specified",VLOOKUP(C6071,'Provider-EHR crosswalk'!A:B,2,FALSE))</f>
        <v>No EHR Specified</v>
      </c>
    </row>
    <row r="6072" spans="1:11" x14ac:dyDescent="0.25">
      <c r="A6072" t="s">
        <v>78</v>
      </c>
      <c r="B6072">
        <v>140</v>
      </c>
      <c r="C6072" t="s">
        <v>1110</v>
      </c>
      <c r="D6072" t="s">
        <v>79</v>
      </c>
      <c r="E6072">
        <v>11</v>
      </c>
      <c r="F6072">
        <v>11</v>
      </c>
      <c r="G6072">
        <v>100</v>
      </c>
      <c r="H6072" t="s">
        <v>65</v>
      </c>
      <c r="I6072">
        <v>85</v>
      </c>
      <c r="J6072" t="s">
        <v>66</v>
      </c>
      <c r="K6072" s="33" t="str">
        <f>IF(ISNA(VLOOKUP(C6072,'Provider-EHR crosswalk'!A:B,2,FALSE)),"No EHR Specified",VLOOKUP(C6072,'Provider-EHR crosswalk'!A:B,2,FALSE))</f>
        <v>No EHR Specified</v>
      </c>
    </row>
    <row r="6073" spans="1:11" x14ac:dyDescent="0.25">
      <c r="A6073" t="s">
        <v>78</v>
      </c>
      <c r="B6073">
        <v>146</v>
      </c>
      <c r="C6073" t="s">
        <v>1110</v>
      </c>
      <c r="D6073" t="s">
        <v>79</v>
      </c>
      <c r="E6073">
        <v>3</v>
      </c>
      <c r="F6073">
        <v>3</v>
      </c>
      <c r="G6073">
        <v>100</v>
      </c>
      <c r="H6073" t="s">
        <v>65</v>
      </c>
      <c r="I6073">
        <v>85</v>
      </c>
      <c r="J6073" t="s">
        <v>66</v>
      </c>
      <c r="K6073" s="33" t="str">
        <f>IF(ISNA(VLOOKUP(C6073,'Provider-EHR crosswalk'!A:B,2,FALSE)),"No EHR Specified",VLOOKUP(C6073,'Provider-EHR crosswalk'!A:B,2,FALSE))</f>
        <v>No EHR Specified</v>
      </c>
    </row>
    <row r="6074" spans="1:11" x14ac:dyDescent="0.25">
      <c r="A6074" t="s">
        <v>78</v>
      </c>
      <c r="B6074">
        <v>172</v>
      </c>
      <c r="C6074" t="s">
        <v>1110</v>
      </c>
      <c r="D6074" t="s">
        <v>79</v>
      </c>
      <c r="E6074">
        <v>7</v>
      </c>
      <c r="F6074">
        <v>7</v>
      </c>
      <c r="G6074">
        <v>100</v>
      </c>
      <c r="H6074" t="s">
        <v>65</v>
      </c>
      <c r="I6074">
        <v>85</v>
      </c>
      <c r="J6074" t="s">
        <v>66</v>
      </c>
      <c r="K6074" s="33" t="str">
        <f>IF(ISNA(VLOOKUP(C6074,'Provider-EHR crosswalk'!A:B,2,FALSE)),"No EHR Specified",VLOOKUP(C6074,'Provider-EHR crosswalk'!A:B,2,FALSE))</f>
        <v>No EHR Specified</v>
      </c>
    </row>
    <row r="6075" spans="1:11" x14ac:dyDescent="0.25">
      <c r="A6075" t="s">
        <v>78</v>
      </c>
      <c r="B6075">
        <v>175</v>
      </c>
      <c r="C6075" t="s">
        <v>1110</v>
      </c>
      <c r="D6075" t="s">
        <v>79</v>
      </c>
      <c r="E6075">
        <v>2</v>
      </c>
      <c r="F6075">
        <v>2</v>
      </c>
      <c r="G6075">
        <v>100</v>
      </c>
      <c r="H6075" t="s">
        <v>65</v>
      </c>
      <c r="I6075">
        <v>85</v>
      </c>
      <c r="J6075" t="s">
        <v>66</v>
      </c>
      <c r="K6075" s="33" t="str">
        <f>IF(ISNA(VLOOKUP(C6075,'Provider-EHR crosswalk'!A:B,2,FALSE)),"No EHR Specified",VLOOKUP(C6075,'Provider-EHR crosswalk'!A:B,2,FALSE))</f>
        <v>No EHR Specified</v>
      </c>
    </row>
    <row r="6076" spans="1:11" x14ac:dyDescent="0.25">
      <c r="A6076" t="s">
        <v>78</v>
      </c>
      <c r="B6076">
        <v>184</v>
      </c>
      <c r="C6076" t="s">
        <v>1110</v>
      </c>
      <c r="D6076" t="s">
        <v>79</v>
      </c>
      <c r="E6076">
        <v>2</v>
      </c>
      <c r="F6076">
        <v>2</v>
      </c>
      <c r="G6076">
        <v>100</v>
      </c>
      <c r="H6076" t="s">
        <v>65</v>
      </c>
      <c r="I6076">
        <v>85</v>
      </c>
      <c r="J6076" t="s">
        <v>66</v>
      </c>
      <c r="K6076" s="33" t="str">
        <f>IF(ISNA(VLOOKUP(C6076,'Provider-EHR crosswalk'!A:B,2,FALSE)),"No EHR Specified",VLOOKUP(C6076,'Provider-EHR crosswalk'!A:B,2,FALSE))</f>
        <v>No EHR Specified</v>
      </c>
    </row>
    <row r="6077" spans="1:11" x14ac:dyDescent="0.25">
      <c r="A6077" t="s">
        <v>78</v>
      </c>
      <c r="B6077">
        <v>185</v>
      </c>
      <c r="C6077" t="s">
        <v>1110</v>
      </c>
      <c r="D6077" t="s">
        <v>79</v>
      </c>
      <c r="E6077">
        <v>5</v>
      </c>
      <c r="F6077">
        <v>5</v>
      </c>
      <c r="G6077">
        <v>100</v>
      </c>
      <c r="H6077" t="s">
        <v>65</v>
      </c>
      <c r="I6077">
        <v>85</v>
      </c>
      <c r="J6077" t="s">
        <v>66</v>
      </c>
      <c r="K6077" s="33" t="str">
        <f>IF(ISNA(VLOOKUP(C6077,'Provider-EHR crosswalk'!A:B,2,FALSE)),"No EHR Specified",VLOOKUP(C6077,'Provider-EHR crosswalk'!A:B,2,FALSE))</f>
        <v>No EHR Specified</v>
      </c>
    </row>
    <row r="6078" spans="1:11" x14ac:dyDescent="0.25">
      <c r="A6078" t="s">
        <v>78</v>
      </c>
      <c r="B6078">
        <v>191</v>
      </c>
      <c r="C6078" t="s">
        <v>1110</v>
      </c>
      <c r="D6078" t="s">
        <v>79</v>
      </c>
      <c r="E6078">
        <v>4</v>
      </c>
      <c r="F6078">
        <v>4</v>
      </c>
      <c r="G6078">
        <v>100</v>
      </c>
      <c r="H6078" t="s">
        <v>65</v>
      </c>
      <c r="I6078">
        <v>85</v>
      </c>
      <c r="J6078" t="s">
        <v>66</v>
      </c>
      <c r="K6078" s="33" t="str">
        <f>IF(ISNA(VLOOKUP(C6078,'Provider-EHR crosswalk'!A:B,2,FALSE)),"No EHR Specified",VLOOKUP(C6078,'Provider-EHR crosswalk'!A:B,2,FALSE))</f>
        <v>No EHR Specified</v>
      </c>
    </row>
    <row r="6079" spans="1:11" x14ac:dyDescent="0.25">
      <c r="A6079" t="s">
        <v>78</v>
      </c>
      <c r="B6079">
        <v>204</v>
      </c>
      <c r="C6079" t="s">
        <v>1110</v>
      </c>
      <c r="D6079" t="s">
        <v>79</v>
      </c>
      <c r="E6079">
        <v>2</v>
      </c>
      <c r="F6079">
        <v>2</v>
      </c>
      <c r="G6079">
        <v>100</v>
      </c>
      <c r="H6079" t="s">
        <v>65</v>
      </c>
      <c r="I6079">
        <v>85</v>
      </c>
      <c r="J6079" t="s">
        <v>66</v>
      </c>
      <c r="K6079" s="33" t="str">
        <f>IF(ISNA(VLOOKUP(C6079,'Provider-EHR crosswalk'!A:B,2,FALSE)),"No EHR Specified",VLOOKUP(C6079,'Provider-EHR crosswalk'!A:B,2,FALSE))</f>
        <v>No EHR Specified</v>
      </c>
    </row>
    <row r="6080" spans="1:11" x14ac:dyDescent="0.25">
      <c r="A6080" t="s">
        <v>78</v>
      </c>
      <c r="B6080">
        <v>208</v>
      </c>
      <c r="C6080" t="s">
        <v>1110</v>
      </c>
      <c r="D6080" t="s">
        <v>79</v>
      </c>
      <c r="E6080">
        <v>1</v>
      </c>
      <c r="F6080">
        <v>1</v>
      </c>
      <c r="G6080">
        <v>100</v>
      </c>
      <c r="H6080" t="s">
        <v>65</v>
      </c>
      <c r="I6080">
        <v>85</v>
      </c>
      <c r="J6080" t="s">
        <v>66</v>
      </c>
      <c r="K6080" s="33" t="str">
        <f>IF(ISNA(VLOOKUP(C6080,'Provider-EHR crosswalk'!A:B,2,FALSE)),"No EHR Specified",VLOOKUP(C6080,'Provider-EHR crosswalk'!A:B,2,FALSE))</f>
        <v>No EHR Specified</v>
      </c>
    </row>
    <row r="6081" spans="1:11" x14ac:dyDescent="0.25">
      <c r="A6081" t="s">
        <v>78</v>
      </c>
      <c r="B6081">
        <v>210</v>
      </c>
      <c r="C6081" t="s">
        <v>1110</v>
      </c>
      <c r="D6081" t="s">
        <v>79</v>
      </c>
      <c r="E6081">
        <v>1</v>
      </c>
      <c r="F6081">
        <v>1</v>
      </c>
      <c r="G6081">
        <v>100</v>
      </c>
      <c r="H6081" t="s">
        <v>65</v>
      </c>
      <c r="I6081">
        <v>85</v>
      </c>
      <c r="J6081" t="s">
        <v>66</v>
      </c>
      <c r="K6081" s="33" t="str">
        <f>IF(ISNA(VLOOKUP(C6081,'Provider-EHR crosswalk'!A:B,2,FALSE)),"No EHR Specified",VLOOKUP(C6081,'Provider-EHR crosswalk'!A:B,2,FALSE))</f>
        <v>No EHR Specified</v>
      </c>
    </row>
    <row r="6082" spans="1:11" x14ac:dyDescent="0.25">
      <c r="A6082" t="s">
        <v>80</v>
      </c>
      <c r="B6082">
        <v>9</v>
      </c>
      <c r="C6082" t="s">
        <v>1110</v>
      </c>
      <c r="D6082" t="s">
        <v>81</v>
      </c>
      <c r="E6082">
        <v>53</v>
      </c>
      <c r="F6082">
        <v>53</v>
      </c>
      <c r="G6082">
        <v>100</v>
      </c>
      <c r="H6082" t="s">
        <v>65</v>
      </c>
      <c r="I6082">
        <v>85</v>
      </c>
      <c r="J6082" t="s">
        <v>66</v>
      </c>
      <c r="K6082" s="33" t="str">
        <f>IF(ISNA(VLOOKUP(C6082,'Provider-EHR crosswalk'!A:B,2,FALSE)),"No EHR Specified",VLOOKUP(C6082,'Provider-EHR crosswalk'!A:B,2,FALSE))</f>
        <v>No EHR Specified</v>
      </c>
    </row>
    <row r="6083" spans="1:11" x14ac:dyDescent="0.25">
      <c r="A6083" t="s">
        <v>80</v>
      </c>
      <c r="B6083">
        <v>38</v>
      </c>
      <c r="C6083" t="s">
        <v>1110</v>
      </c>
      <c r="D6083" t="s">
        <v>81</v>
      </c>
      <c r="E6083">
        <v>16</v>
      </c>
      <c r="F6083">
        <v>16</v>
      </c>
      <c r="G6083">
        <v>100</v>
      </c>
      <c r="H6083" t="s">
        <v>65</v>
      </c>
      <c r="I6083">
        <v>85</v>
      </c>
      <c r="J6083" t="s">
        <v>66</v>
      </c>
      <c r="K6083" s="33" t="str">
        <f>IF(ISNA(VLOOKUP(C6083,'Provider-EHR crosswalk'!A:B,2,FALSE)),"No EHR Specified",VLOOKUP(C6083,'Provider-EHR crosswalk'!A:B,2,FALSE))</f>
        <v>No EHR Specified</v>
      </c>
    </row>
    <row r="6084" spans="1:11" x14ac:dyDescent="0.25">
      <c r="A6084" t="s">
        <v>80</v>
      </c>
      <c r="B6084">
        <v>65</v>
      </c>
      <c r="C6084" t="s">
        <v>1110</v>
      </c>
      <c r="D6084" t="s">
        <v>81</v>
      </c>
      <c r="E6084">
        <v>9</v>
      </c>
      <c r="F6084">
        <v>9</v>
      </c>
      <c r="G6084">
        <v>100</v>
      </c>
      <c r="H6084" t="s">
        <v>65</v>
      </c>
      <c r="I6084">
        <v>85</v>
      </c>
      <c r="J6084" t="s">
        <v>66</v>
      </c>
      <c r="K6084" s="33" t="str">
        <f>IF(ISNA(VLOOKUP(C6084,'Provider-EHR crosswalk'!A:B,2,FALSE)),"No EHR Specified",VLOOKUP(C6084,'Provider-EHR crosswalk'!A:B,2,FALSE))</f>
        <v>No EHR Specified</v>
      </c>
    </row>
    <row r="6085" spans="1:11" x14ac:dyDescent="0.25">
      <c r="A6085" t="s">
        <v>80</v>
      </c>
      <c r="B6085">
        <v>70</v>
      </c>
      <c r="C6085" t="s">
        <v>1110</v>
      </c>
      <c r="D6085" t="s">
        <v>81</v>
      </c>
      <c r="E6085">
        <v>172</v>
      </c>
      <c r="F6085">
        <v>172</v>
      </c>
      <c r="G6085">
        <v>100</v>
      </c>
      <c r="H6085" t="s">
        <v>65</v>
      </c>
      <c r="I6085">
        <v>85</v>
      </c>
      <c r="J6085" t="s">
        <v>66</v>
      </c>
      <c r="K6085" s="33" t="str">
        <f>IF(ISNA(VLOOKUP(C6085,'Provider-EHR crosswalk'!A:B,2,FALSE)),"No EHR Specified",VLOOKUP(C6085,'Provider-EHR crosswalk'!A:B,2,FALSE))</f>
        <v>No EHR Specified</v>
      </c>
    </row>
    <row r="6086" spans="1:11" x14ac:dyDescent="0.25">
      <c r="A6086" t="s">
        <v>80</v>
      </c>
      <c r="B6086">
        <v>88</v>
      </c>
      <c r="C6086" t="s">
        <v>1110</v>
      </c>
      <c r="D6086" t="s">
        <v>81</v>
      </c>
      <c r="E6086">
        <v>24</v>
      </c>
      <c r="F6086">
        <v>24</v>
      </c>
      <c r="G6086">
        <v>100</v>
      </c>
      <c r="H6086" t="s">
        <v>65</v>
      </c>
      <c r="I6086">
        <v>85</v>
      </c>
      <c r="J6086" t="s">
        <v>66</v>
      </c>
      <c r="K6086" s="33" t="str">
        <f>IF(ISNA(VLOOKUP(C6086,'Provider-EHR crosswalk'!A:B,2,FALSE)),"No EHR Specified",VLOOKUP(C6086,'Provider-EHR crosswalk'!A:B,2,FALSE))</f>
        <v>No EHR Specified</v>
      </c>
    </row>
    <row r="6087" spans="1:11" x14ac:dyDescent="0.25">
      <c r="A6087" t="s">
        <v>80</v>
      </c>
      <c r="B6087">
        <v>100</v>
      </c>
      <c r="C6087" t="s">
        <v>1110</v>
      </c>
      <c r="D6087" t="s">
        <v>81</v>
      </c>
      <c r="E6087">
        <v>87</v>
      </c>
      <c r="F6087">
        <v>87</v>
      </c>
      <c r="G6087">
        <v>100</v>
      </c>
      <c r="H6087" t="s">
        <v>65</v>
      </c>
      <c r="I6087">
        <v>85</v>
      </c>
      <c r="J6087" t="s">
        <v>66</v>
      </c>
      <c r="K6087" s="33" t="str">
        <f>IF(ISNA(VLOOKUP(C6087,'Provider-EHR crosswalk'!A:B,2,FALSE)),"No EHR Specified",VLOOKUP(C6087,'Provider-EHR crosswalk'!A:B,2,FALSE))</f>
        <v>No EHR Specified</v>
      </c>
    </row>
    <row r="6088" spans="1:11" x14ac:dyDescent="0.25">
      <c r="A6088" t="s">
        <v>80</v>
      </c>
      <c r="B6088">
        <v>110</v>
      </c>
      <c r="C6088" t="s">
        <v>1110</v>
      </c>
      <c r="D6088" t="s">
        <v>81</v>
      </c>
      <c r="E6088">
        <v>32</v>
      </c>
      <c r="F6088">
        <v>32</v>
      </c>
      <c r="G6088">
        <v>100</v>
      </c>
      <c r="H6088" t="s">
        <v>65</v>
      </c>
      <c r="I6088">
        <v>85</v>
      </c>
      <c r="J6088" t="s">
        <v>66</v>
      </c>
      <c r="K6088" s="33" t="str">
        <f>IF(ISNA(VLOOKUP(C6088,'Provider-EHR crosswalk'!A:B,2,FALSE)),"No EHR Specified",VLOOKUP(C6088,'Provider-EHR crosswalk'!A:B,2,FALSE))</f>
        <v>No EHR Specified</v>
      </c>
    </row>
    <row r="6089" spans="1:11" x14ac:dyDescent="0.25">
      <c r="A6089" t="s">
        <v>80</v>
      </c>
      <c r="B6089">
        <v>119</v>
      </c>
      <c r="C6089" t="s">
        <v>1110</v>
      </c>
      <c r="D6089" t="s">
        <v>81</v>
      </c>
      <c r="E6089">
        <v>54</v>
      </c>
      <c r="F6089">
        <v>54</v>
      </c>
      <c r="G6089">
        <v>100</v>
      </c>
      <c r="H6089" t="s">
        <v>65</v>
      </c>
      <c r="I6089">
        <v>85</v>
      </c>
      <c r="J6089" t="s">
        <v>66</v>
      </c>
      <c r="K6089" s="33" t="str">
        <f>IF(ISNA(VLOOKUP(C6089,'Provider-EHR crosswalk'!A:B,2,FALSE)),"No EHR Specified",VLOOKUP(C6089,'Provider-EHR crosswalk'!A:B,2,FALSE))</f>
        <v>No EHR Specified</v>
      </c>
    </row>
    <row r="6090" spans="1:11" x14ac:dyDescent="0.25">
      <c r="A6090" t="s">
        <v>80</v>
      </c>
      <c r="B6090">
        <v>122</v>
      </c>
      <c r="C6090" t="s">
        <v>1110</v>
      </c>
      <c r="D6090" t="s">
        <v>81</v>
      </c>
      <c r="E6090">
        <v>19</v>
      </c>
      <c r="F6090">
        <v>19</v>
      </c>
      <c r="G6090">
        <v>100</v>
      </c>
      <c r="H6090" t="s">
        <v>65</v>
      </c>
      <c r="I6090">
        <v>85</v>
      </c>
      <c r="J6090" t="s">
        <v>66</v>
      </c>
      <c r="K6090" s="33" t="str">
        <f>IF(ISNA(VLOOKUP(C6090,'Provider-EHR crosswalk'!A:B,2,FALSE)),"No EHR Specified",VLOOKUP(C6090,'Provider-EHR crosswalk'!A:B,2,FALSE))</f>
        <v>No EHR Specified</v>
      </c>
    </row>
    <row r="6091" spans="1:11" x14ac:dyDescent="0.25">
      <c r="A6091" t="s">
        <v>80</v>
      </c>
      <c r="B6091">
        <v>130</v>
      </c>
      <c r="C6091" t="s">
        <v>1110</v>
      </c>
      <c r="D6091" t="s">
        <v>81</v>
      </c>
      <c r="E6091">
        <v>33</v>
      </c>
      <c r="F6091">
        <v>33</v>
      </c>
      <c r="G6091">
        <v>100</v>
      </c>
      <c r="H6091" t="s">
        <v>65</v>
      </c>
      <c r="I6091">
        <v>85</v>
      </c>
      <c r="J6091" t="s">
        <v>66</v>
      </c>
      <c r="K6091" s="33" t="str">
        <f>IF(ISNA(VLOOKUP(C6091,'Provider-EHR crosswalk'!A:B,2,FALSE)),"No EHR Specified",VLOOKUP(C6091,'Provider-EHR crosswalk'!A:B,2,FALSE))</f>
        <v>No EHR Specified</v>
      </c>
    </row>
    <row r="6092" spans="1:11" x14ac:dyDescent="0.25">
      <c r="A6092" t="s">
        <v>80</v>
      </c>
      <c r="B6092">
        <v>140</v>
      </c>
      <c r="C6092" t="s">
        <v>1110</v>
      </c>
      <c r="D6092" t="s">
        <v>81</v>
      </c>
      <c r="E6092">
        <v>11</v>
      </c>
      <c r="F6092">
        <v>11</v>
      </c>
      <c r="G6092">
        <v>100</v>
      </c>
      <c r="H6092" t="s">
        <v>65</v>
      </c>
      <c r="I6092">
        <v>85</v>
      </c>
      <c r="J6092" t="s">
        <v>66</v>
      </c>
      <c r="K6092" s="33" t="str">
        <f>IF(ISNA(VLOOKUP(C6092,'Provider-EHR crosswalk'!A:B,2,FALSE)),"No EHR Specified",VLOOKUP(C6092,'Provider-EHR crosswalk'!A:B,2,FALSE))</f>
        <v>No EHR Specified</v>
      </c>
    </row>
    <row r="6093" spans="1:11" x14ac:dyDescent="0.25">
      <c r="A6093" t="s">
        <v>80</v>
      </c>
      <c r="B6093">
        <v>146</v>
      </c>
      <c r="C6093" t="s">
        <v>1110</v>
      </c>
      <c r="D6093" t="s">
        <v>81</v>
      </c>
      <c r="E6093">
        <v>3</v>
      </c>
      <c r="F6093">
        <v>3</v>
      </c>
      <c r="G6093">
        <v>100</v>
      </c>
      <c r="H6093" t="s">
        <v>65</v>
      </c>
      <c r="I6093">
        <v>85</v>
      </c>
      <c r="J6093" t="s">
        <v>66</v>
      </c>
      <c r="K6093" s="33" t="str">
        <f>IF(ISNA(VLOOKUP(C6093,'Provider-EHR crosswalk'!A:B,2,FALSE)),"No EHR Specified",VLOOKUP(C6093,'Provider-EHR crosswalk'!A:B,2,FALSE))</f>
        <v>No EHR Specified</v>
      </c>
    </row>
    <row r="6094" spans="1:11" x14ac:dyDescent="0.25">
      <c r="A6094" t="s">
        <v>80</v>
      </c>
      <c r="B6094">
        <v>172</v>
      </c>
      <c r="C6094" t="s">
        <v>1110</v>
      </c>
      <c r="D6094" t="s">
        <v>81</v>
      </c>
      <c r="E6094">
        <v>7</v>
      </c>
      <c r="F6094">
        <v>7</v>
      </c>
      <c r="G6094">
        <v>100</v>
      </c>
      <c r="H6094" t="s">
        <v>65</v>
      </c>
      <c r="I6094">
        <v>85</v>
      </c>
      <c r="J6094" t="s">
        <v>66</v>
      </c>
      <c r="K6094" s="33" t="str">
        <f>IF(ISNA(VLOOKUP(C6094,'Provider-EHR crosswalk'!A:B,2,FALSE)),"No EHR Specified",VLOOKUP(C6094,'Provider-EHR crosswalk'!A:B,2,FALSE))</f>
        <v>No EHR Specified</v>
      </c>
    </row>
    <row r="6095" spans="1:11" x14ac:dyDescent="0.25">
      <c r="A6095" t="s">
        <v>80</v>
      </c>
      <c r="B6095">
        <v>175</v>
      </c>
      <c r="C6095" t="s">
        <v>1110</v>
      </c>
      <c r="D6095" t="s">
        <v>81</v>
      </c>
      <c r="E6095">
        <v>2</v>
      </c>
      <c r="F6095">
        <v>2</v>
      </c>
      <c r="G6095">
        <v>100</v>
      </c>
      <c r="H6095" t="s">
        <v>65</v>
      </c>
      <c r="I6095">
        <v>85</v>
      </c>
      <c r="J6095" t="s">
        <v>66</v>
      </c>
      <c r="K6095" s="33" t="str">
        <f>IF(ISNA(VLOOKUP(C6095,'Provider-EHR crosswalk'!A:B,2,FALSE)),"No EHR Specified",VLOOKUP(C6095,'Provider-EHR crosswalk'!A:B,2,FALSE))</f>
        <v>No EHR Specified</v>
      </c>
    </row>
    <row r="6096" spans="1:11" x14ac:dyDescent="0.25">
      <c r="A6096" t="s">
        <v>80</v>
      </c>
      <c r="B6096">
        <v>184</v>
      </c>
      <c r="C6096" t="s">
        <v>1110</v>
      </c>
      <c r="D6096" t="s">
        <v>81</v>
      </c>
      <c r="E6096">
        <v>2</v>
      </c>
      <c r="F6096">
        <v>2</v>
      </c>
      <c r="G6096">
        <v>100</v>
      </c>
      <c r="H6096" t="s">
        <v>65</v>
      </c>
      <c r="I6096">
        <v>85</v>
      </c>
      <c r="J6096" t="s">
        <v>66</v>
      </c>
      <c r="K6096" s="33" t="str">
        <f>IF(ISNA(VLOOKUP(C6096,'Provider-EHR crosswalk'!A:B,2,FALSE)),"No EHR Specified",VLOOKUP(C6096,'Provider-EHR crosswalk'!A:B,2,FALSE))</f>
        <v>No EHR Specified</v>
      </c>
    </row>
    <row r="6097" spans="1:11" x14ac:dyDescent="0.25">
      <c r="A6097" t="s">
        <v>80</v>
      </c>
      <c r="B6097">
        <v>185</v>
      </c>
      <c r="C6097" t="s">
        <v>1110</v>
      </c>
      <c r="D6097" t="s">
        <v>81</v>
      </c>
      <c r="E6097">
        <v>5</v>
      </c>
      <c r="F6097">
        <v>5</v>
      </c>
      <c r="G6097">
        <v>100</v>
      </c>
      <c r="H6097" t="s">
        <v>65</v>
      </c>
      <c r="I6097">
        <v>85</v>
      </c>
      <c r="J6097" t="s">
        <v>66</v>
      </c>
      <c r="K6097" s="33" t="str">
        <f>IF(ISNA(VLOOKUP(C6097,'Provider-EHR crosswalk'!A:B,2,FALSE)),"No EHR Specified",VLOOKUP(C6097,'Provider-EHR crosswalk'!A:B,2,FALSE))</f>
        <v>No EHR Specified</v>
      </c>
    </row>
    <row r="6098" spans="1:11" x14ac:dyDescent="0.25">
      <c r="A6098" t="s">
        <v>80</v>
      </c>
      <c r="B6098">
        <v>191</v>
      </c>
      <c r="C6098" t="s">
        <v>1110</v>
      </c>
      <c r="D6098" t="s">
        <v>81</v>
      </c>
      <c r="E6098">
        <v>4</v>
      </c>
      <c r="F6098">
        <v>4</v>
      </c>
      <c r="G6098">
        <v>100</v>
      </c>
      <c r="H6098" t="s">
        <v>65</v>
      </c>
      <c r="I6098">
        <v>85</v>
      </c>
      <c r="J6098" t="s">
        <v>66</v>
      </c>
      <c r="K6098" s="33" t="str">
        <f>IF(ISNA(VLOOKUP(C6098,'Provider-EHR crosswalk'!A:B,2,FALSE)),"No EHR Specified",VLOOKUP(C6098,'Provider-EHR crosswalk'!A:B,2,FALSE))</f>
        <v>No EHR Specified</v>
      </c>
    </row>
    <row r="6099" spans="1:11" x14ac:dyDescent="0.25">
      <c r="A6099" t="s">
        <v>80</v>
      </c>
      <c r="B6099">
        <v>204</v>
      </c>
      <c r="C6099" t="s">
        <v>1110</v>
      </c>
      <c r="D6099" t="s">
        <v>81</v>
      </c>
      <c r="E6099">
        <v>2</v>
      </c>
      <c r="F6099">
        <v>2</v>
      </c>
      <c r="G6099">
        <v>100</v>
      </c>
      <c r="H6099" t="s">
        <v>65</v>
      </c>
      <c r="I6099">
        <v>85</v>
      </c>
      <c r="J6099" t="s">
        <v>66</v>
      </c>
      <c r="K6099" s="33" t="str">
        <f>IF(ISNA(VLOOKUP(C6099,'Provider-EHR crosswalk'!A:B,2,FALSE)),"No EHR Specified",VLOOKUP(C6099,'Provider-EHR crosswalk'!A:B,2,FALSE))</f>
        <v>No EHR Specified</v>
      </c>
    </row>
    <row r="6100" spans="1:11" x14ac:dyDescent="0.25">
      <c r="A6100" t="s">
        <v>80</v>
      </c>
      <c r="B6100">
        <v>208</v>
      </c>
      <c r="C6100" t="s">
        <v>1110</v>
      </c>
      <c r="D6100" t="s">
        <v>81</v>
      </c>
      <c r="E6100">
        <v>1</v>
      </c>
      <c r="F6100">
        <v>1</v>
      </c>
      <c r="G6100">
        <v>100</v>
      </c>
      <c r="H6100" t="s">
        <v>65</v>
      </c>
      <c r="I6100">
        <v>85</v>
      </c>
      <c r="J6100" t="s">
        <v>66</v>
      </c>
      <c r="K6100" s="33" t="str">
        <f>IF(ISNA(VLOOKUP(C6100,'Provider-EHR crosswalk'!A:B,2,FALSE)),"No EHR Specified",VLOOKUP(C6100,'Provider-EHR crosswalk'!A:B,2,FALSE))</f>
        <v>No EHR Specified</v>
      </c>
    </row>
    <row r="6101" spans="1:11" x14ac:dyDescent="0.25">
      <c r="A6101" t="s">
        <v>80</v>
      </c>
      <c r="B6101">
        <v>210</v>
      </c>
      <c r="C6101" t="s">
        <v>1110</v>
      </c>
      <c r="D6101" t="s">
        <v>81</v>
      </c>
      <c r="E6101">
        <v>1</v>
      </c>
      <c r="F6101">
        <v>1</v>
      </c>
      <c r="G6101">
        <v>100</v>
      </c>
      <c r="H6101" t="s">
        <v>65</v>
      </c>
      <c r="I6101">
        <v>85</v>
      </c>
      <c r="J6101" t="s">
        <v>66</v>
      </c>
      <c r="K6101" s="33" t="str">
        <f>IF(ISNA(VLOOKUP(C6101,'Provider-EHR crosswalk'!A:B,2,FALSE)),"No EHR Specified",VLOOKUP(C6101,'Provider-EHR crosswalk'!A:B,2,FALSE))</f>
        <v>No EHR Specified</v>
      </c>
    </row>
    <row r="6102" spans="1:11" x14ac:dyDescent="0.25">
      <c r="A6102" t="s">
        <v>82</v>
      </c>
      <c r="B6102">
        <v>9</v>
      </c>
      <c r="C6102" t="s">
        <v>1110</v>
      </c>
      <c r="D6102" t="s">
        <v>83</v>
      </c>
      <c r="E6102">
        <v>53</v>
      </c>
      <c r="F6102">
        <v>53</v>
      </c>
      <c r="G6102">
        <v>100</v>
      </c>
      <c r="H6102" t="s">
        <v>65</v>
      </c>
      <c r="I6102">
        <v>85</v>
      </c>
      <c r="J6102" t="s">
        <v>66</v>
      </c>
      <c r="K6102" s="33" t="str">
        <f>IF(ISNA(VLOOKUP(C6102,'Provider-EHR crosswalk'!A:B,2,FALSE)),"No EHR Specified",VLOOKUP(C6102,'Provider-EHR crosswalk'!A:B,2,FALSE))</f>
        <v>No EHR Specified</v>
      </c>
    </row>
    <row r="6103" spans="1:11" x14ac:dyDescent="0.25">
      <c r="A6103" t="s">
        <v>82</v>
      </c>
      <c r="B6103">
        <v>38</v>
      </c>
      <c r="C6103" t="s">
        <v>1110</v>
      </c>
      <c r="D6103" t="s">
        <v>83</v>
      </c>
      <c r="E6103">
        <v>16</v>
      </c>
      <c r="F6103">
        <v>16</v>
      </c>
      <c r="G6103">
        <v>100</v>
      </c>
      <c r="H6103" t="s">
        <v>65</v>
      </c>
      <c r="I6103">
        <v>85</v>
      </c>
      <c r="J6103" t="s">
        <v>66</v>
      </c>
      <c r="K6103" s="33" t="str">
        <f>IF(ISNA(VLOOKUP(C6103,'Provider-EHR crosswalk'!A:B,2,FALSE)),"No EHR Specified",VLOOKUP(C6103,'Provider-EHR crosswalk'!A:B,2,FALSE))</f>
        <v>No EHR Specified</v>
      </c>
    </row>
    <row r="6104" spans="1:11" x14ac:dyDescent="0.25">
      <c r="A6104" t="s">
        <v>82</v>
      </c>
      <c r="B6104">
        <v>65</v>
      </c>
      <c r="C6104" t="s">
        <v>1110</v>
      </c>
      <c r="D6104" t="s">
        <v>83</v>
      </c>
      <c r="E6104">
        <v>9</v>
      </c>
      <c r="F6104">
        <v>9</v>
      </c>
      <c r="G6104">
        <v>100</v>
      </c>
      <c r="H6104" t="s">
        <v>65</v>
      </c>
      <c r="I6104">
        <v>85</v>
      </c>
      <c r="J6104" t="s">
        <v>66</v>
      </c>
      <c r="K6104" s="33" t="str">
        <f>IF(ISNA(VLOOKUP(C6104,'Provider-EHR crosswalk'!A:B,2,FALSE)),"No EHR Specified",VLOOKUP(C6104,'Provider-EHR crosswalk'!A:B,2,FALSE))</f>
        <v>No EHR Specified</v>
      </c>
    </row>
    <row r="6105" spans="1:11" x14ac:dyDescent="0.25">
      <c r="A6105" t="s">
        <v>82</v>
      </c>
      <c r="B6105">
        <v>70</v>
      </c>
      <c r="C6105" t="s">
        <v>1110</v>
      </c>
      <c r="D6105" t="s">
        <v>83</v>
      </c>
      <c r="E6105">
        <v>172</v>
      </c>
      <c r="F6105">
        <v>172</v>
      </c>
      <c r="G6105">
        <v>100</v>
      </c>
      <c r="H6105" t="s">
        <v>65</v>
      </c>
      <c r="I6105">
        <v>85</v>
      </c>
      <c r="J6105" t="s">
        <v>66</v>
      </c>
      <c r="K6105" s="33" t="str">
        <f>IF(ISNA(VLOOKUP(C6105,'Provider-EHR crosswalk'!A:B,2,FALSE)),"No EHR Specified",VLOOKUP(C6105,'Provider-EHR crosswalk'!A:B,2,FALSE))</f>
        <v>No EHR Specified</v>
      </c>
    </row>
    <row r="6106" spans="1:11" x14ac:dyDescent="0.25">
      <c r="A6106" t="s">
        <v>82</v>
      </c>
      <c r="B6106">
        <v>88</v>
      </c>
      <c r="C6106" t="s">
        <v>1110</v>
      </c>
      <c r="D6106" t="s">
        <v>83</v>
      </c>
      <c r="E6106">
        <v>24</v>
      </c>
      <c r="F6106">
        <v>24</v>
      </c>
      <c r="G6106">
        <v>100</v>
      </c>
      <c r="H6106" t="s">
        <v>65</v>
      </c>
      <c r="I6106">
        <v>85</v>
      </c>
      <c r="J6106" t="s">
        <v>66</v>
      </c>
      <c r="K6106" s="33" t="str">
        <f>IF(ISNA(VLOOKUP(C6106,'Provider-EHR crosswalk'!A:B,2,FALSE)),"No EHR Specified",VLOOKUP(C6106,'Provider-EHR crosswalk'!A:B,2,FALSE))</f>
        <v>No EHR Specified</v>
      </c>
    </row>
    <row r="6107" spans="1:11" x14ac:dyDescent="0.25">
      <c r="A6107" t="s">
        <v>82</v>
      </c>
      <c r="B6107">
        <v>100</v>
      </c>
      <c r="C6107" t="s">
        <v>1110</v>
      </c>
      <c r="D6107" t="s">
        <v>83</v>
      </c>
      <c r="E6107">
        <v>87</v>
      </c>
      <c r="F6107">
        <v>87</v>
      </c>
      <c r="G6107">
        <v>100</v>
      </c>
      <c r="H6107" t="s">
        <v>65</v>
      </c>
      <c r="I6107">
        <v>85</v>
      </c>
      <c r="J6107" t="s">
        <v>66</v>
      </c>
      <c r="K6107" s="33" t="str">
        <f>IF(ISNA(VLOOKUP(C6107,'Provider-EHR crosswalk'!A:B,2,FALSE)),"No EHR Specified",VLOOKUP(C6107,'Provider-EHR crosswalk'!A:B,2,FALSE))</f>
        <v>No EHR Specified</v>
      </c>
    </row>
    <row r="6108" spans="1:11" x14ac:dyDescent="0.25">
      <c r="A6108" t="s">
        <v>82</v>
      </c>
      <c r="B6108">
        <v>110</v>
      </c>
      <c r="C6108" t="s">
        <v>1110</v>
      </c>
      <c r="D6108" t="s">
        <v>83</v>
      </c>
      <c r="E6108">
        <v>32</v>
      </c>
      <c r="F6108">
        <v>32</v>
      </c>
      <c r="G6108">
        <v>100</v>
      </c>
      <c r="H6108" t="s">
        <v>65</v>
      </c>
      <c r="I6108">
        <v>85</v>
      </c>
      <c r="J6108" t="s">
        <v>66</v>
      </c>
      <c r="K6108" s="33" t="str">
        <f>IF(ISNA(VLOOKUP(C6108,'Provider-EHR crosswalk'!A:B,2,FALSE)),"No EHR Specified",VLOOKUP(C6108,'Provider-EHR crosswalk'!A:B,2,FALSE))</f>
        <v>No EHR Specified</v>
      </c>
    </row>
    <row r="6109" spans="1:11" x14ac:dyDescent="0.25">
      <c r="A6109" t="s">
        <v>82</v>
      </c>
      <c r="B6109">
        <v>119</v>
      </c>
      <c r="C6109" t="s">
        <v>1110</v>
      </c>
      <c r="D6109" t="s">
        <v>83</v>
      </c>
      <c r="E6109">
        <v>54</v>
      </c>
      <c r="F6109">
        <v>54</v>
      </c>
      <c r="G6109">
        <v>100</v>
      </c>
      <c r="H6109" t="s">
        <v>65</v>
      </c>
      <c r="I6109">
        <v>85</v>
      </c>
      <c r="J6109" t="s">
        <v>66</v>
      </c>
      <c r="K6109" s="33" t="str">
        <f>IF(ISNA(VLOOKUP(C6109,'Provider-EHR crosswalk'!A:B,2,FALSE)),"No EHR Specified",VLOOKUP(C6109,'Provider-EHR crosswalk'!A:B,2,FALSE))</f>
        <v>No EHR Specified</v>
      </c>
    </row>
    <row r="6110" spans="1:11" x14ac:dyDescent="0.25">
      <c r="A6110" t="s">
        <v>82</v>
      </c>
      <c r="B6110">
        <v>122</v>
      </c>
      <c r="C6110" t="s">
        <v>1110</v>
      </c>
      <c r="D6110" t="s">
        <v>83</v>
      </c>
      <c r="E6110">
        <v>19</v>
      </c>
      <c r="F6110">
        <v>19</v>
      </c>
      <c r="G6110">
        <v>100</v>
      </c>
      <c r="H6110" t="s">
        <v>65</v>
      </c>
      <c r="I6110">
        <v>85</v>
      </c>
      <c r="J6110" t="s">
        <v>66</v>
      </c>
      <c r="K6110" s="33" t="str">
        <f>IF(ISNA(VLOOKUP(C6110,'Provider-EHR crosswalk'!A:B,2,FALSE)),"No EHR Specified",VLOOKUP(C6110,'Provider-EHR crosswalk'!A:B,2,FALSE))</f>
        <v>No EHR Specified</v>
      </c>
    </row>
    <row r="6111" spans="1:11" x14ac:dyDescent="0.25">
      <c r="A6111" t="s">
        <v>82</v>
      </c>
      <c r="B6111">
        <v>130</v>
      </c>
      <c r="C6111" t="s">
        <v>1110</v>
      </c>
      <c r="D6111" t="s">
        <v>83</v>
      </c>
      <c r="E6111">
        <v>33</v>
      </c>
      <c r="F6111">
        <v>33</v>
      </c>
      <c r="G6111">
        <v>100</v>
      </c>
      <c r="H6111" t="s">
        <v>65</v>
      </c>
      <c r="I6111">
        <v>85</v>
      </c>
      <c r="J6111" t="s">
        <v>66</v>
      </c>
      <c r="K6111" s="33" t="str">
        <f>IF(ISNA(VLOOKUP(C6111,'Provider-EHR crosswalk'!A:B,2,FALSE)),"No EHR Specified",VLOOKUP(C6111,'Provider-EHR crosswalk'!A:B,2,FALSE))</f>
        <v>No EHR Specified</v>
      </c>
    </row>
    <row r="6112" spans="1:11" x14ac:dyDescent="0.25">
      <c r="A6112" t="s">
        <v>82</v>
      </c>
      <c r="B6112">
        <v>140</v>
      </c>
      <c r="C6112" t="s">
        <v>1110</v>
      </c>
      <c r="D6112" t="s">
        <v>83</v>
      </c>
      <c r="E6112">
        <v>11</v>
      </c>
      <c r="F6112">
        <v>11</v>
      </c>
      <c r="G6112">
        <v>100</v>
      </c>
      <c r="H6112" t="s">
        <v>65</v>
      </c>
      <c r="I6112">
        <v>85</v>
      </c>
      <c r="J6112" t="s">
        <v>66</v>
      </c>
      <c r="K6112" s="33" t="str">
        <f>IF(ISNA(VLOOKUP(C6112,'Provider-EHR crosswalk'!A:B,2,FALSE)),"No EHR Specified",VLOOKUP(C6112,'Provider-EHR crosswalk'!A:B,2,FALSE))</f>
        <v>No EHR Specified</v>
      </c>
    </row>
    <row r="6113" spans="1:11" x14ac:dyDescent="0.25">
      <c r="A6113" t="s">
        <v>82</v>
      </c>
      <c r="B6113">
        <v>146</v>
      </c>
      <c r="C6113" t="s">
        <v>1110</v>
      </c>
      <c r="D6113" t="s">
        <v>83</v>
      </c>
      <c r="E6113">
        <v>3</v>
      </c>
      <c r="F6113">
        <v>3</v>
      </c>
      <c r="G6113">
        <v>100</v>
      </c>
      <c r="H6113" t="s">
        <v>65</v>
      </c>
      <c r="I6113">
        <v>85</v>
      </c>
      <c r="J6113" t="s">
        <v>66</v>
      </c>
      <c r="K6113" s="33" t="str">
        <f>IF(ISNA(VLOOKUP(C6113,'Provider-EHR crosswalk'!A:B,2,FALSE)),"No EHR Specified",VLOOKUP(C6113,'Provider-EHR crosswalk'!A:B,2,FALSE))</f>
        <v>No EHR Specified</v>
      </c>
    </row>
    <row r="6114" spans="1:11" x14ac:dyDescent="0.25">
      <c r="A6114" t="s">
        <v>82</v>
      </c>
      <c r="B6114">
        <v>172</v>
      </c>
      <c r="C6114" t="s">
        <v>1110</v>
      </c>
      <c r="D6114" t="s">
        <v>83</v>
      </c>
      <c r="E6114">
        <v>7</v>
      </c>
      <c r="F6114">
        <v>7</v>
      </c>
      <c r="G6114">
        <v>100</v>
      </c>
      <c r="H6114" t="s">
        <v>65</v>
      </c>
      <c r="I6114">
        <v>85</v>
      </c>
      <c r="J6114" t="s">
        <v>66</v>
      </c>
      <c r="K6114" s="33" t="str">
        <f>IF(ISNA(VLOOKUP(C6114,'Provider-EHR crosswalk'!A:B,2,FALSE)),"No EHR Specified",VLOOKUP(C6114,'Provider-EHR crosswalk'!A:B,2,FALSE))</f>
        <v>No EHR Specified</v>
      </c>
    </row>
    <row r="6115" spans="1:11" x14ac:dyDescent="0.25">
      <c r="A6115" t="s">
        <v>82</v>
      </c>
      <c r="B6115">
        <v>175</v>
      </c>
      <c r="C6115" t="s">
        <v>1110</v>
      </c>
      <c r="D6115" t="s">
        <v>83</v>
      </c>
      <c r="E6115">
        <v>2</v>
      </c>
      <c r="F6115">
        <v>2</v>
      </c>
      <c r="G6115">
        <v>100</v>
      </c>
      <c r="H6115" t="s">
        <v>65</v>
      </c>
      <c r="I6115">
        <v>85</v>
      </c>
      <c r="J6115" t="s">
        <v>66</v>
      </c>
      <c r="K6115" s="33" t="str">
        <f>IF(ISNA(VLOOKUP(C6115,'Provider-EHR crosswalk'!A:B,2,FALSE)),"No EHR Specified",VLOOKUP(C6115,'Provider-EHR crosswalk'!A:B,2,FALSE))</f>
        <v>No EHR Specified</v>
      </c>
    </row>
    <row r="6116" spans="1:11" x14ac:dyDescent="0.25">
      <c r="A6116" t="s">
        <v>82</v>
      </c>
      <c r="B6116">
        <v>184</v>
      </c>
      <c r="C6116" t="s">
        <v>1110</v>
      </c>
      <c r="D6116" t="s">
        <v>83</v>
      </c>
      <c r="E6116">
        <v>2</v>
      </c>
      <c r="F6116">
        <v>2</v>
      </c>
      <c r="G6116">
        <v>100</v>
      </c>
      <c r="H6116" t="s">
        <v>65</v>
      </c>
      <c r="I6116">
        <v>85</v>
      </c>
      <c r="J6116" t="s">
        <v>66</v>
      </c>
      <c r="K6116" s="33" t="str">
        <f>IF(ISNA(VLOOKUP(C6116,'Provider-EHR crosswalk'!A:B,2,FALSE)),"No EHR Specified",VLOOKUP(C6116,'Provider-EHR crosswalk'!A:B,2,FALSE))</f>
        <v>No EHR Specified</v>
      </c>
    </row>
    <row r="6117" spans="1:11" x14ac:dyDescent="0.25">
      <c r="A6117" t="s">
        <v>82</v>
      </c>
      <c r="B6117">
        <v>185</v>
      </c>
      <c r="C6117" t="s">
        <v>1110</v>
      </c>
      <c r="D6117" t="s">
        <v>83</v>
      </c>
      <c r="E6117">
        <v>5</v>
      </c>
      <c r="F6117">
        <v>5</v>
      </c>
      <c r="G6117">
        <v>100</v>
      </c>
      <c r="H6117" t="s">
        <v>65</v>
      </c>
      <c r="I6117">
        <v>85</v>
      </c>
      <c r="J6117" t="s">
        <v>66</v>
      </c>
      <c r="K6117" s="33" t="str">
        <f>IF(ISNA(VLOOKUP(C6117,'Provider-EHR crosswalk'!A:B,2,FALSE)),"No EHR Specified",VLOOKUP(C6117,'Provider-EHR crosswalk'!A:B,2,FALSE))</f>
        <v>No EHR Specified</v>
      </c>
    </row>
    <row r="6118" spans="1:11" x14ac:dyDescent="0.25">
      <c r="A6118" t="s">
        <v>82</v>
      </c>
      <c r="B6118">
        <v>191</v>
      </c>
      <c r="C6118" t="s">
        <v>1110</v>
      </c>
      <c r="D6118" t="s">
        <v>83</v>
      </c>
      <c r="E6118">
        <v>4</v>
      </c>
      <c r="F6118">
        <v>4</v>
      </c>
      <c r="G6118">
        <v>100</v>
      </c>
      <c r="H6118" t="s">
        <v>65</v>
      </c>
      <c r="I6118">
        <v>85</v>
      </c>
      <c r="J6118" t="s">
        <v>66</v>
      </c>
      <c r="K6118" s="33" t="str">
        <f>IF(ISNA(VLOOKUP(C6118,'Provider-EHR crosswalk'!A:B,2,FALSE)),"No EHR Specified",VLOOKUP(C6118,'Provider-EHR crosswalk'!A:B,2,FALSE))</f>
        <v>No EHR Specified</v>
      </c>
    </row>
    <row r="6119" spans="1:11" x14ac:dyDescent="0.25">
      <c r="A6119" t="s">
        <v>82</v>
      </c>
      <c r="B6119">
        <v>204</v>
      </c>
      <c r="C6119" t="s">
        <v>1110</v>
      </c>
      <c r="D6119" t="s">
        <v>83</v>
      </c>
      <c r="E6119">
        <v>2</v>
      </c>
      <c r="F6119">
        <v>2</v>
      </c>
      <c r="G6119">
        <v>100</v>
      </c>
      <c r="H6119" t="s">
        <v>65</v>
      </c>
      <c r="I6119">
        <v>85</v>
      </c>
      <c r="J6119" t="s">
        <v>66</v>
      </c>
      <c r="K6119" s="33" t="str">
        <f>IF(ISNA(VLOOKUP(C6119,'Provider-EHR crosswalk'!A:B,2,FALSE)),"No EHR Specified",VLOOKUP(C6119,'Provider-EHR crosswalk'!A:B,2,FALSE))</f>
        <v>No EHR Specified</v>
      </c>
    </row>
    <row r="6120" spans="1:11" x14ac:dyDescent="0.25">
      <c r="A6120" t="s">
        <v>82</v>
      </c>
      <c r="B6120">
        <v>208</v>
      </c>
      <c r="C6120" t="s">
        <v>1110</v>
      </c>
      <c r="D6120" t="s">
        <v>83</v>
      </c>
      <c r="E6120">
        <v>1</v>
      </c>
      <c r="F6120">
        <v>1</v>
      </c>
      <c r="G6120">
        <v>100</v>
      </c>
      <c r="H6120" t="s">
        <v>65</v>
      </c>
      <c r="I6120">
        <v>85</v>
      </c>
      <c r="J6120" t="s">
        <v>66</v>
      </c>
      <c r="K6120" s="33" t="str">
        <f>IF(ISNA(VLOOKUP(C6120,'Provider-EHR crosswalk'!A:B,2,FALSE)),"No EHR Specified",VLOOKUP(C6120,'Provider-EHR crosswalk'!A:B,2,FALSE))</f>
        <v>No EHR Specified</v>
      </c>
    </row>
    <row r="6121" spans="1:11" x14ac:dyDescent="0.25">
      <c r="A6121" t="s">
        <v>82</v>
      </c>
      <c r="B6121">
        <v>210</v>
      </c>
      <c r="C6121" t="s">
        <v>1110</v>
      </c>
      <c r="D6121" t="s">
        <v>83</v>
      </c>
      <c r="E6121">
        <v>1</v>
      </c>
      <c r="F6121">
        <v>1</v>
      </c>
      <c r="G6121">
        <v>100</v>
      </c>
      <c r="H6121" t="s">
        <v>65</v>
      </c>
      <c r="I6121">
        <v>85</v>
      </c>
      <c r="J6121" t="s">
        <v>66</v>
      </c>
      <c r="K6121" s="33" t="str">
        <f>IF(ISNA(VLOOKUP(C6121,'Provider-EHR crosswalk'!A:B,2,FALSE)),"No EHR Specified",VLOOKUP(C6121,'Provider-EHR crosswalk'!A:B,2,FALSE))</f>
        <v>No EHR Specified</v>
      </c>
    </row>
    <row r="6122" spans="1:11" x14ac:dyDescent="0.25">
      <c r="A6122" t="s">
        <v>84</v>
      </c>
      <c r="B6122">
        <v>9</v>
      </c>
      <c r="C6122" t="s">
        <v>1110</v>
      </c>
      <c r="D6122" t="s">
        <v>85</v>
      </c>
      <c r="E6122">
        <v>53</v>
      </c>
      <c r="F6122">
        <v>53</v>
      </c>
      <c r="G6122">
        <v>100</v>
      </c>
      <c r="H6122" t="s">
        <v>65</v>
      </c>
      <c r="I6122">
        <v>85</v>
      </c>
      <c r="J6122" t="s">
        <v>66</v>
      </c>
      <c r="K6122" s="33" t="str">
        <f>IF(ISNA(VLOOKUP(C6122,'Provider-EHR crosswalk'!A:B,2,FALSE)),"No EHR Specified",VLOOKUP(C6122,'Provider-EHR crosswalk'!A:B,2,FALSE))</f>
        <v>No EHR Specified</v>
      </c>
    </row>
    <row r="6123" spans="1:11" x14ac:dyDescent="0.25">
      <c r="A6123" t="s">
        <v>84</v>
      </c>
      <c r="B6123">
        <v>38</v>
      </c>
      <c r="C6123" t="s">
        <v>1110</v>
      </c>
      <c r="D6123" t="s">
        <v>85</v>
      </c>
      <c r="E6123">
        <v>16</v>
      </c>
      <c r="F6123">
        <v>16</v>
      </c>
      <c r="G6123">
        <v>100</v>
      </c>
      <c r="H6123" t="s">
        <v>65</v>
      </c>
      <c r="I6123">
        <v>85</v>
      </c>
      <c r="J6123" t="s">
        <v>66</v>
      </c>
      <c r="K6123" s="33" t="str">
        <f>IF(ISNA(VLOOKUP(C6123,'Provider-EHR crosswalk'!A:B,2,FALSE)),"No EHR Specified",VLOOKUP(C6123,'Provider-EHR crosswalk'!A:B,2,FALSE))</f>
        <v>No EHR Specified</v>
      </c>
    </row>
    <row r="6124" spans="1:11" x14ac:dyDescent="0.25">
      <c r="A6124" t="s">
        <v>84</v>
      </c>
      <c r="B6124">
        <v>65</v>
      </c>
      <c r="C6124" t="s">
        <v>1110</v>
      </c>
      <c r="D6124" t="s">
        <v>85</v>
      </c>
      <c r="E6124">
        <v>9</v>
      </c>
      <c r="F6124">
        <v>9</v>
      </c>
      <c r="G6124">
        <v>100</v>
      </c>
      <c r="H6124" t="s">
        <v>65</v>
      </c>
      <c r="I6124">
        <v>85</v>
      </c>
      <c r="J6124" t="s">
        <v>66</v>
      </c>
      <c r="K6124" s="33" t="str">
        <f>IF(ISNA(VLOOKUP(C6124,'Provider-EHR crosswalk'!A:B,2,FALSE)),"No EHR Specified",VLOOKUP(C6124,'Provider-EHR crosswalk'!A:B,2,FALSE))</f>
        <v>No EHR Specified</v>
      </c>
    </row>
    <row r="6125" spans="1:11" x14ac:dyDescent="0.25">
      <c r="A6125" t="s">
        <v>84</v>
      </c>
      <c r="B6125">
        <v>70</v>
      </c>
      <c r="C6125" t="s">
        <v>1110</v>
      </c>
      <c r="D6125" t="s">
        <v>85</v>
      </c>
      <c r="E6125">
        <v>172</v>
      </c>
      <c r="F6125">
        <v>172</v>
      </c>
      <c r="G6125">
        <v>100</v>
      </c>
      <c r="H6125" t="s">
        <v>65</v>
      </c>
      <c r="I6125">
        <v>85</v>
      </c>
      <c r="J6125" t="s">
        <v>66</v>
      </c>
      <c r="K6125" s="33" t="str">
        <f>IF(ISNA(VLOOKUP(C6125,'Provider-EHR crosswalk'!A:B,2,FALSE)),"No EHR Specified",VLOOKUP(C6125,'Provider-EHR crosswalk'!A:B,2,FALSE))</f>
        <v>No EHR Specified</v>
      </c>
    </row>
    <row r="6126" spans="1:11" x14ac:dyDescent="0.25">
      <c r="A6126" t="s">
        <v>84</v>
      </c>
      <c r="B6126">
        <v>88</v>
      </c>
      <c r="C6126" t="s">
        <v>1110</v>
      </c>
      <c r="D6126" t="s">
        <v>85</v>
      </c>
      <c r="E6126">
        <v>24</v>
      </c>
      <c r="F6126">
        <v>24</v>
      </c>
      <c r="G6126">
        <v>100</v>
      </c>
      <c r="H6126" t="s">
        <v>65</v>
      </c>
      <c r="I6126">
        <v>85</v>
      </c>
      <c r="J6126" t="s">
        <v>66</v>
      </c>
      <c r="K6126" s="33" t="str">
        <f>IF(ISNA(VLOOKUP(C6126,'Provider-EHR crosswalk'!A:B,2,FALSE)),"No EHR Specified",VLOOKUP(C6126,'Provider-EHR crosswalk'!A:B,2,FALSE))</f>
        <v>No EHR Specified</v>
      </c>
    </row>
    <row r="6127" spans="1:11" x14ac:dyDescent="0.25">
      <c r="A6127" t="s">
        <v>84</v>
      </c>
      <c r="B6127">
        <v>100</v>
      </c>
      <c r="C6127" t="s">
        <v>1110</v>
      </c>
      <c r="D6127" t="s">
        <v>85</v>
      </c>
      <c r="E6127">
        <v>87</v>
      </c>
      <c r="F6127">
        <v>87</v>
      </c>
      <c r="G6127">
        <v>100</v>
      </c>
      <c r="H6127" t="s">
        <v>65</v>
      </c>
      <c r="I6127">
        <v>85</v>
      </c>
      <c r="J6127" t="s">
        <v>66</v>
      </c>
      <c r="K6127" s="33" t="str">
        <f>IF(ISNA(VLOOKUP(C6127,'Provider-EHR crosswalk'!A:B,2,FALSE)),"No EHR Specified",VLOOKUP(C6127,'Provider-EHR crosswalk'!A:B,2,FALSE))</f>
        <v>No EHR Specified</v>
      </c>
    </row>
    <row r="6128" spans="1:11" x14ac:dyDescent="0.25">
      <c r="A6128" t="s">
        <v>84</v>
      </c>
      <c r="B6128">
        <v>110</v>
      </c>
      <c r="C6128" t="s">
        <v>1110</v>
      </c>
      <c r="D6128" t="s">
        <v>85</v>
      </c>
      <c r="E6128">
        <v>32</v>
      </c>
      <c r="F6128">
        <v>32</v>
      </c>
      <c r="G6128">
        <v>100</v>
      </c>
      <c r="H6128" t="s">
        <v>65</v>
      </c>
      <c r="I6128">
        <v>85</v>
      </c>
      <c r="J6128" t="s">
        <v>66</v>
      </c>
      <c r="K6128" s="33" t="str">
        <f>IF(ISNA(VLOOKUP(C6128,'Provider-EHR crosswalk'!A:B,2,FALSE)),"No EHR Specified",VLOOKUP(C6128,'Provider-EHR crosswalk'!A:B,2,FALSE))</f>
        <v>No EHR Specified</v>
      </c>
    </row>
    <row r="6129" spans="1:11" x14ac:dyDescent="0.25">
      <c r="A6129" t="s">
        <v>84</v>
      </c>
      <c r="B6129">
        <v>119</v>
      </c>
      <c r="C6129" t="s">
        <v>1110</v>
      </c>
      <c r="D6129" t="s">
        <v>85</v>
      </c>
      <c r="E6129">
        <v>53</v>
      </c>
      <c r="F6129">
        <v>54</v>
      </c>
      <c r="G6129">
        <v>98.15</v>
      </c>
      <c r="H6129" t="s">
        <v>65</v>
      </c>
      <c r="I6129">
        <v>85</v>
      </c>
      <c r="J6129" t="s">
        <v>66</v>
      </c>
      <c r="K6129" s="33" t="str">
        <f>IF(ISNA(VLOOKUP(C6129,'Provider-EHR crosswalk'!A:B,2,FALSE)),"No EHR Specified",VLOOKUP(C6129,'Provider-EHR crosswalk'!A:B,2,FALSE))</f>
        <v>No EHR Specified</v>
      </c>
    </row>
    <row r="6130" spans="1:11" x14ac:dyDescent="0.25">
      <c r="A6130" t="s">
        <v>84</v>
      </c>
      <c r="B6130">
        <v>122</v>
      </c>
      <c r="C6130" t="s">
        <v>1110</v>
      </c>
      <c r="D6130" t="s">
        <v>85</v>
      </c>
      <c r="E6130">
        <v>19</v>
      </c>
      <c r="F6130">
        <v>19</v>
      </c>
      <c r="G6130">
        <v>100</v>
      </c>
      <c r="H6130" t="s">
        <v>65</v>
      </c>
      <c r="I6130">
        <v>85</v>
      </c>
      <c r="J6130" t="s">
        <v>66</v>
      </c>
      <c r="K6130" s="33" t="str">
        <f>IF(ISNA(VLOOKUP(C6130,'Provider-EHR crosswalk'!A:B,2,FALSE)),"No EHR Specified",VLOOKUP(C6130,'Provider-EHR crosswalk'!A:B,2,FALSE))</f>
        <v>No EHR Specified</v>
      </c>
    </row>
    <row r="6131" spans="1:11" x14ac:dyDescent="0.25">
      <c r="A6131" t="s">
        <v>84</v>
      </c>
      <c r="B6131">
        <v>130</v>
      </c>
      <c r="C6131" t="s">
        <v>1110</v>
      </c>
      <c r="D6131" t="s">
        <v>85</v>
      </c>
      <c r="E6131">
        <v>33</v>
      </c>
      <c r="F6131">
        <v>33</v>
      </c>
      <c r="G6131">
        <v>100</v>
      </c>
      <c r="H6131" t="s">
        <v>65</v>
      </c>
      <c r="I6131">
        <v>85</v>
      </c>
      <c r="J6131" t="s">
        <v>66</v>
      </c>
      <c r="K6131" s="33" t="str">
        <f>IF(ISNA(VLOOKUP(C6131,'Provider-EHR crosswalk'!A:B,2,FALSE)),"No EHR Specified",VLOOKUP(C6131,'Provider-EHR crosswalk'!A:B,2,FALSE))</f>
        <v>No EHR Specified</v>
      </c>
    </row>
    <row r="6132" spans="1:11" x14ac:dyDescent="0.25">
      <c r="A6132" t="s">
        <v>84</v>
      </c>
      <c r="B6132">
        <v>140</v>
      </c>
      <c r="C6132" t="s">
        <v>1110</v>
      </c>
      <c r="D6132" t="s">
        <v>85</v>
      </c>
      <c r="E6132">
        <v>11</v>
      </c>
      <c r="F6132">
        <v>11</v>
      </c>
      <c r="G6132">
        <v>100</v>
      </c>
      <c r="H6132" t="s">
        <v>65</v>
      </c>
      <c r="I6132">
        <v>85</v>
      </c>
      <c r="J6132" t="s">
        <v>66</v>
      </c>
      <c r="K6132" s="33" t="str">
        <f>IF(ISNA(VLOOKUP(C6132,'Provider-EHR crosswalk'!A:B,2,FALSE)),"No EHR Specified",VLOOKUP(C6132,'Provider-EHR crosswalk'!A:B,2,FALSE))</f>
        <v>No EHR Specified</v>
      </c>
    </row>
    <row r="6133" spans="1:11" x14ac:dyDescent="0.25">
      <c r="A6133" t="s">
        <v>84</v>
      </c>
      <c r="B6133">
        <v>146</v>
      </c>
      <c r="C6133" t="s">
        <v>1110</v>
      </c>
      <c r="D6133" t="s">
        <v>85</v>
      </c>
      <c r="E6133">
        <v>3</v>
      </c>
      <c r="F6133">
        <v>3</v>
      </c>
      <c r="G6133">
        <v>100</v>
      </c>
      <c r="H6133" t="s">
        <v>65</v>
      </c>
      <c r="I6133">
        <v>85</v>
      </c>
      <c r="J6133" t="s">
        <v>66</v>
      </c>
      <c r="K6133" s="33" t="str">
        <f>IF(ISNA(VLOOKUP(C6133,'Provider-EHR crosswalk'!A:B,2,FALSE)),"No EHR Specified",VLOOKUP(C6133,'Provider-EHR crosswalk'!A:B,2,FALSE))</f>
        <v>No EHR Specified</v>
      </c>
    </row>
    <row r="6134" spans="1:11" x14ac:dyDescent="0.25">
      <c r="A6134" t="s">
        <v>84</v>
      </c>
      <c r="B6134">
        <v>172</v>
      </c>
      <c r="C6134" t="s">
        <v>1110</v>
      </c>
      <c r="D6134" t="s">
        <v>85</v>
      </c>
      <c r="E6134">
        <v>7</v>
      </c>
      <c r="F6134">
        <v>7</v>
      </c>
      <c r="G6134">
        <v>100</v>
      </c>
      <c r="H6134" t="s">
        <v>65</v>
      </c>
      <c r="I6134">
        <v>85</v>
      </c>
      <c r="J6134" t="s">
        <v>66</v>
      </c>
      <c r="K6134" s="33" t="str">
        <f>IF(ISNA(VLOOKUP(C6134,'Provider-EHR crosswalk'!A:B,2,FALSE)),"No EHR Specified",VLOOKUP(C6134,'Provider-EHR crosswalk'!A:B,2,FALSE))</f>
        <v>No EHR Specified</v>
      </c>
    </row>
    <row r="6135" spans="1:11" x14ac:dyDescent="0.25">
      <c r="A6135" t="s">
        <v>84</v>
      </c>
      <c r="B6135">
        <v>175</v>
      </c>
      <c r="C6135" t="s">
        <v>1110</v>
      </c>
      <c r="D6135" t="s">
        <v>85</v>
      </c>
      <c r="E6135">
        <v>2</v>
      </c>
      <c r="F6135">
        <v>2</v>
      </c>
      <c r="G6135">
        <v>100</v>
      </c>
      <c r="H6135" t="s">
        <v>65</v>
      </c>
      <c r="I6135">
        <v>85</v>
      </c>
      <c r="J6135" t="s">
        <v>66</v>
      </c>
      <c r="K6135" s="33" t="str">
        <f>IF(ISNA(VLOOKUP(C6135,'Provider-EHR crosswalk'!A:B,2,FALSE)),"No EHR Specified",VLOOKUP(C6135,'Provider-EHR crosswalk'!A:B,2,FALSE))</f>
        <v>No EHR Specified</v>
      </c>
    </row>
    <row r="6136" spans="1:11" x14ac:dyDescent="0.25">
      <c r="A6136" t="s">
        <v>84</v>
      </c>
      <c r="B6136">
        <v>184</v>
      </c>
      <c r="C6136" t="s">
        <v>1110</v>
      </c>
      <c r="D6136" t="s">
        <v>85</v>
      </c>
      <c r="E6136">
        <v>2</v>
      </c>
      <c r="F6136">
        <v>2</v>
      </c>
      <c r="G6136">
        <v>100</v>
      </c>
      <c r="H6136" t="s">
        <v>65</v>
      </c>
      <c r="I6136">
        <v>85</v>
      </c>
      <c r="J6136" t="s">
        <v>66</v>
      </c>
      <c r="K6136" s="33" t="str">
        <f>IF(ISNA(VLOOKUP(C6136,'Provider-EHR crosswalk'!A:B,2,FALSE)),"No EHR Specified",VLOOKUP(C6136,'Provider-EHR crosswalk'!A:B,2,FALSE))</f>
        <v>No EHR Specified</v>
      </c>
    </row>
    <row r="6137" spans="1:11" x14ac:dyDescent="0.25">
      <c r="A6137" t="s">
        <v>84</v>
      </c>
      <c r="B6137">
        <v>185</v>
      </c>
      <c r="C6137" t="s">
        <v>1110</v>
      </c>
      <c r="D6137" t="s">
        <v>85</v>
      </c>
      <c r="E6137">
        <v>5</v>
      </c>
      <c r="F6137">
        <v>5</v>
      </c>
      <c r="G6137">
        <v>100</v>
      </c>
      <c r="H6137" t="s">
        <v>65</v>
      </c>
      <c r="I6137">
        <v>85</v>
      </c>
      <c r="J6137" t="s">
        <v>66</v>
      </c>
      <c r="K6137" s="33" t="str">
        <f>IF(ISNA(VLOOKUP(C6137,'Provider-EHR crosswalk'!A:B,2,FALSE)),"No EHR Specified",VLOOKUP(C6137,'Provider-EHR crosswalk'!A:B,2,FALSE))</f>
        <v>No EHR Specified</v>
      </c>
    </row>
    <row r="6138" spans="1:11" x14ac:dyDescent="0.25">
      <c r="A6138" t="s">
        <v>84</v>
      </c>
      <c r="B6138">
        <v>191</v>
      </c>
      <c r="C6138" t="s">
        <v>1110</v>
      </c>
      <c r="D6138" t="s">
        <v>85</v>
      </c>
      <c r="E6138">
        <v>4</v>
      </c>
      <c r="F6138">
        <v>4</v>
      </c>
      <c r="G6138">
        <v>100</v>
      </c>
      <c r="H6138" t="s">
        <v>65</v>
      </c>
      <c r="I6138">
        <v>85</v>
      </c>
      <c r="J6138" t="s">
        <v>66</v>
      </c>
      <c r="K6138" s="33" t="str">
        <f>IF(ISNA(VLOOKUP(C6138,'Provider-EHR crosswalk'!A:B,2,FALSE)),"No EHR Specified",VLOOKUP(C6138,'Provider-EHR crosswalk'!A:B,2,FALSE))</f>
        <v>No EHR Specified</v>
      </c>
    </row>
    <row r="6139" spans="1:11" x14ac:dyDescent="0.25">
      <c r="A6139" t="s">
        <v>84</v>
      </c>
      <c r="B6139">
        <v>204</v>
      </c>
      <c r="C6139" t="s">
        <v>1110</v>
      </c>
      <c r="D6139" t="s">
        <v>85</v>
      </c>
      <c r="E6139">
        <v>2</v>
      </c>
      <c r="F6139">
        <v>2</v>
      </c>
      <c r="G6139">
        <v>100</v>
      </c>
      <c r="H6139" t="s">
        <v>65</v>
      </c>
      <c r="I6139">
        <v>85</v>
      </c>
      <c r="J6139" t="s">
        <v>66</v>
      </c>
      <c r="K6139" s="33" t="str">
        <f>IF(ISNA(VLOOKUP(C6139,'Provider-EHR crosswalk'!A:B,2,FALSE)),"No EHR Specified",VLOOKUP(C6139,'Provider-EHR crosswalk'!A:B,2,FALSE))</f>
        <v>No EHR Specified</v>
      </c>
    </row>
    <row r="6140" spans="1:11" x14ac:dyDescent="0.25">
      <c r="A6140" t="s">
        <v>84</v>
      </c>
      <c r="B6140">
        <v>208</v>
      </c>
      <c r="C6140" t="s">
        <v>1110</v>
      </c>
      <c r="D6140" t="s">
        <v>85</v>
      </c>
      <c r="E6140">
        <v>1</v>
      </c>
      <c r="F6140">
        <v>1</v>
      </c>
      <c r="G6140">
        <v>100</v>
      </c>
      <c r="H6140" t="s">
        <v>65</v>
      </c>
      <c r="I6140">
        <v>85</v>
      </c>
      <c r="J6140" t="s">
        <v>66</v>
      </c>
      <c r="K6140" s="33" t="str">
        <f>IF(ISNA(VLOOKUP(C6140,'Provider-EHR crosswalk'!A:B,2,FALSE)),"No EHR Specified",VLOOKUP(C6140,'Provider-EHR crosswalk'!A:B,2,FALSE))</f>
        <v>No EHR Specified</v>
      </c>
    </row>
    <row r="6141" spans="1:11" x14ac:dyDescent="0.25">
      <c r="A6141" t="s">
        <v>84</v>
      </c>
      <c r="B6141">
        <v>210</v>
      </c>
      <c r="C6141" t="s">
        <v>1110</v>
      </c>
      <c r="D6141" t="s">
        <v>85</v>
      </c>
      <c r="E6141">
        <v>1</v>
      </c>
      <c r="F6141">
        <v>1</v>
      </c>
      <c r="G6141">
        <v>100</v>
      </c>
      <c r="H6141" t="s">
        <v>65</v>
      </c>
      <c r="I6141">
        <v>85</v>
      </c>
      <c r="J6141" t="s">
        <v>66</v>
      </c>
      <c r="K6141" s="33" t="str">
        <f>IF(ISNA(VLOOKUP(C6141,'Provider-EHR crosswalk'!A:B,2,FALSE)),"No EHR Specified",VLOOKUP(C6141,'Provider-EHR crosswalk'!A:B,2,FALSE))</f>
        <v>No EHR Specified</v>
      </c>
    </row>
    <row r="6142" spans="1:11" x14ac:dyDescent="0.25">
      <c r="A6142" t="s">
        <v>86</v>
      </c>
      <c r="B6142">
        <v>9</v>
      </c>
      <c r="C6142" t="s">
        <v>1110</v>
      </c>
      <c r="D6142" t="s">
        <v>87</v>
      </c>
      <c r="E6142">
        <v>53</v>
      </c>
      <c r="F6142">
        <v>53</v>
      </c>
      <c r="G6142">
        <v>100</v>
      </c>
      <c r="H6142" t="s">
        <v>65</v>
      </c>
      <c r="I6142">
        <v>95</v>
      </c>
      <c r="J6142" t="s">
        <v>66</v>
      </c>
      <c r="K6142" s="33" t="str">
        <f>IF(ISNA(VLOOKUP(C6142,'Provider-EHR crosswalk'!A:B,2,FALSE)),"No EHR Specified",VLOOKUP(C6142,'Provider-EHR crosswalk'!A:B,2,FALSE))</f>
        <v>No EHR Specified</v>
      </c>
    </row>
    <row r="6143" spans="1:11" x14ac:dyDescent="0.25">
      <c r="A6143" t="s">
        <v>86</v>
      </c>
      <c r="B6143">
        <v>38</v>
      </c>
      <c r="C6143" t="s">
        <v>1110</v>
      </c>
      <c r="D6143" t="s">
        <v>87</v>
      </c>
      <c r="E6143">
        <v>16</v>
      </c>
      <c r="F6143">
        <v>16</v>
      </c>
      <c r="G6143">
        <v>100</v>
      </c>
      <c r="H6143" t="s">
        <v>65</v>
      </c>
      <c r="I6143">
        <v>95</v>
      </c>
      <c r="J6143" t="s">
        <v>66</v>
      </c>
      <c r="K6143" s="33" t="str">
        <f>IF(ISNA(VLOOKUP(C6143,'Provider-EHR crosswalk'!A:B,2,FALSE)),"No EHR Specified",VLOOKUP(C6143,'Provider-EHR crosswalk'!A:B,2,FALSE))</f>
        <v>No EHR Specified</v>
      </c>
    </row>
    <row r="6144" spans="1:11" x14ac:dyDescent="0.25">
      <c r="A6144" t="s">
        <v>86</v>
      </c>
      <c r="B6144">
        <v>65</v>
      </c>
      <c r="C6144" t="s">
        <v>1110</v>
      </c>
      <c r="D6144" t="s">
        <v>87</v>
      </c>
      <c r="E6144">
        <v>9</v>
      </c>
      <c r="F6144">
        <v>9</v>
      </c>
      <c r="G6144">
        <v>100</v>
      </c>
      <c r="H6144" t="s">
        <v>65</v>
      </c>
      <c r="I6144">
        <v>95</v>
      </c>
      <c r="J6144" t="s">
        <v>66</v>
      </c>
      <c r="K6144" s="33" t="str">
        <f>IF(ISNA(VLOOKUP(C6144,'Provider-EHR crosswalk'!A:B,2,FALSE)),"No EHR Specified",VLOOKUP(C6144,'Provider-EHR crosswalk'!A:B,2,FALSE))</f>
        <v>No EHR Specified</v>
      </c>
    </row>
    <row r="6145" spans="1:11" x14ac:dyDescent="0.25">
      <c r="A6145" t="s">
        <v>86</v>
      </c>
      <c r="B6145">
        <v>70</v>
      </c>
      <c r="C6145" t="s">
        <v>1110</v>
      </c>
      <c r="D6145" t="s">
        <v>87</v>
      </c>
      <c r="E6145">
        <v>172</v>
      </c>
      <c r="F6145">
        <v>172</v>
      </c>
      <c r="G6145">
        <v>100</v>
      </c>
      <c r="H6145" t="s">
        <v>65</v>
      </c>
      <c r="I6145">
        <v>95</v>
      </c>
      <c r="J6145" t="s">
        <v>66</v>
      </c>
      <c r="K6145" s="33" t="str">
        <f>IF(ISNA(VLOOKUP(C6145,'Provider-EHR crosswalk'!A:B,2,FALSE)),"No EHR Specified",VLOOKUP(C6145,'Provider-EHR crosswalk'!A:B,2,FALSE))</f>
        <v>No EHR Specified</v>
      </c>
    </row>
    <row r="6146" spans="1:11" x14ac:dyDescent="0.25">
      <c r="A6146" t="s">
        <v>86</v>
      </c>
      <c r="B6146">
        <v>88</v>
      </c>
      <c r="C6146" t="s">
        <v>1110</v>
      </c>
      <c r="D6146" t="s">
        <v>87</v>
      </c>
      <c r="E6146">
        <v>24</v>
      </c>
      <c r="F6146">
        <v>24</v>
      </c>
      <c r="G6146">
        <v>100</v>
      </c>
      <c r="H6146" t="s">
        <v>65</v>
      </c>
      <c r="I6146">
        <v>95</v>
      </c>
      <c r="J6146" t="s">
        <v>66</v>
      </c>
      <c r="K6146" s="33" t="str">
        <f>IF(ISNA(VLOOKUP(C6146,'Provider-EHR crosswalk'!A:B,2,FALSE)),"No EHR Specified",VLOOKUP(C6146,'Provider-EHR crosswalk'!A:B,2,FALSE))</f>
        <v>No EHR Specified</v>
      </c>
    </row>
    <row r="6147" spans="1:11" x14ac:dyDescent="0.25">
      <c r="A6147" t="s">
        <v>86</v>
      </c>
      <c r="B6147">
        <v>100</v>
      </c>
      <c r="C6147" t="s">
        <v>1110</v>
      </c>
      <c r="D6147" t="s">
        <v>87</v>
      </c>
      <c r="E6147">
        <v>87</v>
      </c>
      <c r="F6147">
        <v>87</v>
      </c>
      <c r="G6147">
        <v>100</v>
      </c>
      <c r="H6147" t="s">
        <v>65</v>
      </c>
      <c r="I6147">
        <v>95</v>
      </c>
      <c r="J6147" t="s">
        <v>66</v>
      </c>
      <c r="K6147" s="33" t="str">
        <f>IF(ISNA(VLOOKUP(C6147,'Provider-EHR crosswalk'!A:B,2,FALSE)),"No EHR Specified",VLOOKUP(C6147,'Provider-EHR crosswalk'!A:B,2,FALSE))</f>
        <v>No EHR Specified</v>
      </c>
    </row>
    <row r="6148" spans="1:11" x14ac:dyDescent="0.25">
      <c r="A6148" t="s">
        <v>86</v>
      </c>
      <c r="B6148">
        <v>110</v>
      </c>
      <c r="C6148" t="s">
        <v>1110</v>
      </c>
      <c r="D6148" t="s">
        <v>87</v>
      </c>
      <c r="E6148">
        <v>32</v>
      </c>
      <c r="F6148">
        <v>32</v>
      </c>
      <c r="G6148">
        <v>100</v>
      </c>
      <c r="H6148" t="s">
        <v>65</v>
      </c>
      <c r="I6148">
        <v>95</v>
      </c>
      <c r="J6148" t="s">
        <v>66</v>
      </c>
      <c r="K6148" s="33" t="str">
        <f>IF(ISNA(VLOOKUP(C6148,'Provider-EHR crosswalk'!A:B,2,FALSE)),"No EHR Specified",VLOOKUP(C6148,'Provider-EHR crosswalk'!A:B,2,FALSE))</f>
        <v>No EHR Specified</v>
      </c>
    </row>
    <row r="6149" spans="1:11" x14ac:dyDescent="0.25">
      <c r="A6149" t="s">
        <v>86</v>
      </c>
      <c r="B6149">
        <v>119</v>
      </c>
      <c r="C6149" t="s">
        <v>1110</v>
      </c>
      <c r="D6149" t="s">
        <v>87</v>
      </c>
      <c r="E6149">
        <v>54</v>
      </c>
      <c r="F6149">
        <v>54</v>
      </c>
      <c r="G6149">
        <v>100</v>
      </c>
      <c r="H6149" t="s">
        <v>65</v>
      </c>
      <c r="I6149">
        <v>95</v>
      </c>
      <c r="J6149" t="s">
        <v>66</v>
      </c>
      <c r="K6149" s="33" t="str">
        <f>IF(ISNA(VLOOKUP(C6149,'Provider-EHR crosswalk'!A:B,2,FALSE)),"No EHR Specified",VLOOKUP(C6149,'Provider-EHR crosswalk'!A:B,2,FALSE))</f>
        <v>No EHR Specified</v>
      </c>
    </row>
    <row r="6150" spans="1:11" x14ac:dyDescent="0.25">
      <c r="A6150" t="s">
        <v>86</v>
      </c>
      <c r="B6150">
        <v>122</v>
      </c>
      <c r="C6150" t="s">
        <v>1110</v>
      </c>
      <c r="D6150" t="s">
        <v>87</v>
      </c>
      <c r="E6150">
        <v>19</v>
      </c>
      <c r="F6150">
        <v>19</v>
      </c>
      <c r="G6150">
        <v>100</v>
      </c>
      <c r="H6150" t="s">
        <v>65</v>
      </c>
      <c r="I6150">
        <v>95</v>
      </c>
      <c r="J6150" t="s">
        <v>66</v>
      </c>
      <c r="K6150" s="33" t="str">
        <f>IF(ISNA(VLOOKUP(C6150,'Provider-EHR crosswalk'!A:B,2,FALSE)),"No EHR Specified",VLOOKUP(C6150,'Provider-EHR crosswalk'!A:B,2,FALSE))</f>
        <v>No EHR Specified</v>
      </c>
    </row>
    <row r="6151" spans="1:11" x14ac:dyDescent="0.25">
      <c r="A6151" t="s">
        <v>86</v>
      </c>
      <c r="B6151">
        <v>130</v>
      </c>
      <c r="C6151" t="s">
        <v>1110</v>
      </c>
      <c r="D6151" t="s">
        <v>87</v>
      </c>
      <c r="E6151">
        <v>33</v>
      </c>
      <c r="F6151">
        <v>33</v>
      </c>
      <c r="G6151">
        <v>100</v>
      </c>
      <c r="H6151" t="s">
        <v>65</v>
      </c>
      <c r="I6151">
        <v>95</v>
      </c>
      <c r="J6151" t="s">
        <v>66</v>
      </c>
      <c r="K6151" s="33" t="str">
        <f>IF(ISNA(VLOOKUP(C6151,'Provider-EHR crosswalk'!A:B,2,FALSE)),"No EHR Specified",VLOOKUP(C6151,'Provider-EHR crosswalk'!A:B,2,FALSE))</f>
        <v>No EHR Specified</v>
      </c>
    </row>
    <row r="6152" spans="1:11" x14ac:dyDescent="0.25">
      <c r="A6152" t="s">
        <v>86</v>
      </c>
      <c r="B6152">
        <v>140</v>
      </c>
      <c r="C6152" t="s">
        <v>1110</v>
      </c>
      <c r="D6152" t="s">
        <v>87</v>
      </c>
      <c r="E6152">
        <v>11</v>
      </c>
      <c r="F6152">
        <v>11</v>
      </c>
      <c r="G6152">
        <v>100</v>
      </c>
      <c r="H6152" t="s">
        <v>65</v>
      </c>
      <c r="I6152">
        <v>95</v>
      </c>
      <c r="J6152" t="s">
        <v>66</v>
      </c>
      <c r="K6152" s="33" t="str">
        <f>IF(ISNA(VLOOKUP(C6152,'Provider-EHR crosswalk'!A:B,2,FALSE)),"No EHR Specified",VLOOKUP(C6152,'Provider-EHR crosswalk'!A:B,2,FALSE))</f>
        <v>No EHR Specified</v>
      </c>
    </row>
    <row r="6153" spans="1:11" x14ac:dyDescent="0.25">
      <c r="A6153" t="s">
        <v>86</v>
      </c>
      <c r="B6153">
        <v>146</v>
      </c>
      <c r="C6153" t="s">
        <v>1110</v>
      </c>
      <c r="D6153" t="s">
        <v>87</v>
      </c>
      <c r="E6153">
        <v>3</v>
      </c>
      <c r="F6153">
        <v>3</v>
      </c>
      <c r="G6153">
        <v>100</v>
      </c>
      <c r="H6153" t="s">
        <v>65</v>
      </c>
      <c r="I6153">
        <v>95</v>
      </c>
      <c r="J6153" t="s">
        <v>66</v>
      </c>
      <c r="K6153" s="33" t="str">
        <f>IF(ISNA(VLOOKUP(C6153,'Provider-EHR crosswalk'!A:B,2,FALSE)),"No EHR Specified",VLOOKUP(C6153,'Provider-EHR crosswalk'!A:B,2,FALSE))</f>
        <v>No EHR Specified</v>
      </c>
    </row>
    <row r="6154" spans="1:11" x14ac:dyDescent="0.25">
      <c r="A6154" t="s">
        <v>86</v>
      </c>
      <c r="B6154">
        <v>172</v>
      </c>
      <c r="C6154" t="s">
        <v>1110</v>
      </c>
      <c r="D6154" t="s">
        <v>87</v>
      </c>
      <c r="E6154">
        <v>7</v>
      </c>
      <c r="F6154">
        <v>7</v>
      </c>
      <c r="G6154">
        <v>100</v>
      </c>
      <c r="H6154" t="s">
        <v>65</v>
      </c>
      <c r="I6154">
        <v>95</v>
      </c>
      <c r="J6154" t="s">
        <v>66</v>
      </c>
      <c r="K6154" s="33" t="str">
        <f>IF(ISNA(VLOOKUP(C6154,'Provider-EHR crosswalk'!A:B,2,FALSE)),"No EHR Specified",VLOOKUP(C6154,'Provider-EHR crosswalk'!A:B,2,FALSE))</f>
        <v>No EHR Specified</v>
      </c>
    </row>
    <row r="6155" spans="1:11" x14ac:dyDescent="0.25">
      <c r="A6155" t="s">
        <v>86</v>
      </c>
      <c r="B6155">
        <v>175</v>
      </c>
      <c r="C6155" t="s">
        <v>1110</v>
      </c>
      <c r="D6155" t="s">
        <v>87</v>
      </c>
      <c r="E6155">
        <v>2</v>
      </c>
      <c r="F6155">
        <v>2</v>
      </c>
      <c r="G6155">
        <v>100</v>
      </c>
      <c r="H6155" t="s">
        <v>65</v>
      </c>
      <c r="I6155">
        <v>95</v>
      </c>
      <c r="J6155" t="s">
        <v>66</v>
      </c>
      <c r="K6155" s="33" t="str">
        <f>IF(ISNA(VLOOKUP(C6155,'Provider-EHR crosswalk'!A:B,2,FALSE)),"No EHR Specified",VLOOKUP(C6155,'Provider-EHR crosswalk'!A:B,2,FALSE))</f>
        <v>No EHR Specified</v>
      </c>
    </row>
    <row r="6156" spans="1:11" x14ac:dyDescent="0.25">
      <c r="A6156" t="s">
        <v>86</v>
      </c>
      <c r="B6156">
        <v>184</v>
      </c>
      <c r="C6156" t="s">
        <v>1110</v>
      </c>
      <c r="D6156" t="s">
        <v>87</v>
      </c>
      <c r="E6156">
        <v>2</v>
      </c>
      <c r="F6156">
        <v>2</v>
      </c>
      <c r="G6156">
        <v>100</v>
      </c>
      <c r="H6156" t="s">
        <v>65</v>
      </c>
      <c r="I6156">
        <v>95</v>
      </c>
      <c r="J6156" t="s">
        <v>66</v>
      </c>
      <c r="K6156" s="33" t="str">
        <f>IF(ISNA(VLOOKUP(C6156,'Provider-EHR crosswalk'!A:B,2,FALSE)),"No EHR Specified",VLOOKUP(C6156,'Provider-EHR crosswalk'!A:B,2,FALSE))</f>
        <v>No EHR Specified</v>
      </c>
    </row>
    <row r="6157" spans="1:11" x14ac:dyDescent="0.25">
      <c r="A6157" t="s">
        <v>86</v>
      </c>
      <c r="B6157">
        <v>185</v>
      </c>
      <c r="C6157" t="s">
        <v>1110</v>
      </c>
      <c r="D6157" t="s">
        <v>87</v>
      </c>
      <c r="E6157">
        <v>5</v>
      </c>
      <c r="F6157">
        <v>5</v>
      </c>
      <c r="G6157">
        <v>100</v>
      </c>
      <c r="H6157" t="s">
        <v>65</v>
      </c>
      <c r="I6157">
        <v>95</v>
      </c>
      <c r="J6157" t="s">
        <v>66</v>
      </c>
      <c r="K6157" s="33" t="str">
        <f>IF(ISNA(VLOOKUP(C6157,'Provider-EHR crosswalk'!A:B,2,FALSE)),"No EHR Specified",VLOOKUP(C6157,'Provider-EHR crosswalk'!A:B,2,FALSE))</f>
        <v>No EHR Specified</v>
      </c>
    </row>
    <row r="6158" spans="1:11" x14ac:dyDescent="0.25">
      <c r="A6158" t="s">
        <v>86</v>
      </c>
      <c r="B6158">
        <v>191</v>
      </c>
      <c r="C6158" t="s">
        <v>1110</v>
      </c>
      <c r="D6158" t="s">
        <v>87</v>
      </c>
      <c r="E6158">
        <v>4</v>
      </c>
      <c r="F6158">
        <v>4</v>
      </c>
      <c r="G6158">
        <v>100</v>
      </c>
      <c r="H6158" t="s">
        <v>65</v>
      </c>
      <c r="I6158">
        <v>95</v>
      </c>
      <c r="J6158" t="s">
        <v>66</v>
      </c>
      <c r="K6158" s="33" t="str">
        <f>IF(ISNA(VLOOKUP(C6158,'Provider-EHR crosswalk'!A:B,2,FALSE)),"No EHR Specified",VLOOKUP(C6158,'Provider-EHR crosswalk'!A:B,2,FALSE))</f>
        <v>No EHR Specified</v>
      </c>
    </row>
    <row r="6159" spans="1:11" x14ac:dyDescent="0.25">
      <c r="A6159" t="s">
        <v>86</v>
      </c>
      <c r="B6159">
        <v>204</v>
      </c>
      <c r="C6159" t="s">
        <v>1110</v>
      </c>
      <c r="D6159" t="s">
        <v>87</v>
      </c>
      <c r="E6159">
        <v>2</v>
      </c>
      <c r="F6159">
        <v>2</v>
      </c>
      <c r="G6159">
        <v>100</v>
      </c>
      <c r="H6159" t="s">
        <v>65</v>
      </c>
      <c r="I6159">
        <v>95</v>
      </c>
      <c r="J6159" t="s">
        <v>66</v>
      </c>
      <c r="K6159" s="33" t="str">
        <f>IF(ISNA(VLOOKUP(C6159,'Provider-EHR crosswalk'!A:B,2,FALSE)),"No EHR Specified",VLOOKUP(C6159,'Provider-EHR crosswalk'!A:B,2,FALSE))</f>
        <v>No EHR Specified</v>
      </c>
    </row>
    <row r="6160" spans="1:11" x14ac:dyDescent="0.25">
      <c r="A6160" t="s">
        <v>86</v>
      </c>
      <c r="B6160">
        <v>208</v>
      </c>
      <c r="C6160" t="s">
        <v>1110</v>
      </c>
      <c r="D6160" t="s">
        <v>87</v>
      </c>
      <c r="E6160">
        <v>1</v>
      </c>
      <c r="F6160">
        <v>1</v>
      </c>
      <c r="G6160">
        <v>100</v>
      </c>
      <c r="H6160" t="s">
        <v>65</v>
      </c>
      <c r="I6160">
        <v>95</v>
      </c>
      <c r="J6160" t="s">
        <v>66</v>
      </c>
      <c r="K6160" s="33" t="str">
        <f>IF(ISNA(VLOOKUP(C6160,'Provider-EHR crosswalk'!A:B,2,FALSE)),"No EHR Specified",VLOOKUP(C6160,'Provider-EHR crosswalk'!A:B,2,FALSE))</f>
        <v>No EHR Specified</v>
      </c>
    </row>
    <row r="6161" spans="1:11" x14ac:dyDescent="0.25">
      <c r="A6161" t="s">
        <v>86</v>
      </c>
      <c r="B6161">
        <v>210</v>
      </c>
      <c r="C6161" t="s">
        <v>1110</v>
      </c>
      <c r="D6161" t="s">
        <v>87</v>
      </c>
      <c r="E6161">
        <v>1</v>
      </c>
      <c r="F6161">
        <v>1</v>
      </c>
      <c r="G6161">
        <v>100</v>
      </c>
      <c r="H6161" t="s">
        <v>65</v>
      </c>
      <c r="I6161">
        <v>95</v>
      </c>
      <c r="J6161" t="s">
        <v>66</v>
      </c>
      <c r="K6161" s="33" t="str">
        <f>IF(ISNA(VLOOKUP(C6161,'Provider-EHR crosswalk'!A:B,2,FALSE)),"No EHR Specified",VLOOKUP(C6161,'Provider-EHR crosswalk'!A:B,2,FALSE))</f>
        <v>No EHR Specified</v>
      </c>
    </row>
    <row r="6162" spans="1:11" x14ac:dyDescent="0.25">
      <c r="A6162" t="s">
        <v>88</v>
      </c>
      <c r="B6162">
        <v>9</v>
      </c>
      <c r="C6162" t="s">
        <v>1110</v>
      </c>
      <c r="D6162" t="s">
        <v>89</v>
      </c>
      <c r="E6162">
        <v>53</v>
      </c>
      <c r="F6162">
        <v>53</v>
      </c>
      <c r="G6162">
        <v>100</v>
      </c>
      <c r="H6162" t="s">
        <v>65</v>
      </c>
      <c r="I6162">
        <v>95</v>
      </c>
      <c r="J6162" t="s">
        <v>66</v>
      </c>
      <c r="K6162" s="33" t="str">
        <f>IF(ISNA(VLOOKUP(C6162,'Provider-EHR crosswalk'!A:B,2,FALSE)),"No EHR Specified",VLOOKUP(C6162,'Provider-EHR crosswalk'!A:B,2,FALSE))</f>
        <v>No EHR Specified</v>
      </c>
    </row>
    <row r="6163" spans="1:11" x14ac:dyDescent="0.25">
      <c r="A6163" t="s">
        <v>88</v>
      </c>
      <c r="B6163">
        <v>38</v>
      </c>
      <c r="C6163" t="s">
        <v>1110</v>
      </c>
      <c r="D6163" t="s">
        <v>89</v>
      </c>
      <c r="E6163">
        <v>16</v>
      </c>
      <c r="F6163">
        <v>16</v>
      </c>
      <c r="G6163">
        <v>100</v>
      </c>
      <c r="H6163" t="s">
        <v>65</v>
      </c>
      <c r="I6163">
        <v>95</v>
      </c>
      <c r="J6163" t="s">
        <v>66</v>
      </c>
      <c r="K6163" s="33" t="str">
        <f>IF(ISNA(VLOOKUP(C6163,'Provider-EHR crosswalk'!A:B,2,FALSE)),"No EHR Specified",VLOOKUP(C6163,'Provider-EHR crosswalk'!A:B,2,FALSE))</f>
        <v>No EHR Specified</v>
      </c>
    </row>
    <row r="6164" spans="1:11" x14ac:dyDescent="0.25">
      <c r="A6164" t="s">
        <v>88</v>
      </c>
      <c r="B6164">
        <v>65</v>
      </c>
      <c r="C6164" t="s">
        <v>1110</v>
      </c>
      <c r="D6164" t="s">
        <v>89</v>
      </c>
      <c r="E6164">
        <v>9</v>
      </c>
      <c r="F6164">
        <v>9</v>
      </c>
      <c r="G6164">
        <v>100</v>
      </c>
      <c r="H6164" t="s">
        <v>65</v>
      </c>
      <c r="I6164">
        <v>95</v>
      </c>
      <c r="J6164" t="s">
        <v>66</v>
      </c>
      <c r="K6164" s="33" t="str">
        <f>IF(ISNA(VLOOKUP(C6164,'Provider-EHR crosswalk'!A:B,2,FALSE)),"No EHR Specified",VLOOKUP(C6164,'Provider-EHR crosswalk'!A:B,2,FALSE))</f>
        <v>No EHR Specified</v>
      </c>
    </row>
    <row r="6165" spans="1:11" x14ac:dyDescent="0.25">
      <c r="A6165" t="s">
        <v>88</v>
      </c>
      <c r="B6165">
        <v>70</v>
      </c>
      <c r="C6165" t="s">
        <v>1110</v>
      </c>
      <c r="D6165" t="s">
        <v>89</v>
      </c>
      <c r="E6165">
        <v>172</v>
      </c>
      <c r="F6165">
        <v>172</v>
      </c>
      <c r="G6165">
        <v>100</v>
      </c>
      <c r="H6165" t="s">
        <v>65</v>
      </c>
      <c r="I6165">
        <v>95</v>
      </c>
      <c r="J6165" t="s">
        <v>66</v>
      </c>
      <c r="K6165" s="33" t="str">
        <f>IF(ISNA(VLOOKUP(C6165,'Provider-EHR crosswalk'!A:B,2,FALSE)),"No EHR Specified",VLOOKUP(C6165,'Provider-EHR crosswalk'!A:B,2,FALSE))</f>
        <v>No EHR Specified</v>
      </c>
    </row>
    <row r="6166" spans="1:11" x14ac:dyDescent="0.25">
      <c r="A6166" t="s">
        <v>88</v>
      </c>
      <c r="B6166">
        <v>88</v>
      </c>
      <c r="C6166" t="s">
        <v>1110</v>
      </c>
      <c r="D6166" t="s">
        <v>89</v>
      </c>
      <c r="E6166">
        <v>24</v>
      </c>
      <c r="F6166">
        <v>24</v>
      </c>
      <c r="G6166">
        <v>100</v>
      </c>
      <c r="H6166" t="s">
        <v>65</v>
      </c>
      <c r="I6166">
        <v>95</v>
      </c>
      <c r="J6166" t="s">
        <v>66</v>
      </c>
      <c r="K6166" s="33" t="str">
        <f>IF(ISNA(VLOOKUP(C6166,'Provider-EHR crosswalk'!A:B,2,FALSE)),"No EHR Specified",VLOOKUP(C6166,'Provider-EHR crosswalk'!A:B,2,FALSE))</f>
        <v>No EHR Specified</v>
      </c>
    </row>
    <row r="6167" spans="1:11" x14ac:dyDescent="0.25">
      <c r="A6167" t="s">
        <v>88</v>
      </c>
      <c r="B6167">
        <v>100</v>
      </c>
      <c r="C6167" t="s">
        <v>1110</v>
      </c>
      <c r="D6167" t="s">
        <v>89</v>
      </c>
      <c r="E6167">
        <v>87</v>
      </c>
      <c r="F6167">
        <v>87</v>
      </c>
      <c r="G6167">
        <v>100</v>
      </c>
      <c r="H6167" t="s">
        <v>65</v>
      </c>
      <c r="I6167">
        <v>95</v>
      </c>
      <c r="J6167" t="s">
        <v>66</v>
      </c>
      <c r="K6167" s="33" t="str">
        <f>IF(ISNA(VLOOKUP(C6167,'Provider-EHR crosswalk'!A:B,2,FALSE)),"No EHR Specified",VLOOKUP(C6167,'Provider-EHR crosswalk'!A:B,2,FALSE))</f>
        <v>No EHR Specified</v>
      </c>
    </row>
    <row r="6168" spans="1:11" x14ac:dyDescent="0.25">
      <c r="A6168" t="s">
        <v>88</v>
      </c>
      <c r="B6168">
        <v>110</v>
      </c>
      <c r="C6168" t="s">
        <v>1110</v>
      </c>
      <c r="D6168" t="s">
        <v>89</v>
      </c>
      <c r="E6168">
        <v>32</v>
      </c>
      <c r="F6168">
        <v>32</v>
      </c>
      <c r="G6168">
        <v>100</v>
      </c>
      <c r="H6168" t="s">
        <v>65</v>
      </c>
      <c r="I6168">
        <v>95</v>
      </c>
      <c r="J6168" t="s">
        <v>66</v>
      </c>
      <c r="K6168" s="33" t="str">
        <f>IF(ISNA(VLOOKUP(C6168,'Provider-EHR crosswalk'!A:B,2,FALSE)),"No EHR Specified",VLOOKUP(C6168,'Provider-EHR crosswalk'!A:B,2,FALSE))</f>
        <v>No EHR Specified</v>
      </c>
    </row>
    <row r="6169" spans="1:11" x14ac:dyDescent="0.25">
      <c r="A6169" t="s">
        <v>88</v>
      </c>
      <c r="B6169">
        <v>119</v>
      </c>
      <c r="C6169" t="s">
        <v>1110</v>
      </c>
      <c r="D6169" t="s">
        <v>89</v>
      </c>
      <c r="E6169">
        <v>54</v>
      </c>
      <c r="F6169">
        <v>54</v>
      </c>
      <c r="G6169">
        <v>100</v>
      </c>
      <c r="H6169" t="s">
        <v>65</v>
      </c>
      <c r="I6169">
        <v>95</v>
      </c>
      <c r="J6169" t="s">
        <v>66</v>
      </c>
      <c r="K6169" s="33" t="str">
        <f>IF(ISNA(VLOOKUP(C6169,'Provider-EHR crosswalk'!A:B,2,FALSE)),"No EHR Specified",VLOOKUP(C6169,'Provider-EHR crosswalk'!A:B,2,FALSE))</f>
        <v>No EHR Specified</v>
      </c>
    </row>
    <row r="6170" spans="1:11" x14ac:dyDescent="0.25">
      <c r="A6170" t="s">
        <v>88</v>
      </c>
      <c r="B6170">
        <v>122</v>
      </c>
      <c r="C6170" t="s">
        <v>1110</v>
      </c>
      <c r="D6170" t="s">
        <v>89</v>
      </c>
      <c r="E6170">
        <v>19</v>
      </c>
      <c r="F6170">
        <v>19</v>
      </c>
      <c r="G6170">
        <v>100</v>
      </c>
      <c r="H6170" t="s">
        <v>65</v>
      </c>
      <c r="I6170">
        <v>95</v>
      </c>
      <c r="J6170" t="s">
        <v>66</v>
      </c>
      <c r="K6170" s="33" t="str">
        <f>IF(ISNA(VLOOKUP(C6170,'Provider-EHR crosswalk'!A:B,2,FALSE)),"No EHR Specified",VLOOKUP(C6170,'Provider-EHR crosswalk'!A:B,2,FALSE))</f>
        <v>No EHR Specified</v>
      </c>
    </row>
    <row r="6171" spans="1:11" x14ac:dyDescent="0.25">
      <c r="A6171" t="s">
        <v>88</v>
      </c>
      <c r="B6171">
        <v>130</v>
      </c>
      <c r="C6171" t="s">
        <v>1110</v>
      </c>
      <c r="D6171" t="s">
        <v>89</v>
      </c>
      <c r="E6171">
        <v>33</v>
      </c>
      <c r="F6171">
        <v>33</v>
      </c>
      <c r="G6171">
        <v>100</v>
      </c>
      <c r="H6171" t="s">
        <v>65</v>
      </c>
      <c r="I6171">
        <v>95</v>
      </c>
      <c r="J6171" t="s">
        <v>66</v>
      </c>
      <c r="K6171" s="33" t="str">
        <f>IF(ISNA(VLOOKUP(C6171,'Provider-EHR crosswalk'!A:B,2,FALSE)),"No EHR Specified",VLOOKUP(C6171,'Provider-EHR crosswalk'!A:B,2,FALSE))</f>
        <v>No EHR Specified</v>
      </c>
    </row>
    <row r="6172" spans="1:11" x14ac:dyDescent="0.25">
      <c r="A6172" t="s">
        <v>88</v>
      </c>
      <c r="B6172">
        <v>140</v>
      </c>
      <c r="C6172" t="s">
        <v>1110</v>
      </c>
      <c r="D6172" t="s">
        <v>89</v>
      </c>
      <c r="E6172">
        <v>11</v>
      </c>
      <c r="F6172">
        <v>11</v>
      </c>
      <c r="G6172">
        <v>100</v>
      </c>
      <c r="H6172" t="s">
        <v>65</v>
      </c>
      <c r="I6172">
        <v>95</v>
      </c>
      <c r="J6172" t="s">
        <v>66</v>
      </c>
      <c r="K6172" s="33" t="str">
        <f>IF(ISNA(VLOOKUP(C6172,'Provider-EHR crosswalk'!A:B,2,FALSE)),"No EHR Specified",VLOOKUP(C6172,'Provider-EHR crosswalk'!A:B,2,FALSE))</f>
        <v>No EHR Specified</v>
      </c>
    </row>
    <row r="6173" spans="1:11" x14ac:dyDescent="0.25">
      <c r="A6173" t="s">
        <v>88</v>
      </c>
      <c r="B6173">
        <v>146</v>
      </c>
      <c r="C6173" t="s">
        <v>1110</v>
      </c>
      <c r="D6173" t="s">
        <v>89</v>
      </c>
      <c r="E6173">
        <v>3</v>
      </c>
      <c r="F6173">
        <v>3</v>
      </c>
      <c r="G6173">
        <v>100</v>
      </c>
      <c r="H6173" t="s">
        <v>65</v>
      </c>
      <c r="I6173">
        <v>95</v>
      </c>
      <c r="J6173" t="s">
        <v>66</v>
      </c>
      <c r="K6173" s="33" t="str">
        <f>IF(ISNA(VLOOKUP(C6173,'Provider-EHR crosswalk'!A:B,2,FALSE)),"No EHR Specified",VLOOKUP(C6173,'Provider-EHR crosswalk'!A:B,2,FALSE))</f>
        <v>No EHR Specified</v>
      </c>
    </row>
    <row r="6174" spans="1:11" x14ac:dyDescent="0.25">
      <c r="A6174" t="s">
        <v>88</v>
      </c>
      <c r="B6174">
        <v>172</v>
      </c>
      <c r="C6174" t="s">
        <v>1110</v>
      </c>
      <c r="D6174" t="s">
        <v>89</v>
      </c>
      <c r="E6174">
        <v>7</v>
      </c>
      <c r="F6174">
        <v>7</v>
      </c>
      <c r="G6174">
        <v>100</v>
      </c>
      <c r="H6174" t="s">
        <v>65</v>
      </c>
      <c r="I6174">
        <v>95</v>
      </c>
      <c r="J6174" t="s">
        <v>66</v>
      </c>
      <c r="K6174" s="33" t="str">
        <f>IF(ISNA(VLOOKUP(C6174,'Provider-EHR crosswalk'!A:B,2,FALSE)),"No EHR Specified",VLOOKUP(C6174,'Provider-EHR crosswalk'!A:B,2,FALSE))</f>
        <v>No EHR Specified</v>
      </c>
    </row>
    <row r="6175" spans="1:11" x14ac:dyDescent="0.25">
      <c r="A6175" t="s">
        <v>88</v>
      </c>
      <c r="B6175">
        <v>175</v>
      </c>
      <c r="C6175" t="s">
        <v>1110</v>
      </c>
      <c r="D6175" t="s">
        <v>89</v>
      </c>
      <c r="E6175">
        <v>2</v>
      </c>
      <c r="F6175">
        <v>2</v>
      </c>
      <c r="G6175">
        <v>100</v>
      </c>
      <c r="H6175" t="s">
        <v>65</v>
      </c>
      <c r="I6175">
        <v>95</v>
      </c>
      <c r="J6175" t="s">
        <v>66</v>
      </c>
      <c r="K6175" s="33" t="str">
        <f>IF(ISNA(VLOOKUP(C6175,'Provider-EHR crosswalk'!A:B,2,FALSE)),"No EHR Specified",VLOOKUP(C6175,'Provider-EHR crosswalk'!A:B,2,FALSE))</f>
        <v>No EHR Specified</v>
      </c>
    </row>
    <row r="6176" spans="1:11" x14ac:dyDescent="0.25">
      <c r="A6176" t="s">
        <v>88</v>
      </c>
      <c r="B6176">
        <v>184</v>
      </c>
      <c r="C6176" t="s">
        <v>1110</v>
      </c>
      <c r="D6176" t="s">
        <v>89</v>
      </c>
      <c r="E6176">
        <v>2</v>
      </c>
      <c r="F6176">
        <v>2</v>
      </c>
      <c r="G6176">
        <v>100</v>
      </c>
      <c r="H6176" t="s">
        <v>65</v>
      </c>
      <c r="I6176">
        <v>95</v>
      </c>
      <c r="J6176" t="s">
        <v>66</v>
      </c>
      <c r="K6176" s="33" t="str">
        <f>IF(ISNA(VLOOKUP(C6176,'Provider-EHR crosswalk'!A:B,2,FALSE)),"No EHR Specified",VLOOKUP(C6176,'Provider-EHR crosswalk'!A:B,2,FALSE))</f>
        <v>No EHR Specified</v>
      </c>
    </row>
    <row r="6177" spans="1:11" x14ac:dyDescent="0.25">
      <c r="A6177" t="s">
        <v>88</v>
      </c>
      <c r="B6177">
        <v>185</v>
      </c>
      <c r="C6177" t="s">
        <v>1110</v>
      </c>
      <c r="D6177" t="s">
        <v>89</v>
      </c>
      <c r="E6177">
        <v>5</v>
      </c>
      <c r="F6177">
        <v>5</v>
      </c>
      <c r="G6177">
        <v>100</v>
      </c>
      <c r="H6177" t="s">
        <v>65</v>
      </c>
      <c r="I6177">
        <v>95</v>
      </c>
      <c r="J6177" t="s">
        <v>66</v>
      </c>
      <c r="K6177" s="33" t="str">
        <f>IF(ISNA(VLOOKUP(C6177,'Provider-EHR crosswalk'!A:B,2,FALSE)),"No EHR Specified",VLOOKUP(C6177,'Provider-EHR crosswalk'!A:B,2,FALSE))</f>
        <v>No EHR Specified</v>
      </c>
    </row>
    <row r="6178" spans="1:11" x14ac:dyDescent="0.25">
      <c r="A6178" t="s">
        <v>88</v>
      </c>
      <c r="B6178">
        <v>191</v>
      </c>
      <c r="C6178" t="s">
        <v>1110</v>
      </c>
      <c r="D6178" t="s">
        <v>89</v>
      </c>
      <c r="E6178">
        <v>4</v>
      </c>
      <c r="F6178">
        <v>4</v>
      </c>
      <c r="G6178">
        <v>100</v>
      </c>
      <c r="H6178" t="s">
        <v>65</v>
      </c>
      <c r="I6178">
        <v>95</v>
      </c>
      <c r="J6178" t="s">
        <v>66</v>
      </c>
      <c r="K6178" s="33" t="str">
        <f>IF(ISNA(VLOOKUP(C6178,'Provider-EHR crosswalk'!A:B,2,FALSE)),"No EHR Specified",VLOOKUP(C6178,'Provider-EHR crosswalk'!A:B,2,FALSE))</f>
        <v>No EHR Specified</v>
      </c>
    </row>
    <row r="6179" spans="1:11" x14ac:dyDescent="0.25">
      <c r="A6179" t="s">
        <v>88</v>
      </c>
      <c r="B6179">
        <v>204</v>
      </c>
      <c r="C6179" t="s">
        <v>1110</v>
      </c>
      <c r="D6179" t="s">
        <v>89</v>
      </c>
      <c r="E6179">
        <v>2</v>
      </c>
      <c r="F6179">
        <v>2</v>
      </c>
      <c r="G6179">
        <v>100</v>
      </c>
      <c r="H6179" t="s">
        <v>65</v>
      </c>
      <c r="I6179">
        <v>95</v>
      </c>
      <c r="J6179" t="s">
        <v>66</v>
      </c>
      <c r="K6179" s="33" t="str">
        <f>IF(ISNA(VLOOKUP(C6179,'Provider-EHR crosswalk'!A:B,2,FALSE)),"No EHR Specified",VLOOKUP(C6179,'Provider-EHR crosswalk'!A:B,2,FALSE))</f>
        <v>No EHR Specified</v>
      </c>
    </row>
    <row r="6180" spans="1:11" x14ac:dyDescent="0.25">
      <c r="A6180" t="s">
        <v>88</v>
      </c>
      <c r="B6180">
        <v>208</v>
      </c>
      <c r="C6180" t="s">
        <v>1110</v>
      </c>
      <c r="D6180" t="s">
        <v>89</v>
      </c>
      <c r="E6180">
        <v>1</v>
      </c>
      <c r="F6180">
        <v>1</v>
      </c>
      <c r="G6180">
        <v>100</v>
      </c>
      <c r="H6180" t="s">
        <v>65</v>
      </c>
      <c r="I6180">
        <v>95</v>
      </c>
      <c r="J6180" t="s">
        <v>66</v>
      </c>
      <c r="K6180" s="33" t="str">
        <f>IF(ISNA(VLOOKUP(C6180,'Provider-EHR crosswalk'!A:B,2,FALSE)),"No EHR Specified",VLOOKUP(C6180,'Provider-EHR crosswalk'!A:B,2,FALSE))</f>
        <v>No EHR Specified</v>
      </c>
    </row>
    <row r="6181" spans="1:11" x14ac:dyDescent="0.25">
      <c r="A6181" t="s">
        <v>88</v>
      </c>
      <c r="B6181">
        <v>210</v>
      </c>
      <c r="C6181" t="s">
        <v>1110</v>
      </c>
      <c r="D6181" t="s">
        <v>89</v>
      </c>
      <c r="E6181">
        <v>1</v>
      </c>
      <c r="F6181">
        <v>1</v>
      </c>
      <c r="G6181">
        <v>100</v>
      </c>
      <c r="H6181" t="s">
        <v>65</v>
      </c>
      <c r="I6181">
        <v>95</v>
      </c>
      <c r="J6181" t="s">
        <v>66</v>
      </c>
      <c r="K6181" s="33" t="str">
        <f>IF(ISNA(VLOOKUP(C6181,'Provider-EHR crosswalk'!A:B,2,FALSE)),"No EHR Specified",VLOOKUP(C6181,'Provider-EHR crosswalk'!A:B,2,FALSE))</f>
        <v>No EHR Specified</v>
      </c>
    </row>
    <row r="6182" spans="1:11" x14ac:dyDescent="0.25">
      <c r="A6182" t="s">
        <v>90</v>
      </c>
      <c r="B6182">
        <v>9</v>
      </c>
      <c r="C6182" t="s">
        <v>1110</v>
      </c>
      <c r="D6182" t="s">
        <v>91</v>
      </c>
      <c r="E6182">
        <v>53</v>
      </c>
      <c r="F6182">
        <v>53</v>
      </c>
      <c r="G6182">
        <v>100</v>
      </c>
      <c r="H6182" t="s">
        <v>65</v>
      </c>
      <c r="I6182">
        <v>90</v>
      </c>
      <c r="J6182" t="s">
        <v>66</v>
      </c>
      <c r="K6182" s="33" t="str">
        <f>IF(ISNA(VLOOKUP(C6182,'Provider-EHR crosswalk'!A:B,2,FALSE)),"No EHR Specified",VLOOKUP(C6182,'Provider-EHR crosswalk'!A:B,2,FALSE))</f>
        <v>No EHR Specified</v>
      </c>
    </row>
    <row r="6183" spans="1:11" x14ac:dyDescent="0.25">
      <c r="A6183" t="s">
        <v>90</v>
      </c>
      <c r="B6183">
        <v>38</v>
      </c>
      <c r="C6183" t="s">
        <v>1110</v>
      </c>
      <c r="D6183" t="s">
        <v>91</v>
      </c>
      <c r="E6183">
        <v>16</v>
      </c>
      <c r="F6183">
        <v>16</v>
      </c>
      <c r="G6183">
        <v>100</v>
      </c>
      <c r="H6183" t="s">
        <v>65</v>
      </c>
      <c r="I6183">
        <v>90</v>
      </c>
      <c r="J6183" t="s">
        <v>66</v>
      </c>
      <c r="K6183" s="33" t="str">
        <f>IF(ISNA(VLOOKUP(C6183,'Provider-EHR crosswalk'!A:B,2,FALSE)),"No EHR Specified",VLOOKUP(C6183,'Provider-EHR crosswalk'!A:B,2,FALSE))</f>
        <v>No EHR Specified</v>
      </c>
    </row>
    <row r="6184" spans="1:11" x14ac:dyDescent="0.25">
      <c r="A6184" t="s">
        <v>90</v>
      </c>
      <c r="B6184">
        <v>65</v>
      </c>
      <c r="C6184" t="s">
        <v>1110</v>
      </c>
      <c r="D6184" t="s">
        <v>91</v>
      </c>
      <c r="E6184">
        <v>9</v>
      </c>
      <c r="F6184">
        <v>9</v>
      </c>
      <c r="G6184">
        <v>100</v>
      </c>
      <c r="H6184" t="s">
        <v>65</v>
      </c>
      <c r="I6184">
        <v>90</v>
      </c>
      <c r="J6184" t="s">
        <v>66</v>
      </c>
      <c r="K6184" s="33" t="str">
        <f>IF(ISNA(VLOOKUP(C6184,'Provider-EHR crosswalk'!A:B,2,FALSE)),"No EHR Specified",VLOOKUP(C6184,'Provider-EHR crosswalk'!A:B,2,FALSE))</f>
        <v>No EHR Specified</v>
      </c>
    </row>
    <row r="6185" spans="1:11" x14ac:dyDescent="0.25">
      <c r="A6185" t="s">
        <v>90</v>
      </c>
      <c r="B6185">
        <v>70</v>
      </c>
      <c r="C6185" t="s">
        <v>1110</v>
      </c>
      <c r="D6185" t="s">
        <v>91</v>
      </c>
      <c r="E6185">
        <v>171</v>
      </c>
      <c r="F6185">
        <v>172</v>
      </c>
      <c r="G6185">
        <v>99.42</v>
      </c>
      <c r="H6185" t="s">
        <v>65</v>
      </c>
      <c r="I6185">
        <v>90</v>
      </c>
      <c r="J6185" t="s">
        <v>66</v>
      </c>
      <c r="K6185" s="33" t="str">
        <f>IF(ISNA(VLOOKUP(C6185,'Provider-EHR crosswalk'!A:B,2,FALSE)),"No EHR Specified",VLOOKUP(C6185,'Provider-EHR crosswalk'!A:B,2,FALSE))</f>
        <v>No EHR Specified</v>
      </c>
    </row>
    <row r="6186" spans="1:11" x14ac:dyDescent="0.25">
      <c r="A6186" t="s">
        <v>90</v>
      </c>
      <c r="B6186">
        <v>88</v>
      </c>
      <c r="C6186" t="s">
        <v>1110</v>
      </c>
      <c r="D6186" t="s">
        <v>91</v>
      </c>
      <c r="E6186">
        <v>22</v>
      </c>
      <c r="F6186">
        <v>24</v>
      </c>
      <c r="G6186">
        <v>91.67</v>
      </c>
      <c r="H6186" t="s">
        <v>65</v>
      </c>
      <c r="I6186">
        <v>90</v>
      </c>
      <c r="J6186" t="s">
        <v>66</v>
      </c>
      <c r="K6186" s="33" t="str">
        <f>IF(ISNA(VLOOKUP(C6186,'Provider-EHR crosswalk'!A:B,2,FALSE)),"No EHR Specified",VLOOKUP(C6186,'Provider-EHR crosswalk'!A:B,2,FALSE))</f>
        <v>No EHR Specified</v>
      </c>
    </row>
    <row r="6187" spans="1:11" x14ac:dyDescent="0.25">
      <c r="A6187" t="s">
        <v>90</v>
      </c>
      <c r="B6187">
        <v>100</v>
      </c>
      <c r="C6187" t="s">
        <v>1110</v>
      </c>
      <c r="D6187" t="s">
        <v>91</v>
      </c>
      <c r="E6187">
        <v>82</v>
      </c>
      <c r="F6187">
        <v>87</v>
      </c>
      <c r="G6187">
        <v>94.25</v>
      </c>
      <c r="H6187" t="s">
        <v>65</v>
      </c>
      <c r="I6187">
        <v>90</v>
      </c>
      <c r="J6187" t="s">
        <v>66</v>
      </c>
      <c r="K6187" s="33" t="str">
        <f>IF(ISNA(VLOOKUP(C6187,'Provider-EHR crosswalk'!A:B,2,FALSE)),"No EHR Specified",VLOOKUP(C6187,'Provider-EHR crosswalk'!A:B,2,FALSE))</f>
        <v>No EHR Specified</v>
      </c>
    </row>
    <row r="6188" spans="1:11" x14ac:dyDescent="0.25">
      <c r="A6188" t="s">
        <v>90</v>
      </c>
      <c r="B6188">
        <v>110</v>
      </c>
      <c r="C6188" t="s">
        <v>1110</v>
      </c>
      <c r="D6188" t="s">
        <v>91</v>
      </c>
      <c r="E6188">
        <v>32</v>
      </c>
      <c r="F6188">
        <v>32</v>
      </c>
      <c r="G6188">
        <v>100</v>
      </c>
      <c r="H6188" t="s">
        <v>65</v>
      </c>
      <c r="I6188">
        <v>90</v>
      </c>
      <c r="J6188" t="s">
        <v>66</v>
      </c>
      <c r="K6188" s="33" t="str">
        <f>IF(ISNA(VLOOKUP(C6188,'Provider-EHR crosswalk'!A:B,2,FALSE)),"No EHR Specified",VLOOKUP(C6188,'Provider-EHR crosswalk'!A:B,2,FALSE))</f>
        <v>No EHR Specified</v>
      </c>
    </row>
    <row r="6189" spans="1:11" x14ac:dyDescent="0.25">
      <c r="A6189" t="s">
        <v>90</v>
      </c>
      <c r="B6189">
        <v>119</v>
      </c>
      <c r="C6189" t="s">
        <v>1110</v>
      </c>
      <c r="D6189" t="s">
        <v>91</v>
      </c>
      <c r="E6189">
        <v>54</v>
      </c>
      <c r="F6189">
        <v>54</v>
      </c>
      <c r="G6189">
        <v>100</v>
      </c>
      <c r="H6189" t="s">
        <v>65</v>
      </c>
      <c r="I6189">
        <v>90</v>
      </c>
      <c r="J6189" t="s">
        <v>66</v>
      </c>
      <c r="K6189" s="33" t="str">
        <f>IF(ISNA(VLOOKUP(C6189,'Provider-EHR crosswalk'!A:B,2,FALSE)),"No EHR Specified",VLOOKUP(C6189,'Provider-EHR crosswalk'!A:B,2,FALSE))</f>
        <v>No EHR Specified</v>
      </c>
    </row>
    <row r="6190" spans="1:11" x14ac:dyDescent="0.25">
      <c r="A6190" t="s">
        <v>90</v>
      </c>
      <c r="B6190">
        <v>122</v>
      </c>
      <c r="C6190" t="s">
        <v>1110</v>
      </c>
      <c r="D6190" t="s">
        <v>91</v>
      </c>
      <c r="E6190">
        <v>19</v>
      </c>
      <c r="F6190">
        <v>19</v>
      </c>
      <c r="G6190">
        <v>100</v>
      </c>
      <c r="H6190" t="s">
        <v>65</v>
      </c>
      <c r="I6190">
        <v>90</v>
      </c>
      <c r="J6190" t="s">
        <v>66</v>
      </c>
      <c r="K6190" s="33" t="str">
        <f>IF(ISNA(VLOOKUP(C6190,'Provider-EHR crosswalk'!A:B,2,FALSE)),"No EHR Specified",VLOOKUP(C6190,'Provider-EHR crosswalk'!A:B,2,FALSE))</f>
        <v>No EHR Specified</v>
      </c>
    </row>
    <row r="6191" spans="1:11" x14ac:dyDescent="0.25">
      <c r="A6191" t="s">
        <v>90</v>
      </c>
      <c r="B6191">
        <v>130</v>
      </c>
      <c r="C6191" t="s">
        <v>1110</v>
      </c>
      <c r="D6191" t="s">
        <v>91</v>
      </c>
      <c r="E6191">
        <v>32</v>
      </c>
      <c r="F6191">
        <v>33</v>
      </c>
      <c r="G6191">
        <v>96.97</v>
      </c>
      <c r="H6191" t="s">
        <v>65</v>
      </c>
      <c r="I6191">
        <v>90</v>
      </c>
      <c r="J6191" t="s">
        <v>66</v>
      </c>
      <c r="K6191" s="33" t="str">
        <f>IF(ISNA(VLOOKUP(C6191,'Provider-EHR crosswalk'!A:B,2,FALSE)),"No EHR Specified",VLOOKUP(C6191,'Provider-EHR crosswalk'!A:B,2,FALSE))</f>
        <v>No EHR Specified</v>
      </c>
    </row>
    <row r="6192" spans="1:11" x14ac:dyDescent="0.25">
      <c r="A6192" t="s">
        <v>90</v>
      </c>
      <c r="B6192">
        <v>140</v>
      </c>
      <c r="C6192" t="s">
        <v>1110</v>
      </c>
      <c r="D6192" t="s">
        <v>91</v>
      </c>
      <c r="E6192">
        <v>11</v>
      </c>
      <c r="F6192">
        <v>11</v>
      </c>
      <c r="G6192">
        <v>100</v>
      </c>
      <c r="H6192" t="s">
        <v>65</v>
      </c>
      <c r="I6192">
        <v>90</v>
      </c>
      <c r="J6192" t="s">
        <v>66</v>
      </c>
      <c r="K6192" s="33" t="str">
        <f>IF(ISNA(VLOOKUP(C6192,'Provider-EHR crosswalk'!A:B,2,FALSE)),"No EHR Specified",VLOOKUP(C6192,'Provider-EHR crosswalk'!A:B,2,FALSE))</f>
        <v>No EHR Specified</v>
      </c>
    </row>
    <row r="6193" spans="1:11" x14ac:dyDescent="0.25">
      <c r="A6193" t="s">
        <v>90</v>
      </c>
      <c r="B6193">
        <v>146</v>
      </c>
      <c r="C6193" t="s">
        <v>1110</v>
      </c>
      <c r="D6193" t="s">
        <v>91</v>
      </c>
      <c r="E6193">
        <v>3</v>
      </c>
      <c r="F6193">
        <v>3</v>
      </c>
      <c r="G6193">
        <v>100</v>
      </c>
      <c r="H6193" t="s">
        <v>65</v>
      </c>
      <c r="I6193">
        <v>90</v>
      </c>
      <c r="J6193" t="s">
        <v>66</v>
      </c>
      <c r="K6193" s="33" t="str">
        <f>IF(ISNA(VLOOKUP(C6193,'Provider-EHR crosswalk'!A:B,2,FALSE)),"No EHR Specified",VLOOKUP(C6193,'Provider-EHR crosswalk'!A:B,2,FALSE))</f>
        <v>No EHR Specified</v>
      </c>
    </row>
    <row r="6194" spans="1:11" x14ac:dyDescent="0.25">
      <c r="A6194" t="s">
        <v>90</v>
      </c>
      <c r="B6194">
        <v>172</v>
      </c>
      <c r="C6194" t="s">
        <v>1110</v>
      </c>
      <c r="D6194" t="s">
        <v>91</v>
      </c>
      <c r="E6194">
        <v>7</v>
      </c>
      <c r="F6194">
        <v>7</v>
      </c>
      <c r="G6194">
        <v>100</v>
      </c>
      <c r="H6194" t="s">
        <v>65</v>
      </c>
      <c r="I6194">
        <v>90</v>
      </c>
      <c r="J6194" t="s">
        <v>66</v>
      </c>
      <c r="K6194" s="33" t="str">
        <f>IF(ISNA(VLOOKUP(C6194,'Provider-EHR crosswalk'!A:B,2,FALSE)),"No EHR Specified",VLOOKUP(C6194,'Provider-EHR crosswalk'!A:B,2,FALSE))</f>
        <v>No EHR Specified</v>
      </c>
    </row>
    <row r="6195" spans="1:11" x14ac:dyDescent="0.25">
      <c r="A6195" t="s">
        <v>90</v>
      </c>
      <c r="B6195">
        <v>175</v>
      </c>
      <c r="C6195" t="s">
        <v>1110</v>
      </c>
      <c r="D6195" t="s">
        <v>91</v>
      </c>
      <c r="E6195">
        <v>2</v>
      </c>
      <c r="F6195">
        <v>2</v>
      </c>
      <c r="G6195">
        <v>100</v>
      </c>
      <c r="H6195" t="s">
        <v>65</v>
      </c>
      <c r="I6195">
        <v>90</v>
      </c>
      <c r="J6195" t="s">
        <v>66</v>
      </c>
      <c r="K6195" s="33" t="str">
        <f>IF(ISNA(VLOOKUP(C6195,'Provider-EHR crosswalk'!A:B,2,FALSE)),"No EHR Specified",VLOOKUP(C6195,'Provider-EHR crosswalk'!A:B,2,FALSE))</f>
        <v>No EHR Specified</v>
      </c>
    </row>
    <row r="6196" spans="1:11" x14ac:dyDescent="0.25">
      <c r="A6196" t="s">
        <v>90</v>
      </c>
      <c r="B6196">
        <v>184</v>
      </c>
      <c r="C6196" t="s">
        <v>1110</v>
      </c>
      <c r="D6196" t="s">
        <v>91</v>
      </c>
      <c r="E6196">
        <v>2</v>
      </c>
      <c r="F6196">
        <v>2</v>
      </c>
      <c r="G6196">
        <v>100</v>
      </c>
      <c r="H6196" t="s">
        <v>65</v>
      </c>
      <c r="I6196">
        <v>90</v>
      </c>
      <c r="J6196" t="s">
        <v>66</v>
      </c>
      <c r="K6196" s="33" t="str">
        <f>IF(ISNA(VLOOKUP(C6196,'Provider-EHR crosswalk'!A:B,2,FALSE)),"No EHR Specified",VLOOKUP(C6196,'Provider-EHR crosswalk'!A:B,2,FALSE))</f>
        <v>No EHR Specified</v>
      </c>
    </row>
    <row r="6197" spans="1:11" x14ac:dyDescent="0.25">
      <c r="A6197" t="s">
        <v>90</v>
      </c>
      <c r="B6197">
        <v>185</v>
      </c>
      <c r="C6197" t="s">
        <v>1110</v>
      </c>
      <c r="D6197" t="s">
        <v>91</v>
      </c>
      <c r="E6197">
        <v>5</v>
      </c>
      <c r="F6197">
        <v>5</v>
      </c>
      <c r="G6197">
        <v>100</v>
      </c>
      <c r="H6197" t="s">
        <v>65</v>
      </c>
      <c r="I6197">
        <v>90</v>
      </c>
      <c r="J6197" t="s">
        <v>66</v>
      </c>
      <c r="K6197" s="33" t="str">
        <f>IF(ISNA(VLOOKUP(C6197,'Provider-EHR crosswalk'!A:B,2,FALSE)),"No EHR Specified",VLOOKUP(C6197,'Provider-EHR crosswalk'!A:B,2,FALSE))</f>
        <v>No EHR Specified</v>
      </c>
    </row>
    <row r="6198" spans="1:11" x14ac:dyDescent="0.25">
      <c r="A6198" t="s">
        <v>90</v>
      </c>
      <c r="B6198">
        <v>191</v>
      </c>
      <c r="C6198" t="s">
        <v>1110</v>
      </c>
      <c r="D6198" t="s">
        <v>91</v>
      </c>
      <c r="E6198">
        <v>4</v>
      </c>
      <c r="F6198">
        <v>4</v>
      </c>
      <c r="G6198">
        <v>100</v>
      </c>
      <c r="H6198" t="s">
        <v>65</v>
      </c>
      <c r="I6198">
        <v>90</v>
      </c>
      <c r="J6198" t="s">
        <v>66</v>
      </c>
      <c r="K6198" s="33" t="str">
        <f>IF(ISNA(VLOOKUP(C6198,'Provider-EHR crosswalk'!A:B,2,FALSE)),"No EHR Specified",VLOOKUP(C6198,'Provider-EHR crosswalk'!A:B,2,FALSE))</f>
        <v>No EHR Specified</v>
      </c>
    </row>
    <row r="6199" spans="1:11" x14ac:dyDescent="0.25">
      <c r="A6199" t="s">
        <v>90</v>
      </c>
      <c r="B6199">
        <v>204</v>
      </c>
      <c r="C6199" t="s">
        <v>1110</v>
      </c>
      <c r="D6199" t="s">
        <v>91</v>
      </c>
      <c r="E6199">
        <v>2</v>
      </c>
      <c r="F6199">
        <v>2</v>
      </c>
      <c r="G6199">
        <v>100</v>
      </c>
      <c r="H6199" t="s">
        <v>65</v>
      </c>
      <c r="I6199">
        <v>90</v>
      </c>
      <c r="J6199" t="s">
        <v>66</v>
      </c>
      <c r="K6199" s="33" t="str">
        <f>IF(ISNA(VLOOKUP(C6199,'Provider-EHR crosswalk'!A:B,2,FALSE)),"No EHR Specified",VLOOKUP(C6199,'Provider-EHR crosswalk'!A:B,2,FALSE))</f>
        <v>No EHR Specified</v>
      </c>
    </row>
    <row r="6200" spans="1:11" x14ac:dyDescent="0.25">
      <c r="A6200" t="s">
        <v>90</v>
      </c>
      <c r="B6200">
        <v>208</v>
      </c>
      <c r="C6200" t="s">
        <v>1110</v>
      </c>
      <c r="D6200" t="s">
        <v>91</v>
      </c>
      <c r="E6200">
        <v>1</v>
      </c>
      <c r="F6200">
        <v>1</v>
      </c>
      <c r="G6200">
        <v>100</v>
      </c>
      <c r="H6200" t="s">
        <v>65</v>
      </c>
      <c r="I6200">
        <v>90</v>
      </c>
      <c r="J6200" t="s">
        <v>66</v>
      </c>
      <c r="K6200" s="33" t="str">
        <f>IF(ISNA(VLOOKUP(C6200,'Provider-EHR crosswalk'!A:B,2,FALSE)),"No EHR Specified",VLOOKUP(C6200,'Provider-EHR crosswalk'!A:B,2,FALSE))</f>
        <v>No EHR Specified</v>
      </c>
    </row>
    <row r="6201" spans="1:11" x14ac:dyDescent="0.25">
      <c r="A6201" t="s">
        <v>90</v>
      </c>
      <c r="B6201">
        <v>210</v>
      </c>
      <c r="C6201" t="s">
        <v>1110</v>
      </c>
      <c r="D6201" t="s">
        <v>91</v>
      </c>
      <c r="E6201">
        <v>1</v>
      </c>
      <c r="F6201">
        <v>1</v>
      </c>
      <c r="G6201">
        <v>100</v>
      </c>
      <c r="H6201" t="s">
        <v>65</v>
      </c>
      <c r="I6201">
        <v>90</v>
      </c>
      <c r="J6201" t="s">
        <v>66</v>
      </c>
      <c r="K6201" s="33" t="str">
        <f>IF(ISNA(VLOOKUP(C6201,'Provider-EHR crosswalk'!A:B,2,FALSE)),"No EHR Specified",VLOOKUP(C6201,'Provider-EHR crosswalk'!A:B,2,FALSE))</f>
        <v>No EHR Specified</v>
      </c>
    </row>
    <row r="6202" spans="1:11" x14ac:dyDescent="0.25">
      <c r="A6202" t="s">
        <v>92</v>
      </c>
      <c r="B6202">
        <v>9</v>
      </c>
      <c r="C6202" t="s">
        <v>1110</v>
      </c>
      <c r="D6202" t="s">
        <v>93</v>
      </c>
      <c r="E6202">
        <v>30</v>
      </c>
      <c r="F6202">
        <v>53</v>
      </c>
      <c r="G6202">
        <v>56.6</v>
      </c>
      <c r="H6202" t="s">
        <v>65</v>
      </c>
      <c r="I6202">
        <v>90</v>
      </c>
      <c r="J6202" t="s">
        <v>69</v>
      </c>
      <c r="K6202" s="33" t="str">
        <f>IF(ISNA(VLOOKUP(C6202,'Provider-EHR crosswalk'!A:B,2,FALSE)),"No EHR Specified",VLOOKUP(C6202,'Provider-EHR crosswalk'!A:B,2,FALSE))</f>
        <v>No EHR Specified</v>
      </c>
    </row>
    <row r="6203" spans="1:11" x14ac:dyDescent="0.25">
      <c r="A6203" t="s">
        <v>92</v>
      </c>
      <c r="B6203">
        <v>38</v>
      </c>
      <c r="C6203" t="s">
        <v>1110</v>
      </c>
      <c r="D6203" t="s">
        <v>93</v>
      </c>
      <c r="E6203">
        <v>2</v>
      </c>
      <c r="F6203">
        <v>16</v>
      </c>
      <c r="G6203">
        <v>12.5</v>
      </c>
      <c r="H6203" t="s">
        <v>65</v>
      </c>
      <c r="I6203">
        <v>90</v>
      </c>
      <c r="J6203" t="s">
        <v>69</v>
      </c>
      <c r="K6203" s="33" t="str">
        <f>IF(ISNA(VLOOKUP(C6203,'Provider-EHR crosswalk'!A:B,2,FALSE)),"No EHR Specified",VLOOKUP(C6203,'Provider-EHR crosswalk'!A:B,2,FALSE))</f>
        <v>No EHR Specified</v>
      </c>
    </row>
    <row r="6204" spans="1:11" x14ac:dyDescent="0.25">
      <c r="A6204" t="s">
        <v>92</v>
      </c>
      <c r="B6204">
        <v>65</v>
      </c>
      <c r="C6204" t="s">
        <v>1110</v>
      </c>
      <c r="D6204" t="s">
        <v>93</v>
      </c>
      <c r="E6204">
        <v>5</v>
      </c>
      <c r="F6204">
        <v>9</v>
      </c>
      <c r="G6204">
        <v>55.56</v>
      </c>
      <c r="H6204" t="s">
        <v>65</v>
      </c>
      <c r="I6204">
        <v>90</v>
      </c>
      <c r="J6204" t="s">
        <v>69</v>
      </c>
      <c r="K6204" s="33" t="str">
        <f>IF(ISNA(VLOOKUP(C6204,'Provider-EHR crosswalk'!A:B,2,FALSE)),"No EHR Specified",VLOOKUP(C6204,'Provider-EHR crosswalk'!A:B,2,FALSE))</f>
        <v>No EHR Specified</v>
      </c>
    </row>
    <row r="6205" spans="1:11" x14ac:dyDescent="0.25">
      <c r="A6205" t="s">
        <v>92</v>
      </c>
      <c r="B6205">
        <v>70</v>
      </c>
      <c r="C6205" t="s">
        <v>1110</v>
      </c>
      <c r="D6205" t="s">
        <v>93</v>
      </c>
      <c r="E6205">
        <v>76</v>
      </c>
      <c r="F6205">
        <v>172</v>
      </c>
      <c r="G6205">
        <v>44.19</v>
      </c>
      <c r="H6205" t="s">
        <v>65</v>
      </c>
      <c r="I6205">
        <v>90</v>
      </c>
      <c r="J6205" t="s">
        <v>69</v>
      </c>
      <c r="K6205" s="33" t="str">
        <f>IF(ISNA(VLOOKUP(C6205,'Provider-EHR crosswalk'!A:B,2,FALSE)),"No EHR Specified",VLOOKUP(C6205,'Provider-EHR crosswalk'!A:B,2,FALSE))</f>
        <v>No EHR Specified</v>
      </c>
    </row>
    <row r="6206" spans="1:11" x14ac:dyDescent="0.25">
      <c r="A6206" t="s">
        <v>92</v>
      </c>
      <c r="B6206">
        <v>88</v>
      </c>
      <c r="C6206" t="s">
        <v>1110</v>
      </c>
      <c r="D6206" t="s">
        <v>93</v>
      </c>
      <c r="E6206">
        <v>8</v>
      </c>
      <c r="F6206">
        <v>24</v>
      </c>
      <c r="G6206">
        <v>33.33</v>
      </c>
      <c r="H6206" t="s">
        <v>65</v>
      </c>
      <c r="I6206">
        <v>90</v>
      </c>
      <c r="J6206" t="s">
        <v>69</v>
      </c>
      <c r="K6206" s="33" t="str">
        <f>IF(ISNA(VLOOKUP(C6206,'Provider-EHR crosswalk'!A:B,2,FALSE)),"No EHR Specified",VLOOKUP(C6206,'Provider-EHR crosswalk'!A:B,2,FALSE))</f>
        <v>No EHR Specified</v>
      </c>
    </row>
    <row r="6207" spans="1:11" x14ac:dyDescent="0.25">
      <c r="A6207" t="s">
        <v>92</v>
      </c>
      <c r="B6207">
        <v>100</v>
      </c>
      <c r="C6207" t="s">
        <v>1110</v>
      </c>
      <c r="D6207" t="s">
        <v>93</v>
      </c>
      <c r="E6207">
        <v>8</v>
      </c>
      <c r="F6207">
        <v>87</v>
      </c>
      <c r="G6207">
        <v>9.1999999999999993</v>
      </c>
      <c r="H6207" t="s">
        <v>65</v>
      </c>
      <c r="I6207">
        <v>90</v>
      </c>
      <c r="J6207" t="s">
        <v>69</v>
      </c>
      <c r="K6207" s="33" t="str">
        <f>IF(ISNA(VLOOKUP(C6207,'Provider-EHR crosswalk'!A:B,2,FALSE)),"No EHR Specified",VLOOKUP(C6207,'Provider-EHR crosswalk'!A:B,2,FALSE))</f>
        <v>No EHR Specified</v>
      </c>
    </row>
    <row r="6208" spans="1:11" x14ac:dyDescent="0.25">
      <c r="A6208" t="s">
        <v>92</v>
      </c>
      <c r="B6208">
        <v>110</v>
      </c>
      <c r="C6208" t="s">
        <v>1110</v>
      </c>
      <c r="D6208" t="s">
        <v>93</v>
      </c>
      <c r="E6208">
        <v>4</v>
      </c>
      <c r="F6208">
        <v>32</v>
      </c>
      <c r="G6208">
        <v>12.5</v>
      </c>
      <c r="H6208" t="s">
        <v>65</v>
      </c>
      <c r="I6208">
        <v>90</v>
      </c>
      <c r="J6208" t="s">
        <v>69</v>
      </c>
      <c r="K6208" s="33" t="str">
        <f>IF(ISNA(VLOOKUP(C6208,'Provider-EHR crosswalk'!A:B,2,FALSE)),"No EHR Specified",VLOOKUP(C6208,'Provider-EHR crosswalk'!A:B,2,FALSE))</f>
        <v>No EHR Specified</v>
      </c>
    </row>
    <row r="6209" spans="1:11" x14ac:dyDescent="0.25">
      <c r="A6209" t="s">
        <v>92</v>
      </c>
      <c r="B6209">
        <v>119</v>
      </c>
      <c r="C6209" t="s">
        <v>1110</v>
      </c>
      <c r="D6209" t="s">
        <v>93</v>
      </c>
      <c r="E6209">
        <v>22</v>
      </c>
      <c r="F6209">
        <v>54</v>
      </c>
      <c r="G6209">
        <v>40.74</v>
      </c>
      <c r="H6209" t="s">
        <v>65</v>
      </c>
      <c r="I6209">
        <v>90</v>
      </c>
      <c r="J6209" t="s">
        <v>69</v>
      </c>
      <c r="K6209" s="33" t="str">
        <f>IF(ISNA(VLOOKUP(C6209,'Provider-EHR crosswalk'!A:B,2,FALSE)),"No EHR Specified",VLOOKUP(C6209,'Provider-EHR crosswalk'!A:B,2,FALSE))</f>
        <v>No EHR Specified</v>
      </c>
    </row>
    <row r="6210" spans="1:11" x14ac:dyDescent="0.25">
      <c r="A6210" t="s">
        <v>92</v>
      </c>
      <c r="B6210">
        <v>122</v>
      </c>
      <c r="C6210" t="s">
        <v>1110</v>
      </c>
      <c r="D6210" t="s">
        <v>93</v>
      </c>
      <c r="E6210">
        <v>14</v>
      </c>
      <c r="F6210">
        <v>19</v>
      </c>
      <c r="G6210">
        <v>73.680000000000007</v>
      </c>
      <c r="H6210" t="s">
        <v>65</v>
      </c>
      <c r="I6210">
        <v>90</v>
      </c>
      <c r="J6210" t="s">
        <v>69</v>
      </c>
      <c r="K6210" s="33" t="str">
        <f>IF(ISNA(VLOOKUP(C6210,'Provider-EHR crosswalk'!A:B,2,FALSE)),"No EHR Specified",VLOOKUP(C6210,'Provider-EHR crosswalk'!A:B,2,FALSE))</f>
        <v>No EHR Specified</v>
      </c>
    </row>
    <row r="6211" spans="1:11" x14ac:dyDescent="0.25">
      <c r="A6211" t="s">
        <v>92</v>
      </c>
      <c r="B6211">
        <v>130</v>
      </c>
      <c r="C6211" t="s">
        <v>1110</v>
      </c>
      <c r="D6211" t="s">
        <v>93</v>
      </c>
      <c r="E6211">
        <v>12</v>
      </c>
      <c r="F6211">
        <v>33</v>
      </c>
      <c r="G6211">
        <v>36.36</v>
      </c>
      <c r="H6211" t="s">
        <v>65</v>
      </c>
      <c r="I6211">
        <v>90</v>
      </c>
      <c r="J6211" t="s">
        <v>69</v>
      </c>
      <c r="K6211" s="33" t="str">
        <f>IF(ISNA(VLOOKUP(C6211,'Provider-EHR crosswalk'!A:B,2,FALSE)),"No EHR Specified",VLOOKUP(C6211,'Provider-EHR crosswalk'!A:B,2,FALSE))</f>
        <v>No EHR Specified</v>
      </c>
    </row>
    <row r="6212" spans="1:11" x14ac:dyDescent="0.25">
      <c r="A6212" t="s">
        <v>92</v>
      </c>
      <c r="B6212">
        <v>140</v>
      </c>
      <c r="C6212" t="s">
        <v>1110</v>
      </c>
      <c r="D6212" t="s">
        <v>93</v>
      </c>
      <c r="E6212">
        <v>1</v>
      </c>
      <c r="F6212">
        <v>11</v>
      </c>
      <c r="G6212">
        <v>9.09</v>
      </c>
      <c r="H6212" t="s">
        <v>65</v>
      </c>
      <c r="I6212">
        <v>90</v>
      </c>
      <c r="J6212" t="s">
        <v>69</v>
      </c>
      <c r="K6212" s="33" t="str">
        <f>IF(ISNA(VLOOKUP(C6212,'Provider-EHR crosswalk'!A:B,2,FALSE)),"No EHR Specified",VLOOKUP(C6212,'Provider-EHR crosswalk'!A:B,2,FALSE))</f>
        <v>No EHR Specified</v>
      </c>
    </row>
    <row r="6213" spans="1:11" x14ac:dyDescent="0.25">
      <c r="A6213" t="s">
        <v>92</v>
      </c>
      <c r="B6213">
        <v>146</v>
      </c>
      <c r="C6213" t="s">
        <v>1110</v>
      </c>
      <c r="D6213" t="s">
        <v>93</v>
      </c>
      <c r="E6213">
        <v>3</v>
      </c>
      <c r="F6213">
        <v>3</v>
      </c>
      <c r="G6213">
        <v>100</v>
      </c>
      <c r="H6213" t="s">
        <v>65</v>
      </c>
      <c r="I6213">
        <v>90</v>
      </c>
      <c r="J6213" t="s">
        <v>66</v>
      </c>
      <c r="K6213" s="33" t="str">
        <f>IF(ISNA(VLOOKUP(C6213,'Provider-EHR crosswalk'!A:B,2,FALSE)),"No EHR Specified",VLOOKUP(C6213,'Provider-EHR crosswalk'!A:B,2,FALSE))</f>
        <v>No EHR Specified</v>
      </c>
    </row>
    <row r="6214" spans="1:11" x14ac:dyDescent="0.25">
      <c r="A6214" t="s">
        <v>92</v>
      </c>
      <c r="B6214">
        <v>172</v>
      </c>
      <c r="C6214" t="s">
        <v>1110</v>
      </c>
      <c r="D6214" t="s">
        <v>93</v>
      </c>
      <c r="E6214">
        <v>4</v>
      </c>
      <c r="F6214">
        <v>7</v>
      </c>
      <c r="G6214">
        <v>57.14</v>
      </c>
      <c r="H6214" t="s">
        <v>65</v>
      </c>
      <c r="I6214">
        <v>90</v>
      </c>
      <c r="J6214" t="s">
        <v>69</v>
      </c>
      <c r="K6214" s="33" t="str">
        <f>IF(ISNA(VLOOKUP(C6214,'Provider-EHR crosswalk'!A:B,2,FALSE)),"No EHR Specified",VLOOKUP(C6214,'Provider-EHR crosswalk'!A:B,2,FALSE))</f>
        <v>No EHR Specified</v>
      </c>
    </row>
    <row r="6215" spans="1:11" x14ac:dyDescent="0.25">
      <c r="A6215" t="s">
        <v>92</v>
      </c>
      <c r="B6215">
        <v>175</v>
      </c>
      <c r="C6215" t="s">
        <v>1110</v>
      </c>
      <c r="D6215" t="s">
        <v>93</v>
      </c>
      <c r="E6215">
        <v>0</v>
      </c>
      <c r="F6215">
        <v>2</v>
      </c>
      <c r="G6215">
        <v>0</v>
      </c>
      <c r="H6215" t="s">
        <v>65</v>
      </c>
      <c r="I6215">
        <v>90</v>
      </c>
      <c r="J6215" t="s">
        <v>69</v>
      </c>
      <c r="K6215" s="33" t="str">
        <f>IF(ISNA(VLOOKUP(C6215,'Provider-EHR crosswalk'!A:B,2,FALSE)),"No EHR Specified",VLOOKUP(C6215,'Provider-EHR crosswalk'!A:B,2,FALSE))</f>
        <v>No EHR Specified</v>
      </c>
    </row>
    <row r="6216" spans="1:11" x14ac:dyDescent="0.25">
      <c r="A6216" t="s">
        <v>92</v>
      </c>
      <c r="B6216">
        <v>184</v>
      </c>
      <c r="C6216" t="s">
        <v>1110</v>
      </c>
      <c r="D6216" t="s">
        <v>93</v>
      </c>
      <c r="E6216">
        <v>0</v>
      </c>
      <c r="F6216">
        <v>2</v>
      </c>
      <c r="G6216">
        <v>0</v>
      </c>
      <c r="H6216" t="s">
        <v>65</v>
      </c>
      <c r="I6216">
        <v>90</v>
      </c>
      <c r="J6216" t="s">
        <v>69</v>
      </c>
      <c r="K6216" s="33" t="str">
        <f>IF(ISNA(VLOOKUP(C6216,'Provider-EHR crosswalk'!A:B,2,FALSE)),"No EHR Specified",VLOOKUP(C6216,'Provider-EHR crosswalk'!A:B,2,FALSE))</f>
        <v>No EHR Specified</v>
      </c>
    </row>
    <row r="6217" spans="1:11" x14ac:dyDescent="0.25">
      <c r="A6217" t="s">
        <v>92</v>
      </c>
      <c r="B6217">
        <v>185</v>
      </c>
      <c r="C6217" t="s">
        <v>1110</v>
      </c>
      <c r="D6217" t="s">
        <v>93</v>
      </c>
      <c r="E6217">
        <v>2</v>
      </c>
      <c r="F6217">
        <v>5</v>
      </c>
      <c r="G6217">
        <v>40</v>
      </c>
      <c r="H6217" t="s">
        <v>65</v>
      </c>
      <c r="I6217">
        <v>90</v>
      </c>
      <c r="J6217" t="s">
        <v>69</v>
      </c>
      <c r="K6217" s="33" t="str">
        <f>IF(ISNA(VLOOKUP(C6217,'Provider-EHR crosswalk'!A:B,2,FALSE)),"No EHR Specified",VLOOKUP(C6217,'Provider-EHR crosswalk'!A:B,2,FALSE))</f>
        <v>No EHR Specified</v>
      </c>
    </row>
    <row r="6218" spans="1:11" x14ac:dyDescent="0.25">
      <c r="A6218" t="s">
        <v>92</v>
      </c>
      <c r="B6218">
        <v>191</v>
      </c>
      <c r="C6218" t="s">
        <v>1110</v>
      </c>
      <c r="D6218" t="s">
        <v>93</v>
      </c>
      <c r="E6218">
        <v>0</v>
      </c>
      <c r="F6218">
        <v>4</v>
      </c>
      <c r="G6218">
        <v>0</v>
      </c>
      <c r="H6218" t="s">
        <v>65</v>
      </c>
      <c r="I6218">
        <v>90</v>
      </c>
      <c r="J6218" t="s">
        <v>69</v>
      </c>
      <c r="K6218" s="33" t="str">
        <f>IF(ISNA(VLOOKUP(C6218,'Provider-EHR crosswalk'!A:B,2,FALSE)),"No EHR Specified",VLOOKUP(C6218,'Provider-EHR crosswalk'!A:B,2,FALSE))</f>
        <v>No EHR Specified</v>
      </c>
    </row>
    <row r="6219" spans="1:11" x14ac:dyDescent="0.25">
      <c r="A6219" t="s">
        <v>92</v>
      </c>
      <c r="B6219">
        <v>204</v>
      </c>
      <c r="C6219" t="s">
        <v>1110</v>
      </c>
      <c r="D6219" t="s">
        <v>93</v>
      </c>
      <c r="E6219">
        <v>1</v>
      </c>
      <c r="F6219">
        <v>2</v>
      </c>
      <c r="G6219">
        <v>50</v>
      </c>
      <c r="H6219" t="s">
        <v>65</v>
      </c>
      <c r="I6219">
        <v>90</v>
      </c>
      <c r="J6219" t="s">
        <v>69</v>
      </c>
      <c r="K6219" s="33" t="str">
        <f>IF(ISNA(VLOOKUP(C6219,'Provider-EHR crosswalk'!A:B,2,FALSE)),"No EHR Specified",VLOOKUP(C6219,'Provider-EHR crosswalk'!A:B,2,FALSE))</f>
        <v>No EHR Specified</v>
      </c>
    </row>
    <row r="6220" spans="1:11" x14ac:dyDescent="0.25">
      <c r="A6220" t="s">
        <v>92</v>
      </c>
      <c r="B6220">
        <v>208</v>
      </c>
      <c r="C6220" t="s">
        <v>1110</v>
      </c>
      <c r="D6220" t="s">
        <v>93</v>
      </c>
      <c r="E6220">
        <v>0</v>
      </c>
      <c r="F6220">
        <v>1</v>
      </c>
      <c r="G6220">
        <v>0</v>
      </c>
      <c r="H6220" t="s">
        <v>65</v>
      </c>
      <c r="I6220">
        <v>90</v>
      </c>
      <c r="J6220" t="s">
        <v>69</v>
      </c>
      <c r="K6220" s="33" t="str">
        <f>IF(ISNA(VLOOKUP(C6220,'Provider-EHR crosswalk'!A:B,2,FALSE)),"No EHR Specified",VLOOKUP(C6220,'Provider-EHR crosswalk'!A:B,2,FALSE))</f>
        <v>No EHR Specified</v>
      </c>
    </row>
    <row r="6221" spans="1:11" x14ac:dyDescent="0.25">
      <c r="A6221" t="s">
        <v>92</v>
      </c>
      <c r="B6221">
        <v>210</v>
      </c>
      <c r="C6221" t="s">
        <v>1110</v>
      </c>
      <c r="D6221" t="s">
        <v>93</v>
      </c>
      <c r="E6221">
        <v>1</v>
      </c>
      <c r="F6221">
        <v>1</v>
      </c>
      <c r="G6221">
        <v>100</v>
      </c>
      <c r="H6221" t="s">
        <v>65</v>
      </c>
      <c r="I6221">
        <v>90</v>
      </c>
      <c r="J6221" t="s">
        <v>66</v>
      </c>
      <c r="K6221" s="33" t="str">
        <f>IF(ISNA(VLOOKUP(C6221,'Provider-EHR crosswalk'!A:B,2,FALSE)),"No EHR Specified",VLOOKUP(C6221,'Provider-EHR crosswalk'!A:B,2,FALSE))</f>
        <v>No EHR Specified</v>
      </c>
    </row>
    <row r="6222" spans="1:11" x14ac:dyDescent="0.25">
      <c r="A6222" t="s">
        <v>94</v>
      </c>
      <c r="B6222">
        <v>9</v>
      </c>
      <c r="C6222" t="s">
        <v>1110</v>
      </c>
      <c r="D6222" t="s">
        <v>95</v>
      </c>
      <c r="E6222">
        <v>31</v>
      </c>
      <c r="F6222">
        <v>53</v>
      </c>
      <c r="G6222">
        <v>58.49</v>
      </c>
      <c r="H6222" t="s">
        <v>65</v>
      </c>
      <c r="I6222">
        <v>90</v>
      </c>
      <c r="J6222" t="s">
        <v>69</v>
      </c>
      <c r="K6222" s="33" t="str">
        <f>IF(ISNA(VLOOKUP(C6222,'Provider-EHR crosswalk'!A:B,2,FALSE)),"No EHR Specified",VLOOKUP(C6222,'Provider-EHR crosswalk'!A:B,2,FALSE))</f>
        <v>No EHR Specified</v>
      </c>
    </row>
    <row r="6223" spans="1:11" x14ac:dyDescent="0.25">
      <c r="A6223" t="s">
        <v>94</v>
      </c>
      <c r="B6223">
        <v>38</v>
      </c>
      <c r="C6223" t="s">
        <v>1110</v>
      </c>
      <c r="D6223" t="s">
        <v>95</v>
      </c>
      <c r="E6223">
        <v>13</v>
      </c>
      <c r="F6223">
        <v>16</v>
      </c>
      <c r="G6223">
        <v>81.25</v>
      </c>
      <c r="H6223" t="s">
        <v>65</v>
      </c>
      <c r="I6223">
        <v>90</v>
      </c>
      <c r="J6223" t="s">
        <v>69</v>
      </c>
      <c r="K6223" s="33" t="str">
        <f>IF(ISNA(VLOOKUP(C6223,'Provider-EHR crosswalk'!A:B,2,FALSE)),"No EHR Specified",VLOOKUP(C6223,'Provider-EHR crosswalk'!A:B,2,FALSE))</f>
        <v>No EHR Specified</v>
      </c>
    </row>
    <row r="6224" spans="1:11" x14ac:dyDescent="0.25">
      <c r="A6224" t="s">
        <v>94</v>
      </c>
      <c r="B6224">
        <v>65</v>
      </c>
      <c r="C6224" t="s">
        <v>1110</v>
      </c>
      <c r="D6224" t="s">
        <v>95</v>
      </c>
      <c r="E6224">
        <v>5</v>
      </c>
      <c r="F6224">
        <v>9</v>
      </c>
      <c r="G6224">
        <v>55.56</v>
      </c>
      <c r="H6224" t="s">
        <v>65</v>
      </c>
      <c r="I6224">
        <v>90</v>
      </c>
      <c r="J6224" t="s">
        <v>69</v>
      </c>
      <c r="K6224" s="33" t="str">
        <f>IF(ISNA(VLOOKUP(C6224,'Provider-EHR crosswalk'!A:B,2,FALSE)),"No EHR Specified",VLOOKUP(C6224,'Provider-EHR crosswalk'!A:B,2,FALSE))</f>
        <v>No EHR Specified</v>
      </c>
    </row>
    <row r="6225" spans="1:11" x14ac:dyDescent="0.25">
      <c r="A6225" t="s">
        <v>94</v>
      </c>
      <c r="B6225">
        <v>70</v>
      </c>
      <c r="C6225" t="s">
        <v>1110</v>
      </c>
      <c r="D6225" t="s">
        <v>95</v>
      </c>
      <c r="E6225">
        <v>98</v>
      </c>
      <c r="F6225">
        <v>172</v>
      </c>
      <c r="G6225">
        <v>56.98</v>
      </c>
      <c r="H6225" t="s">
        <v>65</v>
      </c>
      <c r="I6225">
        <v>90</v>
      </c>
      <c r="J6225" t="s">
        <v>69</v>
      </c>
      <c r="K6225" s="33" t="str">
        <f>IF(ISNA(VLOOKUP(C6225,'Provider-EHR crosswalk'!A:B,2,FALSE)),"No EHR Specified",VLOOKUP(C6225,'Provider-EHR crosswalk'!A:B,2,FALSE))</f>
        <v>No EHR Specified</v>
      </c>
    </row>
    <row r="6226" spans="1:11" x14ac:dyDescent="0.25">
      <c r="A6226" t="s">
        <v>94</v>
      </c>
      <c r="B6226">
        <v>88</v>
      </c>
      <c r="C6226" t="s">
        <v>1110</v>
      </c>
      <c r="D6226" t="s">
        <v>95</v>
      </c>
      <c r="E6226">
        <v>13</v>
      </c>
      <c r="F6226">
        <v>24</v>
      </c>
      <c r="G6226">
        <v>54.17</v>
      </c>
      <c r="H6226" t="s">
        <v>65</v>
      </c>
      <c r="I6226">
        <v>90</v>
      </c>
      <c r="J6226" t="s">
        <v>69</v>
      </c>
      <c r="K6226" s="33" t="str">
        <f>IF(ISNA(VLOOKUP(C6226,'Provider-EHR crosswalk'!A:B,2,FALSE)),"No EHR Specified",VLOOKUP(C6226,'Provider-EHR crosswalk'!A:B,2,FALSE))</f>
        <v>No EHR Specified</v>
      </c>
    </row>
    <row r="6227" spans="1:11" x14ac:dyDescent="0.25">
      <c r="A6227" t="s">
        <v>94</v>
      </c>
      <c r="B6227">
        <v>100</v>
      </c>
      <c r="C6227" t="s">
        <v>1110</v>
      </c>
      <c r="D6227" t="s">
        <v>95</v>
      </c>
      <c r="E6227">
        <v>31</v>
      </c>
      <c r="F6227">
        <v>87</v>
      </c>
      <c r="G6227">
        <v>35.630000000000003</v>
      </c>
      <c r="H6227" t="s">
        <v>65</v>
      </c>
      <c r="I6227">
        <v>90</v>
      </c>
      <c r="J6227" t="s">
        <v>69</v>
      </c>
      <c r="K6227" s="33" t="str">
        <f>IF(ISNA(VLOOKUP(C6227,'Provider-EHR crosswalk'!A:B,2,FALSE)),"No EHR Specified",VLOOKUP(C6227,'Provider-EHR crosswalk'!A:B,2,FALSE))</f>
        <v>No EHR Specified</v>
      </c>
    </row>
    <row r="6228" spans="1:11" x14ac:dyDescent="0.25">
      <c r="A6228" t="s">
        <v>94</v>
      </c>
      <c r="B6228">
        <v>110</v>
      </c>
      <c r="C6228" t="s">
        <v>1110</v>
      </c>
      <c r="D6228" t="s">
        <v>95</v>
      </c>
      <c r="E6228">
        <v>26</v>
      </c>
      <c r="F6228">
        <v>32</v>
      </c>
      <c r="G6228">
        <v>81.25</v>
      </c>
      <c r="H6228" t="s">
        <v>65</v>
      </c>
      <c r="I6228">
        <v>90</v>
      </c>
      <c r="J6228" t="s">
        <v>69</v>
      </c>
      <c r="K6228" s="33" t="str">
        <f>IF(ISNA(VLOOKUP(C6228,'Provider-EHR crosswalk'!A:B,2,FALSE)),"No EHR Specified",VLOOKUP(C6228,'Provider-EHR crosswalk'!A:B,2,FALSE))</f>
        <v>No EHR Specified</v>
      </c>
    </row>
    <row r="6229" spans="1:11" x14ac:dyDescent="0.25">
      <c r="A6229" t="s">
        <v>94</v>
      </c>
      <c r="B6229">
        <v>119</v>
      </c>
      <c r="C6229" t="s">
        <v>1110</v>
      </c>
      <c r="D6229" t="s">
        <v>95</v>
      </c>
      <c r="E6229">
        <v>29</v>
      </c>
      <c r="F6229">
        <v>54</v>
      </c>
      <c r="G6229">
        <v>53.7</v>
      </c>
      <c r="H6229" t="s">
        <v>65</v>
      </c>
      <c r="I6229">
        <v>90</v>
      </c>
      <c r="J6229" t="s">
        <v>69</v>
      </c>
      <c r="K6229" s="33" t="str">
        <f>IF(ISNA(VLOOKUP(C6229,'Provider-EHR crosswalk'!A:B,2,FALSE)),"No EHR Specified",VLOOKUP(C6229,'Provider-EHR crosswalk'!A:B,2,FALSE))</f>
        <v>No EHR Specified</v>
      </c>
    </row>
    <row r="6230" spans="1:11" x14ac:dyDescent="0.25">
      <c r="A6230" t="s">
        <v>94</v>
      </c>
      <c r="B6230">
        <v>122</v>
      </c>
      <c r="C6230" t="s">
        <v>1110</v>
      </c>
      <c r="D6230" t="s">
        <v>95</v>
      </c>
      <c r="E6230">
        <v>13</v>
      </c>
      <c r="F6230">
        <v>19</v>
      </c>
      <c r="G6230">
        <v>68.42</v>
      </c>
      <c r="H6230" t="s">
        <v>65</v>
      </c>
      <c r="I6230">
        <v>90</v>
      </c>
      <c r="J6230" t="s">
        <v>69</v>
      </c>
      <c r="K6230" s="33" t="str">
        <f>IF(ISNA(VLOOKUP(C6230,'Provider-EHR crosswalk'!A:B,2,FALSE)),"No EHR Specified",VLOOKUP(C6230,'Provider-EHR crosswalk'!A:B,2,FALSE))</f>
        <v>No EHR Specified</v>
      </c>
    </row>
    <row r="6231" spans="1:11" x14ac:dyDescent="0.25">
      <c r="A6231" t="s">
        <v>94</v>
      </c>
      <c r="B6231">
        <v>130</v>
      </c>
      <c r="C6231" t="s">
        <v>1110</v>
      </c>
      <c r="D6231" t="s">
        <v>95</v>
      </c>
      <c r="E6231">
        <v>24</v>
      </c>
      <c r="F6231">
        <v>33</v>
      </c>
      <c r="G6231">
        <v>72.73</v>
      </c>
      <c r="H6231" t="s">
        <v>65</v>
      </c>
      <c r="I6231">
        <v>90</v>
      </c>
      <c r="J6231" t="s">
        <v>69</v>
      </c>
      <c r="K6231" s="33" t="str">
        <f>IF(ISNA(VLOOKUP(C6231,'Provider-EHR crosswalk'!A:B,2,FALSE)),"No EHR Specified",VLOOKUP(C6231,'Provider-EHR crosswalk'!A:B,2,FALSE))</f>
        <v>No EHR Specified</v>
      </c>
    </row>
    <row r="6232" spans="1:11" x14ac:dyDescent="0.25">
      <c r="A6232" t="s">
        <v>94</v>
      </c>
      <c r="B6232">
        <v>140</v>
      </c>
      <c r="C6232" t="s">
        <v>1110</v>
      </c>
      <c r="D6232" t="s">
        <v>95</v>
      </c>
      <c r="E6232">
        <v>7</v>
      </c>
      <c r="F6232">
        <v>11</v>
      </c>
      <c r="G6232">
        <v>63.64</v>
      </c>
      <c r="H6232" t="s">
        <v>65</v>
      </c>
      <c r="I6232">
        <v>90</v>
      </c>
      <c r="J6232" t="s">
        <v>69</v>
      </c>
      <c r="K6232" s="33" t="str">
        <f>IF(ISNA(VLOOKUP(C6232,'Provider-EHR crosswalk'!A:B,2,FALSE)),"No EHR Specified",VLOOKUP(C6232,'Provider-EHR crosswalk'!A:B,2,FALSE))</f>
        <v>No EHR Specified</v>
      </c>
    </row>
    <row r="6233" spans="1:11" x14ac:dyDescent="0.25">
      <c r="A6233" t="s">
        <v>94</v>
      </c>
      <c r="B6233">
        <v>146</v>
      </c>
      <c r="C6233" t="s">
        <v>1110</v>
      </c>
      <c r="D6233" t="s">
        <v>95</v>
      </c>
      <c r="E6233">
        <v>2</v>
      </c>
      <c r="F6233">
        <v>3</v>
      </c>
      <c r="G6233">
        <v>66.67</v>
      </c>
      <c r="H6233" t="s">
        <v>65</v>
      </c>
      <c r="I6233">
        <v>90</v>
      </c>
      <c r="J6233" t="s">
        <v>69</v>
      </c>
      <c r="K6233" s="33" t="str">
        <f>IF(ISNA(VLOOKUP(C6233,'Provider-EHR crosswalk'!A:B,2,FALSE)),"No EHR Specified",VLOOKUP(C6233,'Provider-EHR crosswalk'!A:B,2,FALSE))</f>
        <v>No EHR Specified</v>
      </c>
    </row>
    <row r="6234" spans="1:11" x14ac:dyDescent="0.25">
      <c r="A6234" t="s">
        <v>94</v>
      </c>
      <c r="B6234">
        <v>172</v>
      </c>
      <c r="C6234" t="s">
        <v>1110</v>
      </c>
      <c r="D6234" t="s">
        <v>95</v>
      </c>
      <c r="E6234">
        <v>6</v>
      </c>
      <c r="F6234">
        <v>7</v>
      </c>
      <c r="G6234">
        <v>85.71</v>
      </c>
      <c r="H6234" t="s">
        <v>65</v>
      </c>
      <c r="I6234">
        <v>90</v>
      </c>
      <c r="J6234" t="s">
        <v>69</v>
      </c>
      <c r="K6234" s="33" t="str">
        <f>IF(ISNA(VLOOKUP(C6234,'Provider-EHR crosswalk'!A:B,2,FALSE)),"No EHR Specified",VLOOKUP(C6234,'Provider-EHR crosswalk'!A:B,2,FALSE))</f>
        <v>No EHR Specified</v>
      </c>
    </row>
    <row r="6235" spans="1:11" x14ac:dyDescent="0.25">
      <c r="A6235" t="s">
        <v>94</v>
      </c>
      <c r="B6235">
        <v>175</v>
      </c>
      <c r="C6235" t="s">
        <v>1110</v>
      </c>
      <c r="D6235" t="s">
        <v>95</v>
      </c>
      <c r="E6235">
        <v>2</v>
      </c>
      <c r="F6235">
        <v>2</v>
      </c>
      <c r="G6235">
        <v>100</v>
      </c>
      <c r="H6235" t="s">
        <v>65</v>
      </c>
      <c r="I6235">
        <v>90</v>
      </c>
      <c r="J6235" t="s">
        <v>66</v>
      </c>
      <c r="K6235" s="33" t="str">
        <f>IF(ISNA(VLOOKUP(C6235,'Provider-EHR crosswalk'!A:B,2,FALSE)),"No EHR Specified",VLOOKUP(C6235,'Provider-EHR crosswalk'!A:B,2,FALSE))</f>
        <v>No EHR Specified</v>
      </c>
    </row>
    <row r="6236" spans="1:11" x14ac:dyDescent="0.25">
      <c r="A6236" t="s">
        <v>94</v>
      </c>
      <c r="B6236">
        <v>184</v>
      </c>
      <c r="C6236" t="s">
        <v>1110</v>
      </c>
      <c r="D6236" t="s">
        <v>95</v>
      </c>
      <c r="E6236">
        <v>2</v>
      </c>
      <c r="F6236">
        <v>2</v>
      </c>
      <c r="G6236">
        <v>100</v>
      </c>
      <c r="H6236" t="s">
        <v>65</v>
      </c>
      <c r="I6236">
        <v>90</v>
      </c>
      <c r="J6236" t="s">
        <v>66</v>
      </c>
      <c r="K6236" s="33" t="str">
        <f>IF(ISNA(VLOOKUP(C6236,'Provider-EHR crosswalk'!A:B,2,FALSE)),"No EHR Specified",VLOOKUP(C6236,'Provider-EHR crosswalk'!A:B,2,FALSE))</f>
        <v>No EHR Specified</v>
      </c>
    </row>
    <row r="6237" spans="1:11" x14ac:dyDescent="0.25">
      <c r="A6237" t="s">
        <v>94</v>
      </c>
      <c r="B6237">
        <v>185</v>
      </c>
      <c r="C6237" t="s">
        <v>1110</v>
      </c>
      <c r="D6237" t="s">
        <v>95</v>
      </c>
      <c r="E6237">
        <v>4</v>
      </c>
      <c r="F6237">
        <v>5</v>
      </c>
      <c r="G6237">
        <v>80</v>
      </c>
      <c r="H6237" t="s">
        <v>65</v>
      </c>
      <c r="I6237">
        <v>90</v>
      </c>
      <c r="J6237" t="s">
        <v>69</v>
      </c>
      <c r="K6237" s="33" t="str">
        <f>IF(ISNA(VLOOKUP(C6237,'Provider-EHR crosswalk'!A:B,2,FALSE)),"No EHR Specified",VLOOKUP(C6237,'Provider-EHR crosswalk'!A:B,2,FALSE))</f>
        <v>No EHR Specified</v>
      </c>
    </row>
    <row r="6238" spans="1:11" x14ac:dyDescent="0.25">
      <c r="A6238" t="s">
        <v>94</v>
      </c>
      <c r="B6238">
        <v>191</v>
      </c>
      <c r="C6238" t="s">
        <v>1110</v>
      </c>
      <c r="D6238" t="s">
        <v>95</v>
      </c>
      <c r="E6238">
        <v>3</v>
      </c>
      <c r="F6238">
        <v>4</v>
      </c>
      <c r="G6238">
        <v>75</v>
      </c>
      <c r="H6238" t="s">
        <v>65</v>
      </c>
      <c r="I6238">
        <v>90</v>
      </c>
      <c r="J6238" t="s">
        <v>69</v>
      </c>
      <c r="K6238" s="33" t="str">
        <f>IF(ISNA(VLOOKUP(C6238,'Provider-EHR crosswalk'!A:B,2,FALSE)),"No EHR Specified",VLOOKUP(C6238,'Provider-EHR crosswalk'!A:B,2,FALSE))</f>
        <v>No EHR Specified</v>
      </c>
    </row>
    <row r="6239" spans="1:11" x14ac:dyDescent="0.25">
      <c r="A6239" t="s">
        <v>94</v>
      </c>
      <c r="B6239">
        <v>204</v>
      </c>
      <c r="C6239" t="s">
        <v>1110</v>
      </c>
      <c r="D6239" t="s">
        <v>95</v>
      </c>
      <c r="E6239">
        <v>1</v>
      </c>
      <c r="F6239">
        <v>2</v>
      </c>
      <c r="G6239">
        <v>50</v>
      </c>
      <c r="H6239" t="s">
        <v>65</v>
      </c>
      <c r="I6239">
        <v>90</v>
      </c>
      <c r="J6239" t="s">
        <v>69</v>
      </c>
      <c r="K6239" s="33" t="str">
        <f>IF(ISNA(VLOOKUP(C6239,'Provider-EHR crosswalk'!A:B,2,FALSE)),"No EHR Specified",VLOOKUP(C6239,'Provider-EHR crosswalk'!A:B,2,FALSE))</f>
        <v>No EHR Specified</v>
      </c>
    </row>
    <row r="6240" spans="1:11" x14ac:dyDescent="0.25">
      <c r="A6240" t="s">
        <v>94</v>
      </c>
      <c r="B6240">
        <v>208</v>
      </c>
      <c r="C6240" t="s">
        <v>1110</v>
      </c>
      <c r="D6240" t="s">
        <v>95</v>
      </c>
      <c r="E6240">
        <v>0</v>
      </c>
      <c r="F6240">
        <v>1</v>
      </c>
      <c r="G6240">
        <v>0</v>
      </c>
      <c r="H6240" t="s">
        <v>65</v>
      </c>
      <c r="I6240">
        <v>90</v>
      </c>
      <c r="J6240" t="s">
        <v>69</v>
      </c>
      <c r="K6240" s="33" t="str">
        <f>IF(ISNA(VLOOKUP(C6240,'Provider-EHR crosswalk'!A:B,2,FALSE)),"No EHR Specified",VLOOKUP(C6240,'Provider-EHR crosswalk'!A:B,2,FALSE))</f>
        <v>No EHR Specified</v>
      </c>
    </row>
    <row r="6241" spans="1:11" x14ac:dyDescent="0.25">
      <c r="A6241" t="s">
        <v>94</v>
      </c>
      <c r="B6241">
        <v>210</v>
      </c>
      <c r="C6241" t="s">
        <v>1110</v>
      </c>
      <c r="D6241" t="s">
        <v>95</v>
      </c>
      <c r="E6241">
        <v>1</v>
      </c>
      <c r="F6241">
        <v>1</v>
      </c>
      <c r="G6241">
        <v>100</v>
      </c>
      <c r="H6241" t="s">
        <v>65</v>
      </c>
      <c r="I6241">
        <v>90</v>
      </c>
      <c r="J6241" t="s">
        <v>66</v>
      </c>
      <c r="K6241" s="33" t="str">
        <f>IF(ISNA(VLOOKUP(C6241,'Provider-EHR crosswalk'!A:B,2,FALSE)),"No EHR Specified",VLOOKUP(C6241,'Provider-EHR crosswalk'!A:B,2,FALSE))</f>
        <v>No EHR Specified</v>
      </c>
    </row>
    <row r="6242" spans="1:11" x14ac:dyDescent="0.25">
      <c r="A6242" t="s">
        <v>96</v>
      </c>
      <c r="B6242">
        <v>9</v>
      </c>
      <c r="C6242" t="s">
        <v>1110</v>
      </c>
      <c r="D6242" t="s">
        <v>97</v>
      </c>
      <c r="E6242">
        <v>44</v>
      </c>
      <c r="F6242">
        <v>53</v>
      </c>
      <c r="G6242">
        <v>83.02</v>
      </c>
      <c r="H6242" t="s">
        <v>65</v>
      </c>
      <c r="I6242">
        <v>90</v>
      </c>
      <c r="J6242" t="s">
        <v>69</v>
      </c>
      <c r="K6242" s="33" t="str">
        <f>IF(ISNA(VLOOKUP(C6242,'Provider-EHR crosswalk'!A:B,2,FALSE)),"No EHR Specified",VLOOKUP(C6242,'Provider-EHR crosswalk'!A:B,2,FALSE))</f>
        <v>No EHR Specified</v>
      </c>
    </row>
    <row r="6243" spans="1:11" x14ac:dyDescent="0.25">
      <c r="A6243" t="s">
        <v>96</v>
      </c>
      <c r="B6243">
        <v>38</v>
      </c>
      <c r="C6243" t="s">
        <v>1110</v>
      </c>
      <c r="D6243" t="s">
        <v>97</v>
      </c>
      <c r="E6243">
        <v>7</v>
      </c>
      <c r="F6243">
        <v>16</v>
      </c>
      <c r="G6243">
        <v>43.75</v>
      </c>
      <c r="H6243" t="s">
        <v>65</v>
      </c>
      <c r="I6243">
        <v>90</v>
      </c>
      <c r="J6243" t="s">
        <v>69</v>
      </c>
      <c r="K6243" s="33" t="str">
        <f>IF(ISNA(VLOOKUP(C6243,'Provider-EHR crosswalk'!A:B,2,FALSE)),"No EHR Specified",VLOOKUP(C6243,'Provider-EHR crosswalk'!A:B,2,FALSE))</f>
        <v>No EHR Specified</v>
      </c>
    </row>
    <row r="6244" spans="1:11" x14ac:dyDescent="0.25">
      <c r="A6244" t="s">
        <v>96</v>
      </c>
      <c r="B6244">
        <v>65</v>
      </c>
      <c r="C6244" t="s">
        <v>1110</v>
      </c>
      <c r="D6244" t="s">
        <v>97</v>
      </c>
      <c r="E6244">
        <v>9</v>
      </c>
      <c r="F6244">
        <v>9</v>
      </c>
      <c r="G6244">
        <v>100</v>
      </c>
      <c r="H6244" t="s">
        <v>65</v>
      </c>
      <c r="I6244">
        <v>90</v>
      </c>
      <c r="J6244" t="s">
        <v>66</v>
      </c>
      <c r="K6244" s="33" t="str">
        <f>IF(ISNA(VLOOKUP(C6244,'Provider-EHR crosswalk'!A:B,2,FALSE)),"No EHR Specified",VLOOKUP(C6244,'Provider-EHR crosswalk'!A:B,2,FALSE))</f>
        <v>No EHR Specified</v>
      </c>
    </row>
    <row r="6245" spans="1:11" x14ac:dyDescent="0.25">
      <c r="A6245" t="s">
        <v>96</v>
      </c>
      <c r="B6245">
        <v>70</v>
      </c>
      <c r="C6245" t="s">
        <v>1110</v>
      </c>
      <c r="D6245" t="s">
        <v>97</v>
      </c>
      <c r="E6245">
        <v>108</v>
      </c>
      <c r="F6245">
        <v>172</v>
      </c>
      <c r="G6245">
        <v>62.79</v>
      </c>
      <c r="H6245" t="s">
        <v>65</v>
      </c>
      <c r="I6245">
        <v>90</v>
      </c>
      <c r="J6245" t="s">
        <v>69</v>
      </c>
      <c r="K6245" s="33" t="str">
        <f>IF(ISNA(VLOOKUP(C6245,'Provider-EHR crosswalk'!A:B,2,FALSE)),"No EHR Specified",VLOOKUP(C6245,'Provider-EHR crosswalk'!A:B,2,FALSE))</f>
        <v>No EHR Specified</v>
      </c>
    </row>
    <row r="6246" spans="1:11" x14ac:dyDescent="0.25">
      <c r="A6246" t="s">
        <v>96</v>
      </c>
      <c r="B6246">
        <v>88</v>
      </c>
      <c r="C6246" t="s">
        <v>1110</v>
      </c>
      <c r="D6246" t="s">
        <v>97</v>
      </c>
      <c r="E6246">
        <v>17</v>
      </c>
      <c r="F6246">
        <v>24</v>
      </c>
      <c r="G6246">
        <v>70.83</v>
      </c>
      <c r="H6246" t="s">
        <v>65</v>
      </c>
      <c r="I6246">
        <v>90</v>
      </c>
      <c r="J6246" t="s">
        <v>69</v>
      </c>
      <c r="K6246" s="33" t="str">
        <f>IF(ISNA(VLOOKUP(C6246,'Provider-EHR crosswalk'!A:B,2,FALSE)),"No EHR Specified",VLOOKUP(C6246,'Provider-EHR crosswalk'!A:B,2,FALSE))</f>
        <v>No EHR Specified</v>
      </c>
    </row>
    <row r="6247" spans="1:11" x14ac:dyDescent="0.25">
      <c r="A6247" t="s">
        <v>96</v>
      </c>
      <c r="B6247">
        <v>100</v>
      </c>
      <c r="C6247" t="s">
        <v>1110</v>
      </c>
      <c r="D6247" t="s">
        <v>97</v>
      </c>
      <c r="E6247">
        <v>76</v>
      </c>
      <c r="F6247">
        <v>87</v>
      </c>
      <c r="G6247">
        <v>87.36</v>
      </c>
      <c r="H6247" t="s">
        <v>65</v>
      </c>
      <c r="I6247">
        <v>90</v>
      </c>
      <c r="J6247" t="s">
        <v>69</v>
      </c>
      <c r="K6247" s="33" t="str">
        <f>IF(ISNA(VLOOKUP(C6247,'Provider-EHR crosswalk'!A:B,2,FALSE)),"No EHR Specified",VLOOKUP(C6247,'Provider-EHR crosswalk'!A:B,2,FALSE))</f>
        <v>No EHR Specified</v>
      </c>
    </row>
    <row r="6248" spans="1:11" x14ac:dyDescent="0.25">
      <c r="A6248" t="s">
        <v>96</v>
      </c>
      <c r="B6248">
        <v>110</v>
      </c>
      <c r="C6248" t="s">
        <v>1110</v>
      </c>
      <c r="D6248" t="s">
        <v>97</v>
      </c>
      <c r="E6248">
        <v>28</v>
      </c>
      <c r="F6248">
        <v>32</v>
      </c>
      <c r="G6248">
        <v>87.5</v>
      </c>
      <c r="H6248" t="s">
        <v>65</v>
      </c>
      <c r="I6248">
        <v>90</v>
      </c>
      <c r="J6248" t="s">
        <v>69</v>
      </c>
      <c r="K6248" s="33" t="str">
        <f>IF(ISNA(VLOOKUP(C6248,'Provider-EHR crosswalk'!A:B,2,FALSE)),"No EHR Specified",VLOOKUP(C6248,'Provider-EHR crosswalk'!A:B,2,FALSE))</f>
        <v>No EHR Specified</v>
      </c>
    </row>
    <row r="6249" spans="1:11" x14ac:dyDescent="0.25">
      <c r="A6249" t="s">
        <v>96</v>
      </c>
      <c r="B6249">
        <v>119</v>
      </c>
      <c r="C6249" t="s">
        <v>1110</v>
      </c>
      <c r="D6249" t="s">
        <v>97</v>
      </c>
      <c r="E6249">
        <v>31</v>
      </c>
      <c r="F6249">
        <v>54</v>
      </c>
      <c r="G6249">
        <v>57.41</v>
      </c>
      <c r="H6249" t="s">
        <v>65</v>
      </c>
      <c r="I6249">
        <v>90</v>
      </c>
      <c r="J6249" t="s">
        <v>69</v>
      </c>
      <c r="K6249" s="33" t="str">
        <f>IF(ISNA(VLOOKUP(C6249,'Provider-EHR crosswalk'!A:B,2,FALSE)),"No EHR Specified",VLOOKUP(C6249,'Provider-EHR crosswalk'!A:B,2,FALSE))</f>
        <v>No EHR Specified</v>
      </c>
    </row>
    <row r="6250" spans="1:11" x14ac:dyDescent="0.25">
      <c r="A6250" t="s">
        <v>96</v>
      </c>
      <c r="B6250">
        <v>122</v>
      </c>
      <c r="C6250" t="s">
        <v>1110</v>
      </c>
      <c r="D6250" t="s">
        <v>97</v>
      </c>
      <c r="E6250">
        <v>17</v>
      </c>
      <c r="F6250">
        <v>19</v>
      </c>
      <c r="G6250">
        <v>89.47</v>
      </c>
      <c r="H6250" t="s">
        <v>65</v>
      </c>
      <c r="I6250">
        <v>90</v>
      </c>
      <c r="J6250" t="s">
        <v>69</v>
      </c>
      <c r="K6250" s="33" t="str">
        <f>IF(ISNA(VLOOKUP(C6250,'Provider-EHR crosswalk'!A:B,2,FALSE)),"No EHR Specified",VLOOKUP(C6250,'Provider-EHR crosswalk'!A:B,2,FALSE))</f>
        <v>No EHR Specified</v>
      </c>
    </row>
    <row r="6251" spans="1:11" x14ac:dyDescent="0.25">
      <c r="A6251" t="s">
        <v>96</v>
      </c>
      <c r="B6251">
        <v>130</v>
      </c>
      <c r="C6251" t="s">
        <v>1110</v>
      </c>
      <c r="D6251" t="s">
        <v>97</v>
      </c>
      <c r="E6251">
        <v>25</v>
      </c>
      <c r="F6251">
        <v>33</v>
      </c>
      <c r="G6251">
        <v>75.760000000000005</v>
      </c>
      <c r="H6251" t="s">
        <v>65</v>
      </c>
      <c r="I6251">
        <v>90</v>
      </c>
      <c r="J6251" t="s">
        <v>69</v>
      </c>
      <c r="K6251" s="33" t="str">
        <f>IF(ISNA(VLOOKUP(C6251,'Provider-EHR crosswalk'!A:B,2,FALSE)),"No EHR Specified",VLOOKUP(C6251,'Provider-EHR crosswalk'!A:B,2,FALSE))</f>
        <v>No EHR Specified</v>
      </c>
    </row>
    <row r="6252" spans="1:11" x14ac:dyDescent="0.25">
      <c r="A6252" t="s">
        <v>96</v>
      </c>
      <c r="B6252">
        <v>140</v>
      </c>
      <c r="C6252" t="s">
        <v>1110</v>
      </c>
      <c r="D6252" t="s">
        <v>97</v>
      </c>
      <c r="E6252">
        <v>7</v>
      </c>
      <c r="F6252">
        <v>11</v>
      </c>
      <c r="G6252">
        <v>63.64</v>
      </c>
      <c r="H6252" t="s">
        <v>65</v>
      </c>
      <c r="I6252">
        <v>90</v>
      </c>
      <c r="J6252" t="s">
        <v>69</v>
      </c>
      <c r="K6252" s="33" t="str">
        <f>IF(ISNA(VLOOKUP(C6252,'Provider-EHR crosswalk'!A:B,2,FALSE)),"No EHR Specified",VLOOKUP(C6252,'Provider-EHR crosswalk'!A:B,2,FALSE))</f>
        <v>No EHR Specified</v>
      </c>
    </row>
    <row r="6253" spans="1:11" x14ac:dyDescent="0.25">
      <c r="A6253" t="s">
        <v>96</v>
      </c>
      <c r="B6253">
        <v>146</v>
      </c>
      <c r="C6253" t="s">
        <v>1110</v>
      </c>
      <c r="D6253" t="s">
        <v>97</v>
      </c>
      <c r="E6253">
        <v>1</v>
      </c>
      <c r="F6253">
        <v>3</v>
      </c>
      <c r="G6253">
        <v>33.33</v>
      </c>
      <c r="H6253" t="s">
        <v>65</v>
      </c>
      <c r="I6253">
        <v>90</v>
      </c>
      <c r="J6253" t="s">
        <v>69</v>
      </c>
      <c r="K6253" s="33" t="str">
        <f>IF(ISNA(VLOOKUP(C6253,'Provider-EHR crosswalk'!A:B,2,FALSE)),"No EHR Specified",VLOOKUP(C6253,'Provider-EHR crosswalk'!A:B,2,FALSE))</f>
        <v>No EHR Specified</v>
      </c>
    </row>
    <row r="6254" spans="1:11" x14ac:dyDescent="0.25">
      <c r="A6254" t="s">
        <v>96</v>
      </c>
      <c r="B6254">
        <v>172</v>
      </c>
      <c r="C6254" t="s">
        <v>1110</v>
      </c>
      <c r="D6254" t="s">
        <v>97</v>
      </c>
      <c r="E6254">
        <v>5</v>
      </c>
      <c r="F6254">
        <v>7</v>
      </c>
      <c r="G6254">
        <v>71.430000000000007</v>
      </c>
      <c r="H6254" t="s">
        <v>65</v>
      </c>
      <c r="I6254">
        <v>90</v>
      </c>
      <c r="J6254" t="s">
        <v>69</v>
      </c>
      <c r="K6254" s="33" t="str">
        <f>IF(ISNA(VLOOKUP(C6254,'Provider-EHR crosswalk'!A:B,2,FALSE)),"No EHR Specified",VLOOKUP(C6254,'Provider-EHR crosswalk'!A:B,2,FALSE))</f>
        <v>No EHR Specified</v>
      </c>
    </row>
    <row r="6255" spans="1:11" x14ac:dyDescent="0.25">
      <c r="A6255" t="s">
        <v>96</v>
      </c>
      <c r="B6255">
        <v>175</v>
      </c>
      <c r="C6255" t="s">
        <v>1110</v>
      </c>
      <c r="D6255" t="s">
        <v>97</v>
      </c>
      <c r="E6255">
        <v>2</v>
      </c>
      <c r="F6255">
        <v>2</v>
      </c>
      <c r="G6255">
        <v>100</v>
      </c>
      <c r="H6255" t="s">
        <v>65</v>
      </c>
      <c r="I6255">
        <v>90</v>
      </c>
      <c r="J6255" t="s">
        <v>66</v>
      </c>
      <c r="K6255" s="33" t="str">
        <f>IF(ISNA(VLOOKUP(C6255,'Provider-EHR crosswalk'!A:B,2,FALSE)),"No EHR Specified",VLOOKUP(C6255,'Provider-EHR crosswalk'!A:B,2,FALSE))</f>
        <v>No EHR Specified</v>
      </c>
    </row>
    <row r="6256" spans="1:11" x14ac:dyDescent="0.25">
      <c r="A6256" t="s">
        <v>96</v>
      </c>
      <c r="B6256">
        <v>184</v>
      </c>
      <c r="C6256" t="s">
        <v>1110</v>
      </c>
      <c r="D6256" t="s">
        <v>97</v>
      </c>
      <c r="E6256">
        <v>2</v>
      </c>
      <c r="F6256">
        <v>2</v>
      </c>
      <c r="G6256">
        <v>100</v>
      </c>
      <c r="H6256" t="s">
        <v>65</v>
      </c>
      <c r="I6256">
        <v>90</v>
      </c>
      <c r="J6256" t="s">
        <v>66</v>
      </c>
      <c r="K6256" s="33" t="str">
        <f>IF(ISNA(VLOOKUP(C6256,'Provider-EHR crosswalk'!A:B,2,FALSE)),"No EHR Specified",VLOOKUP(C6256,'Provider-EHR crosswalk'!A:B,2,FALSE))</f>
        <v>No EHR Specified</v>
      </c>
    </row>
    <row r="6257" spans="1:11" x14ac:dyDescent="0.25">
      <c r="A6257" t="s">
        <v>96</v>
      </c>
      <c r="B6257">
        <v>185</v>
      </c>
      <c r="C6257" t="s">
        <v>1110</v>
      </c>
      <c r="D6257" t="s">
        <v>97</v>
      </c>
      <c r="E6257">
        <v>2</v>
      </c>
      <c r="F6257">
        <v>5</v>
      </c>
      <c r="G6257">
        <v>40</v>
      </c>
      <c r="H6257" t="s">
        <v>65</v>
      </c>
      <c r="I6257">
        <v>90</v>
      </c>
      <c r="J6257" t="s">
        <v>69</v>
      </c>
      <c r="K6257" s="33" t="str">
        <f>IF(ISNA(VLOOKUP(C6257,'Provider-EHR crosswalk'!A:B,2,FALSE)),"No EHR Specified",VLOOKUP(C6257,'Provider-EHR crosswalk'!A:B,2,FALSE))</f>
        <v>No EHR Specified</v>
      </c>
    </row>
    <row r="6258" spans="1:11" x14ac:dyDescent="0.25">
      <c r="A6258" t="s">
        <v>96</v>
      </c>
      <c r="B6258">
        <v>191</v>
      </c>
      <c r="C6258" t="s">
        <v>1110</v>
      </c>
      <c r="D6258" t="s">
        <v>97</v>
      </c>
      <c r="E6258">
        <v>2</v>
      </c>
      <c r="F6258">
        <v>4</v>
      </c>
      <c r="G6258">
        <v>50</v>
      </c>
      <c r="H6258" t="s">
        <v>65</v>
      </c>
      <c r="I6258">
        <v>90</v>
      </c>
      <c r="J6258" t="s">
        <v>69</v>
      </c>
      <c r="K6258" s="33" t="str">
        <f>IF(ISNA(VLOOKUP(C6258,'Provider-EHR crosswalk'!A:B,2,FALSE)),"No EHR Specified",VLOOKUP(C6258,'Provider-EHR crosswalk'!A:B,2,FALSE))</f>
        <v>No EHR Specified</v>
      </c>
    </row>
    <row r="6259" spans="1:11" x14ac:dyDescent="0.25">
      <c r="A6259" t="s">
        <v>96</v>
      </c>
      <c r="B6259">
        <v>204</v>
      </c>
      <c r="C6259" t="s">
        <v>1110</v>
      </c>
      <c r="D6259" t="s">
        <v>97</v>
      </c>
      <c r="E6259">
        <v>1</v>
      </c>
      <c r="F6259">
        <v>2</v>
      </c>
      <c r="G6259">
        <v>50</v>
      </c>
      <c r="H6259" t="s">
        <v>65</v>
      </c>
      <c r="I6259">
        <v>90</v>
      </c>
      <c r="J6259" t="s">
        <v>69</v>
      </c>
      <c r="K6259" s="33" t="str">
        <f>IF(ISNA(VLOOKUP(C6259,'Provider-EHR crosswalk'!A:B,2,FALSE)),"No EHR Specified",VLOOKUP(C6259,'Provider-EHR crosswalk'!A:B,2,FALSE))</f>
        <v>No EHR Specified</v>
      </c>
    </row>
    <row r="6260" spans="1:11" x14ac:dyDescent="0.25">
      <c r="A6260" t="s">
        <v>96</v>
      </c>
      <c r="B6260">
        <v>208</v>
      </c>
      <c r="C6260" t="s">
        <v>1110</v>
      </c>
      <c r="D6260" t="s">
        <v>97</v>
      </c>
      <c r="E6260">
        <v>0</v>
      </c>
      <c r="F6260">
        <v>1</v>
      </c>
      <c r="G6260">
        <v>0</v>
      </c>
      <c r="H6260" t="s">
        <v>65</v>
      </c>
      <c r="I6260">
        <v>90</v>
      </c>
      <c r="J6260" t="s">
        <v>69</v>
      </c>
      <c r="K6260" s="33" t="str">
        <f>IF(ISNA(VLOOKUP(C6260,'Provider-EHR crosswalk'!A:B,2,FALSE)),"No EHR Specified",VLOOKUP(C6260,'Provider-EHR crosswalk'!A:B,2,FALSE))</f>
        <v>No EHR Specified</v>
      </c>
    </row>
    <row r="6261" spans="1:11" x14ac:dyDescent="0.25">
      <c r="A6261" t="s">
        <v>96</v>
      </c>
      <c r="B6261">
        <v>210</v>
      </c>
      <c r="C6261" t="s">
        <v>1110</v>
      </c>
      <c r="D6261" t="s">
        <v>97</v>
      </c>
      <c r="E6261">
        <v>1</v>
      </c>
      <c r="F6261">
        <v>1</v>
      </c>
      <c r="G6261">
        <v>100</v>
      </c>
      <c r="H6261" t="s">
        <v>65</v>
      </c>
      <c r="I6261">
        <v>90</v>
      </c>
      <c r="J6261" t="s">
        <v>66</v>
      </c>
      <c r="K6261" s="33" t="str">
        <f>IF(ISNA(VLOOKUP(C6261,'Provider-EHR crosswalk'!A:B,2,FALSE)),"No EHR Specified",VLOOKUP(C6261,'Provider-EHR crosswalk'!A:B,2,FALSE))</f>
        <v>No EHR Specified</v>
      </c>
    </row>
    <row r="6262" spans="1:11" x14ac:dyDescent="0.25">
      <c r="A6262" t="s">
        <v>98</v>
      </c>
      <c r="B6262">
        <v>9</v>
      </c>
      <c r="C6262" t="s">
        <v>1110</v>
      </c>
      <c r="D6262" t="s">
        <v>99</v>
      </c>
      <c r="E6262">
        <v>44</v>
      </c>
      <c r="F6262">
        <v>53</v>
      </c>
      <c r="G6262">
        <v>83.02</v>
      </c>
      <c r="H6262" t="s">
        <v>65</v>
      </c>
      <c r="I6262">
        <v>90</v>
      </c>
      <c r="J6262" t="s">
        <v>69</v>
      </c>
      <c r="K6262" s="33" t="str">
        <f>IF(ISNA(VLOOKUP(C6262,'Provider-EHR crosswalk'!A:B,2,FALSE)),"No EHR Specified",VLOOKUP(C6262,'Provider-EHR crosswalk'!A:B,2,FALSE))</f>
        <v>No EHR Specified</v>
      </c>
    </row>
    <row r="6263" spans="1:11" x14ac:dyDescent="0.25">
      <c r="A6263" t="s">
        <v>98</v>
      </c>
      <c r="B6263">
        <v>38</v>
      </c>
      <c r="C6263" t="s">
        <v>1110</v>
      </c>
      <c r="D6263" t="s">
        <v>99</v>
      </c>
      <c r="E6263">
        <v>7</v>
      </c>
      <c r="F6263">
        <v>16</v>
      </c>
      <c r="G6263">
        <v>43.75</v>
      </c>
      <c r="H6263" t="s">
        <v>65</v>
      </c>
      <c r="I6263">
        <v>90</v>
      </c>
      <c r="J6263" t="s">
        <v>69</v>
      </c>
      <c r="K6263" s="33" t="str">
        <f>IF(ISNA(VLOOKUP(C6263,'Provider-EHR crosswalk'!A:B,2,FALSE)),"No EHR Specified",VLOOKUP(C6263,'Provider-EHR crosswalk'!A:B,2,FALSE))</f>
        <v>No EHR Specified</v>
      </c>
    </row>
    <row r="6264" spans="1:11" x14ac:dyDescent="0.25">
      <c r="A6264" t="s">
        <v>98</v>
      </c>
      <c r="B6264">
        <v>65</v>
      </c>
      <c r="C6264" t="s">
        <v>1110</v>
      </c>
      <c r="D6264" t="s">
        <v>99</v>
      </c>
      <c r="E6264">
        <v>9</v>
      </c>
      <c r="F6264">
        <v>9</v>
      </c>
      <c r="G6264">
        <v>100</v>
      </c>
      <c r="H6264" t="s">
        <v>65</v>
      </c>
      <c r="I6264">
        <v>90</v>
      </c>
      <c r="J6264" t="s">
        <v>66</v>
      </c>
      <c r="K6264" s="33" t="str">
        <f>IF(ISNA(VLOOKUP(C6264,'Provider-EHR crosswalk'!A:B,2,FALSE)),"No EHR Specified",VLOOKUP(C6264,'Provider-EHR crosswalk'!A:B,2,FALSE))</f>
        <v>No EHR Specified</v>
      </c>
    </row>
    <row r="6265" spans="1:11" x14ac:dyDescent="0.25">
      <c r="A6265" t="s">
        <v>98</v>
      </c>
      <c r="B6265">
        <v>70</v>
      </c>
      <c r="C6265" t="s">
        <v>1110</v>
      </c>
      <c r="D6265" t="s">
        <v>99</v>
      </c>
      <c r="E6265">
        <v>108</v>
      </c>
      <c r="F6265">
        <v>172</v>
      </c>
      <c r="G6265">
        <v>62.79</v>
      </c>
      <c r="H6265" t="s">
        <v>65</v>
      </c>
      <c r="I6265">
        <v>90</v>
      </c>
      <c r="J6265" t="s">
        <v>69</v>
      </c>
      <c r="K6265" s="33" t="str">
        <f>IF(ISNA(VLOOKUP(C6265,'Provider-EHR crosswalk'!A:B,2,FALSE)),"No EHR Specified",VLOOKUP(C6265,'Provider-EHR crosswalk'!A:B,2,FALSE))</f>
        <v>No EHR Specified</v>
      </c>
    </row>
    <row r="6266" spans="1:11" x14ac:dyDescent="0.25">
      <c r="A6266" t="s">
        <v>98</v>
      </c>
      <c r="B6266">
        <v>88</v>
      </c>
      <c r="C6266" t="s">
        <v>1110</v>
      </c>
      <c r="D6266" t="s">
        <v>99</v>
      </c>
      <c r="E6266">
        <v>17</v>
      </c>
      <c r="F6266">
        <v>24</v>
      </c>
      <c r="G6266">
        <v>70.83</v>
      </c>
      <c r="H6266" t="s">
        <v>65</v>
      </c>
      <c r="I6266">
        <v>90</v>
      </c>
      <c r="J6266" t="s">
        <v>69</v>
      </c>
      <c r="K6266" s="33" t="str">
        <f>IF(ISNA(VLOOKUP(C6266,'Provider-EHR crosswalk'!A:B,2,FALSE)),"No EHR Specified",VLOOKUP(C6266,'Provider-EHR crosswalk'!A:B,2,FALSE))</f>
        <v>No EHR Specified</v>
      </c>
    </row>
    <row r="6267" spans="1:11" x14ac:dyDescent="0.25">
      <c r="A6267" t="s">
        <v>98</v>
      </c>
      <c r="B6267">
        <v>100</v>
      </c>
      <c r="C6267" t="s">
        <v>1110</v>
      </c>
      <c r="D6267" t="s">
        <v>99</v>
      </c>
      <c r="E6267">
        <v>79</v>
      </c>
      <c r="F6267">
        <v>87</v>
      </c>
      <c r="G6267">
        <v>90.8</v>
      </c>
      <c r="H6267" t="s">
        <v>65</v>
      </c>
      <c r="I6267">
        <v>90</v>
      </c>
      <c r="J6267" t="s">
        <v>66</v>
      </c>
      <c r="K6267" s="33" t="str">
        <f>IF(ISNA(VLOOKUP(C6267,'Provider-EHR crosswalk'!A:B,2,FALSE)),"No EHR Specified",VLOOKUP(C6267,'Provider-EHR crosswalk'!A:B,2,FALSE))</f>
        <v>No EHR Specified</v>
      </c>
    </row>
    <row r="6268" spans="1:11" x14ac:dyDescent="0.25">
      <c r="A6268" t="s">
        <v>98</v>
      </c>
      <c r="B6268">
        <v>110</v>
      </c>
      <c r="C6268" t="s">
        <v>1110</v>
      </c>
      <c r="D6268" t="s">
        <v>99</v>
      </c>
      <c r="E6268">
        <v>28</v>
      </c>
      <c r="F6268">
        <v>32</v>
      </c>
      <c r="G6268">
        <v>87.5</v>
      </c>
      <c r="H6268" t="s">
        <v>65</v>
      </c>
      <c r="I6268">
        <v>90</v>
      </c>
      <c r="J6268" t="s">
        <v>69</v>
      </c>
      <c r="K6268" s="33" t="str">
        <f>IF(ISNA(VLOOKUP(C6268,'Provider-EHR crosswalk'!A:B,2,FALSE)),"No EHR Specified",VLOOKUP(C6268,'Provider-EHR crosswalk'!A:B,2,FALSE))</f>
        <v>No EHR Specified</v>
      </c>
    </row>
    <row r="6269" spans="1:11" x14ac:dyDescent="0.25">
      <c r="A6269" t="s">
        <v>98</v>
      </c>
      <c r="B6269">
        <v>119</v>
      </c>
      <c r="C6269" t="s">
        <v>1110</v>
      </c>
      <c r="D6269" t="s">
        <v>99</v>
      </c>
      <c r="E6269">
        <v>31</v>
      </c>
      <c r="F6269">
        <v>54</v>
      </c>
      <c r="G6269">
        <v>57.41</v>
      </c>
      <c r="H6269" t="s">
        <v>65</v>
      </c>
      <c r="I6269">
        <v>90</v>
      </c>
      <c r="J6269" t="s">
        <v>69</v>
      </c>
      <c r="K6269" s="33" t="str">
        <f>IF(ISNA(VLOOKUP(C6269,'Provider-EHR crosswalk'!A:B,2,FALSE)),"No EHR Specified",VLOOKUP(C6269,'Provider-EHR crosswalk'!A:B,2,FALSE))</f>
        <v>No EHR Specified</v>
      </c>
    </row>
    <row r="6270" spans="1:11" x14ac:dyDescent="0.25">
      <c r="A6270" t="s">
        <v>98</v>
      </c>
      <c r="B6270">
        <v>122</v>
      </c>
      <c r="C6270" t="s">
        <v>1110</v>
      </c>
      <c r="D6270" t="s">
        <v>99</v>
      </c>
      <c r="E6270">
        <v>17</v>
      </c>
      <c r="F6270">
        <v>19</v>
      </c>
      <c r="G6270">
        <v>89.47</v>
      </c>
      <c r="H6270" t="s">
        <v>65</v>
      </c>
      <c r="I6270">
        <v>90</v>
      </c>
      <c r="J6270" t="s">
        <v>69</v>
      </c>
      <c r="K6270" s="33" t="str">
        <f>IF(ISNA(VLOOKUP(C6270,'Provider-EHR crosswalk'!A:B,2,FALSE)),"No EHR Specified",VLOOKUP(C6270,'Provider-EHR crosswalk'!A:B,2,FALSE))</f>
        <v>No EHR Specified</v>
      </c>
    </row>
    <row r="6271" spans="1:11" x14ac:dyDescent="0.25">
      <c r="A6271" t="s">
        <v>98</v>
      </c>
      <c r="B6271">
        <v>130</v>
      </c>
      <c r="C6271" t="s">
        <v>1110</v>
      </c>
      <c r="D6271" t="s">
        <v>99</v>
      </c>
      <c r="E6271">
        <v>27</v>
      </c>
      <c r="F6271">
        <v>33</v>
      </c>
      <c r="G6271">
        <v>81.819999999999993</v>
      </c>
      <c r="H6271" t="s">
        <v>65</v>
      </c>
      <c r="I6271">
        <v>90</v>
      </c>
      <c r="J6271" t="s">
        <v>69</v>
      </c>
      <c r="K6271" s="33" t="str">
        <f>IF(ISNA(VLOOKUP(C6271,'Provider-EHR crosswalk'!A:B,2,FALSE)),"No EHR Specified",VLOOKUP(C6271,'Provider-EHR crosswalk'!A:B,2,FALSE))</f>
        <v>No EHR Specified</v>
      </c>
    </row>
    <row r="6272" spans="1:11" x14ac:dyDescent="0.25">
      <c r="A6272" t="s">
        <v>98</v>
      </c>
      <c r="B6272">
        <v>140</v>
      </c>
      <c r="C6272" t="s">
        <v>1110</v>
      </c>
      <c r="D6272" t="s">
        <v>99</v>
      </c>
      <c r="E6272">
        <v>7</v>
      </c>
      <c r="F6272">
        <v>11</v>
      </c>
      <c r="G6272">
        <v>63.64</v>
      </c>
      <c r="H6272" t="s">
        <v>65</v>
      </c>
      <c r="I6272">
        <v>90</v>
      </c>
      <c r="J6272" t="s">
        <v>69</v>
      </c>
      <c r="K6272" s="33" t="str">
        <f>IF(ISNA(VLOOKUP(C6272,'Provider-EHR crosswalk'!A:B,2,FALSE)),"No EHR Specified",VLOOKUP(C6272,'Provider-EHR crosswalk'!A:B,2,FALSE))</f>
        <v>No EHR Specified</v>
      </c>
    </row>
    <row r="6273" spans="1:11" x14ac:dyDescent="0.25">
      <c r="A6273" t="s">
        <v>98</v>
      </c>
      <c r="B6273">
        <v>146</v>
      </c>
      <c r="C6273" t="s">
        <v>1110</v>
      </c>
      <c r="D6273" t="s">
        <v>99</v>
      </c>
      <c r="E6273">
        <v>1</v>
      </c>
      <c r="F6273">
        <v>3</v>
      </c>
      <c r="G6273">
        <v>33.33</v>
      </c>
      <c r="H6273" t="s">
        <v>65</v>
      </c>
      <c r="I6273">
        <v>90</v>
      </c>
      <c r="J6273" t="s">
        <v>69</v>
      </c>
      <c r="K6273" s="33" t="str">
        <f>IF(ISNA(VLOOKUP(C6273,'Provider-EHR crosswalk'!A:B,2,FALSE)),"No EHR Specified",VLOOKUP(C6273,'Provider-EHR crosswalk'!A:B,2,FALSE))</f>
        <v>No EHR Specified</v>
      </c>
    </row>
    <row r="6274" spans="1:11" x14ac:dyDescent="0.25">
      <c r="A6274" t="s">
        <v>98</v>
      </c>
      <c r="B6274">
        <v>172</v>
      </c>
      <c r="C6274" t="s">
        <v>1110</v>
      </c>
      <c r="D6274" t="s">
        <v>99</v>
      </c>
      <c r="E6274">
        <v>5</v>
      </c>
      <c r="F6274">
        <v>7</v>
      </c>
      <c r="G6274">
        <v>71.430000000000007</v>
      </c>
      <c r="H6274" t="s">
        <v>65</v>
      </c>
      <c r="I6274">
        <v>90</v>
      </c>
      <c r="J6274" t="s">
        <v>69</v>
      </c>
      <c r="K6274" s="33" t="str">
        <f>IF(ISNA(VLOOKUP(C6274,'Provider-EHR crosswalk'!A:B,2,FALSE)),"No EHR Specified",VLOOKUP(C6274,'Provider-EHR crosswalk'!A:B,2,FALSE))</f>
        <v>No EHR Specified</v>
      </c>
    </row>
    <row r="6275" spans="1:11" x14ac:dyDescent="0.25">
      <c r="A6275" t="s">
        <v>98</v>
      </c>
      <c r="B6275">
        <v>175</v>
      </c>
      <c r="C6275" t="s">
        <v>1110</v>
      </c>
      <c r="D6275" t="s">
        <v>99</v>
      </c>
      <c r="E6275">
        <v>2</v>
      </c>
      <c r="F6275">
        <v>2</v>
      </c>
      <c r="G6275">
        <v>100</v>
      </c>
      <c r="H6275" t="s">
        <v>65</v>
      </c>
      <c r="I6275">
        <v>90</v>
      </c>
      <c r="J6275" t="s">
        <v>66</v>
      </c>
      <c r="K6275" s="33" t="str">
        <f>IF(ISNA(VLOOKUP(C6275,'Provider-EHR crosswalk'!A:B,2,FALSE)),"No EHR Specified",VLOOKUP(C6275,'Provider-EHR crosswalk'!A:B,2,FALSE))</f>
        <v>No EHR Specified</v>
      </c>
    </row>
    <row r="6276" spans="1:11" x14ac:dyDescent="0.25">
      <c r="A6276" t="s">
        <v>98</v>
      </c>
      <c r="B6276">
        <v>184</v>
      </c>
      <c r="C6276" t="s">
        <v>1110</v>
      </c>
      <c r="D6276" t="s">
        <v>99</v>
      </c>
      <c r="E6276">
        <v>2</v>
      </c>
      <c r="F6276">
        <v>2</v>
      </c>
      <c r="G6276">
        <v>100</v>
      </c>
      <c r="H6276" t="s">
        <v>65</v>
      </c>
      <c r="I6276">
        <v>90</v>
      </c>
      <c r="J6276" t="s">
        <v>66</v>
      </c>
      <c r="K6276" s="33" t="str">
        <f>IF(ISNA(VLOOKUP(C6276,'Provider-EHR crosswalk'!A:B,2,FALSE)),"No EHR Specified",VLOOKUP(C6276,'Provider-EHR crosswalk'!A:B,2,FALSE))</f>
        <v>No EHR Specified</v>
      </c>
    </row>
    <row r="6277" spans="1:11" x14ac:dyDescent="0.25">
      <c r="A6277" t="s">
        <v>98</v>
      </c>
      <c r="B6277">
        <v>185</v>
      </c>
      <c r="C6277" t="s">
        <v>1110</v>
      </c>
      <c r="D6277" t="s">
        <v>99</v>
      </c>
      <c r="E6277">
        <v>2</v>
      </c>
      <c r="F6277">
        <v>5</v>
      </c>
      <c r="G6277">
        <v>40</v>
      </c>
      <c r="H6277" t="s">
        <v>65</v>
      </c>
      <c r="I6277">
        <v>90</v>
      </c>
      <c r="J6277" t="s">
        <v>69</v>
      </c>
      <c r="K6277" s="33" t="str">
        <f>IF(ISNA(VLOOKUP(C6277,'Provider-EHR crosswalk'!A:B,2,FALSE)),"No EHR Specified",VLOOKUP(C6277,'Provider-EHR crosswalk'!A:B,2,FALSE))</f>
        <v>No EHR Specified</v>
      </c>
    </row>
    <row r="6278" spans="1:11" x14ac:dyDescent="0.25">
      <c r="A6278" t="s">
        <v>98</v>
      </c>
      <c r="B6278">
        <v>191</v>
      </c>
      <c r="C6278" t="s">
        <v>1110</v>
      </c>
      <c r="D6278" t="s">
        <v>99</v>
      </c>
      <c r="E6278">
        <v>2</v>
      </c>
      <c r="F6278">
        <v>4</v>
      </c>
      <c r="G6278">
        <v>50</v>
      </c>
      <c r="H6278" t="s">
        <v>65</v>
      </c>
      <c r="I6278">
        <v>90</v>
      </c>
      <c r="J6278" t="s">
        <v>69</v>
      </c>
      <c r="K6278" s="33" t="str">
        <f>IF(ISNA(VLOOKUP(C6278,'Provider-EHR crosswalk'!A:B,2,FALSE)),"No EHR Specified",VLOOKUP(C6278,'Provider-EHR crosswalk'!A:B,2,FALSE))</f>
        <v>No EHR Specified</v>
      </c>
    </row>
    <row r="6279" spans="1:11" x14ac:dyDescent="0.25">
      <c r="A6279" t="s">
        <v>98</v>
      </c>
      <c r="B6279">
        <v>204</v>
      </c>
      <c r="C6279" t="s">
        <v>1110</v>
      </c>
      <c r="D6279" t="s">
        <v>99</v>
      </c>
      <c r="E6279">
        <v>1</v>
      </c>
      <c r="F6279">
        <v>2</v>
      </c>
      <c r="G6279">
        <v>50</v>
      </c>
      <c r="H6279" t="s">
        <v>65</v>
      </c>
      <c r="I6279">
        <v>90</v>
      </c>
      <c r="J6279" t="s">
        <v>69</v>
      </c>
      <c r="K6279" s="33" t="str">
        <f>IF(ISNA(VLOOKUP(C6279,'Provider-EHR crosswalk'!A:B,2,FALSE)),"No EHR Specified",VLOOKUP(C6279,'Provider-EHR crosswalk'!A:B,2,FALSE))</f>
        <v>No EHR Specified</v>
      </c>
    </row>
    <row r="6280" spans="1:11" x14ac:dyDescent="0.25">
      <c r="A6280" t="s">
        <v>98</v>
      </c>
      <c r="B6280">
        <v>208</v>
      </c>
      <c r="C6280" t="s">
        <v>1110</v>
      </c>
      <c r="D6280" t="s">
        <v>99</v>
      </c>
      <c r="E6280">
        <v>0</v>
      </c>
      <c r="F6280">
        <v>1</v>
      </c>
      <c r="G6280">
        <v>0</v>
      </c>
      <c r="H6280" t="s">
        <v>65</v>
      </c>
      <c r="I6280">
        <v>90</v>
      </c>
      <c r="J6280" t="s">
        <v>69</v>
      </c>
      <c r="K6280" s="33" t="str">
        <f>IF(ISNA(VLOOKUP(C6280,'Provider-EHR crosswalk'!A:B,2,FALSE)),"No EHR Specified",VLOOKUP(C6280,'Provider-EHR crosswalk'!A:B,2,FALSE))</f>
        <v>No EHR Specified</v>
      </c>
    </row>
    <row r="6281" spans="1:11" x14ac:dyDescent="0.25">
      <c r="A6281" t="s">
        <v>98</v>
      </c>
      <c r="B6281">
        <v>210</v>
      </c>
      <c r="C6281" t="s">
        <v>1110</v>
      </c>
      <c r="D6281" t="s">
        <v>99</v>
      </c>
      <c r="E6281">
        <v>1</v>
      </c>
      <c r="F6281">
        <v>1</v>
      </c>
      <c r="G6281">
        <v>100</v>
      </c>
      <c r="H6281" t="s">
        <v>65</v>
      </c>
      <c r="I6281">
        <v>90</v>
      </c>
      <c r="J6281" t="s">
        <v>66</v>
      </c>
      <c r="K6281" s="33" t="str">
        <f>IF(ISNA(VLOOKUP(C6281,'Provider-EHR crosswalk'!A:B,2,FALSE)),"No EHR Specified",VLOOKUP(C6281,'Provider-EHR crosswalk'!A:B,2,FALSE))</f>
        <v>No EHR Specified</v>
      </c>
    </row>
    <row r="6282" spans="1:11" x14ac:dyDescent="0.25">
      <c r="A6282" t="s">
        <v>100</v>
      </c>
      <c r="B6282">
        <v>9</v>
      </c>
      <c r="C6282" t="s">
        <v>1110</v>
      </c>
      <c r="D6282" t="s">
        <v>101</v>
      </c>
      <c r="E6282">
        <v>334</v>
      </c>
      <c r="F6282">
        <v>334</v>
      </c>
      <c r="G6282">
        <v>100</v>
      </c>
      <c r="H6282" t="s">
        <v>65</v>
      </c>
      <c r="I6282">
        <v>99</v>
      </c>
      <c r="J6282" t="s">
        <v>66</v>
      </c>
      <c r="K6282" s="33" t="str">
        <f>IF(ISNA(VLOOKUP(C6282,'Provider-EHR crosswalk'!A:B,2,FALSE)),"No EHR Specified",VLOOKUP(C6282,'Provider-EHR crosswalk'!A:B,2,FALSE))</f>
        <v>No EHR Specified</v>
      </c>
    </row>
    <row r="6283" spans="1:11" x14ac:dyDescent="0.25">
      <c r="A6283" t="s">
        <v>100</v>
      </c>
      <c r="B6283">
        <v>38</v>
      </c>
      <c r="C6283" t="s">
        <v>1110</v>
      </c>
      <c r="D6283" t="s">
        <v>101</v>
      </c>
      <c r="E6283">
        <v>55</v>
      </c>
      <c r="F6283">
        <v>55</v>
      </c>
      <c r="G6283">
        <v>100</v>
      </c>
      <c r="H6283" t="s">
        <v>65</v>
      </c>
      <c r="I6283">
        <v>99</v>
      </c>
      <c r="J6283" t="s">
        <v>66</v>
      </c>
      <c r="K6283" s="33" t="str">
        <f>IF(ISNA(VLOOKUP(C6283,'Provider-EHR crosswalk'!A:B,2,FALSE)),"No EHR Specified",VLOOKUP(C6283,'Provider-EHR crosswalk'!A:B,2,FALSE))</f>
        <v>No EHR Specified</v>
      </c>
    </row>
    <row r="6284" spans="1:11" x14ac:dyDescent="0.25">
      <c r="A6284" t="s">
        <v>100</v>
      </c>
      <c r="B6284">
        <v>65</v>
      </c>
      <c r="C6284" t="s">
        <v>1110</v>
      </c>
      <c r="D6284" t="s">
        <v>101</v>
      </c>
      <c r="E6284">
        <v>63</v>
      </c>
      <c r="F6284">
        <v>63</v>
      </c>
      <c r="G6284">
        <v>100</v>
      </c>
      <c r="H6284" t="s">
        <v>65</v>
      </c>
      <c r="I6284">
        <v>99</v>
      </c>
      <c r="J6284" t="s">
        <v>66</v>
      </c>
      <c r="K6284" s="33" t="str">
        <f>IF(ISNA(VLOOKUP(C6284,'Provider-EHR crosswalk'!A:B,2,FALSE)),"No EHR Specified",VLOOKUP(C6284,'Provider-EHR crosswalk'!A:B,2,FALSE))</f>
        <v>No EHR Specified</v>
      </c>
    </row>
    <row r="6285" spans="1:11" x14ac:dyDescent="0.25">
      <c r="A6285" t="s">
        <v>100</v>
      </c>
      <c r="B6285">
        <v>70</v>
      </c>
      <c r="C6285" t="s">
        <v>1110</v>
      </c>
      <c r="D6285" t="s">
        <v>101</v>
      </c>
      <c r="E6285">
        <v>1577</v>
      </c>
      <c r="F6285">
        <v>1577</v>
      </c>
      <c r="G6285">
        <v>100</v>
      </c>
      <c r="H6285" t="s">
        <v>65</v>
      </c>
      <c r="I6285">
        <v>99</v>
      </c>
      <c r="J6285" t="s">
        <v>66</v>
      </c>
      <c r="K6285" s="33" t="str">
        <f>IF(ISNA(VLOOKUP(C6285,'Provider-EHR crosswalk'!A:B,2,FALSE)),"No EHR Specified",VLOOKUP(C6285,'Provider-EHR crosswalk'!A:B,2,FALSE))</f>
        <v>No EHR Specified</v>
      </c>
    </row>
    <row r="6286" spans="1:11" x14ac:dyDescent="0.25">
      <c r="A6286" t="s">
        <v>100</v>
      </c>
      <c r="B6286">
        <v>88</v>
      </c>
      <c r="C6286" t="s">
        <v>1110</v>
      </c>
      <c r="D6286" t="s">
        <v>101</v>
      </c>
      <c r="E6286">
        <v>178</v>
      </c>
      <c r="F6286">
        <v>178</v>
      </c>
      <c r="G6286">
        <v>100</v>
      </c>
      <c r="H6286" t="s">
        <v>65</v>
      </c>
      <c r="I6286">
        <v>99</v>
      </c>
      <c r="J6286" t="s">
        <v>66</v>
      </c>
      <c r="K6286" s="33" t="str">
        <f>IF(ISNA(VLOOKUP(C6286,'Provider-EHR crosswalk'!A:B,2,FALSE)),"No EHR Specified",VLOOKUP(C6286,'Provider-EHR crosswalk'!A:B,2,FALSE))</f>
        <v>No EHR Specified</v>
      </c>
    </row>
    <row r="6287" spans="1:11" x14ac:dyDescent="0.25">
      <c r="A6287" t="s">
        <v>100</v>
      </c>
      <c r="B6287">
        <v>100</v>
      </c>
      <c r="C6287" t="s">
        <v>1110</v>
      </c>
      <c r="D6287" t="s">
        <v>101</v>
      </c>
      <c r="E6287">
        <v>92</v>
      </c>
      <c r="F6287">
        <v>92</v>
      </c>
      <c r="G6287">
        <v>100</v>
      </c>
      <c r="H6287" t="s">
        <v>65</v>
      </c>
      <c r="I6287">
        <v>99</v>
      </c>
      <c r="J6287" t="s">
        <v>66</v>
      </c>
      <c r="K6287" s="33" t="str">
        <f>IF(ISNA(VLOOKUP(C6287,'Provider-EHR crosswalk'!A:B,2,FALSE)),"No EHR Specified",VLOOKUP(C6287,'Provider-EHR crosswalk'!A:B,2,FALSE))</f>
        <v>No EHR Specified</v>
      </c>
    </row>
    <row r="6288" spans="1:11" x14ac:dyDescent="0.25">
      <c r="A6288" t="s">
        <v>100</v>
      </c>
      <c r="B6288">
        <v>110</v>
      </c>
      <c r="C6288" t="s">
        <v>1110</v>
      </c>
      <c r="D6288" t="s">
        <v>101</v>
      </c>
      <c r="E6288">
        <v>34</v>
      </c>
      <c r="F6288">
        <v>34</v>
      </c>
      <c r="G6288">
        <v>100</v>
      </c>
      <c r="H6288" t="s">
        <v>65</v>
      </c>
      <c r="I6288">
        <v>99</v>
      </c>
      <c r="J6288" t="s">
        <v>66</v>
      </c>
      <c r="K6288" s="33" t="str">
        <f>IF(ISNA(VLOOKUP(C6288,'Provider-EHR crosswalk'!A:B,2,FALSE)),"No EHR Specified",VLOOKUP(C6288,'Provider-EHR crosswalk'!A:B,2,FALSE))</f>
        <v>No EHR Specified</v>
      </c>
    </row>
    <row r="6289" spans="1:11" x14ac:dyDescent="0.25">
      <c r="A6289" t="s">
        <v>100</v>
      </c>
      <c r="B6289">
        <v>119</v>
      </c>
      <c r="C6289" t="s">
        <v>1110</v>
      </c>
      <c r="D6289" t="s">
        <v>101</v>
      </c>
      <c r="E6289">
        <v>373</v>
      </c>
      <c r="F6289">
        <v>373</v>
      </c>
      <c r="G6289">
        <v>100</v>
      </c>
      <c r="H6289" t="s">
        <v>65</v>
      </c>
      <c r="I6289">
        <v>99</v>
      </c>
      <c r="J6289" t="s">
        <v>66</v>
      </c>
      <c r="K6289" s="33" t="str">
        <f>IF(ISNA(VLOOKUP(C6289,'Provider-EHR crosswalk'!A:B,2,FALSE)),"No EHR Specified",VLOOKUP(C6289,'Provider-EHR crosswalk'!A:B,2,FALSE))</f>
        <v>No EHR Specified</v>
      </c>
    </row>
    <row r="6290" spans="1:11" x14ac:dyDescent="0.25">
      <c r="A6290" t="s">
        <v>100</v>
      </c>
      <c r="B6290">
        <v>122</v>
      </c>
      <c r="C6290" t="s">
        <v>1110</v>
      </c>
      <c r="D6290" t="s">
        <v>101</v>
      </c>
      <c r="E6290">
        <v>119</v>
      </c>
      <c r="F6290">
        <v>119</v>
      </c>
      <c r="G6290">
        <v>100</v>
      </c>
      <c r="H6290" t="s">
        <v>65</v>
      </c>
      <c r="I6290">
        <v>99</v>
      </c>
      <c r="J6290" t="s">
        <v>66</v>
      </c>
      <c r="K6290" s="33" t="str">
        <f>IF(ISNA(VLOOKUP(C6290,'Provider-EHR crosswalk'!A:B,2,FALSE)),"No EHR Specified",VLOOKUP(C6290,'Provider-EHR crosswalk'!A:B,2,FALSE))</f>
        <v>No EHR Specified</v>
      </c>
    </row>
    <row r="6291" spans="1:11" x14ac:dyDescent="0.25">
      <c r="A6291" t="s">
        <v>100</v>
      </c>
      <c r="B6291">
        <v>130</v>
      </c>
      <c r="C6291" t="s">
        <v>1110</v>
      </c>
      <c r="D6291" t="s">
        <v>101</v>
      </c>
      <c r="E6291">
        <v>143</v>
      </c>
      <c r="F6291">
        <v>143</v>
      </c>
      <c r="G6291">
        <v>100</v>
      </c>
      <c r="H6291" t="s">
        <v>65</v>
      </c>
      <c r="I6291">
        <v>99</v>
      </c>
      <c r="J6291" t="s">
        <v>66</v>
      </c>
      <c r="K6291" s="33" t="str">
        <f>IF(ISNA(VLOOKUP(C6291,'Provider-EHR crosswalk'!A:B,2,FALSE)),"No EHR Specified",VLOOKUP(C6291,'Provider-EHR crosswalk'!A:B,2,FALSE))</f>
        <v>No EHR Specified</v>
      </c>
    </row>
    <row r="6292" spans="1:11" x14ac:dyDescent="0.25">
      <c r="A6292" t="s">
        <v>100</v>
      </c>
      <c r="B6292">
        <v>140</v>
      </c>
      <c r="C6292" t="s">
        <v>1110</v>
      </c>
      <c r="D6292" t="s">
        <v>101</v>
      </c>
      <c r="E6292">
        <v>60</v>
      </c>
      <c r="F6292">
        <v>60</v>
      </c>
      <c r="G6292">
        <v>100</v>
      </c>
      <c r="H6292" t="s">
        <v>65</v>
      </c>
      <c r="I6292">
        <v>99</v>
      </c>
      <c r="J6292" t="s">
        <v>66</v>
      </c>
      <c r="K6292" s="33" t="str">
        <f>IF(ISNA(VLOOKUP(C6292,'Provider-EHR crosswalk'!A:B,2,FALSE)),"No EHR Specified",VLOOKUP(C6292,'Provider-EHR crosswalk'!A:B,2,FALSE))</f>
        <v>No EHR Specified</v>
      </c>
    </row>
    <row r="6293" spans="1:11" x14ac:dyDescent="0.25">
      <c r="A6293" t="s">
        <v>100</v>
      </c>
      <c r="B6293">
        <v>146</v>
      </c>
      <c r="C6293" t="s">
        <v>1110</v>
      </c>
      <c r="D6293" t="s">
        <v>101</v>
      </c>
      <c r="E6293">
        <v>13</v>
      </c>
      <c r="F6293">
        <v>13</v>
      </c>
      <c r="G6293">
        <v>100</v>
      </c>
      <c r="H6293" t="s">
        <v>65</v>
      </c>
      <c r="I6293">
        <v>99</v>
      </c>
      <c r="J6293" t="s">
        <v>66</v>
      </c>
      <c r="K6293" s="33" t="str">
        <f>IF(ISNA(VLOOKUP(C6293,'Provider-EHR crosswalk'!A:B,2,FALSE)),"No EHR Specified",VLOOKUP(C6293,'Provider-EHR crosswalk'!A:B,2,FALSE))</f>
        <v>No EHR Specified</v>
      </c>
    </row>
    <row r="6294" spans="1:11" x14ac:dyDescent="0.25">
      <c r="A6294" t="s">
        <v>100</v>
      </c>
      <c r="B6294">
        <v>172</v>
      </c>
      <c r="C6294" t="s">
        <v>1110</v>
      </c>
      <c r="D6294" t="s">
        <v>101</v>
      </c>
      <c r="E6294">
        <v>56</v>
      </c>
      <c r="F6294">
        <v>56</v>
      </c>
      <c r="G6294">
        <v>100</v>
      </c>
      <c r="H6294" t="s">
        <v>65</v>
      </c>
      <c r="I6294">
        <v>99</v>
      </c>
      <c r="J6294" t="s">
        <v>66</v>
      </c>
      <c r="K6294" s="33" t="str">
        <f>IF(ISNA(VLOOKUP(C6294,'Provider-EHR crosswalk'!A:B,2,FALSE)),"No EHR Specified",VLOOKUP(C6294,'Provider-EHR crosswalk'!A:B,2,FALSE))</f>
        <v>No EHR Specified</v>
      </c>
    </row>
    <row r="6295" spans="1:11" x14ac:dyDescent="0.25">
      <c r="A6295" t="s">
        <v>100</v>
      </c>
      <c r="B6295">
        <v>175</v>
      </c>
      <c r="C6295" t="s">
        <v>1110</v>
      </c>
      <c r="D6295" t="s">
        <v>101</v>
      </c>
      <c r="E6295">
        <v>12</v>
      </c>
      <c r="F6295">
        <v>12</v>
      </c>
      <c r="G6295">
        <v>100</v>
      </c>
      <c r="H6295" t="s">
        <v>65</v>
      </c>
      <c r="I6295">
        <v>99</v>
      </c>
      <c r="J6295" t="s">
        <v>66</v>
      </c>
      <c r="K6295" s="33" t="str">
        <f>IF(ISNA(VLOOKUP(C6295,'Provider-EHR crosswalk'!A:B,2,FALSE)),"No EHR Specified",VLOOKUP(C6295,'Provider-EHR crosswalk'!A:B,2,FALSE))</f>
        <v>No EHR Specified</v>
      </c>
    </row>
    <row r="6296" spans="1:11" x14ac:dyDescent="0.25">
      <c r="A6296" t="s">
        <v>100</v>
      </c>
      <c r="B6296">
        <v>184</v>
      </c>
      <c r="C6296" t="s">
        <v>1110</v>
      </c>
      <c r="D6296" t="s">
        <v>101</v>
      </c>
      <c r="E6296">
        <v>4</v>
      </c>
      <c r="F6296">
        <v>4</v>
      </c>
      <c r="G6296">
        <v>100</v>
      </c>
      <c r="H6296" t="s">
        <v>65</v>
      </c>
      <c r="I6296">
        <v>99</v>
      </c>
      <c r="J6296" t="s">
        <v>66</v>
      </c>
      <c r="K6296" s="33" t="str">
        <f>IF(ISNA(VLOOKUP(C6296,'Provider-EHR crosswalk'!A:B,2,FALSE)),"No EHR Specified",VLOOKUP(C6296,'Provider-EHR crosswalk'!A:B,2,FALSE))</f>
        <v>No EHR Specified</v>
      </c>
    </row>
    <row r="6297" spans="1:11" x14ac:dyDescent="0.25">
      <c r="A6297" t="s">
        <v>100</v>
      </c>
      <c r="B6297">
        <v>185</v>
      </c>
      <c r="C6297" t="s">
        <v>1110</v>
      </c>
      <c r="D6297" t="s">
        <v>101</v>
      </c>
      <c r="E6297">
        <v>26</v>
      </c>
      <c r="F6297">
        <v>26</v>
      </c>
      <c r="G6297">
        <v>100</v>
      </c>
      <c r="H6297" t="s">
        <v>65</v>
      </c>
      <c r="I6297">
        <v>99</v>
      </c>
      <c r="J6297" t="s">
        <v>66</v>
      </c>
      <c r="K6297" s="33" t="str">
        <f>IF(ISNA(VLOOKUP(C6297,'Provider-EHR crosswalk'!A:B,2,FALSE)),"No EHR Specified",VLOOKUP(C6297,'Provider-EHR crosswalk'!A:B,2,FALSE))</f>
        <v>No EHR Specified</v>
      </c>
    </row>
    <row r="6298" spans="1:11" x14ac:dyDescent="0.25">
      <c r="A6298" t="s">
        <v>100</v>
      </c>
      <c r="B6298">
        <v>191</v>
      </c>
      <c r="C6298" t="s">
        <v>1110</v>
      </c>
      <c r="D6298" t="s">
        <v>101</v>
      </c>
      <c r="E6298">
        <v>4</v>
      </c>
      <c r="F6298">
        <v>4</v>
      </c>
      <c r="G6298">
        <v>100</v>
      </c>
      <c r="H6298" t="s">
        <v>65</v>
      </c>
      <c r="I6298">
        <v>99</v>
      </c>
      <c r="J6298" t="s">
        <v>66</v>
      </c>
      <c r="K6298" s="33" t="str">
        <f>IF(ISNA(VLOOKUP(C6298,'Provider-EHR crosswalk'!A:B,2,FALSE)),"No EHR Specified",VLOOKUP(C6298,'Provider-EHR crosswalk'!A:B,2,FALSE))</f>
        <v>No EHR Specified</v>
      </c>
    </row>
    <row r="6299" spans="1:11" x14ac:dyDescent="0.25">
      <c r="A6299" t="s">
        <v>100</v>
      </c>
      <c r="B6299">
        <v>204</v>
      </c>
      <c r="C6299" t="s">
        <v>1110</v>
      </c>
      <c r="D6299" t="s">
        <v>101</v>
      </c>
      <c r="E6299">
        <v>2</v>
      </c>
      <c r="F6299">
        <v>2</v>
      </c>
      <c r="G6299">
        <v>100</v>
      </c>
      <c r="H6299" t="s">
        <v>65</v>
      </c>
      <c r="I6299">
        <v>99</v>
      </c>
      <c r="J6299" t="s">
        <v>66</v>
      </c>
      <c r="K6299" s="33" t="str">
        <f>IF(ISNA(VLOOKUP(C6299,'Provider-EHR crosswalk'!A:B,2,FALSE)),"No EHR Specified",VLOOKUP(C6299,'Provider-EHR crosswalk'!A:B,2,FALSE))</f>
        <v>No EHR Specified</v>
      </c>
    </row>
    <row r="6300" spans="1:11" x14ac:dyDescent="0.25">
      <c r="A6300" t="s">
        <v>100</v>
      </c>
      <c r="B6300">
        <v>208</v>
      </c>
      <c r="C6300" t="s">
        <v>1110</v>
      </c>
      <c r="D6300" t="s">
        <v>101</v>
      </c>
      <c r="E6300">
        <v>4</v>
      </c>
      <c r="F6300">
        <v>4</v>
      </c>
      <c r="G6300">
        <v>100</v>
      </c>
      <c r="H6300" t="s">
        <v>65</v>
      </c>
      <c r="I6300">
        <v>99</v>
      </c>
      <c r="J6300" t="s">
        <v>66</v>
      </c>
      <c r="K6300" s="33" t="str">
        <f>IF(ISNA(VLOOKUP(C6300,'Provider-EHR crosswalk'!A:B,2,FALSE)),"No EHR Specified",VLOOKUP(C6300,'Provider-EHR crosswalk'!A:B,2,FALSE))</f>
        <v>No EHR Specified</v>
      </c>
    </row>
    <row r="6301" spans="1:11" x14ac:dyDescent="0.25">
      <c r="A6301" t="s">
        <v>100</v>
      </c>
      <c r="B6301">
        <v>210</v>
      </c>
      <c r="C6301" t="s">
        <v>1110</v>
      </c>
      <c r="D6301" t="s">
        <v>101</v>
      </c>
      <c r="E6301">
        <v>8</v>
      </c>
      <c r="F6301">
        <v>8</v>
      </c>
      <c r="G6301">
        <v>100</v>
      </c>
      <c r="H6301" t="s">
        <v>65</v>
      </c>
      <c r="I6301">
        <v>99</v>
      </c>
      <c r="J6301" t="s">
        <v>66</v>
      </c>
      <c r="K6301" s="33" t="str">
        <f>IF(ISNA(VLOOKUP(C6301,'Provider-EHR crosswalk'!A:B,2,FALSE)),"No EHR Specified",VLOOKUP(C6301,'Provider-EHR crosswalk'!A:B,2,FALSE))</f>
        <v>No EHR Specified</v>
      </c>
    </row>
    <row r="6302" spans="1:11" x14ac:dyDescent="0.25">
      <c r="A6302" t="s">
        <v>102</v>
      </c>
      <c r="B6302">
        <v>9</v>
      </c>
      <c r="C6302" t="s">
        <v>1110</v>
      </c>
      <c r="D6302" t="s">
        <v>103</v>
      </c>
      <c r="E6302">
        <v>334</v>
      </c>
      <c r="F6302">
        <v>334</v>
      </c>
      <c r="G6302">
        <v>100</v>
      </c>
      <c r="H6302" t="s">
        <v>65</v>
      </c>
      <c r="I6302">
        <v>99</v>
      </c>
      <c r="J6302" t="s">
        <v>66</v>
      </c>
      <c r="K6302" s="33" t="str">
        <f>IF(ISNA(VLOOKUP(C6302,'Provider-EHR crosswalk'!A:B,2,FALSE)),"No EHR Specified",VLOOKUP(C6302,'Provider-EHR crosswalk'!A:B,2,FALSE))</f>
        <v>No EHR Specified</v>
      </c>
    </row>
    <row r="6303" spans="1:11" x14ac:dyDescent="0.25">
      <c r="A6303" t="s">
        <v>102</v>
      </c>
      <c r="B6303">
        <v>38</v>
      </c>
      <c r="C6303" t="s">
        <v>1110</v>
      </c>
      <c r="D6303" t="s">
        <v>103</v>
      </c>
      <c r="E6303">
        <v>55</v>
      </c>
      <c r="F6303">
        <v>55</v>
      </c>
      <c r="G6303">
        <v>100</v>
      </c>
      <c r="H6303" t="s">
        <v>65</v>
      </c>
      <c r="I6303">
        <v>99</v>
      </c>
      <c r="J6303" t="s">
        <v>66</v>
      </c>
      <c r="K6303" s="33" t="str">
        <f>IF(ISNA(VLOOKUP(C6303,'Provider-EHR crosswalk'!A:B,2,FALSE)),"No EHR Specified",VLOOKUP(C6303,'Provider-EHR crosswalk'!A:B,2,FALSE))</f>
        <v>No EHR Specified</v>
      </c>
    </row>
    <row r="6304" spans="1:11" x14ac:dyDescent="0.25">
      <c r="A6304" t="s">
        <v>102</v>
      </c>
      <c r="B6304">
        <v>65</v>
      </c>
      <c r="C6304" t="s">
        <v>1110</v>
      </c>
      <c r="D6304" t="s">
        <v>103</v>
      </c>
      <c r="E6304">
        <v>63</v>
      </c>
      <c r="F6304">
        <v>63</v>
      </c>
      <c r="G6304">
        <v>100</v>
      </c>
      <c r="H6304" t="s">
        <v>65</v>
      </c>
      <c r="I6304">
        <v>99</v>
      </c>
      <c r="J6304" t="s">
        <v>66</v>
      </c>
      <c r="K6304" s="33" t="str">
        <f>IF(ISNA(VLOOKUP(C6304,'Provider-EHR crosswalk'!A:B,2,FALSE)),"No EHR Specified",VLOOKUP(C6304,'Provider-EHR crosswalk'!A:B,2,FALSE))</f>
        <v>No EHR Specified</v>
      </c>
    </row>
    <row r="6305" spans="1:11" x14ac:dyDescent="0.25">
      <c r="A6305" t="s">
        <v>102</v>
      </c>
      <c r="B6305">
        <v>70</v>
      </c>
      <c r="C6305" t="s">
        <v>1110</v>
      </c>
      <c r="D6305" t="s">
        <v>103</v>
      </c>
      <c r="E6305">
        <v>1577</v>
      </c>
      <c r="F6305">
        <v>1577</v>
      </c>
      <c r="G6305">
        <v>100</v>
      </c>
      <c r="H6305" t="s">
        <v>65</v>
      </c>
      <c r="I6305">
        <v>99</v>
      </c>
      <c r="J6305" t="s">
        <v>66</v>
      </c>
      <c r="K6305" s="33" t="str">
        <f>IF(ISNA(VLOOKUP(C6305,'Provider-EHR crosswalk'!A:B,2,FALSE)),"No EHR Specified",VLOOKUP(C6305,'Provider-EHR crosswalk'!A:B,2,FALSE))</f>
        <v>No EHR Specified</v>
      </c>
    </row>
    <row r="6306" spans="1:11" x14ac:dyDescent="0.25">
      <c r="A6306" t="s">
        <v>102</v>
      </c>
      <c r="B6306">
        <v>88</v>
      </c>
      <c r="C6306" t="s">
        <v>1110</v>
      </c>
      <c r="D6306" t="s">
        <v>103</v>
      </c>
      <c r="E6306">
        <v>178</v>
      </c>
      <c r="F6306">
        <v>178</v>
      </c>
      <c r="G6306">
        <v>100</v>
      </c>
      <c r="H6306" t="s">
        <v>65</v>
      </c>
      <c r="I6306">
        <v>99</v>
      </c>
      <c r="J6306" t="s">
        <v>66</v>
      </c>
      <c r="K6306" s="33" t="str">
        <f>IF(ISNA(VLOOKUP(C6306,'Provider-EHR crosswalk'!A:B,2,FALSE)),"No EHR Specified",VLOOKUP(C6306,'Provider-EHR crosswalk'!A:B,2,FALSE))</f>
        <v>No EHR Specified</v>
      </c>
    </row>
    <row r="6307" spans="1:11" x14ac:dyDescent="0.25">
      <c r="A6307" t="s">
        <v>102</v>
      </c>
      <c r="B6307">
        <v>100</v>
      </c>
      <c r="C6307" t="s">
        <v>1110</v>
      </c>
      <c r="D6307" t="s">
        <v>103</v>
      </c>
      <c r="E6307">
        <v>92</v>
      </c>
      <c r="F6307">
        <v>92</v>
      </c>
      <c r="G6307">
        <v>100</v>
      </c>
      <c r="H6307" t="s">
        <v>65</v>
      </c>
      <c r="I6307">
        <v>99</v>
      </c>
      <c r="J6307" t="s">
        <v>66</v>
      </c>
      <c r="K6307" s="33" t="str">
        <f>IF(ISNA(VLOOKUP(C6307,'Provider-EHR crosswalk'!A:B,2,FALSE)),"No EHR Specified",VLOOKUP(C6307,'Provider-EHR crosswalk'!A:B,2,FALSE))</f>
        <v>No EHR Specified</v>
      </c>
    </row>
    <row r="6308" spans="1:11" x14ac:dyDescent="0.25">
      <c r="A6308" t="s">
        <v>102</v>
      </c>
      <c r="B6308">
        <v>110</v>
      </c>
      <c r="C6308" t="s">
        <v>1110</v>
      </c>
      <c r="D6308" t="s">
        <v>103</v>
      </c>
      <c r="E6308">
        <v>34</v>
      </c>
      <c r="F6308">
        <v>34</v>
      </c>
      <c r="G6308">
        <v>100</v>
      </c>
      <c r="H6308" t="s">
        <v>65</v>
      </c>
      <c r="I6308">
        <v>99</v>
      </c>
      <c r="J6308" t="s">
        <v>66</v>
      </c>
      <c r="K6308" s="33" t="str">
        <f>IF(ISNA(VLOOKUP(C6308,'Provider-EHR crosswalk'!A:B,2,FALSE)),"No EHR Specified",VLOOKUP(C6308,'Provider-EHR crosswalk'!A:B,2,FALSE))</f>
        <v>No EHR Specified</v>
      </c>
    </row>
    <row r="6309" spans="1:11" x14ac:dyDescent="0.25">
      <c r="A6309" t="s">
        <v>102</v>
      </c>
      <c r="B6309">
        <v>119</v>
      </c>
      <c r="C6309" t="s">
        <v>1110</v>
      </c>
      <c r="D6309" t="s">
        <v>103</v>
      </c>
      <c r="E6309">
        <v>373</v>
      </c>
      <c r="F6309">
        <v>373</v>
      </c>
      <c r="G6309">
        <v>100</v>
      </c>
      <c r="H6309" t="s">
        <v>65</v>
      </c>
      <c r="I6309">
        <v>99</v>
      </c>
      <c r="J6309" t="s">
        <v>66</v>
      </c>
      <c r="K6309" s="33" t="str">
        <f>IF(ISNA(VLOOKUP(C6309,'Provider-EHR crosswalk'!A:B,2,FALSE)),"No EHR Specified",VLOOKUP(C6309,'Provider-EHR crosswalk'!A:B,2,FALSE))</f>
        <v>No EHR Specified</v>
      </c>
    </row>
    <row r="6310" spans="1:11" x14ac:dyDescent="0.25">
      <c r="A6310" t="s">
        <v>102</v>
      </c>
      <c r="B6310">
        <v>122</v>
      </c>
      <c r="C6310" t="s">
        <v>1110</v>
      </c>
      <c r="D6310" t="s">
        <v>103</v>
      </c>
      <c r="E6310">
        <v>119</v>
      </c>
      <c r="F6310">
        <v>119</v>
      </c>
      <c r="G6310">
        <v>100</v>
      </c>
      <c r="H6310" t="s">
        <v>65</v>
      </c>
      <c r="I6310">
        <v>99</v>
      </c>
      <c r="J6310" t="s">
        <v>66</v>
      </c>
      <c r="K6310" s="33" t="str">
        <f>IF(ISNA(VLOOKUP(C6310,'Provider-EHR crosswalk'!A:B,2,FALSE)),"No EHR Specified",VLOOKUP(C6310,'Provider-EHR crosswalk'!A:B,2,FALSE))</f>
        <v>No EHR Specified</v>
      </c>
    </row>
    <row r="6311" spans="1:11" x14ac:dyDescent="0.25">
      <c r="A6311" t="s">
        <v>102</v>
      </c>
      <c r="B6311">
        <v>130</v>
      </c>
      <c r="C6311" t="s">
        <v>1110</v>
      </c>
      <c r="D6311" t="s">
        <v>103</v>
      </c>
      <c r="E6311">
        <v>143</v>
      </c>
      <c r="F6311">
        <v>143</v>
      </c>
      <c r="G6311">
        <v>100</v>
      </c>
      <c r="H6311" t="s">
        <v>65</v>
      </c>
      <c r="I6311">
        <v>99</v>
      </c>
      <c r="J6311" t="s">
        <v>66</v>
      </c>
      <c r="K6311" s="33" t="str">
        <f>IF(ISNA(VLOOKUP(C6311,'Provider-EHR crosswalk'!A:B,2,FALSE)),"No EHR Specified",VLOOKUP(C6311,'Provider-EHR crosswalk'!A:B,2,FALSE))</f>
        <v>No EHR Specified</v>
      </c>
    </row>
    <row r="6312" spans="1:11" x14ac:dyDescent="0.25">
      <c r="A6312" t="s">
        <v>102</v>
      </c>
      <c r="B6312">
        <v>140</v>
      </c>
      <c r="C6312" t="s">
        <v>1110</v>
      </c>
      <c r="D6312" t="s">
        <v>103</v>
      </c>
      <c r="E6312">
        <v>60</v>
      </c>
      <c r="F6312">
        <v>60</v>
      </c>
      <c r="G6312">
        <v>100</v>
      </c>
      <c r="H6312" t="s">
        <v>65</v>
      </c>
      <c r="I6312">
        <v>99</v>
      </c>
      <c r="J6312" t="s">
        <v>66</v>
      </c>
      <c r="K6312" s="33" t="str">
        <f>IF(ISNA(VLOOKUP(C6312,'Provider-EHR crosswalk'!A:B,2,FALSE)),"No EHR Specified",VLOOKUP(C6312,'Provider-EHR crosswalk'!A:B,2,FALSE))</f>
        <v>No EHR Specified</v>
      </c>
    </row>
    <row r="6313" spans="1:11" x14ac:dyDescent="0.25">
      <c r="A6313" t="s">
        <v>102</v>
      </c>
      <c r="B6313">
        <v>146</v>
      </c>
      <c r="C6313" t="s">
        <v>1110</v>
      </c>
      <c r="D6313" t="s">
        <v>103</v>
      </c>
      <c r="E6313">
        <v>13</v>
      </c>
      <c r="F6313">
        <v>13</v>
      </c>
      <c r="G6313">
        <v>100</v>
      </c>
      <c r="H6313" t="s">
        <v>65</v>
      </c>
      <c r="I6313">
        <v>99</v>
      </c>
      <c r="J6313" t="s">
        <v>66</v>
      </c>
      <c r="K6313" s="33" t="str">
        <f>IF(ISNA(VLOOKUP(C6313,'Provider-EHR crosswalk'!A:B,2,FALSE)),"No EHR Specified",VLOOKUP(C6313,'Provider-EHR crosswalk'!A:B,2,FALSE))</f>
        <v>No EHR Specified</v>
      </c>
    </row>
    <row r="6314" spans="1:11" x14ac:dyDescent="0.25">
      <c r="A6314" t="s">
        <v>102</v>
      </c>
      <c r="B6314">
        <v>172</v>
      </c>
      <c r="C6314" t="s">
        <v>1110</v>
      </c>
      <c r="D6314" t="s">
        <v>103</v>
      </c>
      <c r="E6314">
        <v>56</v>
      </c>
      <c r="F6314">
        <v>56</v>
      </c>
      <c r="G6314">
        <v>100</v>
      </c>
      <c r="H6314" t="s">
        <v>65</v>
      </c>
      <c r="I6314">
        <v>99</v>
      </c>
      <c r="J6314" t="s">
        <v>66</v>
      </c>
      <c r="K6314" s="33" t="str">
        <f>IF(ISNA(VLOOKUP(C6314,'Provider-EHR crosswalk'!A:B,2,FALSE)),"No EHR Specified",VLOOKUP(C6314,'Provider-EHR crosswalk'!A:B,2,FALSE))</f>
        <v>No EHR Specified</v>
      </c>
    </row>
    <row r="6315" spans="1:11" x14ac:dyDescent="0.25">
      <c r="A6315" t="s">
        <v>102</v>
      </c>
      <c r="B6315">
        <v>175</v>
      </c>
      <c r="C6315" t="s">
        <v>1110</v>
      </c>
      <c r="D6315" t="s">
        <v>103</v>
      </c>
      <c r="E6315">
        <v>12</v>
      </c>
      <c r="F6315">
        <v>12</v>
      </c>
      <c r="G6315">
        <v>100</v>
      </c>
      <c r="H6315" t="s">
        <v>65</v>
      </c>
      <c r="I6315">
        <v>99</v>
      </c>
      <c r="J6315" t="s">
        <v>66</v>
      </c>
      <c r="K6315" s="33" t="str">
        <f>IF(ISNA(VLOOKUP(C6315,'Provider-EHR crosswalk'!A:B,2,FALSE)),"No EHR Specified",VLOOKUP(C6315,'Provider-EHR crosswalk'!A:B,2,FALSE))</f>
        <v>No EHR Specified</v>
      </c>
    </row>
    <row r="6316" spans="1:11" x14ac:dyDescent="0.25">
      <c r="A6316" t="s">
        <v>102</v>
      </c>
      <c r="B6316">
        <v>184</v>
      </c>
      <c r="C6316" t="s">
        <v>1110</v>
      </c>
      <c r="D6316" t="s">
        <v>103</v>
      </c>
      <c r="E6316">
        <v>4</v>
      </c>
      <c r="F6316">
        <v>4</v>
      </c>
      <c r="G6316">
        <v>100</v>
      </c>
      <c r="H6316" t="s">
        <v>65</v>
      </c>
      <c r="I6316">
        <v>99</v>
      </c>
      <c r="J6316" t="s">
        <v>66</v>
      </c>
      <c r="K6316" s="33" t="str">
        <f>IF(ISNA(VLOOKUP(C6316,'Provider-EHR crosswalk'!A:B,2,FALSE)),"No EHR Specified",VLOOKUP(C6316,'Provider-EHR crosswalk'!A:B,2,FALSE))</f>
        <v>No EHR Specified</v>
      </c>
    </row>
    <row r="6317" spans="1:11" x14ac:dyDescent="0.25">
      <c r="A6317" t="s">
        <v>102</v>
      </c>
      <c r="B6317">
        <v>185</v>
      </c>
      <c r="C6317" t="s">
        <v>1110</v>
      </c>
      <c r="D6317" t="s">
        <v>103</v>
      </c>
      <c r="E6317">
        <v>26</v>
      </c>
      <c r="F6317">
        <v>26</v>
      </c>
      <c r="G6317">
        <v>100</v>
      </c>
      <c r="H6317" t="s">
        <v>65</v>
      </c>
      <c r="I6317">
        <v>99</v>
      </c>
      <c r="J6317" t="s">
        <v>66</v>
      </c>
      <c r="K6317" s="33" t="str">
        <f>IF(ISNA(VLOOKUP(C6317,'Provider-EHR crosswalk'!A:B,2,FALSE)),"No EHR Specified",VLOOKUP(C6317,'Provider-EHR crosswalk'!A:B,2,FALSE))</f>
        <v>No EHR Specified</v>
      </c>
    </row>
    <row r="6318" spans="1:11" x14ac:dyDescent="0.25">
      <c r="A6318" t="s">
        <v>102</v>
      </c>
      <c r="B6318">
        <v>191</v>
      </c>
      <c r="C6318" t="s">
        <v>1110</v>
      </c>
      <c r="D6318" t="s">
        <v>103</v>
      </c>
      <c r="E6318">
        <v>4</v>
      </c>
      <c r="F6318">
        <v>4</v>
      </c>
      <c r="G6318">
        <v>100</v>
      </c>
      <c r="H6318" t="s">
        <v>65</v>
      </c>
      <c r="I6318">
        <v>99</v>
      </c>
      <c r="J6318" t="s">
        <v>66</v>
      </c>
      <c r="K6318" s="33" t="str">
        <f>IF(ISNA(VLOOKUP(C6318,'Provider-EHR crosswalk'!A:B,2,FALSE)),"No EHR Specified",VLOOKUP(C6318,'Provider-EHR crosswalk'!A:B,2,FALSE))</f>
        <v>No EHR Specified</v>
      </c>
    </row>
    <row r="6319" spans="1:11" x14ac:dyDescent="0.25">
      <c r="A6319" t="s">
        <v>102</v>
      </c>
      <c r="B6319">
        <v>204</v>
      </c>
      <c r="C6319" t="s">
        <v>1110</v>
      </c>
      <c r="D6319" t="s">
        <v>103</v>
      </c>
      <c r="E6319">
        <v>2</v>
      </c>
      <c r="F6319">
        <v>2</v>
      </c>
      <c r="G6319">
        <v>100</v>
      </c>
      <c r="H6319" t="s">
        <v>65</v>
      </c>
      <c r="I6319">
        <v>99</v>
      </c>
      <c r="J6319" t="s">
        <v>66</v>
      </c>
      <c r="K6319" s="33" t="str">
        <f>IF(ISNA(VLOOKUP(C6319,'Provider-EHR crosswalk'!A:B,2,FALSE)),"No EHR Specified",VLOOKUP(C6319,'Provider-EHR crosswalk'!A:B,2,FALSE))</f>
        <v>No EHR Specified</v>
      </c>
    </row>
    <row r="6320" spans="1:11" x14ac:dyDescent="0.25">
      <c r="A6320" t="s">
        <v>102</v>
      </c>
      <c r="B6320">
        <v>208</v>
      </c>
      <c r="C6320" t="s">
        <v>1110</v>
      </c>
      <c r="D6320" t="s">
        <v>103</v>
      </c>
      <c r="E6320">
        <v>4</v>
      </c>
      <c r="F6320">
        <v>4</v>
      </c>
      <c r="G6320">
        <v>100</v>
      </c>
      <c r="H6320" t="s">
        <v>65</v>
      </c>
      <c r="I6320">
        <v>99</v>
      </c>
      <c r="J6320" t="s">
        <v>66</v>
      </c>
      <c r="K6320" s="33" t="str">
        <f>IF(ISNA(VLOOKUP(C6320,'Provider-EHR crosswalk'!A:B,2,FALSE)),"No EHR Specified",VLOOKUP(C6320,'Provider-EHR crosswalk'!A:B,2,FALSE))</f>
        <v>No EHR Specified</v>
      </c>
    </row>
    <row r="6321" spans="1:11" x14ac:dyDescent="0.25">
      <c r="A6321" t="s">
        <v>102</v>
      </c>
      <c r="B6321">
        <v>210</v>
      </c>
      <c r="C6321" t="s">
        <v>1110</v>
      </c>
      <c r="D6321" t="s">
        <v>103</v>
      </c>
      <c r="E6321">
        <v>8</v>
      </c>
      <c r="F6321">
        <v>8</v>
      </c>
      <c r="G6321">
        <v>100</v>
      </c>
      <c r="H6321" t="s">
        <v>65</v>
      </c>
      <c r="I6321">
        <v>99</v>
      </c>
      <c r="J6321" t="s">
        <v>66</v>
      </c>
      <c r="K6321" s="33" t="str">
        <f>IF(ISNA(VLOOKUP(C6321,'Provider-EHR crosswalk'!A:B,2,FALSE)),"No EHR Specified",VLOOKUP(C6321,'Provider-EHR crosswalk'!A:B,2,FALSE))</f>
        <v>No EHR Specified</v>
      </c>
    </row>
    <row r="6322" spans="1:11" x14ac:dyDescent="0.25">
      <c r="A6322" t="s">
        <v>104</v>
      </c>
      <c r="B6322">
        <v>9</v>
      </c>
      <c r="C6322" t="s">
        <v>1110</v>
      </c>
      <c r="D6322" t="s">
        <v>105</v>
      </c>
      <c r="E6322">
        <v>334</v>
      </c>
      <c r="F6322">
        <v>334</v>
      </c>
      <c r="G6322">
        <v>100</v>
      </c>
      <c r="H6322" t="s">
        <v>65</v>
      </c>
      <c r="I6322">
        <v>99</v>
      </c>
      <c r="J6322" t="s">
        <v>66</v>
      </c>
      <c r="K6322" s="33" t="str">
        <f>IF(ISNA(VLOOKUP(C6322,'Provider-EHR crosswalk'!A:B,2,FALSE)),"No EHR Specified",VLOOKUP(C6322,'Provider-EHR crosswalk'!A:B,2,FALSE))</f>
        <v>No EHR Specified</v>
      </c>
    </row>
    <row r="6323" spans="1:11" x14ac:dyDescent="0.25">
      <c r="A6323" t="s">
        <v>104</v>
      </c>
      <c r="B6323">
        <v>38</v>
      </c>
      <c r="C6323" t="s">
        <v>1110</v>
      </c>
      <c r="D6323" t="s">
        <v>105</v>
      </c>
      <c r="E6323">
        <v>55</v>
      </c>
      <c r="F6323">
        <v>55</v>
      </c>
      <c r="G6323">
        <v>100</v>
      </c>
      <c r="H6323" t="s">
        <v>65</v>
      </c>
      <c r="I6323">
        <v>99</v>
      </c>
      <c r="J6323" t="s">
        <v>66</v>
      </c>
      <c r="K6323" s="33" t="str">
        <f>IF(ISNA(VLOOKUP(C6323,'Provider-EHR crosswalk'!A:B,2,FALSE)),"No EHR Specified",VLOOKUP(C6323,'Provider-EHR crosswalk'!A:B,2,FALSE))</f>
        <v>No EHR Specified</v>
      </c>
    </row>
    <row r="6324" spans="1:11" x14ac:dyDescent="0.25">
      <c r="A6324" t="s">
        <v>104</v>
      </c>
      <c r="B6324">
        <v>65</v>
      </c>
      <c r="C6324" t="s">
        <v>1110</v>
      </c>
      <c r="D6324" t="s">
        <v>105</v>
      </c>
      <c r="E6324">
        <v>63</v>
      </c>
      <c r="F6324">
        <v>63</v>
      </c>
      <c r="G6324">
        <v>100</v>
      </c>
      <c r="H6324" t="s">
        <v>65</v>
      </c>
      <c r="I6324">
        <v>99</v>
      </c>
      <c r="J6324" t="s">
        <v>66</v>
      </c>
      <c r="K6324" s="33" t="str">
        <f>IF(ISNA(VLOOKUP(C6324,'Provider-EHR crosswalk'!A:B,2,FALSE)),"No EHR Specified",VLOOKUP(C6324,'Provider-EHR crosswalk'!A:B,2,FALSE))</f>
        <v>No EHR Specified</v>
      </c>
    </row>
    <row r="6325" spans="1:11" x14ac:dyDescent="0.25">
      <c r="A6325" t="s">
        <v>104</v>
      </c>
      <c r="B6325">
        <v>70</v>
      </c>
      <c r="C6325" t="s">
        <v>1110</v>
      </c>
      <c r="D6325" t="s">
        <v>105</v>
      </c>
      <c r="E6325">
        <v>1577</v>
      </c>
      <c r="F6325">
        <v>1577</v>
      </c>
      <c r="G6325">
        <v>100</v>
      </c>
      <c r="H6325" t="s">
        <v>65</v>
      </c>
      <c r="I6325">
        <v>99</v>
      </c>
      <c r="J6325" t="s">
        <v>66</v>
      </c>
      <c r="K6325" s="33" t="str">
        <f>IF(ISNA(VLOOKUP(C6325,'Provider-EHR crosswalk'!A:B,2,FALSE)),"No EHR Specified",VLOOKUP(C6325,'Provider-EHR crosswalk'!A:B,2,FALSE))</f>
        <v>No EHR Specified</v>
      </c>
    </row>
    <row r="6326" spans="1:11" x14ac:dyDescent="0.25">
      <c r="A6326" t="s">
        <v>104</v>
      </c>
      <c r="B6326">
        <v>88</v>
      </c>
      <c r="C6326" t="s">
        <v>1110</v>
      </c>
      <c r="D6326" t="s">
        <v>105</v>
      </c>
      <c r="E6326">
        <v>178</v>
      </c>
      <c r="F6326">
        <v>178</v>
      </c>
      <c r="G6326">
        <v>100</v>
      </c>
      <c r="H6326" t="s">
        <v>65</v>
      </c>
      <c r="I6326">
        <v>99</v>
      </c>
      <c r="J6326" t="s">
        <v>66</v>
      </c>
      <c r="K6326" s="33" t="str">
        <f>IF(ISNA(VLOOKUP(C6326,'Provider-EHR crosswalk'!A:B,2,FALSE)),"No EHR Specified",VLOOKUP(C6326,'Provider-EHR crosswalk'!A:B,2,FALSE))</f>
        <v>No EHR Specified</v>
      </c>
    </row>
    <row r="6327" spans="1:11" x14ac:dyDescent="0.25">
      <c r="A6327" t="s">
        <v>104</v>
      </c>
      <c r="B6327">
        <v>100</v>
      </c>
      <c r="C6327" t="s">
        <v>1110</v>
      </c>
      <c r="D6327" t="s">
        <v>105</v>
      </c>
      <c r="E6327">
        <v>92</v>
      </c>
      <c r="F6327">
        <v>92</v>
      </c>
      <c r="G6327">
        <v>100</v>
      </c>
      <c r="H6327" t="s">
        <v>65</v>
      </c>
      <c r="I6327">
        <v>99</v>
      </c>
      <c r="J6327" t="s">
        <v>66</v>
      </c>
      <c r="K6327" s="33" t="str">
        <f>IF(ISNA(VLOOKUP(C6327,'Provider-EHR crosswalk'!A:B,2,FALSE)),"No EHR Specified",VLOOKUP(C6327,'Provider-EHR crosswalk'!A:B,2,FALSE))</f>
        <v>No EHR Specified</v>
      </c>
    </row>
    <row r="6328" spans="1:11" x14ac:dyDescent="0.25">
      <c r="A6328" t="s">
        <v>104</v>
      </c>
      <c r="B6328">
        <v>110</v>
      </c>
      <c r="C6328" t="s">
        <v>1110</v>
      </c>
      <c r="D6328" t="s">
        <v>105</v>
      </c>
      <c r="E6328">
        <v>34</v>
      </c>
      <c r="F6328">
        <v>34</v>
      </c>
      <c r="G6328">
        <v>100</v>
      </c>
      <c r="H6328" t="s">
        <v>65</v>
      </c>
      <c r="I6328">
        <v>99</v>
      </c>
      <c r="J6328" t="s">
        <v>66</v>
      </c>
      <c r="K6328" s="33" t="str">
        <f>IF(ISNA(VLOOKUP(C6328,'Provider-EHR crosswalk'!A:B,2,FALSE)),"No EHR Specified",VLOOKUP(C6328,'Provider-EHR crosswalk'!A:B,2,FALSE))</f>
        <v>No EHR Specified</v>
      </c>
    </row>
    <row r="6329" spans="1:11" x14ac:dyDescent="0.25">
      <c r="A6329" t="s">
        <v>104</v>
      </c>
      <c r="B6329">
        <v>119</v>
      </c>
      <c r="C6329" t="s">
        <v>1110</v>
      </c>
      <c r="D6329" t="s">
        <v>105</v>
      </c>
      <c r="E6329">
        <v>373</v>
      </c>
      <c r="F6329">
        <v>373</v>
      </c>
      <c r="G6329">
        <v>100</v>
      </c>
      <c r="H6329" t="s">
        <v>65</v>
      </c>
      <c r="I6329">
        <v>99</v>
      </c>
      <c r="J6329" t="s">
        <v>66</v>
      </c>
      <c r="K6329" s="33" t="str">
        <f>IF(ISNA(VLOOKUP(C6329,'Provider-EHR crosswalk'!A:B,2,FALSE)),"No EHR Specified",VLOOKUP(C6329,'Provider-EHR crosswalk'!A:B,2,FALSE))</f>
        <v>No EHR Specified</v>
      </c>
    </row>
    <row r="6330" spans="1:11" x14ac:dyDescent="0.25">
      <c r="A6330" t="s">
        <v>104</v>
      </c>
      <c r="B6330">
        <v>122</v>
      </c>
      <c r="C6330" t="s">
        <v>1110</v>
      </c>
      <c r="D6330" t="s">
        <v>105</v>
      </c>
      <c r="E6330">
        <v>119</v>
      </c>
      <c r="F6330">
        <v>119</v>
      </c>
      <c r="G6330">
        <v>100</v>
      </c>
      <c r="H6330" t="s">
        <v>65</v>
      </c>
      <c r="I6330">
        <v>99</v>
      </c>
      <c r="J6330" t="s">
        <v>66</v>
      </c>
      <c r="K6330" s="33" t="str">
        <f>IF(ISNA(VLOOKUP(C6330,'Provider-EHR crosswalk'!A:B,2,FALSE)),"No EHR Specified",VLOOKUP(C6330,'Provider-EHR crosswalk'!A:B,2,FALSE))</f>
        <v>No EHR Specified</v>
      </c>
    </row>
    <row r="6331" spans="1:11" x14ac:dyDescent="0.25">
      <c r="A6331" t="s">
        <v>104</v>
      </c>
      <c r="B6331">
        <v>130</v>
      </c>
      <c r="C6331" t="s">
        <v>1110</v>
      </c>
      <c r="D6331" t="s">
        <v>105</v>
      </c>
      <c r="E6331">
        <v>143</v>
      </c>
      <c r="F6331">
        <v>143</v>
      </c>
      <c r="G6331">
        <v>100</v>
      </c>
      <c r="H6331" t="s">
        <v>65</v>
      </c>
      <c r="I6331">
        <v>99</v>
      </c>
      <c r="J6331" t="s">
        <v>66</v>
      </c>
      <c r="K6331" s="33" t="str">
        <f>IF(ISNA(VLOOKUP(C6331,'Provider-EHR crosswalk'!A:B,2,FALSE)),"No EHR Specified",VLOOKUP(C6331,'Provider-EHR crosswalk'!A:B,2,FALSE))</f>
        <v>No EHR Specified</v>
      </c>
    </row>
    <row r="6332" spans="1:11" x14ac:dyDescent="0.25">
      <c r="A6332" t="s">
        <v>104</v>
      </c>
      <c r="B6332">
        <v>140</v>
      </c>
      <c r="C6332" t="s">
        <v>1110</v>
      </c>
      <c r="D6332" t="s">
        <v>105</v>
      </c>
      <c r="E6332">
        <v>60</v>
      </c>
      <c r="F6332">
        <v>60</v>
      </c>
      <c r="G6332">
        <v>100</v>
      </c>
      <c r="H6332" t="s">
        <v>65</v>
      </c>
      <c r="I6332">
        <v>99</v>
      </c>
      <c r="J6332" t="s">
        <v>66</v>
      </c>
      <c r="K6332" s="33" t="str">
        <f>IF(ISNA(VLOOKUP(C6332,'Provider-EHR crosswalk'!A:B,2,FALSE)),"No EHR Specified",VLOOKUP(C6332,'Provider-EHR crosswalk'!A:B,2,FALSE))</f>
        <v>No EHR Specified</v>
      </c>
    </row>
    <row r="6333" spans="1:11" x14ac:dyDescent="0.25">
      <c r="A6333" t="s">
        <v>104</v>
      </c>
      <c r="B6333">
        <v>146</v>
      </c>
      <c r="C6333" t="s">
        <v>1110</v>
      </c>
      <c r="D6333" t="s">
        <v>105</v>
      </c>
      <c r="E6333">
        <v>13</v>
      </c>
      <c r="F6333">
        <v>13</v>
      </c>
      <c r="G6333">
        <v>100</v>
      </c>
      <c r="H6333" t="s">
        <v>65</v>
      </c>
      <c r="I6333">
        <v>99</v>
      </c>
      <c r="J6333" t="s">
        <v>66</v>
      </c>
      <c r="K6333" s="33" t="str">
        <f>IF(ISNA(VLOOKUP(C6333,'Provider-EHR crosswalk'!A:B,2,FALSE)),"No EHR Specified",VLOOKUP(C6333,'Provider-EHR crosswalk'!A:B,2,FALSE))</f>
        <v>No EHR Specified</v>
      </c>
    </row>
    <row r="6334" spans="1:11" x14ac:dyDescent="0.25">
      <c r="A6334" t="s">
        <v>104</v>
      </c>
      <c r="B6334">
        <v>172</v>
      </c>
      <c r="C6334" t="s">
        <v>1110</v>
      </c>
      <c r="D6334" t="s">
        <v>105</v>
      </c>
      <c r="E6334">
        <v>56</v>
      </c>
      <c r="F6334">
        <v>56</v>
      </c>
      <c r="G6334">
        <v>100</v>
      </c>
      <c r="H6334" t="s">
        <v>65</v>
      </c>
      <c r="I6334">
        <v>99</v>
      </c>
      <c r="J6334" t="s">
        <v>66</v>
      </c>
      <c r="K6334" s="33" t="str">
        <f>IF(ISNA(VLOOKUP(C6334,'Provider-EHR crosswalk'!A:B,2,FALSE)),"No EHR Specified",VLOOKUP(C6334,'Provider-EHR crosswalk'!A:B,2,FALSE))</f>
        <v>No EHR Specified</v>
      </c>
    </row>
    <row r="6335" spans="1:11" x14ac:dyDescent="0.25">
      <c r="A6335" t="s">
        <v>104</v>
      </c>
      <c r="B6335">
        <v>175</v>
      </c>
      <c r="C6335" t="s">
        <v>1110</v>
      </c>
      <c r="D6335" t="s">
        <v>105</v>
      </c>
      <c r="E6335">
        <v>12</v>
      </c>
      <c r="F6335">
        <v>12</v>
      </c>
      <c r="G6335">
        <v>100</v>
      </c>
      <c r="H6335" t="s">
        <v>65</v>
      </c>
      <c r="I6335">
        <v>99</v>
      </c>
      <c r="J6335" t="s">
        <v>66</v>
      </c>
      <c r="K6335" s="33" t="str">
        <f>IF(ISNA(VLOOKUP(C6335,'Provider-EHR crosswalk'!A:B,2,FALSE)),"No EHR Specified",VLOOKUP(C6335,'Provider-EHR crosswalk'!A:B,2,FALSE))</f>
        <v>No EHR Specified</v>
      </c>
    </row>
    <row r="6336" spans="1:11" x14ac:dyDescent="0.25">
      <c r="A6336" t="s">
        <v>104</v>
      </c>
      <c r="B6336">
        <v>184</v>
      </c>
      <c r="C6336" t="s">
        <v>1110</v>
      </c>
      <c r="D6336" t="s">
        <v>105</v>
      </c>
      <c r="E6336">
        <v>4</v>
      </c>
      <c r="F6336">
        <v>4</v>
      </c>
      <c r="G6336">
        <v>100</v>
      </c>
      <c r="H6336" t="s">
        <v>65</v>
      </c>
      <c r="I6336">
        <v>99</v>
      </c>
      <c r="J6336" t="s">
        <v>66</v>
      </c>
      <c r="K6336" s="33" t="str">
        <f>IF(ISNA(VLOOKUP(C6336,'Provider-EHR crosswalk'!A:B,2,FALSE)),"No EHR Specified",VLOOKUP(C6336,'Provider-EHR crosswalk'!A:B,2,FALSE))</f>
        <v>No EHR Specified</v>
      </c>
    </row>
    <row r="6337" spans="1:11" x14ac:dyDescent="0.25">
      <c r="A6337" t="s">
        <v>104</v>
      </c>
      <c r="B6337">
        <v>185</v>
      </c>
      <c r="C6337" t="s">
        <v>1110</v>
      </c>
      <c r="D6337" t="s">
        <v>105</v>
      </c>
      <c r="E6337">
        <v>26</v>
      </c>
      <c r="F6337">
        <v>26</v>
      </c>
      <c r="G6337">
        <v>100</v>
      </c>
      <c r="H6337" t="s">
        <v>65</v>
      </c>
      <c r="I6337">
        <v>99</v>
      </c>
      <c r="J6337" t="s">
        <v>66</v>
      </c>
      <c r="K6337" s="33" t="str">
        <f>IF(ISNA(VLOOKUP(C6337,'Provider-EHR crosswalk'!A:B,2,FALSE)),"No EHR Specified",VLOOKUP(C6337,'Provider-EHR crosswalk'!A:B,2,FALSE))</f>
        <v>No EHR Specified</v>
      </c>
    </row>
    <row r="6338" spans="1:11" x14ac:dyDescent="0.25">
      <c r="A6338" t="s">
        <v>104</v>
      </c>
      <c r="B6338">
        <v>191</v>
      </c>
      <c r="C6338" t="s">
        <v>1110</v>
      </c>
      <c r="D6338" t="s">
        <v>105</v>
      </c>
      <c r="E6338">
        <v>4</v>
      </c>
      <c r="F6338">
        <v>4</v>
      </c>
      <c r="G6338">
        <v>100</v>
      </c>
      <c r="H6338" t="s">
        <v>65</v>
      </c>
      <c r="I6338">
        <v>99</v>
      </c>
      <c r="J6338" t="s">
        <v>66</v>
      </c>
      <c r="K6338" s="33" t="str">
        <f>IF(ISNA(VLOOKUP(C6338,'Provider-EHR crosswalk'!A:B,2,FALSE)),"No EHR Specified",VLOOKUP(C6338,'Provider-EHR crosswalk'!A:B,2,FALSE))</f>
        <v>No EHR Specified</v>
      </c>
    </row>
    <row r="6339" spans="1:11" x14ac:dyDescent="0.25">
      <c r="A6339" t="s">
        <v>104</v>
      </c>
      <c r="B6339">
        <v>204</v>
      </c>
      <c r="C6339" t="s">
        <v>1110</v>
      </c>
      <c r="D6339" t="s">
        <v>105</v>
      </c>
      <c r="E6339">
        <v>2</v>
      </c>
      <c r="F6339">
        <v>2</v>
      </c>
      <c r="G6339">
        <v>100</v>
      </c>
      <c r="H6339" t="s">
        <v>65</v>
      </c>
      <c r="I6339">
        <v>99</v>
      </c>
      <c r="J6339" t="s">
        <v>66</v>
      </c>
      <c r="K6339" s="33" t="str">
        <f>IF(ISNA(VLOOKUP(C6339,'Provider-EHR crosswalk'!A:B,2,FALSE)),"No EHR Specified",VLOOKUP(C6339,'Provider-EHR crosswalk'!A:B,2,FALSE))</f>
        <v>No EHR Specified</v>
      </c>
    </row>
    <row r="6340" spans="1:11" x14ac:dyDescent="0.25">
      <c r="A6340" t="s">
        <v>104</v>
      </c>
      <c r="B6340">
        <v>208</v>
      </c>
      <c r="C6340" t="s">
        <v>1110</v>
      </c>
      <c r="D6340" t="s">
        <v>105</v>
      </c>
      <c r="E6340">
        <v>4</v>
      </c>
      <c r="F6340">
        <v>4</v>
      </c>
      <c r="G6340">
        <v>100</v>
      </c>
      <c r="H6340" t="s">
        <v>65</v>
      </c>
      <c r="I6340">
        <v>99</v>
      </c>
      <c r="J6340" t="s">
        <v>66</v>
      </c>
      <c r="K6340" s="33" t="str">
        <f>IF(ISNA(VLOOKUP(C6340,'Provider-EHR crosswalk'!A:B,2,FALSE)),"No EHR Specified",VLOOKUP(C6340,'Provider-EHR crosswalk'!A:B,2,FALSE))</f>
        <v>No EHR Specified</v>
      </c>
    </row>
    <row r="6341" spans="1:11" x14ac:dyDescent="0.25">
      <c r="A6341" t="s">
        <v>104</v>
      </c>
      <c r="B6341">
        <v>210</v>
      </c>
      <c r="C6341" t="s">
        <v>1110</v>
      </c>
      <c r="D6341" t="s">
        <v>105</v>
      </c>
      <c r="E6341">
        <v>8</v>
      </c>
      <c r="F6341">
        <v>8</v>
      </c>
      <c r="G6341">
        <v>100</v>
      </c>
      <c r="H6341" t="s">
        <v>65</v>
      </c>
      <c r="I6341">
        <v>99</v>
      </c>
      <c r="J6341" t="s">
        <v>66</v>
      </c>
      <c r="K6341" s="33" t="str">
        <f>IF(ISNA(VLOOKUP(C6341,'Provider-EHR crosswalk'!A:B,2,FALSE)),"No EHR Specified",VLOOKUP(C6341,'Provider-EHR crosswalk'!A:B,2,FALSE))</f>
        <v>No EHR Specified</v>
      </c>
    </row>
    <row r="6342" spans="1:11" x14ac:dyDescent="0.25">
      <c r="A6342" t="s">
        <v>106</v>
      </c>
      <c r="B6342">
        <v>9</v>
      </c>
      <c r="C6342" t="s">
        <v>1110</v>
      </c>
      <c r="D6342" t="s">
        <v>107</v>
      </c>
      <c r="E6342">
        <v>327</v>
      </c>
      <c r="F6342">
        <v>327</v>
      </c>
      <c r="G6342">
        <v>100</v>
      </c>
      <c r="H6342" t="s">
        <v>65</v>
      </c>
      <c r="I6342">
        <v>99</v>
      </c>
      <c r="J6342" t="s">
        <v>66</v>
      </c>
      <c r="K6342" s="33" t="str">
        <f>IF(ISNA(VLOOKUP(C6342,'Provider-EHR crosswalk'!A:B,2,FALSE)),"No EHR Specified",VLOOKUP(C6342,'Provider-EHR crosswalk'!A:B,2,FALSE))</f>
        <v>No EHR Specified</v>
      </c>
    </row>
    <row r="6343" spans="1:11" x14ac:dyDescent="0.25">
      <c r="A6343" t="s">
        <v>106</v>
      </c>
      <c r="B6343">
        <v>38</v>
      </c>
      <c r="C6343" t="s">
        <v>1110</v>
      </c>
      <c r="D6343" t="s">
        <v>107</v>
      </c>
      <c r="E6343">
        <v>55</v>
      </c>
      <c r="F6343">
        <v>55</v>
      </c>
      <c r="G6343">
        <v>100</v>
      </c>
      <c r="H6343" t="s">
        <v>65</v>
      </c>
      <c r="I6343">
        <v>99</v>
      </c>
      <c r="J6343" t="s">
        <v>66</v>
      </c>
      <c r="K6343" s="33" t="str">
        <f>IF(ISNA(VLOOKUP(C6343,'Provider-EHR crosswalk'!A:B,2,FALSE)),"No EHR Specified",VLOOKUP(C6343,'Provider-EHR crosswalk'!A:B,2,FALSE))</f>
        <v>No EHR Specified</v>
      </c>
    </row>
    <row r="6344" spans="1:11" x14ac:dyDescent="0.25">
      <c r="A6344" t="s">
        <v>106</v>
      </c>
      <c r="B6344">
        <v>65</v>
      </c>
      <c r="C6344" t="s">
        <v>1110</v>
      </c>
      <c r="D6344" t="s">
        <v>107</v>
      </c>
      <c r="E6344">
        <v>63</v>
      </c>
      <c r="F6344">
        <v>63</v>
      </c>
      <c r="G6344">
        <v>100</v>
      </c>
      <c r="H6344" t="s">
        <v>65</v>
      </c>
      <c r="I6344">
        <v>99</v>
      </c>
      <c r="J6344" t="s">
        <v>66</v>
      </c>
      <c r="K6344" s="33" t="str">
        <f>IF(ISNA(VLOOKUP(C6344,'Provider-EHR crosswalk'!A:B,2,FALSE)),"No EHR Specified",VLOOKUP(C6344,'Provider-EHR crosswalk'!A:B,2,FALSE))</f>
        <v>No EHR Specified</v>
      </c>
    </row>
    <row r="6345" spans="1:11" x14ac:dyDescent="0.25">
      <c r="A6345" t="s">
        <v>106</v>
      </c>
      <c r="B6345">
        <v>70</v>
      </c>
      <c r="C6345" t="s">
        <v>1110</v>
      </c>
      <c r="D6345" t="s">
        <v>107</v>
      </c>
      <c r="E6345">
        <v>1577</v>
      </c>
      <c r="F6345">
        <v>1577</v>
      </c>
      <c r="G6345">
        <v>100</v>
      </c>
      <c r="H6345" t="s">
        <v>65</v>
      </c>
      <c r="I6345">
        <v>99</v>
      </c>
      <c r="J6345" t="s">
        <v>66</v>
      </c>
      <c r="K6345" s="33" t="str">
        <f>IF(ISNA(VLOOKUP(C6345,'Provider-EHR crosswalk'!A:B,2,FALSE)),"No EHR Specified",VLOOKUP(C6345,'Provider-EHR crosswalk'!A:B,2,FALSE))</f>
        <v>No EHR Specified</v>
      </c>
    </row>
    <row r="6346" spans="1:11" x14ac:dyDescent="0.25">
      <c r="A6346" t="s">
        <v>106</v>
      </c>
      <c r="B6346">
        <v>88</v>
      </c>
      <c r="C6346" t="s">
        <v>1110</v>
      </c>
      <c r="D6346" t="s">
        <v>107</v>
      </c>
      <c r="E6346">
        <v>178</v>
      </c>
      <c r="F6346">
        <v>178</v>
      </c>
      <c r="G6346">
        <v>100</v>
      </c>
      <c r="H6346" t="s">
        <v>65</v>
      </c>
      <c r="I6346">
        <v>99</v>
      </c>
      <c r="J6346" t="s">
        <v>66</v>
      </c>
      <c r="K6346" s="33" t="str">
        <f>IF(ISNA(VLOOKUP(C6346,'Provider-EHR crosswalk'!A:B,2,FALSE)),"No EHR Specified",VLOOKUP(C6346,'Provider-EHR crosswalk'!A:B,2,FALSE))</f>
        <v>No EHR Specified</v>
      </c>
    </row>
    <row r="6347" spans="1:11" x14ac:dyDescent="0.25">
      <c r="A6347" t="s">
        <v>106</v>
      </c>
      <c r="B6347">
        <v>100</v>
      </c>
      <c r="C6347" t="s">
        <v>1110</v>
      </c>
      <c r="D6347" t="s">
        <v>107</v>
      </c>
      <c r="E6347">
        <v>92</v>
      </c>
      <c r="F6347">
        <v>92</v>
      </c>
      <c r="G6347">
        <v>100</v>
      </c>
      <c r="H6347" t="s">
        <v>65</v>
      </c>
      <c r="I6347">
        <v>99</v>
      </c>
      <c r="J6347" t="s">
        <v>66</v>
      </c>
      <c r="K6347" s="33" t="str">
        <f>IF(ISNA(VLOOKUP(C6347,'Provider-EHR crosswalk'!A:B,2,FALSE)),"No EHR Specified",VLOOKUP(C6347,'Provider-EHR crosswalk'!A:B,2,FALSE))</f>
        <v>No EHR Specified</v>
      </c>
    </row>
    <row r="6348" spans="1:11" x14ac:dyDescent="0.25">
      <c r="A6348" t="s">
        <v>106</v>
      </c>
      <c r="B6348">
        <v>110</v>
      </c>
      <c r="C6348" t="s">
        <v>1110</v>
      </c>
      <c r="D6348" t="s">
        <v>107</v>
      </c>
      <c r="E6348">
        <v>34</v>
      </c>
      <c r="F6348">
        <v>34</v>
      </c>
      <c r="G6348">
        <v>100</v>
      </c>
      <c r="H6348" t="s">
        <v>65</v>
      </c>
      <c r="I6348">
        <v>99</v>
      </c>
      <c r="J6348" t="s">
        <v>66</v>
      </c>
      <c r="K6348" s="33" t="str">
        <f>IF(ISNA(VLOOKUP(C6348,'Provider-EHR crosswalk'!A:B,2,FALSE)),"No EHR Specified",VLOOKUP(C6348,'Provider-EHR crosswalk'!A:B,2,FALSE))</f>
        <v>No EHR Specified</v>
      </c>
    </row>
    <row r="6349" spans="1:11" x14ac:dyDescent="0.25">
      <c r="A6349" t="s">
        <v>106</v>
      </c>
      <c r="B6349">
        <v>119</v>
      </c>
      <c r="C6349" t="s">
        <v>1110</v>
      </c>
      <c r="D6349" t="s">
        <v>107</v>
      </c>
      <c r="E6349">
        <v>350</v>
      </c>
      <c r="F6349">
        <v>350</v>
      </c>
      <c r="G6349">
        <v>100</v>
      </c>
      <c r="H6349" t="s">
        <v>65</v>
      </c>
      <c r="I6349">
        <v>99</v>
      </c>
      <c r="J6349" t="s">
        <v>66</v>
      </c>
      <c r="K6349" s="33" t="str">
        <f>IF(ISNA(VLOOKUP(C6349,'Provider-EHR crosswalk'!A:B,2,FALSE)),"No EHR Specified",VLOOKUP(C6349,'Provider-EHR crosswalk'!A:B,2,FALSE))</f>
        <v>No EHR Specified</v>
      </c>
    </row>
    <row r="6350" spans="1:11" x14ac:dyDescent="0.25">
      <c r="A6350" t="s">
        <v>106</v>
      </c>
      <c r="B6350">
        <v>122</v>
      </c>
      <c r="C6350" t="s">
        <v>1110</v>
      </c>
      <c r="D6350" t="s">
        <v>107</v>
      </c>
      <c r="E6350">
        <v>119</v>
      </c>
      <c r="F6350">
        <v>119</v>
      </c>
      <c r="G6350">
        <v>100</v>
      </c>
      <c r="H6350" t="s">
        <v>65</v>
      </c>
      <c r="I6350">
        <v>99</v>
      </c>
      <c r="J6350" t="s">
        <v>66</v>
      </c>
      <c r="K6350" s="33" t="str">
        <f>IF(ISNA(VLOOKUP(C6350,'Provider-EHR crosswalk'!A:B,2,FALSE)),"No EHR Specified",VLOOKUP(C6350,'Provider-EHR crosswalk'!A:B,2,FALSE))</f>
        <v>No EHR Specified</v>
      </c>
    </row>
    <row r="6351" spans="1:11" x14ac:dyDescent="0.25">
      <c r="A6351" t="s">
        <v>106</v>
      </c>
      <c r="B6351">
        <v>130</v>
      </c>
      <c r="C6351" t="s">
        <v>1110</v>
      </c>
      <c r="D6351" t="s">
        <v>107</v>
      </c>
      <c r="E6351">
        <v>142</v>
      </c>
      <c r="F6351">
        <v>142</v>
      </c>
      <c r="G6351">
        <v>100</v>
      </c>
      <c r="H6351" t="s">
        <v>65</v>
      </c>
      <c r="I6351">
        <v>99</v>
      </c>
      <c r="J6351" t="s">
        <v>66</v>
      </c>
      <c r="K6351" s="33" t="str">
        <f>IF(ISNA(VLOOKUP(C6351,'Provider-EHR crosswalk'!A:B,2,FALSE)),"No EHR Specified",VLOOKUP(C6351,'Provider-EHR crosswalk'!A:B,2,FALSE))</f>
        <v>No EHR Specified</v>
      </c>
    </row>
    <row r="6352" spans="1:11" x14ac:dyDescent="0.25">
      <c r="A6352" t="s">
        <v>106</v>
      </c>
      <c r="B6352">
        <v>140</v>
      </c>
      <c r="C6352" t="s">
        <v>1110</v>
      </c>
      <c r="D6352" t="s">
        <v>107</v>
      </c>
      <c r="E6352">
        <v>59</v>
      </c>
      <c r="F6352">
        <v>59</v>
      </c>
      <c r="G6352">
        <v>100</v>
      </c>
      <c r="H6352" t="s">
        <v>65</v>
      </c>
      <c r="I6352">
        <v>99</v>
      </c>
      <c r="J6352" t="s">
        <v>66</v>
      </c>
      <c r="K6352" s="33" t="str">
        <f>IF(ISNA(VLOOKUP(C6352,'Provider-EHR crosswalk'!A:B,2,FALSE)),"No EHR Specified",VLOOKUP(C6352,'Provider-EHR crosswalk'!A:B,2,FALSE))</f>
        <v>No EHR Specified</v>
      </c>
    </row>
    <row r="6353" spans="1:11" x14ac:dyDescent="0.25">
      <c r="A6353" t="s">
        <v>106</v>
      </c>
      <c r="B6353">
        <v>146</v>
      </c>
      <c r="C6353" t="s">
        <v>1110</v>
      </c>
      <c r="D6353" t="s">
        <v>107</v>
      </c>
      <c r="E6353">
        <v>13</v>
      </c>
      <c r="F6353">
        <v>13</v>
      </c>
      <c r="G6353">
        <v>100</v>
      </c>
      <c r="H6353" t="s">
        <v>65</v>
      </c>
      <c r="I6353">
        <v>99</v>
      </c>
      <c r="J6353" t="s">
        <v>66</v>
      </c>
      <c r="K6353" s="33" t="str">
        <f>IF(ISNA(VLOOKUP(C6353,'Provider-EHR crosswalk'!A:B,2,FALSE)),"No EHR Specified",VLOOKUP(C6353,'Provider-EHR crosswalk'!A:B,2,FALSE))</f>
        <v>No EHR Specified</v>
      </c>
    </row>
    <row r="6354" spans="1:11" x14ac:dyDescent="0.25">
      <c r="A6354" t="s">
        <v>106</v>
      </c>
      <c r="B6354">
        <v>172</v>
      </c>
      <c r="C6354" t="s">
        <v>1110</v>
      </c>
      <c r="D6354" t="s">
        <v>107</v>
      </c>
      <c r="E6354">
        <v>46</v>
      </c>
      <c r="F6354">
        <v>46</v>
      </c>
      <c r="G6354">
        <v>100</v>
      </c>
      <c r="H6354" t="s">
        <v>65</v>
      </c>
      <c r="I6354">
        <v>99</v>
      </c>
      <c r="J6354" t="s">
        <v>66</v>
      </c>
      <c r="K6354" s="33" t="str">
        <f>IF(ISNA(VLOOKUP(C6354,'Provider-EHR crosswalk'!A:B,2,FALSE)),"No EHR Specified",VLOOKUP(C6354,'Provider-EHR crosswalk'!A:B,2,FALSE))</f>
        <v>No EHR Specified</v>
      </c>
    </row>
    <row r="6355" spans="1:11" x14ac:dyDescent="0.25">
      <c r="A6355" t="s">
        <v>106</v>
      </c>
      <c r="B6355">
        <v>175</v>
      </c>
      <c r="C6355" t="s">
        <v>1110</v>
      </c>
      <c r="D6355" t="s">
        <v>107</v>
      </c>
      <c r="E6355">
        <v>12</v>
      </c>
      <c r="F6355">
        <v>12</v>
      </c>
      <c r="G6355">
        <v>100</v>
      </c>
      <c r="H6355" t="s">
        <v>65</v>
      </c>
      <c r="I6355">
        <v>99</v>
      </c>
      <c r="J6355" t="s">
        <v>66</v>
      </c>
      <c r="K6355" s="33" t="str">
        <f>IF(ISNA(VLOOKUP(C6355,'Provider-EHR crosswalk'!A:B,2,FALSE)),"No EHR Specified",VLOOKUP(C6355,'Provider-EHR crosswalk'!A:B,2,FALSE))</f>
        <v>No EHR Specified</v>
      </c>
    </row>
    <row r="6356" spans="1:11" x14ac:dyDescent="0.25">
      <c r="A6356" t="s">
        <v>106</v>
      </c>
      <c r="B6356">
        <v>184</v>
      </c>
      <c r="C6356" t="s">
        <v>1110</v>
      </c>
      <c r="D6356" t="s">
        <v>107</v>
      </c>
      <c r="E6356">
        <v>4</v>
      </c>
      <c r="F6356">
        <v>4</v>
      </c>
      <c r="G6356">
        <v>100</v>
      </c>
      <c r="H6356" t="s">
        <v>65</v>
      </c>
      <c r="I6356">
        <v>99</v>
      </c>
      <c r="J6356" t="s">
        <v>66</v>
      </c>
      <c r="K6356" s="33" t="str">
        <f>IF(ISNA(VLOOKUP(C6356,'Provider-EHR crosswalk'!A:B,2,FALSE)),"No EHR Specified",VLOOKUP(C6356,'Provider-EHR crosswalk'!A:B,2,FALSE))</f>
        <v>No EHR Specified</v>
      </c>
    </row>
    <row r="6357" spans="1:11" x14ac:dyDescent="0.25">
      <c r="A6357" t="s">
        <v>106</v>
      </c>
      <c r="B6357">
        <v>185</v>
      </c>
      <c r="C6357" t="s">
        <v>1110</v>
      </c>
      <c r="D6357" t="s">
        <v>107</v>
      </c>
      <c r="E6357">
        <v>26</v>
      </c>
      <c r="F6357">
        <v>26</v>
      </c>
      <c r="G6357">
        <v>100</v>
      </c>
      <c r="H6357" t="s">
        <v>65</v>
      </c>
      <c r="I6357">
        <v>99</v>
      </c>
      <c r="J6357" t="s">
        <v>66</v>
      </c>
      <c r="K6357" s="33" t="str">
        <f>IF(ISNA(VLOOKUP(C6357,'Provider-EHR crosswalk'!A:B,2,FALSE)),"No EHR Specified",VLOOKUP(C6357,'Provider-EHR crosswalk'!A:B,2,FALSE))</f>
        <v>No EHR Specified</v>
      </c>
    </row>
    <row r="6358" spans="1:11" x14ac:dyDescent="0.25">
      <c r="A6358" t="s">
        <v>106</v>
      </c>
      <c r="B6358">
        <v>191</v>
      </c>
      <c r="C6358" t="s">
        <v>1110</v>
      </c>
      <c r="D6358" t="s">
        <v>107</v>
      </c>
      <c r="E6358">
        <v>4</v>
      </c>
      <c r="F6358">
        <v>4</v>
      </c>
      <c r="G6358">
        <v>100</v>
      </c>
      <c r="H6358" t="s">
        <v>65</v>
      </c>
      <c r="I6358">
        <v>99</v>
      </c>
      <c r="J6358" t="s">
        <v>66</v>
      </c>
      <c r="K6358" s="33" t="str">
        <f>IF(ISNA(VLOOKUP(C6358,'Provider-EHR crosswalk'!A:B,2,FALSE)),"No EHR Specified",VLOOKUP(C6358,'Provider-EHR crosswalk'!A:B,2,FALSE))</f>
        <v>No EHR Specified</v>
      </c>
    </row>
    <row r="6359" spans="1:11" x14ac:dyDescent="0.25">
      <c r="A6359" t="s">
        <v>106</v>
      </c>
      <c r="B6359">
        <v>204</v>
      </c>
      <c r="C6359" t="s">
        <v>1110</v>
      </c>
      <c r="D6359" t="s">
        <v>107</v>
      </c>
      <c r="E6359">
        <v>2</v>
      </c>
      <c r="F6359">
        <v>2</v>
      </c>
      <c r="G6359">
        <v>100</v>
      </c>
      <c r="H6359" t="s">
        <v>65</v>
      </c>
      <c r="I6359">
        <v>99</v>
      </c>
      <c r="J6359" t="s">
        <v>66</v>
      </c>
      <c r="K6359" s="33" t="str">
        <f>IF(ISNA(VLOOKUP(C6359,'Provider-EHR crosswalk'!A:B,2,FALSE)),"No EHR Specified",VLOOKUP(C6359,'Provider-EHR crosswalk'!A:B,2,FALSE))</f>
        <v>No EHR Specified</v>
      </c>
    </row>
    <row r="6360" spans="1:11" x14ac:dyDescent="0.25">
      <c r="A6360" t="s">
        <v>106</v>
      </c>
      <c r="B6360">
        <v>208</v>
      </c>
      <c r="C6360" t="s">
        <v>1110</v>
      </c>
      <c r="D6360" t="s">
        <v>107</v>
      </c>
      <c r="E6360">
        <v>4</v>
      </c>
      <c r="F6360">
        <v>4</v>
      </c>
      <c r="G6360">
        <v>100</v>
      </c>
      <c r="H6360" t="s">
        <v>65</v>
      </c>
      <c r="I6360">
        <v>99</v>
      </c>
      <c r="J6360" t="s">
        <v>66</v>
      </c>
      <c r="K6360" s="33" t="str">
        <f>IF(ISNA(VLOOKUP(C6360,'Provider-EHR crosswalk'!A:B,2,FALSE)),"No EHR Specified",VLOOKUP(C6360,'Provider-EHR crosswalk'!A:B,2,FALSE))</f>
        <v>No EHR Specified</v>
      </c>
    </row>
    <row r="6361" spans="1:11" x14ac:dyDescent="0.25">
      <c r="A6361" t="s">
        <v>106</v>
      </c>
      <c r="B6361">
        <v>210</v>
      </c>
      <c r="C6361" t="s">
        <v>1110</v>
      </c>
      <c r="D6361" t="s">
        <v>107</v>
      </c>
      <c r="E6361">
        <v>8</v>
      </c>
      <c r="F6361">
        <v>8</v>
      </c>
      <c r="G6361">
        <v>100</v>
      </c>
      <c r="H6361" t="s">
        <v>65</v>
      </c>
      <c r="I6361">
        <v>99</v>
      </c>
      <c r="J6361" t="s">
        <v>66</v>
      </c>
      <c r="K6361" s="33" t="str">
        <f>IF(ISNA(VLOOKUP(C6361,'Provider-EHR crosswalk'!A:B,2,FALSE)),"No EHR Specified",VLOOKUP(C6361,'Provider-EHR crosswalk'!A:B,2,FALSE))</f>
        <v>No EHR Specified</v>
      </c>
    </row>
    <row r="6362" spans="1:11" x14ac:dyDescent="0.25">
      <c r="A6362" t="s">
        <v>108</v>
      </c>
      <c r="B6362">
        <v>9</v>
      </c>
      <c r="C6362" t="s">
        <v>1110</v>
      </c>
      <c r="D6362" t="s">
        <v>109</v>
      </c>
      <c r="E6362">
        <v>327</v>
      </c>
      <c r="F6362">
        <v>327</v>
      </c>
      <c r="G6362">
        <v>100</v>
      </c>
      <c r="H6362" t="s">
        <v>65</v>
      </c>
      <c r="I6362">
        <v>99</v>
      </c>
      <c r="J6362" t="s">
        <v>66</v>
      </c>
      <c r="K6362" s="33" t="str">
        <f>IF(ISNA(VLOOKUP(C6362,'Provider-EHR crosswalk'!A:B,2,FALSE)),"No EHR Specified",VLOOKUP(C6362,'Provider-EHR crosswalk'!A:B,2,FALSE))</f>
        <v>No EHR Specified</v>
      </c>
    </row>
    <row r="6363" spans="1:11" x14ac:dyDescent="0.25">
      <c r="A6363" t="s">
        <v>108</v>
      </c>
      <c r="B6363">
        <v>38</v>
      </c>
      <c r="C6363" t="s">
        <v>1110</v>
      </c>
      <c r="D6363" t="s">
        <v>109</v>
      </c>
      <c r="E6363">
        <v>55</v>
      </c>
      <c r="F6363">
        <v>55</v>
      </c>
      <c r="G6363">
        <v>100</v>
      </c>
      <c r="H6363" t="s">
        <v>65</v>
      </c>
      <c r="I6363">
        <v>99</v>
      </c>
      <c r="J6363" t="s">
        <v>66</v>
      </c>
      <c r="K6363" s="33" t="str">
        <f>IF(ISNA(VLOOKUP(C6363,'Provider-EHR crosswalk'!A:B,2,FALSE)),"No EHR Specified",VLOOKUP(C6363,'Provider-EHR crosswalk'!A:B,2,FALSE))</f>
        <v>No EHR Specified</v>
      </c>
    </row>
    <row r="6364" spans="1:11" x14ac:dyDescent="0.25">
      <c r="A6364" t="s">
        <v>108</v>
      </c>
      <c r="B6364">
        <v>65</v>
      </c>
      <c r="C6364" t="s">
        <v>1110</v>
      </c>
      <c r="D6364" t="s">
        <v>109</v>
      </c>
      <c r="E6364">
        <v>63</v>
      </c>
      <c r="F6364">
        <v>63</v>
      </c>
      <c r="G6364">
        <v>100</v>
      </c>
      <c r="H6364" t="s">
        <v>65</v>
      </c>
      <c r="I6364">
        <v>99</v>
      </c>
      <c r="J6364" t="s">
        <v>66</v>
      </c>
      <c r="K6364" s="33" t="str">
        <f>IF(ISNA(VLOOKUP(C6364,'Provider-EHR crosswalk'!A:B,2,FALSE)),"No EHR Specified",VLOOKUP(C6364,'Provider-EHR crosswalk'!A:B,2,FALSE))</f>
        <v>No EHR Specified</v>
      </c>
    </row>
    <row r="6365" spans="1:11" x14ac:dyDescent="0.25">
      <c r="A6365" t="s">
        <v>108</v>
      </c>
      <c r="B6365">
        <v>70</v>
      </c>
      <c r="C6365" t="s">
        <v>1110</v>
      </c>
      <c r="D6365" t="s">
        <v>109</v>
      </c>
      <c r="E6365">
        <v>1577</v>
      </c>
      <c r="F6365">
        <v>1577</v>
      </c>
      <c r="G6365">
        <v>100</v>
      </c>
      <c r="H6365" t="s">
        <v>65</v>
      </c>
      <c r="I6365">
        <v>99</v>
      </c>
      <c r="J6365" t="s">
        <v>66</v>
      </c>
      <c r="K6365" s="33" t="str">
        <f>IF(ISNA(VLOOKUP(C6365,'Provider-EHR crosswalk'!A:B,2,FALSE)),"No EHR Specified",VLOOKUP(C6365,'Provider-EHR crosswalk'!A:B,2,FALSE))</f>
        <v>No EHR Specified</v>
      </c>
    </row>
    <row r="6366" spans="1:11" x14ac:dyDescent="0.25">
      <c r="A6366" t="s">
        <v>108</v>
      </c>
      <c r="B6366">
        <v>88</v>
      </c>
      <c r="C6366" t="s">
        <v>1110</v>
      </c>
      <c r="D6366" t="s">
        <v>109</v>
      </c>
      <c r="E6366">
        <v>175</v>
      </c>
      <c r="F6366">
        <v>178</v>
      </c>
      <c r="G6366">
        <v>98.31</v>
      </c>
      <c r="H6366" t="s">
        <v>65</v>
      </c>
      <c r="I6366">
        <v>99</v>
      </c>
      <c r="J6366" t="s">
        <v>69</v>
      </c>
      <c r="K6366" s="33" t="str">
        <f>IF(ISNA(VLOOKUP(C6366,'Provider-EHR crosswalk'!A:B,2,FALSE)),"No EHR Specified",VLOOKUP(C6366,'Provider-EHR crosswalk'!A:B,2,FALSE))</f>
        <v>No EHR Specified</v>
      </c>
    </row>
    <row r="6367" spans="1:11" x14ac:dyDescent="0.25">
      <c r="A6367" t="s">
        <v>108</v>
      </c>
      <c r="B6367">
        <v>100</v>
      </c>
      <c r="C6367" t="s">
        <v>1110</v>
      </c>
      <c r="D6367" t="s">
        <v>109</v>
      </c>
      <c r="E6367">
        <v>92</v>
      </c>
      <c r="F6367">
        <v>92</v>
      </c>
      <c r="G6367">
        <v>100</v>
      </c>
      <c r="H6367" t="s">
        <v>65</v>
      </c>
      <c r="I6367">
        <v>99</v>
      </c>
      <c r="J6367" t="s">
        <v>66</v>
      </c>
      <c r="K6367" s="33" t="str">
        <f>IF(ISNA(VLOOKUP(C6367,'Provider-EHR crosswalk'!A:B,2,FALSE)),"No EHR Specified",VLOOKUP(C6367,'Provider-EHR crosswalk'!A:B,2,FALSE))</f>
        <v>No EHR Specified</v>
      </c>
    </row>
    <row r="6368" spans="1:11" x14ac:dyDescent="0.25">
      <c r="A6368" t="s">
        <v>108</v>
      </c>
      <c r="B6368">
        <v>110</v>
      </c>
      <c r="C6368" t="s">
        <v>1110</v>
      </c>
      <c r="D6368" t="s">
        <v>109</v>
      </c>
      <c r="E6368">
        <v>34</v>
      </c>
      <c r="F6368">
        <v>34</v>
      </c>
      <c r="G6368">
        <v>100</v>
      </c>
      <c r="H6368" t="s">
        <v>65</v>
      </c>
      <c r="I6368">
        <v>99</v>
      </c>
      <c r="J6368" t="s">
        <v>66</v>
      </c>
      <c r="K6368" s="33" t="str">
        <f>IF(ISNA(VLOOKUP(C6368,'Provider-EHR crosswalk'!A:B,2,FALSE)),"No EHR Specified",VLOOKUP(C6368,'Provider-EHR crosswalk'!A:B,2,FALSE))</f>
        <v>No EHR Specified</v>
      </c>
    </row>
    <row r="6369" spans="1:11" x14ac:dyDescent="0.25">
      <c r="A6369" t="s">
        <v>108</v>
      </c>
      <c r="B6369">
        <v>119</v>
      </c>
      <c r="C6369" t="s">
        <v>1110</v>
      </c>
      <c r="D6369" t="s">
        <v>109</v>
      </c>
      <c r="E6369">
        <v>350</v>
      </c>
      <c r="F6369">
        <v>350</v>
      </c>
      <c r="G6369">
        <v>100</v>
      </c>
      <c r="H6369" t="s">
        <v>65</v>
      </c>
      <c r="I6369">
        <v>99</v>
      </c>
      <c r="J6369" t="s">
        <v>66</v>
      </c>
      <c r="K6369" s="33" t="str">
        <f>IF(ISNA(VLOOKUP(C6369,'Provider-EHR crosswalk'!A:B,2,FALSE)),"No EHR Specified",VLOOKUP(C6369,'Provider-EHR crosswalk'!A:B,2,FALSE))</f>
        <v>No EHR Specified</v>
      </c>
    </row>
    <row r="6370" spans="1:11" x14ac:dyDescent="0.25">
      <c r="A6370" t="s">
        <v>108</v>
      </c>
      <c r="B6370">
        <v>122</v>
      </c>
      <c r="C6370" t="s">
        <v>1110</v>
      </c>
      <c r="D6370" t="s">
        <v>109</v>
      </c>
      <c r="E6370">
        <v>119</v>
      </c>
      <c r="F6370">
        <v>119</v>
      </c>
      <c r="G6370">
        <v>100</v>
      </c>
      <c r="H6370" t="s">
        <v>65</v>
      </c>
      <c r="I6370">
        <v>99</v>
      </c>
      <c r="J6370" t="s">
        <v>66</v>
      </c>
      <c r="K6370" s="33" t="str">
        <f>IF(ISNA(VLOOKUP(C6370,'Provider-EHR crosswalk'!A:B,2,FALSE)),"No EHR Specified",VLOOKUP(C6370,'Provider-EHR crosswalk'!A:B,2,FALSE))</f>
        <v>No EHR Specified</v>
      </c>
    </row>
    <row r="6371" spans="1:11" x14ac:dyDescent="0.25">
      <c r="A6371" t="s">
        <v>108</v>
      </c>
      <c r="B6371">
        <v>130</v>
      </c>
      <c r="C6371" t="s">
        <v>1110</v>
      </c>
      <c r="D6371" t="s">
        <v>109</v>
      </c>
      <c r="E6371">
        <v>142</v>
      </c>
      <c r="F6371">
        <v>142</v>
      </c>
      <c r="G6371">
        <v>100</v>
      </c>
      <c r="H6371" t="s">
        <v>65</v>
      </c>
      <c r="I6371">
        <v>99</v>
      </c>
      <c r="J6371" t="s">
        <v>66</v>
      </c>
      <c r="K6371" s="33" t="str">
        <f>IF(ISNA(VLOOKUP(C6371,'Provider-EHR crosswalk'!A:B,2,FALSE)),"No EHR Specified",VLOOKUP(C6371,'Provider-EHR crosswalk'!A:B,2,FALSE))</f>
        <v>No EHR Specified</v>
      </c>
    </row>
    <row r="6372" spans="1:11" x14ac:dyDescent="0.25">
      <c r="A6372" t="s">
        <v>108</v>
      </c>
      <c r="B6372">
        <v>140</v>
      </c>
      <c r="C6372" t="s">
        <v>1110</v>
      </c>
      <c r="D6372" t="s">
        <v>109</v>
      </c>
      <c r="E6372">
        <v>59</v>
      </c>
      <c r="F6372">
        <v>59</v>
      </c>
      <c r="G6372">
        <v>100</v>
      </c>
      <c r="H6372" t="s">
        <v>65</v>
      </c>
      <c r="I6372">
        <v>99</v>
      </c>
      <c r="J6372" t="s">
        <v>66</v>
      </c>
      <c r="K6372" s="33" t="str">
        <f>IF(ISNA(VLOOKUP(C6372,'Provider-EHR crosswalk'!A:B,2,FALSE)),"No EHR Specified",VLOOKUP(C6372,'Provider-EHR crosswalk'!A:B,2,FALSE))</f>
        <v>No EHR Specified</v>
      </c>
    </row>
    <row r="6373" spans="1:11" x14ac:dyDescent="0.25">
      <c r="A6373" t="s">
        <v>108</v>
      </c>
      <c r="B6373">
        <v>146</v>
      </c>
      <c r="C6373" t="s">
        <v>1110</v>
      </c>
      <c r="D6373" t="s">
        <v>109</v>
      </c>
      <c r="E6373">
        <v>13</v>
      </c>
      <c r="F6373">
        <v>13</v>
      </c>
      <c r="G6373">
        <v>100</v>
      </c>
      <c r="H6373" t="s">
        <v>65</v>
      </c>
      <c r="I6373">
        <v>99</v>
      </c>
      <c r="J6373" t="s">
        <v>66</v>
      </c>
      <c r="K6373" s="33" t="str">
        <f>IF(ISNA(VLOOKUP(C6373,'Provider-EHR crosswalk'!A:B,2,FALSE)),"No EHR Specified",VLOOKUP(C6373,'Provider-EHR crosswalk'!A:B,2,FALSE))</f>
        <v>No EHR Specified</v>
      </c>
    </row>
    <row r="6374" spans="1:11" x14ac:dyDescent="0.25">
      <c r="A6374" t="s">
        <v>108</v>
      </c>
      <c r="B6374">
        <v>172</v>
      </c>
      <c r="C6374" t="s">
        <v>1110</v>
      </c>
      <c r="D6374" t="s">
        <v>109</v>
      </c>
      <c r="E6374">
        <v>46</v>
      </c>
      <c r="F6374">
        <v>46</v>
      </c>
      <c r="G6374">
        <v>100</v>
      </c>
      <c r="H6374" t="s">
        <v>65</v>
      </c>
      <c r="I6374">
        <v>99</v>
      </c>
      <c r="J6374" t="s">
        <v>66</v>
      </c>
      <c r="K6374" s="33" t="str">
        <f>IF(ISNA(VLOOKUP(C6374,'Provider-EHR crosswalk'!A:B,2,FALSE)),"No EHR Specified",VLOOKUP(C6374,'Provider-EHR crosswalk'!A:B,2,FALSE))</f>
        <v>No EHR Specified</v>
      </c>
    </row>
    <row r="6375" spans="1:11" x14ac:dyDescent="0.25">
      <c r="A6375" t="s">
        <v>108</v>
      </c>
      <c r="B6375">
        <v>175</v>
      </c>
      <c r="C6375" t="s">
        <v>1110</v>
      </c>
      <c r="D6375" t="s">
        <v>109</v>
      </c>
      <c r="E6375">
        <v>12</v>
      </c>
      <c r="F6375">
        <v>12</v>
      </c>
      <c r="G6375">
        <v>100</v>
      </c>
      <c r="H6375" t="s">
        <v>65</v>
      </c>
      <c r="I6375">
        <v>99</v>
      </c>
      <c r="J6375" t="s">
        <v>66</v>
      </c>
      <c r="K6375" s="33" t="str">
        <f>IF(ISNA(VLOOKUP(C6375,'Provider-EHR crosswalk'!A:B,2,FALSE)),"No EHR Specified",VLOOKUP(C6375,'Provider-EHR crosswalk'!A:B,2,FALSE))</f>
        <v>No EHR Specified</v>
      </c>
    </row>
    <row r="6376" spans="1:11" x14ac:dyDescent="0.25">
      <c r="A6376" t="s">
        <v>108</v>
      </c>
      <c r="B6376">
        <v>184</v>
      </c>
      <c r="C6376" t="s">
        <v>1110</v>
      </c>
      <c r="D6376" t="s">
        <v>109</v>
      </c>
      <c r="E6376">
        <v>4</v>
      </c>
      <c r="F6376">
        <v>4</v>
      </c>
      <c r="G6376">
        <v>100</v>
      </c>
      <c r="H6376" t="s">
        <v>65</v>
      </c>
      <c r="I6376">
        <v>99</v>
      </c>
      <c r="J6376" t="s">
        <v>66</v>
      </c>
      <c r="K6376" s="33" t="str">
        <f>IF(ISNA(VLOOKUP(C6376,'Provider-EHR crosswalk'!A:B,2,FALSE)),"No EHR Specified",VLOOKUP(C6376,'Provider-EHR crosswalk'!A:B,2,FALSE))</f>
        <v>No EHR Specified</v>
      </c>
    </row>
    <row r="6377" spans="1:11" x14ac:dyDescent="0.25">
      <c r="A6377" t="s">
        <v>108</v>
      </c>
      <c r="B6377">
        <v>185</v>
      </c>
      <c r="C6377" t="s">
        <v>1110</v>
      </c>
      <c r="D6377" t="s">
        <v>109</v>
      </c>
      <c r="E6377">
        <v>26</v>
      </c>
      <c r="F6377">
        <v>26</v>
      </c>
      <c r="G6377">
        <v>100</v>
      </c>
      <c r="H6377" t="s">
        <v>65</v>
      </c>
      <c r="I6377">
        <v>99</v>
      </c>
      <c r="J6377" t="s">
        <v>66</v>
      </c>
      <c r="K6377" s="33" t="str">
        <f>IF(ISNA(VLOOKUP(C6377,'Provider-EHR crosswalk'!A:B,2,FALSE)),"No EHR Specified",VLOOKUP(C6377,'Provider-EHR crosswalk'!A:B,2,FALSE))</f>
        <v>No EHR Specified</v>
      </c>
    </row>
    <row r="6378" spans="1:11" x14ac:dyDescent="0.25">
      <c r="A6378" t="s">
        <v>108</v>
      </c>
      <c r="B6378">
        <v>191</v>
      </c>
      <c r="C6378" t="s">
        <v>1110</v>
      </c>
      <c r="D6378" t="s">
        <v>109</v>
      </c>
      <c r="E6378">
        <v>4</v>
      </c>
      <c r="F6378">
        <v>4</v>
      </c>
      <c r="G6378">
        <v>100</v>
      </c>
      <c r="H6378" t="s">
        <v>65</v>
      </c>
      <c r="I6378">
        <v>99</v>
      </c>
      <c r="J6378" t="s">
        <v>66</v>
      </c>
      <c r="K6378" s="33" t="str">
        <f>IF(ISNA(VLOOKUP(C6378,'Provider-EHR crosswalk'!A:B,2,FALSE)),"No EHR Specified",VLOOKUP(C6378,'Provider-EHR crosswalk'!A:B,2,FALSE))</f>
        <v>No EHR Specified</v>
      </c>
    </row>
    <row r="6379" spans="1:11" x14ac:dyDescent="0.25">
      <c r="A6379" t="s">
        <v>108</v>
      </c>
      <c r="B6379">
        <v>204</v>
      </c>
      <c r="C6379" t="s">
        <v>1110</v>
      </c>
      <c r="D6379" t="s">
        <v>109</v>
      </c>
      <c r="E6379">
        <v>2</v>
      </c>
      <c r="F6379">
        <v>2</v>
      </c>
      <c r="G6379">
        <v>100</v>
      </c>
      <c r="H6379" t="s">
        <v>65</v>
      </c>
      <c r="I6379">
        <v>99</v>
      </c>
      <c r="J6379" t="s">
        <v>66</v>
      </c>
      <c r="K6379" s="33" t="str">
        <f>IF(ISNA(VLOOKUP(C6379,'Provider-EHR crosswalk'!A:B,2,FALSE)),"No EHR Specified",VLOOKUP(C6379,'Provider-EHR crosswalk'!A:B,2,FALSE))</f>
        <v>No EHR Specified</v>
      </c>
    </row>
    <row r="6380" spans="1:11" x14ac:dyDescent="0.25">
      <c r="A6380" t="s">
        <v>108</v>
      </c>
      <c r="B6380">
        <v>208</v>
      </c>
      <c r="C6380" t="s">
        <v>1110</v>
      </c>
      <c r="D6380" t="s">
        <v>109</v>
      </c>
      <c r="E6380">
        <v>4</v>
      </c>
      <c r="F6380">
        <v>4</v>
      </c>
      <c r="G6380">
        <v>100</v>
      </c>
      <c r="H6380" t="s">
        <v>65</v>
      </c>
      <c r="I6380">
        <v>99</v>
      </c>
      <c r="J6380" t="s">
        <v>66</v>
      </c>
      <c r="K6380" s="33" t="str">
        <f>IF(ISNA(VLOOKUP(C6380,'Provider-EHR crosswalk'!A:B,2,FALSE)),"No EHR Specified",VLOOKUP(C6380,'Provider-EHR crosswalk'!A:B,2,FALSE))</f>
        <v>No EHR Specified</v>
      </c>
    </row>
    <row r="6381" spans="1:11" x14ac:dyDescent="0.25">
      <c r="A6381" t="s">
        <v>108</v>
      </c>
      <c r="B6381">
        <v>210</v>
      </c>
      <c r="C6381" t="s">
        <v>1110</v>
      </c>
      <c r="D6381" t="s">
        <v>109</v>
      </c>
      <c r="E6381">
        <v>8</v>
      </c>
      <c r="F6381">
        <v>8</v>
      </c>
      <c r="G6381">
        <v>100</v>
      </c>
      <c r="H6381" t="s">
        <v>65</v>
      </c>
      <c r="I6381">
        <v>99</v>
      </c>
      <c r="J6381" t="s">
        <v>66</v>
      </c>
      <c r="K6381" s="33" t="str">
        <f>IF(ISNA(VLOOKUP(C6381,'Provider-EHR crosswalk'!A:B,2,FALSE)),"No EHR Specified",VLOOKUP(C6381,'Provider-EHR crosswalk'!A:B,2,FALSE))</f>
        <v>No EHR Specified</v>
      </c>
    </row>
    <row r="6382" spans="1:11" x14ac:dyDescent="0.25">
      <c r="A6382" t="s">
        <v>110</v>
      </c>
      <c r="B6382">
        <v>9</v>
      </c>
      <c r="C6382" t="s">
        <v>1110</v>
      </c>
      <c r="D6382" t="s">
        <v>111</v>
      </c>
      <c r="E6382">
        <v>327</v>
      </c>
      <c r="F6382">
        <v>327</v>
      </c>
      <c r="G6382">
        <v>100</v>
      </c>
      <c r="H6382" t="s">
        <v>65</v>
      </c>
      <c r="I6382">
        <v>99</v>
      </c>
      <c r="J6382" t="s">
        <v>66</v>
      </c>
      <c r="K6382" s="33" t="str">
        <f>IF(ISNA(VLOOKUP(C6382,'Provider-EHR crosswalk'!A:B,2,FALSE)),"No EHR Specified",VLOOKUP(C6382,'Provider-EHR crosswalk'!A:B,2,FALSE))</f>
        <v>No EHR Specified</v>
      </c>
    </row>
    <row r="6383" spans="1:11" x14ac:dyDescent="0.25">
      <c r="A6383" t="s">
        <v>110</v>
      </c>
      <c r="B6383">
        <v>38</v>
      </c>
      <c r="C6383" t="s">
        <v>1110</v>
      </c>
      <c r="D6383" t="s">
        <v>111</v>
      </c>
      <c r="E6383">
        <v>55</v>
      </c>
      <c r="F6383">
        <v>55</v>
      </c>
      <c r="G6383">
        <v>100</v>
      </c>
      <c r="H6383" t="s">
        <v>65</v>
      </c>
      <c r="I6383">
        <v>99</v>
      </c>
      <c r="J6383" t="s">
        <v>66</v>
      </c>
      <c r="K6383" s="33" t="str">
        <f>IF(ISNA(VLOOKUP(C6383,'Provider-EHR crosswalk'!A:B,2,FALSE)),"No EHR Specified",VLOOKUP(C6383,'Provider-EHR crosswalk'!A:B,2,FALSE))</f>
        <v>No EHR Specified</v>
      </c>
    </row>
    <row r="6384" spans="1:11" x14ac:dyDescent="0.25">
      <c r="A6384" t="s">
        <v>110</v>
      </c>
      <c r="B6384">
        <v>65</v>
      </c>
      <c r="C6384" t="s">
        <v>1110</v>
      </c>
      <c r="D6384" t="s">
        <v>111</v>
      </c>
      <c r="E6384">
        <v>63</v>
      </c>
      <c r="F6384">
        <v>63</v>
      </c>
      <c r="G6384">
        <v>100</v>
      </c>
      <c r="H6384" t="s">
        <v>65</v>
      </c>
      <c r="I6384">
        <v>99</v>
      </c>
      <c r="J6384" t="s">
        <v>66</v>
      </c>
      <c r="K6384" s="33" t="str">
        <f>IF(ISNA(VLOOKUP(C6384,'Provider-EHR crosswalk'!A:B,2,FALSE)),"No EHR Specified",VLOOKUP(C6384,'Provider-EHR crosswalk'!A:B,2,FALSE))</f>
        <v>No EHR Specified</v>
      </c>
    </row>
    <row r="6385" spans="1:11" x14ac:dyDescent="0.25">
      <c r="A6385" t="s">
        <v>110</v>
      </c>
      <c r="B6385">
        <v>70</v>
      </c>
      <c r="C6385" t="s">
        <v>1110</v>
      </c>
      <c r="D6385" t="s">
        <v>111</v>
      </c>
      <c r="E6385">
        <v>1577</v>
      </c>
      <c r="F6385">
        <v>1577</v>
      </c>
      <c r="G6385">
        <v>100</v>
      </c>
      <c r="H6385" t="s">
        <v>65</v>
      </c>
      <c r="I6385">
        <v>99</v>
      </c>
      <c r="J6385" t="s">
        <v>66</v>
      </c>
      <c r="K6385" s="33" t="str">
        <f>IF(ISNA(VLOOKUP(C6385,'Provider-EHR crosswalk'!A:B,2,FALSE)),"No EHR Specified",VLOOKUP(C6385,'Provider-EHR crosswalk'!A:B,2,FALSE))</f>
        <v>No EHR Specified</v>
      </c>
    </row>
    <row r="6386" spans="1:11" x14ac:dyDescent="0.25">
      <c r="A6386" t="s">
        <v>110</v>
      </c>
      <c r="B6386">
        <v>88</v>
      </c>
      <c r="C6386" t="s">
        <v>1110</v>
      </c>
      <c r="D6386" t="s">
        <v>111</v>
      </c>
      <c r="E6386">
        <v>178</v>
      </c>
      <c r="F6386">
        <v>178</v>
      </c>
      <c r="G6386">
        <v>100</v>
      </c>
      <c r="H6386" t="s">
        <v>65</v>
      </c>
      <c r="I6386">
        <v>99</v>
      </c>
      <c r="J6386" t="s">
        <v>66</v>
      </c>
      <c r="K6386" s="33" t="str">
        <f>IF(ISNA(VLOOKUP(C6386,'Provider-EHR crosswalk'!A:B,2,FALSE)),"No EHR Specified",VLOOKUP(C6386,'Provider-EHR crosswalk'!A:B,2,FALSE))</f>
        <v>No EHR Specified</v>
      </c>
    </row>
    <row r="6387" spans="1:11" x14ac:dyDescent="0.25">
      <c r="A6387" t="s">
        <v>110</v>
      </c>
      <c r="B6387">
        <v>100</v>
      </c>
      <c r="C6387" t="s">
        <v>1110</v>
      </c>
      <c r="D6387" t="s">
        <v>111</v>
      </c>
      <c r="E6387">
        <v>92</v>
      </c>
      <c r="F6387">
        <v>92</v>
      </c>
      <c r="G6387">
        <v>100</v>
      </c>
      <c r="H6387" t="s">
        <v>65</v>
      </c>
      <c r="I6387">
        <v>99</v>
      </c>
      <c r="J6387" t="s">
        <v>66</v>
      </c>
      <c r="K6387" s="33" t="str">
        <f>IF(ISNA(VLOOKUP(C6387,'Provider-EHR crosswalk'!A:B,2,FALSE)),"No EHR Specified",VLOOKUP(C6387,'Provider-EHR crosswalk'!A:B,2,FALSE))</f>
        <v>No EHR Specified</v>
      </c>
    </row>
    <row r="6388" spans="1:11" x14ac:dyDescent="0.25">
      <c r="A6388" t="s">
        <v>110</v>
      </c>
      <c r="B6388">
        <v>110</v>
      </c>
      <c r="C6388" t="s">
        <v>1110</v>
      </c>
      <c r="D6388" t="s">
        <v>111</v>
      </c>
      <c r="E6388">
        <v>34</v>
      </c>
      <c r="F6388">
        <v>34</v>
      </c>
      <c r="G6388">
        <v>100</v>
      </c>
      <c r="H6388" t="s">
        <v>65</v>
      </c>
      <c r="I6388">
        <v>99</v>
      </c>
      <c r="J6388" t="s">
        <v>66</v>
      </c>
      <c r="K6388" s="33" t="str">
        <f>IF(ISNA(VLOOKUP(C6388,'Provider-EHR crosswalk'!A:B,2,FALSE)),"No EHR Specified",VLOOKUP(C6388,'Provider-EHR crosswalk'!A:B,2,FALSE))</f>
        <v>No EHR Specified</v>
      </c>
    </row>
    <row r="6389" spans="1:11" x14ac:dyDescent="0.25">
      <c r="A6389" t="s">
        <v>110</v>
      </c>
      <c r="B6389">
        <v>119</v>
      </c>
      <c r="C6389" t="s">
        <v>1110</v>
      </c>
      <c r="D6389" t="s">
        <v>111</v>
      </c>
      <c r="E6389">
        <v>350</v>
      </c>
      <c r="F6389">
        <v>350</v>
      </c>
      <c r="G6389">
        <v>100</v>
      </c>
      <c r="H6389" t="s">
        <v>65</v>
      </c>
      <c r="I6389">
        <v>99</v>
      </c>
      <c r="J6389" t="s">
        <v>66</v>
      </c>
      <c r="K6389" s="33" t="str">
        <f>IF(ISNA(VLOOKUP(C6389,'Provider-EHR crosswalk'!A:B,2,FALSE)),"No EHR Specified",VLOOKUP(C6389,'Provider-EHR crosswalk'!A:B,2,FALSE))</f>
        <v>No EHR Specified</v>
      </c>
    </row>
    <row r="6390" spans="1:11" x14ac:dyDescent="0.25">
      <c r="A6390" t="s">
        <v>110</v>
      </c>
      <c r="B6390">
        <v>122</v>
      </c>
      <c r="C6390" t="s">
        <v>1110</v>
      </c>
      <c r="D6390" t="s">
        <v>111</v>
      </c>
      <c r="E6390">
        <v>119</v>
      </c>
      <c r="F6390">
        <v>119</v>
      </c>
      <c r="G6390">
        <v>100</v>
      </c>
      <c r="H6390" t="s">
        <v>65</v>
      </c>
      <c r="I6390">
        <v>99</v>
      </c>
      <c r="J6390" t="s">
        <v>66</v>
      </c>
      <c r="K6390" s="33" t="str">
        <f>IF(ISNA(VLOOKUP(C6390,'Provider-EHR crosswalk'!A:B,2,FALSE)),"No EHR Specified",VLOOKUP(C6390,'Provider-EHR crosswalk'!A:B,2,FALSE))</f>
        <v>No EHR Specified</v>
      </c>
    </row>
    <row r="6391" spans="1:11" x14ac:dyDescent="0.25">
      <c r="A6391" t="s">
        <v>110</v>
      </c>
      <c r="B6391">
        <v>130</v>
      </c>
      <c r="C6391" t="s">
        <v>1110</v>
      </c>
      <c r="D6391" t="s">
        <v>111</v>
      </c>
      <c r="E6391">
        <v>142</v>
      </c>
      <c r="F6391">
        <v>142</v>
      </c>
      <c r="G6391">
        <v>100</v>
      </c>
      <c r="H6391" t="s">
        <v>65</v>
      </c>
      <c r="I6391">
        <v>99</v>
      </c>
      <c r="J6391" t="s">
        <v>66</v>
      </c>
      <c r="K6391" s="33" t="str">
        <f>IF(ISNA(VLOOKUP(C6391,'Provider-EHR crosswalk'!A:B,2,FALSE)),"No EHR Specified",VLOOKUP(C6391,'Provider-EHR crosswalk'!A:B,2,FALSE))</f>
        <v>No EHR Specified</v>
      </c>
    </row>
    <row r="6392" spans="1:11" x14ac:dyDescent="0.25">
      <c r="A6392" t="s">
        <v>110</v>
      </c>
      <c r="B6392">
        <v>140</v>
      </c>
      <c r="C6392" t="s">
        <v>1110</v>
      </c>
      <c r="D6392" t="s">
        <v>111</v>
      </c>
      <c r="E6392">
        <v>59</v>
      </c>
      <c r="F6392">
        <v>59</v>
      </c>
      <c r="G6392">
        <v>100</v>
      </c>
      <c r="H6392" t="s">
        <v>65</v>
      </c>
      <c r="I6392">
        <v>99</v>
      </c>
      <c r="J6392" t="s">
        <v>66</v>
      </c>
      <c r="K6392" s="33" t="str">
        <f>IF(ISNA(VLOOKUP(C6392,'Provider-EHR crosswalk'!A:B,2,FALSE)),"No EHR Specified",VLOOKUP(C6392,'Provider-EHR crosswalk'!A:B,2,FALSE))</f>
        <v>No EHR Specified</v>
      </c>
    </row>
    <row r="6393" spans="1:11" x14ac:dyDescent="0.25">
      <c r="A6393" t="s">
        <v>110</v>
      </c>
      <c r="B6393">
        <v>146</v>
      </c>
      <c r="C6393" t="s">
        <v>1110</v>
      </c>
      <c r="D6393" t="s">
        <v>111</v>
      </c>
      <c r="E6393">
        <v>13</v>
      </c>
      <c r="F6393">
        <v>13</v>
      </c>
      <c r="G6393">
        <v>100</v>
      </c>
      <c r="H6393" t="s">
        <v>65</v>
      </c>
      <c r="I6393">
        <v>99</v>
      </c>
      <c r="J6393" t="s">
        <v>66</v>
      </c>
      <c r="K6393" s="33" t="str">
        <f>IF(ISNA(VLOOKUP(C6393,'Provider-EHR crosswalk'!A:B,2,FALSE)),"No EHR Specified",VLOOKUP(C6393,'Provider-EHR crosswalk'!A:B,2,FALSE))</f>
        <v>No EHR Specified</v>
      </c>
    </row>
    <row r="6394" spans="1:11" x14ac:dyDescent="0.25">
      <c r="A6394" t="s">
        <v>110</v>
      </c>
      <c r="B6394">
        <v>172</v>
      </c>
      <c r="C6394" t="s">
        <v>1110</v>
      </c>
      <c r="D6394" t="s">
        <v>111</v>
      </c>
      <c r="E6394">
        <v>46</v>
      </c>
      <c r="F6394">
        <v>46</v>
      </c>
      <c r="G6394">
        <v>100</v>
      </c>
      <c r="H6394" t="s">
        <v>65</v>
      </c>
      <c r="I6394">
        <v>99</v>
      </c>
      <c r="J6394" t="s">
        <v>66</v>
      </c>
      <c r="K6394" s="33" t="str">
        <f>IF(ISNA(VLOOKUP(C6394,'Provider-EHR crosswalk'!A:B,2,FALSE)),"No EHR Specified",VLOOKUP(C6394,'Provider-EHR crosswalk'!A:B,2,FALSE))</f>
        <v>No EHR Specified</v>
      </c>
    </row>
    <row r="6395" spans="1:11" x14ac:dyDescent="0.25">
      <c r="A6395" t="s">
        <v>110</v>
      </c>
      <c r="B6395">
        <v>175</v>
      </c>
      <c r="C6395" t="s">
        <v>1110</v>
      </c>
      <c r="D6395" t="s">
        <v>111</v>
      </c>
      <c r="E6395">
        <v>12</v>
      </c>
      <c r="F6395">
        <v>12</v>
      </c>
      <c r="G6395">
        <v>100</v>
      </c>
      <c r="H6395" t="s">
        <v>65</v>
      </c>
      <c r="I6395">
        <v>99</v>
      </c>
      <c r="J6395" t="s">
        <v>66</v>
      </c>
      <c r="K6395" s="33" t="str">
        <f>IF(ISNA(VLOOKUP(C6395,'Provider-EHR crosswalk'!A:B,2,FALSE)),"No EHR Specified",VLOOKUP(C6395,'Provider-EHR crosswalk'!A:B,2,FALSE))</f>
        <v>No EHR Specified</v>
      </c>
    </row>
    <row r="6396" spans="1:11" x14ac:dyDescent="0.25">
      <c r="A6396" t="s">
        <v>110</v>
      </c>
      <c r="B6396">
        <v>184</v>
      </c>
      <c r="C6396" t="s">
        <v>1110</v>
      </c>
      <c r="D6396" t="s">
        <v>111</v>
      </c>
      <c r="E6396">
        <v>4</v>
      </c>
      <c r="F6396">
        <v>4</v>
      </c>
      <c r="G6396">
        <v>100</v>
      </c>
      <c r="H6396" t="s">
        <v>65</v>
      </c>
      <c r="I6396">
        <v>99</v>
      </c>
      <c r="J6396" t="s">
        <v>66</v>
      </c>
      <c r="K6396" s="33" t="str">
        <f>IF(ISNA(VLOOKUP(C6396,'Provider-EHR crosswalk'!A:B,2,FALSE)),"No EHR Specified",VLOOKUP(C6396,'Provider-EHR crosswalk'!A:B,2,FALSE))</f>
        <v>No EHR Specified</v>
      </c>
    </row>
    <row r="6397" spans="1:11" x14ac:dyDescent="0.25">
      <c r="A6397" t="s">
        <v>110</v>
      </c>
      <c r="B6397">
        <v>185</v>
      </c>
      <c r="C6397" t="s">
        <v>1110</v>
      </c>
      <c r="D6397" t="s">
        <v>111</v>
      </c>
      <c r="E6397">
        <v>26</v>
      </c>
      <c r="F6397">
        <v>26</v>
      </c>
      <c r="G6397">
        <v>100</v>
      </c>
      <c r="H6397" t="s">
        <v>65</v>
      </c>
      <c r="I6397">
        <v>99</v>
      </c>
      <c r="J6397" t="s">
        <v>66</v>
      </c>
      <c r="K6397" s="33" t="str">
        <f>IF(ISNA(VLOOKUP(C6397,'Provider-EHR crosswalk'!A:B,2,FALSE)),"No EHR Specified",VLOOKUP(C6397,'Provider-EHR crosswalk'!A:B,2,FALSE))</f>
        <v>No EHR Specified</v>
      </c>
    </row>
    <row r="6398" spans="1:11" x14ac:dyDescent="0.25">
      <c r="A6398" t="s">
        <v>110</v>
      </c>
      <c r="B6398">
        <v>191</v>
      </c>
      <c r="C6398" t="s">
        <v>1110</v>
      </c>
      <c r="D6398" t="s">
        <v>111</v>
      </c>
      <c r="E6398">
        <v>4</v>
      </c>
      <c r="F6398">
        <v>4</v>
      </c>
      <c r="G6398">
        <v>100</v>
      </c>
      <c r="H6398" t="s">
        <v>65</v>
      </c>
      <c r="I6398">
        <v>99</v>
      </c>
      <c r="J6398" t="s">
        <v>66</v>
      </c>
      <c r="K6398" s="33" t="str">
        <f>IF(ISNA(VLOOKUP(C6398,'Provider-EHR crosswalk'!A:B,2,FALSE)),"No EHR Specified",VLOOKUP(C6398,'Provider-EHR crosswalk'!A:B,2,FALSE))</f>
        <v>No EHR Specified</v>
      </c>
    </row>
    <row r="6399" spans="1:11" x14ac:dyDescent="0.25">
      <c r="A6399" t="s">
        <v>110</v>
      </c>
      <c r="B6399">
        <v>204</v>
      </c>
      <c r="C6399" t="s">
        <v>1110</v>
      </c>
      <c r="D6399" t="s">
        <v>111</v>
      </c>
      <c r="E6399">
        <v>2</v>
      </c>
      <c r="F6399">
        <v>2</v>
      </c>
      <c r="G6399">
        <v>100</v>
      </c>
      <c r="H6399" t="s">
        <v>65</v>
      </c>
      <c r="I6399">
        <v>99</v>
      </c>
      <c r="J6399" t="s">
        <v>66</v>
      </c>
      <c r="K6399" s="33" t="str">
        <f>IF(ISNA(VLOOKUP(C6399,'Provider-EHR crosswalk'!A:B,2,FALSE)),"No EHR Specified",VLOOKUP(C6399,'Provider-EHR crosswalk'!A:B,2,FALSE))</f>
        <v>No EHR Specified</v>
      </c>
    </row>
    <row r="6400" spans="1:11" x14ac:dyDescent="0.25">
      <c r="A6400" t="s">
        <v>110</v>
      </c>
      <c r="B6400">
        <v>208</v>
      </c>
      <c r="C6400" t="s">
        <v>1110</v>
      </c>
      <c r="D6400" t="s">
        <v>111</v>
      </c>
      <c r="E6400">
        <v>4</v>
      </c>
      <c r="F6400">
        <v>4</v>
      </c>
      <c r="G6400">
        <v>100</v>
      </c>
      <c r="H6400" t="s">
        <v>65</v>
      </c>
      <c r="I6400">
        <v>99</v>
      </c>
      <c r="J6400" t="s">
        <v>66</v>
      </c>
      <c r="K6400" s="33" t="str">
        <f>IF(ISNA(VLOOKUP(C6400,'Provider-EHR crosswalk'!A:B,2,FALSE)),"No EHR Specified",VLOOKUP(C6400,'Provider-EHR crosswalk'!A:B,2,FALSE))</f>
        <v>No EHR Specified</v>
      </c>
    </row>
    <row r="6401" spans="1:11" x14ac:dyDescent="0.25">
      <c r="A6401" t="s">
        <v>110</v>
      </c>
      <c r="B6401">
        <v>210</v>
      </c>
      <c r="C6401" t="s">
        <v>1110</v>
      </c>
      <c r="D6401" t="s">
        <v>111</v>
      </c>
      <c r="E6401">
        <v>8</v>
      </c>
      <c r="F6401">
        <v>8</v>
      </c>
      <c r="G6401">
        <v>100</v>
      </c>
      <c r="H6401" t="s">
        <v>65</v>
      </c>
      <c r="I6401">
        <v>99</v>
      </c>
      <c r="J6401" t="s">
        <v>66</v>
      </c>
      <c r="K6401" s="33" t="str">
        <f>IF(ISNA(VLOOKUP(C6401,'Provider-EHR crosswalk'!A:B,2,FALSE)),"No EHR Specified",VLOOKUP(C6401,'Provider-EHR crosswalk'!A:B,2,FALSE))</f>
        <v>No EHR Specified</v>
      </c>
    </row>
    <row r="6402" spans="1:11" x14ac:dyDescent="0.25">
      <c r="A6402" t="s">
        <v>112</v>
      </c>
      <c r="B6402">
        <v>9</v>
      </c>
      <c r="C6402" t="s">
        <v>1110</v>
      </c>
      <c r="D6402" t="s">
        <v>113</v>
      </c>
      <c r="E6402">
        <v>327</v>
      </c>
      <c r="F6402">
        <v>327</v>
      </c>
      <c r="G6402">
        <v>100</v>
      </c>
      <c r="H6402" t="s">
        <v>65</v>
      </c>
      <c r="I6402">
        <v>99</v>
      </c>
      <c r="J6402" t="s">
        <v>66</v>
      </c>
      <c r="K6402" s="33" t="str">
        <f>IF(ISNA(VLOOKUP(C6402,'Provider-EHR crosswalk'!A:B,2,FALSE)),"No EHR Specified",VLOOKUP(C6402,'Provider-EHR crosswalk'!A:B,2,FALSE))</f>
        <v>No EHR Specified</v>
      </c>
    </row>
    <row r="6403" spans="1:11" x14ac:dyDescent="0.25">
      <c r="A6403" t="s">
        <v>112</v>
      </c>
      <c r="B6403">
        <v>38</v>
      </c>
      <c r="C6403" t="s">
        <v>1110</v>
      </c>
      <c r="D6403" t="s">
        <v>113</v>
      </c>
      <c r="E6403">
        <v>55</v>
      </c>
      <c r="F6403">
        <v>55</v>
      </c>
      <c r="G6403">
        <v>100</v>
      </c>
      <c r="H6403" t="s">
        <v>65</v>
      </c>
      <c r="I6403">
        <v>99</v>
      </c>
      <c r="J6403" t="s">
        <v>66</v>
      </c>
      <c r="K6403" s="33" t="str">
        <f>IF(ISNA(VLOOKUP(C6403,'Provider-EHR crosswalk'!A:B,2,FALSE)),"No EHR Specified",VLOOKUP(C6403,'Provider-EHR crosswalk'!A:B,2,FALSE))</f>
        <v>No EHR Specified</v>
      </c>
    </row>
    <row r="6404" spans="1:11" x14ac:dyDescent="0.25">
      <c r="A6404" t="s">
        <v>112</v>
      </c>
      <c r="B6404">
        <v>65</v>
      </c>
      <c r="C6404" t="s">
        <v>1110</v>
      </c>
      <c r="D6404" t="s">
        <v>113</v>
      </c>
      <c r="E6404">
        <v>63</v>
      </c>
      <c r="F6404">
        <v>63</v>
      </c>
      <c r="G6404">
        <v>100</v>
      </c>
      <c r="H6404" t="s">
        <v>65</v>
      </c>
      <c r="I6404">
        <v>99</v>
      </c>
      <c r="J6404" t="s">
        <v>66</v>
      </c>
      <c r="K6404" s="33" t="str">
        <f>IF(ISNA(VLOOKUP(C6404,'Provider-EHR crosswalk'!A:B,2,FALSE)),"No EHR Specified",VLOOKUP(C6404,'Provider-EHR crosswalk'!A:B,2,FALSE))</f>
        <v>No EHR Specified</v>
      </c>
    </row>
    <row r="6405" spans="1:11" x14ac:dyDescent="0.25">
      <c r="A6405" t="s">
        <v>112</v>
      </c>
      <c r="B6405">
        <v>70</v>
      </c>
      <c r="C6405" t="s">
        <v>1110</v>
      </c>
      <c r="D6405" t="s">
        <v>113</v>
      </c>
      <c r="E6405">
        <v>1577</v>
      </c>
      <c r="F6405">
        <v>1577</v>
      </c>
      <c r="G6405">
        <v>100</v>
      </c>
      <c r="H6405" t="s">
        <v>65</v>
      </c>
      <c r="I6405">
        <v>99</v>
      </c>
      <c r="J6405" t="s">
        <v>66</v>
      </c>
      <c r="K6405" s="33" t="str">
        <f>IF(ISNA(VLOOKUP(C6405,'Provider-EHR crosswalk'!A:B,2,FALSE)),"No EHR Specified",VLOOKUP(C6405,'Provider-EHR crosswalk'!A:B,2,FALSE))</f>
        <v>No EHR Specified</v>
      </c>
    </row>
    <row r="6406" spans="1:11" x14ac:dyDescent="0.25">
      <c r="A6406" t="s">
        <v>112</v>
      </c>
      <c r="B6406">
        <v>88</v>
      </c>
      <c r="C6406" t="s">
        <v>1110</v>
      </c>
      <c r="D6406" t="s">
        <v>113</v>
      </c>
      <c r="E6406">
        <v>178</v>
      </c>
      <c r="F6406">
        <v>178</v>
      </c>
      <c r="G6406">
        <v>100</v>
      </c>
      <c r="H6406" t="s">
        <v>65</v>
      </c>
      <c r="I6406">
        <v>99</v>
      </c>
      <c r="J6406" t="s">
        <v>66</v>
      </c>
      <c r="K6406" s="33" t="str">
        <f>IF(ISNA(VLOOKUP(C6406,'Provider-EHR crosswalk'!A:B,2,FALSE)),"No EHR Specified",VLOOKUP(C6406,'Provider-EHR crosswalk'!A:B,2,FALSE))</f>
        <v>No EHR Specified</v>
      </c>
    </row>
    <row r="6407" spans="1:11" x14ac:dyDescent="0.25">
      <c r="A6407" t="s">
        <v>112</v>
      </c>
      <c r="B6407">
        <v>100</v>
      </c>
      <c r="C6407" t="s">
        <v>1110</v>
      </c>
      <c r="D6407" t="s">
        <v>113</v>
      </c>
      <c r="E6407">
        <v>92</v>
      </c>
      <c r="F6407">
        <v>92</v>
      </c>
      <c r="G6407">
        <v>100</v>
      </c>
      <c r="H6407" t="s">
        <v>65</v>
      </c>
      <c r="I6407">
        <v>99</v>
      </c>
      <c r="J6407" t="s">
        <v>66</v>
      </c>
      <c r="K6407" s="33" t="str">
        <f>IF(ISNA(VLOOKUP(C6407,'Provider-EHR crosswalk'!A:B,2,FALSE)),"No EHR Specified",VLOOKUP(C6407,'Provider-EHR crosswalk'!A:B,2,FALSE))</f>
        <v>No EHR Specified</v>
      </c>
    </row>
    <row r="6408" spans="1:11" x14ac:dyDescent="0.25">
      <c r="A6408" t="s">
        <v>112</v>
      </c>
      <c r="B6408">
        <v>110</v>
      </c>
      <c r="C6408" t="s">
        <v>1110</v>
      </c>
      <c r="D6408" t="s">
        <v>113</v>
      </c>
      <c r="E6408">
        <v>34</v>
      </c>
      <c r="F6408">
        <v>34</v>
      </c>
      <c r="G6408">
        <v>100</v>
      </c>
      <c r="H6408" t="s">
        <v>65</v>
      </c>
      <c r="I6408">
        <v>99</v>
      </c>
      <c r="J6408" t="s">
        <v>66</v>
      </c>
      <c r="K6408" s="33" t="str">
        <f>IF(ISNA(VLOOKUP(C6408,'Provider-EHR crosswalk'!A:B,2,FALSE)),"No EHR Specified",VLOOKUP(C6408,'Provider-EHR crosswalk'!A:B,2,FALSE))</f>
        <v>No EHR Specified</v>
      </c>
    </row>
    <row r="6409" spans="1:11" x14ac:dyDescent="0.25">
      <c r="A6409" t="s">
        <v>112</v>
      </c>
      <c r="B6409">
        <v>119</v>
      </c>
      <c r="C6409" t="s">
        <v>1110</v>
      </c>
      <c r="D6409" t="s">
        <v>113</v>
      </c>
      <c r="E6409">
        <v>336</v>
      </c>
      <c r="F6409">
        <v>350</v>
      </c>
      <c r="G6409">
        <v>96</v>
      </c>
      <c r="H6409" t="s">
        <v>65</v>
      </c>
      <c r="I6409">
        <v>99</v>
      </c>
      <c r="J6409" t="s">
        <v>69</v>
      </c>
      <c r="K6409" s="33" t="str">
        <f>IF(ISNA(VLOOKUP(C6409,'Provider-EHR crosswalk'!A:B,2,FALSE)),"No EHR Specified",VLOOKUP(C6409,'Provider-EHR crosswalk'!A:B,2,FALSE))</f>
        <v>No EHR Specified</v>
      </c>
    </row>
    <row r="6410" spans="1:11" x14ac:dyDescent="0.25">
      <c r="A6410" t="s">
        <v>112</v>
      </c>
      <c r="B6410">
        <v>122</v>
      </c>
      <c r="C6410" t="s">
        <v>1110</v>
      </c>
      <c r="D6410" t="s">
        <v>113</v>
      </c>
      <c r="E6410">
        <v>119</v>
      </c>
      <c r="F6410">
        <v>119</v>
      </c>
      <c r="G6410">
        <v>100</v>
      </c>
      <c r="H6410" t="s">
        <v>65</v>
      </c>
      <c r="I6410">
        <v>99</v>
      </c>
      <c r="J6410" t="s">
        <v>66</v>
      </c>
      <c r="K6410" s="33" t="str">
        <f>IF(ISNA(VLOOKUP(C6410,'Provider-EHR crosswalk'!A:B,2,FALSE)),"No EHR Specified",VLOOKUP(C6410,'Provider-EHR crosswalk'!A:B,2,FALSE))</f>
        <v>No EHR Specified</v>
      </c>
    </row>
    <row r="6411" spans="1:11" x14ac:dyDescent="0.25">
      <c r="A6411" t="s">
        <v>112</v>
      </c>
      <c r="B6411">
        <v>130</v>
      </c>
      <c r="C6411" t="s">
        <v>1110</v>
      </c>
      <c r="D6411" t="s">
        <v>113</v>
      </c>
      <c r="E6411">
        <v>142</v>
      </c>
      <c r="F6411">
        <v>142</v>
      </c>
      <c r="G6411">
        <v>100</v>
      </c>
      <c r="H6411" t="s">
        <v>65</v>
      </c>
      <c r="I6411">
        <v>99</v>
      </c>
      <c r="J6411" t="s">
        <v>66</v>
      </c>
      <c r="K6411" s="33" t="str">
        <f>IF(ISNA(VLOOKUP(C6411,'Provider-EHR crosswalk'!A:B,2,FALSE)),"No EHR Specified",VLOOKUP(C6411,'Provider-EHR crosswalk'!A:B,2,FALSE))</f>
        <v>No EHR Specified</v>
      </c>
    </row>
    <row r="6412" spans="1:11" x14ac:dyDescent="0.25">
      <c r="A6412" t="s">
        <v>112</v>
      </c>
      <c r="B6412">
        <v>140</v>
      </c>
      <c r="C6412" t="s">
        <v>1110</v>
      </c>
      <c r="D6412" t="s">
        <v>113</v>
      </c>
      <c r="E6412">
        <v>59</v>
      </c>
      <c r="F6412">
        <v>59</v>
      </c>
      <c r="G6412">
        <v>100</v>
      </c>
      <c r="H6412" t="s">
        <v>65</v>
      </c>
      <c r="I6412">
        <v>99</v>
      </c>
      <c r="J6412" t="s">
        <v>66</v>
      </c>
      <c r="K6412" s="33" t="str">
        <f>IF(ISNA(VLOOKUP(C6412,'Provider-EHR crosswalk'!A:B,2,FALSE)),"No EHR Specified",VLOOKUP(C6412,'Provider-EHR crosswalk'!A:B,2,FALSE))</f>
        <v>No EHR Specified</v>
      </c>
    </row>
    <row r="6413" spans="1:11" x14ac:dyDescent="0.25">
      <c r="A6413" t="s">
        <v>112</v>
      </c>
      <c r="B6413">
        <v>146</v>
      </c>
      <c r="C6413" t="s">
        <v>1110</v>
      </c>
      <c r="D6413" t="s">
        <v>113</v>
      </c>
      <c r="E6413">
        <v>13</v>
      </c>
      <c r="F6413">
        <v>13</v>
      </c>
      <c r="G6413">
        <v>100</v>
      </c>
      <c r="H6413" t="s">
        <v>65</v>
      </c>
      <c r="I6413">
        <v>99</v>
      </c>
      <c r="J6413" t="s">
        <v>66</v>
      </c>
      <c r="K6413" s="33" t="str">
        <f>IF(ISNA(VLOOKUP(C6413,'Provider-EHR crosswalk'!A:B,2,FALSE)),"No EHR Specified",VLOOKUP(C6413,'Provider-EHR crosswalk'!A:B,2,FALSE))</f>
        <v>No EHR Specified</v>
      </c>
    </row>
    <row r="6414" spans="1:11" x14ac:dyDescent="0.25">
      <c r="A6414" t="s">
        <v>112</v>
      </c>
      <c r="B6414">
        <v>172</v>
      </c>
      <c r="C6414" t="s">
        <v>1110</v>
      </c>
      <c r="D6414" t="s">
        <v>113</v>
      </c>
      <c r="E6414">
        <v>46</v>
      </c>
      <c r="F6414">
        <v>46</v>
      </c>
      <c r="G6414">
        <v>100</v>
      </c>
      <c r="H6414" t="s">
        <v>65</v>
      </c>
      <c r="I6414">
        <v>99</v>
      </c>
      <c r="J6414" t="s">
        <v>66</v>
      </c>
      <c r="K6414" s="33" t="str">
        <f>IF(ISNA(VLOOKUP(C6414,'Provider-EHR crosswalk'!A:B,2,FALSE)),"No EHR Specified",VLOOKUP(C6414,'Provider-EHR crosswalk'!A:B,2,FALSE))</f>
        <v>No EHR Specified</v>
      </c>
    </row>
    <row r="6415" spans="1:11" x14ac:dyDescent="0.25">
      <c r="A6415" t="s">
        <v>112</v>
      </c>
      <c r="B6415">
        <v>175</v>
      </c>
      <c r="C6415" t="s">
        <v>1110</v>
      </c>
      <c r="D6415" t="s">
        <v>113</v>
      </c>
      <c r="E6415">
        <v>12</v>
      </c>
      <c r="F6415">
        <v>12</v>
      </c>
      <c r="G6415">
        <v>100</v>
      </c>
      <c r="H6415" t="s">
        <v>65</v>
      </c>
      <c r="I6415">
        <v>99</v>
      </c>
      <c r="J6415" t="s">
        <v>66</v>
      </c>
      <c r="K6415" s="33" t="str">
        <f>IF(ISNA(VLOOKUP(C6415,'Provider-EHR crosswalk'!A:B,2,FALSE)),"No EHR Specified",VLOOKUP(C6415,'Provider-EHR crosswalk'!A:B,2,FALSE))</f>
        <v>No EHR Specified</v>
      </c>
    </row>
    <row r="6416" spans="1:11" x14ac:dyDescent="0.25">
      <c r="A6416" t="s">
        <v>112</v>
      </c>
      <c r="B6416">
        <v>184</v>
      </c>
      <c r="C6416" t="s">
        <v>1110</v>
      </c>
      <c r="D6416" t="s">
        <v>113</v>
      </c>
      <c r="E6416">
        <v>4</v>
      </c>
      <c r="F6416">
        <v>4</v>
      </c>
      <c r="G6416">
        <v>100</v>
      </c>
      <c r="H6416" t="s">
        <v>65</v>
      </c>
      <c r="I6416">
        <v>99</v>
      </c>
      <c r="J6416" t="s">
        <v>66</v>
      </c>
      <c r="K6416" s="33" t="str">
        <f>IF(ISNA(VLOOKUP(C6416,'Provider-EHR crosswalk'!A:B,2,FALSE)),"No EHR Specified",VLOOKUP(C6416,'Provider-EHR crosswalk'!A:B,2,FALSE))</f>
        <v>No EHR Specified</v>
      </c>
    </row>
    <row r="6417" spans="1:11" x14ac:dyDescent="0.25">
      <c r="A6417" t="s">
        <v>112</v>
      </c>
      <c r="B6417">
        <v>185</v>
      </c>
      <c r="C6417" t="s">
        <v>1110</v>
      </c>
      <c r="D6417" t="s">
        <v>113</v>
      </c>
      <c r="E6417">
        <v>26</v>
      </c>
      <c r="F6417">
        <v>26</v>
      </c>
      <c r="G6417">
        <v>100</v>
      </c>
      <c r="H6417" t="s">
        <v>65</v>
      </c>
      <c r="I6417">
        <v>99</v>
      </c>
      <c r="J6417" t="s">
        <v>66</v>
      </c>
      <c r="K6417" s="33" t="str">
        <f>IF(ISNA(VLOOKUP(C6417,'Provider-EHR crosswalk'!A:B,2,FALSE)),"No EHR Specified",VLOOKUP(C6417,'Provider-EHR crosswalk'!A:B,2,FALSE))</f>
        <v>No EHR Specified</v>
      </c>
    </row>
    <row r="6418" spans="1:11" x14ac:dyDescent="0.25">
      <c r="A6418" t="s">
        <v>112</v>
      </c>
      <c r="B6418">
        <v>191</v>
      </c>
      <c r="C6418" t="s">
        <v>1110</v>
      </c>
      <c r="D6418" t="s">
        <v>113</v>
      </c>
      <c r="E6418">
        <v>4</v>
      </c>
      <c r="F6418">
        <v>4</v>
      </c>
      <c r="G6418">
        <v>100</v>
      </c>
      <c r="H6418" t="s">
        <v>65</v>
      </c>
      <c r="I6418">
        <v>99</v>
      </c>
      <c r="J6418" t="s">
        <v>66</v>
      </c>
      <c r="K6418" s="33" t="str">
        <f>IF(ISNA(VLOOKUP(C6418,'Provider-EHR crosswalk'!A:B,2,FALSE)),"No EHR Specified",VLOOKUP(C6418,'Provider-EHR crosswalk'!A:B,2,FALSE))</f>
        <v>No EHR Specified</v>
      </c>
    </row>
    <row r="6419" spans="1:11" x14ac:dyDescent="0.25">
      <c r="A6419" t="s">
        <v>112</v>
      </c>
      <c r="B6419">
        <v>204</v>
      </c>
      <c r="C6419" t="s">
        <v>1110</v>
      </c>
      <c r="D6419" t="s">
        <v>113</v>
      </c>
      <c r="E6419">
        <v>2</v>
      </c>
      <c r="F6419">
        <v>2</v>
      </c>
      <c r="G6419">
        <v>100</v>
      </c>
      <c r="H6419" t="s">
        <v>65</v>
      </c>
      <c r="I6419">
        <v>99</v>
      </c>
      <c r="J6419" t="s">
        <v>66</v>
      </c>
      <c r="K6419" s="33" t="str">
        <f>IF(ISNA(VLOOKUP(C6419,'Provider-EHR crosswalk'!A:B,2,FALSE)),"No EHR Specified",VLOOKUP(C6419,'Provider-EHR crosswalk'!A:B,2,FALSE))</f>
        <v>No EHR Specified</v>
      </c>
    </row>
    <row r="6420" spans="1:11" x14ac:dyDescent="0.25">
      <c r="A6420" t="s">
        <v>112</v>
      </c>
      <c r="B6420">
        <v>208</v>
      </c>
      <c r="C6420" t="s">
        <v>1110</v>
      </c>
      <c r="D6420" t="s">
        <v>113</v>
      </c>
      <c r="E6420">
        <v>4</v>
      </c>
      <c r="F6420">
        <v>4</v>
      </c>
      <c r="G6420">
        <v>100</v>
      </c>
      <c r="H6420" t="s">
        <v>65</v>
      </c>
      <c r="I6420">
        <v>99</v>
      </c>
      <c r="J6420" t="s">
        <v>66</v>
      </c>
      <c r="K6420" s="33" t="str">
        <f>IF(ISNA(VLOOKUP(C6420,'Provider-EHR crosswalk'!A:B,2,FALSE)),"No EHR Specified",VLOOKUP(C6420,'Provider-EHR crosswalk'!A:B,2,FALSE))</f>
        <v>No EHR Specified</v>
      </c>
    </row>
    <row r="6421" spans="1:11" x14ac:dyDescent="0.25">
      <c r="A6421" t="s">
        <v>112</v>
      </c>
      <c r="B6421">
        <v>210</v>
      </c>
      <c r="C6421" t="s">
        <v>1110</v>
      </c>
      <c r="D6421" t="s">
        <v>113</v>
      </c>
      <c r="E6421">
        <v>8</v>
      </c>
      <c r="F6421">
        <v>8</v>
      </c>
      <c r="G6421">
        <v>100</v>
      </c>
      <c r="H6421" t="s">
        <v>65</v>
      </c>
      <c r="I6421">
        <v>99</v>
      </c>
      <c r="J6421" t="s">
        <v>66</v>
      </c>
      <c r="K6421" s="33" t="str">
        <f>IF(ISNA(VLOOKUP(C6421,'Provider-EHR crosswalk'!A:B,2,FALSE)),"No EHR Specified",VLOOKUP(C6421,'Provider-EHR crosswalk'!A:B,2,FALSE))</f>
        <v>No EHR Specified</v>
      </c>
    </row>
    <row r="6422" spans="1:11" x14ac:dyDescent="0.25">
      <c r="A6422" t="s">
        <v>114</v>
      </c>
      <c r="B6422">
        <v>9</v>
      </c>
      <c r="C6422" t="s">
        <v>1110</v>
      </c>
      <c r="D6422" t="s">
        <v>115</v>
      </c>
      <c r="E6422">
        <v>1</v>
      </c>
      <c r="F6422">
        <v>53</v>
      </c>
      <c r="G6422">
        <v>1.89</v>
      </c>
      <c r="H6422" t="s">
        <v>116</v>
      </c>
      <c r="I6422">
        <v>4</v>
      </c>
      <c r="J6422" t="s">
        <v>66</v>
      </c>
      <c r="K6422" s="33" t="str">
        <f>IF(ISNA(VLOOKUP(C6422,'Provider-EHR crosswalk'!A:B,2,FALSE)),"No EHR Specified",VLOOKUP(C6422,'Provider-EHR crosswalk'!A:B,2,FALSE))</f>
        <v>No EHR Specified</v>
      </c>
    </row>
    <row r="6423" spans="1:11" x14ac:dyDescent="0.25">
      <c r="A6423" t="s">
        <v>114</v>
      </c>
      <c r="B6423">
        <v>38</v>
      </c>
      <c r="C6423" t="s">
        <v>1110</v>
      </c>
      <c r="D6423" t="s">
        <v>115</v>
      </c>
      <c r="E6423">
        <v>0</v>
      </c>
      <c r="F6423">
        <v>16</v>
      </c>
      <c r="G6423">
        <v>0</v>
      </c>
      <c r="H6423" t="s">
        <v>116</v>
      </c>
      <c r="I6423">
        <v>4</v>
      </c>
      <c r="J6423" t="s">
        <v>66</v>
      </c>
      <c r="K6423" s="33" t="str">
        <f>IF(ISNA(VLOOKUP(C6423,'Provider-EHR crosswalk'!A:B,2,FALSE)),"No EHR Specified",VLOOKUP(C6423,'Provider-EHR crosswalk'!A:B,2,FALSE))</f>
        <v>No EHR Specified</v>
      </c>
    </row>
    <row r="6424" spans="1:11" x14ac:dyDescent="0.25">
      <c r="A6424" t="s">
        <v>114</v>
      </c>
      <c r="B6424">
        <v>65</v>
      </c>
      <c r="C6424" t="s">
        <v>1110</v>
      </c>
      <c r="D6424" t="s">
        <v>115</v>
      </c>
      <c r="E6424">
        <v>1</v>
      </c>
      <c r="F6424">
        <v>9</v>
      </c>
      <c r="G6424">
        <v>11.11</v>
      </c>
      <c r="H6424" t="s">
        <v>116</v>
      </c>
      <c r="I6424">
        <v>4</v>
      </c>
      <c r="J6424" t="s">
        <v>69</v>
      </c>
      <c r="K6424" s="33" t="str">
        <f>IF(ISNA(VLOOKUP(C6424,'Provider-EHR crosswalk'!A:B,2,FALSE)),"No EHR Specified",VLOOKUP(C6424,'Provider-EHR crosswalk'!A:B,2,FALSE))</f>
        <v>No EHR Specified</v>
      </c>
    </row>
    <row r="6425" spans="1:11" x14ac:dyDescent="0.25">
      <c r="A6425" t="s">
        <v>114</v>
      </c>
      <c r="B6425">
        <v>70</v>
      </c>
      <c r="C6425" t="s">
        <v>1110</v>
      </c>
      <c r="D6425" t="s">
        <v>115</v>
      </c>
      <c r="E6425">
        <v>12</v>
      </c>
      <c r="F6425">
        <v>172</v>
      </c>
      <c r="G6425">
        <v>6.98</v>
      </c>
      <c r="H6425" t="s">
        <v>116</v>
      </c>
      <c r="I6425">
        <v>4</v>
      </c>
      <c r="J6425" t="s">
        <v>69</v>
      </c>
      <c r="K6425" s="33" t="str">
        <f>IF(ISNA(VLOOKUP(C6425,'Provider-EHR crosswalk'!A:B,2,FALSE)),"No EHR Specified",VLOOKUP(C6425,'Provider-EHR crosswalk'!A:B,2,FALSE))</f>
        <v>No EHR Specified</v>
      </c>
    </row>
    <row r="6426" spans="1:11" x14ac:dyDescent="0.25">
      <c r="A6426" t="s">
        <v>114</v>
      </c>
      <c r="B6426">
        <v>88</v>
      </c>
      <c r="C6426" t="s">
        <v>1110</v>
      </c>
      <c r="D6426" t="s">
        <v>115</v>
      </c>
      <c r="E6426">
        <v>1</v>
      </c>
      <c r="F6426">
        <v>24</v>
      </c>
      <c r="G6426">
        <v>4.17</v>
      </c>
      <c r="H6426" t="s">
        <v>116</v>
      </c>
      <c r="I6426">
        <v>4</v>
      </c>
      <c r="J6426" t="s">
        <v>69</v>
      </c>
      <c r="K6426" s="33" t="str">
        <f>IF(ISNA(VLOOKUP(C6426,'Provider-EHR crosswalk'!A:B,2,FALSE)),"No EHR Specified",VLOOKUP(C6426,'Provider-EHR crosswalk'!A:B,2,FALSE))</f>
        <v>No EHR Specified</v>
      </c>
    </row>
    <row r="6427" spans="1:11" x14ac:dyDescent="0.25">
      <c r="A6427" t="s">
        <v>114</v>
      </c>
      <c r="B6427">
        <v>100</v>
      </c>
      <c r="C6427" t="s">
        <v>1110</v>
      </c>
      <c r="D6427" t="s">
        <v>115</v>
      </c>
      <c r="E6427">
        <v>3</v>
      </c>
      <c r="F6427">
        <v>87</v>
      </c>
      <c r="G6427">
        <v>3.45</v>
      </c>
      <c r="H6427" t="s">
        <v>116</v>
      </c>
      <c r="I6427">
        <v>4</v>
      </c>
      <c r="J6427" t="s">
        <v>66</v>
      </c>
      <c r="K6427" s="33" t="str">
        <f>IF(ISNA(VLOOKUP(C6427,'Provider-EHR crosswalk'!A:B,2,FALSE)),"No EHR Specified",VLOOKUP(C6427,'Provider-EHR crosswalk'!A:B,2,FALSE))</f>
        <v>No EHR Specified</v>
      </c>
    </row>
    <row r="6428" spans="1:11" x14ac:dyDescent="0.25">
      <c r="A6428" t="s">
        <v>114</v>
      </c>
      <c r="B6428">
        <v>110</v>
      </c>
      <c r="C6428" t="s">
        <v>1110</v>
      </c>
      <c r="D6428" t="s">
        <v>115</v>
      </c>
      <c r="E6428">
        <v>1</v>
      </c>
      <c r="F6428">
        <v>32</v>
      </c>
      <c r="G6428">
        <v>3.13</v>
      </c>
      <c r="H6428" t="s">
        <v>116</v>
      </c>
      <c r="I6428">
        <v>4</v>
      </c>
      <c r="J6428" t="s">
        <v>66</v>
      </c>
      <c r="K6428" s="33" t="str">
        <f>IF(ISNA(VLOOKUP(C6428,'Provider-EHR crosswalk'!A:B,2,FALSE)),"No EHR Specified",VLOOKUP(C6428,'Provider-EHR crosswalk'!A:B,2,FALSE))</f>
        <v>No EHR Specified</v>
      </c>
    </row>
    <row r="6429" spans="1:11" x14ac:dyDescent="0.25">
      <c r="A6429" t="s">
        <v>114</v>
      </c>
      <c r="B6429">
        <v>119</v>
      </c>
      <c r="C6429" t="s">
        <v>1110</v>
      </c>
      <c r="D6429" t="s">
        <v>115</v>
      </c>
      <c r="E6429">
        <v>2</v>
      </c>
      <c r="F6429">
        <v>54</v>
      </c>
      <c r="G6429">
        <v>3.7</v>
      </c>
      <c r="H6429" t="s">
        <v>116</v>
      </c>
      <c r="I6429">
        <v>4</v>
      </c>
      <c r="J6429" t="s">
        <v>66</v>
      </c>
      <c r="K6429" s="33" t="str">
        <f>IF(ISNA(VLOOKUP(C6429,'Provider-EHR crosswalk'!A:B,2,FALSE)),"No EHR Specified",VLOOKUP(C6429,'Provider-EHR crosswalk'!A:B,2,FALSE))</f>
        <v>No EHR Specified</v>
      </c>
    </row>
    <row r="6430" spans="1:11" x14ac:dyDescent="0.25">
      <c r="A6430" t="s">
        <v>114</v>
      </c>
      <c r="B6430">
        <v>122</v>
      </c>
      <c r="C6430" t="s">
        <v>1110</v>
      </c>
      <c r="D6430" t="s">
        <v>115</v>
      </c>
      <c r="E6430">
        <v>0</v>
      </c>
      <c r="F6430">
        <v>19</v>
      </c>
      <c r="G6430">
        <v>0</v>
      </c>
      <c r="H6430" t="s">
        <v>116</v>
      </c>
      <c r="I6430">
        <v>4</v>
      </c>
      <c r="J6430" t="s">
        <v>66</v>
      </c>
      <c r="K6430" s="33" t="str">
        <f>IF(ISNA(VLOOKUP(C6430,'Provider-EHR crosswalk'!A:B,2,FALSE)),"No EHR Specified",VLOOKUP(C6430,'Provider-EHR crosswalk'!A:B,2,FALSE))</f>
        <v>No EHR Specified</v>
      </c>
    </row>
    <row r="6431" spans="1:11" x14ac:dyDescent="0.25">
      <c r="A6431" t="s">
        <v>114</v>
      </c>
      <c r="B6431">
        <v>130</v>
      </c>
      <c r="C6431" t="s">
        <v>1110</v>
      </c>
      <c r="D6431" t="s">
        <v>115</v>
      </c>
      <c r="E6431">
        <v>1</v>
      </c>
      <c r="F6431">
        <v>33</v>
      </c>
      <c r="G6431">
        <v>3.03</v>
      </c>
      <c r="H6431" t="s">
        <v>116</v>
      </c>
      <c r="I6431">
        <v>4</v>
      </c>
      <c r="J6431" t="s">
        <v>66</v>
      </c>
      <c r="K6431" s="33" t="str">
        <f>IF(ISNA(VLOOKUP(C6431,'Provider-EHR crosswalk'!A:B,2,FALSE)),"No EHR Specified",VLOOKUP(C6431,'Provider-EHR crosswalk'!A:B,2,FALSE))</f>
        <v>No EHR Specified</v>
      </c>
    </row>
    <row r="6432" spans="1:11" x14ac:dyDescent="0.25">
      <c r="A6432" t="s">
        <v>114</v>
      </c>
      <c r="B6432">
        <v>140</v>
      </c>
      <c r="C6432" t="s">
        <v>1110</v>
      </c>
      <c r="D6432" t="s">
        <v>115</v>
      </c>
      <c r="E6432">
        <v>0</v>
      </c>
      <c r="F6432">
        <v>11</v>
      </c>
      <c r="G6432">
        <v>0</v>
      </c>
      <c r="H6432" t="s">
        <v>116</v>
      </c>
      <c r="I6432">
        <v>4</v>
      </c>
      <c r="J6432" t="s">
        <v>66</v>
      </c>
      <c r="K6432" s="33" t="str">
        <f>IF(ISNA(VLOOKUP(C6432,'Provider-EHR crosswalk'!A:B,2,FALSE)),"No EHR Specified",VLOOKUP(C6432,'Provider-EHR crosswalk'!A:B,2,FALSE))</f>
        <v>No EHR Specified</v>
      </c>
    </row>
    <row r="6433" spans="1:11" x14ac:dyDescent="0.25">
      <c r="A6433" t="s">
        <v>114</v>
      </c>
      <c r="B6433">
        <v>146</v>
      </c>
      <c r="C6433" t="s">
        <v>1110</v>
      </c>
      <c r="D6433" t="s">
        <v>115</v>
      </c>
      <c r="E6433">
        <v>0</v>
      </c>
      <c r="F6433">
        <v>3</v>
      </c>
      <c r="G6433">
        <v>0</v>
      </c>
      <c r="H6433" t="s">
        <v>116</v>
      </c>
      <c r="I6433">
        <v>4</v>
      </c>
      <c r="J6433" t="s">
        <v>66</v>
      </c>
      <c r="K6433" s="33" t="str">
        <f>IF(ISNA(VLOOKUP(C6433,'Provider-EHR crosswalk'!A:B,2,FALSE)),"No EHR Specified",VLOOKUP(C6433,'Provider-EHR crosswalk'!A:B,2,FALSE))</f>
        <v>No EHR Specified</v>
      </c>
    </row>
    <row r="6434" spans="1:11" x14ac:dyDescent="0.25">
      <c r="A6434" t="s">
        <v>114</v>
      </c>
      <c r="B6434">
        <v>172</v>
      </c>
      <c r="C6434" t="s">
        <v>1110</v>
      </c>
      <c r="D6434" t="s">
        <v>115</v>
      </c>
      <c r="E6434">
        <v>1</v>
      </c>
      <c r="F6434">
        <v>7</v>
      </c>
      <c r="G6434">
        <v>14.29</v>
      </c>
      <c r="H6434" t="s">
        <v>116</v>
      </c>
      <c r="I6434">
        <v>4</v>
      </c>
      <c r="J6434" t="s">
        <v>69</v>
      </c>
      <c r="K6434" s="33" t="str">
        <f>IF(ISNA(VLOOKUP(C6434,'Provider-EHR crosswalk'!A:B,2,FALSE)),"No EHR Specified",VLOOKUP(C6434,'Provider-EHR crosswalk'!A:B,2,FALSE))</f>
        <v>No EHR Specified</v>
      </c>
    </row>
    <row r="6435" spans="1:11" x14ac:dyDescent="0.25">
      <c r="A6435" t="s">
        <v>114</v>
      </c>
      <c r="B6435">
        <v>175</v>
      </c>
      <c r="C6435" t="s">
        <v>1110</v>
      </c>
      <c r="D6435" t="s">
        <v>115</v>
      </c>
      <c r="E6435">
        <v>0</v>
      </c>
      <c r="F6435">
        <v>2</v>
      </c>
      <c r="G6435">
        <v>0</v>
      </c>
      <c r="H6435" t="s">
        <v>116</v>
      </c>
      <c r="I6435">
        <v>4</v>
      </c>
      <c r="J6435" t="s">
        <v>66</v>
      </c>
      <c r="K6435" s="33" t="str">
        <f>IF(ISNA(VLOOKUP(C6435,'Provider-EHR crosswalk'!A:B,2,FALSE)),"No EHR Specified",VLOOKUP(C6435,'Provider-EHR crosswalk'!A:B,2,FALSE))</f>
        <v>No EHR Specified</v>
      </c>
    </row>
    <row r="6436" spans="1:11" x14ac:dyDescent="0.25">
      <c r="A6436" t="s">
        <v>114</v>
      </c>
      <c r="B6436">
        <v>184</v>
      </c>
      <c r="C6436" t="s">
        <v>1110</v>
      </c>
      <c r="D6436" t="s">
        <v>115</v>
      </c>
      <c r="E6436">
        <v>0</v>
      </c>
      <c r="F6436">
        <v>2</v>
      </c>
      <c r="G6436">
        <v>0</v>
      </c>
      <c r="H6436" t="s">
        <v>116</v>
      </c>
      <c r="I6436">
        <v>4</v>
      </c>
      <c r="J6436" t="s">
        <v>66</v>
      </c>
      <c r="K6436" s="33" t="str">
        <f>IF(ISNA(VLOOKUP(C6436,'Provider-EHR crosswalk'!A:B,2,FALSE)),"No EHR Specified",VLOOKUP(C6436,'Provider-EHR crosswalk'!A:B,2,FALSE))</f>
        <v>No EHR Specified</v>
      </c>
    </row>
    <row r="6437" spans="1:11" x14ac:dyDescent="0.25">
      <c r="A6437" t="s">
        <v>114</v>
      </c>
      <c r="B6437">
        <v>185</v>
      </c>
      <c r="C6437" t="s">
        <v>1110</v>
      </c>
      <c r="D6437" t="s">
        <v>115</v>
      </c>
      <c r="E6437">
        <v>1</v>
      </c>
      <c r="F6437">
        <v>5</v>
      </c>
      <c r="G6437">
        <v>20</v>
      </c>
      <c r="H6437" t="s">
        <v>116</v>
      </c>
      <c r="I6437">
        <v>4</v>
      </c>
      <c r="J6437" t="s">
        <v>69</v>
      </c>
      <c r="K6437" s="33" t="str">
        <f>IF(ISNA(VLOOKUP(C6437,'Provider-EHR crosswalk'!A:B,2,FALSE)),"No EHR Specified",VLOOKUP(C6437,'Provider-EHR crosswalk'!A:B,2,FALSE))</f>
        <v>No EHR Specified</v>
      </c>
    </row>
    <row r="6438" spans="1:11" x14ac:dyDescent="0.25">
      <c r="A6438" t="s">
        <v>114</v>
      </c>
      <c r="B6438">
        <v>191</v>
      </c>
      <c r="C6438" t="s">
        <v>1110</v>
      </c>
      <c r="D6438" t="s">
        <v>115</v>
      </c>
      <c r="E6438">
        <v>1</v>
      </c>
      <c r="F6438">
        <v>4</v>
      </c>
      <c r="G6438">
        <v>25</v>
      </c>
      <c r="H6438" t="s">
        <v>116</v>
      </c>
      <c r="I6438">
        <v>4</v>
      </c>
      <c r="J6438" t="s">
        <v>69</v>
      </c>
      <c r="K6438" s="33" t="str">
        <f>IF(ISNA(VLOOKUP(C6438,'Provider-EHR crosswalk'!A:B,2,FALSE)),"No EHR Specified",VLOOKUP(C6438,'Provider-EHR crosswalk'!A:B,2,FALSE))</f>
        <v>No EHR Specified</v>
      </c>
    </row>
    <row r="6439" spans="1:11" x14ac:dyDescent="0.25">
      <c r="A6439" t="s">
        <v>114</v>
      </c>
      <c r="B6439">
        <v>204</v>
      </c>
      <c r="C6439" t="s">
        <v>1110</v>
      </c>
      <c r="D6439" t="s">
        <v>115</v>
      </c>
      <c r="E6439">
        <v>0</v>
      </c>
      <c r="F6439">
        <v>2</v>
      </c>
      <c r="G6439">
        <v>0</v>
      </c>
      <c r="H6439" t="s">
        <v>116</v>
      </c>
      <c r="I6439">
        <v>4</v>
      </c>
      <c r="J6439" t="s">
        <v>66</v>
      </c>
      <c r="K6439" s="33" t="str">
        <f>IF(ISNA(VLOOKUP(C6439,'Provider-EHR crosswalk'!A:B,2,FALSE)),"No EHR Specified",VLOOKUP(C6439,'Provider-EHR crosswalk'!A:B,2,FALSE))</f>
        <v>No EHR Specified</v>
      </c>
    </row>
    <row r="6440" spans="1:11" x14ac:dyDescent="0.25">
      <c r="A6440" t="s">
        <v>114</v>
      </c>
      <c r="B6440">
        <v>208</v>
      </c>
      <c r="C6440" t="s">
        <v>1110</v>
      </c>
      <c r="D6440" t="s">
        <v>115</v>
      </c>
      <c r="E6440">
        <v>0</v>
      </c>
      <c r="F6440">
        <v>1</v>
      </c>
      <c r="G6440">
        <v>0</v>
      </c>
      <c r="H6440" t="s">
        <v>116</v>
      </c>
      <c r="I6440">
        <v>4</v>
      </c>
      <c r="J6440" t="s">
        <v>66</v>
      </c>
      <c r="K6440" s="33" t="str">
        <f>IF(ISNA(VLOOKUP(C6440,'Provider-EHR crosswalk'!A:B,2,FALSE)),"No EHR Specified",VLOOKUP(C6440,'Provider-EHR crosswalk'!A:B,2,FALSE))</f>
        <v>No EHR Specified</v>
      </c>
    </row>
    <row r="6441" spans="1:11" x14ac:dyDescent="0.25">
      <c r="A6441" t="s">
        <v>114</v>
      </c>
      <c r="B6441">
        <v>210</v>
      </c>
      <c r="C6441" t="s">
        <v>1110</v>
      </c>
      <c r="D6441" t="s">
        <v>115</v>
      </c>
      <c r="E6441">
        <v>0</v>
      </c>
      <c r="F6441">
        <v>1</v>
      </c>
      <c r="G6441">
        <v>0</v>
      </c>
      <c r="H6441" t="s">
        <v>116</v>
      </c>
      <c r="I6441">
        <v>4</v>
      </c>
      <c r="J6441" t="s">
        <v>66</v>
      </c>
      <c r="K6441" s="33" t="str">
        <f>IF(ISNA(VLOOKUP(C6441,'Provider-EHR crosswalk'!A:B,2,FALSE)),"No EHR Specified",VLOOKUP(C6441,'Provider-EHR crosswalk'!A:B,2,FALSE))</f>
        <v>No EHR Specified</v>
      </c>
    </row>
    <row r="6442" spans="1:11" x14ac:dyDescent="0.25">
      <c r="A6442" t="s">
        <v>117</v>
      </c>
      <c r="B6442">
        <v>9</v>
      </c>
      <c r="C6442" t="s">
        <v>1110</v>
      </c>
      <c r="D6442" t="s">
        <v>118</v>
      </c>
      <c r="E6442">
        <v>4</v>
      </c>
      <c r="F6442">
        <v>53</v>
      </c>
      <c r="G6442">
        <v>7.55</v>
      </c>
      <c r="H6442" t="s">
        <v>116</v>
      </c>
      <c r="I6442">
        <v>4</v>
      </c>
      <c r="J6442" t="s">
        <v>69</v>
      </c>
      <c r="K6442" s="33" t="str">
        <f>IF(ISNA(VLOOKUP(C6442,'Provider-EHR crosswalk'!A:B,2,FALSE)),"No EHR Specified",VLOOKUP(C6442,'Provider-EHR crosswalk'!A:B,2,FALSE))</f>
        <v>No EHR Specified</v>
      </c>
    </row>
    <row r="6443" spans="1:11" x14ac:dyDescent="0.25">
      <c r="A6443" t="s">
        <v>117</v>
      </c>
      <c r="B6443">
        <v>38</v>
      </c>
      <c r="C6443" t="s">
        <v>1110</v>
      </c>
      <c r="D6443" t="s">
        <v>118</v>
      </c>
      <c r="E6443">
        <v>0</v>
      </c>
      <c r="F6443">
        <v>16</v>
      </c>
      <c r="G6443">
        <v>0</v>
      </c>
      <c r="H6443" t="s">
        <v>116</v>
      </c>
      <c r="I6443">
        <v>4</v>
      </c>
      <c r="J6443" t="s">
        <v>66</v>
      </c>
      <c r="K6443" s="33" t="str">
        <f>IF(ISNA(VLOOKUP(C6443,'Provider-EHR crosswalk'!A:B,2,FALSE)),"No EHR Specified",VLOOKUP(C6443,'Provider-EHR crosswalk'!A:B,2,FALSE))</f>
        <v>No EHR Specified</v>
      </c>
    </row>
    <row r="6444" spans="1:11" x14ac:dyDescent="0.25">
      <c r="A6444" t="s">
        <v>117</v>
      </c>
      <c r="B6444">
        <v>65</v>
      </c>
      <c r="C6444" t="s">
        <v>1110</v>
      </c>
      <c r="D6444" t="s">
        <v>118</v>
      </c>
      <c r="E6444">
        <v>0</v>
      </c>
      <c r="F6444">
        <v>9</v>
      </c>
      <c r="G6444">
        <v>0</v>
      </c>
      <c r="H6444" t="s">
        <v>116</v>
      </c>
      <c r="I6444">
        <v>4</v>
      </c>
      <c r="J6444" t="s">
        <v>66</v>
      </c>
      <c r="K6444" s="33" t="str">
        <f>IF(ISNA(VLOOKUP(C6444,'Provider-EHR crosswalk'!A:B,2,FALSE)),"No EHR Specified",VLOOKUP(C6444,'Provider-EHR crosswalk'!A:B,2,FALSE))</f>
        <v>No EHR Specified</v>
      </c>
    </row>
    <row r="6445" spans="1:11" x14ac:dyDescent="0.25">
      <c r="A6445" t="s">
        <v>117</v>
      </c>
      <c r="B6445">
        <v>70</v>
      </c>
      <c r="C6445" t="s">
        <v>1110</v>
      </c>
      <c r="D6445" t="s">
        <v>118</v>
      </c>
      <c r="E6445">
        <v>1</v>
      </c>
      <c r="F6445">
        <v>172</v>
      </c>
      <c r="G6445">
        <v>0.57999999999999996</v>
      </c>
      <c r="H6445" t="s">
        <v>116</v>
      </c>
      <c r="I6445">
        <v>4</v>
      </c>
      <c r="J6445" t="s">
        <v>66</v>
      </c>
      <c r="K6445" s="33" t="str">
        <f>IF(ISNA(VLOOKUP(C6445,'Provider-EHR crosswalk'!A:B,2,FALSE)),"No EHR Specified",VLOOKUP(C6445,'Provider-EHR crosswalk'!A:B,2,FALSE))</f>
        <v>No EHR Specified</v>
      </c>
    </row>
    <row r="6446" spans="1:11" x14ac:dyDescent="0.25">
      <c r="A6446" t="s">
        <v>117</v>
      </c>
      <c r="B6446">
        <v>88</v>
      </c>
      <c r="C6446" t="s">
        <v>1110</v>
      </c>
      <c r="D6446" t="s">
        <v>118</v>
      </c>
      <c r="E6446">
        <v>1</v>
      </c>
      <c r="F6446">
        <v>24</v>
      </c>
      <c r="G6446">
        <v>4.17</v>
      </c>
      <c r="H6446" t="s">
        <v>116</v>
      </c>
      <c r="I6446">
        <v>4</v>
      </c>
      <c r="J6446" t="s">
        <v>69</v>
      </c>
      <c r="K6446" s="33" t="str">
        <f>IF(ISNA(VLOOKUP(C6446,'Provider-EHR crosswalk'!A:B,2,FALSE)),"No EHR Specified",VLOOKUP(C6446,'Provider-EHR crosswalk'!A:B,2,FALSE))</f>
        <v>No EHR Specified</v>
      </c>
    </row>
    <row r="6447" spans="1:11" x14ac:dyDescent="0.25">
      <c r="A6447" t="s">
        <v>117</v>
      </c>
      <c r="B6447">
        <v>100</v>
      </c>
      <c r="C6447" t="s">
        <v>1110</v>
      </c>
      <c r="D6447" t="s">
        <v>118</v>
      </c>
      <c r="E6447">
        <v>0</v>
      </c>
      <c r="F6447">
        <v>87</v>
      </c>
      <c r="G6447">
        <v>0</v>
      </c>
      <c r="H6447" t="s">
        <v>116</v>
      </c>
      <c r="I6447">
        <v>4</v>
      </c>
      <c r="J6447" t="s">
        <v>66</v>
      </c>
      <c r="K6447" s="33" t="str">
        <f>IF(ISNA(VLOOKUP(C6447,'Provider-EHR crosswalk'!A:B,2,FALSE)),"No EHR Specified",VLOOKUP(C6447,'Provider-EHR crosswalk'!A:B,2,FALSE))</f>
        <v>No EHR Specified</v>
      </c>
    </row>
    <row r="6448" spans="1:11" x14ac:dyDescent="0.25">
      <c r="A6448" t="s">
        <v>117</v>
      </c>
      <c r="B6448">
        <v>110</v>
      </c>
      <c r="C6448" t="s">
        <v>1110</v>
      </c>
      <c r="D6448" t="s">
        <v>118</v>
      </c>
      <c r="E6448">
        <v>0</v>
      </c>
      <c r="F6448">
        <v>32</v>
      </c>
      <c r="G6448">
        <v>0</v>
      </c>
      <c r="H6448" t="s">
        <v>116</v>
      </c>
      <c r="I6448">
        <v>4</v>
      </c>
      <c r="J6448" t="s">
        <v>66</v>
      </c>
      <c r="K6448" s="33" t="str">
        <f>IF(ISNA(VLOOKUP(C6448,'Provider-EHR crosswalk'!A:B,2,FALSE)),"No EHR Specified",VLOOKUP(C6448,'Provider-EHR crosswalk'!A:B,2,FALSE))</f>
        <v>No EHR Specified</v>
      </c>
    </row>
    <row r="6449" spans="1:11" x14ac:dyDescent="0.25">
      <c r="A6449" t="s">
        <v>117</v>
      </c>
      <c r="B6449">
        <v>119</v>
      </c>
      <c r="C6449" t="s">
        <v>1110</v>
      </c>
      <c r="D6449" t="s">
        <v>118</v>
      </c>
      <c r="E6449">
        <v>1</v>
      </c>
      <c r="F6449">
        <v>54</v>
      </c>
      <c r="G6449">
        <v>1.85</v>
      </c>
      <c r="H6449" t="s">
        <v>116</v>
      </c>
      <c r="I6449">
        <v>4</v>
      </c>
      <c r="J6449" t="s">
        <v>66</v>
      </c>
      <c r="K6449" s="33" t="str">
        <f>IF(ISNA(VLOOKUP(C6449,'Provider-EHR crosswalk'!A:B,2,FALSE)),"No EHR Specified",VLOOKUP(C6449,'Provider-EHR crosswalk'!A:B,2,FALSE))</f>
        <v>No EHR Specified</v>
      </c>
    </row>
    <row r="6450" spans="1:11" x14ac:dyDescent="0.25">
      <c r="A6450" t="s">
        <v>117</v>
      </c>
      <c r="B6450">
        <v>122</v>
      </c>
      <c r="C6450" t="s">
        <v>1110</v>
      </c>
      <c r="D6450" t="s">
        <v>118</v>
      </c>
      <c r="E6450">
        <v>0</v>
      </c>
      <c r="F6450">
        <v>19</v>
      </c>
      <c r="G6450">
        <v>0</v>
      </c>
      <c r="H6450" t="s">
        <v>116</v>
      </c>
      <c r="I6450">
        <v>4</v>
      </c>
      <c r="J6450" t="s">
        <v>66</v>
      </c>
      <c r="K6450" s="33" t="str">
        <f>IF(ISNA(VLOOKUP(C6450,'Provider-EHR crosswalk'!A:B,2,FALSE)),"No EHR Specified",VLOOKUP(C6450,'Provider-EHR crosswalk'!A:B,2,FALSE))</f>
        <v>No EHR Specified</v>
      </c>
    </row>
    <row r="6451" spans="1:11" x14ac:dyDescent="0.25">
      <c r="A6451" t="s">
        <v>117</v>
      </c>
      <c r="B6451">
        <v>130</v>
      </c>
      <c r="C6451" t="s">
        <v>1110</v>
      </c>
      <c r="D6451" t="s">
        <v>118</v>
      </c>
      <c r="E6451">
        <v>2</v>
      </c>
      <c r="F6451">
        <v>33</v>
      </c>
      <c r="G6451">
        <v>6.06</v>
      </c>
      <c r="H6451" t="s">
        <v>116</v>
      </c>
      <c r="I6451">
        <v>4</v>
      </c>
      <c r="J6451" t="s">
        <v>69</v>
      </c>
      <c r="K6451" s="33" t="str">
        <f>IF(ISNA(VLOOKUP(C6451,'Provider-EHR crosswalk'!A:B,2,FALSE)),"No EHR Specified",VLOOKUP(C6451,'Provider-EHR crosswalk'!A:B,2,FALSE))</f>
        <v>No EHR Specified</v>
      </c>
    </row>
    <row r="6452" spans="1:11" x14ac:dyDescent="0.25">
      <c r="A6452" t="s">
        <v>117</v>
      </c>
      <c r="B6452">
        <v>140</v>
      </c>
      <c r="C6452" t="s">
        <v>1110</v>
      </c>
      <c r="D6452" t="s">
        <v>118</v>
      </c>
      <c r="E6452">
        <v>1</v>
      </c>
      <c r="F6452">
        <v>11</v>
      </c>
      <c r="G6452">
        <v>9.09</v>
      </c>
      <c r="H6452" t="s">
        <v>116</v>
      </c>
      <c r="I6452">
        <v>4</v>
      </c>
      <c r="J6452" t="s">
        <v>69</v>
      </c>
      <c r="K6452" s="33" t="str">
        <f>IF(ISNA(VLOOKUP(C6452,'Provider-EHR crosswalk'!A:B,2,FALSE)),"No EHR Specified",VLOOKUP(C6452,'Provider-EHR crosswalk'!A:B,2,FALSE))</f>
        <v>No EHR Specified</v>
      </c>
    </row>
    <row r="6453" spans="1:11" x14ac:dyDescent="0.25">
      <c r="A6453" t="s">
        <v>117</v>
      </c>
      <c r="B6453">
        <v>146</v>
      </c>
      <c r="C6453" t="s">
        <v>1110</v>
      </c>
      <c r="D6453" t="s">
        <v>118</v>
      </c>
      <c r="E6453">
        <v>0</v>
      </c>
      <c r="F6453">
        <v>3</v>
      </c>
      <c r="G6453">
        <v>0</v>
      </c>
      <c r="H6453" t="s">
        <v>116</v>
      </c>
      <c r="I6453">
        <v>4</v>
      </c>
      <c r="J6453" t="s">
        <v>66</v>
      </c>
      <c r="K6453" s="33" t="str">
        <f>IF(ISNA(VLOOKUP(C6453,'Provider-EHR crosswalk'!A:B,2,FALSE)),"No EHR Specified",VLOOKUP(C6453,'Provider-EHR crosswalk'!A:B,2,FALSE))</f>
        <v>No EHR Specified</v>
      </c>
    </row>
    <row r="6454" spans="1:11" x14ac:dyDescent="0.25">
      <c r="A6454" t="s">
        <v>117</v>
      </c>
      <c r="B6454">
        <v>172</v>
      </c>
      <c r="C6454" t="s">
        <v>1110</v>
      </c>
      <c r="D6454" t="s">
        <v>118</v>
      </c>
      <c r="E6454">
        <v>0</v>
      </c>
      <c r="F6454">
        <v>7</v>
      </c>
      <c r="G6454">
        <v>0</v>
      </c>
      <c r="H6454" t="s">
        <v>116</v>
      </c>
      <c r="I6454">
        <v>4</v>
      </c>
      <c r="J6454" t="s">
        <v>66</v>
      </c>
      <c r="K6454" s="33" t="str">
        <f>IF(ISNA(VLOOKUP(C6454,'Provider-EHR crosswalk'!A:B,2,FALSE)),"No EHR Specified",VLOOKUP(C6454,'Provider-EHR crosswalk'!A:B,2,FALSE))</f>
        <v>No EHR Specified</v>
      </c>
    </row>
    <row r="6455" spans="1:11" x14ac:dyDescent="0.25">
      <c r="A6455" t="s">
        <v>117</v>
      </c>
      <c r="B6455">
        <v>175</v>
      </c>
      <c r="C6455" t="s">
        <v>1110</v>
      </c>
      <c r="D6455" t="s">
        <v>118</v>
      </c>
      <c r="E6455">
        <v>0</v>
      </c>
      <c r="F6455">
        <v>2</v>
      </c>
      <c r="G6455">
        <v>0</v>
      </c>
      <c r="H6455" t="s">
        <v>116</v>
      </c>
      <c r="I6455">
        <v>4</v>
      </c>
      <c r="J6455" t="s">
        <v>66</v>
      </c>
      <c r="K6455" s="33" t="str">
        <f>IF(ISNA(VLOOKUP(C6455,'Provider-EHR crosswalk'!A:B,2,FALSE)),"No EHR Specified",VLOOKUP(C6455,'Provider-EHR crosswalk'!A:B,2,FALSE))</f>
        <v>No EHR Specified</v>
      </c>
    </row>
    <row r="6456" spans="1:11" x14ac:dyDescent="0.25">
      <c r="A6456" t="s">
        <v>117</v>
      </c>
      <c r="B6456">
        <v>184</v>
      </c>
      <c r="C6456" t="s">
        <v>1110</v>
      </c>
      <c r="D6456" t="s">
        <v>118</v>
      </c>
      <c r="E6456">
        <v>0</v>
      </c>
      <c r="F6456">
        <v>2</v>
      </c>
      <c r="G6456">
        <v>0</v>
      </c>
      <c r="H6456" t="s">
        <v>116</v>
      </c>
      <c r="I6456">
        <v>4</v>
      </c>
      <c r="J6456" t="s">
        <v>66</v>
      </c>
      <c r="K6456" s="33" t="str">
        <f>IF(ISNA(VLOOKUP(C6456,'Provider-EHR crosswalk'!A:B,2,FALSE)),"No EHR Specified",VLOOKUP(C6456,'Provider-EHR crosswalk'!A:B,2,FALSE))</f>
        <v>No EHR Specified</v>
      </c>
    </row>
    <row r="6457" spans="1:11" x14ac:dyDescent="0.25">
      <c r="A6457" t="s">
        <v>117</v>
      </c>
      <c r="B6457">
        <v>185</v>
      </c>
      <c r="C6457" t="s">
        <v>1110</v>
      </c>
      <c r="D6457" t="s">
        <v>118</v>
      </c>
      <c r="E6457">
        <v>0</v>
      </c>
      <c r="F6457">
        <v>5</v>
      </c>
      <c r="G6457">
        <v>0</v>
      </c>
      <c r="H6457" t="s">
        <v>116</v>
      </c>
      <c r="I6457">
        <v>4</v>
      </c>
      <c r="J6457" t="s">
        <v>66</v>
      </c>
      <c r="K6457" s="33" t="str">
        <f>IF(ISNA(VLOOKUP(C6457,'Provider-EHR crosswalk'!A:B,2,FALSE)),"No EHR Specified",VLOOKUP(C6457,'Provider-EHR crosswalk'!A:B,2,FALSE))</f>
        <v>No EHR Specified</v>
      </c>
    </row>
    <row r="6458" spans="1:11" x14ac:dyDescent="0.25">
      <c r="A6458" t="s">
        <v>117</v>
      </c>
      <c r="B6458">
        <v>191</v>
      </c>
      <c r="C6458" t="s">
        <v>1110</v>
      </c>
      <c r="D6458" t="s">
        <v>118</v>
      </c>
      <c r="E6458">
        <v>0</v>
      </c>
      <c r="F6458">
        <v>4</v>
      </c>
      <c r="G6458">
        <v>0</v>
      </c>
      <c r="H6458" t="s">
        <v>116</v>
      </c>
      <c r="I6458">
        <v>4</v>
      </c>
      <c r="J6458" t="s">
        <v>66</v>
      </c>
      <c r="K6458" s="33" t="str">
        <f>IF(ISNA(VLOOKUP(C6458,'Provider-EHR crosswalk'!A:B,2,FALSE)),"No EHR Specified",VLOOKUP(C6458,'Provider-EHR crosswalk'!A:B,2,FALSE))</f>
        <v>No EHR Specified</v>
      </c>
    </row>
    <row r="6459" spans="1:11" x14ac:dyDescent="0.25">
      <c r="A6459" t="s">
        <v>117</v>
      </c>
      <c r="B6459">
        <v>204</v>
      </c>
      <c r="C6459" t="s">
        <v>1110</v>
      </c>
      <c r="D6459" t="s">
        <v>118</v>
      </c>
      <c r="E6459">
        <v>0</v>
      </c>
      <c r="F6459">
        <v>2</v>
      </c>
      <c r="G6459">
        <v>0</v>
      </c>
      <c r="H6459" t="s">
        <v>116</v>
      </c>
      <c r="I6459">
        <v>4</v>
      </c>
      <c r="J6459" t="s">
        <v>66</v>
      </c>
      <c r="K6459" s="33" t="str">
        <f>IF(ISNA(VLOOKUP(C6459,'Provider-EHR crosswalk'!A:B,2,FALSE)),"No EHR Specified",VLOOKUP(C6459,'Provider-EHR crosswalk'!A:B,2,FALSE))</f>
        <v>No EHR Specified</v>
      </c>
    </row>
    <row r="6460" spans="1:11" x14ac:dyDescent="0.25">
      <c r="A6460" t="s">
        <v>117</v>
      </c>
      <c r="B6460">
        <v>208</v>
      </c>
      <c r="C6460" t="s">
        <v>1110</v>
      </c>
      <c r="D6460" t="s">
        <v>118</v>
      </c>
      <c r="E6460">
        <v>0</v>
      </c>
      <c r="F6460">
        <v>1</v>
      </c>
      <c r="G6460">
        <v>0</v>
      </c>
      <c r="H6460" t="s">
        <v>116</v>
      </c>
      <c r="I6460">
        <v>4</v>
      </c>
      <c r="J6460" t="s">
        <v>66</v>
      </c>
      <c r="K6460" s="33" t="str">
        <f>IF(ISNA(VLOOKUP(C6460,'Provider-EHR crosswalk'!A:B,2,FALSE)),"No EHR Specified",VLOOKUP(C6460,'Provider-EHR crosswalk'!A:B,2,FALSE))</f>
        <v>No EHR Specified</v>
      </c>
    </row>
    <row r="6461" spans="1:11" x14ac:dyDescent="0.25">
      <c r="A6461" t="s">
        <v>117</v>
      </c>
      <c r="B6461">
        <v>210</v>
      </c>
      <c r="C6461" t="s">
        <v>1110</v>
      </c>
      <c r="D6461" t="s">
        <v>118</v>
      </c>
      <c r="E6461">
        <v>0</v>
      </c>
      <c r="F6461">
        <v>1</v>
      </c>
      <c r="G6461">
        <v>0</v>
      </c>
      <c r="H6461" t="s">
        <v>116</v>
      </c>
      <c r="I6461">
        <v>4</v>
      </c>
      <c r="J6461" t="s">
        <v>66</v>
      </c>
      <c r="K6461" s="33" t="str">
        <f>IF(ISNA(VLOOKUP(C6461,'Provider-EHR crosswalk'!A:B,2,FALSE)),"No EHR Specified",VLOOKUP(C6461,'Provider-EHR crosswalk'!A:B,2,FALSE))</f>
        <v>No EHR Specified</v>
      </c>
    </row>
    <row r="6462" spans="1:11" x14ac:dyDescent="0.25">
      <c r="A6462" t="s">
        <v>119</v>
      </c>
      <c r="B6462">
        <v>9</v>
      </c>
      <c r="C6462" t="s">
        <v>1110</v>
      </c>
      <c r="D6462" t="s">
        <v>120</v>
      </c>
      <c r="E6462">
        <v>2</v>
      </c>
      <c r="F6462">
        <v>53</v>
      </c>
      <c r="G6462">
        <v>3.77</v>
      </c>
      <c r="H6462" t="s">
        <v>116</v>
      </c>
      <c r="I6462">
        <v>4</v>
      </c>
      <c r="J6462" t="s">
        <v>66</v>
      </c>
      <c r="K6462" s="33" t="str">
        <f>IF(ISNA(VLOOKUP(C6462,'Provider-EHR crosswalk'!A:B,2,FALSE)),"No EHR Specified",VLOOKUP(C6462,'Provider-EHR crosswalk'!A:B,2,FALSE))</f>
        <v>No EHR Specified</v>
      </c>
    </row>
    <row r="6463" spans="1:11" x14ac:dyDescent="0.25">
      <c r="A6463" t="s">
        <v>119</v>
      </c>
      <c r="B6463">
        <v>38</v>
      </c>
      <c r="C6463" t="s">
        <v>1110</v>
      </c>
      <c r="D6463" t="s">
        <v>120</v>
      </c>
      <c r="E6463">
        <v>0</v>
      </c>
      <c r="F6463">
        <v>16</v>
      </c>
      <c r="G6463">
        <v>0</v>
      </c>
      <c r="H6463" t="s">
        <v>116</v>
      </c>
      <c r="I6463">
        <v>4</v>
      </c>
      <c r="J6463" t="s">
        <v>66</v>
      </c>
      <c r="K6463" s="33" t="str">
        <f>IF(ISNA(VLOOKUP(C6463,'Provider-EHR crosswalk'!A:B,2,FALSE)),"No EHR Specified",VLOOKUP(C6463,'Provider-EHR crosswalk'!A:B,2,FALSE))</f>
        <v>No EHR Specified</v>
      </c>
    </row>
    <row r="6464" spans="1:11" x14ac:dyDescent="0.25">
      <c r="A6464" t="s">
        <v>119</v>
      </c>
      <c r="B6464">
        <v>65</v>
      </c>
      <c r="C6464" t="s">
        <v>1110</v>
      </c>
      <c r="D6464" t="s">
        <v>120</v>
      </c>
      <c r="E6464">
        <v>0</v>
      </c>
      <c r="F6464">
        <v>9</v>
      </c>
      <c r="G6464">
        <v>0</v>
      </c>
      <c r="H6464" t="s">
        <v>116</v>
      </c>
      <c r="I6464">
        <v>4</v>
      </c>
      <c r="J6464" t="s">
        <v>66</v>
      </c>
      <c r="K6464" s="33" t="str">
        <f>IF(ISNA(VLOOKUP(C6464,'Provider-EHR crosswalk'!A:B,2,FALSE)),"No EHR Specified",VLOOKUP(C6464,'Provider-EHR crosswalk'!A:B,2,FALSE))</f>
        <v>No EHR Specified</v>
      </c>
    </row>
    <row r="6465" spans="1:11" x14ac:dyDescent="0.25">
      <c r="A6465" t="s">
        <v>119</v>
      </c>
      <c r="B6465">
        <v>70</v>
      </c>
      <c r="C6465" t="s">
        <v>1110</v>
      </c>
      <c r="D6465" t="s">
        <v>120</v>
      </c>
      <c r="E6465">
        <v>6</v>
      </c>
      <c r="F6465">
        <v>172</v>
      </c>
      <c r="G6465">
        <v>3.49</v>
      </c>
      <c r="H6465" t="s">
        <v>116</v>
      </c>
      <c r="I6465">
        <v>4</v>
      </c>
      <c r="J6465" t="s">
        <v>66</v>
      </c>
      <c r="K6465" s="33" t="str">
        <f>IF(ISNA(VLOOKUP(C6465,'Provider-EHR crosswalk'!A:B,2,FALSE)),"No EHR Specified",VLOOKUP(C6465,'Provider-EHR crosswalk'!A:B,2,FALSE))</f>
        <v>No EHR Specified</v>
      </c>
    </row>
    <row r="6466" spans="1:11" x14ac:dyDescent="0.25">
      <c r="A6466" t="s">
        <v>119</v>
      </c>
      <c r="B6466">
        <v>88</v>
      </c>
      <c r="C6466" t="s">
        <v>1110</v>
      </c>
      <c r="D6466" t="s">
        <v>120</v>
      </c>
      <c r="E6466">
        <v>1</v>
      </c>
      <c r="F6466">
        <v>24</v>
      </c>
      <c r="G6466">
        <v>4.17</v>
      </c>
      <c r="H6466" t="s">
        <v>116</v>
      </c>
      <c r="I6466">
        <v>4</v>
      </c>
      <c r="J6466" t="s">
        <v>69</v>
      </c>
      <c r="K6466" s="33" t="str">
        <f>IF(ISNA(VLOOKUP(C6466,'Provider-EHR crosswalk'!A:B,2,FALSE)),"No EHR Specified",VLOOKUP(C6466,'Provider-EHR crosswalk'!A:B,2,FALSE))</f>
        <v>No EHR Specified</v>
      </c>
    </row>
    <row r="6467" spans="1:11" x14ac:dyDescent="0.25">
      <c r="A6467" t="s">
        <v>119</v>
      </c>
      <c r="B6467">
        <v>100</v>
      </c>
      <c r="C6467" t="s">
        <v>1110</v>
      </c>
      <c r="D6467" t="s">
        <v>120</v>
      </c>
      <c r="E6467">
        <v>2</v>
      </c>
      <c r="F6467">
        <v>87</v>
      </c>
      <c r="G6467">
        <v>2.2999999999999998</v>
      </c>
      <c r="H6467" t="s">
        <v>116</v>
      </c>
      <c r="I6467">
        <v>4</v>
      </c>
      <c r="J6467" t="s">
        <v>66</v>
      </c>
      <c r="K6467" s="33" t="str">
        <f>IF(ISNA(VLOOKUP(C6467,'Provider-EHR crosswalk'!A:B,2,FALSE)),"No EHR Specified",VLOOKUP(C6467,'Provider-EHR crosswalk'!A:B,2,FALSE))</f>
        <v>No EHR Specified</v>
      </c>
    </row>
    <row r="6468" spans="1:11" x14ac:dyDescent="0.25">
      <c r="A6468" t="s">
        <v>119</v>
      </c>
      <c r="B6468">
        <v>110</v>
      </c>
      <c r="C6468" t="s">
        <v>1110</v>
      </c>
      <c r="D6468" t="s">
        <v>120</v>
      </c>
      <c r="E6468">
        <v>0</v>
      </c>
      <c r="F6468">
        <v>32</v>
      </c>
      <c r="G6468">
        <v>0</v>
      </c>
      <c r="H6468" t="s">
        <v>116</v>
      </c>
      <c r="I6468">
        <v>4</v>
      </c>
      <c r="J6468" t="s">
        <v>66</v>
      </c>
      <c r="K6468" s="33" t="str">
        <f>IF(ISNA(VLOOKUP(C6468,'Provider-EHR crosswalk'!A:B,2,FALSE)),"No EHR Specified",VLOOKUP(C6468,'Provider-EHR crosswalk'!A:B,2,FALSE))</f>
        <v>No EHR Specified</v>
      </c>
    </row>
    <row r="6469" spans="1:11" x14ac:dyDescent="0.25">
      <c r="A6469" t="s">
        <v>119</v>
      </c>
      <c r="B6469">
        <v>119</v>
      </c>
      <c r="C6469" t="s">
        <v>1110</v>
      </c>
      <c r="D6469" t="s">
        <v>120</v>
      </c>
      <c r="E6469">
        <v>0</v>
      </c>
      <c r="F6469">
        <v>54</v>
      </c>
      <c r="G6469">
        <v>0</v>
      </c>
      <c r="H6469" t="s">
        <v>116</v>
      </c>
      <c r="I6469">
        <v>4</v>
      </c>
      <c r="J6469" t="s">
        <v>66</v>
      </c>
      <c r="K6469" s="33" t="str">
        <f>IF(ISNA(VLOOKUP(C6469,'Provider-EHR crosswalk'!A:B,2,FALSE)),"No EHR Specified",VLOOKUP(C6469,'Provider-EHR crosswalk'!A:B,2,FALSE))</f>
        <v>No EHR Specified</v>
      </c>
    </row>
    <row r="6470" spans="1:11" x14ac:dyDescent="0.25">
      <c r="A6470" t="s">
        <v>119</v>
      </c>
      <c r="B6470">
        <v>122</v>
      </c>
      <c r="C6470" t="s">
        <v>1110</v>
      </c>
      <c r="D6470" t="s">
        <v>120</v>
      </c>
      <c r="E6470">
        <v>0</v>
      </c>
      <c r="F6470">
        <v>19</v>
      </c>
      <c r="G6470">
        <v>0</v>
      </c>
      <c r="H6470" t="s">
        <v>116</v>
      </c>
      <c r="I6470">
        <v>4</v>
      </c>
      <c r="J6470" t="s">
        <v>66</v>
      </c>
      <c r="K6470" s="33" t="str">
        <f>IF(ISNA(VLOOKUP(C6470,'Provider-EHR crosswalk'!A:B,2,FALSE)),"No EHR Specified",VLOOKUP(C6470,'Provider-EHR crosswalk'!A:B,2,FALSE))</f>
        <v>No EHR Specified</v>
      </c>
    </row>
    <row r="6471" spans="1:11" x14ac:dyDescent="0.25">
      <c r="A6471" t="s">
        <v>119</v>
      </c>
      <c r="B6471">
        <v>130</v>
      </c>
      <c r="C6471" t="s">
        <v>1110</v>
      </c>
      <c r="D6471" t="s">
        <v>120</v>
      </c>
      <c r="E6471">
        <v>0</v>
      </c>
      <c r="F6471">
        <v>33</v>
      </c>
      <c r="G6471">
        <v>0</v>
      </c>
      <c r="H6471" t="s">
        <v>116</v>
      </c>
      <c r="I6471">
        <v>4</v>
      </c>
      <c r="J6471" t="s">
        <v>66</v>
      </c>
      <c r="K6471" s="33" t="str">
        <f>IF(ISNA(VLOOKUP(C6471,'Provider-EHR crosswalk'!A:B,2,FALSE)),"No EHR Specified",VLOOKUP(C6471,'Provider-EHR crosswalk'!A:B,2,FALSE))</f>
        <v>No EHR Specified</v>
      </c>
    </row>
    <row r="6472" spans="1:11" x14ac:dyDescent="0.25">
      <c r="A6472" t="s">
        <v>119</v>
      </c>
      <c r="B6472">
        <v>140</v>
      </c>
      <c r="C6472" t="s">
        <v>1110</v>
      </c>
      <c r="D6472" t="s">
        <v>120</v>
      </c>
      <c r="E6472">
        <v>1</v>
      </c>
      <c r="F6472">
        <v>11</v>
      </c>
      <c r="G6472">
        <v>9.09</v>
      </c>
      <c r="H6472" t="s">
        <v>116</v>
      </c>
      <c r="I6472">
        <v>4</v>
      </c>
      <c r="J6472" t="s">
        <v>69</v>
      </c>
      <c r="K6472" s="33" t="str">
        <f>IF(ISNA(VLOOKUP(C6472,'Provider-EHR crosswalk'!A:B,2,FALSE)),"No EHR Specified",VLOOKUP(C6472,'Provider-EHR crosswalk'!A:B,2,FALSE))</f>
        <v>No EHR Specified</v>
      </c>
    </row>
    <row r="6473" spans="1:11" x14ac:dyDescent="0.25">
      <c r="A6473" t="s">
        <v>119</v>
      </c>
      <c r="B6473">
        <v>146</v>
      </c>
      <c r="C6473" t="s">
        <v>1110</v>
      </c>
      <c r="D6473" t="s">
        <v>120</v>
      </c>
      <c r="E6473">
        <v>0</v>
      </c>
      <c r="F6473">
        <v>3</v>
      </c>
      <c r="G6473">
        <v>0</v>
      </c>
      <c r="H6473" t="s">
        <v>116</v>
      </c>
      <c r="I6473">
        <v>4</v>
      </c>
      <c r="J6473" t="s">
        <v>66</v>
      </c>
      <c r="K6473" s="33" t="str">
        <f>IF(ISNA(VLOOKUP(C6473,'Provider-EHR crosswalk'!A:B,2,FALSE)),"No EHR Specified",VLOOKUP(C6473,'Provider-EHR crosswalk'!A:B,2,FALSE))</f>
        <v>No EHR Specified</v>
      </c>
    </row>
    <row r="6474" spans="1:11" x14ac:dyDescent="0.25">
      <c r="A6474" t="s">
        <v>119</v>
      </c>
      <c r="B6474">
        <v>172</v>
      </c>
      <c r="C6474" t="s">
        <v>1110</v>
      </c>
      <c r="D6474" t="s">
        <v>120</v>
      </c>
      <c r="E6474">
        <v>1</v>
      </c>
      <c r="F6474">
        <v>7</v>
      </c>
      <c r="G6474">
        <v>14.29</v>
      </c>
      <c r="H6474" t="s">
        <v>116</v>
      </c>
      <c r="I6474">
        <v>4</v>
      </c>
      <c r="J6474" t="s">
        <v>69</v>
      </c>
      <c r="K6474" s="33" t="str">
        <f>IF(ISNA(VLOOKUP(C6474,'Provider-EHR crosswalk'!A:B,2,FALSE)),"No EHR Specified",VLOOKUP(C6474,'Provider-EHR crosswalk'!A:B,2,FALSE))</f>
        <v>No EHR Specified</v>
      </c>
    </row>
    <row r="6475" spans="1:11" x14ac:dyDescent="0.25">
      <c r="A6475" t="s">
        <v>119</v>
      </c>
      <c r="B6475">
        <v>175</v>
      </c>
      <c r="C6475" t="s">
        <v>1110</v>
      </c>
      <c r="D6475" t="s">
        <v>120</v>
      </c>
      <c r="E6475">
        <v>0</v>
      </c>
      <c r="F6475">
        <v>2</v>
      </c>
      <c r="G6475">
        <v>0</v>
      </c>
      <c r="H6475" t="s">
        <v>116</v>
      </c>
      <c r="I6475">
        <v>4</v>
      </c>
      <c r="J6475" t="s">
        <v>66</v>
      </c>
      <c r="K6475" s="33" t="str">
        <f>IF(ISNA(VLOOKUP(C6475,'Provider-EHR crosswalk'!A:B,2,FALSE)),"No EHR Specified",VLOOKUP(C6475,'Provider-EHR crosswalk'!A:B,2,FALSE))</f>
        <v>No EHR Specified</v>
      </c>
    </row>
    <row r="6476" spans="1:11" x14ac:dyDescent="0.25">
      <c r="A6476" t="s">
        <v>119</v>
      </c>
      <c r="B6476">
        <v>184</v>
      </c>
      <c r="C6476" t="s">
        <v>1110</v>
      </c>
      <c r="D6476" t="s">
        <v>120</v>
      </c>
      <c r="E6476">
        <v>0</v>
      </c>
      <c r="F6476">
        <v>2</v>
      </c>
      <c r="G6476">
        <v>0</v>
      </c>
      <c r="H6476" t="s">
        <v>116</v>
      </c>
      <c r="I6476">
        <v>4</v>
      </c>
      <c r="J6476" t="s">
        <v>66</v>
      </c>
      <c r="K6476" s="33" t="str">
        <f>IF(ISNA(VLOOKUP(C6476,'Provider-EHR crosswalk'!A:B,2,FALSE)),"No EHR Specified",VLOOKUP(C6476,'Provider-EHR crosswalk'!A:B,2,FALSE))</f>
        <v>No EHR Specified</v>
      </c>
    </row>
    <row r="6477" spans="1:11" x14ac:dyDescent="0.25">
      <c r="A6477" t="s">
        <v>119</v>
      </c>
      <c r="B6477">
        <v>185</v>
      </c>
      <c r="C6477" t="s">
        <v>1110</v>
      </c>
      <c r="D6477" t="s">
        <v>120</v>
      </c>
      <c r="E6477">
        <v>0</v>
      </c>
      <c r="F6477">
        <v>5</v>
      </c>
      <c r="G6477">
        <v>0</v>
      </c>
      <c r="H6477" t="s">
        <v>116</v>
      </c>
      <c r="I6477">
        <v>4</v>
      </c>
      <c r="J6477" t="s">
        <v>66</v>
      </c>
      <c r="K6477" s="33" t="str">
        <f>IF(ISNA(VLOOKUP(C6477,'Provider-EHR crosswalk'!A:B,2,FALSE)),"No EHR Specified",VLOOKUP(C6477,'Provider-EHR crosswalk'!A:B,2,FALSE))</f>
        <v>No EHR Specified</v>
      </c>
    </row>
    <row r="6478" spans="1:11" x14ac:dyDescent="0.25">
      <c r="A6478" t="s">
        <v>119</v>
      </c>
      <c r="B6478">
        <v>191</v>
      </c>
      <c r="C6478" t="s">
        <v>1110</v>
      </c>
      <c r="D6478" t="s">
        <v>120</v>
      </c>
      <c r="E6478">
        <v>0</v>
      </c>
      <c r="F6478">
        <v>4</v>
      </c>
      <c r="G6478">
        <v>0</v>
      </c>
      <c r="H6478" t="s">
        <v>116</v>
      </c>
      <c r="I6478">
        <v>4</v>
      </c>
      <c r="J6478" t="s">
        <v>66</v>
      </c>
      <c r="K6478" s="33" t="str">
        <f>IF(ISNA(VLOOKUP(C6478,'Provider-EHR crosswalk'!A:B,2,FALSE)),"No EHR Specified",VLOOKUP(C6478,'Provider-EHR crosswalk'!A:B,2,FALSE))</f>
        <v>No EHR Specified</v>
      </c>
    </row>
    <row r="6479" spans="1:11" x14ac:dyDescent="0.25">
      <c r="A6479" t="s">
        <v>119</v>
      </c>
      <c r="B6479">
        <v>204</v>
      </c>
      <c r="C6479" t="s">
        <v>1110</v>
      </c>
      <c r="D6479" t="s">
        <v>120</v>
      </c>
      <c r="E6479">
        <v>0</v>
      </c>
      <c r="F6479">
        <v>2</v>
      </c>
      <c r="G6479">
        <v>0</v>
      </c>
      <c r="H6479" t="s">
        <v>116</v>
      </c>
      <c r="I6479">
        <v>4</v>
      </c>
      <c r="J6479" t="s">
        <v>66</v>
      </c>
      <c r="K6479" s="33" t="str">
        <f>IF(ISNA(VLOOKUP(C6479,'Provider-EHR crosswalk'!A:B,2,FALSE)),"No EHR Specified",VLOOKUP(C6479,'Provider-EHR crosswalk'!A:B,2,FALSE))</f>
        <v>No EHR Specified</v>
      </c>
    </row>
    <row r="6480" spans="1:11" x14ac:dyDescent="0.25">
      <c r="A6480" t="s">
        <v>119</v>
      </c>
      <c r="B6480">
        <v>208</v>
      </c>
      <c r="C6480" t="s">
        <v>1110</v>
      </c>
      <c r="D6480" t="s">
        <v>120</v>
      </c>
      <c r="E6480">
        <v>0</v>
      </c>
      <c r="F6480">
        <v>1</v>
      </c>
      <c r="G6480">
        <v>0</v>
      </c>
      <c r="H6480" t="s">
        <v>116</v>
      </c>
      <c r="I6480">
        <v>4</v>
      </c>
      <c r="J6480" t="s">
        <v>66</v>
      </c>
      <c r="K6480" s="33" t="str">
        <f>IF(ISNA(VLOOKUP(C6480,'Provider-EHR crosswalk'!A:B,2,FALSE)),"No EHR Specified",VLOOKUP(C6480,'Provider-EHR crosswalk'!A:B,2,FALSE))</f>
        <v>No EHR Specified</v>
      </c>
    </row>
    <row r="6481" spans="1:11" x14ac:dyDescent="0.25">
      <c r="A6481" t="s">
        <v>119</v>
      </c>
      <c r="B6481">
        <v>210</v>
      </c>
      <c r="C6481" t="s">
        <v>1110</v>
      </c>
      <c r="D6481" t="s">
        <v>120</v>
      </c>
      <c r="E6481">
        <v>0</v>
      </c>
      <c r="F6481">
        <v>1</v>
      </c>
      <c r="G6481">
        <v>0</v>
      </c>
      <c r="H6481" t="s">
        <v>116</v>
      </c>
      <c r="I6481">
        <v>4</v>
      </c>
      <c r="J6481" t="s">
        <v>66</v>
      </c>
      <c r="K6481" s="33" t="str">
        <f>IF(ISNA(VLOOKUP(C6481,'Provider-EHR crosswalk'!A:B,2,FALSE)),"No EHR Specified",VLOOKUP(C6481,'Provider-EHR crosswalk'!A:B,2,FALSE))</f>
        <v>No EHR Specified</v>
      </c>
    </row>
    <row r="6482" spans="1:11" x14ac:dyDescent="0.25">
      <c r="A6482" t="s">
        <v>121</v>
      </c>
      <c r="B6482">
        <v>9</v>
      </c>
      <c r="C6482" t="s">
        <v>1110</v>
      </c>
      <c r="D6482" t="s">
        <v>122</v>
      </c>
      <c r="E6482">
        <v>0</v>
      </c>
      <c r="F6482">
        <v>53</v>
      </c>
      <c r="G6482">
        <v>0</v>
      </c>
      <c r="H6482" t="s">
        <v>116</v>
      </c>
      <c r="I6482">
        <v>1</v>
      </c>
      <c r="J6482" t="s">
        <v>66</v>
      </c>
      <c r="K6482" s="33" t="str">
        <f>IF(ISNA(VLOOKUP(C6482,'Provider-EHR crosswalk'!A:B,2,FALSE)),"No EHR Specified",VLOOKUP(C6482,'Provider-EHR crosswalk'!A:B,2,FALSE))</f>
        <v>No EHR Specified</v>
      </c>
    </row>
    <row r="6483" spans="1:11" x14ac:dyDescent="0.25">
      <c r="A6483" t="s">
        <v>121</v>
      </c>
      <c r="B6483">
        <v>38</v>
      </c>
      <c r="C6483" t="s">
        <v>1110</v>
      </c>
      <c r="D6483" t="s">
        <v>122</v>
      </c>
      <c r="E6483">
        <v>0</v>
      </c>
      <c r="F6483">
        <v>16</v>
      </c>
      <c r="G6483">
        <v>0</v>
      </c>
      <c r="H6483" t="s">
        <v>116</v>
      </c>
      <c r="I6483">
        <v>1</v>
      </c>
      <c r="J6483" t="s">
        <v>66</v>
      </c>
      <c r="K6483" s="33" t="str">
        <f>IF(ISNA(VLOOKUP(C6483,'Provider-EHR crosswalk'!A:B,2,FALSE)),"No EHR Specified",VLOOKUP(C6483,'Provider-EHR crosswalk'!A:B,2,FALSE))</f>
        <v>No EHR Specified</v>
      </c>
    </row>
    <row r="6484" spans="1:11" x14ac:dyDescent="0.25">
      <c r="A6484" t="s">
        <v>121</v>
      </c>
      <c r="B6484">
        <v>65</v>
      </c>
      <c r="C6484" t="s">
        <v>1110</v>
      </c>
      <c r="D6484" t="s">
        <v>122</v>
      </c>
      <c r="E6484">
        <v>0</v>
      </c>
      <c r="F6484">
        <v>9</v>
      </c>
      <c r="G6484">
        <v>0</v>
      </c>
      <c r="H6484" t="s">
        <v>116</v>
      </c>
      <c r="I6484">
        <v>1</v>
      </c>
      <c r="J6484" t="s">
        <v>66</v>
      </c>
      <c r="K6484" s="33" t="str">
        <f>IF(ISNA(VLOOKUP(C6484,'Provider-EHR crosswalk'!A:B,2,FALSE)),"No EHR Specified",VLOOKUP(C6484,'Provider-EHR crosswalk'!A:B,2,FALSE))</f>
        <v>No EHR Specified</v>
      </c>
    </row>
    <row r="6485" spans="1:11" x14ac:dyDescent="0.25">
      <c r="A6485" t="s">
        <v>121</v>
      </c>
      <c r="B6485">
        <v>70</v>
      </c>
      <c r="C6485" t="s">
        <v>1110</v>
      </c>
      <c r="D6485" t="s">
        <v>122</v>
      </c>
      <c r="E6485">
        <v>0</v>
      </c>
      <c r="F6485">
        <v>172</v>
      </c>
      <c r="G6485">
        <v>0</v>
      </c>
      <c r="H6485" t="s">
        <v>116</v>
      </c>
      <c r="I6485">
        <v>1</v>
      </c>
      <c r="J6485" t="s">
        <v>66</v>
      </c>
      <c r="K6485" s="33" t="str">
        <f>IF(ISNA(VLOOKUP(C6485,'Provider-EHR crosswalk'!A:B,2,FALSE)),"No EHR Specified",VLOOKUP(C6485,'Provider-EHR crosswalk'!A:B,2,FALSE))</f>
        <v>No EHR Specified</v>
      </c>
    </row>
    <row r="6486" spans="1:11" x14ac:dyDescent="0.25">
      <c r="A6486" t="s">
        <v>121</v>
      </c>
      <c r="B6486">
        <v>88</v>
      </c>
      <c r="C6486" t="s">
        <v>1110</v>
      </c>
      <c r="D6486" t="s">
        <v>122</v>
      </c>
      <c r="E6486">
        <v>0</v>
      </c>
      <c r="F6486">
        <v>24</v>
      </c>
      <c r="G6486">
        <v>0</v>
      </c>
      <c r="H6486" t="s">
        <v>116</v>
      </c>
      <c r="I6486">
        <v>1</v>
      </c>
      <c r="J6486" t="s">
        <v>66</v>
      </c>
      <c r="K6486" s="33" t="str">
        <f>IF(ISNA(VLOOKUP(C6486,'Provider-EHR crosswalk'!A:B,2,FALSE)),"No EHR Specified",VLOOKUP(C6486,'Provider-EHR crosswalk'!A:B,2,FALSE))</f>
        <v>No EHR Specified</v>
      </c>
    </row>
    <row r="6487" spans="1:11" x14ac:dyDescent="0.25">
      <c r="A6487" t="s">
        <v>121</v>
      </c>
      <c r="B6487">
        <v>100</v>
      </c>
      <c r="C6487" t="s">
        <v>1110</v>
      </c>
      <c r="D6487" t="s">
        <v>122</v>
      </c>
      <c r="E6487">
        <v>0</v>
      </c>
      <c r="F6487">
        <v>87</v>
      </c>
      <c r="G6487">
        <v>0</v>
      </c>
      <c r="H6487" t="s">
        <v>116</v>
      </c>
      <c r="I6487">
        <v>1</v>
      </c>
      <c r="J6487" t="s">
        <v>66</v>
      </c>
      <c r="K6487" s="33" t="str">
        <f>IF(ISNA(VLOOKUP(C6487,'Provider-EHR crosswalk'!A:B,2,FALSE)),"No EHR Specified",VLOOKUP(C6487,'Provider-EHR crosswalk'!A:B,2,FALSE))</f>
        <v>No EHR Specified</v>
      </c>
    </row>
    <row r="6488" spans="1:11" x14ac:dyDescent="0.25">
      <c r="A6488" t="s">
        <v>121</v>
      </c>
      <c r="B6488">
        <v>110</v>
      </c>
      <c r="C6488" t="s">
        <v>1110</v>
      </c>
      <c r="D6488" t="s">
        <v>122</v>
      </c>
      <c r="E6488">
        <v>0</v>
      </c>
      <c r="F6488">
        <v>32</v>
      </c>
      <c r="G6488">
        <v>0</v>
      </c>
      <c r="H6488" t="s">
        <v>116</v>
      </c>
      <c r="I6488">
        <v>1</v>
      </c>
      <c r="J6488" t="s">
        <v>66</v>
      </c>
      <c r="K6488" s="33" t="str">
        <f>IF(ISNA(VLOOKUP(C6488,'Provider-EHR crosswalk'!A:B,2,FALSE)),"No EHR Specified",VLOOKUP(C6488,'Provider-EHR crosswalk'!A:B,2,FALSE))</f>
        <v>No EHR Specified</v>
      </c>
    </row>
    <row r="6489" spans="1:11" x14ac:dyDescent="0.25">
      <c r="A6489" t="s">
        <v>121</v>
      </c>
      <c r="B6489">
        <v>119</v>
      </c>
      <c r="C6489" t="s">
        <v>1110</v>
      </c>
      <c r="D6489" t="s">
        <v>122</v>
      </c>
      <c r="E6489">
        <v>0</v>
      </c>
      <c r="F6489">
        <v>54</v>
      </c>
      <c r="G6489">
        <v>0</v>
      </c>
      <c r="H6489" t="s">
        <v>116</v>
      </c>
      <c r="I6489">
        <v>1</v>
      </c>
      <c r="J6489" t="s">
        <v>66</v>
      </c>
      <c r="K6489" s="33" t="str">
        <f>IF(ISNA(VLOOKUP(C6489,'Provider-EHR crosswalk'!A:B,2,FALSE)),"No EHR Specified",VLOOKUP(C6489,'Provider-EHR crosswalk'!A:B,2,FALSE))</f>
        <v>No EHR Specified</v>
      </c>
    </row>
    <row r="6490" spans="1:11" x14ac:dyDescent="0.25">
      <c r="A6490" t="s">
        <v>121</v>
      </c>
      <c r="B6490">
        <v>122</v>
      </c>
      <c r="C6490" t="s">
        <v>1110</v>
      </c>
      <c r="D6490" t="s">
        <v>122</v>
      </c>
      <c r="E6490">
        <v>0</v>
      </c>
      <c r="F6490">
        <v>19</v>
      </c>
      <c r="G6490">
        <v>0</v>
      </c>
      <c r="H6490" t="s">
        <v>116</v>
      </c>
      <c r="I6490">
        <v>1</v>
      </c>
      <c r="J6490" t="s">
        <v>66</v>
      </c>
      <c r="K6490" s="33" t="str">
        <f>IF(ISNA(VLOOKUP(C6490,'Provider-EHR crosswalk'!A:B,2,FALSE)),"No EHR Specified",VLOOKUP(C6490,'Provider-EHR crosswalk'!A:B,2,FALSE))</f>
        <v>No EHR Specified</v>
      </c>
    </row>
    <row r="6491" spans="1:11" x14ac:dyDescent="0.25">
      <c r="A6491" t="s">
        <v>121</v>
      </c>
      <c r="B6491">
        <v>130</v>
      </c>
      <c r="C6491" t="s">
        <v>1110</v>
      </c>
      <c r="D6491" t="s">
        <v>122</v>
      </c>
      <c r="E6491">
        <v>0</v>
      </c>
      <c r="F6491">
        <v>33</v>
      </c>
      <c r="G6491">
        <v>0</v>
      </c>
      <c r="H6491" t="s">
        <v>116</v>
      </c>
      <c r="I6491">
        <v>1</v>
      </c>
      <c r="J6491" t="s">
        <v>66</v>
      </c>
      <c r="K6491" s="33" t="str">
        <f>IF(ISNA(VLOOKUP(C6491,'Provider-EHR crosswalk'!A:B,2,FALSE)),"No EHR Specified",VLOOKUP(C6491,'Provider-EHR crosswalk'!A:B,2,FALSE))</f>
        <v>No EHR Specified</v>
      </c>
    </row>
    <row r="6492" spans="1:11" x14ac:dyDescent="0.25">
      <c r="A6492" t="s">
        <v>121</v>
      </c>
      <c r="B6492">
        <v>140</v>
      </c>
      <c r="C6492" t="s">
        <v>1110</v>
      </c>
      <c r="D6492" t="s">
        <v>122</v>
      </c>
      <c r="E6492">
        <v>0</v>
      </c>
      <c r="F6492">
        <v>11</v>
      </c>
      <c r="G6492">
        <v>0</v>
      </c>
      <c r="H6492" t="s">
        <v>116</v>
      </c>
      <c r="I6492">
        <v>1</v>
      </c>
      <c r="J6492" t="s">
        <v>66</v>
      </c>
      <c r="K6492" s="33" t="str">
        <f>IF(ISNA(VLOOKUP(C6492,'Provider-EHR crosswalk'!A:B,2,FALSE)),"No EHR Specified",VLOOKUP(C6492,'Provider-EHR crosswalk'!A:B,2,FALSE))</f>
        <v>No EHR Specified</v>
      </c>
    </row>
    <row r="6493" spans="1:11" x14ac:dyDescent="0.25">
      <c r="A6493" t="s">
        <v>121</v>
      </c>
      <c r="B6493">
        <v>146</v>
      </c>
      <c r="C6493" t="s">
        <v>1110</v>
      </c>
      <c r="D6493" t="s">
        <v>122</v>
      </c>
      <c r="E6493">
        <v>0</v>
      </c>
      <c r="F6493">
        <v>3</v>
      </c>
      <c r="G6493">
        <v>0</v>
      </c>
      <c r="H6493" t="s">
        <v>116</v>
      </c>
      <c r="I6493">
        <v>1</v>
      </c>
      <c r="J6493" t="s">
        <v>66</v>
      </c>
      <c r="K6493" s="33" t="str">
        <f>IF(ISNA(VLOOKUP(C6493,'Provider-EHR crosswalk'!A:B,2,FALSE)),"No EHR Specified",VLOOKUP(C6493,'Provider-EHR crosswalk'!A:B,2,FALSE))</f>
        <v>No EHR Specified</v>
      </c>
    </row>
    <row r="6494" spans="1:11" x14ac:dyDescent="0.25">
      <c r="A6494" t="s">
        <v>121</v>
      </c>
      <c r="B6494">
        <v>172</v>
      </c>
      <c r="C6494" t="s">
        <v>1110</v>
      </c>
      <c r="D6494" t="s">
        <v>122</v>
      </c>
      <c r="E6494">
        <v>0</v>
      </c>
      <c r="F6494">
        <v>7</v>
      </c>
      <c r="G6494">
        <v>0</v>
      </c>
      <c r="H6494" t="s">
        <v>116</v>
      </c>
      <c r="I6494">
        <v>1</v>
      </c>
      <c r="J6494" t="s">
        <v>66</v>
      </c>
      <c r="K6494" s="33" t="str">
        <f>IF(ISNA(VLOOKUP(C6494,'Provider-EHR crosswalk'!A:B,2,FALSE)),"No EHR Specified",VLOOKUP(C6494,'Provider-EHR crosswalk'!A:B,2,FALSE))</f>
        <v>No EHR Specified</v>
      </c>
    </row>
    <row r="6495" spans="1:11" x14ac:dyDescent="0.25">
      <c r="A6495" t="s">
        <v>121</v>
      </c>
      <c r="B6495">
        <v>175</v>
      </c>
      <c r="C6495" t="s">
        <v>1110</v>
      </c>
      <c r="D6495" t="s">
        <v>122</v>
      </c>
      <c r="E6495">
        <v>0</v>
      </c>
      <c r="F6495">
        <v>2</v>
      </c>
      <c r="G6495">
        <v>0</v>
      </c>
      <c r="H6495" t="s">
        <v>116</v>
      </c>
      <c r="I6495">
        <v>1</v>
      </c>
      <c r="J6495" t="s">
        <v>66</v>
      </c>
      <c r="K6495" s="33" t="str">
        <f>IF(ISNA(VLOOKUP(C6495,'Provider-EHR crosswalk'!A:B,2,FALSE)),"No EHR Specified",VLOOKUP(C6495,'Provider-EHR crosswalk'!A:B,2,FALSE))</f>
        <v>No EHR Specified</v>
      </c>
    </row>
    <row r="6496" spans="1:11" x14ac:dyDescent="0.25">
      <c r="A6496" t="s">
        <v>121</v>
      </c>
      <c r="B6496">
        <v>184</v>
      </c>
      <c r="C6496" t="s">
        <v>1110</v>
      </c>
      <c r="D6496" t="s">
        <v>122</v>
      </c>
      <c r="E6496">
        <v>0</v>
      </c>
      <c r="F6496">
        <v>2</v>
      </c>
      <c r="G6496">
        <v>0</v>
      </c>
      <c r="H6496" t="s">
        <v>116</v>
      </c>
      <c r="I6496">
        <v>1</v>
      </c>
      <c r="J6496" t="s">
        <v>66</v>
      </c>
      <c r="K6496" s="33" t="str">
        <f>IF(ISNA(VLOOKUP(C6496,'Provider-EHR crosswalk'!A:B,2,FALSE)),"No EHR Specified",VLOOKUP(C6496,'Provider-EHR crosswalk'!A:B,2,FALSE))</f>
        <v>No EHR Specified</v>
      </c>
    </row>
    <row r="6497" spans="1:11" x14ac:dyDescent="0.25">
      <c r="A6497" t="s">
        <v>121</v>
      </c>
      <c r="B6497">
        <v>185</v>
      </c>
      <c r="C6497" t="s">
        <v>1110</v>
      </c>
      <c r="D6497" t="s">
        <v>122</v>
      </c>
      <c r="E6497">
        <v>0</v>
      </c>
      <c r="F6497">
        <v>5</v>
      </c>
      <c r="G6497">
        <v>0</v>
      </c>
      <c r="H6497" t="s">
        <v>116</v>
      </c>
      <c r="I6497">
        <v>1</v>
      </c>
      <c r="J6497" t="s">
        <v>66</v>
      </c>
      <c r="K6497" s="33" t="str">
        <f>IF(ISNA(VLOOKUP(C6497,'Provider-EHR crosswalk'!A:B,2,FALSE)),"No EHR Specified",VLOOKUP(C6497,'Provider-EHR crosswalk'!A:B,2,FALSE))</f>
        <v>No EHR Specified</v>
      </c>
    </row>
    <row r="6498" spans="1:11" x14ac:dyDescent="0.25">
      <c r="A6498" t="s">
        <v>121</v>
      </c>
      <c r="B6498">
        <v>191</v>
      </c>
      <c r="C6498" t="s">
        <v>1110</v>
      </c>
      <c r="D6498" t="s">
        <v>122</v>
      </c>
      <c r="E6498">
        <v>0</v>
      </c>
      <c r="F6498">
        <v>4</v>
      </c>
      <c r="G6498">
        <v>0</v>
      </c>
      <c r="H6498" t="s">
        <v>116</v>
      </c>
      <c r="I6498">
        <v>1</v>
      </c>
      <c r="J6498" t="s">
        <v>66</v>
      </c>
      <c r="K6498" s="33" t="str">
        <f>IF(ISNA(VLOOKUP(C6498,'Provider-EHR crosswalk'!A:B,2,FALSE)),"No EHR Specified",VLOOKUP(C6498,'Provider-EHR crosswalk'!A:B,2,FALSE))</f>
        <v>No EHR Specified</v>
      </c>
    </row>
    <row r="6499" spans="1:11" x14ac:dyDescent="0.25">
      <c r="A6499" t="s">
        <v>121</v>
      </c>
      <c r="B6499">
        <v>204</v>
      </c>
      <c r="C6499" t="s">
        <v>1110</v>
      </c>
      <c r="D6499" t="s">
        <v>122</v>
      </c>
      <c r="E6499">
        <v>0</v>
      </c>
      <c r="F6499">
        <v>2</v>
      </c>
      <c r="G6499">
        <v>0</v>
      </c>
      <c r="H6499" t="s">
        <v>116</v>
      </c>
      <c r="I6499">
        <v>1</v>
      </c>
      <c r="J6499" t="s">
        <v>66</v>
      </c>
      <c r="K6499" s="33" t="str">
        <f>IF(ISNA(VLOOKUP(C6499,'Provider-EHR crosswalk'!A:B,2,FALSE)),"No EHR Specified",VLOOKUP(C6499,'Provider-EHR crosswalk'!A:B,2,FALSE))</f>
        <v>No EHR Specified</v>
      </c>
    </row>
    <row r="6500" spans="1:11" x14ac:dyDescent="0.25">
      <c r="A6500" t="s">
        <v>121</v>
      </c>
      <c r="B6500">
        <v>208</v>
      </c>
      <c r="C6500" t="s">
        <v>1110</v>
      </c>
      <c r="D6500" t="s">
        <v>122</v>
      </c>
      <c r="E6500">
        <v>0</v>
      </c>
      <c r="F6500">
        <v>1</v>
      </c>
      <c r="G6500">
        <v>0</v>
      </c>
      <c r="H6500" t="s">
        <v>116</v>
      </c>
      <c r="I6500">
        <v>1</v>
      </c>
      <c r="J6500" t="s">
        <v>66</v>
      </c>
      <c r="K6500" s="33" t="str">
        <f>IF(ISNA(VLOOKUP(C6500,'Provider-EHR crosswalk'!A:B,2,FALSE)),"No EHR Specified",VLOOKUP(C6500,'Provider-EHR crosswalk'!A:B,2,FALSE))</f>
        <v>No EHR Specified</v>
      </c>
    </row>
    <row r="6501" spans="1:11" x14ac:dyDescent="0.25">
      <c r="A6501" t="s">
        <v>121</v>
      </c>
      <c r="B6501">
        <v>210</v>
      </c>
      <c r="C6501" t="s">
        <v>1110</v>
      </c>
      <c r="D6501" t="s">
        <v>122</v>
      </c>
      <c r="E6501">
        <v>0</v>
      </c>
      <c r="F6501">
        <v>1</v>
      </c>
      <c r="G6501">
        <v>0</v>
      </c>
      <c r="H6501" t="s">
        <v>116</v>
      </c>
      <c r="I6501">
        <v>1</v>
      </c>
      <c r="J6501" t="s">
        <v>66</v>
      </c>
      <c r="K6501" s="33" t="str">
        <f>IF(ISNA(VLOOKUP(C6501,'Provider-EHR crosswalk'!A:B,2,FALSE)),"No EHR Specified",VLOOKUP(C6501,'Provider-EHR crosswalk'!A:B,2,FALSE))</f>
        <v>No EHR Specified</v>
      </c>
    </row>
    <row r="6502" spans="1:11" x14ac:dyDescent="0.25">
      <c r="A6502" t="s">
        <v>123</v>
      </c>
      <c r="B6502">
        <v>9</v>
      </c>
      <c r="C6502" t="s">
        <v>1110</v>
      </c>
      <c r="D6502" t="s">
        <v>124</v>
      </c>
      <c r="E6502">
        <v>0</v>
      </c>
      <c r="F6502">
        <v>334</v>
      </c>
      <c r="G6502">
        <v>0</v>
      </c>
      <c r="H6502" t="s">
        <v>116</v>
      </c>
      <c r="I6502">
        <v>1</v>
      </c>
      <c r="J6502" t="s">
        <v>66</v>
      </c>
      <c r="K6502" s="33" t="str">
        <f>IF(ISNA(VLOOKUP(C6502,'Provider-EHR crosswalk'!A:B,2,FALSE)),"No EHR Specified",VLOOKUP(C6502,'Provider-EHR crosswalk'!A:B,2,FALSE))</f>
        <v>No EHR Specified</v>
      </c>
    </row>
    <row r="6503" spans="1:11" x14ac:dyDescent="0.25">
      <c r="A6503" t="s">
        <v>123</v>
      </c>
      <c r="B6503">
        <v>38</v>
      </c>
      <c r="C6503" t="s">
        <v>1110</v>
      </c>
      <c r="D6503" t="s">
        <v>124</v>
      </c>
      <c r="E6503">
        <v>0</v>
      </c>
      <c r="F6503">
        <v>55</v>
      </c>
      <c r="G6503">
        <v>0</v>
      </c>
      <c r="H6503" t="s">
        <v>116</v>
      </c>
      <c r="I6503">
        <v>1</v>
      </c>
      <c r="J6503" t="s">
        <v>66</v>
      </c>
      <c r="K6503" s="33" t="str">
        <f>IF(ISNA(VLOOKUP(C6503,'Provider-EHR crosswalk'!A:B,2,FALSE)),"No EHR Specified",VLOOKUP(C6503,'Provider-EHR crosswalk'!A:B,2,FALSE))</f>
        <v>No EHR Specified</v>
      </c>
    </row>
    <row r="6504" spans="1:11" x14ac:dyDescent="0.25">
      <c r="A6504" t="s">
        <v>123</v>
      </c>
      <c r="B6504">
        <v>65</v>
      </c>
      <c r="C6504" t="s">
        <v>1110</v>
      </c>
      <c r="D6504" t="s">
        <v>124</v>
      </c>
      <c r="E6504">
        <v>0</v>
      </c>
      <c r="F6504">
        <v>63</v>
      </c>
      <c r="G6504">
        <v>0</v>
      </c>
      <c r="H6504" t="s">
        <v>116</v>
      </c>
      <c r="I6504">
        <v>1</v>
      </c>
      <c r="J6504" t="s">
        <v>66</v>
      </c>
      <c r="K6504" s="33" t="str">
        <f>IF(ISNA(VLOOKUP(C6504,'Provider-EHR crosswalk'!A:B,2,FALSE)),"No EHR Specified",VLOOKUP(C6504,'Provider-EHR crosswalk'!A:B,2,FALSE))</f>
        <v>No EHR Specified</v>
      </c>
    </row>
    <row r="6505" spans="1:11" x14ac:dyDescent="0.25">
      <c r="A6505" t="s">
        <v>123</v>
      </c>
      <c r="B6505">
        <v>70</v>
      </c>
      <c r="C6505" t="s">
        <v>1110</v>
      </c>
      <c r="D6505" t="s">
        <v>124</v>
      </c>
      <c r="E6505">
        <v>0</v>
      </c>
      <c r="F6505">
        <v>1577</v>
      </c>
      <c r="G6505">
        <v>0</v>
      </c>
      <c r="H6505" t="s">
        <v>116</v>
      </c>
      <c r="I6505">
        <v>1</v>
      </c>
      <c r="J6505" t="s">
        <v>66</v>
      </c>
      <c r="K6505" s="33" t="str">
        <f>IF(ISNA(VLOOKUP(C6505,'Provider-EHR crosswalk'!A:B,2,FALSE)),"No EHR Specified",VLOOKUP(C6505,'Provider-EHR crosswalk'!A:B,2,FALSE))</f>
        <v>No EHR Specified</v>
      </c>
    </row>
    <row r="6506" spans="1:11" x14ac:dyDescent="0.25">
      <c r="A6506" t="s">
        <v>123</v>
      </c>
      <c r="B6506">
        <v>88</v>
      </c>
      <c r="C6506" t="s">
        <v>1110</v>
      </c>
      <c r="D6506" t="s">
        <v>124</v>
      </c>
      <c r="E6506">
        <v>1</v>
      </c>
      <c r="F6506">
        <v>178</v>
      </c>
      <c r="G6506">
        <v>0.56000000000000005</v>
      </c>
      <c r="H6506" t="s">
        <v>116</v>
      </c>
      <c r="I6506">
        <v>1</v>
      </c>
      <c r="J6506" t="s">
        <v>66</v>
      </c>
      <c r="K6506" s="33" t="str">
        <f>IF(ISNA(VLOOKUP(C6506,'Provider-EHR crosswalk'!A:B,2,FALSE)),"No EHR Specified",VLOOKUP(C6506,'Provider-EHR crosswalk'!A:B,2,FALSE))</f>
        <v>No EHR Specified</v>
      </c>
    </row>
    <row r="6507" spans="1:11" x14ac:dyDescent="0.25">
      <c r="A6507" t="s">
        <v>123</v>
      </c>
      <c r="B6507">
        <v>100</v>
      </c>
      <c r="C6507" t="s">
        <v>1110</v>
      </c>
      <c r="D6507" t="s">
        <v>124</v>
      </c>
      <c r="E6507">
        <v>0</v>
      </c>
      <c r="F6507">
        <v>91</v>
      </c>
      <c r="G6507">
        <v>0</v>
      </c>
      <c r="H6507" t="s">
        <v>116</v>
      </c>
      <c r="I6507">
        <v>1</v>
      </c>
      <c r="J6507" t="s">
        <v>66</v>
      </c>
      <c r="K6507" s="33" t="str">
        <f>IF(ISNA(VLOOKUP(C6507,'Provider-EHR crosswalk'!A:B,2,FALSE)),"No EHR Specified",VLOOKUP(C6507,'Provider-EHR crosswalk'!A:B,2,FALSE))</f>
        <v>No EHR Specified</v>
      </c>
    </row>
    <row r="6508" spans="1:11" x14ac:dyDescent="0.25">
      <c r="A6508" t="s">
        <v>123</v>
      </c>
      <c r="B6508">
        <v>110</v>
      </c>
      <c r="C6508" t="s">
        <v>1110</v>
      </c>
      <c r="D6508" t="s">
        <v>124</v>
      </c>
      <c r="E6508">
        <v>0</v>
      </c>
      <c r="F6508">
        <v>34</v>
      </c>
      <c r="G6508">
        <v>0</v>
      </c>
      <c r="H6508" t="s">
        <v>116</v>
      </c>
      <c r="I6508">
        <v>1</v>
      </c>
      <c r="J6508" t="s">
        <v>66</v>
      </c>
      <c r="K6508" s="33" t="str">
        <f>IF(ISNA(VLOOKUP(C6508,'Provider-EHR crosswalk'!A:B,2,FALSE)),"No EHR Specified",VLOOKUP(C6508,'Provider-EHR crosswalk'!A:B,2,FALSE))</f>
        <v>No EHR Specified</v>
      </c>
    </row>
    <row r="6509" spans="1:11" x14ac:dyDescent="0.25">
      <c r="A6509" t="s">
        <v>123</v>
      </c>
      <c r="B6509">
        <v>119</v>
      </c>
      <c r="C6509" t="s">
        <v>1110</v>
      </c>
      <c r="D6509" t="s">
        <v>124</v>
      </c>
      <c r="E6509">
        <v>2</v>
      </c>
      <c r="F6509">
        <v>373</v>
      </c>
      <c r="G6509">
        <v>0.54</v>
      </c>
      <c r="H6509" t="s">
        <v>116</v>
      </c>
      <c r="I6509">
        <v>1</v>
      </c>
      <c r="J6509" t="s">
        <v>66</v>
      </c>
      <c r="K6509" s="33" t="str">
        <f>IF(ISNA(VLOOKUP(C6509,'Provider-EHR crosswalk'!A:B,2,FALSE)),"No EHR Specified",VLOOKUP(C6509,'Provider-EHR crosswalk'!A:B,2,FALSE))</f>
        <v>No EHR Specified</v>
      </c>
    </row>
    <row r="6510" spans="1:11" x14ac:dyDescent="0.25">
      <c r="A6510" t="s">
        <v>123</v>
      </c>
      <c r="B6510">
        <v>122</v>
      </c>
      <c r="C6510" t="s">
        <v>1110</v>
      </c>
      <c r="D6510" t="s">
        <v>124</v>
      </c>
      <c r="E6510">
        <v>1</v>
      </c>
      <c r="F6510">
        <v>119</v>
      </c>
      <c r="G6510">
        <v>0.84</v>
      </c>
      <c r="H6510" t="s">
        <v>116</v>
      </c>
      <c r="I6510">
        <v>1</v>
      </c>
      <c r="J6510" t="s">
        <v>66</v>
      </c>
      <c r="K6510" s="33" t="str">
        <f>IF(ISNA(VLOOKUP(C6510,'Provider-EHR crosswalk'!A:B,2,FALSE)),"No EHR Specified",VLOOKUP(C6510,'Provider-EHR crosswalk'!A:B,2,FALSE))</f>
        <v>No EHR Specified</v>
      </c>
    </row>
    <row r="6511" spans="1:11" x14ac:dyDescent="0.25">
      <c r="A6511" t="s">
        <v>123</v>
      </c>
      <c r="B6511">
        <v>130</v>
      </c>
      <c r="C6511" t="s">
        <v>1110</v>
      </c>
      <c r="D6511" t="s">
        <v>124</v>
      </c>
      <c r="E6511">
        <v>4</v>
      </c>
      <c r="F6511">
        <v>142</v>
      </c>
      <c r="G6511">
        <v>2.82</v>
      </c>
      <c r="H6511" t="s">
        <v>116</v>
      </c>
      <c r="I6511">
        <v>1</v>
      </c>
      <c r="J6511" t="s">
        <v>69</v>
      </c>
      <c r="K6511" s="33" t="str">
        <f>IF(ISNA(VLOOKUP(C6511,'Provider-EHR crosswalk'!A:B,2,FALSE)),"No EHR Specified",VLOOKUP(C6511,'Provider-EHR crosswalk'!A:B,2,FALSE))</f>
        <v>No EHR Specified</v>
      </c>
    </row>
    <row r="6512" spans="1:11" x14ac:dyDescent="0.25">
      <c r="A6512" t="s">
        <v>123</v>
      </c>
      <c r="B6512">
        <v>140</v>
      </c>
      <c r="C6512" t="s">
        <v>1110</v>
      </c>
      <c r="D6512" t="s">
        <v>124</v>
      </c>
      <c r="E6512">
        <v>2</v>
      </c>
      <c r="F6512">
        <v>60</v>
      </c>
      <c r="G6512">
        <v>3.33</v>
      </c>
      <c r="H6512" t="s">
        <v>116</v>
      </c>
      <c r="I6512">
        <v>1</v>
      </c>
      <c r="J6512" t="s">
        <v>69</v>
      </c>
      <c r="K6512" s="33" t="str">
        <f>IF(ISNA(VLOOKUP(C6512,'Provider-EHR crosswalk'!A:B,2,FALSE)),"No EHR Specified",VLOOKUP(C6512,'Provider-EHR crosswalk'!A:B,2,FALSE))</f>
        <v>No EHR Specified</v>
      </c>
    </row>
    <row r="6513" spans="1:11" x14ac:dyDescent="0.25">
      <c r="A6513" t="s">
        <v>123</v>
      </c>
      <c r="B6513">
        <v>146</v>
      </c>
      <c r="C6513" t="s">
        <v>1110</v>
      </c>
      <c r="D6513" t="s">
        <v>124</v>
      </c>
      <c r="E6513">
        <v>0</v>
      </c>
      <c r="F6513">
        <v>13</v>
      </c>
      <c r="G6513">
        <v>0</v>
      </c>
      <c r="H6513" t="s">
        <v>116</v>
      </c>
      <c r="I6513">
        <v>1</v>
      </c>
      <c r="J6513" t="s">
        <v>66</v>
      </c>
      <c r="K6513" s="33" t="str">
        <f>IF(ISNA(VLOOKUP(C6513,'Provider-EHR crosswalk'!A:B,2,FALSE)),"No EHR Specified",VLOOKUP(C6513,'Provider-EHR crosswalk'!A:B,2,FALSE))</f>
        <v>No EHR Specified</v>
      </c>
    </row>
    <row r="6514" spans="1:11" x14ac:dyDescent="0.25">
      <c r="A6514" t="s">
        <v>123</v>
      </c>
      <c r="B6514">
        <v>172</v>
      </c>
      <c r="C6514" t="s">
        <v>1110</v>
      </c>
      <c r="D6514" t="s">
        <v>124</v>
      </c>
      <c r="E6514">
        <v>1</v>
      </c>
      <c r="F6514">
        <v>56</v>
      </c>
      <c r="G6514">
        <v>1.79</v>
      </c>
      <c r="H6514" t="s">
        <v>116</v>
      </c>
      <c r="I6514">
        <v>1</v>
      </c>
      <c r="J6514" t="s">
        <v>69</v>
      </c>
      <c r="K6514" s="33" t="str">
        <f>IF(ISNA(VLOOKUP(C6514,'Provider-EHR crosswalk'!A:B,2,FALSE)),"No EHR Specified",VLOOKUP(C6514,'Provider-EHR crosswalk'!A:B,2,FALSE))</f>
        <v>No EHR Specified</v>
      </c>
    </row>
    <row r="6515" spans="1:11" x14ac:dyDescent="0.25">
      <c r="A6515" t="s">
        <v>123</v>
      </c>
      <c r="B6515">
        <v>175</v>
      </c>
      <c r="C6515" t="s">
        <v>1110</v>
      </c>
      <c r="D6515" t="s">
        <v>124</v>
      </c>
      <c r="E6515">
        <v>0</v>
      </c>
      <c r="F6515">
        <v>12</v>
      </c>
      <c r="G6515">
        <v>0</v>
      </c>
      <c r="H6515" t="s">
        <v>116</v>
      </c>
      <c r="I6515">
        <v>1</v>
      </c>
      <c r="J6515" t="s">
        <v>66</v>
      </c>
      <c r="K6515" s="33" t="str">
        <f>IF(ISNA(VLOOKUP(C6515,'Provider-EHR crosswalk'!A:B,2,FALSE)),"No EHR Specified",VLOOKUP(C6515,'Provider-EHR crosswalk'!A:B,2,FALSE))</f>
        <v>No EHR Specified</v>
      </c>
    </row>
    <row r="6516" spans="1:11" x14ac:dyDescent="0.25">
      <c r="A6516" t="s">
        <v>123</v>
      </c>
      <c r="B6516">
        <v>184</v>
      </c>
      <c r="C6516" t="s">
        <v>1110</v>
      </c>
      <c r="D6516" t="s">
        <v>124</v>
      </c>
      <c r="E6516">
        <v>0</v>
      </c>
      <c r="F6516">
        <v>4</v>
      </c>
      <c r="G6516">
        <v>0</v>
      </c>
      <c r="H6516" t="s">
        <v>116</v>
      </c>
      <c r="I6516">
        <v>1</v>
      </c>
      <c r="J6516" t="s">
        <v>66</v>
      </c>
      <c r="K6516" s="33" t="str">
        <f>IF(ISNA(VLOOKUP(C6516,'Provider-EHR crosswalk'!A:B,2,FALSE)),"No EHR Specified",VLOOKUP(C6516,'Provider-EHR crosswalk'!A:B,2,FALSE))</f>
        <v>No EHR Specified</v>
      </c>
    </row>
    <row r="6517" spans="1:11" x14ac:dyDescent="0.25">
      <c r="A6517" t="s">
        <v>123</v>
      </c>
      <c r="B6517">
        <v>185</v>
      </c>
      <c r="C6517" t="s">
        <v>1110</v>
      </c>
      <c r="D6517" t="s">
        <v>124</v>
      </c>
      <c r="E6517">
        <v>0</v>
      </c>
      <c r="F6517">
        <v>26</v>
      </c>
      <c r="G6517">
        <v>0</v>
      </c>
      <c r="H6517" t="s">
        <v>116</v>
      </c>
      <c r="I6517">
        <v>1</v>
      </c>
      <c r="J6517" t="s">
        <v>66</v>
      </c>
      <c r="K6517" s="33" t="str">
        <f>IF(ISNA(VLOOKUP(C6517,'Provider-EHR crosswalk'!A:B,2,FALSE)),"No EHR Specified",VLOOKUP(C6517,'Provider-EHR crosswalk'!A:B,2,FALSE))</f>
        <v>No EHR Specified</v>
      </c>
    </row>
    <row r="6518" spans="1:11" x14ac:dyDescent="0.25">
      <c r="A6518" t="s">
        <v>123</v>
      </c>
      <c r="B6518">
        <v>191</v>
      </c>
      <c r="C6518" t="s">
        <v>1110</v>
      </c>
      <c r="D6518" t="s">
        <v>124</v>
      </c>
      <c r="E6518">
        <v>0</v>
      </c>
      <c r="F6518">
        <v>4</v>
      </c>
      <c r="G6518">
        <v>0</v>
      </c>
      <c r="H6518" t="s">
        <v>116</v>
      </c>
      <c r="I6518">
        <v>1</v>
      </c>
      <c r="J6518" t="s">
        <v>66</v>
      </c>
      <c r="K6518" s="33" t="str">
        <f>IF(ISNA(VLOOKUP(C6518,'Provider-EHR crosswalk'!A:B,2,FALSE)),"No EHR Specified",VLOOKUP(C6518,'Provider-EHR crosswalk'!A:B,2,FALSE))</f>
        <v>No EHR Specified</v>
      </c>
    </row>
    <row r="6519" spans="1:11" x14ac:dyDescent="0.25">
      <c r="A6519" t="s">
        <v>123</v>
      </c>
      <c r="B6519">
        <v>204</v>
      </c>
      <c r="C6519" t="s">
        <v>1110</v>
      </c>
      <c r="D6519" t="s">
        <v>124</v>
      </c>
      <c r="E6519">
        <v>0</v>
      </c>
      <c r="F6519">
        <v>2</v>
      </c>
      <c r="G6519">
        <v>0</v>
      </c>
      <c r="H6519" t="s">
        <v>116</v>
      </c>
      <c r="I6519">
        <v>1</v>
      </c>
      <c r="J6519" t="s">
        <v>66</v>
      </c>
      <c r="K6519" s="33" t="str">
        <f>IF(ISNA(VLOOKUP(C6519,'Provider-EHR crosswalk'!A:B,2,FALSE)),"No EHR Specified",VLOOKUP(C6519,'Provider-EHR crosswalk'!A:B,2,FALSE))</f>
        <v>No EHR Specified</v>
      </c>
    </row>
    <row r="6520" spans="1:11" x14ac:dyDescent="0.25">
      <c r="A6520" t="s">
        <v>123</v>
      </c>
      <c r="B6520">
        <v>208</v>
      </c>
      <c r="C6520" t="s">
        <v>1110</v>
      </c>
      <c r="D6520" t="s">
        <v>124</v>
      </c>
      <c r="E6520">
        <v>0</v>
      </c>
      <c r="F6520">
        <v>4</v>
      </c>
      <c r="G6520">
        <v>0</v>
      </c>
      <c r="H6520" t="s">
        <v>116</v>
      </c>
      <c r="I6520">
        <v>1</v>
      </c>
      <c r="J6520" t="s">
        <v>66</v>
      </c>
      <c r="K6520" s="33" t="str">
        <f>IF(ISNA(VLOOKUP(C6520,'Provider-EHR crosswalk'!A:B,2,FALSE)),"No EHR Specified",VLOOKUP(C6520,'Provider-EHR crosswalk'!A:B,2,FALSE))</f>
        <v>No EHR Specified</v>
      </c>
    </row>
    <row r="6521" spans="1:11" x14ac:dyDescent="0.25">
      <c r="A6521" t="s">
        <v>123</v>
      </c>
      <c r="B6521">
        <v>210</v>
      </c>
      <c r="C6521" t="s">
        <v>1110</v>
      </c>
      <c r="D6521" t="s">
        <v>124</v>
      </c>
      <c r="E6521">
        <v>0</v>
      </c>
      <c r="F6521">
        <v>8</v>
      </c>
      <c r="G6521">
        <v>0</v>
      </c>
      <c r="H6521" t="s">
        <v>116</v>
      </c>
      <c r="I6521">
        <v>1</v>
      </c>
      <c r="J6521" t="s">
        <v>66</v>
      </c>
      <c r="K6521" s="33" t="str">
        <f>IF(ISNA(VLOOKUP(C6521,'Provider-EHR crosswalk'!A:B,2,FALSE)),"No EHR Specified",VLOOKUP(C6521,'Provider-EHR crosswalk'!A:B,2,FALSE))</f>
        <v>No EHR Specified</v>
      </c>
    </row>
    <row r="6522" spans="1:11" x14ac:dyDescent="0.25">
      <c r="A6522" t="s">
        <v>125</v>
      </c>
      <c r="B6522">
        <v>9</v>
      </c>
      <c r="C6522" t="s">
        <v>1110</v>
      </c>
      <c r="D6522" t="s">
        <v>126</v>
      </c>
      <c r="E6522">
        <v>0</v>
      </c>
      <c r="F6522">
        <v>334</v>
      </c>
      <c r="G6522">
        <v>0</v>
      </c>
      <c r="H6522" t="s">
        <v>116</v>
      </c>
      <c r="I6522">
        <v>1</v>
      </c>
      <c r="J6522" t="s">
        <v>66</v>
      </c>
      <c r="K6522" s="33" t="str">
        <f>IF(ISNA(VLOOKUP(C6522,'Provider-EHR crosswalk'!A:B,2,FALSE)),"No EHR Specified",VLOOKUP(C6522,'Provider-EHR crosswalk'!A:B,2,FALSE))</f>
        <v>No EHR Specified</v>
      </c>
    </row>
    <row r="6523" spans="1:11" x14ac:dyDescent="0.25">
      <c r="A6523" t="s">
        <v>125</v>
      </c>
      <c r="B6523">
        <v>38</v>
      </c>
      <c r="C6523" t="s">
        <v>1110</v>
      </c>
      <c r="D6523" t="s">
        <v>126</v>
      </c>
      <c r="E6523">
        <v>0</v>
      </c>
      <c r="F6523">
        <v>55</v>
      </c>
      <c r="G6523">
        <v>0</v>
      </c>
      <c r="H6523" t="s">
        <v>116</v>
      </c>
      <c r="I6523">
        <v>1</v>
      </c>
      <c r="J6523" t="s">
        <v>66</v>
      </c>
      <c r="K6523" s="33" t="str">
        <f>IF(ISNA(VLOOKUP(C6523,'Provider-EHR crosswalk'!A:B,2,FALSE)),"No EHR Specified",VLOOKUP(C6523,'Provider-EHR crosswalk'!A:B,2,FALSE))</f>
        <v>No EHR Specified</v>
      </c>
    </row>
    <row r="6524" spans="1:11" x14ac:dyDescent="0.25">
      <c r="A6524" t="s">
        <v>125</v>
      </c>
      <c r="B6524">
        <v>65</v>
      </c>
      <c r="C6524" t="s">
        <v>1110</v>
      </c>
      <c r="D6524" t="s">
        <v>126</v>
      </c>
      <c r="E6524">
        <v>0</v>
      </c>
      <c r="F6524">
        <v>63</v>
      </c>
      <c r="G6524">
        <v>0</v>
      </c>
      <c r="H6524" t="s">
        <v>116</v>
      </c>
      <c r="I6524">
        <v>1</v>
      </c>
      <c r="J6524" t="s">
        <v>66</v>
      </c>
      <c r="K6524" s="33" t="str">
        <f>IF(ISNA(VLOOKUP(C6524,'Provider-EHR crosswalk'!A:B,2,FALSE)),"No EHR Specified",VLOOKUP(C6524,'Provider-EHR crosswalk'!A:B,2,FALSE))</f>
        <v>No EHR Specified</v>
      </c>
    </row>
    <row r="6525" spans="1:11" x14ac:dyDescent="0.25">
      <c r="A6525" t="s">
        <v>125</v>
      </c>
      <c r="B6525">
        <v>70</v>
      </c>
      <c r="C6525" t="s">
        <v>1110</v>
      </c>
      <c r="D6525" t="s">
        <v>126</v>
      </c>
      <c r="E6525">
        <v>0</v>
      </c>
      <c r="F6525">
        <v>1577</v>
      </c>
      <c r="G6525">
        <v>0</v>
      </c>
      <c r="H6525" t="s">
        <v>116</v>
      </c>
      <c r="I6525">
        <v>1</v>
      </c>
      <c r="J6525" t="s">
        <v>66</v>
      </c>
      <c r="K6525" s="33" t="str">
        <f>IF(ISNA(VLOOKUP(C6525,'Provider-EHR crosswalk'!A:B,2,FALSE)),"No EHR Specified",VLOOKUP(C6525,'Provider-EHR crosswalk'!A:B,2,FALSE))</f>
        <v>No EHR Specified</v>
      </c>
    </row>
    <row r="6526" spans="1:11" x14ac:dyDescent="0.25">
      <c r="A6526" t="s">
        <v>125</v>
      </c>
      <c r="B6526">
        <v>88</v>
      </c>
      <c r="C6526" t="s">
        <v>1110</v>
      </c>
      <c r="D6526" t="s">
        <v>126</v>
      </c>
      <c r="E6526">
        <v>0</v>
      </c>
      <c r="F6526">
        <v>178</v>
      </c>
      <c r="G6526">
        <v>0</v>
      </c>
      <c r="H6526" t="s">
        <v>116</v>
      </c>
      <c r="I6526">
        <v>1</v>
      </c>
      <c r="J6526" t="s">
        <v>66</v>
      </c>
      <c r="K6526" s="33" t="str">
        <f>IF(ISNA(VLOOKUP(C6526,'Provider-EHR crosswalk'!A:B,2,FALSE)),"No EHR Specified",VLOOKUP(C6526,'Provider-EHR crosswalk'!A:B,2,FALSE))</f>
        <v>No EHR Specified</v>
      </c>
    </row>
    <row r="6527" spans="1:11" x14ac:dyDescent="0.25">
      <c r="A6527" t="s">
        <v>125</v>
      </c>
      <c r="B6527">
        <v>100</v>
      </c>
      <c r="C6527" t="s">
        <v>1110</v>
      </c>
      <c r="D6527" t="s">
        <v>126</v>
      </c>
      <c r="E6527">
        <v>1</v>
      </c>
      <c r="F6527">
        <v>92</v>
      </c>
      <c r="G6527">
        <v>1.0900000000000001</v>
      </c>
      <c r="H6527" t="s">
        <v>116</v>
      </c>
      <c r="I6527">
        <v>1</v>
      </c>
      <c r="J6527" t="s">
        <v>69</v>
      </c>
      <c r="K6527" s="33" t="str">
        <f>IF(ISNA(VLOOKUP(C6527,'Provider-EHR crosswalk'!A:B,2,FALSE)),"No EHR Specified",VLOOKUP(C6527,'Provider-EHR crosswalk'!A:B,2,FALSE))</f>
        <v>No EHR Specified</v>
      </c>
    </row>
    <row r="6528" spans="1:11" x14ac:dyDescent="0.25">
      <c r="A6528" t="s">
        <v>125</v>
      </c>
      <c r="B6528">
        <v>110</v>
      </c>
      <c r="C6528" t="s">
        <v>1110</v>
      </c>
      <c r="D6528" t="s">
        <v>126</v>
      </c>
      <c r="E6528">
        <v>0</v>
      </c>
      <c r="F6528">
        <v>34</v>
      </c>
      <c r="G6528">
        <v>0</v>
      </c>
      <c r="H6528" t="s">
        <v>116</v>
      </c>
      <c r="I6528">
        <v>1</v>
      </c>
      <c r="J6528" t="s">
        <v>66</v>
      </c>
      <c r="K6528" s="33" t="str">
        <f>IF(ISNA(VLOOKUP(C6528,'Provider-EHR crosswalk'!A:B,2,FALSE)),"No EHR Specified",VLOOKUP(C6528,'Provider-EHR crosswalk'!A:B,2,FALSE))</f>
        <v>No EHR Specified</v>
      </c>
    </row>
    <row r="6529" spans="1:11" x14ac:dyDescent="0.25">
      <c r="A6529" t="s">
        <v>125</v>
      </c>
      <c r="B6529">
        <v>119</v>
      </c>
      <c r="C6529" t="s">
        <v>1110</v>
      </c>
      <c r="D6529" t="s">
        <v>126</v>
      </c>
      <c r="E6529">
        <v>0</v>
      </c>
      <c r="F6529">
        <v>373</v>
      </c>
      <c r="G6529">
        <v>0</v>
      </c>
      <c r="H6529" t="s">
        <v>116</v>
      </c>
      <c r="I6529">
        <v>1</v>
      </c>
      <c r="J6529" t="s">
        <v>66</v>
      </c>
      <c r="K6529" s="33" t="str">
        <f>IF(ISNA(VLOOKUP(C6529,'Provider-EHR crosswalk'!A:B,2,FALSE)),"No EHR Specified",VLOOKUP(C6529,'Provider-EHR crosswalk'!A:B,2,FALSE))</f>
        <v>No EHR Specified</v>
      </c>
    </row>
    <row r="6530" spans="1:11" x14ac:dyDescent="0.25">
      <c r="A6530" t="s">
        <v>125</v>
      </c>
      <c r="B6530">
        <v>122</v>
      </c>
      <c r="C6530" t="s">
        <v>1110</v>
      </c>
      <c r="D6530" t="s">
        <v>126</v>
      </c>
      <c r="E6530">
        <v>0</v>
      </c>
      <c r="F6530">
        <v>119</v>
      </c>
      <c r="G6530">
        <v>0</v>
      </c>
      <c r="H6530" t="s">
        <v>116</v>
      </c>
      <c r="I6530">
        <v>1</v>
      </c>
      <c r="J6530" t="s">
        <v>66</v>
      </c>
      <c r="K6530" s="33" t="str">
        <f>IF(ISNA(VLOOKUP(C6530,'Provider-EHR crosswalk'!A:B,2,FALSE)),"No EHR Specified",VLOOKUP(C6530,'Provider-EHR crosswalk'!A:B,2,FALSE))</f>
        <v>No EHR Specified</v>
      </c>
    </row>
    <row r="6531" spans="1:11" x14ac:dyDescent="0.25">
      <c r="A6531" t="s">
        <v>125</v>
      </c>
      <c r="B6531">
        <v>130</v>
      </c>
      <c r="C6531" t="s">
        <v>1110</v>
      </c>
      <c r="D6531" t="s">
        <v>126</v>
      </c>
      <c r="E6531">
        <v>1</v>
      </c>
      <c r="F6531">
        <v>143</v>
      </c>
      <c r="G6531">
        <v>0.7</v>
      </c>
      <c r="H6531" t="s">
        <v>116</v>
      </c>
      <c r="I6531">
        <v>1</v>
      </c>
      <c r="J6531" t="s">
        <v>66</v>
      </c>
      <c r="K6531" s="33" t="str">
        <f>IF(ISNA(VLOOKUP(C6531,'Provider-EHR crosswalk'!A:B,2,FALSE)),"No EHR Specified",VLOOKUP(C6531,'Provider-EHR crosswalk'!A:B,2,FALSE))</f>
        <v>No EHR Specified</v>
      </c>
    </row>
    <row r="6532" spans="1:11" x14ac:dyDescent="0.25">
      <c r="A6532" t="s">
        <v>125</v>
      </c>
      <c r="B6532">
        <v>140</v>
      </c>
      <c r="C6532" t="s">
        <v>1110</v>
      </c>
      <c r="D6532" t="s">
        <v>126</v>
      </c>
      <c r="E6532">
        <v>0</v>
      </c>
      <c r="F6532">
        <v>60</v>
      </c>
      <c r="G6532">
        <v>0</v>
      </c>
      <c r="H6532" t="s">
        <v>116</v>
      </c>
      <c r="I6532">
        <v>1</v>
      </c>
      <c r="J6532" t="s">
        <v>66</v>
      </c>
      <c r="K6532" s="33" t="str">
        <f>IF(ISNA(VLOOKUP(C6532,'Provider-EHR crosswalk'!A:B,2,FALSE)),"No EHR Specified",VLOOKUP(C6532,'Provider-EHR crosswalk'!A:B,2,FALSE))</f>
        <v>No EHR Specified</v>
      </c>
    </row>
    <row r="6533" spans="1:11" x14ac:dyDescent="0.25">
      <c r="A6533" t="s">
        <v>125</v>
      </c>
      <c r="B6533">
        <v>146</v>
      </c>
      <c r="C6533" t="s">
        <v>1110</v>
      </c>
      <c r="D6533" t="s">
        <v>126</v>
      </c>
      <c r="E6533">
        <v>0</v>
      </c>
      <c r="F6533">
        <v>13</v>
      </c>
      <c r="G6533">
        <v>0</v>
      </c>
      <c r="H6533" t="s">
        <v>116</v>
      </c>
      <c r="I6533">
        <v>1</v>
      </c>
      <c r="J6533" t="s">
        <v>66</v>
      </c>
      <c r="K6533" s="33" t="str">
        <f>IF(ISNA(VLOOKUP(C6533,'Provider-EHR crosswalk'!A:B,2,FALSE)),"No EHR Specified",VLOOKUP(C6533,'Provider-EHR crosswalk'!A:B,2,FALSE))</f>
        <v>No EHR Specified</v>
      </c>
    </row>
    <row r="6534" spans="1:11" x14ac:dyDescent="0.25">
      <c r="A6534" t="s">
        <v>125</v>
      </c>
      <c r="B6534">
        <v>172</v>
      </c>
      <c r="C6534" t="s">
        <v>1110</v>
      </c>
      <c r="D6534" t="s">
        <v>126</v>
      </c>
      <c r="E6534">
        <v>0</v>
      </c>
      <c r="F6534">
        <v>56</v>
      </c>
      <c r="G6534">
        <v>0</v>
      </c>
      <c r="H6534" t="s">
        <v>116</v>
      </c>
      <c r="I6534">
        <v>1</v>
      </c>
      <c r="J6534" t="s">
        <v>66</v>
      </c>
      <c r="K6534" s="33" t="str">
        <f>IF(ISNA(VLOOKUP(C6534,'Provider-EHR crosswalk'!A:B,2,FALSE)),"No EHR Specified",VLOOKUP(C6534,'Provider-EHR crosswalk'!A:B,2,FALSE))</f>
        <v>No EHR Specified</v>
      </c>
    </row>
    <row r="6535" spans="1:11" x14ac:dyDescent="0.25">
      <c r="A6535" t="s">
        <v>125</v>
      </c>
      <c r="B6535">
        <v>175</v>
      </c>
      <c r="C6535" t="s">
        <v>1110</v>
      </c>
      <c r="D6535" t="s">
        <v>126</v>
      </c>
      <c r="E6535">
        <v>0</v>
      </c>
      <c r="F6535">
        <v>12</v>
      </c>
      <c r="G6535">
        <v>0</v>
      </c>
      <c r="H6535" t="s">
        <v>116</v>
      </c>
      <c r="I6535">
        <v>1</v>
      </c>
      <c r="J6535" t="s">
        <v>66</v>
      </c>
      <c r="K6535" s="33" t="str">
        <f>IF(ISNA(VLOOKUP(C6535,'Provider-EHR crosswalk'!A:B,2,FALSE)),"No EHR Specified",VLOOKUP(C6535,'Provider-EHR crosswalk'!A:B,2,FALSE))</f>
        <v>No EHR Specified</v>
      </c>
    </row>
    <row r="6536" spans="1:11" x14ac:dyDescent="0.25">
      <c r="A6536" t="s">
        <v>125</v>
      </c>
      <c r="B6536">
        <v>184</v>
      </c>
      <c r="C6536" t="s">
        <v>1110</v>
      </c>
      <c r="D6536" t="s">
        <v>126</v>
      </c>
      <c r="E6536">
        <v>0</v>
      </c>
      <c r="F6536">
        <v>4</v>
      </c>
      <c r="G6536">
        <v>0</v>
      </c>
      <c r="H6536" t="s">
        <v>116</v>
      </c>
      <c r="I6536">
        <v>1</v>
      </c>
      <c r="J6536" t="s">
        <v>66</v>
      </c>
      <c r="K6536" s="33" t="str">
        <f>IF(ISNA(VLOOKUP(C6536,'Provider-EHR crosswalk'!A:B,2,FALSE)),"No EHR Specified",VLOOKUP(C6536,'Provider-EHR crosswalk'!A:B,2,FALSE))</f>
        <v>No EHR Specified</v>
      </c>
    </row>
    <row r="6537" spans="1:11" x14ac:dyDescent="0.25">
      <c r="A6537" t="s">
        <v>125</v>
      </c>
      <c r="B6537">
        <v>185</v>
      </c>
      <c r="C6537" t="s">
        <v>1110</v>
      </c>
      <c r="D6537" t="s">
        <v>126</v>
      </c>
      <c r="E6537">
        <v>0</v>
      </c>
      <c r="F6537">
        <v>26</v>
      </c>
      <c r="G6537">
        <v>0</v>
      </c>
      <c r="H6537" t="s">
        <v>116</v>
      </c>
      <c r="I6537">
        <v>1</v>
      </c>
      <c r="J6537" t="s">
        <v>66</v>
      </c>
      <c r="K6537" s="33" t="str">
        <f>IF(ISNA(VLOOKUP(C6537,'Provider-EHR crosswalk'!A:B,2,FALSE)),"No EHR Specified",VLOOKUP(C6537,'Provider-EHR crosswalk'!A:B,2,FALSE))</f>
        <v>No EHR Specified</v>
      </c>
    </row>
    <row r="6538" spans="1:11" x14ac:dyDescent="0.25">
      <c r="A6538" t="s">
        <v>125</v>
      </c>
      <c r="B6538">
        <v>191</v>
      </c>
      <c r="C6538" t="s">
        <v>1110</v>
      </c>
      <c r="D6538" t="s">
        <v>126</v>
      </c>
      <c r="E6538">
        <v>0</v>
      </c>
      <c r="F6538">
        <v>4</v>
      </c>
      <c r="G6538">
        <v>0</v>
      </c>
      <c r="H6538" t="s">
        <v>116</v>
      </c>
      <c r="I6538">
        <v>1</v>
      </c>
      <c r="J6538" t="s">
        <v>66</v>
      </c>
      <c r="K6538" s="33" t="str">
        <f>IF(ISNA(VLOOKUP(C6538,'Provider-EHR crosswalk'!A:B,2,FALSE)),"No EHR Specified",VLOOKUP(C6538,'Provider-EHR crosswalk'!A:B,2,FALSE))</f>
        <v>No EHR Specified</v>
      </c>
    </row>
    <row r="6539" spans="1:11" x14ac:dyDescent="0.25">
      <c r="A6539" t="s">
        <v>125</v>
      </c>
      <c r="B6539">
        <v>204</v>
      </c>
      <c r="C6539" t="s">
        <v>1110</v>
      </c>
      <c r="D6539" t="s">
        <v>126</v>
      </c>
      <c r="E6539">
        <v>0</v>
      </c>
      <c r="F6539">
        <v>2</v>
      </c>
      <c r="G6539">
        <v>0</v>
      </c>
      <c r="H6539" t="s">
        <v>116</v>
      </c>
      <c r="I6539">
        <v>1</v>
      </c>
      <c r="J6539" t="s">
        <v>66</v>
      </c>
      <c r="K6539" s="33" t="str">
        <f>IF(ISNA(VLOOKUP(C6539,'Provider-EHR crosswalk'!A:B,2,FALSE)),"No EHR Specified",VLOOKUP(C6539,'Provider-EHR crosswalk'!A:B,2,FALSE))</f>
        <v>No EHR Specified</v>
      </c>
    </row>
    <row r="6540" spans="1:11" x14ac:dyDescent="0.25">
      <c r="A6540" t="s">
        <v>125</v>
      </c>
      <c r="B6540">
        <v>208</v>
      </c>
      <c r="C6540" t="s">
        <v>1110</v>
      </c>
      <c r="D6540" t="s">
        <v>126</v>
      </c>
      <c r="E6540">
        <v>0</v>
      </c>
      <c r="F6540">
        <v>4</v>
      </c>
      <c r="G6540">
        <v>0</v>
      </c>
      <c r="H6540" t="s">
        <v>116</v>
      </c>
      <c r="I6540">
        <v>1</v>
      </c>
      <c r="J6540" t="s">
        <v>66</v>
      </c>
      <c r="K6540" s="33" t="str">
        <f>IF(ISNA(VLOOKUP(C6540,'Provider-EHR crosswalk'!A:B,2,FALSE)),"No EHR Specified",VLOOKUP(C6540,'Provider-EHR crosswalk'!A:B,2,FALSE))</f>
        <v>No EHR Specified</v>
      </c>
    </row>
    <row r="6541" spans="1:11" x14ac:dyDescent="0.25">
      <c r="A6541" t="s">
        <v>125</v>
      </c>
      <c r="B6541">
        <v>210</v>
      </c>
      <c r="C6541" t="s">
        <v>1110</v>
      </c>
      <c r="D6541" t="s">
        <v>126</v>
      </c>
      <c r="E6541">
        <v>0</v>
      </c>
      <c r="F6541">
        <v>8</v>
      </c>
      <c r="G6541">
        <v>0</v>
      </c>
      <c r="H6541" t="s">
        <v>116</v>
      </c>
      <c r="I6541">
        <v>1</v>
      </c>
      <c r="J6541" t="s">
        <v>66</v>
      </c>
      <c r="K6541" s="33" t="str">
        <f>IF(ISNA(VLOOKUP(C6541,'Provider-EHR crosswalk'!A:B,2,FALSE)),"No EHR Specified",VLOOKUP(C6541,'Provider-EHR crosswalk'!A:B,2,FALSE))</f>
        <v>No EHR Specified</v>
      </c>
    </row>
    <row r="6542" spans="1:11" x14ac:dyDescent="0.25">
      <c r="A6542" t="s">
        <v>127</v>
      </c>
      <c r="B6542">
        <v>9</v>
      </c>
      <c r="C6542" t="s">
        <v>1110</v>
      </c>
      <c r="D6542" t="s">
        <v>128</v>
      </c>
      <c r="E6542">
        <v>18</v>
      </c>
      <c r="F6542">
        <v>334</v>
      </c>
      <c r="G6542">
        <v>5.39</v>
      </c>
      <c r="H6542" t="s">
        <v>116</v>
      </c>
      <c r="I6542">
        <v>4</v>
      </c>
      <c r="J6542" t="s">
        <v>69</v>
      </c>
      <c r="K6542" s="33" t="str">
        <f>IF(ISNA(VLOOKUP(C6542,'Provider-EHR crosswalk'!A:B,2,FALSE)),"No EHR Specified",VLOOKUP(C6542,'Provider-EHR crosswalk'!A:B,2,FALSE))</f>
        <v>No EHR Specified</v>
      </c>
    </row>
    <row r="6543" spans="1:11" x14ac:dyDescent="0.25">
      <c r="A6543" t="s">
        <v>127</v>
      </c>
      <c r="B6543">
        <v>38</v>
      </c>
      <c r="C6543" t="s">
        <v>1110</v>
      </c>
      <c r="D6543" t="s">
        <v>128</v>
      </c>
      <c r="E6543">
        <v>0</v>
      </c>
      <c r="F6543">
        <v>55</v>
      </c>
      <c r="G6543">
        <v>0</v>
      </c>
      <c r="H6543" t="s">
        <v>116</v>
      </c>
      <c r="I6543">
        <v>4</v>
      </c>
      <c r="J6543" t="s">
        <v>66</v>
      </c>
      <c r="K6543" s="33" t="str">
        <f>IF(ISNA(VLOOKUP(C6543,'Provider-EHR crosswalk'!A:B,2,FALSE)),"No EHR Specified",VLOOKUP(C6543,'Provider-EHR crosswalk'!A:B,2,FALSE))</f>
        <v>No EHR Specified</v>
      </c>
    </row>
    <row r="6544" spans="1:11" x14ac:dyDescent="0.25">
      <c r="A6544" t="s">
        <v>127</v>
      </c>
      <c r="B6544">
        <v>65</v>
      </c>
      <c r="C6544" t="s">
        <v>1110</v>
      </c>
      <c r="D6544" t="s">
        <v>128</v>
      </c>
      <c r="E6544">
        <v>5</v>
      </c>
      <c r="F6544">
        <v>63</v>
      </c>
      <c r="G6544">
        <v>7.94</v>
      </c>
      <c r="H6544" t="s">
        <v>116</v>
      </c>
      <c r="I6544">
        <v>4</v>
      </c>
      <c r="J6544" t="s">
        <v>69</v>
      </c>
      <c r="K6544" s="33" t="str">
        <f>IF(ISNA(VLOOKUP(C6544,'Provider-EHR crosswalk'!A:B,2,FALSE)),"No EHR Specified",VLOOKUP(C6544,'Provider-EHR crosswalk'!A:B,2,FALSE))</f>
        <v>No EHR Specified</v>
      </c>
    </row>
    <row r="6545" spans="1:11" x14ac:dyDescent="0.25">
      <c r="A6545" t="s">
        <v>127</v>
      </c>
      <c r="B6545">
        <v>70</v>
      </c>
      <c r="C6545" t="s">
        <v>1110</v>
      </c>
      <c r="D6545" t="s">
        <v>128</v>
      </c>
      <c r="E6545">
        <v>36</v>
      </c>
      <c r="F6545">
        <v>1577</v>
      </c>
      <c r="G6545">
        <v>2.2799999999999998</v>
      </c>
      <c r="H6545" t="s">
        <v>116</v>
      </c>
      <c r="I6545">
        <v>4</v>
      </c>
      <c r="J6545" t="s">
        <v>66</v>
      </c>
      <c r="K6545" s="33" t="str">
        <f>IF(ISNA(VLOOKUP(C6545,'Provider-EHR crosswalk'!A:B,2,FALSE)),"No EHR Specified",VLOOKUP(C6545,'Provider-EHR crosswalk'!A:B,2,FALSE))</f>
        <v>No EHR Specified</v>
      </c>
    </row>
    <row r="6546" spans="1:11" x14ac:dyDescent="0.25">
      <c r="A6546" t="s">
        <v>127</v>
      </c>
      <c r="B6546">
        <v>88</v>
      </c>
      <c r="C6546" t="s">
        <v>1110</v>
      </c>
      <c r="D6546" t="s">
        <v>128</v>
      </c>
      <c r="E6546">
        <v>0</v>
      </c>
      <c r="F6546">
        <v>178</v>
      </c>
      <c r="G6546">
        <v>0</v>
      </c>
      <c r="H6546" t="s">
        <v>116</v>
      </c>
      <c r="I6546">
        <v>4</v>
      </c>
      <c r="J6546" t="s">
        <v>66</v>
      </c>
      <c r="K6546" s="33" t="str">
        <f>IF(ISNA(VLOOKUP(C6546,'Provider-EHR crosswalk'!A:B,2,FALSE)),"No EHR Specified",VLOOKUP(C6546,'Provider-EHR crosswalk'!A:B,2,FALSE))</f>
        <v>No EHR Specified</v>
      </c>
    </row>
    <row r="6547" spans="1:11" x14ac:dyDescent="0.25">
      <c r="A6547" t="s">
        <v>127</v>
      </c>
      <c r="B6547">
        <v>100</v>
      </c>
      <c r="C6547" t="s">
        <v>1110</v>
      </c>
      <c r="D6547" t="s">
        <v>128</v>
      </c>
      <c r="E6547">
        <v>3</v>
      </c>
      <c r="F6547">
        <v>92</v>
      </c>
      <c r="G6547">
        <v>3.26</v>
      </c>
      <c r="H6547" t="s">
        <v>116</v>
      </c>
      <c r="I6547">
        <v>4</v>
      </c>
      <c r="J6547" t="s">
        <v>66</v>
      </c>
      <c r="K6547" s="33" t="str">
        <f>IF(ISNA(VLOOKUP(C6547,'Provider-EHR crosswalk'!A:B,2,FALSE)),"No EHR Specified",VLOOKUP(C6547,'Provider-EHR crosswalk'!A:B,2,FALSE))</f>
        <v>No EHR Specified</v>
      </c>
    </row>
    <row r="6548" spans="1:11" x14ac:dyDescent="0.25">
      <c r="A6548" t="s">
        <v>127</v>
      </c>
      <c r="B6548">
        <v>110</v>
      </c>
      <c r="C6548" t="s">
        <v>1110</v>
      </c>
      <c r="D6548" t="s">
        <v>128</v>
      </c>
      <c r="E6548">
        <v>0</v>
      </c>
      <c r="F6548">
        <v>34</v>
      </c>
      <c r="G6548">
        <v>0</v>
      </c>
      <c r="H6548" t="s">
        <v>116</v>
      </c>
      <c r="I6548">
        <v>4</v>
      </c>
      <c r="J6548" t="s">
        <v>66</v>
      </c>
      <c r="K6548" s="33" t="str">
        <f>IF(ISNA(VLOOKUP(C6548,'Provider-EHR crosswalk'!A:B,2,FALSE)),"No EHR Specified",VLOOKUP(C6548,'Provider-EHR crosswalk'!A:B,2,FALSE))</f>
        <v>No EHR Specified</v>
      </c>
    </row>
    <row r="6549" spans="1:11" x14ac:dyDescent="0.25">
      <c r="A6549" t="s">
        <v>127</v>
      </c>
      <c r="B6549">
        <v>119</v>
      </c>
      <c r="C6549" t="s">
        <v>1110</v>
      </c>
      <c r="D6549" t="s">
        <v>128</v>
      </c>
      <c r="E6549">
        <v>4</v>
      </c>
      <c r="F6549">
        <v>373</v>
      </c>
      <c r="G6549">
        <v>1.07</v>
      </c>
      <c r="H6549" t="s">
        <v>116</v>
      </c>
      <c r="I6549">
        <v>4</v>
      </c>
      <c r="J6549" t="s">
        <v>66</v>
      </c>
      <c r="K6549" s="33" t="str">
        <f>IF(ISNA(VLOOKUP(C6549,'Provider-EHR crosswalk'!A:B,2,FALSE)),"No EHR Specified",VLOOKUP(C6549,'Provider-EHR crosswalk'!A:B,2,FALSE))</f>
        <v>No EHR Specified</v>
      </c>
    </row>
    <row r="6550" spans="1:11" x14ac:dyDescent="0.25">
      <c r="A6550" t="s">
        <v>127</v>
      </c>
      <c r="B6550">
        <v>122</v>
      </c>
      <c r="C6550" t="s">
        <v>1110</v>
      </c>
      <c r="D6550" t="s">
        <v>128</v>
      </c>
      <c r="E6550">
        <v>0</v>
      </c>
      <c r="F6550">
        <v>119</v>
      </c>
      <c r="G6550">
        <v>0</v>
      </c>
      <c r="H6550" t="s">
        <v>116</v>
      </c>
      <c r="I6550">
        <v>4</v>
      </c>
      <c r="J6550" t="s">
        <v>66</v>
      </c>
      <c r="K6550" s="33" t="str">
        <f>IF(ISNA(VLOOKUP(C6550,'Provider-EHR crosswalk'!A:B,2,FALSE)),"No EHR Specified",VLOOKUP(C6550,'Provider-EHR crosswalk'!A:B,2,FALSE))</f>
        <v>No EHR Specified</v>
      </c>
    </row>
    <row r="6551" spans="1:11" x14ac:dyDescent="0.25">
      <c r="A6551" t="s">
        <v>127</v>
      </c>
      <c r="B6551">
        <v>130</v>
      </c>
      <c r="C6551" t="s">
        <v>1110</v>
      </c>
      <c r="D6551" t="s">
        <v>128</v>
      </c>
      <c r="E6551">
        <v>8</v>
      </c>
      <c r="F6551">
        <v>143</v>
      </c>
      <c r="G6551">
        <v>5.59</v>
      </c>
      <c r="H6551" t="s">
        <v>116</v>
      </c>
      <c r="I6551">
        <v>4</v>
      </c>
      <c r="J6551" t="s">
        <v>69</v>
      </c>
      <c r="K6551" s="33" t="str">
        <f>IF(ISNA(VLOOKUP(C6551,'Provider-EHR crosswalk'!A:B,2,FALSE)),"No EHR Specified",VLOOKUP(C6551,'Provider-EHR crosswalk'!A:B,2,FALSE))</f>
        <v>No EHR Specified</v>
      </c>
    </row>
    <row r="6552" spans="1:11" x14ac:dyDescent="0.25">
      <c r="A6552" t="s">
        <v>127</v>
      </c>
      <c r="B6552">
        <v>140</v>
      </c>
      <c r="C6552" t="s">
        <v>1110</v>
      </c>
      <c r="D6552" t="s">
        <v>128</v>
      </c>
      <c r="E6552">
        <v>1</v>
      </c>
      <c r="F6552">
        <v>60</v>
      </c>
      <c r="G6552">
        <v>1.67</v>
      </c>
      <c r="H6552" t="s">
        <v>116</v>
      </c>
      <c r="I6552">
        <v>4</v>
      </c>
      <c r="J6552" t="s">
        <v>66</v>
      </c>
      <c r="K6552" s="33" t="str">
        <f>IF(ISNA(VLOOKUP(C6552,'Provider-EHR crosswalk'!A:B,2,FALSE)),"No EHR Specified",VLOOKUP(C6552,'Provider-EHR crosswalk'!A:B,2,FALSE))</f>
        <v>No EHR Specified</v>
      </c>
    </row>
    <row r="6553" spans="1:11" x14ac:dyDescent="0.25">
      <c r="A6553" t="s">
        <v>127</v>
      </c>
      <c r="B6553">
        <v>146</v>
      </c>
      <c r="C6553" t="s">
        <v>1110</v>
      </c>
      <c r="D6553" t="s">
        <v>128</v>
      </c>
      <c r="E6553">
        <v>0</v>
      </c>
      <c r="F6553">
        <v>13</v>
      </c>
      <c r="G6553">
        <v>0</v>
      </c>
      <c r="H6553" t="s">
        <v>116</v>
      </c>
      <c r="I6553">
        <v>4</v>
      </c>
      <c r="J6553" t="s">
        <v>66</v>
      </c>
      <c r="K6553" s="33" t="str">
        <f>IF(ISNA(VLOOKUP(C6553,'Provider-EHR crosswalk'!A:B,2,FALSE)),"No EHR Specified",VLOOKUP(C6553,'Provider-EHR crosswalk'!A:B,2,FALSE))</f>
        <v>No EHR Specified</v>
      </c>
    </row>
    <row r="6554" spans="1:11" x14ac:dyDescent="0.25">
      <c r="A6554" t="s">
        <v>127</v>
      </c>
      <c r="B6554">
        <v>172</v>
      </c>
      <c r="C6554" t="s">
        <v>1110</v>
      </c>
      <c r="D6554" t="s">
        <v>128</v>
      </c>
      <c r="E6554">
        <v>0</v>
      </c>
      <c r="F6554">
        <v>56</v>
      </c>
      <c r="G6554">
        <v>0</v>
      </c>
      <c r="H6554" t="s">
        <v>116</v>
      </c>
      <c r="I6554">
        <v>4</v>
      </c>
      <c r="J6554" t="s">
        <v>66</v>
      </c>
      <c r="K6554" s="33" t="str">
        <f>IF(ISNA(VLOOKUP(C6554,'Provider-EHR crosswalk'!A:B,2,FALSE)),"No EHR Specified",VLOOKUP(C6554,'Provider-EHR crosswalk'!A:B,2,FALSE))</f>
        <v>No EHR Specified</v>
      </c>
    </row>
    <row r="6555" spans="1:11" x14ac:dyDescent="0.25">
      <c r="A6555" t="s">
        <v>127</v>
      </c>
      <c r="B6555">
        <v>175</v>
      </c>
      <c r="C6555" t="s">
        <v>1110</v>
      </c>
      <c r="D6555" t="s">
        <v>128</v>
      </c>
      <c r="E6555">
        <v>0</v>
      </c>
      <c r="F6555">
        <v>12</v>
      </c>
      <c r="G6555">
        <v>0</v>
      </c>
      <c r="H6555" t="s">
        <v>116</v>
      </c>
      <c r="I6555">
        <v>4</v>
      </c>
      <c r="J6555" t="s">
        <v>66</v>
      </c>
      <c r="K6555" s="33" t="str">
        <f>IF(ISNA(VLOOKUP(C6555,'Provider-EHR crosswalk'!A:B,2,FALSE)),"No EHR Specified",VLOOKUP(C6555,'Provider-EHR crosswalk'!A:B,2,FALSE))</f>
        <v>No EHR Specified</v>
      </c>
    </row>
    <row r="6556" spans="1:11" x14ac:dyDescent="0.25">
      <c r="A6556" t="s">
        <v>127</v>
      </c>
      <c r="B6556">
        <v>184</v>
      </c>
      <c r="C6556" t="s">
        <v>1110</v>
      </c>
      <c r="D6556" t="s">
        <v>128</v>
      </c>
      <c r="E6556">
        <v>0</v>
      </c>
      <c r="F6556">
        <v>4</v>
      </c>
      <c r="G6556">
        <v>0</v>
      </c>
      <c r="H6556" t="s">
        <v>116</v>
      </c>
      <c r="I6556">
        <v>4</v>
      </c>
      <c r="J6556" t="s">
        <v>66</v>
      </c>
      <c r="K6556" s="33" t="str">
        <f>IF(ISNA(VLOOKUP(C6556,'Provider-EHR crosswalk'!A:B,2,FALSE)),"No EHR Specified",VLOOKUP(C6556,'Provider-EHR crosswalk'!A:B,2,FALSE))</f>
        <v>No EHR Specified</v>
      </c>
    </row>
    <row r="6557" spans="1:11" x14ac:dyDescent="0.25">
      <c r="A6557" t="s">
        <v>127</v>
      </c>
      <c r="B6557">
        <v>185</v>
      </c>
      <c r="C6557" t="s">
        <v>1110</v>
      </c>
      <c r="D6557" t="s">
        <v>128</v>
      </c>
      <c r="E6557">
        <v>1</v>
      </c>
      <c r="F6557">
        <v>26</v>
      </c>
      <c r="G6557">
        <v>3.85</v>
      </c>
      <c r="H6557" t="s">
        <v>116</v>
      </c>
      <c r="I6557">
        <v>4</v>
      </c>
      <c r="J6557" t="s">
        <v>66</v>
      </c>
      <c r="K6557" s="33" t="str">
        <f>IF(ISNA(VLOOKUP(C6557,'Provider-EHR crosswalk'!A:B,2,FALSE)),"No EHR Specified",VLOOKUP(C6557,'Provider-EHR crosswalk'!A:B,2,FALSE))</f>
        <v>No EHR Specified</v>
      </c>
    </row>
    <row r="6558" spans="1:11" x14ac:dyDescent="0.25">
      <c r="A6558" t="s">
        <v>127</v>
      </c>
      <c r="B6558">
        <v>191</v>
      </c>
      <c r="C6558" t="s">
        <v>1110</v>
      </c>
      <c r="D6558" t="s">
        <v>128</v>
      </c>
      <c r="E6558">
        <v>0</v>
      </c>
      <c r="F6558">
        <v>4</v>
      </c>
      <c r="G6558">
        <v>0</v>
      </c>
      <c r="H6558" t="s">
        <v>116</v>
      </c>
      <c r="I6558">
        <v>4</v>
      </c>
      <c r="J6558" t="s">
        <v>66</v>
      </c>
      <c r="K6558" s="33" t="str">
        <f>IF(ISNA(VLOOKUP(C6558,'Provider-EHR crosswalk'!A:B,2,FALSE)),"No EHR Specified",VLOOKUP(C6558,'Provider-EHR crosswalk'!A:B,2,FALSE))</f>
        <v>No EHR Specified</v>
      </c>
    </row>
    <row r="6559" spans="1:11" x14ac:dyDescent="0.25">
      <c r="A6559" t="s">
        <v>127</v>
      </c>
      <c r="B6559">
        <v>204</v>
      </c>
      <c r="C6559" t="s">
        <v>1110</v>
      </c>
      <c r="D6559" t="s">
        <v>128</v>
      </c>
      <c r="E6559">
        <v>0</v>
      </c>
      <c r="F6559">
        <v>2</v>
      </c>
      <c r="G6559">
        <v>0</v>
      </c>
      <c r="H6559" t="s">
        <v>116</v>
      </c>
      <c r="I6559">
        <v>4</v>
      </c>
      <c r="J6559" t="s">
        <v>66</v>
      </c>
      <c r="K6559" s="33" t="str">
        <f>IF(ISNA(VLOOKUP(C6559,'Provider-EHR crosswalk'!A:B,2,FALSE)),"No EHR Specified",VLOOKUP(C6559,'Provider-EHR crosswalk'!A:B,2,FALSE))</f>
        <v>No EHR Specified</v>
      </c>
    </row>
    <row r="6560" spans="1:11" x14ac:dyDescent="0.25">
      <c r="A6560" t="s">
        <v>127</v>
      </c>
      <c r="B6560">
        <v>208</v>
      </c>
      <c r="C6560" t="s">
        <v>1110</v>
      </c>
      <c r="D6560" t="s">
        <v>128</v>
      </c>
      <c r="E6560">
        <v>0</v>
      </c>
      <c r="F6560">
        <v>4</v>
      </c>
      <c r="G6560">
        <v>0</v>
      </c>
      <c r="H6560" t="s">
        <v>116</v>
      </c>
      <c r="I6560">
        <v>4</v>
      </c>
      <c r="J6560" t="s">
        <v>66</v>
      </c>
      <c r="K6560" s="33" t="str">
        <f>IF(ISNA(VLOOKUP(C6560,'Provider-EHR crosswalk'!A:B,2,FALSE)),"No EHR Specified",VLOOKUP(C6560,'Provider-EHR crosswalk'!A:B,2,FALSE))</f>
        <v>No EHR Specified</v>
      </c>
    </row>
    <row r="6561" spans="1:11" x14ac:dyDescent="0.25">
      <c r="A6561" t="s">
        <v>127</v>
      </c>
      <c r="B6561">
        <v>210</v>
      </c>
      <c r="C6561" t="s">
        <v>1110</v>
      </c>
      <c r="D6561" t="s">
        <v>128</v>
      </c>
      <c r="E6561">
        <v>0</v>
      </c>
      <c r="F6561">
        <v>8</v>
      </c>
      <c r="G6561">
        <v>0</v>
      </c>
      <c r="H6561" t="s">
        <v>116</v>
      </c>
      <c r="I6561">
        <v>4</v>
      </c>
      <c r="J6561" t="s">
        <v>66</v>
      </c>
      <c r="K6561" s="33" t="str">
        <f>IF(ISNA(VLOOKUP(C6561,'Provider-EHR crosswalk'!A:B,2,FALSE)),"No EHR Specified",VLOOKUP(C6561,'Provider-EHR crosswalk'!A:B,2,FALSE))</f>
        <v>No EHR Specified</v>
      </c>
    </row>
    <row r="6562" spans="1:11" x14ac:dyDescent="0.25">
      <c r="A6562" t="s">
        <v>129</v>
      </c>
      <c r="B6562">
        <v>9</v>
      </c>
      <c r="C6562" t="s">
        <v>1110</v>
      </c>
      <c r="D6562" t="s">
        <v>130</v>
      </c>
      <c r="E6562">
        <v>13</v>
      </c>
      <c r="F6562">
        <v>334</v>
      </c>
      <c r="G6562">
        <v>3.89</v>
      </c>
      <c r="H6562" t="s">
        <v>116</v>
      </c>
      <c r="I6562">
        <v>4</v>
      </c>
      <c r="J6562" t="s">
        <v>66</v>
      </c>
      <c r="K6562" s="33" t="str">
        <f>IF(ISNA(VLOOKUP(C6562,'Provider-EHR crosswalk'!A:B,2,FALSE)),"No EHR Specified",VLOOKUP(C6562,'Provider-EHR crosswalk'!A:B,2,FALSE))</f>
        <v>No EHR Specified</v>
      </c>
    </row>
    <row r="6563" spans="1:11" x14ac:dyDescent="0.25">
      <c r="A6563" t="s">
        <v>129</v>
      </c>
      <c r="B6563">
        <v>38</v>
      </c>
      <c r="C6563" t="s">
        <v>1110</v>
      </c>
      <c r="D6563" t="s">
        <v>130</v>
      </c>
      <c r="E6563">
        <v>4</v>
      </c>
      <c r="F6563">
        <v>55</v>
      </c>
      <c r="G6563">
        <v>7.27</v>
      </c>
      <c r="H6563" t="s">
        <v>116</v>
      </c>
      <c r="I6563">
        <v>4</v>
      </c>
      <c r="J6563" t="s">
        <v>69</v>
      </c>
      <c r="K6563" s="33" t="str">
        <f>IF(ISNA(VLOOKUP(C6563,'Provider-EHR crosswalk'!A:B,2,FALSE)),"No EHR Specified",VLOOKUP(C6563,'Provider-EHR crosswalk'!A:B,2,FALSE))</f>
        <v>No EHR Specified</v>
      </c>
    </row>
    <row r="6564" spans="1:11" x14ac:dyDescent="0.25">
      <c r="A6564" t="s">
        <v>129</v>
      </c>
      <c r="B6564">
        <v>65</v>
      </c>
      <c r="C6564" t="s">
        <v>1110</v>
      </c>
      <c r="D6564" t="s">
        <v>130</v>
      </c>
      <c r="E6564">
        <v>0</v>
      </c>
      <c r="F6564">
        <v>63</v>
      </c>
      <c r="G6564">
        <v>0</v>
      </c>
      <c r="H6564" t="s">
        <v>116</v>
      </c>
      <c r="I6564">
        <v>4</v>
      </c>
      <c r="J6564" t="s">
        <v>66</v>
      </c>
      <c r="K6564" s="33" t="str">
        <f>IF(ISNA(VLOOKUP(C6564,'Provider-EHR crosswalk'!A:B,2,FALSE)),"No EHR Specified",VLOOKUP(C6564,'Provider-EHR crosswalk'!A:B,2,FALSE))</f>
        <v>No EHR Specified</v>
      </c>
    </row>
    <row r="6565" spans="1:11" x14ac:dyDescent="0.25">
      <c r="A6565" t="s">
        <v>129</v>
      </c>
      <c r="B6565">
        <v>70</v>
      </c>
      <c r="C6565" t="s">
        <v>1110</v>
      </c>
      <c r="D6565" t="s">
        <v>130</v>
      </c>
      <c r="E6565">
        <v>49</v>
      </c>
      <c r="F6565">
        <v>1577</v>
      </c>
      <c r="G6565">
        <v>3.11</v>
      </c>
      <c r="H6565" t="s">
        <v>116</v>
      </c>
      <c r="I6565">
        <v>4</v>
      </c>
      <c r="J6565" t="s">
        <v>66</v>
      </c>
      <c r="K6565" s="33" t="str">
        <f>IF(ISNA(VLOOKUP(C6565,'Provider-EHR crosswalk'!A:B,2,FALSE)),"No EHR Specified",VLOOKUP(C6565,'Provider-EHR crosswalk'!A:B,2,FALSE))</f>
        <v>No EHR Specified</v>
      </c>
    </row>
    <row r="6566" spans="1:11" x14ac:dyDescent="0.25">
      <c r="A6566" t="s">
        <v>129</v>
      </c>
      <c r="B6566">
        <v>88</v>
      </c>
      <c r="C6566" t="s">
        <v>1110</v>
      </c>
      <c r="D6566" t="s">
        <v>130</v>
      </c>
      <c r="E6566">
        <v>14</v>
      </c>
      <c r="F6566">
        <v>178</v>
      </c>
      <c r="G6566">
        <v>7.87</v>
      </c>
      <c r="H6566" t="s">
        <v>116</v>
      </c>
      <c r="I6566">
        <v>4</v>
      </c>
      <c r="J6566" t="s">
        <v>69</v>
      </c>
      <c r="K6566" s="33" t="str">
        <f>IF(ISNA(VLOOKUP(C6566,'Provider-EHR crosswalk'!A:B,2,FALSE)),"No EHR Specified",VLOOKUP(C6566,'Provider-EHR crosswalk'!A:B,2,FALSE))</f>
        <v>No EHR Specified</v>
      </c>
    </row>
    <row r="6567" spans="1:11" x14ac:dyDescent="0.25">
      <c r="A6567" t="s">
        <v>129</v>
      </c>
      <c r="B6567">
        <v>100</v>
      </c>
      <c r="C6567" t="s">
        <v>1110</v>
      </c>
      <c r="D6567" t="s">
        <v>130</v>
      </c>
      <c r="E6567">
        <v>1</v>
      </c>
      <c r="F6567">
        <v>92</v>
      </c>
      <c r="G6567">
        <v>1.0900000000000001</v>
      </c>
      <c r="H6567" t="s">
        <v>116</v>
      </c>
      <c r="I6567">
        <v>4</v>
      </c>
      <c r="J6567" t="s">
        <v>66</v>
      </c>
      <c r="K6567" s="33" t="str">
        <f>IF(ISNA(VLOOKUP(C6567,'Provider-EHR crosswalk'!A:B,2,FALSE)),"No EHR Specified",VLOOKUP(C6567,'Provider-EHR crosswalk'!A:B,2,FALSE))</f>
        <v>No EHR Specified</v>
      </c>
    </row>
    <row r="6568" spans="1:11" x14ac:dyDescent="0.25">
      <c r="A6568" t="s">
        <v>129</v>
      </c>
      <c r="B6568">
        <v>110</v>
      </c>
      <c r="C6568" t="s">
        <v>1110</v>
      </c>
      <c r="D6568" t="s">
        <v>130</v>
      </c>
      <c r="E6568">
        <v>0</v>
      </c>
      <c r="F6568">
        <v>34</v>
      </c>
      <c r="G6568">
        <v>0</v>
      </c>
      <c r="H6568" t="s">
        <v>116</v>
      </c>
      <c r="I6568">
        <v>4</v>
      </c>
      <c r="J6568" t="s">
        <v>66</v>
      </c>
      <c r="K6568" s="33" t="str">
        <f>IF(ISNA(VLOOKUP(C6568,'Provider-EHR crosswalk'!A:B,2,FALSE)),"No EHR Specified",VLOOKUP(C6568,'Provider-EHR crosswalk'!A:B,2,FALSE))</f>
        <v>No EHR Specified</v>
      </c>
    </row>
    <row r="6569" spans="1:11" x14ac:dyDescent="0.25">
      <c r="A6569" t="s">
        <v>129</v>
      </c>
      <c r="B6569">
        <v>119</v>
      </c>
      <c r="C6569" t="s">
        <v>1110</v>
      </c>
      <c r="D6569" t="s">
        <v>130</v>
      </c>
      <c r="E6569">
        <v>6</v>
      </c>
      <c r="F6569">
        <v>373</v>
      </c>
      <c r="G6569">
        <v>1.61</v>
      </c>
      <c r="H6569" t="s">
        <v>116</v>
      </c>
      <c r="I6569">
        <v>4</v>
      </c>
      <c r="J6569" t="s">
        <v>66</v>
      </c>
      <c r="K6569" s="33" t="str">
        <f>IF(ISNA(VLOOKUP(C6569,'Provider-EHR crosswalk'!A:B,2,FALSE)),"No EHR Specified",VLOOKUP(C6569,'Provider-EHR crosswalk'!A:B,2,FALSE))</f>
        <v>No EHR Specified</v>
      </c>
    </row>
    <row r="6570" spans="1:11" x14ac:dyDescent="0.25">
      <c r="A6570" t="s">
        <v>129</v>
      </c>
      <c r="B6570">
        <v>122</v>
      </c>
      <c r="C6570" t="s">
        <v>1110</v>
      </c>
      <c r="D6570" t="s">
        <v>130</v>
      </c>
      <c r="E6570">
        <v>3</v>
      </c>
      <c r="F6570">
        <v>119</v>
      </c>
      <c r="G6570">
        <v>2.52</v>
      </c>
      <c r="H6570" t="s">
        <v>116</v>
      </c>
      <c r="I6570">
        <v>4</v>
      </c>
      <c r="J6570" t="s">
        <v>66</v>
      </c>
      <c r="K6570" s="33" t="str">
        <f>IF(ISNA(VLOOKUP(C6570,'Provider-EHR crosswalk'!A:B,2,FALSE)),"No EHR Specified",VLOOKUP(C6570,'Provider-EHR crosswalk'!A:B,2,FALSE))</f>
        <v>No EHR Specified</v>
      </c>
    </row>
    <row r="6571" spans="1:11" x14ac:dyDescent="0.25">
      <c r="A6571" t="s">
        <v>129</v>
      </c>
      <c r="B6571">
        <v>130</v>
      </c>
      <c r="C6571" t="s">
        <v>1110</v>
      </c>
      <c r="D6571" t="s">
        <v>130</v>
      </c>
      <c r="E6571">
        <v>1</v>
      </c>
      <c r="F6571">
        <v>143</v>
      </c>
      <c r="G6571">
        <v>0.7</v>
      </c>
      <c r="H6571" t="s">
        <v>116</v>
      </c>
      <c r="I6571">
        <v>4</v>
      </c>
      <c r="J6571" t="s">
        <v>66</v>
      </c>
      <c r="K6571" s="33" t="str">
        <f>IF(ISNA(VLOOKUP(C6571,'Provider-EHR crosswalk'!A:B,2,FALSE)),"No EHR Specified",VLOOKUP(C6571,'Provider-EHR crosswalk'!A:B,2,FALSE))</f>
        <v>No EHR Specified</v>
      </c>
    </row>
    <row r="6572" spans="1:11" x14ac:dyDescent="0.25">
      <c r="A6572" t="s">
        <v>129</v>
      </c>
      <c r="B6572">
        <v>140</v>
      </c>
      <c r="C6572" t="s">
        <v>1110</v>
      </c>
      <c r="D6572" t="s">
        <v>130</v>
      </c>
      <c r="E6572">
        <v>4</v>
      </c>
      <c r="F6572">
        <v>60</v>
      </c>
      <c r="G6572">
        <v>6.67</v>
      </c>
      <c r="H6572" t="s">
        <v>116</v>
      </c>
      <c r="I6572">
        <v>4</v>
      </c>
      <c r="J6572" t="s">
        <v>69</v>
      </c>
      <c r="K6572" s="33" t="str">
        <f>IF(ISNA(VLOOKUP(C6572,'Provider-EHR crosswalk'!A:B,2,FALSE)),"No EHR Specified",VLOOKUP(C6572,'Provider-EHR crosswalk'!A:B,2,FALSE))</f>
        <v>No EHR Specified</v>
      </c>
    </row>
    <row r="6573" spans="1:11" x14ac:dyDescent="0.25">
      <c r="A6573" t="s">
        <v>129</v>
      </c>
      <c r="B6573">
        <v>146</v>
      </c>
      <c r="C6573" t="s">
        <v>1110</v>
      </c>
      <c r="D6573" t="s">
        <v>130</v>
      </c>
      <c r="E6573">
        <v>0</v>
      </c>
      <c r="F6573">
        <v>13</v>
      </c>
      <c r="G6573">
        <v>0</v>
      </c>
      <c r="H6573" t="s">
        <v>116</v>
      </c>
      <c r="I6573">
        <v>4</v>
      </c>
      <c r="J6573" t="s">
        <v>66</v>
      </c>
      <c r="K6573" s="33" t="str">
        <f>IF(ISNA(VLOOKUP(C6573,'Provider-EHR crosswalk'!A:B,2,FALSE)),"No EHR Specified",VLOOKUP(C6573,'Provider-EHR crosswalk'!A:B,2,FALSE))</f>
        <v>No EHR Specified</v>
      </c>
    </row>
    <row r="6574" spans="1:11" x14ac:dyDescent="0.25">
      <c r="A6574" t="s">
        <v>129</v>
      </c>
      <c r="B6574">
        <v>172</v>
      </c>
      <c r="C6574" t="s">
        <v>1110</v>
      </c>
      <c r="D6574" t="s">
        <v>130</v>
      </c>
      <c r="E6574">
        <v>0</v>
      </c>
      <c r="F6574">
        <v>56</v>
      </c>
      <c r="G6574">
        <v>0</v>
      </c>
      <c r="H6574" t="s">
        <v>116</v>
      </c>
      <c r="I6574">
        <v>4</v>
      </c>
      <c r="J6574" t="s">
        <v>66</v>
      </c>
      <c r="K6574" s="33" t="str">
        <f>IF(ISNA(VLOOKUP(C6574,'Provider-EHR crosswalk'!A:B,2,FALSE)),"No EHR Specified",VLOOKUP(C6574,'Provider-EHR crosswalk'!A:B,2,FALSE))</f>
        <v>No EHR Specified</v>
      </c>
    </row>
    <row r="6575" spans="1:11" x14ac:dyDescent="0.25">
      <c r="A6575" t="s">
        <v>129</v>
      </c>
      <c r="B6575">
        <v>175</v>
      </c>
      <c r="C6575" t="s">
        <v>1110</v>
      </c>
      <c r="D6575" t="s">
        <v>130</v>
      </c>
      <c r="E6575">
        <v>0</v>
      </c>
      <c r="F6575">
        <v>12</v>
      </c>
      <c r="G6575">
        <v>0</v>
      </c>
      <c r="H6575" t="s">
        <v>116</v>
      </c>
      <c r="I6575">
        <v>4</v>
      </c>
      <c r="J6575" t="s">
        <v>66</v>
      </c>
      <c r="K6575" s="33" t="str">
        <f>IF(ISNA(VLOOKUP(C6575,'Provider-EHR crosswalk'!A:B,2,FALSE)),"No EHR Specified",VLOOKUP(C6575,'Provider-EHR crosswalk'!A:B,2,FALSE))</f>
        <v>No EHR Specified</v>
      </c>
    </row>
    <row r="6576" spans="1:11" x14ac:dyDescent="0.25">
      <c r="A6576" t="s">
        <v>129</v>
      </c>
      <c r="B6576">
        <v>184</v>
      </c>
      <c r="C6576" t="s">
        <v>1110</v>
      </c>
      <c r="D6576" t="s">
        <v>130</v>
      </c>
      <c r="E6576">
        <v>0</v>
      </c>
      <c r="F6576">
        <v>4</v>
      </c>
      <c r="G6576">
        <v>0</v>
      </c>
      <c r="H6576" t="s">
        <v>116</v>
      </c>
      <c r="I6576">
        <v>4</v>
      </c>
      <c r="J6576" t="s">
        <v>66</v>
      </c>
      <c r="K6576" s="33" t="str">
        <f>IF(ISNA(VLOOKUP(C6576,'Provider-EHR crosswalk'!A:B,2,FALSE)),"No EHR Specified",VLOOKUP(C6576,'Provider-EHR crosswalk'!A:B,2,FALSE))</f>
        <v>No EHR Specified</v>
      </c>
    </row>
    <row r="6577" spans="1:11" x14ac:dyDescent="0.25">
      <c r="A6577" t="s">
        <v>129</v>
      </c>
      <c r="B6577">
        <v>185</v>
      </c>
      <c r="C6577" t="s">
        <v>1110</v>
      </c>
      <c r="D6577" t="s">
        <v>130</v>
      </c>
      <c r="E6577">
        <v>0</v>
      </c>
      <c r="F6577">
        <v>26</v>
      </c>
      <c r="G6577">
        <v>0</v>
      </c>
      <c r="H6577" t="s">
        <v>116</v>
      </c>
      <c r="I6577">
        <v>4</v>
      </c>
      <c r="J6577" t="s">
        <v>66</v>
      </c>
      <c r="K6577" s="33" t="str">
        <f>IF(ISNA(VLOOKUP(C6577,'Provider-EHR crosswalk'!A:B,2,FALSE)),"No EHR Specified",VLOOKUP(C6577,'Provider-EHR crosswalk'!A:B,2,FALSE))</f>
        <v>No EHR Specified</v>
      </c>
    </row>
    <row r="6578" spans="1:11" x14ac:dyDescent="0.25">
      <c r="A6578" t="s">
        <v>129</v>
      </c>
      <c r="B6578">
        <v>191</v>
      </c>
      <c r="C6578" t="s">
        <v>1110</v>
      </c>
      <c r="D6578" t="s">
        <v>130</v>
      </c>
      <c r="E6578">
        <v>0</v>
      </c>
      <c r="F6578">
        <v>4</v>
      </c>
      <c r="G6578">
        <v>0</v>
      </c>
      <c r="H6578" t="s">
        <v>116</v>
      </c>
      <c r="I6578">
        <v>4</v>
      </c>
      <c r="J6578" t="s">
        <v>66</v>
      </c>
      <c r="K6578" s="33" t="str">
        <f>IF(ISNA(VLOOKUP(C6578,'Provider-EHR crosswalk'!A:B,2,FALSE)),"No EHR Specified",VLOOKUP(C6578,'Provider-EHR crosswalk'!A:B,2,FALSE))</f>
        <v>No EHR Specified</v>
      </c>
    </row>
    <row r="6579" spans="1:11" x14ac:dyDescent="0.25">
      <c r="A6579" t="s">
        <v>129</v>
      </c>
      <c r="B6579">
        <v>204</v>
      </c>
      <c r="C6579" t="s">
        <v>1110</v>
      </c>
      <c r="D6579" t="s">
        <v>130</v>
      </c>
      <c r="E6579">
        <v>0</v>
      </c>
      <c r="F6579">
        <v>2</v>
      </c>
      <c r="G6579">
        <v>0</v>
      </c>
      <c r="H6579" t="s">
        <v>116</v>
      </c>
      <c r="I6579">
        <v>4</v>
      </c>
      <c r="J6579" t="s">
        <v>66</v>
      </c>
      <c r="K6579" s="33" t="str">
        <f>IF(ISNA(VLOOKUP(C6579,'Provider-EHR crosswalk'!A:B,2,FALSE)),"No EHR Specified",VLOOKUP(C6579,'Provider-EHR crosswalk'!A:B,2,FALSE))</f>
        <v>No EHR Specified</v>
      </c>
    </row>
    <row r="6580" spans="1:11" x14ac:dyDescent="0.25">
      <c r="A6580" t="s">
        <v>129</v>
      </c>
      <c r="B6580">
        <v>208</v>
      </c>
      <c r="C6580" t="s">
        <v>1110</v>
      </c>
      <c r="D6580" t="s">
        <v>130</v>
      </c>
      <c r="E6580">
        <v>0</v>
      </c>
      <c r="F6580">
        <v>4</v>
      </c>
      <c r="G6580">
        <v>0</v>
      </c>
      <c r="H6580" t="s">
        <v>116</v>
      </c>
      <c r="I6580">
        <v>4</v>
      </c>
      <c r="J6580" t="s">
        <v>66</v>
      </c>
      <c r="K6580" s="33" t="str">
        <f>IF(ISNA(VLOOKUP(C6580,'Provider-EHR crosswalk'!A:B,2,FALSE)),"No EHR Specified",VLOOKUP(C6580,'Provider-EHR crosswalk'!A:B,2,FALSE))</f>
        <v>No EHR Specified</v>
      </c>
    </row>
    <row r="6581" spans="1:11" x14ac:dyDescent="0.25">
      <c r="A6581" t="s">
        <v>129</v>
      </c>
      <c r="B6581">
        <v>210</v>
      </c>
      <c r="C6581" t="s">
        <v>1110</v>
      </c>
      <c r="D6581" t="s">
        <v>130</v>
      </c>
      <c r="E6581">
        <v>0</v>
      </c>
      <c r="F6581">
        <v>8</v>
      </c>
      <c r="G6581">
        <v>0</v>
      </c>
      <c r="H6581" t="s">
        <v>116</v>
      </c>
      <c r="I6581">
        <v>4</v>
      </c>
      <c r="J6581" t="s">
        <v>66</v>
      </c>
      <c r="K6581" s="33" t="str">
        <f>IF(ISNA(VLOOKUP(C6581,'Provider-EHR crosswalk'!A:B,2,FALSE)),"No EHR Specified",VLOOKUP(C6581,'Provider-EHR crosswalk'!A:B,2,FALSE))</f>
        <v>No EHR Specified</v>
      </c>
    </row>
    <row r="6582" spans="1:11" x14ac:dyDescent="0.25">
      <c r="A6582" t="s">
        <v>131</v>
      </c>
      <c r="B6582">
        <v>9</v>
      </c>
      <c r="C6582" t="s">
        <v>1110</v>
      </c>
      <c r="D6582" t="s">
        <v>132</v>
      </c>
      <c r="E6582">
        <v>8</v>
      </c>
      <c r="F6582">
        <v>334</v>
      </c>
      <c r="G6582">
        <v>2.4</v>
      </c>
      <c r="H6582" t="s">
        <v>116</v>
      </c>
      <c r="I6582">
        <v>4</v>
      </c>
      <c r="J6582" t="s">
        <v>66</v>
      </c>
      <c r="K6582" s="33" t="str">
        <f>IF(ISNA(VLOOKUP(C6582,'Provider-EHR crosswalk'!A:B,2,FALSE)),"No EHR Specified",VLOOKUP(C6582,'Provider-EHR crosswalk'!A:B,2,FALSE))</f>
        <v>No EHR Specified</v>
      </c>
    </row>
    <row r="6583" spans="1:11" x14ac:dyDescent="0.25">
      <c r="A6583" t="s">
        <v>131</v>
      </c>
      <c r="B6583">
        <v>38</v>
      </c>
      <c r="C6583" t="s">
        <v>1110</v>
      </c>
      <c r="D6583" t="s">
        <v>132</v>
      </c>
      <c r="E6583">
        <v>0</v>
      </c>
      <c r="F6583">
        <v>55</v>
      </c>
      <c r="G6583">
        <v>0</v>
      </c>
      <c r="H6583" t="s">
        <v>116</v>
      </c>
      <c r="I6583">
        <v>4</v>
      </c>
      <c r="J6583" t="s">
        <v>66</v>
      </c>
      <c r="K6583" s="33" t="str">
        <f>IF(ISNA(VLOOKUP(C6583,'Provider-EHR crosswalk'!A:B,2,FALSE)),"No EHR Specified",VLOOKUP(C6583,'Provider-EHR crosswalk'!A:B,2,FALSE))</f>
        <v>No EHR Specified</v>
      </c>
    </row>
    <row r="6584" spans="1:11" x14ac:dyDescent="0.25">
      <c r="A6584" t="s">
        <v>131</v>
      </c>
      <c r="B6584">
        <v>65</v>
      </c>
      <c r="C6584" t="s">
        <v>1110</v>
      </c>
      <c r="D6584" t="s">
        <v>132</v>
      </c>
      <c r="E6584">
        <v>0</v>
      </c>
      <c r="F6584">
        <v>63</v>
      </c>
      <c r="G6584">
        <v>0</v>
      </c>
      <c r="H6584" t="s">
        <v>116</v>
      </c>
      <c r="I6584">
        <v>4</v>
      </c>
      <c r="J6584" t="s">
        <v>66</v>
      </c>
      <c r="K6584" s="33" t="str">
        <f>IF(ISNA(VLOOKUP(C6584,'Provider-EHR crosswalk'!A:B,2,FALSE)),"No EHR Specified",VLOOKUP(C6584,'Provider-EHR crosswalk'!A:B,2,FALSE))</f>
        <v>No EHR Specified</v>
      </c>
    </row>
    <row r="6585" spans="1:11" x14ac:dyDescent="0.25">
      <c r="A6585" t="s">
        <v>131</v>
      </c>
      <c r="B6585">
        <v>70</v>
      </c>
      <c r="C6585" t="s">
        <v>1110</v>
      </c>
      <c r="D6585" t="s">
        <v>132</v>
      </c>
      <c r="E6585">
        <v>37</v>
      </c>
      <c r="F6585">
        <v>1577</v>
      </c>
      <c r="G6585">
        <v>2.35</v>
      </c>
      <c r="H6585" t="s">
        <v>116</v>
      </c>
      <c r="I6585">
        <v>4</v>
      </c>
      <c r="J6585" t="s">
        <v>66</v>
      </c>
      <c r="K6585" s="33" t="str">
        <f>IF(ISNA(VLOOKUP(C6585,'Provider-EHR crosswalk'!A:B,2,FALSE)),"No EHR Specified",VLOOKUP(C6585,'Provider-EHR crosswalk'!A:B,2,FALSE))</f>
        <v>No EHR Specified</v>
      </c>
    </row>
    <row r="6586" spans="1:11" x14ac:dyDescent="0.25">
      <c r="A6586" t="s">
        <v>131</v>
      </c>
      <c r="B6586">
        <v>88</v>
      </c>
      <c r="C6586" t="s">
        <v>1110</v>
      </c>
      <c r="D6586" t="s">
        <v>132</v>
      </c>
      <c r="E6586">
        <v>2</v>
      </c>
      <c r="F6586">
        <v>178</v>
      </c>
      <c r="G6586">
        <v>1.1200000000000001</v>
      </c>
      <c r="H6586" t="s">
        <v>116</v>
      </c>
      <c r="I6586">
        <v>4</v>
      </c>
      <c r="J6586" t="s">
        <v>66</v>
      </c>
      <c r="K6586" s="33" t="str">
        <f>IF(ISNA(VLOOKUP(C6586,'Provider-EHR crosswalk'!A:B,2,FALSE)),"No EHR Specified",VLOOKUP(C6586,'Provider-EHR crosswalk'!A:B,2,FALSE))</f>
        <v>No EHR Specified</v>
      </c>
    </row>
    <row r="6587" spans="1:11" x14ac:dyDescent="0.25">
      <c r="A6587" t="s">
        <v>131</v>
      </c>
      <c r="B6587">
        <v>100</v>
      </c>
      <c r="C6587" t="s">
        <v>1110</v>
      </c>
      <c r="D6587" t="s">
        <v>132</v>
      </c>
      <c r="E6587">
        <v>2</v>
      </c>
      <c r="F6587">
        <v>92</v>
      </c>
      <c r="G6587">
        <v>2.17</v>
      </c>
      <c r="H6587" t="s">
        <v>116</v>
      </c>
      <c r="I6587">
        <v>4</v>
      </c>
      <c r="J6587" t="s">
        <v>66</v>
      </c>
      <c r="K6587" s="33" t="str">
        <f>IF(ISNA(VLOOKUP(C6587,'Provider-EHR crosswalk'!A:B,2,FALSE)),"No EHR Specified",VLOOKUP(C6587,'Provider-EHR crosswalk'!A:B,2,FALSE))</f>
        <v>No EHR Specified</v>
      </c>
    </row>
    <row r="6588" spans="1:11" x14ac:dyDescent="0.25">
      <c r="A6588" t="s">
        <v>131</v>
      </c>
      <c r="B6588">
        <v>110</v>
      </c>
      <c r="C6588" t="s">
        <v>1110</v>
      </c>
      <c r="D6588" t="s">
        <v>132</v>
      </c>
      <c r="E6588">
        <v>1</v>
      </c>
      <c r="F6588">
        <v>34</v>
      </c>
      <c r="G6588">
        <v>2.94</v>
      </c>
      <c r="H6588" t="s">
        <v>116</v>
      </c>
      <c r="I6588">
        <v>4</v>
      </c>
      <c r="J6588" t="s">
        <v>66</v>
      </c>
      <c r="K6588" s="33" t="str">
        <f>IF(ISNA(VLOOKUP(C6588,'Provider-EHR crosswalk'!A:B,2,FALSE)),"No EHR Specified",VLOOKUP(C6588,'Provider-EHR crosswalk'!A:B,2,FALSE))</f>
        <v>No EHR Specified</v>
      </c>
    </row>
    <row r="6589" spans="1:11" x14ac:dyDescent="0.25">
      <c r="A6589" t="s">
        <v>131</v>
      </c>
      <c r="B6589">
        <v>119</v>
      </c>
      <c r="C6589" t="s">
        <v>1110</v>
      </c>
      <c r="D6589" t="s">
        <v>132</v>
      </c>
      <c r="E6589">
        <v>6</v>
      </c>
      <c r="F6589">
        <v>373</v>
      </c>
      <c r="G6589">
        <v>1.61</v>
      </c>
      <c r="H6589" t="s">
        <v>116</v>
      </c>
      <c r="I6589">
        <v>4</v>
      </c>
      <c r="J6589" t="s">
        <v>66</v>
      </c>
      <c r="K6589" s="33" t="str">
        <f>IF(ISNA(VLOOKUP(C6589,'Provider-EHR crosswalk'!A:B,2,FALSE)),"No EHR Specified",VLOOKUP(C6589,'Provider-EHR crosswalk'!A:B,2,FALSE))</f>
        <v>No EHR Specified</v>
      </c>
    </row>
    <row r="6590" spans="1:11" x14ac:dyDescent="0.25">
      <c r="A6590" t="s">
        <v>131</v>
      </c>
      <c r="B6590">
        <v>122</v>
      </c>
      <c r="C6590" t="s">
        <v>1110</v>
      </c>
      <c r="D6590" t="s">
        <v>132</v>
      </c>
      <c r="E6590">
        <v>2</v>
      </c>
      <c r="F6590">
        <v>119</v>
      </c>
      <c r="G6590">
        <v>1.68</v>
      </c>
      <c r="H6590" t="s">
        <v>116</v>
      </c>
      <c r="I6590">
        <v>4</v>
      </c>
      <c r="J6590" t="s">
        <v>66</v>
      </c>
      <c r="K6590" s="33" t="str">
        <f>IF(ISNA(VLOOKUP(C6590,'Provider-EHR crosswalk'!A:B,2,FALSE)),"No EHR Specified",VLOOKUP(C6590,'Provider-EHR crosswalk'!A:B,2,FALSE))</f>
        <v>No EHR Specified</v>
      </c>
    </row>
    <row r="6591" spans="1:11" x14ac:dyDescent="0.25">
      <c r="A6591" t="s">
        <v>131</v>
      </c>
      <c r="B6591">
        <v>130</v>
      </c>
      <c r="C6591" t="s">
        <v>1110</v>
      </c>
      <c r="D6591" t="s">
        <v>132</v>
      </c>
      <c r="E6591">
        <v>12</v>
      </c>
      <c r="F6591">
        <v>143</v>
      </c>
      <c r="G6591">
        <v>8.39</v>
      </c>
      <c r="H6591" t="s">
        <v>116</v>
      </c>
      <c r="I6591">
        <v>4</v>
      </c>
      <c r="J6591" t="s">
        <v>69</v>
      </c>
      <c r="K6591" s="33" t="str">
        <f>IF(ISNA(VLOOKUP(C6591,'Provider-EHR crosswalk'!A:B,2,FALSE)),"No EHR Specified",VLOOKUP(C6591,'Provider-EHR crosswalk'!A:B,2,FALSE))</f>
        <v>No EHR Specified</v>
      </c>
    </row>
    <row r="6592" spans="1:11" x14ac:dyDescent="0.25">
      <c r="A6592" t="s">
        <v>131</v>
      </c>
      <c r="B6592">
        <v>140</v>
      </c>
      <c r="C6592" t="s">
        <v>1110</v>
      </c>
      <c r="D6592" t="s">
        <v>132</v>
      </c>
      <c r="E6592">
        <v>0</v>
      </c>
      <c r="F6592">
        <v>60</v>
      </c>
      <c r="G6592">
        <v>0</v>
      </c>
      <c r="H6592" t="s">
        <v>116</v>
      </c>
      <c r="I6592">
        <v>4</v>
      </c>
      <c r="J6592" t="s">
        <v>66</v>
      </c>
      <c r="K6592" s="33" t="str">
        <f>IF(ISNA(VLOOKUP(C6592,'Provider-EHR crosswalk'!A:B,2,FALSE)),"No EHR Specified",VLOOKUP(C6592,'Provider-EHR crosswalk'!A:B,2,FALSE))</f>
        <v>No EHR Specified</v>
      </c>
    </row>
    <row r="6593" spans="1:11" x14ac:dyDescent="0.25">
      <c r="A6593" t="s">
        <v>131</v>
      </c>
      <c r="B6593">
        <v>146</v>
      </c>
      <c r="C6593" t="s">
        <v>1110</v>
      </c>
      <c r="D6593" t="s">
        <v>132</v>
      </c>
      <c r="E6593">
        <v>0</v>
      </c>
      <c r="F6593">
        <v>13</v>
      </c>
      <c r="G6593">
        <v>0</v>
      </c>
      <c r="H6593" t="s">
        <v>116</v>
      </c>
      <c r="I6593">
        <v>4</v>
      </c>
      <c r="J6593" t="s">
        <v>66</v>
      </c>
      <c r="K6593" s="33" t="str">
        <f>IF(ISNA(VLOOKUP(C6593,'Provider-EHR crosswalk'!A:B,2,FALSE)),"No EHR Specified",VLOOKUP(C6593,'Provider-EHR crosswalk'!A:B,2,FALSE))</f>
        <v>No EHR Specified</v>
      </c>
    </row>
    <row r="6594" spans="1:11" x14ac:dyDescent="0.25">
      <c r="A6594" t="s">
        <v>131</v>
      </c>
      <c r="B6594">
        <v>172</v>
      </c>
      <c r="C6594" t="s">
        <v>1110</v>
      </c>
      <c r="D6594" t="s">
        <v>132</v>
      </c>
      <c r="E6594">
        <v>5</v>
      </c>
      <c r="F6594">
        <v>56</v>
      </c>
      <c r="G6594">
        <v>8.93</v>
      </c>
      <c r="H6594" t="s">
        <v>116</v>
      </c>
      <c r="I6594">
        <v>4</v>
      </c>
      <c r="J6594" t="s">
        <v>69</v>
      </c>
      <c r="K6594" s="33" t="str">
        <f>IF(ISNA(VLOOKUP(C6594,'Provider-EHR crosswalk'!A:B,2,FALSE)),"No EHR Specified",VLOOKUP(C6594,'Provider-EHR crosswalk'!A:B,2,FALSE))</f>
        <v>No EHR Specified</v>
      </c>
    </row>
    <row r="6595" spans="1:11" x14ac:dyDescent="0.25">
      <c r="A6595" t="s">
        <v>131</v>
      </c>
      <c r="B6595">
        <v>175</v>
      </c>
      <c r="C6595" t="s">
        <v>1110</v>
      </c>
      <c r="D6595" t="s">
        <v>132</v>
      </c>
      <c r="E6595">
        <v>0</v>
      </c>
      <c r="F6595">
        <v>12</v>
      </c>
      <c r="G6595">
        <v>0</v>
      </c>
      <c r="H6595" t="s">
        <v>116</v>
      </c>
      <c r="I6595">
        <v>4</v>
      </c>
      <c r="J6595" t="s">
        <v>66</v>
      </c>
      <c r="K6595" s="33" t="str">
        <f>IF(ISNA(VLOOKUP(C6595,'Provider-EHR crosswalk'!A:B,2,FALSE)),"No EHR Specified",VLOOKUP(C6595,'Provider-EHR crosswalk'!A:B,2,FALSE))</f>
        <v>No EHR Specified</v>
      </c>
    </row>
    <row r="6596" spans="1:11" x14ac:dyDescent="0.25">
      <c r="A6596" t="s">
        <v>131</v>
      </c>
      <c r="B6596">
        <v>184</v>
      </c>
      <c r="C6596" t="s">
        <v>1110</v>
      </c>
      <c r="D6596" t="s">
        <v>132</v>
      </c>
      <c r="E6596">
        <v>0</v>
      </c>
      <c r="F6596">
        <v>4</v>
      </c>
      <c r="G6596">
        <v>0</v>
      </c>
      <c r="H6596" t="s">
        <v>116</v>
      </c>
      <c r="I6596">
        <v>4</v>
      </c>
      <c r="J6596" t="s">
        <v>66</v>
      </c>
      <c r="K6596" s="33" t="str">
        <f>IF(ISNA(VLOOKUP(C6596,'Provider-EHR crosswalk'!A:B,2,FALSE)),"No EHR Specified",VLOOKUP(C6596,'Provider-EHR crosswalk'!A:B,2,FALSE))</f>
        <v>No EHR Specified</v>
      </c>
    </row>
    <row r="6597" spans="1:11" x14ac:dyDescent="0.25">
      <c r="A6597" t="s">
        <v>131</v>
      </c>
      <c r="B6597">
        <v>185</v>
      </c>
      <c r="C6597" t="s">
        <v>1110</v>
      </c>
      <c r="D6597" t="s">
        <v>132</v>
      </c>
      <c r="E6597">
        <v>5</v>
      </c>
      <c r="F6597">
        <v>26</v>
      </c>
      <c r="G6597">
        <v>19.23</v>
      </c>
      <c r="H6597" t="s">
        <v>116</v>
      </c>
      <c r="I6597">
        <v>4</v>
      </c>
      <c r="J6597" t="s">
        <v>69</v>
      </c>
      <c r="K6597" s="33" t="str">
        <f>IF(ISNA(VLOOKUP(C6597,'Provider-EHR crosswalk'!A:B,2,FALSE)),"No EHR Specified",VLOOKUP(C6597,'Provider-EHR crosswalk'!A:B,2,FALSE))</f>
        <v>No EHR Specified</v>
      </c>
    </row>
    <row r="6598" spans="1:11" x14ac:dyDescent="0.25">
      <c r="A6598" t="s">
        <v>131</v>
      </c>
      <c r="B6598">
        <v>191</v>
      </c>
      <c r="C6598" t="s">
        <v>1110</v>
      </c>
      <c r="D6598" t="s">
        <v>132</v>
      </c>
      <c r="E6598">
        <v>0</v>
      </c>
      <c r="F6598">
        <v>4</v>
      </c>
      <c r="G6598">
        <v>0</v>
      </c>
      <c r="H6598" t="s">
        <v>116</v>
      </c>
      <c r="I6598">
        <v>4</v>
      </c>
      <c r="J6598" t="s">
        <v>66</v>
      </c>
      <c r="K6598" s="33" t="str">
        <f>IF(ISNA(VLOOKUP(C6598,'Provider-EHR crosswalk'!A:B,2,FALSE)),"No EHR Specified",VLOOKUP(C6598,'Provider-EHR crosswalk'!A:B,2,FALSE))</f>
        <v>No EHR Specified</v>
      </c>
    </row>
    <row r="6599" spans="1:11" x14ac:dyDescent="0.25">
      <c r="A6599" t="s">
        <v>131</v>
      </c>
      <c r="B6599">
        <v>204</v>
      </c>
      <c r="C6599" t="s">
        <v>1110</v>
      </c>
      <c r="D6599" t="s">
        <v>132</v>
      </c>
      <c r="E6599">
        <v>0</v>
      </c>
      <c r="F6599">
        <v>2</v>
      </c>
      <c r="G6599">
        <v>0</v>
      </c>
      <c r="H6599" t="s">
        <v>116</v>
      </c>
      <c r="I6599">
        <v>4</v>
      </c>
      <c r="J6599" t="s">
        <v>66</v>
      </c>
      <c r="K6599" s="33" t="str">
        <f>IF(ISNA(VLOOKUP(C6599,'Provider-EHR crosswalk'!A:B,2,FALSE)),"No EHR Specified",VLOOKUP(C6599,'Provider-EHR crosswalk'!A:B,2,FALSE))</f>
        <v>No EHR Specified</v>
      </c>
    </row>
    <row r="6600" spans="1:11" x14ac:dyDescent="0.25">
      <c r="A6600" t="s">
        <v>131</v>
      </c>
      <c r="B6600">
        <v>208</v>
      </c>
      <c r="C6600" t="s">
        <v>1110</v>
      </c>
      <c r="D6600" t="s">
        <v>132</v>
      </c>
      <c r="E6600">
        <v>0</v>
      </c>
      <c r="F6600">
        <v>4</v>
      </c>
      <c r="G6600">
        <v>0</v>
      </c>
      <c r="H6600" t="s">
        <v>116</v>
      </c>
      <c r="I6600">
        <v>4</v>
      </c>
      <c r="J6600" t="s">
        <v>66</v>
      </c>
      <c r="K6600" s="33" t="str">
        <f>IF(ISNA(VLOOKUP(C6600,'Provider-EHR crosswalk'!A:B,2,FALSE)),"No EHR Specified",VLOOKUP(C6600,'Provider-EHR crosswalk'!A:B,2,FALSE))</f>
        <v>No EHR Specified</v>
      </c>
    </row>
    <row r="6601" spans="1:11" x14ac:dyDescent="0.25">
      <c r="A6601" t="s">
        <v>131</v>
      </c>
      <c r="B6601">
        <v>210</v>
      </c>
      <c r="C6601" t="s">
        <v>1110</v>
      </c>
      <c r="D6601" t="s">
        <v>132</v>
      </c>
      <c r="E6601">
        <v>0</v>
      </c>
      <c r="F6601">
        <v>8</v>
      </c>
      <c r="G6601">
        <v>0</v>
      </c>
      <c r="H6601" t="s">
        <v>116</v>
      </c>
      <c r="I6601">
        <v>4</v>
      </c>
      <c r="J6601" t="s">
        <v>66</v>
      </c>
      <c r="K6601" s="33" t="str">
        <f>IF(ISNA(VLOOKUP(C6601,'Provider-EHR crosswalk'!A:B,2,FALSE)),"No EHR Specified",VLOOKUP(C6601,'Provider-EHR crosswalk'!A:B,2,FALSE))</f>
        <v>No EHR Specified</v>
      </c>
    </row>
    <row r="6602" spans="1:11" x14ac:dyDescent="0.25">
      <c r="A6602" t="s">
        <v>133</v>
      </c>
      <c r="B6602">
        <v>9</v>
      </c>
      <c r="C6602" t="s">
        <v>1110</v>
      </c>
      <c r="D6602" t="s">
        <v>134</v>
      </c>
      <c r="E6602">
        <v>0</v>
      </c>
      <c r="F6602">
        <v>334</v>
      </c>
      <c r="G6602">
        <v>0</v>
      </c>
      <c r="H6602" t="s">
        <v>116</v>
      </c>
      <c r="I6602">
        <v>1</v>
      </c>
      <c r="J6602" t="s">
        <v>66</v>
      </c>
      <c r="K6602" s="33" t="str">
        <f>IF(ISNA(VLOOKUP(C6602,'Provider-EHR crosswalk'!A:B,2,FALSE)),"No EHR Specified",VLOOKUP(C6602,'Provider-EHR crosswalk'!A:B,2,FALSE))</f>
        <v>No EHR Specified</v>
      </c>
    </row>
    <row r="6603" spans="1:11" x14ac:dyDescent="0.25">
      <c r="A6603" t="s">
        <v>133</v>
      </c>
      <c r="B6603">
        <v>38</v>
      </c>
      <c r="C6603" t="s">
        <v>1110</v>
      </c>
      <c r="D6603" t="s">
        <v>134</v>
      </c>
      <c r="E6603">
        <v>0</v>
      </c>
      <c r="F6603">
        <v>55</v>
      </c>
      <c r="G6603">
        <v>0</v>
      </c>
      <c r="H6603" t="s">
        <v>116</v>
      </c>
      <c r="I6603">
        <v>1</v>
      </c>
      <c r="J6603" t="s">
        <v>66</v>
      </c>
      <c r="K6603" s="33" t="str">
        <f>IF(ISNA(VLOOKUP(C6603,'Provider-EHR crosswalk'!A:B,2,FALSE)),"No EHR Specified",VLOOKUP(C6603,'Provider-EHR crosswalk'!A:B,2,FALSE))</f>
        <v>No EHR Specified</v>
      </c>
    </row>
    <row r="6604" spans="1:11" x14ac:dyDescent="0.25">
      <c r="A6604" t="s">
        <v>133</v>
      </c>
      <c r="B6604">
        <v>65</v>
      </c>
      <c r="C6604" t="s">
        <v>1110</v>
      </c>
      <c r="D6604" t="s">
        <v>134</v>
      </c>
      <c r="E6604">
        <v>0</v>
      </c>
      <c r="F6604">
        <v>63</v>
      </c>
      <c r="G6604">
        <v>0</v>
      </c>
      <c r="H6604" t="s">
        <v>116</v>
      </c>
      <c r="I6604">
        <v>1</v>
      </c>
      <c r="J6604" t="s">
        <v>66</v>
      </c>
      <c r="K6604" s="33" t="str">
        <f>IF(ISNA(VLOOKUP(C6604,'Provider-EHR crosswalk'!A:B,2,FALSE)),"No EHR Specified",VLOOKUP(C6604,'Provider-EHR crosswalk'!A:B,2,FALSE))</f>
        <v>No EHR Specified</v>
      </c>
    </row>
    <row r="6605" spans="1:11" x14ac:dyDescent="0.25">
      <c r="A6605" t="s">
        <v>133</v>
      </c>
      <c r="B6605">
        <v>70</v>
      </c>
      <c r="C6605" t="s">
        <v>1110</v>
      </c>
      <c r="D6605" t="s">
        <v>134</v>
      </c>
      <c r="E6605">
        <v>67</v>
      </c>
      <c r="F6605">
        <v>1577</v>
      </c>
      <c r="G6605">
        <v>4.25</v>
      </c>
      <c r="H6605" t="s">
        <v>116</v>
      </c>
      <c r="I6605">
        <v>1</v>
      </c>
      <c r="J6605" t="s">
        <v>69</v>
      </c>
      <c r="K6605" s="33" t="str">
        <f>IF(ISNA(VLOOKUP(C6605,'Provider-EHR crosswalk'!A:B,2,FALSE)),"No EHR Specified",VLOOKUP(C6605,'Provider-EHR crosswalk'!A:B,2,FALSE))</f>
        <v>No EHR Specified</v>
      </c>
    </row>
    <row r="6606" spans="1:11" x14ac:dyDescent="0.25">
      <c r="A6606" t="s">
        <v>133</v>
      </c>
      <c r="B6606">
        <v>88</v>
      </c>
      <c r="C6606" t="s">
        <v>1110</v>
      </c>
      <c r="D6606" t="s">
        <v>134</v>
      </c>
      <c r="E6606">
        <v>0</v>
      </c>
      <c r="F6606">
        <v>178</v>
      </c>
      <c r="G6606">
        <v>0</v>
      </c>
      <c r="H6606" t="s">
        <v>116</v>
      </c>
      <c r="I6606">
        <v>1</v>
      </c>
      <c r="J6606" t="s">
        <v>66</v>
      </c>
      <c r="K6606" s="33" t="str">
        <f>IF(ISNA(VLOOKUP(C6606,'Provider-EHR crosswalk'!A:B,2,FALSE)),"No EHR Specified",VLOOKUP(C6606,'Provider-EHR crosswalk'!A:B,2,FALSE))</f>
        <v>No EHR Specified</v>
      </c>
    </row>
    <row r="6607" spans="1:11" x14ac:dyDescent="0.25">
      <c r="A6607" t="s">
        <v>133</v>
      </c>
      <c r="B6607">
        <v>100</v>
      </c>
      <c r="C6607" t="s">
        <v>1110</v>
      </c>
      <c r="D6607" t="s">
        <v>134</v>
      </c>
      <c r="E6607">
        <v>0</v>
      </c>
      <c r="F6607">
        <v>91</v>
      </c>
      <c r="G6607">
        <v>0</v>
      </c>
      <c r="H6607" t="s">
        <v>116</v>
      </c>
      <c r="I6607">
        <v>1</v>
      </c>
      <c r="J6607" t="s">
        <v>66</v>
      </c>
      <c r="K6607" s="33" t="str">
        <f>IF(ISNA(VLOOKUP(C6607,'Provider-EHR crosswalk'!A:B,2,FALSE)),"No EHR Specified",VLOOKUP(C6607,'Provider-EHR crosswalk'!A:B,2,FALSE))</f>
        <v>No EHR Specified</v>
      </c>
    </row>
    <row r="6608" spans="1:11" x14ac:dyDescent="0.25">
      <c r="A6608" t="s">
        <v>133</v>
      </c>
      <c r="B6608">
        <v>110</v>
      </c>
      <c r="C6608" t="s">
        <v>1110</v>
      </c>
      <c r="D6608" t="s">
        <v>134</v>
      </c>
      <c r="E6608">
        <v>0</v>
      </c>
      <c r="F6608">
        <v>34</v>
      </c>
      <c r="G6608">
        <v>0</v>
      </c>
      <c r="H6608" t="s">
        <v>116</v>
      </c>
      <c r="I6608">
        <v>1</v>
      </c>
      <c r="J6608" t="s">
        <v>66</v>
      </c>
      <c r="K6608" s="33" t="str">
        <f>IF(ISNA(VLOOKUP(C6608,'Provider-EHR crosswalk'!A:B,2,FALSE)),"No EHR Specified",VLOOKUP(C6608,'Provider-EHR crosswalk'!A:B,2,FALSE))</f>
        <v>No EHR Specified</v>
      </c>
    </row>
    <row r="6609" spans="1:11" x14ac:dyDescent="0.25">
      <c r="A6609" t="s">
        <v>133</v>
      </c>
      <c r="B6609">
        <v>119</v>
      </c>
      <c r="C6609" t="s">
        <v>1110</v>
      </c>
      <c r="D6609" t="s">
        <v>134</v>
      </c>
      <c r="E6609">
        <v>4</v>
      </c>
      <c r="F6609">
        <v>373</v>
      </c>
      <c r="G6609">
        <v>1.07</v>
      </c>
      <c r="H6609" t="s">
        <v>116</v>
      </c>
      <c r="I6609">
        <v>1</v>
      </c>
      <c r="J6609" t="s">
        <v>69</v>
      </c>
      <c r="K6609" s="33" t="str">
        <f>IF(ISNA(VLOOKUP(C6609,'Provider-EHR crosswalk'!A:B,2,FALSE)),"No EHR Specified",VLOOKUP(C6609,'Provider-EHR crosswalk'!A:B,2,FALSE))</f>
        <v>No EHR Specified</v>
      </c>
    </row>
    <row r="6610" spans="1:11" x14ac:dyDescent="0.25">
      <c r="A6610" t="s">
        <v>133</v>
      </c>
      <c r="B6610">
        <v>122</v>
      </c>
      <c r="C6610" t="s">
        <v>1110</v>
      </c>
      <c r="D6610" t="s">
        <v>134</v>
      </c>
      <c r="E6610">
        <v>2</v>
      </c>
      <c r="F6610">
        <v>119</v>
      </c>
      <c r="G6610">
        <v>1.68</v>
      </c>
      <c r="H6610" t="s">
        <v>116</v>
      </c>
      <c r="I6610">
        <v>1</v>
      </c>
      <c r="J6610" t="s">
        <v>69</v>
      </c>
      <c r="K6610" s="33" t="str">
        <f>IF(ISNA(VLOOKUP(C6610,'Provider-EHR crosswalk'!A:B,2,FALSE)),"No EHR Specified",VLOOKUP(C6610,'Provider-EHR crosswalk'!A:B,2,FALSE))</f>
        <v>No EHR Specified</v>
      </c>
    </row>
    <row r="6611" spans="1:11" x14ac:dyDescent="0.25">
      <c r="A6611" t="s">
        <v>133</v>
      </c>
      <c r="B6611">
        <v>130</v>
      </c>
      <c r="C6611" t="s">
        <v>1110</v>
      </c>
      <c r="D6611" t="s">
        <v>134</v>
      </c>
      <c r="E6611">
        <v>2</v>
      </c>
      <c r="F6611">
        <v>142</v>
      </c>
      <c r="G6611">
        <v>1.41</v>
      </c>
      <c r="H6611" t="s">
        <v>116</v>
      </c>
      <c r="I6611">
        <v>1</v>
      </c>
      <c r="J6611" t="s">
        <v>69</v>
      </c>
      <c r="K6611" s="33" t="str">
        <f>IF(ISNA(VLOOKUP(C6611,'Provider-EHR crosswalk'!A:B,2,FALSE)),"No EHR Specified",VLOOKUP(C6611,'Provider-EHR crosswalk'!A:B,2,FALSE))</f>
        <v>No EHR Specified</v>
      </c>
    </row>
    <row r="6612" spans="1:11" x14ac:dyDescent="0.25">
      <c r="A6612" t="s">
        <v>133</v>
      </c>
      <c r="B6612">
        <v>140</v>
      </c>
      <c r="C6612" t="s">
        <v>1110</v>
      </c>
      <c r="D6612" t="s">
        <v>134</v>
      </c>
      <c r="E6612">
        <v>0</v>
      </c>
      <c r="F6612">
        <v>60</v>
      </c>
      <c r="G6612">
        <v>0</v>
      </c>
      <c r="H6612" t="s">
        <v>116</v>
      </c>
      <c r="I6612">
        <v>1</v>
      </c>
      <c r="J6612" t="s">
        <v>66</v>
      </c>
      <c r="K6612" s="33" t="str">
        <f>IF(ISNA(VLOOKUP(C6612,'Provider-EHR crosswalk'!A:B,2,FALSE)),"No EHR Specified",VLOOKUP(C6612,'Provider-EHR crosswalk'!A:B,2,FALSE))</f>
        <v>No EHR Specified</v>
      </c>
    </row>
    <row r="6613" spans="1:11" x14ac:dyDescent="0.25">
      <c r="A6613" t="s">
        <v>133</v>
      </c>
      <c r="B6613">
        <v>146</v>
      </c>
      <c r="C6613" t="s">
        <v>1110</v>
      </c>
      <c r="D6613" t="s">
        <v>134</v>
      </c>
      <c r="E6613">
        <v>0</v>
      </c>
      <c r="F6613">
        <v>13</v>
      </c>
      <c r="G6613">
        <v>0</v>
      </c>
      <c r="H6613" t="s">
        <v>116</v>
      </c>
      <c r="I6613">
        <v>1</v>
      </c>
      <c r="J6613" t="s">
        <v>66</v>
      </c>
      <c r="K6613" s="33" t="str">
        <f>IF(ISNA(VLOOKUP(C6613,'Provider-EHR crosswalk'!A:B,2,FALSE)),"No EHR Specified",VLOOKUP(C6613,'Provider-EHR crosswalk'!A:B,2,FALSE))</f>
        <v>No EHR Specified</v>
      </c>
    </row>
    <row r="6614" spans="1:11" x14ac:dyDescent="0.25">
      <c r="A6614" t="s">
        <v>133</v>
      </c>
      <c r="B6614">
        <v>172</v>
      </c>
      <c r="C6614" t="s">
        <v>1110</v>
      </c>
      <c r="D6614" t="s">
        <v>134</v>
      </c>
      <c r="E6614">
        <v>0</v>
      </c>
      <c r="F6614">
        <v>56</v>
      </c>
      <c r="G6614">
        <v>0</v>
      </c>
      <c r="H6614" t="s">
        <v>116</v>
      </c>
      <c r="I6614">
        <v>1</v>
      </c>
      <c r="J6614" t="s">
        <v>66</v>
      </c>
      <c r="K6614" s="33" t="str">
        <f>IF(ISNA(VLOOKUP(C6614,'Provider-EHR crosswalk'!A:B,2,FALSE)),"No EHR Specified",VLOOKUP(C6614,'Provider-EHR crosswalk'!A:B,2,FALSE))</f>
        <v>No EHR Specified</v>
      </c>
    </row>
    <row r="6615" spans="1:11" x14ac:dyDescent="0.25">
      <c r="A6615" t="s">
        <v>133</v>
      </c>
      <c r="B6615">
        <v>175</v>
      </c>
      <c r="C6615" t="s">
        <v>1110</v>
      </c>
      <c r="D6615" t="s">
        <v>134</v>
      </c>
      <c r="E6615">
        <v>0</v>
      </c>
      <c r="F6615">
        <v>12</v>
      </c>
      <c r="G6615">
        <v>0</v>
      </c>
      <c r="H6615" t="s">
        <v>116</v>
      </c>
      <c r="I6615">
        <v>1</v>
      </c>
      <c r="J6615" t="s">
        <v>66</v>
      </c>
      <c r="K6615" s="33" t="str">
        <f>IF(ISNA(VLOOKUP(C6615,'Provider-EHR crosswalk'!A:B,2,FALSE)),"No EHR Specified",VLOOKUP(C6615,'Provider-EHR crosswalk'!A:B,2,FALSE))</f>
        <v>No EHR Specified</v>
      </c>
    </row>
    <row r="6616" spans="1:11" x14ac:dyDescent="0.25">
      <c r="A6616" t="s">
        <v>133</v>
      </c>
      <c r="B6616">
        <v>184</v>
      </c>
      <c r="C6616" t="s">
        <v>1110</v>
      </c>
      <c r="D6616" t="s">
        <v>134</v>
      </c>
      <c r="E6616">
        <v>0</v>
      </c>
      <c r="F6616">
        <v>4</v>
      </c>
      <c r="G6616">
        <v>0</v>
      </c>
      <c r="H6616" t="s">
        <v>116</v>
      </c>
      <c r="I6616">
        <v>1</v>
      </c>
      <c r="J6616" t="s">
        <v>66</v>
      </c>
      <c r="K6616" s="33" t="str">
        <f>IF(ISNA(VLOOKUP(C6616,'Provider-EHR crosswalk'!A:B,2,FALSE)),"No EHR Specified",VLOOKUP(C6616,'Provider-EHR crosswalk'!A:B,2,FALSE))</f>
        <v>No EHR Specified</v>
      </c>
    </row>
    <row r="6617" spans="1:11" x14ac:dyDescent="0.25">
      <c r="A6617" t="s">
        <v>133</v>
      </c>
      <c r="B6617">
        <v>185</v>
      </c>
      <c r="C6617" t="s">
        <v>1110</v>
      </c>
      <c r="D6617" t="s">
        <v>134</v>
      </c>
      <c r="E6617">
        <v>0</v>
      </c>
      <c r="F6617">
        <v>26</v>
      </c>
      <c r="G6617">
        <v>0</v>
      </c>
      <c r="H6617" t="s">
        <v>116</v>
      </c>
      <c r="I6617">
        <v>1</v>
      </c>
      <c r="J6617" t="s">
        <v>66</v>
      </c>
      <c r="K6617" s="33" t="str">
        <f>IF(ISNA(VLOOKUP(C6617,'Provider-EHR crosswalk'!A:B,2,FALSE)),"No EHR Specified",VLOOKUP(C6617,'Provider-EHR crosswalk'!A:B,2,FALSE))</f>
        <v>No EHR Specified</v>
      </c>
    </row>
    <row r="6618" spans="1:11" x14ac:dyDescent="0.25">
      <c r="A6618" t="s">
        <v>133</v>
      </c>
      <c r="B6618">
        <v>191</v>
      </c>
      <c r="C6618" t="s">
        <v>1110</v>
      </c>
      <c r="D6618" t="s">
        <v>134</v>
      </c>
      <c r="E6618">
        <v>0</v>
      </c>
      <c r="F6618">
        <v>4</v>
      </c>
      <c r="G6618">
        <v>0</v>
      </c>
      <c r="H6618" t="s">
        <v>116</v>
      </c>
      <c r="I6618">
        <v>1</v>
      </c>
      <c r="J6618" t="s">
        <v>66</v>
      </c>
      <c r="K6618" s="33" t="str">
        <f>IF(ISNA(VLOOKUP(C6618,'Provider-EHR crosswalk'!A:B,2,FALSE)),"No EHR Specified",VLOOKUP(C6618,'Provider-EHR crosswalk'!A:B,2,FALSE))</f>
        <v>No EHR Specified</v>
      </c>
    </row>
    <row r="6619" spans="1:11" x14ac:dyDescent="0.25">
      <c r="A6619" t="s">
        <v>133</v>
      </c>
      <c r="B6619">
        <v>204</v>
      </c>
      <c r="C6619" t="s">
        <v>1110</v>
      </c>
      <c r="D6619" t="s">
        <v>134</v>
      </c>
      <c r="E6619">
        <v>0</v>
      </c>
      <c r="F6619">
        <v>2</v>
      </c>
      <c r="G6619">
        <v>0</v>
      </c>
      <c r="H6619" t="s">
        <v>116</v>
      </c>
      <c r="I6619">
        <v>1</v>
      </c>
      <c r="J6619" t="s">
        <v>66</v>
      </c>
      <c r="K6619" s="33" t="str">
        <f>IF(ISNA(VLOOKUP(C6619,'Provider-EHR crosswalk'!A:B,2,FALSE)),"No EHR Specified",VLOOKUP(C6619,'Provider-EHR crosswalk'!A:B,2,FALSE))</f>
        <v>No EHR Specified</v>
      </c>
    </row>
    <row r="6620" spans="1:11" x14ac:dyDescent="0.25">
      <c r="A6620" t="s">
        <v>133</v>
      </c>
      <c r="B6620">
        <v>208</v>
      </c>
      <c r="C6620" t="s">
        <v>1110</v>
      </c>
      <c r="D6620" t="s">
        <v>134</v>
      </c>
      <c r="E6620">
        <v>0</v>
      </c>
      <c r="F6620">
        <v>4</v>
      </c>
      <c r="G6620">
        <v>0</v>
      </c>
      <c r="H6620" t="s">
        <v>116</v>
      </c>
      <c r="I6620">
        <v>1</v>
      </c>
      <c r="J6620" t="s">
        <v>66</v>
      </c>
      <c r="K6620" s="33" t="str">
        <f>IF(ISNA(VLOOKUP(C6620,'Provider-EHR crosswalk'!A:B,2,FALSE)),"No EHR Specified",VLOOKUP(C6620,'Provider-EHR crosswalk'!A:B,2,FALSE))</f>
        <v>No EHR Specified</v>
      </c>
    </row>
    <row r="6621" spans="1:11" x14ac:dyDescent="0.25">
      <c r="A6621" t="s">
        <v>133</v>
      </c>
      <c r="B6621">
        <v>210</v>
      </c>
      <c r="C6621" t="s">
        <v>1110</v>
      </c>
      <c r="D6621" t="s">
        <v>134</v>
      </c>
      <c r="E6621">
        <v>0</v>
      </c>
      <c r="F6621">
        <v>8</v>
      </c>
      <c r="G6621">
        <v>0</v>
      </c>
      <c r="H6621" t="s">
        <v>116</v>
      </c>
      <c r="I6621">
        <v>1</v>
      </c>
      <c r="J6621" t="s">
        <v>66</v>
      </c>
      <c r="K6621" s="33" t="str">
        <f>IF(ISNA(VLOOKUP(C6621,'Provider-EHR crosswalk'!A:B,2,FALSE)),"No EHR Specified",VLOOKUP(C6621,'Provider-EHR crosswalk'!A:B,2,FALSE))</f>
        <v>No EHR Specified</v>
      </c>
    </row>
    <row r="6622" spans="1:11" x14ac:dyDescent="0.25">
      <c r="A6622" t="s">
        <v>135</v>
      </c>
      <c r="B6622">
        <v>9</v>
      </c>
      <c r="C6622" t="s">
        <v>1110</v>
      </c>
      <c r="D6622" t="s">
        <v>136</v>
      </c>
      <c r="E6622">
        <v>0</v>
      </c>
      <c r="F6622">
        <v>327</v>
      </c>
      <c r="G6622">
        <v>0</v>
      </c>
      <c r="H6622" t="s">
        <v>116</v>
      </c>
      <c r="I6622">
        <v>1</v>
      </c>
      <c r="J6622" t="s">
        <v>66</v>
      </c>
      <c r="K6622" s="33" t="str">
        <f>IF(ISNA(VLOOKUP(C6622,'Provider-EHR crosswalk'!A:B,2,FALSE)),"No EHR Specified",VLOOKUP(C6622,'Provider-EHR crosswalk'!A:B,2,FALSE))</f>
        <v>No EHR Specified</v>
      </c>
    </row>
    <row r="6623" spans="1:11" x14ac:dyDescent="0.25">
      <c r="A6623" t="s">
        <v>135</v>
      </c>
      <c r="B6623">
        <v>38</v>
      </c>
      <c r="C6623" t="s">
        <v>1110</v>
      </c>
      <c r="D6623" t="s">
        <v>136</v>
      </c>
      <c r="E6623">
        <v>0</v>
      </c>
      <c r="F6623">
        <v>55</v>
      </c>
      <c r="G6623">
        <v>0</v>
      </c>
      <c r="H6623" t="s">
        <v>116</v>
      </c>
      <c r="I6623">
        <v>1</v>
      </c>
      <c r="J6623" t="s">
        <v>66</v>
      </c>
      <c r="K6623" s="33" t="str">
        <f>IF(ISNA(VLOOKUP(C6623,'Provider-EHR crosswalk'!A:B,2,FALSE)),"No EHR Specified",VLOOKUP(C6623,'Provider-EHR crosswalk'!A:B,2,FALSE))</f>
        <v>No EHR Specified</v>
      </c>
    </row>
    <row r="6624" spans="1:11" x14ac:dyDescent="0.25">
      <c r="A6624" t="s">
        <v>135</v>
      </c>
      <c r="B6624">
        <v>65</v>
      </c>
      <c r="C6624" t="s">
        <v>1110</v>
      </c>
      <c r="D6624" t="s">
        <v>136</v>
      </c>
      <c r="E6624">
        <v>0</v>
      </c>
      <c r="F6624">
        <v>63</v>
      </c>
      <c r="G6624">
        <v>0</v>
      </c>
      <c r="H6624" t="s">
        <v>116</v>
      </c>
      <c r="I6624">
        <v>1</v>
      </c>
      <c r="J6624" t="s">
        <v>66</v>
      </c>
      <c r="K6624" s="33" t="str">
        <f>IF(ISNA(VLOOKUP(C6624,'Provider-EHR crosswalk'!A:B,2,FALSE)),"No EHR Specified",VLOOKUP(C6624,'Provider-EHR crosswalk'!A:B,2,FALSE))</f>
        <v>No EHR Specified</v>
      </c>
    </row>
    <row r="6625" spans="1:11" x14ac:dyDescent="0.25">
      <c r="A6625" t="s">
        <v>135</v>
      </c>
      <c r="B6625">
        <v>70</v>
      </c>
      <c r="C6625" t="s">
        <v>1110</v>
      </c>
      <c r="D6625" t="s">
        <v>136</v>
      </c>
      <c r="E6625">
        <v>0</v>
      </c>
      <c r="F6625">
        <v>1577</v>
      </c>
      <c r="G6625">
        <v>0</v>
      </c>
      <c r="H6625" t="s">
        <v>116</v>
      </c>
      <c r="I6625">
        <v>1</v>
      </c>
      <c r="J6625" t="s">
        <v>66</v>
      </c>
      <c r="K6625" s="33" t="str">
        <f>IF(ISNA(VLOOKUP(C6625,'Provider-EHR crosswalk'!A:B,2,FALSE)),"No EHR Specified",VLOOKUP(C6625,'Provider-EHR crosswalk'!A:B,2,FALSE))</f>
        <v>No EHR Specified</v>
      </c>
    </row>
    <row r="6626" spans="1:11" x14ac:dyDescent="0.25">
      <c r="A6626" t="s">
        <v>135</v>
      </c>
      <c r="B6626">
        <v>88</v>
      </c>
      <c r="C6626" t="s">
        <v>1110</v>
      </c>
      <c r="D6626" t="s">
        <v>136</v>
      </c>
      <c r="E6626">
        <v>0</v>
      </c>
      <c r="F6626">
        <v>178</v>
      </c>
      <c r="G6626">
        <v>0</v>
      </c>
      <c r="H6626" t="s">
        <v>116</v>
      </c>
      <c r="I6626">
        <v>1</v>
      </c>
      <c r="J6626" t="s">
        <v>66</v>
      </c>
      <c r="K6626" s="33" t="str">
        <f>IF(ISNA(VLOOKUP(C6626,'Provider-EHR crosswalk'!A:B,2,FALSE)),"No EHR Specified",VLOOKUP(C6626,'Provider-EHR crosswalk'!A:B,2,FALSE))</f>
        <v>No EHR Specified</v>
      </c>
    </row>
    <row r="6627" spans="1:11" x14ac:dyDescent="0.25">
      <c r="A6627" t="s">
        <v>135</v>
      </c>
      <c r="B6627">
        <v>100</v>
      </c>
      <c r="C6627" t="s">
        <v>1110</v>
      </c>
      <c r="D6627" t="s">
        <v>136</v>
      </c>
      <c r="E6627">
        <v>0</v>
      </c>
      <c r="F6627">
        <v>92</v>
      </c>
      <c r="G6627">
        <v>0</v>
      </c>
      <c r="H6627" t="s">
        <v>116</v>
      </c>
      <c r="I6627">
        <v>1</v>
      </c>
      <c r="J6627" t="s">
        <v>66</v>
      </c>
      <c r="K6627" s="33" t="str">
        <f>IF(ISNA(VLOOKUP(C6627,'Provider-EHR crosswalk'!A:B,2,FALSE)),"No EHR Specified",VLOOKUP(C6627,'Provider-EHR crosswalk'!A:B,2,FALSE))</f>
        <v>No EHR Specified</v>
      </c>
    </row>
    <row r="6628" spans="1:11" x14ac:dyDescent="0.25">
      <c r="A6628" t="s">
        <v>135</v>
      </c>
      <c r="B6628">
        <v>110</v>
      </c>
      <c r="C6628" t="s">
        <v>1110</v>
      </c>
      <c r="D6628" t="s">
        <v>136</v>
      </c>
      <c r="E6628">
        <v>0</v>
      </c>
      <c r="F6628">
        <v>34</v>
      </c>
      <c r="G6628">
        <v>0</v>
      </c>
      <c r="H6628" t="s">
        <v>116</v>
      </c>
      <c r="I6628">
        <v>1</v>
      </c>
      <c r="J6628" t="s">
        <v>66</v>
      </c>
      <c r="K6628" s="33" t="str">
        <f>IF(ISNA(VLOOKUP(C6628,'Provider-EHR crosswalk'!A:B,2,FALSE)),"No EHR Specified",VLOOKUP(C6628,'Provider-EHR crosswalk'!A:B,2,FALSE))</f>
        <v>No EHR Specified</v>
      </c>
    </row>
    <row r="6629" spans="1:11" x14ac:dyDescent="0.25">
      <c r="A6629" t="s">
        <v>135</v>
      </c>
      <c r="B6629">
        <v>119</v>
      </c>
      <c r="C6629" t="s">
        <v>1110</v>
      </c>
      <c r="D6629" t="s">
        <v>136</v>
      </c>
      <c r="E6629">
        <v>0</v>
      </c>
      <c r="F6629">
        <v>350</v>
      </c>
      <c r="G6629">
        <v>0</v>
      </c>
      <c r="H6629" t="s">
        <v>116</v>
      </c>
      <c r="I6629">
        <v>1</v>
      </c>
      <c r="J6629" t="s">
        <v>66</v>
      </c>
      <c r="K6629" s="33" t="str">
        <f>IF(ISNA(VLOOKUP(C6629,'Provider-EHR crosswalk'!A:B,2,FALSE)),"No EHR Specified",VLOOKUP(C6629,'Provider-EHR crosswalk'!A:B,2,FALSE))</f>
        <v>No EHR Specified</v>
      </c>
    </row>
    <row r="6630" spans="1:11" x14ac:dyDescent="0.25">
      <c r="A6630" t="s">
        <v>135</v>
      </c>
      <c r="B6630">
        <v>122</v>
      </c>
      <c r="C6630" t="s">
        <v>1110</v>
      </c>
      <c r="D6630" t="s">
        <v>136</v>
      </c>
      <c r="E6630">
        <v>0</v>
      </c>
      <c r="F6630">
        <v>119</v>
      </c>
      <c r="G6630">
        <v>0</v>
      </c>
      <c r="H6630" t="s">
        <v>116</v>
      </c>
      <c r="I6630">
        <v>1</v>
      </c>
      <c r="J6630" t="s">
        <v>66</v>
      </c>
      <c r="K6630" s="33" t="str">
        <f>IF(ISNA(VLOOKUP(C6630,'Provider-EHR crosswalk'!A:B,2,FALSE)),"No EHR Specified",VLOOKUP(C6630,'Provider-EHR crosswalk'!A:B,2,FALSE))</f>
        <v>No EHR Specified</v>
      </c>
    </row>
    <row r="6631" spans="1:11" x14ac:dyDescent="0.25">
      <c r="A6631" t="s">
        <v>135</v>
      </c>
      <c r="B6631">
        <v>130</v>
      </c>
      <c r="C6631" t="s">
        <v>1110</v>
      </c>
      <c r="D6631" t="s">
        <v>136</v>
      </c>
      <c r="E6631">
        <v>0</v>
      </c>
      <c r="F6631">
        <v>142</v>
      </c>
      <c r="G6631">
        <v>0</v>
      </c>
      <c r="H6631" t="s">
        <v>116</v>
      </c>
      <c r="I6631">
        <v>1</v>
      </c>
      <c r="J6631" t="s">
        <v>66</v>
      </c>
      <c r="K6631" s="33" t="str">
        <f>IF(ISNA(VLOOKUP(C6631,'Provider-EHR crosswalk'!A:B,2,FALSE)),"No EHR Specified",VLOOKUP(C6631,'Provider-EHR crosswalk'!A:B,2,FALSE))</f>
        <v>No EHR Specified</v>
      </c>
    </row>
    <row r="6632" spans="1:11" x14ac:dyDescent="0.25">
      <c r="A6632" t="s">
        <v>135</v>
      </c>
      <c r="B6632">
        <v>140</v>
      </c>
      <c r="C6632" t="s">
        <v>1110</v>
      </c>
      <c r="D6632" t="s">
        <v>136</v>
      </c>
      <c r="E6632">
        <v>0</v>
      </c>
      <c r="F6632">
        <v>59</v>
      </c>
      <c r="G6632">
        <v>0</v>
      </c>
      <c r="H6632" t="s">
        <v>116</v>
      </c>
      <c r="I6632">
        <v>1</v>
      </c>
      <c r="J6632" t="s">
        <v>66</v>
      </c>
      <c r="K6632" s="33" t="str">
        <f>IF(ISNA(VLOOKUP(C6632,'Provider-EHR crosswalk'!A:B,2,FALSE)),"No EHR Specified",VLOOKUP(C6632,'Provider-EHR crosswalk'!A:B,2,FALSE))</f>
        <v>No EHR Specified</v>
      </c>
    </row>
    <row r="6633" spans="1:11" x14ac:dyDescent="0.25">
      <c r="A6633" t="s">
        <v>135</v>
      </c>
      <c r="B6633">
        <v>146</v>
      </c>
      <c r="C6633" t="s">
        <v>1110</v>
      </c>
      <c r="D6633" t="s">
        <v>136</v>
      </c>
      <c r="E6633">
        <v>0</v>
      </c>
      <c r="F6633">
        <v>13</v>
      </c>
      <c r="G6633">
        <v>0</v>
      </c>
      <c r="H6633" t="s">
        <v>116</v>
      </c>
      <c r="I6633">
        <v>1</v>
      </c>
      <c r="J6633" t="s">
        <v>66</v>
      </c>
      <c r="K6633" s="33" t="str">
        <f>IF(ISNA(VLOOKUP(C6633,'Provider-EHR crosswalk'!A:B,2,FALSE)),"No EHR Specified",VLOOKUP(C6633,'Provider-EHR crosswalk'!A:B,2,FALSE))</f>
        <v>No EHR Specified</v>
      </c>
    </row>
    <row r="6634" spans="1:11" x14ac:dyDescent="0.25">
      <c r="A6634" t="s">
        <v>135</v>
      </c>
      <c r="B6634">
        <v>172</v>
      </c>
      <c r="C6634" t="s">
        <v>1110</v>
      </c>
      <c r="D6634" t="s">
        <v>136</v>
      </c>
      <c r="E6634">
        <v>0</v>
      </c>
      <c r="F6634">
        <v>46</v>
      </c>
      <c r="G6634">
        <v>0</v>
      </c>
      <c r="H6634" t="s">
        <v>116</v>
      </c>
      <c r="I6634">
        <v>1</v>
      </c>
      <c r="J6634" t="s">
        <v>66</v>
      </c>
      <c r="K6634" s="33" t="str">
        <f>IF(ISNA(VLOOKUP(C6634,'Provider-EHR crosswalk'!A:B,2,FALSE)),"No EHR Specified",VLOOKUP(C6634,'Provider-EHR crosswalk'!A:B,2,FALSE))</f>
        <v>No EHR Specified</v>
      </c>
    </row>
    <row r="6635" spans="1:11" x14ac:dyDescent="0.25">
      <c r="A6635" t="s">
        <v>135</v>
      </c>
      <c r="B6635">
        <v>175</v>
      </c>
      <c r="C6635" t="s">
        <v>1110</v>
      </c>
      <c r="D6635" t="s">
        <v>136</v>
      </c>
      <c r="E6635">
        <v>0</v>
      </c>
      <c r="F6635">
        <v>12</v>
      </c>
      <c r="G6635">
        <v>0</v>
      </c>
      <c r="H6635" t="s">
        <v>116</v>
      </c>
      <c r="I6635">
        <v>1</v>
      </c>
      <c r="J6635" t="s">
        <v>66</v>
      </c>
      <c r="K6635" s="33" t="str">
        <f>IF(ISNA(VLOOKUP(C6635,'Provider-EHR crosswalk'!A:B,2,FALSE)),"No EHR Specified",VLOOKUP(C6635,'Provider-EHR crosswalk'!A:B,2,FALSE))</f>
        <v>No EHR Specified</v>
      </c>
    </row>
    <row r="6636" spans="1:11" x14ac:dyDescent="0.25">
      <c r="A6636" t="s">
        <v>135</v>
      </c>
      <c r="B6636">
        <v>184</v>
      </c>
      <c r="C6636" t="s">
        <v>1110</v>
      </c>
      <c r="D6636" t="s">
        <v>136</v>
      </c>
      <c r="E6636">
        <v>0</v>
      </c>
      <c r="F6636">
        <v>4</v>
      </c>
      <c r="G6636">
        <v>0</v>
      </c>
      <c r="H6636" t="s">
        <v>116</v>
      </c>
      <c r="I6636">
        <v>1</v>
      </c>
      <c r="J6636" t="s">
        <v>66</v>
      </c>
      <c r="K6636" s="33" t="str">
        <f>IF(ISNA(VLOOKUP(C6636,'Provider-EHR crosswalk'!A:B,2,FALSE)),"No EHR Specified",VLOOKUP(C6636,'Provider-EHR crosswalk'!A:B,2,FALSE))</f>
        <v>No EHR Specified</v>
      </c>
    </row>
    <row r="6637" spans="1:11" x14ac:dyDescent="0.25">
      <c r="A6637" t="s">
        <v>135</v>
      </c>
      <c r="B6637">
        <v>185</v>
      </c>
      <c r="C6637" t="s">
        <v>1110</v>
      </c>
      <c r="D6637" t="s">
        <v>136</v>
      </c>
      <c r="E6637">
        <v>0</v>
      </c>
      <c r="F6637">
        <v>26</v>
      </c>
      <c r="G6637">
        <v>0</v>
      </c>
      <c r="H6637" t="s">
        <v>116</v>
      </c>
      <c r="I6637">
        <v>1</v>
      </c>
      <c r="J6637" t="s">
        <v>66</v>
      </c>
      <c r="K6637" s="33" t="str">
        <f>IF(ISNA(VLOOKUP(C6637,'Provider-EHR crosswalk'!A:B,2,FALSE)),"No EHR Specified",VLOOKUP(C6637,'Provider-EHR crosswalk'!A:B,2,FALSE))</f>
        <v>No EHR Specified</v>
      </c>
    </row>
    <row r="6638" spans="1:11" x14ac:dyDescent="0.25">
      <c r="A6638" t="s">
        <v>135</v>
      </c>
      <c r="B6638">
        <v>191</v>
      </c>
      <c r="C6638" t="s">
        <v>1110</v>
      </c>
      <c r="D6638" t="s">
        <v>136</v>
      </c>
      <c r="E6638">
        <v>0</v>
      </c>
      <c r="F6638">
        <v>4</v>
      </c>
      <c r="G6638">
        <v>0</v>
      </c>
      <c r="H6638" t="s">
        <v>116</v>
      </c>
      <c r="I6638">
        <v>1</v>
      </c>
      <c r="J6638" t="s">
        <v>66</v>
      </c>
      <c r="K6638" s="33" t="str">
        <f>IF(ISNA(VLOOKUP(C6638,'Provider-EHR crosswalk'!A:B,2,FALSE)),"No EHR Specified",VLOOKUP(C6638,'Provider-EHR crosswalk'!A:B,2,FALSE))</f>
        <v>No EHR Specified</v>
      </c>
    </row>
    <row r="6639" spans="1:11" x14ac:dyDescent="0.25">
      <c r="A6639" t="s">
        <v>135</v>
      </c>
      <c r="B6639">
        <v>204</v>
      </c>
      <c r="C6639" t="s">
        <v>1110</v>
      </c>
      <c r="D6639" t="s">
        <v>136</v>
      </c>
      <c r="E6639">
        <v>0</v>
      </c>
      <c r="F6639">
        <v>2</v>
      </c>
      <c r="G6639">
        <v>0</v>
      </c>
      <c r="H6639" t="s">
        <v>116</v>
      </c>
      <c r="I6639">
        <v>1</v>
      </c>
      <c r="J6639" t="s">
        <v>66</v>
      </c>
      <c r="K6639" s="33" t="str">
        <f>IF(ISNA(VLOOKUP(C6639,'Provider-EHR crosswalk'!A:B,2,FALSE)),"No EHR Specified",VLOOKUP(C6639,'Provider-EHR crosswalk'!A:B,2,FALSE))</f>
        <v>No EHR Specified</v>
      </c>
    </row>
    <row r="6640" spans="1:11" x14ac:dyDescent="0.25">
      <c r="A6640" t="s">
        <v>135</v>
      </c>
      <c r="B6640">
        <v>208</v>
      </c>
      <c r="C6640" t="s">
        <v>1110</v>
      </c>
      <c r="D6640" t="s">
        <v>136</v>
      </c>
      <c r="E6640">
        <v>0</v>
      </c>
      <c r="F6640">
        <v>4</v>
      </c>
      <c r="G6640">
        <v>0</v>
      </c>
      <c r="H6640" t="s">
        <v>116</v>
      </c>
      <c r="I6640">
        <v>1</v>
      </c>
      <c r="J6640" t="s">
        <v>66</v>
      </c>
      <c r="K6640" s="33" t="str">
        <f>IF(ISNA(VLOOKUP(C6640,'Provider-EHR crosswalk'!A:B,2,FALSE)),"No EHR Specified",VLOOKUP(C6640,'Provider-EHR crosswalk'!A:B,2,FALSE))</f>
        <v>No EHR Specified</v>
      </c>
    </row>
    <row r="6641" spans="1:11" x14ac:dyDescent="0.25">
      <c r="A6641" t="s">
        <v>135</v>
      </c>
      <c r="B6641">
        <v>210</v>
      </c>
      <c r="C6641" t="s">
        <v>1110</v>
      </c>
      <c r="D6641" t="s">
        <v>136</v>
      </c>
      <c r="E6641">
        <v>0</v>
      </c>
      <c r="F6641">
        <v>8</v>
      </c>
      <c r="G6641">
        <v>0</v>
      </c>
      <c r="H6641" t="s">
        <v>116</v>
      </c>
      <c r="I6641">
        <v>1</v>
      </c>
      <c r="J6641" t="s">
        <v>66</v>
      </c>
      <c r="K6641" s="33" t="str">
        <f>IF(ISNA(VLOOKUP(C6641,'Provider-EHR crosswalk'!A:B,2,FALSE)),"No EHR Specified",VLOOKUP(C6641,'Provider-EHR crosswalk'!A:B,2,FALSE))</f>
        <v>No EHR Specified</v>
      </c>
    </row>
    <row r="6642" spans="1:11" x14ac:dyDescent="0.25">
      <c r="A6642" t="s">
        <v>137</v>
      </c>
      <c r="B6642">
        <v>9</v>
      </c>
      <c r="C6642" t="s">
        <v>1110</v>
      </c>
      <c r="D6642" t="s">
        <v>138</v>
      </c>
      <c r="E6642">
        <v>0</v>
      </c>
      <c r="F6642">
        <v>327</v>
      </c>
      <c r="G6642">
        <v>0</v>
      </c>
      <c r="H6642" t="s">
        <v>116</v>
      </c>
      <c r="I6642">
        <v>1</v>
      </c>
      <c r="J6642" t="s">
        <v>66</v>
      </c>
      <c r="K6642" s="33" t="str">
        <f>IF(ISNA(VLOOKUP(C6642,'Provider-EHR crosswalk'!A:B,2,FALSE)),"No EHR Specified",VLOOKUP(C6642,'Provider-EHR crosswalk'!A:B,2,FALSE))</f>
        <v>No EHR Specified</v>
      </c>
    </row>
    <row r="6643" spans="1:11" x14ac:dyDescent="0.25">
      <c r="A6643" t="s">
        <v>137</v>
      </c>
      <c r="B6643">
        <v>38</v>
      </c>
      <c r="C6643" t="s">
        <v>1110</v>
      </c>
      <c r="D6643" t="s">
        <v>138</v>
      </c>
      <c r="E6643">
        <v>0</v>
      </c>
      <c r="F6643">
        <v>55</v>
      </c>
      <c r="G6643">
        <v>0</v>
      </c>
      <c r="H6643" t="s">
        <v>116</v>
      </c>
      <c r="I6643">
        <v>1</v>
      </c>
      <c r="J6643" t="s">
        <v>66</v>
      </c>
      <c r="K6643" s="33" t="str">
        <f>IF(ISNA(VLOOKUP(C6643,'Provider-EHR crosswalk'!A:B,2,FALSE)),"No EHR Specified",VLOOKUP(C6643,'Provider-EHR crosswalk'!A:B,2,FALSE))</f>
        <v>No EHR Specified</v>
      </c>
    </row>
    <row r="6644" spans="1:11" x14ac:dyDescent="0.25">
      <c r="A6644" t="s">
        <v>137</v>
      </c>
      <c r="B6644">
        <v>65</v>
      </c>
      <c r="C6644" t="s">
        <v>1110</v>
      </c>
      <c r="D6644" t="s">
        <v>138</v>
      </c>
      <c r="E6644">
        <v>0</v>
      </c>
      <c r="F6644">
        <v>63</v>
      </c>
      <c r="G6644">
        <v>0</v>
      </c>
      <c r="H6644" t="s">
        <v>116</v>
      </c>
      <c r="I6644">
        <v>1</v>
      </c>
      <c r="J6644" t="s">
        <v>66</v>
      </c>
      <c r="K6644" s="33" t="str">
        <f>IF(ISNA(VLOOKUP(C6644,'Provider-EHR crosswalk'!A:B,2,FALSE)),"No EHR Specified",VLOOKUP(C6644,'Provider-EHR crosswalk'!A:B,2,FALSE))</f>
        <v>No EHR Specified</v>
      </c>
    </row>
    <row r="6645" spans="1:11" x14ac:dyDescent="0.25">
      <c r="A6645" t="s">
        <v>137</v>
      </c>
      <c r="B6645">
        <v>70</v>
      </c>
      <c r="C6645" t="s">
        <v>1110</v>
      </c>
      <c r="D6645" t="s">
        <v>138</v>
      </c>
      <c r="E6645">
        <v>0</v>
      </c>
      <c r="F6645">
        <v>1577</v>
      </c>
      <c r="G6645">
        <v>0</v>
      </c>
      <c r="H6645" t="s">
        <v>116</v>
      </c>
      <c r="I6645">
        <v>1</v>
      </c>
      <c r="J6645" t="s">
        <v>66</v>
      </c>
      <c r="K6645" s="33" t="str">
        <f>IF(ISNA(VLOOKUP(C6645,'Provider-EHR crosswalk'!A:B,2,FALSE)),"No EHR Specified",VLOOKUP(C6645,'Provider-EHR crosswalk'!A:B,2,FALSE))</f>
        <v>No EHR Specified</v>
      </c>
    </row>
    <row r="6646" spans="1:11" x14ac:dyDescent="0.25">
      <c r="A6646" t="s">
        <v>137</v>
      </c>
      <c r="B6646">
        <v>88</v>
      </c>
      <c r="C6646" t="s">
        <v>1110</v>
      </c>
      <c r="D6646" t="s">
        <v>138</v>
      </c>
      <c r="E6646">
        <v>0</v>
      </c>
      <c r="F6646">
        <v>178</v>
      </c>
      <c r="G6646">
        <v>0</v>
      </c>
      <c r="H6646" t="s">
        <v>116</v>
      </c>
      <c r="I6646">
        <v>1</v>
      </c>
      <c r="J6646" t="s">
        <v>66</v>
      </c>
      <c r="K6646" s="33" t="str">
        <f>IF(ISNA(VLOOKUP(C6646,'Provider-EHR crosswalk'!A:B,2,FALSE)),"No EHR Specified",VLOOKUP(C6646,'Provider-EHR crosswalk'!A:B,2,FALSE))</f>
        <v>No EHR Specified</v>
      </c>
    </row>
    <row r="6647" spans="1:11" x14ac:dyDescent="0.25">
      <c r="A6647" t="s">
        <v>137</v>
      </c>
      <c r="B6647">
        <v>100</v>
      </c>
      <c r="C6647" t="s">
        <v>1110</v>
      </c>
      <c r="D6647" t="s">
        <v>138</v>
      </c>
      <c r="E6647">
        <v>0</v>
      </c>
      <c r="F6647">
        <v>92</v>
      </c>
      <c r="G6647">
        <v>0</v>
      </c>
      <c r="H6647" t="s">
        <v>116</v>
      </c>
      <c r="I6647">
        <v>1</v>
      </c>
      <c r="J6647" t="s">
        <v>66</v>
      </c>
      <c r="K6647" s="33" t="str">
        <f>IF(ISNA(VLOOKUP(C6647,'Provider-EHR crosswalk'!A:B,2,FALSE)),"No EHR Specified",VLOOKUP(C6647,'Provider-EHR crosswalk'!A:B,2,FALSE))</f>
        <v>No EHR Specified</v>
      </c>
    </row>
    <row r="6648" spans="1:11" x14ac:dyDescent="0.25">
      <c r="A6648" t="s">
        <v>137</v>
      </c>
      <c r="B6648">
        <v>110</v>
      </c>
      <c r="C6648" t="s">
        <v>1110</v>
      </c>
      <c r="D6648" t="s">
        <v>138</v>
      </c>
      <c r="E6648">
        <v>0</v>
      </c>
      <c r="F6648">
        <v>34</v>
      </c>
      <c r="G6648">
        <v>0</v>
      </c>
      <c r="H6648" t="s">
        <v>116</v>
      </c>
      <c r="I6648">
        <v>1</v>
      </c>
      <c r="J6648" t="s">
        <v>66</v>
      </c>
      <c r="K6648" s="33" t="str">
        <f>IF(ISNA(VLOOKUP(C6648,'Provider-EHR crosswalk'!A:B,2,FALSE)),"No EHR Specified",VLOOKUP(C6648,'Provider-EHR crosswalk'!A:B,2,FALSE))</f>
        <v>No EHR Specified</v>
      </c>
    </row>
    <row r="6649" spans="1:11" x14ac:dyDescent="0.25">
      <c r="A6649" t="s">
        <v>137</v>
      </c>
      <c r="B6649">
        <v>119</v>
      </c>
      <c r="C6649" t="s">
        <v>1110</v>
      </c>
      <c r="D6649" t="s">
        <v>138</v>
      </c>
      <c r="E6649">
        <v>0</v>
      </c>
      <c r="F6649">
        <v>350</v>
      </c>
      <c r="G6649">
        <v>0</v>
      </c>
      <c r="H6649" t="s">
        <v>116</v>
      </c>
      <c r="I6649">
        <v>1</v>
      </c>
      <c r="J6649" t="s">
        <v>66</v>
      </c>
      <c r="K6649" s="33" t="str">
        <f>IF(ISNA(VLOOKUP(C6649,'Provider-EHR crosswalk'!A:B,2,FALSE)),"No EHR Specified",VLOOKUP(C6649,'Provider-EHR crosswalk'!A:B,2,FALSE))</f>
        <v>No EHR Specified</v>
      </c>
    </row>
    <row r="6650" spans="1:11" x14ac:dyDescent="0.25">
      <c r="A6650" t="s">
        <v>137</v>
      </c>
      <c r="B6650">
        <v>122</v>
      </c>
      <c r="C6650" t="s">
        <v>1110</v>
      </c>
      <c r="D6650" t="s">
        <v>138</v>
      </c>
      <c r="E6650">
        <v>0</v>
      </c>
      <c r="F6650">
        <v>119</v>
      </c>
      <c r="G6650">
        <v>0</v>
      </c>
      <c r="H6650" t="s">
        <v>116</v>
      </c>
      <c r="I6650">
        <v>1</v>
      </c>
      <c r="J6650" t="s">
        <v>66</v>
      </c>
      <c r="K6650" s="33" t="str">
        <f>IF(ISNA(VLOOKUP(C6650,'Provider-EHR crosswalk'!A:B,2,FALSE)),"No EHR Specified",VLOOKUP(C6650,'Provider-EHR crosswalk'!A:B,2,FALSE))</f>
        <v>No EHR Specified</v>
      </c>
    </row>
    <row r="6651" spans="1:11" x14ac:dyDescent="0.25">
      <c r="A6651" t="s">
        <v>137</v>
      </c>
      <c r="B6651">
        <v>130</v>
      </c>
      <c r="C6651" t="s">
        <v>1110</v>
      </c>
      <c r="D6651" t="s">
        <v>138</v>
      </c>
      <c r="E6651">
        <v>0</v>
      </c>
      <c r="F6651">
        <v>142</v>
      </c>
      <c r="G6651">
        <v>0</v>
      </c>
      <c r="H6651" t="s">
        <v>116</v>
      </c>
      <c r="I6651">
        <v>1</v>
      </c>
      <c r="J6651" t="s">
        <v>66</v>
      </c>
      <c r="K6651" s="33" t="str">
        <f>IF(ISNA(VLOOKUP(C6651,'Provider-EHR crosswalk'!A:B,2,FALSE)),"No EHR Specified",VLOOKUP(C6651,'Provider-EHR crosswalk'!A:B,2,FALSE))</f>
        <v>No EHR Specified</v>
      </c>
    </row>
    <row r="6652" spans="1:11" x14ac:dyDescent="0.25">
      <c r="A6652" t="s">
        <v>137</v>
      </c>
      <c r="B6652">
        <v>140</v>
      </c>
      <c r="C6652" t="s">
        <v>1110</v>
      </c>
      <c r="D6652" t="s">
        <v>138</v>
      </c>
      <c r="E6652">
        <v>0</v>
      </c>
      <c r="F6652">
        <v>59</v>
      </c>
      <c r="G6652">
        <v>0</v>
      </c>
      <c r="H6652" t="s">
        <v>116</v>
      </c>
      <c r="I6652">
        <v>1</v>
      </c>
      <c r="J6652" t="s">
        <v>66</v>
      </c>
      <c r="K6652" s="33" t="str">
        <f>IF(ISNA(VLOOKUP(C6652,'Provider-EHR crosswalk'!A:B,2,FALSE)),"No EHR Specified",VLOOKUP(C6652,'Provider-EHR crosswalk'!A:B,2,FALSE))</f>
        <v>No EHR Specified</v>
      </c>
    </row>
    <row r="6653" spans="1:11" x14ac:dyDescent="0.25">
      <c r="A6653" t="s">
        <v>137</v>
      </c>
      <c r="B6653">
        <v>146</v>
      </c>
      <c r="C6653" t="s">
        <v>1110</v>
      </c>
      <c r="D6653" t="s">
        <v>138</v>
      </c>
      <c r="E6653">
        <v>0</v>
      </c>
      <c r="F6653">
        <v>13</v>
      </c>
      <c r="G6653">
        <v>0</v>
      </c>
      <c r="H6653" t="s">
        <v>116</v>
      </c>
      <c r="I6653">
        <v>1</v>
      </c>
      <c r="J6653" t="s">
        <v>66</v>
      </c>
      <c r="K6653" s="33" t="str">
        <f>IF(ISNA(VLOOKUP(C6653,'Provider-EHR crosswalk'!A:B,2,FALSE)),"No EHR Specified",VLOOKUP(C6653,'Provider-EHR crosswalk'!A:B,2,FALSE))</f>
        <v>No EHR Specified</v>
      </c>
    </row>
    <row r="6654" spans="1:11" x14ac:dyDescent="0.25">
      <c r="A6654" t="s">
        <v>137</v>
      </c>
      <c r="B6654">
        <v>172</v>
      </c>
      <c r="C6654" t="s">
        <v>1110</v>
      </c>
      <c r="D6654" t="s">
        <v>138</v>
      </c>
      <c r="E6654">
        <v>0</v>
      </c>
      <c r="F6654">
        <v>46</v>
      </c>
      <c r="G6654">
        <v>0</v>
      </c>
      <c r="H6654" t="s">
        <v>116</v>
      </c>
      <c r="I6654">
        <v>1</v>
      </c>
      <c r="J6654" t="s">
        <v>66</v>
      </c>
      <c r="K6654" s="33" t="str">
        <f>IF(ISNA(VLOOKUP(C6654,'Provider-EHR crosswalk'!A:B,2,FALSE)),"No EHR Specified",VLOOKUP(C6654,'Provider-EHR crosswalk'!A:B,2,FALSE))</f>
        <v>No EHR Specified</v>
      </c>
    </row>
    <row r="6655" spans="1:11" x14ac:dyDescent="0.25">
      <c r="A6655" t="s">
        <v>137</v>
      </c>
      <c r="B6655">
        <v>175</v>
      </c>
      <c r="C6655" t="s">
        <v>1110</v>
      </c>
      <c r="D6655" t="s">
        <v>138</v>
      </c>
      <c r="E6655">
        <v>0</v>
      </c>
      <c r="F6655">
        <v>12</v>
      </c>
      <c r="G6655">
        <v>0</v>
      </c>
      <c r="H6655" t="s">
        <v>116</v>
      </c>
      <c r="I6655">
        <v>1</v>
      </c>
      <c r="J6655" t="s">
        <v>66</v>
      </c>
      <c r="K6655" s="33" t="str">
        <f>IF(ISNA(VLOOKUP(C6655,'Provider-EHR crosswalk'!A:B,2,FALSE)),"No EHR Specified",VLOOKUP(C6655,'Provider-EHR crosswalk'!A:B,2,FALSE))</f>
        <v>No EHR Specified</v>
      </c>
    </row>
    <row r="6656" spans="1:11" x14ac:dyDescent="0.25">
      <c r="A6656" t="s">
        <v>137</v>
      </c>
      <c r="B6656">
        <v>184</v>
      </c>
      <c r="C6656" t="s">
        <v>1110</v>
      </c>
      <c r="D6656" t="s">
        <v>138</v>
      </c>
      <c r="E6656">
        <v>0</v>
      </c>
      <c r="F6656">
        <v>4</v>
      </c>
      <c r="G6656">
        <v>0</v>
      </c>
      <c r="H6656" t="s">
        <v>116</v>
      </c>
      <c r="I6656">
        <v>1</v>
      </c>
      <c r="J6656" t="s">
        <v>66</v>
      </c>
      <c r="K6656" s="33" t="str">
        <f>IF(ISNA(VLOOKUP(C6656,'Provider-EHR crosswalk'!A:B,2,FALSE)),"No EHR Specified",VLOOKUP(C6656,'Provider-EHR crosswalk'!A:B,2,FALSE))</f>
        <v>No EHR Specified</v>
      </c>
    </row>
    <row r="6657" spans="1:11" x14ac:dyDescent="0.25">
      <c r="A6657" t="s">
        <v>137</v>
      </c>
      <c r="B6657">
        <v>185</v>
      </c>
      <c r="C6657" t="s">
        <v>1110</v>
      </c>
      <c r="D6657" t="s">
        <v>138</v>
      </c>
      <c r="E6657">
        <v>0</v>
      </c>
      <c r="F6657">
        <v>26</v>
      </c>
      <c r="G6657">
        <v>0</v>
      </c>
      <c r="H6657" t="s">
        <v>116</v>
      </c>
      <c r="I6657">
        <v>1</v>
      </c>
      <c r="J6657" t="s">
        <v>66</v>
      </c>
      <c r="K6657" s="33" t="str">
        <f>IF(ISNA(VLOOKUP(C6657,'Provider-EHR crosswalk'!A:B,2,FALSE)),"No EHR Specified",VLOOKUP(C6657,'Provider-EHR crosswalk'!A:B,2,FALSE))</f>
        <v>No EHR Specified</v>
      </c>
    </row>
    <row r="6658" spans="1:11" x14ac:dyDescent="0.25">
      <c r="A6658" t="s">
        <v>137</v>
      </c>
      <c r="B6658">
        <v>191</v>
      </c>
      <c r="C6658" t="s">
        <v>1110</v>
      </c>
      <c r="D6658" t="s">
        <v>138</v>
      </c>
      <c r="E6658">
        <v>0</v>
      </c>
      <c r="F6658">
        <v>4</v>
      </c>
      <c r="G6658">
        <v>0</v>
      </c>
      <c r="H6658" t="s">
        <v>116</v>
      </c>
      <c r="I6658">
        <v>1</v>
      </c>
      <c r="J6658" t="s">
        <v>66</v>
      </c>
      <c r="K6658" s="33" t="str">
        <f>IF(ISNA(VLOOKUP(C6658,'Provider-EHR crosswalk'!A:B,2,FALSE)),"No EHR Specified",VLOOKUP(C6658,'Provider-EHR crosswalk'!A:B,2,FALSE))</f>
        <v>No EHR Specified</v>
      </c>
    </row>
    <row r="6659" spans="1:11" x14ac:dyDescent="0.25">
      <c r="A6659" t="s">
        <v>137</v>
      </c>
      <c r="B6659">
        <v>204</v>
      </c>
      <c r="C6659" t="s">
        <v>1110</v>
      </c>
      <c r="D6659" t="s">
        <v>138</v>
      </c>
      <c r="E6659">
        <v>0</v>
      </c>
      <c r="F6659">
        <v>2</v>
      </c>
      <c r="G6659">
        <v>0</v>
      </c>
      <c r="H6659" t="s">
        <v>116</v>
      </c>
      <c r="I6659">
        <v>1</v>
      </c>
      <c r="J6659" t="s">
        <v>66</v>
      </c>
      <c r="K6659" s="33" t="str">
        <f>IF(ISNA(VLOOKUP(C6659,'Provider-EHR crosswalk'!A:B,2,FALSE)),"No EHR Specified",VLOOKUP(C6659,'Provider-EHR crosswalk'!A:B,2,FALSE))</f>
        <v>No EHR Specified</v>
      </c>
    </row>
    <row r="6660" spans="1:11" x14ac:dyDescent="0.25">
      <c r="A6660" t="s">
        <v>137</v>
      </c>
      <c r="B6660">
        <v>208</v>
      </c>
      <c r="C6660" t="s">
        <v>1110</v>
      </c>
      <c r="D6660" t="s">
        <v>138</v>
      </c>
      <c r="E6660">
        <v>0</v>
      </c>
      <c r="F6660">
        <v>4</v>
      </c>
      <c r="G6660">
        <v>0</v>
      </c>
      <c r="H6660" t="s">
        <v>116</v>
      </c>
      <c r="I6660">
        <v>1</v>
      </c>
      <c r="J6660" t="s">
        <v>66</v>
      </c>
      <c r="K6660" s="33" t="str">
        <f>IF(ISNA(VLOOKUP(C6660,'Provider-EHR crosswalk'!A:B,2,FALSE)),"No EHR Specified",VLOOKUP(C6660,'Provider-EHR crosswalk'!A:B,2,FALSE))</f>
        <v>No EHR Specified</v>
      </c>
    </row>
    <row r="6661" spans="1:11" x14ac:dyDescent="0.25">
      <c r="A6661" t="s">
        <v>137</v>
      </c>
      <c r="B6661">
        <v>210</v>
      </c>
      <c r="C6661" t="s">
        <v>1110</v>
      </c>
      <c r="D6661" t="s">
        <v>138</v>
      </c>
      <c r="E6661">
        <v>0</v>
      </c>
      <c r="F6661">
        <v>8</v>
      </c>
      <c r="G6661">
        <v>0</v>
      </c>
      <c r="H6661" t="s">
        <v>116</v>
      </c>
      <c r="I6661">
        <v>1</v>
      </c>
      <c r="J6661" t="s">
        <v>66</v>
      </c>
      <c r="K6661" s="33" t="str">
        <f>IF(ISNA(VLOOKUP(C6661,'Provider-EHR crosswalk'!A:B,2,FALSE)),"No EHR Specified",VLOOKUP(C6661,'Provider-EHR crosswalk'!A:B,2,FALSE))</f>
        <v>No EHR Specified</v>
      </c>
    </row>
    <row r="6662" spans="1:11" x14ac:dyDescent="0.25">
      <c r="A6662" t="s">
        <v>139</v>
      </c>
      <c r="B6662">
        <v>9</v>
      </c>
      <c r="C6662" t="s">
        <v>1110</v>
      </c>
      <c r="D6662" t="s">
        <v>140</v>
      </c>
      <c r="E6662">
        <v>0</v>
      </c>
      <c r="F6662">
        <v>327</v>
      </c>
      <c r="G6662">
        <v>0</v>
      </c>
      <c r="H6662" t="s">
        <v>116</v>
      </c>
      <c r="I6662">
        <v>1</v>
      </c>
      <c r="J6662" t="s">
        <v>66</v>
      </c>
      <c r="K6662" s="33" t="str">
        <f>IF(ISNA(VLOOKUP(C6662,'Provider-EHR crosswalk'!A:B,2,FALSE)),"No EHR Specified",VLOOKUP(C6662,'Provider-EHR crosswalk'!A:B,2,FALSE))</f>
        <v>No EHR Specified</v>
      </c>
    </row>
    <row r="6663" spans="1:11" x14ac:dyDescent="0.25">
      <c r="A6663" t="s">
        <v>139</v>
      </c>
      <c r="B6663">
        <v>38</v>
      </c>
      <c r="C6663" t="s">
        <v>1110</v>
      </c>
      <c r="D6663" t="s">
        <v>140</v>
      </c>
      <c r="E6663">
        <v>0</v>
      </c>
      <c r="F6663">
        <v>55</v>
      </c>
      <c r="G6663">
        <v>0</v>
      </c>
      <c r="H6663" t="s">
        <v>116</v>
      </c>
      <c r="I6663">
        <v>1</v>
      </c>
      <c r="J6663" t="s">
        <v>66</v>
      </c>
      <c r="K6663" s="33" t="str">
        <f>IF(ISNA(VLOOKUP(C6663,'Provider-EHR crosswalk'!A:B,2,FALSE)),"No EHR Specified",VLOOKUP(C6663,'Provider-EHR crosswalk'!A:B,2,FALSE))</f>
        <v>No EHR Specified</v>
      </c>
    </row>
    <row r="6664" spans="1:11" x14ac:dyDescent="0.25">
      <c r="A6664" t="s">
        <v>139</v>
      </c>
      <c r="B6664">
        <v>65</v>
      </c>
      <c r="C6664" t="s">
        <v>1110</v>
      </c>
      <c r="D6664" t="s">
        <v>140</v>
      </c>
      <c r="E6664">
        <v>0</v>
      </c>
      <c r="F6664">
        <v>63</v>
      </c>
      <c r="G6664">
        <v>0</v>
      </c>
      <c r="H6664" t="s">
        <v>116</v>
      </c>
      <c r="I6664">
        <v>1</v>
      </c>
      <c r="J6664" t="s">
        <v>66</v>
      </c>
      <c r="K6664" s="33" t="str">
        <f>IF(ISNA(VLOOKUP(C6664,'Provider-EHR crosswalk'!A:B,2,FALSE)),"No EHR Specified",VLOOKUP(C6664,'Provider-EHR crosswalk'!A:B,2,FALSE))</f>
        <v>No EHR Specified</v>
      </c>
    </row>
    <row r="6665" spans="1:11" x14ac:dyDescent="0.25">
      <c r="A6665" t="s">
        <v>139</v>
      </c>
      <c r="B6665">
        <v>70</v>
      </c>
      <c r="C6665" t="s">
        <v>1110</v>
      </c>
      <c r="D6665" t="s">
        <v>140</v>
      </c>
      <c r="E6665">
        <v>0</v>
      </c>
      <c r="F6665">
        <v>1577</v>
      </c>
      <c r="G6665">
        <v>0</v>
      </c>
      <c r="H6665" t="s">
        <v>116</v>
      </c>
      <c r="I6665">
        <v>1</v>
      </c>
      <c r="J6665" t="s">
        <v>66</v>
      </c>
      <c r="K6665" s="33" t="str">
        <f>IF(ISNA(VLOOKUP(C6665,'Provider-EHR crosswalk'!A:B,2,FALSE)),"No EHR Specified",VLOOKUP(C6665,'Provider-EHR crosswalk'!A:B,2,FALSE))</f>
        <v>No EHR Specified</v>
      </c>
    </row>
    <row r="6666" spans="1:11" x14ac:dyDescent="0.25">
      <c r="A6666" t="s">
        <v>139</v>
      </c>
      <c r="B6666">
        <v>88</v>
      </c>
      <c r="C6666" t="s">
        <v>1110</v>
      </c>
      <c r="D6666" t="s">
        <v>140</v>
      </c>
      <c r="E6666">
        <v>0</v>
      </c>
      <c r="F6666">
        <v>178</v>
      </c>
      <c r="G6666">
        <v>0</v>
      </c>
      <c r="H6666" t="s">
        <v>116</v>
      </c>
      <c r="I6666">
        <v>1</v>
      </c>
      <c r="J6666" t="s">
        <v>66</v>
      </c>
      <c r="K6666" s="33" t="str">
        <f>IF(ISNA(VLOOKUP(C6666,'Provider-EHR crosswalk'!A:B,2,FALSE)),"No EHR Specified",VLOOKUP(C6666,'Provider-EHR crosswalk'!A:B,2,FALSE))</f>
        <v>No EHR Specified</v>
      </c>
    </row>
    <row r="6667" spans="1:11" x14ac:dyDescent="0.25">
      <c r="A6667" t="s">
        <v>139</v>
      </c>
      <c r="B6667">
        <v>100</v>
      </c>
      <c r="C6667" t="s">
        <v>1110</v>
      </c>
      <c r="D6667" t="s">
        <v>140</v>
      </c>
      <c r="E6667">
        <v>0</v>
      </c>
      <c r="F6667">
        <v>92</v>
      </c>
      <c r="G6667">
        <v>0</v>
      </c>
      <c r="H6667" t="s">
        <v>116</v>
      </c>
      <c r="I6667">
        <v>1</v>
      </c>
      <c r="J6667" t="s">
        <v>66</v>
      </c>
      <c r="K6667" s="33" t="str">
        <f>IF(ISNA(VLOOKUP(C6667,'Provider-EHR crosswalk'!A:B,2,FALSE)),"No EHR Specified",VLOOKUP(C6667,'Provider-EHR crosswalk'!A:B,2,FALSE))</f>
        <v>No EHR Specified</v>
      </c>
    </row>
    <row r="6668" spans="1:11" x14ac:dyDescent="0.25">
      <c r="A6668" t="s">
        <v>139</v>
      </c>
      <c r="B6668">
        <v>110</v>
      </c>
      <c r="C6668" t="s">
        <v>1110</v>
      </c>
      <c r="D6668" t="s">
        <v>140</v>
      </c>
      <c r="E6668">
        <v>0</v>
      </c>
      <c r="F6668">
        <v>34</v>
      </c>
      <c r="G6668">
        <v>0</v>
      </c>
      <c r="H6668" t="s">
        <v>116</v>
      </c>
      <c r="I6668">
        <v>1</v>
      </c>
      <c r="J6668" t="s">
        <v>66</v>
      </c>
      <c r="K6668" s="33" t="str">
        <f>IF(ISNA(VLOOKUP(C6668,'Provider-EHR crosswalk'!A:B,2,FALSE)),"No EHR Specified",VLOOKUP(C6668,'Provider-EHR crosswalk'!A:B,2,FALSE))</f>
        <v>No EHR Specified</v>
      </c>
    </row>
    <row r="6669" spans="1:11" x14ac:dyDescent="0.25">
      <c r="A6669" t="s">
        <v>139</v>
      </c>
      <c r="B6669">
        <v>119</v>
      </c>
      <c r="C6669" t="s">
        <v>1110</v>
      </c>
      <c r="D6669" t="s">
        <v>140</v>
      </c>
      <c r="E6669">
        <v>0</v>
      </c>
      <c r="F6669">
        <v>350</v>
      </c>
      <c r="G6669">
        <v>0</v>
      </c>
      <c r="H6669" t="s">
        <v>116</v>
      </c>
      <c r="I6669">
        <v>1</v>
      </c>
      <c r="J6669" t="s">
        <v>66</v>
      </c>
      <c r="K6669" s="33" t="str">
        <f>IF(ISNA(VLOOKUP(C6669,'Provider-EHR crosswalk'!A:B,2,FALSE)),"No EHR Specified",VLOOKUP(C6669,'Provider-EHR crosswalk'!A:B,2,FALSE))</f>
        <v>No EHR Specified</v>
      </c>
    </row>
    <row r="6670" spans="1:11" x14ac:dyDescent="0.25">
      <c r="A6670" t="s">
        <v>139</v>
      </c>
      <c r="B6670">
        <v>122</v>
      </c>
      <c r="C6670" t="s">
        <v>1110</v>
      </c>
      <c r="D6670" t="s">
        <v>140</v>
      </c>
      <c r="E6670">
        <v>0</v>
      </c>
      <c r="F6670">
        <v>119</v>
      </c>
      <c r="G6670">
        <v>0</v>
      </c>
      <c r="H6670" t="s">
        <v>116</v>
      </c>
      <c r="I6670">
        <v>1</v>
      </c>
      <c r="J6670" t="s">
        <v>66</v>
      </c>
      <c r="K6670" s="33" t="str">
        <f>IF(ISNA(VLOOKUP(C6670,'Provider-EHR crosswalk'!A:B,2,FALSE)),"No EHR Specified",VLOOKUP(C6670,'Provider-EHR crosswalk'!A:B,2,FALSE))</f>
        <v>No EHR Specified</v>
      </c>
    </row>
    <row r="6671" spans="1:11" x14ac:dyDescent="0.25">
      <c r="A6671" t="s">
        <v>139</v>
      </c>
      <c r="B6671">
        <v>130</v>
      </c>
      <c r="C6671" t="s">
        <v>1110</v>
      </c>
      <c r="D6671" t="s">
        <v>140</v>
      </c>
      <c r="E6671">
        <v>0</v>
      </c>
      <c r="F6671">
        <v>142</v>
      </c>
      <c r="G6671">
        <v>0</v>
      </c>
      <c r="H6671" t="s">
        <v>116</v>
      </c>
      <c r="I6671">
        <v>1</v>
      </c>
      <c r="J6671" t="s">
        <v>66</v>
      </c>
      <c r="K6671" s="33" t="str">
        <f>IF(ISNA(VLOOKUP(C6671,'Provider-EHR crosswalk'!A:B,2,FALSE)),"No EHR Specified",VLOOKUP(C6671,'Provider-EHR crosswalk'!A:B,2,FALSE))</f>
        <v>No EHR Specified</v>
      </c>
    </row>
    <row r="6672" spans="1:11" x14ac:dyDescent="0.25">
      <c r="A6672" t="s">
        <v>139</v>
      </c>
      <c r="B6672">
        <v>140</v>
      </c>
      <c r="C6672" t="s">
        <v>1110</v>
      </c>
      <c r="D6672" t="s">
        <v>140</v>
      </c>
      <c r="E6672">
        <v>0</v>
      </c>
      <c r="F6672">
        <v>59</v>
      </c>
      <c r="G6672">
        <v>0</v>
      </c>
      <c r="H6672" t="s">
        <v>116</v>
      </c>
      <c r="I6672">
        <v>1</v>
      </c>
      <c r="J6672" t="s">
        <v>66</v>
      </c>
      <c r="K6672" s="33" t="str">
        <f>IF(ISNA(VLOOKUP(C6672,'Provider-EHR crosswalk'!A:B,2,FALSE)),"No EHR Specified",VLOOKUP(C6672,'Provider-EHR crosswalk'!A:B,2,FALSE))</f>
        <v>No EHR Specified</v>
      </c>
    </row>
    <row r="6673" spans="1:11" x14ac:dyDescent="0.25">
      <c r="A6673" t="s">
        <v>139</v>
      </c>
      <c r="B6673">
        <v>146</v>
      </c>
      <c r="C6673" t="s">
        <v>1110</v>
      </c>
      <c r="D6673" t="s">
        <v>140</v>
      </c>
      <c r="E6673">
        <v>0</v>
      </c>
      <c r="F6673">
        <v>13</v>
      </c>
      <c r="G6673">
        <v>0</v>
      </c>
      <c r="H6673" t="s">
        <v>116</v>
      </c>
      <c r="I6673">
        <v>1</v>
      </c>
      <c r="J6673" t="s">
        <v>66</v>
      </c>
      <c r="K6673" s="33" t="str">
        <f>IF(ISNA(VLOOKUP(C6673,'Provider-EHR crosswalk'!A:B,2,FALSE)),"No EHR Specified",VLOOKUP(C6673,'Provider-EHR crosswalk'!A:B,2,FALSE))</f>
        <v>No EHR Specified</v>
      </c>
    </row>
    <row r="6674" spans="1:11" x14ac:dyDescent="0.25">
      <c r="A6674" t="s">
        <v>139</v>
      </c>
      <c r="B6674">
        <v>172</v>
      </c>
      <c r="C6674" t="s">
        <v>1110</v>
      </c>
      <c r="D6674" t="s">
        <v>140</v>
      </c>
      <c r="E6674">
        <v>0</v>
      </c>
      <c r="F6674">
        <v>46</v>
      </c>
      <c r="G6674">
        <v>0</v>
      </c>
      <c r="H6674" t="s">
        <v>116</v>
      </c>
      <c r="I6674">
        <v>1</v>
      </c>
      <c r="J6674" t="s">
        <v>66</v>
      </c>
      <c r="K6674" s="33" t="str">
        <f>IF(ISNA(VLOOKUP(C6674,'Provider-EHR crosswalk'!A:B,2,FALSE)),"No EHR Specified",VLOOKUP(C6674,'Provider-EHR crosswalk'!A:B,2,FALSE))</f>
        <v>No EHR Specified</v>
      </c>
    </row>
    <row r="6675" spans="1:11" x14ac:dyDescent="0.25">
      <c r="A6675" t="s">
        <v>139</v>
      </c>
      <c r="B6675">
        <v>175</v>
      </c>
      <c r="C6675" t="s">
        <v>1110</v>
      </c>
      <c r="D6675" t="s">
        <v>140</v>
      </c>
      <c r="E6675">
        <v>0</v>
      </c>
      <c r="F6675">
        <v>12</v>
      </c>
      <c r="G6675">
        <v>0</v>
      </c>
      <c r="H6675" t="s">
        <v>116</v>
      </c>
      <c r="I6675">
        <v>1</v>
      </c>
      <c r="J6675" t="s">
        <v>66</v>
      </c>
      <c r="K6675" s="33" t="str">
        <f>IF(ISNA(VLOOKUP(C6675,'Provider-EHR crosswalk'!A:B,2,FALSE)),"No EHR Specified",VLOOKUP(C6675,'Provider-EHR crosswalk'!A:B,2,FALSE))</f>
        <v>No EHR Specified</v>
      </c>
    </row>
    <row r="6676" spans="1:11" x14ac:dyDescent="0.25">
      <c r="A6676" t="s">
        <v>139</v>
      </c>
      <c r="B6676">
        <v>184</v>
      </c>
      <c r="C6676" t="s">
        <v>1110</v>
      </c>
      <c r="D6676" t="s">
        <v>140</v>
      </c>
      <c r="E6676">
        <v>0</v>
      </c>
      <c r="F6676">
        <v>4</v>
      </c>
      <c r="G6676">
        <v>0</v>
      </c>
      <c r="H6676" t="s">
        <v>116</v>
      </c>
      <c r="I6676">
        <v>1</v>
      </c>
      <c r="J6676" t="s">
        <v>66</v>
      </c>
      <c r="K6676" s="33" t="str">
        <f>IF(ISNA(VLOOKUP(C6676,'Provider-EHR crosswalk'!A:B,2,FALSE)),"No EHR Specified",VLOOKUP(C6676,'Provider-EHR crosswalk'!A:B,2,FALSE))</f>
        <v>No EHR Specified</v>
      </c>
    </row>
    <row r="6677" spans="1:11" x14ac:dyDescent="0.25">
      <c r="A6677" t="s">
        <v>139</v>
      </c>
      <c r="B6677">
        <v>185</v>
      </c>
      <c r="C6677" t="s">
        <v>1110</v>
      </c>
      <c r="D6677" t="s">
        <v>140</v>
      </c>
      <c r="E6677">
        <v>0</v>
      </c>
      <c r="F6677">
        <v>26</v>
      </c>
      <c r="G6677">
        <v>0</v>
      </c>
      <c r="H6677" t="s">
        <v>116</v>
      </c>
      <c r="I6677">
        <v>1</v>
      </c>
      <c r="J6677" t="s">
        <v>66</v>
      </c>
      <c r="K6677" s="33" t="str">
        <f>IF(ISNA(VLOOKUP(C6677,'Provider-EHR crosswalk'!A:B,2,FALSE)),"No EHR Specified",VLOOKUP(C6677,'Provider-EHR crosswalk'!A:B,2,FALSE))</f>
        <v>No EHR Specified</v>
      </c>
    </row>
    <row r="6678" spans="1:11" x14ac:dyDescent="0.25">
      <c r="A6678" t="s">
        <v>139</v>
      </c>
      <c r="B6678">
        <v>191</v>
      </c>
      <c r="C6678" t="s">
        <v>1110</v>
      </c>
      <c r="D6678" t="s">
        <v>140</v>
      </c>
      <c r="E6678">
        <v>0</v>
      </c>
      <c r="F6678">
        <v>4</v>
      </c>
      <c r="G6678">
        <v>0</v>
      </c>
      <c r="H6678" t="s">
        <v>116</v>
      </c>
      <c r="I6678">
        <v>1</v>
      </c>
      <c r="J6678" t="s">
        <v>66</v>
      </c>
      <c r="K6678" s="33" t="str">
        <f>IF(ISNA(VLOOKUP(C6678,'Provider-EHR crosswalk'!A:B,2,FALSE)),"No EHR Specified",VLOOKUP(C6678,'Provider-EHR crosswalk'!A:B,2,FALSE))</f>
        <v>No EHR Specified</v>
      </c>
    </row>
    <row r="6679" spans="1:11" x14ac:dyDescent="0.25">
      <c r="A6679" t="s">
        <v>139</v>
      </c>
      <c r="B6679">
        <v>204</v>
      </c>
      <c r="C6679" t="s">
        <v>1110</v>
      </c>
      <c r="D6679" t="s">
        <v>140</v>
      </c>
      <c r="E6679">
        <v>0</v>
      </c>
      <c r="F6679">
        <v>2</v>
      </c>
      <c r="G6679">
        <v>0</v>
      </c>
      <c r="H6679" t="s">
        <v>116</v>
      </c>
      <c r="I6679">
        <v>1</v>
      </c>
      <c r="J6679" t="s">
        <v>66</v>
      </c>
      <c r="K6679" s="33" t="str">
        <f>IF(ISNA(VLOOKUP(C6679,'Provider-EHR crosswalk'!A:B,2,FALSE)),"No EHR Specified",VLOOKUP(C6679,'Provider-EHR crosswalk'!A:B,2,FALSE))</f>
        <v>No EHR Specified</v>
      </c>
    </row>
    <row r="6680" spans="1:11" x14ac:dyDescent="0.25">
      <c r="A6680" t="s">
        <v>139</v>
      </c>
      <c r="B6680">
        <v>208</v>
      </c>
      <c r="C6680" t="s">
        <v>1110</v>
      </c>
      <c r="D6680" t="s">
        <v>140</v>
      </c>
      <c r="E6680">
        <v>0</v>
      </c>
      <c r="F6680">
        <v>4</v>
      </c>
      <c r="G6680">
        <v>0</v>
      </c>
      <c r="H6680" t="s">
        <v>116</v>
      </c>
      <c r="I6680">
        <v>1</v>
      </c>
      <c r="J6680" t="s">
        <v>66</v>
      </c>
      <c r="K6680" s="33" t="str">
        <f>IF(ISNA(VLOOKUP(C6680,'Provider-EHR crosswalk'!A:B,2,FALSE)),"No EHR Specified",VLOOKUP(C6680,'Provider-EHR crosswalk'!A:B,2,FALSE))</f>
        <v>No EHR Specified</v>
      </c>
    </row>
    <row r="6681" spans="1:11" x14ac:dyDescent="0.25">
      <c r="A6681" t="s">
        <v>139</v>
      </c>
      <c r="B6681">
        <v>210</v>
      </c>
      <c r="C6681" t="s">
        <v>1110</v>
      </c>
      <c r="D6681" t="s">
        <v>140</v>
      </c>
      <c r="E6681">
        <v>0</v>
      </c>
      <c r="F6681">
        <v>8</v>
      </c>
      <c r="G6681">
        <v>0</v>
      </c>
      <c r="H6681" t="s">
        <v>116</v>
      </c>
      <c r="I6681">
        <v>1</v>
      </c>
      <c r="J6681" t="s">
        <v>66</v>
      </c>
      <c r="K6681" s="33" t="str">
        <f>IF(ISNA(VLOOKUP(C6681,'Provider-EHR crosswalk'!A:B,2,FALSE)),"No EHR Specified",VLOOKUP(C6681,'Provider-EHR crosswalk'!A:B,2,FALSE))</f>
        <v>No EHR Specified</v>
      </c>
    </row>
    <row r="6682" spans="1:11" x14ac:dyDescent="0.25">
      <c r="A6682" t="s">
        <v>141</v>
      </c>
      <c r="B6682">
        <v>9</v>
      </c>
      <c r="C6682" t="s">
        <v>1110</v>
      </c>
      <c r="D6682" t="s">
        <v>142</v>
      </c>
      <c r="E6682">
        <v>0</v>
      </c>
      <c r="F6682">
        <v>327</v>
      </c>
      <c r="G6682">
        <v>0</v>
      </c>
      <c r="H6682" t="s">
        <v>116</v>
      </c>
      <c r="I6682">
        <v>1</v>
      </c>
      <c r="J6682" t="s">
        <v>66</v>
      </c>
      <c r="K6682" s="33" t="str">
        <f>IF(ISNA(VLOOKUP(C6682,'Provider-EHR crosswalk'!A:B,2,FALSE)),"No EHR Specified",VLOOKUP(C6682,'Provider-EHR crosswalk'!A:B,2,FALSE))</f>
        <v>No EHR Specified</v>
      </c>
    </row>
    <row r="6683" spans="1:11" x14ac:dyDescent="0.25">
      <c r="A6683" t="s">
        <v>141</v>
      </c>
      <c r="B6683">
        <v>38</v>
      </c>
      <c r="C6683" t="s">
        <v>1110</v>
      </c>
      <c r="D6683" t="s">
        <v>142</v>
      </c>
      <c r="E6683">
        <v>0</v>
      </c>
      <c r="F6683">
        <v>55</v>
      </c>
      <c r="G6683">
        <v>0</v>
      </c>
      <c r="H6683" t="s">
        <v>116</v>
      </c>
      <c r="I6683">
        <v>1</v>
      </c>
      <c r="J6683" t="s">
        <v>66</v>
      </c>
      <c r="K6683" s="33" t="str">
        <f>IF(ISNA(VLOOKUP(C6683,'Provider-EHR crosswalk'!A:B,2,FALSE)),"No EHR Specified",VLOOKUP(C6683,'Provider-EHR crosswalk'!A:B,2,FALSE))</f>
        <v>No EHR Specified</v>
      </c>
    </row>
    <row r="6684" spans="1:11" x14ac:dyDescent="0.25">
      <c r="A6684" t="s">
        <v>141</v>
      </c>
      <c r="B6684">
        <v>65</v>
      </c>
      <c r="C6684" t="s">
        <v>1110</v>
      </c>
      <c r="D6684" t="s">
        <v>142</v>
      </c>
      <c r="E6684">
        <v>0</v>
      </c>
      <c r="F6684">
        <v>63</v>
      </c>
      <c r="G6684">
        <v>0</v>
      </c>
      <c r="H6684" t="s">
        <v>116</v>
      </c>
      <c r="I6684">
        <v>1</v>
      </c>
      <c r="J6684" t="s">
        <v>66</v>
      </c>
      <c r="K6684" s="33" t="str">
        <f>IF(ISNA(VLOOKUP(C6684,'Provider-EHR crosswalk'!A:B,2,FALSE)),"No EHR Specified",VLOOKUP(C6684,'Provider-EHR crosswalk'!A:B,2,FALSE))</f>
        <v>No EHR Specified</v>
      </c>
    </row>
    <row r="6685" spans="1:11" x14ac:dyDescent="0.25">
      <c r="A6685" t="s">
        <v>141</v>
      </c>
      <c r="B6685">
        <v>70</v>
      </c>
      <c r="C6685" t="s">
        <v>1110</v>
      </c>
      <c r="D6685" t="s">
        <v>142</v>
      </c>
      <c r="E6685">
        <v>0</v>
      </c>
      <c r="F6685">
        <v>1577</v>
      </c>
      <c r="G6685">
        <v>0</v>
      </c>
      <c r="H6685" t="s">
        <v>116</v>
      </c>
      <c r="I6685">
        <v>1</v>
      </c>
      <c r="J6685" t="s">
        <v>66</v>
      </c>
      <c r="K6685" s="33" t="str">
        <f>IF(ISNA(VLOOKUP(C6685,'Provider-EHR crosswalk'!A:B,2,FALSE)),"No EHR Specified",VLOOKUP(C6685,'Provider-EHR crosswalk'!A:B,2,FALSE))</f>
        <v>No EHR Specified</v>
      </c>
    </row>
    <row r="6686" spans="1:11" x14ac:dyDescent="0.25">
      <c r="A6686" t="s">
        <v>141</v>
      </c>
      <c r="B6686">
        <v>88</v>
      </c>
      <c r="C6686" t="s">
        <v>1110</v>
      </c>
      <c r="D6686" t="s">
        <v>142</v>
      </c>
      <c r="E6686">
        <v>0</v>
      </c>
      <c r="F6686">
        <v>178</v>
      </c>
      <c r="G6686">
        <v>0</v>
      </c>
      <c r="H6686" t="s">
        <v>116</v>
      </c>
      <c r="I6686">
        <v>1</v>
      </c>
      <c r="J6686" t="s">
        <v>66</v>
      </c>
      <c r="K6686" s="33" t="str">
        <f>IF(ISNA(VLOOKUP(C6686,'Provider-EHR crosswalk'!A:B,2,FALSE)),"No EHR Specified",VLOOKUP(C6686,'Provider-EHR crosswalk'!A:B,2,FALSE))</f>
        <v>No EHR Specified</v>
      </c>
    </row>
    <row r="6687" spans="1:11" x14ac:dyDescent="0.25">
      <c r="A6687" t="s">
        <v>141</v>
      </c>
      <c r="B6687">
        <v>100</v>
      </c>
      <c r="C6687" t="s">
        <v>1110</v>
      </c>
      <c r="D6687" t="s">
        <v>142</v>
      </c>
      <c r="E6687">
        <v>0</v>
      </c>
      <c r="F6687">
        <v>92</v>
      </c>
      <c r="G6687">
        <v>0</v>
      </c>
      <c r="H6687" t="s">
        <v>116</v>
      </c>
      <c r="I6687">
        <v>1</v>
      </c>
      <c r="J6687" t="s">
        <v>66</v>
      </c>
      <c r="K6687" s="33" t="str">
        <f>IF(ISNA(VLOOKUP(C6687,'Provider-EHR crosswalk'!A:B,2,FALSE)),"No EHR Specified",VLOOKUP(C6687,'Provider-EHR crosswalk'!A:B,2,FALSE))</f>
        <v>No EHR Specified</v>
      </c>
    </row>
    <row r="6688" spans="1:11" x14ac:dyDescent="0.25">
      <c r="A6688" t="s">
        <v>141</v>
      </c>
      <c r="B6688">
        <v>110</v>
      </c>
      <c r="C6688" t="s">
        <v>1110</v>
      </c>
      <c r="D6688" t="s">
        <v>142</v>
      </c>
      <c r="E6688">
        <v>0</v>
      </c>
      <c r="F6688">
        <v>34</v>
      </c>
      <c r="G6688">
        <v>0</v>
      </c>
      <c r="H6688" t="s">
        <v>116</v>
      </c>
      <c r="I6688">
        <v>1</v>
      </c>
      <c r="J6688" t="s">
        <v>66</v>
      </c>
      <c r="K6688" s="33" t="str">
        <f>IF(ISNA(VLOOKUP(C6688,'Provider-EHR crosswalk'!A:B,2,FALSE)),"No EHR Specified",VLOOKUP(C6688,'Provider-EHR crosswalk'!A:B,2,FALSE))</f>
        <v>No EHR Specified</v>
      </c>
    </row>
    <row r="6689" spans="1:11" x14ac:dyDescent="0.25">
      <c r="A6689" t="s">
        <v>141</v>
      </c>
      <c r="B6689">
        <v>119</v>
      </c>
      <c r="C6689" t="s">
        <v>1110</v>
      </c>
      <c r="D6689" t="s">
        <v>142</v>
      </c>
      <c r="E6689">
        <v>0</v>
      </c>
      <c r="F6689">
        <v>350</v>
      </c>
      <c r="G6689">
        <v>0</v>
      </c>
      <c r="H6689" t="s">
        <v>116</v>
      </c>
      <c r="I6689">
        <v>1</v>
      </c>
      <c r="J6689" t="s">
        <v>66</v>
      </c>
      <c r="K6689" s="33" t="str">
        <f>IF(ISNA(VLOOKUP(C6689,'Provider-EHR crosswalk'!A:B,2,FALSE)),"No EHR Specified",VLOOKUP(C6689,'Provider-EHR crosswalk'!A:B,2,FALSE))</f>
        <v>No EHR Specified</v>
      </c>
    </row>
    <row r="6690" spans="1:11" x14ac:dyDescent="0.25">
      <c r="A6690" t="s">
        <v>141</v>
      </c>
      <c r="B6690">
        <v>122</v>
      </c>
      <c r="C6690" t="s">
        <v>1110</v>
      </c>
      <c r="D6690" t="s">
        <v>142</v>
      </c>
      <c r="E6690">
        <v>0</v>
      </c>
      <c r="F6690">
        <v>119</v>
      </c>
      <c r="G6690">
        <v>0</v>
      </c>
      <c r="H6690" t="s">
        <v>116</v>
      </c>
      <c r="I6690">
        <v>1</v>
      </c>
      <c r="J6690" t="s">
        <v>66</v>
      </c>
      <c r="K6690" s="33" t="str">
        <f>IF(ISNA(VLOOKUP(C6690,'Provider-EHR crosswalk'!A:B,2,FALSE)),"No EHR Specified",VLOOKUP(C6690,'Provider-EHR crosswalk'!A:B,2,FALSE))</f>
        <v>No EHR Specified</v>
      </c>
    </row>
    <row r="6691" spans="1:11" x14ac:dyDescent="0.25">
      <c r="A6691" t="s">
        <v>141</v>
      </c>
      <c r="B6691">
        <v>130</v>
      </c>
      <c r="C6691" t="s">
        <v>1110</v>
      </c>
      <c r="D6691" t="s">
        <v>142</v>
      </c>
      <c r="E6691">
        <v>0</v>
      </c>
      <c r="F6691">
        <v>142</v>
      </c>
      <c r="G6691">
        <v>0</v>
      </c>
      <c r="H6691" t="s">
        <v>116</v>
      </c>
      <c r="I6691">
        <v>1</v>
      </c>
      <c r="J6691" t="s">
        <v>66</v>
      </c>
      <c r="K6691" s="33" t="str">
        <f>IF(ISNA(VLOOKUP(C6691,'Provider-EHR crosswalk'!A:B,2,FALSE)),"No EHR Specified",VLOOKUP(C6691,'Provider-EHR crosswalk'!A:B,2,FALSE))</f>
        <v>No EHR Specified</v>
      </c>
    </row>
    <row r="6692" spans="1:11" x14ac:dyDescent="0.25">
      <c r="A6692" t="s">
        <v>141</v>
      </c>
      <c r="B6692">
        <v>140</v>
      </c>
      <c r="C6692" t="s">
        <v>1110</v>
      </c>
      <c r="D6692" t="s">
        <v>142</v>
      </c>
      <c r="E6692">
        <v>0</v>
      </c>
      <c r="F6692">
        <v>59</v>
      </c>
      <c r="G6692">
        <v>0</v>
      </c>
      <c r="H6692" t="s">
        <v>116</v>
      </c>
      <c r="I6692">
        <v>1</v>
      </c>
      <c r="J6692" t="s">
        <v>66</v>
      </c>
      <c r="K6692" s="33" t="str">
        <f>IF(ISNA(VLOOKUP(C6692,'Provider-EHR crosswalk'!A:B,2,FALSE)),"No EHR Specified",VLOOKUP(C6692,'Provider-EHR crosswalk'!A:B,2,FALSE))</f>
        <v>No EHR Specified</v>
      </c>
    </row>
    <row r="6693" spans="1:11" x14ac:dyDescent="0.25">
      <c r="A6693" t="s">
        <v>141</v>
      </c>
      <c r="B6693">
        <v>146</v>
      </c>
      <c r="C6693" t="s">
        <v>1110</v>
      </c>
      <c r="D6693" t="s">
        <v>142</v>
      </c>
      <c r="E6693">
        <v>0</v>
      </c>
      <c r="F6693">
        <v>13</v>
      </c>
      <c r="G6693">
        <v>0</v>
      </c>
      <c r="H6693" t="s">
        <v>116</v>
      </c>
      <c r="I6693">
        <v>1</v>
      </c>
      <c r="J6693" t="s">
        <v>66</v>
      </c>
      <c r="K6693" s="33" t="str">
        <f>IF(ISNA(VLOOKUP(C6693,'Provider-EHR crosswalk'!A:B,2,FALSE)),"No EHR Specified",VLOOKUP(C6693,'Provider-EHR crosswalk'!A:B,2,FALSE))</f>
        <v>No EHR Specified</v>
      </c>
    </row>
    <row r="6694" spans="1:11" x14ac:dyDescent="0.25">
      <c r="A6694" t="s">
        <v>141</v>
      </c>
      <c r="B6694">
        <v>172</v>
      </c>
      <c r="C6694" t="s">
        <v>1110</v>
      </c>
      <c r="D6694" t="s">
        <v>142</v>
      </c>
      <c r="E6694">
        <v>0</v>
      </c>
      <c r="F6694">
        <v>46</v>
      </c>
      <c r="G6694">
        <v>0</v>
      </c>
      <c r="H6694" t="s">
        <v>116</v>
      </c>
      <c r="I6694">
        <v>1</v>
      </c>
      <c r="J6694" t="s">
        <v>66</v>
      </c>
      <c r="K6694" s="33" t="str">
        <f>IF(ISNA(VLOOKUP(C6694,'Provider-EHR crosswalk'!A:B,2,FALSE)),"No EHR Specified",VLOOKUP(C6694,'Provider-EHR crosswalk'!A:B,2,FALSE))</f>
        <v>No EHR Specified</v>
      </c>
    </row>
    <row r="6695" spans="1:11" x14ac:dyDescent="0.25">
      <c r="A6695" t="s">
        <v>141</v>
      </c>
      <c r="B6695">
        <v>175</v>
      </c>
      <c r="C6695" t="s">
        <v>1110</v>
      </c>
      <c r="D6695" t="s">
        <v>142</v>
      </c>
      <c r="E6695">
        <v>0</v>
      </c>
      <c r="F6695">
        <v>12</v>
      </c>
      <c r="G6695">
        <v>0</v>
      </c>
      <c r="H6695" t="s">
        <v>116</v>
      </c>
      <c r="I6695">
        <v>1</v>
      </c>
      <c r="J6695" t="s">
        <v>66</v>
      </c>
      <c r="K6695" s="33" t="str">
        <f>IF(ISNA(VLOOKUP(C6695,'Provider-EHR crosswalk'!A:B,2,FALSE)),"No EHR Specified",VLOOKUP(C6695,'Provider-EHR crosswalk'!A:B,2,FALSE))</f>
        <v>No EHR Specified</v>
      </c>
    </row>
    <row r="6696" spans="1:11" x14ac:dyDescent="0.25">
      <c r="A6696" t="s">
        <v>141</v>
      </c>
      <c r="B6696">
        <v>184</v>
      </c>
      <c r="C6696" t="s">
        <v>1110</v>
      </c>
      <c r="D6696" t="s">
        <v>142</v>
      </c>
      <c r="E6696">
        <v>0</v>
      </c>
      <c r="F6696">
        <v>4</v>
      </c>
      <c r="G6696">
        <v>0</v>
      </c>
      <c r="H6696" t="s">
        <v>116</v>
      </c>
      <c r="I6696">
        <v>1</v>
      </c>
      <c r="J6696" t="s">
        <v>66</v>
      </c>
      <c r="K6696" s="33" t="str">
        <f>IF(ISNA(VLOOKUP(C6696,'Provider-EHR crosswalk'!A:B,2,FALSE)),"No EHR Specified",VLOOKUP(C6696,'Provider-EHR crosswalk'!A:B,2,FALSE))</f>
        <v>No EHR Specified</v>
      </c>
    </row>
    <row r="6697" spans="1:11" x14ac:dyDescent="0.25">
      <c r="A6697" t="s">
        <v>141</v>
      </c>
      <c r="B6697">
        <v>185</v>
      </c>
      <c r="C6697" t="s">
        <v>1110</v>
      </c>
      <c r="D6697" t="s">
        <v>142</v>
      </c>
      <c r="E6697">
        <v>0</v>
      </c>
      <c r="F6697">
        <v>26</v>
      </c>
      <c r="G6697">
        <v>0</v>
      </c>
      <c r="H6697" t="s">
        <v>116</v>
      </c>
      <c r="I6697">
        <v>1</v>
      </c>
      <c r="J6697" t="s">
        <v>66</v>
      </c>
      <c r="K6697" s="33" t="str">
        <f>IF(ISNA(VLOOKUP(C6697,'Provider-EHR crosswalk'!A:B,2,FALSE)),"No EHR Specified",VLOOKUP(C6697,'Provider-EHR crosswalk'!A:B,2,FALSE))</f>
        <v>No EHR Specified</v>
      </c>
    </row>
    <row r="6698" spans="1:11" x14ac:dyDescent="0.25">
      <c r="A6698" t="s">
        <v>141</v>
      </c>
      <c r="B6698">
        <v>191</v>
      </c>
      <c r="C6698" t="s">
        <v>1110</v>
      </c>
      <c r="D6698" t="s">
        <v>142</v>
      </c>
      <c r="E6698">
        <v>0</v>
      </c>
      <c r="F6698">
        <v>4</v>
      </c>
      <c r="G6698">
        <v>0</v>
      </c>
      <c r="H6698" t="s">
        <v>116</v>
      </c>
      <c r="I6698">
        <v>1</v>
      </c>
      <c r="J6698" t="s">
        <v>66</v>
      </c>
      <c r="K6698" s="33" t="str">
        <f>IF(ISNA(VLOOKUP(C6698,'Provider-EHR crosswalk'!A:B,2,FALSE)),"No EHR Specified",VLOOKUP(C6698,'Provider-EHR crosswalk'!A:B,2,FALSE))</f>
        <v>No EHR Specified</v>
      </c>
    </row>
    <row r="6699" spans="1:11" x14ac:dyDescent="0.25">
      <c r="A6699" t="s">
        <v>141</v>
      </c>
      <c r="B6699">
        <v>204</v>
      </c>
      <c r="C6699" t="s">
        <v>1110</v>
      </c>
      <c r="D6699" t="s">
        <v>142</v>
      </c>
      <c r="E6699">
        <v>0</v>
      </c>
      <c r="F6699">
        <v>2</v>
      </c>
      <c r="G6699">
        <v>0</v>
      </c>
      <c r="H6699" t="s">
        <v>116</v>
      </c>
      <c r="I6699">
        <v>1</v>
      </c>
      <c r="J6699" t="s">
        <v>66</v>
      </c>
      <c r="K6699" s="33" t="str">
        <f>IF(ISNA(VLOOKUP(C6699,'Provider-EHR crosswalk'!A:B,2,FALSE)),"No EHR Specified",VLOOKUP(C6699,'Provider-EHR crosswalk'!A:B,2,FALSE))</f>
        <v>No EHR Specified</v>
      </c>
    </row>
    <row r="6700" spans="1:11" x14ac:dyDescent="0.25">
      <c r="A6700" t="s">
        <v>141</v>
      </c>
      <c r="B6700">
        <v>208</v>
      </c>
      <c r="C6700" t="s">
        <v>1110</v>
      </c>
      <c r="D6700" t="s">
        <v>142</v>
      </c>
      <c r="E6700">
        <v>0</v>
      </c>
      <c r="F6700">
        <v>4</v>
      </c>
      <c r="G6700">
        <v>0</v>
      </c>
      <c r="H6700" t="s">
        <v>116</v>
      </c>
      <c r="I6700">
        <v>1</v>
      </c>
      <c r="J6700" t="s">
        <v>66</v>
      </c>
      <c r="K6700" s="33" t="str">
        <f>IF(ISNA(VLOOKUP(C6700,'Provider-EHR crosswalk'!A:B,2,FALSE)),"No EHR Specified",VLOOKUP(C6700,'Provider-EHR crosswalk'!A:B,2,FALSE))</f>
        <v>No EHR Specified</v>
      </c>
    </row>
    <row r="6701" spans="1:11" x14ac:dyDescent="0.25">
      <c r="A6701" t="s">
        <v>141</v>
      </c>
      <c r="B6701">
        <v>210</v>
      </c>
      <c r="C6701" t="s">
        <v>1110</v>
      </c>
      <c r="D6701" t="s">
        <v>142</v>
      </c>
      <c r="E6701">
        <v>0</v>
      </c>
      <c r="F6701">
        <v>8</v>
      </c>
      <c r="G6701">
        <v>0</v>
      </c>
      <c r="H6701" t="s">
        <v>116</v>
      </c>
      <c r="I6701">
        <v>1</v>
      </c>
      <c r="J6701" t="s">
        <v>66</v>
      </c>
      <c r="K6701" s="33" t="str">
        <f>IF(ISNA(VLOOKUP(C6701,'Provider-EHR crosswalk'!A:B,2,FALSE)),"No EHR Specified",VLOOKUP(C6701,'Provider-EHR crosswalk'!A:B,2,FALSE))</f>
        <v>No EHR Specified</v>
      </c>
    </row>
    <row r="6702" spans="1:11" x14ac:dyDescent="0.25">
      <c r="A6702" t="s">
        <v>143</v>
      </c>
      <c r="B6702">
        <v>9</v>
      </c>
      <c r="C6702" t="s">
        <v>1110</v>
      </c>
      <c r="D6702" t="s">
        <v>144</v>
      </c>
      <c r="E6702">
        <v>0</v>
      </c>
      <c r="F6702">
        <v>327</v>
      </c>
      <c r="G6702">
        <v>0</v>
      </c>
      <c r="H6702" t="s">
        <v>116</v>
      </c>
      <c r="I6702">
        <v>1</v>
      </c>
      <c r="J6702" t="s">
        <v>66</v>
      </c>
      <c r="K6702" s="33" t="str">
        <f>IF(ISNA(VLOOKUP(C6702,'Provider-EHR crosswalk'!A:B,2,FALSE)),"No EHR Specified",VLOOKUP(C6702,'Provider-EHR crosswalk'!A:B,2,FALSE))</f>
        <v>No EHR Specified</v>
      </c>
    </row>
    <row r="6703" spans="1:11" x14ac:dyDescent="0.25">
      <c r="A6703" t="s">
        <v>143</v>
      </c>
      <c r="B6703">
        <v>38</v>
      </c>
      <c r="C6703" t="s">
        <v>1110</v>
      </c>
      <c r="D6703" t="s">
        <v>144</v>
      </c>
      <c r="E6703">
        <v>0</v>
      </c>
      <c r="F6703">
        <v>55</v>
      </c>
      <c r="G6703">
        <v>0</v>
      </c>
      <c r="H6703" t="s">
        <v>116</v>
      </c>
      <c r="I6703">
        <v>1</v>
      </c>
      <c r="J6703" t="s">
        <v>66</v>
      </c>
      <c r="K6703" s="33" t="str">
        <f>IF(ISNA(VLOOKUP(C6703,'Provider-EHR crosswalk'!A:B,2,FALSE)),"No EHR Specified",VLOOKUP(C6703,'Provider-EHR crosswalk'!A:B,2,FALSE))</f>
        <v>No EHR Specified</v>
      </c>
    </row>
    <row r="6704" spans="1:11" x14ac:dyDescent="0.25">
      <c r="A6704" t="s">
        <v>143</v>
      </c>
      <c r="B6704">
        <v>65</v>
      </c>
      <c r="C6704" t="s">
        <v>1110</v>
      </c>
      <c r="D6704" t="s">
        <v>144</v>
      </c>
      <c r="E6704">
        <v>0</v>
      </c>
      <c r="F6704">
        <v>63</v>
      </c>
      <c r="G6704">
        <v>0</v>
      </c>
      <c r="H6704" t="s">
        <v>116</v>
      </c>
      <c r="I6704">
        <v>1</v>
      </c>
      <c r="J6704" t="s">
        <v>66</v>
      </c>
      <c r="K6704" s="33" t="str">
        <f>IF(ISNA(VLOOKUP(C6704,'Provider-EHR crosswalk'!A:B,2,FALSE)),"No EHR Specified",VLOOKUP(C6704,'Provider-EHR crosswalk'!A:B,2,FALSE))</f>
        <v>No EHR Specified</v>
      </c>
    </row>
    <row r="6705" spans="1:11" x14ac:dyDescent="0.25">
      <c r="A6705" t="s">
        <v>143</v>
      </c>
      <c r="B6705">
        <v>70</v>
      </c>
      <c r="C6705" t="s">
        <v>1110</v>
      </c>
      <c r="D6705" t="s">
        <v>144</v>
      </c>
      <c r="E6705">
        <v>0</v>
      </c>
      <c r="F6705">
        <v>1577</v>
      </c>
      <c r="G6705">
        <v>0</v>
      </c>
      <c r="H6705" t="s">
        <v>116</v>
      </c>
      <c r="I6705">
        <v>1</v>
      </c>
      <c r="J6705" t="s">
        <v>66</v>
      </c>
      <c r="K6705" s="33" t="str">
        <f>IF(ISNA(VLOOKUP(C6705,'Provider-EHR crosswalk'!A:B,2,FALSE)),"No EHR Specified",VLOOKUP(C6705,'Provider-EHR crosswalk'!A:B,2,FALSE))</f>
        <v>No EHR Specified</v>
      </c>
    </row>
    <row r="6706" spans="1:11" x14ac:dyDescent="0.25">
      <c r="A6706" t="s">
        <v>143</v>
      </c>
      <c r="B6706">
        <v>88</v>
      </c>
      <c r="C6706" t="s">
        <v>1110</v>
      </c>
      <c r="D6706" t="s">
        <v>144</v>
      </c>
      <c r="E6706">
        <v>0</v>
      </c>
      <c r="F6706">
        <v>178</v>
      </c>
      <c r="G6706">
        <v>0</v>
      </c>
      <c r="H6706" t="s">
        <v>116</v>
      </c>
      <c r="I6706">
        <v>1</v>
      </c>
      <c r="J6706" t="s">
        <v>66</v>
      </c>
      <c r="K6706" s="33" t="str">
        <f>IF(ISNA(VLOOKUP(C6706,'Provider-EHR crosswalk'!A:B,2,FALSE)),"No EHR Specified",VLOOKUP(C6706,'Provider-EHR crosswalk'!A:B,2,FALSE))</f>
        <v>No EHR Specified</v>
      </c>
    </row>
    <row r="6707" spans="1:11" x14ac:dyDescent="0.25">
      <c r="A6707" t="s">
        <v>143</v>
      </c>
      <c r="B6707">
        <v>100</v>
      </c>
      <c r="C6707" t="s">
        <v>1110</v>
      </c>
      <c r="D6707" t="s">
        <v>144</v>
      </c>
      <c r="E6707">
        <v>0</v>
      </c>
      <c r="F6707">
        <v>92</v>
      </c>
      <c r="G6707">
        <v>0</v>
      </c>
      <c r="H6707" t="s">
        <v>116</v>
      </c>
      <c r="I6707">
        <v>1</v>
      </c>
      <c r="J6707" t="s">
        <v>66</v>
      </c>
      <c r="K6707" s="33" t="str">
        <f>IF(ISNA(VLOOKUP(C6707,'Provider-EHR crosswalk'!A:B,2,FALSE)),"No EHR Specified",VLOOKUP(C6707,'Provider-EHR crosswalk'!A:B,2,FALSE))</f>
        <v>No EHR Specified</v>
      </c>
    </row>
    <row r="6708" spans="1:11" x14ac:dyDescent="0.25">
      <c r="A6708" t="s">
        <v>143</v>
      </c>
      <c r="B6708">
        <v>110</v>
      </c>
      <c r="C6708" t="s">
        <v>1110</v>
      </c>
      <c r="D6708" t="s">
        <v>144</v>
      </c>
      <c r="E6708">
        <v>0</v>
      </c>
      <c r="F6708">
        <v>34</v>
      </c>
      <c r="G6708">
        <v>0</v>
      </c>
      <c r="H6708" t="s">
        <v>116</v>
      </c>
      <c r="I6708">
        <v>1</v>
      </c>
      <c r="J6708" t="s">
        <v>66</v>
      </c>
      <c r="K6708" s="33" t="str">
        <f>IF(ISNA(VLOOKUP(C6708,'Provider-EHR crosswalk'!A:B,2,FALSE)),"No EHR Specified",VLOOKUP(C6708,'Provider-EHR crosswalk'!A:B,2,FALSE))</f>
        <v>No EHR Specified</v>
      </c>
    </row>
    <row r="6709" spans="1:11" x14ac:dyDescent="0.25">
      <c r="A6709" t="s">
        <v>143</v>
      </c>
      <c r="B6709">
        <v>119</v>
      </c>
      <c r="C6709" t="s">
        <v>1110</v>
      </c>
      <c r="D6709" t="s">
        <v>144</v>
      </c>
      <c r="E6709">
        <v>0</v>
      </c>
      <c r="F6709">
        <v>350</v>
      </c>
      <c r="G6709">
        <v>0</v>
      </c>
      <c r="H6709" t="s">
        <v>116</v>
      </c>
      <c r="I6709">
        <v>1</v>
      </c>
      <c r="J6709" t="s">
        <v>66</v>
      </c>
      <c r="K6709" s="33" t="str">
        <f>IF(ISNA(VLOOKUP(C6709,'Provider-EHR crosswalk'!A:B,2,FALSE)),"No EHR Specified",VLOOKUP(C6709,'Provider-EHR crosswalk'!A:B,2,FALSE))</f>
        <v>No EHR Specified</v>
      </c>
    </row>
    <row r="6710" spans="1:11" x14ac:dyDescent="0.25">
      <c r="A6710" t="s">
        <v>143</v>
      </c>
      <c r="B6710">
        <v>122</v>
      </c>
      <c r="C6710" t="s">
        <v>1110</v>
      </c>
      <c r="D6710" t="s">
        <v>144</v>
      </c>
      <c r="E6710">
        <v>0</v>
      </c>
      <c r="F6710">
        <v>119</v>
      </c>
      <c r="G6710">
        <v>0</v>
      </c>
      <c r="H6710" t="s">
        <v>116</v>
      </c>
      <c r="I6710">
        <v>1</v>
      </c>
      <c r="J6710" t="s">
        <v>66</v>
      </c>
      <c r="K6710" s="33" t="str">
        <f>IF(ISNA(VLOOKUP(C6710,'Provider-EHR crosswalk'!A:B,2,FALSE)),"No EHR Specified",VLOOKUP(C6710,'Provider-EHR crosswalk'!A:B,2,FALSE))</f>
        <v>No EHR Specified</v>
      </c>
    </row>
    <row r="6711" spans="1:11" x14ac:dyDescent="0.25">
      <c r="A6711" t="s">
        <v>143</v>
      </c>
      <c r="B6711">
        <v>130</v>
      </c>
      <c r="C6711" t="s">
        <v>1110</v>
      </c>
      <c r="D6711" t="s">
        <v>144</v>
      </c>
      <c r="E6711">
        <v>0</v>
      </c>
      <c r="F6711">
        <v>142</v>
      </c>
      <c r="G6711">
        <v>0</v>
      </c>
      <c r="H6711" t="s">
        <v>116</v>
      </c>
      <c r="I6711">
        <v>1</v>
      </c>
      <c r="J6711" t="s">
        <v>66</v>
      </c>
      <c r="K6711" s="33" t="str">
        <f>IF(ISNA(VLOOKUP(C6711,'Provider-EHR crosswalk'!A:B,2,FALSE)),"No EHR Specified",VLOOKUP(C6711,'Provider-EHR crosswalk'!A:B,2,FALSE))</f>
        <v>No EHR Specified</v>
      </c>
    </row>
    <row r="6712" spans="1:11" x14ac:dyDescent="0.25">
      <c r="A6712" t="s">
        <v>143</v>
      </c>
      <c r="B6712">
        <v>140</v>
      </c>
      <c r="C6712" t="s">
        <v>1110</v>
      </c>
      <c r="D6712" t="s">
        <v>144</v>
      </c>
      <c r="E6712">
        <v>0</v>
      </c>
      <c r="F6712">
        <v>59</v>
      </c>
      <c r="G6712">
        <v>0</v>
      </c>
      <c r="H6712" t="s">
        <v>116</v>
      </c>
      <c r="I6712">
        <v>1</v>
      </c>
      <c r="J6712" t="s">
        <v>66</v>
      </c>
      <c r="K6712" s="33" t="str">
        <f>IF(ISNA(VLOOKUP(C6712,'Provider-EHR crosswalk'!A:B,2,FALSE)),"No EHR Specified",VLOOKUP(C6712,'Provider-EHR crosswalk'!A:B,2,FALSE))</f>
        <v>No EHR Specified</v>
      </c>
    </row>
    <row r="6713" spans="1:11" x14ac:dyDescent="0.25">
      <c r="A6713" t="s">
        <v>143</v>
      </c>
      <c r="B6713">
        <v>146</v>
      </c>
      <c r="C6713" t="s">
        <v>1110</v>
      </c>
      <c r="D6713" t="s">
        <v>144</v>
      </c>
      <c r="E6713">
        <v>0</v>
      </c>
      <c r="F6713">
        <v>13</v>
      </c>
      <c r="G6713">
        <v>0</v>
      </c>
      <c r="H6713" t="s">
        <v>116</v>
      </c>
      <c r="I6713">
        <v>1</v>
      </c>
      <c r="J6713" t="s">
        <v>66</v>
      </c>
      <c r="K6713" s="33" t="str">
        <f>IF(ISNA(VLOOKUP(C6713,'Provider-EHR crosswalk'!A:B,2,FALSE)),"No EHR Specified",VLOOKUP(C6713,'Provider-EHR crosswalk'!A:B,2,FALSE))</f>
        <v>No EHR Specified</v>
      </c>
    </row>
    <row r="6714" spans="1:11" x14ac:dyDescent="0.25">
      <c r="A6714" t="s">
        <v>143</v>
      </c>
      <c r="B6714">
        <v>172</v>
      </c>
      <c r="C6714" t="s">
        <v>1110</v>
      </c>
      <c r="D6714" t="s">
        <v>144</v>
      </c>
      <c r="E6714">
        <v>0</v>
      </c>
      <c r="F6714">
        <v>46</v>
      </c>
      <c r="G6714">
        <v>0</v>
      </c>
      <c r="H6714" t="s">
        <v>116</v>
      </c>
      <c r="I6714">
        <v>1</v>
      </c>
      <c r="J6714" t="s">
        <v>66</v>
      </c>
      <c r="K6714" s="33" t="str">
        <f>IF(ISNA(VLOOKUP(C6714,'Provider-EHR crosswalk'!A:B,2,FALSE)),"No EHR Specified",VLOOKUP(C6714,'Provider-EHR crosswalk'!A:B,2,FALSE))</f>
        <v>No EHR Specified</v>
      </c>
    </row>
    <row r="6715" spans="1:11" x14ac:dyDescent="0.25">
      <c r="A6715" t="s">
        <v>143</v>
      </c>
      <c r="B6715">
        <v>175</v>
      </c>
      <c r="C6715" t="s">
        <v>1110</v>
      </c>
      <c r="D6715" t="s">
        <v>144</v>
      </c>
      <c r="E6715">
        <v>0</v>
      </c>
      <c r="F6715">
        <v>12</v>
      </c>
      <c r="G6715">
        <v>0</v>
      </c>
      <c r="H6715" t="s">
        <v>116</v>
      </c>
      <c r="I6715">
        <v>1</v>
      </c>
      <c r="J6715" t="s">
        <v>66</v>
      </c>
      <c r="K6715" s="33" t="str">
        <f>IF(ISNA(VLOOKUP(C6715,'Provider-EHR crosswalk'!A:B,2,FALSE)),"No EHR Specified",VLOOKUP(C6715,'Provider-EHR crosswalk'!A:B,2,FALSE))</f>
        <v>No EHR Specified</v>
      </c>
    </row>
    <row r="6716" spans="1:11" x14ac:dyDescent="0.25">
      <c r="A6716" t="s">
        <v>143</v>
      </c>
      <c r="B6716">
        <v>184</v>
      </c>
      <c r="C6716" t="s">
        <v>1110</v>
      </c>
      <c r="D6716" t="s">
        <v>144</v>
      </c>
      <c r="E6716">
        <v>0</v>
      </c>
      <c r="F6716">
        <v>4</v>
      </c>
      <c r="G6716">
        <v>0</v>
      </c>
      <c r="H6716" t="s">
        <v>116</v>
      </c>
      <c r="I6716">
        <v>1</v>
      </c>
      <c r="J6716" t="s">
        <v>66</v>
      </c>
      <c r="K6716" s="33" t="str">
        <f>IF(ISNA(VLOOKUP(C6716,'Provider-EHR crosswalk'!A:B,2,FALSE)),"No EHR Specified",VLOOKUP(C6716,'Provider-EHR crosswalk'!A:B,2,FALSE))</f>
        <v>No EHR Specified</v>
      </c>
    </row>
    <row r="6717" spans="1:11" x14ac:dyDescent="0.25">
      <c r="A6717" t="s">
        <v>143</v>
      </c>
      <c r="B6717">
        <v>185</v>
      </c>
      <c r="C6717" t="s">
        <v>1110</v>
      </c>
      <c r="D6717" t="s">
        <v>144</v>
      </c>
      <c r="E6717">
        <v>0</v>
      </c>
      <c r="F6717">
        <v>26</v>
      </c>
      <c r="G6717">
        <v>0</v>
      </c>
      <c r="H6717" t="s">
        <v>116</v>
      </c>
      <c r="I6717">
        <v>1</v>
      </c>
      <c r="J6717" t="s">
        <v>66</v>
      </c>
      <c r="K6717" s="33" t="str">
        <f>IF(ISNA(VLOOKUP(C6717,'Provider-EHR crosswalk'!A:B,2,FALSE)),"No EHR Specified",VLOOKUP(C6717,'Provider-EHR crosswalk'!A:B,2,FALSE))</f>
        <v>No EHR Specified</v>
      </c>
    </row>
    <row r="6718" spans="1:11" x14ac:dyDescent="0.25">
      <c r="A6718" t="s">
        <v>143</v>
      </c>
      <c r="B6718">
        <v>191</v>
      </c>
      <c r="C6718" t="s">
        <v>1110</v>
      </c>
      <c r="D6718" t="s">
        <v>144</v>
      </c>
      <c r="E6718">
        <v>0</v>
      </c>
      <c r="F6718">
        <v>4</v>
      </c>
      <c r="G6718">
        <v>0</v>
      </c>
      <c r="H6718" t="s">
        <v>116</v>
      </c>
      <c r="I6718">
        <v>1</v>
      </c>
      <c r="J6718" t="s">
        <v>66</v>
      </c>
      <c r="K6718" s="33" t="str">
        <f>IF(ISNA(VLOOKUP(C6718,'Provider-EHR crosswalk'!A:B,2,FALSE)),"No EHR Specified",VLOOKUP(C6718,'Provider-EHR crosswalk'!A:B,2,FALSE))</f>
        <v>No EHR Specified</v>
      </c>
    </row>
    <row r="6719" spans="1:11" x14ac:dyDescent="0.25">
      <c r="A6719" t="s">
        <v>143</v>
      </c>
      <c r="B6719">
        <v>204</v>
      </c>
      <c r="C6719" t="s">
        <v>1110</v>
      </c>
      <c r="D6719" t="s">
        <v>144</v>
      </c>
      <c r="E6719">
        <v>0</v>
      </c>
      <c r="F6719">
        <v>2</v>
      </c>
      <c r="G6719">
        <v>0</v>
      </c>
      <c r="H6719" t="s">
        <v>116</v>
      </c>
      <c r="I6719">
        <v>1</v>
      </c>
      <c r="J6719" t="s">
        <v>66</v>
      </c>
      <c r="K6719" s="33" t="str">
        <f>IF(ISNA(VLOOKUP(C6719,'Provider-EHR crosswalk'!A:B,2,FALSE)),"No EHR Specified",VLOOKUP(C6719,'Provider-EHR crosswalk'!A:B,2,FALSE))</f>
        <v>No EHR Specified</v>
      </c>
    </row>
    <row r="6720" spans="1:11" x14ac:dyDescent="0.25">
      <c r="A6720" t="s">
        <v>143</v>
      </c>
      <c r="B6720">
        <v>208</v>
      </c>
      <c r="C6720" t="s">
        <v>1110</v>
      </c>
      <c r="D6720" t="s">
        <v>144</v>
      </c>
      <c r="E6720">
        <v>0</v>
      </c>
      <c r="F6720">
        <v>4</v>
      </c>
      <c r="G6720">
        <v>0</v>
      </c>
      <c r="H6720" t="s">
        <v>116</v>
      </c>
      <c r="I6720">
        <v>1</v>
      </c>
      <c r="J6720" t="s">
        <v>66</v>
      </c>
      <c r="K6720" s="33" t="str">
        <f>IF(ISNA(VLOOKUP(C6720,'Provider-EHR crosswalk'!A:B,2,FALSE)),"No EHR Specified",VLOOKUP(C6720,'Provider-EHR crosswalk'!A:B,2,FALSE))</f>
        <v>No EHR Specified</v>
      </c>
    </row>
    <row r="6721" spans="1:11" x14ac:dyDescent="0.25">
      <c r="A6721" t="s">
        <v>143</v>
      </c>
      <c r="B6721">
        <v>210</v>
      </c>
      <c r="C6721" t="s">
        <v>1110</v>
      </c>
      <c r="D6721" t="s">
        <v>144</v>
      </c>
      <c r="E6721">
        <v>0</v>
      </c>
      <c r="F6721">
        <v>8</v>
      </c>
      <c r="G6721">
        <v>0</v>
      </c>
      <c r="H6721" t="s">
        <v>116</v>
      </c>
      <c r="I6721">
        <v>1</v>
      </c>
      <c r="J6721" t="s">
        <v>66</v>
      </c>
      <c r="K6721" s="33" t="str">
        <f>IF(ISNA(VLOOKUP(C6721,'Provider-EHR crosswalk'!A:B,2,FALSE)),"No EHR Specified",VLOOKUP(C6721,'Provider-EHR crosswalk'!A:B,2,FALSE))</f>
        <v>No EHR Specified</v>
      </c>
    </row>
    <row r="6722" spans="1:11" x14ac:dyDescent="0.25">
      <c r="A6722" t="s">
        <v>145</v>
      </c>
      <c r="B6722">
        <v>9</v>
      </c>
      <c r="C6722" t="s">
        <v>1110</v>
      </c>
      <c r="D6722" t="s">
        <v>146</v>
      </c>
      <c r="E6722">
        <v>0</v>
      </c>
      <c r="F6722">
        <v>327</v>
      </c>
      <c r="G6722">
        <v>0</v>
      </c>
      <c r="H6722" t="s">
        <v>116</v>
      </c>
      <c r="I6722">
        <v>1</v>
      </c>
      <c r="J6722" t="s">
        <v>66</v>
      </c>
      <c r="K6722" s="33" t="str">
        <f>IF(ISNA(VLOOKUP(C6722,'Provider-EHR crosswalk'!A:B,2,FALSE)),"No EHR Specified",VLOOKUP(C6722,'Provider-EHR crosswalk'!A:B,2,FALSE))</f>
        <v>No EHR Specified</v>
      </c>
    </row>
    <row r="6723" spans="1:11" x14ac:dyDescent="0.25">
      <c r="A6723" t="s">
        <v>145</v>
      </c>
      <c r="B6723">
        <v>38</v>
      </c>
      <c r="C6723" t="s">
        <v>1110</v>
      </c>
      <c r="D6723" t="s">
        <v>146</v>
      </c>
      <c r="E6723">
        <v>0</v>
      </c>
      <c r="F6723">
        <v>55</v>
      </c>
      <c r="G6723">
        <v>0</v>
      </c>
      <c r="H6723" t="s">
        <v>116</v>
      </c>
      <c r="I6723">
        <v>1</v>
      </c>
      <c r="J6723" t="s">
        <v>66</v>
      </c>
      <c r="K6723" s="33" t="str">
        <f>IF(ISNA(VLOOKUP(C6723,'Provider-EHR crosswalk'!A:B,2,FALSE)),"No EHR Specified",VLOOKUP(C6723,'Provider-EHR crosswalk'!A:B,2,FALSE))</f>
        <v>No EHR Specified</v>
      </c>
    </row>
    <row r="6724" spans="1:11" x14ac:dyDescent="0.25">
      <c r="A6724" t="s">
        <v>145</v>
      </c>
      <c r="B6724">
        <v>65</v>
      </c>
      <c r="C6724" t="s">
        <v>1110</v>
      </c>
      <c r="D6724" t="s">
        <v>146</v>
      </c>
      <c r="E6724">
        <v>0</v>
      </c>
      <c r="F6724">
        <v>63</v>
      </c>
      <c r="G6724">
        <v>0</v>
      </c>
      <c r="H6724" t="s">
        <v>116</v>
      </c>
      <c r="I6724">
        <v>1</v>
      </c>
      <c r="J6724" t="s">
        <v>66</v>
      </c>
      <c r="K6724" s="33" t="str">
        <f>IF(ISNA(VLOOKUP(C6724,'Provider-EHR crosswalk'!A:B,2,FALSE)),"No EHR Specified",VLOOKUP(C6724,'Provider-EHR crosswalk'!A:B,2,FALSE))</f>
        <v>No EHR Specified</v>
      </c>
    </row>
    <row r="6725" spans="1:11" x14ac:dyDescent="0.25">
      <c r="A6725" t="s">
        <v>145</v>
      </c>
      <c r="B6725">
        <v>70</v>
      </c>
      <c r="C6725" t="s">
        <v>1110</v>
      </c>
      <c r="D6725" t="s">
        <v>146</v>
      </c>
      <c r="E6725">
        <v>0</v>
      </c>
      <c r="F6725">
        <v>1577</v>
      </c>
      <c r="G6725">
        <v>0</v>
      </c>
      <c r="H6725" t="s">
        <v>116</v>
      </c>
      <c r="I6725">
        <v>1</v>
      </c>
      <c r="J6725" t="s">
        <v>66</v>
      </c>
      <c r="K6725" s="33" t="str">
        <f>IF(ISNA(VLOOKUP(C6725,'Provider-EHR crosswalk'!A:B,2,FALSE)),"No EHR Specified",VLOOKUP(C6725,'Provider-EHR crosswalk'!A:B,2,FALSE))</f>
        <v>No EHR Specified</v>
      </c>
    </row>
    <row r="6726" spans="1:11" x14ac:dyDescent="0.25">
      <c r="A6726" t="s">
        <v>145</v>
      </c>
      <c r="B6726">
        <v>88</v>
      </c>
      <c r="C6726" t="s">
        <v>1110</v>
      </c>
      <c r="D6726" t="s">
        <v>146</v>
      </c>
      <c r="E6726">
        <v>0</v>
      </c>
      <c r="F6726">
        <v>178</v>
      </c>
      <c r="G6726">
        <v>0</v>
      </c>
      <c r="H6726" t="s">
        <v>116</v>
      </c>
      <c r="I6726">
        <v>1</v>
      </c>
      <c r="J6726" t="s">
        <v>66</v>
      </c>
      <c r="K6726" s="33" t="str">
        <f>IF(ISNA(VLOOKUP(C6726,'Provider-EHR crosswalk'!A:B,2,FALSE)),"No EHR Specified",VLOOKUP(C6726,'Provider-EHR crosswalk'!A:B,2,FALSE))</f>
        <v>No EHR Specified</v>
      </c>
    </row>
    <row r="6727" spans="1:11" x14ac:dyDescent="0.25">
      <c r="A6727" t="s">
        <v>145</v>
      </c>
      <c r="B6727">
        <v>100</v>
      </c>
      <c r="C6727" t="s">
        <v>1110</v>
      </c>
      <c r="D6727" t="s">
        <v>146</v>
      </c>
      <c r="E6727">
        <v>0</v>
      </c>
      <c r="F6727">
        <v>92</v>
      </c>
      <c r="G6727">
        <v>0</v>
      </c>
      <c r="H6727" t="s">
        <v>116</v>
      </c>
      <c r="I6727">
        <v>1</v>
      </c>
      <c r="J6727" t="s">
        <v>66</v>
      </c>
      <c r="K6727" s="33" t="str">
        <f>IF(ISNA(VLOOKUP(C6727,'Provider-EHR crosswalk'!A:B,2,FALSE)),"No EHR Specified",VLOOKUP(C6727,'Provider-EHR crosswalk'!A:B,2,FALSE))</f>
        <v>No EHR Specified</v>
      </c>
    </row>
    <row r="6728" spans="1:11" x14ac:dyDescent="0.25">
      <c r="A6728" t="s">
        <v>145</v>
      </c>
      <c r="B6728">
        <v>110</v>
      </c>
      <c r="C6728" t="s">
        <v>1110</v>
      </c>
      <c r="D6728" t="s">
        <v>146</v>
      </c>
      <c r="E6728">
        <v>0</v>
      </c>
      <c r="F6728">
        <v>34</v>
      </c>
      <c r="G6728">
        <v>0</v>
      </c>
      <c r="H6728" t="s">
        <v>116</v>
      </c>
      <c r="I6728">
        <v>1</v>
      </c>
      <c r="J6728" t="s">
        <v>66</v>
      </c>
      <c r="K6728" s="33" t="str">
        <f>IF(ISNA(VLOOKUP(C6728,'Provider-EHR crosswalk'!A:B,2,FALSE)),"No EHR Specified",VLOOKUP(C6728,'Provider-EHR crosswalk'!A:B,2,FALSE))</f>
        <v>No EHR Specified</v>
      </c>
    </row>
    <row r="6729" spans="1:11" x14ac:dyDescent="0.25">
      <c r="A6729" t="s">
        <v>145</v>
      </c>
      <c r="B6729">
        <v>119</v>
      </c>
      <c r="C6729" t="s">
        <v>1110</v>
      </c>
      <c r="D6729" t="s">
        <v>146</v>
      </c>
      <c r="E6729">
        <v>0</v>
      </c>
      <c r="F6729">
        <v>350</v>
      </c>
      <c r="G6729">
        <v>0</v>
      </c>
      <c r="H6729" t="s">
        <v>116</v>
      </c>
      <c r="I6729">
        <v>1</v>
      </c>
      <c r="J6729" t="s">
        <v>66</v>
      </c>
      <c r="K6729" s="33" t="str">
        <f>IF(ISNA(VLOOKUP(C6729,'Provider-EHR crosswalk'!A:B,2,FALSE)),"No EHR Specified",VLOOKUP(C6729,'Provider-EHR crosswalk'!A:B,2,FALSE))</f>
        <v>No EHR Specified</v>
      </c>
    </row>
    <row r="6730" spans="1:11" x14ac:dyDescent="0.25">
      <c r="A6730" t="s">
        <v>145</v>
      </c>
      <c r="B6730">
        <v>122</v>
      </c>
      <c r="C6730" t="s">
        <v>1110</v>
      </c>
      <c r="D6730" t="s">
        <v>146</v>
      </c>
      <c r="E6730">
        <v>0</v>
      </c>
      <c r="F6730">
        <v>119</v>
      </c>
      <c r="G6730">
        <v>0</v>
      </c>
      <c r="H6730" t="s">
        <v>116</v>
      </c>
      <c r="I6730">
        <v>1</v>
      </c>
      <c r="J6730" t="s">
        <v>66</v>
      </c>
      <c r="K6730" s="33" t="str">
        <f>IF(ISNA(VLOOKUP(C6730,'Provider-EHR crosswalk'!A:B,2,FALSE)),"No EHR Specified",VLOOKUP(C6730,'Provider-EHR crosswalk'!A:B,2,FALSE))</f>
        <v>No EHR Specified</v>
      </c>
    </row>
    <row r="6731" spans="1:11" x14ac:dyDescent="0.25">
      <c r="A6731" t="s">
        <v>145</v>
      </c>
      <c r="B6731">
        <v>130</v>
      </c>
      <c r="C6731" t="s">
        <v>1110</v>
      </c>
      <c r="D6731" t="s">
        <v>146</v>
      </c>
      <c r="E6731">
        <v>0</v>
      </c>
      <c r="F6731">
        <v>142</v>
      </c>
      <c r="G6731">
        <v>0</v>
      </c>
      <c r="H6731" t="s">
        <v>116</v>
      </c>
      <c r="I6731">
        <v>1</v>
      </c>
      <c r="J6731" t="s">
        <v>66</v>
      </c>
      <c r="K6731" s="33" t="str">
        <f>IF(ISNA(VLOOKUP(C6731,'Provider-EHR crosswalk'!A:B,2,FALSE)),"No EHR Specified",VLOOKUP(C6731,'Provider-EHR crosswalk'!A:B,2,FALSE))</f>
        <v>No EHR Specified</v>
      </c>
    </row>
    <row r="6732" spans="1:11" x14ac:dyDescent="0.25">
      <c r="A6732" t="s">
        <v>145</v>
      </c>
      <c r="B6732">
        <v>140</v>
      </c>
      <c r="C6732" t="s">
        <v>1110</v>
      </c>
      <c r="D6732" t="s">
        <v>146</v>
      </c>
      <c r="E6732">
        <v>0</v>
      </c>
      <c r="F6732">
        <v>59</v>
      </c>
      <c r="G6732">
        <v>0</v>
      </c>
      <c r="H6732" t="s">
        <v>116</v>
      </c>
      <c r="I6732">
        <v>1</v>
      </c>
      <c r="J6732" t="s">
        <v>66</v>
      </c>
      <c r="K6732" s="33" t="str">
        <f>IF(ISNA(VLOOKUP(C6732,'Provider-EHR crosswalk'!A:B,2,FALSE)),"No EHR Specified",VLOOKUP(C6732,'Provider-EHR crosswalk'!A:B,2,FALSE))</f>
        <v>No EHR Specified</v>
      </c>
    </row>
    <row r="6733" spans="1:11" x14ac:dyDescent="0.25">
      <c r="A6733" t="s">
        <v>145</v>
      </c>
      <c r="B6733">
        <v>146</v>
      </c>
      <c r="C6733" t="s">
        <v>1110</v>
      </c>
      <c r="D6733" t="s">
        <v>146</v>
      </c>
      <c r="E6733">
        <v>0</v>
      </c>
      <c r="F6733">
        <v>13</v>
      </c>
      <c r="G6733">
        <v>0</v>
      </c>
      <c r="H6733" t="s">
        <v>116</v>
      </c>
      <c r="I6733">
        <v>1</v>
      </c>
      <c r="J6733" t="s">
        <v>66</v>
      </c>
      <c r="K6733" s="33" t="str">
        <f>IF(ISNA(VLOOKUP(C6733,'Provider-EHR crosswalk'!A:B,2,FALSE)),"No EHR Specified",VLOOKUP(C6733,'Provider-EHR crosswalk'!A:B,2,FALSE))</f>
        <v>No EHR Specified</v>
      </c>
    </row>
    <row r="6734" spans="1:11" x14ac:dyDescent="0.25">
      <c r="A6734" t="s">
        <v>145</v>
      </c>
      <c r="B6734">
        <v>172</v>
      </c>
      <c r="C6734" t="s">
        <v>1110</v>
      </c>
      <c r="D6734" t="s">
        <v>146</v>
      </c>
      <c r="E6734">
        <v>0</v>
      </c>
      <c r="F6734">
        <v>46</v>
      </c>
      <c r="G6734">
        <v>0</v>
      </c>
      <c r="H6734" t="s">
        <v>116</v>
      </c>
      <c r="I6734">
        <v>1</v>
      </c>
      <c r="J6734" t="s">
        <v>66</v>
      </c>
      <c r="K6734" s="33" t="str">
        <f>IF(ISNA(VLOOKUP(C6734,'Provider-EHR crosswalk'!A:B,2,FALSE)),"No EHR Specified",VLOOKUP(C6734,'Provider-EHR crosswalk'!A:B,2,FALSE))</f>
        <v>No EHR Specified</v>
      </c>
    </row>
    <row r="6735" spans="1:11" x14ac:dyDescent="0.25">
      <c r="A6735" t="s">
        <v>145</v>
      </c>
      <c r="B6735">
        <v>175</v>
      </c>
      <c r="C6735" t="s">
        <v>1110</v>
      </c>
      <c r="D6735" t="s">
        <v>146</v>
      </c>
      <c r="E6735">
        <v>0</v>
      </c>
      <c r="F6735">
        <v>12</v>
      </c>
      <c r="G6735">
        <v>0</v>
      </c>
      <c r="H6735" t="s">
        <v>116</v>
      </c>
      <c r="I6735">
        <v>1</v>
      </c>
      <c r="J6735" t="s">
        <v>66</v>
      </c>
      <c r="K6735" s="33" t="str">
        <f>IF(ISNA(VLOOKUP(C6735,'Provider-EHR crosswalk'!A:B,2,FALSE)),"No EHR Specified",VLOOKUP(C6735,'Provider-EHR crosswalk'!A:B,2,FALSE))</f>
        <v>No EHR Specified</v>
      </c>
    </row>
    <row r="6736" spans="1:11" x14ac:dyDescent="0.25">
      <c r="A6736" t="s">
        <v>145</v>
      </c>
      <c r="B6736">
        <v>184</v>
      </c>
      <c r="C6736" t="s">
        <v>1110</v>
      </c>
      <c r="D6736" t="s">
        <v>146</v>
      </c>
      <c r="E6736">
        <v>0</v>
      </c>
      <c r="F6736">
        <v>4</v>
      </c>
      <c r="G6736">
        <v>0</v>
      </c>
      <c r="H6736" t="s">
        <v>116</v>
      </c>
      <c r="I6736">
        <v>1</v>
      </c>
      <c r="J6736" t="s">
        <v>66</v>
      </c>
      <c r="K6736" s="33" t="str">
        <f>IF(ISNA(VLOOKUP(C6736,'Provider-EHR crosswalk'!A:B,2,FALSE)),"No EHR Specified",VLOOKUP(C6736,'Provider-EHR crosswalk'!A:B,2,FALSE))</f>
        <v>No EHR Specified</v>
      </c>
    </row>
    <row r="6737" spans="1:11" x14ac:dyDescent="0.25">
      <c r="A6737" t="s">
        <v>145</v>
      </c>
      <c r="B6737">
        <v>185</v>
      </c>
      <c r="C6737" t="s">
        <v>1110</v>
      </c>
      <c r="D6737" t="s">
        <v>146</v>
      </c>
      <c r="E6737">
        <v>0</v>
      </c>
      <c r="F6737">
        <v>26</v>
      </c>
      <c r="G6737">
        <v>0</v>
      </c>
      <c r="H6737" t="s">
        <v>116</v>
      </c>
      <c r="I6737">
        <v>1</v>
      </c>
      <c r="J6737" t="s">
        <v>66</v>
      </c>
      <c r="K6737" s="33" t="str">
        <f>IF(ISNA(VLOOKUP(C6737,'Provider-EHR crosswalk'!A:B,2,FALSE)),"No EHR Specified",VLOOKUP(C6737,'Provider-EHR crosswalk'!A:B,2,FALSE))</f>
        <v>No EHR Specified</v>
      </c>
    </row>
    <row r="6738" spans="1:11" x14ac:dyDescent="0.25">
      <c r="A6738" t="s">
        <v>145</v>
      </c>
      <c r="B6738">
        <v>191</v>
      </c>
      <c r="C6738" t="s">
        <v>1110</v>
      </c>
      <c r="D6738" t="s">
        <v>146</v>
      </c>
      <c r="E6738">
        <v>0</v>
      </c>
      <c r="F6738">
        <v>4</v>
      </c>
      <c r="G6738">
        <v>0</v>
      </c>
      <c r="H6738" t="s">
        <v>116</v>
      </c>
      <c r="I6738">
        <v>1</v>
      </c>
      <c r="J6738" t="s">
        <v>66</v>
      </c>
      <c r="K6738" s="33" t="str">
        <f>IF(ISNA(VLOOKUP(C6738,'Provider-EHR crosswalk'!A:B,2,FALSE)),"No EHR Specified",VLOOKUP(C6738,'Provider-EHR crosswalk'!A:B,2,FALSE))</f>
        <v>No EHR Specified</v>
      </c>
    </row>
    <row r="6739" spans="1:11" x14ac:dyDescent="0.25">
      <c r="A6739" t="s">
        <v>145</v>
      </c>
      <c r="B6739">
        <v>204</v>
      </c>
      <c r="C6739" t="s">
        <v>1110</v>
      </c>
      <c r="D6739" t="s">
        <v>146</v>
      </c>
      <c r="E6739">
        <v>0</v>
      </c>
      <c r="F6739">
        <v>2</v>
      </c>
      <c r="G6739">
        <v>0</v>
      </c>
      <c r="H6739" t="s">
        <v>116</v>
      </c>
      <c r="I6739">
        <v>1</v>
      </c>
      <c r="J6739" t="s">
        <v>66</v>
      </c>
      <c r="K6739" s="33" t="str">
        <f>IF(ISNA(VLOOKUP(C6739,'Provider-EHR crosswalk'!A:B,2,FALSE)),"No EHR Specified",VLOOKUP(C6739,'Provider-EHR crosswalk'!A:B,2,FALSE))</f>
        <v>No EHR Specified</v>
      </c>
    </row>
    <row r="6740" spans="1:11" x14ac:dyDescent="0.25">
      <c r="A6740" t="s">
        <v>145</v>
      </c>
      <c r="B6740">
        <v>208</v>
      </c>
      <c r="C6740" t="s">
        <v>1110</v>
      </c>
      <c r="D6740" t="s">
        <v>146</v>
      </c>
      <c r="E6740">
        <v>0</v>
      </c>
      <c r="F6740">
        <v>4</v>
      </c>
      <c r="G6740">
        <v>0</v>
      </c>
      <c r="H6740" t="s">
        <v>116</v>
      </c>
      <c r="I6740">
        <v>1</v>
      </c>
      <c r="J6740" t="s">
        <v>66</v>
      </c>
      <c r="K6740" s="33" t="str">
        <f>IF(ISNA(VLOOKUP(C6740,'Provider-EHR crosswalk'!A:B,2,FALSE)),"No EHR Specified",VLOOKUP(C6740,'Provider-EHR crosswalk'!A:B,2,FALSE))</f>
        <v>No EHR Specified</v>
      </c>
    </row>
    <row r="6741" spans="1:11" x14ac:dyDescent="0.25">
      <c r="A6741" t="s">
        <v>145</v>
      </c>
      <c r="B6741">
        <v>210</v>
      </c>
      <c r="C6741" t="s">
        <v>1110</v>
      </c>
      <c r="D6741" t="s">
        <v>146</v>
      </c>
      <c r="E6741">
        <v>0</v>
      </c>
      <c r="F6741">
        <v>8</v>
      </c>
      <c r="G6741">
        <v>0</v>
      </c>
      <c r="H6741" t="s">
        <v>116</v>
      </c>
      <c r="I6741">
        <v>1</v>
      </c>
      <c r="J6741" t="s">
        <v>66</v>
      </c>
      <c r="K6741" s="33" t="str">
        <f>IF(ISNA(VLOOKUP(C6741,'Provider-EHR crosswalk'!A:B,2,FALSE)),"No EHR Specified",VLOOKUP(C6741,'Provider-EHR crosswalk'!A:B,2,FALSE))</f>
        <v>No EHR Specified</v>
      </c>
    </row>
    <row r="6742" spans="1:11" x14ac:dyDescent="0.25">
      <c r="A6742" t="s">
        <v>147</v>
      </c>
      <c r="B6742">
        <v>9</v>
      </c>
      <c r="C6742" t="s">
        <v>1110</v>
      </c>
      <c r="D6742" t="s">
        <v>148</v>
      </c>
      <c r="E6742">
        <v>0</v>
      </c>
      <c r="F6742">
        <v>334</v>
      </c>
      <c r="G6742">
        <v>0</v>
      </c>
      <c r="H6742" t="s">
        <v>116</v>
      </c>
      <c r="I6742">
        <v>1</v>
      </c>
      <c r="J6742" t="s">
        <v>66</v>
      </c>
      <c r="K6742" s="33" t="str">
        <f>IF(ISNA(VLOOKUP(C6742,'Provider-EHR crosswalk'!A:B,2,FALSE)),"No EHR Specified",VLOOKUP(C6742,'Provider-EHR crosswalk'!A:B,2,FALSE))</f>
        <v>No EHR Specified</v>
      </c>
    </row>
    <row r="6743" spans="1:11" x14ac:dyDescent="0.25">
      <c r="A6743" t="s">
        <v>147</v>
      </c>
      <c r="B6743">
        <v>38</v>
      </c>
      <c r="C6743" t="s">
        <v>1110</v>
      </c>
      <c r="D6743" t="s">
        <v>148</v>
      </c>
      <c r="E6743">
        <v>0</v>
      </c>
      <c r="F6743">
        <v>55</v>
      </c>
      <c r="G6743">
        <v>0</v>
      </c>
      <c r="H6743" t="s">
        <v>116</v>
      </c>
      <c r="I6743">
        <v>1</v>
      </c>
      <c r="J6743" t="s">
        <v>66</v>
      </c>
      <c r="K6743" s="33" t="str">
        <f>IF(ISNA(VLOOKUP(C6743,'Provider-EHR crosswalk'!A:B,2,FALSE)),"No EHR Specified",VLOOKUP(C6743,'Provider-EHR crosswalk'!A:B,2,FALSE))</f>
        <v>No EHR Specified</v>
      </c>
    </row>
    <row r="6744" spans="1:11" x14ac:dyDescent="0.25">
      <c r="A6744" t="s">
        <v>147</v>
      </c>
      <c r="B6744">
        <v>65</v>
      </c>
      <c r="C6744" t="s">
        <v>1110</v>
      </c>
      <c r="D6744" t="s">
        <v>148</v>
      </c>
      <c r="E6744">
        <v>0</v>
      </c>
      <c r="F6744">
        <v>63</v>
      </c>
      <c r="G6744">
        <v>0</v>
      </c>
      <c r="H6744" t="s">
        <v>116</v>
      </c>
      <c r="I6744">
        <v>1</v>
      </c>
      <c r="J6744" t="s">
        <v>66</v>
      </c>
      <c r="K6744" s="33" t="str">
        <f>IF(ISNA(VLOOKUP(C6744,'Provider-EHR crosswalk'!A:B,2,FALSE)),"No EHR Specified",VLOOKUP(C6744,'Provider-EHR crosswalk'!A:B,2,FALSE))</f>
        <v>No EHR Specified</v>
      </c>
    </row>
    <row r="6745" spans="1:11" x14ac:dyDescent="0.25">
      <c r="A6745" t="s">
        <v>147</v>
      </c>
      <c r="B6745">
        <v>70</v>
      </c>
      <c r="C6745" t="s">
        <v>1110</v>
      </c>
      <c r="D6745" t="s">
        <v>148</v>
      </c>
      <c r="E6745">
        <v>0</v>
      </c>
      <c r="F6745">
        <v>1577</v>
      </c>
      <c r="G6745">
        <v>0</v>
      </c>
      <c r="H6745" t="s">
        <v>116</v>
      </c>
      <c r="I6745">
        <v>1</v>
      </c>
      <c r="J6745" t="s">
        <v>66</v>
      </c>
      <c r="K6745" s="33" t="str">
        <f>IF(ISNA(VLOOKUP(C6745,'Provider-EHR crosswalk'!A:B,2,FALSE)),"No EHR Specified",VLOOKUP(C6745,'Provider-EHR crosswalk'!A:B,2,FALSE))</f>
        <v>No EHR Specified</v>
      </c>
    </row>
    <row r="6746" spans="1:11" x14ac:dyDescent="0.25">
      <c r="A6746" t="s">
        <v>147</v>
      </c>
      <c r="B6746">
        <v>88</v>
      </c>
      <c r="C6746" t="s">
        <v>1110</v>
      </c>
      <c r="D6746" t="s">
        <v>148</v>
      </c>
      <c r="E6746">
        <v>0</v>
      </c>
      <c r="F6746">
        <v>178</v>
      </c>
      <c r="G6746">
        <v>0</v>
      </c>
      <c r="H6746" t="s">
        <v>116</v>
      </c>
      <c r="I6746">
        <v>1</v>
      </c>
      <c r="J6746" t="s">
        <v>66</v>
      </c>
      <c r="K6746" s="33" t="str">
        <f>IF(ISNA(VLOOKUP(C6746,'Provider-EHR crosswalk'!A:B,2,FALSE)),"No EHR Specified",VLOOKUP(C6746,'Provider-EHR crosswalk'!A:B,2,FALSE))</f>
        <v>No EHR Specified</v>
      </c>
    </row>
    <row r="6747" spans="1:11" x14ac:dyDescent="0.25">
      <c r="A6747" t="s">
        <v>147</v>
      </c>
      <c r="B6747">
        <v>100</v>
      </c>
      <c r="C6747" t="s">
        <v>1110</v>
      </c>
      <c r="D6747" t="s">
        <v>148</v>
      </c>
      <c r="E6747">
        <v>0</v>
      </c>
      <c r="F6747">
        <v>92</v>
      </c>
      <c r="G6747">
        <v>0</v>
      </c>
      <c r="H6747" t="s">
        <v>116</v>
      </c>
      <c r="I6747">
        <v>1</v>
      </c>
      <c r="J6747" t="s">
        <v>66</v>
      </c>
      <c r="K6747" s="33" t="str">
        <f>IF(ISNA(VLOOKUP(C6747,'Provider-EHR crosswalk'!A:B,2,FALSE)),"No EHR Specified",VLOOKUP(C6747,'Provider-EHR crosswalk'!A:B,2,FALSE))</f>
        <v>No EHR Specified</v>
      </c>
    </row>
    <row r="6748" spans="1:11" x14ac:dyDescent="0.25">
      <c r="A6748" t="s">
        <v>147</v>
      </c>
      <c r="B6748">
        <v>110</v>
      </c>
      <c r="C6748" t="s">
        <v>1110</v>
      </c>
      <c r="D6748" t="s">
        <v>148</v>
      </c>
      <c r="E6748">
        <v>0</v>
      </c>
      <c r="F6748">
        <v>34</v>
      </c>
      <c r="G6748">
        <v>0</v>
      </c>
      <c r="H6748" t="s">
        <v>116</v>
      </c>
      <c r="I6748">
        <v>1</v>
      </c>
      <c r="J6748" t="s">
        <v>66</v>
      </c>
      <c r="K6748" s="33" t="str">
        <f>IF(ISNA(VLOOKUP(C6748,'Provider-EHR crosswalk'!A:B,2,FALSE)),"No EHR Specified",VLOOKUP(C6748,'Provider-EHR crosswalk'!A:B,2,FALSE))</f>
        <v>No EHR Specified</v>
      </c>
    </row>
    <row r="6749" spans="1:11" x14ac:dyDescent="0.25">
      <c r="A6749" t="s">
        <v>147</v>
      </c>
      <c r="B6749">
        <v>119</v>
      </c>
      <c r="C6749" t="s">
        <v>1110</v>
      </c>
      <c r="D6749" t="s">
        <v>148</v>
      </c>
      <c r="E6749">
        <v>0</v>
      </c>
      <c r="F6749">
        <v>373</v>
      </c>
      <c r="G6749">
        <v>0</v>
      </c>
      <c r="H6749" t="s">
        <v>116</v>
      </c>
      <c r="I6749">
        <v>1</v>
      </c>
      <c r="J6749" t="s">
        <v>66</v>
      </c>
      <c r="K6749" s="33" t="str">
        <f>IF(ISNA(VLOOKUP(C6749,'Provider-EHR crosswalk'!A:B,2,FALSE)),"No EHR Specified",VLOOKUP(C6749,'Provider-EHR crosswalk'!A:B,2,FALSE))</f>
        <v>No EHR Specified</v>
      </c>
    </row>
    <row r="6750" spans="1:11" x14ac:dyDescent="0.25">
      <c r="A6750" t="s">
        <v>147</v>
      </c>
      <c r="B6750">
        <v>122</v>
      </c>
      <c r="C6750" t="s">
        <v>1110</v>
      </c>
      <c r="D6750" t="s">
        <v>148</v>
      </c>
      <c r="E6750">
        <v>0</v>
      </c>
      <c r="F6750">
        <v>119</v>
      </c>
      <c r="G6750">
        <v>0</v>
      </c>
      <c r="H6750" t="s">
        <v>116</v>
      </c>
      <c r="I6750">
        <v>1</v>
      </c>
      <c r="J6750" t="s">
        <v>66</v>
      </c>
      <c r="K6750" s="33" t="str">
        <f>IF(ISNA(VLOOKUP(C6750,'Provider-EHR crosswalk'!A:B,2,FALSE)),"No EHR Specified",VLOOKUP(C6750,'Provider-EHR crosswalk'!A:B,2,FALSE))</f>
        <v>No EHR Specified</v>
      </c>
    </row>
    <row r="6751" spans="1:11" x14ac:dyDescent="0.25">
      <c r="A6751" t="s">
        <v>147</v>
      </c>
      <c r="B6751">
        <v>130</v>
      </c>
      <c r="C6751" t="s">
        <v>1110</v>
      </c>
      <c r="D6751" t="s">
        <v>148</v>
      </c>
      <c r="E6751">
        <v>0</v>
      </c>
      <c r="F6751">
        <v>143</v>
      </c>
      <c r="G6751">
        <v>0</v>
      </c>
      <c r="H6751" t="s">
        <v>116</v>
      </c>
      <c r="I6751">
        <v>1</v>
      </c>
      <c r="J6751" t="s">
        <v>66</v>
      </c>
      <c r="K6751" s="33" t="str">
        <f>IF(ISNA(VLOOKUP(C6751,'Provider-EHR crosswalk'!A:B,2,FALSE)),"No EHR Specified",VLOOKUP(C6751,'Provider-EHR crosswalk'!A:B,2,FALSE))</f>
        <v>No EHR Specified</v>
      </c>
    </row>
    <row r="6752" spans="1:11" x14ac:dyDescent="0.25">
      <c r="A6752" t="s">
        <v>147</v>
      </c>
      <c r="B6752">
        <v>140</v>
      </c>
      <c r="C6752" t="s">
        <v>1110</v>
      </c>
      <c r="D6752" t="s">
        <v>148</v>
      </c>
      <c r="E6752">
        <v>0</v>
      </c>
      <c r="F6752">
        <v>60</v>
      </c>
      <c r="G6752">
        <v>0</v>
      </c>
      <c r="H6752" t="s">
        <v>116</v>
      </c>
      <c r="I6752">
        <v>1</v>
      </c>
      <c r="J6752" t="s">
        <v>66</v>
      </c>
      <c r="K6752" s="33" t="str">
        <f>IF(ISNA(VLOOKUP(C6752,'Provider-EHR crosswalk'!A:B,2,FALSE)),"No EHR Specified",VLOOKUP(C6752,'Provider-EHR crosswalk'!A:B,2,FALSE))</f>
        <v>No EHR Specified</v>
      </c>
    </row>
    <row r="6753" spans="1:11" x14ac:dyDescent="0.25">
      <c r="A6753" t="s">
        <v>147</v>
      </c>
      <c r="B6753">
        <v>146</v>
      </c>
      <c r="C6753" t="s">
        <v>1110</v>
      </c>
      <c r="D6753" t="s">
        <v>148</v>
      </c>
      <c r="E6753">
        <v>0</v>
      </c>
      <c r="F6753">
        <v>13</v>
      </c>
      <c r="G6753">
        <v>0</v>
      </c>
      <c r="H6753" t="s">
        <v>116</v>
      </c>
      <c r="I6753">
        <v>1</v>
      </c>
      <c r="J6753" t="s">
        <v>66</v>
      </c>
      <c r="K6753" s="33" t="str">
        <f>IF(ISNA(VLOOKUP(C6753,'Provider-EHR crosswalk'!A:B,2,FALSE)),"No EHR Specified",VLOOKUP(C6753,'Provider-EHR crosswalk'!A:B,2,FALSE))</f>
        <v>No EHR Specified</v>
      </c>
    </row>
    <row r="6754" spans="1:11" x14ac:dyDescent="0.25">
      <c r="A6754" t="s">
        <v>147</v>
      </c>
      <c r="B6754">
        <v>172</v>
      </c>
      <c r="C6754" t="s">
        <v>1110</v>
      </c>
      <c r="D6754" t="s">
        <v>148</v>
      </c>
      <c r="E6754">
        <v>0</v>
      </c>
      <c r="F6754">
        <v>56</v>
      </c>
      <c r="G6754">
        <v>0</v>
      </c>
      <c r="H6754" t="s">
        <v>116</v>
      </c>
      <c r="I6754">
        <v>1</v>
      </c>
      <c r="J6754" t="s">
        <v>66</v>
      </c>
      <c r="K6754" s="33" t="str">
        <f>IF(ISNA(VLOOKUP(C6754,'Provider-EHR crosswalk'!A:B,2,FALSE)),"No EHR Specified",VLOOKUP(C6754,'Provider-EHR crosswalk'!A:B,2,FALSE))</f>
        <v>No EHR Specified</v>
      </c>
    </row>
    <row r="6755" spans="1:11" x14ac:dyDescent="0.25">
      <c r="A6755" t="s">
        <v>147</v>
      </c>
      <c r="B6755">
        <v>175</v>
      </c>
      <c r="C6755" t="s">
        <v>1110</v>
      </c>
      <c r="D6755" t="s">
        <v>148</v>
      </c>
      <c r="E6755">
        <v>0</v>
      </c>
      <c r="F6755">
        <v>12</v>
      </c>
      <c r="G6755">
        <v>0</v>
      </c>
      <c r="H6755" t="s">
        <v>116</v>
      </c>
      <c r="I6755">
        <v>1</v>
      </c>
      <c r="J6755" t="s">
        <v>66</v>
      </c>
      <c r="K6755" s="33" t="str">
        <f>IF(ISNA(VLOOKUP(C6755,'Provider-EHR crosswalk'!A:B,2,FALSE)),"No EHR Specified",VLOOKUP(C6755,'Provider-EHR crosswalk'!A:B,2,FALSE))</f>
        <v>No EHR Specified</v>
      </c>
    </row>
    <row r="6756" spans="1:11" x14ac:dyDescent="0.25">
      <c r="A6756" t="s">
        <v>147</v>
      </c>
      <c r="B6756">
        <v>184</v>
      </c>
      <c r="C6756" t="s">
        <v>1110</v>
      </c>
      <c r="D6756" t="s">
        <v>148</v>
      </c>
      <c r="E6756">
        <v>0</v>
      </c>
      <c r="F6756">
        <v>4</v>
      </c>
      <c r="G6756">
        <v>0</v>
      </c>
      <c r="H6756" t="s">
        <v>116</v>
      </c>
      <c r="I6756">
        <v>1</v>
      </c>
      <c r="J6756" t="s">
        <v>66</v>
      </c>
      <c r="K6756" s="33" t="str">
        <f>IF(ISNA(VLOOKUP(C6756,'Provider-EHR crosswalk'!A:B,2,FALSE)),"No EHR Specified",VLOOKUP(C6756,'Provider-EHR crosswalk'!A:B,2,FALSE))</f>
        <v>No EHR Specified</v>
      </c>
    </row>
    <row r="6757" spans="1:11" x14ac:dyDescent="0.25">
      <c r="A6757" t="s">
        <v>147</v>
      </c>
      <c r="B6757">
        <v>185</v>
      </c>
      <c r="C6757" t="s">
        <v>1110</v>
      </c>
      <c r="D6757" t="s">
        <v>148</v>
      </c>
      <c r="E6757">
        <v>0</v>
      </c>
      <c r="F6757">
        <v>26</v>
      </c>
      <c r="G6757">
        <v>0</v>
      </c>
      <c r="H6757" t="s">
        <v>116</v>
      </c>
      <c r="I6757">
        <v>1</v>
      </c>
      <c r="J6757" t="s">
        <v>66</v>
      </c>
      <c r="K6757" s="33" t="str">
        <f>IF(ISNA(VLOOKUP(C6757,'Provider-EHR crosswalk'!A:B,2,FALSE)),"No EHR Specified",VLOOKUP(C6757,'Provider-EHR crosswalk'!A:B,2,FALSE))</f>
        <v>No EHR Specified</v>
      </c>
    </row>
    <row r="6758" spans="1:11" x14ac:dyDescent="0.25">
      <c r="A6758" t="s">
        <v>147</v>
      </c>
      <c r="B6758">
        <v>191</v>
      </c>
      <c r="C6758" t="s">
        <v>1110</v>
      </c>
      <c r="D6758" t="s">
        <v>148</v>
      </c>
      <c r="E6758">
        <v>0</v>
      </c>
      <c r="F6758">
        <v>4</v>
      </c>
      <c r="G6758">
        <v>0</v>
      </c>
      <c r="H6758" t="s">
        <v>116</v>
      </c>
      <c r="I6758">
        <v>1</v>
      </c>
      <c r="J6758" t="s">
        <v>66</v>
      </c>
      <c r="K6758" s="33" t="str">
        <f>IF(ISNA(VLOOKUP(C6758,'Provider-EHR crosswalk'!A:B,2,FALSE)),"No EHR Specified",VLOOKUP(C6758,'Provider-EHR crosswalk'!A:B,2,FALSE))</f>
        <v>No EHR Specified</v>
      </c>
    </row>
    <row r="6759" spans="1:11" x14ac:dyDescent="0.25">
      <c r="A6759" t="s">
        <v>147</v>
      </c>
      <c r="B6759">
        <v>204</v>
      </c>
      <c r="C6759" t="s">
        <v>1110</v>
      </c>
      <c r="D6759" t="s">
        <v>148</v>
      </c>
      <c r="E6759">
        <v>0</v>
      </c>
      <c r="F6759">
        <v>2</v>
      </c>
      <c r="G6759">
        <v>0</v>
      </c>
      <c r="H6759" t="s">
        <v>116</v>
      </c>
      <c r="I6759">
        <v>1</v>
      </c>
      <c r="J6759" t="s">
        <v>66</v>
      </c>
      <c r="K6759" s="33" t="str">
        <f>IF(ISNA(VLOOKUP(C6759,'Provider-EHR crosswalk'!A:B,2,FALSE)),"No EHR Specified",VLOOKUP(C6759,'Provider-EHR crosswalk'!A:B,2,FALSE))</f>
        <v>No EHR Specified</v>
      </c>
    </row>
    <row r="6760" spans="1:11" x14ac:dyDescent="0.25">
      <c r="A6760" t="s">
        <v>147</v>
      </c>
      <c r="B6760">
        <v>208</v>
      </c>
      <c r="C6760" t="s">
        <v>1110</v>
      </c>
      <c r="D6760" t="s">
        <v>148</v>
      </c>
      <c r="E6760">
        <v>0</v>
      </c>
      <c r="F6760">
        <v>4</v>
      </c>
      <c r="G6760">
        <v>0</v>
      </c>
      <c r="H6760" t="s">
        <v>116</v>
      </c>
      <c r="I6760">
        <v>1</v>
      </c>
      <c r="J6760" t="s">
        <v>66</v>
      </c>
      <c r="K6760" s="33" t="str">
        <f>IF(ISNA(VLOOKUP(C6760,'Provider-EHR crosswalk'!A:B,2,FALSE)),"No EHR Specified",VLOOKUP(C6760,'Provider-EHR crosswalk'!A:B,2,FALSE))</f>
        <v>No EHR Specified</v>
      </c>
    </row>
    <row r="6761" spans="1:11" x14ac:dyDescent="0.25">
      <c r="A6761" t="s">
        <v>147</v>
      </c>
      <c r="B6761">
        <v>210</v>
      </c>
      <c r="C6761" t="s">
        <v>1110</v>
      </c>
      <c r="D6761" t="s">
        <v>148</v>
      </c>
      <c r="E6761">
        <v>0</v>
      </c>
      <c r="F6761">
        <v>8</v>
      </c>
      <c r="G6761">
        <v>0</v>
      </c>
      <c r="H6761" t="s">
        <v>116</v>
      </c>
      <c r="I6761">
        <v>1</v>
      </c>
      <c r="J6761" t="s">
        <v>66</v>
      </c>
      <c r="K6761" s="33" t="str">
        <f>IF(ISNA(VLOOKUP(C6761,'Provider-EHR crosswalk'!A:B,2,FALSE)),"No EHR Specified",VLOOKUP(C6761,'Provider-EHR crosswalk'!A:B,2,FALSE))</f>
        <v>No EHR Specified</v>
      </c>
    </row>
    <row r="6762" spans="1:11" x14ac:dyDescent="0.25">
      <c r="A6762" t="s">
        <v>149</v>
      </c>
      <c r="B6762">
        <v>9</v>
      </c>
      <c r="C6762" t="s">
        <v>1110</v>
      </c>
      <c r="D6762" t="s">
        <v>150</v>
      </c>
      <c r="E6762">
        <v>0</v>
      </c>
      <c r="F6762">
        <v>334</v>
      </c>
      <c r="G6762">
        <v>0</v>
      </c>
      <c r="H6762" t="s">
        <v>116</v>
      </c>
      <c r="I6762">
        <v>1</v>
      </c>
      <c r="J6762" t="s">
        <v>66</v>
      </c>
      <c r="K6762" s="33" t="str">
        <f>IF(ISNA(VLOOKUP(C6762,'Provider-EHR crosswalk'!A:B,2,FALSE)),"No EHR Specified",VLOOKUP(C6762,'Provider-EHR crosswalk'!A:B,2,FALSE))</f>
        <v>No EHR Specified</v>
      </c>
    </row>
    <row r="6763" spans="1:11" x14ac:dyDescent="0.25">
      <c r="A6763" t="s">
        <v>149</v>
      </c>
      <c r="B6763">
        <v>38</v>
      </c>
      <c r="C6763" t="s">
        <v>1110</v>
      </c>
      <c r="D6763" t="s">
        <v>150</v>
      </c>
      <c r="E6763">
        <v>0</v>
      </c>
      <c r="F6763">
        <v>55</v>
      </c>
      <c r="G6763">
        <v>0</v>
      </c>
      <c r="H6763" t="s">
        <v>116</v>
      </c>
      <c r="I6763">
        <v>1</v>
      </c>
      <c r="J6763" t="s">
        <v>66</v>
      </c>
      <c r="K6763" s="33" t="str">
        <f>IF(ISNA(VLOOKUP(C6763,'Provider-EHR crosswalk'!A:B,2,FALSE)),"No EHR Specified",VLOOKUP(C6763,'Provider-EHR crosswalk'!A:B,2,FALSE))</f>
        <v>No EHR Specified</v>
      </c>
    </row>
    <row r="6764" spans="1:11" x14ac:dyDescent="0.25">
      <c r="A6764" t="s">
        <v>149</v>
      </c>
      <c r="B6764">
        <v>65</v>
      </c>
      <c r="C6764" t="s">
        <v>1110</v>
      </c>
      <c r="D6764" t="s">
        <v>150</v>
      </c>
      <c r="E6764">
        <v>0</v>
      </c>
      <c r="F6764">
        <v>63</v>
      </c>
      <c r="G6764">
        <v>0</v>
      </c>
      <c r="H6764" t="s">
        <v>116</v>
      </c>
      <c r="I6764">
        <v>1</v>
      </c>
      <c r="J6764" t="s">
        <v>66</v>
      </c>
      <c r="K6764" s="33" t="str">
        <f>IF(ISNA(VLOOKUP(C6764,'Provider-EHR crosswalk'!A:B,2,FALSE)),"No EHR Specified",VLOOKUP(C6764,'Provider-EHR crosswalk'!A:B,2,FALSE))</f>
        <v>No EHR Specified</v>
      </c>
    </row>
    <row r="6765" spans="1:11" x14ac:dyDescent="0.25">
      <c r="A6765" t="s">
        <v>149</v>
      </c>
      <c r="B6765">
        <v>70</v>
      </c>
      <c r="C6765" t="s">
        <v>1110</v>
      </c>
      <c r="D6765" t="s">
        <v>150</v>
      </c>
      <c r="E6765">
        <v>0</v>
      </c>
      <c r="F6765">
        <v>1577</v>
      </c>
      <c r="G6765">
        <v>0</v>
      </c>
      <c r="H6765" t="s">
        <v>116</v>
      </c>
      <c r="I6765">
        <v>1</v>
      </c>
      <c r="J6765" t="s">
        <v>66</v>
      </c>
      <c r="K6765" s="33" t="str">
        <f>IF(ISNA(VLOOKUP(C6765,'Provider-EHR crosswalk'!A:B,2,FALSE)),"No EHR Specified",VLOOKUP(C6765,'Provider-EHR crosswalk'!A:B,2,FALSE))</f>
        <v>No EHR Specified</v>
      </c>
    </row>
    <row r="6766" spans="1:11" x14ac:dyDescent="0.25">
      <c r="A6766" t="s">
        <v>149</v>
      </c>
      <c r="B6766">
        <v>88</v>
      </c>
      <c r="C6766" t="s">
        <v>1110</v>
      </c>
      <c r="D6766" t="s">
        <v>150</v>
      </c>
      <c r="E6766">
        <v>0</v>
      </c>
      <c r="F6766">
        <v>178</v>
      </c>
      <c r="G6766">
        <v>0</v>
      </c>
      <c r="H6766" t="s">
        <v>116</v>
      </c>
      <c r="I6766">
        <v>1</v>
      </c>
      <c r="J6766" t="s">
        <v>66</v>
      </c>
      <c r="K6766" s="33" t="str">
        <f>IF(ISNA(VLOOKUP(C6766,'Provider-EHR crosswalk'!A:B,2,FALSE)),"No EHR Specified",VLOOKUP(C6766,'Provider-EHR crosswalk'!A:B,2,FALSE))</f>
        <v>No EHR Specified</v>
      </c>
    </row>
    <row r="6767" spans="1:11" x14ac:dyDescent="0.25">
      <c r="A6767" t="s">
        <v>149</v>
      </c>
      <c r="B6767">
        <v>100</v>
      </c>
      <c r="C6767" t="s">
        <v>1110</v>
      </c>
      <c r="D6767" t="s">
        <v>150</v>
      </c>
      <c r="E6767">
        <v>0</v>
      </c>
      <c r="F6767">
        <v>92</v>
      </c>
      <c r="G6767">
        <v>0</v>
      </c>
      <c r="H6767" t="s">
        <v>116</v>
      </c>
      <c r="I6767">
        <v>1</v>
      </c>
      <c r="J6767" t="s">
        <v>66</v>
      </c>
      <c r="K6767" s="33" t="str">
        <f>IF(ISNA(VLOOKUP(C6767,'Provider-EHR crosswalk'!A:B,2,FALSE)),"No EHR Specified",VLOOKUP(C6767,'Provider-EHR crosswalk'!A:B,2,FALSE))</f>
        <v>No EHR Specified</v>
      </c>
    </row>
    <row r="6768" spans="1:11" x14ac:dyDescent="0.25">
      <c r="A6768" t="s">
        <v>149</v>
      </c>
      <c r="B6768">
        <v>110</v>
      </c>
      <c r="C6768" t="s">
        <v>1110</v>
      </c>
      <c r="D6768" t="s">
        <v>150</v>
      </c>
      <c r="E6768">
        <v>0</v>
      </c>
      <c r="F6768">
        <v>34</v>
      </c>
      <c r="G6768">
        <v>0</v>
      </c>
      <c r="H6768" t="s">
        <v>116</v>
      </c>
      <c r="I6768">
        <v>1</v>
      </c>
      <c r="J6768" t="s">
        <v>66</v>
      </c>
      <c r="K6768" s="33" t="str">
        <f>IF(ISNA(VLOOKUP(C6768,'Provider-EHR crosswalk'!A:B,2,FALSE)),"No EHR Specified",VLOOKUP(C6768,'Provider-EHR crosswalk'!A:B,2,FALSE))</f>
        <v>No EHR Specified</v>
      </c>
    </row>
    <row r="6769" spans="1:11" x14ac:dyDescent="0.25">
      <c r="A6769" t="s">
        <v>149</v>
      </c>
      <c r="B6769">
        <v>119</v>
      </c>
      <c r="C6769" t="s">
        <v>1110</v>
      </c>
      <c r="D6769" t="s">
        <v>150</v>
      </c>
      <c r="E6769">
        <v>2</v>
      </c>
      <c r="F6769">
        <v>373</v>
      </c>
      <c r="G6769">
        <v>0.54</v>
      </c>
      <c r="H6769" t="s">
        <v>116</v>
      </c>
      <c r="I6769">
        <v>1</v>
      </c>
      <c r="J6769" t="s">
        <v>66</v>
      </c>
      <c r="K6769" s="33" t="str">
        <f>IF(ISNA(VLOOKUP(C6769,'Provider-EHR crosswalk'!A:B,2,FALSE)),"No EHR Specified",VLOOKUP(C6769,'Provider-EHR crosswalk'!A:B,2,FALSE))</f>
        <v>No EHR Specified</v>
      </c>
    </row>
    <row r="6770" spans="1:11" x14ac:dyDescent="0.25">
      <c r="A6770" t="s">
        <v>149</v>
      </c>
      <c r="B6770">
        <v>122</v>
      </c>
      <c r="C6770" t="s">
        <v>1110</v>
      </c>
      <c r="D6770" t="s">
        <v>150</v>
      </c>
      <c r="E6770">
        <v>0</v>
      </c>
      <c r="F6770">
        <v>119</v>
      </c>
      <c r="G6770">
        <v>0</v>
      </c>
      <c r="H6770" t="s">
        <v>116</v>
      </c>
      <c r="I6770">
        <v>1</v>
      </c>
      <c r="J6770" t="s">
        <v>66</v>
      </c>
      <c r="K6770" s="33" t="str">
        <f>IF(ISNA(VLOOKUP(C6770,'Provider-EHR crosswalk'!A:B,2,FALSE)),"No EHR Specified",VLOOKUP(C6770,'Provider-EHR crosswalk'!A:B,2,FALSE))</f>
        <v>No EHR Specified</v>
      </c>
    </row>
    <row r="6771" spans="1:11" x14ac:dyDescent="0.25">
      <c r="A6771" t="s">
        <v>149</v>
      </c>
      <c r="B6771">
        <v>130</v>
      </c>
      <c r="C6771" t="s">
        <v>1110</v>
      </c>
      <c r="D6771" t="s">
        <v>150</v>
      </c>
      <c r="E6771">
        <v>0</v>
      </c>
      <c r="F6771">
        <v>143</v>
      </c>
      <c r="G6771">
        <v>0</v>
      </c>
      <c r="H6771" t="s">
        <v>116</v>
      </c>
      <c r="I6771">
        <v>1</v>
      </c>
      <c r="J6771" t="s">
        <v>66</v>
      </c>
      <c r="K6771" s="33" t="str">
        <f>IF(ISNA(VLOOKUP(C6771,'Provider-EHR crosswalk'!A:B,2,FALSE)),"No EHR Specified",VLOOKUP(C6771,'Provider-EHR crosswalk'!A:B,2,FALSE))</f>
        <v>No EHR Specified</v>
      </c>
    </row>
    <row r="6772" spans="1:11" x14ac:dyDescent="0.25">
      <c r="A6772" t="s">
        <v>149</v>
      </c>
      <c r="B6772">
        <v>140</v>
      </c>
      <c r="C6772" t="s">
        <v>1110</v>
      </c>
      <c r="D6772" t="s">
        <v>150</v>
      </c>
      <c r="E6772">
        <v>0</v>
      </c>
      <c r="F6772">
        <v>60</v>
      </c>
      <c r="G6772">
        <v>0</v>
      </c>
      <c r="H6772" t="s">
        <v>116</v>
      </c>
      <c r="I6772">
        <v>1</v>
      </c>
      <c r="J6772" t="s">
        <v>66</v>
      </c>
      <c r="K6772" s="33" t="str">
        <f>IF(ISNA(VLOOKUP(C6772,'Provider-EHR crosswalk'!A:B,2,FALSE)),"No EHR Specified",VLOOKUP(C6772,'Provider-EHR crosswalk'!A:B,2,FALSE))</f>
        <v>No EHR Specified</v>
      </c>
    </row>
    <row r="6773" spans="1:11" x14ac:dyDescent="0.25">
      <c r="A6773" t="s">
        <v>149</v>
      </c>
      <c r="B6773">
        <v>146</v>
      </c>
      <c r="C6773" t="s">
        <v>1110</v>
      </c>
      <c r="D6773" t="s">
        <v>150</v>
      </c>
      <c r="E6773">
        <v>0</v>
      </c>
      <c r="F6773">
        <v>13</v>
      </c>
      <c r="G6773">
        <v>0</v>
      </c>
      <c r="H6773" t="s">
        <v>116</v>
      </c>
      <c r="I6773">
        <v>1</v>
      </c>
      <c r="J6773" t="s">
        <v>66</v>
      </c>
      <c r="K6773" s="33" t="str">
        <f>IF(ISNA(VLOOKUP(C6773,'Provider-EHR crosswalk'!A:B,2,FALSE)),"No EHR Specified",VLOOKUP(C6773,'Provider-EHR crosswalk'!A:B,2,FALSE))</f>
        <v>No EHR Specified</v>
      </c>
    </row>
    <row r="6774" spans="1:11" x14ac:dyDescent="0.25">
      <c r="A6774" t="s">
        <v>149</v>
      </c>
      <c r="B6774">
        <v>172</v>
      </c>
      <c r="C6774" t="s">
        <v>1110</v>
      </c>
      <c r="D6774" t="s">
        <v>150</v>
      </c>
      <c r="E6774">
        <v>0</v>
      </c>
      <c r="F6774">
        <v>56</v>
      </c>
      <c r="G6774">
        <v>0</v>
      </c>
      <c r="H6774" t="s">
        <v>116</v>
      </c>
      <c r="I6774">
        <v>1</v>
      </c>
      <c r="J6774" t="s">
        <v>66</v>
      </c>
      <c r="K6774" s="33" t="str">
        <f>IF(ISNA(VLOOKUP(C6774,'Provider-EHR crosswalk'!A:B,2,FALSE)),"No EHR Specified",VLOOKUP(C6774,'Provider-EHR crosswalk'!A:B,2,FALSE))</f>
        <v>No EHR Specified</v>
      </c>
    </row>
    <row r="6775" spans="1:11" x14ac:dyDescent="0.25">
      <c r="A6775" t="s">
        <v>149</v>
      </c>
      <c r="B6775">
        <v>175</v>
      </c>
      <c r="C6775" t="s">
        <v>1110</v>
      </c>
      <c r="D6775" t="s">
        <v>150</v>
      </c>
      <c r="E6775">
        <v>0</v>
      </c>
      <c r="F6775">
        <v>12</v>
      </c>
      <c r="G6775">
        <v>0</v>
      </c>
      <c r="H6775" t="s">
        <v>116</v>
      </c>
      <c r="I6775">
        <v>1</v>
      </c>
      <c r="J6775" t="s">
        <v>66</v>
      </c>
      <c r="K6775" s="33" t="str">
        <f>IF(ISNA(VLOOKUP(C6775,'Provider-EHR crosswalk'!A:B,2,FALSE)),"No EHR Specified",VLOOKUP(C6775,'Provider-EHR crosswalk'!A:B,2,FALSE))</f>
        <v>No EHR Specified</v>
      </c>
    </row>
    <row r="6776" spans="1:11" x14ac:dyDescent="0.25">
      <c r="A6776" t="s">
        <v>149</v>
      </c>
      <c r="B6776">
        <v>184</v>
      </c>
      <c r="C6776" t="s">
        <v>1110</v>
      </c>
      <c r="D6776" t="s">
        <v>150</v>
      </c>
      <c r="E6776">
        <v>0</v>
      </c>
      <c r="F6776">
        <v>4</v>
      </c>
      <c r="G6776">
        <v>0</v>
      </c>
      <c r="H6776" t="s">
        <v>116</v>
      </c>
      <c r="I6776">
        <v>1</v>
      </c>
      <c r="J6776" t="s">
        <v>66</v>
      </c>
      <c r="K6776" s="33" t="str">
        <f>IF(ISNA(VLOOKUP(C6776,'Provider-EHR crosswalk'!A:B,2,FALSE)),"No EHR Specified",VLOOKUP(C6776,'Provider-EHR crosswalk'!A:B,2,FALSE))</f>
        <v>No EHR Specified</v>
      </c>
    </row>
    <row r="6777" spans="1:11" x14ac:dyDescent="0.25">
      <c r="A6777" t="s">
        <v>149</v>
      </c>
      <c r="B6777">
        <v>185</v>
      </c>
      <c r="C6777" t="s">
        <v>1110</v>
      </c>
      <c r="D6777" t="s">
        <v>150</v>
      </c>
      <c r="E6777">
        <v>0</v>
      </c>
      <c r="F6777">
        <v>26</v>
      </c>
      <c r="G6777">
        <v>0</v>
      </c>
      <c r="H6777" t="s">
        <v>116</v>
      </c>
      <c r="I6777">
        <v>1</v>
      </c>
      <c r="J6777" t="s">
        <v>66</v>
      </c>
      <c r="K6777" s="33" t="str">
        <f>IF(ISNA(VLOOKUP(C6777,'Provider-EHR crosswalk'!A:B,2,FALSE)),"No EHR Specified",VLOOKUP(C6777,'Provider-EHR crosswalk'!A:B,2,FALSE))</f>
        <v>No EHR Specified</v>
      </c>
    </row>
    <row r="6778" spans="1:11" x14ac:dyDescent="0.25">
      <c r="A6778" t="s">
        <v>149</v>
      </c>
      <c r="B6778">
        <v>191</v>
      </c>
      <c r="C6778" t="s">
        <v>1110</v>
      </c>
      <c r="D6778" t="s">
        <v>150</v>
      </c>
      <c r="E6778">
        <v>0</v>
      </c>
      <c r="F6778">
        <v>4</v>
      </c>
      <c r="G6778">
        <v>0</v>
      </c>
      <c r="H6778" t="s">
        <v>116</v>
      </c>
      <c r="I6778">
        <v>1</v>
      </c>
      <c r="J6778" t="s">
        <v>66</v>
      </c>
      <c r="K6778" s="33" t="str">
        <f>IF(ISNA(VLOOKUP(C6778,'Provider-EHR crosswalk'!A:B,2,FALSE)),"No EHR Specified",VLOOKUP(C6778,'Provider-EHR crosswalk'!A:B,2,FALSE))</f>
        <v>No EHR Specified</v>
      </c>
    </row>
    <row r="6779" spans="1:11" x14ac:dyDescent="0.25">
      <c r="A6779" t="s">
        <v>149</v>
      </c>
      <c r="B6779">
        <v>204</v>
      </c>
      <c r="C6779" t="s">
        <v>1110</v>
      </c>
      <c r="D6779" t="s">
        <v>150</v>
      </c>
      <c r="E6779">
        <v>0</v>
      </c>
      <c r="F6779">
        <v>2</v>
      </c>
      <c r="G6779">
        <v>0</v>
      </c>
      <c r="H6779" t="s">
        <v>116</v>
      </c>
      <c r="I6779">
        <v>1</v>
      </c>
      <c r="J6779" t="s">
        <v>66</v>
      </c>
      <c r="K6779" s="33" t="str">
        <f>IF(ISNA(VLOOKUP(C6779,'Provider-EHR crosswalk'!A:B,2,FALSE)),"No EHR Specified",VLOOKUP(C6779,'Provider-EHR crosswalk'!A:B,2,FALSE))</f>
        <v>No EHR Specified</v>
      </c>
    </row>
    <row r="6780" spans="1:11" x14ac:dyDescent="0.25">
      <c r="A6780" t="s">
        <v>149</v>
      </c>
      <c r="B6780">
        <v>208</v>
      </c>
      <c r="C6780" t="s">
        <v>1110</v>
      </c>
      <c r="D6780" t="s">
        <v>150</v>
      </c>
      <c r="E6780">
        <v>0</v>
      </c>
      <c r="F6780">
        <v>4</v>
      </c>
      <c r="G6780">
        <v>0</v>
      </c>
      <c r="H6780" t="s">
        <v>116</v>
      </c>
      <c r="I6780">
        <v>1</v>
      </c>
      <c r="J6780" t="s">
        <v>66</v>
      </c>
      <c r="K6780" s="33" t="str">
        <f>IF(ISNA(VLOOKUP(C6780,'Provider-EHR crosswalk'!A:B,2,FALSE)),"No EHR Specified",VLOOKUP(C6780,'Provider-EHR crosswalk'!A:B,2,FALSE))</f>
        <v>No EHR Specified</v>
      </c>
    </row>
    <row r="6781" spans="1:11" x14ac:dyDescent="0.25">
      <c r="A6781" t="s">
        <v>149</v>
      </c>
      <c r="B6781">
        <v>210</v>
      </c>
      <c r="C6781" t="s">
        <v>1110</v>
      </c>
      <c r="D6781" t="s">
        <v>150</v>
      </c>
      <c r="E6781">
        <v>0</v>
      </c>
      <c r="F6781">
        <v>8</v>
      </c>
      <c r="G6781">
        <v>0</v>
      </c>
      <c r="H6781" t="s">
        <v>116</v>
      </c>
      <c r="I6781">
        <v>1</v>
      </c>
      <c r="J6781" t="s">
        <v>66</v>
      </c>
      <c r="K6781" s="33" t="str">
        <f>IF(ISNA(VLOOKUP(C6781,'Provider-EHR crosswalk'!A:B,2,FALSE)),"No EHR Specified",VLOOKUP(C6781,'Provider-EHR crosswalk'!A:B,2,FALSE))</f>
        <v>No EHR Specified</v>
      </c>
    </row>
    <row r="6782" spans="1:11" x14ac:dyDescent="0.25">
      <c r="A6782" t="s">
        <v>151</v>
      </c>
      <c r="B6782">
        <v>9</v>
      </c>
      <c r="C6782" t="s">
        <v>1110</v>
      </c>
      <c r="D6782" t="s">
        <v>152</v>
      </c>
      <c r="E6782">
        <v>0</v>
      </c>
      <c r="F6782">
        <v>327</v>
      </c>
      <c r="G6782">
        <v>0</v>
      </c>
      <c r="H6782" t="s">
        <v>116</v>
      </c>
      <c r="I6782">
        <v>1</v>
      </c>
      <c r="J6782" t="s">
        <v>66</v>
      </c>
      <c r="K6782" s="33" t="str">
        <f>IF(ISNA(VLOOKUP(C6782,'Provider-EHR crosswalk'!A:B,2,FALSE)),"No EHR Specified",VLOOKUP(C6782,'Provider-EHR crosswalk'!A:B,2,FALSE))</f>
        <v>No EHR Specified</v>
      </c>
    </row>
    <row r="6783" spans="1:11" x14ac:dyDescent="0.25">
      <c r="A6783" t="s">
        <v>151</v>
      </c>
      <c r="B6783">
        <v>38</v>
      </c>
      <c r="C6783" t="s">
        <v>1110</v>
      </c>
      <c r="D6783" t="s">
        <v>152</v>
      </c>
      <c r="E6783">
        <v>0</v>
      </c>
      <c r="F6783">
        <v>55</v>
      </c>
      <c r="G6783">
        <v>0</v>
      </c>
      <c r="H6783" t="s">
        <v>116</v>
      </c>
      <c r="I6783">
        <v>1</v>
      </c>
      <c r="J6783" t="s">
        <v>66</v>
      </c>
      <c r="K6783" s="33" t="str">
        <f>IF(ISNA(VLOOKUP(C6783,'Provider-EHR crosswalk'!A:B,2,FALSE)),"No EHR Specified",VLOOKUP(C6783,'Provider-EHR crosswalk'!A:B,2,FALSE))</f>
        <v>No EHR Specified</v>
      </c>
    </row>
    <row r="6784" spans="1:11" x14ac:dyDescent="0.25">
      <c r="A6784" t="s">
        <v>151</v>
      </c>
      <c r="B6784">
        <v>65</v>
      </c>
      <c r="C6784" t="s">
        <v>1110</v>
      </c>
      <c r="D6784" t="s">
        <v>152</v>
      </c>
      <c r="E6784">
        <v>0</v>
      </c>
      <c r="F6784">
        <v>63</v>
      </c>
      <c r="G6784">
        <v>0</v>
      </c>
      <c r="H6784" t="s">
        <v>116</v>
      </c>
      <c r="I6784">
        <v>1</v>
      </c>
      <c r="J6784" t="s">
        <v>66</v>
      </c>
      <c r="K6784" s="33" t="str">
        <f>IF(ISNA(VLOOKUP(C6784,'Provider-EHR crosswalk'!A:B,2,FALSE)),"No EHR Specified",VLOOKUP(C6784,'Provider-EHR crosswalk'!A:B,2,FALSE))</f>
        <v>No EHR Specified</v>
      </c>
    </row>
    <row r="6785" spans="1:11" x14ac:dyDescent="0.25">
      <c r="A6785" t="s">
        <v>151</v>
      </c>
      <c r="B6785">
        <v>70</v>
      </c>
      <c r="C6785" t="s">
        <v>1110</v>
      </c>
      <c r="D6785" t="s">
        <v>152</v>
      </c>
      <c r="E6785">
        <v>0</v>
      </c>
      <c r="F6785">
        <v>1577</v>
      </c>
      <c r="G6785">
        <v>0</v>
      </c>
      <c r="H6785" t="s">
        <v>116</v>
      </c>
      <c r="I6785">
        <v>1</v>
      </c>
      <c r="J6785" t="s">
        <v>66</v>
      </c>
      <c r="K6785" s="33" t="str">
        <f>IF(ISNA(VLOOKUP(C6785,'Provider-EHR crosswalk'!A:B,2,FALSE)),"No EHR Specified",VLOOKUP(C6785,'Provider-EHR crosswalk'!A:B,2,FALSE))</f>
        <v>No EHR Specified</v>
      </c>
    </row>
    <row r="6786" spans="1:11" x14ac:dyDescent="0.25">
      <c r="A6786" t="s">
        <v>151</v>
      </c>
      <c r="B6786">
        <v>88</v>
      </c>
      <c r="C6786" t="s">
        <v>1110</v>
      </c>
      <c r="D6786" t="s">
        <v>152</v>
      </c>
      <c r="E6786">
        <v>0</v>
      </c>
      <c r="F6786">
        <v>178</v>
      </c>
      <c r="G6786">
        <v>0</v>
      </c>
      <c r="H6786" t="s">
        <v>116</v>
      </c>
      <c r="I6786">
        <v>1</v>
      </c>
      <c r="J6786" t="s">
        <v>66</v>
      </c>
      <c r="K6786" s="33" t="str">
        <f>IF(ISNA(VLOOKUP(C6786,'Provider-EHR crosswalk'!A:B,2,FALSE)),"No EHR Specified",VLOOKUP(C6786,'Provider-EHR crosswalk'!A:B,2,FALSE))</f>
        <v>No EHR Specified</v>
      </c>
    </row>
    <row r="6787" spans="1:11" x14ac:dyDescent="0.25">
      <c r="A6787" t="s">
        <v>151</v>
      </c>
      <c r="B6787">
        <v>100</v>
      </c>
      <c r="C6787" t="s">
        <v>1110</v>
      </c>
      <c r="D6787" t="s">
        <v>152</v>
      </c>
      <c r="E6787">
        <v>0</v>
      </c>
      <c r="F6787">
        <v>92</v>
      </c>
      <c r="G6787">
        <v>0</v>
      </c>
      <c r="H6787" t="s">
        <v>116</v>
      </c>
      <c r="I6787">
        <v>1</v>
      </c>
      <c r="J6787" t="s">
        <v>66</v>
      </c>
      <c r="K6787" s="33" t="str">
        <f>IF(ISNA(VLOOKUP(C6787,'Provider-EHR crosswalk'!A:B,2,FALSE)),"No EHR Specified",VLOOKUP(C6787,'Provider-EHR crosswalk'!A:B,2,FALSE))</f>
        <v>No EHR Specified</v>
      </c>
    </row>
    <row r="6788" spans="1:11" x14ac:dyDescent="0.25">
      <c r="A6788" t="s">
        <v>151</v>
      </c>
      <c r="B6788">
        <v>110</v>
      </c>
      <c r="C6788" t="s">
        <v>1110</v>
      </c>
      <c r="D6788" t="s">
        <v>152</v>
      </c>
      <c r="E6788">
        <v>0</v>
      </c>
      <c r="F6788">
        <v>34</v>
      </c>
      <c r="G6788">
        <v>0</v>
      </c>
      <c r="H6788" t="s">
        <v>116</v>
      </c>
      <c r="I6788">
        <v>1</v>
      </c>
      <c r="J6788" t="s">
        <v>66</v>
      </c>
      <c r="K6788" s="33" t="str">
        <f>IF(ISNA(VLOOKUP(C6788,'Provider-EHR crosswalk'!A:B,2,FALSE)),"No EHR Specified",VLOOKUP(C6788,'Provider-EHR crosswalk'!A:B,2,FALSE))</f>
        <v>No EHR Specified</v>
      </c>
    </row>
    <row r="6789" spans="1:11" x14ac:dyDescent="0.25">
      <c r="A6789" t="s">
        <v>151</v>
      </c>
      <c r="B6789">
        <v>119</v>
      </c>
      <c r="C6789" t="s">
        <v>1110</v>
      </c>
      <c r="D6789" t="s">
        <v>152</v>
      </c>
      <c r="E6789">
        <v>0</v>
      </c>
      <c r="F6789">
        <v>350</v>
      </c>
      <c r="G6789">
        <v>0</v>
      </c>
      <c r="H6789" t="s">
        <v>116</v>
      </c>
      <c r="I6789">
        <v>1</v>
      </c>
      <c r="J6789" t="s">
        <v>66</v>
      </c>
      <c r="K6789" s="33" t="str">
        <f>IF(ISNA(VLOOKUP(C6789,'Provider-EHR crosswalk'!A:B,2,FALSE)),"No EHR Specified",VLOOKUP(C6789,'Provider-EHR crosswalk'!A:B,2,FALSE))</f>
        <v>No EHR Specified</v>
      </c>
    </row>
    <row r="6790" spans="1:11" x14ac:dyDescent="0.25">
      <c r="A6790" t="s">
        <v>151</v>
      </c>
      <c r="B6790">
        <v>122</v>
      </c>
      <c r="C6790" t="s">
        <v>1110</v>
      </c>
      <c r="D6790" t="s">
        <v>152</v>
      </c>
      <c r="E6790">
        <v>0</v>
      </c>
      <c r="F6790">
        <v>119</v>
      </c>
      <c r="G6790">
        <v>0</v>
      </c>
      <c r="H6790" t="s">
        <v>116</v>
      </c>
      <c r="I6790">
        <v>1</v>
      </c>
      <c r="J6790" t="s">
        <v>66</v>
      </c>
      <c r="K6790" s="33" t="str">
        <f>IF(ISNA(VLOOKUP(C6790,'Provider-EHR crosswalk'!A:B,2,FALSE)),"No EHR Specified",VLOOKUP(C6790,'Provider-EHR crosswalk'!A:B,2,FALSE))</f>
        <v>No EHR Specified</v>
      </c>
    </row>
    <row r="6791" spans="1:11" x14ac:dyDescent="0.25">
      <c r="A6791" t="s">
        <v>151</v>
      </c>
      <c r="B6791">
        <v>130</v>
      </c>
      <c r="C6791" t="s">
        <v>1110</v>
      </c>
      <c r="D6791" t="s">
        <v>152</v>
      </c>
      <c r="E6791">
        <v>0</v>
      </c>
      <c r="F6791">
        <v>142</v>
      </c>
      <c r="G6791">
        <v>0</v>
      </c>
      <c r="H6791" t="s">
        <v>116</v>
      </c>
      <c r="I6791">
        <v>1</v>
      </c>
      <c r="J6791" t="s">
        <v>66</v>
      </c>
      <c r="K6791" s="33" t="str">
        <f>IF(ISNA(VLOOKUP(C6791,'Provider-EHR crosswalk'!A:B,2,FALSE)),"No EHR Specified",VLOOKUP(C6791,'Provider-EHR crosswalk'!A:B,2,FALSE))</f>
        <v>No EHR Specified</v>
      </c>
    </row>
    <row r="6792" spans="1:11" x14ac:dyDescent="0.25">
      <c r="A6792" t="s">
        <v>151</v>
      </c>
      <c r="B6792">
        <v>140</v>
      </c>
      <c r="C6792" t="s">
        <v>1110</v>
      </c>
      <c r="D6792" t="s">
        <v>152</v>
      </c>
      <c r="E6792">
        <v>0</v>
      </c>
      <c r="F6792">
        <v>59</v>
      </c>
      <c r="G6792">
        <v>0</v>
      </c>
      <c r="H6792" t="s">
        <v>116</v>
      </c>
      <c r="I6792">
        <v>1</v>
      </c>
      <c r="J6792" t="s">
        <v>66</v>
      </c>
      <c r="K6792" s="33" t="str">
        <f>IF(ISNA(VLOOKUP(C6792,'Provider-EHR crosswalk'!A:B,2,FALSE)),"No EHR Specified",VLOOKUP(C6792,'Provider-EHR crosswalk'!A:B,2,FALSE))</f>
        <v>No EHR Specified</v>
      </c>
    </row>
    <row r="6793" spans="1:11" x14ac:dyDescent="0.25">
      <c r="A6793" t="s">
        <v>151</v>
      </c>
      <c r="B6793">
        <v>146</v>
      </c>
      <c r="C6793" t="s">
        <v>1110</v>
      </c>
      <c r="D6793" t="s">
        <v>152</v>
      </c>
      <c r="E6793">
        <v>0</v>
      </c>
      <c r="F6793">
        <v>13</v>
      </c>
      <c r="G6793">
        <v>0</v>
      </c>
      <c r="H6793" t="s">
        <v>116</v>
      </c>
      <c r="I6793">
        <v>1</v>
      </c>
      <c r="J6793" t="s">
        <v>66</v>
      </c>
      <c r="K6793" s="33" t="str">
        <f>IF(ISNA(VLOOKUP(C6793,'Provider-EHR crosswalk'!A:B,2,FALSE)),"No EHR Specified",VLOOKUP(C6793,'Provider-EHR crosswalk'!A:B,2,FALSE))</f>
        <v>No EHR Specified</v>
      </c>
    </row>
    <row r="6794" spans="1:11" x14ac:dyDescent="0.25">
      <c r="A6794" t="s">
        <v>151</v>
      </c>
      <c r="B6794">
        <v>172</v>
      </c>
      <c r="C6794" t="s">
        <v>1110</v>
      </c>
      <c r="D6794" t="s">
        <v>152</v>
      </c>
      <c r="E6794">
        <v>0</v>
      </c>
      <c r="F6794">
        <v>46</v>
      </c>
      <c r="G6794">
        <v>0</v>
      </c>
      <c r="H6794" t="s">
        <v>116</v>
      </c>
      <c r="I6794">
        <v>1</v>
      </c>
      <c r="J6794" t="s">
        <v>66</v>
      </c>
      <c r="K6794" s="33" t="str">
        <f>IF(ISNA(VLOOKUP(C6794,'Provider-EHR crosswalk'!A:B,2,FALSE)),"No EHR Specified",VLOOKUP(C6794,'Provider-EHR crosswalk'!A:B,2,FALSE))</f>
        <v>No EHR Specified</v>
      </c>
    </row>
    <row r="6795" spans="1:11" x14ac:dyDescent="0.25">
      <c r="A6795" t="s">
        <v>151</v>
      </c>
      <c r="B6795">
        <v>175</v>
      </c>
      <c r="C6795" t="s">
        <v>1110</v>
      </c>
      <c r="D6795" t="s">
        <v>152</v>
      </c>
      <c r="E6795">
        <v>0</v>
      </c>
      <c r="F6795">
        <v>12</v>
      </c>
      <c r="G6795">
        <v>0</v>
      </c>
      <c r="H6795" t="s">
        <v>116</v>
      </c>
      <c r="I6795">
        <v>1</v>
      </c>
      <c r="J6795" t="s">
        <v>66</v>
      </c>
      <c r="K6795" s="33" t="str">
        <f>IF(ISNA(VLOOKUP(C6795,'Provider-EHR crosswalk'!A:B,2,FALSE)),"No EHR Specified",VLOOKUP(C6795,'Provider-EHR crosswalk'!A:B,2,FALSE))</f>
        <v>No EHR Specified</v>
      </c>
    </row>
    <row r="6796" spans="1:11" x14ac:dyDescent="0.25">
      <c r="A6796" t="s">
        <v>151</v>
      </c>
      <c r="B6796">
        <v>184</v>
      </c>
      <c r="C6796" t="s">
        <v>1110</v>
      </c>
      <c r="D6796" t="s">
        <v>152</v>
      </c>
      <c r="E6796">
        <v>0</v>
      </c>
      <c r="F6796">
        <v>4</v>
      </c>
      <c r="G6796">
        <v>0</v>
      </c>
      <c r="H6796" t="s">
        <v>116</v>
      </c>
      <c r="I6796">
        <v>1</v>
      </c>
      <c r="J6796" t="s">
        <v>66</v>
      </c>
      <c r="K6796" s="33" t="str">
        <f>IF(ISNA(VLOOKUP(C6796,'Provider-EHR crosswalk'!A:B,2,FALSE)),"No EHR Specified",VLOOKUP(C6796,'Provider-EHR crosswalk'!A:B,2,FALSE))</f>
        <v>No EHR Specified</v>
      </c>
    </row>
    <row r="6797" spans="1:11" x14ac:dyDescent="0.25">
      <c r="A6797" t="s">
        <v>151</v>
      </c>
      <c r="B6797">
        <v>185</v>
      </c>
      <c r="C6797" t="s">
        <v>1110</v>
      </c>
      <c r="D6797" t="s">
        <v>152</v>
      </c>
      <c r="E6797">
        <v>0</v>
      </c>
      <c r="F6797">
        <v>26</v>
      </c>
      <c r="G6797">
        <v>0</v>
      </c>
      <c r="H6797" t="s">
        <v>116</v>
      </c>
      <c r="I6797">
        <v>1</v>
      </c>
      <c r="J6797" t="s">
        <v>66</v>
      </c>
      <c r="K6797" s="33" t="str">
        <f>IF(ISNA(VLOOKUP(C6797,'Provider-EHR crosswalk'!A:B,2,FALSE)),"No EHR Specified",VLOOKUP(C6797,'Provider-EHR crosswalk'!A:B,2,FALSE))</f>
        <v>No EHR Specified</v>
      </c>
    </row>
    <row r="6798" spans="1:11" x14ac:dyDescent="0.25">
      <c r="A6798" t="s">
        <v>151</v>
      </c>
      <c r="B6798">
        <v>191</v>
      </c>
      <c r="C6798" t="s">
        <v>1110</v>
      </c>
      <c r="D6798" t="s">
        <v>152</v>
      </c>
      <c r="E6798">
        <v>0</v>
      </c>
      <c r="F6798">
        <v>4</v>
      </c>
      <c r="G6798">
        <v>0</v>
      </c>
      <c r="H6798" t="s">
        <v>116</v>
      </c>
      <c r="I6798">
        <v>1</v>
      </c>
      <c r="J6798" t="s">
        <v>66</v>
      </c>
      <c r="K6798" s="33" t="str">
        <f>IF(ISNA(VLOOKUP(C6798,'Provider-EHR crosswalk'!A:B,2,FALSE)),"No EHR Specified",VLOOKUP(C6798,'Provider-EHR crosswalk'!A:B,2,FALSE))</f>
        <v>No EHR Specified</v>
      </c>
    </row>
    <row r="6799" spans="1:11" x14ac:dyDescent="0.25">
      <c r="A6799" t="s">
        <v>151</v>
      </c>
      <c r="B6799">
        <v>204</v>
      </c>
      <c r="C6799" t="s">
        <v>1110</v>
      </c>
      <c r="D6799" t="s">
        <v>152</v>
      </c>
      <c r="E6799">
        <v>0</v>
      </c>
      <c r="F6799">
        <v>2</v>
      </c>
      <c r="G6799">
        <v>0</v>
      </c>
      <c r="H6799" t="s">
        <v>116</v>
      </c>
      <c r="I6799">
        <v>1</v>
      </c>
      <c r="J6799" t="s">
        <v>66</v>
      </c>
      <c r="K6799" s="33" t="str">
        <f>IF(ISNA(VLOOKUP(C6799,'Provider-EHR crosswalk'!A:B,2,FALSE)),"No EHR Specified",VLOOKUP(C6799,'Provider-EHR crosswalk'!A:B,2,FALSE))</f>
        <v>No EHR Specified</v>
      </c>
    </row>
    <row r="6800" spans="1:11" x14ac:dyDescent="0.25">
      <c r="A6800" t="s">
        <v>151</v>
      </c>
      <c r="B6800">
        <v>208</v>
      </c>
      <c r="C6800" t="s">
        <v>1110</v>
      </c>
      <c r="D6800" t="s">
        <v>152</v>
      </c>
      <c r="E6800">
        <v>0</v>
      </c>
      <c r="F6800">
        <v>4</v>
      </c>
      <c r="G6800">
        <v>0</v>
      </c>
      <c r="H6800" t="s">
        <v>116</v>
      </c>
      <c r="I6800">
        <v>1</v>
      </c>
      <c r="J6800" t="s">
        <v>66</v>
      </c>
      <c r="K6800" s="33" t="str">
        <f>IF(ISNA(VLOOKUP(C6800,'Provider-EHR crosswalk'!A:B,2,FALSE)),"No EHR Specified",VLOOKUP(C6800,'Provider-EHR crosswalk'!A:B,2,FALSE))</f>
        <v>No EHR Specified</v>
      </c>
    </row>
    <row r="6801" spans="1:11" x14ac:dyDescent="0.25">
      <c r="A6801" t="s">
        <v>151</v>
      </c>
      <c r="B6801">
        <v>210</v>
      </c>
      <c r="C6801" t="s">
        <v>1110</v>
      </c>
      <c r="D6801" t="s">
        <v>152</v>
      </c>
      <c r="E6801">
        <v>0</v>
      </c>
      <c r="F6801">
        <v>8</v>
      </c>
      <c r="G6801">
        <v>0</v>
      </c>
      <c r="H6801" t="s">
        <v>116</v>
      </c>
      <c r="I6801">
        <v>1</v>
      </c>
      <c r="J6801" t="s">
        <v>66</v>
      </c>
      <c r="K6801" s="33" t="str">
        <f>IF(ISNA(VLOOKUP(C6801,'Provider-EHR crosswalk'!A:B,2,FALSE)),"No EHR Specified",VLOOKUP(C6801,'Provider-EHR crosswalk'!A:B,2,FALSE))</f>
        <v>No EHR Specified</v>
      </c>
    </row>
    <row r="6802" spans="1:11" x14ac:dyDescent="0.25">
      <c r="A6802" t="s">
        <v>153</v>
      </c>
      <c r="B6802">
        <v>9</v>
      </c>
      <c r="C6802" t="s">
        <v>1110</v>
      </c>
      <c r="D6802" t="s">
        <v>154</v>
      </c>
      <c r="E6802">
        <v>0</v>
      </c>
      <c r="F6802">
        <v>327</v>
      </c>
      <c r="G6802">
        <v>0</v>
      </c>
      <c r="H6802" t="s">
        <v>116</v>
      </c>
      <c r="I6802">
        <v>1</v>
      </c>
      <c r="J6802" t="s">
        <v>66</v>
      </c>
      <c r="K6802" s="33" t="str">
        <f>IF(ISNA(VLOOKUP(C6802,'Provider-EHR crosswalk'!A:B,2,FALSE)),"No EHR Specified",VLOOKUP(C6802,'Provider-EHR crosswalk'!A:B,2,FALSE))</f>
        <v>No EHR Specified</v>
      </c>
    </row>
    <row r="6803" spans="1:11" x14ac:dyDescent="0.25">
      <c r="A6803" t="s">
        <v>153</v>
      </c>
      <c r="B6803">
        <v>38</v>
      </c>
      <c r="C6803" t="s">
        <v>1110</v>
      </c>
      <c r="D6803" t="s">
        <v>154</v>
      </c>
      <c r="E6803">
        <v>0</v>
      </c>
      <c r="F6803">
        <v>55</v>
      </c>
      <c r="G6803">
        <v>0</v>
      </c>
      <c r="H6803" t="s">
        <v>116</v>
      </c>
      <c r="I6803">
        <v>1</v>
      </c>
      <c r="J6803" t="s">
        <v>66</v>
      </c>
      <c r="K6803" s="33" t="str">
        <f>IF(ISNA(VLOOKUP(C6803,'Provider-EHR crosswalk'!A:B,2,FALSE)),"No EHR Specified",VLOOKUP(C6803,'Provider-EHR crosswalk'!A:B,2,FALSE))</f>
        <v>No EHR Specified</v>
      </c>
    </row>
    <row r="6804" spans="1:11" x14ac:dyDescent="0.25">
      <c r="A6804" t="s">
        <v>153</v>
      </c>
      <c r="B6804">
        <v>65</v>
      </c>
      <c r="C6804" t="s">
        <v>1110</v>
      </c>
      <c r="D6804" t="s">
        <v>154</v>
      </c>
      <c r="E6804">
        <v>0</v>
      </c>
      <c r="F6804">
        <v>63</v>
      </c>
      <c r="G6804">
        <v>0</v>
      </c>
      <c r="H6804" t="s">
        <v>116</v>
      </c>
      <c r="I6804">
        <v>1</v>
      </c>
      <c r="J6804" t="s">
        <v>66</v>
      </c>
      <c r="K6804" s="33" t="str">
        <f>IF(ISNA(VLOOKUP(C6804,'Provider-EHR crosswalk'!A:B,2,FALSE)),"No EHR Specified",VLOOKUP(C6804,'Provider-EHR crosswalk'!A:B,2,FALSE))</f>
        <v>No EHR Specified</v>
      </c>
    </row>
    <row r="6805" spans="1:11" x14ac:dyDescent="0.25">
      <c r="A6805" t="s">
        <v>153</v>
      </c>
      <c r="B6805">
        <v>70</v>
      </c>
      <c r="C6805" t="s">
        <v>1110</v>
      </c>
      <c r="D6805" t="s">
        <v>154</v>
      </c>
      <c r="E6805">
        <v>0</v>
      </c>
      <c r="F6805">
        <v>1577</v>
      </c>
      <c r="G6805">
        <v>0</v>
      </c>
      <c r="H6805" t="s">
        <v>116</v>
      </c>
      <c r="I6805">
        <v>1</v>
      </c>
      <c r="J6805" t="s">
        <v>66</v>
      </c>
      <c r="K6805" s="33" t="str">
        <f>IF(ISNA(VLOOKUP(C6805,'Provider-EHR crosswalk'!A:B,2,FALSE)),"No EHR Specified",VLOOKUP(C6805,'Provider-EHR crosswalk'!A:B,2,FALSE))</f>
        <v>No EHR Specified</v>
      </c>
    </row>
    <row r="6806" spans="1:11" x14ac:dyDescent="0.25">
      <c r="A6806" t="s">
        <v>153</v>
      </c>
      <c r="B6806">
        <v>88</v>
      </c>
      <c r="C6806" t="s">
        <v>1110</v>
      </c>
      <c r="D6806" t="s">
        <v>154</v>
      </c>
      <c r="E6806">
        <v>0</v>
      </c>
      <c r="F6806">
        <v>178</v>
      </c>
      <c r="G6806">
        <v>0</v>
      </c>
      <c r="H6806" t="s">
        <v>116</v>
      </c>
      <c r="I6806">
        <v>1</v>
      </c>
      <c r="J6806" t="s">
        <v>66</v>
      </c>
      <c r="K6806" s="33" t="str">
        <f>IF(ISNA(VLOOKUP(C6806,'Provider-EHR crosswalk'!A:B,2,FALSE)),"No EHR Specified",VLOOKUP(C6806,'Provider-EHR crosswalk'!A:B,2,FALSE))</f>
        <v>No EHR Specified</v>
      </c>
    </row>
    <row r="6807" spans="1:11" x14ac:dyDescent="0.25">
      <c r="A6807" t="s">
        <v>153</v>
      </c>
      <c r="B6807">
        <v>100</v>
      </c>
      <c r="C6807" t="s">
        <v>1110</v>
      </c>
      <c r="D6807" t="s">
        <v>154</v>
      </c>
      <c r="E6807">
        <v>0</v>
      </c>
      <c r="F6807">
        <v>92</v>
      </c>
      <c r="G6807">
        <v>0</v>
      </c>
      <c r="H6807" t="s">
        <v>116</v>
      </c>
      <c r="I6807">
        <v>1</v>
      </c>
      <c r="J6807" t="s">
        <v>66</v>
      </c>
      <c r="K6807" s="33" t="str">
        <f>IF(ISNA(VLOOKUP(C6807,'Provider-EHR crosswalk'!A:B,2,FALSE)),"No EHR Specified",VLOOKUP(C6807,'Provider-EHR crosswalk'!A:B,2,FALSE))</f>
        <v>No EHR Specified</v>
      </c>
    </row>
    <row r="6808" spans="1:11" x14ac:dyDescent="0.25">
      <c r="A6808" t="s">
        <v>153</v>
      </c>
      <c r="B6808">
        <v>110</v>
      </c>
      <c r="C6808" t="s">
        <v>1110</v>
      </c>
      <c r="D6808" t="s">
        <v>154</v>
      </c>
      <c r="E6808">
        <v>0</v>
      </c>
      <c r="F6808">
        <v>34</v>
      </c>
      <c r="G6808">
        <v>0</v>
      </c>
      <c r="H6808" t="s">
        <v>116</v>
      </c>
      <c r="I6808">
        <v>1</v>
      </c>
      <c r="J6808" t="s">
        <v>66</v>
      </c>
      <c r="K6808" s="33" t="str">
        <f>IF(ISNA(VLOOKUP(C6808,'Provider-EHR crosswalk'!A:B,2,FALSE)),"No EHR Specified",VLOOKUP(C6808,'Provider-EHR crosswalk'!A:B,2,FALSE))</f>
        <v>No EHR Specified</v>
      </c>
    </row>
    <row r="6809" spans="1:11" x14ac:dyDescent="0.25">
      <c r="A6809" t="s">
        <v>153</v>
      </c>
      <c r="B6809">
        <v>119</v>
      </c>
      <c r="C6809" t="s">
        <v>1110</v>
      </c>
      <c r="D6809" t="s">
        <v>154</v>
      </c>
      <c r="E6809">
        <v>0</v>
      </c>
      <c r="F6809">
        <v>350</v>
      </c>
      <c r="G6809">
        <v>0</v>
      </c>
      <c r="H6809" t="s">
        <v>116</v>
      </c>
      <c r="I6809">
        <v>1</v>
      </c>
      <c r="J6809" t="s">
        <v>66</v>
      </c>
      <c r="K6809" s="33" t="str">
        <f>IF(ISNA(VLOOKUP(C6809,'Provider-EHR crosswalk'!A:B,2,FALSE)),"No EHR Specified",VLOOKUP(C6809,'Provider-EHR crosswalk'!A:B,2,FALSE))</f>
        <v>No EHR Specified</v>
      </c>
    </row>
    <row r="6810" spans="1:11" x14ac:dyDescent="0.25">
      <c r="A6810" t="s">
        <v>153</v>
      </c>
      <c r="B6810">
        <v>122</v>
      </c>
      <c r="C6810" t="s">
        <v>1110</v>
      </c>
      <c r="D6810" t="s">
        <v>154</v>
      </c>
      <c r="E6810">
        <v>0</v>
      </c>
      <c r="F6810">
        <v>119</v>
      </c>
      <c r="G6810">
        <v>0</v>
      </c>
      <c r="H6810" t="s">
        <v>116</v>
      </c>
      <c r="I6810">
        <v>1</v>
      </c>
      <c r="J6810" t="s">
        <v>66</v>
      </c>
      <c r="K6810" s="33" t="str">
        <f>IF(ISNA(VLOOKUP(C6810,'Provider-EHR crosswalk'!A:B,2,FALSE)),"No EHR Specified",VLOOKUP(C6810,'Provider-EHR crosswalk'!A:B,2,FALSE))</f>
        <v>No EHR Specified</v>
      </c>
    </row>
    <row r="6811" spans="1:11" x14ac:dyDescent="0.25">
      <c r="A6811" t="s">
        <v>153</v>
      </c>
      <c r="B6811">
        <v>130</v>
      </c>
      <c r="C6811" t="s">
        <v>1110</v>
      </c>
      <c r="D6811" t="s">
        <v>154</v>
      </c>
      <c r="E6811">
        <v>0</v>
      </c>
      <c r="F6811">
        <v>142</v>
      </c>
      <c r="G6811">
        <v>0</v>
      </c>
      <c r="H6811" t="s">
        <v>116</v>
      </c>
      <c r="I6811">
        <v>1</v>
      </c>
      <c r="J6811" t="s">
        <v>66</v>
      </c>
      <c r="K6811" s="33" t="str">
        <f>IF(ISNA(VLOOKUP(C6811,'Provider-EHR crosswalk'!A:B,2,FALSE)),"No EHR Specified",VLOOKUP(C6811,'Provider-EHR crosswalk'!A:B,2,FALSE))</f>
        <v>No EHR Specified</v>
      </c>
    </row>
    <row r="6812" spans="1:11" x14ac:dyDescent="0.25">
      <c r="A6812" t="s">
        <v>153</v>
      </c>
      <c r="B6812">
        <v>140</v>
      </c>
      <c r="C6812" t="s">
        <v>1110</v>
      </c>
      <c r="D6812" t="s">
        <v>154</v>
      </c>
      <c r="E6812">
        <v>0</v>
      </c>
      <c r="F6812">
        <v>59</v>
      </c>
      <c r="G6812">
        <v>0</v>
      </c>
      <c r="H6812" t="s">
        <v>116</v>
      </c>
      <c r="I6812">
        <v>1</v>
      </c>
      <c r="J6812" t="s">
        <v>66</v>
      </c>
      <c r="K6812" s="33" t="str">
        <f>IF(ISNA(VLOOKUP(C6812,'Provider-EHR crosswalk'!A:B,2,FALSE)),"No EHR Specified",VLOOKUP(C6812,'Provider-EHR crosswalk'!A:B,2,FALSE))</f>
        <v>No EHR Specified</v>
      </c>
    </row>
    <row r="6813" spans="1:11" x14ac:dyDescent="0.25">
      <c r="A6813" t="s">
        <v>153</v>
      </c>
      <c r="B6813">
        <v>146</v>
      </c>
      <c r="C6813" t="s">
        <v>1110</v>
      </c>
      <c r="D6813" t="s">
        <v>154</v>
      </c>
      <c r="E6813">
        <v>0</v>
      </c>
      <c r="F6813">
        <v>13</v>
      </c>
      <c r="G6813">
        <v>0</v>
      </c>
      <c r="H6813" t="s">
        <v>116</v>
      </c>
      <c r="I6813">
        <v>1</v>
      </c>
      <c r="J6813" t="s">
        <v>66</v>
      </c>
      <c r="K6813" s="33" t="str">
        <f>IF(ISNA(VLOOKUP(C6813,'Provider-EHR crosswalk'!A:B,2,FALSE)),"No EHR Specified",VLOOKUP(C6813,'Provider-EHR crosswalk'!A:B,2,FALSE))</f>
        <v>No EHR Specified</v>
      </c>
    </row>
    <row r="6814" spans="1:11" x14ac:dyDescent="0.25">
      <c r="A6814" t="s">
        <v>153</v>
      </c>
      <c r="B6814">
        <v>172</v>
      </c>
      <c r="C6814" t="s">
        <v>1110</v>
      </c>
      <c r="D6814" t="s">
        <v>154</v>
      </c>
      <c r="E6814">
        <v>0</v>
      </c>
      <c r="F6814">
        <v>46</v>
      </c>
      <c r="G6814">
        <v>0</v>
      </c>
      <c r="H6814" t="s">
        <v>116</v>
      </c>
      <c r="I6814">
        <v>1</v>
      </c>
      <c r="J6814" t="s">
        <v>66</v>
      </c>
      <c r="K6814" s="33" t="str">
        <f>IF(ISNA(VLOOKUP(C6814,'Provider-EHR crosswalk'!A:B,2,FALSE)),"No EHR Specified",VLOOKUP(C6814,'Provider-EHR crosswalk'!A:B,2,FALSE))</f>
        <v>No EHR Specified</v>
      </c>
    </row>
    <row r="6815" spans="1:11" x14ac:dyDescent="0.25">
      <c r="A6815" t="s">
        <v>153</v>
      </c>
      <c r="B6815">
        <v>175</v>
      </c>
      <c r="C6815" t="s">
        <v>1110</v>
      </c>
      <c r="D6815" t="s">
        <v>154</v>
      </c>
      <c r="E6815">
        <v>0</v>
      </c>
      <c r="F6815">
        <v>12</v>
      </c>
      <c r="G6815">
        <v>0</v>
      </c>
      <c r="H6815" t="s">
        <v>116</v>
      </c>
      <c r="I6815">
        <v>1</v>
      </c>
      <c r="J6815" t="s">
        <v>66</v>
      </c>
      <c r="K6815" s="33" t="str">
        <f>IF(ISNA(VLOOKUP(C6815,'Provider-EHR crosswalk'!A:B,2,FALSE)),"No EHR Specified",VLOOKUP(C6815,'Provider-EHR crosswalk'!A:B,2,FALSE))</f>
        <v>No EHR Specified</v>
      </c>
    </row>
    <row r="6816" spans="1:11" x14ac:dyDescent="0.25">
      <c r="A6816" t="s">
        <v>153</v>
      </c>
      <c r="B6816">
        <v>184</v>
      </c>
      <c r="C6816" t="s">
        <v>1110</v>
      </c>
      <c r="D6816" t="s">
        <v>154</v>
      </c>
      <c r="E6816">
        <v>0</v>
      </c>
      <c r="F6816">
        <v>4</v>
      </c>
      <c r="G6816">
        <v>0</v>
      </c>
      <c r="H6816" t="s">
        <v>116</v>
      </c>
      <c r="I6816">
        <v>1</v>
      </c>
      <c r="J6816" t="s">
        <v>66</v>
      </c>
      <c r="K6816" s="33" t="str">
        <f>IF(ISNA(VLOOKUP(C6816,'Provider-EHR crosswalk'!A:B,2,FALSE)),"No EHR Specified",VLOOKUP(C6816,'Provider-EHR crosswalk'!A:B,2,FALSE))</f>
        <v>No EHR Specified</v>
      </c>
    </row>
    <row r="6817" spans="1:11" x14ac:dyDescent="0.25">
      <c r="A6817" t="s">
        <v>153</v>
      </c>
      <c r="B6817">
        <v>185</v>
      </c>
      <c r="C6817" t="s">
        <v>1110</v>
      </c>
      <c r="D6817" t="s">
        <v>154</v>
      </c>
      <c r="E6817">
        <v>0</v>
      </c>
      <c r="F6817">
        <v>26</v>
      </c>
      <c r="G6817">
        <v>0</v>
      </c>
      <c r="H6817" t="s">
        <v>116</v>
      </c>
      <c r="I6817">
        <v>1</v>
      </c>
      <c r="J6817" t="s">
        <v>66</v>
      </c>
      <c r="K6817" s="33" t="str">
        <f>IF(ISNA(VLOOKUP(C6817,'Provider-EHR crosswalk'!A:B,2,FALSE)),"No EHR Specified",VLOOKUP(C6817,'Provider-EHR crosswalk'!A:B,2,FALSE))</f>
        <v>No EHR Specified</v>
      </c>
    </row>
    <row r="6818" spans="1:11" x14ac:dyDescent="0.25">
      <c r="A6818" t="s">
        <v>153</v>
      </c>
      <c r="B6818">
        <v>191</v>
      </c>
      <c r="C6818" t="s">
        <v>1110</v>
      </c>
      <c r="D6818" t="s">
        <v>154</v>
      </c>
      <c r="E6818">
        <v>0</v>
      </c>
      <c r="F6818">
        <v>4</v>
      </c>
      <c r="G6818">
        <v>0</v>
      </c>
      <c r="H6818" t="s">
        <v>116</v>
      </c>
      <c r="I6818">
        <v>1</v>
      </c>
      <c r="J6818" t="s">
        <v>66</v>
      </c>
      <c r="K6818" s="33" t="str">
        <f>IF(ISNA(VLOOKUP(C6818,'Provider-EHR crosswalk'!A:B,2,FALSE)),"No EHR Specified",VLOOKUP(C6818,'Provider-EHR crosswalk'!A:B,2,FALSE))</f>
        <v>No EHR Specified</v>
      </c>
    </row>
    <row r="6819" spans="1:11" x14ac:dyDescent="0.25">
      <c r="A6819" t="s">
        <v>153</v>
      </c>
      <c r="B6819">
        <v>204</v>
      </c>
      <c r="C6819" t="s">
        <v>1110</v>
      </c>
      <c r="D6819" t="s">
        <v>154</v>
      </c>
      <c r="E6819">
        <v>0</v>
      </c>
      <c r="F6819">
        <v>2</v>
      </c>
      <c r="G6819">
        <v>0</v>
      </c>
      <c r="H6819" t="s">
        <v>116</v>
      </c>
      <c r="I6819">
        <v>1</v>
      </c>
      <c r="J6819" t="s">
        <v>66</v>
      </c>
      <c r="K6819" s="33" t="str">
        <f>IF(ISNA(VLOOKUP(C6819,'Provider-EHR crosswalk'!A:B,2,FALSE)),"No EHR Specified",VLOOKUP(C6819,'Provider-EHR crosswalk'!A:B,2,FALSE))</f>
        <v>No EHR Specified</v>
      </c>
    </row>
    <row r="6820" spans="1:11" x14ac:dyDescent="0.25">
      <c r="A6820" t="s">
        <v>153</v>
      </c>
      <c r="B6820">
        <v>208</v>
      </c>
      <c r="C6820" t="s">
        <v>1110</v>
      </c>
      <c r="D6820" t="s">
        <v>154</v>
      </c>
      <c r="E6820">
        <v>0</v>
      </c>
      <c r="F6820">
        <v>4</v>
      </c>
      <c r="G6820">
        <v>0</v>
      </c>
      <c r="H6820" t="s">
        <v>116</v>
      </c>
      <c r="I6820">
        <v>1</v>
      </c>
      <c r="J6820" t="s">
        <v>66</v>
      </c>
      <c r="K6820" s="33" t="str">
        <f>IF(ISNA(VLOOKUP(C6820,'Provider-EHR crosswalk'!A:B,2,FALSE)),"No EHR Specified",VLOOKUP(C6820,'Provider-EHR crosswalk'!A:B,2,FALSE))</f>
        <v>No EHR Specified</v>
      </c>
    </row>
    <row r="6821" spans="1:11" x14ac:dyDescent="0.25">
      <c r="A6821" t="s">
        <v>153</v>
      </c>
      <c r="B6821">
        <v>210</v>
      </c>
      <c r="C6821" t="s">
        <v>1110</v>
      </c>
      <c r="D6821" t="s">
        <v>154</v>
      </c>
      <c r="E6821">
        <v>0</v>
      </c>
      <c r="F6821">
        <v>8</v>
      </c>
      <c r="G6821">
        <v>0</v>
      </c>
      <c r="H6821" t="s">
        <v>116</v>
      </c>
      <c r="I6821">
        <v>1</v>
      </c>
      <c r="J6821" t="s">
        <v>66</v>
      </c>
      <c r="K6821" s="33" t="str">
        <f>IF(ISNA(VLOOKUP(C6821,'Provider-EHR crosswalk'!A:B,2,FALSE)),"No EHR Specified",VLOOKUP(C6821,'Provider-EHR crosswalk'!A:B,2,FALSE))</f>
        <v>No EHR Specified</v>
      </c>
    </row>
    <row r="6822" spans="1:11" x14ac:dyDescent="0.25">
      <c r="A6822" t="s">
        <v>155</v>
      </c>
      <c r="B6822">
        <v>9</v>
      </c>
      <c r="C6822" t="s">
        <v>1110</v>
      </c>
      <c r="D6822" t="s">
        <v>156</v>
      </c>
      <c r="E6822">
        <v>0</v>
      </c>
      <c r="F6822">
        <v>327</v>
      </c>
      <c r="G6822">
        <v>0</v>
      </c>
      <c r="H6822" t="s">
        <v>157</v>
      </c>
      <c r="I6822" t="s">
        <v>157</v>
      </c>
      <c r="J6822" t="s">
        <v>157</v>
      </c>
      <c r="K6822" s="33" t="str">
        <f>IF(ISNA(VLOOKUP(C6822,'Provider-EHR crosswalk'!A:B,2,FALSE)),"No EHR Specified",VLOOKUP(C6822,'Provider-EHR crosswalk'!A:B,2,FALSE))</f>
        <v>No EHR Specified</v>
      </c>
    </row>
    <row r="6823" spans="1:11" x14ac:dyDescent="0.25">
      <c r="A6823" t="s">
        <v>155</v>
      </c>
      <c r="B6823">
        <v>38</v>
      </c>
      <c r="C6823" t="s">
        <v>1110</v>
      </c>
      <c r="D6823" t="s">
        <v>156</v>
      </c>
      <c r="E6823">
        <v>0</v>
      </c>
      <c r="F6823">
        <v>55</v>
      </c>
      <c r="G6823">
        <v>0</v>
      </c>
      <c r="H6823" t="s">
        <v>157</v>
      </c>
      <c r="I6823" t="s">
        <v>157</v>
      </c>
      <c r="J6823" t="s">
        <v>157</v>
      </c>
      <c r="K6823" s="33" t="str">
        <f>IF(ISNA(VLOOKUP(C6823,'Provider-EHR crosswalk'!A:B,2,FALSE)),"No EHR Specified",VLOOKUP(C6823,'Provider-EHR crosswalk'!A:B,2,FALSE))</f>
        <v>No EHR Specified</v>
      </c>
    </row>
    <row r="6824" spans="1:11" x14ac:dyDescent="0.25">
      <c r="A6824" t="s">
        <v>155</v>
      </c>
      <c r="B6824">
        <v>65</v>
      </c>
      <c r="C6824" t="s">
        <v>1110</v>
      </c>
      <c r="D6824" t="s">
        <v>156</v>
      </c>
      <c r="E6824">
        <v>0</v>
      </c>
      <c r="F6824">
        <v>63</v>
      </c>
      <c r="G6824">
        <v>0</v>
      </c>
      <c r="H6824" t="s">
        <v>157</v>
      </c>
      <c r="I6824" t="s">
        <v>157</v>
      </c>
      <c r="J6824" t="s">
        <v>157</v>
      </c>
      <c r="K6824" s="33" t="str">
        <f>IF(ISNA(VLOOKUP(C6824,'Provider-EHR crosswalk'!A:B,2,FALSE)),"No EHR Specified",VLOOKUP(C6824,'Provider-EHR crosswalk'!A:B,2,FALSE))</f>
        <v>No EHR Specified</v>
      </c>
    </row>
    <row r="6825" spans="1:11" x14ac:dyDescent="0.25">
      <c r="A6825" t="s">
        <v>155</v>
      </c>
      <c r="B6825">
        <v>70</v>
      </c>
      <c r="C6825" t="s">
        <v>1110</v>
      </c>
      <c r="D6825" t="s">
        <v>156</v>
      </c>
      <c r="E6825">
        <v>0</v>
      </c>
      <c r="F6825">
        <v>1577</v>
      </c>
      <c r="G6825">
        <v>0</v>
      </c>
      <c r="H6825" t="s">
        <v>157</v>
      </c>
      <c r="I6825" t="s">
        <v>157</v>
      </c>
      <c r="J6825" t="s">
        <v>157</v>
      </c>
      <c r="K6825" s="33" t="str">
        <f>IF(ISNA(VLOOKUP(C6825,'Provider-EHR crosswalk'!A:B,2,FALSE)),"No EHR Specified",VLOOKUP(C6825,'Provider-EHR crosswalk'!A:B,2,FALSE))</f>
        <v>No EHR Specified</v>
      </c>
    </row>
    <row r="6826" spans="1:11" x14ac:dyDescent="0.25">
      <c r="A6826" t="s">
        <v>155</v>
      </c>
      <c r="B6826">
        <v>88</v>
      </c>
      <c r="C6826" t="s">
        <v>1110</v>
      </c>
      <c r="D6826" t="s">
        <v>156</v>
      </c>
      <c r="E6826">
        <v>0</v>
      </c>
      <c r="F6826">
        <v>178</v>
      </c>
      <c r="G6826">
        <v>0</v>
      </c>
      <c r="H6826" t="s">
        <v>157</v>
      </c>
      <c r="I6826" t="s">
        <v>157</v>
      </c>
      <c r="J6826" t="s">
        <v>157</v>
      </c>
      <c r="K6826" s="33" t="str">
        <f>IF(ISNA(VLOOKUP(C6826,'Provider-EHR crosswalk'!A:B,2,FALSE)),"No EHR Specified",VLOOKUP(C6826,'Provider-EHR crosswalk'!A:B,2,FALSE))</f>
        <v>No EHR Specified</v>
      </c>
    </row>
    <row r="6827" spans="1:11" x14ac:dyDescent="0.25">
      <c r="A6827" t="s">
        <v>155</v>
      </c>
      <c r="B6827">
        <v>100</v>
      </c>
      <c r="C6827" t="s">
        <v>1110</v>
      </c>
      <c r="D6827" t="s">
        <v>156</v>
      </c>
      <c r="E6827">
        <v>0</v>
      </c>
      <c r="F6827">
        <v>92</v>
      </c>
      <c r="G6827">
        <v>0</v>
      </c>
      <c r="H6827" t="s">
        <v>157</v>
      </c>
      <c r="I6827" t="s">
        <v>157</v>
      </c>
      <c r="J6827" t="s">
        <v>157</v>
      </c>
      <c r="K6827" s="33" t="str">
        <f>IF(ISNA(VLOOKUP(C6827,'Provider-EHR crosswalk'!A:B,2,FALSE)),"No EHR Specified",VLOOKUP(C6827,'Provider-EHR crosswalk'!A:B,2,FALSE))</f>
        <v>No EHR Specified</v>
      </c>
    </row>
    <row r="6828" spans="1:11" x14ac:dyDescent="0.25">
      <c r="A6828" t="s">
        <v>155</v>
      </c>
      <c r="B6828">
        <v>110</v>
      </c>
      <c r="C6828" t="s">
        <v>1110</v>
      </c>
      <c r="D6828" t="s">
        <v>156</v>
      </c>
      <c r="E6828">
        <v>0</v>
      </c>
      <c r="F6828">
        <v>34</v>
      </c>
      <c r="G6828">
        <v>0</v>
      </c>
      <c r="H6828" t="s">
        <v>157</v>
      </c>
      <c r="I6828" t="s">
        <v>157</v>
      </c>
      <c r="J6828" t="s">
        <v>157</v>
      </c>
      <c r="K6828" s="33" t="str">
        <f>IF(ISNA(VLOOKUP(C6828,'Provider-EHR crosswalk'!A:B,2,FALSE)),"No EHR Specified",VLOOKUP(C6828,'Provider-EHR crosswalk'!A:B,2,FALSE))</f>
        <v>No EHR Specified</v>
      </c>
    </row>
    <row r="6829" spans="1:11" x14ac:dyDescent="0.25">
      <c r="A6829" t="s">
        <v>155</v>
      </c>
      <c r="B6829">
        <v>119</v>
      </c>
      <c r="C6829" t="s">
        <v>1110</v>
      </c>
      <c r="D6829" t="s">
        <v>156</v>
      </c>
      <c r="E6829">
        <v>0</v>
      </c>
      <c r="F6829">
        <v>350</v>
      </c>
      <c r="G6829">
        <v>0</v>
      </c>
      <c r="H6829" t="s">
        <v>157</v>
      </c>
      <c r="I6829" t="s">
        <v>157</v>
      </c>
      <c r="J6829" t="s">
        <v>157</v>
      </c>
      <c r="K6829" s="33" t="str">
        <f>IF(ISNA(VLOOKUP(C6829,'Provider-EHR crosswalk'!A:B,2,FALSE)),"No EHR Specified",VLOOKUP(C6829,'Provider-EHR crosswalk'!A:B,2,FALSE))</f>
        <v>No EHR Specified</v>
      </c>
    </row>
    <row r="6830" spans="1:11" x14ac:dyDescent="0.25">
      <c r="A6830" t="s">
        <v>155</v>
      </c>
      <c r="B6830">
        <v>122</v>
      </c>
      <c r="C6830" t="s">
        <v>1110</v>
      </c>
      <c r="D6830" t="s">
        <v>156</v>
      </c>
      <c r="E6830">
        <v>0</v>
      </c>
      <c r="F6830">
        <v>119</v>
      </c>
      <c r="G6830">
        <v>0</v>
      </c>
      <c r="H6830" t="s">
        <v>157</v>
      </c>
      <c r="I6830" t="s">
        <v>157</v>
      </c>
      <c r="J6830" t="s">
        <v>157</v>
      </c>
      <c r="K6830" s="33" t="str">
        <f>IF(ISNA(VLOOKUP(C6830,'Provider-EHR crosswalk'!A:B,2,FALSE)),"No EHR Specified",VLOOKUP(C6830,'Provider-EHR crosswalk'!A:B,2,FALSE))</f>
        <v>No EHR Specified</v>
      </c>
    </row>
    <row r="6831" spans="1:11" x14ac:dyDescent="0.25">
      <c r="A6831" t="s">
        <v>155</v>
      </c>
      <c r="B6831">
        <v>130</v>
      </c>
      <c r="C6831" t="s">
        <v>1110</v>
      </c>
      <c r="D6831" t="s">
        <v>156</v>
      </c>
      <c r="E6831">
        <v>0</v>
      </c>
      <c r="F6831">
        <v>142</v>
      </c>
      <c r="G6831">
        <v>0</v>
      </c>
      <c r="H6831" t="s">
        <v>157</v>
      </c>
      <c r="I6831" t="s">
        <v>157</v>
      </c>
      <c r="J6831" t="s">
        <v>157</v>
      </c>
      <c r="K6831" s="33" t="str">
        <f>IF(ISNA(VLOOKUP(C6831,'Provider-EHR crosswalk'!A:B,2,FALSE)),"No EHR Specified",VLOOKUP(C6831,'Provider-EHR crosswalk'!A:B,2,FALSE))</f>
        <v>No EHR Specified</v>
      </c>
    </row>
    <row r="6832" spans="1:11" x14ac:dyDescent="0.25">
      <c r="A6832" t="s">
        <v>155</v>
      </c>
      <c r="B6832">
        <v>140</v>
      </c>
      <c r="C6832" t="s">
        <v>1110</v>
      </c>
      <c r="D6832" t="s">
        <v>156</v>
      </c>
      <c r="E6832">
        <v>0</v>
      </c>
      <c r="F6832">
        <v>59</v>
      </c>
      <c r="G6832">
        <v>0</v>
      </c>
      <c r="H6832" t="s">
        <v>157</v>
      </c>
      <c r="I6832" t="s">
        <v>157</v>
      </c>
      <c r="J6832" t="s">
        <v>157</v>
      </c>
      <c r="K6832" s="33" t="str">
        <f>IF(ISNA(VLOOKUP(C6832,'Provider-EHR crosswalk'!A:B,2,FALSE)),"No EHR Specified",VLOOKUP(C6832,'Provider-EHR crosswalk'!A:B,2,FALSE))</f>
        <v>No EHR Specified</v>
      </c>
    </row>
    <row r="6833" spans="1:11" x14ac:dyDescent="0.25">
      <c r="A6833" t="s">
        <v>155</v>
      </c>
      <c r="B6833">
        <v>146</v>
      </c>
      <c r="C6833" t="s">
        <v>1110</v>
      </c>
      <c r="D6833" t="s">
        <v>156</v>
      </c>
      <c r="E6833">
        <v>0</v>
      </c>
      <c r="F6833">
        <v>13</v>
      </c>
      <c r="G6833">
        <v>0</v>
      </c>
      <c r="H6833" t="s">
        <v>157</v>
      </c>
      <c r="I6833" t="s">
        <v>157</v>
      </c>
      <c r="J6833" t="s">
        <v>157</v>
      </c>
      <c r="K6833" s="33" t="str">
        <f>IF(ISNA(VLOOKUP(C6833,'Provider-EHR crosswalk'!A:B,2,FALSE)),"No EHR Specified",VLOOKUP(C6833,'Provider-EHR crosswalk'!A:B,2,FALSE))</f>
        <v>No EHR Specified</v>
      </c>
    </row>
    <row r="6834" spans="1:11" x14ac:dyDescent="0.25">
      <c r="A6834" t="s">
        <v>155</v>
      </c>
      <c r="B6834">
        <v>172</v>
      </c>
      <c r="C6834" t="s">
        <v>1110</v>
      </c>
      <c r="D6834" t="s">
        <v>156</v>
      </c>
      <c r="E6834">
        <v>0</v>
      </c>
      <c r="F6834">
        <v>46</v>
      </c>
      <c r="G6834">
        <v>0</v>
      </c>
      <c r="H6834" t="s">
        <v>157</v>
      </c>
      <c r="I6834" t="s">
        <v>157</v>
      </c>
      <c r="J6834" t="s">
        <v>157</v>
      </c>
      <c r="K6834" s="33" t="str">
        <f>IF(ISNA(VLOOKUP(C6834,'Provider-EHR crosswalk'!A:B,2,FALSE)),"No EHR Specified",VLOOKUP(C6834,'Provider-EHR crosswalk'!A:B,2,FALSE))</f>
        <v>No EHR Specified</v>
      </c>
    </row>
    <row r="6835" spans="1:11" x14ac:dyDescent="0.25">
      <c r="A6835" t="s">
        <v>155</v>
      </c>
      <c r="B6835">
        <v>175</v>
      </c>
      <c r="C6835" t="s">
        <v>1110</v>
      </c>
      <c r="D6835" t="s">
        <v>156</v>
      </c>
      <c r="E6835">
        <v>0</v>
      </c>
      <c r="F6835">
        <v>12</v>
      </c>
      <c r="G6835">
        <v>0</v>
      </c>
      <c r="H6835" t="s">
        <v>157</v>
      </c>
      <c r="I6835" t="s">
        <v>157</v>
      </c>
      <c r="J6835" t="s">
        <v>157</v>
      </c>
      <c r="K6835" s="33" t="str">
        <f>IF(ISNA(VLOOKUP(C6835,'Provider-EHR crosswalk'!A:B,2,FALSE)),"No EHR Specified",VLOOKUP(C6835,'Provider-EHR crosswalk'!A:B,2,FALSE))</f>
        <v>No EHR Specified</v>
      </c>
    </row>
    <row r="6836" spans="1:11" x14ac:dyDescent="0.25">
      <c r="A6836" t="s">
        <v>155</v>
      </c>
      <c r="B6836">
        <v>184</v>
      </c>
      <c r="C6836" t="s">
        <v>1110</v>
      </c>
      <c r="D6836" t="s">
        <v>156</v>
      </c>
      <c r="E6836">
        <v>0</v>
      </c>
      <c r="F6836">
        <v>4</v>
      </c>
      <c r="G6836">
        <v>0</v>
      </c>
      <c r="H6836" t="s">
        <v>157</v>
      </c>
      <c r="I6836" t="s">
        <v>157</v>
      </c>
      <c r="J6836" t="s">
        <v>157</v>
      </c>
      <c r="K6836" s="33" t="str">
        <f>IF(ISNA(VLOOKUP(C6836,'Provider-EHR crosswalk'!A:B,2,FALSE)),"No EHR Specified",VLOOKUP(C6836,'Provider-EHR crosswalk'!A:B,2,FALSE))</f>
        <v>No EHR Specified</v>
      </c>
    </row>
    <row r="6837" spans="1:11" x14ac:dyDescent="0.25">
      <c r="A6837" t="s">
        <v>155</v>
      </c>
      <c r="B6837">
        <v>185</v>
      </c>
      <c r="C6837" t="s">
        <v>1110</v>
      </c>
      <c r="D6837" t="s">
        <v>156</v>
      </c>
      <c r="E6837">
        <v>0</v>
      </c>
      <c r="F6837">
        <v>26</v>
      </c>
      <c r="G6837">
        <v>0</v>
      </c>
      <c r="H6837" t="s">
        <v>157</v>
      </c>
      <c r="I6837" t="s">
        <v>157</v>
      </c>
      <c r="J6837" t="s">
        <v>157</v>
      </c>
      <c r="K6837" s="33" t="str">
        <f>IF(ISNA(VLOOKUP(C6837,'Provider-EHR crosswalk'!A:B,2,FALSE)),"No EHR Specified",VLOOKUP(C6837,'Provider-EHR crosswalk'!A:B,2,FALSE))</f>
        <v>No EHR Specified</v>
      </c>
    </row>
    <row r="6838" spans="1:11" x14ac:dyDescent="0.25">
      <c r="A6838" t="s">
        <v>155</v>
      </c>
      <c r="B6838">
        <v>191</v>
      </c>
      <c r="C6838" t="s">
        <v>1110</v>
      </c>
      <c r="D6838" t="s">
        <v>156</v>
      </c>
      <c r="E6838">
        <v>0</v>
      </c>
      <c r="F6838">
        <v>4</v>
      </c>
      <c r="G6838">
        <v>0</v>
      </c>
      <c r="H6838" t="s">
        <v>157</v>
      </c>
      <c r="I6838" t="s">
        <v>157</v>
      </c>
      <c r="J6838" t="s">
        <v>157</v>
      </c>
      <c r="K6838" s="33" t="str">
        <f>IF(ISNA(VLOOKUP(C6838,'Provider-EHR crosswalk'!A:B,2,FALSE)),"No EHR Specified",VLOOKUP(C6838,'Provider-EHR crosswalk'!A:B,2,FALSE))</f>
        <v>No EHR Specified</v>
      </c>
    </row>
    <row r="6839" spans="1:11" x14ac:dyDescent="0.25">
      <c r="A6839" t="s">
        <v>155</v>
      </c>
      <c r="B6839">
        <v>204</v>
      </c>
      <c r="C6839" t="s">
        <v>1110</v>
      </c>
      <c r="D6839" t="s">
        <v>156</v>
      </c>
      <c r="E6839">
        <v>0</v>
      </c>
      <c r="F6839">
        <v>2</v>
      </c>
      <c r="G6839">
        <v>0</v>
      </c>
      <c r="H6839" t="s">
        <v>157</v>
      </c>
      <c r="I6839" t="s">
        <v>157</v>
      </c>
      <c r="J6839" t="s">
        <v>157</v>
      </c>
      <c r="K6839" s="33" t="str">
        <f>IF(ISNA(VLOOKUP(C6839,'Provider-EHR crosswalk'!A:B,2,FALSE)),"No EHR Specified",VLOOKUP(C6839,'Provider-EHR crosswalk'!A:B,2,FALSE))</f>
        <v>No EHR Specified</v>
      </c>
    </row>
    <row r="6840" spans="1:11" x14ac:dyDescent="0.25">
      <c r="A6840" t="s">
        <v>155</v>
      </c>
      <c r="B6840">
        <v>208</v>
      </c>
      <c r="C6840" t="s">
        <v>1110</v>
      </c>
      <c r="D6840" t="s">
        <v>156</v>
      </c>
      <c r="E6840">
        <v>0</v>
      </c>
      <c r="F6840">
        <v>4</v>
      </c>
      <c r="G6840">
        <v>0</v>
      </c>
      <c r="H6840" t="s">
        <v>157</v>
      </c>
      <c r="I6840" t="s">
        <v>157</v>
      </c>
      <c r="J6840" t="s">
        <v>157</v>
      </c>
      <c r="K6840" s="33" t="str">
        <f>IF(ISNA(VLOOKUP(C6840,'Provider-EHR crosswalk'!A:B,2,FALSE)),"No EHR Specified",VLOOKUP(C6840,'Provider-EHR crosswalk'!A:B,2,FALSE))</f>
        <v>No EHR Specified</v>
      </c>
    </row>
    <row r="6841" spans="1:11" x14ac:dyDescent="0.25">
      <c r="A6841" t="s">
        <v>155</v>
      </c>
      <c r="B6841">
        <v>210</v>
      </c>
      <c r="C6841" t="s">
        <v>1110</v>
      </c>
      <c r="D6841" t="s">
        <v>156</v>
      </c>
      <c r="E6841">
        <v>0</v>
      </c>
      <c r="F6841">
        <v>8</v>
      </c>
      <c r="G6841">
        <v>0</v>
      </c>
      <c r="H6841" t="s">
        <v>157</v>
      </c>
      <c r="I6841" t="s">
        <v>157</v>
      </c>
      <c r="J6841" t="s">
        <v>157</v>
      </c>
      <c r="K6841" s="33" t="str">
        <f>IF(ISNA(VLOOKUP(C6841,'Provider-EHR crosswalk'!A:B,2,FALSE)),"No EHR Specified",VLOOKUP(C6841,'Provider-EHR crosswalk'!A:B,2,FALSE))</f>
        <v>No EHR Specified</v>
      </c>
    </row>
    <row r="6842" spans="1:11" x14ac:dyDescent="0.25">
      <c r="A6842" t="s">
        <v>158</v>
      </c>
      <c r="B6842">
        <v>9</v>
      </c>
      <c r="C6842" t="s">
        <v>1110</v>
      </c>
      <c r="D6842" t="s">
        <v>159</v>
      </c>
      <c r="E6842">
        <v>1</v>
      </c>
      <c r="F6842">
        <v>327</v>
      </c>
      <c r="G6842">
        <v>0.31</v>
      </c>
      <c r="H6842" t="s">
        <v>157</v>
      </c>
      <c r="I6842" t="s">
        <v>157</v>
      </c>
      <c r="J6842" t="s">
        <v>157</v>
      </c>
      <c r="K6842" s="33" t="str">
        <f>IF(ISNA(VLOOKUP(C6842,'Provider-EHR crosswalk'!A:B,2,FALSE)),"No EHR Specified",VLOOKUP(C6842,'Provider-EHR crosswalk'!A:B,2,FALSE))</f>
        <v>No EHR Specified</v>
      </c>
    </row>
    <row r="6843" spans="1:11" x14ac:dyDescent="0.25">
      <c r="A6843" t="s">
        <v>158</v>
      </c>
      <c r="B6843">
        <v>38</v>
      </c>
      <c r="C6843" t="s">
        <v>1110</v>
      </c>
      <c r="D6843" t="s">
        <v>159</v>
      </c>
      <c r="E6843">
        <v>2</v>
      </c>
      <c r="F6843">
        <v>55</v>
      </c>
      <c r="G6843">
        <v>3.64</v>
      </c>
      <c r="H6843" t="s">
        <v>157</v>
      </c>
      <c r="I6843" t="s">
        <v>157</v>
      </c>
      <c r="J6843" t="s">
        <v>157</v>
      </c>
      <c r="K6843" s="33" t="str">
        <f>IF(ISNA(VLOOKUP(C6843,'Provider-EHR crosswalk'!A:B,2,FALSE)),"No EHR Specified",VLOOKUP(C6843,'Provider-EHR crosswalk'!A:B,2,FALSE))</f>
        <v>No EHR Specified</v>
      </c>
    </row>
    <row r="6844" spans="1:11" x14ac:dyDescent="0.25">
      <c r="A6844" t="s">
        <v>158</v>
      </c>
      <c r="B6844">
        <v>65</v>
      </c>
      <c r="C6844" t="s">
        <v>1110</v>
      </c>
      <c r="D6844" t="s">
        <v>159</v>
      </c>
      <c r="E6844">
        <v>0</v>
      </c>
      <c r="F6844">
        <v>63</v>
      </c>
      <c r="G6844">
        <v>0</v>
      </c>
      <c r="H6844" t="s">
        <v>157</v>
      </c>
      <c r="I6844" t="s">
        <v>157</v>
      </c>
      <c r="J6844" t="s">
        <v>157</v>
      </c>
      <c r="K6844" s="33" t="str">
        <f>IF(ISNA(VLOOKUP(C6844,'Provider-EHR crosswalk'!A:B,2,FALSE)),"No EHR Specified",VLOOKUP(C6844,'Provider-EHR crosswalk'!A:B,2,FALSE))</f>
        <v>No EHR Specified</v>
      </c>
    </row>
    <row r="6845" spans="1:11" x14ac:dyDescent="0.25">
      <c r="A6845" t="s">
        <v>158</v>
      </c>
      <c r="B6845">
        <v>70</v>
      </c>
      <c r="C6845" t="s">
        <v>1110</v>
      </c>
      <c r="D6845" t="s">
        <v>159</v>
      </c>
      <c r="E6845">
        <v>0</v>
      </c>
      <c r="F6845">
        <v>1577</v>
      </c>
      <c r="G6845">
        <v>0</v>
      </c>
      <c r="H6845" t="s">
        <v>157</v>
      </c>
      <c r="I6845" t="s">
        <v>157</v>
      </c>
      <c r="J6845" t="s">
        <v>157</v>
      </c>
      <c r="K6845" s="33" t="str">
        <f>IF(ISNA(VLOOKUP(C6845,'Provider-EHR crosswalk'!A:B,2,FALSE)),"No EHR Specified",VLOOKUP(C6845,'Provider-EHR crosswalk'!A:B,2,FALSE))</f>
        <v>No EHR Specified</v>
      </c>
    </row>
    <row r="6846" spans="1:11" x14ac:dyDescent="0.25">
      <c r="A6846" t="s">
        <v>158</v>
      </c>
      <c r="B6846">
        <v>88</v>
      </c>
      <c r="C6846" t="s">
        <v>1110</v>
      </c>
      <c r="D6846" t="s">
        <v>159</v>
      </c>
      <c r="E6846">
        <v>7</v>
      </c>
      <c r="F6846">
        <v>178</v>
      </c>
      <c r="G6846">
        <v>3.93</v>
      </c>
      <c r="H6846" t="s">
        <v>157</v>
      </c>
      <c r="I6846" t="s">
        <v>157</v>
      </c>
      <c r="J6846" t="s">
        <v>157</v>
      </c>
      <c r="K6846" s="33" t="str">
        <f>IF(ISNA(VLOOKUP(C6846,'Provider-EHR crosswalk'!A:B,2,FALSE)),"No EHR Specified",VLOOKUP(C6846,'Provider-EHR crosswalk'!A:B,2,FALSE))</f>
        <v>No EHR Specified</v>
      </c>
    </row>
    <row r="6847" spans="1:11" x14ac:dyDescent="0.25">
      <c r="A6847" t="s">
        <v>158</v>
      </c>
      <c r="B6847">
        <v>100</v>
      </c>
      <c r="C6847" t="s">
        <v>1110</v>
      </c>
      <c r="D6847" t="s">
        <v>159</v>
      </c>
      <c r="E6847">
        <v>0</v>
      </c>
      <c r="F6847">
        <v>92</v>
      </c>
      <c r="G6847">
        <v>0</v>
      </c>
      <c r="H6847" t="s">
        <v>157</v>
      </c>
      <c r="I6847" t="s">
        <v>157</v>
      </c>
      <c r="J6847" t="s">
        <v>157</v>
      </c>
      <c r="K6847" s="33" t="str">
        <f>IF(ISNA(VLOOKUP(C6847,'Provider-EHR crosswalk'!A:B,2,FALSE)),"No EHR Specified",VLOOKUP(C6847,'Provider-EHR crosswalk'!A:B,2,FALSE))</f>
        <v>No EHR Specified</v>
      </c>
    </row>
    <row r="6848" spans="1:11" x14ac:dyDescent="0.25">
      <c r="A6848" t="s">
        <v>158</v>
      </c>
      <c r="B6848">
        <v>110</v>
      </c>
      <c r="C6848" t="s">
        <v>1110</v>
      </c>
      <c r="D6848" t="s">
        <v>159</v>
      </c>
      <c r="E6848">
        <v>0</v>
      </c>
      <c r="F6848">
        <v>34</v>
      </c>
      <c r="G6848">
        <v>0</v>
      </c>
      <c r="H6848" t="s">
        <v>157</v>
      </c>
      <c r="I6848" t="s">
        <v>157</v>
      </c>
      <c r="J6848" t="s">
        <v>157</v>
      </c>
      <c r="K6848" s="33" t="str">
        <f>IF(ISNA(VLOOKUP(C6848,'Provider-EHR crosswalk'!A:B,2,FALSE)),"No EHR Specified",VLOOKUP(C6848,'Provider-EHR crosswalk'!A:B,2,FALSE))</f>
        <v>No EHR Specified</v>
      </c>
    </row>
    <row r="6849" spans="1:11" x14ac:dyDescent="0.25">
      <c r="A6849" t="s">
        <v>158</v>
      </c>
      <c r="B6849">
        <v>119</v>
      </c>
      <c r="C6849" t="s">
        <v>1110</v>
      </c>
      <c r="D6849" t="s">
        <v>159</v>
      </c>
      <c r="E6849">
        <v>72</v>
      </c>
      <c r="F6849">
        <v>336</v>
      </c>
      <c r="G6849">
        <v>21.43</v>
      </c>
      <c r="H6849" t="s">
        <v>157</v>
      </c>
      <c r="I6849" t="s">
        <v>157</v>
      </c>
      <c r="J6849" t="s">
        <v>157</v>
      </c>
      <c r="K6849" s="33" t="str">
        <f>IF(ISNA(VLOOKUP(C6849,'Provider-EHR crosswalk'!A:B,2,FALSE)),"No EHR Specified",VLOOKUP(C6849,'Provider-EHR crosswalk'!A:B,2,FALSE))</f>
        <v>No EHR Specified</v>
      </c>
    </row>
    <row r="6850" spans="1:11" x14ac:dyDescent="0.25">
      <c r="A6850" t="s">
        <v>158</v>
      </c>
      <c r="B6850">
        <v>122</v>
      </c>
      <c r="C6850" t="s">
        <v>1110</v>
      </c>
      <c r="D6850" t="s">
        <v>159</v>
      </c>
      <c r="E6850">
        <v>0</v>
      </c>
      <c r="F6850">
        <v>119</v>
      </c>
      <c r="G6850">
        <v>0</v>
      </c>
      <c r="H6850" t="s">
        <v>157</v>
      </c>
      <c r="I6850" t="s">
        <v>157</v>
      </c>
      <c r="J6850" t="s">
        <v>157</v>
      </c>
      <c r="K6850" s="33" t="str">
        <f>IF(ISNA(VLOOKUP(C6850,'Provider-EHR crosswalk'!A:B,2,FALSE)),"No EHR Specified",VLOOKUP(C6850,'Provider-EHR crosswalk'!A:B,2,FALSE))</f>
        <v>No EHR Specified</v>
      </c>
    </row>
    <row r="6851" spans="1:11" x14ac:dyDescent="0.25">
      <c r="A6851" t="s">
        <v>158</v>
      </c>
      <c r="B6851">
        <v>130</v>
      </c>
      <c r="C6851" t="s">
        <v>1110</v>
      </c>
      <c r="D6851" t="s">
        <v>159</v>
      </c>
      <c r="E6851">
        <v>0</v>
      </c>
      <c r="F6851">
        <v>142</v>
      </c>
      <c r="G6851">
        <v>0</v>
      </c>
      <c r="H6851" t="s">
        <v>157</v>
      </c>
      <c r="I6851" t="s">
        <v>157</v>
      </c>
      <c r="J6851" t="s">
        <v>157</v>
      </c>
      <c r="K6851" s="33" t="str">
        <f>IF(ISNA(VLOOKUP(C6851,'Provider-EHR crosswalk'!A:B,2,FALSE)),"No EHR Specified",VLOOKUP(C6851,'Provider-EHR crosswalk'!A:B,2,FALSE))</f>
        <v>No EHR Specified</v>
      </c>
    </row>
    <row r="6852" spans="1:11" x14ac:dyDescent="0.25">
      <c r="A6852" t="s">
        <v>158</v>
      </c>
      <c r="B6852">
        <v>140</v>
      </c>
      <c r="C6852" t="s">
        <v>1110</v>
      </c>
      <c r="D6852" t="s">
        <v>159</v>
      </c>
      <c r="E6852">
        <v>14</v>
      </c>
      <c r="F6852">
        <v>59</v>
      </c>
      <c r="G6852">
        <v>23.73</v>
      </c>
      <c r="H6852" t="s">
        <v>157</v>
      </c>
      <c r="I6852" t="s">
        <v>157</v>
      </c>
      <c r="J6852" t="s">
        <v>157</v>
      </c>
      <c r="K6852" s="33" t="str">
        <f>IF(ISNA(VLOOKUP(C6852,'Provider-EHR crosswalk'!A:B,2,FALSE)),"No EHR Specified",VLOOKUP(C6852,'Provider-EHR crosswalk'!A:B,2,FALSE))</f>
        <v>No EHR Specified</v>
      </c>
    </row>
    <row r="6853" spans="1:11" x14ac:dyDescent="0.25">
      <c r="A6853" t="s">
        <v>158</v>
      </c>
      <c r="B6853">
        <v>146</v>
      </c>
      <c r="C6853" t="s">
        <v>1110</v>
      </c>
      <c r="D6853" t="s">
        <v>159</v>
      </c>
      <c r="E6853">
        <v>0</v>
      </c>
      <c r="F6853">
        <v>13</v>
      </c>
      <c r="G6853">
        <v>0</v>
      </c>
      <c r="H6853" t="s">
        <v>157</v>
      </c>
      <c r="I6853" t="s">
        <v>157</v>
      </c>
      <c r="J6853" t="s">
        <v>157</v>
      </c>
      <c r="K6853" s="33" t="str">
        <f>IF(ISNA(VLOOKUP(C6853,'Provider-EHR crosswalk'!A:B,2,FALSE)),"No EHR Specified",VLOOKUP(C6853,'Provider-EHR crosswalk'!A:B,2,FALSE))</f>
        <v>No EHR Specified</v>
      </c>
    </row>
    <row r="6854" spans="1:11" x14ac:dyDescent="0.25">
      <c r="A6854" t="s">
        <v>158</v>
      </c>
      <c r="B6854">
        <v>172</v>
      </c>
      <c r="C6854" t="s">
        <v>1110</v>
      </c>
      <c r="D6854" t="s">
        <v>159</v>
      </c>
      <c r="E6854">
        <v>0</v>
      </c>
      <c r="F6854">
        <v>46</v>
      </c>
      <c r="G6854">
        <v>0</v>
      </c>
      <c r="H6854" t="s">
        <v>157</v>
      </c>
      <c r="I6854" t="s">
        <v>157</v>
      </c>
      <c r="J6854" t="s">
        <v>157</v>
      </c>
      <c r="K6854" s="33" t="str">
        <f>IF(ISNA(VLOOKUP(C6854,'Provider-EHR crosswalk'!A:B,2,FALSE)),"No EHR Specified",VLOOKUP(C6854,'Provider-EHR crosswalk'!A:B,2,FALSE))</f>
        <v>No EHR Specified</v>
      </c>
    </row>
    <row r="6855" spans="1:11" x14ac:dyDescent="0.25">
      <c r="A6855" t="s">
        <v>158</v>
      </c>
      <c r="B6855">
        <v>175</v>
      </c>
      <c r="C6855" t="s">
        <v>1110</v>
      </c>
      <c r="D6855" t="s">
        <v>159</v>
      </c>
      <c r="E6855">
        <v>0</v>
      </c>
      <c r="F6855">
        <v>12</v>
      </c>
      <c r="G6855">
        <v>0</v>
      </c>
      <c r="H6855" t="s">
        <v>157</v>
      </c>
      <c r="I6855" t="s">
        <v>157</v>
      </c>
      <c r="J6855" t="s">
        <v>157</v>
      </c>
      <c r="K6855" s="33" t="str">
        <f>IF(ISNA(VLOOKUP(C6855,'Provider-EHR crosswalk'!A:B,2,FALSE)),"No EHR Specified",VLOOKUP(C6855,'Provider-EHR crosswalk'!A:B,2,FALSE))</f>
        <v>No EHR Specified</v>
      </c>
    </row>
    <row r="6856" spans="1:11" x14ac:dyDescent="0.25">
      <c r="A6856" t="s">
        <v>158</v>
      </c>
      <c r="B6856">
        <v>184</v>
      </c>
      <c r="C6856" t="s">
        <v>1110</v>
      </c>
      <c r="D6856" t="s">
        <v>159</v>
      </c>
      <c r="E6856">
        <v>0</v>
      </c>
      <c r="F6856">
        <v>4</v>
      </c>
      <c r="G6856">
        <v>0</v>
      </c>
      <c r="H6856" t="s">
        <v>157</v>
      </c>
      <c r="I6856" t="s">
        <v>157</v>
      </c>
      <c r="J6856" t="s">
        <v>157</v>
      </c>
      <c r="K6856" s="33" t="str">
        <f>IF(ISNA(VLOOKUP(C6856,'Provider-EHR crosswalk'!A:B,2,FALSE)),"No EHR Specified",VLOOKUP(C6856,'Provider-EHR crosswalk'!A:B,2,FALSE))</f>
        <v>No EHR Specified</v>
      </c>
    </row>
    <row r="6857" spans="1:11" x14ac:dyDescent="0.25">
      <c r="A6857" t="s">
        <v>158</v>
      </c>
      <c r="B6857">
        <v>185</v>
      </c>
      <c r="C6857" t="s">
        <v>1110</v>
      </c>
      <c r="D6857" t="s">
        <v>159</v>
      </c>
      <c r="E6857">
        <v>0</v>
      </c>
      <c r="F6857">
        <v>26</v>
      </c>
      <c r="G6857">
        <v>0</v>
      </c>
      <c r="H6857" t="s">
        <v>157</v>
      </c>
      <c r="I6857" t="s">
        <v>157</v>
      </c>
      <c r="J6857" t="s">
        <v>157</v>
      </c>
      <c r="K6857" s="33" t="str">
        <f>IF(ISNA(VLOOKUP(C6857,'Provider-EHR crosswalk'!A:B,2,FALSE)),"No EHR Specified",VLOOKUP(C6857,'Provider-EHR crosswalk'!A:B,2,FALSE))</f>
        <v>No EHR Specified</v>
      </c>
    </row>
    <row r="6858" spans="1:11" x14ac:dyDescent="0.25">
      <c r="A6858" t="s">
        <v>158</v>
      </c>
      <c r="B6858">
        <v>191</v>
      </c>
      <c r="C6858" t="s">
        <v>1110</v>
      </c>
      <c r="D6858" t="s">
        <v>159</v>
      </c>
      <c r="E6858">
        <v>1</v>
      </c>
      <c r="F6858">
        <v>4</v>
      </c>
      <c r="G6858">
        <v>25</v>
      </c>
      <c r="H6858" t="s">
        <v>157</v>
      </c>
      <c r="I6858" t="s">
        <v>157</v>
      </c>
      <c r="J6858" t="s">
        <v>157</v>
      </c>
      <c r="K6858" s="33" t="str">
        <f>IF(ISNA(VLOOKUP(C6858,'Provider-EHR crosswalk'!A:B,2,FALSE)),"No EHR Specified",VLOOKUP(C6858,'Provider-EHR crosswalk'!A:B,2,FALSE))</f>
        <v>No EHR Specified</v>
      </c>
    </row>
    <row r="6859" spans="1:11" x14ac:dyDescent="0.25">
      <c r="A6859" t="s">
        <v>158</v>
      </c>
      <c r="B6859">
        <v>204</v>
      </c>
      <c r="C6859" t="s">
        <v>1110</v>
      </c>
      <c r="D6859" t="s">
        <v>159</v>
      </c>
      <c r="E6859">
        <v>0</v>
      </c>
      <c r="F6859">
        <v>2</v>
      </c>
      <c r="G6859">
        <v>0</v>
      </c>
      <c r="H6859" t="s">
        <v>157</v>
      </c>
      <c r="I6859" t="s">
        <v>157</v>
      </c>
      <c r="J6859" t="s">
        <v>157</v>
      </c>
      <c r="K6859" s="33" t="str">
        <f>IF(ISNA(VLOOKUP(C6859,'Provider-EHR crosswalk'!A:B,2,FALSE)),"No EHR Specified",VLOOKUP(C6859,'Provider-EHR crosswalk'!A:B,2,FALSE))</f>
        <v>No EHR Specified</v>
      </c>
    </row>
    <row r="6860" spans="1:11" x14ac:dyDescent="0.25">
      <c r="A6860" t="s">
        <v>158</v>
      </c>
      <c r="B6860">
        <v>208</v>
      </c>
      <c r="C6860" t="s">
        <v>1110</v>
      </c>
      <c r="D6860" t="s">
        <v>159</v>
      </c>
      <c r="E6860">
        <v>0</v>
      </c>
      <c r="F6860">
        <v>4</v>
      </c>
      <c r="G6860">
        <v>0</v>
      </c>
      <c r="H6860" t="s">
        <v>157</v>
      </c>
      <c r="I6860" t="s">
        <v>157</v>
      </c>
      <c r="J6860" t="s">
        <v>157</v>
      </c>
      <c r="K6860" s="33" t="str">
        <f>IF(ISNA(VLOOKUP(C6860,'Provider-EHR crosswalk'!A:B,2,FALSE)),"No EHR Specified",VLOOKUP(C6860,'Provider-EHR crosswalk'!A:B,2,FALSE))</f>
        <v>No EHR Specified</v>
      </c>
    </row>
    <row r="6861" spans="1:11" x14ac:dyDescent="0.25">
      <c r="A6861" t="s">
        <v>158</v>
      </c>
      <c r="B6861">
        <v>210</v>
      </c>
      <c r="C6861" t="s">
        <v>1110</v>
      </c>
      <c r="D6861" t="s">
        <v>159</v>
      </c>
      <c r="E6861">
        <v>0</v>
      </c>
      <c r="F6861">
        <v>8</v>
      </c>
      <c r="G6861">
        <v>0</v>
      </c>
      <c r="H6861" t="s">
        <v>157</v>
      </c>
      <c r="I6861" t="s">
        <v>157</v>
      </c>
      <c r="J6861" t="s">
        <v>157</v>
      </c>
      <c r="K6861" s="33" t="str">
        <f>IF(ISNA(VLOOKUP(C6861,'Provider-EHR crosswalk'!A:B,2,FALSE)),"No EHR Specified",VLOOKUP(C6861,'Provider-EHR crosswalk'!A:B,2,FALSE))</f>
        <v>No EHR Specified</v>
      </c>
    </row>
    <row r="6862" spans="1:11" x14ac:dyDescent="0.25">
      <c r="A6862" t="s">
        <v>160</v>
      </c>
      <c r="B6862" t="s">
        <v>161</v>
      </c>
      <c r="C6862" t="s">
        <v>1110</v>
      </c>
      <c r="K6862" s="33" t="str">
        <f>IF(ISNA(VLOOKUP(C6862,'Provider-EHR crosswalk'!A:B,2,FALSE)),"No EHR Specified",VLOOKUP(C6862,'Provider-EHR crosswalk'!A:B,2,FALSE))</f>
        <v>No EHR Specified</v>
      </c>
    </row>
    <row r="6863" spans="1:11" x14ac:dyDescent="0.25">
      <c r="A6863" t="s">
        <v>162</v>
      </c>
      <c r="B6863">
        <v>9</v>
      </c>
      <c r="C6863" t="s">
        <v>1110</v>
      </c>
      <c r="D6863" t="s">
        <v>163</v>
      </c>
      <c r="E6863">
        <v>325</v>
      </c>
      <c r="F6863">
        <v>327</v>
      </c>
      <c r="G6863">
        <v>99.39</v>
      </c>
      <c r="H6863" t="s">
        <v>65</v>
      </c>
      <c r="I6863">
        <v>95</v>
      </c>
      <c r="J6863" t="s">
        <v>66</v>
      </c>
      <c r="K6863" s="33" t="str">
        <f>IF(ISNA(VLOOKUP(C6863,'Provider-EHR crosswalk'!A:B,2,FALSE)),"No EHR Specified",VLOOKUP(C6863,'Provider-EHR crosswalk'!A:B,2,FALSE))</f>
        <v>No EHR Specified</v>
      </c>
    </row>
    <row r="6864" spans="1:11" x14ac:dyDescent="0.25">
      <c r="A6864" t="s">
        <v>162</v>
      </c>
      <c r="B6864">
        <v>38</v>
      </c>
      <c r="C6864" t="s">
        <v>1110</v>
      </c>
      <c r="D6864" t="s">
        <v>163</v>
      </c>
      <c r="E6864">
        <v>53</v>
      </c>
      <c r="F6864">
        <v>55</v>
      </c>
      <c r="G6864">
        <v>96.36</v>
      </c>
      <c r="H6864" t="s">
        <v>65</v>
      </c>
      <c r="I6864">
        <v>95</v>
      </c>
      <c r="J6864" t="s">
        <v>66</v>
      </c>
      <c r="K6864" s="33" t="str">
        <f>IF(ISNA(VLOOKUP(C6864,'Provider-EHR crosswalk'!A:B,2,FALSE)),"No EHR Specified",VLOOKUP(C6864,'Provider-EHR crosswalk'!A:B,2,FALSE))</f>
        <v>No EHR Specified</v>
      </c>
    </row>
    <row r="6865" spans="1:11" x14ac:dyDescent="0.25">
      <c r="A6865" t="s">
        <v>162</v>
      </c>
      <c r="B6865">
        <v>65</v>
      </c>
      <c r="C6865" t="s">
        <v>1110</v>
      </c>
      <c r="D6865" t="s">
        <v>163</v>
      </c>
      <c r="E6865">
        <v>59</v>
      </c>
      <c r="F6865">
        <v>63</v>
      </c>
      <c r="G6865">
        <v>93.65</v>
      </c>
      <c r="H6865" t="s">
        <v>65</v>
      </c>
      <c r="I6865">
        <v>95</v>
      </c>
      <c r="J6865" t="s">
        <v>69</v>
      </c>
      <c r="K6865" s="33" t="str">
        <f>IF(ISNA(VLOOKUP(C6865,'Provider-EHR crosswalk'!A:B,2,FALSE)),"No EHR Specified",VLOOKUP(C6865,'Provider-EHR crosswalk'!A:B,2,FALSE))</f>
        <v>No EHR Specified</v>
      </c>
    </row>
    <row r="6866" spans="1:11" x14ac:dyDescent="0.25">
      <c r="A6866" t="s">
        <v>162</v>
      </c>
      <c r="B6866">
        <v>70</v>
      </c>
      <c r="C6866" t="s">
        <v>1110</v>
      </c>
      <c r="D6866" t="s">
        <v>163</v>
      </c>
      <c r="E6866">
        <v>1484</v>
      </c>
      <c r="F6866">
        <v>1577</v>
      </c>
      <c r="G6866">
        <v>94.1</v>
      </c>
      <c r="H6866" t="s">
        <v>65</v>
      </c>
      <c r="I6866">
        <v>95</v>
      </c>
      <c r="J6866" t="s">
        <v>69</v>
      </c>
      <c r="K6866" s="33" t="str">
        <f>IF(ISNA(VLOOKUP(C6866,'Provider-EHR crosswalk'!A:B,2,FALSE)),"No EHR Specified",VLOOKUP(C6866,'Provider-EHR crosswalk'!A:B,2,FALSE))</f>
        <v>No EHR Specified</v>
      </c>
    </row>
    <row r="6867" spans="1:11" x14ac:dyDescent="0.25">
      <c r="A6867" t="s">
        <v>162</v>
      </c>
      <c r="B6867">
        <v>88</v>
      </c>
      <c r="C6867" t="s">
        <v>1110</v>
      </c>
      <c r="D6867" t="s">
        <v>163</v>
      </c>
      <c r="E6867">
        <v>170</v>
      </c>
      <c r="F6867">
        <v>178</v>
      </c>
      <c r="G6867">
        <v>95.51</v>
      </c>
      <c r="H6867" t="s">
        <v>65</v>
      </c>
      <c r="I6867">
        <v>95</v>
      </c>
      <c r="J6867" t="s">
        <v>66</v>
      </c>
      <c r="K6867" s="33" t="str">
        <f>IF(ISNA(VLOOKUP(C6867,'Provider-EHR crosswalk'!A:B,2,FALSE)),"No EHR Specified",VLOOKUP(C6867,'Provider-EHR crosswalk'!A:B,2,FALSE))</f>
        <v>No EHR Specified</v>
      </c>
    </row>
    <row r="6868" spans="1:11" x14ac:dyDescent="0.25">
      <c r="A6868" t="s">
        <v>162</v>
      </c>
      <c r="B6868">
        <v>100</v>
      </c>
      <c r="C6868" t="s">
        <v>1110</v>
      </c>
      <c r="D6868" t="s">
        <v>163</v>
      </c>
      <c r="E6868">
        <v>6</v>
      </c>
      <c r="F6868">
        <v>91</v>
      </c>
      <c r="G6868">
        <v>6.59</v>
      </c>
      <c r="H6868" t="s">
        <v>65</v>
      </c>
      <c r="I6868">
        <v>95</v>
      </c>
      <c r="J6868" t="s">
        <v>69</v>
      </c>
      <c r="K6868" s="33" t="str">
        <f>IF(ISNA(VLOOKUP(C6868,'Provider-EHR crosswalk'!A:B,2,FALSE)),"No EHR Specified",VLOOKUP(C6868,'Provider-EHR crosswalk'!A:B,2,FALSE))</f>
        <v>No EHR Specified</v>
      </c>
    </row>
    <row r="6869" spans="1:11" x14ac:dyDescent="0.25">
      <c r="A6869" t="s">
        <v>162</v>
      </c>
      <c r="B6869">
        <v>110</v>
      </c>
      <c r="C6869" t="s">
        <v>1110</v>
      </c>
      <c r="D6869" t="s">
        <v>163</v>
      </c>
      <c r="E6869">
        <v>20</v>
      </c>
      <c r="F6869">
        <v>34</v>
      </c>
      <c r="G6869">
        <v>58.82</v>
      </c>
      <c r="H6869" t="s">
        <v>65</v>
      </c>
      <c r="I6869">
        <v>95</v>
      </c>
      <c r="J6869" t="s">
        <v>69</v>
      </c>
      <c r="K6869" s="33" t="str">
        <f>IF(ISNA(VLOOKUP(C6869,'Provider-EHR crosswalk'!A:B,2,FALSE)),"No EHR Specified",VLOOKUP(C6869,'Provider-EHR crosswalk'!A:B,2,FALSE))</f>
        <v>No EHR Specified</v>
      </c>
    </row>
    <row r="6870" spans="1:11" x14ac:dyDescent="0.25">
      <c r="A6870" t="s">
        <v>162</v>
      </c>
      <c r="B6870">
        <v>119</v>
      </c>
      <c r="C6870" t="s">
        <v>1110</v>
      </c>
      <c r="D6870" t="s">
        <v>163</v>
      </c>
      <c r="E6870">
        <v>18</v>
      </c>
      <c r="F6870">
        <v>350</v>
      </c>
      <c r="G6870">
        <v>5.14</v>
      </c>
      <c r="H6870" t="s">
        <v>65</v>
      </c>
      <c r="I6870">
        <v>95</v>
      </c>
      <c r="J6870" t="s">
        <v>69</v>
      </c>
      <c r="K6870" s="33" t="str">
        <f>IF(ISNA(VLOOKUP(C6870,'Provider-EHR crosswalk'!A:B,2,FALSE)),"No EHR Specified",VLOOKUP(C6870,'Provider-EHR crosswalk'!A:B,2,FALSE))</f>
        <v>No EHR Specified</v>
      </c>
    </row>
    <row r="6871" spans="1:11" x14ac:dyDescent="0.25">
      <c r="A6871" t="s">
        <v>162</v>
      </c>
      <c r="B6871">
        <v>122</v>
      </c>
      <c r="C6871" t="s">
        <v>1110</v>
      </c>
      <c r="D6871" t="s">
        <v>163</v>
      </c>
      <c r="E6871">
        <v>119</v>
      </c>
      <c r="F6871">
        <v>119</v>
      </c>
      <c r="G6871">
        <v>100</v>
      </c>
      <c r="H6871" t="s">
        <v>65</v>
      </c>
      <c r="I6871">
        <v>95</v>
      </c>
      <c r="J6871" t="s">
        <v>66</v>
      </c>
      <c r="K6871" s="33" t="str">
        <f>IF(ISNA(VLOOKUP(C6871,'Provider-EHR crosswalk'!A:B,2,FALSE)),"No EHR Specified",VLOOKUP(C6871,'Provider-EHR crosswalk'!A:B,2,FALSE))</f>
        <v>No EHR Specified</v>
      </c>
    </row>
    <row r="6872" spans="1:11" x14ac:dyDescent="0.25">
      <c r="A6872" t="s">
        <v>162</v>
      </c>
      <c r="B6872">
        <v>130</v>
      </c>
      <c r="C6872" t="s">
        <v>1110</v>
      </c>
      <c r="D6872" t="s">
        <v>163</v>
      </c>
      <c r="E6872">
        <v>113</v>
      </c>
      <c r="F6872">
        <v>141</v>
      </c>
      <c r="G6872">
        <v>80.14</v>
      </c>
      <c r="H6872" t="s">
        <v>65</v>
      </c>
      <c r="I6872">
        <v>95</v>
      </c>
      <c r="J6872" t="s">
        <v>69</v>
      </c>
      <c r="K6872" s="33" t="str">
        <f>IF(ISNA(VLOOKUP(C6872,'Provider-EHR crosswalk'!A:B,2,FALSE)),"No EHR Specified",VLOOKUP(C6872,'Provider-EHR crosswalk'!A:B,2,FALSE))</f>
        <v>No EHR Specified</v>
      </c>
    </row>
    <row r="6873" spans="1:11" x14ac:dyDescent="0.25">
      <c r="A6873" t="s">
        <v>162</v>
      </c>
      <c r="B6873">
        <v>140</v>
      </c>
      <c r="C6873" t="s">
        <v>1110</v>
      </c>
      <c r="D6873" t="s">
        <v>163</v>
      </c>
      <c r="E6873">
        <v>59</v>
      </c>
      <c r="F6873">
        <v>59</v>
      </c>
      <c r="G6873">
        <v>100</v>
      </c>
      <c r="H6873" t="s">
        <v>65</v>
      </c>
      <c r="I6873">
        <v>95</v>
      </c>
      <c r="J6873" t="s">
        <v>66</v>
      </c>
      <c r="K6873" s="33" t="str">
        <f>IF(ISNA(VLOOKUP(C6873,'Provider-EHR crosswalk'!A:B,2,FALSE)),"No EHR Specified",VLOOKUP(C6873,'Provider-EHR crosswalk'!A:B,2,FALSE))</f>
        <v>No EHR Specified</v>
      </c>
    </row>
    <row r="6874" spans="1:11" x14ac:dyDescent="0.25">
      <c r="A6874" t="s">
        <v>162</v>
      </c>
      <c r="B6874">
        <v>146</v>
      </c>
      <c r="C6874" t="s">
        <v>1110</v>
      </c>
      <c r="D6874" t="s">
        <v>163</v>
      </c>
      <c r="E6874">
        <v>8</v>
      </c>
      <c r="F6874">
        <v>13</v>
      </c>
      <c r="G6874">
        <v>61.54</v>
      </c>
      <c r="H6874" t="s">
        <v>65</v>
      </c>
      <c r="I6874">
        <v>95</v>
      </c>
      <c r="J6874" t="s">
        <v>69</v>
      </c>
      <c r="K6874" s="33" t="str">
        <f>IF(ISNA(VLOOKUP(C6874,'Provider-EHR crosswalk'!A:B,2,FALSE)),"No EHR Specified",VLOOKUP(C6874,'Provider-EHR crosswalk'!A:B,2,FALSE))</f>
        <v>No EHR Specified</v>
      </c>
    </row>
    <row r="6875" spans="1:11" x14ac:dyDescent="0.25">
      <c r="A6875" t="s">
        <v>162</v>
      </c>
      <c r="B6875">
        <v>172</v>
      </c>
      <c r="C6875" t="s">
        <v>1110</v>
      </c>
      <c r="D6875" t="s">
        <v>163</v>
      </c>
      <c r="E6875">
        <v>46</v>
      </c>
      <c r="F6875">
        <v>46</v>
      </c>
      <c r="G6875">
        <v>100</v>
      </c>
      <c r="H6875" t="s">
        <v>65</v>
      </c>
      <c r="I6875">
        <v>95</v>
      </c>
      <c r="J6875" t="s">
        <v>66</v>
      </c>
      <c r="K6875" s="33" t="str">
        <f>IF(ISNA(VLOOKUP(C6875,'Provider-EHR crosswalk'!A:B,2,FALSE)),"No EHR Specified",VLOOKUP(C6875,'Provider-EHR crosswalk'!A:B,2,FALSE))</f>
        <v>No EHR Specified</v>
      </c>
    </row>
    <row r="6876" spans="1:11" x14ac:dyDescent="0.25">
      <c r="A6876" t="s">
        <v>162</v>
      </c>
      <c r="B6876">
        <v>175</v>
      </c>
      <c r="C6876" t="s">
        <v>1110</v>
      </c>
      <c r="D6876" t="s">
        <v>163</v>
      </c>
      <c r="E6876">
        <v>12</v>
      </c>
      <c r="F6876">
        <v>12</v>
      </c>
      <c r="G6876">
        <v>100</v>
      </c>
      <c r="H6876" t="s">
        <v>65</v>
      </c>
      <c r="I6876">
        <v>95</v>
      </c>
      <c r="J6876" t="s">
        <v>66</v>
      </c>
      <c r="K6876" s="33" t="str">
        <f>IF(ISNA(VLOOKUP(C6876,'Provider-EHR crosswalk'!A:B,2,FALSE)),"No EHR Specified",VLOOKUP(C6876,'Provider-EHR crosswalk'!A:B,2,FALSE))</f>
        <v>No EHR Specified</v>
      </c>
    </row>
    <row r="6877" spans="1:11" x14ac:dyDescent="0.25">
      <c r="A6877" t="s">
        <v>162</v>
      </c>
      <c r="B6877">
        <v>184</v>
      </c>
      <c r="C6877" t="s">
        <v>1110</v>
      </c>
      <c r="D6877" t="s">
        <v>163</v>
      </c>
      <c r="E6877">
        <v>4</v>
      </c>
      <c r="F6877">
        <v>4</v>
      </c>
      <c r="G6877">
        <v>100</v>
      </c>
      <c r="H6877" t="s">
        <v>65</v>
      </c>
      <c r="I6877">
        <v>95</v>
      </c>
      <c r="J6877" t="s">
        <v>66</v>
      </c>
      <c r="K6877" s="33" t="str">
        <f>IF(ISNA(VLOOKUP(C6877,'Provider-EHR crosswalk'!A:B,2,FALSE)),"No EHR Specified",VLOOKUP(C6877,'Provider-EHR crosswalk'!A:B,2,FALSE))</f>
        <v>No EHR Specified</v>
      </c>
    </row>
    <row r="6878" spans="1:11" x14ac:dyDescent="0.25">
      <c r="A6878" t="s">
        <v>162</v>
      </c>
      <c r="B6878">
        <v>185</v>
      </c>
      <c r="C6878" t="s">
        <v>1110</v>
      </c>
      <c r="D6878" t="s">
        <v>163</v>
      </c>
      <c r="E6878">
        <v>26</v>
      </c>
      <c r="F6878">
        <v>26</v>
      </c>
      <c r="G6878">
        <v>100</v>
      </c>
      <c r="H6878" t="s">
        <v>65</v>
      </c>
      <c r="I6878">
        <v>95</v>
      </c>
      <c r="J6878" t="s">
        <v>66</v>
      </c>
      <c r="K6878" s="33" t="str">
        <f>IF(ISNA(VLOOKUP(C6878,'Provider-EHR crosswalk'!A:B,2,FALSE)),"No EHR Specified",VLOOKUP(C6878,'Provider-EHR crosswalk'!A:B,2,FALSE))</f>
        <v>No EHR Specified</v>
      </c>
    </row>
    <row r="6879" spans="1:11" x14ac:dyDescent="0.25">
      <c r="A6879" t="s">
        <v>162</v>
      </c>
      <c r="B6879">
        <v>191</v>
      </c>
      <c r="C6879" t="s">
        <v>1110</v>
      </c>
      <c r="D6879" t="s">
        <v>163</v>
      </c>
      <c r="E6879">
        <v>0</v>
      </c>
      <c r="F6879">
        <v>4</v>
      </c>
      <c r="G6879">
        <v>0</v>
      </c>
      <c r="H6879" t="s">
        <v>65</v>
      </c>
      <c r="I6879">
        <v>95</v>
      </c>
      <c r="J6879" t="s">
        <v>69</v>
      </c>
      <c r="K6879" s="33" t="str">
        <f>IF(ISNA(VLOOKUP(C6879,'Provider-EHR crosswalk'!A:B,2,FALSE)),"No EHR Specified",VLOOKUP(C6879,'Provider-EHR crosswalk'!A:B,2,FALSE))</f>
        <v>No EHR Specified</v>
      </c>
    </row>
    <row r="6880" spans="1:11" x14ac:dyDescent="0.25">
      <c r="A6880" t="s">
        <v>162</v>
      </c>
      <c r="B6880">
        <v>204</v>
      </c>
      <c r="C6880" t="s">
        <v>1110</v>
      </c>
      <c r="D6880" t="s">
        <v>163</v>
      </c>
      <c r="E6880">
        <v>2</v>
      </c>
      <c r="F6880">
        <v>2</v>
      </c>
      <c r="G6880">
        <v>100</v>
      </c>
      <c r="H6880" t="s">
        <v>65</v>
      </c>
      <c r="I6880">
        <v>95</v>
      </c>
      <c r="J6880" t="s">
        <v>66</v>
      </c>
      <c r="K6880" s="33" t="str">
        <f>IF(ISNA(VLOOKUP(C6880,'Provider-EHR crosswalk'!A:B,2,FALSE)),"No EHR Specified",VLOOKUP(C6880,'Provider-EHR crosswalk'!A:B,2,FALSE))</f>
        <v>No EHR Specified</v>
      </c>
    </row>
    <row r="6881" spans="1:11" x14ac:dyDescent="0.25">
      <c r="A6881" t="s">
        <v>162</v>
      </c>
      <c r="B6881">
        <v>208</v>
      </c>
      <c r="C6881" t="s">
        <v>1110</v>
      </c>
      <c r="D6881" t="s">
        <v>163</v>
      </c>
      <c r="E6881">
        <v>4</v>
      </c>
      <c r="F6881">
        <v>4</v>
      </c>
      <c r="G6881">
        <v>100</v>
      </c>
      <c r="H6881" t="s">
        <v>65</v>
      </c>
      <c r="I6881">
        <v>95</v>
      </c>
      <c r="J6881" t="s">
        <v>66</v>
      </c>
      <c r="K6881" s="33" t="str">
        <f>IF(ISNA(VLOOKUP(C6881,'Provider-EHR crosswalk'!A:B,2,FALSE)),"No EHR Specified",VLOOKUP(C6881,'Provider-EHR crosswalk'!A:B,2,FALSE))</f>
        <v>No EHR Specified</v>
      </c>
    </row>
    <row r="6882" spans="1:11" x14ac:dyDescent="0.25">
      <c r="A6882" t="s">
        <v>162</v>
      </c>
      <c r="B6882">
        <v>210</v>
      </c>
      <c r="C6882" t="s">
        <v>1110</v>
      </c>
      <c r="D6882" t="s">
        <v>163</v>
      </c>
      <c r="E6882">
        <v>8</v>
      </c>
      <c r="F6882">
        <v>8</v>
      </c>
      <c r="G6882">
        <v>100</v>
      </c>
      <c r="H6882" t="s">
        <v>65</v>
      </c>
      <c r="I6882">
        <v>95</v>
      </c>
      <c r="J6882" t="s">
        <v>66</v>
      </c>
      <c r="K6882" s="33" t="str">
        <f>IF(ISNA(VLOOKUP(C6882,'Provider-EHR crosswalk'!A:B,2,FALSE)),"No EHR Specified",VLOOKUP(C6882,'Provider-EHR crosswalk'!A:B,2,FALSE))</f>
        <v>No EHR Specified</v>
      </c>
    </row>
    <row r="6883" spans="1:11" x14ac:dyDescent="0.25">
      <c r="A6883" t="s">
        <v>164</v>
      </c>
      <c r="B6883">
        <v>9</v>
      </c>
      <c r="C6883" t="s">
        <v>1110</v>
      </c>
      <c r="D6883" t="s">
        <v>165</v>
      </c>
      <c r="E6883">
        <v>42</v>
      </c>
      <c r="F6883">
        <v>53</v>
      </c>
      <c r="G6883">
        <v>79.25</v>
      </c>
      <c r="H6883" t="s">
        <v>65</v>
      </c>
      <c r="I6883">
        <v>95</v>
      </c>
      <c r="J6883" t="s">
        <v>69</v>
      </c>
      <c r="K6883" s="33" t="str">
        <f>IF(ISNA(VLOOKUP(C6883,'Provider-EHR crosswalk'!A:B,2,FALSE)),"No EHR Specified",VLOOKUP(C6883,'Provider-EHR crosswalk'!A:B,2,FALSE))</f>
        <v>No EHR Specified</v>
      </c>
    </row>
    <row r="6884" spans="1:11" x14ac:dyDescent="0.25">
      <c r="A6884" t="s">
        <v>164</v>
      </c>
      <c r="B6884">
        <v>38</v>
      </c>
      <c r="C6884" t="s">
        <v>1110</v>
      </c>
      <c r="D6884" t="s">
        <v>165</v>
      </c>
      <c r="E6884">
        <v>14</v>
      </c>
      <c r="F6884">
        <v>16</v>
      </c>
      <c r="G6884">
        <v>87.5</v>
      </c>
      <c r="H6884" t="s">
        <v>65</v>
      </c>
      <c r="I6884">
        <v>95</v>
      </c>
      <c r="J6884" t="s">
        <v>69</v>
      </c>
      <c r="K6884" s="33" t="str">
        <f>IF(ISNA(VLOOKUP(C6884,'Provider-EHR crosswalk'!A:B,2,FALSE)),"No EHR Specified",VLOOKUP(C6884,'Provider-EHR crosswalk'!A:B,2,FALSE))</f>
        <v>No EHR Specified</v>
      </c>
    </row>
    <row r="6885" spans="1:11" x14ac:dyDescent="0.25">
      <c r="A6885" t="s">
        <v>164</v>
      </c>
      <c r="B6885">
        <v>65</v>
      </c>
      <c r="C6885" t="s">
        <v>1110</v>
      </c>
      <c r="D6885" t="s">
        <v>165</v>
      </c>
      <c r="E6885">
        <v>8</v>
      </c>
      <c r="F6885">
        <v>9</v>
      </c>
      <c r="G6885">
        <v>88.89</v>
      </c>
      <c r="H6885" t="s">
        <v>65</v>
      </c>
      <c r="I6885">
        <v>95</v>
      </c>
      <c r="J6885" t="s">
        <v>69</v>
      </c>
      <c r="K6885" s="33" t="str">
        <f>IF(ISNA(VLOOKUP(C6885,'Provider-EHR crosswalk'!A:B,2,FALSE)),"No EHR Specified",VLOOKUP(C6885,'Provider-EHR crosswalk'!A:B,2,FALSE))</f>
        <v>No EHR Specified</v>
      </c>
    </row>
    <row r="6886" spans="1:11" x14ac:dyDescent="0.25">
      <c r="A6886" t="s">
        <v>164</v>
      </c>
      <c r="B6886">
        <v>70</v>
      </c>
      <c r="C6886" t="s">
        <v>1110</v>
      </c>
      <c r="D6886" t="s">
        <v>165</v>
      </c>
      <c r="E6886">
        <v>167</v>
      </c>
      <c r="F6886">
        <v>172</v>
      </c>
      <c r="G6886">
        <v>97.09</v>
      </c>
      <c r="H6886" t="s">
        <v>65</v>
      </c>
      <c r="I6886">
        <v>95</v>
      </c>
      <c r="J6886" t="s">
        <v>66</v>
      </c>
      <c r="K6886" s="33" t="str">
        <f>IF(ISNA(VLOOKUP(C6886,'Provider-EHR crosswalk'!A:B,2,FALSE)),"No EHR Specified",VLOOKUP(C6886,'Provider-EHR crosswalk'!A:B,2,FALSE))</f>
        <v>No EHR Specified</v>
      </c>
    </row>
    <row r="6887" spans="1:11" x14ac:dyDescent="0.25">
      <c r="A6887" t="s">
        <v>164</v>
      </c>
      <c r="B6887">
        <v>88</v>
      </c>
      <c r="C6887" t="s">
        <v>1110</v>
      </c>
      <c r="D6887" t="s">
        <v>165</v>
      </c>
      <c r="E6887">
        <v>20</v>
      </c>
      <c r="F6887">
        <v>24</v>
      </c>
      <c r="G6887">
        <v>83.33</v>
      </c>
      <c r="H6887" t="s">
        <v>65</v>
      </c>
      <c r="I6887">
        <v>95</v>
      </c>
      <c r="J6887" t="s">
        <v>69</v>
      </c>
      <c r="K6887" s="33" t="str">
        <f>IF(ISNA(VLOOKUP(C6887,'Provider-EHR crosswalk'!A:B,2,FALSE)),"No EHR Specified",VLOOKUP(C6887,'Provider-EHR crosswalk'!A:B,2,FALSE))</f>
        <v>No EHR Specified</v>
      </c>
    </row>
    <row r="6888" spans="1:11" x14ac:dyDescent="0.25">
      <c r="A6888" t="s">
        <v>164</v>
      </c>
      <c r="B6888">
        <v>100</v>
      </c>
      <c r="C6888" t="s">
        <v>1110</v>
      </c>
      <c r="D6888" t="s">
        <v>165</v>
      </c>
      <c r="E6888">
        <v>78</v>
      </c>
      <c r="F6888">
        <v>87</v>
      </c>
      <c r="G6888">
        <v>89.66</v>
      </c>
      <c r="H6888" t="s">
        <v>65</v>
      </c>
      <c r="I6888">
        <v>95</v>
      </c>
      <c r="J6888" t="s">
        <v>69</v>
      </c>
      <c r="K6888" s="33" t="str">
        <f>IF(ISNA(VLOOKUP(C6888,'Provider-EHR crosswalk'!A:B,2,FALSE)),"No EHR Specified",VLOOKUP(C6888,'Provider-EHR crosswalk'!A:B,2,FALSE))</f>
        <v>No EHR Specified</v>
      </c>
    </row>
    <row r="6889" spans="1:11" x14ac:dyDescent="0.25">
      <c r="A6889" t="s">
        <v>164</v>
      </c>
      <c r="B6889">
        <v>110</v>
      </c>
      <c r="C6889" t="s">
        <v>1110</v>
      </c>
      <c r="D6889" t="s">
        <v>165</v>
      </c>
      <c r="E6889">
        <v>32</v>
      </c>
      <c r="F6889">
        <v>32</v>
      </c>
      <c r="G6889">
        <v>100</v>
      </c>
      <c r="H6889" t="s">
        <v>65</v>
      </c>
      <c r="I6889">
        <v>95</v>
      </c>
      <c r="J6889" t="s">
        <v>66</v>
      </c>
      <c r="K6889" s="33" t="str">
        <f>IF(ISNA(VLOOKUP(C6889,'Provider-EHR crosswalk'!A:B,2,FALSE)),"No EHR Specified",VLOOKUP(C6889,'Provider-EHR crosswalk'!A:B,2,FALSE))</f>
        <v>No EHR Specified</v>
      </c>
    </row>
    <row r="6890" spans="1:11" x14ac:dyDescent="0.25">
      <c r="A6890" t="s">
        <v>164</v>
      </c>
      <c r="B6890">
        <v>119</v>
      </c>
      <c r="C6890" t="s">
        <v>1110</v>
      </c>
      <c r="D6890" t="s">
        <v>165</v>
      </c>
      <c r="E6890">
        <v>46</v>
      </c>
      <c r="F6890">
        <v>54</v>
      </c>
      <c r="G6890">
        <v>85.19</v>
      </c>
      <c r="H6890" t="s">
        <v>65</v>
      </c>
      <c r="I6890">
        <v>95</v>
      </c>
      <c r="J6890" t="s">
        <v>69</v>
      </c>
      <c r="K6890" s="33" t="str">
        <f>IF(ISNA(VLOOKUP(C6890,'Provider-EHR crosswalk'!A:B,2,FALSE)),"No EHR Specified",VLOOKUP(C6890,'Provider-EHR crosswalk'!A:B,2,FALSE))</f>
        <v>No EHR Specified</v>
      </c>
    </row>
    <row r="6891" spans="1:11" x14ac:dyDescent="0.25">
      <c r="A6891" t="s">
        <v>164</v>
      </c>
      <c r="B6891">
        <v>122</v>
      </c>
      <c r="C6891" t="s">
        <v>1110</v>
      </c>
      <c r="D6891" t="s">
        <v>165</v>
      </c>
      <c r="E6891">
        <v>16</v>
      </c>
      <c r="F6891">
        <v>19</v>
      </c>
      <c r="G6891">
        <v>84.21</v>
      </c>
      <c r="H6891" t="s">
        <v>65</v>
      </c>
      <c r="I6891">
        <v>95</v>
      </c>
      <c r="J6891" t="s">
        <v>69</v>
      </c>
      <c r="K6891" s="33" t="str">
        <f>IF(ISNA(VLOOKUP(C6891,'Provider-EHR crosswalk'!A:B,2,FALSE)),"No EHR Specified",VLOOKUP(C6891,'Provider-EHR crosswalk'!A:B,2,FALSE))</f>
        <v>No EHR Specified</v>
      </c>
    </row>
    <row r="6892" spans="1:11" x14ac:dyDescent="0.25">
      <c r="A6892" t="s">
        <v>164</v>
      </c>
      <c r="B6892">
        <v>130</v>
      </c>
      <c r="C6892" t="s">
        <v>1110</v>
      </c>
      <c r="D6892" t="s">
        <v>165</v>
      </c>
      <c r="E6892">
        <v>31</v>
      </c>
      <c r="F6892">
        <v>33</v>
      </c>
      <c r="G6892">
        <v>93.94</v>
      </c>
      <c r="H6892" t="s">
        <v>65</v>
      </c>
      <c r="I6892">
        <v>95</v>
      </c>
      <c r="J6892" t="s">
        <v>69</v>
      </c>
      <c r="K6892" s="33" t="str">
        <f>IF(ISNA(VLOOKUP(C6892,'Provider-EHR crosswalk'!A:B,2,FALSE)),"No EHR Specified",VLOOKUP(C6892,'Provider-EHR crosswalk'!A:B,2,FALSE))</f>
        <v>No EHR Specified</v>
      </c>
    </row>
    <row r="6893" spans="1:11" x14ac:dyDescent="0.25">
      <c r="A6893" t="s">
        <v>164</v>
      </c>
      <c r="B6893">
        <v>140</v>
      </c>
      <c r="C6893" t="s">
        <v>1110</v>
      </c>
      <c r="D6893" t="s">
        <v>165</v>
      </c>
      <c r="E6893">
        <v>5</v>
      </c>
      <c r="F6893">
        <v>11</v>
      </c>
      <c r="G6893">
        <v>45.45</v>
      </c>
      <c r="H6893" t="s">
        <v>65</v>
      </c>
      <c r="I6893">
        <v>95</v>
      </c>
      <c r="J6893" t="s">
        <v>69</v>
      </c>
      <c r="K6893" s="33" t="str">
        <f>IF(ISNA(VLOOKUP(C6893,'Provider-EHR crosswalk'!A:B,2,FALSE)),"No EHR Specified",VLOOKUP(C6893,'Provider-EHR crosswalk'!A:B,2,FALSE))</f>
        <v>No EHR Specified</v>
      </c>
    </row>
    <row r="6894" spans="1:11" x14ac:dyDescent="0.25">
      <c r="A6894" t="s">
        <v>164</v>
      </c>
      <c r="B6894">
        <v>146</v>
      </c>
      <c r="C6894" t="s">
        <v>1110</v>
      </c>
      <c r="D6894" t="s">
        <v>165</v>
      </c>
      <c r="E6894">
        <v>3</v>
      </c>
      <c r="F6894">
        <v>3</v>
      </c>
      <c r="G6894">
        <v>100</v>
      </c>
      <c r="H6894" t="s">
        <v>65</v>
      </c>
      <c r="I6894">
        <v>95</v>
      </c>
      <c r="J6894" t="s">
        <v>66</v>
      </c>
      <c r="K6894" s="33" t="str">
        <f>IF(ISNA(VLOOKUP(C6894,'Provider-EHR crosswalk'!A:B,2,FALSE)),"No EHR Specified",VLOOKUP(C6894,'Provider-EHR crosswalk'!A:B,2,FALSE))</f>
        <v>No EHR Specified</v>
      </c>
    </row>
    <row r="6895" spans="1:11" x14ac:dyDescent="0.25">
      <c r="A6895" t="s">
        <v>164</v>
      </c>
      <c r="B6895">
        <v>172</v>
      </c>
      <c r="C6895" t="s">
        <v>1110</v>
      </c>
      <c r="D6895" t="s">
        <v>165</v>
      </c>
      <c r="E6895">
        <v>6</v>
      </c>
      <c r="F6895">
        <v>7</v>
      </c>
      <c r="G6895">
        <v>85.71</v>
      </c>
      <c r="H6895" t="s">
        <v>65</v>
      </c>
      <c r="I6895">
        <v>95</v>
      </c>
      <c r="J6895" t="s">
        <v>69</v>
      </c>
      <c r="K6895" s="33" t="str">
        <f>IF(ISNA(VLOOKUP(C6895,'Provider-EHR crosswalk'!A:B,2,FALSE)),"No EHR Specified",VLOOKUP(C6895,'Provider-EHR crosswalk'!A:B,2,FALSE))</f>
        <v>No EHR Specified</v>
      </c>
    </row>
    <row r="6896" spans="1:11" x14ac:dyDescent="0.25">
      <c r="A6896" t="s">
        <v>164</v>
      </c>
      <c r="B6896">
        <v>175</v>
      </c>
      <c r="C6896" t="s">
        <v>1110</v>
      </c>
      <c r="D6896" t="s">
        <v>165</v>
      </c>
      <c r="E6896">
        <v>2</v>
      </c>
      <c r="F6896">
        <v>2</v>
      </c>
      <c r="G6896">
        <v>100</v>
      </c>
      <c r="H6896" t="s">
        <v>65</v>
      </c>
      <c r="I6896">
        <v>95</v>
      </c>
      <c r="J6896" t="s">
        <v>66</v>
      </c>
      <c r="K6896" s="33" t="str">
        <f>IF(ISNA(VLOOKUP(C6896,'Provider-EHR crosswalk'!A:B,2,FALSE)),"No EHR Specified",VLOOKUP(C6896,'Provider-EHR crosswalk'!A:B,2,FALSE))</f>
        <v>No EHR Specified</v>
      </c>
    </row>
    <row r="6897" spans="1:11" x14ac:dyDescent="0.25">
      <c r="A6897" t="s">
        <v>164</v>
      </c>
      <c r="B6897">
        <v>184</v>
      </c>
      <c r="C6897" t="s">
        <v>1110</v>
      </c>
      <c r="D6897" t="s">
        <v>165</v>
      </c>
      <c r="E6897">
        <v>2</v>
      </c>
      <c r="F6897">
        <v>2</v>
      </c>
      <c r="G6897">
        <v>100</v>
      </c>
      <c r="H6897" t="s">
        <v>65</v>
      </c>
      <c r="I6897">
        <v>95</v>
      </c>
      <c r="J6897" t="s">
        <v>66</v>
      </c>
      <c r="K6897" s="33" t="str">
        <f>IF(ISNA(VLOOKUP(C6897,'Provider-EHR crosswalk'!A:B,2,FALSE)),"No EHR Specified",VLOOKUP(C6897,'Provider-EHR crosswalk'!A:B,2,FALSE))</f>
        <v>No EHR Specified</v>
      </c>
    </row>
    <row r="6898" spans="1:11" x14ac:dyDescent="0.25">
      <c r="A6898" t="s">
        <v>164</v>
      </c>
      <c r="B6898">
        <v>185</v>
      </c>
      <c r="C6898" t="s">
        <v>1110</v>
      </c>
      <c r="D6898" t="s">
        <v>165</v>
      </c>
      <c r="E6898">
        <v>5</v>
      </c>
      <c r="F6898">
        <v>5</v>
      </c>
      <c r="G6898">
        <v>100</v>
      </c>
      <c r="H6898" t="s">
        <v>65</v>
      </c>
      <c r="I6898">
        <v>95</v>
      </c>
      <c r="J6898" t="s">
        <v>66</v>
      </c>
      <c r="K6898" s="33" t="str">
        <f>IF(ISNA(VLOOKUP(C6898,'Provider-EHR crosswalk'!A:B,2,FALSE)),"No EHR Specified",VLOOKUP(C6898,'Provider-EHR crosswalk'!A:B,2,FALSE))</f>
        <v>No EHR Specified</v>
      </c>
    </row>
    <row r="6899" spans="1:11" x14ac:dyDescent="0.25">
      <c r="A6899" t="s">
        <v>164</v>
      </c>
      <c r="B6899">
        <v>191</v>
      </c>
      <c r="C6899" t="s">
        <v>1110</v>
      </c>
      <c r="D6899" t="s">
        <v>165</v>
      </c>
      <c r="E6899">
        <v>3</v>
      </c>
      <c r="F6899">
        <v>4</v>
      </c>
      <c r="G6899">
        <v>75</v>
      </c>
      <c r="H6899" t="s">
        <v>65</v>
      </c>
      <c r="I6899">
        <v>95</v>
      </c>
      <c r="J6899" t="s">
        <v>69</v>
      </c>
      <c r="K6899" s="33" t="str">
        <f>IF(ISNA(VLOOKUP(C6899,'Provider-EHR crosswalk'!A:B,2,FALSE)),"No EHR Specified",VLOOKUP(C6899,'Provider-EHR crosswalk'!A:B,2,FALSE))</f>
        <v>No EHR Specified</v>
      </c>
    </row>
    <row r="6900" spans="1:11" x14ac:dyDescent="0.25">
      <c r="A6900" t="s">
        <v>164</v>
      </c>
      <c r="B6900">
        <v>204</v>
      </c>
      <c r="C6900" t="s">
        <v>1110</v>
      </c>
      <c r="D6900" t="s">
        <v>165</v>
      </c>
      <c r="E6900">
        <v>1</v>
      </c>
      <c r="F6900">
        <v>2</v>
      </c>
      <c r="G6900">
        <v>50</v>
      </c>
      <c r="H6900" t="s">
        <v>65</v>
      </c>
      <c r="I6900">
        <v>95</v>
      </c>
      <c r="J6900" t="s">
        <v>69</v>
      </c>
      <c r="K6900" s="33" t="str">
        <f>IF(ISNA(VLOOKUP(C6900,'Provider-EHR crosswalk'!A:B,2,FALSE)),"No EHR Specified",VLOOKUP(C6900,'Provider-EHR crosswalk'!A:B,2,FALSE))</f>
        <v>No EHR Specified</v>
      </c>
    </row>
    <row r="6901" spans="1:11" x14ac:dyDescent="0.25">
      <c r="A6901" t="s">
        <v>164</v>
      </c>
      <c r="B6901">
        <v>208</v>
      </c>
      <c r="C6901" t="s">
        <v>1110</v>
      </c>
      <c r="D6901" t="s">
        <v>165</v>
      </c>
      <c r="E6901">
        <v>0</v>
      </c>
      <c r="F6901">
        <v>1</v>
      </c>
      <c r="G6901">
        <v>0</v>
      </c>
      <c r="H6901" t="s">
        <v>65</v>
      </c>
      <c r="I6901">
        <v>95</v>
      </c>
      <c r="J6901" t="s">
        <v>69</v>
      </c>
      <c r="K6901" s="33" t="str">
        <f>IF(ISNA(VLOOKUP(C6901,'Provider-EHR crosswalk'!A:B,2,FALSE)),"No EHR Specified",VLOOKUP(C6901,'Provider-EHR crosswalk'!A:B,2,FALSE))</f>
        <v>No EHR Specified</v>
      </c>
    </row>
    <row r="6902" spans="1:11" x14ac:dyDescent="0.25">
      <c r="A6902" t="s">
        <v>164</v>
      </c>
      <c r="B6902">
        <v>210</v>
      </c>
      <c r="C6902" t="s">
        <v>1110</v>
      </c>
      <c r="D6902" t="s">
        <v>165</v>
      </c>
      <c r="E6902">
        <v>1</v>
      </c>
      <c r="F6902">
        <v>1</v>
      </c>
      <c r="G6902">
        <v>100</v>
      </c>
      <c r="H6902" t="s">
        <v>65</v>
      </c>
      <c r="I6902">
        <v>95</v>
      </c>
      <c r="J6902" t="s">
        <v>66</v>
      </c>
      <c r="K6902" s="33" t="str">
        <f>IF(ISNA(VLOOKUP(C6902,'Provider-EHR crosswalk'!A:B,2,FALSE)),"No EHR Specified",VLOOKUP(C6902,'Provider-EHR crosswalk'!A:B,2,FALSE))</f>
        <v>No EHR Specified</v>
      </c>
    </row>
    <row r="6903" spans="1:11" x14ac:dyDescent="0.25">
      <c r="A6903" t="s">
        <v>166</v>
      </c>
      <c r="B6903">
        <v>9</v>
      </c>
      <c r="C6903" t="s">
        <v>1110</v>
      </c>
      <c r="D6903" t="s">
        <v>167</v>
      </c>
      <c r="E6903">
        <v>6</v>
      </c>
      <c r="F6903">
        <v>53</v>
      </c>
      <c r="G6903">
        <v>11.32</v>
      </c>
      <c r="H6903" t="s">
        <v>116</v>
      </c>
      <c r="I6903">
        <v>5</v>
      </c>
      <c r="J6903" t="s">
        <v>69</v>
      </c>
      <c r="K6903" s="33" t="str">
        <f>IF(ISNA(VLOOKUP(C6903,'Provider-EHR crosswalk'!A:B,2,FALSE)),"No EHR Specified",VLOOKUP(C6903,'Provider-EHR crosswalk'!A:B,2,FALSE))</f>
        <v>No EHR Specified</v>
      </c>
    </row>
    <row r="6904" spans="1:11" x14ac:dyDescent="0.25">
      <c r="A6904" t="s">
        <v>166</v>
      </c>
      <c r="B6904">
        <v>38</v>
      </c>
      <c r="C6904" t="s">
        <v>1110</v>
      </c>
      <c r="D6904" t="s">
        <v>167</v>
      </c>
      <c r="E6904">
        <v>0</v>
      </c>
      <c r="F6904">
        <v>16</v>
      </c>
      <c r="G6904">
        <v>0</v>
      </c>
      <c r="H6904" t="s">
        <v>116</v>
      </c>
      <c r="I6904">
        <v>5</v>
      </c>
      <c r="J6904" t="s">
        <v>66</v>
      </c>
      <c r="K6904" s="33" t="str">
        <f>IF(ISNA(VLOOKUP(C6904,'Provider-EHR crosswalk'!A:B,2,FALSE)),"No EHR Specified",VLOOKUP(C6904,'Provider-EHR crosswalk'!A:B,2,FALSE))</f>
        <v>No EHR Specified</v>
      </c>
    </row>
    <row r="6905" spans="1:11" x14ac:dyDescent="0.25">
      <c r="A6905" t="s">
        <v>166</v>
      </c>
      <c r="B6905">
        <v>65</v>
      </c>
      <c r="C6905" t="s">
        <v>1110</v>
      </c>
      <c r="D6905" t="s">
        <v>167</v>
      </c>
      <c r="E6905">
        <v>0</v>
      </c>
      <c r="F6905">
        <v>9</v>
      </c>
      <c r="G6905">
        <v>0</v>
      </c>
      <c r="H6905" t="s">
        <v>116</v>
      </c>
      <c r="I6905">
        <v>5</v>
      </c>
      <c r="J6905" t="s">
        <v>66</v>
      </c>
      <c r="K6905" s="33" t="str">
        <f>IF(ISNA(VLOOKUP(C6905,'Provider-EHR crosswalk'!A:B,2,FALSE)),"No EHR Specified",VLOOKUP(C6905,'Provider-EHR crosswalk'!A:B,2,FALSE))</f>
        <v>No EHR Specified</v>
      </c>
    </row>
    <row r="6906" spans="1:11" x14ac:dyDescent="0.25">
      <c r="A6906" t="s">
        <v>166</v>
      </c>
      <c r="B6906">
        <v>70</v>
      </c>
      <c r="C6906" t="s">
        <v>1110</v>
      </c>
      <c r="D6906" t="s">
        <v>167</v>
      </c>
      <c r="E6906">
        <v>0</v>
      </c>
      <c r="F6906">
        <v>172</v>
      </c>
      <c r="G6906">
        <v>0</v>
      </c>
      <c r="H6906" t="s">
        <v>116</v>
      </c>
      <c r="I6906">
        <v>5</v>
      </c>
      <c r="J6906" t="s">
        <v>66</v>
      </c>
      <c r="K6906" s="33" t="str">
        <f>IF(ISNA(VLOOKUP(C6906,'Provider-EHR crosswalk'!A:B,2,FALSE)),"No EHR Specified",VLOOKUP(C6906,'Provider-EHR crosswalk'!A:B,2,FALSE))</f>
        <v>No EHR Specified</v>
      </c>
    </row>
    <row r="6907" spans="1:11" x14ac:dyDescent="0.25">
      <c r="A6907" t="s">
        <v>166</v>
      </c>
      <c r="B6907">
        <v>88</v>
      </c>
      <c r="C6907" t="s">
        <v>1110</v>
      </c>
      <c r="D6907" t="s">
        <v>167</v>
      </c>
      <c r="E6907">
        <v>0</v>
      </c>
      <c r="F6907">
        <v>24</v>
      </c>
      <c r="G6907">
        <v>0</v>
      </c>
      <c r="H6907" t="s">
        <v>116</v>
      </c>
      <c r="I6907">
        <v>5</v>
      </c>
      <c r="J6907" t="s">
        <v>66</v>
      </c>
      <c r="K6907" s="33" t="str">
        <f>IF(ISNA(VLOOKUP(C6907,'Provider-EHR crosswalk'!A:B,2,FALSE)),"No EHR Specified",VLOOKUP(C6907,'Provider-EHR crosswalk'!A:B,2,FALSE))</f>
        <v>No EHR Specified</v>
      </c>
    </row>
    <row r="6908" spans="1:11" x14ac:dyDescent="0.25">
      <c r="A6908" t="s">
        <v>166</v>
      </c>
      <c r="B6908">
        <v>100</v>
      </c>
      <c r="C6908" t="s">
        <v>1110</v>
      </c>
      <c r="D6908" t="s">
        <v>167</v>
      </c>
      <c r="E6908">
        <v>8</v>
      </c>
      <c r="F6908">
        <v>87</v>
      </c>
      <c r="G6908">
        <v>9.1999999999999993</v>
      </c>
      <c r="H6908" t="s">
        <v>116</v>
      </c>
      <c r="I6908">
        <v>5</v>
      </c>
      <c r="J6908" t="s">
        <v>69</v>
      </c>
      <c r="K6908" s="33" t="str">
        <f>IF(ISNA(VLOOKUP(C6908,'Provider-EHR crosswalk'!A:B,2,FALSE)),"No EHR Specified",VLOOKUP(C6908,'Provider-EHR crosswalk'!A:B,2,FALSE))</f>
        <v>No EHR Specified</v>
      </c>
    </row>
    <row r="6909" spans="1:11" x14ac:dyDescent="0.25">
      <c r="A6909" t="s">
        <v>166</v>
      </c>
      <c r="B6909">
        <v>110</v>
      </c>
      <c r="C6909" t="s">
        <v>1110</v>
      </c>
      <c r="D6909" t="s">
        <v>167</v>
      </c>
      <c r="E6909">
        <v>0</v>
      </c>
      <c r="F6909">
        <v>32</v>
      </c>
      <c r="G6909">
        <v>0</v>
      </c>
      <c r="H6909" t="s">
        <v>116</v>
      </c>
      <c r="I6909">
        <v>5</v>
      </c>
      <c r="J6909" t="s">
        <v>66</v>
      </c>
      <c r="K6909" s="33" t="str">
        <f>IF(ISNA(VLOOKUP(C6909,'Provider-EHR crosswalk'!A:B,2,FALSE)),"No EHR Specified",VLOOKUP(C6909,'Provider-EHR crosswalk'!A:B,2,FALSE))</f>
        <v>No EHR Specified</v>
      </c>
    </row>
    <row r="6910" spans="1:11" x14ac:dyDescent="0.25">
      <c r="A6910" t="s">
        <v>166</v>
      </c>
      <c r="B6910">
        <v>119</v>
      </c>
      <c r="C6910" t="s">
        <v>1110</v>
      </c>
      <c r="D6910" t="s">
        <v>167</v>
      </c>
      <c r="E6910">
        <v>0</v>
      </c>
      <c r="F6910">
        <v>54</v>
      </c>
      <c r="G6910">
        <v>0</v>
      </c>
      <c r="H6910" t="s">
        <v>116</v>
      </c>
      <c r="I6910">
        <v>5</v>
      </c>
      <c r="J6910" t="s">
        <v>66</v>
      </c>
      <c r="K6910" s="33" t="str">
        <f>IF(ISNA(VLOOKUP(C6910,'Provider-EHR crosswalk'!A:B,2,FALSE)),"No EHR Specified",VLOOKUP(C6910,'Provider-EHR crosswalk'!A:B,2,FALSE))</f>
        <v>No EHR Specified</v>
      </c>
    </row>
    <row r="6911" spans="1:11" x14ac:dyDescent="0.25">
      <c r="A6911" t="s">
        <v>166</v>
      </c>
      <c r="B6911">
        <v>122</v>
      </c>
      <c r="C6911" t="s">
        <v>1110</v>
      </c>
      <c r="D6911" t="s">
        <v>167</v>
      </c>
      <c r="E6911">
        <v>0</v>
      </c>
      <c r="F6911">
        <v>19</v>
      </c>
      <c r="G6911">
        <v>0</v>
      </c>
      <c r="H6911" t="s">
        <v>116</v>
      </c>
      <c r="I6911">
        <v>5</v>
      </c>
      <c r="J6911" t="s">
        <v>66</v>
      </c>
      <c r="K6911" s="33" t="str">
        <f>IF(ISNA(VLOOKUP(C6911,'Provider-EHR crosswalk'!A:B,2,FALSE)),"No EHR Specified",VLOOKUP(C6911,'Provider-EHR crosswalk'!A:B,2,FALSE))</f>
        <v>No EHR Specified</v>
      </c>
    </row>
    <row r="6912" spans="1:11" x14ac:dyDescent="0.25">
      <c r="A6912" t="s">
        <v>166</v>
      </c>
      <c r="B6912">
        <v>130</v>
      </c>
      <c r="C6912" t="s">
        <v>1110</v>
      </c>
      <c r="D6912" t="s">
        <v>167</v>
      </c>
      <c r="E6912">
        <v>0</v>
      </c>
      <c r="F6912">
        <v>33</v>
      </c>
      <c r="G6912">
        <v>0</v>
      </c>
      <c r="H6912" t="s">
        <v>116</v>
      </c>
      <c r="I6912">
        <v>5</v>
      </c>
      <c r="J6912" t="s">
        <v>66</v>
      </c>
      <c r="K6912" s="33" t="str">
        <f>IF(ISNA(VLOOKUP(C6912,'Provider-EHR crosswalk'!A:B,2,FALSE)),"No EHR Specified",VLOOKUP(C6912,'Provider-EHR crosswalk'!A:B,2,FALSE))</f>
        <v>No EHR Specified</v>
      </c>
    </row>
    <row r="6913" spans="1:11" x14ac:dyDescent="0.25">
      <c r="A6913" t="s">
        <v>166</v>
      </c>
      <c r="B6913">
        <v>140</v>
      </c>
      <c r="C6913" t="s">
        <v>1110</v>
      </c>
      <c r="D6913" t="s">
        <v>167</v>
      </c>
      <c r="E6913">
        <v>0</v>
      </c>
      <c r="F6913">
        <v>11</v>
      </c>
      <c r="G6913">
        <v>0</v>
      </c>
      <c r="H6913" t="s">
        <v>116</v>
      </c>
      <c r="I6913">
        <v>5</v>
      </c>
      <c r="J6913" t="s">
        <v>66</v>
      </c>
      <c r="K6913" s="33" t="str">
        <f>IF(ISNA(VLOOKUP(C6913,'Provider-EHR crosswalk'!A:B,2,FALSE)),"No EHR Specified",VLOOKUP(C6913,'Provider-EHR crosswalk'!A:B,2,FALSE))</f>
        <v>No EHR Specified</v>
      </c>
    </row>
    <row r="6914" spans="1:11" x14ac:dyDescent="0.25">
      <c r="A6914" t="s">
        <v>166</v>
      </c>
      <c r="B6914">
        <v>146</v>
      </c>
      <c r="C6914" t="s">
        <v>1110</v>
      </c>
      <c r="D6914" t="s">
        <v>167</v>
      </c>
      <c r="E6914">
        <v>0</v>
      </c>
      <c r="F6914">
        <v>3</v>
      </c>
      <c r="G6914">
        <v>0</v>
      </c>
      <c r="H6914" t="s">
        <v>116</v>
      </c>
      <c r="I6914">
        <v>5</v>
      </c>
      <c r="J6914" t="s">
        <v>66</v>
      </c>
      <c r="K6914" s="33" t="str">
        <f>IF(ISNA(VLOOKUP(C6914,'Provider-EHR crosswalk'!A:B,2,FALSE)),"No EHR Specified",VLOOKUP(C6914,'Provider-EHR crosswalk'!A:B,2,FALSE))</f>
        <v>No EHR Specified</v>
      </c>
    </row>
    <row r="6915" spans="1:11" x14ac:dyDescent="0.25">
      <c r="A6915" t="s">
        <v>166</v>
      </c>
      <c r="B6915">
        <v>172</v>
      </c>
      <c r="C6915" t="s">
        <v>1110</v>
      </c>
      <c r="D6915" t="s">
        <v>167</v>
      </c>
      <c r="E6915">
        <v>1</v>
      </c>
      <c r="F6915">
        <v>7</v>
      </c>
      <c r="G6915">
        <v>14.29</v>
      </c>
      <c r="H6915" t="s">
        <v>116</v>
      </c>
      <c r="I6915">
        <v>5</v>
      </c>
      <c r="J6915" t="s">
        <v>69</v>
      </c>
      <c r="K6915" s="33" t="str">
        <f>IF(ISNA(VLOOKUP(C6915,'Provider-EHR crosswalk'!A:B,2,FALSE)),"No EHR Specified",VLOOKUP(C6915,'Provider-EHR crosswalk'!A:B,2,FALSE))</f>
        <v>No EHR Specified</v>
      </c>
    </row>
    <row r="6916" spans="1:11" x14ac:dyDescent="0.25">
      <c r="A6916" t="s">
        <v>166</v>
      </c>
      <c r="B6916">
        <v>175</v>
      </c>
      <c r="C6916" t="s">
        <v>1110</v>
      </c>
      <c r="D6916" t="s">
        <v>167</v>
      </c>
      <c r="E6916">
        <v>0</v>
      </c>
      <c r="F6916">
        <v>2</v>
      </c>
      <c r="G6916">
        <v>0</v>
      </c>
      <c r="H6916" t="s">
        <v>116</v>
      </c>
      <c r="I6916">
        <v>5</v>
      </c>
      <c r="J6916" t="s">
        <v>66</v>
      </c>
      <c r="K6916" s="33" t="str">
        <f>IF(ISNA(VLOOKUP(C6916,'Provider-EHR crosswalk'!A:B,2,FALSE)),"No EHR Specified",VLOOKUP(C6916,'Provider-EHR crosswalk'!A:B,2,FALSE))</f>
        <v>No EHR Specified</v>
      </c>
    </row>
    <row r="6917" spans="1:11" x14ac:dyDescent="0.25">
      <c r="A6917" t="s">
        <v>166</v>
      </c>
      <c r="B6917">
        <v>184</v>
      </c>
      <c r="C6917" t="s">
        <v>1110</v>
      </c>
      <c r="D6917" t="s">
        <v>167</v>
      </c>
      <c r="E6917">
        <v>0</v>
      </c>
      <c r="F6917">
        <v>2</v>
      </c>
      <c r="G6917">
        <v>0</v>
      </c>
      <c r="H6917" t="s">
        <v>116</v>
      </c>
      <c r="I6917">
        <v>5</v>
      </c>
      <c r="J6917" t="s">
        <v>66</v>
      </c>
      <c r="K6917" s="33" t="str">
        <f>IF(ISNA(VLOOKUP(C6917,'Provider-EHR crosswalk'!A:B,2,FALSE)),"No EHR Specified",VLOOKUP(C6917,'Provider-EHR crosswalk'!A:B,2,FALSE))</f>
        <v>No EHR Specified</v>
      </c>
    </row>
    <row r="6918" spans="1:11" x14ac:dyDescent="0.25">
      <c r="A6918" t="s">
        <v>166</v>
      </c>
      <c r="B6918">
        <v>185</v>
      </c>
      <c r="C6918" t="s">
        <v>1110</v>
      </c>
      <c r="D6918" t="s">
        <v>167</v>
      </c>
      <c r="E6918">
        <v>0</v>
      </c>
      <c r="F6918">
        <v>5</v>
      </c>
      <c r="G6918">
        <v>0</v>
      </c>
      <c r="H6918" t="s">
        <v>116</v>
      </c>
      <c r="I6918">
        <v>5</v>
      </c>
      <c r="J6918" t="s">
        <v>66</v>
      </c>
      <c r="K6918" s="33" t="str">
        <f>IF(ISNA(VLOOKUP(C6918,'Provider-EHR crosswalk'!A:B,2,FALSE)),"No EHR Specified",VLOOKUP(C6918,'Provider-EHR crosswalk'!A:B,2,FALSE))</f>
        <v>No EHR Specified</v>
      </c>
    </row>
    <row r="6919" spans="1:11" x14ac:dyDescent="0.25">
      <c r="A6919" t="s">
        <v>166</v>
      </c>
      <c r="B6919">
        <v>191</v>
      </c>
      <c r="C6919" t="s">
        <v>1110</v>
      </c>
      <c r="D6919" t="s">
        <v>167</v>
      </c>
      <c r="E6919">
        <v>0</v>
      </c>
      <c r="F6919">
        <v>4</v>
      </c>
      <c r="G6919">
        <v>0</v>
      </c>
      <c r="H6919" t="s">
        <v>116</v>
      </c>
      <c r="I6919">
        <v>5</v>
      </c>
      <c r="J6919" t="s">
        <v>66</v>
      </c>
      <c r="K6919" s="33" t="str">
        <f>IF(ISNA(VLOOKUP(C6919,'Provider-EHR crosswalk'!A:B,2,FALSE)),"No EHR Specified",VLOOKUP(C6919,'Provider-EHR crosswalk'!A:B,2,FALSE))</f>
        <v>No EHR Specified</v>
      </c>
    </row>
    <row r="6920" spans="1:11" x14ac:dyDescent="0.25">
      <c r="A6920" t="s">
        <v>166</v>
      </c>
      <c r="B6920">
        <v>204</v>
      </c>
      <c r="C6920" t="s">
        <v>1110</v>
      </c>
      <c r="D6920" t="s">
        <v>167</v>
      </c>
      <c r="E6920">
        <v>0</v>
      </c>
      <c r="F6920">
        <v>2</v>
      </c>
      <c r="G6920">
        <v>0</v>
      </c>
      <c r="H6920" t="s">
        <v>116</v>
      </c>
      <c r="I6920">
        <v>5</v>
      </c>
      <c r="J6920" t="s">
        <v>66</v>
      </c>
      <c r="K6920" s="33" t="str">
        <f>IF(ISNA(VLOOKUP(C6920,'Provider-EHR crosswalk'!A:B,2,FALSE)),"No EHR Specified",VLOOKUP(C6920,'Provider-EHR crosswalk'!A:B,2,FALSE))</f>
        <v>No EHR Specified</v>
      </c>
    </row>
    <row r="6921" spans="1:11" x14ac:dyDescent="0.25">
      <c r="A6921" t="s">
        <v>166</v>
      </c>
      <c r="B6921">
        <v>208</v>
      </c>
      <c r="C6921" t="s">
        <v>1110</v>
      </c>
      <c r="D6921" t="s">
        <v>167</v>
      </c>
      <c r="E6921">
        <v>1</v>
      </c>
      <c r="F6921">
        <v>1</v>
      </c>
      <c r="G6921">
        <v>100</v>
      </c>
      <c r="H6921" t="s">
        <v>116</v>
      </c>
      <c r="I6921">
        <v>5</v>
      </c>
      <c r="J6921" t="s">
        <v>69</v>
      </c>
      <c r="K6921" s="33" t="str">
        <f>IF(ISNA(VLOOKUP(C6921,'Provider-EHR crosswalk'!A:B,2,FALSE)),"No EHR Specified",VLOOKUP(C6921,'Provider-EHR crosswalk'!A:B,2,FALSE))</f>
        <v>No EHR Specified</v>
      </c>
    </row>
    <row r="6922" spans="1:11" x14ac:dyDescent="0.25">
      <c r="A6922" t="s">
        <v>166</v>
      </c>
      <c r="B6922">
        <v>210</v>
      </c>
      <c r="C6922" t="s">
        <v>1110</v>
      </c>
      <c r="D6922" t="s">
        <v>167</v>
      </c>
      <c r="E6922">
        <v>0</v>
      </c>
      <c r="F6922">
        <v>1</v>
      </c>
      <c r="G6922">
        <v>0</v>
      </c>
      <c r="H6922" t="s">
        <v>116</v>
      </c>
      <c r="I6922">
        <v>5</v>
      </c>
      <c r="J6922" t="s">
        <v>66</v>
      </c>
      <c r="K6922" s="33" t="str">
        <f>IF(ISNA(VLOOKUP(C6922,'Provider-EHR crosswalk'!A:B,2,FALSE)),"No EHR Specified",VLOOKUP(C6922,'Provider-EHR crosswalk'!A:B,2,FALSE))</f>
        <v>No EHR Specified</v>
      </c>
    </row>
    <row r="6923" spans="1:11" x14ac:dyDescent="0.25">
      <c r="A6923" t="s">
        <v>168</v>
      </c>
      <c r="B6923">
        <v>9</v>
      </c>
      <c r="C6923" t="s">
        <v>1110</v>
      </c>
      <c r="D6923" t="s">
        <v>169</v>
      </c>
      <c r="E6923">
        <v>0</v>
      </c>
      <c r="F6923">
        <v>53</v>
      </c>
      <c r="G6923">
        <v>0</v>
      </c>
      <c r="H6923" t="s">
        <v>116</v>
      </c>
      <c r="I6923">
        <v>5</v>
      </c>
      <c r="J6923" t="s">
        <v>66</v>
      </c>
      <c r="K6923" s="33" t="str">
        <f>IF(ISNA(VLOOKUP(C6923,'Provider-EHR crosswalk'!A:B,2,FALSE)),"No EHR Specified",VLOOKUP(C6923,'Provider-EHR crosswalk'!A:B,2,FALSE))</f>
        <v>No EHR Specified</v>
      </c>
    </row>
    <row r="6924" spans="1:11" x14ac:dyDescent="0.25">
      <c r="A6924" t="s">
        <v>168</v>
      </c>
      <c r="B6924">
        <v>38</v>
      </c>
      <c r="C6924" t="s">
        <v>1110</v>
      </c>
      <c r="D6924" t="s">
        <v>169</v>
      </c>
      <c r="E6924">
        <v>0</v>
      </c>
      <c r="F6924">
        <v>16</v>
      </c>
      <c r="G6924">
        <v>0</v>
      </c>
      <c r="H6924" t="s">
        <v>116</v>
      </c>
      <c r="I6924">
        <v>5</v>
      </c>
      <c r="J6924" t="s">
        <v>66</v>
      </c>
      <c r="K6924" s="33" t="str">
        <f>IF(ISNA(VLOOKUP(C6924,'Provider-EHR crosswalk'!A:B,2,FALSE)),"No EHR Specified",VLOOKUP(C6924,'Provider-EHR crosswalk'!A:B,2,FALSE))</f>
        <v>No EHR Specified</v>
      </c>
    </row>
    <row r="6925" spans="1:11" x14ac:dyDescent="0.25">
      <c r="A6925" t="s">
        <v>168</v>
      </c>
      <c r="B6925">
        <v>65</v>
      </c>
      <c r="C6925" t="s">
        <v>1110</v>
      </c>
      <c r="D6925" t="s">
        <v>169</v>
      </c>
      <c r="E6925">
        <v>0</v>
      </c>
      <c r="F6925">
        <v>9</v>
      </c>
      <c r="G6925">
        <v>0</v>
      </c>
      <c r="H6925" t="s">
        <v>116</v>
      </c>
      <c r="I6925">
        <v>5</v>
      </c>
      <c r="J6925" t="s">
        <v>66</v>
      </c>
      <c r="K6925" s="33" t="str">
        <f>IF(ISNA(VLOOKUP(C6925,'Provider-EHR crosswalk'!A:B,2,FALSE)),"No EHR Specified",VLOOKUP(C6925,'Provider-EHR crosswalk'!A:B,2,FALSE))</f>
        <v>No EHR Specified</v>
      </c>
    </row>
    <row r="6926" spans="1:11" x14ac:dyDescent="0.25">
      <c r="A6926" t="s">
        <v>168</v>
      </c>
      <c r="B6926">
        <v>70</v>
      </c>
      <c r="C6926" t="s">
        <v>1110</v>
      </c>
      <c r="D6926" t="s">
        <v>169</v>
      </c>
      <c r="E6926">
        <v>1</v>
      </c>
      <c r="F6926">
        <v>172</v>
      </c>
      <c r="G6926">
        <v>0.57999999999999996</v>
      </c>
      <c r="H6926" t="s">
        <v>116</v>
      </c>
      <c r="I6926">
        <v>5</v>
      </c>
      <c r="J6926" t="s">
        <v>66</v>
      </c>
      <c r="K6926" s="33" t="str">
        <f>IF(ISNA(VLOOKUP(C6926,'Provider-EHR crosswalk'!A:B,2,FALSE)),"No EHR Specified",VLOOKUP(C6926,'Provider-EHR crosswalk'!A:B,2,FALSE))</f>
        <v>No EHR Specified</v>
      </c>
    </row>
    <row r="6927" spans="1:11" x14ac:dyDescent="0.25">
      <c r="A6927" t="s">
        <v>168</v>
      </c>
      <c r="B6927">
        <v>88</v>
      </c>
      <c r="C6927" t="s">
        <v>1110</v>
      </c>
      <c r="D6927" t="s">
        <v>169</v>
      </c>
      <c r="E6927">
        <v>0</v>
      </c>
      <c r="F6927">
        <v>24</v>
      </c>
      <c r="G6927">
        <v>0</v>
      </c>
      <c r="H6927" t="s">
        <v>116</v>
      </c>
      <c r="I6927">
        <v>5</v>
      </c>
      <c r="J6927" t="s">
        <v>66</v>
      </c>
      <c r="K6927" s="33" t="str">
        <f>IF(ISNA(VLOOKUP(C6927,'Provider-EHR crosswalk'!A:B,2,FALSE)),"No EHR Specified",VLOOKUP(C6927,'Provider-EHR crosswalk'!A:B,2,FALSE))</f>
        <v>No EHR Specified</v>
      </c>
    </row>
    <row r="6928" spans="1:11" x14ac:dyDescent="0.25">
      <c r="A6928" t="s">
        <v>168</v>
      </c>
      <c r="B6928">
        <v>100</v>
      </c>
      <c r="C6928" t="s">
        <v>1110</v>
      </c>
      <c r="D6928" t="s">
        <v>169</v>
      </c>
      <c r="E6928">
        <v>0</v>
      </c>
      <c r="F6928">
        <v>87</v>
      </c>
      <c r="G6928">
        <v>0</v>
      </c>
      <c r="H6928" t="s">
        <v>116</v>
      </c>
      <c r="I6928">
        <v>5</v>
      </c>
      <c r="J6928" t="s">
        <v>66</v>
      </c>
      <c r="K6928" s="33" t="str">
        <f>IF(ISNA(VLOOKUP(C6928,'Provider-EHR crosswalk'!A:B,2,FALSE)),"No EHR Specified",VLOOKUP(C6928,'Provider-EHR crosswalk'!A:B,2,FALSE))</f>
        <v>No EHR Specified</v>
      </c>
    </row>
    <row r="6929" spans="1:11" x14ac:dyDescent="0.25">
      <c r="A6929" t="s">
        <v>168</v>
      </c>
      <c r="B6929">
        <v>110</v>
      </c>
      <c r="C6929" t="s">
        <v>1110</v>
      </c>
      <c r="D6929" t="s">
        <v>169</v>
      </c>
      <c r="E6929">
        <v>0</v>
      </c>
      <c r="F6929">
        <v>32</v>
      </c>
      <c r="G6929">
        <v>0</v>
      </c>
      <c r="H6929" t="s">
        <v>116</v>
      </c>
      <c r="I6929">
        <v>5</v>
      </c>
      <c r="J6929" t="s">
        <v>66</v>
      </c>
      <c r="K6929" s="33" t="str">
        <f>IF(ISNA(VLOOKUP(C6929,'Provider-EHR crosswalk'!A:B,2,FALSE)),"No EHR Specified",VLOOKUP(C6929,'Provider-EHR crosswalk'!A:B,2,FALSE))</f>
        <v>No EHR Specified</v>
      </c>
    </row>
    <row r="6930" spans="1:11" x14ac:dyDescent="0.25">
      <c r="A6930" t="s">
        <v>168</v>
      </c>
      <c r="B6930">
        <v>119</v>
      </c>
      <c r="C6930" t="s">
        <v>1110</v>
      </c>
      <c r="D6930" t="s">
        <v>169</v>
      </c>
      <c r="E6930">
        <v>1</v>
      </c>
      <c r="F6930">
        <v>54</v>
      </c>
      <c r="G6930">
        <v>1.85</v>
      </c>
      <c r="H6930" t="s">
        <v>116</v>
      </c>
      <c r="I6930">
        <v>5</v>
      </c>
      <c r="J6930" t="s">
        <v>66</v>
      </c>
      <c r="K6930" s="33" t="str">
        <f>IF(ISNA(VLOOKUP(C6930,'Provider-EHR crosswalk'!A:B,2,FALSE)),"No EHR Specified",VLOOKUP(C6930,'Provider-EHR crosswalk'!A:B,2,FALSE))</f>
        <v>No EHR Specified</v>
      </c>
    </row>
    <row r="6931" spans="1:11" x14ac:dyDescent="0.25">
      <c r="A6931" t="s">
        <v>168</v>
      </c>
      <c r="B6931">
        <v>122</v>
      </c>
      <c r="C6931" t="s">
        <v>1110</v>
      </c>
      <c r="D6931" t="s">
        <v>169</v>
      </c>
      <c r="E6931">
        <v>0</v>
      </c>
      <c r="F6931">
        <v>19</v>
      </c>
      <c r="G6931">
        <v>0</v>
      </c>
      <c r="H6931" t="s">
        <v>116</v>
      </c>
      <c r="I6931">
        <v>5</v>
      </c>
      <c r="J6931" t="s">
        <v>66</v>
      </c>
      <c r="K6931" s="33" t="str">
        <f>IF(ISNA(VLOOKUP(C6931,'Provider-EHR crosswalk'!A:B,2,FALSE)),"No EHR Specified",VLOOKUP(C6931,'Provider-EHR crosswalk'!A:B,2,FALSE))</f>
        <v>No EHR Specified</v>
      </c>
    </row>
    <row r="6932" spans="1:11" x14ac:dyDescent="0.25">
      <c r="A6932" t="s">
        <v>168</v>
      </c>
      <c r="B6932">
        <v>130</v>
      </c>
      <c r="C6932" t="s">
        <v>1110</v>
      </c>
      <c r="D6932" t="s">
        <v>169</v>
      </c>
      <c r="E6932">
        <v>0</v>
      </c>
      <c r="F6932">
        <v>33</v>
      </c>
      <c r="G6932">
        <v>0</v>
      </c>
      <c r="H6932" t="s">
        <v>116</v>
      </c>
      <c r="I6932">
        <v>5</v>
      </c>
      <c r="J6932" t="s">
        <v>66</v>
      </c>
      <c r="K6932" s="33" t="str">
        <f>IF(ISNA(VLOOKUP(C6932,'Provider-EHR crosswalk'!A:B,2,FALSE)),"No EHR Specified",VLOOKUP(C6932,'Provider-EHR crosswalk'!A:B,2,FALSE))</f>
        <v>No EHR Specified</v>
      </c>
    </row>
    <row r="6933" spans="1:11" x14ac:dyDescent="0.25">
      <c r="A6933" t="s">
        <v>168</v>
      </c>
      <c r="B6933">
        <v>140</v>
      </c>
      <c r="C6933" t="s">
        <v>1110</v>
      </c>
      <c r="D6933" t="s">
        <v>169</v>
      </c>
      <c r="E6933">
        <v>1</v>
      </c>
      <c r="F6933">
        <v>11</v>
      </c>
      <c r="G6933">
        <v>9.09</v>
      </c>
      <c r="H6933" t="s">
        <v>116</v>
      </c>
      <c r="I6933">
        <v>5</v>
      </c>
      <c r="J6933" t="s">
        <v>69</v>
      </c>
      <c r="K6933" s="33" t="str">
        <f>IF(ISNA(VLOOKUP(C6933,'Provider-EHR crosswalk'!A:B,2,FALSE)),"No EHR Specified",VLOOKUP(C6933,'Provider-EHR crosswalk'!A:B,2,FALSE))</f>
        <v>No EHR Specified</v>
      </c>
    </row>
    <row r="6934" spans="1:11" x14ac:dyDescent="0.25">
      <c r="A6934" t="s">
        <v>168</v>
      </c>
      <c r="B6934">
        <v>146</v>
      </c>
      <c r="C6934" t="s">
        <v>1110</v>
      </c>
      <c r="D6934" t="s">
        <v>169</v>
      </c>
      <c r="E6934">
        <v>0</v>
      </c>
      <c r="F6934">
        <v>3</v>
      </c>
      <c r="G6934">
        <v>0</v>
      </c>
      <c r="H6934" t="s">
        <v>116</v>
      </c>
      <c r="I6934">
        <v>5</v>
      </c>
      <c r="J6934" t="s">
        <v>66</v>
      </c>
      <c r="K6934" s="33" t="str">
        <f>IF(ISNA(VLOOKUP(C6934,'Provider-EHR crosswalk'!A:B,2,FALSE)),"No EHR Specified",VLOOKUP(C6934,'Provider-EHR crosswalk'!A:B,2,FALSE))</f>
        <v>No EHR Specified</v>
      </c>
    </row>
    <row r="6935" spans="1:11" x14ac:dyDescent="0.25">
      <c r="A6935" t="s">
        <v>168</v>
      </c>
      <c r="B6935">
        <v>172</v>
      </c>
      <c r="C6935" t="s">
        <v>1110</v>
      </c>
      <c r="D6935" t="s">
        <v>169</v>
      </c>
      <c r="E6935">
        <v>0</v>
      </c>
      <c r="F6935">
        <v>7</v>
      </c>
      <c r="G6935">
        <v>0</v>
      </c>
      <c r="H6935" t="s">
        <v>116</v>
      </c>
      <c r="I6935">
        <v>5</v>
      </c>
      <c r="J6935" t="s">
        <v>66</v>
      </c>
      <c r="K6935" s="33" t="str">
        <f>IF(ISNA(VLOOKUP(C6935,'Provider-EHR crosswalk'!A:B,2,FALSE)),"No EHR Specified",VLOOKUP(C6935,'Provider-EHR crosswalk'!A:B,2,FALSE))</f>
        <v>No EHR Specified</v>
      </c>
    </row>
    <row r="6936" spans="1:11" x14ac:dyDescent="0.25">
      <c r="A6936" t="s">
        <v>168</v>
      </c>
      <c r="B6936">
        <v>175</v>
      </c>
      <c r="C6936" t="s">
        <v>1110</v>
      </c>
      <c r="D6936" t="s">
        <v>169</v>
      </c>
      <c r="E6936">
        <v>0</v>
      </c>
      <c r="F6936">
        <v>2</v>
      </c>
      <c r="G6936">
        <v>0</v>
      </c>
      <c r="H6936" t="s">
        <v>116</v>
      </c>
      <c r="I6936">
        <v>5</v>
      </c>
      <c r="J6936" t="s">
        <v>66</v>
      </c>
      <c r="K6936" s="33" t="str">
        <f>IF(ISNA(VLOOKUP(C6936,'Provider-EHR crosswalk'!A:B,2,FALSE)),"No EHR Specified",VLOOKUP(C6936,'Provider-EHR crosswalk'!A:B,2,FALSE))</f>
        <v>No EHR Specified</v>
      </c>
    </row>
    <row r="6937" spans="1:11" x14ac:dyDescent="0.25">
      <c r="A6937" t="s">
        <v>168</v>
      </c>
      <c r="B6937">
        <v>184</v>
      </c>
      <c r="C6937" t="s">
        <v>1110</v>
      </c>
      <c r="D6937" t="s">
        <v>169</v>
      </c>
      <c r="E6937">
        <v>0</v>
      </c>
      <c r="F6937">
        <v>2</v>
      </c>
      <c r="G6937">
        <v>0</v>
      </c>
      <c r="H6937" t="s">
        <v>116</v>
      </c>
      <c r="I6937">
        <v>5</v>
      </c>
      <c r="J6937" t="s">
        <v>66</v>
      </c>
      <c r="K6937" s="33" t="str">
        <f>IF(ISNA(VLOOKUP(C6937,'Provider-EHR crosswalk'!A:B,2,FALSE)),"No EHR Specified",VLOOKUP(C6937,'Provider-EHR crosswalk'!A:B,2,FALSE))</f>
        <v>No EHR Specified</v>
      </c>
    </row>
    <row r="6938" spans="1:11" x14ac:dyDescent="0.25">
      <c r="A6938" t="s">
        <v>168</v>
      </c>
      <c r="B6938">
        <v>185</v>
      </c>
      <c r="C6938" t="s">
        <v>1110</v>
      </c>
      <c r="D6938" t="s">
        <v>169</v>
      </c>
      <c r="E6938">
        <v>0</v>
      </c>
      <c r="F6938">
        <v>5</v>
      </c>
      <c r="G6938">
        <v>0</v>
      </c>
      <c r="H6938" t="s">
        <v>116</v>
      </c>
      <c r="I6938">
        <v>5</v>
      </c>
      <c r="J6938" t="s">
        <v>66</v>
      </c>
      <c r="K6938" s="33" t="str">
        <f>IF(ISNA(VLOOKUP(C6938,'Provider-EHR crosswalk'!A:B,2,FALSE)),"No EHR Specified",VLOOKUP(C6938,'Provider-EHR crosswalk'!A:B,2,FALSE))</f>
        <v>No EHR Specified</v>
      </c>
    </row>
    <row r="6939" spans="1:11" x14ac:dyDescent="0.25">
      <c r="A6939" t="s">
        <v>168</v>
      </c>
      <c r="B6939">
        <v>191</v>
      </c>
      <c r="C6939" t="s">
        <v>1110</v>
      </c>
      <c r="D6939" t="s">
        <v>169</v>
      </c>
      <c r="E6939">
        <v>0</v>
      </c>
      <c r="F6939">
        <v>4</v>
      </c>
      <c r="G6939">
        <v>0</v>
      </c>
      <c r="H6939" t="s">
        <v>116</v>
      </c>
      <c r="I6939">
        <v>5</v>
      </c>
      <c r="J6939" t="s">
        <v>66</v>
      </c>
      <c r="K6939" s="33" t="str">
        <f>IF(ISNA(VLOOKUP(C6939,'Provider-EHR crosswalk'!A:B,2,FALSE)),"No EHR Specified",VLOOKUP(C6939,'Provider-EHR crosswalk'!A:B,2,FALSE))</f>
        <v>No EHR Specified</v>
      </c>
    </row>
    <row r="6940" spans="1:11" x14ac:dyDescent="0.25">
      <c r="A6940" t="s">
        <v>168</v>
      </c>
      <c r="B6940">
        <v>204</v>
      </c>
      <c r="C6940" t="s">
        <v>1110</v>
      </c>
      <c r="D6940" t="s">
        <v>169</v>
      </c>
      <c r="E6940">
        <v>0</v>
      </c>
      <c r="F6940">
        <v>2</v>
      </c>
      <c r="G6940">
        <v>0</v>
      </c>
      <c r="H6940" t="s">
        <v>116</v>
      </c>
      <c r="I6940">
        <v>5</v>
      </c>
      <c r="J6940" t="s">
        <v>66</v>
      </c>
      <c r="K6940" s="33" t="str">
        <f>IF(ISNA(VLOOKUP(C6940,'Provider-EHR crosswalk'!A:B,2,FALSE)),"No EHR Specified",VLOOKUP(C6940,'Provider-EHR crosswalk'!A:B,2,FALSE))</f>
        <v>No EHR Specified</v>
      </c>
    </row>
    <row r="6941" spans="1:11" x14ac:dyDescent="0.25">
      <c r="A6941" t="s">
        <v>168</v>
      </c>
      <c r="B6941">
        <v>208</v>
      </c>
      <c r="C6941" t="s">
        <v>1110</v>
      </c>
      <c r="D6941" t="s">
        <v>169</v>
      </c>
      <c r="E6941">
        <v>0</v>
      </c>
      <c r="F6941">
        <v>1</v>
      </c>
      <c r="G6941">
        <v>0</v>
      </c>
      <c r="H6941" t="s">
        <v>116</v>
      </c>
      <c r="I6941">
        <v>5</v>
      </c>
      <c r="J6941" t="s">
        <v>66</v>
      </c>
      <c r="K6941" s="33" t="str">
        <f>IF(ISNA(VLOOKUP(C6941,'Provider-EHR crosswalk'!A:B,2,FALSE)),"No EHR Specified",VLOOKUP(C6941,'Provider-EHR crosswalk'!A:B,2,FALSE))</f>
        <v>No EHR Specified</v>
      </c>
    </row>
    <row r="6942" spans="1:11" x14ac:dyDescent="0.25">
      <c r="A6942" t="s">
        <v>168</v>
      </c>
      <c r="B6942">
        <v>210</v>
      </c>
      <c r="C6942" t="s">
        <v>1110</v>
      </c>
      <c r="D6942" t="s">
        <v>169</v>
      </c>
      <c r="E6942">
        <v>0</v>
      </c>
      <c r="F6942">
        <v>1</v>
      </c>
      <c r="G6942">
        <v>0</v>
      </c>
      <c r="H6942" t="s">
        <v>116</v>
      </c>
      <c r="I6942">
        <v>5</v>
      </c>
      <c r="J6942" t="s">
        <v>66</v>
      </c>
      <c r="K6942" s="33" t="str">
        <f>IF(ISNA(VLOOKUP(C6942,'Provider-EHR crosswalk'!A:B,2,FALSE)),"No EHR Specified",VLOOKUP(C6942,'Provider-EHR crosswalk'!A:B,2,FALSE))</f>
        <v>No EHR Specified</v>
      </c>
    </row>
    <row r="6943" spans="1:11" x14ac:dyDescent="0.25">
      <c r="A6943" t="s">
        <v>170</v>
      </c>
      <c r="B6943">
        <v>9</v>
      </c>
      <c r="C6943" t="s">
        <v>1110</v>
      </c>
      <c r="D6943" t="s">
        <v>171</v>
      </c>
      <c r="E6943">
        <v>5</v>
      </c>
      <c r="F6943">
        <v>53</v>
      </c>
      <c r="G6943">
        <v>9.43</v>
      </c>
      <c r="H6943" t="s">
        <v>116</v>
      </c>
      <c r="I6943">
        <v>5</v>
      </c>
      <c r="J6943" t="s">
        <v>69</v>
      </c>
      <c r="K6943" s="33" t="str">
        <f>IF(ISNA(VLOOKUP(C6943,'Provider-EHR crosswalk'!A:B,2,FALSE)),"No EHR Specified",VLOOKUP(C6943,'Provider-EHR crosswalk'!A:B,2,FALSE))</f>
        <v>No EHR Specified</v>
      </c>
    </row>
    <row r="6944" spans="1:11" x14ac:dyDescent="0.25">
      <c r="A6944" t="s">
        <v>170</v>
      </c>
      <c r="B6944">
        <v>38</v>
      </c>
      <c r="C6944" t="s">
        <v>1110</v>
      </c>
      <c r="D6944" t="s">
        <v>171</v>
      </c>
      <c r="E6944">
        <v>2</v>
      </c>
      <c r="F6944">
        <v>16</v>
      </c>
      <c r="G6944">
        <v>12.5</v>
      </c>
      <c r="H6944" t="s">
        <v>116</v>
      </c>
      <c r="I6944">
        <v>5</v>
      </c>
      <c r="J6944" t="s">
        <v>69</v>
      </c>
      <c r="K6944" s="33" t="str">
        <f>IF(ISNA(VLOOKUP(C6944,'Provider-EHR crosswalk'!A:B,2,FALSE)),"No EHR Specified",VLOOKUP(C6944,'Provider-EHR crosswalk'!A:B,2,FALSE))</f>
        <v>No EHR Specified</v>
      </c>
    </row>
    <row r="6945" spans="1:11" x14ac:dyDescent="0.25">
      <c r="A6945" t="s">
        <v>170</v>
      </c>
      <c r="B6945">
        <v>65</v>
      </c>
      <c r="C6945" t="s">
        <v>1110</v>
      </c>
      <c r="D6945" t="s">
        <v>171</v>
      </c>
      <c r="E6945">
        <v>1</v>
      </c>
      <c r="F6945">
        <v>9</v>
      </c>
      <c r="G6945">
        <v>11.11</v>
      </c>
      <c r="H6945" t="s">
        <v>116</v>
      </c>
      <c r="I6945">
        <v>5</v>
      </c>
      <c r="J6945" t="s">
        <v>69</v>
      </c>
      <c r="K6945" s="33" t="str">
        <f>IF(ISNA(VLOOKUP(C6945,'Provider-EHR crosswalk'!A:B,2,FALSE)),"No EHR Specified",VLOOKUP(C6945,'Provider-EHR crosswalk'!A:B,2,FALSE))</f>
        <v>No EHR Specified</v>
      </c>
    </row>
    <row r="6946" spans="1:11" x14ac:dyDescent="0.25">
      <c r="A6946" t="s">
        <v>170</v>
      </c>
      <c r="B6946">
        <v>70</v>
      </c>
      <c r="C6946" t="s">
        <v>1110</v>
      </c>
      <c r="D6946" t="s">
        <v>171</v>
      </c>
      <c r="E6946">
        <v>4</v>
      </c>
      <c r="F6946">
        <v>172</v>
      </c>
      <c r="G6946">
        <v>2.33</v>
      </c>
      <c r="H6946" t="s">
        <v>116</v>
      </c>
      <c r="I6946">
        <v>5</v>
      </c>
      <c r="J6946" t="s">
        <v>66</v>
      </c>
      <c r="K6946" s="33" t="str">
        <f>IF(ISNA(VLOOKUP(C6946,'Provider-EHR crosswalk'!A:B,2,FALSE)),"No EHR Specified",VLOOKUP(C6946,'Provider-EHR crosswalk'!A:B,2,FALSE))</f>
        <v>No EHR Specified</v>
      </c>
    </row>
    <row r="6947" spans="1:11" x14ac:dyDescent="0.25">
      <c r="A6947" t="s">
        <v>170</v>
      </c>
      <c r="B6947">
        <v>88</v>
      </c>
      <c r="C6947" t="s">
        <v>1110</v>
      </c>
      <c r="D6947" t="s">
        <v>171</v>
      </c>
      <c r="E6947">
        <v>4</v>
      </c>
      <c r="F6947">
        <v>24</v>
      </c>
      <c r="G6947">
        <v>16.670000000000002</v>
      </c>
      <c r="H6947" t="s">
        <v>116</v>
      </c>
      <c r="I6947">
        <v>5</v>
      </c>
      <c r="J6947" t="s">
        <v>69</v>
      </c>
      <c r="K6947" s="33" t="str">
        <f>IF(ISNA(VLOOKUP(C6947,'Provider-EHR crosswalk'!A:B,2,FALSE)),"No EHR Specified",VLOOKUP(C6947,'Provider-EHR crosswalk'!A:B,2,FALSE))</f>
        <v>No EHR Specified</v>
      </c>
    </row>
    <row r="6948" spans="1:11" x14ac:dyDescent="0.25">
      <c r="A6948" t="s">
        <v>170</v>
      </c>
      <c r="B6948">
        <v>100</v>
      </c>
      <c r="C6948" t="s">
        <v>1110</v>
      </c>
      <c r="D6948" t="s">
        <v>171</v>
      </c>
      <c r="E6948">
        <v>1</v>
      </c>
      <c r="F6948">
        <v>87</v>
      </c>
      <c r="G6948">
        <v>1.1499999999999999</v>
      </c>
      <c r="H6948" t="s">
        <v>116</v>
      </c>
      <c r="I6948">
        <v>5</v>
      </c>
      <c r="J6948" t="s">
        <v>66</v>
      </c>
      <c r="K6948" s="33" t="str">
        <f>IF(ISNA(VLOOKUP(C6948,'Provider-EHR crosswalk'!A:B,2,FALSE)),"No EHR Specified",VLOOKUP(C6948,'Provider-EHR crosswalk'!A:B,2,FALSE))</f>
        <v>No EHR Specified</v>
      </c>
    </row>
    <row r="6949" spans="1:11" x14ac:dyDescent="0.25">
      <c r="A6949" t="s">
        <v>170</v>
      </c>
      <c r="B6949">
        <v>110</v>
      </c>
      <c r="C6949" t="s">
        <v>1110</v>
      </c>
      <c r="D6949" t="s">
        <v>171</v>
      </c>
      <c r="E6949">
        <v>0</v>
      </c>
      <c r="F6949">
        <v>32</v>
      </c>
      <c r="G6949">
        <v>0</v>
      </c>
      <c r="H6949" t="s">
        <v>116</v>
      </c>
      <c r="I6949">
        <v>5</v>
      </c>
      <c r="J6949" t="s">
        <v>66</v>
      </c>
      <c r="K6949" s="33" t="str">
        <f>IF(ISNA(VLOOKUP(C6949,'Provider-EHR crosswalk'!A:B,2,FALSE)),"No EHR Specified",VLOOKUP(C6949,'Provider-EHR crosswalk'!A:B,2,FALSE))</f>
        <v>No EHR Specified</v>
      </c>
    </row>
    <row r="6950" spans="1:11" x14ac:dyDescent="0.25">
      <c r="A6950" t="s">
        <v>170</v>
      </c>
      <c r="B6950">
        <v>119</v>
      </c>
      <c r="C6950" t="s">
        <v>1110</v>
      </c>
      <c r="D6950" t="s">
        <v>171</v>
      </c>
      <c r="E6950">
        <v>7</v>
      </c>
      <c r="F6950">
        <v>54</v>
      </c>
      <c r="G6950">
        <v>12.96</v>
      </c>
      <c r="H6950" t="s">
        <v>116</v>
      </c>
      <c r="I6950">
        <v>5</v>
      </c>
      <c r="J6950" t="s">
        <v>69</v>
      </c>
      <c r="K6950" s="33" t="str">
        <f>IF(ISNA(VLOOKUP(C6950,'Provider-EHR crosswalk'!A:B,2,FALSE)),"No EHR Specified",VLOOKUP(C6950,'Provider-EHR crosswalk'!A:B,2,FALSE))</f>
        <v>No EHR Specified</v>
      </c>
    </row>
    <row r="6951" spans="1:11" x14ac:dyDescent="0.25">
      <c r="A6951" t="s">
        <v>170</v>
      </c>
      <c r="B6951">
        <v>122</v>
      </c>
      <c r="C6951" t="s">
        <v>1110</v>
      </c>
      <c r="D6951" t="s">
        <v>171</v>
      </c>
      <c r="E6951">
        <v>3</v>
      </c>
      <c r="F6951">
        <v>19</v>
      </c>
      <c r="G6951">
        <v>15.79</v>
      </c>
      <c r="H6951" t="s">
        <v>116</v>
      </c>
      <c r="I6951">
        <v>5</v>
      </c>
      <c r="J6951" t="s">
        <v>69</v>
      </c>
      <c r="K6951" s="33" t="str">
        <f>IF(ISNA(VLOOKUP(C6951,'Provider-EHR crosswalk'!A:B,2,FALSE)),"No EHR Specified",VLOOKUP(C6951,'Provider-EHR crosswalk'!A:B,2,FALSE))</f>
        <v>No EHR Specified</v>
      </c>
    </row>
    <row r="6952" spans="1:11" x14ac:dyDescent="0.25">
      <c r="A6952" t="s">
        <v>170</v>
      </c>
      <c r="B6952">
        <v>130</v>
      </c>
      <c r="C6952" t="s">
        <v>1110</v>
      </c>
      <c r="D6952" t="s">
        <v>171</v>
      </c>
      <c r="E6952">
        <v>2</v>
      </c>
      <c r="F6952">
        <v>33</v>
      </c>
      <c r="G6952">
        <v>6.06</v>
      </c>
      <c r="H6952" t="s">
        <v>116</v>
      </c>
      <c r="I6952">
        <v>5</v>
      </c>
      <c r="J6952" t="s">
        <v>69</v>
      </c>
      <c r="K6952" s="33" t="str">
        <f>IF(ISNA(VLOOKUP(C6952,'Provider-EHR crosswalk'!A:B,2,FALSE)),"No EHR Specified",VLOOKUP(C6952,'Provider-EHR crosswalk'!A:B,2,FALSE))</f>
        <v>No EHR Specified</v>
      </c>
    </row>
    <row r="6953" spans="1:11" x14ac:dyDescent="0.25">
      <c r="A6953" t="s">
        <v>170</v>
      </c>
      <c r="B6953">
        <v>140</v>
      </c>
      <c r="C6953" t="s">
        <v>1110</v>
      </c>
      <c r="D6953" t="s">
        <v>171</v>
      </c>
      <c r="E6953">
        <v>5</v>
      </c>
      <c r="F6953">
        <v>11</v>
      </c>
      <c r="G6953">
        <v>45.45</v>
      </c>
      <c r="H6953" t="s">
        <v>116</v>
      </c>
      <c r="I6953">
        <v>5</v>
      </c>
      <c r="J6953" t="s">
        <v>69</v>
      </c>
      <c r="K6953" s="33" t="str">
        <f>IF(ISNA(VLOOKUP(C6953,'Provider-EHR crosswalk'!A:B,2,FALSE)),"No EHR Specified",VLOOKUP(C6953,'Provider-EHR crosswalk'!A:B,2,FALSE))</f>
        <v>No EHR Specified</v>
      </c>
    </row>
    <row r="6954" spans="1:11" x14ac:dyDescent="0.25">
      <c r="A6954" t="s">
        <v>170</v>
      </c>
      <c r="B6954">
        <v>146</v>
      </c>
      <c r="C6954" t="s">
        <v>1110</v>
      </c>
      <c r="D6954" t="s">
        <v>171</v>
      </c>
      <c r="E6954">
        <v>0</v>
      </c>
      <c r="F6954">
        <v>3</v>
      </c>
      <c r="G6954">
        <v>0</v>
      </c>
      <c r="H6954" t="s">
        <v>116</v>
      </c>
      <c r="I6954">
        <v>5</v>
      </c>
      <c r="J6954" t="s">
        <v>66</v>
      </c>
      <c r="K6954" s="33" t="str">
        <f>IF(ISNA(VLOOKUP(C6954,'Provider-EHR crosswalk'!A:B,2,FALSE)),"No EHR Specified",VLOOKUP(C6954,'Provider-EHR crosswalk'!A:B,2,FALSE))</f>
        <v>No EHR Specified</v>
      </c>
    </row>
    <row r="6955" spans="1:11" x14ac:dyDescent="0.25">
      <c r="A6955" t="s">
        <v>170</v>
      </c>
      <c r="B6955">
        <v>172</v>
      </c>
      <c r="C6955" t="s">
        <v>1110</v>
      </c>
      <c r="D6955" t="s">
        <v>171</v>
      </c>
      <c r="E6955">
        <v>0</v>
      </c>
      <c r="F6955">
        <v>7</v>
      </c>
      <c r="G6955">
        <v>0</v>
      </c>
      <c r="H6955" t="s">
        <v>116</v>
      </c>
      <c r="I6955">
        <v>5</v>
      </c>
      <c r="J6955" t="s">
        <v>66</v>
      </c>
      <c r="K6955" s="33" t="str">
        <f>IF(ISNA(VLOOKUP(C6955,'Provider-EHR crosswalk'!A:B,2,FALSE)),"No EHR Specified",VLOOKUP(C6955,'Provider-EHR crosswalk'!A:B,2,FALSE))</f>
        <v>No EHR Specified</v>
      </c>
    </row>
    <row r="6956" spans="1:11" x14ac:dyDescent="0.25">
      <c r="A6956" t="s">
        <v>170</v>
      </c>
      <c r="B6956">
        <v>175</v>
      </c>
      <c r="C6956" t="s">
        <v>1110</v>
      </c>
      <c r="D6956" t="s">
        <v>171</v>
      </c>
      <c r="E6956">
        <v>0</v>
      </c>
      <c r="F6956">
        <v>2</v>
      </c>
      <c r="G6956">
        <v>0</v>
      </c>
      <c r="H6956" t="s">
        <v>116</v>
      </c>
      <c r="I6956">
        <v>5</v>
      </c>
      <c r="J6956" t="s">
        <v>66</v>
      </c>
      <c r="K6956" s="33" t="str">
        <f>IF(ISNA(VLOOKUP(C6956,'Provider-EHR crosswalk'!A:B,2,FALSE)),"No EHR Specified",VLOOKUP(C6956,'Provider-EHR crosswalk'!A:B,2,FALSE))</f>
        <v>No EHR Specified</v>
      </c>
    </row>
    <row r="6957" spans="1:11" x14ac:dyDescent="0.25">
      <c r="A6957" t="s">
        <v>170</v>
      </c>
      <c r="B6957">
        <v>184</v>
      </c>
      <c r="C6957" t="s">
        <v>1110</v>
      </c>
      <c r="D6957" t="s">
        <v>171</v>
      </c>
      <c r="E6957">
        <v>0</v>
      </c>
      <c r="F6957">
        <v>2</v>
      </c>
      <c r="G6957">
        <v>0</v>
      </c>
      <c r="H6957" t="s">
        <v>116</v>
      </c>
      <c r="I6957">
        <v>5</v>
      </c>
      <c r="J6957" t="s">
        <v>66</v>
      </c>
      <c r="K6957" s="33" t="str">
        <f>IF(ISNA(VLOOKUP(C6957,'Provider-EHR crosswalk'!A:B,2,FALSE)),"No EHR Specified",VLOOKUP(C6957,'Provider-EHR crosswalk'!A:B,2,FALSE))</f>
        <v>No EHR Specified</v>
      </c>
    </row>
    <row r="6958" spans="1:11" x14ac:dyDescent="0.25">
      <c r="A6958" t="s">
        <v>170</v>
      </c>
      <c r="B6958">
        <v>185</v>
      </c>
      <c r="C6958" t="s">
        <v>1110</v>
      </c>
      <c r="D6958" t="s">
        <v>171</v>
      </c>
      <c r="E6958">
        <v>0</v>
      </c>
      <c r="F6958">
        <v>5</v>
      </c>
      <c r="G6958">
        <v>0</v>
      </c>
      <c r="H6958" t="s">
        <v>116</v>
      </c>
      <c r="I6958">
        <v>5</v>
      </c>
      <c r="J6958" t="s">
        <v>66</v>
      </c>
      <c r="K6958" s="33" t="str">
        <f>IF(ISNA(VLOOKUP(C6958,'Provider-EHR crosswalk'!A:B,2,FALSE)),"No EHR Specified",VLOOKUP(C6958,'Provider-EHR crosswalk'!A:B,2,FALSE))</f>
        <v>No EHR Specified</v>
      </c>
    </row>
    <row r="6959" spans="1:11" x14ac:dyDescent="0.25">
      <c r="A6959" t="s">
        <v>170</v>
      </c>
      <c r="B6959">
        <v>191</v>
      </c>
      <c r="C6959" t="s">
        <v>1110</v>
      </c>
      <c r="D6959" t="s">
        <v>171</v>
      </c>
      <c r="E6959">
        <v>1</v>
      </c>
      <c r="F6959">
        <v>4</v>
      </c>
      <c r="G6959">
        <v>25</v>
      </c>
      <c r="H6959" t="s">
        <v>116</v>
      </c>
      <c r="I6959">
        <v>5</v>
      </c>
      <c r="J6959" t="s">
        <v>69</v>
      </c>
      <c r="K6959" s="33" t="str">
        <f>IF(ISNA(VLOOKUP(C6959,'Provider-EHR crosswalk'!A:B,2,FALSE)),"No EHR Specified",VLOOKUP(C6959,'Provider-EHR crosswalk'!A:B,2,FALSE))</f>
        <v>No EHR Specified</v>
      </c>
    </row>
    <row r="6960" spans="1:11" x14ac:dyDescent="0.25">
      <c r="A6960" t="s">
        <v>170</v>
      </c>
      <c r="B6960">
        <v>204</v>
      </c>
      <c r="C6960" t="s">
        <v>1110</v>
      </c>
      <c r="D6960" t="s">
        <v>171</v>
      </c>
      <c r="E6960">
        <v>1</v>
      </c>
      <c r="F6960">
        <v>2</v>
      </c>
      <c r="G6960">
        <v>50</v>
      </c>
      <c r="H6960" t="s">
        <v>116</v>
      </c>
      <c r="I6960">
        <v>5</v>
      </c>
      <c r="J6960" t="s">
        <v>69</v>
      </c>
      <c r="K6960" s="33" t="str">
        <f>IF(ISNA(VLOOKUP(C6960,'Provider-EHR crosswalk'!A:B,2,FALSE)),"No EHR Specified",VLOOKUP(C6960,'Provider-EHR crosswalk'!A:B,2,FALSE))</f>
        <v>No EHR Specified</v>
      </c>
    </row>
    <row r="6961" spans="1:11" x14ac:dyDescent="0.25">
      <c r="A6961" t="s">
        <v>170</v>
      </c>
      <c r="B6961">
        <v>208</v>
      </c>
      <c r="C6961" t="s">
        <v>1110</v>
      </c>
      <c r="D6961" t="s">
        <v>171</v>
      </c>
      <c r="E6961">
        <v>0</v>
      </c>
      <c r="F6961">
        <v>1</v>
      </c>
      <c r="G6961">
        <v>0</v>
      </c>
      <c r="H6961" t="s">
        <v>116</v>
      </c>
      <c r="I6961">
        <v>5</v>
      </c>
      <c r="J6961" t="s">
        <v>66</v>
      </c>
      <c r="K6961" s="33" t="str">
        <f>IF(ISNA(VLOOKUP(C6961,'Provider-EHR crosswalk'!A:B,2,FALSE)),"No EHR Specified",VLOOKUP(C6961,'Provider-EHR crosswalk'!A:B,2,FALSE))</f>
        <v>No EHR Specified</v>
      </c>
    </row>
    <row r="6962" spans="1:11" x14ac:dyDescent="0.25">
      <c r="A6962" t="s">
        <v>170</v>
      </c>
      <c r="B6962">
        <v>210</v>
      </c>
      <c r="C6962" t="s">
        <v>1110</v>
      </c>
      <c r="D6962" t="s">
        <v>171</v>
      </c>
      <c r="E6962">
        <v>0</v>
      </c>
      <c r="F6962">
        <v>1</v>
      </c>
      <c r="G6962">
        <v>0</v>
      </c>
      <c r="H6962" t="s">
        <v>116</v>
      </c>
      <c r="I6962">
        <v>5</v>
      </c>
      <c r="J6962" t="s">
        <v>66</v>
      </c>
      <c r="K6962" s="33" t="str">
        <f>IF(ISNA(VLOOKUP(C6962,'Provider-EHR crosswalk'!A:B,2,FALSE)),"No EHR Specified",VLOOKUP(C6962,'Provider-EHR crosswalk'!A:B,2,FALSE))</f>
        <v>No EHR Specified</v>
      </c>
    </row>
    <row r="6963" spans="1:11" x14ac:dyDescent="0.25">
      <c r="A6963" t="s">
        <v>172</v>
      </c>
      <c r="B6963">
        <v>9</v>
      </c>
      <c r="C6963" t="s">
        <v>1110</v>
      </c>
      <c r="D6963" t="s">
        <v>173</v>
      </c>
      <c r="E6963">
        <v>0</v>
      </c>
      <c r="F6963">
        <v>327</v>
      </c>
      <c r="G6963">
        <v>0</v>
      </c>
      <c r="H6963" t="s">
        <v>116</v>
      </c>
      <c r="I6963">
        <v>5</v>
      </c>
      <c r="J6963" t="s">
        <v>66</v>
      </c>
      <c r="K6963" s="33" t="str">
        <f>IF(ISNA(VLOOKUP(C6963,'Provider-EHR crosswalk'!A:B,2,FALSE)),"No EHR Specified",VLOOKUP(C6963,'Provider-EHR crosswalk'!A:B,2,FALSE))</f>
        <v>No EHR Specified</v>
      </c>
    </row>
    <row r="6964" spans="1:11" x14ac:dyDescent="0.25">
      <c r="A6964" t="s">
        <v>172</v>
      </c>
      <c r="B6964">
        <v>38</v>
      </c>
      <c r="C6964" t="s">
        <v>1110</v>
      </c>
      <c r="D6964" t="s">
        <v>173</v>
      </c>
      <c r="E6964">
        <v>1</v>
      </c>
      <c r="F6964">
        <v>55</v>
      </c>
      <c r="G6964">
        <v>1.82</v>
      </c>
      <c r="H6964" t="s">
        <v>116</v>
      </c>
      <c r="I6964">
        <v>5</v>
      </c>
      <c r="J6964" t="s">
        <v>66</v>
      </c>
      <c r="K6964" s="33" t="str">
        <f>IF(ISNA(VLOOKUP(C6964,'Provider-EHR crosswalk'!A:B,2,FALSE)),"No EHR Specified",VLOOKUP(C6964,'Provider-EHR crosswalk'!A:B,2,FALSE))</f>
        <v>No EHR Specified</v>
      </c>
    </row>
    <row r="6965" spans="1:11" x14ac:dyDescent="0.25">
      <c r="A6965" t="s">
        <v>172</v>
      </c>
      <c r="B6965">
        <v>65</v>
      </c>
      <c r="C6965" t="s">
        <v>1110</v>
      </c>
      <c r="D6965" t="s">
        <v>173</v>
      </c>
      <c r="E6965">
        <v>2</v>
      </c>
      <c r="F6965">
        <v>63</v>
      </c>
      <c r="G6965">
        <v>3.17</v>
      </c>
      <c r="H6965" t="s">
        <v>116</v>
      </c>
      <c r="I6965">
        <v>5</v>
      </c>
      <c r="J6965" t="s">
        <v>66</v>
      </c>
      <c r="K6965" s="33" t="str">
        <f>IF(ISNA(VLOOKUP(C6965,'Provider-EHR crosswalk'!A:B,2,FALSE)),"No EHR Specified",VLOOKUP(C6965,'Provider-EHR crosswalk'!A:B,2,FALSE))</f>
        <v>No EHR Specified</v>
      </c>
    </row>
    <row r="6966" spans="1:11" x14ac:dyDescent="0.25">
      <c r="A6966" t="s">
        <v>172</v>
      </c>
      <c r="B6966">
        <v>70</v>
      </c>
      <c r="C6966" t="s">
        <v>1110</v>
      </c>
      <c r="D6966" t="s">
        <v>173</v>
      </c>
      <c r="E6966">
        <v>32</v>
      </c>
      <c r="F6966">
        <v>1577</v>
      </c>
      <c r="G6966">
        <v>2.0299999999999998</v>
      </c>
      <c r="H6966" t="s">
        <v>116</v>
      </c>
      <c r="I6966">
        <v>5</v>
      </c>
      <c r="J6966" t="s">
        <v>66</v>
      </c>
      <c r="K6966" s="33" t="str">
        <f>IF(ISNA(VLOOKUP(C6966,'Provider-EHR crosswalk'!A:B,2,FALSE)),"No EHR Specified",VLOOKUP(C6966,'Provider-EHR crosswalk'!A:B,2,FALSE))</f>
        <v>No EHR Specified</v>
      </c>
    </row>
    <row r="6967" spans="1:11" x14ac:dyDescent="0.25">
      <c r="A6967" t="s">
        <v>172</v>
      </c>
      <c r="B6967">
        <v>88</v>
      </c>
      <c r="C6967" t="s">
        <v>1110</v>
      </c>
      <c r="D6967" t="s">
        <v>173</v>
      </c>
      <c r="E6967">
        <v>6</v>
      </c>
      <c r="F6967">
        <v>178</v>
      </c>
      <c r="G6967">
        <v>3.37</v>
      </c>
      <c r="H6967" t="s">
        <v>116</v>
      </c>
      <c r="I6967">
        <v>5</v>
      </c>
      <c r="J6967" t="s">
        <v>66</v>
      </c>
      <c r="K6967" s="33" t="str">
        <f>IF(ISNA(VLOOKUP(C6967,'Provider-EHR crosswalk'!A:B,2,FALSE)),"No EHR Specified",VLOOKUP(C6967,'Provider-EHR crosswalk'!A:B,2,FALSE))</f>
        <v>No EHR Specified</v>
      </c>
    </row>
    <row r="6968" spans="1:11" x14ac:dyDescent="0.25">
      <c r="A6968" t="s">
        <v>172</v>
      </c>
      <c r="B6968">
        <v>100</v>
      </c>
      <c r="C6968" t="s">
        <v>1110</v>
      </c>
      <c r="D6968" t="s">
        <v>173</v>
      </c>
      <c r="E6968">
        <v>35</v>
      </c>
      <c r="F6968">
        <v>91</v>
      </c>
      <c r="G6968">
        <v>38.46</v>
      </c>
      <c r="H6968" t="s">
        <v>116</v>
      </c>
      <c r="I6968">
        <v>5</v>
      </c>
      <c r="J6968" t="s">
        <v>69</v>
      </c>
      <c r="K6968" s="33" t="str">
        <f>IF(ISNA(VLOOKUP(C6968,'Provider-EHR crosswalk'!A:B,2,FALSE)),"No EHR Specified",VLOOKUP(C6968,'Provider-EHR crosswalk'!A:B,2,FALSE))</f>
        <v>No EHR Specified</v>
      </c>
    </row>
    <row r="6969" spans="1:11" x14ac:dyDescent="0.25">
      <c r="A6969" t="s">
        <v>172</v>
      </c>
      <c r="B6969">
        <v>110</v>
      </c>
      <c r="C6969" t="s">
        <v>1110</v>
      </c>
      <c r="D6969" t="s">
        <v>173</v>
      </c>
      <c r="E6969">
        <v>12</v>
      </c>
      <c r="F6969">
        <v>34</v>
      </c>
      <c r="G6969">
        <v>35.29</v>
      </c>
      <c r="H6969" t="s">
        <v>116</v>
      </c>
      <c r="I6969">
        <v>5</v>
      </c>
      <c r="J6969" t="s">
        <v>69</v>
      </c>
      <c r="K6969" s="33" t="str">
        <f>IF(ISNA(VLOOKUP(C6969,'Provider-EHR crosswalk'!A:B,2,FALSE)),"No EHR Specified",VLOOKUP(C6969,'Provider-EHR crosswalk'!A:B,2,FALSE))</f>
        <v>No EHR Specified</v>
      </c>
    </row>
    <row r="6970" spans="1:11" x14ac:dyDescent="0.25">
      <c r="A6970" t="s">
        <v>172</v>
      </c>
      <c r="B6970">
        <v>119</v>
      </c>
      <c r="C6970" t="s">
        <v>1110</v>
      </c>
      <c r="D6970" t="s">
        <v>173</v>
      </c>
      <c r="E6970">
        <v>29</v>
      </c>
      <c r="F6970">
        <v>350</v>
      </c>
      <c r="G6970">
        <v>8.2899999999999991</v>
      </c>
      <c r="H6970" t="s">
        <v>116</v>
      </c>
      <c r="I6970">
        <v>5</v>
      </c>
      <c r="J6970" t="s">
        <v>69</v>
      </c>
      <c r="K6970" s="33" t="str">
        <f>IF(ISNA(VLOOKUP(C6970,'Provider-EHR crosswalk'!A:B,2,FALSE)),"No EHR Specified",VLOOKUP(C6970,'Provider-EHR crosswalk'!A:B,2,FALSE))</f>
        <v>No EHR Specified</v>
      </c>
    </row>
    <row r="6971" spans="1:11" x14ac:dyDescent="0.25">
      <c r="A6971" t="s">
        <v>172</v>
      </c>
      <c r="B6971">
        <v>122</v>
      </c>
      <c r="C6971" t="s">
        <v>1110</v>
      </c>
      <c r="D6971" t="s">
        <v>173</v>
      </c>
      <c r="E6971">
        <v>0</v>
      </c>
      <c r="F6971">
        <v>119</v>
      </c>
      <c r="G6971">
        <v>0</v>
      </c>
      <c r="H6971" t="s">
        <v>116</v>
      </c>
      <c r="I6971">
        <v>5</v>
      </c>
      <c r="J6971" t="s">
        <v>66</v>
      </c>
      <c r="K6971" s="33" t="str">
        <f>IF(ISNA(VLOOKUP(C6971,'Provider-EHR crosswalk'!A:B,2,FALSE)),"No EHR Specified",VLOOKUP(C6971,'Provider-EHR crosswalk'!A:B,2,FALSE))</f>
        <v>No EHR Specified</v>
      </c>
    </row>
    <row r="6972" spans="1:11" x14ac:dyDescent="0.25">
      <c r="A6972" t="s">
        <v>172</v>
      </c>
      <c r="B6972">
        <v>130</v>
      </c>
      <c r="C6972" t="s">
        <v>1110</v>
      </c>
      <c r="D6972" t="s">
        <v>173</v>
      </c>
      <c r="E6972">
        <v>25</v>
      </c>
      <c r="F6972">
        <v>141</v>
      </c>
      <c r="G6972">
        <v>17.73</v>
      </c>
      <c r="H6972" t="s">
        <v>116</v>
      </c>
      <c r="I6972">
        <v>5</v>
      </c>
      <c r="J6972" t="s">
        <v>69</v>
      </c>
      <c r="K6972" s="33" t="str">
        <f>IF(ISNA(VLOOKUP(C6972,'Provider-EHR crosswalk'!A:B,2,FALSE)),"No EHR Specified",VLOOKUP(C6972,'Provider-EHR crosswalk'!A:B,2,FALSE))</f>
        <v>No EHR Specified</v>
      </c>
    </row>
    <row r="6973" spans="1:11" x14ac:dyDescent="0.25">
      <c r="A6973" t="s">
        <v>172</v>
      </c>
      <c r="B6973">
        <v>140</v>
      </c>
      <c r="C6973" t="s">
        <v>1110</v>
      </c>
      <c r="D6973" t="s">
        <v>173</v>
      </c>
      <c r="E6973">
        <v>0</v>
      </c>
      <c r="F6973">
        <v>59</v>
      </c>
      <c r="G6973">
        <v>0</v>
      </c>
      <c r="H6973" t="s">
        <v>116</v>
      </c>
      <c r="I6973">
        <v>5</v>
      </c>
      <c r="J6973" t="s">
        <v>66</v>
      </c>
      <c r="K6973" s="33" t="str">
        <f>IF(ISNA(VLOOKUP(C6973,'Provider-EHR crosswalk'!A:B,2,FALSE)),"No EHR Specified",VLOOKUP(C6973,'Provider-EHR crosswalk'!A:B,2,FALSE))</f>
        <v>No EHR Specified</v>
      </c>
    </row>
    <row r="6974" spans="1:11" x14ac:dyDescent="0.25">
      <c r="A6974" t="s">
        <v>172</v>
      </c>
      <c r="B6974">
        <v>146</v>
      </c>
      <c r="C6974" t="s">
        <v>1110</v>
      </c>
      <c r="D6974" t="s">
        <v>173</v>
      </c>
      <c r="E6974">
        <v>0</v>
      </c>
      <c r="F6974">
        <v>13</v>
      </c>
      <c r="G6974">
        <v>0</v>
      </c>
      <c r="H6974" t="s">
        <v>116</v>
      </c>
      <c r="I6974">
        <v>5</v>
      </c>
      <c r="J6974" t="s">
        <v>66</v>
      </c>
      <c r="K6974" s="33" t="str">
        <f>IF(ISNA(VLOOKUP(C6974,'Provider-EHR crosswalk'!A:B,2,FALSE)),"No EHR Specified",VLOOKUP(C6974,'Provider-EHR crosswalk'!A:B,2,FALSE))</f>
        <v>No EHR Specified</v>
      </c>
    </row>
    <row r="6975" spans="1:11" x14ac:dyDescent="0.25">
      <c r="A6975" t="s">
        <v>172</v>
      </c>
      <c r="B6975">
        <v>172</v>
      </c>
      <c r="C6975" t="s">
        <v>1110</v>
      </c>
      <c r="D6975" t="s">
        <v>173</v>
      </c>
      <c r="E6975">
        <v>0</v>
      </c>
      <c r="F6975">
        <v>46</v>
      </c>
      <c r="G6975">
        <v>0</v>
      </c>
      <c r="H6975" t="s">
        <v>116</v>
      </c>
      <c r="I6975">
        <v>5</v>
      </c>
      <c r="J6975" t="s">
        <v>66</v>
      </c>
      <c r="K6975" s="33" t="str">
        <f>IF(ISNA(VLOOKUP(C6975,'Provider-EHR crosswalk'!A:B,2,FALSE)),"No EHR Specified",VLOOKUP(C6975,'Provider-EHR crosswalk'!A:B,2,FALSE))</f>
        <v>No EHR Specified</v>
      </c>
    </row>
    <row r="6976" spans="1:11" x14ac:dyDescent="0.25">
      <c r="A6976" t="s">
        <v>172</v>
      </c>
      <c r="B6976">
        <v>175</v>
      </c>
      <c r="C6976" t="s">
        <v>1110</v>
      </c>
      <c r="D6976" t="s">
        <v>173</v>
      </c>
      <c r="E6976">
        <v>0</v>
      </c>
      <c r="F6976">
        <v>12</v>
      </c>
      <c r="G6976">
        <v>0</v>
      </c>
      <c r="H6976" t="s">
        <v>116</v>
      </c>
      <c r="I6976">
        <v>5</v>
      </c>
      <c r="J6976" t="s">
        <v>66</v>
      </c>
      <c r="K6976" s="33" t="str">
        <f>IF(ISNA(VLOOKUP(C6976,'Provider-EHR crosswalk'!A:B,2,FALSE)),"No EHR Specified",VLOOKUP(C6976,'Provider-EHR crosswalk'!A:B,2,FALSE))</f>
        <v>No EHR Specified</v>
      </c>
    </row>
    <row r="6977" spans="1:11" x14ac:dyDescent="0.25">
      <c r="A6977" t="s">
        <v>172</v>
      </c>
      <c r="B6977">
        <v>184</v>
      </c>
      <c r="C6977" t="s">
        <v>1110</v>
      </c>
      <c r="D6977" t="s">
        <v>173</v>
      </c>
      <c r="E6977">
        <v>0</v>
      </c>
      <c r="F6977">
        <v>4</v>
      </c>
      <c r="G6977">
        <v>0</v>
      </c>
      <c r="H6977" t="s">
        <v>116</v>
      </c>
      <c r="I6977">
        <v>5</v>
      </c>
      <c r="J6977" t="s">
        <v>66</v>
      </c>
      <c r="K6977" s="33" t="str">
        <f>IF(ISNA(VLOOKUP(C6977,'Provider-EHR crosswalk'!A:B,2,FALSE)),"No EHR Specified",VLOOKUP(C6977,'Provider-EHR crosswalk'!A:B,2,FALSE))</f>
        <v>No EHR Specified</v>
      </c>
    </row>
    <row r="6978" spans="1:11" x14ac:dyDescent="0.25">
      <c r="A6978" t="s">
        <v>172</v>
      </c>
      <c r="B6978">
        <v>185</v>
      </c>
      <c r="C6978" t="s">
        <v>1110</v>
      </c>
      <c r="D6978" t="s">
        <v>173</v>
      </c>
      <c r="E6978">
        <v>0</v>
      </c>
      <c r="F6978">
        <v>26</v>
      </c>
      <c r="G6978">
        <v>0</v>
      </c>
      <c r="H6978" t="s">
        <v>116</v>
      </c>
      <c r="I6978">
        <v>5</v>
      </c>
      <c r="J6978" t="s">
        <v>66</v>
      </c>
      <c r="K6978" s="33" t="str">
        <f>IF(ISNA(VLOOKUP(C6978,'Provider-EHR crosswalk'!A:B,2,FALSE)),"No EHR Specified",VLOOKUP(C6978,'Provider-EHR crosswalk'!A:B,2,FALSE))</f>
        <v>No EHR Specified</v>
      </c>
    </row>
    <row r="6979" spans="1:11" x14ac:dyDescent="0.25">
      <c r="A6979" t="s">
        <v>172</v>
      </c>
      <c r="B6979">
        <v>191</v>
      </c>
      <c r="C6979" t="s">
        <v>1110</v>
      </c>
      <c r="D6979" t="s">
        <v>173</v>
      </c>
      <c r="E6979">
        <v>1</v>
      </c>
      <c r="F6979">
        <v>4</v>
      </c>
      <c r="G6979">
        <v>25</v>
      </c>
      <c r="H6979" t="s">
        <v>116</v>
      </c>
      <c r="I6979">
        <v>5</v>
      </c>
      <c r="J6979" t="s">
        <v>69</v>
      </c>
      <c r="K6979" s="33" t="str">
        <f>IF(ISNA(VLOOKUP(C6979,'Provider-EHR crosswalk'!A:B,2,FALSE)),"No EHR Specified",VLOOKUP(C6979,'Provider-EHR crosswalk'!A:B,2,FALSE))</f>
        <v>No EHR Specified</v>
      </c>
    </row>
    <row r="6980" spans="1:11" x14ac:dyDescent="0.25">
      <c r="A6980" t="s">
        <v>172</v>
      </c>
      <c r="B6980">
        <v>204</v>
      </c>
      <c r="C6980" t="s">
        <v>1110</v>
      </c>
      <c r="D6980" t="s">
        <v>173</v>
      </c>
      <c r="E6980">
        <v>0</v>
      </c>
      <c r="F6980">
        <v>2</v>
      </c>
      <c r="G6980">
        <v>0</v>
      </c>
      <c r="H6980" t="s">
        <v>116</v>
      </c>
      <c r="I6980">
        <v>5</v>
      </c>
      <c r="J6980" t="s">
        <v>66</v>
      </c>
      <c r="K6980" s="33" t="str">
        <f>IF(ISNA(VLOOKUP(C6980,'Provider-EHR crosswalk'!A:B,2,FALSE)),"No EHR Specified",VLOOKUP(C6980,'Provider-EHR crosswalk'!A:B,2,FALSE))</f>
        <v>No EHR Specified</v>
      </c>
    </row>
    <row r="6981" spans="1:11" x14ac:dyDescent="0.25">
      <c r="A6981" t="s">
        <v>172</v>
      </c>
      <c r="B6981">
        <v>208</v>
      </c>
      <c r="C6981" t="s">
        <v>1110</v>
      </c>
      <c r="D6981" t="s">
        <v>173</v>
      </c>
      <c r="E6981">
        <v>0</v>
      </c>
      <c r="F6981">
        <v>4</v>
      </c>
      <c r="G6981">
        <v>0</v>
      </c>
      <c r="H6981" t="s">
        <v>116</v>
      </c>
      <c r="I6981">
        <v>5</v>
      </c>
      <c r="J6981" t="s">
        <v>66</v>
      </c>
      <c r="K6981" s="33" t="str">
        <f>IF(ISNA(VLOOKUP(C6981,'Provider-EHR crosswalk'!A:B,2,FALSE)),"No EHR Specified",VLOOKUP(C6981,'Provider-EHR crosswalk'!A:B,2,FALSE))</f>
        <v>No EHR Specified</v>
      </c>
    </row>
    <row r="6982" spans="1:11" x14ac:dyDescent="0.25">
      <c r="A6982" t="s">
        <v>172</v>
      </c>
      <c r="B6982">
        <v>210</v>
      </c>
      <c r="C6982" t="s">
        <v>1110</v>
      </c>
      <c r="D6982" t="s">
        <v>173</v>
      </c>
      <c r="E6982">
        <v>0</v>
      </c>
      <c r="F6982">
        <v>8</v>
      </c>
      <c r="G6982">
        <v>0</v>
      </c>
      <c r="H6982" t="s">
        <v>116</v>
      </c>
      <c r="I6982">
        <v>5</v>
      </c>
      <c r="J6982" t="s">
        <v>66</v>
      </c>
      <c r="K6982" s="33" t="str">
        <f>IF(ISNA(VLOOKUP(C6982,'Provider-EHR crosswalk'!A:B,2,FALSE)),"No EHR Specified",VLOOKUP(C6982,'Provider-EHR crosswalk'!A:B,2,FALSE))</f>
        <v>No EHR Specified</v>
      </c>
    </row>
    <row r="6983" spans="1:11" x14ac:dyDescent="0.25">
      <c r="A6983" t="s">
        <v>174</v>
      </c>
      <c r="B6983">
        <v>9</v>
      </c>
      <c r="C6983" t="s">
        <v>1110</v>
      </c>
      <c r="D6983" t="s">
        <v>175</v>
      </c>
      <c r="E6983">
        <v>0</v>
      </c>
      <c r="F6983">
        <v>327</v>
      </c>
      <c r="G6983">
        <v>0</v>
      </c>
      <c r="H6983" t="s">
        <v>116</v>
      </c>
      <c r="I6983">
        <v>5</v>
      </c>
      <c r="J6983" t="s">
        <v>66</v>
      </c>
      <c r="K6983" s="33" t="str">
        <f>IF(ISNA(VLOOKUP(C6983,'Provider-EHR crosswalk'!A:B,2,FALSE)),"No EHR Specified",VLOOKUP(C6983,'Provider-EHR crosswalk'!A:B,2,FALSE))</f>
        <v>No EHR Specified</v>
      </c>
    </row>
    <row r="6984" spans="1:11" x14ac:dyDescent="0.25">
      <c r="A6984" t="s">
        <v>174</v>
      </c>
      <c r="B6984">
        <v>38</v>
      </c>
      <c r="C6984" t="s">
        <v>1110</v>
      </c>
      <c r="D6984" t="s">
        <v>175</v>
      </c>
      <c r="E6984">
        <v>0</v>
      </c>
      <c r="F6984">
        <v>55</v>
      </c>
      <c r="G6984">
        <v>0</v>
      </c>
      <c r="H6984" t="s">
        <v>116</v>
      </c>
      <c r="I6984">
        <v>5</v>
      </c>
      <c r="J6984" t="s">
        <v>66</v>
      </c>
      <c r="K6984" s="33" t="str">
        <f>IF(ISNA(VLOOKUP(C6984,'Provider-EHR crosswalk'!A:B,2,FALSE)),"No EHR Specified",VLOOKUP(C6984,'Provider-EHR crosswalk'!A:B,2,FALSE))</f>
        <v>No EHR Specified</v>
      </c>
    </row>
    <row r="6985" spans="1:11" x14ac:dyDescent="0.25">
      <c r="A6985" t="s">
        <v>174</v>
      </c>
      <c r="B6985">
        <v>65</v>
      </c>
      <c r="C6985" t="s">
        <v>1110</v>
      </c>
      <c r="D6985" t="s">
        <v>175</v>
      </c>
      <c r="E6985">
        <v>0</v>
      </c>
      <c r="F6985">
        <v>63</v>
      </c>
      <c r="G6985">
        <v>0</v>
      </c>
      <c r="H6985" t="s">
        <v>116</v>
      </c>
      <c r="I6985">
        <v>5</v>
      </c>
      <c r="J6985" t="s">
        <v>66</v>
      </c>
      <c r="K6985" s="33" t="str">
        <f>IF(ISNA(VLOOKUP(C6985,'Provider-EHR crosswalk'!A:B,2,FALSE)),"No EHR Specified",VLOOKUP(C6985,'Provider-EHR crosswalk'!A:B,2,FALSE))</f>
        <v>No EHR Specified</v>
      </c>
    </row>
    <row r="6986" spans="1:11" x14ac:dyDescent="0.25">
      <c r="A6986" t="s">
        <v>174</v>
      </c>
      <c r="B6986">
        <v>70</v>
      </c>
      <c r="C6986" t="s">
        <v>1110</v>
      </c>
      <c r="D6986" t="s">
        <v>175</v>
      </c>
      <c r="E6986">
        <v>15</v>
      </c>
      <c r="F6986">
        <v>1577</v>
      </c>
      <c r="G6986">
        <v>0.95</v>
      </c>
      <c r="H6986" t="s">
        <v>116</v>
      </c>
      <c r="I6986">
        <v>5</v>
      </c>
      <c r="J6986" t="s">
        <v>66</v>
      </c>
      <c r="K6986" s="33" t="str">
        <f>IF(ISNA(VLOOKUP(C6986,'Provider-EHR crosswalk'!A:B,2,FALSE)),"No EHR Specified",VLOOKUP(C6986,'Provider-EHR crosswalk'!A:B,2,FALSE))</f>
        <v>No EHR Specified</v>
      </c>
    </row>
    <row r="6987" spans="1:11" x14ac:dyDescent="0.25">
      <c r="A6987" t="s">
        <v>174</v>
      </c>
      <c r="B6987">
        <v>88</v>
      </c>
      <c r="C6987" t="s">
        <v>1110</v>
      </c>
      <c r="D6987" t="s">
        <v>175</v>
      </c>
      <c r="E6987">
        <v>0</v>
      </c>
      <c r="F6987">
        <v>178</v>
      </c>
      <c r="G6987">
        <v>0</v>
      </c>
      <c r="H6987" t="s">
        <v>116</v>
      </c>
      <c r="I6987">
        <v>5</v>
      </c>
      <c r="J6987" t="s">
        <v>66</v>
      </c>
      <c r="K6987" s="33" t="str">
        <f>IF(ISNA(VLOOKUP(C6987,'Provider-EHR crosswalk'!A:B,2,FALSE)),"No EHR Specified",VLOOKUP(C6987,'Provider-EHR crosswalk'!A:B,2,FALSE))</f>
        <v>No EHR Specified</v>
      </c>
    </row>
    <row r="6988" spans="1:11" x14ac:dyDescent="0.25">
      <c r="A6988" t="s">
        <v>174</v>
      </c>
      <c r="B6988">
        <v>100</v>
      </c>
      <c r="C6988" t="s">
        <v>1110</v>
      </c>
      <c r="D6988" t="s">
        <v>175</v>
      </c>
      <c r="E6988">
        <v>8</v>
      </c>
      <c r="F6988">
        <v>91</v>
      </c>
      <c r="G6988">
        <v>8.7899999999999991</v>
      </c>
      <c r="H6988" t="s">
        <v>116</v>
      </c>
      <c r="I6988">
        <v>5</v>
      </c>
      <c r="J6988" t="s">
        <v>69</v>
      </c>
      <c r="K6988" s="33" t="str">
        <f>IF(ISNA(VLOOKUP(C6988,'Provider-EHR crosswalk'!A:B,2,FALSE)),"No EHR Specified",VLOOKUP(C6988,'Provider-EHR crosswalk'!A:B,2,FALSE))</f>
        <v>No EHR Specified</v>
      </c>
    </row>
    <row r="6989" spans="1:11" x14ac:dyDescent="0.25">
      <c r="A6989" t="s">
        <v>174</v>
      </c>
      <c r="B6989">
        <v>110</v>
      </c>
      <c r="C6989" t="s">
        <v>1110</v>
      </c>
      <c r="D6989" t="s">
        <v>175</v>
      </c>
      <c r="E6989">
        <v>1</v>
      </c>
      <c r="F6989">
        <v>34</v>
      </c>
      <c r="G6989">
        <v>2.94</v>
      </c>
      <c r="H6989" t="s">
        <v>116</v>
      </c>
      <c r="I6989">
        <v>5</v>
      </c>
      <c r="J6989" t="s">
        <v>66</v>
      </c>
      <c r="K6989" s="33" t="str">
        <f>IF(ISNA(VLOOKUP(C6989,'Provider-EHR crosswalk'!A:B,2,FALSE)),"No EHR Specified",VLOOKUP(C6989,'Provider-EHR crosswalk'!A:B,2,FALSE))</f>
        <v>No EHR Specified</v>
      </c>
    </row>
    <row r="6990" spans="1:11" x14ac:dyDescent="0.25">
      <c r="A6990" t="s">
        <v>174</v>
      </c>
      <c r="B6990">
        <v>119</v>
      </c>
      <c r="C6990" t="s">
        <v>1110</v>
      </c>
      <c r="D6990" t="s">
        <v>175</v>
      </c>
      <c r="E6990">
        <v>15</v>
      </c>
      <c r="F6990">
        <v>350</v>
      </c>
      <c r="G6990">
        <v>4.29</v>
      </c>
      <c r="H6990" t="s">
        <v>116</v>
      </c>
      <c r="I6990">
        <v>5</v>
      </c>
      <c r="J6990" t="s">
        <v>66</v>
      </c>
      <c r="K6990" s="33" t="str">
        <f>IF(ISNA(VLOOKUP(C6990,'Provider-EHR crosswalk'!A:B,2,FALSE)),"No EHR Specified",VLOOKUP(C6990,'Provider-EHR crosswalk'!A:B,2,FALSE))</f>
        <v>No EHR Specified</v>
      </c>
    </row>
    <row r="6991" spans="1:11" x14ac:dyDescent="0.25">
      <c r="A6991" t="s">
        <v>174</v>
      </c>
      <c r="B6991">
        <v>122</v>
      </c>
      <c r="C6991" t="s">
        <v>1110</v>
      </c>
      <c r="D6991" t="s">
        <v>175</v>
      </c>
      <c r="E6991">
        <v>0</v>
      </c>
      <c r="F6991">
        <v>119</v>
      </c>
      <c r="G6991">
        <v>0</v>
      </c>
      <c r="H6991" t="s">
        <v>116</v>
      </c>
      <c r="I6991">
        <v>5</v>
      </c>
      <c r="J6991" t="s">
        <v>66</v>
      </c>
      <c r="K6991" s="33" t="str">
        <f>IF(ISNA(VLOOKUP(C6991,'Provider-EHR crosswalk'!A:B,2,FALSE)),"No EHR Specified",VLOOKUP(C6991,'Provider-EHR crosswalk'!A:B,2,FALSE))</f>
        <v>No EHR Specified</v>
      </c>
    </row>
    <row r="6992" spans="1:11" x14ac:dyDescent="0.25">
      <c r="A6992" t="s">
        <v>174</v>
      </c>
      <c r="B6992">
        <v>130</v>
      </c>
      <c r="C6992" t="s">
        <v>1110</v>
      </c>
      <c r="D6992" t="s">
        <v>175</v>
      </c>
      <c r="E6992">
        <v>2</v>
      </c>
      <c r="F6992">
        <v>141</v>
      </c>
      <c r="G6992">
        <v>1.42</v>
      </c>
      <c r="H6992" t="s">
        <v>116</v>
      </c>
      <c r="I6992">
        <v>5</v>
      </c>
      <c r="J6992" t="s">
        <v>66</v>
      </c>
      <c r="K6992" s="33" t="str">
        <f>IF(ISNA(VLOOKUP(C6992,'Provider-EHR crosswalk'!A:B,2,FALSE)),"No EHR Specified",VLOOKUP(C6992,'Provider-EHR crosswalk'!A:B,2,FALSE))</f>
        <v>No EHR Specified</v>
      </c>
    </row>
    <row r="6993" spans="1:11" x14ac:dyDescent="0.25">
      <c r="A6993" t="s">
        <v>174</v>
      </c>
      <c r="B6993">
        <v>140</v>
      </c>
      <c r="C6993" t="s">
        <v>1110</v>
      </c>
      <c r="D6993" t="s">
        <v>175</v>
      </c>
      <c r="E6993">
        <v>0</v>
      </c>
      <c r="F6993">
        <v>59</v>
      </c>
      <c r="G6993">
        <v>0</v>
      </c>
      <c r="H6993" t="s">
        <v>116</v>
      </c>
      <c r="I6993">
        <v>5</v>
      </c>
      <c r="J6993" t="s">
        <v>66</v>
      </c>
      <c r="K6993" s="33" t="str">
        <f>IF(ISNA(VLOOKUP(C6993,'Provider-EHR crosswalk'!A:B,2,FALSE)),"No EHR Specified",VLOOKUP(C6993,'Provider-EHR crosswalk'!A:B,2,FALSE))</f>
        <v>No EHR Specified</v>
      </c>
    </row>
    <row r="6994" spans="1:11" x14ac:dyDescent="0.25">
      <c r="A6994" t="s">
        <v>174</v>
      </c>
      <c r="B6994">
        <v>146</v>
      </c>
      <c r="C6994" t="s">
        <v>1110</v>
      </c>
      <c r="D6994" t="s">
        <v>175</v>
      </c>
      <c r="E6994">
        <v>0</v>
      </c>
      <c r="F6994">
        <v>13</v>
      </c>
      <c r="G6994">
        <v>0</v>
      </c>
      <c r="H6994" t="s">
        <v>116</v>
      </c>
      <c r="I6994">
        <v>5</v>
      </c>
      <c r="J6994" t="s">
        <v>66</v>
      </c>
      <c r="K6994" s="33" t="str">
        <f>IF(ISNA(VLOOKUP(C6994,'Provider-EHR crosswalk'!A:B,2,FALSE)),"No EHR Specified",VLOOKUP(C6994,'Provider-EHR crosswalk'!A:B,2,FALSE))</f>
        <v>No EHR Specified</v>
      </c>
    </row>
    <row r="6995" spans="1:11" x14ac:dyDescent="0.25">
      <c r="A6995" t="s">
        <v>174</v>
      </c>
      <c r="B6995">
        <v>172</v>
      </c>
      <c r="C6995" t="s">
        <v>1110</v>
      </c>
      <c r="D6995" t="s">
        <v>175</v>
      </c>
      <c r="E6995">
        <v>0</v>
      </c>
      <c r="F6995">
        <v>46</v>
      </c>
      <c r="G6995">
        <v>0</v>
      </c>
      <c r="H6995" t="s">
        <v>116</v>
      </c>
      <c r="I6995">
        <v>5</v>
      </c>
      <c r="J6995" t="s">
        <v>66</v>
      </c>
      <c r="K6995" s="33" t="str">
        <f>IF(ISNA(VLOOKUP(C6995,'Provider-EHR crosswalk'!A:B,2,FALSE)),"No EHR Specified",VLOOKUP(C6995,'Provider-EHR crosswalk'!A:B,2,FALSE))</f>
        <v>No EHR Specified</v>
      </c>
    </row>
    <row r="6996" spans="1:11" x14ac:dyDescent="0.25">
      <c r="A6996" t="s">
        <v>174</v>
      </c>
      <c r="B6996">
        <v>175</v>
      </c>
      <c r="C6996" t="s">
        <v>1110</v>
      </c>
      <c r="D6996" t="s">
        <v>175</v>
      </c>
      <c r="E6996">
        <v>0</v>
      </c>
      <c r="F6996">
        <v>12</v>
      </c>
      <c r="G6996">
        <v>0</v>
      </c>
      <c r="H6996" t="s">
        <v>116</v>
      </c>
      <c r="I6996">
        <v>5</v>
      </c>
      <c r="J6996" t="s">
        <v>66</v>
      </c>
      <c r="K6996" s="33" t="str">
        <f>IF(ISNA(VLOOKUP(C6996,'Provider-EHR crosswalk'!A:B,2,FALSE)),"No EHR Specified",VLOOKUP(C6996,'Provider-EHR crosswalk'!A:B,2,FALSE))</f>
        <v>No EHR Specified</v>
      </c>
    </row>
    <row r="6997" spans="1:11" x14ac:dyDescent="0.25">
      <c r="A6997" t="s">
        <v>174</v>
      </c>
      <c r="B6997">
        <v>184</v>
      </c>
      <c r="C6997" t="s">
        <v>1110</v>
      </c>
      <c r="D6997" t="s">
        <v>175</v>
      </c>
      <c r="E6997">
        <v>0</v>
      </c>
      <c r="F6997">
        <v>4</v>
      </c>
      <c r="G6997">
        <v>0</v>
      </c>
      <c r="H6997" t="s">
        <v>116</v>
      </c>
      <c r="I6997">
        <v>5</v>
      </c>
      <c r="J6997" t="s">
        <v>66</v>
      </c>
      <c r="K6997" s="33" t="str">
        <f>IF(ISNA(VLOOKUP(C6997,'Provider-EHR crosswalk'!A:B,2,FALSE)),"No EHR Specified",VLOOKUP(C6997,'Provider-EHR crosswalk'!A:B,2,FALSE))</f>
        <v>No EHR Specified</v>
      </c>
    </row>
    <row r="6998" spans="1:11" x14ac:dyDescent="0.25">
      <c r="A6998" t="s">
        <v>174</v>
      </c>
      <c r="B6998">
        <v>185</v>
      </c>
      <c r="C6998" t="s">
        <v>1110</v>
      </c>
      <c r="D6998" t="s">
        <v>175</v>
      </c>
      <c r="E6998">
        <v>0</v>
      </c>
      <c r="F6998">
        <v>26</v>
      </c>
      <c r="G6998">
        <v>0</v>
      </c>
      <c r="H6998" t="s">
        <v>116</v>
      </c>
      <c r="I6998">
        <v>5</v>
      </c>
      <c r="J6998" t="s">
        <v>66</v>
      </c>
      <c r="K6998" s="33" t="str">
        <f>IF(ISNA(VLOOKUP(C6998,'Provider-EHR crosswalk'!A:B,2,FALSE)),"No EHR Specified",VLOOKUP(C6998,'Provider-EHR crosswalk'!A:B,2,FALSE))</f>
        <v>No EHR Specified</v>
      </c>
    </row>
    <row r="6999" spans="1:11" x14ac:dyDescent="0.25">
      <c r="A6999" t="s">
        <v>174</v>
      </c>
      <c r="B6999">
        <v>191</v>
      </c>
      <c r="C6999" t="s">
        <v>1110</v>
      </c>
      <c r="D6999" t="s">
        <v>175</v>
      </c>
      <c r="E6999">
        <v>0</v>
      </c>
      <c r="F6999">
        <v>4</v>
      </c>
      <c r="G6999">
        <v>0</v>
      </c>
      <c r="H6999" t="s">
        <v>116</v>
      </c>
      <c r="I6999">
        <v>5</v>
      </c>
      <c r="J6999" t="s">
        <v>66</v>
      </c>
      <c r="K6999" s="33" t="str">
        <f>IF(ISNA(VLOOKUP(C6999,'Provider-EHR crosswalk'!A:B,2,FALSE)),"No EHR Specified",VLOOKUP(C6999,'Provider-EHR crosswalk'!A:B,2,FALSE))</f>
        <v>No EHR Specified</v>
      </c>
    </row>
    <row r="7000" spans="1:11" x14ac:dyDescent="0.25">
      <c r="A7000" t="s">
        <v>174</v>
      </c>
      <c r="B7000">
        <v>204</v>
      </c>
      <c r="C7000" t="s">
        <v>1110</v>
      </c>
      <c r="D7000" t="s">
        <v>175</v>
      </c>
      <c r="E7000">
        <v>0</v>
      </c>
      <c r="F7000">
        <v>2</v>
      </c>
      <c r="G7000">
        <v>0</v>
      </c>
      <c r="H7000" t="s">
        <v>116</v>
      </c>
      <c r="I7000">
        <v>5</v>
      </c>
      <c r="J7000" t="s">
        <v>66</v>
      </c>
      <c r="K7000" s="33" t="str">
        <f>IF(ISNA(VLOOKUP(C7000,'Provider-EHR crosswalk'!A:B,2,FALSE)),"No EHR Specified",VLOOKUP(C7000,'Provider-EHR crosswalk'!A:B,2,FALSE))</f>
        <v>No EHR Specified</v>
      </c>
    </row>
    <row r="7001" spans="1:11" x14ac:dyDescent="0.25">
      <c r="A7001" t="s">
        <v>174</v>
      </c>
      <c r="B7001">
        <v>208</v>
      </c>
      <c r="C7001" t="s">
        <v>1110</v>
      </c>
      <c r="D7001" t="s">
        <v>175</v>
      </c>
      <c r="E7001">
        <v>0</v>
      </c>
      <c r="F7001">
        <v>4</v>
      </c>
      <c r="G7001">
        <v>0</v>
      </c>
      <c r="H7001" t="s">
        <v>116</v>
      </c>
      <c r="I7001">
        <v>5</v>
      </c>
      <c r="J7001" t="s">
        <v>66</v>
      </c>
      <c r="K7001" s="33" t="str">
        <f>IF(ISNA(VLOOKUP(C7001,'Provider-EHR crosswalk'!A:B,2,FALSE)),"No EHR Specified",VLOOKUP(C7001,'Provider-EHR crosswalk'!A:B,2,FALSE))</f>
        <v>No EHR Specified</v>
      </c>
    </row>
    <row r="7002" spans="1:11" x14ac:dyDescent="0.25">
      <c r="A7002" t="s">
        <v>174</v>
      </c>
      <c r="B7002">
        <v>210</v>
      </c>
      <c r="C7002" t="s">
        <v>1110</v>
      </c>
      <c r="D7002" t="s">
        <v>175</v>
      </c>
      <c r="E7002">
        <v>0</v>
      </c>
      <c r="F7002">
        <v>8</v>
      </c>
      <c r="G7002">
        <v>0</v>
      </c>
      <c r="H7002" t="s">
        <v>116</v>
      </c>
      <c r="I7002">
        <v>5</v>
      </c>
      <c r="J7002" t="s">
        <v>66</v>
      </c>
      <c r="K7002" s="33" t="str">
        <f>IF(ISNA(VLOOKUP(C7002,'Provider-EHR crosswalk'!A:B,2,FALSE)),"No EHR Specified",VLOOKUP(C7002,'Provider-EHR crosswalk'!A:B,2,FALSE))</f>
        <v>No EHR Specified</v>
      </c>
    </row>
    <row r="7003" spans="1:11" x14ac:dyDescent="0.25">
      <c r="A7003" t="s">
        <v>176</v>
      </c>
      <c r="B7003">
        <v>9</v>
      </c>
      <c r="C7003" t="s">
        <v>1110</v>
      </c>
      <c r="D7003" t="s">
        <v>177</v>
      </c>
      <c r="E7003">
        <v>2</v>
      </c>
      <c r="F7003">
        <v>327</v>
      </c>
      <c r="G7003">
        <v>0.61</v>
      </c>
      <c r="H7003" t="s">
        <v>116</v>
      </c>
      <c r="I7003">
        <v>5</v>
      </c>
      <c r="J7003" t="s">
        <v>66</v>
      </c>
      <c r="K7003" s="33" t="str">
        <f>IF(ISNA(VLOOKUP(C7003,'Provider-EHR crosswalk'!A:B,2,FALSE)),"No EHR Specified",VLOOKUP(C7003,'Provider-EHR crosswalk'!A:B,2,FALSE))</f>
        <v>No EHR Specified</v>
      </c>
    </row>
    <row r="7004" spans="1:11" x14ac:dyDescent="0.25">
      <c r="A7004" t="s">
        <v>176</v>
      </c>
      <c r="B7004">
        <v>38</v>
      </c>
      <c r="C7004" t="s">
        <v>1110</v>
      </c>
      <c r="D7004" t="s">
        <v>177</v>
      </c>
      <c r="E7004">
        <v>1</v>
      </c>
      <c r="F7004">
        <v>55</v>
      </c>
      <c r="G7004">
        <v>1.82</v>
      </c>
      <c r="H7004" t="s">
        <v>116</v>
      </c>
      <c r="I7004">
        <v>5</v>
      </c>
      <c r="J7004" t="s">
        <v>66</v>
      </c>
      <c r="K7004" s="33" t="str">
        <f>IF(ISNA(VLOOKUP(C7004,'Provider-EHR crosswalk'!A:B,2,FALSE)),"No EHR Specified",VLOOKUP(C7004,'Provider-EHR crosswalk'!A:B,2,FALSE))</f>
        <v>No EHR Specified</v>
      </c>
    </row>
    <row r="7005" spans="1:11" x14ac:dyDescent="0.25">
      <c r="A7005" t="s">
        <v>176</v>
      </c>
      <c r="B7005">
        <v>65</v>
      </c>
      <c r="C7005" t="s">
        <v>1110</v>
      </c>
      <c r="D7005" t="s">
        <v>177</v>
      </c>
      <c r="E7005">
        <v>2</v>
      </c>
      <c r="F7005">
        <v>63</v>
      </c>
      <c r="G7005">
        <v>3.17</v>
      </c>
      <c r="H7005" t="s">
        <v>116</v>
      </c>
      <c r="I7005">
        <v>5</v>
      </c>
      <c r="J7005" t="s">
        <v>66</v>
      </c>
      <c r="K7005" s="33" t="str">
        <f>IF(ISNA(VLOOKUP(C7005,'Provider-EHR crosswalk'!A:B,2,FALSE)),"No EHR Specified",VLOOKUP(C7005,'Provider-EHR crosswalk'!A:B,2,FALSE))</f>
        <v>No EHR Specified</v>
      </c>
    </row>
    <row r="7006" spans="1:11" x14ac:dyDescent="0.25">
      <c r="A7006" t="s">
        <v>176</v>
      </c>
      <c r="B7006">
        <v>70</v>
      </c>
      <c r="C7006" t="s">
        <v>1110</v>
      </c>
      <c r="D7006" t="s">
        <v>177</v>
      </c>
      <c r="E7006">
        <v>46</v>
      </c>
      <c r="F7006">
        <v>1577</v>
      </c>
      <c r="G7006">
        <v>2.92</v>
      </c>
      <c r="H7006" t="s">
        <v>116</v>
      </c>
      <c r="I7006">
        <v>5</v>
      </c>
      <c r="J7006" t="s">
        <v>66</v>
      </c>
      <c r="K7006" s="33" t="str">
        <f>IF(ISNA(VLOOKUP(C7006,'Provider-EHR crosswalk'!A:B,2,FALSE)),"No EHR Specified",VLOOKUP(C7006,'Provider-EHR crosswalk'!A:B,2,FALSE))</f>
        <v>No EHR Specified</v>
      </c>
    </row>
    <row r="7007" spans="1:11" x14ac:dyDescent="0.25">
      <c r="A7007" t="s">
        <v>176</v>
      </c>
      <c r="B7007">
        <v>88</v>
      </c>
      <c r="C7007" t="s">
        <v>1110</v>
      </c>
      <c r="D7007" t="s">
        <v>177</v>
      </c>
      <c r="E7007">
        <v>2</v>
      </c>
      <c r="F7007">
        <v>178</v>
      </c>
      <c r="G7007">
        <v>1.1200000000000001</v>
      </c>
      <c r="H7007" t="s">
        <v>116</v>
      </c>
      <c r="I7007">
        <v>5</v>
      </c>
      <c r="J7007" t="s">
        <v>66</v>
      </c>
      <c r="K7007" s="33" t="str">
        <f>IF(ISNA(VLOOKUP(C7007,'Provider-EHR crosswalk'!A:B,2,FALSE)),"No EHR Specified",VLOOKUP(C7007,'Provider-EHR crosswalk'!A:B,2,FALSE))</f>
        <v>No EHR Specified</v>
      </c>
    </row>
    <row r="7008" spans="1:11" x14ac:dyDescent="0.25">
      <c r="A7008" t="s">
        <v>176</v>
      </c>
      <c r="B7008">
        <v>100</v>
      </c>
      <c r="C7008" t="s">
        <v>1110</v>
      </c>
      <c r="D7008" t="s">
        <v>177</v>
      </c>
      <c r="E7008">
        <v>42</v>
      </c>
      <c r="F7008">
        <v>91</v>
      </c>
      <c r="G7008">
        <v>46.15</v>
      </c>
      <c r="H7008" t="s">
        <v>116</v>
      </c>
      <c r="I7008">
        <v>5</v>
      </c>
      <c r="J7008" t="s">
        <v>69</v>
      </c>
      <c r="K7008" s="33" t="str">
        <f>IF(ISNA(VLOOKUP(C7008,'Provider-EHR crosswalk'!A:B,2,FALSE)),"No EHR Specified",VLOOKUP(C7008,'Provider-EHR crosswalk'!A:B,2,FALSE))</f>
        <v>No EHR Specified</v>
      </c>
    </row>
    <row r="7009" spans="1:11" x14ac:dyDescent="0.25">
      <c r="A7009" t="s">
        <v>176</v>
      </c>
      <c r="B7009">
        <v>110</v>
      </c>
      <c r="C7009" t="s">
        <v>1110</v>
      </c>
      <c r="D7009" t="s">
        <v>177</v>
      </c>
      <c r="E7009">
        <v>1</v>
      </c>
      <c r="F7009">
        <v>34</v>
      </c>
      <c r="G7009">
        <v>2.94</v>
      </c>
      <c r="H7009" t="s">
        <v>116</v>
      </c>
      <c r="I7009">
        <v>5</v>
      </c>
      <c r="J7009" t="s">
        <v>66</v>
      </c>
      <c r="K7009" s="33" t="str">
        <f>IF(ISNA(VLOOKUP(C7009,'Provider-EHR crosswalk'!A:B,2,FALSE)),"No EHR Specified",VLOOKUP(C7009,'Provider-EHR crosswalk'!A:B,2,FALSE))</f>
        <v>No EHR Specified</v>
      </c>
    </row>
    <row r="7010" spans="1:11" x14ac:dyDescent="0.25">
      <c r="A7010" t="s">
        <v>176</v>
      </c>
      <c r="B7010">
        <v>119</v>
      </c>
      <c r="C7010" t="s">
        <v>1110</v>
      </c>
      <c r="D7010" t="s">
        <v>177</v>
      </c>
      <c r="E7010">
        <v>288</v>
      </c>
      <c r="F7010">
        <v>350</v>
      </c>
      <c r="G7010">
        <v>82.29</v>
      </c>
      <c r="H7010" t="s">
        <v>116</v>
      </c>
      <c r="I7010">
        <v>5</v>
      </c>
      <c r="J7010" t="s">
        <v>69</v>
      </c>
      <c r="K7010" s="33" t="str">
        <f>IF(ISNA(VLOOKUP(C7010,'Provider-EHR crosswalk'!A:B,2,FALSE)),"No EHR Specified",VLOOKUP(C7010,'Provider-EHR crosswalk'!A:B,2,FALSE))</f>
        <v>No EHR Specified</v>
      </c>
    </row>
    <row r="7011" spans="1:11" x14ac:dyDescent="0.25">
      <c r="A7011" t="s">
        <v>176</v>
      </c>
      <c r="B7011">
        <v>122</v>
      </c>
      <c r="C7011" t="s">
        <v>1110</v>
      </c>
      <c r="D7011" t="s">
        <v>177</v>
      </c>
      <c r="E7011">
        <v>0</v>
      </c>
      <c r="F7011">
        <v>119</v>
      </c>
      <c r="G7011">
        <v>0</v>
      </c>
      <c r="H7011" t="s">
        <v>116</v>
      </c>
      <c r="I7011">
        <v>5</v>
      </c>
      <c r="J7011" t="s">
        <v>66</v>
      </c>
      <c r="K7011" s="33" t="str">
        <f>IF(ISNA(VLOOKUP(C7011,'Provider-EHR crosswalk'!A:B,2,FALSE)),"No EHR Specified",VLOOKUP(C7011,'Provider-EHR crosswalk'!A:B,2,FALSE))</f>
        <v>No EHR Specified</v>
      </c>
    </row>
    <row r="7012" spans="1:11" x14ac:dyDescent="0.25">
      <c r="A7012" t="s">
        <v>176</v>
      </c>
      <c r="B7012">
        <v>130</v>
      </c>
      <c r="C7012" t="s">
        <v>1110</v>
      </c>
      <c r="D7012" t="s">
        <v>177</v>
      </c>
      <c r="E7012">
        <v>1</v>
      </c>
      <c r="F7012">
        <v>141</v>
      </c>
      <c r="G7012">
        <v>0.71</v>
      </c>
      <c r="H7012" t="s">
        <v>116</v>
      </c>
      <c r="I7012">
        <v>5</v>
      </c>
      <c r="J7012" t="s">
        <v>66</v>
      </c>
      <c r="K7012" s="33" t="str">
        <f>IF(ISNA(VLOOKUP(C7012,'Provider-EHR crosswalk'!A:B,2,FALSE)),"No EHR Specified",VLOOKUP(C7012,'Provider-EHR crosswalk'!A:B,2,FALSE))</f>
        <v>No EHR Specified</v>
      </c>
    </row>
    <row r="7013" spans="1:11" x14ac:dyDescent="0.25">
      <c r="A7013" t="s">
        <v>176</v>
      </c>
      <c r="B7013">
        <v>140</v>
      </c>
      <c r="C7013" t="s">
        <v>1110</v>
      </c>
      <c r="D7013" t="s">
        <v>177</v>
      </c>
      <c r="E7013">
        <v>0</v>
      </c>
      <c r="F7013">
        <v>59</v>
      </c>
      <c r="G7013">
        <v>0</v>
      </c>
      <c r="H7013" t="s">
        <v>116</v>
      </c>
      <c r="I7013">
        <v>5</v>
      </c>
      <c r="J7013" t="s">
        <v>66</v>
      </c>
      <c r="K7013" s="33" t="str">
        <f>IF(ISNA(VLOOKUP(C7013,'Provider-EHR crosswalk'!A:B,2,FALSE)),"No EHR Specified",VLOOKUP(C7013,'Provider-EHR crosswalk'!A:B,2,FALSE))</f>
        <v>No EHR Specified</v>
      </c>
    </row>
    <row r="7014" spans="1:11" x14ac:dyDescent="0.25">
      <c r="A7014" t="s">
        <v>176</v>
      </c>
      <c r="B7014">
        <v>146</v>
      </c>
      <c r="C7014" t="s">
        <v>1110</v>
      </c>
      <c r="D7014" t="s">
        <v>177</v>
      </c>
      <c r="E7014">
        <v>5</v>
      </c>
      <c r="F7014">
        <v>13</v>
      </c>
      <c r="G7014">
        <v>38.46</v>
      </c>
      <c r="H7014" t="s">
        <v>116</v>
      </c>
      <c r="I7014">
        <v>5</v>
      </c>
      <c r="J7014" t="s">
        <v>69</v>
      </c>
      <c r="K7014" s="33" t="str">
        <f>IF(ISNA(VLOOKUP(C7014,'Provider-EHR crosswalk'!A:B,2,FALSE)),"No EHR Specified",VLOOKUP(C7014,'Provider-EHR crosswalk'!A:B,2,FALSE))</f>
        <v>No EHR Specified</v>
      </c>
    </row>
    <row r="7015" spans="1:11" x14ac:dyDescent="0.25">
      <c r="A7015" t="s">
        <v>176</v>
      </c>
      <c r="B7015">
        <v>172</v>
      </c>
      <c r="C7015" t="s">
        <v>1110</v>
      </c>
      <c r="D7015" t="s">
        <v>177</v>
      </c>
      <c r="E7015">
        <v>0</v>
      </c>
      <c r="F7015">
        <v>46</v>
      </c>
      <c r="G7015">
        <v>0</v>
      </c>
      <c r="H7015" t="s">
        <v>116</v>
      </c>
      <c r="I7015">
        <v>5</v>
      </c>
      <c r="J7015" t="s">
        <v>66</v>
      </c>
      <c r="K7015" s="33" t="str">
        <f>IF(ISNA(VLOOKUP(C7015,'Provider-EHR crosswalk'!A:B,2,FALSE)),"No EHR Specified",VLOOKUP(C7015,'Provider-EHR crosswalk'!A:B,2,FALSE))</f>
        <v>No EHR Specified</v>
      </c>
    </row>
    <row r="7016" spans="1:11" x14ac:dyDescent="0.25">
      <c r="A7016" t="s">
        <v>176</v>
      </c>
      <c r="B7016">
        <v>175</v>
      </c>
      <c r="C7016" t="s">
        <v>1110</v>
      </c>
      <c r="D7016" t="s">
        <v>177</v>
      </c>
      <c r="E7016">
        <v>0</v>
      </c>
      <c r="F7016">
        <v>12</v>
      </c>
      <c r="G7016">
        <v>0</v>
      </c>
      <c r="H7016" t="s">
        <v>116</v>
      </c>
      <c r="I7016">
        <v>5</v>
      </c>
      <c r="J7016" t="s">
        <v>66</v>
      </c>
      <c r="K7016" s="33" t="str">
        <f>IF(ISNA(VLOOKUP(C7016,'Provider-EHR crosswalk'!A:B,2,FALSE)),"No EHR Specified",VLOOKUP(C7016,'Provider-EHR crosswalk'!A:B,2,FALSE))</f>
        <v>No EHR Specified</v>
      </c>
    </row>
    <row r="7017" spans="1:11" x14ac:dyDescent="0.25">
      <c r="A7017" t="s">
        <v>176</v>
      </c>
      <c r="B7017">
        <v>184</v>
      </c>
      <c r="C7017" t="s">
        <v>1110</v>
      </c>
      <c r="D7017" t="s">
        <v>177</v>
      </c>
      <c r="E7017">
        <v>0</v>
      </c>
      <c r="F7017">
        <v>4</v>
      </c>
      <c r="G7017">
        <v>0</v>
      </c>
      <c r="H7017" t="s">
        <v>116</v>
      </c>
      <c r="I7017">
        <v>5</v>
      </c>
      <c r="J7017" t="s">
        <v>66</v>
      </c>
      <c r="K7017" s="33" t="str">
        <f>IF(ISNA(VLOOKUP(C7017,'Provider-EHR crosswalk'!A:B,2,FALSE)),"No EHR Specified",VLOOKUP(C7017,'Provider-EHR crosswalk'!A:B,2,FALSE))</f>
        <v>No EHR Specified</v>
      </c>
    </row>
    <row r="7018" spans="1:11" x14ac:dyDescent="0.25">
      <c r="A7018" t="s">
        <v>176</v>
      </c>
      <c r="B7018">
        <v>185</v>
      </c>
      <c r="C7018" t="s">
        <v>1110</v>
      </c>
      <c r="D7018" t="s">
        <v>177</v>
      </c>
      <c r="E7018">
        <v>0</v>
      </c>
      <c r="F7018">
        <v>26</v>
      </c>
      <c r="G7018">
        <v>0</v>
      </c>
      <c r="H7018" t="s">
        <v>116</v>
      </c>
      <c r="I7018">
        <v>5</v>
      </c>
      <c r="J7018" t="s">
        <v>66</v>
      </c>
      <c r="K7018" s="33" t="str">
        <f>IF(ISNA(VLOOKUP(C7018,'Provider-EHR crosswalk'!A:B,2,FALSE)),"No EHR Specified",VLOOKUP(C7018,'Provider-EHR crosswalk'!A:B,2,FALSE))</f>
        <v>No EHR Specified</v>
      </c>
    </row>
    <row r="7019" spans="1:11" x14ac:dyDescent="0.25">
      <c r="A7019" t="s">
        <v>176</v>
      </c>
      <c r="B7019">
        <v>191</v>
      </c>
      <c r="C7019" t="s">
        <v>1110</v>
      </c>
      <c r="D7019" t="s">
        <v>177</v>
      </c>
      <c r="E7019">
        <v>3</v>
      </c>
      <c r="F7019">
        <v>4</v>
      </c>
      <c r="G7019">
        <v>75</v>
      </c>
      <c r="H7019" t="s">
        <v>116</v>
      </c>
      <c r="I7019">
        <v>5</v>
      </c>
      <c r="J7019" t="s">
        <v>69</v>
      </c>
      <c r="K7019" s="33" t="str">
        <f>IF(ISNA(VLOOKUP(C7019,'Provider-EHR crosswalk'!A:B,2,FALSE)),"No EHR Specified",VLOOKUP(C7019,'Provider-EHR crosswalk'!A:B,2,FALSE))</f>
        <v>No EHR Specified</v>
      </c>
    </row>
    <row r="7020" spans="1:11" x14ac:dyDescent="0.25">
      <c r="A7020" t="s">
        <v>176</v>
      </c>
      <c r="B7020">
        <v>204</v>
      </c>
      <c r="C7020" t="s">
        <v>1110</v>
      </c>
      <c r="D7020" t="s">
        <v>177</v>
      </c>
      <c r="E7020">
        <v>0</v>
      </c>
      <c r="F7020">
        <v>2</v>
      </c>
      <c r="G7020">
        <v>0</v>
      </c>
      <c r="H7020" t="s">
        <v>116</v>
      </c>
      <c r="I7020">
        <v>5</v>
      </c>
      <c r="J7020" t="s">
        <v>66</v>
      </c>
      <c r="K7020" s="33" t="str">
        <f>IF(ISNA(VLOOKUP(C7020,'Provider-EHR crosswalk'!A:B,2,FALSE)),"No EHR Specified",VLOOKUP(C7020,'Provider-EHR crosswalk'!A:B,2,FALSE))</f>
        <v>No EHR Specified</v>
      </c>
    </row>
    <row r="7021" spans="1:11" x14ac:dyDescent="0.25">
      <c r="A7021" t="s">
        <v>176</v>
      </c>
      <c r="B7021">
        <v>208</v>
      </c>
      <c r="C7021" t="s">
        <v>1110</v>
      </c>
      <c r="D7021" t="s">
        <v>177</v>
      </c>
      <c r="E7021">
        <v>0</v>
      </c>
      <c r="F7021">
        <v>4</v>
      </c>
      <c r="G7021">
        <v>0</v>
      </c>
      <c r="H7021" t="s">
        <v>116</v>
      </c>
      <c r="I7021">
        <v>5</v>
      </c>
      <c r="J7021" t="s">
        <v>66</v>
      </c>
      <c r="K7021" s="33" t="str">
        <f>IF(ISNA(VLOOKUP(C7021,'Provider-EHR crosswalk'!A:B,2,FALSE)),"No EHR Specified",VLOOKUP(C7021,'Provider-EHR crosswalk'!A:B,2,FALSE))</f>
        <v>No EHR Specified</v>
      </c>
    </row>
    <row r="7022" spans="1:11" x14ac:dyDescent="0.25">
      <c r="A7022" t="s">
        <v>176</v>
      </c>
      <c r="B7022">
        <v>210</v>
      </c>
      <c r="C7022" t="s">
        <v>1110</v>
      </c>
      <c r="D7022" t="s">
        <v>177</v>
      </c>
      <c r="E7022">
        <v>0</v>
      </c>
      <c r="F7022">
        <v>8</v>
      </c>
      <c r="G7022">
        <v>0</v>
      </c>
      <c r="H7022" t="s">
        <v>116</v>
      </c>
      <c r="I7022">
        <v>5</v>
      </c>
      <c r="J7022" t="s">
        <v>66</v>
      </c>
      <c r="K7022" s="33" t="str">
        <f>IF(ISNA(VLOOKUP(C7022,'Provider-EHR crosswalk'!A:B,2,FALSE)),"No EHR Specified",VLOOKUP(C7022,'Provider-EHR crosswalk'!A:B,2,FALSE))</f>
        <v>No EHR Specified</v>
      </c>
    </row>
    <row r="7023" spans="1:11" x14ac:dyDescent="0.25">
      <c r="A7023" t="s">
        <v>63</v>
      </c>
      <c r="B7023">
        <v>99</v>
      </c>
      <c r="C7023" t="s">
        <v>736</v>
      </c>
      <c r="D7023" t="s">
        <v>64</v>
      </c>
      <c r="E7023">
        <v>25</v>
      </c>
      <c r="F7023">
        <v>25</v>
      </c>
      <c r="G7023">
        <v>100</v>
      </c>
      <c r="H7023" t="s">
        <v>65</v>
      </c>
      <c r="I7023">
        <v>99</v>
      </c>
      <c r="J7023" t="s">
        <v>66</v>
      </c>
      <c r="K7023" s="33" t="str">
        <f>IF(ISNA(VLOOKUP(C7023,'Provider-EHR crosswalk'!A:B,2,FALSE)),"No EHR Specified",VLOOKUP(C7023,'Provider-EHR crosswalk'!A:B,2,FALSE))</f>
        <v>Azalea Health EHR</v>
      </c>
    </row>
    <row r="7024" spans="1:11" x14ac:dyDescent="0.25">
      <c r="A7024" t="s">
        <v>67</v>
      </c>
      <c r="B7024">
        <v>99</v>
      </c>
      <c r="C7024" t="s">
        <v>736</v>
      </c>
      <c r="D7024" t="s">
        <v>68</v>
      </c>
      <c r="E7024">
        <v>24</v>
      </c>
      <c r="F7024">
        <v>25</v>
      </c>
      <c r="G7024">
        <v>96</v>
      </c>
      <c r="H7024" t="s">
        <v>65</v>
      </c>
      <c r="I7024">
        <v>75</v>
      </c>
      <c r="J7024" t="s">
        <v>66</v>
      </c>
      <c r="K7024" s="33" t="str">
        <f>IF(ISNA(VLOOKUP(C7024,'Provider-EHR crosswalk'!A:B,2,FALSE)),"No EHR Specified",VLOOKUP(C7024,'Provider-EHR crosswalk'!A:B,2,FALSE))</f>
        <v>Azalea Health EHR</v>
      </c>
    </row>
    <row r="7025" spans="1:11" x14ac:dyDescent="0.25">
      <c r="A7025" t="s">
        <v>70</v>
      </c>
      <c r="B7025">
        <v>99</v>
      </c>
      <c r="C7025" t="s">
        <v>736</v>
      </c>
      <c r="D7025" t="s">
        <v>71</v>
      </c>
      <c r="E7025">
        <v>25</v>
      </c>
      <c r="F7025">
        <v>25</v>
      </c>
      <c r="G7025">
        <v>100</v>
      </c>
      <c r="H7025" t="s">
        <v>65</v>
      </c>
      <c r="I7025">
        <v>99</v>
      </c>
      <c r="J7025" t="s">
        <v>66</v>
      </c>
      <c r="K7025" s="33" t="str">
        <f>IF(ISNA(VLOOKUP(C7025,'Provider-EHR crosswalk'!A:B,2,FALSE)),"No EHR Specified",VLOOKUP(C7025,'Provider-EHR crosswalk'!A:B,2,FALSE))</f>
        <v>Azalea Health EHR</v>
      </c>
    </row>
    <row r="7026" spans="1:11" x14ac:dyDescent="0.25">
      <c r="A7026" t="s">
        <v>72</v>
      </c>
      <c r="B7026">
        <v>99</v>
      </c>
      <c r="C7026" t="s">
        <v>736</v>
      </c>
      <c r="D7026" t="s">
        <v>73</v>
      </c>
      <c r="E7026">
        <v>25</v>
      </c>
      <c r="F7026">
        <v>25</v>
      </c>
      <c r="G7026">
        <v>100</v>
      </c>
      <c r="H7026" t="s">
        <v>65</v>
      </c>
      <c r="I7026">
        <v>99</v>
      </c>
      <c r="J7026" t="s">
        <v>66</v>
      </c>
      <c r="K7026" s="33" t="str">
        <f>IF(ISNA(VLOOKUP(C7026,'Provider-EHR crosswalk'!A:B,2,FALSE)),"No EHR Specified",VLOOKUP(C7026,'Provider-EHR crosswalk'!A:B,2,FALSE))</f>
        <v>Azalea Health EHR</v>
      </c>
    </row>
    <row r="7027" spans="1:11" x14ac:dyDescent="0.25">
      <c r="A7027" t="s">
        <v>74</v>
      </c>
      <c r="B7027">
        <v>99</v>
      </c>
      <c r="C7027" t="s">
        <v>736</v>
      </c>
      <c r="D7027" t="s">
        <v>75</v>
      </c>
      <c r="E7027">
        <v>25</v>
      </c>
      <c r="F7027">
        <v>25</v>
      </c>
      <c r="G7027">
        <v>100</v>
      </c>
      <c r="H7027" t="s">
        <v>65</v>
      </c>
      <c r="I7027">
        <v>99</v>
      </c>
      <c r="J7027" t="s">
        <v>66</v>
      </c>
      <c r="K7027" s="33" t="str">
        <f>IF(ISNA(VLOOKUP(C7027,'Provider-EHR crosswalk'!A:B,2,FALSE)),"No EHR Specified",VLOOKUP(C7027,'Provider-EHR crosswalk'!A:B,2,FALSE))</f>
        <v>Azalea Health EHR</v>
      </c>
    </row>
    <row r="7028" spans="1:11" x14ac:dyDescent="0.25">
      <c r="A7028" t="s">
        <v>76</v>
      </c>
      <c r="B7028">
        <v>99</v>
      </c>
      <c r="C7028" t="s">
        <v>736</v>
      </c>
      <c r="D7028" t="s">
        <v>77</v>
      </c>
      <c r="E7028">
        <v>25</v>
      </c>
      <c r="F7028">
        <v>25</v>
      </c>
      <c r="G7028">
        <v>100</v>
      </c>
      <c r="H7028" t="s">
        <v>65</v>
      </c>
      <c r="I7028">
        <v>85</v>
      </c>
      <c r="J7028" t="s">
        <v>66</v>
      </c>
      <c r="K7028" s="33" t="str">
        <f>IF(ISNA(VLOOKUP(C7028,'Provider-EHR crosswalk'!A:B,2,FALSE)),"No EHR Specified",VLOOKUP(C7028,'Provider-EHR crosswalk'!A:B,2,FALSE))</f>
        <v>Azalea Health EHR</v>
      </c>
    </row>
    <row r="7029" spans="1:11" x14ac:dyDescent="0.25">
      <c r="A7029" t="s">
        <v>78</v>
      </c>
      <c r="B7029">
        <v>99</v>
      </c>
      <c r="C7029" t="s">
        <v>736</v>
      </c>
      <c r="D7029" t="s">
        <v>79</v>
      </c>
      <c r="E7029">
        <v>25</v>
      </c>
      <c r="F7029">
        <v>25</v>
      </c>
      <c r="G7029">
        <v>100</v>
      </c>
      <c r="H7029" t="s">
        <v>65</v>
      </c>
      <c r="I7029">
        <v>85</v>
      </c>
      <c r="J7029" t="s">
        <v>66</v>
      </c>
      <c r="K7029" s="33" t="str">
        <f>IF(ISNA(VLOOKUP(C7029,'Provider-EHR crosswalk'!A:B,2,FALSE)),"No EHR Specified",VLOOKUP(C7029,'Provider-EHR crosswalk'!A:B,2,FALSE))</f>
        <v>Azalea Health EHR</v>
      </c>
    </row>
    <row r="7030" spans="1:11" x14ac:dyDescent="0.25">
      <c r="A7030" t="s">
        <v>80</v>
      </c>
      <c r="B7030">
        <v>99</v>
      </c>
      <c r="C7030" t="s">
        <v>736</v>
      </c>
      <c r="D7030" t="s">
        <v>81</v>
      </c>
      <c r="E7030">
        <v>25</v>
      </c>
      <c r="F7030">
        <v>25</v>
      </c>
      <c r="G7030">
        <v>100</v>
      </c>
      <c r="H7030" t="s">
        <v>65</v>
      </c>
      <c r="I7030">
        <v>85</v>
      </c>
      <c r="J7030" t="s">
        <v>66</v>
      </c>
      <c r="K7030" s="33" t="str">
        <f>IF(ISNA(VLOOKUP(C7030,'Provider-EHR crosswalk'!A:B,2,FALSE)),"No EHR Specified",VLOOKUP(C7030,'Provider-EHR crosswalk'!A:B,2,FALSE))</f>
        <v>Azalea Health EHR</v>
      </c>
    </row>
    <row r="7031" spans="1:11" x14ac:dyDescent="0.25">
      <c r="A7031" t="s">
        <v>82</v>
      </c>
      <c r="B7031">
        <v>99</v>
      </c>
      <c r="C7031" t="s">
        <v>736</v>
      </c>
      <c r="D7031" t="s">
        <v>83</v>
      </c>
      <c r="E7031">
        <v>25</v>
      </c>
      <c r="F7031">
        <v>25</v>
      </c>
      <c r="G7031">
        <v>100</v>
      </c>
      <c r="H7031" t="s">
        <v>65</v>
      </c>
      <c r="I7031">
        <v>85</v>
      </c>
      <c r="J7031" t="s">
        <v>66</v>
      </c>
      <c r="K7031" s="33" t="str">
        <f>IF(ISNA(VLOOKUP(C7031,'Provider-EHR crosswalk'!A:B,2,FALSE)),"No EHR Specified",VLOOKUP(C7031,'Provider-EHR crosswalk'!A:B,2,FALSE))</f>
        <v>Azalea Health EHR</v>
      </c>
    </row>
    <row r="7032" spans="1:11" x14ac:dyDescent="0.25">
      <c r="A7032" t="s">
        <v>84</v>
      </c>
      <c r="B7032">
        <v>99</v>
      </c>
      <c r="C7032" t="s">
        <v>736</v>
      </c>
      <c r="D7032" t="s">
        <v>85</v>
      </c>
      <c r="E7032">
        <v>25</v>
      </c>
      <c r="F7032">
        <v>25</v>
      </c>
      <c r="G7032">
        <v>100</v>
      </c>
      <c r="H7032" t="s">
        <v>65</v>
      </c>
      <c r="I7032">
        <v>85</v>
      </c>
      <c r="J7032" t="s">
        <v>66</v>
      </c>
      <c r="K7032" s="33" t="str">
        <f>IF(ISNA(VLOOKUP(C7032,'Provider-EHR crosswalk'!A:B,2,FALSE)),"No EHR Specified",VLOOKUP(C7032,'Provider-EHR crosswalk'!A:B,2,FALSE))</f>
        <v>Azalea Health EHR</v>
      </c>
    </row>
    <row r="7033" spans="1:11" x14ac:dyDescent="0.25">
      <c r="A7033" t="s">
        <v>86</v>
      </c>
      <c r="B7033">
        <v>99</v>
      </c>
      <c r="C7033" t="s">
        <v>736</v>
      </c>
      <c r="D7033" t="s">
        <v>87</v>
      </c>
      <c r="E7033">
        <v>25</v>
      </c>
      <c r="F7033">
        <v>25</v>
      </c>
      <c r="G7033">
        <v>100</v>
      </c>
      <c r="H7033" t="s">
        <v>65</v>
      </c>
      <c r="I7033">
        <v>95</v>
      </c>
      <c r="J7033" t="s">
        <v>66</v>
      </c>
      <c r="K7033" s="33" t="str">
        <f>IF(ISNA(VLOOKUP(C7033,'Provider-EHR crosswalk'!A:B,2,FALSE)),"No EHR Specified",VLOOKUP(C7033,'Provider-EHR crosswalk'!A:B,2,FALSE))</f>
        <v>Azalea Health EHR</v>
      </c>
    </row>
    <row r="7034" spans="1:11" x14ac:dyDescent="0.25">
      <c r="A7034" t="s">
        <v>88</v>
      </c>
      <c r="B7034">
        <v>99</v>
      </c>
      <c r="C7034" t="s">
        <v>736</v>
      </c>
      <c r="D7034" t="s">
        <v>89</v>
      </c>
      <c r="E7034">
        <v>25</v>
      </c>
      <c r="F7034">
        <v>25</v>
      </c>
      <c r="G7034">
        <v>100</v>
      </c>
      <c r="H7034" t="s">
        <v>65</v>
      </c>
      <c r="I7034">
        <v>95</v>
      </c>
      <c r="J7034" t="s">
        <v>66</v>
      </c>
      <c r="K7034" s="33" t="str">
        <f>IF(ISNA(VLOOKUP(C7034,'Provider-EHR crosswalk'!A:B,2,FALSE)),"No EHR Specified",VLOOKUP(C7034,'Provider-EHR crosswalk'!A:B,2,FALSE))</f>
        <v>Azalea Health EHR</v>
      </c>
    </row>
    <row r="7035" spans="1:11" x14ac:dyDescent="0.25">
      <c r="A7035" t="s">
        <v>90</v>
      </c>
      <c r="B7035">
        <v>99</v>
      </c>
      <c r="C7035" t="s">
        <v>736</v>
      </c>
      <c r="D7035" t="s">
        <v>91</v>
      </c>
      <c r="E7035">
        <v>25</v>
      </c>
      <c r="F7035">
        <v>25</v>
      </c>
      <c r="G7035">
        <v>100</v>
      </c>
      <c r="H7035" t="s">
        <v>65</v>
      </c>
      <c r="I7035">
        <v>90</v>
      </c>
      <c r="J7035" t="s">
        <v>66</v>
      </c>
      <c r="K7035" s="33" t="str">
        <f>IF(ISNA(VLOOKUP(C7035,'Provider-EHR crosswalk'!A:B,2,FALSE)),"No EHR Specified",VLOOKUP(C7035,'Provider-EHR crosswalk'!A:B,2,FALSE))</f>
        <v>Azalea Health EHR</v>
      </c>
    </row>
    <row r="7036" spans="1:11" x14ac:dyDescent="0.25">
      <c r="A7036" t="s">
        <v>92</v>
      </c>
      <c r="B7036">
        <v>99</v>
      </c>
      <c r="C7036" t="s">
        <v>736</v>
      </c>
      <c r="D7036" t="s">
        <v>93</v>
      </c>
      <c r="E7036">
        <v>12</v>
      </c>
      <c r="F7036">
        <v>25</v>
      </c>
      <c r="G7036">
        <v>48</v>
      </c>
      <c r="H7036" t="s">
        <v>65</v>
      </c>
      <c r="I7036">
        <v>90</v>
      </c>
      <c r="J7036" t="s">
        <v>69</v>
      </c>
      <c r="K7036" s="33" t="str">
        <f>IF(ISNA(VLOOKUP(C7036,'Provider-EHR crosswalk'!A:B,2,FALSE)),"No EHR Specified",VLOOKUP(C7036,'Provider-EHR crosswalk'!A:B,2,FALSE))</f>
        <v>Azalea Health EHR</v>
      </c>
    </row>
    <row r="7037" spans="1:11" x14ac:dyDescent="0.25">
      <c r="A7037" t="s">
        <v>94</v>
      </c>
      <c r="B7037">
        <v>99</v>
      </c>
      <c r="C7037" t="s">
        <v>736</v>
      </c>
      <c r="D7037" t="s">
        <v>95</v>
      </c>
      <c r="E7037">
        <v>14</v>
      </c>
      <c r="F7037">
        <v>25</v>
      </c>
      <c r="G7037">
        <v>56</v>
      </c>
      <c r="H7037" t="s">
        <v>65</v>
      </c>
      <c r="I7037">
        <v>90</v>
      </c>
      <c r="J7037" t="s">
        <v>69</v>
      </c>
      <c r="K7037" s="33" t="str">
        <f>IF(ISNA(VLOOKUP(C7037,'Provider-EHR crosswalk'!A:B,2,FALSE)),"No EHR Specified",VLOOKUP(C7037,'Provider-EHR crosswalk'!A:B,2,FALSE))</f>
        <v>Azalea Health EHR</v>
      </c>
    </row>
    <row r="7038" spans="1:11" x14ac:dyDescent="0.25">
      <c r="A7038" t="s">
        <v>96</v>
      </c>
      <c r="B7038">
        <v>99</v>
      </c>
      <c r="C7038" t="s">
        <v>736</v>
      </c>
      <c r="D7038" t="s">
        <v>97</v>
      </c>
      <c r="E7038">
        <v>14</v>
      </c>
      <c r="F7038">
        <v>25</v>
      </c>
      <c r="G7038">
        <v>56</v>
      </c>
      <c r="H7038" t="s">
        <v>65</v>
      </c>
      <c r="I7038">
        <v>90</v>
      </c>
      <c r="J7038" t="s">
        <v>69</v>
      </c>
      <c r="K7038" s="33" t="str">
        <f>IF(ISNA(VLOOKUP(C7038,'Provider-EHR crosswalk'!A:B,2,FALSE)),"No EHR Specified",VLOOKUP(C7038,'Provider-EHR crosswalk'!A:B,2,FALSE))</f>
        <v>Azalea Health EHR</v>
      </c>
    </row>
    <row r="7039" spans="1:11" x14ac:dyDescent="0.25">
      <c r="A7039" t="s">
        <v>98</v>
      </c>
      <c r="B7039">
        <v>99</v>
      </c>
      <c r="C7039" t="s">
        <v>736</v>
      </c>
      <c r="D7039" t="s">
        <v>99</v>
      </c>
      <c r="E7039">
        <v>14</v>
      </c>
      <c r="F7039">
        <v>25</v>
      </c>
      <c r="G7039">
        <v>56</v>
      </c>
      <c r="H7039" t="s">
        <v>65</v>
      </c>
      <c r="I7039">
        <v>90</v>
      </c>
      <c r="J7039" t="s">
        <v>69</v>
      </c>
      <c r="K7039" s="33" t="str">
        <f>IF(ISNA(VLOOKUP(C7039,'Provider-EHR crosswalk'!A:B,2,FALSE)),"No EHR Specified",VLOOKUP(C7039,'Provider-EHR crosswalk'!A:B,2,FALSE))</f>
        <v>Azalea Health EHR</v>
      </c>
    </row>
    <row r="7040" spans="1:11" x14ac:dyDescent="0.25">
      <c r="A7040" t="s">
        <v>100</v>
      </c>
      <c r="B7040">
        <v>99</v>
      </c>
      <c r="C7040" t="s">
        <v>736</v>
      </c>
      <c r="D7040" t="s">
        <v>101</v>
      </c>
      <c r="E7040">
        <v>129</v>
      </c>
      <c r="F7040">
        <v>129</v>
      </c>
      <c r="G7040">
        <v>100</v>
      </c>
      <c r="H7040" t="s">
        <v>65</v>
      </c>
      <c r="I7040">
        <v>99</v>
      </c>
      <c r="J7040" t="s">
        <v>66</v>
      </c>
      <c r="K7040" s="33" t="str">
        <f>IF(ISNA(VLOOKUP(C7040,'Provider-EHR crosswalk'!A:B,2,FALSE)),"No EHR Specified",VLOOKUP(C7040,'Provider-EHR crosswalk'!A:B,2,FALSE))</f>
        <v>Azalea Health EHR</v>
      </c>
    </row>
    <row r="7041" spans="1:11" x14ac:dyDescent="0.25">
      <c r="A7041" t="s">
        <v>102</v>
      </c>
      <c r="B7041">
        <v>99</v>
      </c>
      <c r="C7041" t="s">
        <v>736</v>
      </c>
      <c r="D7041" t="s">
        <v>103</v>
      </c>
      <c r="E7041">
        <v>129</v>
      </c>
      <c r="F7041">
        <v>129</v>
      </c>
      <c r="G7041">
        <v>100</v>
      </c>
      <c r="H7041" t="s">
        <v>65</v>
      </c>
      <c r="I7041">
        <v>99</v>
      </c>
      <c r="J7041" t="s">
        <v>66</v>
      </c>
      <c r="K7041" s="33" t="str">
        <f>IF(ISNA(VLOOKUP(C7041,'Provider-EHR crosswalk'!A:B,2,FALSE)),"No EHR Specified",VLOOKUP(C7041,'Provider-EHR crosswalk'!A:B,2,FALSE))</f>
        <v>Azalea Health EHR</v>
      </c>
    </row>
    <row r="7042" spans="1:11" x14ac:dyDescent="0.25">
      <c r="A7042" t="s">
        <v>104</v>
      </c>
      <c r="B7042">
        <v>99</v>
      </c>
      <c r="C7042" t="s">
        <v>736</v>
      </c>
      <c r="D7042" t="s">
        <v>105</v>
      </c>
      <c r="E7042">
        <v>129</v>
      </c>
      <c r="F7042">
        <v>129</v>
      </c>
      <c r="G7042">
        <v>100</v>
      </c>
      <c r="H7042" t="s">
        <v>65</v>
      </c>
      <c r="I7042">
        <v>99</v>
      </c>
      <c r="J7042" t="s">
        <v>66</v>
      </c>
      <c r="K7042" s="33" t="str">
        <f>IF(ISNA(VLOOKUP(C7042,'Provider-EHR crosswalk'!A:B,2,FALSE)),"No EHR Specified",VLOOKUP(C7042,'Provider-EHR crosswalk'!A:B,2,FALSE))</f>
        <v>Azalea Health EHR</v>
      </c>
    </row>
    <row r="7043" spans="1:11" x14ac:dyDescent="0.25">
      <c r="A7043" t="s">
        <v>106</v>
      </c>
      <c r="B7043">
        <v>99</v>
      </c>
      <c r="C7043" t="s">
        <v>736</v>
      </c>
      <c r="D7043" t="s">
        <v>107</v>
      </c>
      <c r="E7043">
        <v>129</v>
      </c>
      <c r="F7043">
        <v>129</v>
      </c>
      <c r="G7043">
        <v>100</v>
      </c>
      <c r="H7043" t="s">
        <v>65</v>
      </c>
      <c r="I7043">
        <v>99</v>
      </c>
      <c r="J7043" t="s">
        <v>66</v>
      </c>
      <c r="K7043" s="33" t="str">
        <f>IF(ISNA(VLOOKUP(C7043,'Provider-EHR crosswalk'!A:B,2,FALSE)),"No EHR Specified",VLOOKUP(C7043,'Provider-EHR crosswalk'!A:B,2,FALSE))</f>
        <v>Azalea Health EHR</v>
      </c>
    </row>
    <row r="7044" spans="1:11" x14ac:dyDescent="0.25">
      <c r="A7044" t="s">
        <v>108</v>
      </c>
      <c r="B7044">
        <v>99</v>
      </c>
      <c r="C7044" t="s">
        <v>736</v>
      </c>
      <c r="D7044" t="s">
        <v>109</v>
      </c>
      <c r="E7044">
        <v>129</v>
      </c>
      <c r="F7044">
        <v>129</v>
      </c>
      <c r="G7044">
        <v>100</v>
      </c>
      <c r="H7044" t="s">
        <v>65</v>
      </c>
      <c r="I7044">
        <v>99</v>
      </c>
      <c r="J7044" t="s">
        <v>66</v>
      </c>
      <c r="K7044" s="33" t="str">
        <f>IF(ISNA(VLOOKUP(C7044,'Provider-EHR crosswalk'!A:B,2,FALSE)),"No EHR Specified",VLOOKUP(C7044,'Provider-EHR crosswalk'!A:B,2,FALSE))</f>
        <v>Azalea Health EHR</v>
      </c>
    </row>
    <row r="7045" spans="1:11" x14ac:dyDescent="0.25">
      <c r="A7045" t="s">
        <v>110</v>
      </c>
      <c r="B7045">
        <v>99</v>
      </c>
      <c r="C7045" t="s">
        <v>736</v>
      </c>
      <c r="D7045" t="s">
        <v>111</v>
      </c>
      <c r="E7045">
        <v>129</v>
      </c>
      <c r="F7045">
        <v>129</v>
      </c>
      <c r="G7045">
        <v>100</v>
      </c>
      <c r="H7045" t="s">
        <v>65</v>
      </c>
      <c r="I7045">
        <v>99</v>
      </c>
      <c r="J7045" t="s">
        <v>66</v>
      </c>
      <c r="K7045" s="33" t="str">
        <f>IF(ISNA(VLOOKUP(C7045,'Provider-EHR crosswalk'!A:B,2,FALSE)),"No EHR Specified",VLOOKUP(C7045,'Provider-EHR crosswalk'!A:B,2,FALSE))</f>
        <v>Azalea Health EHR</v>
      </c>
    </row>
    <row r="7046" spans="1:11" x14ac:dyDescent="0.25">
      <c r="A7046" t="s">
        <v>112</v>
      </c>
      <c r="B7046">
        <v>99</v>
      </c>
      <c r="C7046" t="s">
        <v>736</v>
      </c>
      <c r="D7046" t="s">
        <v>113</v>
      </c>
      <c r="E7046">
        <v>129</v>
      </c>
      <c r="F7046">
        <v>129</v>
      </c>
      <c r="G7046">
        <v>100</v>
      </c>
      <c r="H7046" t="s">
        <v>65</v>
      </c>
      <c r="I7046">
        <v>99</v>
      </c>
      <c r="J7046" t="s">
        <v>66</v>
      </c>
      <c r="K7046" s="33" t="str">
        <f>IF(ISNA(VLOOKUP(C7046,'Provider-EHR crosswalk'!A:B,2,FALSE)),"No EHR Specified",VLOOKUP(C7046,'Provider-EHR crosswalk'!A:B,2,FALSE))</f>
        <v>Azalea Health EHR</v>
      </c>
    </row>
    <row r="7047" spans="1:11" x14ac:dyDescent="0.25">
      <c r="A7047" t="s">
        <v>114</v>
      </c>
      <c r="B7047">
        <v>99</v>
      </c>
      <c r="C7047" t="s">
        <v>736</v>
      </c>
      <c r="D7047" t="s">
        <v>115</v>
      </c>
      <c r="E7047">
        <v>1</v>
      </c>
      <c r="F7047">
        <v>25</v>
      </c>
      <c r="G7047">
        <v>4</v>
      </c>
      <c r="H7047" t="s">
        <v>116</v>
      </c>
      <c r="I7047">
        <v>4</v>
      </c>
      <c r="J7047" t="s">
        <v>69</v>
      </c>
      <c r="K7047" s="33" t="str">
        <f>IF(ISNA(VLOOKUP(C7047,'Provider-EHR crosswalk'!A:B,2,FALSE)),"No EHR Specified",VLOOKUP(C7047,'Provider-EHR crosswalk'!A:B,2,FALSE))</f>
        <v>Azalea Health EHR</v>
      </c>
    </row>
    <row r="7048" spans="1:11" x14ac:dyDescent="0.25">
      <c r="A7048" t="s">
        <v>117</v>
      </c>
      <c r="B7048">
        <v>99</v>
      </c>
      <c r="C7048" t="s">
        <v>736</v>
      </c>
      <c r="D7048" t="s">
        <v>118</v>
      </c>
      <c r="E7048">
        <v>2</v>
      </c>
      <c r="F7048">
        <v>25</v>
      </c>
      <c r="G7048">
        <v>8</v>
      </c>
      <c r="H7048" t="s">
        <v>116</v>
      </c>
      <c r="I7048">
        <v>4</v>
      </c>
      <c r="J7048" t="s">
        <v>69</v>
      </c>
      <c r="K7048" s="33" t="str">
        <f>IF(ISNA(VLOOKUP(C7048,'Provider-EHR crosswalk'!A:B,2,FALSE)),"No EHR Specified",VLOOKUP(C7048,'Provider-EHR crosswalk'!A:B,2,FALSE))</f>
        <v>Azalea Health EHR</v>
      </c>
    </row>
    <row r="7049" spans="1:11" x14ac:dyDescent="0.25">
      <c r="A7049" t="s">
        <v>119</v>
      </c>
      <c r="B7049">
        <v>99</v>
      </c>
      <c r="C7049" t="s">
        <v>736</v>
      </c>
      <c r="D7049" t="s">
        <v>120</v>
      </c>
      <c r="E7049">
        <v>1</v>
      </c>
      <c r="F7049">
        <v>25</v>
      </c>
      <c r="G7049">
        <v>4</v>
      </c>
      <c r="H7049" t="s">
        <v>116</v>
      </c>
      <c r="I7049">
        <v>4</v>
      </c>
      <c r="J7049" t="s">
        <v>69</v>
      </c>
      <c r="K7049" s="33" t="str">
        <f>IF(ISNA(VLOOKUP(C7049,'Provider-EHR crosswalk'!A:B,2,FALSE)),"No EHR Specified",VLOOKUP(C7049,'Provider-EHR crosswalk'!A:B,2,FALSE))</f>
        <v>Azalea Health EHR</v>
      </c>
    </row>
    <row r="7050" spans="1:11" x14ac:dyDescent="0.25">
      <c r="A7050" t="s">
        <v>121</v>
      </c>
      <c r="B7050">
        <v>99</v>
      </c>
      <c r="C7050" t="s">
        <v>736</v>
      </c>
      <c r="D7050" t="s">
        <v>122</v>
      </c>
      <c r="E7050">
        <v>0</v>
      </c>
      <c r="F7050">
        <v>25</v>
      </c>
      <c r="G7050">
        <v>0</v>
      </c>
      <c r="H7050" t="s">
        <v>116</v>
      </c>
      <c r="I7050">
        <v>1</v>
      </c>
      <c r="J7050" t="s">
        <v>66</v>
      </c>
      <c r="K7050" s="33" t="str">
        <f>IF(ISNA(VLOOKUP(C7050,'Provider-EHR crosswalk'!A:B,2,FALSE)),"No EHR Specified",VLOOKUP(C7050,'Provider-EHR crosswalk'!A:B,2,FALSE))</f>
        <v>Azalea Health EHR</v>
      </c>
    </row>
    <row r="7051" spans="1:11" x14ac:dyDescent="0.25">
      <c r="A7051" t="s">
        <v>123</v>
      </c>
      <c r="B7051">
        <v>99</v>
      </c>
      <c r="C7051" t="s">
        <v>736</v>
      </c>
      <c r="D7051" t="s">
        <v>124</v>
      </c>
      <c r="E7051">
        <v>0</v>
      </c>
      <c r="F7051">
        <v>129</v>
      </c>
      <c r="G7051">
        <v>0</v>
      </c>
      <c r="H7051" t="s">
        <v>116</v>
      </c>
      <c r="I7051">
        <v>1</v>
      </c>
      <c r="J7051" t="s">
        <v>66</v>
      </c>
      <c r="K7051" s="33" t="str">
        <f>IF(ISNA(VLOOKUP(C7051,'Provider-EHR crosswalk'!A:B,2,FALSE)),"No EHR Specified",VLOOKUP(C7051,'Provider-EHR crosswalk'!A:B,2,FALSE))</f>
        <v>Azalea Health EHR</v>
      </c>
    </row>
    <row r="7052" spans="1:11" x14ac:dyDescent="0.25">
      <c r="A7052" t="s">
        <v>125</v>
      </c>
      <c r="B7052">
        <v>99</v>
      </c>
      <c r="C7052" t="s">
        <v>736</v>
      </c>
      <c r="D7052" t="s">
        <v>126</v>
      </c>
      <c r="E7052">
        <v>0</v>
      </c>
      <c r="F7052">
        <v>129</v>
      </c>
      <c r="G7052">
        <v>0</v>
      </c>
      <c r="H7052" t="s">
        <v>116</v>
      </c>
      <c r="I7052">
        <v>1</v>
      </c>
      <c r="J7052" t="s">
        <v>66</v>
      </c>
      <c r="K7052" s="33" t="str">
        <f>IF(ISNA(VLOOKUP(C7052,'Provider-EHR crosswalk'!A:B,2,FALSE)),"No EHR Specified",VLOOKUP(C7052,'Provider-EHR crosswalk'!A:B,2,FALSE))</f>
        <v>Azalea Health EHR</v>
      </c>
    </row>
    <row r="7053" spans="1:11" x14ac:dyDescent="0.25">
      <c r="A7053" t="s">
        <v>127</v>
      </c>
      <c r="B7053">
        <v>99</v>
      </c>
      <c r="C7053" t="s">
        <v>736</v>
      </c>
      <c r="D7053" t="s">
        <v>128</v>
      </c>
      <c r="E7053">
        <v>0</v>
      </c>
      <c r="F7053">
        <v>129</v>
      </c>
      <c r="G7053">
        <v>0</v>
      </c>
      <c r="H7053" t="s">
        <v>116</v>
      </c>
      <c r="I7053">
        <v>4</v>
      </c>
      <c r="J7053" t="s">
        <v>66</v>
      </c>
      <c r="K7053" s="33" t="str">
        <f>IF(ISNA(VLOOKUP(C7053,'Provider-EHR crosswalk'!A:B,2,FALSE)),"No EHR Specified",VLOOKUP(C7053,'Provider-EHR crosswalk'!A:B,2,FALSE))</f>
        <v>Azalea Health EHR</v>
      </c>
    </row>
    <row r="7054" spans="1:11" x14ac:dyDescent="0.25">
      <c r="A7054" t="s">
        <v>129</v>
      </c>
      <c r="B7054">
        <v>99</v>
      </c>
      <c r="C7054" t="s">
        <v>736</v>
      </c>
      <c r="D7054" t="s">
        <v>130</v>
      </c>
      <c r="E7054">
        <v>1</v>
      </c>
      <c r="F7054">
        <v>129</v>
      </c>
      <c r="G7054">
        <v>0.78</v>
      </c>
      <c r="H7054" t="s">
        <v>116</v>
      </c>
      <c r="I7054">
        <v>4</v>
      </c>
      <c r="J7054" t="s">
        <v>66</v>
      </c>
      <c r="K7054" s="33" t="str">
        <f>IF(ISNA(VLOOKUP(C7054,'Provider-EHR crosswalk'!A:B,2,FALSE)),"No EHR Specified",VLOOKUP(C7054,'Provider-EHR crosswalk'!A:B,2,FALSE))</f>
        <v>Azalea Health EHR</v>
      </c>
    </row>
    <row r="7055" spans="1:11" x14ac:dyDescent="0.25">
      <c r="A7055" t="s">
        <v>131</v>
      </c>
      <c r="B7055">
        <v>99</v>
      </c>
      <c r="C7055" t="s">
        <v>736</v>
      </c>
      <c r="D7055" t="s">
        <v>132</v>
      </c>
      <c r="E7055">
        <v>5</v>
      </c>
      <c r="F7055">
        <v>129</v>
      </c>
      <c r="G7055">
        <v>3.88</v>
      </c>
      <c r="H7055" t="s">
        <v>116</v>
      </c>
      <c r="I7055">
        <v>4</v>
      </c>
      <c r="J7055" t="s">
        <v>66</v>
      </c>
      <c r="K7055" s="33" t="str">
        <f>IF(ISNA(VLOOKUP(C7055,'Provider-EHR crosswalk'!A:B,2,FALSE)),"No EHR Specified",VLOOKUP(C7055,'Provider-EHR crosswalk'!A:B,2,FALSE))</f>
        <v>Azalea Health EHR</v>
      </c>
    </row>
    <row r="7056" spans="1:11" x14ac:dyDescent="0.25">
      <c r="A7056" t="s">
        <v>133</v>
      </c>
      <c r="B7056">
        <v>99</v>
      </c>
      <c r="C7056" t="s">
        <v>736</v>
      </c>
      <c r="D7056" t="s">
        <v>134</v>
      </c>
      <c r="E7056">
        <v>0</v>
      </c>
      <c r="F7056">
        <v>129</v>
      </c>
      <c r="G7056">
        <v>0</v>
      </c>
      <c r="H7056" t="s">
        <v>116</v>
      </c>
      <c r="I7056">
        <v>1</v>
      </c>
      <c r="J7056" t="s">
        <v>66</v>
      </c>
      <c r="K7056" s="33" t="str">
        <f>IF(ISNA(VLOOKUP(C7056,'Provider-EHR crosswalk'!A:B,2,FALSE)),"No EHR Specified",VLOOKUP(C7056,'Provider-EHR crosswalk'!A:B,2,FALSE))</f>
        <v>Azalea Health EHR</v>
      </c>
    </row>
    <row r="7057" spans="1:11" x14ac:dyDescent="0.25">
      <c r="A7057" t="s">
        <v>135</v>
      </c>
      <c r="B7057">
        <v>99</v>
      </c>
      <c r="C7057" t="s">
        <v>736</v>
      </c>
      <c r="D7057" t="s">
        <v>136</v>
      </c>
      <c r="E7057">
        <v>0</v>
      </c>
      <c r="F7057">
        <v>129</v>
      </c>
      <c r="G7057">
        <v>0</v>
      </c>
      <c r="H7057" t="s">
        <v>116</v>
      </c>
      <c r="I7057">
        <v>1</v>
      </c>
      <c r="J7057" t="s">
        <v>66</v>
      </c>
      <c r="K7057" s="33" t="str">
        <f>IF(ISNA(VLOOKUP(C7057,'Provider-EHR crosswalk'!A:B,2,FALSE)),"No EHR Specified",VLOOKUP(C7057,'Provider-EHR crosswalk'!A:B,2,FALSE))</f>
        <v>Azalea Health EHR</v>
      </c>
    </row>
    <row r="7058" spans="1:11" x14ac:dyDescent="0.25">
      <c r="A7058" t="s">
        <v>137</v>
      </c>
      <c r="B7058">
        <v>99</v>
      </c>
      <c r="C7058" t="s">
        <v>736</v>
      </c>
      <c r="D7058" t="s">
        <v>138</v>
      </c>
      <c r="E7058">
        <v>0</v>
      </c>
      <c r="F7058">
        <v>129</v>
      </c>
      <c r="G7058">
        <v>0</v>
      </c>
      <c r="H7058" t="s">
        <v>116</v>
      </c>
      <c r="I7058">
        <v>1</v>
      </c>
      <c r="J7058" t="s">
        <v>66</v>
      </c>
      <c r="K7058" s="33" t="str">
        <f>IF(ISNA(VLOOKUP(C7058,'Provider-EHR crosswalk'!A:B,2,FALSE)),"No EHR Specified",VLOOKUP(C7058,'Provider-EHR crosswalk'!A:B,2,FALSE))</f>
        <v>Azalea Health EHR</v>
      </c>
    </row>
    <row r="7059" spans="1:11" x14ac:dyDescent="0.25">
      <c r="A7059" t="s">
        <v>139</v>
      </c>
      <c r="B7059">
        <v>99</v>
      </c>
      <c r="C7059" t="s">
        <v>736</v>
      </c>
      <c r="D7059" t="s">
        <v>140</v>
      </c>
      <c r="E7059">
        <v>0</v>
      </c>
      <c r="F7059">
        <v>129</v>
      </c>
      <c r="G7059">
        <v>0</v>
      </c>
      <c r="H7059" t="s">
        <v>116</v>
      </c>
      <c r="I7059">
        <v>1</v>
      </c>
      <c r="J7059" t="s">
        <v>66</v>
      </c>
      <c r="K7059" s="33" t="str">
        <f>IF(ISNA(VLOOKUP(C7059,'Provider-EHR crosswalk'!A:B,2,FALSE)),"No EHR Specified",VLOOKUP(C7059,'Provider-EHR crosswalk'!A:B,2,FALSE))</f>
        <v>Azalea Health EHR</v>
      </c>
    </row>
    <row r="7060" spans="1:11" x14ac:dyDescent="0.25">
      <c r="A7060" t="s">
        <v>141</v>
      </c>
      <c r="B7060">
        <v>99</v>
      </c>
      <c r="C7060" t="s">
        <v>736</v>
      </c>
      <c r="D7060" t="s">
        <v>142</v>
      </c>
      <c r="E7060">
        <v>0</v>
      </c>
      <c r="F7060">
        <v>129</v>
      </c>
      <c r="G7060">
        <v>0</v>
      </c>
      <c r="H7060" t="s">
        <v>116</v>
      </c>
      <c r="I7060">
        <v>1</v>
      </c>
      <c r="J7060" t="s">
        <v>66</v>
      </c>
      <c r="K7060" s="33" t="str">
        <f>IF(ISNA(VLOOKUP(C7060,'Provider-EHR crosswalk'!A:B,2,FALSE)),"No EHR Specified",VLOOKUP(C7060,'Provider-EHR crosswalk'!A:B,2,FALSE))</f>
        <v>Azalea Health EHR</v>
      </c>
    </row>
    <row r="7061" spans="1:11" x14ac:dyDescent="0.25">
      <c r="A7061" t="s">
        <v>143</v>
      </c>
      <c r="B7061">
        <v>99</v>
      </c>
      <c r="C7061" t="s">
        <v>736</v>
      </c>
      <c r="D7061" t="s">
        <v>144</v>
      </c>
      <c r="E7061">
        <v>0</v>
      </c>
      <c r="F7061">
        <v>129</v>
      </c>
      <c r="G7061">
        <v>0</v>
      </c>
      <c r="H7061" t="s">
        <v>116</v>
      </c>
      <c r="I7061">
        <v>1</v>
      </c>
      <c r="J7061" t="s">
        <v>66</v>
      </c>
      <c r="K7061" s="33" t="str">
        <f>IF(ISNA(VLOOKUP(C7061,'Provider-EHR crosswalk'!A:B,2,FALSE)),"No EHR Specified",VLOOKUP(C7061,'Provider-EHR crosswalk'!A:B,2,FALSE))</f>
        <v>Azalea Health EHR</v>
      </c>
    </row>
    <row r="7062" spans="1:11" x14ac:dyDescent="0.25">
      <c r="A7062" t="s">
        <v>145</v>
      </c>
      <c r="B7062">
        <v>99</v>
      </c>
      <c r="C7062" t="s">
        <v>736</v>
      </c>
      <c r="D7062" t="s">
        <v>146</v>
      </c>
      <c r="E7062">
        <v>0</v>
      </c>
      <c r="F7062">
        <v>129</v>
      </c>
      <c r="G7062">
        <v>0</v>
      </c>
      <c r="H7062" t="s">
        <v>116</v>
      </c>
      <c r="I7062">
        <v>1</v>
      </c>
      <c r="J7062" t="s">
        <v>66</v>
      </c>
      <c r="K7062" s="33" t="str">
        <f>IF(ISNA(VLOOKUP(C7062,'Provider-EHR crosswalk'!A:B,2,FALSE)),"No EHR Specified",VLOOKUP(C7062,'Provider-EHR crosswalk'!A:B,2,FALSE))</f>
        <v>Azalea Health EHR</v>
      </c>
    </row>
    <row r="7063" spans="1:11" x14ac:dyDescent="0.25">
      <c r="A7063" t="s">
        <v>147</v>
      </c>
      <c r="B7063">
        <v>99</v>
      </c>
      <c r="C7063" t="s">
        <v>736</v>
      </c>
      <c r="D7063" t="s">
        <v>148</v>
      </c>
      <c r="E7063">
        <v>0</v>
      </c>
      <c r="F7063">
        <v>129</v>
      </c>
      <c r="G7063">
        <v>0</v>
      </c>
      <c r="H7063" t="s">
        <v>116</v>
      </c>
      <c r="I7063">
        <v>1</v>
      </c>
      <c r="J7063" t="s">
        <v>66</v>
      </c>
      <c r="K7063" s="33" t="str">
        <f>IF(ISNA(VLOOKUP(C7063,'Provider-EHR crosswalk'!A:B,2,FALSE)),"No EHR Specified",VLOOKUP(C7063,'Provider-EHR crosswalk'!A:B,2,FALSE))</f>
        <v>Azalea Health EHR</v>
      </c>
    </row>
    <row r="7064" spans="1:11" x14ac:dyDescent="0.25">
      <c r="A7064" t="s">
        <v>149</v>
      </c>
      <c r="B7064">
        <v>99</v>
      </c>
      <c r="C7064" t="s">
        <v>736</v>
      </c>
      <c r="D7064" t="s">
        <v>150</v>
      </c>
      <c r="E7064">
        <v>0</v>
      </c>
      <c r="F7064">
        <v>129</v>
      </c>
      <c r="G7064">
        <v>0</v>
      </c>
      <c r="H7064" t="s">
        <v>116</v>
      </c>
      <c r="I7064">
        <v>1</v>
      </c>
      <c r="J7064" t="s">
        <v>66</v>
      </c>
      <c r="K7064" s="33" t="str">
        <f>IF(ISNA(VLOOKUP(C7064,'Provider-EHR crosswalk'!A:B,2,FALSE)),"No EHR Specified",VLOOKUP(C7064,'Provider-EHR crosswalk'!A:B,2,FALSE))</f>
        <v>Azalea Health EHR</v>
      </c>
    </row>
    <row r="7065" spans="1:11" x14ac:dyDescent="0.25">
      <c r="A7065" t="s">
        <v>151</v>
      </c>
      <c r="B7065">
        <v>99</v>
      </c>
      <c r="C7065" t="s">
        <v>736</v>
      </c>
      <c r="D7065" t="s">
        <v>152</v>
      </c>
      <c r="E7065">
        <v>0</v>
      </c>
      <c r="F7065">
        <v>129</v>
      </c>
      <c r="G7065">
        <v>0</v>
      </c>
      <c r="H7065" t="s">
        <v>116</v>
      </c>
      <c r="I7065">
        <v>1</v>
      </c>
      <c r="J7065" t="s">
        <v>66</v>
      </c>
      <c r="K7065" s="33" t="str">
        <f>IF(ISNA(VLOOKUP(C7065,'Provider-EHR crosswalk'!A:B,2,FALSE)),"No EHR Specified",VLOOKUP(C7065,'Provider-EHR crosswalk'!A:B,2,FALSE))</f>
        <v>Azalea Health EHR</v>
      </c>
    </row>
    <row r="7066" spans="1:11" x14ac:dyDescent="0.25">
      <c r="A7066" t="s">
        <v>153</v>
      </c>
      <c r="B7066">
        <v>99</v>
      </c>
      <c r="C7066" t="s">
        <v>736</v>
      </c>
      <c r="D7066" t="s">
        <v>154</v>
      </c>
      <c r="E7066">
        <v>0</v>
      </c>
      <c r="F7066">
        <v>129</v>
      </c>
      <c r="G7066">
        <v>0</v>
      </c>
      <c r="H7066" t="s">
        <v>116</v>
      </c>
      <c r="I7066">
        <v>1</v>
      </c>
      <c r="J7066" t="s">
        <v>66</v>
      </c>
      <c r="K7066" s="33" t="str">
        <f>IF(ISNA(VLOOKUP(C7066,'Provider-EHR crosswalk'!A:B,2,FALSE)),"No EHR Specified",VLOOKUP(C7066,'Provider-EHR crosswalk'!A:B,2,FALSE))</f>
        <v>Azalea Health EHR</v>
      </c>
    </row>
    <row r="7067" spans="1:11" x14ac:dyDescent="0.25">
      <c r="A7067" t="s">
        <v>155</v>
      </c>
      <c r="B7067">
        <v>99</v>
      </c>
      <c r="C7067" t="s">
        <v>736</v>
      </c>
      <c r="D7067" t="s">
        <v>156</v>
      </c>
      <c r="E7067">
        <v>0</v>
      </c>
      <c r="F7067">
        <v>129</v>
      </c>
      <c r="G7067">
        <v>0</v>
      </c>
      <c r="H7067" t="s">
        <v>157</v>
      </c>
      <c r="I7067" t="s">
        <v>157</v>
      </c>
      <c r="J7067" t="s">
        <v>157</v>
      </c>
      <c r="K7067" s="33" t="str">
        <f>IF(ISNA(VLOOKUP(C7067,'Provider-EHR crosswalk'!A:B,2,FALSE)),"No EHR Specified",VLOOKUP(C7067,'Provider-EHR crosswalk'!A:B,2,FALSE))</f>
        <v>Azalea Health EHR</v>
      </c>
    </row>
    <row r="7068" spans="1:11" x14ac:dyDescent="0.25">
      <c r="A7068" t="s">
        <v>158</v>
      </c>
      <c r="B7068">
        <v>99</v>
      </c>
      <c r="C7068" t="s">
        <v>736</v>
      </c>
      <c r="D7068" t="s">
        <v>159</v>
      </c>
      <c r="E7068">
        <v>7</v>
      </c>
      <c r="F7068">
        <v>129</v>
      </c>
      <c r="G7068">
        <v>5.43</v>
      </c>
      <c r="H7068" t="s">
        <v>157</v>
      </c>
      <c r="I7068" t="s">
        <v>157</v>
      </c>
      <c r="J7068" t="s">
        <v>157</v>
      </c>
      <c r="K7068" s="33" t="str">
        <f>IF(ISNA(VLOOKUP(C7068,'Provider-EHR crosswalk'!A:B,2,FALSE)),"No EHR Specified",VLOOKUP(C7068,'Provider-EHR crosswalk'!A:B,2,FALSE))</f>
        <v>Azalea Health EHR</v>
      </c>
    </row>
    <row r="7069" spans="1:11" x14ac:dyDescent="0.25">
      <c r="A7069" t="s">
        <v>162</v>
      </c>
      <c r="B7069">
        <v>99</v>
      </c>
      <c r="C7069" t="s">
        <v>736</v>
      </c>
      <c r="D7069" t="s">
        <v>163</v>
      </c>
      <c r="E7069">
        <v>124</v>
      </c>
      <c r="F7069">
        <v>129</v>
      </c>
      <c r="G7069">
        <v>96.12</v>
      </c>
      <c r="H7069" t="s">
        <v>65</v>
      </c>
      <c r="I7069">
        <v>95</v>
      </c>
      <c r="J7069" t="s">
        <v>66</v>
      </c>
      <c r="K7069" s="33" t="str">
        <f>IF(ISNA(VLOOKUP(C7069,'Provider-EHR crosswalk'!A:B,2,FALSE)),"No EHR Specified",VLOOKUP(C7069,'Provider-EHR crosswalk'!A:B,2,FALSE))</f>
        <v>Azalea Health EHR</v>
      </c>
    </row>
    <row r="7070" spans="1:11" x14ac:dyDescent="0.25">
      <c r="A7070" t="s">
        <v>164</v>
      </c>
      <c r="B7070">
        <v>99</v>
      </c>
      <c r="C7070" t="s">
        <v>736</v>
      </c>
      <c r="D7070" t="s">
        <v>165</v>
      </c>
      <c r="E7070">
        <v>23</v>
      </c>
      <c r="F7070">
        <v>25</v>
      </c>
      <c r="G7070">
        <v>92</v>
      </c>
      <c r="H7070" t="s">
        <v>65</v>
      </c>
      <c r="I7070">
        <v>95</v>
      </c>
      <c r="J7070" t="s">
        <v>69</v>
      </c>
      <c r="K7070" s="33" t="str">
        <f>IF(ISNA(VLOOKUP(C7070,'Provider-EHR crosswalk'!A:B,2,FALSE)),"No EHR Specified",VLOOKUP(C7070,'Provider-EHR crosswalk'!A:B,2,FALSE))</f>
        <v>Azalea Health EHR</v>
      </c>
    </row>
    <row r="7071" spans="1:11" x14ac:dyDescent="0.25">
      <c r="A7071" t="s">
        <v>166</v>
      </c>
      <c r="B7071">
        <v>99</v>
      </c>
      <c r="C7071" t="s">
        <v>736</v>
      </c>
      <c r="D7071" t="s">
        <v>167</v>
      </c>
      <c r="E7071">
        <v>0</v>
      </c>
      <c r="F7071">
        <v>25</v>
      </c>
      <c r="G7071">
        <v>0</v>
      </c>
      <c r="H7071" t="s">
        <v>116</v>
      </c>
      <c r="I7071">
        <v>5</v>
      </c>
      <c r="J7071" t="s">
        <v>66</v>
      </c>
      <c r="K7071" s="33" t="str">
        <f>IF(ISNA(VLOOKUP(C7071,'Provider-EHR crosswalk'!A:B,2,FALSE)),"No EHR Specified",VLOOKUP(C7071,'Provider-EHR crosswalk'!A:B,2,FALSE))</f>
        <v>Azalea Health EHR</v>
      </c>
    </row>
    <row r="7072" spans="1:11" x14ac:dyDescent="0.25">
      <c r="A7072" t="s">
        <v>168</v>
      </c>
      <c r="B7072">
        <v>99</v>
      </c>
      <c r="C7072" t="s">
        <v>736</v>
      </c>
      <c r="D7072" t="s">
        <v>169</v>
      </c>
      <c r="E7072">
        <v>0</v>
      </c>
      <c r="F7072">
        <v>25</v>
      </c>
      <c r="G7072">
        <v>0</v>
      </c>
      <c r="H7072" t="s">
        <v>116</v>
      </c>
      <c r="I7072">
        <v>5</v>
      </c>
      <c r="J7072" t="s">
        <v>66</v>
      </c>
      <c r="K7072" s="33" t="str">
        <f>IF(ISNA(VLOOKUP(C7072,'Provider-EHR crosswalk'!A:B,2,FALSE)),"No EHR Specified",VLOOKUP(C7072,'Provider-EHR crosswalk'!A:B,2,FALSE))</f>
        <v>Azalea Health EHR</v>
      </c>
    </row>
    <row r="7073" spans="1:11" x14ac:dyDescent="0.25">
      <c r="A7073" t="s">
        <v>170</v>
      </c>
      <c r="B7073">
        <v>99</v>
      </c>
      <c r="C7073" t="s">
        <v>736</v>
      </c>
      <c r="D7073" t="s">
        <v>171</v>
      </c>
      <c r="E7073">
        <v>2</v>
      </c>
      <c r="F7073">
        <v>25</v>
      </c>
      <c r="G7073">
        <v>8</v>
      </c>
      <c r="H7073" t="s">
        <v>116</v>
      </c>
      <c r="I7073">
        <v>5</v>
      </c>
      <c r="J7073" t="s">
        <v>69</v>
      </c>
      <c r="K7073" s="33" t="str">
        <f>IF(ISNA(VLOOKUP(C7073,'Provider-EHR crosswalk'!A:B,2,FALSE)),"No EHR Specified",VLOOKUP(C7073,'Provider-EHR crosswalk'!A:B,2,FALSE))</f>
        <v>Azalea Health EHR</v>
      </c>
    </row>
    <row r="7074" spans="1:11" x14ac:dyDescent="0.25">
      <c r="A7074" t="s">
        <v>172</v>
      </c>
      <c r="B7074">
        <v>99</v>
      </c>
      <c r="C7074" t="s">
        <v>736</v>
      </c>
      <c r="D7074" t="s">
        <v>173</v>
      </c>
      <c r="E7074">
        <v>0</v>
      </c>
      <c r="F7074">
        <v>129</v>
      </c>
      <c r="G7074">
        <v>0</v>
      </c>
      <c r="H7074" t="s">
        <v>116</v>
      </c>
      <c r="I7074">
        <v>5</v>
      </c>
      <c r="J7074" t="s">
        <v>66</v>
      </c>
      <c r="K7074" s="33" t="str">
        <f>IF(ISNA(VLOOKUP(C7074,'Provider-EHR crosswalk'!A:B,2,FALSE)),"No EHR Specified",VLOOKUP(C7074,'Provider-EHR crosswalk'!A:B,2,FALSE))</f>
        <v>Azalea Health EHR</v>
      </c>
    </row>
    <row r="7075" spans="1:11" x14ac:dyDescent="0.25">
      <c r="A7075" t="s">
        <v>174</v>
      </c>
      <c r="B7075">
        <v>99</v>
      </c>
      <c r="C7075" t="s">
        <v>736</v>
      </c>
      <c r="D7075" t="s">
        <v>175</v>
      </c>
      <c r="E7075">
        <v>0</v>
      </c>
      <c r="F7075">
        <v>129</v>
      </c>
      <c r="G7075">
        <v>0</v>
      </c>
      <c r="H7075" t="s">
        <v>116</v>
      </c>
      <c r="I7075">
        <v>5</v>
      </c>
      <c r="J7075" t="s">
        <v>66</v>
      </c>
      <c r="K7075" s="33" t="str">
        <f>IF(ISNA(VLOOKUP(C7075,'Provider-EHR crosswalk'!A:B,2,FALSE)),"No EHR Specified",VLOOKUP(C7075,'Provider-EHR crosswalk'!A:B,2,FALSE))</f>
        <v>Azalea Health EHR</v>
      </c>
    </row>
    <row r="7076" spans="1:11" x14ac:dyDescent="0.25">
      <c r="A7076" t="s">
        <v>176</v>
      </c>
      <c r="B7076">
        <v>99</v>
      </c>
      <c r="C7076" t="s">
        <v>736</v>
      </c>
      <c r="D7076" t="s">
        <v>177</v>
      </c>
      <c r="E7076">
        <v>5</v>
      </c>
      <c r="F7076">
        <v>129</v>
      </c>
      <c r="G7076">
        <v>3.88</v>
      </c>
      <c r="H7076" t="s">
        <v>116</v>
      </c>
      <c r="I7076">
        <v>5</v>
      </c>
      <c r="J7076" t="s">
        <v>66</v>
      </c>
      <c r="K7076" s="33" t="str">
        <f>IF(ISNA(VLOOKUP(C7076,'Provider-EHR crosswalk'!A:B,2,FALSE)),"No EHR Specified",VLOOKUP(C7076,'Provider-EHR crosswalk'!A:B,2,FALSE))</f>
        <v>Azalea Health EHR</v>
      </c>
    </row>
    <row r="7077" spans="1:11" x14ac:dyDescent="0.25">
      <c r="A7077" t="s">
        <v>63</v>
      </c>
      <c r="B7077">
        <v>163</v>
      </c>
      <c r="C7077" t="s">
        <v>674</v>
      </c>
      <c r="D7077" t="s">
        <v>64</v>
      </c>
      <c r="E7077">
        <v>20</v>
      </c>
      <c r="F7077">
        <v>20</v>
      </c>
      <c r="G7077">
        <v>100</v>
      </c>
      <c r="H7077" t="s">
        <v>65</v>
      </c>
      <c r="I7077">
        <v>99</v>
      </c>
      <c r="J7077" t="s">
        <v>66</v>
      </c>
      <c r="K7077" s="33" t="str">
        <f>IF(ISNA(VLOOKUP(C7077,'Provider-EHR crosswalk'!A:B,2,FALSE)),"No EHR Specified",VLOOKUP(C7077,'Provider-EHR crosswalk'!A:B,2,FALSE))</f>
        <v>Veradigm EHR (formerly Allscripts)</v>
      </c>
    </row>
    <row r="7078" spans="1:11" x14ac:dyDescent="0.25">
      <c r="A7078" t="s">
        <v>67</v>
      </c>
      <c r="B7078">
        <v>163</v>
      </c>
      <c r="C7078" t="s">
        <v>674</v>
      </c>
      <c r="D7078" t="s">
        <v>68</v>
      </c>
      <c r="E7078">
        <v>15</v>
      </c>
      <c r="F7078">
        <v>20</v>
      </c>
      <c r="G7078">
        <v>75</v>
      </c>
      <c r="H7078" t="s">
        <v>65</v>
      </c>
      <c r="I7078">
        <v>75</v>
      </c>
      <c r="J7078" t="s">
        <v>69</v>
      </c>
      <c r="K7078" s="33" t="str">
        <f>IF(ISNA(VLOOKUP(C7078,'Provider-EHR crosswalk'!A:B,2,FALSE)),"No EHR Specified",VLOOKUP(C7078,'Provider-EHR crosswalk'!A:B,2,FALSE))</f>
        <v>Veradigm EHR (formerly Allscripts)</v>
      </c>
    </row>
    <row r="7079" spans="1:11" x14ac:dyDescent="0.25">
      <c r="A7079" t="s">
        <v>70</v>
      </c>
      <c r="B7079">
        <v>163</v>
      </c>
      <c r="C7079" t="s">
        <v>674</v>
      </c>
      <c r="D7079" t="s">
        <v>71</v>
      </c>
      <c r="E7079">
        <v>20</v>
      </c>
      <c r="F7079">
        <v>20</v>
      </c>
      <c r="G7079">
        <v>100</v>
      </c>
      <c r="H7079" t="s">
        <v>65</v>
      </c>
      <c r="I7079">
        <v>99</v>
      </c>
      <c r="J7079" t="s">
        <v>66</v>
      </c>
      <c r="K7079" s="33" t="str">
        <f>IF(ISNA(VLOOKUP(C7079,'Provider-EHR crosswalk'!A:B,2,FALSE)),"No EHR Specified",VLOOKUP(C7079,'Provider-EHR crosswalk'!A:B,2,FALSE))</f>
        <v>Veradigm EHR (formerly Allscripts)</v>
      </c>
    </row>
    <row r="7080" spans="1:11" x14ac:dyDescent="0.25">
      <c r="A7080" t="s">
        <v>72</v>
      </c>
      <c r="B7080">
        <v>163</v>
      </c>
      <c r="C7080" t="s">
        <v>674</v>
      </c>
      <c r="D7080" t="s">
        <v>73</v>
      </c>
      <c r="E7080">
        <v>20</v>
      </c>
      <c r="F7080">
        <v>20</v>
      </c>
      <c r="G7080">
        <v>100</v>
      </c>
      <c r="H7080" t="s">
        <v>65</v>
      </c>
      <c r="I7080">
        <v>99</v>
      </c>
      <c r="J7080" t="s">
        <v>66</v>
      </c>
      <c r="K7080" s="33" t="str">
        <f>IF(ISNA(VLOOKUP(C7080,'Provider-EHR crosswalk'!A:B,2,FALSE)),"No EHR Specified",VLOOKUP(C7080,'Provider-EHR crosswalk'!A:B,2,FALSE))</f>
        <v>Veradigm EHR (formerly Allscripts)</v>
      </c>
    </row>
    <row r="7081" spans="1:11" x14ac:dyDescent="0.25">
      <c r="A7081" t="s">
        <v>74</v>
      </c>
      <c r="B7081">
        <v>163</v>
      </c>
      <c r="C7081" t="s">
        <v>674</v>
      </c>
      <c r="D7081" t="s">
        <v>75</v>
      </c>
      <c r="E7081">
        <v>20</v>
      </c>
      <c r="F7081">
        <v>20</v>
      </c>
      <c r="G7081">
        <v>100</v>
      </c>
      <c r="H7081" t="s">
        <v>65</v>
      </c>
      <c r="I7081">
        <v>99</v>
      </c>
      <c r="J7081" t="s">
        <v>66</v>
      </c>
      <c r="K7081" s="33" t="str">
        <f>IF(ISNA(VLOOKUP(C7081,'Provider-EHR crosswalk'!A:B,2,FALSE)),"No EHR Specified",VLOOKUP(C7081,'Provider-EHR crosswalk'!A:B,2,FALSE))</f>
        <v>Veradigm EHR (formerly Allscripts)</v>
      </c>
    </row>
    <row r="7082" spans="1:11" x14ac:dyDescent="0.25">
      <c r="A7082" t="s">
        <v>76</v>
      </c>
      <c r="B7082">
        <v>163</v>
      </c>
      <c r="C7082" t="s">
        <v>674</v>
      </c>
      <c r="D7082" t="s">
        <v>77</v>
      </c>
      <c r="E7082">
        <v>20</v>
      </c>
      <c r="F7082">
        <v>20</v>
      </c>
      <c r="G7082">
        <v>100</v>
      </c>
      <c r="H7082" t="s">
        <v>65</v>
      </c>
      <c r="I7082">
        <v>85</v>
      </c>
      <c r="J7082" t="s">
        <v>66</v>
      </c>
      <c r="K7082" s="33" t="str">
        <f>IF(ISNA(VLOOKUP(C7082,'Provider-EHR crosswalk'!A:B,2,FALSE)),"No EHR Specified",VLOOKUP(C7082,'Provider-EHR crosswalk'!A:B,2,FALSE))</f>
        <v>Veradigm EHR (formerly Allscripts)</v>
      </c>
    </row>
    <row r="7083" spans="1:11" x14ac:dyDescent="0.25">
      <c r="A7083" t="s">
        <v>78</v>
      </c>
      <c r="B7083">
        <v>163</v>
      </c>
      <c r="C7083" t="s">
        <v>674</v>
      </c>
      <c r="D7083" t="s">
        <v>79</v>
      </c>
      <c r="E7083">
        <v>20</v>
      </c>
      <c r="F7083">
        <v>20</v>
      </c>
      <c r="G7083">
        <v>100</v>
      </c>
      <c r="H7083" t="s">
        <v>65</v>
      </c>
      <c r="I7083">
        <v>85</v>
      </c>
      <c r="J7083" t="s">
        <v>66</v>
      </c>
      <c r="K7083" s="33" t="str">
        <f>IF(ISNA(VLOOKUP(C7083,'Provider-EHR crosswalk'!A:B,2,FALSE)),"No EHR Specified",VLOOKUP(C7083,'Provider-EHR crosswalk'!A:B,2,FALSE))</f>
        <v>Veradigm EHR (formerly Allscripts)</v>
      </c>
    </row>
    <row r="7084" spans="1:11" x14ac:dyDescent="0.25">
      <c r="A7084" t="s">
        <v>80</v>
      </c>
      <c r="B7084">
        <v>163</v>
      </c>
      <c r="C7084" t="s">
        <v>674</v>
      </c>
      <c r="D7084" t="s">
        <v>81</v>
      </c>
      <c r="E7084">
        <v>20</v>
      </c>
      <c r="F7084">
        <v>20</v>
      </c>
      <c r="G7084">
        <v>100</v>
      </c>
      <c r="H7084" t="s">
        <v>65</v>
      </c>
      <c r="I7084">
        <v>85</v>
      </c>
      <c r="J7084" t="s">
        <v>66</v>
      </c>
      <c r="K7084" s="33" t="str">
        <f>IF(ISNA(VLOOKUP(C7084,'Provider-EHR crosswalk'!A:B,2,FALSE)),"No EHR Specified",VLOOKUP(C7084,'Provider-EHR crosswalk'!A:B,2,FALSE))</f>
        <v>Veradigm EHR (formerly Allscripts)</v>
      </c>
    </row>
    <row r="7085" spans="1:11" x14ac:dyDescent="0.25">
      <c r="A7085" t="s">
        <v>82</v>
      </c>
      <c r="B7085">
        <v>163</v>
      </c>
      <c r="C7085" t="s">
        <v>674</v>
      </c>
      <c r="D7085" t="s">
        <v>83</v>
      </c>
      <c r="E7085">
        <v>20</v>
      </c>
      <c r="F7085">
        <v>20</v>
      </c>
      <c r="G7085">
        <v>100</v>
      </c>
      <c r="H7085" t="s">
        <v>65</v>
      </c>
      <c r="I7085">
        <v>85</v>
      </c>
      <c r="J7085" t="s">
        <v>66</v>
      </c>
      <c r="K7085" s="33" t="str">
        <f>IF(ISNA(VLOOKUP(C7085,'Provider-EHR crosswalk'!A:B,2,FALSE)),"No EHR Specified",VLOOKUP(C7085,'Provider-EHR crosswalk'!A:B,2,FALSE))</f>
        <v>Veradigm EHR (formerly Allscripts)</v>
      </c>
    </row>
    <row r="7086" spans="1:11" x14ac:dyDescent="0.25">
      <c r="A7086" t="s">
        <v>84</v>
      </c>
      <c r="B7086">
        <v>163</v>
      </c>
      <c r="C7086" t="s">
        <v>674</v>
      </c>
      <c r="D7086" t="s">
        <v>85</v>
      </c>
      <c r="E7086">
        <v>20</v>
      </c>
      <c r="F7086">
        <v>20</v>
      </c>
      <c r="G7086">
        <v>100</v>
      </c>
      <c r="H7086" t="s">
        <v>65</v>
      </c>
      <c r="I7086">
        <v>85</v>
      </c>
      <c r="J7086" t="s">
        <v>66</v>
      </c>
      <c r="K7086" s="33" t="str">
        <f>IF(ISNA(VLOOKUP(C7086,'Provider-EHR crosswalk'!A:B,2,FALSE)),"No EHR Specified",VLOOKUP(C7086,'Provider-EHR crosswalk'!A:B,2,FALSE))</f>
        <v>Veradigm EHR (formerly Allscripts)</v>
      </c>
    </row>
    <row r="7087" spans="1:11" x14ac:dyDescent="0.25">
      <c r="A7087" t="s">
        <v>86</v>
      </c>
      <c r="B7087">
        <v>163</v>
      </c>
      <c r="C7087" t="s">
        <v>674</v>
      </c>
      <c r="D7087" t="s">
        <v>87</v>
      </c>
      <c r="E7087">
        <v>20</v>
      </c>
      <c r="F7087">
        <v>20</v>
      </c>
      <c r="G7087">
        <v>100</v>
      </c>
      <c r="H7087" t="s">
        <v>65</v>
      </c>
      <c r="I7087">
        <v>95</v>
      </c>
      <c r="J7087" t="s">
        <v>66</v>
      </c>
      <c r="K7087" s="33" t="str">
        <f>IF(ISNA(VLOOKUP(C7087,'Provider-EHR crosswalk'!A:B,2,FALSE)),"No EHR Specified",VLOOKUP(C7087,'Provider-EHR crosswalk'!A:B,2,FALSE))</f>
        <v>Veradigm EHR (formerly Allscripts)</v>
      </c>
    </row>
    <row r="7088" spans="1:11" x14ac:dyDescent="0.25">
      <c r="A7088" t="s">
        <v>88</v>
      </c>
      <c r="B7088">
        <v>163</v>
      </c>
      <c r="C7088" t="s">
        <v>674</v>
      </c>
      <c r="D7088" t="s">
        <v>89</v>
      </c>
      <c r="E7088">
        <v>20</v>
      </c>
      <c r="F7088">
        <v>20</v>
      </c>
      <c r="G7088">
        <v>100</v>
      </c>
      <c r="H7088" t="s">
        <v>65</v>
      </c>
      <c r="I7088">
        <v>95</v>
      </c>
      <c r="J7088" t="s">
        <v>66</v>
      </c>
      <c r="K7088" s="33" t="str">
        <f>IF(ISNA(VLOOKUP(C7088,'Provider-EHR crosswalk'!A:B,2,FALSE)),"No EHR Specified",VLOOKUP(C7088,'Provider-EHR crosswalk'!A:B,2,FALSE))</f>
        <v>Veradigm EHR (formerly Allscripts)</v>
      </c>
    </row>
    <row r="7089" spans="1:11" x14ac:dyDescent="0.25">
      <c r="A7089" t="s">
        <v>90</v>
      </c>
      <c r="B7089">
        <v>163</v>
      </c>
      <c r="C7089" t="s">
        <v>674</v>
      </c>
      <c r="D7089" t="s">
        <v>91</v>
      </c>
      <c r="E7089">
        <v>20</v>
      </c>
      <c r="F7089">
        <v>20</v>
      </c>
      <c r="G7089">
        <v>100</v>
      </c>
      <c r="H7089" t="s">
        <v>65</v>
      </c>
      <c r="I7089">
        <v>90</v>
      </c>
      <c r="J7089" t="s">
        <v>66</v>
      </c>
      <c r="K7089" s="33" t="str">
        <f>IF(ISNA(VLOOKUP(C7089,'Provider-EHR crosswalk'!A:B,2,FALSE)),"No EHR Specified",VLOOKUP(C7089,'Provider-EHR crosswalk'!A:B,2,FALSE))</f>
        <v>Veradigm EHR (formerly Allscripts)</v>
      </c>
    </row>
    <row r="7090" spans="1:11" x14ac:dyDescent="0.25">
      <c r="A7090" t="s">
        <v>92</v>
      </c>
      <c r="B7090">
        <v>163</v>
      </c>
      <c r="C7090" t="s">
        <v>674</v>
      </c>
      <c r="D7090" t="s">
        <v>93</v>
      </c>
      <c r="E7090">
        <v>7</v>
      </c>
      <c r="F7090">
        <v>20</v>
      </c>
      <c r="G7090">
        <v>35</v>
      </c>
      <c r="H7090" t="s">
        <v>65</v>
      </c>
      <c r="I7090">
        <v>90</v>
      </c>
      <c r="J7090" t="s">
        <v>69</v>
      </c>
      <c r="K7090" s="33" t="str">
        <f>IF(ISNA(VLOOKUP(C7090,'Provider-EHR crosswalk'!A:B,2,FALSE)),"No EHR Specified",VLOOKUP(C7090,'Provider-EHR crosswalk'!A:B,2,FALSE))</f>
        <v>Veradigm EHR (formerly Allscripts)</v>
      </c>
    </row>
    <row r="7091" spans="1:11" x14ac:dyDescent="0.25">
      <c r="A7091" t="s">
        <v>94</v>
      </c>
      <c r="B7091">
        <v>163</v>
      </c>
      <c r="C7091" t="s">
        <v>674</v>
      </c>
      <c r="D7091" t="s">
        <v>95</v>
      </c>
      <c r="E7091">
        <v>18</v>
      </c>
      <c r="F7091">
        <v>20</v>
      </c>
      <c r="G7091">
        <v>90</v>
      </c>
      <c r="H7091" t="s">
        <v>65</v>
      </c>
      <c r="I7091">
        <v>90</v>
      </c>
      <c r="J7091" t="s">
        <v>69</v>
      </c>
      <c r="K7091" s="33" t="str">
        <f>IF(ISNA(VLOOKUP(C7091,'Provider-EHR crosswalk'!A:B,2,FALSE)),"No EHR Specified",VLOOKUP(C7091,'Provider-EHR crosswalk'!A:B,2,FALSE))</f>
        <v>Veradigm EHR (formerly Allscripts)</v>
      </c>
    </row>
    <row r="7092" spans="1:11" x14ac:dyDescent="0.25">
      <c r="A7092" t="s">
        <v>96</v>
      </c>
      <c r="B7092">
        <v>163</v>
      </c>
      <c r="C7092" t="s">
        <v>674</v>
      </c>
      <c r="D7092" t="s">
        <v>97</v>
      </c>
      <c r="E7092">
        <v>18</v>
      </c>
      <c r="F7092">
        <v>20</v>
      </c>
      <c r="G7092">
        <v>90</v>
      </c>
      <c r="H7092" t="s">
        <v>65</v>
      </c>
      <c r="I7092">
        <v>90</v>
      </c>
      <c r="J7092" t="s">
        <v>69</v>
      </c>
      <c r="K7092" s="33" t="str">
        <f>IF(ISNA(VLOOKUP(C7092,'Provider-EHR crosswalk'!A:B,2,FALSE)),"No EHR Specified",VLOOKUP(C7092,'Provider-EHR crosswalk'!A:B,2,FALSE))</f>
        <v>Veradigm EHR (formerly Allscripts)</v>
      </c>
    </row>
    <row r="7093" spans="1:11" x14ac:dyDescent="0.25">
      <c r="A7093" t="s">
        <v>98</v>
      </c>
      <c r="B7093">
        <v>163</v>
      </c>
      <c r="C7093" t="s">
        <v>674</v>
      </c>
      <c r="D7093" t="s">
        <v>99</v>
      </c>
      <c r="E7093">
        <v>18</v>
      </c>
      <c r="F7093">
        <v>20</v>
      </c>
      <c r="G7093">
        <v>90</v>
      </c>
      <c r="H7093" t="s">
        <v>65</v>
      </c>
      <c r="I7093">
        <v>90</v>
      </c>
      <c r="J7093" t="s">
        <v>69</v>
      </c>
      <c r="K7093" s="33" t="str">
        <f>IF(ISNA(VLOOKUP(C7093,'Provider-EHR crosswalk'!A:B,2,FALSE)),"No EHR Specified",VLOOKUP(C7093,'Provider-EHR crosswalk'!A:B,2,FALSE))</f>
        <v>Veradigm EHR (formerly Allscripts)</v>
      </c>
    </row>
    <row r="7094" spans="1:11" x14ac:dyDescent="0.25">
      <c r="A7094" t="s">
        <v>100</v>
      </c>
      <c r="B7094">
        <v>163</v>
      </c>
      <c r="C7094" t="s">
        <v>674</v>
      </c>
      <c r="D7094" t="s">
        <v>101</v>
      </c>
      <c r="E7094">
        <v>81</v>
      </c>
      <c r="F7094">
        <v>81</v>
      </c>
      <c r="G7094">
        <v>100</v>
      </c>
      <c r="H7094" t="s">
        <v>65</v>
      </c>
      <c r="I7094">
        <v>99</v>
      </c>
      <c r="J7094" t="s">
        <v>66</v>
      </c>
      <c r="K7094" s="33" t="str">
        <f>IF(ISNA(VLOOKUP(C7094,'Provider-EHR crosswalk'!A:B,2,FALSE)),"No EHR Specified",VLOOKUP(C7094,'Provider-EHR crosswalk'!A:B,2,FALSE))</f>
        <v>Veradigm EHR (formerly Allscripts)</v>
      </c>
    </row>
    <row r="7095" spans="1:11" x14ac:dyDescent="0.25">
      <c r="A7095" t="s">
        <v>102</v>
      </c>
      <c r="B7095">
        <v>163</v>
      </c>
      <c r="C7095" t="s">
        <v>674</v>
      </c>
      <c r="D7095" t="s">
        <v>103</v>
      </c>
      <c r="E7095">
        <v>81</v>
      </c>
      <c r="F7095">
        <v>81</v>
      </c>
      <c r="G7095">
        <v>100</v>
      </c>
      <c r="H7095" t="s">
        <v>65</v>
      </c>
      <c r="I7095">
        <v>99</v>
      </c>
      <c r="J7095" t="s">
        <v>66</v>
      </c>
      <c r="K7095" s="33" t="str">
        <f>IF(ISNA(VLOOKUP(C7095,'Provider-EHR crosswalk'!A:B,2,FALSE)),"No EHR Specified",VLOOKUP(C7095,'Provider-EHR crosswalk'!A:B,2,FALSE))</f>
        <v>Veradigm EHR (formerly Allscripts)</v>
      </c>
    </row>
    <row r="7096" spans="1:11" x14ac:dyDescent="0.25">
      <c r="A7096" t="s">
        <v>104</v>
      </c>
      <c r="B7096">
        <v>163</v>
      </c>
      <c r="C7096" t="s">
        <v>674</v>
      </c>
      <c r="D7096" t="s">
        <v>105</v>
      </c>
      <c r="E7096">
        <v>81</v>
      </c>
      <c r="F7096">
        <v>81</v>
      </c>
      <c r="G7096">
        <v>100</v>
      </c>
      <c r="H7096" t="s">
        <v>65</v>
      </c>
      <c r="I7096">
        <v>99</v>
      </c>
      <c r="J7096" t="s">
        <v>66</v>
      </c>
      <c r="K7096" s="33" t="str">
        <f>IF(ISNA(VLOOKUP(C7096,'Provider-EHR crosswalk'!A:B,2,FALSE)),"No EHR Specified",VLOOKUP(C7096,'Provider-EHR crosswalk'!A:B,2,FALSE))</f>
        <v>Veradigm EHR (formerly Allscripts)</v>
      </c>
    </row>
    <row r="7097" spans="1:11" x14ac:dyDescent="0.25">
      <c r="A7097" t="s">
        <v>106</v>
      </c>
      <c r="B7097">
        <v>163</v>
      </c>
      <c r="C7097" t="s">
        <v>674</v>
      </c>
      <c r="D7097" t="s">
        <v>107</v>
      </c>
      <c r="E7097">
        <v>81</v>
      </c>
      <c r="F7097">
        <v>81</v>
      </c>
      <c r="G7097">
        <v>100</v>
      </c>
      <c r="H7097" t="s">
        <v>65</v>
      </c>
      <c r="I7097">
        <v>99</v>
      </c>
      <c r="J7097" t="s">
        <v>66</v>
      </c>
      <c r="K7097" s="33" t="str">
        <f>IF(ISNA(VLOOKUP(C7097,'Provider-EHR crosswalk'!A:B,2,FALSE)),"No EHR Specified",VLOOKUP(C7097,'Provider-EHR crosswalk'!A:B,2,FALSE))</f>
        <v>Veradigm EHR (formerly Allscripts)</v>
      </c>
    </row>
    <row r="7098" spans="1:11" x14ac:dyDescent="0.25">
      <c r="A7098" t="s">
        <v>108</v>
      </c>
      <c r="B7098">
        <v>163</v>
      </c>
      <c r="C7098" t="s">
        <v>674</v>
      </c>
      <c r="D7098" t="s">
        <v>109</v>
      </c>
      <c r="E7098">
        <v>81</v>
      </c>
      <c r="F7098">
        <v>81</v>
      </c>
      <c r="G7098">
        <v>100</v>
      </c>
      <c r="H7098" t="s">
        <v>65</v>
      </c>
      <c r="I7098">
        <v>99</v>
      </c>
      <c r="J7098" t="s">
        <v>66</v>
      </c>
      <c r="K7098" s="33" t="str">
        <f>IF(ISNA(VLOOKUP(C7098,'Provider-EHR crosswalk'!A:B,2,FALSE)),"No EHR Specified",VLOOKUP(C7098,'Provider-EHR crosswalk'!A:B,2,FALSE))</f>
        <v>Veradigm EHR (formerly Allscripts)</v>
      </c>
    </row>
    <row r="7099" spans="1:11" x14ac:dyDescent="0.25">
      <c r="A7099" t="s">
        <v>110</v>
      </c>
      <c r="B7099">
        <v>163</v>
      </c>
      <c r="C7099" t="s">
        <v>674</v>
      </c>
      <c r="D7099" t="s">
        <v>111</v>
      </c>
      <c r="E7099">
        <v>81</v>
      </c>
      <c r="F7099">
        <v>81</v>
      </c>
      <c r="G7099">
        <v>100</v>
      </c>
      <c r="H7099" t="s">
        <v>65</v>
      </c>
      <c r="I7099">
        <v>99</v>
      </c>
      <c r="J7099" t="s">
        <v>66</v>
      </c>
      <c r="K7099" s="33" t="str">
        <f>IF(ISNA(VLOOKUP(C7099,'Provider-EHR crosswalk'!A:B,2,FALSE)),"No EHR Specified",VLOOKUP(C7099,'Provider-EHR crosswalk'!A:B,2,FALSE))</f>
        <v>Veradigm EHR (formerly Allscripts)</v>
      </c>
    </row>
    <row r="7100" spans="1:11" x14ac:dyDescent="0.25">
      <c r="A7100" t="s">
        <v>112</v>
      </c>
      <c r="B7100">
        <v>163</v>
      </c>
      <c r="C7100" t="s">
        <v>674</v>
      </c>
      <c r="D7100" t="s">
        <v>113</v>
      </c>
      <c r="E7100">
        <v>81</v>
      </c>
      <c r="F7100">
        <v>81</v>
      </c>
      <c r="G7100">
        <v>100</v>
      </c>
      <c r="H7100" t="s">
        <v>65</v>
      </c>
      <c r="I7100">
        <v>99</v>
      </c>
      <c r="J7100" t="s">
        <v>66</v>
      </c>
      <c r="K7100" s="33" t="str">
        <f>IF(ISNA(VLOOKUP(C7100,'Provider-EHR crosswalk'!A:B,2,FALSE)),"No EHR Specified",VLOOKUP(C7100,'Provider-EHR crosswalk'!A:B,2,FALSE))</f>
        <v>Veradigm EHR (formerly Allscripts)</v>
      </c>
    </row>
    <row r="7101" spans="1:11" x14ac:dyDescent="0.25">
      <c r="A7101" t="s">
        <v>114</v>
      </c>
      <c r="B7101">
        <v>163</v>
      </c>
      <c r="C7101" t="s">
        <v>674</v>
      </c>
      <c r="D7101" t="s">
        <v>115</v>
      </c>
      <c r="E7101">
        <v>0</v>
      </c>
      <c r="F7101">
        <v>20</v>
      </c>
      <c r="G7101">
        <v>0</v>
      </c>
      <c r="H7101" t="s">
        <v>116</v>
      </c>
      <c r="I7101">
        <v>4</v>
      </c>
      <c r="J7101" t="s">
        <v>66</v>
      </c>
      <c r="K7101" s="33" t="str">
        <f>IF(ISNA(VLOOKUP(C7101,'Provider-EHR crosswalk'!A:B,2,FALSE)),"No EHR Specified",VLOOKUP(C7101,'Provider-EHR crosswalk'!A:B,2,FALSE))</f>
        <v>Veradigm EHR (formerly Allscripts)</v>
      </c>
    </row>
    <row r="7102" spans="1:11" x14ac:dyDescent="0.25">
      <c r="A7102" t="s">
        <v>117</v>
      </c>
      <c r="B7102">
        <v>163</v>
      </c>
      <c r="C7102" t="s">
        <v>674</v>
      </c>
      <c r="D7102" t="s">
        <v>118</v>
      </c>
      <c r="E7102">
        <v>0</v>
      </c>
      <c r="F7102">
        <v>20</v>
      </c>
      <c r="G7102">
        <v>0</v>
      </c>
      <c r="H7102" t="s">
        <v>116</v>
      </c>
      <c r="I7102">
        <v>4</v>
      </c>
      <c r="J7102" t="s">
        <v>66</v>
      </c>
      <c r="K7102" s="33" t="str">
        <f>IF(ISNA(VLOOKUP(C7102,'Provider-EHR crosswalk'!A:B,2,FALSE)),"No EHR Specified",VLOOKUP(C7102,'Provider-EHR crosswalk'!A:B,2,FALSE))</f>
        <v>Veradigm EHR (formerly Allscripts)</v>
      </c>
    </row>
    <row r="7103" spans="1:11" x14ac:dyDescent="0.25">
      <c r="A7103" t="s">
        <v>119</v>
      </c>
      <c r="B7103">
        <v>163</v>
      </c>
      <c r="C7103" t="s">
        <v>674</v>
      </c>
      <c r="D7103" t="s">
        <v>120</v>
      </c>
      <c r="E7103">
        <v>1</v>
      </c>
      <c r="F7103">
        <v>20</v>
      </c>
      <c r="G7103">
        <v>5</v>
      </c>
      <c r="H7103" t="s">
        <v>116</v>
      </c>
      <c r="I7103">
        <v>4</v>
      </c>
      <c r="J7103" t="s">
        <v>69</v>
      </c>
      <c r="K7103" s="33" t="str">
        <f>IF(ISNA(VLOOKUP(C7103,'Provider-EHR crosswalk'!A:B,2,FALSE)),"No EHR Specified",VLOOKUP(C7103,'Provider-EHR crosswalk'!A:B,2,FALSE))</f>
        <v>Veradigm EHR (formerly Allscripts)</v>
      </c>
    </row>
    <row r="7104" spans="1:11" x14ac:dyDescent="0.25">
      <c r="A7104" t="s">
        <v>121</v>
      </c>
      <c r="B7104">
        <v>163</v>
      </c>
      <c r="C7104" t="s">
        <v>674</v>
      </c>
      <c r="D7104" t="s">
        <v>122</v>
      </c>
      <c r="E7104">
        <v>0</v>
      </c>
      <c r="F7104">
        <v>20</v>
      </c>
      <c r="G7104">
        <v>0</v>
      </c>
      <c r="H7104" t="s">
        <v>116</v>
      </c>
      <c r="I7104">
        <v>1</v>
      </c>
      <c r="J7104" t="s">
        <v>66</v>
      </c>
      <c r="K7104" s="33" t="str">
        <f>IF(ISNA(VLOOKUP(C7104,'Provider-EHR crosswalk'!A:B,2,FALSE)),"No EHR Specified",VLOOKUP(C7104,'Provider-EHR crosswalk'!A:B,2,FALSE))</f>
        <v>Veradigm EHR (formerly Allscripts)</v>
      </c>
    </row>
    <row r="7105" spans="1:11" x14ac:dyDescent="0.25">
      <c r="A7105" t="s">
        <v>123</v>
      </c>
      <c r="B7105">
        <v>163</v>
      </c>
      <c r="C7105" t="s">
        <v>674</v>
      </c>
      <c r="D7105" t="s">
        <v>124</v>
      </c>
      <c r="E7105">
        <v>0</v>
      </c>
      <c r="F7105">
        <v>81</v>
      </c>
      <c r="G7105">
        <v>0</v>
      </c>
      <c r="H7105" t="s">
        <v>116</v>
      </c>
      <c r="I7105">
        <v>1</v>
      </c>
      <c r="J7105" t="s">
        <v>66</v>
      </c>
      <c r="K7105" s="33" t="str">
        <f>IF(ISNA(VLOOKUP(C7105,'Provider-EHR crosswalk'!A:B,2,FALSE)),"No EHR Specified",VLOOKUP(C7105,'Provider-EHR crosswalk'!A:B,2,FALSE))</f>
        <v>Veradigm EHR (formerly Allscripts)</v>
      </c>
    </row>
    <row r="7106" spans="1:11" x14ac:dyDescent="0.25">
      <c r="A7106" t="s">
        <v>125</v>
      </c>
      <c r="B7106">
        <v>163</v>
      </c>
      <c r="C7106" t="s">
        <v>674</v>
      </c>
      <c r="D7106" t="s">
        <v>126</v>
      </c>
      <c r="E7106">
        <v>0</v>
      </c>
      <c r="F7106">
        <v>81</v>
      </c>
      <c r="G7106">
        <v>0</v>
      </c>
      <c r="H7106" t="s">
        <v>116</v>
      </c>
      <c r="I7106">
        <v>1</v>
      </c>
      <c r="J7106" t="s">
        <v>66</v>
      </c>
      <c r="K7106" s="33" t="str">
        <f>IF(ISNA(VLOOKUP(C7106,'Provider-EHR crosswalk'!A:B,2,FALSE)),"No EHR Specified",VLOOKUP(C7106,'Provider-EHR crosswalk'!A:B,2,FALSE))</f>
        <v>Veradigm EHR (formerly Allscripts)</v>
      </c>
    </row>
    <row r="7107" spans="1:11" x14ac:dyDescent="0.25">
      <c r="A7107" t="s">
        <v>127</v>
      </c>
      <c r="B7107">
        <v>163</v>
      </c>
      <c r="C7107" t="s">
        <v>674</v>
      </c>
      <c r="D7107" t="s">
        <v>128</v>
      </c>
      <c r="E7107">
        <v>0</v>
      </c>
      <c r="F7107">
        <v>81</v>
      </c>
      <c r="G7107">
        <v>0</v>
      </c>
      <c r="H7107" t="s">
        <v>116</v>
      </c>
      <c r="I7107">
        <v>4</v>
      </c>
      <c r="J7107" t="s">
        <v>66</v>
      </c>
      <c r="K7107" s="33" t="str">
        <f>IF(ISNA(VLOOKUP(C7107,'Provider-EHR crosswalk'!A:B,2,FALSE)),"No EHR Specified",VLOOKUP(C7107,'Provider-EHR crosswalk'!A:B,2,FALSE))</f>
        <v>Veradigm EHR (formerly Allscripts)</v>
      </c>
    </row>
    <row r="7108" spans="1:11" x14ac:dyDescent="0.25">
      <c r="A7108" t="s">
        <v>129</v>
      </c>
      <c r="B7108">
        <v>163</v>
      </c>
      <c r="C7108" t="s">
        <v>674</v>
      </c>
      <c r="D7108" t="s">
        <v>130</v>
      </c>
      <c r="E7108">
        <v>2</v>
      </c>
      <c r="F7108">
        <v>81</v>
      </c>
      <c r="G7108">
        <v>2.4700000000000002</v>
      </c>
      <c r="H7108" t="s">
        <v>116</v>
      </c>
      <c r="I7108">
        <v>4</v>
      </c>
      <c r="J7108" t="s">
        <v>66</v>
      </c>
      <c r="K7108" s="33" t="str">
        <f>IF(ISNA(VLOOKUP(C7108,'Provider-EHR crosswalk'!A:B,2,FALSE)),"No EHR Specified",VLOOKUP(C7108,'Provider-EHR crosswalk'!A:B,2,FALSE))</f>
        <v>Veradigm EHR (formerly Allscripts)</v>
      </c>
    </row>
    <row r="7109" spans="1:11" x14ac:dyDescent="0.25">
      <c r="A7109" t="s">
        <v>131</v>
      </c>
      <c r="B7109">
        <v>163</v>
      </c>
      <c r="C7109" t="s">
        <v>674</v>
      </c>
      <c r="D7109" t="s">
        <v>132</v>
      </c>
      <c r="E7109">
        <v>3</v>
      </c>
      <c r="F7109">
        <v>81</v>
      </c>
      <c r="G7109">
        <v>3.7</v>
      </c>
      <c r="H7109" t="s">
        <v>116</v>
      </c>
      <c r="I7109">
        <v>4</v>
      </c>
      <c r="J7109" t="s">
        <v>66</v>
      </c>
      <c r="K7109" s="33" t="str">
        <f>IF(ISNA(VLOOKUP(C7109,'Provider-EHR crosswalk'!A:B,2,FALSE)),"No EHR Specified",VLOOKUP(C7109,'Provider-EHR crosswalk'!A:B,2,FALSE))</f>
        <v>Veradigm EHR (formerly Allscripts)</v>
      </c>
    </row>
    <row r="7110" spans="1:11" x14ac:dyDescent="0.25">
      <c r="A7110" t="s">
        <v>133</v>
      </c>
      <c r="B7110">
        <v>163</v>
      </c>
      <c r="C7110" t="s">
        <v>674</v>
      </c>
      <c r="D7110" t="s">
        <v>134</v>
      </c>
      <c r="E7110">
        <v>0</v>
      </c>
      <c r="F7110">
        <v>81</v>
      </c>
      <c r="G7110">
        <v>0</v>
      </c>
      <c r="H7110" t="s">
        <v>116</v>
      </c>
      <c r="I7110">
        <v>1</v>
      </c>
      <c r="J7110" t="s">
        <v>66</v>
      </c>
      <c r="K7110" s="33" t="str">
        <f>IF(ISNA(VLOOKUP(C7110,'Provider-EHR crosswalk'!A:B,2,FALSE)),"No EHR Specified",VLOOKUP(C7110,'Provider-EHR crosswalk'!A:B,2,FALSE))</f>
        <v>Veradigm EHR (formerly Allscripts)</v>
      </c>
    </row>
    <row r="7111" spans="1:11" x14ac:dyDescent="0.25">
      <c r="A7111" t="s">
        <v>135</v>
      </c>
      <c r="B7111">
        <v>163</v>
      </c>
      <c r="C7111" t="s">
        <v>674</v>
      </c>
      <c r="D7111" t="s">
        <v>136</v>
      </c>
      <c r="E7111">
        <v>0</v>
      </c>
      <c r="F7111">
        <v>81</v>
      </c>
      <c r="G7111">
        <v>0</v>
      </c>
      <c r="H7111" t="s">
        <v>116</v>
      </c>
      <c r="I7111">
        <v>1</v>
      </c>
      <c r="J7111" t="s">
        <v>66</v>
      </c>
      <c r="K7111" s="33" t="str">
        <f>IF(ISNA(VLOOKUP(C7111,'Provider-EHR crosswalk'!A:B,2,FALSE)),"No EHR Specified",VLOOKUP(C7111,'Provider-EHR crosswalk'!A:B,2,FALSE))</f>
        <v>Veradigm EHR (formerly Allscripts)</v>
      </c>
    </row>
    <row r="7112" spans="1:11" x14ac:dyDescent="0.25">
      <c r="A7112" t="s">
        <v>137</v>
      </c>
      <c r="B7112">
        <v>163</v>
      </c>
      <c r="C7112" t="s">
        <v>674</v>
      </c>
      <c r="D7112" t="s">
        <v>138</v>
      </c>
      <c r="E7112">
        <v>0</v>
      </c>
      <c r="F7112">
        <v>81</v>
      </c>
      <c r="G7112">
        <v>0</v>
      </c>
      <c r="H7112" t="s">
        <v>116</v>
      </c>
      <c r="I7112">
        <v>1</v>
      </c>
      <c r="J7112" t="s">
        <v>66</v>
      </c>
      <c r="K7112" s="33" t="str">
        <f>IF(ISNA(VLOOKUP(C7112,'Provider-EHR crosswalk'!A:B,2,FALSE)),"No EHR Specified",VLOOKUP(C7112,'Provider-EHR crosswalk'!A:B,2,FALSE))</f>
        <v>Veradigm EHR (formerly Allscripts)</v>
      </c>
    </row>
    <row r="7113" spans="1:11" x14ac:dyDescent="0.25">
      <c r="A7113" t="s">
        <v>139</v>
      </c>
      <c r="B7113">
        <v>163</v>
      </c>
      <c r="C7113" t="s">
        <v>674</v>
      </c>
      <c r="D7113" t="s">
        <v>140</v>
      </c>
      <c r="E7113">
        <v>0</v>
      </c>
      <c r="F7113">
        <v>81</v>
      </c>
      <c r="G7113">
        <v>0</v>
      </c>
      <c r="H7113" t="s">
        <v>116</v>
      </c>
      <c r="I7113">
        <v>1</v>
      </c>
      <c r="J7113" t="s">
        <v>66</v>
      </c>
      <c r="K7113" s="33" t="str">
        <f>IF(ISNA(VLOOKUP(C7113,'Provider-EHR crosswalk'!A:B,2,FALSE)),"No EHR Specified",VLOOKUP(C7113,'Provider-EHR crosswalk'!A:B,2,FALSE))</f>
        <v>Veradigm EHR (formerly Allscripts)</v>
      </c>
    </row>
    <row r="7114" spans="1:11" x14ac:dyDescent="0.25">
      <c r="A7114" t="s">
        <v>141</v>
      </c>
      <c r="B7114">
        <v>163</v>
      </c>
      <c r="C7114" t="s">
        <v>674</v>
      </c>
      <c r="D7114" t="s">
        <v>142</v>
      </c>
      <c r="E7114">
        <v>0</v>
      </c>
      <c r="F7114">
        <v>81</v>
      </c>
      <c r="G7114">
        <v>0</v>
      </c>
      <c r="H7114" t="s">
        <v>116</v>
      </c>
      <c r="I7114">
        <v>1</v>
      </c>
      <c r="J7114" t="s">
        <v>66</v>
      </c>
      <c r="K7114" s="33" t="str">
        <f>IF(ISNA(VLOOKUP(C7114,'Provider-EHR crosswalk'!A:B,2,FALSE)),"No EHR Specified",VLOOKUP(C7114,'Provider-EHR crosswalk'!A:B,2,FALSE))</f>
        <v>Veradigm EHR (formerly Allscripts)</v>
      </c>
    </row>
    <row r="7115" spans="1:11" x14ac:dyDescent="0.25">
      <c r="A7115" t="s">
        <v>143</v>
      </c>
      <c r="B7115">
        <v>163</v>
      </c>
      <c r="C7115" t="s">
        <v>674</v>
      </c>
      <c r="D7115" t="s">
        <v>144</v>
      </c>
      <c r="E7115">
        <v>0</v>
      </c>
      <c r="F7115">
        <v>81</v>
      </c>
      <c r="G7115">
        <v>0</v>
      </c>
      <c r="H7115" t="s">
        <v>116</v>
      </c>
      <c r="I7115">
        <v>1</v>
      </c>
      <c r="J7115" t="s">
        <v>66</v>
      </c>
      <c r="K7115" s="33" t="str">
        <f>IF(ISNA(VLOOKUP(C7115,'Provider-EHR crosswalk'!A:B,2,FALSE)),"No EHR Specified",VLOOKUP(C7115,'Provider-EHR crosswalk'!A:B,2,FALSE))</f>
        <v>Veradigm EHR (formerly Allscripts)</v>
      </c>
    </row>
    <row r="7116" spans="1:11" x14ac:dyDescent="0.25">
      <c r="A7116" t="s">
        <v>145</v>
      </c>
      <c r="B7116">
        <v>163</v>
      </c>
      <c r="C7116" t="s">
        <v>674</v>
      </c>
      <c r="D7116" t="s">
        <v>146</v>
      </c>
      <c r="E7116">
        <v>0</v>
      </c>
      <c r="F7116">
        <v>81</v>
      </c>
      <c r="G7116">
        <v>0</v>
      </c>
      <c r="H7116" t="s">
        <v>116</v>
      </c>
      <c r="I7116">
        <v>1</v>
      </c>
      <c r="J7116" t="s">
        <v>66</v>
      </c>
      <c r="K7116" s="33" t="str">
        <f>IF(ISNA(VLOOKUP(C7116,'Provider-EHR crosswalk'!A:B,2,FALSE)),"No EHR Specified",VLOOKUP(C7116,'Provider-EHR crosswalk'!A:B,2,FALSE))</f>
        <v>Veradigm EHR (formerly Allscripts)</v>
      </c>
    </row>
    <row r="7117" spans="1:11" x14ac:dyDescent="0.25">
      <c r="A7117" t="s">
        <v>147</v>
      </c>
      <c r="B7117">
        <v>163</v>
      </c>
      <c r="C7117" t="s">
        <v>674</v>
      </c>
      <c r="D7117" t="s">
        <v>148</v>
      </c>
      <c r="E7117">
        <v>0</v>
      </c>
      <c r="F7117">
        <v>81</v>
      </c>
      <c r="G7117">
        <v>0</v>
      </c>
      <c r="H7117" t="s">
        <v>116</v>
      </c>
      <c r="I7117">
        <v>1</v>
      </c>
      <c r="J7117" t="s">
        <v>66</v>
      </c>
      <c r="K7117" s="33" t="str">
        <f>IF(ISNA(VLOOKUP(C7117,'Provider-EHR crosswalk'!A:B,2,FALSE)),"No EHR Specified",VLOOKUP(C7117,'Provider-EHR crosswalk'!A:B,2,FALSE))</f>
        <v>Veradigm EHR (formerly Allscripts)</v>
      </c>
    </row>
    <row r="7118" spans="1:11" x14ac:dyDescent="0.25">
      <c r="A7118" t="s">
        <v>149</v>
      </c>
      <c r="B7118">
        <v>163</v>
      </c>
      <c r="C7118" t="s">
        <v>674</v>
      </c>
      <c r="D7118" t="s">
        <v>150</v>
      </c>
      <c r="E7118">
        <v>0</v>
      </c>
      <c r="F7118">
        <v>81</v>
      </c>
      <c r="G7118">
        <v>0</v>
      </c>
      <c r="H7118" t="s">
        <v>116</v>
      </c>
      <c r="I7118">
        <v>1</v>
      </c>
      <c r="J7118" t="s">
        <v>66</v>
      </c>
      <c r="K7118" s="33" t="str">
        <f>IF(ISNA(VLOOKUP(C7118,'Provider-EHR crosswalk'!A:B,2,FALSE)),"No EHR Specified",VLOOKUP(C7118,'Provider-EHR crosswalk'!A:B,2,FALSE))</f>
        <v>Veradigm EHR (formerly Allscripts)</v>
      </c>
    </row>
    <row r="7119" spans="1:11" x14ac:dyDescent="0.25">
      <c r="A7119" t="s">
        <v>151</v>
      </c>
      <c r="B7119">
        <v>163</v>
      </c>
      <c r="C7119" t="s">
        <v>674</v>
      </c>
      <c r="D7119" t="s">
        <v>152</v>
      </c>
      <c r="E7119">
        <v>0</v>
      </c>
      <c r="F7119">
        <v>81</v>
      </c>
      <c r="G7119">
        <v>0</v>
      </c>
      <c r="H7119" t="s">
        <v>116</v>
      </c>
      <c r="I7119">
        <v>1</v>
      </c>
      <c r="J7119" t="s">
        <v>66</v>
      </c>
      <c r="K7119" s="33" t="str">
        <f>IF(ISNA(VLOOKUP(C7119,'Provider-EHR crosswalk'!A:B,2,FALSE)),"No EHR Specified",VLOOKUP(C7119,'Provider-EHR crosswalk'!A:B,2,FALSE))</f>
        <v>Veradigm EHR (formerly Allscripts)</v>
      </c>
    </row>
    <row r="7120" spans="1:11" x14ac:dyDescent="0.25">
      <c r="A7120" t="s">
        <v>153</v>
      </c>
      <c r="B7120">
        <v>163</v>
      </c>
      <c r="C7120" t="s">
        <v>674</v>
      </c>
      <c r="D7120" t="s">
        <v>154</v>
      </c>
      <c r="E7120">
        <v>0</v>
      </c>
      <c r="F7120">
        <v>81</v>
      </c>
      <c r="G7120">
        <v>0</v>
      </c>
      <c r="H7120" t="s">
        <v>116</v>
      </c>
      <c r="I7120">
        <v>1</v>
      </c>
      <c r="J7120" t="s">
        <v>66</v>
      </c>
      <c r="K7120" s="33" t="str">
        <f>IF(ISNA(VLOOKUP(C7120,'Provider-EHR crosswalk'!A:B,2,FALSE)),"No EHR Specified",VLOOKUP(C7120,'Provider-EHR crosswalk'!A:B,2,FALSE))</f>
        <v>Veradigm EHR (formerly Allscripts)</v>
      </c>
    </row>
    <row r="7121" spans="1:11" x14ac:dyDescent="0.25">
      <c r="A7121" t="s">
        <v>155</v>
      </c>
      <c r="B7121">
        <v>163</v>
      </c>
      <c r="C7121" t="s">
        <v>674</v>
      </c>
      <c r="D7121" t="s">
        <v>156</v>
      </c>
      <c r="E7121">
        <v>0</v>
      </c>
      <c r="F7121">
        <v>81</v>
      </c>
      <c r="G7121">
        <v>0</v>
      </c>
      <c r="H7121" t="s">
        <v>157</v>
      </c>
      <c r="I7121" t="s">
        <v>157</v>
      </c>
      <c r="J7121" t="s">
        <v>157</v>
      </c>
      <c r="K7121" s="33" t="str">
        <f>IF(ISNA(VLOOKUP(C7121,'Provider-EHR crosswalk'!A:B,2,FALSE)),"No EHR Specified",VLOOKUP(C7121,'Provider-EHR crosswalk'!A:B,2,FALSE))</f>
        <v>Veradigm EHR (formerly Allscripts)</v>
      </c>
    </row>
    <row r="7122" spans="1:11" x14ac:dyDescent="0.25">
      <c r="A7122" t="s">
        <v>158</v>
      </c>
      <c r="B7122">
        <v>163</v>
      </c>
      <c r="C7122" t="s">
        <v>674</v>
      </c>
      <c r="D7122" t="s">
        <v>159</v>
      </c>
      <c r="E7122">
        <v>9</v>
      </c>
      <c r="F7122">
        <v>81</v>
      </c>
      <c r="G7122">
        <v>11.11</v>
      </c>
      <c r="H7122" t="s">
        <v>157</v>
      </c>
      <c r="I7122" t="s">
        <v>157</v>
      </c>
      <c r="J7122" t="s">
        <v>157</v>
      </c>
      <c r="K7122" s="33" t="str">
        <f>IF(ISNA(VLOOKUP(C7122,'Provider-EHR crosswalk'!A:B,2,FALSE)),"No EHR Specified",VLOOKUP(C7122,'Provider-EHR crosswalk'!A:B,2,FALSE))</f>
        <v>Veradigm EHR (formerly Allscripts)</v>
      </c>
    </row>
    <row r="7123" spans="1:11" x14ac:dyDescent="0.25">
      <c r="A7123" t="s">
        <v>162</v>
      </c>
      <c r="B7123">
        <v>163</v>
      </c>
      <c r="C7123" t="s">
        <v>674</v>
      </c>
      <c r="D7123" t="s">
        <v>163</v>
      </c>
      <c r="E7123">
        <v>68</v>
      </c>
      <c r="F7123">
        <v>81</v>
      </c>
      <c r="G7123">
        <v>83.95</v>
      </c>
      <c r="H7123" t="s">
        <v>65</v>
      </c>
      <c r="I7123">
        <v>95</v>
      </c>
      <c r="J7123" t="s">
        <v>69</v>
      </c>
      <c r="K7123" s="33" t="str">
        <f>IF(ISNA(VLOOKUP(C7123,'Provider-EHR crosswalk'!A:B,2,FALSE)),"No EHR Specified",VLOOKUP(C7123,'Provider-EHR crosswalk'!A:B,2,FALSE))</f>
        <v>Veradigm EHR (formerly Allscripts)</v>
      </c>
    </row>
    <row r="7124" spans="1:11" x14ac:dyDescent="0.25">
      <c r="A7124" t="s">
        <v>164</v>
      </c>
      <c r="B7124">
        <v>163</v>
      </c>
      <c r="C7124" t="s">
        <v>674</v>
      </c>
      <c r="D7124" t="s">
        <v>165</v>
      </c>
      <c r="E7124">
        <v>19</v>
      </c>
      <c r="F7124">
        <v>20</v>
      </c>
      <c r="G7124">
        <v>95</v>
      </c>
      <c r="H7124" t="s">
        <v>65</v>
      </c>
      <c r="I7124">
        <v>95</v>
      </c>
      <c r="J7124" t="s">
        <v>69</v>
      </c>
      <c r="K7124" s="33" t="str">
        <f>IF(ISNA(VLOOKUP(C7124,'Provider-EHR crosswalk'!A:B,2,FALSE)),"No EHR Specified",VLOOKUP(C7124,'Provider-EHR crosswalk'!A:B,2,FALSE))</f>
        <v>Veradigm EHR (formerly Allscripts)</v>
      </c>
    </row>
    <row r="7125" spans="1:11" x14ac:dyDescent="0.25">
      <c r="A7125" t="s">
        <v>166</v>
      </c>
      <c r="B7125">
        <v>163</v>
      </c>
      <c r="C7125" t="s">
        <v>674</v>
      </c>
      <c r="D7125" t="s">
        <v>167</v>
      </c>
      <c r="E7125">
        <v>0</v>
      </c>
      <c r="F7125">
        <v>20</v>
      </c>
      <c r="G7125">
        <v>0</v>
      </c>
      <c r="H7125" t="s">
        <v>116</v>
      </c>
      <c r="I7125">
        <v>5</v>
      </c>
      <c r="J7125" t="s">
        <v>66</v>
      </c>
      <c r="K7125" s="33" t="str">
        <f>IF(ISNA(VLOOKUP(C7125,'Provider-EHR crosswalk'!A:B,2,FALSE)),"No EHR Specified",VLOOKUP(C7125,'Provider-EHR crosswalk'!A:B,2,FALSE))</f>
        <v>Veradigm EHR (formerly Allscripts)</v>
      </c>
    </row>
    <row r="7126" spans="1:11" x14ac:dyDescent="0.25">
      <c r="A7126" t="s">
        <v>168</v>
      </c>
      <c r="B7126">
        <v>163</v>
      </c>
      <c r="C7126" t="s">
        <v>674</v>
      </c>
      <c r="D7126" t="s">
        <v>169</v>
      </c>
      <c r="E7126">
        <v>0</v>
      </c>
      <c r="F7126">
        <v>20</v>
      </c>
      <c r="G7126">
        <v>0</v>
      </c>
      <c r="H7126" t="s">
        <v>116</v>
      </c>
      <c r="I7126">
        <v>5</v>
      </c>
      <c r="J7126" t="s">
        <v>66</v>
      </c>
      <c r="K7126" s="33" t="str">
        <f>IF(ISNA(VLOOKUP(C7126,'Provider-EHR crosswalk'!A:B,2,FALSE)),"No EHR Specified",VLOOKUP(C7126,'Provider-EHR crosswalk'!A:B,2,FALSE))</f>
        <v>Veradigm EHR (formerly Allscripts)</v>
      </c>
    </row>
    <row r="7127" spans="1:11" x14ac:dyDescent="0.25">
      <c r="A7127" t="s">
        <v>170</v>
      </c>
      <c r="B7127">
        <v>163</v>
      </c>
      <c r="C7127" t="s">
        <v>674</v>
      </c>
      <c r="D7127" t="s">
        <v>171</v>
      </c>
      <c r="E7127">
        <v>1</v>
      </c>
      <c r="F7127">
        <v>20</v>
      </c>
      <c r="G7127">
        <v>5</v>
      </c>
      <c r="H7127" t="s">
        <v>116</v>
      </c>
      <c r="I7127">
        <v>5</v>
      </c>
      <c r="J7127" t="s">
        <v>69</v>
      </c>
      <c r="K7127" s="33" t="str">
        <f>IF(ISNA(VLOOKUP(C7127,'Provider-EHR crosswalk'!A:B,2,FALSE)),"No EHR Specified",VLOOKUP(C7127,'Provider-EHR crosswalk'!A:B,2,FALSE))</f>
        <v>Veradigm EHR (formerly Allscripts)</v>
      </c>
    </row>
    <row r="7128" spans="1:11" x14ac:dyDescent="0.25">
      <c r="A7128" t="s">
        <v>172</v>
      </c>
      <c r="B7128">
        <v>163</v>
      </c>
      <c r="C7128" t="s">
        <v>674</v>
      </c>
      <c r="D7128" t="s">
        <v>173</v>
      </c>
      <c r="E7128">
        <v>10</v>
      </c>
      <c r="F7128">
        <v>81</v>
      </c>
      <c r="G7128">
        <v>12.35</v>
      </c>
      <c r="H7128" t="s">
        <v>116</v>
      </c>
      <c r="I7128">
        <v>5</v>
      </c>
      <c r="J7128" t="s">
        <v>69</v>
      </c>
      <c r="K7128" s="33" t="str">
        <f>IF(ISNA(VLOOKUP(C7128,'Provider-EHR crosswalk'!A:B,2,FALSE)),"No EHR Specified",VLOOKUP(C7128,'Provider-EHR crosswalk'!A:B,2,FALSE))</f>
        <v>Veradigm EHR (formerly Allscripts)</v>
      </c>
    </row>
    <row r="7129" spans="1:11" x14ac:dyDescent="0.25">
      <c r="A7129" t="s">
        <v>174</v>
      </c>
      <c r="B7129">
        <v>163</v>
      </c>
      <c r="C7129" t="s">
        <v>674</v>
      </c>
      <c r="D7129" t="s">
        <v>175</v>
      </c>
      <c r="E7129">
        <v>3</v>
      </c>
      <c r="F7129">
        <v>81</v>
      </c>
      <c r="G7129">
        <v>3.7</v>
      </c>
      <c r="H7129" t="s">
        <v>116</v>
      </c>
      <c r="I7129">
        <v>5</v>
      </c>
      <c r="J7129" t="s">
        <v>66</v>
      </c>
      <c r="K7129" s="33" t="str">
        <f>IF(ISNA(VLOOKUP(C7129,'Provider-EHR crosswalk'!A:B,2,FALSE)),"No EHR Specified",VLOOKUP(C7129,'Provider-EHR crosswalk'!A:B,2,FALSE))</f>
        <v>Veradigm EHR (formerly Allscripts)</v>
      </c>
    </row>
    <row r="7130" spans="1:11" x14ac:dyDescent="0.25">
      <c r="A7130" t="s">
        <v>176</v>
      </c>
      <c r="B7130">
        <v>163</v>
      </c>
      <c r="C7130" t="s">
        <v>674</v>
      </c>
      <c r="D7130" t="s">
        <v>177</v>
      </c>
      <c r="E7130">
        <v>0</v>
      </c>
      <c r="F7130">
        <v>81</v>
      </c>
      <c r="G7130">
        <v>0</v>
      </c>
      <c r="H7130" t="s">
        <v>116</v>
      </c>
      <c r="I7130">
        <v>5</v>
      </c>
      <c r="J7130" t="s">
        <v>66</v>
      </c>
      <c r="K7130" s="33" t="str">
        <f>IF(ISNA(VLOOKUP(C7130,'Provider-EHR crosswalk'!A:B,2,FALSE)),"No EHR Specified",VLOOKUP(C7130,'Provider-EHR crosswalk'!A:B,2,FALSE))</f>
        <v>Veradigm EHR (formerly Allscripts)</v>
      </c>
    </row>
    <row r="7131" spans="1:11" x14ac:dyDescent="0.25">
      <c r="A7131" t="s">
        <v>63</v>
      </c>
      <c r="B7131">
        <v>128</v>
      </c>
      <c r="C7131" t="s">
        <v>1058</v>
      </c>
      <c r="D7131" t="s">
        <v>64</v>
      </c>
      <c r="E7131">
        <v>33</v>
      </c>
      <c r="F7131">
        <v>33</v>
      </c>
      <c r="G7131">
        <v>100</v>
      </c>
      <c r="H7131" t="s">
        <v>65</v>
      </c>
      <c r="I7131">
        <v>99</v>
      </c>
      <c r="J7131" t="s">
        <v>66</v>
      </c>
      <c r="K7131" s="33" t="str">
        <f>IF(ISNA(VLOOKUP(C7131,'Provider-EHR crosswalk'!A:B,2,FALSE)),"No EHR Specified",VLOOKUP(C7131,'Provider-EHR crosswalk'!A:B,2,FALSE))</f>
        <v>NetSmart MyEvolv</v>
      </c>
    </row>
    <row r="7132" spans="1:11" x14ac:dyDescent="0.25">
      <c r="A7132" t="s">
        <v>67</v>
      </c>
      <c r="B7132">
        <v>128</v>
      </c>
      <c r="C7132" t="s">
        <v>1058</v>
      </c>
      <c r="D7132" t="s">
        <v>68</v>
      </c>
      <c r="E7132">
        <v>27</v>
      </c>
      <c r="F7132">
        <v>33</v>
      </c>
      <c r="G7132">
        <v>81.819999999999993</v>
      </c>
      <c r="H7132" t="s">
        <v>65</v>
      </c>
      <c r="I7132">
        <v>75</v>
      </c>
      <c r="J7132" t="s">
        <v>66</v>
      </c>
      <c r="K7132" s="33" t="str">
        <f>IF(ISNA(VLOOKUP(C7132,'Provider-EHR crosswalk'!A:B,2,FALSE)),"No EHR Specified",VLOOKUP(C7132,'Provider-EHR crosswalk'!A:B,2,FALSE))</f>
        <v>NetSmart MyEvolv</v>
      </c>
    </row>
    <row r="7133" spans="1:11" x14ac:dyDescent="0.25">
      <c r="A7133" t="s">
        <v>70</v>
      </c>
      <c r="B7133">
        <v>128</v>
      </c>
      <c r="C7133" t="s">
        <v>1058</v>
      </c>
      <c r="D7133" t="s">
        <v>71</v>
      </c>
      <c r="E7133">
        <v>33</v>
      </c>
      <c r="F7133">
        <v>33</v>
      </c>
      <c r="G7133">
        <v>100</v>
      </c>
      <c r="H7133" t="s">
        <v>65</v>
      </c>
      <c r="I7133">
        <v>99</v>
      </c>
      <c r="J7133" t="s">
        <v>66</v>
      </c>
      <c r="K7133" s="33" t="str">
        <f>IF(ISNA(VLOOKUP(C7133,'Provider-EHR crosswalk'!A:B,2,FALSE)),"No EHR Specified",VLOOKUP(C7133,'Provider-EHR crosswalk'!A:B,2,FALSE))</f>
        <v>NetSmart MyEvolv</v>
      </c>
    </row>
    <row r="7134" spans="1:11" x14ac:dyDescent="0.25">
      <c r="A7134" t="s">
        <v>72</v>
      </c>
      <c r="B7134">
        <v>128</v>
      </c>
      <c r="C7134" t="s">
        <v>1058</v>
      </c>
      <c r="D7134" t="s">
        <v>73</v>
      </c>
      <c r="E7134">
        <v>33</v>
      </c>
      <c r="F7134">
        <v>33</v>
      </c>
      <c r="G7134">
        <v>100</v>
      </c>
      <c r="H7134" t="s">
        <v>65</v>
      </c>
      <c r="I7134">
        <v>99</v>
      </c>
      <c r="J7134" t="s">
        <v>66</v>
      </c>
      <c r="K7134" s="33" t="str">
        <f>IF(ISNA(VLOOKUP(C7134,'Provider-EHR crosswalk'!A:B,2,FALSE)),"No EHR Specified",VLOOKUP(C7134,'Provider-EHR crosswalk'!A:B,2,FALSE))</f>
        <v>NetSmart MyEvolv</v>
      </c>
    </row>
    <row r="7135" spans="1:11" x14ac:dyDescent="0.25">
      <c r="A7135" t="s">
        <v>74</v>
      </c>
      <c r="B7135">
        <v>128</v>
      </c>
      <c r="C7135" t="s">
        <v>1058</v>
      </c>
      <c r="D7135" t="s">
        <v>75</v>
      </c>
      <c r="E7135">
        <v>33</v>
      </c>
      <c r="F7135">
        <v>33</v>
      </c>
      <c r="G7135">
        <v>100</v>
      </c>
      <c r="H7135" t="s">
        <v>65</v>
      </c>
      <c r="I7135">
        <v>99</v>
      </c>
      <c r="J7135" t="s">
        <v>66</v>
      </c>
      <c r="K7135" s="33" t="str">
        <f>IF(ISNA(VLOOKUP(C7135,'Provider-EHR crosswalk'!A:B,2,FALSE)),"No EHR Specified",VLOOKUP(C7135,'Provider-EHR crosswalk'!A:B,2,FALSE))</f>
        <v>NetSmart MyEvolv</v>
      </c>
    </row>
    <row r="7136" spans="1:11" x14ac:dyDescent="0.25">
      <c r="A7136" t="s">
        <v>76</v>
      </c>
      <c r="B7136">
        <v>128</v>
      </c>
      <c r="C7136" t="s">
        <v>1058</v>
      </c>
      <c r="D7136" t="s">
        <v>77</v>
      </c>
      <c r="E7136">
        <v>33</v>
      </c>
      <c r="F7136">
        <v>33</v>
      </c>
      <c r="G7136">
        <v>100</v>
      </c>
      <c r="H7136" t="s">
        <v>65</v>
      </c>
      <c r="I7136">
        <v>85</v>
      </c>
      <c r="J7136" t="s">
        <v>66</v>
      </c>
      <c r="K7136" s="33" t="str">
        <f>IF(ISNA(VLOOKUP(C7136,'Provider-EHR crosswalk'!A:B,2,FALSE)),"No EHR Specified",VLOOKUP(C7136,'Provider-EHR crosswalk'!A:B,2,FALSE))</f>
        <v>NetSmart MyEvolv</v>
      </c>
    </row>
    <row r="7137" spans="1:11" x14ac:dyDescent="0.25">
      <c r="A7137" t="s">
        <v>78</v>
      </c>
      <c r="B7137">
        <v>128</v>
      </c>
      <c r="C7137" t="s">
        <v>1058</v>
      </c>
      <c r="D7137" t="s">
        <v>79</v>
      </c>
      <c r="E7137">
        <v>33</v>
      </c>
      <c r="F7137">
        <v>33</v>
      </c>
      <c r="G7137">
        <v>100</v>
      </c>
      <c r="H7137" t="s">
        <v>65</v>
      </c>
      <c r="I7137">
        <v>85</v>
      </c>
      <c r="J7137" t="s">
        <v>66</v>
      </c>
      <c r="K7137" s="33" t="str">
        <f>IF(ISNA(VLOOKUP(C7137,'Provider-EHR crosswalk'!A:B,2,FALSE)),"No EHR Specified",VLOOKUP(C7137,'Provider-EHR crosswalk'!A:B,2,FALSE))</f>
        <v>NetSmart MyEvolv</v>
      </c>
    </row>
    <row r="7138" spans="1:11" x14ac:dyDescent="0.25">
      <c r="A7138" t="s">
        <v>80</v>
      </c>
      <c r="B7138">
        <v>128</v>
      </c>
      <c r="C7138" t="s">
        <v>1058</v>
      </c>
      <c r="D7138" t="s">
        <v>81</v>
      </c>
      <c r="E7138">
        <v>33</v>
      </c>
      <c r="F7138">
        <v>33</v>
      </c>
      <c r="G7138">
        <v>100</v>
      </c>
      <c r="H7138" t="s">
        <v>65</v>
      </c>
      <c r="I7138">
        <v>85</v>
      </c>
      <c r="J7138" t="s">
        <v>66</v>
      </c>
      <c r="K7138" s="33" t="str">
        <f>IF(ISNA(VLOOKUP(C7138,'Provider-EHR crosswalk'!A:B,2,FALSE)),"No EHR Specified",VLOOKUP(C7138,'Provider-EHR crosswalk'!A:B,2,FALSE))</f>
        <v>NetSmart MyEvolv</v>
      </c>
    </row>
    <row r="7139" spans="1:11" x14ac:dyDescent="0.25">
      <c r="A7139" t="s">
        <v>82</v>
      </c>
      <c r="B7139">
        <v>128</v>
      </c>
      <c r="C7139" t="s">
        <v>1058</v>
      </c>
      <c r="D7139" t="s">
        <v>83</v>
      </c>
      <c r="E7139">
        <v>33</v>
      </c>
      <c r="F7139">
        <v>33</v>
      </c>
      <c r="G7139">
        <v>100</v>
      </c>
      <c r="H7139" t="s">
        <v>65</v>
      </c>
      <c r="I7139">
        <v>85</v>
      </c>
      <c r="J7139" t="s">
        <v>66</v>
      </c>
      <c r="K7139" s="33" t="str">
        <f>IF(ISNA(VLOOKUP(C7139,'Provider-EHR crosswalk'!A:B,2,FALSE)),"No EHR Specified",VLOOKUP(C7139,'Provider-EHR crosswalk'!A:B,2,FALSE))</f>
        <v>NetSmart MyEvolv</v>
      </c>
    </row>
    <row r="7140" spans="1:11" x14ac:dyDescent="0.25">
      <c r="A7140" t="s">
        <v>84</v>
      </c>
      <c r="B7140">
        <v>128</v>
      </c>
      <c r="C7140" t="s">
        <v>1058</v>
      </c>
      <c r="D7140" t="s">
        <v>85</v>
      </c>
      <c r="E7140">
        <v>33</v>
      </c>
      <c r="F7140">
        <v>33</v>
      </c>
      <c r="G7140">
        <v>100</v>
      </c>
      <c r="H7140" t="s">
        <v>65</v>
      </c>
      <c r="I7140">
        <v>85</v>
      </c>
      <c r="J7140" t="s">
        <v>66</v>
      </c>
      <c r="K7140" s="33" t="str">
        <f>IF(ISNA(VLOOKUP(C7140,'Provider-EHR crosswalk'!A:B,2,FALSE)),"No EHR Specified",VLOOKUP(C7140,'Provider-EHR crosswalk'!A:B,2,FALSE))</f>
        <v>NetSmart MyEvolv</v>
      </c>
    </row>
    <row r="7141" spans="1:11" x14ac:dyDescent="0.25">
      <c r="A7141" t="s">
        <v>86</v>
      </c>
      <c r="B7141">
        <v>128</v>
      </c>
      <c r="C7141" t="s">
        <v>1058</v>
      </c>
      <c r="D7141" t="s">
        <v>87</v>
      </c>
      <c r="E7141">
        <v>33</v>
      </c>
      <c r="F7141">
        <v>33</v>
      </c>
      <c r="G7141">
        <v>100</v>
      </c>
      <c r="H7141" t="s">
        <v>65</v>
      </c>
      <c r="I7141">
        <v>95</v>
      </c>
      <c r="J7141" t="s">
        <v>66</v>
      </c>
      <c r="K7141" s="33" t="str">
        <f>IF(ISNA(VLOOKUP(C7141,'Provider-EHR crosswalk'!A:B,2,FALSE)),"No EHR Specified",VLOOKUP(C7141,'Provider-EHR crosswalk'!A:B,2,FALSE))</f>
        <v>NetSmart MyEvolv</v>
      </c>
    </row>
    <row r="7142" spans="1:11" x14ac:dyDescent="0.25">
      <c r="A7142" t="s">
        <v>88</v>
      </c>
      <c r="B7142">
        <v>128</v>
      </c>
      <c r="C7142" t="s">
        <v>1058</v>
      </c>
      <c r="D7142" t="s">
        <v>89</v>
      </c>
      <c r="E7142">
        <v>33</v>
      </c>
      <c r="F7142">
        <v>33</v>
      </c>
      <c r="G7142">
        <v>100</v>
      </c>
      <c r="H7142" t="s">
        <v>65</v>
      </c>
      <c r="I7142">
        <v>95</v>
      </c>
      <c r="J7142" t="s">
        <v>66</v>
      </c>
      <c r="K7142" s="33" t="str">
        <f>IF(ISNA(VLOOKUP(C7142,'Provider-EHR crosswalk'!A:B,2,FALSE)),"No EHR Specified",VLOOKUP(C7142,'Provider-EHR crosswalk'!A:B,2,FALSE))</f>
        <v>NetSmart MyEvolv</v>
      </c>
    </row>
    <row r="7143" spans="1:11" x14ac:dyDescent="0.25">
      <c r="A7143" t="s">
        <v>90</v>
      </c>
      <c r="B7143">
        <v>128</v>
      </c>
      <c r="C7143" t="s">
        <v>1058</v>
      </c>
      <c r="D7143" t="s">
        <v>91</v>
      </c>
      <c r="E7143">
        <v>32</v>
      </c>
      <c r="F7143">
        <v>33</v>
      </c>
      <c r="G7143">
        <v>96.97</v>
      </c>
      <c r="H7143" t="s">
        <v>65</v>
      </c>
      <c r="I7143">
        <v>90</v>
      </c>
      <c r="J7143" t="s">
        <v>66</v>
      </c>
      <c r="K7143" s="33" t="str">
        <f>IF(ISNA(VLOOKUP(C7143,'Provider-EHR crosswalk'!A:B,2,FALSE)),"No EHR Specified",VLOOKUP(C7143,'Provider-EHR crosswalk'!A:B,2,FALSE))</f>
        <v>NetSmart MyEvolv</v>
      </c>
    </row>
    <row r="7144" spans="1:11" x14ac:dyDescent="0.25">
      <c r="A7144" t="s">
        <v>92</v>
      </c>
      <c r="B7144">
        <v>128</v>
      </c>
      <c r="C7144" t="s">
        <v>1058</v>
      </c>
      <c r="D7144" t="s">
        <v>93</v>
      </c>
      <c r="E7144">
        <v>21</v>
      </c>
      <c r="F7144">
        <v>33</v>
      </c>
      <c r="G7144">
        <v>63.64</v>
      </c>
      <c r="H7144" t="s">
        <v>65</v>
      </c>
      <c r="I7144">
        <v>90</v>
      </c>
      <c r="J7144" t="s">
        <v>69</v>
      </c>
      <c r="K7144" s="33" t="str">
        <f>IF(ISNA(VLOOKUP(C7144,'Provider-EHR crosswalk'!A:B,2,FALSE)),"No EHR Specified",VLOOKUP(C7144,'Provider-EHR crosswalk'!A:B,2,FALSE))</f>
        <v>NetSmart MyEvolv</v>
      </c>
    </row>
    <row r="7145" spans="1:11" x14ac:dyDescent="0.25">
      <c r="A7145" t="s">
        <v>94</v>
      </c>
      <c r="B7145">
        <v>128</v>
      </c>
      <c r="C7145" t="s">
        <v>1058</v>
      </c>
      <c r="D7145" t="s">
        <v>95</v>
      </c>
      <c r="E7145">
        <v>18</v>
      </c>
      <c r="F7145">
        <v>33</v>
      </c>
      <c r="G7145">
        <v>54.55</v>
      </c>
      <c r="H7145" t="s">
        <v>65</v>
      </c>
      <c r="I7145">
        <v>90</v>
      </c>
      <c r="J7145" t="s">
        <v>69</v>
      </c>
      <c r="K7145" s="33" t="str">
        <f>IF(ISNA(VLOOKUP(C7145,'Provider-EHR crosswalk'!A:B,2,FALSE)),"No EHR Specified",VLOOKUP(C7145,'Provider-EHR crosswalk'!A:B,2,FALSE))</f>
        <v>NetSmart MyEvolv</v>
      </c>
    </row>
    <row r="7146" spans="1:11" x14ac:dyDescent="0.25">
      <c r="A7146" t="s">
        <v>96</v>
      </c>
      <c r="B7146">
        <v>128</v>
      </c>
      <c r="C7146" t="s">
        <v>1058</v>
      </c>
      <c r="D7146" t="s">
        <v>97</v>
      </c>
      <c r="E7146">
        <v>27</v>
      </c>
      <c r="F7146">
        <v>33</v>
      </c>
      <c r="G7146">
        <v>81.819999999999993</v>
      </c>
      <c r="H7146" t="s">
        <v>65</v>
      </c>
      <c r="I7146">
        <v>90</v>
      </c>
      <c r="J7146" t="s">
        <v>69</v>
      </c>
      <c r="K7146" s="33" t="str">
        <f>IF(ISNA(VLOOKUP(C7146,'Provider-EHR crosswalk'!A:B,2,FALSE)),"No EHR Specified",VLOOKUP(C7146,'Provider-EHR crosswalk'!A:B,2,FALSE))</f>
        <v>NetSmart MyEvolv</v>
      </c>
    </row>
    <row r="7147" spans="1:11" x14ac:dyDescent="0.25">
      <c r="A7147" t="s">
        <v>98</v>
      </c>
      <c r="B7147">
        <v>128</v>
      </c>
      <c r="C7147" t="s">
        <v>1058</v>
      </c>
      <c r="D7147" t="s">
        <v>99</v>
      </c>
      <c r="E7147">
        <v>27</v>
      </c>
      <c r="F7147">
        <v>33</v>
      </c>
      <c r="G7147">
        <v>81.819999999999993</v>
      </c>
      <c r="H7147" t="s">
        <v>65</v>
      </c>
      <c r="I7147">
        <v>90</v>
      </c>
      <c r="J7147" t="s">
        <v>69</v>
      </c>
      <c r="K7147" s="33" t="str">
        <f>IF(ISNA(VLOOKUP(C7147,'Provider-EHR crosswalk'!A:B,2,FALSE)),"No EHR Specified",VLOOKUP(C7147,'Provider-EHR crosswalk'!A:B,2,FALSE))</f>
        <v>NetSmart MyEvolv</v>
      </c>
    </row>
    <row r="7148" spans="1:11" x14ac:dyDescent="0.25">
      <c r="A7148" t="s">
        <v>100</v>
      </c>
      <c r="B7148">
        <v>128</v>
      </c>
      <c r="C7148" t="s">
        <v>1058</v>
      </c>
      <c r="D7148" t="s">
        <v>101</v>
      </c>
      <c r="E7148">
        <v>195</v>
      </c>
      <c r="F7148">
        <v>195</v>
      </c>
      <c r="G7148">
        <v>100</v>
      </c>
      <c r="H7148" t="s">
        <v>65</v>
      </c>
      <c r="I7148">
        <v>99</v>
      </c>
      <c r="J7148" t="s">
        <v>66</v>
      </c>
      <c r="K7148" s="33" t="str">
        <f>IF(ISNA(VLOOKUP(C7148,'Provider-EHR crosswalk'!A:B,2,FALSE)),"No EHR Specified",VLOOKUP(C7148,'Provider-EHR crosswalk'!A:B,2,FALSE))</f>
        <v>NetSmart MyEvolv</v>
      </c>
    </row>
    <row r="7149" spans="1:11" x14ac:dyDescent="0.25">
      <c r="A7149" t="s">
        <v>102</v>
      </c>
      <c r="B7149">
        <v>128</v>
      </c>
      <c r="C7149" t="s">
        <v>1058</v>
      </c>
      <c r="D7149" t="s">
        <v>103</v>
      </c>
      <c r="E7149">
        <v>195</v>
      </c>
      <c r="F7149">
        <v>195</v>
      </c>
      <c r="G7149">
        <v>100</v>
      </c>
      <c r="H7149" t="s">
        <v>65</v>
      </c>
      <c r="I7149">
        <v>99</v>
      </c>
      <c r="J7149" t="s">
        <v>66</v>
      </c>
      <c r="K7149" s="33" t="str">
        <f>IF(ISNA(VLOOKUP(C7149,'Provider-EHR crosswalk'!A:B,2,FALSE)),"No EHR Specified",VLOOKUP(C7149,'Provider-EHR crosswalk'!A:B,2,FALSE))</f>
        <v>NetSmart MyEvolv</v>
      </c>
    </row>
    <row r="7150" spans="1:11" x14ac:dyDescent="0.25">
      <c r="A7150" t="s">
        <v>104</v>
      </c>
      <c r="B7150">
        <v>128</v>
      </c>
      <c r="C7150" t="s">
        <v>1058</v>
      </c>
      <c r="D7150" t="s">
        <v>105</v>
      </c>
      <c r="E7150">
        <v>195</v>
      </c>
      <c r="F7150">
        <v>195</v>
      </c>
      <c r="G7150">
        <v>100</v>
      </c>
      <c r="H7150" t="s">
        <v>65</v>
      </c>
      <c r="I7150">
        <v>99</v>
      </c>
      <c r="J7150" t="s">
        <v>66</v>
      </c>
      <c r="K7150" s="33" t="str">
        <f>IF(ISNA(VLOOKUP(C7150,'Provider-EHR crosswalk'!A:B,2,FALSE)),"No EHR Specified",VLOOKUP(C7150,'Provider-EHR crosswalk'!A:B,2,FALSE))</f>
        <v>NetSmart MyEvolv</v>
      </c>
    </row>
    <row r="7151" spans="1:11" x14ac:dyDescent="0.25">
      <c r="A7151" t="s">
        <v>106</v>
      </c>
      <c r="B7151">
        <v>128</v>
      </c>
      <c r="C7151" t="s">
        <v>1058</v>
      </c>
      <c r="D7151" t="s">
        <v>107</v>
      </c>
      <c r="E7151">
        <v>194</v>
      </c>
      <c r="F7151">
        <v>194</v>
      </c>
      <c r="G7151">
        <v>100</v>
      </c>
      <c r="H7151" t="s">
        <v>65</v>
      </c>
      <c r="I7151">
        <v>99</v>
      </c>
      <c r="J7151" t="s">
        <v>66</v>
      </c>
      <c r="K7151" s="33" t="str">
        <f>IF(ISNA(VLOOKUP(C7151,'Provider-EHR crosswalk'!A:B,2,FALSE)),"No EHR Specified",VLOOKUP(C7151,'Provider-EHR crosswalk'!A:B,2,FALSE))</f>
        <v>NetSmart MyEvolv</v>
      </c>
    </row>
    <row r="7152" spans="1:11" x14ac:dyDescent="0.25">
      <c r="A7152" t="s">
        <v>108</v>
      </c>
      <c r="B7152">
        <v>128</v>
      </c>
      <c r="C7152" t="s">
        <v>1058</v>
      </c>
      <c r="D7152" t="s">
        <v>109</v>
      </c>
      <c r="E7152">
        <v>194</v>
      </c>
      <c r="F7152">
        <v>194</v>
      </c>
      <c r="G7152">
        <v>100</v>
      </c>
      <c r="H7152" t="s">
        <v>65</v>
      </c>
      <c r="I7152">
        <v>99</v>
      </c>
      <c r="J7152" t="s">
        <v>66</v>
      </c>
      <c r="K7152" s="33" t="str">
        <f>IF(ISNA(VLOOKUP(C7152,'Provider-EHR crosswalk'!A:B,2,FALSE)),"No EHR Specified",VLOOKUP(C7152,'Provider-EHR crosswalk'!A:B,2,FALSE))</f>
        <v>NetSmart MyEvolv</v>
      </c>
    </row>
    <row r="7153" spans="1:11" x14ac:dyDescent="0.25">
      <c r="A7153" t="s">
        <v>110</v>
      </c>
      <c r="B7153">
        <v>128</v>
      </c>
      <c r="C7153" t="s">
        <v>1058</v>
      </c>
      <c r="D7153" t="s">
        <v>111</v>
      </c>
      <c r="E7153">
        <v>194</v>
      </c>
      <c r="F7153">
        <v>194</v>
      </c>
      <c r="G7153">
        <v>100</v>
      </c>
      <c r="H7153" t="s">
        <v>65</v>
      </c>
      <c r="I7153">
        <v>99</v>
      </c>
      <c r="J7153" t="s">
        <v>66</v>
      </c>
      <c r="K7153" s="33" t="str">
        <f>IF(ISNA(VLOOKUP(C7153,'Provider-EHR crosswalk'!A:B,2,FALSE)),"No EHR Specified",VLOOKUP(C7153,'Provider-EHR crosswalk'!A:B,2,FALSE))</f>
        <v>NetSmart MyEvolv</v>
      </c>
    </row>
    <row r="7154" spans="1:11" x14ac:dyDescent="0.25">
      <c r="A7154" t="s">
        <v>112</v>
      </c>
      <c r="B7154">
        <v>128</v>
      </c>
      <c r="C7154" t="s">
        <v>1058</v>
      </c>
      <c r="D7154" t="s">
        <v>113</v>
      </c>
      <c r="E7154">
        <v>194</v>
      </c>
      <c r="F7154">
        <v>194</v>
      </c>
      <c r="G7154">
        <v>100</v>
      </c>
      <c r="H7154" t="s">
        <v>65</v>
      </c>
      <c r="I7154">
        <v>99</v>
      </c>
      <c r="J7154" t="s">
        <v>66</v>
      </c>
      <c r="K7154" s="33" t="str">
        <f>IF(ISNA(VLOOKUP(C7154,'Provider-EHR crosswalk'!A:B,2,FALSE)),"No EHR Specified",VLOOKUP(C7154,'Provider-EHR crosswalk'!A:B,2,FALSE))</f>
        <v>NetSmart MyEvolv</v>
      </c>
    </row>
    <row r="7155" spans="1:11" x14ac:dyDescent="0.25">
      <c r="A7155" t="s">
        <v>114</v>
      </c>
      <c r="B7155">
        <v>128</v>
      </c>
      <c r="C7155" t="s">
        <v>1058</v>
      </c>
      <c r="D7155" t="s">
        <v>115</v>
      </c>
      <c r="E7155">
        <v>0</v>
      </c>
      <c r="F7155">
        <v>33</v>
      </c>
      <c r="G7155">
        <v>0</v>
      </c>
      <c r="H7155" t="s">
        <v>116</v>
      </c>
      <c r="I7155">
        <v>4</v>
      </c>
      <c r="J7155" t="s">
        <v>66</v>
      </c>
      <c r="K7155" s="33" t="str">
        <f>IF(ISNA(VLOOKUP(C7155,'Provider-EHR crosswalk'!A:B,2,FALSE)),"No EHR Specified",VLOOKUP(C7155,'Provider-EHR crosswalk'!A:B,2,FALSE))</f>
        <v>NetSmart MyEvolv</v>
      </c>
    </row>
    <row r="7156" spans="1:11" x14ac:dyDescent="0.25">
      <c r="A7156" t="s">
        <v>117</v>
      </c>
      <c r="B7156">
        <v>128</v>
      </c>
      <c r="C7156" t="s">
        <v>1058</v>
      </c>
      <c r="D7156" t="s">
        <v>118</v>
      </c>
      <c r="E7156">
        <v>0</v>
      </c>
      <c r="F7156">
        <v>33</v>
      </c>
      <c r="G7156">
        <v>0</v>
      </c>
      <c r="H7156" t="s">
        <v>116</v>
      </c>
      <c r="I7156">
        <v>4</v>
      </c>
      <c r="J7156" t="s">
        <v>66</v>
      </c>
      <c r="K7156" s="33" t="str">
        <f>IF(ISNA(VLOOKUP(C7156,'Provider-EHR crosswalk'!A:B,2,FALSE)),"No EHR Specified",VLOOKUP(C7156,'Provider-EHR crosswalk'!A:B,2,FALSE))</f>
        <v>NetSmart MyEvolv</v>
      </c>
    </row>
    <row r="7157" spans="1:11" x14ac:dyDescent="0.25">
      <c r="A7157" t="s">
        <v>119</v>
      </c>
      <c r="B7157">
        <v>128</v>
      </c>
      <c r="C7157" t="s">
        <v>1058</v>
      </c>
      <c r="D7157" t="s">
        <v>120</v>
      </c>
      <c r="E7157">
        <v>0</v>
      </c>
      <c r="F7157">
        <v>33</v>
      </c>
      <c r="G7157">
        <v>0</v>
      </c>
      <c r="H7157" t="s">
        <v>116</v>
      </c>
      <c r="I7157">
        <v>4</v>
      </c>
      <c r="J7157" t="s">
        <v>66</v>
      </c>
      <c r="K7157" s="33" t="str">
        <f>IF(ISNA(VLOOKUP(C7157,'Provider-EHR crosswalk'!A:B,2,FALSE)),"No EHR Specified",VLOOKUP(C7157,'Provider-EHR crosswalk'!A:B,2,FALSE))</f>
        <v>NetSmart MyEvolv</v>
      </c>
    </row>
    <row r="7158" spans="1:11" x14ac:dyDescent="0.25">
      <c r="A7158" t="s">
        <v>121</v>
      </c>
      <c r="B7158">
        <v>128</v>
      </c>
      <c r="C7158" t="s">
        <v>1058</v>
      </c>
      <c r="D7158" t="s">
        <v>122</v>
      </c>
      <c r="E7158">
        <v>0</v>
      </c>
      <c r="F7158">
        <v>33</v>
      </c>
      <c r="G7158">
        <v>0</v>
      </c>
      <c r="H7158" t="s">
        <v>116</v>
      </c>
      <c r="I7158">
        <v>1</v>
      </c>
      <c r="J7158" t="s">
        <v>66</v>
      </c>
      <c r="K7158" s="33" t="str">
        <f>IF(ISNA(VLOOKUP(C7158,'Provider-EHR crosswalk'!A:B,2,FALSE)),"No EHR Specified",VLOOKUP(C7158,'Provider-EHR crosswalk'!A:B,2,FALSE))</f>
        <v>NetSmart MyEvolv</v>
      </c>
    </row>
    <row r="7159" spans="1:11" x14ac:dyDescent="0.25">
      <c r="A7159" t="s">
        <v>123</v>
      </c>
      <c r="B7159">
        <v>128</v>
      </c>
      <c r="C7159" t="s">
        <v>1058</v>
      </c>
      <c r="D7159" t="s">
        <v>124</v>
      </c>
      <c r="E7159">
        <v>0</v>
      </c>
      <c r="F7159">
        <v>195</v>
      </c>
      <c r="G7159">
        <v>0</v>
      </c>
      <c r="H7159" t="s">
        <v>116</v>
      </c>
      <c r="I7159">
        <v>1</v>
      </c>
      <c r="J7159" t="s">
        <v>66</v>
      </c>
      <c r="K7159" s="33" t="str">
        <f>IF(ISNA(VLOOKUP(C7159,'Provider-EHR crosswalk'!A:B,2,FALSE)),"No EHR Specified",VLOOKUP(C7159,'Provider-EHR crosswalk'!A:B,2,FALSE))</f>
        <v>NetSmart MyEvolv</v>
      </c>
    </row>
    <row r="7160" spans="1:11" x14ac:dyDescent="0.25">
      <c r="A7160" t="s">
        <v>125</v>
      </c>
      <c r="B7160">
        <v>128</v>
      </c>
      <c r="C7160" t="s">
        <v>1058</v>
      </c>
      <c r="D7160" t="s">
        <v>126</v>
      </c>
      <c r="E7160">
        <v>0</v>
      </c>
      <c r="F7160">
        <v>195</v>
      </c>
      <c r="G7160">
        <v>0</v>
      </c>
      <c r="H7160" t="s">
        <v>116</v>
      </c>
      <c r="I7160">
        <v>1</v>
      </c>
      <c r="J7160" t="s">
        <v>66</v>
      </c>
      <c r="K7160" s="33" t="str">
        <f>IF(ISNA(VLOOKUP(C7160,'Provider-EHR crosswalk'!A:B,2,FALSE)),"No EHR Specified",VLOOKUP(C7160,'Provider-EHR crosswalk'!A:B,2,FALSE))</f>
        <v>NetSmart MyEvolv</v>
      </c>
    </row>
    <row r="7161" spans="1:11" x14ac:dyDescent="0.25">
      <c r="A7161" t="s">
        <v>127</v>
      </c>
      <c r="B7161">
        <v>128</v>
      </c>
      <c r="C7161" t="s">
        <v>1058</v>
      </c>
      <c r="D7161" t="s">
        <v>128</v>
      </c>
      <c r="E7161">
        <v>2</v>
      </c>
      <c r="F7161">
        <v>195</v>
      </c>
      <c r="G7161">
        <v>1.03</v>
      </c>
      <c r="H7161" t="s">
        <v>116</v>
      </c>
      <c r="I7161">
        <v>4</v>
      </c>
      <c r="J7161" t="s">
        <v>66</v>
      </c>
      <c r="K7161" s="33" t="str">
        <f>IF(ISNA(VLOOKUP(C7161,'Provider-EHR crosswalk'!A:B,2,FALSE)),"No EHR Specified",VLOOKUP(C7161,'Provider-EHR crosswalk'!A:B,2,FALSE))</f>
        <v>NetSmart MyEvolv</v>
      </c>
    </row>
    <row r="7162" spans="1:11" x14ac:dyDescent="0.25">
      <c r="A7162" t="s">
        <v>129</v>
      </c>
      <c r="B7162">
        <v>128</v>
      </c>
      <c r="C7162" t="s">
        <v>1058</v>
      </c>
      <c r="D7162" t="s">
        <v>130</v>
      </c>
      <c r="E7162">
        <v>8</v>
      </c>
      <c r="F7162">
        <v>195</v>
      </c>
      <c r="G7162">
        <v>4.0999999999999996</v>
      </c>
      <c r="H7162" t="s">
        <v>116</v>
      </c>
      <c r="I7162">
        <v>4</v>
      </c>
      <c r="J7162" t="s">
        <v>69</v>
      </c>
      <c r="K7162" s="33" t="str">
        <f>IF(ISNA(VLOOKUP(C7162,'Provider-EHR crosswalk'!A:B,2,FALSE)),"No EHR Specified",VLOOKUP(C7162,'Provider-EHR crosswalk'!A:B,2,FALSE))</f>
        <v>NetSmart MyEvolv</v>
      </c>
    </row>
    <row r="7163" spans="1:11" x14ac:dyDescent="0.25">
      <c r="A7163" t="s">
        <v>131</v>
      </c>
      <c r="B7163">
        <v>128</v>
      </c>
      <c r="C7163" t="s">
        <v>1058</v>
      </c>
      <c r="D7163" t="s">
        <v>132</v>
      </c>
      <c r="E7163">
        <v>3</v>
      </c>
      <c r="F7163">
        <v>195</v>
      </c>
      <c r="G7163">
        <v>1.54</v>
      </c>
      <c r="H7163" t="s">
        <v>116</v>
      </c>
      <c r="I7163">
        <v>4</v>
      </c>
      <c r="J7163" t="s">
        <v>66</v>
      </c>
      <c r="K7163" s="33" t="str">
        <f>IF(ISNA(VLOOKUP(C7163,'Provider-EHR crosswalk'!A:B,2,FALSE)),"No EHR Specified",VLOOKUP(C7163,'Provider-EHR crosswalk'!A:B,2,FALSE))</f>
        <v>NetSmart MyEvolv</v>
      </c>
    </row>
    <row r="7164" spans="1:11" x14ac:dyDescent="0.25">
      <c r="A7164" t="s">
        <v>133</v>
      </c>
      <c r="B7164">
        <v>128</v>
      </c>
      <c r="C7164" t="s">
        <v>1058</v>
      </c>
      <c r="D7164" t="s">
        <v>134</v>
      </c>
      <c r="E7164">
        <v>0</v>
      </c>
      <c r="F7164">
        <v>195</v>
      </c>
      <c r="G7164">
        <v>0</v>
      </c>
      <c r="H7164" t="s">
        <v>116</v>
      </c>
      <c r="I7164">
        <v>1</v>
      </c>
      <c r="J7164" t="s">
        <v>66</v>
      </c>
      <c r="K7164" s="33" t="str">
        <f>IF(ISNA(VLOOKUP(C7164,'Provider-EHR crosswalk'!A:B,2,FALSE)),"No EHR Specified",VLOOKUP(C7164,'Provider-EHR crosswalk'!A:B,2,FALSE))</f>
        <v>NetSmart MyEvolv</v>
      </c>
    </row>
    <row r="7165" spans="1:11" x14ac:dyDescent="0.25">
      <c r="A7165" t="s">
        <v>135</v>
      </c>
      <c r="B7165">
        <v>128</v>
      </c>
      <c r="C7165" t="s">
        <v>1058</v>
      </c>
      <c r="D7165" t="s">
        <v>136</v>
      </c>
      <c r="E7165">
        <v>0</v>
      </c>
      <c r="F7165">
        <v>194</v>
      </c>
      <c r="G7165">
        <v>0</v>
      </c>
      <c r="H7165" t="s">
        <v>116</v>
      </c>
      <c r="I7165">
        <v>1</v>
      </c>
      <c r="J7165" t="s">
        <v>66</v>
      </c>
      <c r="K7165" s="33" t="str">
        <f>IF(ISNA(VLOOKUP(C7165,'Provider-EHR crosswalk'!A:B,2,FALSE)),"No EHR Specified",VLOOKUP(C7165,'Provider-EHR crosswalk'!A:B,2,FALSE))</f>
        <v>NetSmart MyEvolv</v>
      </c>
    </row>
    <row r="7166" spans="1:11" x14ac:dyDescent="0.25">
      <c r="A7166" t="s">
        <v>137</v>
      </c>
      <c r="B7166">
        <v>128</v>
      </c>
      <c r="C7166" t="s">
        <v>1058</v>
      </c>
      <c r="D7166" t="s">
        <v>138</v>
      </c>
      <c r="E7166">
        <v>0</v>
      </c>
      <c r="F7166">
        <v>194</v>
      </c>
      <c r="G7166">
        <v>0</v>
      </c>
      <c r="H7166" t="s">
        <v>116</v>
      </c>
      <c r="I7166">
        <v>1</v>
      </c>
      <c r="J7166" t="s">
        <v>66</v>
      </c>
      <c r="K7166" s="33" t="str">
        <f>IF(ISNA(VLOOKUP(C7166,'Provider-EHR crosswalk'!A:B,2,FALSE)),"No EHR Specified",VLOOKUP(C7166,'Provider-EHR crosswalk'!A:B,2,FALSE))</f>
        <v>NetSmart MyEvolv</v>
      </c>
    </row>
    <row r="7167" spans="1:11" x14ac:dyDescent="0.25">
      <c r="A7167" t="s">
        <v>139</v>
      </c>
      <c r="B7167">
        <v>128</v>
      </c>
      <c r="C7167" t="s">
        <v>1058</v>
      </c>
      <c r="D7167" t="s">
        <v>140</v>
      </c>
      <c r="E7167">
        <v>0</v>
      </c>
      <c r="F7167">
        <v>194</v>
      </c>
      <c r="G7167">
        <v>0</v>
      </c>
      <c r="H7167" t="s">
        <v>116</v>
      </c>
      <c r="I7167">
        <v>1</v>
      </c>
      <c r="J7167" t="s">
        <v>66</v>
      </c>
      <c r="K7167" s="33" t="str">
        <f>IF(ISNA(VLOOKUP(C7167,'Provider-EHR crosswalk'!A:B,2,FALSE)),"No EHR Specified",VLOOKUP(C7167,'Provider-EHR crosswalk'!A:B,2,FALSE))</f>
        <v>NetSmart MyEvolv</v>
      </c>
    </row>
    <row r="7168" spans="1:11" x14ac:dyDescent="0.25">
      <c r="A7168" t="s">
        <v>141</v>
      </c>
      <c r="B7168">
        <v>128</v>
      </c>
      <c r="C7168" t="s">
        <v>1058</v>
      </c>
      <c r="D7168" t="s">
        <v>142</v>
      </c>
      <c r="E7168">
        <v>0</v>
      </c>
      <c r="F7168">
        <v>194</v>
      </c>
      <c r="G7168">
        <v>0</v>
      </c>
      <c r="H7168" t="s">
        <v>116</v>
      </c>
      <c r="I7168">
        <v>1</v>
      </c>
      <c r="J7168" t="s">
        <v>66</v>
      </c>
      <c r="K7168" s="33" t="str">
        <f>IF(ISNA(VLOOKUP(C7168,'Provider-EHR crosswalk'!A:B,2,FALSE)),"No EHR Specified",VLOOKUP(C7168,'Provider-EHR crosswalk'!A:B,2,FALSE))</f>
        <v>NetSmart MyEvolv</v>
      </c>
    </row>
    <row r="7169" spans="1:11" x14ac:dyDescent="0.25">
      <c r="A7169" t="s">
        <v>143</v>
      </c>
      <c r="B7169">
        <v>128</v>
      </c>
      <c r="C7169" t="s">
        <v>1058</v>
      </c>
      <c r="D7169" t="s">
        <v>144</v>
      </c>
      <c r="E7169">
        <v>0</v>
      </c>
      <c r="F7169">
        <v>194</v>
      </c>
      <c r="G7169">
        <v>0</v>
      </c>
      <c r="H7169" t="s">
        <v>116</v>
      </c>
      <c r="I7169">
        <v>1</v>
      </c>
      <c r="J7169" t="s">
        <v>66</v>
      </c>
      <c r="K7169" s="33" t="str">
        <f>IF(ISNA(VLOOKUP(C7169,'Provider-EHR crosswalk'!A:B,2,FALSE)),"No EHR Specified",VLOOKUP(C7169,'Provider-EHR crosswalk'!A:B,2,FALSE))</f>
        <v>NetSmart MyEvolv</v>
      </c>
    </row>
    <row r="7170" spans="1:11" x14ac:dyDescent="0.25">
      <c r="A7170" t="s">
        <v>145</v>
      </c>
      <c r="B7170">
        <v>128</v>
      </c>
      <c r="C7170" t="s">
        <v>1058</v>
      </c>
      <c r="D7170" t="s">
        <v>146</v>
      </c>
      <c r="E7170">
        <v>0</v>
      </c>
      <c r="F7170">
        <v>194</v>
      </c>
      <c r="G7170">
        <v>0</v>
      </c>
      <c r="H7170" t="s">
        <v>116</v>
      </c>
      <c r="I7170">
        <v>1</v>
      </c>
      <c r="J7170" t="s">
        <v>66</v>
      </c>
      <c r="K7170" s="33" t="str">
        <f>IF(ISNA(VLOOKUP(C7170,'Provider-EHR crosswalk'!A:B,2,FALSE)),"No EHR Specified",VLOOKUP(C7170,'Provider-EHR crosswalk'!A:B,2,FALSE))</f>
        <v>NetSmart MyEvolv</v>
      </c>
    </row>
    <row r="7171" spans="1:11" x14ac:dyDescent="0.25">
      <c r="A7171" t="s">
        <v>147</v>
      </c>
      <c r="B7171">
        <v>128</v>
      </c>
      <c r="C7171" t="s">
        <v>1058</v>
      </c>
      <c r="D7171" t="s">
        <v>148</v>
      </c>
      <c r="E7171">
        <v>0</v>
      </c>
      <c r="F7171">
        <v>195</v>
      </c>
      <c r="G7171">
        <v>0</v>
      </c>
      <c r="H7171" t="s">
        <v>116</v>
      </c>
      <c r="I7171">
        <v>1</v>
      </c>
      <c r="J7171" t="s">
        <v>66</v>
      </c>
      <c r="K7171" s="33" t="str">
        <f>IF(ISNA(VLOOKUP(C7171,'Provider-EHR crosswalk'!A:B,2,FALSE)),"No EHR Specified",VLOOKUP(C7171,'Provider-EHR crosswalk'!A:B,2,FALSE))</f>
        <v>NetSmart MyEvolv</v>
      </c>
    </row>
    <row r="7172" spans="1:11" x14ac:dyDescent="0.25">
      <c r="A7172" t="s">
        <v>149</v>
      </c>
      <c r="B7172">
        <v>128</v>
      </c>
      <c r="C7172" t="s">
        <v>1058</v>
      </c>
      <c r="D7172" t="s">
        <v>150</v>
      </c>
      <c r="E7172">
        <v>0</v>
      </c>
      <c r="F7172">
        <v>195</v>
      </c>
      <c r="G7172">
        <v>0</v>
      </c>
      <c r="H7172" t="s">
        <v>116</v>
      </c>
      <c r="I7172">
        <v>1</v>
      </c>
      <c r="J7172" t="s">
        <v>66</v>
      </c>
      <c r="K7172" s="33" t="str">
        <f>IF(ISNA(VLOOKUP(C7172,'Provider-EHR crosswalk'!A:B,2,FALSE)),"No EHR Specified",VLOOKUP(C7172,'Provider-EHR crosswalk'!A:B,2,FALSE))</f>
        <v>NetSmart MyEvolv</v>
      </c>
    </row>
    <row r="7173" spans="1:11" x14ac:dyDescent="0.25">
      <c r="A7173" t="s">
        <v>151</v>
      </c>
      <c r="B7173">
        <v>128</v>
      </c>
      <c r="C7173" t="s">
        <v>1058</v>
      </c>
      <c r="D7173" t="s">
        <v>152</v>
      </c>
      <c r="E7173">
        <v>0</v>
      </c>
      <c r="F7173">
        <v>194</v>
      </c>
      <c r="G7173">
        <v>0</v>
      </c>
      <c r="H7173" t="s">
        <v>116</v>
      </c>
      <c r="I7173">
        <v>1</v>
      </c>
      <c r="J7173" t="s">
        <v>66</v>
      </c>
      <c r="K7173" s="33" t="str">
        <f>IF(ISNA(VLOOKUP(C7173,'Provider-EHR crosswalk'!A:B,2,FALSE)),"No EHR Specified",VLOOKUP(C7173,'Provider-EHR crosswalk'!A:B,2,FALSE))</f>
        <v>NetSmart MyEvolv</v>
      </c>
    </row>
    <row r="7174" spans="1:11" x14ac:dyDescent="0.25">
      <c r="A7174" t="s">
        <v>153</v>
      </c>
      <c r="B7174">
        <v>128</v>
      </c>
      <c r="C7174" t="s">
        <v>1058</v>
      </c>
      <c r="D7174" t="s">
        <v>154</v>
      </c>
      <c r="E7174">
        <v>0</v>
      </c>
      <c r="F7174">
        <v>194</v>
      </c>
      <c r="G7174">
        <v>0</v>
      </c>
      <c r="H7174" t="s">
        <v>116</v>
      </c>
      <c r="I7174">
        <v>1</v>
      </c>
      <c r="J7174" t="s">
        <v>66</v>
      </c>
      <c r="K7174" s="33" t="str">
        <f>IF(ISNA(VLOOKUP(C7174,'Provider-EHR crosswalk'!A:B,2,FALSE)),"No EHR Specified",VLOOKUP(C7174,'Provider-EHR crosswalk'!A:B,2,FALSE))</f>
        <v>NetSmart MyEvolv</v>
      </c>
    </row>
    <row r="7175" spans="1:11" x14ac:dyDescent="0.25">
      <c r="A7175" t="s">
        <v>155</v>
      </c>
      <c r="B7175">
        <v>128</v>
      </c>
      <c r="C7175" t="s">
        <v>1058</v>
      </c>
      <c r="D7175" t="s">
        <v>156</v>
      </c>
      <c r="E7175">
        <v>0</v>
      </c>
      <c r="F7175">
        <v>194</v>
      </c>
      <c r="G7175">
        <v>0</v>
      </c>
      <c r="H7175" t="s">
        <v>157</v>
      </c>
      <c r="I7175" t="s">
        <v>157</v>
      </c>
      <c r="J7175" t="s">
        <v>157</v>
      </c>
      <c r="K7175" s="33" t="str">
        <f>IF(ISNA(VLOOKUP(C7175,'Provider-EHR crosswalk'!A:B,2,FALSE)),"No EHR Specified",VLOOKUP(C7175,'Provider-EHR crosswalk'!A:B,2,FALSE))</f>
        <v>NetSmart MyEvolv</v>
      </c>
    </row>
    <row r="7176" spans="1:11" x14ac:dyDescent="0.25">
      <c r="A7176" t="s">
        <v>158</v>
      </c>
      <c r="B7176">
        <v>128</v>
      </c>
      <c r="C7176" t="s">
        <v>1058</v>
      </c>
      <c r="D7176" t="s">
        <v>159</v>
      </c>
      <c r="E7176">
        <v>2</v>
      </c>
      <c r="F7176">
        <v>194</v>
      </c>
      <c r="G7176">
        <v>1.03</v>
      </c>
      <c r="H7176" t="s">
        <v>157</v>
      </c>
      <c r="I7176" t="s">
        <v>157</v>
      </c>
      <c r="J7176" t="s">
        <v>157</v>
      </c>
      <c r="K7176" s="33" t="str">
        <f>IF(ISNA(VLOOKUP(C7176,'Provider-EHR crosswalk'!A:B,2,FALSE)),"No EHR Specified",VLOOKUP(C7176,'Provider-EHR crosswalk'!A:B,2,FALSE))</f>
        <v>NetSmart MyEvolv</v>
      </c>
    </row>
    <row r="7177" spans="1:11" x14ac:dyDescent="0.25">
      <c r="A7177" t="s">
        <v>162</v>
      </c>
      <c r="B7177">
        <v>128</v>
      </c>
      <c r="C7177" t="s">
        <v>1058</v>
      </c>
      <c r="D7177" t="s">
        <v>163</v>
      </c>
      <c r="E7177">
        <v>193</v>
      </c>
      <c r="F7177">
        <v>194</v>
      </c>
      <c r="G7177">
        <v>99.48</v>
      </c>
      <c r="H7177" t="s">
        <v>65</v>
      </c>
      <c r="I7177">
        <v>95</v>
      </c>
      <c r="J7177" t="s">
        <v>66</v>
      </c>
      <c r="K7177" s="33" t="str">
        <f>IF(ISNA(VLOOKUP(C7177,'Provider-EHR crosswalk'!A:B,2,FALSE)),"No EHR Specified",VLOOKUP(C7177,'Provider-EHR crosswalk'!A:B,2,FALSE))</f>
        <v>NetSmart MyEvolv</v>
      </c>
    </row>
    <row r="7178" spans="1:11" x14ac:dyDescent="0.25">
      <c r="A7178" t="s">
        <v>164</v>
      </c>
      <c r="B7178">
        <v>128</v>
      </c>
      <c r="C7178" t="s">
        <v>1058</v>
      </c>
      <c r="D7178" t="s">
        <v>165</v>
      </c>
      <c r="E7178">
        <v>33</v>
      </c>
      <c r="F7178">
        <v>33</v>
      </c>
      <c r="G7178">
        <v>100</v>
      </c>
      <c r="H7178" t="s">
        <v>65</v>
      </c>
      <c r="I7178">
        <v>95</v>
      </c>
      <c r="J7178" t="s">
        <v>66</v>
      </c>
      <c r="K7178" s="33" t="str">
        <f>IF(ISNA(VLOOKUP(C7178,'Provider-EHR crosswalk'!A:B,2,FALSE)),"No EHR Specified",VLOOKUP(C7178,'Provider-EHR crosswalk'!A:B,2,FALSE))</f>
        <v>NetSmart MyEvolv</v>
      </c>
    </row>
    <row r="7179" spans="1:11" x14ac:dyDescent="0.25">
      <c r="A7179" t="s">
        <v>166</v>
      </c>
      <c r="B7179">
        <v>128</v>
      </c>
      <c r="C7179" t="s">
        <v>1058</v>
      </c>
      <c r="D7179" t="s">
        <v>167</v>
      </c>
      <c r="E7179">
        <v>0</v>
      </c>
      <c r="F7179">
        <v>33</v>
      </c>
      <c r="G7179">
        <v>0</v>
      </c>
      <c r="H7179" t="s">
        <v>116</v>
      </c>
      <c r="I7179">
        <v>5</v>
      </c>
      <c r="J7179" t="s">
        <v>66</v>
      </c>
      <c r="K7179" s="33" t="str">
        <f>IF(ISNA(VLOOKUP(C7179,'Provider-EHR crosswalk'!A:B,2,FALSE)),"No EHR Specified",VLOOKUP(C7179,'Provider-EHR crosswalk'!A:B,2,FALSE))</f>
        <v>NetSmart MyEvolv</v>
      </c>
    </row>
    <row r="7180" spans="1:11" x14ac:dyDescent="0.25">
      <c r="A7180" t="s">
        <v>168</v>
      </c>
      <c r="B7180">
        <v>128</v>
      </c>
      <c r="C7180" t="s">
        <v>1058</v>
      </c>
      <c r="D7180" t="s">
        <v>169</v>
      </c>
      <c r="E7180">
        <v>0</v>
      </c>
      <c r="F7180">
        <v>33</v>
      </c>
      <c r="G7180">
        <v>0</v>
      </c>
      <c r="H7180" t="s">
        <v>116</v>
      </c>
      <c r="I7180">
        <v>5</v>
      </c>
      <c r="J7180" t="s">
        <v>66</v>
      </c>
      <c r="K7180" s="33" t="str">
        <f>IF(ISNA(VLOOKUP(C7180,'Provider-EHR crosswalk'!A:B,2,FALSE)),"No EHR Specified",VLOOKUP(C7180,'Provider-EHR crosswalk'!A:B,2,FALSE))</f>
        <v>NetSmart MyEvolv</v>
      </c>
    </row>
    <row r="7181" spans="1:11" x14ac:dyDescent="0.25">
      <c r="A7181" t="s">
        <v>170</v>
      </c>
      <c r="B7181">
        <v>128</v>
      </c>
      <c r="C7181" t="s">
        <v>1058</v>
      </c>
      <c r="D7181" t="s">
        <v>171</v>
      </c>
      <c r="E7181">
        <v>0</v>
      </c>
      <c r="F7181">
        <v>33</v>
      </c>
      <c r="G7181">
        <v>0</v>
      </c>
      <c r="H7181" t="s">
        <v>116</v>
      </c>
      <c r="I7181">
        <v>5</v>
      </c>
      <c r="J7181" t="s">
        <v>66</v>
      </c>
      <c r="K7181" s="33" t="str">
        <f>IF(ISNA(VLOOKUP(C7181,'Provider-EHR crosswalk'!A:B,2,FALSE)),"No EHR Specified",VLOOKUP(C7181,'Provider-EHR crosswalk'!A:B,2,FALSE))</f>
        <v>NetSmart MyEvolv</v>
      </c>
    </row>
    <row r="7182" spans="1:11" x14ac:dyDescent="0.25">
      <c r="A7182" t="s">
        <v>172</v>
      </c>
      <c r="B7182">
        <v>128</v>
      </c>
      <c r="C7182" t="s">
        <v>1058</v>
      </c>
      <c r="D7182" t="s">
        <v>173</v>
      </c>
      <c r="E7182">
        <v>0</v>
      </c>
      <c r="F7182">
        <v>194</v>
      </c>
      <c r="G7182">
        <v>0</v>
      </c>
      <c r="H7182" t="s">
        <v>116</v>
      </c>
      <c r="I7182">
        <v>5</v>
      </c>
      <c r="J7182" t="s">
        <v>66</v>
      </c>
      <c r="K7182" s="33" t="str">
        <f>IF(ISNA(VLOOKUP(C7182,'Provider-EHR crosswalk'!A:B,2,FALSE)),"No EHR Specified",VLOOKUP(C7182,'Provider-EHR crosswalk'!A:B,2,FALSE))</f>
        <v>NetSmart MyEvolv</v>
      </c>
    </row>
    <row r="7183" spans="1:11" x14ac:dyDescent="0.25">
      <c r="A7183" t="s">
        <v>174</v>
      </c>
      <c r="B7183">
        <v>128</v>
      </c>
      <c r="C7183" t="s">
        <v>1058</v>
      </c>
      <c r="D7183" t="s">
        <v>175</v>
      </c>
      <c r="E7183">
        <v>0</v>
      </c>
      <c r="F7183">
        <v>194</v>
      </c>
      <c r="G7183">
        <v>0</v>
      </c>
      <c r="H7183" t="s">
        <v>116</v>
      </c>
      <c r="I7183">
        <v>5</v>
      </c>
      <c r="J7183" t="s">
        <v>66</v>
      </c>
      <c r="K7183" s="33" t="str">
        <f>IF(ISNA(VLOOKUP(C7183,'Provider-EHR crosswalk'!A:B,2,FALSE)),"No EHR Specified",VLOOKUP(C7183,'Provider-EHR crosswalk'!A:B,2,FALSE))</f>
        <v>NetSmart MyEvolv</v>
      </c>
    </row>
    <row r="7184" spans="1:11" x14ac:dyDescent="0.25">
      <c r="A7184" t="s">
        <v>176</v>
      </c>
      <c r="B7184">
        <v>128</v>
      </c>
      <c r="C7184" t="s">
        <v>1058</v>
      </c>
      <c r="D7184" t="s">
        <v>177</v>
      </c>
      <c r="E7184">
        <v>1</v>
      </c>
      <c r="F7184">
        <v>194</v>
      </c>
      <c r="G7184">
        <v>0.52</v>
      </c>
      <c r="H7184" t="s">
        <v>116</v>
      </c>
      <c r="I7184">
        <v>5</v>
      </c>
      <c r="J7184" t="s">
        <v>66</v>
      </c>
      <c r="K7184" s="33" t="str">
        <f>IF(ISNA(VLOOKUP(C7184,'Provider-EHR crosswalk'!A:B,2,FALSE)),"No EHR Specified",VLOOKUP(C7184,'Provider-EHR crosswalk'!A:B,2,FALSE))</f>
        <v>NetSmart MyEvolv</v>
      </c>
    </row>
    <row r="7185" spans="1:11" x14ac:dyDescent="0.25">
      <c r="A7185" t="s">
        <v>63</v>
      </c>
      <c r="B7185">
        <v>111</v>
      </c>
      <c r="C7185" t="s">
        <v>1093</v>
      </c>
      <c r="D7185" t="s">
        <v>64</v>
      </c>
      <c r="E7185">
        <v>5</v>
      </c>
      <c r="F7185">
        <v>5</v>
      </c>
      <c r="G7185">
        <v>100</v>
      </c>
      <c r="H7185" t="s">
        <v>65</v>
      </c>
      <c r="I7185">
        <v>99</v>
      </c>
      <c r="J7185" t="s">
        <v>66</v>
      </c>
      <c r="K7185" s="33" t="str">
        <f>IF(ISNA(VLOOKUP(C7185,'Provider-EHR crosswalk'!A:B,2,FALSE)),"No EHR Specified",VLOOKUP(C7185,'Provider-EHR crosswalk'!A:B,2,FALSE))</f>
        <v>OpenEMR (Open Source)</v>
      </c>
    </row>
    <row r="7186" spans="1:11" x14ac:dyDescent="0.25">
      <c r="A7186" t="s">
        <v>67</v>
      </c>
      <c r="B7186">
        <v>111</v>
      </c>
      <c r="C7186" t="s">
        <v>1093</v>
      </c>
      <c r="D7186" t="s">
        <v>68</v>
      </c>
      <c r="E7186">
        <v>3</v>
      </c>
      <c r="F7186">
        <v>5</v>
      </c>
      <c r="G7186">
        <v>60</v>
      </c>
      <c r="H7186" t="s">
        <v>65</v>
      </c>
      <c r="I7186">
        <v>75</v>
      </c>
      <c r="J7186" t="s">
        <v>69</v>
      </c>
      <c r="K7186" s="33" t="str">
        <f>IF(ISNA(VLOOKUP(C7186,'Provider-EHR crosswalk'!A:B,2,FALSE)),"No EHR Specified",VLOOKUP(C7186,'Provider-EHR crosswalk'!A:B,2,FALSE))</f>
        <v>OpenEMR (Open Source)</v>
      </c>
    </row>
    <row r="7187" spans="1:11" x14ac:dyDescent="0.25">
      <c r="A7187" t="s">
        <v>70</v>
      </c>
      <c r="B7187">
        <v>111</v>
      </c>
      <c r="C7187" t="s">
        <v>1093</v>
      </c>
      <c r="D7187" t="s">
        <v>71</v>
      </c>
      <c r="E7187">
        <v>5</v>
      </c>
      <c r="F7187">
        <v>5</v>
      </c>
      <c r="G7187">
        <v>100</v>
      </c>
      <c r="H7187" t="s">
        <v>65</v>
      </c>
      <c r="I7187">
        <v>99</v>
      </c>
      <c r="J7187" t="s">
        <v>66</v>
      </c>
      <c r="K7187" s="33" t="str">
        <f>IF(ISNA(VLOOKUP(C7187,'Provider-EHR crosswalk'!A:B,2,FALSE)),"No EHR Specified",VLOOKUP(C7187,'Provider-EHR crosswalk'!A:B,2,FALSE))</f>
        <v>OpenEMR (Open Source)</v>
      </c>
    </row>
    <row r="7188" spans="1:11" x14ac:dyDescent="0.25">
      <c r="A7188" t="s">
        <v>72</v>
      </c>
      <c r="B7188">
        <v>111</v>
      </c>
      <c r="C7188" t="s">
        <v>1093</v>
      </c>
      <c r="D7188" t="s">
        <v>73</v>
      </c>
      <c r="E7188">
        <v>5</v>
      </c>
      <c r="F7188">
        <v>5</v>
      </c>
      <c r="G7188">
        <v>100</v>
      </c>
      <c r="H7188" t="s">
        <v>65</v>
      </c>
      <c r="I7188">
        <v>99</v>
      </c>
      <c r="J7188" t="s">
        <v>66</v>
      </c>
      <c r="K7188" s="33" t="str">
        <f>IF(ISNA(VLOOKUP(C7188,'Provider-EHR crosswalk'!A:B,2,FALSE)),"No EHR Specified",VLOOKUP(C7188,'Provider-EHR crosswalk'!A:B,2,FALSE))</f>
        <v>OpenEMR (Open Source)</v>
      </c>
    </row>
    <row r="7189" spans="1:11" x14ac:dyDescent="0.25">
      <c r="A7189" t="s">
        <v>74</v>
      </c>
      <c r="B7189">
        <v>111</v>
      </c>
      <c r="C7189" t="s">
        <v>1093</v>
      </c>
      <c r="D7189" t="s">
        <v>75</v>
      </c>
      <c r="E7189">
        <v>5</v>
      </c>
      <c r="F7189">
        <v>5</v>
      </c>
      <c r="G7189">
        <v>100</v>
      </c>
      <c r="H7189" t="s">
        <v>65</v>
      </c>
      <c r="I7189">
        <v>99</v>
      </c>
      <c r="J7189" t="s">
        <v>66</v>
      </c>
      <c r="K7189" s="33" t="str">
        <f>IF(ISNA(VLOOKUP(C7189,'Provider-EHR crosswalk'!A:B,2,FALSE)),"No EHR Specified",VLOOKUP(C7189,'Provider-EHR crosswalk'!A:B,2,FALSE))</f>
        <v>OpenEMR (Open Source)</v>
      </c>
    </row>
    <row r="7190" spans="1:11" x14ac:dyDescent="0.25">
      <c r="A7190" t="s">
        <v>76</v>
      </c>
      <c r="B7190">
        <v>111</v>
      </c>
      <c r="C7190" t="s">
        <v>1093</v>
      </c>
      <c r="D7190" t="s">
        <v>77</v>
      </c>
      <c r="E7190">
        <v>5</v>
      </c>
      <c r="F7190">
        <v>5</v>
      </c>
      <c r="G7190">
        <v>100</v>
      </c>
      <c r="H7190" t="s">
        <v>65</v>
      </c>
      <c r="I7190">
        <v>85</v>
      </c>
      <c r="J7190" t="s">
        <v>66</v>
      </c>
      <c r="K7190" s="33" t="str">
        <f>IF(ISNA(VLOOKUP(C7190,'Provider-EHR crosswalk'!A:B,2,FALSE)),"No EHR Specified",VLOOKUP(C7190,'Provider-EHR crosswalk'!A:B,2,FALSE))</f>
        <v>OpenEMR (Open Source)</v>
      </c>
    </row>
    <row r="7191" spans="1:11" x14ac:dyDescent="0.25">
      <c r="A7191" t="s">
        <v>78</v>
      </c>
      <c r="B7191">
        <v>111</v>
      </c>
      <c r="C7191" t="s">
        <v>1093</v>
      </c>
      <c r="D7191" t="s">
        <v>79</v>
      </c>
      <c r="E7191">
        <v>5</v>
      </c>
      <c r="F7191">
        <v>5</v>
      </c>
      <c r="G7191">
        <v>100</v>
      </c>
      <c r="H7191" t="s">
        <v>65</v>
      </c>
      <c r="I7191">
        <v>85</v>
      </c>
      <c r="J7191" t="s">
        <v>66</v>
      </c>
      <c r="K7191" s="33" t="str">
        <f>IF(ISNA(VLOOKUP(C7191,'Provider-EHR crosswalk'!A:B,2,FALSE)),"No EHR Specified",VLOOKUP(C7191,'Provider-EHR crosswalk'!A:B,2,FALSE))</f>
        <v>OpenEMR (Open Source)</v>
      </c>
    </row>
    <row r="7192" spans="1:11" x14ac:dyDescent="0.25">
      <c r="A7192" t="s">
        <v>80</v>
      </c>
      <c r="B7192">
        <v>111</v>
      </c>
      <c r="C7192" t="s">
        <v>1093</v>
      </c>
      <c r="D7192" t="s">
        <v>81</v>
      </c>
      <c r="E7192">
        <v>5</v>
      </c>
      <c r="F7192">
        <v>5</v>
      </c>
      <c r="G7192">
        <v>100</v>
      </c>
      <c r="H7192" t="s">
        <v>65</v>
      </c>
      <c r="I7192">
        <v>85</v>
      </c>
      <c r="J7192" t="s">
        <v>66</v>
      </c>
      <c r="K7192" s="33" t="str">
        <f>IF(ISNA(VLOOKUP(C7192,'Provider-EHR crosswalk'!A:B,2,FALSE)),"No EHR Specified",VLOOKUP(C7192,'Provider-EHR crosswalk'!A:B,2,FALSE))</f>
        <v>OpenEMR (Open Source)</v>
      </c>
    </row>
    <row r="7193" spans="1:11" x14ac:dyDescent="0.25">
      <c r="A7193" t="s">
        <v>82</v>
      </c>
      <c r="B7193">
        <v>111</v>
      </c>
      <c r="C7193" t="s">
        <v>1093</v>
      </c>
      <c r="D7193" t="s">
        <v>83</v>
      </c>
      <c r="E7193">
        <v>5</v>
      </c>
      <c r="F7193">
        <v>5</v>
      </c>
      <c r="G7193">
        <v>100</v>
      </c>
      <c r="H7193" t="s">
        <v>65</v>
      </c>
      <c r="I7193">
        <v>85</v>
      </c>
      <c r="J7193" t="s">
        <v>66</v>
      </c>
      <c r="K7193" s="33" t="str">
        <f>IF(ISNA(VLOOKUP(C7193,'Provider-EHR crosswalk'!A:B,2,FALSE)),"No EHR Specified",VLOOKUP(C7193,'Provider-EHR crosswalk'!A:B,2,FALSE))</f>
        <v>OpenEMR (Open Source)</v>
      </c>
    </row>
    <row r="7194" spans="1:11" x14ac:dyDescent="0.25">
      <c r="A7194" t="s">
        <v>84</v>
      </c>
      <c r="B7194">
        <v>111</v>
      </c>
      <c r="C7194" t="s">
        <v>1093</v>
      </c>
      <c r="D7194" t="s">
        <v>85</v>
      </c>
      <c r="E7194">
        <v>5</v>
      </c>
      <c r="F7194">
        <v>5</v>
      </c>
      <c r="G7194">
        <v>100</v>
      </c>
      <c r="H7194" t="s">
        <v>65</v>
      </c>
      <c r="I7194">
        <v>85</v>
      </c>
      <c r="J7194" t="s">
        <v>66</v>
      </c>
      <c r="K7194" s="33" t="str">
        <f>IF(ISNA(VLOOKUP(C7194,'Provider-EHR crosswalk'!A:B,2,FALSE)),"No EHR Specified",VLOOKUP(C7194,'Provider-EHR crosswalk'!A:B,2,FALSE))</f>
        <v>OpenEMR (Open Source)</v>
      </c>
    </row>
    <row r="7195" spans="1:11" x14ac:dyDescent="0.25">
      <c r="A7195" t="s">
        <v>86</v>
      </c>
      <c r="B7195">
        <v>111</v>
      </c>
      <c r="C7195" t="s">
        <v>1093</v>
      </c>
      <c r="D7195" t="s">
        <v>87</v>
      </c>
      <c r="E7195">
        <v>5</v>
      </c>
      <c r="F7195">
        <v>5</v>
      </c>
      <c r="G7195">
        <v>100</v>
      </c>
      <c r="H7195" t="s">
        <v>65</v>
      </c>
      <c r="I7195">
        <v>95</v>
      </c>
      <c r="J7195" t="s">
        <v>66</v>
      </c>
      <c r="K7195" s="33" t="str">
        <f>IF(ISNA(VLOOKUP(C7195,'Provider-EHR crosswalk'!A:B,2,FALSE)),"No EHR Specified",VLOOKUP(C7195,'Provider-EHR crosswalk'!A:B,2,FALSE))</f>
        <v>OpenEMR (Open Source)</v>
      </c>
    </row>
    <row r="7196" spans="1:11" x14ac:dyDescent="0.25">
      <c r="A7196" t="s">
        <v>88</v>
      </c>
      <c r="B7196">
        <v>111</v>
      </c>
      <c r="C7196" t="s">
        <v>1093</v>
      </c>
      <c r="D7196" t="s">
        <v>89</v>
      </c>
      <c r="E7196">
        <v>5</v>
      </c>
      <c r="F7196">
        <v>5</v>
      </c>
      <c r="G7196">
        <v>100</v>
      </c>
      <c r="H7196" t="s">
        <v>65</v>
      </c>
      <c r="I7196">
        <v>95</v>
      </c>
      <c r="J7196" t="s">
        <v>66</v>
      </c>
      <c r="K7196" s="33" t="str">
        <f>IF(ISNA(VLOOKUP(C7196,'Provider-EHR crosswalk'!A:B,2,FALSE)),"No EHR Specified",VLOOKUP(C7196,'Provider-EHR crosswalk'!A:B,2,FALSE))</f>
        <v>OpenEMR (Open Source)</v>
      </c>
    </row>
    <row r="7197" spans="1:11" x14ac:dyDescent="0.25">
      <c r="A7197" t="s">
        <v>90</v>
      </c>
      <c r="B7197">
        <v>111</v>
      </c>
      <c r="C7197" t="s">
        <v>1093</v>
      </c>
      <c r="D7197" t="s">
        <v>91</v>
      </c>
      <c r="E7197">
        <v>5</v>
      </c>
      <c r="F7197">
        <v>5</v>
      </c>
      <c r="G7197">
        <v>100</v>
      </c>
      <c r="H7197" t="s">
        <v>65</v>
      </c>
      <c r="I7197">
        <v>90</v>
      </c>
      <c r="J7197" t="s">
        <v>66</v>
      </c>
      <c r="K7197" s="33" t="str">
        <f>IF(ISNA(VLOOKUP(C7197,'Provider-EHR crosswalk'!A:B,2,FALSE)),"No EHR Specified",VLOOKUP(C7197,'Provider-EHR crosswalk'!A:B,2,FALSE))</f>
        <v>OpenEMR (Open Source)</v>
      </c>
    </row>
    <row r="7198" spans="1:11" x14ac:dyDescent="0.25">
      <c r="A7198" t="s">
        <v>92</v>
      </c>
      <c r="B7198">
        <v>111</v>
      </c>
      <c r="C7198" t="s">
        <v>1093</v>
      </c>
      <c r="D7198" t="s">
        <v>93</v>
      </c>
      <c r="E7198">
        <v>1</v>
      </c>
      <c r="F7198">
        <v>5</v>
      </c>
      <c r="G7198">
        <v>20</v>
      </c>
      <c r="H7198" t="s">
        <v>65</v>
      </c>
      <c r="I7198">
        <v>90</v>
      </c>
      <c r="J7198" t="s">
        <v>69</v>
      </c>
      <c r="K7198" s="33" t="str">
        <f>IF(ISNA(VLOOKUP(C7198,'Provider-EHR crosswalk'!A:B,2,FALSE)),"No EHR Specified",VLOOKUP(C7198,'Provider-EHR crosswalk'!A:B,2,FALSE))</f>
        <v>OpenEMR (Open Source)</v>
      </c>
    </row>
    <row r="7199" spans="1:11" x14ac:dyDescent="0.25">
      <c r="A7199" t="s">
        <v>94</v>
      </c>
      <c r="B7199">
        <v>111</v>
      </c>
      <c r="C7199" t="s">
        <v>1093</v>
      </c>
      <c r="D7199" t="s">
        <v>95</v>
      </c>
      <c r="E7199">
        <v>5</v>
      </c>
      <c r="F7199">
        <v>5</v>
      </c>
      <c r="G7199">
        <v>100</v>
      </c>
      <c r="H7199" t="s">
        <v>65</v>
      </c>
      <c r="I7199">
        <v>90</v>
      </c>
      <c r="J7199" t="s">
        <v>66</v>
      </c>
      <c r="K7199" s="33" t="str">
        <f>IF(ISNA(VLOOKUP(C7199,'Provider-EHR crosswalk'!A:B,2,FALSE)),"No EHR Specified",VLOOKUP(C7199,'Provider-EHR crosswalk'!A:B,2,FALSE))</f>
        <v>OpenEMR (Open Source)</v>
      </c>
    </row>
    <row r="7200" spans="1:11" x14ac:dyDescent="0.25">
      <c r="A7200" t="s">
        <v>96</v>
      </c>
      <c r="B7200">
        <v>111</v>
      </c>
      <c r="C7200" t="s">
        <v>1093</v>
      </c>
      <c r="D7200" t="s">
        <v>97</v>
      </c>
      <c r="E7200">
        <v>5</v>
      </c>
      <c r="F7200">
        <v>5</v>
      </c>
      <c r="G7200">
        <v>100</v>
      </c>
      <c r="H7200" t="s">
        <v>65</v>
      </c>
      <c r="I7200">
        <v>90</v>
      </c>
      <c r="J7200" t="s">
        <v>66</v>
      </c>
      <c r="K7200" s="33" t="str">
        <f>IF(ISNA(VLOOKUP(C7200,'Provider-EHR crosswalk'!A:B,2,FALSE)),"No EHR Specified",VLOOKUP(C7200,'Provider-EHR crosswalk'!A:B,2,FALSE))</f>
        <v>OpenEMR (Open Source)</v>
      </c>
    </row>
    <row r="7201" spans="1:11" x14ac:dyDescent="0.25">
      <c r="A7201" t="s">
        <v>98</v>
      </c>
      <c r="B7201">
        <v>111</v>
      </c>
      <c r="C7201" t="s">
        <v>1093</v>
      </c>
      <c r="D7201" t="s">
        <v>99</v>
      </c>
      <c r="E7201">
        <v>5</v>
      </c>
      <c r="F7201">
        <v>5</v>
      </c>
      <c r="G7201">
        <v>100</v>
      </c>
      <c r="H7201" t="s">
        <v>65</v>
      </c>
      <c r="I7201">
        <v>90</v>
      </c>
      <c r="J7201" t="s">
        <v>66</v>
      </c>
      <c r="K7201" s="33" t="str">
        <f>IF(ISNA(VLOOKUP(C7201,'Provider-EHR crosswalk'!A:B,2,FALSE)),"No EHR Specified",VLOOKUP(C7201,'Provider-EHR crosswalk'!A:B,2,FALSE))</f>
        <v>OpenEMR (Open Source)</v>
      </c>
    </row>
    <row r="7202" spans="1:11" x14ac:dyDescent="0.25">
      <c r="A7202" t="s">
        <v>100</v>
      </c>
      <c r="B7202">
        <v>111</v>
      </c>
      <c r="C7202" t="s">
        <v>1093</v>
      </c>
      <c r="D7202" t="s">
        <v>101</v>
      </c>
      <c r="E7202">
        <v>21</v>
      </c>
      <c r="F7202">
        <v>21</v>
      </c>
      <c r="G7202">
        <v>100</v>
      </c>
      <c r="H7202" t="s">
        <v>65</v>
      </c>
      <c r="I7202">
        <v>99</v>
      </c>
      <c r="J7202" t="s">
        <v>66</v>
      </c>
      <c r="K7202" s="33" t="str">
        <f>IF(ISNA(VLOOKUP(C7202,'Provider-EHR crosswalk'!A:B,2,FALSE)),"No EHR Specified",VLOOKUP(C7202,'Provider-EHR crosswalk'!A:B,2,FALSE))</f>
        <v>OpenEMR (Open Source)</v>
      </c>
    </row>
    <row r="7203" spans="1:11" x14ac:dyDescent="0.25">
      <c r="A7203" t="s">
        <v>102</v>
      </c>
      <c r="B7203">
        <v>111</v>
      </c>
      <c r="C7203" t="s">
        <v>1093</v>
      </c>
      <c r="D7203" t="s">
        <v>103</v>
      </c>
      <c r="E7203">
        <v>21</v>
      </c>
      <c r="F7203">
        <v>21</v>
      </c>
      <c r="G7203">
        <v>100</v>
      </c>
      <c r="H7203" t="s">
        <v>65</v>
      </c>
      <c r="I7203">
        <v>99</v>
      </c>
      <c r="J7203" t="s">
        <v>66</v>
      </c>
      <c r="K7203" s="33" t="str">
        <f>IF(ISNA(VLOOKUP(C7203,'Provider-EHR crosswalk'!A:B,2,FALSE)),"No EHR Specified",VLOOKUP(C7203,'Provider-EHR crosswalk'!A:B,2,FALSE))</f>
        <v>OpenEMR (Open Source)</v>
      </c>
    </row>
    <row r="7204" spans="1:11" x14ac:dyDescent="0.25">
      <c r="A7204" t="s">
        <v>104</v>
      </c>
      <c r="B7204">
        <v>111</v>
      </c>
      <c r="C7204" t="s">
        <v>1093</v>
      </c>
      <c r="D7204" t="s">
        <v>105</v>
      </c>
      <c r="E7204">
        <v>21</v>
      </c>
      <c r="F7204">
        <v>21</v>
      </c>
      <c r="G7204">
        <v>100</v>
      </c>
      <c r="H7204" t="s">
        <v>65</v>
      </c>
      <c r="I7204">
        <v>99</v>
      </c>
      <c r="J7204" t="s">
        <v>66</v>
      </c>
      <c r="K7204" s="33" t="str">
        <f>IF(ISNA(VLOOKUP(C7204,'Provider-EHR crosswalk'!A:B,2,FALSE)),"No EHR Specified",VLOOKUP(C7204,'Provider-EHR crosswalk'!A:B,2,FALSE))</f>
        <v>OpenEMR (Open Source)</v>
      </c>
    </row>
    <row r="7205" spans="1:11" x14ac:dyDescent="0.25">
      <c r="A7205" t="s">
        <v>106</v>
      </c>
      <c r="B7205">
        <v>111</v>
      </c>
      <c r="C7205" t="s">
        <v>1093</v>
      </c>
      <c r="D7205" t="s">
        <v>107</v>
      </c>
      <c r="E7205">
        <v>21</v>
      </c>
      <c r="F7205">
        <v>21</v>
      </c>
      <c r="G7205">
        <v>100</v>
      </c>
      <c r="H7205" t="s">
        <v>65</v>
      </c>
      <c r="I7205">
        <v>99</v>
      </c>
      <c r="J7205" t="s">
        <v>66</v>
      </c>
      <c r="K7205" s="33" t="str">
        <f>IF(ISNA(VLOOKUP(C7205,'Provider-EHR crosswalk'!A:B,2,FALSE)),"No EHR Specified",VLOOKUP(C7205,'Provider-EHR crosswalk'!A:B,2,FALSE))</f>
        <v>OpenEMR (Open Source)</v>
      </c>
    </row>
    <row r="7206" spans="1:11" x14ac:dyDescent="0.25">
      <c r="A7206" t="s">
        <v>108</v>
      </c>
      <c r="B7206">
        <v>111</v>
      </c>
      <c r="C7206" t="s">
        <v>1093</v>
      </c>
      <c r="D7206" t="s">
        <v>109</v>
      </c>
      <c r="E7206">
        <v>21</v>
      </c>
      <c r="F7206">
        <v>21</v>
      </c>
      <c r="G7206">
        <v>100</v>
      </c>
      <c r="H7206" t="s">
        <v>65</v>
      </c>
      <c r="I7206">
        <v>99</v>
      </c>
      <c r="J7206" t="s">
        <v>66</v>
      </c>
      <c r="K7206" s="33" t="str">
        <f>IF(ISNA(VLOOKUP(C7206,'Provider-EHR crosswalk'!A:B,2,FALSE)),"No EHR Specified",VLOOKUP(C7206,'Provider-EHR crosswalk'!A:B,2,FALSE))</f>
        <v>OpenEMR (Open Source)</v>
      </c>
    </row>
    <row r="7207" spans="1:11" x14ac:dyDescent="0.25">
      <c r="A7207" t="s">
        <v>110</v>
      </c>
      <c r="B7207">
        <v>111</v>
      </c>
      <c r="C7207" t="s">
        <v>1093</v>
      </c>
      <c r="D7207" t="s">
        <v>111</v>
      </c>
      <c r="E7207">
        <v>21</v>
      </c>
      <c r="F7207">
        <v>21</v>
      </c>
      <c r="G7207">
        <v>100</v>
      </c>
      <c r="H7207" t="s">
        <v>65</v>
      </c>
      <c r="I7207">
        <v>99</v>
      </c>
      <c r="J7207" t="s">
        <v>66</v>
      </c>
      <c r="K7207" s="33" t="str">
        <f>IF(ISNA(VLOOKUP(C7207,'Provider-EHR crosswalk'!A:B,2,FALSE)),"No EHR Specified",VLOOKUP(C7207,'Provider-EHR crosswalk'!A:B,2,FALSE))</f>
        <v>OpenEMR (Open Source)</v>
      </c>
    </row>
    <row r="7208" spans="1:11" x14ac:dyDescent="0.25">
      <c r="A7208" t="s">
        <v>112</v>
      </c>
      <c r="B7208">
        <v>111</v>
      </c>
      <c r="C7208" t="s">
        <v>1093</v>
      </c>
      <c r="D7208" t="s">
        <v>113</v>
      </c>
      <c r="E7208">
        <v>21</v>
      </c>
      <c r="F7208">
        <v>21</v>
      </c>
      <c r="G7208">
        <v>100</v>
      </c>
      <c r="H7208" t="s">
        <v>65</v>
      </c>
      <c r="I7208">
        <v>99</v>
      </c>
      <c r="J7208" t="s">
        <v>66</v>
      </c>
      <c r="K7208" s="33" t="str">
        <f>IF(ISNA(VLOOKUP(C7208,'Provider-EHR crosswalk'!A:B,2,FALSE)),"No EHR Specified",VLOOKUP(C7208,'Provider-EHR crosswalk'!A:B,2,FALSE))</f>
        <v>OpenEMR (Open Source)</v>
      </c>
    </row>
    <row r="7209" spans="1:11" x14ac:dyDescent="0.25">
      <c r="A7209" t="s">
        <v>114</v>
      </c>
      <c r="B7209">
        <v>111</v>
      </c>
      <c r="C7209" t="s">
        <v>1093</v>
      </c>
      <c r="D7209" t="s">
        <v>115</v>
      </c>
      <c r="E7209">
        <v>0</v>
      </c>
      <c r="F7209">
        <v>5</v>
      </c>
      <c r="G7209">
        <v>0</v>
      </c>
      <c r="H7209" t="s">
        <v>116</v>
      </c>
      <c r="I7209">
        <v>4</v>
      </c>
      <c r="J7209" t="s">
        <v>66</v>
      </c>
      <c r="K7209" s="33" t="str">
        <f>IF(ISNA(VLOOKUP(C7209,'Provider-EHR crosswalk'!A:B,2,FALSE)),"No EHR Specified",VLOOKUP(C7209,'Provider-EHR crosswalk'!A:B,2,FALSE))</f>
        <v>OpenEMR (Open Source)</v>
      </c>
    </row>
    <row r="7210" spans="1:11" x14ac:dyDescent="0.25">
      <c r="A7210" t="s">
        <v>117</v>
      </c>
      <c r="B7210">
        <v>111</v>
      </c>
      <c r="C7210" t="s">
        <v>1093</v>
      </c>
      <c r="D7210" t="s">
        <v>118</v>
      </c>
      <c r="E7210">
        <v>0</v>
      </c>
      <c r="F7210">
        <v>5</v>
      </c>
      <c r="G7210">
        <v>0</v>
      </c>
      <c r="H7210" t="s">
        <v>116</v>
      </c>
      <c r="I7210">
        <v>4</v>
      </c>
      <c r="J7210" t="s">
        <v>66</v>
      </c>
      <c r="K7210" s="33" t="str">
        <f>IF(ISNA(VLOOKUP(C7210,'Provider-EHR crosswalk'!A:B,2,FALSE)),"No EHR Specified",VLOOKUP(C7210,'Provider-EHR crosswalk'!A:B,2,FALSE))</f>
        <v>OpenEMR (Open Source)</v>
      </c>
    </row>
    <row r="7211" spans="1:11" x14ac:dyDescent="0.25">
      <c r="A7211" t="s">
        <v>119</v>
      </c>
      <c r="B7211">
        <v>111</v>
      </c>
      <c r="C7211" t="s">
        <v>1093</v>
      </c>
      <c r="D7211" t="s">
        <v>120</v>
      </c>
      <c r="E7211">
        <v>0</v>
      </c>
      <c r="F7211">
        <v>5</v>
      </c>
      <c r="G7211">
        <v>0</v>
      </c>
      <c r="H7211" t="s">
        <v>116</v>
      </c>
      <c r="I7211">
        <v>4</v>
      </c>
      <c r="J7211" t="s">
        <v>66</v>
      </c>
      <c r="K7211" s="33" t="str">
        <f>IF(ISNA(VLOOKUP(C7211,'Provider-EHR crosswalk'!A:B,2,FALSE)),"No EHR Specified",VLOOKUP(C7211,'Provider-EHR crosswalk'!A:B,2,FALSE))</f>
        <v>OpenEMR (Open Source)</v>
      </c>
    </row>
    <row r="7212" spans="1:11" x14ac:dyDescent="0.25">
      <c r="A7212" t="s">
        <v>121</v>
      </c>
      <c r="B7212">
        <v>111</v>
      </c>
      <c r="C7212" t="s">
        <v>1093</v>
      </c>
      <c r="D7212" t="s">
        <v>122</v>
      </c>
      <c r="E7212">
        <v>0</v>
      </c>
      <c r="F7212">
        <v>5</v>
      </c>
      <c r="G7212">
        <v>0</v>
      </c>
      <c r="H7212" t="s">
        <v>116</v>
      </c>
      <c r="I7212">
        <v>1</v>
      </c>
      <c r="J7212" t="s">
        <v>66</v>
      </c>
      <c r="K7212" s="33" t="str">
        <f>IF(ISNA(VLOOKUP(C7212,'Provider-EHR crosswalk'!A:B,2,FALSE)),"No EHR Specified",VLOOKUP(C7212,'Provider-EHR crosswalk'!A:B,2,FALSE))</f>
        <v>OpenEMR (Open Source)</v>
      </c>
    </row>
    <row r="7213" spans="1:11" x14ac:dyDescent="0.25">
      <c r="A7213" t="s">
        <v>123</v>
      </c>
      <c r="B7213">
        <v>111</v>
      </c>
      <c r="C7213" t="s">
        <v>1093</v>
      </c>
      <c r="D7213" t="s">
        <v>124</v>
      </c>
      <c r="E7213">
        <v>0</v>
      </c>
      <c r="F7213">
        <v>21</v>
      </c>
      <c r="G7213">
        <v>0</v>
      </c>
      <c r="H7213" t="s">
        <v>116</v>
      </c>
      <c r="I7213">
        <v>1</v>
      </c>
      <c r="J7213" t="s">
        <v>66</v>
      </c>
      <c r="K7213" s="33" t="str">
        <f>IF(ISNA(VLOOKUP(C7213,'Provider-EHR crosswalk'!A:B,2,FALSE)),"No EHR Specified",VLOOKUP(C7213,'Provider-EHR crosswalk'!A:B,2,FALSE))</f>
        <v>OpenEMR (Open Source)</v>
      </c>
    </row>
    <row r="7214" spans="1:11" x14ac:dyDescent="0.25">
      <c r="A7214" t="s">
        <v>125</v>
      </c>
      <c r="B7214">
        <v>111</v>
      </c>
      <c r="C7214" t="s">
        <v>1093</v>
      </c>
      <c r="D7214" t="s">
        <v>126</v>
      </c>
      <c r="E7214">
        <v>0</v>
      </c>
      <c r="F7214">
        <v>21</v>
      </c>
      <c r="G7214">
        <v>0</v>
      </c>
      <c r="H7214" t="s">
        <v>116</v>
      </c>
      <c r="I7214">
        <v>1</v>
      </c>
      <c r="J7214" t="s">
        <v>66</v>
      </c>
      <c r="K7214" s="33" t="str">
        <f>IF(ISNA(VLOOKUP(C7214,'Provider-EHR crosswalk'!A:B,2,FALSE)),"No EHR Specified",VLOOKUP(C7214,'Provider-EHR crosswalk'!A:B,2,FALSE))</f>
        <v>OpenEMR (Open Source)</v>
      </c>
    </row>
    <row r="7215" spans="1:11" x14ac:dyDescent="0.25">
      <c r="A7215" t="s">
        <v>127</v>
      </c>
      <c r="B7215">
        <v>111</v>
      </c>
      <c r="C7215" t="s">
        <v>1093</v>
      </c>
      <c r="D7215" t="s">
        <v>128</v>
      </c>
      <c r="E7215">
        <v>0</v>
      </c>
      <c r="F7215">
        <v>21</v>
      </c>
      <c r="G7215">
        <v>0</v>
      </c>
      <c r="H7215" t="s">
        <v>116</v>
      </c>
      <c r="I7215">
        <v>4</v>
      </c>
      <c r="J7215" t="s">
        <v>66</v>
      </c>
      <c r="K7215" s="33" t="str">
        <f>IF(ISNA(VLOOKUP(C7215,'Provider-EHR crosswalk'!A:B,2,FALSE)),"No EHR Specified",VLOOKUP(C7215,'Provider-EHR crosswalk'!A:B,2,FALSE))</f>
        <v>OpenEMR (Open Source)</v>
      </c>
    </row>
    <row r="7216" spans="1:11" x14ac:dyDescent="0.25">
      <c r="A7216" t="s">
        <v>129</v>
      </c>
      <c r="B7216">
        <v>111</v>
      </c>
      <c r="C7216" t="s">
        <v>1093</v>
      </c>
      <c r="D7216" t="s">
        <v>130</v>
      </c>
      <c r="E7216">
        <v>0</v>
      </c>
      <c r="F7216">
        <v>21</v>
      </c>
      <c r="G7216">
        <v>0</v>
      </c>
      <c r="H7216" t="s">
        <v>116</v>
      </c>
      <c r="I7216">
        <v>4</v>
      </c>
      <c r="J7216" t="s">
        <v>66</v>
      </c>
      <c r="K7216" s="33" t="str">
        <f>IF(ISNA(VLOOKUP(C7216,'Provider-EHR crosswalk'!A:B,2,FALSE)),"No EHR Specified",VLOOKUP(C7216,'Provider-EHR crosswalk'!A:B,2,FALSE))</f>
        <v>OpenEMR (Open Source)</v>
      </c>
    </row>
    <row r="7217" spans="1:11" x14ac:dyDescent="0.25">
      <c r="A7217" t="s">
        <v>131</v>
      </c>
      <c r="B7217">
        <v>111</v>
      </c>
      <c r="C7217" t="s">
        <v>1093</v>
      </c>
      <c r="D7217" t="s">
        <v>132</v>
      </c>
      <c r="E7217">
        <v>0</v>
      </c>
      <c r="F7217">
        <v>21</v>
      </c>
      <c r="G7217">
        <v>0</v>
      </c>
      <c r="H7217" t="s">
        <v>116</v>
      </c>
      <c r="I7217">
        <v>4</v>
      </c>
      <c r="J7217" t="s">
        <v>66</v>
      </c>
      <c r="K7217" s="33" t="str">
        <f>IF(ISNA(VLOOKUP(C7217,'Provider-EHR crosswalk'!A:B,2,FALSE)),"No EHR Specified",VLOOKUP(C7217,'Provider-EHR crosswalk'!A:B,2,FALSE))</f>
        <v>OpenEMR (Open Source)</v>
      </c>
    </row>
    <row r="7218" spans="1:11" x14ac:dyDescent="0.25">
      <c r="A7218" t="s">
        <v>133</v>
      </c>
      <c r="B7218">
        <v>111</v>
      </c>
      <c r="C7218" t="s">
        <v>1093</v>
      </c>
      <c r="D7218" t="s">
        <v>134</v>
      </c>
      <c r="E7218">
        <v>0</v>
      </c>
      <c r="F7218">
        <v>21</v>
      </c>
      <c r="G7218">
        <v>0</v>
      </c>
      <c r="H7218" t="s">
        <v>116</v>
      </c>
      <c r="I7218">
        <v>1</v>
      </c>
      <c r="J7218" t="s">
        <v>66</v>
      </c>
      <c r="K7218" s="33" t="str">
        <f>IF(ISNA(VLOOKUP(C7218,'Provider-EHR crosswalk'!A:B,2,FALSE)),"No EHR Specified",VLOOKUP(C7218,'Provider-EHR crosswalk'!A:B,2,FALSE))</f>
        <v>OpenEMR (Open Source)</v>
      </c>
    </row>
    <row r="7219" spans="1:11" x14ac:dyDescent="0.25">
      <c r="A7219" t="s">
        <v>135</v>
      </c>
      <c r="B7219">
        <v>111</v>
      </c>
      <c r="C7219" t="s">
        <v>1093</v>
      </c>
      <c r="D7219" t="s">
        <v>136</v>
      </c>
      <c r="E7219">
        <v>0</v>
      </c>
      <c r="F7219">
        <v>21</v>
      </c>
      <c r="G7219">
        <v>0</v>
      </c>
      <c r="H7219" t="s">
        <v>116</v>
      </c>
      <c r="I7219">
        <v>1</v>
      </c>
      <c r="J7219" t="s">
        <v>66</v>
      </c>
      <c r="K7219" s="33" t="str">
        <f>IF(ISNA(VLOOKUP(C7219,'Provider-EHR crosswalk'!A:B,2,FALSE)),"No EHR Specified",VLOOKUP(C7219,'Provider-EHR crosswalk'!A:B,2,FALSE))</f>
        <v>OpenEMR (Open Source)</v>
      </c>
    </row>
    <row r="7220" spans="1:11" x14ac:dyDescent="0.25">
      <c r="A7220" t="s">
        <v>137</v>
      </c>
      <c r="B7220">
        <v>111</v>
      </c>
      <c r="C7220" t="s">
        <v>1093</v>
      </c>
      <c r="D7220" t="s">
        <v>138</v>
      </c>
      <c r="E7220">
        <v>0</v>
      </c>
      <c r="F7220">
        <v>21</v>
      </c>
      <c r="G7220">
        <v>0</v>
      </c>
      <c r="H7220" t="s">
        <v>116</v>
      </c>
      <c r="I7220">
        <v>1</v>
      </c>
      <c r="J7220" t="s">
        <v>66</v>
      </c>
      <c r="K7220" s="33" t="str">
        <f>IF(ISNA(VLOOKUP(C7220,'Provider-EHR crosswalk'!A:B,2,FALSE)),"No EHR Specified",VLOOKUP(C7220,'Provider-EHR crosswalk'!A:B,2,FALSE))</f>
        <v>OpenEMR (Open Source)</v>
      </c>
    </row>
    <row r="7221" spans="1:11" x14ac:dyDescent="0.25">
      <c r="A7221" t="s">
        <v>139</v>
      </c>
      <c r="B7221">
        <v>111</v>
      </c>
      <c r="C7221" t="s">
        <v>1093</v>
      </c>
      <c r="D7221" t="s">
        <v>140</v>
      </c>
      <c r="E7221">
        <v>0</v>
      </c>
      <c r="F7221">
        <v>21</v>
      </c>
      <c r="G7221">
        <v>0</v>
      </c>
      <c r="H7221" t="s">
        <v>116</v>
      </c>
      <c r="I7221">
        <v>1</v>
      </c>
      <c r="J7221" t="s">
        <v>66</v>
      </c>
      <c r="K7221" s="33" t="str">
        <f>IF(ISNA(VLOOKUP(C7221,'Provider-EHR crosswalk'!A:B,2,FALSE)),"No EHR Specified",VLOOKUP(C7221,'Provider-EHR crosswalk'!A:B,2,FALSE))</f>
        <v>OpenEMR (Open Source)</v>
      </c>
    </row>
    <row r="7222" spans="1:11" x14ac:dyDescent="0.25">
      <c r="A7222" t="s">
        <v>141</v>
      </c>
      <c r="B7222">
        <v>111</v>
      </c>
      <c r="C7222" t="s">
        <v>1093</v>
      </c>
      <c r="D7222" t="s">
        <v>142</v>
      </c>
      <c r="E7222">
        <v>0</v>
      </c>
      <c r="F7222">
        <v>21</v>
      </c>
      <c r="G7222">
        <v>0</v>
      </c>
      <c r="H7222" t="s">
        <v>116</v>
      </c>
      <c r="I7222">
        <v>1</v>
      </c>
      <c r="J7222" t="s">
        <v>66</v>
      </c>
      <c r="K7222" s="33" t="str">
        <f>IF(ISNA(VLOOKUP(C7222,'Provider-EHR crosswalk'!A:B,2,FALSE)),"No EHR Specified",VLOOKUP(C7222,'Provider-EHR crosswalk'!A:B,2,FALSE))</f>
        <v>OpenEMR (Open Source)</v>
      </c>
    </row>
    <row r="7223" spans="1:11" x14ac:dyDescent="0.25">
      <c r="A7223" t="s">
        <v>143</v>
      </c>
      <c r="B7223">
        <v>111</v>
      </c>
      <c r="C7223" t="s">
        <v>1093</v>
      </c>
      <c r="D7223" t="s">
        <v>144</v>
      </c>
      <c r="E7223">
        <v>0</v>
      </c>
      <c r="F7223">
        <v>21</v>
      </c>
      <c r="G7223">
        <v>0</v>
      </c>
      <c r="H7223" t="s">
        <v>116</v>
      </c>
      <c r="I7223">
        <v>1</v>
      </c>
      <c r="J7223" t="s">
        <v>66</v>
      </c>
      <c r="K7223" s="33" t="str">
        <f>IF(ISNA(VLOOKUP(C7223,'Provider-EHR crosswalk'!A:B,2,FALSE)),"No EHR Specified",VLOOKUP(C7223,'Provider-EHR crosswalk'!A:B,2,FALSE))</f>
        <v>OpenEMR (Open Source)</v>
      </c>
    </row>
    <row r="7224" spans="1:11" x14ac:dyDescent="0.25">
      <c r="A7224" t="s">
        <v>145</v>
      </c>
      <c r="B7224">
        <v>111</v>
      </c>
      <c r="C7224" t="s">
        <v>1093</v>
      </c>
      <c r="D7224" t="s">
        <v>146</v>
      </c>
      <c r="E7224">
        <v>0</v>
      </c>
      <c r="F7224">
        <v>21</v>
      </c>
      <c r="G7224">
        <v>0</v>
      </c>
      <c r="H7224" t="s">
        <v>116</v>
      </c>
      <c r="I7224">
        <v>1</v>
      </c>
      <c r="J7224" t="s">
        <v>66</v>
      </c>
      <c r="K7224" s="33" t="str">
        <f>IF(ISNA(VLOOKUP(C7224,'Provider-EHR crosswalk'!A:B,2,FALSE)),"No EHR Specified",VLOOKUP(C7224,'Provider-EHR crosswalk'!A:B,2,FALSE))</f>
        <v>OpenEMR (Open Source)</v>
      </c>
    </row>
    <row r="7225" spans="1:11" x14ac:dyDescent="0.25">
      <c r="A7225" t="s">
        <v>147</v>
      </c>
      <c r="B7225">
        <v>111</v>
      </c>
      <c r="C7225" t="s">
        <v>1093</v>
      </c>
      <c r="D7225" t="s">
        <v>148</v>
      </c>
      <c r="E7225">
        <v>0</v>
      </c>
      <c r="F7225">
        <v>21</v>
      </c>
      <c r="G7225">
        <v>0</v>
      </c>
      <c r="H7225" t="s">
        <v>116</v>
      </c>
      <c r="I7225">
        <v>1</v>
      </c>
      <c r="J7225" t="s">
        <v>66</v>
      </c>
      <c r="K7225" s="33" t="str">
        <f>IF(ISNA(VLOOKUP(C7225,'Provider-EHR crosswalk'!A:B,2,FALSE)),"No EHR Specified",VLOOKUP(C7225,'Provider-EHR crosswalk'!A:B,2,FALSE))</f>
        <v>OpenEMR (Open Source)</v>
      </c>
    </row>
    <row r="7226" spans="1:11" x14ac:dyDescent="0.25">
      <c r="A7226" t="s">
        <v>149</v>
      </c>
      <c r="B7226">
        <v>111</v>
      </c>
      <c r="C7226" t="s">
        <v>1093</v>
      </c>
      <c r="D7226" t="s">
        <v>150</v>
      </c>
      <c r="E7226">
        <v>0</v>
      </c>
      <c r="F7226">
        <v>21</v>
      </c>
      <c r="G7226">
        <v>0</v>
      </c>
      <c r="H7226" t="s">
        <v>116</v>
      </c>
      <c r="I7226">
        <v>1</v>
      </c>
      <c r="J7226" t="s">
        <v>66</v>
      </c>
      <c r="K7226" s="33" t="str">
        <f>IF(ISNA(VLOOKUP(C7226,'Provider-EHR crosswalk'!A:B,2,FALSE)),"No EHR Specified",VLOOKUP(C7226,'Provider-EHR crosswalk'!A:B,2,FALSE))</f>
        <v>OpenEMR (Open Source)</v>
      </c>
    </row>
    <row r="7227" spans="1:11" x14ac:dyDescent="0.25">
      <c r="A7227" t="s">
        <v>151</v>
      </c>
      <c r="B7227">
        <v>111</v>
      </c>
      <c r="C7227" t="s">
        <v>1093</v>
      </c>
      <c r="D7227" t="s">
        <v>152</v>
      </c>
      <c r="E7227">
        <v>0</v>
      </c>
      <c r="F7227">
        <v>21</v>
      </c>
      <c r="G7227">
        <v>0</v>
      </c>
      <c r="H7227" t="s">
        <v>116</v>
      </c>
      <c r="I7227">
        <v>1</v>
      </c>
      <c r="J7227" t="s">
        <v>66</v>
      </c>
      <c r="K7227" s="33" t="str">
        <f>IF(ISNA(VLOOKUP(C7227,'Provider-EHR crosswalk'!A:B,2,FALSE)),"No EHR Specified",VLOOKUP(C7227,'Provider-EHR crosswalk'!A:B,2,FALSE))</f>
        <v>OpenEMR (Open Source)</v>
      </c>
    </row>
    <row r="7228" spans="1:11" x14ac:dyDescent="0.25">
      <c r="A7228" t="s">
        <v>153</v>
      </c>
      <c r="B7228">
        <v>111</v>
      </c>
      <c r="C7228" t="s">
        <v>1093</v>
      </c>
      <c r="D7228" t="s">
        <v>154</v>
      </c>
      <c r="E7228">
        <v>0</v>
      </c>
      <c r="F7228">
        <v>21</v>
      </c>
      <c r="G7228">
        <v>0</v>
      </c>
      <c r="H7228" t="s">
        <v>116</v>
      </c>
      <c r="I7228">
        <v>1</v>
      </c>
      <c r="J7228" t="s">
        <v>66</v>
      </c>
      <c r="K7228" s="33" t="str">
        <f>IF(ISNA(VLOOKUP(C7228,'Provider-EHR crosswalk'!A:B,2,FALSE)),"No EHR Specified",VLOOKUP(C7228,'Provider-EHR crosswalk'!A:B,2,FALSE))</f>
        <v>OpenEMR (Open Source)</v>
      </c>
    </row>
    <row r="7229" spans="1:11" x14ac:dyDescent="0.25">
      <c r="A7229" t="s">
        <v>155</v>
      </c>
      <c r="B7229">
        <v>111</v>
      </c>
      <c r="C7229" t="s">
        <v>1093</v>
      </c>
      <c r="D7229" t="s">
        <v>156</v>
      </c>
      <c r="E7229">
        <v>0</v>
      </c>
      <c r="F7229">
        <v>21</v>
      </c>
      <c r="G7229">
        <v>0</v>
      </c>
      <c r="H7229" t="s">
        <v>157</v>
      </c>
      <c r="I7229" t="s">
        <v>157</v>
      </c>
      <c r="J7229" t="s">
        <v>157</v>
      </c>
      <c r="K7229" s="33" t="str">
        <f>IF(ISNA(VLOOKUP(C7229,'Provider-EHR crosswalk'!A:B,2,FALSE)),"No EHR Specified",VLOOKUP(C7229,'Provider-EHR crosswalk'!A:B,2,FALSE))</f>
        <v>OpenEMR (Open Source)</v>
      </c>
    </row>
    <row r="7230" spans="1:11" x14ac:dyDescent="0.25">
      <c r="A7230" t="s">
        <v>158</v>
      </c>
      <c r="B7230">
        <v>111</v>
      </c>
      <c r="C7230" t="s">
        <v>1093</v>
      </c>
      <c r="D7230" t="s">
        <v>159</v>
      </c>
      <c r="E7230">
        <v>2</v>
      </c>
      <c r="F7230">
        <v>21</v>
      </c>
      <c r="G7230">
        <v>9.52</v>
      </c>
      <c r="H7230" t="s">
        <v>157</v>
      </c>
      <c r="I7230" t="s">
        <v>157</v>
      </c>
      <c r="J7230" t="s">
        <v>157</v>
      </c>
      <c r="K7230" s="33" t="str">
        <f>IF(ISNA(VLOOKUP(C7230,'Provider-EHR crosswalk'!A:B,2,FALSE)),"No EHR Specified",VLOOKUP(C7230,'Provider-EHR crosswalk'!A:B,2,FALSE))</f>
        <v>OpenEMR (Open Source)</v>
      </c>
    </row>
    <row r="7231" spans="1:11" x14ac:dyDescent="0.25">
      <c r="A7231" t="s">
        <v>162</v>
      </c>
      <c r="B7231">
        <v>111</v>
      </c>
      <c r="C7231" t="s">
        <v>1093</v>
      </c>
      <c r="D7231" t="s">
        <v>163</v>
      </c>
      <c r="E7231">
        <v>17</v>
      </c>
      <c r="F7231">
        <v>21</v>
      </c>
      <c r="G7231">
        <v>80.95</v>
      </c>
      <c r="H7231" t="s">
        <v>65</v>
      </c>
      <c r="I7231">
        <v>95</v>
      </c>
      <c r="J7231" t="s">
        <v>69</v>
      </c>
      <c r="K7231" s="33" t="str">
        <f>IF(ISNA(VLOOKUP(C7231,'Provider-EHR crosswalk'!A:B,2,FALSE)),"No EHR Specified",VLOOKUP(C7231,'Provider-EHR crosswalk'!A:B,2,FALSE))</f>
        <v>OpenEMR (Open Source)</v>
      </c>
    </row>
    <row r="7232" spans="1:11" x14ac:dyDescent="0.25">
      <c r="A7232" t="s">
        <v>164</v>
      </c>
      <c r="B7232">
        <v>111</v>
      </c>
      <c r="C7232" t="s">
        <v>1093</v>
      </c>
      <c r="D7232" t="s">
        <v>165</v>
      </c>
      <c r="E7232">
        <v>5</v>
      </c>
      <c r="F7232">
        <v>5</v>
      </c>
      <c r="G7232">
        <v>100</v>
      </c>
      <c r="H7232" t="s">
        <v>65</v>
      </c>
      <c r="I7232">
        <v>95</v>
      </c>
      <c r="J7232" t="s">
        <v>66</v>
      </c>
      <c r="K7232" s="33" t="str">
        <f>IF(ISNA(VLOOKUP(C7232,'Provider-EHR crosswalk'!A:B,2,FALSE)),"No EHR Specified",VLOOKUP(C7232,'Provider-EHR crosswalk'!A:B,2,FALSE))</f>
        <v>OpenEMR (Open Source)</v>
      </c>
    </row>
    <row r="7233" spans="1:11" x14ac:dyDescent="0.25">
      <c r="A7233" t="s">
        <v>166</v>
      </c>
      <c r="B7233">
        <v>111</v>
      </c>
      <c r="C7233" t="s">
        <v>1093</v>
      </c>
      <c r="D7233" t="s">
        <v>167</v>
      </c>
      <c r="E7233">
        <v>0</v>
      </c>
      <c r="F7233">
        <v>5</v>
      </c>
      <c r="G7233">
        <v>0</v>
      </c>
      <c r="H7233" t="s">
        <v>116</v>
      </c>
      <c r="I7233">
        <v>5</v>
      </c>
      <c r="J7233" t="s">
        <v>66</v>
      </c>
      <c r="K7233" s="33" t="str">
        <f>IF(ISNA(VLOOKUP(C7233,'Provider-EHR crosswalk'!A:B,2,FALSE)),"No EHR Specified",VLOOKUP(C7233,'Provider-EHR crosswalk'!A:B,2,FALSE))</f>
        <v>OpenEMR (Open Source)</v>
      </c>
    </row>
    <row r="7234" spans="1:11" x14ac:dyDescent="0.25">
      <c r="A7234" t="s">
        <v>168</v>
      </c>
      <c r="B7234">
        <v>111</v>
      </c>
      <c r="C7234" t="s">
        <v>1093</v>
      </c>
      <c r="D7234" t="s">
        <v>169</v>
      </c>
      <c r="E7234">
        <v>0</v>
      </c>
      <c r="F7234">
        <v>5</v>
      </c>
      <c r="G7234">
        <v>0</v>
      </c>
      <c r="H7234" t="s">
        <v>116</v>
      </c>
      <c r="I7234">
        <v>5</v>
      </c>
      <c r="J7234" t="s">
        <v>66</v>
      </c>
      <c r="K7234" s="33" t="str">
        <f>IF(ISNA(VLOOKUP(C7234,'Provider-EHR crosswalk'!A:B,2,FALSE)),"No EHR Specified",VLOOKUP(C7234,'Provider-EHR crosswalk'!A:B,2,FALSE))</f>
        <v>OpenEMR (Open Source)</v>
      </c>
    </row>
    <row r="7235" spans="1:11" x14ac:dyDescent="0.25">
      <c r="A7235" t="s">
        <v>170</v>
      </c>
      <c r="B7235">
        <v>111</v>
      </c>
      <c r="C7235" t="s">
        <v>1093</v>
      </c>
      <c r="D7235" t="s">
        <v>171</v>
      </c>
      <c r="E7235">
        <v>0</v>
      </c>
      <c r="F7235">
        <v>5</v>
      </c>
      <c r="G7235">
        <v>0</v>
      </c>
      <c r="H7235" t="s">
        <v>116</v>
      </c>
      <c r="I7235">
        <v>5</v>
      </c>
      <c r="J7235" t="s">
        <v>66</v>
      </c>
      <c r="K7235" s="33" t="str">
        <f>IF(ISNA(VLOOKUP(C7235,'Provider-EHR crosswalk'!A:B,2,FALSE)),"No EHR Specified",VLOOKUP(C7235,'Provider-EHR crosswalk'!A:B,2,FALSE))</f>
        <v>OpenEMR (Open Source)</v>
      </c>
    </row>
    <row r="7236" spans="1:11" x14ac:dyDescent="0.25">
      <c r="A7236" t="s">
        <v>172</v>
      </c>
      <c r="B7236">
        <v>111</v>
      </c>
      <c r="C7236" t="s">
        <v>1093</v>
      </c>
      <c r="D7236" t="s">
        <v>173</v>
      </c>
      <c r="E7236">
        <v>4</v>
      </c>
      <c r="F7236">
        <v>21</v>
      </c>
      <c r="G7236">
        <v>19.05</v>
      </c>
      <c r="H7236" t="s">
        <v>116</v>
      </c>
      <c r="I7236">
        <v>5</v>
      </c>
      <c r="J7236" t="s">
        <v>69</v>
      </c>
      <c r="K7236" s="33" t="str">
        <f>IF(ISNA(VLOOKUP(C7236,'Provider-EHR crosswalk'!A:B,2,FALSE)),"No EHR Specified",VLOOKUP(C7236,'Provider-EHR crosswalk'!A:B,2,FALSE))</f>
        <v>OpenEMR (Open Source)</v>
      </c>
    </row>
    <row r="7237" spans="1:11" x14ac:dyDescent="0.25">
      <c r="A7237" t="s">
        <v>174</v>
      </c>
      <c r="B7237">
        <v>111</v>
      </c>
      <c r="C7237" t="s">
        <v>1093</v>
      </c>
      <c r="D7237" t="s">
        <v>175</v>
      </c>
      <c r="E7237">
        <v>0</v>
      </c>
      <c r="F7237">
        <v>21</v>
      </c>
      <c r="G7237">
        <v>0</v>
      </c>
      <c r="H7237" t="s">
        <v>116</v>
      </c>
      <c r="I7237">
        <v>5</v>
      </c>
      <c r="J7237" t="s">
        <v>66</v>
      </c>
      <c r="K7237" s="33" t="str">
        <f>IF(ISNA(VLOOKUP(C7237,'Provider-EHR crosswalk'!A:B,2,FALSE)),"No EHR Specified",VLOOKUP(C7237,'Provider-EHR crosswalk'!A:B,2,FALSE))</f>
        <v>OpenEMR (Open Source)</v>
      </c>
    </row>
    <row r="7238" spans="1:11" x14ac:dyDescent="0.25">
      <c r="A7238" t="s">
        <v>176</v>
      </c>
      <c r="B7238">
        <v>111</v>
      </c>
      <c r="C7238" t="s">
        <v>1093</v>
      </c>
      <c r="D7238" t="s">
        <v>177</v>
      </c>
      <c r="E7238">
        <v>0</v>
      </c>
      <c r="F7238">
        <v>21</v>
      </c>
      <c r="G7238">
        <v>0</v>
      </c>
      <c r="H7238" t="s">
        <v>116</v>
      </c>
      <c r="I7238">
        <v>5</v>
      </c>
      <c r="J7238" t="s">
        <v>66</v>
      </c>
      <c r="K7238" s="33" t="str">
        <f>IF(ISNA(VLOOKUP(C7238,'Provider-EHR crosswalk'!A:B,2,FALSE)),"No EHR Specified",VLOOKUP(C7238,'Provider-EHR crosswalk'!A:B,2,FALSE))</f>
        <v>OpenEMR (Open Source)</v>
      </c>
    </row>
    <row r="7239" spans="1:11" x14ac:dyDescent="0.25">
      <c r="A7239" t="s">
        <v>63</v>
      </c>
      <c r="B7239">
        <v>124</v>
      </c>
      <c r="C7239" t="s">
        <v>650</v>
      </c>
      <c r="D7239" t="s">
        <v>64</v>
      </c>
      <c r="E7239">
        <v>37</v>
      </c>
      <c r="F7239">
        <v>37</v>
      </c>
      <c r="G7239">
        <v>100</v>
      </c>
      <c r="H7239" t="s">
        <v>65</v>
      </c>
      <c r="I7239">
        <v>99</v>
      </c>
      <c r="J7239" t="s">
        <v>66</v>
      </c>
      <c r="K7239" s="33" t="str">
        <f>IF(ISNA(VLOOKUP(C7239,'Provider-EHR crosswalk'!A:B,2,FALSE)),"No EHR Specified",VLOOKUP(C7239,'Provider-EHR crosswalk'!A:B,2,FALSE))</f>
        <v>Veradigm EHR (formerly Allscripts)</v>
      </c>
    </row>
    <row r="7240" spans="1:11" x14ac:dyDescent="0.25">
      <c r="A7240" t="s">
        <v>67</v>
      </c>
      <c r="B7240">
        <v>124</v>
      </c>
      <c r="C7240" t="s">
        <v>650</v>
      </c>
      <c r="D7240" t="s">
        <v>68</v>
      </c>
      <c r="E7240">
        <v>35</v>
      </c>
      <c r="F7240">
        <v>37</v>
      </c>
      <c r="G7240">
        <v>94.59</v>
      </c>
      <c r="H7240" t="s">
        <v>65</v>
      </c>
      <c r="I7240">
        <v>75</v>
      </c>
      <c r="J7240" t="s">
        <v>66</v>
      </c>
      <c r="K7240" s="33" t="str">
        <f>IF(ISNA(VLOOKUP(C7240,'Provider-EHR crosswalk'!A:B,2,FALSE)),"No EHR Specified",VLOOKUP(C7240,'Provider-EHR crosswalk'!A:B,2,FALSE))</f>
        <v>Veradigm EHR (formerly Allscripts)</v>
      </c>
    </row>
    <row r="7241" spans="1:11" x14ac:dyDescent="0.25">
      <c r="A7241" t="s">
        <v>70</v>
      </c>
      <c r="B7241">
        <v>124</v>
      </c>
      <c r="C7241" t="s">
        <v>650</v>
      </c>
      <c r="D7241" t="s">
        <v>71</v>
      </c>
      <c r="E7241">
        <v>37</v>
      </c>
      <c r="F7241">
        <v>37</v>
      </c>
      <c r="G7241">
        <v>100</v>
      </c>
      <c r="H7241" t="s">
        <v>65</v>
      </c>
      <c r="I7241">
        <v>99</v>
      </c>
      <c r="J7241" t="s">
        <v>66</v>
      </c>
      <c r="K7241" s="33" t="str">
        <f>IF(ISNA(VLOOKUP(C7241,'Provider-EHR crosswalk'!A:B,2,FALSE)),"No EHR Specified",VLOOKUP(C7241,'Provider-EHR crosswalk'!A:B,2,FALSE))</f>
        <v>Veradigm EHR (formerly Allscripts)</v>
      </c>
    </row>
    <row r="7242" spans="1:11" x14ac:dyDescent="0.25">
      <c r="A7242" t="s">
        <v>72</v>
      </c>
      <c r="B7242">
        <v>124</v>
      </c>
      <c r="C7242" t="s">
        <v>650</v>
      </c>
      <c r="D7242" t="s">
        <v>73</v>
      </c>
      <c r="E7242">
        <v>37</v>
      </c>
      <c r="F7242">
        <v>37</v>
      </c>
      <c r="G7242">
        <v>100</v>
      </c>
      <c r="H7242" t="s">
        <v>65</v>
      </c>
      <c r="I7242">
        <v>99</v>
      </c>
      <c r="J7242" t="s">
        <v>66</v>
      </c>
      <c r="K7242" s="33" t="str">
        <f>IF(ISNA(VLOOKUP(C7242,'Provider-EHR crosswalk'!A:B,2,FALSE)),"No EHR Specified",VLOOKUP(C7242,'Provider-EHR crosswalk'!A:B,2,FALSE))</f>
        <v>Veradigm EHR (formerly Allscripts)</v>
      </c>
    </row>
    <row r="7243" spans="1:11" x14ac:dyDescent="0.25">
      <c r="A7243" t="s">
        <v>74</v>
      </c>
      <c r="B7243">
        <v>124</v>
      </c>
      <c r="C7243" t="s">
        <v>650</v>
      </c>
      <c r="D7243" t="s">
        <v>75</v>
      </c>
      <c r="E7243">
        <v>37</v>
      </c>
      <c r="F7243">
        <v>37</v>
      </c>
      <c r="G7243">
        <v>100</v>
      </c>
      <c r="H7243" t="s">
        <v>65</v>
      </c>
      <c r="I7243">
        <v>99</v>
      </c>
      <c r="J7243" t="s">
        <v>66</v>
      </c>
      <c r="K7243" s="33" t="str">
        <f>IF(ISNA(VLOOKUP(C7243,'Provider-EHR crosswalk'!A:B,2,FALSE)),"No EHR Specified",VLOOKUP(C7243,'Provider-EHR crosswalk'!A:B,2,FALSE))</f>
        <v>Veradigm EHR (formerly Allscripts)</v>
      </c>
    </row>
    <row r="7244" spans="1:11" x14ac:dyDescent="0.25">
      <c r="A7244" t="s">
        <v>76</v>
      </c>
      <c r="B7244">
        <v>124</v>
      </c>
      <c r="C7244" t="s">
        <v>650</v>
      </c>
      <c r="D7244" t="s">
        <v>77</v>
      </c>
      <c r="E7244">
        <v>37</v>
      </c>
      <c r="F7244">
        <v>37</v>
      </c>
      <c r="G7244">
        <v>100</v>
      </c>
      <c r="H7244" t="s">
        <v>65</v>
      </c>
      <c r="I7244">
        <v>85</v>
      </c>
      <c r="J7244" t="s">
        <v>66</v>
      </c>
      <c r="K7244" s="33" t="str">
        <f>IF(ISNA(VLOOKUP(C7244,'Provider-EHR crosswalk'!A:B,2,FALSE)),"No EHR Specified",VLOOKUP(C7244,'Provider-EHR crosswalk'!A:B,2,FALSE))</f>
        <v>Veradigm EHR (formerly Allscripts)</v>
      </c>
    </row>
    <row r="7245" spans="1:11" x14ac:dyDescent="0.25">
      <c r="A7245" t="s">
        <v>78</v>
      </c>
      <c r="B7245">
        <v>124</v>
      </c>
      <c r="C7245" t="s">
        <v>650</v>
      </c>
      <c r="D7245" t="s">
        <v>79</v>
      </c>
      <c r="E7245">
        <v>37</v>
      </c>
      <c r="F7245">
        <v>37</v>
      </c>
      <c r="G7245">
        <v>100</v>
      </c>
      <c r="H7245" t="s">
        <v>65</v>
      </c>
      <c r="I7245">
        <v>85</v>
      </c>
      <c r="J7245" t="s">
        <v>66</v>
      </c>
      <c r="K7245" s="33" t="str">
        <f>IF(ISNA(VLOOKUP(C7245,'Provider-EHR crosswalk'!A:B,2,FALSE)),"No EHR Specified",VLOOKUP(C7245,'Provider-EHR crosswalk'!A:B,2,FALSE))</f>
        <v>Veradigm EHR (formerly Allscripts)</v>
      </c>
    </row>
    <row r="7246" spans="1:11" x14ac:dyDescent="0.25">
      <c r="A7246" t="s">
        <v>80</v>
      </c>
      <c r="B7246">
        <v>124</v>
      </c>
      <c r="C7246" t="s">
        <v>650</v>
      </c>
      <c r="D7246" t="s">
        <v>81</v>
      </c>
      <c r="E7246">
        <v>37</v>
      </c>
      <c r="F7246">
        <v>37</v>
      </c>
      <c r="G7246">
        <v>100</v>
      </c>
      <c r="H7246" t="s">
        <v>65</v>
      </c>
      <c r="I7246">
        <v>85</v>
      </c>
      <c r="J7246" t="s">
        <v>66</v>
      </c>
      <c r="K7246" s="33" t="str">
        <f>IF(ISNA(VLOOKUP(C7246,'Provider-EHR crosswalk'!A:B,2,FALSE)),"No EHR Specified",VLOOKUP(C7246,'Provider-EHR crosswalk'!A:B,2,FALSE))</f>
        <v>Veradigm EHR (formerly Allscripts)</v>
      </c>
    </row>
    <row r="7247" spans="1:11" x14ac:dyDescent="0.25">
      <c r="A7247" t="s">
        <v>82</v>
      </c>
      <c r="B7247">
        <v>124</v>
      </c>
      <c r="C7247" t="s">
        <v>650</v>
      </c>
      <c r="D7247" t="s">
        <v>83</v>
      </c>
      <c r="E7247">
        <v>37</v>
      </c>
      <c r="F7247">
        <v>37</v>
      </c>
      <c r="G7247">
        <v>100</v>
      </c>
      <c r="H7247" t="s">
        <v>65</v>
      </c>
      <c r="I7247">
        <v>85</v>
      </c>
      <c r="J7247" t="s">
        <v>66</v>
      </c>
      <c r="K7247" s="33" t="str">
        <f>IF(ISNA(VLOOKUP(C7247,'Provider-EHR crosswalk'!A:B,2,FALSE)),"No EHR Specified",VLOOKUP(C7247,'Provider-EHR crosswalk'!A:B,2,FALSE))</f>
        <v>Veradigm EHR (formerly Allscripts)</v>
      </c>
    </row>
    <row r="7248" spans="1:11" x14ac:dyDescent="0.25">
      <c r="A7248" t="s">
        <v>84</v>
      </c>
      <c r="B7248">
        <v>124</v>
      </c>
      <c r="C7248" t="s">
        <v>650</v>
      </c>
      <c r="D7248" t="s">
        <v>85</v>
      </c>
      <c r="E7248">
        <v>37</v>
      </c>
      <c r="F7248">
        <v>37</v>
      </c>
      <c r="G7248">
        <v>100</v>
      </c>
      <c r="H7248" t="s">
        <v>65</v>
      </c>
      <c r="I7248">
        <v>85</v>
      </c>
      <c r="J7248" t="s">
        <v>66</v>
      </c>
      <c r="K7248" s="33" t="str">
        <f>IF(ISNA(VLOOKUP(C7248,'Provider-EHR crosswalk'!A:B,2,FALSE)),"No EHR Specified",VLOOKUP(C7248,'Provider-EHR crosswalk'!A:B,2,FALSE))</f>
        <v>Veradigm EHR (formerly Allscripts)</v>
      </c>
    </row>
    <row r="7249" spans="1:11" x14ac:dyDescent="0.25">
      <c r="A7249" t="s">
        <v>86</v>
      </c>
      <c r="B7249">
        <v>124</v>
      </c>
      <c r="C7249" t="s">
        <v>650</v>
      </c>
      <c r="D7249" t="s">
        <v>87</v>
      </c>
      <c r="E7249">
        <v>37</v>
      </c>
      <c r="F7249">
        <v>37</v>
      </c>
      <c r="G7249">
        <v>100</v>
      </c>
      <c r="H7249" t="s">
        <v>65</v>
      </c>
      <c r="I7249">
        <v>95</v>
      </c>
      <c r="J7249" t="s">
        <v>66</v>
      </c>
      <c r="K7249" s="33" t="str">
        <f>IF(ISNA(VLOOKUP(C7249,'Provider-EHR crosswalk'!A:B,2,FALSE)),"No EHR Specified",VLOOKUP(C7249,'Provider-EHR crosswalk'!A:B,2,FALSE))</f>
        <v>Veradigm EHR (formerly Allscripts)</v>
      </c>
    </row>
    <row r="7250" spans="1:11" x14ac:dyDescent="0.25">
      <c r="A7250" t="s">
        <v>88</v>
      </c>
      <c r="B7250">
        <v>124</v>
      </c>
      <c r="C7250" t="s">
        <v>650</v>
      </c>
      <c r="D7250" t="s">
        <v>89</v>
      </c>
      <c r="E7250">
        <v>37</v>
      </c>
      <c r="F7250">
        <v>37</v>
      </c>
      <c r="G7250">
        <v>100</v>
      </c>
      <c r="H7250" t="s">
        <v>65</v>
      </c>
      <c r="I7250">
        <v>95</v>
      </c>
      <c r="J7250" t="s">
        <v>66</v>
      </c>
      <c r="K7250" s="33" t="str">
        <f>IF(ISNA(VLOOKUP(C7250,'Provider-EHR crosswalk'!A:B,2,FALSE)),"No EHR Specified",VLOOKUP(C7250,'Provider-EHR crosswalk'!A:B,2,FALSE))</f>
        <v>Veradigm EHR (formerly Allscripts)</v>
      </c>
    </row>
    <row r="7251" spans="1:11" x14ac:dyDescent="0.25">
      <c r="A7251" t="s">
        <v>90</v>
      </c>
      <c r="B7251">
        <v>124</v>
      </c>
      <c r="C7251" t="s">
        <v>650</v>
      </c>
      <c r="D7251" t="s">
        <v>91</v>
      </c>
      <c r="E7251">
        <v>37</v>
      </c>
      <c r="F7251">
        <v>37</v>
      </c>
      <c r="G7251">
        <v>100</v>
      </c>
      <c r="H7251" t="s">
        <v>65</v>
      </c>
      <c r="I7251">
        <v>90</v>
      </c>
      <c r="J7251" t="s">
        <v>66</v>
      </c>
      <c r="K7251" s="33" t="str">
        <f>IF(ISNA(VLOOKUP(C7251,'Provider-EHR crosswalk'!A:B,2,FALSE)),"No EHR Specified",VLOOKUP(C7251,'Provider-EHR crosswalk'!A:B,2,FALSE))</f>
        <v>Veradigm EHR (formerly Allscripts)</v>
      </c>
    </row>
    <row r="7252" spans="1:11" x14ac:dyDescent="0.25">
      <c r="A7252" t="s">
        <v>92</v>
      </c>
      <c r="B7252">
        <v>124</v>
      </c>
      <c r="C7252" t="s">
        <v>650</v>
      </c>
      <c r="D7252" t="s">
        <v>93</v>
      </c>
      <c r="E7252">
        <v>19</v>
      </c>
      <c r="F7252">
        <v>37</v>
      </c>
      <c r="G7252">
        <v>51.35</v>
      </c>
      <c r="H7252" t="s">
        <v>65</v>
      </c>
      <c r="I7252">
        <v>90</v>
      </c>
      <c r="J7252" t="s">
        <v>69</v>
      </c>
      <c r="K7252" s="33" t="str">
        <f>IF(ISNA(VLOOKUP(C7252,'Provider-EHR crosswalk'!A:B,2,FALSE)),"No EHR Specified",VLOOKUP(C7252,'Provider-EHR crosswalk'!A:B,2,FALSE))</f>
        <v>Veradigm EHR (formerly Allscripts)</v>
      </c>
    </row>
    <row r="7253" spans="1:11" x14ac:dyDescent="0.25">
      <c r="A7253" t="s">
        <v>94</v>
      </c>
      <c r="B7253">
        <v>124</v>
      </c>
      <c r="C7253" t="s">
        <v>650</v>
      </c>
      <c r="D7253" t="s">
        <v>95</v>
      </c>
      <c r="E7253">
        <v>21</v>
      </c>
      <c r="F7253">
        <v>37</v>
      </c>
      <c r="G7253">
        <v>56.76</v>
      </c>
      <c r="H7253" t="s">
        <v>65</v>
      </c>
      <c r="I7253">
        <v>90</v>
      </c>
      <c r="J7253" t="s">
        <v>69</v>
      </c>
      <c r="K7253" s="33" t="str">
        <f>IF(ISNA(VLOOKUP(C7253,'Provider-EHR crosswalk'!A:B,2,FALSE)),"No EHR Specified",VLOOKUP(C7253,'Provider-EHR crosswalk'!A:B,2,FALSE))</f>
        <v>Veradigm EHR (formerly Allscripts)</v>
      </c>
    </row>
    <row r="7254" spans="1:11" x14ac:dyDescent="0.25">
      <c r="A7254" t="s">
        <v>96</v>
      </c>
      <c r="B7254">
        <v>124</v>
      </c>
      <c r="C7254" t="s">
        <v>650</v>
      </c>
      <c r="D7254" t="s">
        <v>97</v>
      </c>
      <c r="E7254">
        <v>35</v>
      </c>
      <c r="F7254">
        <v>37</v>
      </c>
      <c r="G7254">
        <v>94.59</v>
      </c>
      <c r="H7254" t="s">
        <v>65</v>
      </c>
      <c r="I7254">
        <v>90</v>
      </c>
      <c r="J7254" t="s">
        <v>66</v>
      </c>
      <c r="K7254" s="33" t="str">
        <f>IF(ISNA(VLOOKUP(C7254,'Provider-EHR crosswalk'!A:B,2,FALSE)),"No EHR Specified",VLOOKUP(C7254,'Provider-EHR crosswalk'!A:B,2,FALSE))</f>
        <v>Veradigm EHR (formerly Allscripts)</v>
      </c>
    </row>
    <row r="7255" spans="1:11" x14ac:dyDescent="0.25">
      <c r="A7255" t="s">
        <v>98</v>
      </c>
      <c r="B7255">
        <v>124</v>
      </c>
      <c r="C7255" t="s">
        <v>650</v>
      </c>
      <c r="D7255" t="s">
        <v>99</v>
      </c>
      <c r="E7255">
        <v>35</v>
      </c>
      <c r="F7255">
        <v>37</v>
      </c>
      <c r="G7255">
        <v>94.59</v>
      </c>
      <c r="H7255" t="s">
        <v>65</v>
      </c>
      <c r="I7255">
        <v>90</v>
      </c>
      <c r="J7255" t="s">
        <v>66</v>
      </c>
      <c r="K7255" s="33" t="str">
        <f>IF(ISNA(VLOOKUP(C7255,'Provider-EHR crosswalk'!A:B,2,FALSE)),"No EHR Specified",VLOOKUP(C7255,'Provider-EHR crosswalk'!A:B,2,FALSE))</f>
        <v>Veradigm EHR (formerly Allscripts)</v>
      </c>
    </row>
    <row r="7256" spans="1:11" x14ac:dyDescent="0.25">
      <c r="A7256" t="s">
        <v>100</v>
      </c>
      <c r="B7256">
        <v>124</v>
      </c>
      <c r="C7256" t="s">
        <v>650</v>
      </c>
      <c r="D7256" t="s">
        <v>101</v>
      </c>
      <c r="E7256">
        <v>302</v>
      </c>
      <c r="F7256">
        <v>302</v>
      </c>
      <c r="G7256">
        <v>100</v>
      </c>
      <c r="H7256" t="s">
        <v>65</v>
      </c>
      <c r="I7256">
        <v>99</v>
      </c>
      <c r="J7256" t="s">
        <v>66</v>
      </c>
      <c r="K7256" s="33" t="str">
        <f>IF(ISNA(VLOOKUP(C7256,'Provider-EHR crosswalk'!A:B,2,FALSE)),"No EHR Specified",VLOOKUP(C7256,'Provider-EHR crosswalk'!A:B,2,FALSE))</f>
        <v>Veradigm EHR (formerly Allscripts)</v>
      </c>
    </row>
    <row r="7257" spans="1:11" x14ac:dyDescent="0.25">
      <c r="A7257" t="s">
        <v>102</v>
      </c>
      <c r="B7257">
        <v>124</v>
      </c>
      <c r="C7257" t="s">
        <v>650</v>
      </c>
      <c r="D7257" t="s">
        <v>103</v>
      </c>
      <c r="E7257">
        <v>302</v>
      </c>
      <c r="F7257">
        <v>302</v>
      </c>
      <c r="G7257">
        <v>100</v>
      </c>
      <c r="H7257" t="s">
        <v>65</v>
      </c>
      <c r="I7257">
        <v>99</v>
      </c>
      <c r="J7257" t="s">
        <v>66</v>
      </c>
      <c r="K7257" s="33" t="str">
        <f>IF(ISNA(VLOOKUP(C7257,'Provider-EHR crosswalk'!A:B,2,FALSE)),"No EHR Specified",VLOOKUP(C7257,'Provider-EHR crosswalk'!A:B,2,FALSE))</f>
        <v>Veradigm EHR (formerly Allscripts)</v>
      </c>
    </row>
    <row r="7258" spans="1:11" x14ac:dyDescent="0.25">
      <c r="A7258" t="s">
        <v>104</v>
      </c>
      <c r="B7258">
        <v>124</v>
      </c>
      <c r="C7258" t="s">
        <v>650</v>
      </c>
      <c r="D7258" t="s">
        <v>105</v>
      </c>
      <c r="E7258">
        <v>302</v>
      </c>
      <c r="F7258">
        <v>302</v>
      </c>
      <c r="G7258">
        <v>100</v>
      </c>
      <c r="H7258" t="s">
        <v>65</v>
      </c>
      <c r="I7258">
        <v>99</v>
      </c>
      <c r="J7258" t="s">
        <v>66</v>
      </c>
      <c r="K7258" s="33" t="str">
        <f>IF(ISNA(VLOOKUP(C7258,'Provider-EHR crosswalk'!A:B,2,FALSE)),"No EHR Specified",VLOOKUP(C7258,'Provider-EHR crosswalk'!A:B,2,FALSE))</f>
        <v>Veradigm EHR (formerly Allscripts)</v>
      </c>
    </row>
    <row r="7259" spans="1:11" x14ac:dyDescent="0.25">
      <c r="A7259" t="s">
        <v>106</v>
      </c>
      <c r="B7259">
        <v>124</v>
      </c>
      <c r="C7259" t="s">
        <v>650</v>
      </c>
      <c r="D7259" t="s">
        <v>107</v>
      </c>
      <c r="E7259">
        <v>302</v>
      </c>
      <c r="F7259">
        <v>302</v>
      </c>
      <c r="G7259">
        <v>100</v>
      </c>
      <c r="H7259" t="s">
        <v>65</v>
      </c>
      <c r="I7259">
        <v>99</v>
      </c>
      <c r="J7259" t="s">
        <v>66</v>
      </c>
      <c r="K7259" s="33" t="str">
        <f>IF(ISNA(VLOOKUP(C7259,'Provider-EHR crosswalk'!A:B,2,FALSE)),"No EHR Specified",VLOOKUP(C7259,'Provider-EHR crosswalk'!A:B,2,FALSE))</f>
        <v>Veradigm EHR (formerly Allscripts)</v>
      </c>
    </row>
    <row r="7260" spans="1:11" x14ac:dyDescent="0.25">
      <c r="A7260" t="s">
        <v>108</v>
      </c>
      <c r="B7260">
        <v>124</v>
      </c>
      <c r="C7260" t="s">
        <v>650</v>
      </c>
      <c r="D7260" t="s">
        <v>109</v>
      </c>
      <c r="E7260">
        <v>302</v>
      </c>
      <c r="F7260">
        <v>302</v>
      </c>
      <c r="G7260">
        <v>100</v>
      </c>
      <c r="H7260" t="s">
        <v>65</v>
      </c>
      <c r="I7260">
        <v>99</v>
      </c>
      <c r="J7260" t="s">
        <v>66</v>
      </c>
      <c r="K7260" s="33" t="str">
        <f>IF(ISNA(VLOOKUP(C7260,'Provider-EHR crosswalk'!A:B,2,FALSE)),"No EHR Specified",VLOOKUP(C7260,'Provider-EHR crosswalk'!A:B,2,FALSE))</f>
        <v>Veradigm EHR (formerly Allscripts)</v>
      </c>
    </row>
    <row r="7261" spans="1:11" x14ac:dyDescent="0.25">
      <c r="A7261" t="s">
        <v>110</v>
      </c>
      <c r="B7261">
        <v>124</v>
      </c>
      <c r="C7261" t="s">
        <v>650</v>
      </c>
      <c r="D7261" t="s">
        <v>111</v>
      </c>
      <c r="E7261">
        <v>302</v>
      </c>
      <c r="F7261">
        <v>302</v>
      </c>
      <c r="G7261">
        <v>100</v>
      </c>
      <c r="H7261" t="s">
        <v>65</v>
      </c>
      <c r="I7261">
        <v>99</v>
      </c>
      <c r="J7261" t="s">
        <v>66</v>
      </c>
      <c r="K7261" s="33" t="str">
        <f>IF(ISNA(VLOOKUP(C7261,'Provider-EHR crosswalk'!A:B,2,FALSE)),"No EHR Specified",VLOOKUP(C7261,'Provider-EHR crosswalk'!A:B,2,FALSE))</f>
        <v>Veradigm EHR (formerly Allscripts)</v>
      </c>
    </row>
    <row r="7262" spans="1:11" x14ac:dyDescent="0.25">
      <c r="A7262" t="s">
        <v>112</v>
      </c>
      <c r="B7262">
        <v>124</v>
      </c>
      <c r="C7262" t="s">
        <v>650</v>
      </c>
      <c r="D7262" t="s">
        <v>113</v>
      </c>
      <c r="E7262">
        <v>302</v>
      </c>
      <c r="F7262">
        <v>302</v>
      </c>
      <c r="G7262">
        <v>100</v>
      </c>
      <c r="H7262" t="s">
        <v>65</v>
      </c>
      <c r="I7262">
        <v>99</v>
      </c>
      <c r="J7262" t="s">
        <v>66</v>
      </c>
      <c r="K7262" s="33" t="str">
        <f>IF(ISNA(VLOOKUP(C7262,'Provider-EHR crosswalk'!A:B,2,FALSE)),"No EHR Specified",VLOOKUP(C7262,'Provider-EHR crosswalk'!A:B,2,FALSE))</f>
        <v>Veradigm EHR (formerly Allscripts)</v>
      </c>
    </row>
    <row r="7263" spans="1:11" x14ac:dyDescent="0.25">
      <c r="A7263" t="s">
        <v>114</v>
      </c>
      <c r="B7263">
        <v>124</v>
      </c>
      <c r="C7263" t="s">
        <v>650</v>
      </c>
      <c r="D7263" t="s">
        <v>115</v>
      </c>
      <c r="E7263">
        <v>1</v>
      </c>
      <c r="F7263">
        <v>37</v>
      </c>
      <c r="G7263">
        <v>2.7</v>
      </c>
      <c r="H7263" t="s">
        <v>116</v>
      </c>
      <c r="I7263">
        <v>4</v>
      </c>
      <c r="J7263" t="s">
        <v>66</v>
      </c>
      <c r="K7263" s="33" t="str">
        <f>IF(ISNA(VLOOKUP(C7263,'Provider-EHR crosswalk'!A:B,2,FALSE)),"No EHR Specified",VLOOKUP(C7263,'Provider-EHR crosswalk'!A:B,2,FALSE))</f>
        <v>Veradigm EHR (formerly Allscripts)</v>
      </c>
    </row>
    <row r="7264" spans="1:11" x14ac:dyDescent="0.25">
      <c r="A7264" t="s">
        <v>117</v>
      </c>
      <c r="B7264">
        <v>124</v>
      </c>
      <c r="C7264" t="s">
        <v>650</v>
      </c>
      <c r="D7264" t="s">
        <v>118</v>
      </c>
      <c r="E7264">
        <v>0</v>
      </c>
      <c r="F7264">
        <v>37</v>
      </c>
      <c r="G7264">
        <v>0</v>
      </c>
      <c r="H7264" t="s">
        <v>116</v>
      </c>
      <c r="I7264">
        <v>4</v>
      </c>
      <c r="J7264" t="s">
        <v>66</v>
      </c>
      <c r="K7264" s="33" t="str">
        <f>IF(ISNA(VLOOKUP(C7264,'Provider-EHR crosswalk'!A:B,2,FALSE)),"No EHR Specified",VLOOKUP(C7264,'Provider-EHR crosswalk'!A:B,2,FALSE))</f>
        <v>Veradigm EHR (formerly Allscripts)</v>
      </c>
    </row>
    <row r="7265" spans="1:11" x14ac:dyDescent="0.25">
      <c r="A7265" t="s">
        <v>119</v>
      </c>
      <c r="B7265">
        <v>124</v>
      </c>
      <c r="C7265" t="s">
        <v>650</v>
      </c>
      <c r="D7265" t="s">
        <v>120</v>
      </c>
      <c r="E7265">
        <v>3</v>
      </c>
      <c r="F7265">
        <v>37</v>
      </c>
      <c r="G7265">
        <v>8.11</v>
      </c>
      <c r="H7265" t="s">
        <v>116</v>
      </c>
      <c r="I7265">
        <v>4</v>
      </c>
      <c r="J7265" t="s">
        <v>69</v>
      </c>
      <c r="K7265" s="33" t="str">
        <f>IF(ISNA(VLOOKUP(C7265,'Provider-EHR crosswalk'!A:B,2,FALSE)),"No EHR Specified",VLOOKUP(C7265,'Provider-EHR crosswalk'!A:B,2,FALSE))</f>
        <v>Veradigm EHR (formerly Allscripts)</v>
      </c>
    </row>
    <row r="7266" spans="1:11" x14ac:dyDescent="0.25">
      <c r="A7266" t="s">
        <v>121</v>
      </c>
      <c r="B7266">
        <v>124</v>
      </c>
      <c r="C7266" t="s">
        <v>650</v>
      </c>
      <c r="D7266" t="s">
        <v>122</v>
      </c>
      <c r="E7266">
        <v>0</v>
      </c>
      <c r="F7266">
        <v>37</v>
      </c>
      <c r="G7266">
        <v>0</v>
      </c>
      <c r="H7266" t="s">
        <v>116</v>
      </c>
      <c r="I7266">
        <v>1</v>
      </c>
      <c r="J7266" t="s">
        <v>66</v>
      </c>
      <c r="K7266" s="33" t="str">
        <f>IF(ISNA(VLOOKUP(C7266,'Provider-EHR crosswalk'!A:B,2,FALSE)),"No EHR Specified",VLOOKUP(C7266,'Provider-EHR crosswalk'!A:B,2,FALSE))</f>
        <v>Veradigm EHR (formerly Allscripts)</v>
      </c>
    </row>
    <row r="7267" spans="1:11" x14ac:dyDescent="0.25">
      <c r="A7267" t="s">
        <v>123</v>
      </c>
      <c r="B7267">
        <v>124</v>
      </c>
      <c r="C7267" t="s">
        <v>650</v>
      </c>
      <c r="D7267" t="s">
        <v>124</v>
      </c>
      <c r="E7267">
        <v>1</v>
      </c>
      <c r="F7267">
        <v>302</v>
      </c>
      <c r="G7267">
        <v>0.33</v>
      </c>
      <c r="H7267" t="s">
        <v>116</v>
      </c>
      <c r="I7267">
        <v>1</v>
      </c>
      <c r="J7267" t="s">
        <v>66</v>
      </c>
      <c r="K7267" s="33" t="str">
        <f>IF(ISNA(VLOOKUP(C7267,'Provider-EHR crosswalk'!A:B,2,FALSE)),"No EHR Specified",VLOOKUP(C7267,'Provider-EHR crosswalk'!A:B,2,FALSE))</f>
        <v>Veradigm EHR (formerly Allscripts)</v>
      </c>
    </row>
    <row r="7268" spans="1:11" x14ac:dyDescent="0.25">
      <c r="A7268" t="s">
        <v>125</v>
      </c>
      <c r="B7268">
        <v>124</v>
      </c>
      <c r="C7268" t="s">
        <v>650</v>
      </c>
      <c r="D7268" t="s">
        <v>126</v>
      </c>
      <c r="E7268">
        <v>0</v>
      </c>
      <c r="F7268">
        <v>302</v>
      </c>
      <c r="G7268">
        <v>0</v>
      </c>
      <c r="H7268" t="s">
        <v>116</v>
      </c>
      <c r="I7268">
        <v>1</v>
      </c>
      <c r="J7268" t="s">
        <v>66</v>
      </c>
      <c r="K7268" s="33" t="str">
        <f>IF(ISNA(VLOOKUP(C7268,'Provider-EHR crosswalk'!A:B,2,FALSE)),"No EHR Specified",VLOOKUP(C7268,'Provider-EHR crosswalk'!A:B,2,FALSE))</f>
        <v>Veradigm EHR (formerly Allscripts)</v>
      </c>
    </row>
    <row r="7269" spans="1:11" x14ac:dyDescent="0.25">
      <c r="A7269" t="s">
        <v>127</v>
      </c>
      <c r="B7269">
        <v>124</v>
      </c>
      <c r="C7269" t="s">
        <v>650</v>
      </c>
      <c r="D7269" t="s">
        <v>128</v>
      </c>
      <c r="E7269">
        <v>0</v>
      </c>
      <c r="F7269">
        <v>302</v>
      </c>
      <c r="G7269">
        <v>0</v>
      </c>
      <c r="H7269" t="s">
        <v>116</v>
      </c>
      <c r="I7269">
        <v>4</v>
      </c>
      <c r="J7269" t="s">
        <v>66</v>
      </c>
      <c r="K7269" s="33" t="str">
        <f>IF(ISNA(VLOOKUP(C7269,'Provider-EHR crosswalk'!A:B,2,FALSE)),"No EHR Specified",VLOOKUP(C7269,'Provider-EHR crosswalk'!A:B,2,FALSE))</f>
        <v>Veradigm EHR (formerly Allscripts)</v>
      </c>
    </row>
    <row r="7270" spans="1:11" x14ac:dyDescent="0.25">
      <c r="A7270" t="s">
        <v>129</v>
      </c>
      <c r="B7270">
        <v>124</v>
      </c>
      <c r="C7270" t="s">
        <v>650</v>
      </c>
      <c r="D7270" t="s">
        <v>130</v>
      </c>
      <c r="E7270">
        <v>1</v>
      </c>
      <c r="F7270">
        <v>302</v>
      </c>
      <c r="G7270">
        <v>0.33</v>
      </c>
      <c r="H7270" t="s">
        <v>116</v>
      </c>
      <c r="I7270">
        <v>4</v>
      </c>
      <c r="J7270" t="s">
        <v>66</v>
      </c>
      <c r="K7270" s="33" t="str">
        <f>IF(ISNA(VLOOKUP(C7270,'Provider-EHR crosswalk'!A:B,2,FALSE)),"No EHR Specified",VLOOKUP(C7270,'Provider-EHR crosswalk'!A:B,2,FALSE))</f>
        <v>Veradigm EHR (formerly Allscripts)</v>
      </c>
    </row>
    <row r="7271" spans="1:11" x14ac:dyDescent="0.25">
      <c r="A7271" t="s">
        <v>131</v>
      </c>
      <c r="B7271">
        <v>124</v>
      </c>
      <c r="C7271" t="s">
        <v>650</v>
      </c>
      <c r="D7271" t="s">
        <v>132</v>
      </c>
      <c r="E7271">
        <v>8</v>
      </c>
      <c r="F7271">
        <v>302</v>
      </c>
      <c r="G7271">
        <v>2.65</v>
      </c>
      <c r="H7271" t="s">
        <v>116</v>
      </c>
      <c r="I7271">
        <v>4</v>
      </c>
      <c r="J7271" t="s">
        <v>66</v>
      </c>
      <c r="K7271" s="33" t="str">
        <f>IF(ISNA(VLOOKUP(C7271,'Provider-EHR crosswalk'!A:B,2,FALSE)),"No EHR Specified",VLOOKUP(C7271,'Provider-EHR crosswalk'!A:B,2,FALSE))</f>
        <v>Veradigm EHR (formerly Allscripts)</v>
      </c>
    </row>
    <row r="7272" spans="1:11" x14ac:dyDescent="0.25">
      <c r="A7272" t="s">
        <v>133</v>
      </c>
      <c r="B7272">
        <v>124</v>
      </c>
      <c r="C7272" t="s">
        <v>650</v>
      </c>
      <c r="D7272" t="s">
        <v>134</v>
      </c>
      <c r="E7272">
        <v>0</v>
      </c>
      <c r="F7272">
        <v>302</v>
      </c>
      <c r="G7272">
        <v>0</v>
      </c>
      <c r="H7272" t="s">
        <v>116</v>
      </c>
      <c r="I7272">
        <v>1</v>
      </c>
      <c r="J7272" t="s">
        <v>66</v>
      </c>
      <c r="K7272" s="33" t="str">
        <f>IF(ISNA(VLOOKUP(C7272,'Provider-EHR crosswalk'!A:B,2,FALSE)),"No EHR Specified",VLOOKUP(C7272,'Provider-EHR crosswalk'!A:B,2,FALSE))</f>
        <v>Veradigm EHR (formerly Allscripts)</v>
      </c>
    </row>
    <row r="7273" spans="1:11" x14ac:dyDescent="0.25">
      <c r="A7273" t="s">
        <v>135</v>
      </c>
      <c r="B7273">
        <v>124</v>
      </c>
      <c r="C7273" t="s">
        <v>650</v>
      </c>
      <c r="D7273" t="s">
        <v>136</v>
      </c>
      <c r="E7273">
        <v>0</v>
      </c>
      <c r="F7273">
        <v>302</v>
      </c>
      <c r="G7273">
        <v>0</v>
      </c>
      <c r="H7273" t="s">
        <v>116</v>
      </c>
      <c r="I7273">
        <v>1</v>
      </c>
      <c r="J7273" t="s">
        <v>66</v>
      </c>
      <c r="K7273" s="33" t="str">
        <f>IF(ISNA(VLOOKUP(C7273,'Provider-EHR crosswalk'!A:B,2,FALSE)),"No EHR Specified",VLOOKUP(C7273,'Provider-EHR crosswalk'!A:B,2,FALSE))</f>
        <v>Veradigm EHR (formerly Allscripts)</v>
      </c>
    </row>
    <row r="7274" spans="1:11" x14ac:dyDescent="0.25">
      <c r="A7274" t="s">
        <v>137</v>
      </c>
      <c r="B7274">
        <v>124</v>
      </c>
      <c r="C7274" t="s">
        <v>650</v>
      </c>
      <c r="D7274" t="s">
        <v>138</v>
      </c>
      <c r="E7274">
        <v>0</v>
      </c>
      <c r="F7274">
        <v>302</v>
      </c>
      <c r="G7274">
        <v>0</v>
      </c>
      <c r="H7274" t="s">
        <v>116</v>
      </c>
      <c r="I7274">
        <v>1</v>
      </c>
      <c r="J7274" t="s">
        <v>66</v>
      </c>
      <c r="K7274" s="33" t="str">
        <f>IF(ISNA(VLOOKUP(C7274,'Provider-EHR crosswalk'!A:B,2,FALSE)),"No EHR Specified",VLOOKUP(C7274,'Provider-EHR crosswalk'!A:B,2,FALSE))</f>
        <v>Veradigm EHR (formerly Allscripts)</v>
      </c>
    </row>
    <row r="7275" spans="1:11" x14ac:dyDescent="0.25">
      <c r="A7275" t="s">
        <v>139</v>
      </c>
      <c r="B7275">
        <v>124</v>
      </c>
      <c r="C7275" t="s">
        <v>650</v>
      </c>
      <c r="D7275" t="s">
        <v>140</v>
      </c>
      <c r="E7275">
        <v>0</v>
      </c>
      <c r="F7275">
        <v>302</v>
      </c>
      <c r="G7275">
        <v>0</v>
      </c>
      <c r="H7275" t="s">
        <v>116</v>
      </c>
      <c r="I7275">
        <v>1</v>
      </c>
      <c r="J7275" t="s">
        <v>66</v>
      </c>
      <c r="K7275" s="33" t="str">
        <f>IF(ISNA(VLOOKUP(C7275,'Provider-EHR crosswalk'!A:B,2,FALSE)),"No EHR Specified",VLOOKUP(C7275,'Provider-EHR crosswalk'!A:B,2,FALSE))</f>
        <v>Veradigm EHR (formerly Allscripts)</v>
      </c>
    </row>
    <row r="7276" spans="1:11" x14ac:dyDescent="0.25">
      <c r="A7276" t="s">
        <v>141</v>
      </c>
      <c r="B7276">
        <v>124</v>
      </c>
      <c r="C7276" t="s">
        <v>650</v>
      </c>
      <c r="D7276" t="s">
        <v>142</v>
      </c>
      <c r="E7276">
        <v>0</v>
      </c>
      <c r="F7276">
        <v>302</v>
      </c>
      <c r="G7276">
        <v>0</v>
      </c>
      <c r="H7276" t="s">
        <v>116</v>
      </c>
      <c r="I7276">
        <v>1</v>
      </c>
      <c r="J7276" t="s">
        <v>66</v>
      </c>
      <c r="K7276" s="33" t="str">
        <f>IF(ISNA(VLOOKUP(C7276,'Provider-EHR crosswalk'!A:B,2,FALSE)),"No EHR Specified",VLOOKUP(C7276,'Provider-EHR crosswalk'!A:B,2,FALSE))</f>
        <v>Veradigm EHR (formerly Allscripts)</v>
      </c>
    </row>
    <row r="7277" spans="1:11" x14ac:dyDescent="0.25">
      <c r="A7277" t="s">
        <v>143</v>
      </c>
      <c r="B7277">
        <v>124</v>
      </c>
      <c r="C7277" t="s">
        <v>650</v>
      </c>
      <c r="D7277" t="s">
        <v>144</v>
      </c>
      <c r="E7277">
        <v>0</v>
      </c>
      <c r="F7277">
        <v>302</v>
      </c>
      <c r="G7277">
        <v>0</v>
      </c>
      <c r="H7277" t="s">
        <v>116</v>
      </c>
      <c r="I7277">
        <v>1</v>
      </c>
      <c r="J7277" t="s">
        <v>66</v>
      </c>
      <c r="K7277" s="33" t="str">
        <f>IF(ISNA(VLOOKUP(C7277,'Provider-EHR crosswalk'!A:B,2,FALSE)),"No EHR Specified",VLOOKUP(C7277,'Provider-EHR crosswalk'!A:B,2,FALSE))</f>
        <v>Veradigm EHR (formerly Allscripts)</v>
      </c>
    </row>
    <row r="7278" spans="1:11" x14ac:dyDescent="0.25">
      <c r="A7278" t="s">
        <v>145</v>
      </c>
      <c r="B7278">
        <v>124</v>
      </c>
      <c r="C7278" t="s">
        <v>650</v>
      </c>
      <c r="D7278" t="s">
        <v>146</v>
      </c>
      <c r="E7278">
        <v>0</v>
      </c>
      <c r="F7278">
        <v>302</v>
      </c>
      <c r="G7278">
        <v>0</v>
      </c>
      <c r="H7278" t="s">
        <v>116</v>
      </c>
      <c r="I7278">
        <v>1</v>
      </c>
      <c r="J7278" t="s">
        <v>66</v>
      </c>
      <c r="K7278" s="33" t="str">
        <f>IF(ISNA(VLOOKUP(C7278,'Provider-EHR crosswalk'!A:B,2,FALSE)),"No EHR Specified",VLOOKUP(C7278,'Provider-EHR crosswalk'!A:B,2,FALSE))</f>
        <v>Veradigm EHR (formerly Allscripts)</v>
      </c>
    </row>
    <row r="7279" spans="1:11" x14ac:dyDescent="0.25">
      <c r="A7279" t="s">
        <v>147</v>
      </c>
      <c r="B7279">
        <v>124</v>
      </c>
      <c r="C7279" t="s">
        <v>650</v>
      </c>
      <c r="D7279" t="s">
        <v>148</v>
      </c>
      <c r="E7279">
        <v>0</v>
      </c>
      <c r="F7279">
        <v>302</v>
      </c>
      <c r="G7279">
        <v>0</v>
      </c>
      <c r="H7279" t="s">
        <v>116</v>
      </c>
      <c r="I7279">
        <v>1</v>
      </c>
      <c r="J7279" t="s">
        <v>66</v>
      </c>
      <c r="K7279" s="33" t="str">
        <f>IF(ISNA(VLOOKUP(C7279,'Provider-EHR crosswalk'!A:B,2,FALSE)),"No EHR Specified",VLOOKUP(C7279,'Provider-EHR crosswalk'!A:B,2,FALSE))</f>
        <v>Veradigm EHR (formerly Allscripts)</v>
      </c>
    </row>
    <row r="7280" spans="1:11" x14ac:dyDescent="0.25">
      <c r="A7280" t="s">
        <v>149</v>
      </c>
      <c r="B7280">
        <v>124</v>
      </c>
      <c r="C7280" t="s">
        <v>650</v>
      </c>
      <c r="D7280" t="s">
        <v>150</v>
      </c>
      <c r="E7280">
        <v>0</v>
      </c>
      <c r="F7280">
        <v>302</v>
      </c>
      <c r="G7280">
        <v>0</v>
      </c>
      <c r="H7280" t="s">
        <v>116</v>
      </c>
      <c r="I7280">
        <v>1</v>
      </c>
      <c r="J7280" t="s">
        <v>66</v>
      </c>
      <c r="K7280" s="33" t="str">
        <f>IF(ISNA(VLOOKUP(C7280,'Provider-EHR crosswalk'!A:B,2,FALSE)),"No EHR Specified",VLOOKUP(C7280,'Provider-EHR crosswalk'!A:B,2,FALSE))</f>
        <v>Veradigm EHR (formerly Allscripts)</v>
      </c>
    </row>
    <row r="7281" spans="1:11" x14ac:dyDescent="0.25">
      <c r="A7281" t="s">
        <v>151</v>
      </c>
      <c r="B7281">
        <v>124</v>
      </c>
      <c r="C7281" t="s">
        <v>650</v>
      </c>
      <c r="D7281" t="s">
        <v>152</v>
      </c>
      <c r="E7281">
        <v>0</v>
      </c>
      <c r="F7281">
        <v>302</v>
      </c>
      <c r="G7281">
        <v>0</v>
      </c>
      <c r="H7281" t="s">
        <v>116</v>
      </c>
      <c r="I7281">
        <v>1</v>
      </c>
      <c r="J7281" t="s">
        <v>66</v>
      </c>
      <c r="K7281" s="33" t="str">
        <f>IF(ISNA(VLOOKUP(C7281,'Provider-EHR crosswalk'!A:B,2,FALSE)),"No EHR Specified",VLOOKUP(C7281,'Provider-EHR crosswalk'!A:B,2,FALSE))</f>
        <v>Veradigm EHR (formerly Allscripts)</v>
      </c>
    </row>
    <row r="7282" spans="1:11" x14ac:dyDescent="0.25">
      <c r="A7282" t="s">
        <v>153</v>
      </c>
      <c r="B7282">
        <v>124</v>
      </c>
      <c r="C7282" t="s">
        <v>650</v>
      </c>
      <c r="D7282" t="s">
        <v>154</v>
      </c>
      <c r="E7282">
        <v>0</v>
      </c>
      <c r="F7282">
        <v>302</v>
      </c>
      <c r="G7282">
        <v>0</v>
      </c>
      <c r="H7282" t="s">
        <v>116</v>
      </c>
      <c r="I7282">
        <v>1</v>
      </c>
      <c r="J7282" t="s">
        <v>66</v>
      </c>
      <c r="K7282" s="33" t="str">
        <f>IF(ISNA(VLOOKUP(C7282,'Provider-EHR crosswalk'!A:B,2,FALSE)),"No EHR Specified",VLOOKUP(C7282,'Provider-EHR crosswalk'!A:B,2,FALSE))</f>
        <v>Veradigm EHR (formerly Allscripts)</v>
      </c>
    </row>
    <row r="7283" spans="1:11" x14ac:dyDescent="0.25">
      <c r="A7283" t="s">
        <v>155</v>
      </c>
      <c r="B7283">
        <v>124</v>
      </c>
      <c r="C7283" t="s">
        <v>650</v>
      </c>
      <c r="D7283" t="s">
        <v>156</v>
      </c>
      <c r="E7283">
        <v>0</v>
      </c>
      <c r="F7283">
        <v>302</v>
      </c>
      <c r="G7283">
        <v>0</v>
      </c>
      <c r="H7283" t="s">
        <v>157</v>
      </c>
      <c r="I7283" t="s">
        <v>157</v>
      </c>
      <c r="J7283" t="s">
        <v>157</v>
      </c>
      <c r="K7283" s="33" t="str">
        <f>IF(ISNA(VLOOKUP(C7283,'Provider-EHR crosswalk'!A:B,2,FALSE)),"No EHR Specified",VLOOKUP(C7283,'Provider-EHR crosswalk'!A:B,2,FALSE))</f>
        <v>Veradigm EHR (formerly Allscripts)</v>
      </c>
    </row>
    <row r="7284" spans="1:11" x14ac:dyDescent="0.25">
      <c r="A7284" t="s">
        <v>158</v>
      </c>
      <c r="B7284">
        <v>124</v>
      </c>
      <c r="C7284" t="s">
        <v>650</v>
      </c>
      <c r="D7284" t="s">
        <v>159</v>
      </c>
      <c r="E7284">
        <v>1</v>
      </c>
      <c r="F7284">
        <v>302</v>
      </c>
      <c r="G7284">
        <v>0.33</v>
      </c>
      <c r="H7284" t="s">
        <v>157</v>
      </c>
      <c r="I7284" t="s">
        <v>157</v>
      </c>
      <c r="J7284" t="s">
        <v>157</v>
      </c>
      <c r="K7284" s="33" t="str">
        <f>IF(ISNA(VLOOKUP(C7284,'Provider-EHR crosswalk'!A:B,2,FALSE)),"No EHR Specified",VLOOKUP(C7284,'Provider-EHR crosswalk'!A:B,2,FALSE))</f>
        <v>Veradigm EHR (formerly Allscripts)</v>
      </c>
    </row>
    <row r="7285" spans="1:11" x14ac:dyDescent="0.25">
      <c r="A7285" t="s">
        <v>162</v>
      </c>
      <c r="B7285">
        <v>124</v>
      </c>
      <c r="C7285" t="s">
        <v>650</v>
      </c>
      <c r="D7285" t="s">
        <v>163</v>
      </c>
      <c r="E7285">
        <v>295</v>
      </c>
      <c r="F7285">
        <v>302</v>
      </c>
      <c r="G7285">
        <v>97.68</v>
      </c>
      <c r="H7285" t="s">
        <v>65</v>
      </c>
      <c r="I7285">
        <v>95</v>
      </c>
      <c r="J7285" t="s">
        <v>66</v>
      </c>
      <c r="K7285" s="33" t="str">
        <f>IF(ISNA(VLOOKUP(C7285,'Provider-EHR crosswalk'!A:B,2,FALSE)),"No EHR Specified",VLOOKUP(C7285,'Provider-EHR crosswalk'!A:B,2,FALSE))</f>
        <v>Veradigm EHR (formerly Allscripts)</v>
      </c>
    </row>
    <row r="7286" spans="1:11" x14ac:dyDescent="0.25">
      <c r="A7286" t="s">
        <v>164</v>
      </c>
      <c r="B7286">
        <v>124</v>
      </c>
      <c r="C7286" t="s">
        <v>650</v>
      </c>
      <c r="D7286" t="s">
        <v>165</v>
      </c>
      <c r="E7286">
        <v>35</v>
      </c>
      <c r="F7286">
        <v>37</v>
      </c>
      <c r="G7286">
        <v>94.59</v>
      </c>
      <c r="H7286" t="s">
        <v>65</v>
      </c>
      <c r="I7286">
        <v>95</v>
      </c>
      <c r="J7286" t="s">
        <v>69</v>
      </c>
      <c r="K7286" s="33" t="str">
        <f>IF(ISNA(VLOOKUP(C7286,'Provider-EHR crosswalk'!A:B,2,FALSE)),"No EHR Specified",VLOOKUP(C7286,'Provider-EHR crosswalk'!A:B,2,FALSE))</f>
        <v>Veradigm EHR (formerly Allscripts)</v>
      </c>
    </row>
    <row r="7287" spans="1:11" x14ac:dyDescent="0.25">
      <c r="A7287" t="s">
        <v>166</v>
      </c>
      <c r="B7287">
        <v>124</v>
      </c>
      <c r="C7287" t="s">
        <v>650</v>
      </c>
      <c r="D7287" t="s">
        <v>167</v>
      </c>
      <c r="E7287">
        <v>0</v>
      </c>
      <c r="F7287">
        <v>37</v>
      </c>
      <c r="G7287">
        <v>0</v>
      </c>
      <c r="H7287" t="s">
        <v>116</v>
      </c>
      <c r="I7287">
        <v>5</v>
      </c>
      <c r="J7287" t="s">
        <v>66</v>
      </c>
      <c r="K7287" s="33" t="str">
        <f>IF(ISNA(VLOOKUP(C7287,'Provider-EHR crosswalk'!A:B,2,FALSE)),"No EHR Specified",VLOOKUP(C7287,'Provider-EHR crosswalk'!A:B,2,FALSE))</f>
        <v>Veradigm EHR (formerly Allscripts)</v>
      </c>
    </row>
    <row r="7288" spans="1:11" x14ac:dyDescent="0.25">
      <c r="A7288" t="s">
        <v>168</v>
      </c>
      <c r="B7288">
        <v>124</v>
      </c>
      <c r="C7288" t="s">
        <v>650</v>
      </c>
      <c r="D7288" t="s">
        <v>169</v>
      </c>
      <c r="E7288">
        <v>0</v>
      </c>
      <c r="F7288">
        <v>37</v>
      </c>
      <c r="G7288">
        <v>0</v>
      </c>
      <c r="H7288" t="s">
        <v>116</v>
      </c>
      <c r="I7288">
        <v>5</v>
      </c>
      <c r="J7288" t="s">
        <v>66</v>
      </c>
      <c r="K7288" s="33" t="str">
        <f>IF(ISNA(VLOOKUP(C7288,'Provider-EHR crosswalk'!A:B,2,FALSE)),"No EHR Specified",VLOOKUP(C7288,'Provider-EHR crosswalk'!A:B,2,FALSE))</f>
        <v>Veradigm EHR (formerly Allscripts)</v>
      </c>
    </row>
    <row r="7289" spans="1:11" x14ac:dyDescent="0.25">
      <c r="A7289" t="s">
        <v>170</v>
      </c>
      <c r="B7289">
        <v>124</v>
      </c>
      <c r="C7289" t="s">
        <v>650</v>
      </c>
      <c r="D7289" t="s">
        <v>171</v>
      </c>
      <c r="E7289">
        <v>2</v>
      </c>
      <c r="F7289">
        <v>37</v>
      </c>
      <c r="G7289">
        <v>5.41</v>
      </c>
      <c r="H7289" t="s">
        <v>116</v>
      </c>
      <c r="I7289">
        <v>5</v>
      </c>
      <c r="J7289" t="s">
        <v>69</v>
      </c>
      <c r="K7289" s="33" t="str">
        <f>IF(ISNA(VLOOKUP(C7289,'Provider-EHR crosswalk'!A:B,2,FALSE)),"No EHR Specified",VLOOKUP(C7289,'Provider-EHR crosswalk'!A:B,2,FALSE))</f>
        <v>Veradigm EHR (formerly Allscripts)</v>
      </c>
    </row>
    <row r="7290" spans="1:11" x14ac:dyDescent="0.25">
      <c r="A7290" t="s">
        <v>172</v>
      </c>
      <c r="B7290">
        <v>124</v>
      </c>
      <c r="C7290" t="s">
        <v>650</v>
      </c>
      <c r="D7290" t="s">
        <v>173</v>
      </c>
      <c r="E7290">
        <v>7</v>
      </c>
      <c r="F7290">
        <v>302</v>
      </c>
      <c r="G7290">
        <v>2.3199999999999998</v>
      </c>
      <c r="H7290" t="s">
        <v>116</v>
      </c>
      <c r="I7290">
        <v>5</v>
      </c>
      <c r="J7290" t="s">
        <v>66</v>
      </c>
      <c r="K7290" s="33" t="str">
        <f>IF(ISNA(VLOOKUP(C7290,'Provider-EHR crosswalk'!A:B,2,FALSE)),"No EHR Specified",VLOOKUP(C7290,'Provider-EHR crosswalk'!A:B,2,FALSE))</f>
        <v>Veradigm EHR (formerly Allscripts)</v>
      </c>
    </row>
    <row r="7291" spans="1:11" x14ac:dyDescent="0.25">
      <c r="A7291" t="s">
        <v>174</v>
      </c>
      <c r="B7291">
        <v>124</v>
      </c>
      <c r="C7291" t="s">
        <v>650</v>
      </c>
      <c r="D7291" t="s">
        <v>175</v>
      </c>
      <c r="E7291">
        <v>0</v>
      </c>
      <c r="F7291">
        <v>302</v>
      </c>
      <c r="G7291">
        <v>0</v>
      </c>
      <c r="H7291" t="s">
        <v>116</v>
      </c>
      <c r="I7291">
        <v>5</v>
      </c>
      <c r="J7291" t="s">
        <v>66</v>
      </c>
      <c r="K7291" s="33" t="str">
        <f>IF(ISNA(VLOOKUP(C7291,'Provider-EHR crosswalk'!A:B,2,FALSE)),"No EHR Specified",VLOOKUP(C7291,'Provider-EHR crosswalk'!A:B,2,FALSE))</f>
        <v>Veradigm EHR (formerly Allscripts)</v>
      </c>
    </row>
    <row r="7292" spans="1:11" x14ac:dyDescent="0.25">
      <c r="A7292" t="s">
        <v>176</v>
      </c>
      <c r="B7292">
        <v>124</v>
      </c>
      <c r="C7292" t="s">
        <v>650</v>
      </c>
      <c r="D7292" t="s">
        <v>177</v>
      </c>
      <c r="E7292">
        <v>0</v>
      </c>
      <c r="F7292">
        <v>302</v>
      </c>
      <c r="G7292">
        <v>0</v>
      </c>
      <c r="H7292" t="s">
        <v>116</v>
      </c>
      <c r="I7292">
        <v>5</v>
      </c>
      <c r="J7292" t="s">
        <v>66</v>
      </c>
      <c r="K7292" s="33" t="str">
        <f>IF(ISNA(VLOOKUP(C7292,'Provider-EHR crosswalk'!A:B,2,FALSE)),"No EHR Specified",VLOOKUP(C7292,'Provider-EHR crosswalk'!A:B,2,FALSE))</f>
        <v>Veradigm EHR (formerly Allscripts)</v>
      </c>
    </row>
    <row r="7293" spans="1:11" x14ac:dyDescent="0.25">
      <c r="A7293" t="s">
        <v>63</v>
      </c>
      <c r="B7293">
        <v>114</v>
      </c>
      <c r="C7293" t="s">
        <v>675</v>
      </c>
      <c r="D7293" t="s">
        <v>64</v>
      </c>
      <c r="E7293">
        <v>18</v>
      </c>
      <c r="F7293">
        <v>18</v>
      </c>
      <c r="G7293">
        <v>100</v>
      </c>
      <c r="H7293" t="s">
        <v>65</v>
      </c>
      <c r="I7293">
        <v>99</v>
      </c>
      <c r="J7293" t="s">
        <v>66</v>
      </c>
      <c r="K7293" s="33" t="str">
        <f>IF(ISNA(VLOOKUP(C7293,'Provider-EHR crosswalk'!A:B,2,FALSE)),"No EHR Specified",VLOOKUP(C7293,'Provider-EHR crosswalk'!A:B,2,FALSE))</f>
        <v>Veradigm EHR (formerly Allscripts)</v>
      </c>
    </row>
    <row r="7294" spans="1:11" x14ac:dyDescent="0.25">
      <c r="A7294" t="s">
        <v>67</v>
      </c>
      <c r="B7294">
        <v>114</v>
      </c>
      <c r="C7294" t="s">
        <v>675</v>
      </c>
      <c r="D7294" t="s">
        <v>68</v>
      </c>
      <c r="E7294">
        <v>16</v>
      </c>
      <c r="F7294">
        <v>18</v>
      </c>
      <c r="G7294">
        <v>88.89</v>
      </c>
      <c r="H7294" t="s">
        <v>65</v>
      </c>
      <c r="I7294">
        <v>75</v>
      </c>
      <c r="J7294" t="s">
        <v>66</v>
      </c>
      <c r="K7294" s="33" t="str">
        <f>IF(ISNA(VLOOKUP(C7294,'Provider-EHR crosswalk'!A:B,2,FALSE)),"No EHR Specified",VLOOKUP(C7294,'Provider-EHR crosswalk'!A:B,2,FALSE))</f>
        <v>Veradigm EHR (formerly Allscripts)</v>
      </c>
    </row>
    <row r="7295" spans="1:11" x14ac:dyDescent="0.25">
      <c r="A7295" t="s">
        <v>70</v>
      </c>
      <c r="B7295">
        <v>114</v>
      </c>
      <c r="C7295" t="s">
        <v>675</v>
      </c>
      <c r="D7295" t="s">
        <v>71</v>
      </c>
      <c r="E7295">
        <v>18</v>
      </c>
      <c r="F7295">
        <v>18</v>
      </c>
      <c r="G7295">
        <v>100</v>
      </c>
      <c r="H7295" t="s">
        <v>65</v>
      </c>
      <c r="I7295">
        <v>99</v>
      </c>
      <c r="J7295" t="s">
        <v>66</v>
      </c>
      <c r="K7295" s="33" t="str">
        <f>IF(ISNA(VLOOKUP(C7295,'Provider-EHR crosswalk'!A:B,2,FALSE)),"No EHR Specified",VLOOKUP(C7295,'Provider-EHR crosswalk'!A:B,2,FALSE))</f>
        <v>Veradigm EHR (formerly Allscripts)</v>
      </c>
    </row>
    <row r="7296" spans="1:11" x14ac:dyDescent="0.25">
      <c r="A7296" t="s">
        <v>72</v>
      </c>
      <c r="B7296">
        <v>114</v>
      </c>
      <c r="C7296" t="s">
        <v>675</v>
      </c>
      <c r="D7296" t="s">
        <v>73</v>
      </c>
      <c r="E7296">
        <v>18</v>
      </c>
      <c r="F7296">
        <v>18</v>
      </c>
      <c r="G7296">
        <v>100</v>
      </c>
      <c r="H7296" t="s">
        <v>65</v>
      </c>
      <c r="I7296">
        <v>99</v>
      </c>
      <c r="J7296" t="s">
        <v>66</v>
      </c>
      <c r="K7296" s="33" t="str">
        <f>IF(ISNA(VLOOKUP(C7296,'Provider-EHR crosswalk'!A:B,2,FALSE)),"No EHR Specified",VLOOKUP(C7296,'Provider-EHR crosswalk'!A:B,2,FALSE))</f>
        <v>Veradigm EHR (formerly Allscripts)</v>
      </c>
    </row>
    <row r="7297" spans="1:11" x14ac:dyDescent="0.25">
      <c r="A7297" t="s">
        <v>74</v>
      </c>
      <c r="B7297">
        <v>114</v>
      </c>
      <c r="C7297" t="s">
        <v>675</v>
      </c>
      <c r="D7297" t="s">
        <v>75</v>
      </c>
      <c r="E7297">
        <v>18</v>
      </c>
      <c r="F7297">
        <v>18</v>
      </c>
      <c r="G7297">
        <v>100</v>
      </c>
      <c r="H7297" t="s">
        <v>65</v>
      </c>
      <c r="I7297">
        <v>99</v>
      </c>
      <c r="J7297" t="s">
        <v>66</v>
      </c>
      <c r="K7297" s="33" t="str">
        <f>IF(ISNA(VLOOKUP(C7297,'Provider-EHR crosswalk'!A:B,2,FALSE)),"No EHR Specified",VLOOKUP(C7297,'Provider-EHR crosswalk'!A:B,2,FALSE))</f>
        <v>Veradigm EHR (formerly Allscripts)</v>
      </c>
    </row>
    <row r="7298" spans="1:11" x14ac:dyDescent="0.25">
      <c r="A7298" t="s">
        <v>76</v>
      </c>
      <c r="B7298">
        <v>114</v>
      </c>
      <c r="C7298" t="s">
        <v>675</v>
      </c>
      <c r="D7298" t="s">
        <v>77</v>
      </c>
      <c r="E7298">
        <v>18</v>
      </c>
      <c r="F7298">
        <v>18</v>
      </c>
      <c r="G7298">
        <v>100</v>
      </c>
      <c r="H7298" t="s">
        <v>65</v>
      </c>
      <c r="I7298">
        <v>85</v>
      </c>
      <c r="J7298" t="s">
        <v>66</v>
      </c>
      <c r="K7298" s="33" t="str">
        <f>IF(ISNA(VLOOKUP(C7298,'Provider-EHR crosswalk'!A:B,2,FALSE)),"No EHR Specified",VLOOKUP(C7298,'Provider-EHR crosswalk'!A:B,2,FALSE))</f>
        <v>Veradigm EHR (formerly Allscripts)</v>
      </c>
    </row>
    <row r="7299" spans="1:11" x14ac:dyDescent="0.25">
      <c r="A7299" t="s">
        <v>78</v>
      </c>
      <c r="B7299">
        <v>114</v>
      </c>
      <c r="C7299" t="s">
        <v>675</v>
      </c>
      <c r="D7299" t="s">
        <v>79</v>
      </c>
      <c r="E7299">
        <v>18</v>
      </c>
      <c r="F7299">
        <v>18</v>
      </c>
      <c r="G7299">
        <v>100</v>
      </c>
      <c r="H7299" t="s">
        <v>65</v>
      </c>
      <c r="I7299">
        <v>85</v>
      </c>
      <c r="J7299" t="s">
        <v>66</v>
      </c>
      <c r="K7299" s="33" t="str">
        <f>IF(ISNA(VLOOKUP(C7299,'Provider-EHR crosswalk'!A:B,2,FALSE)),"No EHR Specified",VLOOKUP(C7299,'Provider-EHR crosswalk'!A:B,2,FALSE))</f>
        <v>Veradigm EHR (formerly Allscripts)</v>
      </c>
    </row>
    <row r="7300" spans="1:11" x14ac:dyDescent="0.25">
      <c r="A7300" t="s">
        <v>80</v>
      </c>
      <c r="B7300">
        <v>114</v>
      </c>
      <c r="C7300" t="s">
        <v>675</v>
      </c>
      <c r="D7300" t="s">
        <v>81</v>
      </c>
      <c r="E7300">
        <v>18</v>
      </c>
      <c r="F7300">
        <v>18</v>
      </c>
      <c r="G7300">
        <v>100</v>
      </c>
      <c r="H7300" t="s">
        <v>65</v>
      </c>
      <c r="I7300">
        <v>85</v>
      </c>
      <c r="J7300" t="s">
        <v>66</v>
      </c>
      <c r="K7300" s="33" t="str">
        <f>IF(ISNA(VLOOKUP(C7300,'Provider-EHR crosswalk'!A:B,2,FALSE)),"No EHR Specified",VLOOKUP(C7300,'Provider-EHR crosswalk'!A:B,2,FALSE))</f>
        <v>Veradigm EHR (formerly Allscripts)</v>
      </c>
    </row>
    <row r="7301" spans="1:11" x14ac:dyDescent="0.25">
      <c r="A7301" t="s">
        <v>82</v>
      </c>
      <c r="B7301">
        <v>114</v>
      </c>
      <c r="C7301" t="s">
        <v>675</v>
      </c>
      <c r="D7301" t="s">
        <v>83</v>
      </c>
      <c r="E7301">
        <v>18</v>
      </c>
      <c r="F7301">
        <v>18</v>
      </c>
      <c r="G7301">
        <v>100</v>
      </c>
      <c r="H7301" t="s">
        <v>65</v>
      </c>
      <c r="I7301">
        <v>85</v>
      </c>
      <c r="J7301" t="s">
        <v>66</v>
      </c>
      <c r="K7301" s="33" t="str">
        <f>IF(ISNA(VLOOKUP(C7301,'Provider-EHR crosswalk'!A:B,2,FALSE)),"No EHR Specified",VLOOKUP(C7301,'Provider-EHR crosswalk'!A:B,2,FALSE))</f>
        <v>Veradigm EHR (formerly Allscripts)</v>
      </c>
    </row>
    <row r="7302" spans="1:11" x14ac:dyDescent="0.25">
      <c r="A7302" t="s">
        <v>84</v>
      </c>
      <c r="B7302">
        <v>114</v>
      </c>
      <c r="C7302" t="s">
        <v>675</v>
      </c>
      <c r="D7302" t="s">
        <v>85</v>
      </c>
      <c r="E7302">
        <v>18</v>
      </c>
      <c r="F7302">
        <v>18</v>
      </c>
      <c r="G7302">
        <v>100</v>
      </c>
      <c r="H7302" t="s">
        <v>65</v>
      </c>
      <c r="I7302">
        <v>85</v>
      </c>
      <c r="J7302" t="s">
        <v>66</v>
      </c>
      <c r="K7302" s="33" t="str">
        <f>IF(ISNA(VLOOKUP(C7302,'Provider-EHR crosswalk'!A:B,2,FALSE)),"No EHR Specified",VLOOKUP(C7302,'Provider-EHR crosswalk'!A:B,2,FALSE))</f>
        <v>Veradigm EHR (formerly Allscripts)</v>
      </c>
    </row>
    <row r="7303" spans="1:11" x14ac:dyDescent="0.25">
      <c r="A7303" t="s">
        <v>86</v>
      </c>
      <c r="B7303">
        <v>114</v>
      </c>
      <c r="C7303" t="s">
        <v>675</v>
      </c>
      <c r="D7303" t="s">
        <v>87</v>
      </c>
      <c r="E7303">
        <v>18</v>
      </c>
      <c r="F7303">
        <v>18</v>
      </c>
      <c r="G7303">
        <v>100</v>
      </c>
      <c r="H7303" t="s">
        <v>65</v>
      </c>
      <c r="I7303">
        <v>95</v>
      </c>
      <c r="J7303" t="s">
        <v>66</v>
      </c>
      <c r="K7303" s="33" t="str">
        <f>IF(ISNA(VLOOKUP(C7303,'Provider-EHR crosswalk'!A:B,2,FALSE)),"No EHR Specified",VLOOKUP(C7303,'Provider-EHR crosswalk'!A:B,2,FALSE))</f>
        <v>Veradigm EHR (formerly Allscripts)</v>
      </c>
    </row>
    <row r="7304" spans="1:11" x14ac:dyDescent="0.25">
      <c r="A7304" t="s">
        <v>88</v>
      </c>
      <c r="B7304">
        <v>114</v>
      </c>
      <c r="C7304" t="s">
        <v>675</v>
      </c>
      <c r="D7304" t="s">
        <v>89</v>
      </c>
      <c r="E7304">
        <v>18</v>
      </c>
      <c r="F7304">
        <v>18</v>
      </c>
      <c r="G7304">
        <v>100</v>
      </c>
      <c r="H7304" t="s">
        <v>65</v>
      </c>
      <c r="I7304">
        <v>95</v>
      </c>
      <c r="J7304" t="s">
        <v>66</v>
      </c>
      <c r="K7304" s="33" t="str">
        <f>IF(ISNA(VLOOKUP(C7304,'Provider-EHR crosswalk'!A:B,2,FALSE)),"No EHR Specified",VLOOKUP(C7304,'Provider-EHR crosswalk'!A:B,2,FALSE))</f>
        <v>Veradigm EHR (formerly Allscripts)</v>
      </c>
    </row>
    <row r="7305" spans="1:11" x14ac:dyDescent="0.25">
      <c r="A7305" t="s">
        <v>90</v>
      </c>
      <c r="B7305">
        <v>114</v>
      </c>
      <c r="C7305" t="s">
        <v>675</v>
      </c>
      <c r="D7305" t="s">
        <v>91</v>
      </c>
      <c r="E7305">
        <v>18</v>
      </c>
      <c r="F7305">
        <v>18</v>
      </c>
      <c r="G7305">
        <v>100</v>
      </c>
      <c r="H7305" t="s">
        <v>65</v>
      </c>
      <c r="I7305">
        <v>90</v>
      </c>
      <c r="J7305" t="s">
        <v>66</v>
      </c>
      <c r="K7305" s="33" t="str">
        <f>IF(ISNA(VLOOKUP(C7305,'Provider-EHR crosswalk'!A:B,2,FALSE)),"No EHR Specified",VLOOKUP(C7305,'Provider-EHR crosswalk'!A:B,2,FALSE))</f>
        <v>Veradigm EHR (formerly Allscripts)</v>
      </c>
    </row>
    <row r="7306" spans="1:11" x14ac:dyDescent="0.25">
      <c r="A7306" t="s">
        <v>92</v>
      </c>
      <c r="B7306">
        <v>114</v>
      </c>
      <c r="C7306" t="s">
        <v>675</v>
      </c>
      <c r="D7306" t="s">
        <v>93</v>
      </c>
      <c r="E7306">
        <v>10</v>
      </c>
      <c r="F7306">
        <v>18</v>
      </c>
      <c r="G7306">
        <v>55.56</v>
      </c>
      <c r="H7306" t="s">
        <v>65</v>
      </c>
      <c r="I7306">
        <v>90</v>
      </c>
      <c r="J7306" t="s">
        <v>69</v>
      </c>
      <c r="K7306" s="33" t="str">
        <f>IF(ISNA(VLOOKUP(C7306,'Provider-EHR crosswalk'!A:B,2,FALSE)),"No EHR Specified",VLOOKUP(C7306,'Provider-EHR crosswalk'!A:B,2,FALSE))</f>
        <v>Veradigm EHR (formerly Allscripts)</v>
      </c>
    </row>
    <row r="7307" spans="1:11" x14ac:dyDescent="0.25">
      <c r="A7307" t="s">
        <v>94</v>
      </c>
      <c r="B7307">
        <v>114</v>
      </c>
      <c r="C7307" t="s">
        <v>675</v>
      </c>
      <c r="D7307" t="s">
        <v>95</v>
      </c>
      <c r="E7307">
        <v>15</v>
      </c>
      <c r="F7307">
        <v>18</v>
      </c>
      <c r="G7307">
        <v>83.33</v>
      </c>
      <c r="H7307" t="s">
        <v>65</v>
      </c>
      <c r="I7307">
        <v>90</v>
      </c>
      <c r="J7307" t="s">
        <v>69</v>
      </c>
      <c r="K7307" s="33" t="str">
        <f>IF(ISNA(VLOOKUP(C7307,'Provider-EHR crosswalk'!A:B,2,FALSE)),"No EHR Specified",VLOOKUP(C7307,'Provider-EHR crosswalk'!A:B,2,FALSE))</f>
        <v>Veradigm EHR (formerly Allscripts)</v>
      </c>
    </row>
    <row r="7308" spans="1:11" x14ac:dyDescent="0.25">
      <c r="A7308" t="s">
        <v>96</v>
      </c>
      <c r="B7308">
        <v>114</v>
      </c>
      <c r="C7308" t="s">
        <v>675</v>
      </c>
      <c r="D7308" t="s">
        <v>97</v>
      </c>
      <c r="E7308">
        <v>17</v>
      </c>
      <c r="F7308">
        <v>18</v>
      </c>
      <c r="G7308">
        <v>94.44</v>
      </c>
      <c r="H7308" t="s">
        <v>65</v>
      </c>
      <c r="I7308">
        <v>90</v>
      </c>
      <c r="J7308" t="s">
        <v>66</v>
      </c>
      <c r="K7308" s="33" t="str">
        <f>IF(ISNA(VLOOKUP(C7308,'Provider-EHR crosswalk'!A:B,2,FALSE)),"No EHR Specified",VLOOKUP(C7308,'Provider-EHR crosswalk'!A:B,2,FALSE))</f>
        <v>Veradigm EHR (formerly Allscripts)</v>
      </c>
    </row>
    <row r="7309" spans="1:11" x14ac:dyDescent="0.25">
      <c r="A7309" t="s">
        <v>98</v>
      </c>
      <c r="B7309">
        <v>114</v>
      </c>
      <c r="C7309" t="s">
        <v>675</v>
      </c>
      <c r="D7309" t="s">
        <v>99</v>
      </c>
      <c r="E7309">
        <v>17</v>
      </c>
      <c r="F7309">
        <v>18</v>
      </c>
      <c r="G7309">
        <v>94.44</v>
      </c>
      <c r="H7309" t="s">
        <v>65</v>
      </c>
      <c r="I7309">
        <v>90</v>
      </c>
      <c r="J7309" t="s">
        <v>66</v>
      </c>
      <c r="K7309" s="33" t="str">
        <f>IF(ISNA(VLOOKUP(C7309,'Provider-EHR crosswalk'!A:B,2,FALSE)),"No EHR Specified",VLOOKUP(C7309,'Provider-EHR crosswalk'!A:B,2,FALSE))</f>
        <v>Veradigm EHR (formerly Allscripts)</v>
      </c>
    </row>
    <row r="7310" spans="1:11" x14ac:dyDescent="0.25">
      <c r="A7310" t="s">
        <v>100</v>
      </c>
      <c r="B7310">
        <v>114</v>
      </c>
      <c r="C7310" t="s">
        <v>675</v>
      </c>
      <c r="D7310" t="s">
        <v>101</v>
      </c>
      <c r="E7310">
        <v>152</v>
      </c>
      <c r="F7310">
        <v>152</v>
      </c>
      <c r="G7310">
        <v>100</v>
      </c>
      <c r="H7310" t="s">
        <v>65</v>
      </c>
      <c r="I7310">
        <v>99</v>
      </c>
      <c r="J7310" t="s">
        <v>66</v>
      </c>
      <c r="K7310" s="33" t="str">
        <f>IF(ISNA(VLOOKUP(C7310,'Provider-EHR crosswalk'!A:B,2,FALSE)),"No EHR Specified",VLOOKUP(C7310,'Provider-EHR crosswalk'!A:B,2,FALSE))</f>
        <v>Veradigm EHR (formerly Allscripts)</v>
      </c>
    </row>
    <row r="7311" spans="1:11" x14ac:dyDescent="0.25">
      <c r="A7311" t="s">
        <v>102</v>
      </c>
      <c r="B7311">
        <v>114</v>
      </c>
      <c r="C7311" t="s">
        <v>675</v>
      </c>
      <c r="D7311" t="s">
        <v>103</v>
      </c>
      <c r="E7311">
        <v>152</v>
      </c>
      <c r="F7311">
        <v>152</v>
      </c>
      <c r="G7311">
        <v>100</v>
      </c>
      <c r="H7311" t="s">
        <v>65</v>
      </c>
      <c r="I7311">
        <v>99</v>
      </c>
      <c r="J7311" t="s">
        <v>66</v>
      </c>
      <c r="K7311" s="33" t="str">
        <f>IF(ISNA(VLOOKUP(C7311,'Provider-EHR crosswalk'!A:B,2,FALSE)),"No EHR Specified",VLOOKUP(C7311,'Provider-EHR crosswalk'!A:B,2,FALSE))</f>
        <v>Veradigm EHR (formerly Allscripts)</v>
      </c>
    </row>
    <row r="7312" spans="1:11" x14ac:dyDescent="0.25">
      <c r="A7312" t="s">
        <v>104</v>
      </c>
      <c r="B7312">
        <v>114</v>
      </c>
      <c r="C7312" t="s">
        <v>675</v>
      </c>
      <c r="D7312" t="s">
        <v>105</v>
      </c>
      <c r="E7312">
        <v>152</v>
      </c>
      <c r="F7312">
        <v>152</v>
      </c>
      <c r="G7312">
        <v>100</v>
      </c>
      <c r="H7312" t="s">
        <v>65</v>
      </c>
      <c r="I7312">
        <v>99</v>
      </c>
      <c r="J7312" t="s">
        <v>66</v>
      </c>
      <c r="K7312" s="33" t="str">
        <f>IF(ISNA(VLOOKUP(C7312,'Provider-EHR crosswalk'!A:B,2,FALSE)),"No EHR Specified",VLOOKUP(C7312,'Provider-EHR crosswalk'!A:B,2,FALSE))</f>
        <v>Veradigm EHR (formerly Allscripts)</v>
      </c>
    </row>
    <row r="7313" spans="1:11" x14ac:dyDescent="0.25">
      <c r="A7313" t="s">
        <v>106</v>
      </c>
      <c r="B7313">
        <v>114</v>
      </c>
      <c r="C7313" t="s">
        <v>675</v>
      </c>
      <c r="D7313" t="s">
        <v>107</v>
      </c>
      <c r="E7313">
        <v>152</v>
      </c>
      <c r="F7313">
        <v>152</v>
      </c>
      <c r="G7313">
        <v>100</v>
      </c>
      <c r="H7313" t="s">
        <v>65</v>
      </c>
      <c r="I7313">
        <v>99</v>
      </c>
      <c r="J7313" t="s">
        <v>66</v>
      </c>
      <c r="K7313" s="33" t="str">
        <f>IF(ISNA(VLOOKUP(C7313,'Provider-EHR crosswalk'!A:B,2,FALSE)),"No EHR Specified",VLOOKUP(C7313,'Provider-EHR crosswalk'!A:B,2,FALSE))</f>
        <v>Veradigm EHR (formerly Allscripts)</v>
      </c>
    </row>
    <row r="7314" spans="1:11" x14ac:dyDescent="0.25">
      <c r="A7314" t="s">
        <v>108</v>
      </c>
      <c r="B7314">
        <v>114</v>
      </c>
      <c r="C7314" t="s">
        <v>675</v>
      </c>
      <c r="D7314" t="s">
        <v>109</v>
      </c>
      <c r="E7314">
        <v>152</v>
      </c>
      <c r="F7314">
        <v>152</v>
      </c>
      <c r="G7314">
        <v>100</v>
      </c>
      <c r="H7314" t="s">
        <v>65</v>
      </c>
      <c r="I7314">
        <v>99</v>
      </c>
      <c r="J7314" t="s">
        <v>66</v>
      </c>
      <c r="K7314" s="33" t="str">
        <f>IF(ISNA(VLOOKUP(C7314,'Provider-EHR crosswalk'!A:B,2,FALSE)),"No EHR Specified",VLOOKUP(C7314,'Provider-EHR crosswalk'!A:B,2,FALSE))</f>
        <v>Veradigm EHR (formerly Allscripts)</v>
      </c>
    </row>
    <row r="7315" spans="1:11" x14ac:dyDescent="0.25">
      <c r="A7315" t="s">
        <v>110</v>
      </c>
      <c r="B7315">
        <v>114</v>
      </c>
      <c r="C7315" t="s">
        <v>675</v>
      </c>
      <c r="D7315" t="s">
        <v>111</v>
      </c>
      <c r="E7315">
        <v>152</v>
      </c>
      <c r="F7315">
        <v>152</v>
      </c>
      <c r="G7315">
        <v>100</v>
      </c>
      <c r="H7315" t="s">
        <v>65</v>
      </c>
      <c r="I7315">
        <v>99</v>
      </c>
      <c r="J7315" t="s">
        <v>66</v>
      </c>
      <c r="K7315" s="33" t="str">
        <f>IF(ISNA(VLOOKUP(C7315,'Provider-EHR crosswalk'!A:B,2,FALSE)),"No EHR Specified",VLOOKUP(C7315,'Provider-EHR crosswalk'!A:B,2,FALSE))</f>
        <v>Veradigm EHR (formerly Allscripts)</v>
      </c>
    </row>
    <row r="7316" spans="1:11" x14ac:dyDescent="0.25">
      <c r="A7316" t="s">
        <v>112</v>
      </c>
      <c r="B7316">
        <v>114</v>
      </c>
      <c r="C7316" t="s">
        <v>675</v>
      </c>
      <c r="D7316" t="s">
        <v>113</v>
      </c>
      <c r="E7316">
        <v>152</v>
      </c>
      <c r="F7316">
        <v>152</v>
      </c>
      <c r="G7316">
        <v>100</v>
      </c>
      <c r="H7316" t="s">
        <v>65</v>
      </c>
      <c r="I7316">
        <v>99</v>
      </c>
      <c r="J7316" t="s">
        <v>66</v>
      </c>
      <c r="K7316" s="33" t="str">
        <f>IF(ISNA(VLOOKUP(C7316,'Provider-EHR crosswalk'!A:B,2,FALSE)),"No EHR Specified",VLOOKUP(C7316,'Provider-EHR crosswalk'!A:B,2,FALSE))</f>
        <v>Veradigm EHR (formerly Allscripts)</v>
      </c>
    </row>
    <row r="7317" spans="1:11" x14ac:dyDescent="0.25">
      <c r="A7317" t="s">
        <v>114</v>
      </c>
      <c r="B7317">
        <v>114</v>
      </c>
      <c r="C7317" t="s">
        <v>675</v>
      </c>
      <c r="D7317" t="s">
        <v>115</v>
      </c>
      <c r="E7317">
        <v>0</v>
      </c>
      <c r="F7317">
        <v>18</v>
      </c>
      <c r="G7317">
        <v>0</v>
      </c>
      <c r="H7317" t="s">
        <v>116</v>
      </c>
      <c r="I7317">
        <v>4</v>
      </c>
      <c r="J7317" t="s">
        <v>66</v>
      </c>
      <c r="K7317" s="33" t="str">
        <f>IF(ISNA(VLOOKUP(C7317,'Provider-EHR crosswalk'!A:B,2,FALSE)),"No EHR Specified",VLOOKUP(C7317,'Provider-EHR crosswalk'!A:B,2,FALSE))</f>
        <v>Veradigm EHR (formerly Allscripts)</v>
      </c>
    </row>
    <row r="7318" spans="1:11" x14ac:dyDescent="0.25">
      <c r="A7318" t="s">
        <v>117</v>
      </c>
      <c r="B7318">
        <v>114</v>
      </c>
      <c r="C7318" t="s">
        <v>675</v>
      </c>
      <c r="D7318" t="s">
        <v>118</v>
      </c>
      <c r="E7318">
        <v>1</v>
      </c>
      <c r="F7318">
        <v>18</v>
      </c>
      <c r="G7318">
        <v>5.56</v>
      </c>
      <c r="H7318" t="s">
        <v>116</v>
      </c>
      <c r="I7318">
        <v>4</v>
      </c>
      <c r="J7318" t="s">
        <v>69</v>
      </c>
      <c r="K7318" s="33" t="str">
        <f>IF(ISNA(VLOOKUP(C7318,'Provider-EHR crosswalk'!A:B,2,FALSE)),"No EHR Specified",VLOOKUP(C7318,'Provider-EHR crosswalk'!A:B,2,FALSE))</f>
        <v>Veradigm EHR (formerly Allscripts)</v>
      </c>
    </row>
    <row r="7319" spans="1:11" x14ac:dyDescent="0.25">
      <c r="A7319" t="s">
        <v>119</v>
      </c>
      <c r="B7319">
        <v>114</v>
      </c>
      <c r="C7319" t="s">
        <v>675</v>
      </c>
      <c r="D7319" t="s">
        <v>120</v>
      </c>
      <c r="E7319">
        <v>0</v>
      </c>
      <c r="F7319">
        <v>18</v>
      </c>
      <c r="G7319">
        <v>0</v>
      </c>
      <c r="H7319" t="s">
        <v>116</v>
      </c>
      <c r="I7319">
        <v>4</v>
      </c>
      <c r="J7319" t="s">
        <v>66</v>
      </c>
      <c r="K7319" s="33" t="str">
        <f>IF(ISNA(VLOOKUP(C7319,'Provider-EHR crosswalk'!A:B,2,FALSE)),"No EHR Specified",VLOOKUP(C7319,'Provider-EHR crosswalk'!A:B,2,FALSE))</f>
        <v>Veradigm EHR (formerly Allscripts)</v>
      </c>
    </row>
    <row r="7320" spans="1:11" x14ac:dyDescent="0.25">
      <c r="A7320" t="s">
        <v>121</v>
      </c>
      <c r="B7320">
        <v>114</v>
      </c>
      <c r="C7320" t="s">
        <v>675</v>
      </c>
      <c r="D7320" t="s">
        <v>122</v>
      </c>
      <c r="E7320">
        <v>0</v>
      </c>
      <c r="F7320">
        <v>18</v>
      </c>
      <c r="G7320">
        <v>0</v>
      </c>
      <c r="H7320" t="s">
        <v>116</v>
      </c>
      <c r="I7320">
        <v>1</v>
      </c>
      <c r="J7320" t="s">
        <v>66</v>
      </c>
      <c r="K7320" s="33" t="str">
        <f>IF(ISNA(VLOOKUP(C7320,'Provider-EHR crosswalk'!A:B,2,FALSE)),"No EHR Specified",VLOOKUP(C7320,'Provider-EHR crosswalk'!A:B,2,FALSE))</f>
        <v>Veradigm EHR (formerly Allscripts)</v>
      </c>
    </row>
    <row r="7321" spans="1:11" x14ac:dyDescent="0.25">
      <c r="A7321" t="s">
        <v>123</v>
      </c>
      <c r="B7321">
        <v>114</v>
      </c>
      <c r="C7321" t="s">
        <v>675</v>
      </c>
      <c r="D7321" t="s">
        <v>124</v>
      </c>
      <c r="E7321">
        <v>0</v>
      </c>
      <c r="F7321">
        <v>152</v>
      </c>
      <c r="G7321">
        <v>0</v>
      </c>
      <c r="H7321" t="s">
        <v>116</v>
      </c>
      <c r="I7321">
        <v>1</v>
      </c>
      <c r="J7321" t="s">
        <v>66</v>
      </c>
      <c r="K7321" s="33" t="str">
        <f>IF(ISNA(VLOOKUP(C7321,'Provider-EHR crosswalk'!A:B,2,FALSE)),"No EHR Specified",VLOOKUP(C7321,'Provider-EHR crosswalk'!A:B,2,FALSE))</f>
        <v>Veradigm EHR (formerly Allscripts)</v>
      </c>
    </row>
    <row r="7322" spans="1:11" x14ac:dyDescent="0.25">
      <c r="A7322" t="s">
        <v>125</v>
      </c>
      <c r="B7322">
        <v>114</v>
      </c>
      <c r="C7322" t="s">
        <v>675</v>
      </c>
      <c r="D7322" t="s">
        <v>126</v>
      </c>
      <c r="E7322">
        <v>0</v>
      </c>
      <c r="F7322">
        <v>152</v>
      </c>
      <c r="G7322">
        <v>0</v>
      </c>
      <c r="H7322" t="s">
        <v>116</v>
      </c>
      <c r="I7322">
        <v>1</v>
      </c>
      <c r="J7322" t="s">
        <v>66</v>
      </c>
      <c r="K7322" s="33" t="str">
        <f>IF(ISNA(VLOOKUP(C7322,'Provider-EHR crosswalk'!A:B,2,FALSE)),"No EHR Specified",VLOOKUP(C7322,'Provider-EHR crosswalk'!A:B,2,FALSE))</f>
        <v>Veradigm EHR (formerly Allscripts)</v>
      </c>
    </row>
    <row r="7323" spans="1:11" x14ac:dyDescent="0.25">
      <c r="A7323" t="s">
        <v>127</v>
      </c>
      <c r="B7323">
        <v>114</v>
      </c>
      <c r="C7323" t="s">
        <v>675</v>
      </c>
      <c r="D7323" t="s">
        <v>128</v>
      </c>
      <c r="E7323">
        <v>0</v>
      </c>
      <c r="F7323">
        <v>152</v>
      </c>
      <c r="G7323">
        <v>0</v>
      </c>
      <c r="H7323" t="s">
        <v>116</v>
      </c>
      <c r="I7323">
        <v>4</v>
      </c>
      <c r="J7323" t="s">
        <v>66</v>
      </c>
      <c r="K7323" s="33" t="str">
        <f>IF(ISNA(VLOOKUP(C7323,'Provider-EHR crosswalk'!A:B,2,FALSE)),"No EHR Specified",VLOOKUP(C7323,'Provider-EHR crosswalk'!A:B,2,FALSE))</f>
        <v>Veradigm EHR (formerly Allscripts)</v>
      </c>
    </row>
    <row r="7324" spans="1:11" x14ac:dyDescent="0.25">
      <c r="A7324" t="s">
        <v>129</v>
      </c>
      <c r="B7324">
        <v>114</v>
      </c>
      <c r="C7324" t="s">
        <v>675</v>
      </c>
      <c r="D7324" t="s">
        <v>130</v>
      </c>
      <c r="E7324">
        <v>1</v>
      </c>
      <c r="F7324">
        <v>152</v>
      </c>
      <c r="G7324">
        <v>0.66</v>
      </c>
      <c r="H7324" t="s">
        <v>116</v>
      </c>
      <c r="I7324">
        <v>4</v>
      </c>
      <c r="J7324" t="s">
        <v>66</v>
      </c>
      <c r="K7324" s="33" t="str">
        <f>IF(ISNA(VLOOKUP(C7324,'Provider-EHR crosswalk'!A:B,2,FALSE)),"No EHR Specified",VLOOKUP(C7324,'Provider-EHR crosswalk'!A:B,2,FALSE))</f>
        <v>Veradigm EHR (formerly Allscripts)</v>
      </c>
    </row>
    <row r="7325" spans="1:11" x14ac:dyDescent="0.25">
      <c r="A7325" t="s">
        <v>131</v>
      </c>
      <c r="B7325">
        <v>114</v>
      </c>
      <c r="C7325" t="s">
        <v>675</v>
      </c>
      <c r="D7325" t="s">
        <v>132</v>
      </c>
      <c r="E7325">
        <v>4</v>
      </c>
      <c r="F7325">
        <v>152</v>
      </c>
      <c r="G7325">
        <v>2.63</v>
      </c>
      <c r="H7325" t="s">
        <v>116</v>
      </c>
      <c r="I7325">
        <v>4</v>
      </c>
      <c r="J7325" t="s">
        <v>66</v>
      </c>
      <c r="K7325" s="33" t="str">
        <f>IF(ISNA(VLOOKUP(C7325,'Provider-EHR crosswalk'!A:B,2,FALSE)),"No EHR Specified",VLOOKUP(C7325,'Provider-EHR crosswalk'!A:B,2,FALSE))</f>
        <v>Veradigm EHR (formerly Allscripts)</v>
      </c>
    </row>
    <row r="7326" spans="1:11" x14ac:dyDescent="0.25">
      <c r="A7326" t="s">
        <v>133</v>
      </c>
      <c r="B7326">
        <v>114</v>
      </c>
      <c r="C7326" t="s">
        <v>675</v>
      </c>
      <c r="D7326" t="s">
        <v>134</v>
      </c>
      <c r="E7326">
        <v>9</v>
      </c>
      <c r="F7326">
        <v>152</v>
      </c>
      <c r="G7326">
        <v>5.92</v>
      </c>
      <c r="H7326" t="s">
        <v>116</v>
      </c>
      <c r="I7326">
        <v>1</v>
      </c>
      <c r="J7326" t="s">
        <v>69</v>
      </c>
      <c r="K7326" s="33" t="str">
        <f>IF(ISNA(VLOOKUP(C7326,'Provider-EHR crosswalk'!A:B,2,FALSE)),"No EHR Specified",VLOOKUP(C7326,'Provider-EHR crosswalk'!A:B,2,FALSE))</f>
        <v>Veradigm EHR (formerly Allscripts)</v>
      </c>
    </row>
    <row r="7327" spans="1:11" x14ac:dyDescent="0.25">
      <c r="A7327" t="s">
        <v>135</v>
      </c>
      <c r="B7327">
        <v>114</v>
      </c>
      <c r="C7327" t="s">
        <v>675</v>
      </c>
      <c r="D7327" t="s">
        <v>136</v>
      </c>
      <c r="E7327">
        <v>0</v>
      </c>
      <c r="F7327">
        <v>152</v>
      </c>
      <c r="G7327">
        <v>0</v>
      </c>
      <c r="H7327" t="s">
        <v>116</v>
      </c>
      <c r="I7327">
        <v>1</v>
      </c>
      <c r="J7327" t="s">
        <v>66</v>
      </c>
      <c r="K7327" s="33" t="str">
        <f>IF(ISNA(VLOOKUP(C7327,'Provider-EHR crosswalk'!A:B,2,FALSE)),"No EHR Specified",VLOOKUP(C7327,'Provider-EHR crosswalk'!A:B,2,FALSE))</f>
        <v>Veradigm EHR (formerly Allscripts)</v>
      </c>
    </row>
    <row r="7328" spans="1:11" x14ac:dyDescent="0.25">
      <c r="A7328" t="s">
        <v>137</v>
      </c>
      <c r="B7328">
        <v>114</v>
      </c>
      <c r="C7328" t="s">
        <v>675</v>
      </c>
      <c r="D7328" t="s">
        <v>138</v>
      </c>
      <c r="E7328">
        <v>0</v>
      </c>
      <c r="F7328">
        <v>152</v>
      </c>
      <c r="G7328">
        <v>0</v>
      </c>
      <c r="H7328" t="s">
        <v>116</v>
      </c>
      <c r="I7328">
        <v>1</v>
      </c>
      <c r="J7328" t="s">
        <v>66</v>
      </c>
      <c r="K7328" s="33" t="str">
        <f>IF(ISNA(VLOOKUP(C7328,'Provider-EHR crosswalk'!A:B,2,FALSE)),"No EHR Specified",VLOOKUP(C7328,'Provider-EHR crosswalk'!A:B,2,FALSE))</f>
        <v>Veradigm EHR (formerly Allscripts)</v>
      </c>
    </row>
    <row r="7329" spans="1:11" x14ac:dyDescent="0.25">
      <c r="A7329" t="s">
        <v>139</v>
      </c>
      <c r="B7329">
        <v>114</v>
      </c>
      <c r="C7329" t="s">
        <v>675</v>
      </c>
      <c r="D7329" t="s">
        <v>140</v>
      </c>
      <c r="E7329">
        <v>0</v>
      </c>
      <c r="F7329">
        <v>152</v>
      </c>
      <c r="G7329">
        <v>0</v>
      </c>
      <c r="H7329" t="s">
        <v>116</v>
      </c>
      <c r="I7329">
        <v>1</v>
      </c>
      <c r="J7329" t="s">
        <v>66</v>
      </c>
      <c r="K7329" s="33" t="str">
        <f>IF(ISNA(VLOOKUP(C7329,'Provider-EHR crosswalk'!A:B,2,FALSE)),"No EHR Specified",VLOOKUP(C7329,'Provider-EHR crosswalk'!A:B,2,FALSE))</f>
        <v>Veradigm EHR (formerly Allscripts)</v>
      </c>
    </row>
    <row r="7330" spans="1:11" x14ac:dyDescent="0.25">
      <c r="A7330" t="s">
        <v>141</v>
      </c>
      <c r="B7330">
        <v>114</v>
      </c>
      <c r="C7330" t="s">
        <v>675</v>
      </c>
      <c r="D7330" t="s">
        <v>142</v>
      </c>
      <c r="E7330">
        <v>0</v>
      </c>
      <c r="F7330">
        <v>152</v>
      </c>
      <c r="G7330">
        <v>0</v>
      </c>
      <c r="H7330" t="s">
        <v>116</v>
      </c>
      <c r="I7330">
        <v>1</v>
      </c>
      <c r="J7330" t="s">
        <v>66</v>
      </c>
      <c r="K7330" s="33" t="str">
        <f>IF(ISNA(VLOOKUP(C7330,'Provider-EHR crosswalk'!A:B,2,FALSE)),"No EHR Specified",VLOOKUP(C7330,'Provider-EHR crosswalk'!A:B,2,FALSE))</f>
        <v>Veradigm EHR (formerly Allscripts)</v>
      </c>
    </row>
    <row r="7331" spans="1:11" x14ac:dyDescent="0.25">
      <c r="A7331" t="s">
        <v>143</v>
      </c>
      <c r="B7331">
        <v>114</v>
      </c>
      <c r="C7331" t="s">
        <v>675</v>
      </c>
      <c r="D7331" t="s">
        <v>144</v>
      </c>
      <c r="E7331">
        <v>0</v>
      </c>
      <c r="F7331">
        <v>152</v>
      </c>
      <c r="G7331">
        <v>0</v>
      </c>
      <c r="H7331" t="s">
        <v>116</v>
      </c>
      <c r="I7331">
        <v>1</v>
      </c>
      <c r="J7331" t="s">
        <v>66</v>
      </c>
      <c r="K7331" s="33" t="str">
        <f>IF(ISNA(VLOOKUP(C7331,'Provider-EHR crosswalk'!A:B,2,FALSE)),"No EHR Specified",VLOOKUP(C7331,'Provider-EHR crosswalk'!A:B,2,FALSE))</f>
        <v>Veradigm EHR (formerly Allscripts)</v>
      </c>
    </row>
    <row r="7332" spans="1:11" x14ac:dyDescent="0.25">
      <c r="A7332" t="s">
        <v>145</v>
      </c>
      <c r="B7332">
        <v>114</v>
      </c>
      <c r="C7332" t="s">
        <v>675</v>
      </c>
      <c r="D7332" t="s">
        <v>146</v>
      </c>
      <c r="E7332">
        <v>0</v>
      </c>
      <c r="F7332">
        <v>152</v>
      </c>
      <c r="G7332">
        <v>0</v>
      </c>
      <c r="H7332" t="s">
        <v>116</v>
      </c>
      <c r="I7332">
        <v>1</v>
      </c>
      <c r="J7332" t="s">
        <v>66</v>
      </c>
      <c r="K7332" s="33" t="str">
        <f>IF(ISNA(VLOOKUP(C7332,'Provider-EHR crosswalk'!A:B,2,FALSE)),"No EHR Specified",VLOOKUP(C7332,'Provider-EHR crosswalk'!A:B,2,FALSE))</f>
        <v>Veradigm EHR (formerly Allscripts)</v>
      </c>
    </row>
    <row r="7333" spans="1:11" x14ac:dyDescent="0.25">
      <c r="A7333" t="s">
        <v>147</v>
      </c>
      <c r="B7333">
        <v>114</v>
      </c>
      <c r="C7333" t="s">
        <v>675</v>
      </c>
      <c r="D7333" t="s">
        <v>148</v>
      </c>
      <c r="E7333">
        <v>0</v>
      </c>
      <c r="F7333">
        <v>152</v>
      </c>
      <c r="G7333">
        <v>0</v>
      </c>
      <c r="H7333" t="s">
        <v>116</v>
      </c>
      <c r="I7333">
        <v>1</v>
      </c>
      <c r="J7333" t="s">
        <v>66</v>
      </c>
      <c r="K7333" s="33" t="str">
        <f>IF(ISNA(VLOOKUP(C7333,'Provider-EHR crosswalk'!A:B,2,FALSE)),"No EHR Specified",VLOOKUP(C7333,'Provider-EHR crosswalk'!A:B,2,FALSE))</f>
        <v>Veradigm EHR (formerly Allscripts)</v>
      </c>
    </row>
    <row r="7334" spans="1:11" x14ac:dyDescent="0.25">
      <c r="A7334" t="s">
        <v>149</v>
      </c>
      <c r="B7334">
        <v>114</v>
      </c>
      <c r="C7334" t="s">
        <v>675</v>
      </c>
      <c r="D7334" t="s">
        <v>150</v>
      </c>
      <c r="E7334">
        <v>0</v>
      </c>
      <c r="F7334">
        <v>152</v>
      </c>
      <c r="G7334">
        <v>0</v>
      </c>
      <c r="H7334" t="s">
        <v>116</v>
      </c>
      <c r="I7334">
        <v>1</v>
      </c>
      <c r="J7334" t="s">
        <v>66</v>
      </c>
      <c r="K7334" s="33" t="str">
        <f>IF(ISNA(VLOOKUP(C7334,'Provider-EHR crosswalk'!A:B,2,FALSE)),"No EHR Specified",VLOOKUP(C7334,'Provider-EHR crosswalk'!A:B,2,FALSE))</f>
        <v>Veradigm EHR (formerly Allscripts)</v>
      </c>
    </row>
    <row r="7335" spans="1:11" x14ac:dyDescent="0.25">
      <c r="A7335" t="s">
        <v>151</v>
      </c>
      <c r="B7335">
        <v>114</v>
      </c>
      <c r="C7335" t="s">
        <v>675</v>
      </c>
      <c r="D7335" t="s">
        <v>152</v>
      </c>
      <c r="E7335">
        <v>0</v>
      </c>
      <c r="F7335">
        <v>152</v>
      </c>
      <c r="G7335">
        <v>0</v>
      </c>
      <c r="H7335" t="s">
        <v>116</v>
      </c>
      <c r="I7335">
        <v>1</v>
      </c>
      <c r="J7335" t="s">
        <v>66</v>
      </c>
      <c r="K7335" s="33" t="str">
        <f>IF(ISNA(VLOOKUP(C7335,'Provider-EHR crosswalk'!A:B,2,FALSE)),"No EHR Specified",VLOOKUP(C7335,'Provider-EHR crosswalk'!A:B,2,FALSE))</f>
        <v>Veradigm EHR (formerly Allscripts)</v>
      </c>
    </row>
    <row r="7336" spans="1:11" x14ac:dyDescent="0.25">
      <c r="A7336" t="s">
        <v>153</v>
      </c>
      <c r="B7336">
        <v>114</v>
      </c>
      <c r="C7336" t="s">
        <v>675</v>
      </c>
      <c r="D7336" t="s">
        <v>154</v>
      </c>
      <c r="E7336">
        <v>0</v>
      </c>
      <c r="F7336">
        <v>152</v>
      </c>
      <c r="G7336">
        <v>0</v>
      </c>
      <c r="H7336" t="s">
        <v>116</v>
      </c>
      <c r="I7336">
        <v>1</v>
      </c>
      <c r="J7336" t="s">
        <v>66</v>
      </c>
      <c r="K7336" s="33" t="str">
        <f>IF(ISNA(VLOOKUP(C7336,'Provider-EHR crosswalk'!A:B,2,FALSE)),"No EHR Specified",VLOOKUP(C7336,'Provider-EHR crosswalk'!A:B,2,FALSE))</f>
        <v>Veradigm EHR (formerly Allscripts)</v>
      </c>
    </row>
    <row r="7337" spans="1:11" x14ac:dyDescent="0.25">
      <c r="A7337" t="s">
        <v>155</v>
      </c>
      <c r="B7337">
        <v>114</v>
      </c>
      <c r="C7337" t="s">
        <v>675</v>
      </c>
      <c r="D7337" t="s">
        <v>156</v>
      </c>
      <c r="E7337">
        <v>0</v>
      </c>
      <c r="F7337">
        <v>152</v>
      </c>
      <c r="G7337">
        <v>0</v>
      </c>
      <c r="H7337" t="s">
        <v>157</v>
      </c>
      <c r="I7337" t="s">
        <v>157</v>
      </c>
      <c r="J7337" t="s">
        <v>157</v>
      </c>
      <c r="K7337" s="33" t="str">
        <f>IF(ISNA(VLOOKUP(C7337,'Provider-EHR crosswalk'!A:B,2,FALSE)),"No EHR Specified",VLOOKUP(C7337,'Provider-EHR crosswalk'!A:B,2,FALSE))</f>
        <v>Veradigm EHR (formerly Allscripts)</v>
      </c>
    </row>
    <row r="7338" spans="1:11" x14ac:dyDescent="0.25">
      <c r="A7338" t="s">
        <v>158</v>
      </c>
      <c r="B7338">
        <v>114</v>
      </c>
      <c r="C7338" t="s">
        <v>675</v>
      </c>
      <c r="D7338" t="s">
        <v>159</v>
      </c>
      <c r="E7338">
        <v>4</v>
      </c>
      <c r="F7338">
        <v>152</v>
      </c>
      <c r="G7338">
        <v>2.63</v>
      </c>
      <c r="H7338" t="s">
        <v>157</v>
      </c>
      <c r="I7338" t="s">
        <v>157</v>
      </c>
      <c r="J7338" t="s">
        <v>157</v>
      </c>
      <c r="K7338" s="33" t="str">
        <f>IF(ISNA(VLOOKUP(C7338,'Provider-EHR crosswalk'!A:B,2,FALSE)),"No EHR Specified",VLOOKUP(C7338,'Provider-EHR crosswalk'!A:B,2,FALSE))</f>
        <v>Veradigm EHR (formerly Allscripts)</v>
      </c>
    </row>
    <row r="7339" spans="1:11" x14ac:dyDescent="0.25">
      <c r="A7339" t="s">
        <v>162</v>
      </c>
      <c r="B7339">
        <v>114</v>
      </c>
      <c r="C7339" t="s">
        <v>675</v>
      </c>
      <c r="D7339" t="s">
        <v>163</v>
      </c>
      <c r="E7339">
        <v>147</v>
      </c>
      <c r="F7339">
        <v>152</v>
      </c>
      <c r="G7339">
        <v>96.71</v>
      </c>
      <c r="H7339" t="s">
        <v>65</v>
      </c>
      <c r="I7339">
        <v>95</v>
      </c>
      <c r="J7339" t="s">
        <v>66</v>
      </c>
      <c r="K7339" s="33" t="str">
        <f>IF(ISNA(VLOOKUP(C7339,'Provider-EHR crosswalk'!A:B,2,FALSE)),"No EHR Specified",VLOOKUP(C7339,'Provider-EHR crosswalk'!A:B,2,FALSE))</f>
        <v>Veradigm EHR (formerly Allscripts)</v>
      </c>
    </row>
    <row r="7340" spans="1:11" x14ac:dyDescent="0.25">
      <c r="A7340" t="s">
        <v>164</v>
      </c>
      <c r="B7340">
        <v>114</v>
      </c>
      <c r="C7340" t="s">
        <v>675</v>
      </c>
      <c r="D7340" t="s">
        <v>165</v>
      </c>
      <c r="E7340">
        <v>18</v>
      </c>
      <c r="F7340">
        <v>18</v>
      </c>
      <c r="G7340">
        <v>100</v>
      </c>
      <c r="H7340" t="s">
        <v>65</v>
      </c>
      <c r="I7340">
        <v>95</v>
      </c>
      <c r="J7340" t="s">
        <v>66</v>
      </c>
      <c r="K7340" s="33" t="str">
        <f>IF(ISNA(VLOOKUP(C7340,'Provider-EHR crosswalk'!A:B,2,FALSE)),"No EHR Specified",VLOOKUP(C7340,'Provider-EHR crosswalk'!A:B,2,FALSE))</f>
        <v>Veradigm EHR (formerly Allscripts)</v>
      </c>
    </row>
    <row r="7341" spans="1:11" x14ac:dyDescent="0.25">
      <c r="A7341" t="s">
        <v>166</v>
      </c>
      <c r="B7341">
        <v>114</v>
      </c>
      <c r="C7341" t="s">
        <v>675</v>
      </c>
      <c r="D7341" t="s">
        <v>167</v>
      </c>
      <c r="E7341">
        <v>0</v>
      </c>
      <c r="F7341">
        <v>18</v>
      </c>
      <c r="G7341">
        <v>0</v>
      </c>
      <c r="H7341" t="s">
        <v>116</v>
      </c>
      <c r="I7341">
        <v>5</v>
      </c>
      <c r="J7341" t="s">
        <v>66</v>
      </c>
      <c r="K7341" s="33" t="str">
        <f>IF(ISNA(VLOOKUP(C7341,'Provider-EHR crosswalk'!A:B,2,FALSE)),"No EHR Specified",VLOOKUP(C7341,'Provider-EHR crosswalk'!A:B,2,FALSE))</f>
        <v>Veradigm EHR (formerly Allscripts)</v>
      </c>
    </row>
    <row r="7342" spans="1:11" x14ac:dyDescent="0.25">
      <c r="A7342" t="s">
        <v>168</v>
      </c>
      <c r="B7342">
        <v>114</v>
      </c>
      <c r="C7342" t="s">
        <v>675</v>
      </c>
      <c r="D7342" t="s">
        <v>169</v>
      </c>
      <c r="E7342">
        <v>0</v>
      </c>
      <c r="F7342">
        <v>18</v>
      </c>
      <c r="G7342">
        <v>0</v>
      </c>
      <c r="H7342" t="s">
        <v>116</v>
      </c>
      <c r="I7342">
        <v>5</v>
      </c>
      <c r="J7342" t="s">
        <v>66</v>
      </c>
      <c r="K7342" s="33" t="str">
        <f>IF(ISNA(VLOOKUP(C7342,'Provider-EHR crosswalk'!A:B,2,FALSE)),"No EHR Specified",VLOOKUP(C7342,'Provider-EHR crosswalk'!A:B,2,FALSE))</f>
        <v>Veradigm EHR (formerly Allscripts)</v>
      </c>
    </row>
    <row r="7343" spans="1:11" x14ac:dyDescent="0.25">
      <c r="A7343" t="s">
        <v>170</v>
      </c>
      <c r="B7343">
        <v>114</v>
      </c>
      <c r="C7343" t="s">
        <v>675</v>
      </c>
      <c r="D7343" t="s">
        <v>171</v>
      </c>
      <c r="E7343">
        <v>0</v>
      </c>
      <c r="F7343">
        <v>18</v>
      </c>
      <c r="G7343">
        <v>0</v>
      </c>
      <c r="H7343" t="s">
        <v>116</v>
      </c>
      <c r="I7343">
        <v>5</v>
      </c>
      <c r="J7343" t="s">
        <v>66</v>
      </c>
      <c r="K7343" s="33" t="str">
        <f>IF(ISNA(VLOOKUP(C7343,'Provider-EHR crosswalk'!A:B,2,FALSE)),"No EHR Specified",VLOOKUP(C7343,'Provider-EHR crosswalk'!A:B,2,FALSE))</f>
        <v>Veradigm EHR (formerly Allscripts)</v>
      </c>
    </row>
    <row r="7344" spans="1:11" x14ac:dyDescent="0.25">
      <c r="A7344" t="s">
        <v>172</v>
      </c>
      <c r="B7344">
        <v>114</v>
      </c>
      <c r="C7344" t="s">
        <v>675</v>
      </c>
      <c r="D7344" t="s">
        <v>173</v>
      </c>
      <c r="E7344">
        <v>0</v>
      </c>
      <c r="F7344">
        <v>152</v>
      </c>
      <c r="G7344">
        <v>0</v>
      </c>
      <c r="H7344" t="s">
        <v>116</v>
      </c>
      <c r="I7344">
        <v>5</v>
      </c>
      <c r="J7344" t="s">
        <v>66</v>
      </c>
      <c r="K7344" s="33" t="str">
        <f>IF(ISNA(VLOOKUP(C7344,'Provider-EHR crosswalk'!A:B,2,FALSE)),"No EHR Specified",VLOOKUP(C7344,'Provider-EHR crosswalk'!A:B,2,FALSE))</f>
        <v>Veradigm EHR (formerly Allscripts)</v>
      </c>
    </row>
    <row r="7345" spans="1:11" x14ac:dyDescent="0.25">
      <c r="A7345" t="s">
        <v>174</v>
      </c>
      <c r="B7345">
        <v>114</v>
      </c>
      <c r="C7345" t="s">
        <v>675</v>
      </c>
      <c r="D7345" t="s">
        <v>175</v>
      </c>
      <c r="E7345">
        <v>0</v>
      </c>
      <c r="F7345">
        <v>152</v>
      </c>
      <c r="G7345">
        <v>0</v>
      </c>
      <c r="H7345" t="s">
        <v>116</v>
      </c>
      <c r="I7345">
        <v>5</v>
      </c>
      <c r="J7345" t="s">
        <v>66</v>
      </c>
      <c r="K7345" s="33" t="str">
        <f>IF(ISNA(VLOOKUP(C7345,'Provider-EHR crosswalk'!A:B,2,FALSE)),"No EHR Specified",VLOOKUP(C7345,'Provider-EHR crosswalk'!A:B,2,FALSE))</f>
        <v>Veradigm EHR (formerly Allscripts)</v>
      </c>
    </row>
    <row r="7346" spans="1:11" x14ac:dyDescent="0.25">
      <c r="A7346" t="s">
        <v>176</v>
      </c>
      <c r="B7346">
        <v>114</v>
      </c>
      <c r="C7346" t="s">
        <v>675</v>
      </c>
      <c r="D7346" t="s">
        <v>177</v>
      </c>
      <c r="E7346">
        <v>5</v>
      </c>
      <c r="F7346">
        <v>152</v>
      </c>
      <c r="G7346">
        <v>3.29</v>
      </c>
      <c r="H7346" t="s">
        <v>116</v>
      </c>
      <c r="I7346">
        <v>5</v>
      </c>
      <c r="J7346" t="s">
        <v>66</v>
      </c>
      <c r="K7346" s="33" t="str">
        <f>IF(ISNA(VLOOKUP(C7346,'Provider-EHR crosswalk'!A:B,2,FALSE)),"No EHR Specified",VLOOKUP(C7346,'Provider-EHR crosswalk'!A:B,2,FALSE))</f>
        <v>Veradigm EHR (formerly Allscripts)</v>
      </c>
    </row>
    <row r="7347" spans="1:11" x14ac:dyDescent="0.25">
      <c r="A7347" t="s">
        <v>63</v>
      </c>
      <c r="B7347">
        <v>108</v>
      </c>
      <c r="C7347" t="s">
        <v>766</v>
      </c>
      <c r="D7347" t="s">
        <v>64</v>
      </c>
      <c r="E7347">
        <v>9</v>
      </c>
      <c r="F7347">
        <v>9</v>
      </c>
      <c r="G7347">
        <v>100</v>
      </c>
      <c r="H7347" t="s">
        <v>65</v>
      </c>
      <c r="I7347">
        <v>99</v>
      </c>
      <c r="J7347" t="s">
        <v>66</v>
      </c>
      <c r="K7347" s="33" t="str">
        <f>IF(ISNA(VLOOKUP(C7347,'Provider-EHR crosswalk'!A:B,2,FALSE)),"No EHR Specified",VLOOKUP(C7347,'Provider-EHR crosswalk'!A:B,2,FALSE))</f>
        <v>Azalea Health EHR</v>
      </c>
    </row>
    <row r="7348" spans="1:11" x14ac:dyDescent="0.25">
      <c r="A7348" t="s">
        <v>67</v>
      </c>
      <c r="B7348">
        <v>108</v>
      </c>
      <c r="C7348" t="s">
        <v>766</v>
      </c>
      <c r="D7348" t="s">
        <v>68</v>
      </c>
      <c r="E7348">
        <v>8</v>
      </c>
      <c r="F7348">
        <v>9</v>
      </c>
      <c r="G7348">
        <v>88.89</v>
      </c>
      <c r="H7348" t="s">
        <v>65</v>
      </c>
      <c r="I7348">
        <v>75</v>
      </c>
      <c r="J7348" t="s">
        <v>66</v>
      </c>
      <c r="K7348" s="33" t="str">
        <f>IF(ISNA(VLOOKUP(C7348,'Provider-EHR crosswalk'!A:B,2,FALSE)),"No EHR Specified",VLOOKUP(C7348,'Provider-EHR crosswalk'!A:B,2,FALSE))</f>
        <v>Azalea Health EHR</v>
      </c>
    </row>
    <row r="7349" spans="1:11" x14ac:dyDescent="0.25">
      <c r="A7349" t="s">
        <v>70</v>
      </c>
      <c r="B7349">
        <v>108</v>
      </c>
      <c r="C7349" t="s">
        <v>766</v>
      </c>
      <c r="D7349" t="s">
        <v>71</v>
      </c>
      <c r="E7349">
        <v>9</v>
      </c>
      <c r="F7349">
        <v>9</v>
      </c>
      <c r="G7349">
        <v>100</v>
      </c>
      <c r="H7349" t="s">
        <v>65</v>
      </c>
      <c r="I7349">
        <v>99</v>
      </c>
      <c r="J7349" t="s">
        <v>66</v>
      </c>
      <c r="K7349" s="33" t="str">
        <f>IF(ISNA(VLOOKUP(C7349,'Provider-EHR crosswalk'!A:B,2,FALSE)),"No EHR Specified",VLOOKUP(C7349,'Provider-EHR crosswalk'!A:B,2,FALSE))</f>
        <v>Azalea Health EHR</v>
      </c>
    </row>
    <row r="7350" spans="1:11" x14ac:dyDescent="0.25">
      <c r="A7350" t="s">
        <v>72</v>
      </c>
      <c r="B7350">
        <v>108</v>
      </c>
      <c r="C7350" t="s">
        <v>766</v>
      </c>
      <c r="D7350" t="s">
        <v>73</v>
      </c>
      <c r="E7350">
        <v>9</v>
      </c>
      <c r="F7350">
        <v>9</v>
      </c>
      <c r="G7350">
        <v>100</v>
      </c>
      <c r="H7350" t="s">
        <v>65</v>
      </c>
      <c r="I7350">
        <v>99</v>
      </c>
      <c r="J7350" t="s">
        <v>66</v>
      </c>
      <c r="K7350" s="33" t="str">
        <f>IF(ISNA(VLOOKUP(C7350,'Provider-EHR crosswalk'!A:B,2,FALSE)),"No EHR Specified",VLOOKUP(C7350,'Provider-EHR crosswalk'!A:B,2,FALSE))</f>
        <v>Azalea Health EHR</v>
      </c>
    </row>
    <row r="7351" spans="1:11" x14ac:dyDescent="0.25">
      <c r="A7351" t="s">
        <v>74</v>
      </c>
      <c r="B7351">
        <v>108</v>
      </c>
      <c r="C7351" t="s">
        <v>766</v>
      </c>
      <c r="D7351" t="s">
        <v>75</v>
      </c>
      <c r="E7351">
        <v>9</v>
      </c>
      <c r="F7351">
        <v>9</v>
      </c>
      <c r="G7351">
        <v>100</v>
      </c>
      <c r="H7351" t="s">
        <v>65</v>
      </c>
      <c r="I7351">
        <v>99</v>
      </c>
      <c r="J7351" t="s">
        <v>66</v>
      </c>
      <c r="K7351" s="33" t="str">
        <f>IF(ISNA(VLOOKUP(C7351,'Provider-EHR crosswalk'!A:B,2,FALSE)),"No EHR Specified",VLOOKUP(C7351,'Provider-EHR crosswalk'!A:B,2,FALSE))</f>
        <v>Azalea Health EHR</v>
      </c>
    </row>
    <row r="7352" spans="1:11" x14ac:dyDescent="0.25">
      <c r="A7352" t="s">
        <v>76</v>
      </c>
      <c r="B7352">
        <v>108</v>
      </c>
      <c r="C7352" t="s">
        <v>766</v>
      </c>
      <c r="D7352" t="s">
        <v>77</v>
      </c>
      <c r="E7352">
        <v>9</v>
      </c>
      <c r="F7352">
        <v>9</v>
      </c>
      <c r="G7352">
        <v>100</v>
      </c>
      <c r="H7352" t="s">
        <v>65</v>
      </c>
      <c r="I7352">
        <v>85</v>
      </c>
      <c r="J7352" t="s">
        <v>66</v>
      </c>
      <c r="K7352" s="33" t="str">
        <f>IF(ISNA(VLOOKUP(C7352,'Provider-EHR crosswalk'!A:B,2,FALSE)),"No EHR Specified",VLOOKUP(C7352,'Provider-EHR crosswalk'!A:B,2,FALSE))</f>
        <v>Azalea Health EHR</v>
      </c>
    </row>
    <row r="7353" spans="1:11" x14ac:dyDescent="0.25">
      <c r="A7353" t="s">
        <v>78</v>
      </c>
      <c r="B7353">
        <v>108</v>
      </c>
      <c r="C7353" t="s">
        <v>766</v>
      </c>
      <c r="D7353" t="s">
        <v>79</v>
      </c>
      <c r="E7353">
        <v>9</v>
      </c>
      <c r="F7353">
        <v>9</v>
      </c>
      <c r="G7353">
        <v>100</v>
      </c>
      <c r="H7353" t="s">
        <v>65</v>
      </c>
      <c r="I7353">
        <v>85</v>
      </c>
      <c r="J7353" t="s">
        <v>66</v>
      </c>
      <c r="K7353" s="33" t="str">
        <f>IF(ISNA(VLOOKUP(C7353,'Provider-EHR crosswalk'!A:B,2,FALSE)),"No EHR Specified",VLOOKUP(C7353,'Provider-EHR crosswalk'!A:B,2,FALSE))</f>
        <v>Azalea Health EHR</v>
      </c>
    </row>
    <row r="7354" spans="1:11" x14ac:dyDescent="0.25">
      <c r="A7354" t="s">
        <v>80</v>
      </c>
      <c r="B7354">
        <v>108</v>
      </c>
      <c r="C7354" t="s">
        <v>766</v>
      </c>
      <c r="D7354" t="s">
        <v>81</v>
      </c>
      <c r="E7354">
        <v>9</v>
      </c>
      <c r="F7354">
        <v>9</v>
      </c>
      <c r="G7354">
        <v>100</v>
      </c>
      <c r="H7354" t="s">
        <v>65</v>
      </c>
      <c r="I7354">
        <v>85</v>
      </c>
      <c r="J7354" t="s">
        <v>66</v>
      </c>
      <c r="K7354" s="33" t="str">
        <f>IF(ISNA(VLOOKUP(C7354,'Provider-EHR crosswalk'!A:B,2,FALSE)),"No EHR Specified",VLOOKUP(C7354,'Provider-EHR crosswalk'!A:B,2,FALSE))</f>
        <v>Azalea Health EHR</v>
      </c>
    </row>
    <row r="7355" spans="1:11" x14ac:dyDescent="0.25">
      <c r="A7355" t="s">
        <v>82</v>
      </c>
      <c r="B7355">
        <v>108</v>
      </c>
      <c r="C7355" t="s">
        <v>766</v>
      </c>
      <c r="D7355" t="s">
        <v>83</v>
      </c>
      <c r="E7355">
        <v>9</v>
      </c>
      <c r="F7355">
        <v>9</v>
      </c>
      <c r="G7355">
        <v>100</v>
      </c>
      <c r="H7355" t="s">
        <v>65</v>
      </c>
      <c r="I7355">
        <v>85</v>
      </c>
      <c r="J7355" t="s">
        <v>66</v>
      </c>
      <c r="K7355" s="33" t="str">
        <f>IF(ISNA(VLOOKUP(C7355,'Provider-EHR crosswalk'!A:B,2,FALSE)),"No EHR Specified",VLOOKUP(C7355,'Provider-EHR crosswalk'!A:B,2,FALSE))</f>
        <v>Azalea Health EHR</v>
      </c>
    </row>
    <row r="7356" spans="1:11" x14ac:dyDescent="0.25">
      <c r="A7356" t="s">
        <v>84</v>
      </c>
      <c r="B7356">
        <v>108</v>
      </c>
      <c r="C7356" t="s">
        <v>766</v>
      </c>
      <c r="D7356" t="s">
        <v>85</v>
      </c>
      <c r="E7356">
        <v>9</v>
      </c>
      <c r="F7356">
        <v>9</v>
      </c>
      <c r="G7356">
        <v>100</v>
      </c>
      <c r="H7356" t="s">
        <v>65</v>
      </c>
      <c r="I7356">
        <v>85</v>
      </c>
      <c r="J7356" t="s">
        <v>66</v>
      </c>
      <c r="K7356" s="33" t="str">
        <f>IF(ISNA(VLOOKUP(C7356,'Provider-EHR crosswalk'!A:B,2,FALSE)),"No EHR Specified",VLOOKUP(C7356,'Provider-EHR crosswalk'!A:B,2,FALSE))</f>
        <v>Azalea Health EHR</v>
      </c>
    </row>
    <row r="7357" spans="1:11" x14ac:dyDescent="0.25">
      <c r="A7357" t="s">
        <v>86</v>
      </c>
      <c r="B7357">
        <v>108</v>
      </c>
      <c r="C7357" t="s">
        <v>766</v>
      </c>
      <c r="D7357" t="s">
        <v>87</v>
      </c>
      <c r="E7357">
        <v>9</v>
      </c>
      <c r="F7357">
        <v>9</v>
      </c>
      <c r="G7357">
        <v>100</v>
      </c>
      <c r="H7357" t="s">
        <v>65</v>
      </c>
      <c r="I7357">
        <v>95</v>
      </c>
      <c r="J7357" t="s">
        <v>66</v>
      </c>
      <c r="K7357" s="33" t="str">
        <f>IF(ISNA(VLOOKUP(C7357,'Provider-EHR crosswalk'!A:B,2,FALSE)),"No EHR Specified",VLOOKUP(C7357,'Provider-EHR crosswalk'!A:B,2,FALSE))</f>
        <v>Azalea Health EHR</v>
      </c>
    </row>
    <row r="7358" spans="1:11" x14ac:dyDescent="0.25">
      <c r="A7358" t="s">
        <v>88</v>
      </c>
      <c r="B7358">
        <v>108</v>
      </c>
      <c r="C7358" t="s">
        <v>766</v>
      </c>
      <c r="D7358" t="s">
        <v>89</v>
      </c>
      <c r="E7358">
        <v>9</v>
      </c>
      <c r="F7358">
        <v>9</v>
      </c>
      <c r="G7358">
        <v>100</v>
      </c>
      <c r="H7358" t="s">
        <v>65</v>
      </c>
      <c r="I7358">
        <v>95</v>
      </c>
      <c r="J7358" t="s">
        <v>66</v>
      </c>
      <c r="K7358" s="33" t="str">
        <f>IF(ISNA(VLOOKUP(C7358,'Provider-EHR crosswalk'!A:B,2,FALSE)),"No EHR Specified",VLOOKUP(C7358,'Provider-EHR crosswalk'!A:B,2,FALSE))</f>
        <v>Azalea Health EHR</v>
      </c>
    </row>
    <row r="7359" spans="1:11" x14ac:dyDescent="0.25">
      <c r="A7359" t="s">
        <v>90</v>
      </c>
      <c r="B7359">
        <v>108</v>
      </c>
      <c r="C7359" t="s">
        <v>766</v>
      </c>
      <c r="D7359" t="s">
        <v>91</v>
      </c>
      <c r="E7359">
        <v>9</v>
      </c>
      <c r="F7359">
        <v>9</v>
      </c>
      <c r="G7359">
        <v>100</v>
      </c>
      <c r="H7359" t="s">
        <v>65</v>
      </c>
      <c r="I7359">
        <v>90</v>
      </c>
      <c r="J7359" t="s">
        <v>66</v>
      </c>
      <c r="K7359" s="33" t="str">
        <f>IF(ISNA(VLOOKUP(C7359,'Provider-EHR crosswalk'!A:B,2,FALSE)),"No EHR Specified",VLOOKUP(C7359,'Provider-EHR crosswalk'!A:B,2,FALSE))</f>
        <v>Azalea Health EHR</v>
      </c>
    </row>
    <row r="7360" spans="1:11" x14ac:dyDescent="0.25">
      <c r="A7360" t="s">
        <v>92</v>
      </c>
      <c r="B7360">
        <v>108</v>
      </c>
      <c r="C7360" t="s">
        <v>766</v>
      </c>
      <c r="D7360" t="s">
        <v>93</v>
      </c>
      <c r="E7360">
        <v>5</v>
      </c>
      <c r="F7360">
        <v>9</v>
      </c>
      <c r="G7360">
        <v>55.56</v>
      </c>
      <c r="H7360" t="s">
        <v>65</v>
      </c>
      <c r="I7360">
        <v>90</v>
      </c>
      <c r="J7360" t="s">
        <v>69</v>
      </c>
      <c r="K7360" s="33" t="str">
        <f>IF(ISNA(VLOOKUP(C7360,'Provider-EHR crosswalk'!A:B,2,FALSE)),"No EHR Specified",VLOOKUP(C7360,'Provider-EHR crosswalk'!A:B,2,FALSE))</f>
        <v>Azalea Health EHR</v>
      </c>
    </row>
    <row r="7361" spans="1:11" x14ac:dyDescent="0.25">
      <c r="A7361" t="s">
        <v>94</v>
      </c>
      <c r="B7361">
        <v>108</v>
      </c>
      <c r="C7361" t="s">
        <v>766</v>
      </c>
      <c r="D7361" t="s">
        <v>95</v>
      </c>
      <c r="E7361">
        <v>9</v>
      </c>
      <c r="F7361">
        <v>9</v>
      </c>
      <c r="G7361">
        <v>100</v>
      </c>
      <c r="H7361" t="s">
        <v>65</v>
      </c>
      <c r="I7361">
        <v>90</v>
      </c>
      <c r="J7361" t="s">
        <v>66</v>
      </c>
      <c r="K7361" s="33" t="str">
        <f>IF(ISNA(VLOOKUP(C7361,'Provider-EHR crosswalk'!A:B,2,FALSE)),"No EHR Specified",VLOOKUP(C7361,'Provider-EHR crosswalk'!A:B,2,FALSE))</f>
        <v>Azalea Health EHR</v>
      </c>
    </row>
    <row r="7362" spans="1:11" x14ac:dyDescent="0.25">
      <c r="A7362" t="s">
        <v>96</v>
      </c>
      <c r="B7362">
        <v>108</v>
      </c>
      <c r="C7362" t="s">
        <v>766</v>
      </c>
      <c r="D7362" t="s">
        <v>97</v>
      </c>
      <c r="E7362">
        <v>9</v>
      </c>
      <c r="F7362">
        <v>9</v>
      </c>
      <c r="G7362">
        <v>100</v>
      </c>
      <c r="H7362" t="s">
        <v>65</v>
      </c>
      <c r="I7362">
        <v>90</v>
      </c>
      <c r="J7362" t="s">
        <v>66</v>
      </c>
      <c r="K7362" s="33" t="str">
        <f>IF(ISNA(VLOOKUP(C7362,'Provider-EHR crosswalk'!A:B,2,FALSE)),"No EHR Specified",VLOOKUP(C7362,'Provider-EHR crosswalk'!A:B,2,FALSE))</f>
        <v>Azalea Health EHR</v>
      </c>
    </row>
    <row r="7363" spans="1:11" x14ac:dyDescent="0.25">
      <c r="A7363" t="s">
        <v>98</v>
      </c>
      <c r="B7363">
        <v>108</v>
      </c>
      <c r="C7363" t="s">
        <v>766</v>
      </c>
      <c r="D7363" t="s">
        <v>99</v>
      </c>
      <c r="E7363">
        <v>9</v>
      </c>
      <c r="F7363">
        <v>9</v>
      </c>
      <c r="G7363">
        <v>100</v>
      </c>
      <c r="H7363" t="s">
        <v>65</v>
      </c>
      <c r="I7363">
        <v>90</v>
      </c>
      <c r="J7363" t="s">
        <v>66</v>
      </c>
      <c r="K7363" s="33" t="str">
        <f>IF(ISNA(VLOOKUP(C7363,'Provider-EHR crosswalk'!A:B,2,FALSE)),"No EHR Specified",VLOOKUP(C7363,'Provider-EHR crosswalk'!A:B,2,FALSE))</f>
        <v>Azalea Health EHR</v>
      </c>
    </row>
    <row r="7364" spans="1:11" x14ac:dyDescent="0.25">
      <c r="A7364" t="s">
        <v>100</v>
      </c>
      <c r="B7364">
        <v>108</v>
      </c>
      <c r="C7364" t="s">
        <v>766</v>
      </c>
      <c r="D7364" t="s">
        <v>101</v>
      </c>
      <c r="E7364">
        <v>32</v>
      </c>
      <c r="F7364">
        <v>32</v>
      </c>
      <c r="G7364">
        <v>100</v>
      </c>
      <c r="H7364" t="s">
        <v>65</v>
      </c>
      <c r="I7364">
        <v>99</v>
      </c>
      <c r="J7364" t="s">
        <v>66</v>
      </c>
      <c r="K7364" s="33" t="str">
        <f>IF(ISNA(VLOOKUP(C7364,'Provider-EHR crosswalk'!A:B,2,FALSE)),"No EHR Specified",VLOOKUP(C7364,'Provider-EHR crosswalk'!A:B,2,FALSE))</f>
        <v>Azalea Health EHR</v>
      </c>
    </row>
    <row r="7365" spans="1:11" x14ac:dyDescent="0.25">
      <c r="A7365" t="s">
        <v>102</v>
      </c>
      <c r="B7365">
        <v>108</v>
      </c>
      <c r="C7365" t="s">
        <v>766</v>
      </c>
      <c r="D7365" t="s">
        <v>103</v>
      </c>
      <c r="E7365">
        <v>32</v>
      </c>
      <c r="F7365">
        <v>32</v>
      </c>
      <c r="G7365">
        <v>100</v>
      </c>
      <c r="H7365" t="s">
        <v>65</v>
      </c>
      <c r="I7365">
        <v>99</v>
      </c>
      <c r="J7365" t="s">
        <v>66</v>
      </c>
      <c r="K7365" s="33" t="str">
        <f>IF(ISNA(VLOOKUP(C7365,'Provider-EHR crosswalk'!A:B,2,FALSE)),"No EHR Specified",VLOOKUP(C7365,'Provider-EHR crosswalk'!A:B,2,FALSE))</f>
        <v>Azalea Health EHR</v>
      </c>
    </row>
    <row r="7366" spans="1:11" x14ac:dyDescent="0.25">
      <c r="A7366" t="s">
        <v>104</v>
      </c>
      <c r="B7366">
        <v>108</v>
      </c>
      <c r="C7366" t="s">
        <v>766</v>
      </c>
      <c r="D7366" t="s">
        <v>105</v>
      </c>
      <c r="E7366">
        <v>32</v>
      </c>
      <c r="F7366">
        <v>32</v>
      </c>
      <c r="G7366">
        <v>100</v>
      </c>
      <c r="H7366" t="s">
        <v>65</v>
      </c>
      <c r="I7366">
        <v>99</v>
      </c>
      <c r="J7366" t="s">
        <v>66</v>
      </c>
      <c r="K7366" s="33" t="str">
        <f>IF(ISNA(VLOOKUP(C7366,'Provider-EHR crosswalk'!A:B,2,FALSE)),"No EHR Specified",VLOOKUP(C7366,'Provider-EHR crosswalk'!A:B,2,FALSE))</f>
        <v>Azalea Health EHR</v>
      </c>
    </row>
    <row r="7367" spans="1:11" x14ac:dyDescent="0.25">
      <c r="A7367" t="s">
        <v>106</v>
      </c>
      <c r="B7367">
        <v>108</v>
      </c>
      <c r="C7367" t="s">
        <v>766</v>
      </c>
      <c r="D7367" t="s">
        <v>107</v>
      </c>
      <c r="E7367">
        <v>32</v>
      </c>
      <c r="F7367">
        <v>32</v>
      </c>
      <c r="G7367">
        <v>100</v>
      </c>
      <c r="H7367" t="s">
        <v>65</v>
      </c>
      <c r="I7367">
        <v>99</v>
      </c>
      <c r="J7367" t="s">
        <v>66</v>
      </c>
      <c r="K7367" s="33" t="str">
        <f>IF(ISNA(VLOOKUP(C7367,'Provider-EHR crosswalk'!A:B,2,FALSE)),"No EHR Specified",VLOOKUP(C7367,'Provider-EHR crosswalk'!A:B,2,FALSE))</f>
        <v>Azalea Health EHR</v>
      </c>
    </row>
    <row r="7368" spans="1:11" x14ac:dyDescent="0.25">
      <c r="A7368" t="s">
        <v>108</v>
      </c>
      <c r="B7368">
        <v>108</v>
      </c>
      <c r="C7368" t="s">
        <v>766</v>
      </c>
      <c r="D7368" t="s">
        <v>109</v>
      </c>
      <c r="E7368">
        <v>32</v>
      </c>
      <c r="F7368">
        <v>32</v>
      </c>
      <c r="G7368">
        <v>100</v>
      </c>
      <c r="H7368" t="s">
        <v>65</v>
      </c>
      <c r="I7368">
        <v>99</v>
      </c>
      <c r="J7368" t="s">
        <v>66</v>
      </c>
      <c r="K7368" s="33" t="str">
        <f>IF(ISNA(VLOOKUP(C7368,'Provider-EHR crosswalk'!A:B,2,FALSE)),"No EHR Specified",VLOOKUP(C7368,'Provider-EHR crosswalk'!A:B,2,FALSE))</f>
        <v>Azalea Health EHR</v>
      </c>
    </row>
    <row r="7369" spans="1:11" x14ac:dyDescent="0.25">
      <c r="A7369" t="s">
        <v>110</v>
      </c>
      <c r="B7369">
        <v>108</v>
      </c>
      <c r="C7369" t="s">
        <v>766</v>
      </c>
      <c r="D7369" t="s">
        <v>111</v>
      </c>
      <c r="E7369">
        <v>32</v>
      </c>
      <c r="F7369">
        <v>32</v>
      </c>
      <c r="G7369">
        <v>100</v>
      </c>
      <c r="H7369" t="s">
        <v>65</v>
      </c>
      <c r="I7369">
        <v>99</v>
      </c>
      <c r="J7369" t="s">
        <v>66</v>
      </c>
      <c r="K7369" s="33" t="str">
        <f>IF(ISNA(VLOOKUP(C7369,'Provider-EHR crosswalk'!A:B,2,FALSE)),"No EHR Specified",VLOOKUP(C7369,'Provider-EHR crosswalk'!A:B,2,FALSE))</f>
        <v>Azalea Health EHR</v>
      </c>
    </row>
    <row r="7370" spans="1:11" x14ac:dyDescent="0.25">
      <c r="A7370" t="s">
        <v>112</v>
      </c>
      <c r="B7370">
        <v>108</v>
      </c>
      <c r="C7370" t="s">
        <v>766</v>
      </c>
      <c r="D7370" t="s">
        <v>113</v>
      </c>
      <c r="E7370">
        <v>32</v>
      </c>
      <c r="F7370">
        <v>32</v>
      </c>
      <c r="G7370">
        <v>100</v>
      </c>
      <c r="H7370" t="s">
        <v>65</v>
      </c>
      <c r="I7370">
        <v>99</v>
      </c>
      <c r="J7370" t="s">
        <v>66</v>
      </c>
      <c r="K7370" s="33" t="str">
        <f>IF(ISNA(VLOOKUP(C7370,'Provider-EHR crosswalk'!A:B,2,FALSE)),"No EHR Specified",VLOOKUP(C7370,'Provider-EHR crosswalk'!A:B,2,FALSE))</f>
        <v>Azalea Health EHR</v>
      </c>
    </row>
    <row r="7371" spans="1:11" x14ac:dyDescent="0.25">
      <c r="A7371" t="s">
        <v>114</v>
      </c>
      <c r="B7371">
        <v>108</v>
      </c>
      <c r="C7371" t="s">
        <v>766</v>
      </c>
      <c r="D7371" t="s">
        <v>115</v>
      </c>
      <c r="E7371">
        <v>0</v>
      </c>
      <c r="F7371">
        <v>9</v>
      </c>
      <c r="G7371">
        <v>0</v>
      </c>
      <c r="H7371" t="s">
        <v>116</v>
      </c>
      <c r="I7371">
        <v>4</v>
      </c>
      <c r="J7371" t="s">
        <v>66</v>
      </c>
      <c r="K7371" s="33" t="str">
        <f>IF(ISNA(VLOOKUP(C7371,'Provider-EHR crosswalk'!A:B,2,FALSE)),"No EHR Specified",VLOOKUP(C7371,'Provider-EHR crosswalk'!A:B,2,FALSE))</f>
        <v>Azalea Health EHR</v>
      </c>
    </row>
    <row r="7372" spans="1:11" x14ac:dyDescent="0.25">
      <c r="A7372" t="s">
        <v>117</v>
      </c>
      <c r="B7372">
        <v>108</v>
      </c>
      <c r="C7372" t="s">
        <v>766</v>
      </c>
      <c r="D7372" t="s">
        <v>118</v>
      </c>
      <c r="E7372">
        <v>0</v>
      </c>
      <c r="F7372">
        <v>9</v>
      </c>
      <c r="G7372">
        <v>0</v>
      </c>
      <c r="H7372" t="s">
        <v>116</v>
      </c>
      <c r="I7372">
        <v>4</v>
      </c>
      <c r="J7372" t="s">
        <v>66</v>
      </c>
      <c r="K7372" s="33" t="str">
        <f>IF(ISNA(VLOOKUP(C7372,'Provider-EHR crosswalk'!A:B,2,FALSE)),"No EHR Specified",VLOOKUP(C7372,'Provider-EHR crosswalk'!A:B,2,FALSE))</f>
        <v>Azalea Health EHR</v>
      </c>
    </row>
    <row r="7373" spans="1:11" x14ac:dyDescent="0.25">
      <c r="A7373" t="s">
        <v>119</v>
      </c>
      <c r="B7373">
        <v>108</v>
      </c>
      <c r="C7373" t="s">
        <v>766</v>
      </c>
      <c r="D7373" t="s">
        <v>120</v>
      </c>
      <c r="E7373">
        <v>0</v>
      </c>
      <c r="F7373">
        <v>9</v>
      </c>
      <c r="G7373">
        <v>0</v>
      </c>
      <c r="H7373" t="s">
        <v>116</v>
      </c>
      <c r="I7373">
        <v>4</v>
      </c>
      <c r="J7373" t="s">
        <v>66</v>
      </c>
      <c r="K7373" s="33" t="str">
        <f>IF(ISNA(VLOOKUP(C7373,'Provider-EHR crosswalk'!A:B,2,FALSE)),"No EHR Specified",VLOOKUP(C7373,'Provider-EHR crosswalk'!A:B,2,FALSE))</f>
        <v>Azalea Health EHR</v>
      </c>
    </row>
    <row r="7374" spans="1:11" x14ac:dyDescent="0.25">
      <c r="A7374" t="s">
        <v>121</v>
      </c>
      <c r="B7374">
        <v>108</v>
      </c>
      <c r="C7374" t="s">
        <v>766</v>
      </c>
      <c r="D7374" t="s">
        <v>122</v>
      </c>
      <c r="E7374">
        <v>0</v>
      </c>
      <c r="F7374">
        <v>9</v>
      </c>
      <c r="G7374">
        <v>0</v>
      </c>
      <c r="H7374" t="s">
        <v>116</v>
      </c>
      <c r="I7374">
        <v>1</v>
      </c>
      <c r="J7374" t="s">
        <v>66</v>
      </c>
      <c r="K7374" s="33" t="str">
        <f>IF(ISNA(VLOOKUP(C7374,'Provider-EHR crosswalk'!A:B,2,FALSE)),"No EHR Specified",VLOOKUP(C7374,'Provider-EHR crosswalk'!A:B,2,FALSE))</f>
        <v>Azalea Health EHR</v>
      </c>
    </row>
    <row r="7375" spans="1:11" x14ac:dyDescent="0.25">
      <c r="A7375" t="s">
        <v>123</v>
      </c>
      <c r="B7375">
        <v>108</v>
      </c>
      <c r="C7375" t="s">
        <v>766</v>
      </c>
      <c r="D7375" t="s">
        <v>124</v>
      </c>
      <c r="E7375">
        <v>0</v>
      </c>
      <c r="F7375">
        <v>32</v>
      </c>
      <c r="G7375">
        <v>0</v>
      </c>
      <c r="H7375" t="s">
        <v>116</v>
      </c>
      <c r="I7375">
        <v>1</v>
      </c>
      <c r="J7375" t="s">
        <v>66</v>
      </c>
      <c r="K7375" s="33" t="str">
        <f>IF(ISNA(VLOOKUP(C7375,'Provider-EHR crosswalk'!A:B,2,FALSE)),"No EHR Specified",VLOOKUP(C7375,'Provider-EHR crosswalk'!A:B,2,FALSE))</f>
        <v>Azalea Health EHR</v>
      </c>
    </row>
    <row r="7376" spans="1:11" x14ac:dyDescent="0.25">
      <c r="A7376" t="s">
        <v>125</v>
      </c>
      <c r="B7376">
        <v>108</v>
      </c>
      <c r="C7376" t="s">
        <v>766</v>
      </c>
      <c r="D7376" t="s">
        <v>126</v>
      </c>
      <c r="E7376">
        <v>0</v>
      </c>
      <c r="F7376">
        <v>32</v>
      </c>
      <c r="G7376">
        <v>0</v>
      </c>
      <c r="H7376" t="s">
        <v>116</v>
      </c>
      <c r="I7376">
        <v>1</v>
      </c>
      <c r="J7376" t="s">
        <v>66</v>
      </c>
      <c r="K7376" s="33" t="str">
        <f>IF(ISNA(VLOOKUP(C7376,'Provider-EHR crosswalk'!A:B,2,FALSE)),"No EHR Specified",VLOOKUP(C7376,'Provider-EHR crosswalk'!A:B,2,FALSE))</f>
        <v>Azalea Health EHR</v>
      </c>
    </row>
    <row r="7377" spans="1:11" x14ac:dyDescent="0.25">
      <c r="A7377" t="s">
        <v>127</v>
      </c>
      <c r="B7377">
        <v>108</v>
      </c>
      <c r="C7377" t="s">
        <v>766</v>
      </c>
      <c r="D7377" t="s">
        <v>128</v>
      </c>
      <c r="E7377">
        <v>0</v>
      </c>
      <c r="F7377">
        <v>32</v>
      </c>
      <c r="G7377">
        <v>0</v>
      </c>
      <c r="H7377" t="s">
        <v>116</v>
      </c>
      <c r="I7377">
        <v>4</v>
      </c>
      <c r="J7377" t="s">
        <v>66</v>
      </c>
      <c r="K7377" s="33" t="str">
        <f>IF(ISNA(VLOOKUP(C7377,'Provider-EHR crosswalk'!A:B,2,FALSE)),"No EHR Specified",VLOOKUP(C7377,'Provider-EHR crosswalk'!A:B,2,FALSE))</f>
        <v>Azalea Health EHR</v>
      </c>
    </row>
    <row r="7378" spans="1:11" x14ac:dyDescent="0.25">
      <c r="A7378" t="s">
        <v>129</v>
      </c>
      <c r="B7378">
        <v>108</v>
      </c>
      <c r="C7378" t="s">
        <v>766</v>
      </c>
      <c r="D7378" t="s">
        <v>130</v>
      </c>
      <c r="E7378">
        <v>0</v>
      </c>
      <c r="F7378">
        <v>32</v>
      </c>
      <c r="G7378">
        <v>0</v>
      </c>
      <c r="H7378" t="s">
        <v>116</v>
      </c>
      <c r="I7378">
        <v>4</v>
      </c>
      <c r="J7378" t="s">
        <v>66</v>
      </c>
      <c r="K7378" s="33" t="str">
        <f>IF(ISNA(VLOOKUP(C7378,'Provider-EHR crosswalk'!A:B,2,FALSE)),"No EHR Specified",VLOOKUP(C7378,'Provider-EHR crosswalk'!A:B,2,FALSE))</f>
        <v>Azalea Health EHR</v>
      </c>
    </row>
    <row r="7379" spans="1:11" x14ac:dyDescent="0.25">
      <c r="A7379" t="s">
        <v>131</v>
      </c>
      <c r="B7379">
        <v>108</v>
      </c>
      <c r="C7379" t="s">
        <v>766</v>
      </c>
      <c r="D7379" t="s">
        <v>132</v>
      </c>
      <c r="E7379">
        <v>0</v>
      </c>
      <c r="F7379">
        <v>32</v>
      </c>
      <c r="G7379">
        <v>0</v>
      </c>
      <c r="H7379" t="s">
        <v>116</v>
      </c>
      <c r="I7379">
        <v>4</v>
      </c>
      <c r="J7379" t="s">
        <v>66</v>
      </c>
      <c r="K7379" s="33" t="str">
        <f>IF(ISNA(VLOOKUP(C7379,'Provider-EHR crosswalk'!A:B,2,FALSE)),"No EHR Specified",VLOOKUP(C7379,'Provider-EHR crosswalk'!A:B,2,FALSE))</f>
        <v>Azalea Health EHR</v>
      </c>
    </row>
    <row r="7380" spans="1:11" x14ac:dyDescent="0.25">
      <c r="A7380" t="s">
        <v>133</v>
      </c>
      <c r="B7380">
        <v>108</v>
      </c>
      <c r="C7380" t="s">
        <v>766</v>
      </c>
      <c r="D7380" t="s">
        <v>134</v>
      </c>
      <c r="E7380">
        <v>0</v>
      </c>
      <c r="F7380">
        <v>32</v>
      </c>
      <c r="G7380">
        <v>0</v>
      </c>
      <c r="H7380" t="s">
        <v>116</v>
      </c>
      <c r="I7380">
        <v>1</v>
      </c>
      <c r="J7380" t="s">
        <v>66</v>
      </c>
      <c r="K7380" s="33" t="str">
        <f>IF(ISNA(VLOOKUP(C7380,'Provider-EHR crosswalk'!A:B,2,FALSE)),"No EHR Specified",VLOOKUP(C7380,'Provider-EHR crosswalk'!A:B,2,FALSE))</f>
        <v>Azalea Health EHR</v>
      </c>
    </row>
    <row r="7381" spans="1:11" x14ac:dyDescent="0.25">
      <c r="A7381" t="s">
        <v>135</v>
      </c>
      <c r="B7381">
        <v>108</v>
      </c>
      <c r="C7381" t="s">
        <v>766</v>
      </c>
      <c r="D7381" t="s">
        <v>136</v>
      </c>
      <c r="E7381">
        <v>0</v>
      </c>
      <c r="F7381">
        <v>32</v>
      </c>
      <c r="G7381">
        <v>0</v>
      </c>
      <c r="H7381" t="s">
        <v>116</v>
      </c>
      <c r="I7381">
        <v>1</v>
      </c>
      <c r="J7381" t="s">
        <v>66</v>
      </c>
      <c r="K7381" s="33" t="str">
        <f>IF(ISNA(VLOOKUP(C7381,'Provider-EHR crosswalk'!A:B,2,FALSE)),"No EHR Specified",VLOOKUP(C7381,'Provider-EHR crosswalk'!A:B,2,FALSE))</f>
        <v>Azalea Health EHR</v>
      </c>
    </row>
    <row r="7382" spans="1:11" x14ac:dyDescent="0.25">
      <c r="A7382" t="s">
        <v>137</v>
      </c>
      <c r="B7382">
        <v>108</v>
      </c>
      <c r="C7382" t="s">
        <v>766</v>
      </c>
      <c r="D7382" t="s">
        <v>138</v>
      </c>
      <c r="E7382">
        <v>0</v>
      </c>
      <c r="F7382">
        <v>32</v>
      </c>
      <c r="G7382">
        <v>0</v>
      </c>
      <c r="H7382" t="s">
        <v>116</v>
      </c>
      <c r="I7382">
        <v>1</v>
      </c>
      <c r="J7382" t="s">
        <v>66</v>
      </c>
      <c r="K7382" s="33" t="str">
        <f>IF(ISNA(VLOOKUP(C7382,'Provider-EHR crosswalk'!A:B,2,FALSE)),"No EHR Specified",VLOOKUP(C7382,'Provider-EHR crosswalk'!A:B,2,FALSE))</f>
        <v>Azalea Health EHR</v>
      </c>
    </row>
    <row r="7383" spans="1:11" x14ac:dyDescent="0.25">
      <c r="A7383" t="s">
        <v>139</v>
      </c>
      <c r="B7383">
        <v>108</v>
      </c>
      <c r="C7383" t="s">
        <v>766</v>
      </c>
      <c r="D7383" t="s">
        <v>140</v>
      </c>
      <c r="E7383">
        <v>0</v>
      </c>
      <c r="F7383">
        <v>32</v>
      </c>
      <c r="G7383">
        <v>0</v>
      </c>
      <c r="H7383" t="s">
        <v>116</v>
      </c>
      <c r="I7383">
        <v>1</v>
      </c>
      <c r="J7383" t="s">
        <v>66</v>
      </c>
      <c r="K7383" s="33" t="str">
        <f>IF(ISNA(VLOOKUP(C7383,'Provider-EHR crosswalk'!A:B,2,FALSE)),"No EHR Specified",VLOOKUP(C7383,'Provider-EHR crosswalk'!A:B,2,FALSE))</f>
        <v>Azalea Health EHR</v>
      </c>
    </row>
    <row r="7384" spans="1:11" x14ac:dyDescent="0.25">
      <c r="A7384" t="s">
        <v>141</v>
      </c>
      <c r="B7384">
        <v>108</v>
      </c>
      <c r="C7384" t="s">
        <v>766</v>
      </c>
      <c r="D7384" t="s">
        <v>142</v>
      </c>
      <c r="E7384">
        <v>0</v>
      </c>
      <c r="F7384">
        <v>32</v>
      </c>
      <c r="G7384">
        <v>0</v>
      </c>
      <c r="H7384" t="s">
        <v>116</v>
      </c>
      <c r="I7384">
        <v>1</v>
      </c>
      <c r="J7384" t="s">
        <v>66</v>
      </c>
      <c r="K7384" s="33" t="str">
        <f>IF(ISNA(VLOOKUP(C7384,'Provider-EHR crosswalk'!A:B,2,FALSE)),"No EHR Specified",VLOOKUP(C7384,'Provider-EHR crosswalk'!A:B,2,FALSE))</f>
        <v>Azalea Health EHR</v>
      </c>
    </row>
    <row r="7385" spans="1:11" x14ac:dyDescent="0.25">
      <c r="A7385" t="s">
        <v>143</v>
      </c>
      <c r="B7385">
        <v>108</v>
      </c>
      <c r="C7385" t="s">
        <v>766</v>
      </c>
      <c r="D7385" t="s">
        <v>144</v>
      </c>
      <c r="E7385">
        <v>0</v>
      </c>
      <c r="F7385">
        <v>32</v>
      </c>
      <c r="G7385">
        <v>0</v>
      </c>
      <c r="H7385" t="s">
        <v>116</v>
      </c>
      <c r="I7385">
        <v>1</v>
      </c>
      <c r="J7385" t="s">
        <v>66</v>
      </c>
      <c r="K7385" s="33" t="str">
        <f>IF(ISNA(VLOOKUP(C7385,'Provider-EHR crosswalk'!A:B,2,FALSE)),"No EHR Specified",VLOOKUP(C7385,'Provider-EHR crosswalk'!A:B,2,FALSE))</f>
        <v>Azalea Health EHR</v>
      </c>
    </row>
    <row r="7386" spans="1:11" x14ac:dyDescent="0.25">
      <c r="A7386" t="s">
        <v>145</v>
      </c>
      <c r="B7386">
        <v>108</v>
      </c>
      <c r="C7386" t="s">
        <v>766</v>
      </c>
      <c r="D7386" t="s">
        <v>146</v>
      </c>
      <c r="E7386">
        <v>0</v>
      </c>
      <c r="F7386">
        <v>32</v>
      </c>
      <c r="G7386">
        <v>0</v>
      </c>
      <c r="H7386" t="s">
        <v>116</v>
      </c>
      <c r="I7386">
        <v>1</v>
      </c>
      <c r="J7386" t="s">
        <v>66</v>
      </c>
      <c r="K7386" s="33" t="str">
        <f>IF(ISNA(VLOOKUP(C7386,'Provider-EHR crosswalk'!A:B,2,FALSE)),"No EHR Specified",VLOOKUP(C7386,'Provider-EHR crosswalk'!A:B,2,FALSE))</f>
        <v>Azalea Health EHR</v>
      </c>
    </row>
    <row r="7387" spans="1:11" x14ac:dyDescent="0.25">
      <c r="A7387" t="s">
        <v>147</v>
      </c>
      <c r="B7387">
        <v>108</v>
      </c>
      <c r="C7387" t="s">
        <v>766</v>
      </c>
      <c r="D7387" t="s">
        <v>148</v>
      </c>
      <c r="E7387">
        <v>0</v>
      </c>
      <c r="F7387">
        <v>32</v>
      </c>
      <c r="G7387">
        <v>0</v>
      </c>
      <c r="H7387" t="s">
        <v>116</v>
      </c>
      <c r="I7387">
        <v>1</v>
      </c>
      <c r="J7387" t="s">
        <v>66</v>
      </c>
      <c r="K7387" s="33" t="str">
        <f>IF(ISNA(VLOOKUP(C7387,'Provider-EHR crosswalk'!A:B,2,FALSE)),"No EHR Specified",VLOOKUP(C7387,'Provider-EHR crosswalk'!A:B,2,FALSE))</f>
        <v>Azalea Health EHR</v>
      </c>
    </row>
    <row r="7388" spans="1:11" x14ac:dyDescent="0.25">
      <c r="A7388" t="s">
        <v>149</v>
      </c>
      <c r="B7388">
        <v>108</v>
      </c>
      <c r="C7388" t="s">
        <v>766</v>
      </c>
      <c r="D7388" t="s">
        <v>150</v>
      </c>
      <c r="E7388">
        <v>0</v>
      </c>
      <c r="F7388">
        <v>32</v>
      </c>
      <c r="G7388">
        <v>0</v>
      </c>
      <c r="H7388" t="s">
        <v>116</v>
      </c>
      <c r="I7388">
        <v>1</v>
      </c>
      <c r="J7388" t="s">
        <v>66</v>
      </c>
      <c r="K7388" s="33" t="str">
        <f>IF(ISNA(VLOOKUP(C7388,'Provider-EHR crosswalk'!A:B,2,FALSE)),"No EHR Specified",VLOOKUP(C7388,'Provider-EHR crosswalk'!A:B,2,FALSE))</f>
        <v>Azalea Health EHR</v>
      </c>
    </row>
    <row r="7389" spans="1:11" x14ac:dyDescent="0.25">
      <c r="A7389" t="s">
        <v>151</v>
      </c>
      <c r="B7389">
        <v>108</v>
      </c>
      <c r="C7389" t="s">
        <v>766</v>
      </c>
      <c r="D7389" t="s">
        <v>152</v>
      </c>
      <c r="E7389">
        <v>0</v>
      </c>
      <c r="F7389">
        <v>32</v>
      </c>
      <c r="G7389">
        <v>0</v>
      </c>
      <c r="H7389" t="s">
        <v>116</v>
      </c>
      <c r="I7389">
        <v>1</v>
      </c>
      <c r="J7389" t="s">
        <v>66</v>
      </c>
      <c r="K7389" s="33" t="str">
        <f>IF(ISNA(VLOOKUP(C7389,'Provider-EHR crosswalk'!A:B,2,FALSE)),"No EHR Specified",VLOOKUP(C7389,'Provider-EHR crosswalk'!A:B,2,FALSE))</f>
        <v>Azalea Health EHR</v>
      </c>
    </row>
    <row r="7390" spans="1:11" x14ac:dyDescent="0.25">
      <c r="A7390" t="s">
        <v>153</v>
      </c>
      <c r="B7390">
        <v>108</v>
      </c>
      <c r="C7390" t="s">
        <v>766</v>
      </c>
      <c r="D7390" t="s">
        <v>154</v>
      </c>
      <c r="E7390">
        <v>0</v>
      </c>
      <c r="F7390">
        <v>32</v>
      </c>
      <c r="G7390">
        <v>0</v>
      </c>
      <c r="H7390" t="s">
        <v>116</v>
      </c>
      <c r="I7390">
        <v>1</v>
      </c>
      <c r="J7390" t="s">
        <v>66</v>
      </c>
      <c r="K7390" s="33" t="str">
        <f>IF(ISNA(VLOOKUP(C7390,'Provider-EHR crosswalk'!A:B,2,FALSE)),"No EHR Specified",VLOOKUP(C7390,'Provider-EHR crosswalk'!A:B,2,FALSE))</f>
        <v>Azalea Health EHR</v>
      </c>
    </row>
    <row r="7391" spans="1:11" x14ac:dyDescent="0.25">
      <c r="A7391" t="s">
        <v>155</v>
      </c>
      <c r="B7391">
        <v>108</v>
      </c>
      <c r="C7391" t="s">
        <v>766</v>
      </c>
      <c r="D7391" t="s">
        <v>156</v>
      </c>
      <c r="E7391">
        <v>0</v>
      </c>
      <c r="F7391">
        <v>32</v>
      </c>
      <c r="G7391">
        <v>0</v>
      </c>
      <c r="H7391" t="s">
        <v>157</v>
      </c>
      <c r="I7391" t="s">
        <v>157</v>
      </c>
      <c r="J7391" t="s">
        <v>157</v>
      </c>
      <c r="K7391" s="33" t="str">
        <f>IF(ISNA(VLOOKUP(C7391,'Provider-EHR crosswalk'!A:B,2,FALSE)),"No EHR Specified",VLOOKUP(C7391,'Provider-EHR crosswalk'!A:B,2,FALSE))</f>
        <v>Azalea Health EHR</v>
      </c>
    </row>
    <row r="7392" spans="1:11" x14ac:dyDescent="0.25">
      <c r="A7392" t="s">
        <v>158</v>
      </c>
      <c r="B7392">
        <v>108</v>
      </c>
      <c r="C7392" t="s">
        <v>766</v>
      </c>
      <c r="D7392" t="s">
        <v>159</v>
      </c>
      <c r="E7392">
        <v>3</v>
      </c>
      <c r="F7392">
        <v>32</v>
      </c>
      <c r="G7392">
        <v>9.3800000000000008</v>
      </c>
      <c r="H7392" t="s">
        <v>157</v>
      </c>
      <c r="I7392" t="s">
        <v>157</v>
      </c>
      <c r="J7392" t="s">
        <v>157</v>
      </c>
      <c r="K7392" s="33" t="str">
        <f>IF(ISNA(VLOOKUP(C7392,'Provider-EHR crosswalk'!A:B,2,FALSE)),"No EHR Specified",VLOOKUP(C7392,'Provider-EHR crosswalk'!A:B,2,FALSE))</f>
        <v>Azalea Health EHR</v>
      </c>
    </row>
    <row r="7393" spans="1:11" x14ac:dyDescent="0.25">
      <c r="A7393" t="s">
        <v>162</v>
      </c>
      <c r="B7393">
        <v>108</v>
      </c>
      <c r="C7393" t="s">
        <v>766</v>
      </c>
      <c r="D7393" t="s">
        <v>163</v>
      </c>
      <c r="E7393">
        <v>27</v>
      </c>
      <c r="F7393">
        <v>32</v>
      </c>
      <c r="G7393">
        <v>84.38</v>
      </c>
      <c r="H7393" t="s">
        <v>65</v>
      </c>
      <c r="I7393">
        <v>95</v>
      </c>
      <c r="J7393" t="s">
        <v>69</v>
      </c>
      <c r="K7393" s="33" t="str">
        <f>IF(ISNA(VLOOKUP(C7393,'Provider-EHR crosswalk'!A:B,2,FALSE)),"No EHR Specified",VLOOKUP(C7393,'Provider-EHR crosswalk'!A:B,2,FALSE))</f>
        <v>Azalea Health EHR</v>
      </c>
    </row>
    <row r="7394" spans="1:11" x14ac:dyDescent="0.25">
      <c r="A7394" t="s">
        <v>164</v>
      </c>
      <c r="B7394">
        <v>108</v>
      </c>
      <c r="C7394" t="s">
        <v>766</v>
      </c>
      <c r="D7394" t="s">
        <v>165</v>
      </c>
      <c r="E7394">
        <v>9</v>
      </c>
      <c r="F7394">
        <v>9</v>
      </c>
      <c r="G7394">
        <v>100</v>
      </c>
      <c r="H7394" t="s">
        <v>65</v>
      </c>
      <c r="I7394">
        <v>95</v>
      </c>
      <c r="J7394" t="s">
        <v>66</v>
      </c>
      <c r="K7394" s="33" t="str">
        <f>IF(ISNA(VLOOKUP(C7394,'Provider-EHR crosswalk'!A:B,2,FALSE)),"No EHR Specified",VLOOKUP(C7394,'Provider-EHR crosswalk'!A:B,2,FALSE))</f>
        <v>Azalea Health EHR</v>
      </c>
    </row>
    <row r="7395" spans="1:11" x14ac:dyDescent="0.25">
      <c r="A7395" t="s">
        <v>166</v>
      </c>
      <c r="B7395">
        <v>108</v>
      </c>
      <c r="C7395" t="s">
        <v>766</v>
      </c>
      <c r="D7395" t="s">
        <v>167</v>
      </c>
      <c r="E7395">
        <v>0</v>
      </c>
      <c r="F7395">
        <v>9</v>
      </c>
      <c r="G7395">
        <v>0</v>
      </c>
      <c r="H7395" t="s">
        <v>116</v>
      </c>
      <c r="I7395">
        <v>5</v>
      </c>
      <c r="J7395" t="s">
        <v>66</v>
      </c>
      <c r="K7395" s="33" t="str">
        <f>IF(ISNA(VLOOKUP(C7395,'Provider-EHR crosswalk'!A:B,2,FALSE)),"No EHR Specified",VLOOKUP(C7395,'Provider-EHR crosswalk'!A:B,2,FALSE))</f>
        <v>Azalea Health EHR</v>
      </c>
    </row>
    <row r="7396" spans="1:11" x14ac:dyDescent="0.25">
      <c r="A7396" t="s">
        <v>168</v>
      </c>
      <c r="B7396">
        <v>108</v>
      </c>
      <c r="C7396" t="s">
        <v>766</v>
      </c>
      <c r="D7396" t="s">
        <v>169</v>
      </c>
      <c r="E7396">
        <v>0</v>
      </c>
      <c r="F7396">
        <v>9</v>
      </c>
      <c r="G7396">
        <v>0</v>
      </c>
      <c r="H7396" t="s">
        <v>116</v>
      </c>
      <c r="I7396">
        <v>5</v>
      </c>
      <c r="J7396" t="s">
        <v>66</v>
      </c>
      <c r="K7396" s="33" t="str">
        <f>IF(ISNA(VLOOKUP(C7396,'Provider-EHR crosswalk'!A:B,2,FALSE)),"No EHR Specified",VLOOKUP(C7396,'Provider-EHR crosswalk'!A:B,2,FALSE))</f>
        <v>Azalea Health EHR</v>
      </c>
    </row>
    <row r="7397" spans="1:11" x14ac:dyDescent="0.25">
      <c r="A7397" t="s">
        <v>170</v>
      </c>
      <c r="B7397">
        <v>108</v>
      </c>
      <c r="C7397" t="s">
        <v>766</v>
      </c>
      <c r="D7397" t="s">
        <v>171</v>
      </c>
      <c r="E7397">
        <v>0</v>
      </c>
      <c r="F7397">
        <v>9</v>
      </c>
      <c r="G7397">
        <v>0</v>
      </c>
      <c r="H7397" t="s">
        <v>116</v>
      </c>
      <c r="I7397">
        <v>5</v>
      </c>
      <c r="J7397" t="s">
        <v>66</v>
      </c>
      <c r="K7397" s="33" t="str">
        <f>IF(ISNA(VLOOKUP(C7397,'Provider-EHR crosswalk'!A:B,2,FALSE)),"No EHR Specified",VLOOKUP(C7397,'Provider-EHR crosswalk'!A:B,2,FALSE))</f>
        <v>Azalea Health EHR</v>
      </c>
    </row>
    <row r="7398" spans="1:11" x14ac:dyDescent="0.25">
      <c r="A7398" t="s">
        <v>172</v>
      </c>
      <c r="B7398">
        <v>108</v>
      </c>
      <c r="C7398" t="s">
        <v>766</v>
      </c>
      <c r="D7398" t="s">
        <v>173</v>
      </c>
      <c r="E7398">
        <v>5</v>
      </c>
      <c r="F7398">
        <v>32</v>
      </c>
      <c r="G7398">
        <v>15.63</v>
      </c>
      <c r="H7398" t="s">
        <v>116</v>
      </c>
      <c r="I7398">
        <v>5</v>
      </c>
      <c r="J7398" t="s">
        <v>69</v>
      </c>
      <c r="K7398" s="33" t="str">
        <f>IF(ISNA(VLOOKUP(C7398,'Provider-EHR crosswalk'!A:B,2,FALSE)),"No EHR Specified",VLOOKUP(C7398,'Provider-EHR crosswalk'!A:B,2,FALSE))</f>
        <v>Azalea Health EHR</v>
      </c>
    </row>
    <row r="7399" spans="1:11" x14ac:dyDescent="0.25">
      <c r="A7399" t="s">
        <v>174</v>
      </c>
      <c r="B7399">
        <v>108</v>
      </c>
      <c r="C7399" t="s">
        <v>766</v>
      </c>
      <c r="D7399" t="s">
        <v>175</v>
      </c>
      <c r="E7399">
        <v>0</v>
      </c>
      <c r="F7399">
        <v>32</v>
      </c>
      <c r="G7399">
        <v>0</v>
      </c>
      <c r="H7399" t="s">
        <v>116</v>
      </c>
      <c r="I7399">
        <v>5</v>
      </c>
      <c r="J7399" t="s">
        <v>66</v>
      </c>
      <c r="K7399" s="33" t="str">
        <f>IF(ISNA(VLOOKUP(C7399,'Provider-EHR crosswalk'!A:B,2,FALSE)),"No EHR Specified",VLOOKUP(C7399,'Provider-EHR crosswalk'!A:B,2,FALSE))</f>
        <v>Azalea Health EHR</v>
      </c>
    </row>
    <row r="7400" spans="1:11" x14ac:dyDescent="0.25">
      <c r="A7400" t="s">
        <v>176</v>
      </c>
      <c r="B7400">
        <v>108</v>
      </c>
      <c r="C7400" t="s">
        <v>766</v>
      </c>
      <c r="D7400" t="s">
        <v>177</v>
      </c>
      <c r="E7400">
        <v>0</v>
      </c>
      <c r="F7400">
        <v>32</v>
      </c>
      <c r="G7400">
        <v>0</v>
      </c>
      <c r="H7400" t="s">
        <v>116</v>
      </c>
      <c r="I7400">
        <v>5</v>
      </c>
      <c r="J7400" t="s">
        <v>66</v>
      </c>
      <c r="K7400" s="33" t="str">
        <f>IF(ISNA(VLOOKUP(C7400,'Provider-EHR crosswalk'!A:B,2,FALSE)),"No EHR Specified",VLOOKUP(C7400,'Provider-EHR crosswalk'!A:B,2,FALSE))</f>
        <v>Azalea Health EHR</v>
      </c>
    </row>
    <row r="7401" spans="1:11" x14ac:dyDescent="0.25">
      <c r="A7401" t="s">
        <v>63</v>
      </c>
      <c r="B7401">
        <v>3</v>
      </c>
      <c r="C7401" t="s">
        <v>694</v>
      </c>
      <c r="D7401" t="s">
        <v>64</v>
      </c>
      <c r="E7401">
        <v>555</v>
      </c>
      <c r="F7401">
        <v>555</v>
      </c>
      <c r="G7401">
        <v>100</v>
      </c>
      <c r="H7401" t="s">
        <v>65</v>
      </c>
      <c r="I7401">
        <v>99</v>
      </c>
      <c r="J7401" t="s">
        <v>66</v>
      </c>
      <c r="K7401" s="33" t="str">
        <f>IF(ISNA(VLOOKUP(C7401,'Provider-EHR crosswalk'!A:B,2,FALSE)),"No EHR Specified",VLOOKUP(C7401,'Provider-EHR crosswalk'!A:B,2,FALSE))</f>
        <v>AdvancedMD EHR</v>
      </c>
    </row>
    <row r="7402" spans="1:11" x14ac:dyDescent="0.25">
      <c r="A7402" t="s">
        <v>67</v>
      </c>
      <c r="B7402">
        <v>3</v>
      </c>
      <c r="C7402" t="s">
        <v>694</v>
      </c>
      <c r="D7402" t="s">
        <v>68</v>
      </c>
      <c r="E7402">
        <v>490</v>
      </c>
      <c r="F7402">
        <v>555</v>
      </c>
      <c r="G7402">
        <v>88.29</v>
      </c>
      <c r="H7402" t="s">
        <v>65</v>
      </c>
      <c r="I7402">
        <v>75</v>
      </c>
      <c r="J7402" t="s">
        <v>66</v>
      </c>
      <c r="K7402" s="33" t="str">
        <f>IF(ISNA(VLOOKUP(C7402,'Provider-EHR crosswalk'!A:B,2,FALSE)),"No EHR Specified",VLOOKUP(C7402,'Provider-EHR crosswalk'!A:B,2,FALSE))</f>
        <v>AdvancedMD EHR</v>
      </c>
    </row>
    <row r="7403" spans="1:11" x14ac:dyDescent="0.25">
      <c r="A7403" t="s">
        <v>70</v>
      </c>
      <c r="B7403">
        <v>3</v>
      </c>
      <c r="C7403" t="s">
        <v>694</v>
      </c>
      <c r="D7403" t="s">
        <v>71</v>
      </c>
      <c r="E7403">
        <v>555</v>
      </c>
      <c r="F7403">
        <v>555</v>
      </c>
      <c r="G7403">
        <v>100</v>
      </c>
      <c r="H7403" t="s">
        <v>65</v>
      </c>
      <c r="I7403">
        <v>99</v>
      </c>
      <c r="J7403" t="s">
        <v>66</v>
      </c>
      <c r="K7403" s="33" t="str">
        <f>IF(ISNA(VLOOKUP(C7403,'Provider-EHR crosswalk'!A:B,2,FALSE)),"No EHR Specified",VLOOKUP(C7403,'Provider-EHR crosswalk'!A:B,2,FALSE))</f>
        <v>AdvancedMD EHR</v>
      </c>
    </row>
    <row r="7404" spans="1:11" x14ac:dyDescent="0.25">
      <c r="A7404" t="s">
        <v>72</v>
      </c>
      <c r="B7404">
        <v>3</v>
      </c>
      <c r="C7404" t="s">
        <v>694</v>
      </c>
      <c r="D7404" t="s">
        <v>73</v>
      </c>
      <c r="E7404">
        <v>555</v>
      </c>
      <c r="F7404">
        <v>555</v>
      </c>
      <c r="G7404">
        <v>100</v>
      </c>
      <c r="H7404" t="s">
        <v>65</v>
      </c>
      <c r="I7404">
        <v>99</v>
      </c>
      <c r="J7404" t="s">
        <v>66</v>
      </c>
      <c r="K7404" s="33" t="str">
        <f>IF(ISNA(VLOOKUP(C7404,'Provider-EHR crosswalk'!A:B,2,FALSE)),"No EHR Specified",VLOOKUP(C7404,'Provider-EHR crosswalk'!A:B,2,FALSE))</f>
        <v>AdvancedMD EHR</v>
      </c>
    </row>
    <row r="7405" spans="1:11" x14ac:dyDescent="0.25">
      <c r="A7405" t="s">
        <v>74</v>
      </c>
      <c r="B7405">
        <v>3</v>
      </c>
      <c r="C7405" t="s">
        <v>694</v>
      </c>
      <c r="D7405" t="s">
        <v>75</v>
      </c>
      <c r="E7405">
        <v>555</v>
      </c>
      <c r="F7405">
        <v>555</v>
      </c>
      <c r="G7405">
        <v>100</v>
      </c>
      <c r="H7405" t="s">
        <v>65</v>
      </c>
      <c r="I7405">
        <v>99</v>
      </c>
      <c r="J7405" t="s">
        <v>66</v>
      </c>
      <c r="K7405" s="33" t="str">
        <f>IF(ISNA(VLOOKUP(C7405,'Provider-EHR crosswalk'!A:B,2,FALSE)),"No EHR Specified",VLOOKUP(C7405,'Provider-EHR crosswalk'!A:B,2,FALSE))</f>
        <v>AdvancedMD EHR</v>
      </c>
    </row>
    <row r="7406" spans="1:11" x14ac:dyDescent="0.25">
      <c r="A7406" t="s">
        <v>76</v>
      </c>
      <c r="B7406">
        <v>3</v>
      </c>
      <c r="C7406" t="s">
        <v>694</v>
      </c>
      <c r="D7406" t="s">
        <v>77</v>
      </c>
      <c r="E7406">
        <v>555</v>
      </c>
      <c r="F7406">
        <v>555</v>
      </c>
      <c r="G7406">
        <v>100</v>
      </c>
      <c r="H7406" t="s">
        <v>65</v>
      </c>
      <c r="I7406">
        <v>85</v>
      </c>
      <c r="J7406" t="s">
        <v>66</v>
      </c>
      <c r="K7406" s="33" t="str">
        <f>IF(ISNA(VLOOKUP(C7406,'Provider-EHR crosswalk'!A:B,2,FALSE)),"No EHR Specified",VLOOKUP(C7406,'Provider-EHR crosswalk'!A:B,2,FALSE))</f>
        <v>AdvancedMD EHR</v>
      </c>
    </row>
    <row r="7407" spans="1:11" x14ac:dyDescent="0.25">
      <c r="A7407" t="s">
        <v>78</v>
      </c>
      <c r="B7407">
        <v>3</v>
      </c>
      <c r="C7407" t="s">
        <v>694</v>
      </c>
      <c r="D7407" t="s">
        <v>79</v>
      </c>
      <c r="E7407">
        <v>555</v>
      </c>
      <c r="F7407">
        <v>555</v>
      </c>
      <c r="G7407">
        <v>100</v>
      </c>
      <c r="H7407" t="s">
        <v>65</v>
      </c>
      <c r="I7407">
        <v>85</v>
      </c>
      <c r="J7407" t="s">
        <v>66</v>
      </c>
      <c r="K7407" s="33" t="str">
        <f>IF(ISNA(VLOOKUP(C7407,'Provider-EHR crosswalk'!A:B,2,FALSE)),"No EHR Specified",VLOOKUP(C7407,'Provider-EHR crosswalk'!A:B,2,FALSE))</f>
        <v>AdvancedMD EHR</v>
      </c>
    </row>
    <row r="7408" spans="1:11" x14ac:dyDescent="0.25">
      <c r="A7408" t="s">
        <v>80</v>
      </c>
      <c r="B7408">
        <v>3</v>
      </c>
      <c r="C7408" t="s">
        <v>694</v>
      </c>
      <c r="D7408" t="s">
        <v>81</v>
      </c>
      <c r="E7408">
        <v>555</v>
      </c>
      <c r="F7408">
        <v>555</v>
      </c>
      <c r="G7408">
        <v>100</v>
      </c>
      <c r="H7408" t="s">
        <v>65</v>
      </c>
      <c r="I7408">
        <v>85</v>
      </c>
      <c r="J7408" t="s">
        <v>66</v>
      </c>
      <c r="K7408" s="33" t="str">
        <f>IF(ISNA(VLOOKUP(C7408,'Provider-EHR crosswalk'!A:B,2,FALSE)),"No EHR Specified",VLOOKUP(C7408,'Provider-EHR crosswalk'!A:B,2,FALSE))</f>
        <v>AdvancedMD EHR</v>
      </c>
    </row>
    <row r="7409" spans="1:11" x14ac:dyDescent="0.25">
      <c r="A7409" t="s">
        <v>82</v>
      </c>
      <c r="B7409">
        <v>3</v>
      </c>
      <c r="C7409" t="s">
        <v>694</v>
      </c>
      <c r="D7409" t="s">
        <v>83</v>
      </c>
      <c r="E7409">
        <v>555</v>
      </c>
      <c r="F7409">
        <v>555</v>
      </c>
      <c r="G7409">
        <v>100</v>
      </c>
      <c r="H7409" t="s">
        <v>65</v>
      </c>
      <c r="I7409">
        <v>85</v>
      </c>
      <c r="J7409" t="s">
        <v>66</v>
      </c>
      <c r="K7409" s="33" t="str">
        <f>IF(ISNA(VLOOKUP(C7409,'Provider-EHR crosswalk'!A:B,2,FALSE)),"No EHR Specified",VLOOKUP(C7409,'Provider-EHR crosswalk'!A:B,2,FALSE))</f>
        <v>AdvancedMD EHR</v>
      </c>
    </row>
    <row r="7410" spans="1:11" x14ac:dyDescent="0.25">
      <c r="A7410" t="s">
        <v>84</v>
      </c>
      <c r="B7410">
        <v>3</v>
      </c>
      <c r="C7410" t="s">
        <v>694</v>
      </c>
      <c r="D7410" t="s">
        <v>85</v>
      </c>
      <c r="E7410">
        <v>555</v>
      </c>
      <c r="F7410">
        <v>555</v>
      </c>
      <c r="G7410">
        <v>100</v>
      </c>
      <c r="H7410" t="s">
        <v>65</v>
      </c>
      <c r="I7410">
        <v>85</v>
      </c>
      <c r="J7410" t="s">
        <v>66</v>
      </c>
      <c r="K7410" s="33" t="str">
        <f>IF(ISNA(VLOOKUP(C7410,'Provider-EHR crosswalk'!A:B,2,FALSE)),"No EHR Specified",VLOOKUP(C7410,'Provider-EHR crosswalk'!A:B,2,FALSE))</f>
        <v>AdvancedMD EHR</v>
      </c>
    </row>
    <row r="7411" spans="1:11" x14ac:dyDescent="0.25">
      <c r="A7411" t="s">
        <v>86</v>
      </c>
      <c r="B7411">
        <v>3</v>
      </c>
      <c r="C7411" t="s">
        <v>694</v>
      </c>
      <c r="D7411" t="s">
        <v>87</v>
      </c>
      <c r="E7411">
        <v>555</v>
      </c>
      <c r="F7411">
        <v>555</v>
      </c>
      <c r="G7411">
        <v>100</v>
      </c>
      <c r="H7411" t="s">
        <v>65</v>
      </c>
      <c r="I7411">
        <v>95</v>
      </c>
      <c r="J7411" t="s">
        <v>66</v>
      </c>
      <c r="K7411" s="33" t="str">
        <f>IF(ISNA(VLOOKUP(C7411,'Provider-EHR crosswalk'!A:B,2,FALSE)),"No EHR Specified",VLOOKUP(C7411,'Provider-EHR crosswalk'!A:B,2,FALSE))</f>
        <v>AdvancedMD EHR</v>
      </c>
    </row>
    <row r="7412" spans="1:11" x14ac:dyDescent="0.25">
      <c r="A7412" t="s">
        <v>88</v>
      </c>
      <c r="B7412">
        <v>3</v>
      </c>
      <c r="C7412" t="s">
        <v>694</v>
      </c>
      <c r="D7412" t="s">
        <v>89</v>
      </c>
      <c r="E7412">
        <v>555</v>
      </c>
      <c r="F7412">
        <v>555</v>
      </c>
      <c r="G7412">
        <v>100</v>
      </c>
      <c r="H7412" t="s">
        <v>65</v>
      </c>
      <c r="I7412">
        <v>95</v>
      </c>
      <c r="J7412" t="s">
        <v>66</v>
      </c>
      <c r="K7412" s="33" t="str">
        <f>IF(ISNA(VLOOKUP(C7412,'Provider-EHR crosswalk'!A:B,2,FALSE)),"No EHR Specified",VLOOKUP(C7412,'Provider-EHR crosswalk'!A:B,2,FALSE))</f>
        <v>AdvancedMD EHR</v>
      </c>
    </row>
    <row r="7413" spans="1:11" x14ac:dyDescent="0.25">
      <c r="A7413" t="s">
        <v>90</v>
      </c>
      <c r="B7413">
        <v>3</v>
      </c>
      <c r="C7413" t="s">
        <v>694</v>
      </c>
      <c r="D7413" t="s">
        <v>91</v>
      </c>
      <c r="E7413">
        <v>554</v>
      </c>
      <c r="F7413">
        <v>555</v>
      </c>
      <c r="G7413">
        <v>99.82</v>
      </c>
      <c r="H7413" t="s">
        <v>65</v>
      </c>
      <c r="I7413">
        <v>90</v>
      </c>
      <c r="J7413" t="s">
        <v>66</v>
      </c>
      <c r="K7413" s="33" t="str">
        <f>IF(ISNA(VLOOKUP(C7413,'Provider-EHR crosswalk'!A:B,2,FALSE)),"No EHR Specified",VLOOKUP(C7413,'Provider-EHR crosswalk'!A:B,2,FALSE))</f>
        <v>AdvancedMD EHR</v>
      </c>
    </row>
    <row r="7414" spans="1:11" x14ac:dyDescent="0.25">
      <c r="A7414" t="s">
        <v>92</v>
      </c>
      <c r="B7414">
        <v>3</v>
      </c>
      <c r="C7414" t="s">
        <v>694</v>
      </c>
      <c r="D7414" t="s">
        <v>93</v>
      </c>
      <c r="E7414">
        <v>318</v>
      </c>
      <c r="F7414">
        <v>555</v>
      </c>
      <c r="G7414">
        <v>57.3</v>
      </c>
      <c r="H7414" t="s">
        <v>65</v>
      </c>
      <c r="I7414">
        <v>90</v>
      </c>
      <c r="J7414" t="s">
        <v>69</v>
      </c>
      <c r="K7414" s="33" t="str">
        <f>IF(ISNA(VLOOKUP(C7414,'Provider-EHR crosswalk'!A:B,2,FALSE)),"No EHR Specified",VLOOKUP(C7414,'Provider-EHR crosswalk'!A:B,2,FALSE))</f>
        <v>AdvancedMD EHR</v>
      </c>
    </row>
    <row r="7415" spans="1:11" x14ac:dyDescent="0.25">
      <c r="A7415" t="s">
        <v>94</v>
      </c>
      <c r="B7415">
        <v>3</v>
      </c>
      <c r="C7415" t="s">
        <v>694</v>
      </c>
      <c r="D7415" t="s">
        <v>95</v>
      </c>
      <c r="E7415">
        <v>440</v>
      </c>
      <c r="F7415">
        <v>555</v>
      </c>
      <c r="G7415">
        <v>79.28</v>
      </c>
      <c r="H7415" t="s">
        <v>65</v>
      </c>
      <c r="I7415">
        <v>90</v>
      </c>
      <c r="J7415" t="s">
        <v>69</v>
      </c>
      <c r="K7415" s="33" t="str">
        <f>IF(ISNA(VLOOKUP(C7415,'Provider-EHR crosswalk'!A:B,2,FALSE)),"No EHR Specified",VLOOKUP(C7415,'Provider-EHR crosswalk'!A:B,2,FALSE))</f>
        <v>AdvancedMD EHR</v>
      </c>
    </row>
    <row r="7416" spans="1:11" x14ac:dyDescent="0.25">
      <c r="A7416" t="s">
        <v>96</v>
      </c>
      <c r="B7416">
        <v>3</v>
      </c>
      <c r="C7416" t="s">
        <v>694</v>
      </c>
      <c r="D7416" t="s">
        <v>97</v>
      </c>
      <c r="E7416">
        <v>539</v>
      </c>
      <c r="F7416">
        <v>555</v>
      </c>
      <c r="G7416">
        <v>97.12</v>
      </c>
      <c r="H7416" t="s">
        <v>65</v>
      </c>
      <c r="I7416">
        <v>90</v>
      </c>
      <c r="J7416" t="s">
        <v>66</v>
      </c>
      <c r="K7416" s="33" t="str">
        <f>IF(ISNA(VLOOKUP(C7416,'Provider-EHR crosswalk'!A:B,2,FALSE)),"No EHR Specified",VLOOKUP(C7416,'Provider-EHR crosswalk'!A:B,2,FALSE))</f>
        <v>AdvancedMD EHR</v>
      </c>
    </row>
    <row r="7417" spans="1:11" x14ac:dyDescent="0.25">
      <c r="A7417" t="s">
        <v>98</v>
      </c>
      <c r="B7417">
        <v>3</v>
      </c>
      <c r="C7417" t="s">
        <v>694</v>
      </c>
      <c r="D7417" t="s">
        <v>99</v>
      </c>
      <c r="E7417">
        <v>539</v>
      </c>
      <c r="F7417">
        <v>555</v>
      </c>
      <c r="G7417">
        <v>97.12</v>
      </c>
      <c r="H7417" t="s">
        <v>65</v>
      </c>
      <c r="I7417">
        <v>90</v>
      </c>
      <c r="J7417" t="s">
        <v>66</v>
      </c>
      <c r="K7417" s="33" t="str">
        <f>IF(ISNA(VLOOKUP(C7417,'Provider-EHR crosswalk'!A:B,2,FALSE)),"No EHR Specified",VLOOKUP(C7417,'Provider-EHR crosswalk'!A:B,2,FALSE))</f>
        <v>AdvancedMD EHR</v>
      </c>
    </row>
    <row r="7418" spans="1:11" x14ac:dyDescent="0.25">
      <c r="A7418" t="s">
        <v>100</v>
      </c>
      <c r="B7418">
        <v>3</v>
      </c>
      <c r="C7418" t="s">
        <v>694</v>
      </c>
      <c r="D7418" t="s">
        <v>101</v>
      </c>
      <c r="E7418">
        <v>6167</v>
      </c>
      <c r="F7418">
        <v>6167</v>
      </c>
      <c r="G7418">
        <v>100</v>
      </c>
      <c r="H7418" t="s">
        <v>65</v>
      </c>
      <c r="I7418">
        <v>99</v>
      </c>
      <c r="J7418" t="s">
        <v>66</v>
      </c>
      <c r="K7418" s="33" t="str">
        <f>IF(ISNA(VLOOKUP(C7418,'Provider-EHR crosswalk'!A:B,2,FALSE)),"No EHR Specified",VLOOKUP(C7418,'Provider-EHR crosswalk'!A:B,2,FALSE))</f>
        <v>AdvancedMD EHR</v>
      </c>
    </row>
    <row r="7419" spans="1:11" x14ac:dyDescent="0.25">
      <c r="A7419" t="s">
        <v>102</v>
      </c>
      <c r="B7419">
        <v>3</v>
      </c>
      <c r="C7419" t="s">
        <v>694</v>
      </c>
      <c r="D7419" t="s">
        <v>103</v>
      </c>
      <c r="E7419">
        <v>6167</v>
      </c>
      <c r="F7419">
        <v>6167</v>
      </c>
      <c r="G7419">
        <v>100</v>
      </c>
      <c r="H7419" t="s">
        <v>65</v>
      </c>
      <c r="I7419">
        <v>99</v>
      </c>
      <c r="J7419" t="s">
        <v>66</v>
      </c>
      <c r="K7419" s="33" t="str">
        <f>IF(ISNA(VLOOKUP(C7419,'Provider-EHR crosswalk'!A:B,2,FALSE)),"No EHR Specified",VLOOKUP(C7419,'Provider-EHR crosswalk'!A:B,2,FALSE))</f>
        <v>AdvancedMD EHR</v>
      </c>
    </row>
    <row r="7420" spans="1:11" x14ac:dyDescent="0.25">
      <c r="A7420" t="s">
        <v>104</v>
      </c>
      <c r="B7420">
        <v>3</v>
      </c>
      <c r="C7420" t="s">
        <v>694</v>
      </c>
      <c r="D7420" t="s">
        <v>105</v>
      </c>
      <c r="E7420">
        <v>6167</v>
      </c>
      <c r="F7420">
        <v>6167</v>
      </c>
      <c r="G7420">
        <v>100</v>
      </c>
      <c r="H7420" t="s">
        <v>65</v>
      </c>
      <c r="I7420">
        <v>99</v>
      </c>
      <c r="J7420" t="s">
        <v>66</v>
      </c>
      <c r="K7420" s="33" t="str">
        <f>IF(ISNA(VLOOKUP(C7420,'Provider-EHR crosswalk'!A:B,2,FALSE)),"No EHR Specified",VLOOKUP(C7420,'Provider-EHR crosswalk'!A:B,2,FALSE))</f>
        <v>AdvancedMD EHR</v>
      </c>
    </row>
    <row r="7421" spans="1:11" x14ac:dyDescent="0.25">
      <c r="A7421" t="s">
        <v>106</v>
      </c>
      <c r="B7421">
        <v>3</v>
      </c>
      <c r="C7421" t="s">
        <v>694</v>
      </c>
      <c r="D7421" t="s">
        <v>107</v>
      </c>
      <c r="E7421">
        <v>6167</v>
      </c>
      <c r="F7421">
        <v>6167</v>
      </c>
      <c r="G7421">
        <v>100</v>
      </c>
      <c r="H7421" t="s">
        <v>65</v>
      </c>
      <c r="I7421">
        <v>99</v>
      </c>
      <c r="J7421" t="s">
        <v>66</v>
      </c>
      <c r="K7421" s="33" t="str">
        <f>IF(ISNA(VLOOKUP(C7421,'Provider-EHR crosswalk'!A:B,2,FALSE)),"No EHR Specified",VLOOKUP(C7421,'Provider-EHR crosswalk'!A:B,2,FALSE))</f>
        <v>AdvancedMD EHR</v>
      </c>
    </row>
    <row r="7422" spans="1:11" x14ac:dyDescent="0.25">
      <c r="A7422" t="s">
        <v>108</v>
      </c>
      <c r="B7422">
        <v>3</v>
      </c>
      <c r="C7422" t="s">
        <v>694</v>
      </c>
      <c r="D7422" t="s">
        <v>109</v>
      </c>
      <c r="E7422">
        <v>6167</v>
      </c>
      <c r="F7422">
        <v>6167</v>
      </c>
      <c r="G7422">
        <v>100</v>
      </c>
      <c r="H7422" t="s">
        <v>65</v>
      </c>
      <c r="I7422">
        <v>99</v>
      </c>
      <c r="J7422" t="s">
        <v>66</v>
      </c>
      <c r="K7422" s="33" t="str">
        <f>IF(ISNA(VLOOKUP(C7422,'Provider-EHR crosswalk'!A:B,2,FALSE)),"No EHR Specified",VLOOKUP(C7422,'Provider-EHR crosswalk'!A:B,2,FALSE))</f>
        <v>AdvancedMD EHR</v>
      </c>
    </row>
    <row r="7423" spans="1:11" x14ac:dyDescent="0.25">
      <c r="A7423" t="s">
        <v>110</v>
      </c>
      <c r="B7423">
        <v>3</v>
      </c>
      <c r="C7423" t="s">
        <v>694</v>
      </c>
      <c r="D7423" t="s">
        <v>111</v>
      </c>
      <c r="E7423">
        <v>6167</v>
      </c>
      <c r="F7423">
        <v>6167</v>
      </c>
      <c r="G7423">
        <v>100</v>
      </c>
      <c r="H7423" t="s">
        <v>65</v>
      </c>
      <c r="I7423">
        <v>99</v>
      </c>
      <c r="J7423" t="s">
        <v>66</v>
      </c>
      <c r="K7423" s="33" t="str">
        <f>IF(ISNA(VLOOKUP(C7423,'Provider-EHR crosswalk'!A:B,2,FALSE)),"No EHR Specified",VLOOKUP(C7423,'Provider-EHR crosswalk'!A:B,2,FALSE))</f>
        <v>AdvancedMD EHR</v>
      </c>
    </row>
    <row r="7424" spans="1:11" x14ac:dyDescent="0.25">
      <c r="A7424" t="s">
        <v>112</v>
      </c>
      <c r="B7424">
        <v>3</v>
      </c>
      <c r="C7424" t="s">
        <v>694</v>
      </c>
      <c r="D7424" t="s">
        <v>113</v>
      </c>
      <c r="E7424">
        <v>6167</v>
      </c>
      <c r="F7424">
        <v>6167</v>
      </c>
      <c r="G7424">
        <v>100</v>
      </c>
      <c r="H7424" t="s">
        <v>65</v>
      </c>
      <c r="I7424">
        <v>99</v>
      </c>
      <c r="J7424" t="s">
        <v>66</v>
      </c>
      <c r="K7424" s="33" t="str">
        <f>IF(ISNA(VLOOKUP(C7424,'Provider-EHR crosswalk'!A:B,2,FALSE)),"No EHR Specified",VLOOKUP(C7424,'Provider-EHR crosswalk'!A:B,2,FALSE))</f>
        <v>AdvancedMD EHR</v>
      </c>
    </row>
    <row r="7425" spans="1:11" x14ac:dyDescent="0.25">
      <c r="A7425" t="s">
        <v>114</v>
      </c>
      <c r="B7425">
        <v>3</v>
      </c>
      <c r="C7425" t="s">
        <v>694</v>
      </c>
      <c r="D7425" t="s">
        <v>115</v>
      </c>
      <c r="E7425">
        <v>23</v>
      </c>
      <c r="F7425">
        <v>555</v>
      </c>
      <c r="G7425">
        <v>4.1399999999999997</v>
      </c>
      <c r="H7425" t="s">
        <v>116</v>
      </c>
      <c r="I7425">
        <v>4</v>
      </c>
      <c r="J7425" t="s">
        <v>69</v>
      </c>
      <c r="K7425" s="33" t="str">
        <f>IF(ISNA(VLOOKUP(C7425,'Provider-EHR crosswalk'!A:B,2,FALSE)),"No EHR Specified",VLOOKUP(C7425,'Provider-EHR crosswalk'!A:B,2,FALSE))</f>
        <v>AdvancedMD EHR</v>
      </c>
    </row>
    <row r="7426" spans="1:11" x14ac:dyDescent="0.25">
      <c r="A7426" t="s">
        <v>117</v>
      </c>
      <c r="B7426">
        <v>3</v>
      </c>
      <c r="C7426" t="s">
        <v>694</v>
      </c>
      <c r="D7426" t="s">
        <v>118</v>
      </c>
      <c r="E7426">
        <v>12</v>
      </c>
      <c r="F7426">
        <v>555</v>
      </c>
      <c r="G7426">
        <v>2.16</v>
      </c>
      <c r="H7426" t="s">
        <v>116</v>
      </c>
      <c r="I7426">
        <v>4</v>
      </c>
      <c r="J7426" t="s">
        <v>66</v>
      </c>
      <c r="K7426" s="33" t="str">
        <f>IF(ISNA(VLOOKUP(C7426,'Provider-EHR crosswalk'!A:B,2,FALSE)),"No EHR Specified",VLOOKUP(C7426,'Provider-EHR crosswalk'!A:B,2,FALSE))</f>
        <v>AdvancedMD EHR</v>
      </c>
    </row>
    <row r="7427" spans="1:11" x14ac:dyDescent="0.25">
      <c r="A7427" t="s">
        <v>119</v>
      </c>
      <c r="B7427">
        <v>3</v>
      </c>
      <c r="C7427" t="s">
        <v>694</v>
      </c>
      <c r="D7427" t="s">
        <v>120</v>
      </c>
      <c r="E7427">
        <v>21</v>
      </c>
      <c r="F7427">
        <v>555</v>
      </c>
      <c r="G7427">
        <v>3.78</v>
      </c>
      <c r="H7427" t="s">
        <v>116</v>
      </c>
      <c r="I7427">
        <v>4</v>
      </c>
      <c r="J7427" t="s">
        <v>66</v>
      </c>
      <c r="K7427" s="33" t="str">
        <f>IF(ISNA(VLOOKUP(C7427,'Provider-EHR crosswalk'!A:B,2,FALSE)),"No EHR Specified",VLOOKUP(C7427,'Provider-EHR crosswalk'!A:B,2,FALSE))</f>
        <v>AdvancedMD EHR</v>
      </c>
    </row>
    <row r="7428" spans="1:11" x14ac:dyDescent="0.25">
      <c r="A7428" t="s">
        <v>121</v>
      </c>
      <c r="B7428">
        <v>3</v>
      </c>
      <c r="C7428" t="s">
        <v>694</v>
      </c>
      <c r="D7428" t="s">
        <v>122</v>
      </c>
      <c r="E7428">
        <v>0</v>
      </c>
      <c r="F7428">
        <v>555</v>
      </c>
      <c r="G7428">
        <v>0</v>
      </c>
      <c r="H7428" t="s">
        <v>116</v>
      </c>
      <c r="I7428">
        <v>1</v>
      </c>
      <c r="J7428" t="s">
        <v>66</v>
      </c>
      <c r="K7428" s="33" t="str">
        <f>IF(ISNA(VLOOKUP(C7428,'Provider-EHR crosswalk'!A:B,2,FALSE)),"No EHR Specified",VLOOKUP(C7428,'Provider-EHR crosswalk'!A:B,2,FALSE))</f>
        <v>AdvancedMD EHR</v>
      </c>
    </row>
    <row r="7429" spans="1:11" x14ac:dyDescent="0.25">
      <c r="A7429" t="s">
        <v>123</v>
      </c>
      <c r="B7429">
        <v>3</v>
      </c>
      <c r="C7429" t="s">
        <v>694</v>
      </c>
      <c r="D7429" t="s">
        <v>124</v>
      </c>
      <c r="E7429">
        <v>0</v>
      </c>
      <c r="F7429">
        <v>6166</v>
      </c>
      <c r="G7429">
        <v>0</v>
      </c>
      <c r="H7429" t="s">
        <v>116</v>
      </c>
      <c r="I7429">
        <v>1</v>
      </c>
      <c r="J7429" t="s">
        <v>66</v>
      </c>
      <c r="K7429" s="33" t="str">
        <f>IF(ISNA(VLOOKUP(C7429,'Provider-EHR crosswalk'!A:B,2,FALSE)),"No EHR Specified",VLOOKUP(C7429,'Provider-EHR crosswalk'!A:B,2,FALSE))</f>
        <v>AdvancedMD EHR</v>
      </c>
    </row>
    <row r="7430" spans="1:11" x14ac:dyDescent="0.25">
      <c r="A7430" t="s">
        <v>125</v>
      </c>
      <c r="B7430">
        <v>3</v>
      </c>
      <c r="C7430" t="s">
        <v>694</v>
      </c>
      <c r="D7430" t="s">
        <v>126</v>
      </c>
      <c r="E7430">
        <v>1</v>
      </c>
      <c r="F7430">
        <v>6167</v>
      </c>
      <c r="G7430">
        <v>0.02</v>
      </c>
      <c r="H7430" t="s">
        <v>116</v>
      </c>
      <c r="I7430">
        <v>1</v>
      </c>
      <c r="J7430" t="s">
        <v>66</v>
      </c>
      <c r="K7430" s="33" t="str">
        <f>IF(ISNA(VLOOKUP(C7430,'Provider-EHR crosswalk'!A:B,2,FALSE)),"No EHR Specified",VLOOKUP(C7430,'Provider-EHR crosswalk'!A:B,2,FALSE))</f>
        <v>AdvancedMD EHR</v>
      </c>
    </row>
    <row r="7431" spans="1:11" x14ac:dyDescent="0.25">
      <c r="A7431" t="s">
        <v>127</v>
      </c>
      <c r="B7431">
        <v>3</v>
      </c>
      <c r="C7431" t="s">
        <v>694</v>
      </c>
      <c r="D7431" t="s">
        <v>128</v>
      </c>
      <c r="E7431">
        <v>127</v>
      </c>
      <c r="F7431">
        <v>6167</v>
      </c>
      <c r="G7431">
        <v>2.06</v>
      </c>
      <c r="H7431" t="s">
        <v>116</v>
      </c>
      <c r="I7431">
        <v>4</v>
      </c>
      <c r="J7431" t="s">
        <v>66</v>
      </c>
      <c r="K7431" s="33" t="str">
        <f>IF(ISNA(VLOOKUP(C7431,'Provider-EHR crosswalk'!A:B,2,FALSE)),"No EHR Specified",VLOOKUP(C7431,'Provider-EHR crosswalk'!A:B,2,FALSE))</f>
        <v>AdvancedMD EHR</v>
      </c>
    </row>
    <row r="7432" spans="1:11" x14ac:dyDescent="0.25">
      <c r="A7432" t="s">
        <v>129</v>
      </c>
      <c r="B7432">
        <v>3</v>
      </c>
      <c r="C7432" t="s">
        <v>694</v>
      </c>
      <c r="D7432" t="s">
        <v>130</v>
      </c>
      <c r="E7432">
        <v>180</v>
      </c>
      <c r="F7432">
        <v>6167</v>
      </c>
      <c r="G7432">
        <v>2.92</v>
      </c>
      <c r="H7432" t="s">
        <v>116</v>
      </c>
      <c r="I7432">
        <v>4</v>
      </c>
      <c r="J7432" t="s">
        <v>66</v>
      </c>
      <c r="K7432" s="33" t="str">
        <f>IF(ISNA(VLOOKUP(C7432,'Provider-EHR crosswalk'!A:B,2,FALSE)),"No EHR Specified",VLOOKUP(C7432,'Provider-EHR crosswalk'!A:B,2,FALSE))</f>
        <v>AdvancedMD EHR</v>
      </c>
    </row>
    <row r="7433" spans="1:11" x14ac:dyDescent="0.25">
      <c r="A7433" t="s">
        <v>131</v>
      </c>
      <c r="B7433">
        <v>3</v>
      </c>
      <c r="C7433" t="s">
        <v>694</v>
      </c>
      <c r="D7433" t="s">
        <v>132</v>
      </c>
      <c r="E7433">
        <v>212</v>
      </c>
      <c r="F7433">
        <v>6167</v>
      </c>
      <c r="G7433">
        <v>3.44</v>
      </c>
      <c r="H7433" t="s">
        <v>116</v>
      </c>
      <c r="I7433">
        <v>4</v>
      </c>
      <c r="J7433" t="s">
        <v>66</v>
      </c>
      <c r="K7433" s="33" t="str">
        <f>IF(ISNA(VLOOKUP(C7433,'Provider-EHR crosswalk'!A:B,2,FALSE)),"No EHR Specified",VLOOKUP(C7433,'Provider-EHR crosswalk'!A:B,2,FALSE))</f>
        <v>AdvancedMD EHR</v>
      </c>
    </row>
    <row r="7434" spans="1:11" x14ac:dyDescent="0.25">
      <c r="A7434" t="s">
        <v>133</v>
      </c>
      <c r="B7434">
        <v>3</v>
      </c>
      <c r="C7434" t="s">
        <v>694</v>
      </c>
      <c r="D7434" t="s">
        <v>134</v>
      </c>
      <c r="E7434">
        <v>299</v>
      </c>
      <c r="F7434">
        <v>6166</v>
      </c>
      <c r="G7434">
        <v>4.8499999999999996</v>
      </c>
      <c r="H7434" t="s">
        <v>116</v>
      </c>
      <c r="I7434">
        <v>1</v>
      </c>
      <c r="J7434" t="s">
        <v>69</v>
      </c>
      <c r="K7434" s="33" t="str">
        <f>IF(ISNA(VLOOKUP(C7434,'Provider-EHR crosswalk'!A:B,2,FALSE)),"No EHR Specified",VLOOKUP(C7434,'Provider-EHR crosswalk'!A:B,2,FALSE))</f>
        <v>AdvancedMD EHR</v>
      </c>
    </row>
    <row r="7435" spans="1:11" x14ac:dyDescent="0.25">
      <c r="A7435" t="s">
        <v>135</v>
      </c>
      <c r="B7435">
        <v>3</v>
      </c>
      <c r="C7435" t="s">
        <v>694</v>
      </c>
      <c r="D7435" t="s">
        <v>136</v>
      </c>
      <c r="E7435">
        <v>0</v>
      </c>
      <c r="F7435">
        <v>6167</v>
      </c>
      <c r="G7435">
        <v>0</v>
      </c>
      <c r="H7435" t="s">
        <v>116</v>
      </c>
      <c r="I7435">
        <v>1</v>
      </c>
      <c r="J7435" t="s">
        <v>66</v>
      </c>
      <c r="K7435" s="33" t="str">
        <f>IF(ISNA(VLOOKUP(C7435,'Provider-EHR crosswalk'!A:B,2,FALSE)),"No EHR Specified",VLOOKUP(C7435,'Provider-EHR crosswalk'!A:B,2,FALSE))</f>
        <v>AdvancedMD EHR</v>
      </c>
    </row>
    <row r="7436" spans="1:11" x14ac:dyDescent="0.25">
      <c r="A7436" t="s">
        <v>137</v>
      </c>
      <c r="B7436">
        <v>3</v>
      </c>
      <c r="C7436" t="s">
        <v>694</v>
      </c>
      <c r="D7436" t="s">
        <v>138</v>
      </c>
      <c r="E7436">
        <v>0</v>
      </c>
      <c r="F7436">
        <v>6167</v>
      </c>
      <c r="G7436">
        <v>0</v>
      </c>
      <c r="H7436" t="s">
        <v>116</v>
      </c>
      <c r="I7436">
        <v>1</v>
      </c>
      <c r="J7436" t="s">
        <v>66</v>
      </c>
      <c r="K7436" s="33" t="str">
        <f>IF(ISNA(VLOOKUP(C7436,'Provider-EHR crosswalk'!A:B,2,FALSE)),"No EHR Specified",VLOOKUP(C7436,'Provider-EHR crosswalk'!A:B,2,FALSE))</f>
        <v>AdvancedMD EHR</v>
      </c>
    </row>
    <row r="7437" spans="1:11" x14ac:dyDescent="0.25">
      <c r="A7437" t="s">
        <v>139</v>
      </c>
      <c r="B7437">
        <v>3</v>
      </c>
      <c r="C7437" t="s">
        <v>694</v>
      </c>
      <c r="D7437" t="s">
        <v>140</v>
      </c>
      <c r="E7437">
        <v>0</v>
      </c>
      <c r="F7437">
        <v>6167</v>
      </c>
      <c r="G7437">
        <v>0</v>
      </c>
      <c r="H7437" t="s">
        <v>116</v>
      </c>
      <c r="I7437">
        <v>1</v>
      </c>
      <c r="J7437" t="s">
        <v>66</v>
      </c>
      <c r="K7437" s="33" t="str">
        <f>IF(ISNA(VLOOKUP(C7437,'Provider-EHR crosswalk'!A:B,2,FALSE)),"No EHR Specified",VLOOKUP(C7437,'Provider-EHR crosswalk'!A:B,2,FALSE))</f>
        <v>AdvancedMD EHR</v>
      </c>
    </row>
    <row r="7438" spans="1:11" x14ac:dyDescent="0.25">
      <c r="A7438" t="s">
        <v>141</v>
      </c>
      <c r="B7438">
        <v>3</v>
      </c>
      <c r="C7438" t="s">
        <v>694</v>
      </c>
      <c r="D7438" t="s">
        <v>142</v>
      </c>
      <c r="E7438">
        <v>0</v>
      </c>
      <c r="F7438">
        <v>6167</v>
      </c>
      <c r="G7438">
        <v>0</v>
      </c>
      <c r="H7438" t="s">
        <v>116</v>
      </c>
      <c r="I7438">
        <v>1</v>
      </c>
      <c r="J7438" t="s">
        <v>66</v>
      </c>
      <c r="K7438" s="33" t="str">
        <f>IF(ISNA(VLOOKUP(C7438,'Provider-EHR crosswalk'!A:B,2,FALSE)),"No EHR Specified",VLOOKUP(C7438,'Provider-EHR crosswalk'!A:B,2,FALSE))</f>
        <v>AdvancedMD EHR</v>
      </c>
    </row>
    <row r="7439" spans="1:11" x14ac:dyDescent="0.25">
      <c r="A7439" t="s">
        <v>143</v>
      </c>
      <c r="B7439">
        <v>3</v>
      </c>
      <c r="C7439" t="s">
        <v>694</v>
      </c>
      <c r="D7439" t="s">
        <v>144</v>
      </c>
      <c r="E7439">
        <v>0</v>
      </c>
      <c r="F7439">
        <v>6167</v>
      </c>
      <c r="G7439">
        <v>0</v>
      </c>
      <c r="H7439" t="s">
        <v>116</v>
      </c>
      <c r="I7439">
        <v>1</v>
      </c>
      <c r="J7439" t="s">
        <v>66</v>
      </c>
      <c r="K7439" s="33" t="str">
        <f>IF(ISNA(VLOOKUP(C7439,'Provider-EHR crosswalk'!A:B,2,FALSE)),"No EHR Specified",VLOOKUP(C7439,'Provider-EHR crosswalk'!A:B,2,FALSE))</f>
        <v>AdvancedMD EHR</v>
      </c>
    </row>
    <row r="7440" spans="1:11" x14ac:dyDescent="0.25">
      <c r="A7440" t="s">
        <v>145</v>
      </c>
      <c r="B7440">
        <v>3</v>
      </c>
      <c r="C7440" t="s">
        <v>694</v>
      </c>
      <c r="D7440" t="s">
        <v>146</v>
      </c>
      <c r="E7440">
        <v>0</v>
      </c>
      <c r="F7440">
        <v>6167</v>
      </c>
      <c r="G7440">
        <v>0</v>
      </c>
      <c r="H7440" t="s">
        <v>116</v>
      </c>
      <c r="I7440">
        <v>1</v>
      </c>
      <c r="J7440" t="s">
        <v>66</v>
      </c>
      <c r="K7440" s="33" t="str">
        <f>IF(ISNA(VLOOKUP(C7440,'Provider-EHR crosswalk'!A:B,2,FALSE)),"No EHR Specified",VLOOKUP(C7440,'Provider-EHR crosswalk'!A:B,2,FALSE))</f>
        <v>AdvancedMD EHR</v>
      </c>
    </row>
    <row r="7441" spans="1:11" x14ac:dyDescent="0.25">
      <c r="A7441" t="s">
        <v>147</v>
      </c>
      <c r="B7441">
        <v>3</v>
      </c>
      <c r="C7441" t="s">
        <v>694</v>
      </c>
      <c r="D7441" t="s">
        <v>148</v>
      </c>
      <c r="E7441">
        <v>0</v>
      </c>
      <c r="F7441">
        <v>6167</v>
      </c>
      <c r="G7441">
        <v>0</v>
      </c>
      <c r="H7441" t="s">
        <v>116</v>
      </c>
      <c r="I7441">
        <v>1</v>
      </c>
      <c r="J7441" t="s">
        <v>66</v>
      </c>
      <c r="K7441" s="33" t="str">
        <f>IF(ISNA(VLOOKUP(C7441,'Provider-EHR crosswalk'!A:B,2,FALSE)),"No EHR Specified",VLOOKUP(C7441,'Provider-EHR crosswalk'!A:B,2,FALSE))</f>
        <v>AdvancedMD EHR</v>
      </c>
    </row>
    <row r="7442" spans="1:11" x14ac:dyDescent="0.25">
      <c r="A7442" t="s">
        <v>149</v>
      </c>
      <c r="B7442">
        <v>3</v>
      </c>
      <c r="C7442" t="s">
        <v>694</v>
      </c>
      <c r="D7442" t="s">
        <v>150</v>
      </c>
      <c r="E7442">
        <v>0</v>
      </c>
      <c r="F7442">
        <v>6167</v>
      </c>
      <c r="G7442">
        <v>0</v>
      </c>
      <c r="H7442" t="s">
        <v>116</v>
      </c>
      <c r="I7442">
        <v>1</v>
      </c>
      <c r="J7442" t="s">
        <v>66</v>
      </c>
      <c r="K7442" s="33" t="str">
        <f>IF(ISNA(VLOOKUP(C7442,'Provider-EHR crosswalk'!A:B,2,FALSE)),"No EHR Specified",VLOOKUP(C7442,'Provider-EHR crosswalk'!A:B,2,FALSE))</f>
        <v>AdvancedMD EHR</v>
      </c>
    </row>
    <row r="7443" spans="1:11" x14ac:dyDescent="0.25">
      <c r="A7443" t="s">
        <v>151</v>
      </c>
      <c r="B7443">
        <v>3</v>
      </c>
      <c r="C7443" t="s">
        <v>694</v>
      </c>
      <c r="D7443" t="s">
        <v>152</v>
      </c>
      <c r="E7443">
        <v>0</v>
      </c>
      <c r="F7443">
        <v>6167</v>
      </c>
      <c r="G7443">
        <v>0</v>
      </c>
      <c r="H7443" t="s">
        <v>116</v>
      </c>
      <c r="I7443">
        <v>1</v>
      </c>
      <c r="J7443" t="s">
        <v>66</v>
      </c>
      <c r="K7443" s="33" t="str">
        <f>IF(ISNA(VLOOKUP(C7443,'Provider-EHR crosswalk'!A:B,2,FALSE)),"No EHR Specified",VLOOKUP(C7443,'Provider-EHR crosswalk'!A:B,2,FALSE))</f>
        <v>AdvancedMD EHR</v>
      </c>
    </row>
    <row r="7444" spans="1:11" x14ac:dyDescent="0.25">
      <c r="A7444" t="s">
        <v>153</v>
      </c>
      <c r="B7444">
        <v>3</v>
      </c>
      <c r="C7444" t="s">
        <v>694</v>
      </c>
      <c r="D7444" t="s">
        <v>154</v>
      </c>
      <c r="E7444">
        <v>0</v>
      </c>
      <c r="F7444">
        <v>6167</v>
      </c>
      <c r="G7444">
        <v>0</v>
      </c>
      <c r="H7444" t="s">
        <v>116</v>
      </c>
      <c r="I7444">
        <v>1</v>
      </c>
      <c r="J7444" t="s">
        <v>66</v>
      </c>
      <c r="K7444" s="33" t="str">
        <f>IF(ISNA(VLOOKUP(C7444,'Provider-EHR crosswalk'!A:B,2,FALSE)),"No EHR Specified",VLOOKUP(C7444,'Provider-EHR crosswalk'!A:B,2,FALSE))</f>
        <v>AdvancedMD EHR</v>
      </c>
    </row>
    <row r="7445" spans="1:11" x14ac:dyDescent="0.25">
      <c r="A7445" t="s">
        <v>155</v>
      </c>
      <c r="B7445">
        <v>3</v>
      </c>
      <c r="C7445" t="s">
        <v>694</v>
      </c>
      <c r="D7445" t="s">
        <v>156</v>
      </c>
      <c r="E7445">
        <v>0</v>
      </c>
      <c r="F7445">
        <v>6167</v>
      </c>
      <c r="G7445">
        <v>0</v>
      </c>
      <c r="H7445" t="s">
        <v>157</v>
      </c>
      <c r="I7445" t="s">
        <v>157</v>
      </c>
      <c r="J7445" t="s">
        <v>157</v>
      </c>
      <c r="K7445" s="33" t="str">
        <f>IF(ISNA(VLOOKUP(C7445,'Provider-EHR crosswalk'!A:B,2,FALSE)),"No EHR Specified",VLOOKUP(C7445,'Provider-EHR crosswalk'!A:B,2,FALSE))</f>
        <v>AdvancedMD EHR</v>
      </c>
    </row>
    <row r="7446" spans="1:11" x14ac:dyDescent="0.25">
      <c r="A7446" t="s">
        <v>158</v>
      </c>
      <c r="B7446">
        <v>3</v>
      </c>
      <c r="C7446" t="s">
        <v>694</v>
      </c>
      <c r="D7446" t="s">
        <v>159</v>
      </c>
      <c r="E7446">
        <v>10</v>
      </c>
      <c r="F7446">
        <v>6167</v>
      </c>
      <c r="G7446">
        <v>0.16</v>
      </c>
      <c r="H7446" t="s">
        <v>157</v>
      </c>
      <c r="I7446" t="s">
        <v>157</v>
      </c>
      <c r="J7446" t="s">
        <v>157</v>
      </c>
      <c r="K7446" s="33" t="str">
        <f>IF(ISNA(VLOOKUP(C7446,'Provider-EHR crosswalk'!A:B,2,FALSE)),"No EHR Specified",VLOOKUP(C7446,'Provider-EHR crosswalk'!A:B,2,FALSE))</f>
        <v>AdvancedMD EHR</v>
      </c>
    </row>
    <row r="7447" spans="1:11" x14ac:dyDescent="0.25">
      <c r="A7447" t="s">
        <v>162</v>
      </c>
      <c r="B7447">
        <v>3</v>
      </c>
      <c r="C7447" t="s">
        <v>694</v>
      </c>
      <c r="D7447" t="s">
        <v>163</v>
      </c>
      <c r="E7447">
        <v>5995</v>
      </c>
      <c r="F7447">
        <v>6166</v>
      </c>
      <c r="G7447">
        <v>97.23</v>
      </c>
      <c r="H7447" t="s">
        <v>65</v>
      </c>
      <c r="I7447">
        <v>95</v>
      </c>
      <c r="J7447" t="s">
        <v>66</v>
      </c>
      <c r="K7447" s="33" t="str">
        <f>IF(ISNA(VLOOKUP(C7447,'Provider-EHR crosswalk'!A:B,2,FALSE)),"No EHR Specified",VLOOKUP(C7447,'Provider-EHR crosswalk'!A:B,2,FALSE))</f>
        <v>AdvancedMD EHR</v>
      </c>
    </row>
    <row r="7448" spans="1:11" x14ac:dyDescent="0.25">
      <c r="A7448" t="s">
        <v>164</v>
      </c>
      <c r="B7448">
        <v>3</v>
      </c>
      <c r="C7448" t="s">
        <v>694</v>
      </c>
      <c r="D7448" t="s">
        <v>165</v>
      </c>
      <c r="E7448">
        <v>502</v>
      </c>
      <c r="F7448">
        <v>555</v>
      </c>
      <c r="G7448">
        <v>90.45</v>
      </c>
      <c r="H7448" t="s">
        <v>65</v>
      </c>
      <c r="I7448">
        <v>95</v>
      </c>
      <c r="J7448" t="s">
        <v>69</v>
      </c>
      <c r="K7448" s="33" t="str">
        <f>IF(ISNA(VLOOKUP(C7448,'Provider-EHR crosswalk'!A:B,2,FALSE)),"No EHR Specified",VLOOKUP(C7448,'Provider-EHR crosswalk'!A:B,2,FALSE))</f>
        <v>AdvancedMD EHR</v>
      </c>
    </row>
    <row r="7449" spans="1:11" x14ac:dyDescent="0.25">
      <c r="A7449" t="s">
        <v>166</v>
      </c>
      <c r="B7449">
        <v>3</v>
      </c>
      <c r="C7449" t="s">
        <v>694</v>
      </c>
      <c r="D7449" t="s">
        <v>167</v>
      </c>
      <c r="E7449">
        <v>0</v>
      </c>
      <c r="F7449">
        <v>555</v>
      </c>
      <c r="G7449">
        <v>0</v>
      </c>
      <c r="H7449" t="s">
        <v>116</v>
      </c>
      <c r="I7449">
        <v>5</v>
      </c>
      <c r="J7449" t="s">
        <v>66</v>
      </c>
      <c r="K7449" s="33" t="str">
        <f>IF(ISNA(VLOOKUP(C7449,'Provider-EHR crosswalk'!A:B,2,FALSE)),"No EHR Specified",VLOOKUP(C7449,'Provider-EHR crosswalk'!A:B,2,FALSE))</f>
        <v>AdvancedMD EHR</v>
      </c>
    </row>
    <row r="7450" spans="1:11" x14ac:dyDescent="0.25">
      <c r="A7450" t="s">
        <v>168</v>
      </c>
      <c r="B7450">
        <v>3</v>
      </c>
      <c r="C7450" t="s">
        <v>694</v>
      </c>
      <c r="D7450" t="s">
        <v>169</v>
      </c>
      <c r="E7450">
        <v>10</v>
      </c>
      <c r="F7450">
        <v>555</v>
      </c>
      <c r="G7450">
        <v>1.8</v>
      </c>
      <c r="H7450" t="s">
        <v>116</v>
      </c>
      <c r="I7450">
        <v>5</v>
      </c>
      <c r="J7450" t="s">
        <v>66</v>
      </c>
      <c r="K7450" s="33" t="str">
        <f>IF(ISNA(VLOOKUP(C7450,'Provider-EHR crosswalk'!A:B,2,FALSE)),"No EHR Specified",VLOOKUP(C7450,'Provider-EHR crosswalk'!A:B,2,FALSE))</f>
        <v>AdvancedMD EHR</v>
      </c>
    </row>
    <row r="7451" spans="1:11" x14ac:dyDescent="0.25">
      <c r="A7451" t="s">
        <v>170</v>
      </c>
      <c r="B7451">
        <v>3</v>
      </c>
      <c r="C7451" t="s">
        <v>694</v>
      </c>
      <c r="D7451" t="s">
        <v>171</v>
      </c>
      <c r="E7451">
        <v>43</v>
      </c>
      <c r="F7451">
        <v>555</v>
      </c>
      <c r="G7451">
        <v>7.75</v>
      </c>
      <c r="H7451" t="s">
        <v>116</v>
      </c>
      <c r="I7451">
        <v>5</v>
      </c>
      <c r="J7451" t="s">
        <v>69</v>
      </c>
      <c r="K7451" s="33" t="str">
        <f>IF(ISNA(VLOOKUP(C7451,'Provider-EHR crosswalk'!A:B,2,FALSE)),"No EHR Specified",VLOOKUP(C7451,'Provider-EHR crosswalk'!A:B,2,FALSE))</f>
        <v>AdvancedMD EHR</v>
      </c>
    </row>
    <row r="7452" spans="1:11" x14ac:dyDescent="0.25">
      <c r="A7452" t="s">
        <v>172</v>
      </c>
      <c r="B7452">
        <v>3</v>
      </c>
      <c r="C7452" t="s">
        <v>694</v>
      </c>
      <c r="D7452" t="s">
        <v>173</v>
      </c>
      <c r="E7452">
        <v>17</v>
      </c>
      <c r="F7452">
        <v>6166</v>
      </c>
      <c r="G7452">
        <v>0.28000000000000003</v>
      </c>
      <c r="H7452" t="s">
        <v>116</v>
      </c>
      <c r="I7452">
        <v>5</v>
      </c>
      <c r="J7452" t="s">
        <v>66</v>
      </c>
      <c r="K7452" s="33" t="str">
        <f>IF(ISNA(VLOOKUP(C7452,'Provider-EHR crosswalk'!A:B,2,FALSE)),"No EHR Specified",VLOOKUP(C7452,'Provider-EHR crosswalk'!A:B,2,FALSE))</f>
        <v>AdvancedMD EHR</v>
      </c>
    </row>
    <row r="7453" spans="1:11" x14ac:dyDescent="0.25">
      <c r="A7453" t="s">
        <v>174</v>
      </c>
      <c r="B7453">
        <v>3</v>
      </c>
      <c r="C7453" t="s">
        <v>694</v>
      </c>
      <c r="D7453" t="s">
        <v>175</v>
      </c>
      <c r="E7453">
        <v>21</v>
      </c>
      <c r="F7453">
        <v>6166</v>
      </c>
      <c r="G7453">
        <v>0.34</v>
      </c>
      <c r="H7453" t="s">
        <v>116</v>
      </c>
      <c r="I7453">
        <v>5</v>
      </c>
      <c r="J7453" t="s">
        <v>66</v>
      </c>
      <c r="K7453" s="33" t="str">
        <f>IF(ISNA(VLOOKUP(C7453,'Provider-EHR crosswalk'!A:B,2,FALSE)),"No EHR Specified",VLOOKUP(C7453,'Provider-EHR crosswalk'!A:B,2,FALSE))</f>
        <v>AdvancedMD EHR</v>
      </c>
    </row>
    <row r="7454" spans="1:11" x14ac:dyDescent="0.25">
      <c r="A7454" t="s">
        <v>176</v>
      </c>
      <c r="B7454">
        <v>3</v>
      </c>
      <c r="C7454" t="s">
        <v>694</v>
      </c>
      <c r="D7454" t="s">
        <v>177</v>
      </c>
      <c r="E7454">
        <v>133</v>
      </c>
      <c r="F7454">
        <v>6166</v>
      </c>
      <c r="G7454">
        <v>2.16</v>
      </c>
      <c r="H7454" t="s">
        <v>116</v>
      </c>
      <c r="I7454">
        <v>5</v>
      </c>
      <c r="J7454" t="s">
        <v>66</v>
      </c>
      <c r="K7454" s="33" t="str">
        <f>IF(ISNA(VLOOKUP(C7454,'Provider-EHR crosswalk'!A:B,2,FALSE)),"No EHR Specified",VLOOKUP(C7454,'Provider-EHR crosswalk'!A:B,2,FALSE))</f>
        <v>AdvancedMD EHR</v>
      </c>
    </row>
    <row r="7455" spans="1:11" x14ac:dyDescent="0.25">
      <c r="A7455" t="s">
        <v>63</v>
      </c>
      <c r="B7455">
        <v>86</v>
      </c>
      <c r="C7455" t="s">
        <v>704</v>
      </c>
      <c r="D7455" t="s">
        <v>64</v>
      </c>
      <c r="E7455">
        <v>81</v>
      </c>
      <c r="F7455">
        <v>81</v>
      </c>
      <c r="G7455">
        <v>100</v>
      </c>
      <c r="H7455" t="s">
        <v>65</v>
      </c>
      <c r="I7455">
        <v>99</v>
      </c>
      <c r="J7455" t="s">
        <v>66</v>
      </c>
      <c r="K7455" s="33" t="str">
        <f>IF(ISNA(VLOOKUP(C7455,'Provider-EHR crosswalk'!A:B,2,FALSE)),"No EHR Specified",VLOOKUP(C7455,'Provider-EHR crosswalk'!A:B,2,FALSE))</f>
        <v>DrChrono EHR</v>
      </c>
    </row>
    <row r="7456" spans="1:11" x14ac:dyDescent="0.25">
      <c r="A7456" t="s">
        <v>67</v>
      </c>
      <c r="B7456">
        <v>86</v>
      </c>
      <c r="C7456" t="s">
        <v>704</v>
      </c>
      <c r="D7456" t="s">
        <v>68</v>
      </c>
      <c r="E7456">
        <v>39</v>
      </c>
      <c r="F7456">
        <v>81</v>
      </c>
      <c r="G7456">
        <v>48.15</v>
      </c>
      <c r="H7456" t="s">
        <v>65</v>
      </c>
      <c r="I7456">
        <v>75</v>
      </c>
      <c r="J7456" t="s">
        <v>69</v>
      </c>
      <c r="K7456" s="33" t="str">
        <f>IF(ISNA(VLOOKUP(C7456,'Provider-EHR crosswalk'!A:B,2,FALSE)),"No EHR Specified",VLOOKUP(C7456,'Provider-EHR crosswalk'!A:B,2,FALSE))</f>
        <v>DrChrono EHR</v>
      </c>
    </row>
    <row r="7457" spans="1:11" x14ac:dyDescent="0.25">
      <c r="A7457" t="s">
        <v>70</v>
      </c>
      <c r="B7457">
        <v>86</v>
      </c>
      <c r="C7457" t="s">
        <v>704</v>
      </c>
      <c r="D7457" t="s">
        <v>71</v>
      </c>
      <c r="E7457">
        <v>81</v>
      </c>
      <c r="F7457">
        <v>81</v>
      </c>
      <c r="G7457">
        <v>100</v>
      </c>
      <c r="H7457" t="s">
        <v>65</v>
      </c>
      <c r="I7457">
        <v>99</v>
      </c>
      <c r="J7457" t="s">
        <v>66</v>
      </c>
      <c r="K7457" s="33" t="str">
        <f>IF(ISNA(VLOOKUP(C7457,'Provider-EHR crosswalk'!A:B,2,FALSE)),"No EHR Specified",VLOOKUP(C7457,'Provider-EHR crosswalk'!A:B,2,FALSE))</f>
        <v>DrChrono EHR</v>
      </c>
    </row>
    <row r="7458" spans="1:11" x14ac:dyDescent="0.25">
      <c r="A7458" t="s">
        <v>72</v>
      </c>
      <c r="B7458">
        <v>86</v>
      </c>
      <c r="C7458" t="s">
        <v>704</v>
      </c>
      <c r="D7458" t="s">
        <v>73</v>
      </c>
      <c r="E7458">
        <v>81</v>
      </c>
      <c r="F7458">
        <v>81</v>
      </c>
      <c r="G7458">
        <v>100</v>
      </c>
      <c r="H7458" t="s">
        <v>65</v>
      </c>
      <c r="I7458">
        <v>99</v>
      </c>
      <c r="J7458" t="s">
        <v>66</v>
      </c>
      <c r="K7458" s="33" t="str">
        <f>IF(ISNA(VLOOKUP(C7458,'Provider-EHR crosswalk'!A:B,2,FALSE)),"No EHR Specified",VLOOKUP(C7458,'Provider-EHR crosswalk'!A:B,2,FALSE))</f>
        <v>DrChrono EHR</v>
      </c>
    </row>
    <row r="7459" spans="1:11" x14ac:dyDescent="0.25">
      <c r="A7459" t="s">
        <v>74</v>
      </c>
      <c r="B7459">
        <v>86</v>
      </c>
      <c r="C7459" t="s">
        <v>704</v>
      </c>
      <c r="D7459" t="s">
        <v>75</v>
      </c>
      <c r="E7459">
        <v>81</v>
      </c>
      <c r="F7459">
        <v>81</v>
      </c>
      <c r="G7459">
        <v>100</v>
      </c>
      <c r="H7459" t="s">
        <v>65</v>
      </c>
      <c r="I7459">
        <v>99</v>
      </c>
      <c r="J7459" t="s">
        <v>66</v>
      </c>
      <c r="K7459" s="33" t="str">
        <f>IF(ISNA(VLOOKUP(C7459,'Provider-EHR crosswalk'!A:B,2,FALSE)),"No EHR Specified",VLOOKUP(C7459,'Provider-EHR crosswalk'!A:B,2,FALSE))</f>
        <v>DrChrono EHR</v>
      </c>
    </row>
    <row r="7460" spans="1:11" x14ac:dyDescent="0.25">
      <c r="A7460" t="s">
        <v>76</v>
      </c>
      <c r="B7460">
        <v>86</v>
      </c>
      <c r="C7460" t="s">
        <v>704</v>
      </c>
      <c r="D7460" t="s">
        <v>77</v>
      </c>
      <c r="E7460">
        <v>81</v>
      </c>
      <c r="F7460">
        <v>81</v>
      </c>
      <c r="G7460">
        <v>100</v>
      </c>
      <c r="H7460" t="s">
        <v>65</v>
      </c>
      <c r="I7460">
        <v>85</v>
      </c>
      <c r="J7460" t="s">
        <v>66</v>
      </c>
      <c r="K7460" s="33" t="str">
        <f>IF(ISNA(VLOOKUP(C7460,'Provider-EHR crosswalk'!A:B,2,FALSE)),"No EHR Specified",VLOOKUP(C7460,'Provider-EHR crosswalk'!A:B,2,FALSE))</f>
        <v>DrChrono EHR</v>
      </c>
    </row>
    <row r="7461" spans="1:11" x14ac:dyDescent="0.25">
      <c r="A7461" t="s">
        <v>78</v>
      </c>
      <c r="B7461">
        <v>86</v>
      </c>
      <c r="C7461" t="s">
        <v>704</v>
      </c>
      <c r="D7461" t="s">
        <v>79</v>
      </c>
      <c r="E7461">
        <v>81</v>
      </c>
      <c r="F7461">
        <v>81</v>
      </c>
      <c r="G7461">
        <v>100</v>
      </c>
      <c r="H7461" t="s">
        <v>65</v>
      </c>
      <c r="I7461">
        <v>85</v>
      </c>
      <c r="J7461" t="s">
        <v>66</v>
      </c>
      <c r="K7461" s="33" t="str">
        <f>IF(ISNA(VLOOKUP(C7461,'Provider-EHR crosswalk'!A:B,2,FALSE)),"No EHR Specified",VLOOKUP(C7461,'Provider-EHR crosswalk'!A:B,2,FALSE))</f>
        <v>DrChrono EHR</v>
      </c>
    </row>
    <row r="7462" spans="1:11" x14ac:dyDescent="0.25">
      <c r="A7462" t="s">
        <v>80</v>
      </c>
      <c r="B7462">
        <v>86</v>
      </c>
      <c r="C7462" t="s">
        <v>704</v>
      </c>
      <c r="D7462" t="s">
        <v>81</v>
      </c>
      <c r="E7462">
        <v>81</v>
      </c>
      <c r="F7462">
        <v>81</v>
      </c>
      <c r="G7462">
        <v>100</v>
      </c>
      <c r="H7462" t="s">
        <v>65</v>
      </c>
      <c r="I7462">
        <v>85</v>
      </c>
      <c r="J7462" t="s">
        <v>66</v>
      </c>
      <c r="K7462" s="33" t="str">
        <f>IF(ISNA(VLOOKUP(C7462,'Provider-EHR crosswalk'!A:B,2,FALSE)),"No EHR Specified",VLOOKUP(C7462,'Provider-EHR crosswalk'!A:B,2,FALSE))</f>
        <v>DrChrono EHR</v>
      </c>
    </row>
    <row r="7463" spans="1:11" x14ac:dyDescent="0.25">
      <c r="A7463" t="s">
        <v>82</v>
      </c>
      <c r="B7463">
        <v>86</v>
      </c>
      <c r="C7463" t="s">
        <v>704</v>
      </c>
      <c r="D7463" t="s">
        <v>83</v>
      </c>
      <c r="E7463">
        <v>81</v>
      </c>
      <c r="F7463">
        <v>81</v>
      </c>
      <c r="G7463">
        <v>100</v>
      </c>
      <c r="H7463" t="s">
        <v>65</v>
      </c>
      <c r="I7463">
        <v>85</v>
      </c>
      <c r="J7463" t="s">
        <v>66</v>
      </c>
      <c r="K7463" s="33" t="str">
        <f>IF(ISNA(VLOOKUP(C7463,'Provider-EHR crosswalk'!A:B,2,FALSE)),"No EHR Specified",VLOOKUP(C7463,'Provider-EHR crosswalk'!A:B,2,FALSE))</f>
        <v>DrChrono EHR</v>
      </c>
    </row>
    <row r="7464" spans="1:11" x14ac:dyDescent="0.25">
      <c r="A7464" t="s">
        <v>84</v>
      </c>
      <c r="B7464">
        <v>86</v>
      </c>
      <c r="C7464" t="s">
        <v>704</v>
      </c>
      <c r="D7464" t="s">
        <v>85</v>
      </c>
      <c r="E7464">
        <v>81</v>
      </c>
      <c r="F7464">
        <v>81</v>
      </c>
      <c r="G7464">
        <v>100</v>
      </c>
      <c r="H7464" t="s">
        <v>65</v>
      </c>
      <c r="I7464">
        <v>85</v>
      </c>
      <c r="J7464" t="s">
        <v>66</v>
      </c>
      <c r="K7464" s="33" t="str">
        <f>IF(ISNA(VLOOKUP(C7464,'Provider-EHR crosswalk'!A:B,2,FALSE)),"No EHR Specified",VLOOKUP(C7464,'Provider-EHR crosswalk'!A:B,2,FALSE))</f>
        <v>DrChrono EHR</v>
      </c>
    </row>
    <row r="7465" spans="1:11" x14ac:dyDescent="0.25">
      <c r="A7465" t="s">
        <v>86</v>
      </c>
      <c r="B7465">
        <v>86</v>
      </c>
      <c r="C7465" t="s">
        <v>704</v>
      </c>
      <c r="D7465" t="s">
        <v>87</v>
      </c>
      <c r="E7465">
        <v>81</v>
      </c>
      <c r="F7465">
        <v>81</v>
      </c>
      <c r="G7465">
        <v>100</v>
      </c>
      <c r="H7465" t="s">
        <v>65</v>
      </c>
      <c r="I7465">
        <v>95</v>
      </c>
      <c r="J7465" t="s">
        <v>66</v>
      </c>
      <c r="K7465" s="33" t="str">
        <f>IF(ISNA(VLOOKUP(C7465,'Provider-EHR crosswalk'!A:B,2,FALSE)),"No EHR Specified",VLOOKUP(C7465,'Provider-EHR crosswalk'!A:B,2,FALSE))</f>
        <v>DrChrono EHR</v>
      </c>
    </row>
    <row r="7466" spans="1:11" x14ac:dyDescent="0.25">
      <c r="A7466" t="s">
        <v>88</v>
      </c>
      <c r="B7466">
        <v>86</v>
      </c>
      <c r="C7466" t="s">
        <v>704</v>
      </c>
      <c r="D7466" t="s">
        <v>89</v>
      </c>
      <c r="E7466">
        <v>81</v>
      </c>
      <c r="F7466">
        <v>81</v>
      </c>
      <c r="G7466">
        <v>100</v>
      </c>
      <c r="H7466" t="s">
        <v>65</v>
      </c>
      <c r="I7466">
        <v>95</v>
      </c>
      <c r="J7466" t="s">
        <v>66</v>
      </c>
      <c r="K7466" s="33" t="str">
        <f>IF(ISNA(VLOOKUP(C7466,'Provider-EHR crosswalk'!A:B,2,FALSE)),"No EHR Specified",VLOOKUP(C7466,'Provider-EHR crosswalk'!A:B,2,FALSE))</f>
        <v>DrChrono EHR</v>
      </c>
    </row>
    <row r="7467" spans="1:11" x14ac:dyDescent="0.25">
      <c r="A7467" t="s">
        <v>90</v>
      </c>
      <c r="B7467">
        <v>86</v>
      </c>
      <c r="C7467" t="s">
        <v>704</v>
      </c>
      <c r="D7467" t="s">
        <v>91</v>
      </c>
      <c r="E7467">
        <v>81</v>
      </c>
      <c r="F7467">
        <v>81</v>
      </c>
      <c r="G7467">
        <v>100</v>
      </c>
      <c r="H7467" t="s">
        <v>65</v>
      </c>
      <c r="I7467">
        <v>90</v>
      </c>
      <c r="J7467" t="s">
        <v>66</v>
      </c>
      <c r="K7467" s="33" t="str">
        <f>IF(ISNA(VLOOKUP(C7467,'Provider-EHR crosswalk'!A:B,2,FALSE)),"No EHR Specified",VLOOKUP(C7467,'Provider-EHR crosswalk'!A:B,2,FALSE))</f>
        <v>DrChrono EHR</v>
      </c>
    </row>
    <row r="7468" spans="1:11" x14ac:dyDescent="0.25">
      <c r="A7468" t="s">
        <v>92</v>
      </c>
      <c r="B7468">
        <v>86</v>
      </c>
      <c r="C7468" t="s">
        <v>704</v>
      </c>
      <c r="D7468" t="s">
        <v>93</v>
      </c>
      <c r="E7468">
        <v>52</v>
      </c>
      <c r="F7468">
        <v>81</v>
      </c>
      <c r="G7468">
        <v>64.2</v>
      </c>
      <c r="H7468" t="s">
        <v>65</v>
      </c>
      <c r="I7468">
        <v>90</v>
      </c>
      <c r="J7468" t="s">
        <v>69</v>
      </c>
      <c r="K7468" s="33" t="str">
        <f>IF(ISNA(VLOOKUP(C7468,'Provider-EHR crosswalk'!A:B,2,FALSE)),"No EHR Specified",VLOOKUP(C7468,'Provider-EHR crosswalk'!A:B,2,FALSE))</f>
        <v>DrChrono EHR</v>
      </c>
    </row>
    <row r="7469" spans="1:11" x14ac:dyDescent="0.25">
      <c r="A7469" t="s">
        <v>94</v>
      </c>
      <c r="B7469">
        <v>86</v>
      </c>
      <c r="C7469" t="s">
        <v>704</v>
      </c>
      <c r="D7469" t="s">
        <v>95</v>
      </c>
      <c r="E7469">
        <v>62</v>
      </c>
      <c r="F7469">
        <v>81</v>
      </c>
      <c r="G7469">
        <v>76.540000000000006</v>
      </c>
      <c r="H7469" t="s">
        <v>65</v>
      </c>
      <c r="I7469">
        <v>90</v>
      </c>
      <c r="J7469" t="s">
        <v>69</v>
      </c>
      <c r="K7469" s="33" t="str">
        <f>IF(ISNA(VLOOKUP(C7469,'Provider-EHR crosswalk'!A:B,2,FALSE)),"No EHR Specified",VLOOKUP(C7469,'Provider-EHR crosswalk'!A:B,2,FALSE))</f>
        <v>DrChrono EHR</v>
      </c>
    </row>
    <row r="7470" spans="1:11" x14ac:dyDescent="0.25">
      <c r="A7470" t="s">
        <v>96</v>
      </c>
      <c r="B7470">
        <v>86</v>
      </c>
      <c r="C7470" t="s">
        <v>704</v>
      </c>
      <c r="D7470" t="s">
        <v>97</v>
      </c>
      <c r="E7470">
        <v>70</v>
      </c>
      <c r="F7470">
        <v>81</v>
      </c>
      <c r="G7470">
        <v>86.42</v>
      </c>
      <c r="H7470" t="s">
        <v>65</v>
      </c>
      <c r="I7470">
        <v>90</v>
      </c>
      <c r="J7470" t="s">
        <v>69</v>
      </c>
      <c r="K7470" s="33" t="str">
        <f>IF(ISNA(VLOOKUP(C7470,'Provider-EHR crosswalk'!A:B,2,FALSE)),"No EHR Specified",VLOOKUP(C7470,'Provider-EHR crosswalk'!A:B,2,FALSE))</f>
        <v>DrChrono EHR</v>
      </c>
    </row>
    <row r="7471" spans="1:11" x14ac:dyDescent="0.25">
      <c r="A7471" t="s">
        <v>98</v>
      </c>
      <c r="B7471">
        <v>86</v>
      </c>
      <c r="C7471" t="s">
        <v>704</v>
      </c>
      <c r="D7471" t="s">
        <v>99</v>
      </c>
      <c r="E7471">
        <v>70</v>
      </c>
      <c r="F7471">
        <v>81</v>
      </c>
      <c r="G7471">
        <v>86.42</v>
      </c>
      <c r="H7471" t="s">
        <v>65</v>
      </c>
      <c r="I7471">
        <v>90</v>
      </c>
      <c r="J7471" t="s">
        <v>69</v>
      </c>
      <c r="K7471" s="33" t="str">
        <f>IF(ISNA(VLOOKUP(C7471,'Provider-EHR crosswalk'!A:B,2,FALSE)),"No EHR Specified",VLOOKUP(C7471,'Provider-EHR crosswalk'!A:B,2,FALSE))</f>
        <v>DrChrono EHR</v>
      </c>
    </row>
    <row r="7472" spans="1:11" x14ac:dyDescent="0.25">
      <c r="A7472" t="s">
        <v>100</v>
      </c>
      <c r="B7472">
        <v>86</v>
      </c>
      <c r="C7472" t="s">
        <v>704</v>
      </c>
      <c r="D7472" t="s">
        <v>101</v>
      </c>
      <c r="E7472">
        <v>958</v>
      </c>
      <c r="F7472">
        <v>958</v>
      </c>
      <c r="G7472">
        <v>100</v>
      </c>
      <c r="H7472" t="s">
        <v>65</v>
      </c>
      <c r="I7472">
        <v>99</v>
      </c>
      <c r="J7472" t="s">
        <v>66</v>
      </c>
      <c r="K7472" s="33" t="str">
        <f>IF(ISNA(VLOOKUP(C7472,'Provider-EHR crosswalk'!A:B,2,FALSE)),"No EHR Specified",VLOOKUP(C7472,'Provider-EHR crosswalk'!A:B,2,FALSE))</f>
        <v>DrChrono EHR</v>
      </c>
    </row>
    <row r="7473" spans="1:11" x14ac:dyDescent="0.25">
      <c r="A7473" t="s">
        <v>102</v>
      </c>
      <c r="B7473">
        <v>86</v>
      </c>
      <c r="C7473" t="s">
        <v>704</v>
      </c>
      <c r="D7473" t="s">
        <v>103</v>
      </c>
      <c r="E7473">
        <v>958</v>
      </c>
      <c r="F7473">
        <v>958</v>
      </c>
      <c r="G7473">
        <v>100</v>
      </c>
      <c r="H7473" t="s">
        <v>65</v>
      </c>
      <c r="I7473">
        <v>99</v>
      </c>
      <c r="J7473" t="s">
        <v>66</v>
      </c>
      <c r="K7473" s="33" t="str">
        <f>IF(ISNA(VLOOKUP(C7473,'Provider-EHR crosswalk'!A:B,2,FALSE)),"No EHR Specified",VLOOKUP(C7473,'Provider-EHR crosswalk'!A:B,2,FALSE))</f>
        <v>DrChrono EHR</v>
      </c>
    </row>
    <row r="7474" spans="1:11" x14ac:dyDescent="0.25">
      <c r="A7474" t="s">
        <v>104</v>
      </c>
      <c r="B7474">
        <v>86</v>
      </c>
      <c r="C7474" t="s">
        <v>704</v>
      </c>
      <c r="D7474" t="s">
        <v>105</v>
      </c>
      <c r="E7474">
        <v>958</v>
      </c>
      <c r="F7474">
        <v>958</v>
      </c>
      <c r="G7474">
        <v>100</v>
      </c>
      <c r="H7474" t="s">
        <v>65</v>
      </c>
      <c r="I7474">
        <v>99</v>
      </c>
      <c r="J7474" t="s">
        <v>66</v>
      </c>
      <c r="K7474" s="33" t="str">
        <f>IF(ISNA(VLOOKUP(C7474,'Provider-EHR crosswalk'!A:B,2,FALSE)),"No EHR Specified",VLOOKUP(C7474,'Provider-EHR crosswalk'!A:B,2,FALSE))</f>
        <v>DrChrono EHR</v>
      </c>
    </row>
    <row r="7475" spans="1:11" x14ac:dyDescent="0.25">
      <c r="A7475" t="s">
        <v>106</v>
      </c>
      <c r="B7475">
        <v>86</v>
      </c>
      <c r="C7475" t="s">
        <v>704</v>
      </c>
      <c r="D7475" t="s">
        <v>107</v>
      </c>
      <c r="E7475">
        <v>958</v>
      </c>
      <c r="F7475">
        <v>958</v>
      </c>
      <c r="G7475">
        <v>100</v>
      </c>
      <c r="H7475" t="s">
        <v>65</v>
      </c>
      <c r="I7475">
        <v>99</v>
      </c>
      <c r="J7475" t="s">
        <v>66</v>
      </c>
      <c r="K7475" s="33" t="str">
        <f>IF(ISNA(VLOOKUP(C7475,'Provider-EHR crosswalk'!A:B,2,FALSE)),"No EHR Specified",VLOOKUP(C7475,'Provider-EHR crosswalk'!A:B,2,FALSE))</f>
        <v>DrChrono EHR</v>
      </c>
    </row>
    <row r="7476" spans="1:11" x14ac:dyDescent="0.25">
      <c r="A7476" t="s">
        <v>108</v>
      </c>
      <c r="B7476">
        <v>86</v>
      </c>
      <c r="C7476" t="s">
        <v>704</v>
      </c>
      <c r="D7476" t="s">
        <v>109</v>
      </c>
      <c r="E7476">
        <v>958</v>
      </c>
      <c r="F7476">
        <v>958</v>
      </c>
      <c r="G7476">
        <v>100</v>
      </c>
      <c r="H7476" t="s">
        <v>65</v>
      </c>
      <c r="I7476">
        <v>99</v>
      </c>
      <c r="J7476" t="s">
        <v>66</v>
      </c>
      <c r="K7476" s="33" t="str">
        <f>IF(ISNA(VLOOKUP(C7476,'Provider-EHR crosswalk'!A:B,2,FALSE)),"No EHR Specified",VLOOKUP(C7476,'Provider-EHR crosswalk'!A:B,2,FALSE))</f>
        <v>DrChrono EHR</v>
      </c>
    </row>
    <row r="7477" spans="1:11" x14ac:dyDescent="0.25">
      <c r="A7477" t="s">
        <v>110</v>
      </c>
      <c r="B7477">
        <v>86</v>
      </c>
      <c r="C7477" t="s">
        <v>704</v>
      </c>
      <c r="D7477" t="s">
        <v>111</v>
      </c>
      <c r="E7477">
        <v>958</v>
      </c>
      <c r="F7477">
        <v>958</v>
      </c>
      <c r="G7477">
        <v>100</v>
      </c>
      <c r="H7477" t="s">
        <v>65</v>
      </c>
      <c r="I7477">
        <v>99</v>
      </c>
      <c r="J7477" t="s">
        <v>66</v>
      </c>
      <c r="K7477" s="33" t="str">
        <f>IF(ISNA(VLOOKUP(C7477,'Provider-EHR crosswalk'!A:B,2,FALSE)),"No EHR Specified",VLOOKUP(C7477,'Provider-EHR crosswalk'!A:B,2,FALSE))</f>
        <v>DrChrono EHR</v>
      </c>
    </row>
    <row r="7478" spans="1:11" x14ac:dyDescent="0.25">
      <c r="A7478" t="s">
        <v>112</v>
      </c>
      <c r="B7478">
        <v>86</v>
      </c>
      <c r="C7478" t="s">
        <v>704</v>
      </c>
      <c r="D7478" t="s">
        <v>113</v>
      </c>
      <c r="E7478">
        <v>958</v>
      </c>
      <c r="F7478">
        <v>958</v>
      </c>
      <c r="G7478">
        <v>100</v>
      </c>
      <c r="H7478" t="s">
        <v>65</v>
      </c>
      <c r="I7478">
        <v>99</v>
      </c>
      <c r="J7478" t="s">
        <v>66</v>
      </c>
      <c r="K7478" s="33" t="str">
        <f>IF(ISNA(VLOOKUP(C7478,'Provider-EHR crosswalk'!A:B,2,FALSE)),"No EHR Specified",VLOOKUP(C7478,'Provider-EHR crosswalk'!A:B,2,FALSE))</f>
        <v>DrChrono EHR</v>
      </c>
    </row>
    <row r="7479" spans="1:11" x14ac:dyDescent="0.25">
      <c r="A7479" t="s">
        <v>114</v>
      </c>
      <c r="B7479">
        <v>86</v>
      </c>
      <c r="C7479" t="s">
        <v>704</v>
      </c>
      <c r="D7479" t="s">
        <v>115</v>
      </c>
      <c r="E7479">
        <v>2</v>
      </c>
      <c r="F7479">
        <v>81</v>
      </c>
      <c r="G7479">
        <v>2.4700000000000002</v>
      </c>
      <c r="H7479" t="s">
        <v>116</v>
      </c>
      <c r="I7479">
        <v>4</v>
      </c>
      <c r="J7479" t="s">
        <v>66</v>
      </c>
      <c r="K7479" s="33" t="str">
        <f>IF(ISNA(VLOOKUP(C7479,'Provider-EHR crosswalk'!A:B,2,FALSE)),"No EHR Specified",VLOOKUP(C7479,'Provider-EHR crosswalk'!A:B,2,FALSE))</f>
        <v>DrChrono EHR</v>
      </c>
    </row>
    <row r="7480" spans="1:11" x14ac:dyDescent="0.25">
      <c r="A7480" t="s">
        <v>117</v>
      </c>
      <c r="B7480">
        <v>86</v>
      </c>
      <c r="C7480" t="s">
        <v>704</v>
      </c>
      <c r="D7480" t="s">
        <v>118</v>
      </c>
      <c r="E7480">
        <v>3</v>
      </c>
      <c r="F7480">
        <v>81</v>
      </c>
      <c r="G7480">
        <v>3.7</v>
      </c>
      <c r="H7480" t="s">
        <v>116</v>
      </c>
      <c r="I7480">
        <v>4</v>
      </c>
      <c r="J7480" t="s">
        <v>66</v>
      </c>
      <c r="K7480" s="33" t="str">
        <f>IF(ISNA(VLOOKUP(C7480,'Provider-EHR crosswalk'!A:B,2,FALSE)),"No EHR Specified",VLOOKUP(C7480,'Provider-EHR crosswalk'!A:B,2,FALSE))</f>
        <v>DrChrono EHR</v>
      </c>
    </row>
    <row r="7481" spans="1:11" x14ac:dyDescent="0.25">
      <c r="A7481" t="s">
        <v>119</v>
      </c>
      <c r="B7481">
        <v>86</v>
      </c>
      <c r="C7481" t="s">
        <v>704</v>
      </c>
      <c r="D7481" t="s">
        <v>120</v>
      </c>
      <c r="E7481">
        <v>2</v>
      </c>
      <c r="F7481">
        <v>81</v>
      </c>
      <c r="G7481">
        <v>2.4700000000000002</v>
      </c>
      <c r="H7481" t="s">
        <v>116</v>
      </c>
      <c r="I7481">
        <v>4</v>
      </c>
      <c r="J7481" t="s">
        <v>66</v>
      </c>
      <c r="K7481" s="33" t="str">
        <f>IF(ISNA(VLOOKUP(C7481,'Provider-EHR crosswalk'!A:B,2,FALSE)),"No EHR Specified",VLOOKUP(C7481,'Provider-EHR crosswalk'!A:B,2,FALSE))</f>
        <v>DrChrono EHR</v>
      </c>
    </row>
    <row r="7482" spans="1:11" x14ac:dyDescent="0.25">
      <c r="A7482" t="s">
        <v>121</v>
      </c>
      <c r="B7482">
        <v>86</v>
      </c>
      <c r="C7482" t="s">
        <v>704</v>
      </c>
      <c r="D7482" t="s">
        <v>122</v>
      </c>
      <c r="E7482">
        <v>0</v>
      </c>
      <c r="F7482">
        <v>81</v>
      </c>
      <c r="G7482">
        <v>0</v>
      </c>
      <c r="H7482" t="s">
        <v>116</v>
      </c>
      <c r="I7482">
        <v>1</v>
      </c>
      <c r="J7482" t="s">
        <v>66</v>
      </c>
      <c r="K7482" s="33" t="str">
        <f>IF(ISNA(VLOOKUP(C7482,'Provider-EHR crosswalk'!A:B,2,FALSE)),"No EHR Specified",VLOOKUP(C7482,'Provider-EHR crosswalk'!A:B,2,FALSE))</f>
        <v>DrChrono EHR</v>
      </c>
    </row>
    <row r="7483" spans="1:11" x14ac:dyDescent="0.25">
      <c r="A7483" t="s">
        <v>123</v>
      </c>
      <c r="B7483">
        <v>86</v>
      </c>
      <c r="C7483" t="s">
        <v>704</v>
      </c>
      <c r="D7483" t="s">
        <v>124</v>
      </c>
      <c r="E7483">
        <v>0</v>
      </c>
      <c r="F7483">
        <v>958</v>
      </c>
      <c r="G7483">
        <v>0</v>
      </c>
      <c r="H7483" t="s">
        <v>116</v>
      </c>
      <c r="I7483">
        <v>1</v>
      </c>
      <c r="J7483" t="s">
        <v>66</v>
      </c>
      <c r="K7483" s="33" t="str">
        <f>IF(ISNA(VLOOKUP(C7483,'Provider-EHR crosswalk'!A:B,2,FALSE)),"No EHR Specified",VLOOKUP(C7483,'Provider-EHR crosswalk'!A:B,2,FALSE))</f>
        <v>DrChrono EHR</v>
      </c>
    </row>
    <row r="7484" spans="1:11" x14ac:dyDescent="0.25">
      <c r="A7484" t="s">
        <v>125</v>
      </c>
      <c r="B7484">
        <v>86</v>
      </c>
      <c r="C7484" t="s">
        <v>704</v>
      </c>
      <c r="D7484" t="s">
        <v>126</v>
      </c>
      <c r="E7484">
        <v>0</v>
      </c>
      <c r="F7484">
        <v>958</v>
      </c>
      <c r="G7484">
        <v>0</v>
      </c>
      <c r="H7484" t="s">
        <v>116</v>
      </c>
      <c r="I7484">
        <v>1</v>
      </c>
      <c r="J7484" t="s">
        <v>66</v>
      </c>
      <c r="K7484" s="33" t="str">
        <f>IF(ISNA(VLOOKUP(C7484,'Provider-EHR crosswalk'!A:B,2,FALSE)),"No EHR Specified",VLOOKUP(C7484,'Provider-EHR crosswalk'!A:B,2,FALSE))</f>
        <v>DrChrono EHR</v>
      </c>
    </row>
    <row r="7485" spans="1:11" x14ac:dyDescent="0.25">
      <c r="A7485" t="s">
        <v>127</v>
      </c>
      <c r="B7485">
        <v>86</v>
      </c>
      <c r="C7485" t="s">
        <v>704</v>
      </c>
      <c r="D7485" t="s">
        <v>128</v>
      </c>
      <c r="E7485">
        <v>9</v>
      </c>
      <c r="F7485">
        <v>958</v>
      </c>
      <c r="G7485">
        <v>0.94</v>
      </c>
      <c r="H7485" t="s">
        <v>116</v>
      </c>
      <c r="I7485">
        <v>4</v>
      </c>
      <c r="J7485" t="s">
        <v>66</v>
      </c>
      <c r="K7485" s="33" t="str">
        <f>IF(ISNA(VLOOKUP(C7485,'Provider-EHR crosswalk'!A:B,2,FALSE)),"No EHR Specified",VLOOKUP(C7485,'Provider-EHR crosswalk'!A:B,2,FALSE))</f>
        <v>DrChrono EHR</v>
      </c>
    </row>
    <row r="7486" spans="1:11" x14ac:dyDescent="0.25">
      <c r="A7486" t="s">
        <v>129</v>
      </c>
      <c r="B7486">
        <v>86</v>
      </c>
      <c r="C7486" t="s">
        <v>704</v>
      </c>
      <c r="D7486" t="s">
        <v>130</v>
      </c>
      <c r="E7486">
        <v>37</v>
      </c>
      <c r="F7486">
        <v>958</v>
      </c>
      <c r="G7486">
        <v>3.86</v>
      </c>
      <c r="H7486" t="s">
        <v>116</v>
      </c>
      <c r="I7486">
        <v>4</v>
      </c>
      <c r="J7486" t="s">
        <v>66</v>
      </c>
      <c r="K7486" s="33" t="str">
        <f>IF(ISNA(VLOOKUP(C7486,'Provider-EHR crosswalk'!A:B,2,FALSE)),"No EHR Specified",VLOOKUP(C7486,'Provider-EHR crosswalk'!A:B,2,FALSE))</f>
        <v>DrChrono EHR</v>
      </c>
    </row>
    <row r="7487" spans="1:11" x14ac:dyDescent="0.25">
      <c r="A7487" t="s">
        <v>131</v>
      </c>
      <c r="B7487">
        <v>86</v>
      </c>
      <c r="C7487" t="s">
        <v>704</v>
      </c>
      <c r="D7487" t="s">
        <v>132</v>
      </c>
      <c r="E7487">
        <v>22</v>
      </c>
      <c r="F7487">
        <v>958</v>
      </c>
      <c r="G7487">
        <v>2.2999999999999998</v>
      </c>
      <c r="H7487" t="s">
        <v>116</v>
      </c>
      <c r="I7487">
        <v>4</v>
      </c>
      <c r="J7487" t="s">
        <v>66</v>
      </c>
      <c r="K7487" s="33" t="str">
        <f>IF(ISNA(VLOOKUP(C7487,'Provider-EHR crosswalk'!A:B,2,FALSE)),"No EHR Specified",VLOOKUP(C7487,'Provider-EHR crosswalk'!A:B,2,FALSE))</f>
        <v>DrChrono EHR</v>
      </c>
    </row>
    <row r="7488" spans="1:11" x14ac:dyDescent="0.25">
      <c r="A7488" t="s">
        <v>133</v>
      </c>
      <c r="B7488">
        <v>86</v>
      </c>
      <c r="C7488" t="s">
        <v>704</v>
      </c>
      <c r="D7488" t="s">
        <v>134</v>
      </c>
      <c r="E7488">
        <v>37</v>
      </c>
      <c r="F7488">
        <v>958</v>
      </c>
      <c r="G7488">
        <v>3.86</v>
      </c>
      <c r="H7488" t="s">
        <v>116</v>
      </c>
      <c r="I7488">
        <v>1</v>
      </c>
      <c r="J7488" t="s">
        <v>69</v>
      </c>
      <c r="K7488" s="33" t="str">
        <f>IF(ISNA(VLOOKUP(C7488,'Provider-EHR crosswalk'!A:B,2,FALSE)),"No EHR Specified",VLOOKUP(C7488,'Provider-EHR crosswalk'!A:B,2,FALSE))</f>
        <v>DrChrono EHR</v>
      </c>
    </row>
    <row r="7489" spans="1:11" x14ac:dyDescent="0.25">
      <c r="A7489" t="s">
        <v>135</v>
      </c>
      <c r="B7489">
        <v>86</v>
      </c>
      <c r="C7489" t="s">
        <v>704</v>
      </c>
      <c r="D7489" t="s">
        <v>136</v>
      </c>
      <c r="E7489">
        <v>0</v>
      </c>
      <c r="F7489">
        <v>958</v>
      </c>
      <c r="G7489">
        <v>0</v>
      </c>
      <c r="H7489" t="s">
        <v>116</v>
      </c>
      <c r="I7489">
        <v>1</v>
      </c>
      <c r="J7489" t="s">
        <v>66</v>
      </c>
      <c r="K7489" s="33" t="str">
        <f>IF(ISNA(VLOOKUP(C7489,'Provider-EHR crosswalk'!A:B,2,FALSE)),"No EHR Specified",VLOOKUP(C7489,'Provider-EHR crosswalk'!A:B,2,FALSE))</f>
        <v>DrChrono EHR</v>
      </c>
    </row>
    <row r="7490" spans="1:11" x14ac:dyDescent="0.25">
      <c r="A7490" t="s">
        <v>137</v>
      </c>
      <c r="B7490">
        <v>86</v>
      </c>
      <c r="C7490" t="s">
        <v>704</v>
      </c>
      <c r="D7490" t="s">
        <v>138</v>
      </c>
      <c r="E7490">
        <v>0</v>
      </c>
      <c r="F7490">
        <v>958</v>
      </c>
      <c r="G7490">
        <v>0</v>
      </c>
      <c r="H7490" t="s">
        <v>116</v>
      </c>
      <c r="I7490">
        <v>1</v>
      </c>
      <c r="J7490" t="s">
        <v>66</v>
      </c>
      <c r="K7490" s="33" t="str">
        <f>IF(ISNA(VLOOKUP(C7490,'Provider-EHR crosswalk'!A:B,2,FALSE)),"No EHR Specified",VLOOKUP(C7490,'Provider-EHR crosswalk'!A:B,2,FALSE))</f>
        <v>DrChrono EHR</v>
      </c>
    </row>
    <row r="7491" spans="1:11" x14ac:dyDescent="0.25">
      <c r="A7491" t="s">
        <v>139</v>
      </c>
      <c r="B7491">
        <v>86</v>
      </c>
      <c r="C7491" t="s">
        <v>704</v>
      </c>
      <c r="D7491" t="s">
        <v>140</v>
      </c>
      <c r="E7491">
        <v>0</v>
      </c>
      <c r="F7491">
        <v>958</v>
      </c>
      <c r="G7491">
        <v>0</v>
      </c>
      <c r="H7491" t="s">
        <v>116</v>
      </c>
      <c r="I7491">
        <v>1</v>
      </c>
      <c r="J7491" t="s">
        <v>66</v>
      </c>
      <c r="K7491" s="33" t="str">
        <f>IF(ISNA(VLOOKUP(C7491,'Provider-EHR crosswalk'!A:B,2,FALSE)),"No EHR Specified",VLOOKUP(C7491,'Provider-EHR crosswalk'!A:B,2,FALSE))</f>
        <v>DrChrono EHR</v>
      </c>
    </row>
    <row r="7492" spans="1:11" x14ac:dyDescent="0.25">
      <c r="A7492" t="s">
        <v>141</v>
      </c>
      <c r="B7492">
        <v>86</v>
      </c>
      <c r="C7492" t="s">
        <v>704</v>
      </c>
      <c r="D7492" t="s">
        <v>142</v>
      </c>
      <c r="E7492">
        <v>0</v>
      </c>
      <c r="F7492">
        <v>958</v>
      </c>
      <c r="G7492">
        <v>0</v>
      </c>
      <c r="H7492" t="s">
        <v>116</v>
      </c>
      <c r="I7492">
        <v>1</v>
      </c>
      <c r="J7492" t="s">
        <v>66</v>
      </c>
      <c r="K7492" s="33" t="str">
        <f>IF(ISNA(VLOOKUP(C7492,'Provider-EHR crosswalk'!A:B,2,FALSE)),"No EHR Specified",VLOOKUP(C7492,'Provider-EHR crosswalk'!A:B,2,FALSE))</f>
        <v>DrChrono EHR</v>
      </c>
    </row>
    <row r="7493" spans="1:11" x14ac:dyDescent="0.25">
      <c r="A7493" t="s">
        <v>143</v>
      </c>
      <c r="B7493">
        <v>86</v>
      </c>
      <c r="C7493" t="s">
        <v>704</v>
      </c>
      <c r="D7493" t="s">
        <v>144</v>
      </c>
      <c r="E7493">
        <v>0</v>
      </c>
      <c r="F7493">
        <v>958</v>
      </c>
      <c r="G7493">
        <v>0</v>
      </c>
      <c r="H7493" t="s">
        <v>116</v>
      </c>
      <c r="I7493">
        <v>1</v>
      </c>
      <c r="J7493" t="s">
        <v>66</v>
      </c>
      <c r="K7493" s="33" t="str">
        <f>IF(ISNA(VLOOKUP(C7493,'Provider-EHR crosswalk'!A:B,2,FALSE)),"No EHR Specified",VLOOKUP(C7493,'Provider-EHR crosswalk'!A:B,2,FALSE))</f>
        <v>DrChrono EHR</v>
      </c>
    </row>
    <row r="7494" spans="1:11" x14ac:dyDescent="0.25">
      <c r="A7494" t="s">
        <v>145</v>
      </c>
      <c r="B7494">
        <v>86</v>
      </c>
      <c r="C7494" t="s">
        <v>704</v>
      </c>
      <c r="D7494" t="s">
        <v>146</v>
      </c>
      <c r="E7494">
        <v>0</v>
      </c>
      <c r="F7494">
        <v>958</v>
      </c>
      <c r="G7494">
        <v>0</v>
      </c>
      <c r="H7494" t="s">
        <v>116</v>
      </c>
      <c r="I7494">
        <v>1</v>
      </c>
      <c r="J7494" t="s">
        <v>66</v>
      </c>
      <c r="K7494" s="33" t="str">
        <f>IF(ISNA(VLOOKUP(C7494,'Provider-EHR crosswalk'!A:B,2,FALSE)),"No EHR Specified",VLOOKUP(C7494,'Provider-EHR crosswalk'!A:B,2,FALSE))</f>
        <v>DrChrono EHR</v>
      </c>
    </row>
    <row r="7495" spans="1:11" x14ac:dyDescent="0.25">
      <c r="A7495" t="s">
        <v>147</v>
      </c>
      <c r="B7495">
        <v>86</v>
      </c>
      <c r="C7495" t="s">
        <v>704</v>
      </c>
      <c r="D7495" t="s">
        <v>148</v>
      </c>
      <c r="E7495">
        <v>0</v>
      </c>
      <c r="F7495">
        <v>958</v>
      </c>
      <c r="G7495">
        <v>0</v>
      </c>
      <c r="H7495" t="s">
        <v>116</v>
      </c>
      <c r="I7495">
        <v>1</v>
      </c>
      <c r="J7495" t="s">
        <v>66</v>
      </c>
      <c r="K7495" s="33" t="str">
        <f>IF(ISNA(VLOOKUP(C7495,'Provider-EHR crosswalk'!A:B,2,FALSE)),"No EHR Specified",VLOOKUP(C7495,'Provider-EHR crosswalk'!A:B,2,FALSE))</f>
        <v>DrChrono EHR</v>
      </c>
    </row>
    <row r="7496" spans="1:11" x14ac:dyDescent="0.25">
      <c r="A7496" t="s">
        <v>149</v>
      </c>
      <c r="B7496">
        <v>86</v>
      </c>
      <c r="C7496" t="s">
        <v>704</v>
      </c>
      <c r="D7496" t="s">
        <v>150</v>
      </c>
      <c r="E7496">
        <v>0</v>
      </c>
      <c r="F7496">
        <v>958</v>
      </c>
      <c r="G7496">
        <v>0</v>
      </c>
      <c r="H7496" t="s">
        <v>116</v>
      </c>
      <c r="I7496">
        <v>1</v>
      </c>
      <c r="J7496" t="s">
        <v>66</v>
      </c>
      <c r="K7496" s="33" t="str">
        <f>IF(ISNA(VLOOKUP(C7496,'Provider-EHR crosswalk'!A:B,2,FALSE)),"No EHR Specified",VLOOKUP(C7496,'Provider-EHR crosswalk'!A:B,2,FALSE))</f>
        <v>DrChrono EHR</v>
      </c>
    </row>
    <row r="7497" spans="1:11" x14ac:dyDescent="0.25">
      <c r="A7497" t="s">
        <v>151</v>
      </c>
      <c r="B7497">
        <v>86</v>
      </c>
      <c r="C7497" t="s">
        <v>704</v>
      </c>
      <c r="D7497" t="s">
        <v>152</v>
      </c>
      <c r="E7497">
        <v>0</v>
      </c>
      <c r="F7497">
        <v>958</v>
      </c>
      <c r="G7497">
        <v>0</v>
      </c>
      <c r="H7497" t="s">
        <v>116</v>
      </c>
      <c r="I7497">
        <v>1</v>
      </c>
      <c r="J7497" t="s">
        <v>66</v>
      </c>
      <c r="K7497" s="33" t="str">
        <f>IF(ISNA(VLOOKUP(C7497,'Provider-EHR crosswalk'!A:B,2,FALSE)),"No EHR Specified",VLOOKUP(C7497,'Provider-EHR crosswalk'!A:B,2,FALSE))</f>
        <v>DrChrono EHR</v>
      </c>
    </row>
    <row r="7498" spans="1:11" x14ac:dyDescent="0.25">
      <c r="A7498" t="s">
        <v>153</v>
      </c>
      <c r="B7498">
        <v>86</v>
      </c>
      <c r="C7498" t="s">
        <v>704</v>
      </c>
      <c r="D7498" t="s">
        <v>154</v>
      </c>
      <c r="E7498">
        <v>0</v>
      </c>
      <c r="F7498">
        <v>958</v>
      </c>
      <c r="G7498">
        <v>0</v>
      </c>
      <c r="H7498" t="s">
        <v>116</v>
      </c>
      <c r="I7498">
        <v>1</v>
      </c>
      <c r="J7498" t="s">
        <v>66</v>
      </c>
      <c r="K7498" s="33" t="str">
        <f>IF(ISNA(VLOOKUP(C7498,'Provider-EHR crosswalk'!A:B,2,FALSE)),"No EHR Specified",VLOOKUP(C7498,'Provider-EHR crosswalk'!A:B,2,FALSE))</f>
        <v>DrChrono EHR</v>
      </c>
    </row>
    <row r="7499" spans="1:11" x14ac:dyDescent="0.25">
      <c r="A7499" t="s">
        <v>155</v>
      </c>
      <c r="B7499">
        <v>86</v>
      </c>
      <c r="C7499" t="s">
        <v>704</v>
      </c>
      <c r="D7499" t="s">
        <v>156</v>
      </c>
      <c r="E7499">
        <v>0</v>
      </c>
      <c r="F7499">
        <v>958</v>
      </c>
      <c r="G7499">
        <v>0</v>
      </c>
      <c r="H7499" t="s">
        <v>157</v>
      </c>
      <c r="I7499" t="s">
        <v>157</v>
      </c>
      <c r="J7499" t="s">
        <v>157</v>
      </c>
      <c r="K7499" s="33" t="str">
        <f>IF(ISNA(VLOOKUP(C7499,'Provider-EHR crosswalk'!A:B,2,FALSE)),"No EHR Specified",VLOOKUP(C7499,'Provider-EHR crosswalk'!A:B,2,FALSE))</f>
        <v>DrChrono EHR</v>
      </c>
    </row>
    <row r="7500" spans="1:11" x14ac:dyDescent="0.25">
      <c r="A7500" t="s">
        <v>158</v>
      </c>
      <c r="B7500">
        <v>86</v>
      </c>
      <c r="C7500" t="s">
        <v>704</v>
      </c>
      <c r="D7500" t="s">
        <v>159</v>
      </c>
      <c r="E7500">
        <v>36</v>
      </c>
      <c r="F7500">
        <v>958</v>
      </c>
      <c r="G7500">
        <v>3.76</v>
      </c>
      <c r="H7500" t="s">
        <v>157</v>
      </c>
      <c r="I7500" t="s">
        <v>157</v>
      </c>
      <c r="J7500" t="s">
        <v>157</v>
      </c>
      <c r="K7500" s="33" t="str">
        <f>IF(ISNA(VLOOKUP(C7500,'Provider-EHR crosswalk'!A:B,2,FALSE)),"No EHR Specified",VLOOKUP(C7500,'Provider-EHR crosswalk'!A:B,2,FALSE))</f>
        <v>DrChrono EHR</v>
      </c>
    </row>
    <row r="7501" spans="1:11" x14ac:dyDescent="0.25">
      <c r="A7501" t="s">
        <v>162</v>
      </c>
      <c r="B7501">
        <v>86</v>
      </c>
      <c r="C7501" t="s">
        <v>704</v>
      </c>
      <c r="D7501" t="s">
        <v>163</v>
      </c>
      <c r="E7501">
        <v>944</v>
      </c>
      <c r="F7501">
        <v>958</v>
      </c>
      <c r="G7501">
        <v>98.54</v>
      </c>
      <c r="H7501" t="s">
        <v>65</v>
      </c>
      <c r="I7501">
        <v>95</v>
      </c>
      <c r="J7501" t="s">
        <v>66</v>
      </c>
      <c r="K7501" s="33" t="str">
        <f>IF(ISNA(VLOOKUP(C7501,'Provider-EHR crosswalk'!A:B,2,FALSE)),"No EHR Specified",VLOOKUP(C7501,'Provider-EHR crosswalk'!A:B,2,FALSE))</f>
        <v>DrChrono EHR</v>
      </c>
    </row>
    <row r="7502" spans="1:11" x14ac:dyDescent="0.25">
      <c r="A7502" t="s">
        <v>164</v>
      </c>
      <c r="B7502">
        <v>86</v>
      </c>
      <c r="C7502" t="s">
        <v>704</v>
      </c>
      <c r="D7502" t="s">
        <v>165</v>
      </c>
      <c r="E7502">
        <v>79</v>
      </c>
      <c r="F7502">
        <v>81</v>
      </c>
      <c r="G7502">
        <v>97.53</v>
      </c>
      <c r="H7502" t="s">
        <v>65</v>
      </c>
      <c r="I7502">
        <v>95</v>
      </c>
      <c r="J7502" t="s">
        <v>66</v>
      </c>
      <c r="K7502" s="33" t="str">
        <f>IF(ISNA(VLOOKUP(C7502,'Provider-EHR crosswalk'!A:B,2,FALSE)),"No EHR Specified",VLOOKUP(C7502,'Provider-EHR crosswalk'!A:B,2,FALSE))</f>
        <v>DrChrono EHR</v>
      </c>
    </row>
    <row r="7503" spans="1:11" x14ac:dyDescent="0.25">
      <c r="A7503" t="s">
        <v>166</v>
      </c>
      <c r="B7503">
        <v>86</v>
      </c>
      <c r="C7503" t="s">
        <v>704</v>
      </c>
      <c r="D7503" t="s">
        <v>167</v>
      </c>
      <c r="E7503">
        <v>0</v>
      </c>
      <c r="F7503">
        <v>81</v>
      </c>
      <c r="G7503">
        <v>0</v>
      </c>
      <c r="H7503" t="s">
        <v>116</v>
      </c>
      <c r="I7503">
        <v>5</v>
      </c>
      <c r="J7503" t="s">
        <v>66</v>
      </c>
      <c r="K7503" s="33" t="str">
        <f>IF(ISNA(VLOOKUP(C7503,'Provider-EHR crosswalk'!A:B,2,FALSE)),"No EHR Specified",VLOOKUP(C7503,'Provider-EHR crosswalk'!A:B,2,FALSE))</f>
        <v>DrChrono EHR</v>
      </c>
    </row>
    <row r="7504" spans="1:11" x14ac:dyDescent="0.25">
      <c r="A7504" t="s">
        <v>168</v>
      </c>
      <c r="B7504">
        <v>86</v>
      </c>
      <c r="C7504" t="s">
        <v>704</v>
      </c>
      <c r="D7504" t="s">
        <v>169</v>
      </c>
      <c r="E7504">
        <v>0</v>
      </c>
      <c r="F7504">
        <v>81</v>
      </c>
      <c r="G7504">
        <v>0</v>
      </c>
      <c r="H7504" t="s">
        <v>116</v>
      </c>
      <c r="I7504">
        <v>5</v>
      </c>
      <c r="J7504" t="s">
        <v>66</v>
      </c>
      <c r="K7504" s="33" t="str">
        <f>IF(ISNA(VLOOKUP(C7504,'Provider-EHR crosswalk'!A:B,2,FALSE)),"No EHR Specified",VLOOKUP(C7504,'Provider-EHR crosswalk'!A:B,2,FALSE))</f>
        <v>DrChrono EHR</v>
      </c>
    </row>
    <row r="7505" spans="1:11" x14ac:dyDescent="0.25">
      <c r="A7505" t="s">
        <v>170</v>
      </c>
      <c r="B7505">
        <v>86</v>
      </c>
      <c r="C7505" t="s">
        <v>704</v>
      </c>
      <c r="D7505" t="s">
        <v>171</v>
      </c>
      <c r="E7505">
        <v>2</v>
      </c>
      <c r="F7505">
        <v>81</v>
      </c>
      <c r="G7505">
        <v>2.4700000000000002</v>
      </c>
      <c r="H7505" t="s">
        <v>116</v>
      </c>
      <c r="I7505">
        <v>5</v>
      </c>
      <c r="J7505" t="s">
        <v>66</v>
      </c>
      <c r="K7505" s="33" t="str">
        <f>IF(ISNA(VLOOKUP(C7505,'Provider-EHR crosswalk'!A:B,2,FALSE)),"No EHR Specified",VLOOKUP(C7505,'Provider-EHR crosswalk'!A:B,2,FALSE))</f>
        <v>DrChrono EHR</v>
      </c>
    </row>
    <row r="7506" spans="1:11" x14ac:dyDescent="0.25">
      <c r="A7506" t="s">
        <v>172</v>
      </c>
      <c r="B7506">
        <v>86</v>
      </c>
      <c r="C7506" t="s">
        <v>704</v>
      </c>
      <c r="D7506" t="s">
        <v>173</v>
      </c>
      <c r="E7506">
        <v>13</v>
      </c>
      <c r="F7506">
        <v>958</v>
      </c>
      <c r="G7506">
        <v>1.36</v>
      </c>
      <c r="H7506" t="s">
        <v>116</v>
      </c>
      <c r="I7506">
        <v>5</v>
      </c>
      <c r="J7506" t="s">
        <v>66</v>
      </c>
      <c r="K7506" s="33" t="str">
        <f>IF(ISNA(VLOOKUP(C7506,'Provider-EHR crosswalk'!A:B,2,FALSE)),"No EHR Specified",VLOOKUP(C7506,'Provider-EHR crosswalk'!A:B,2,FALSE))</f>
        <v>DrChrono EHR</v>
      </c>
    </row>
    <row r="7507" spans="1:11" x14ac:dyDescent="0.25">
      <c r="A7507" t="s">
        <v>174</v>
      </c>
      <c r="B7507">
        <v>86</v>
      </c>
      <c r="C7507" t="s">
        <v>704</v>
      </c>
      <c r="D7507" t="s">
        <v>175</v>
      </c>
      <c r="E7507">
        <v>0</v>
      </c>
      <c r="F7507">
        <v>958</v>
      </c>
      <c r="G7507">
        <v>0</v>
      </c>
      <c r="H7507" t="s">
        <v>116</v>
      </c>
      <c r="I7507">
        <v>5</v>
      </c>
      <c r="J7507" t="s">
        <v>66</v>
      </c>
      <c r="K7507" s="33" t="str">
        <f>IF(ISNA(VLOOKUP(C7507,'Provider-EHR crosswalk'!A:B,2,FALSE)),"No EHR Specified",VLOOKUP(C7507,'Provider-EHR crosswalk'!A:B,2,FALSE))</f>
        <v>DrChrono EHR</v>
      </c>
    </row>
    <row r="7508" spans="1:11" x14ac:dyDescent="0.25">
      <c r="A7508" t="s">
        <v>176</v>
      </c>
      <c r="B7508">
        <v>86</v>
      </c>
      <c r="C7508" t="s">
        <v>704</v>
      </c>
      <c r="D7508" t="s">
        <v>177</v>
      </c>
      <c r="E7508">
        <v>1</v>
      </c>
      <c r="F7508">
        <v>958</v>
      </c>
      <c r="G7508">
        <v>0.1</v>
      </c>
      <c r="H7508" t="s">
        <v>116</v>
      </c>
      <c r="I7508">
        <v>5</v>
      </c>
      <c r="J7508" t="s">
        <v>66</v>
      </c>
      <c r="K7508" s="33" t="str">
        <f>IF(ISNA(VLOOKUP(C7508,'Provider-EHR crosswalk'!A:B,2,FALSE)),"No EHR Specified",VLOOKUP(C7508,'Provider-EHR crosswalk'!A:B,2,FALSE))</f>
        <v>DrChrono EHR</v>
      </c>
    </row>
    <row r="7509" spans="1:11" x14ac:dyDescent="0.25">
      <c r="A7509" t="s">
        <v>63</v>
      </c>
      <c r="B7509">
        <v>41</v>
      </c>
      <c r="C7509" t="s">
        <v>618</v>
      </c>
      <c r="D7509" t="s">
        <v>64</v>
      </c>
      <c r="E7509">
        <v>110</v>
      </c>
      <c r="F7509">
        <v>110</v>
      </c>
      <c r="G7509">
        <v>100</v>
      </c>
      <c r="H7509" t="s">
        <v>65</v>
      </c>
      <c r="I7509">
        <v>99</v>
      </c>
      <c r="J7509" t="s">
        <v>66</v>
      </c>
      <c r="K7509" s="33" t="str">
        <f>IF(ISNA(VLOOKUP(C7509,'Provider-EHR crosswalk'!A:B,2,FALSE)),"No EHR Specified",VLOOKUP(C7509,'Provider-EHR crosswalk'!A:B,2,FALSE))</f>
        <v>eClinicalWorks V12</v>
      </c>
    </row>
    <row r="7510" spans="1:11" x14ac:dyDescent="0.25">
      <c r="A7510" t="s">
        <v>67</v>
      </c>
      <c r="B7510">
        <v>41</v>
      </c>
      <c r="C7510" t="s">
        <v>618</v>
      </c>
      <c r="D7510" t="s">
        <v>68</v>
      </c>
      <c r="E7510">
        <v>82</v>
      </c>
      <c r="F7510">
        <v>110</v>
      </c>
      <c r="G7510">
        <v>74.55</v>
      </c>
      <c r="H7510" t="s">
        <v>65</v>
      </c>
      <c r="I7510">
        <v>75</v>
      </c>
      <c r="J7510" t="s">
        <v>69</v>
      </c>
      <c r="K7510" s="33" t="str">
        <f>IF(ISNA(VLOOKUP(C7510,'Provider-EHR crosswalk'!A:B,2,FALSE)),"No EHR Specified",VLOOKUP(C7510,'Provider-EHR crosswalk'!A:B,2,FALSE))</f>
        <v>eClinicalWorks V12</v>
      </c>
    </row>
    <row r="7511" spans="1:11" x14ac:dyDescent="0.25">
      <c r="A7511" t="s">
        <v>70</v>
      </c>
      <c r="B7511">
        <v>41</v>
      </c>
      <c r="C7511" t="s">
        <v>618</v>
      </c>
      <c r="D7511" t="s">
        <v>71</v>
      </c>
      <c r="E7511">
        <v>110</v>
      </c>
      <c r="F7511">
        <v>110</v>
      </c>
      <c r="G7511">
        <v>100</v>
      </c>
      <c r="H7511" t="s">
        <v>65</v>
      </c>
      <c r="I7511">
        <v>99</v>
      </c>
      <c r="J7511" t="s">
        <v>66</v>
      </c>
      <c r="K7511" s="33" t="str">
        <f>IF(ISNA(VLOOKUP(C7511,'Provider-EHR crosswalk'!A:B,2,FALSE)),"No EHR Specified",VLOOKUP(C7511,'Provider-EHR crosswalk'!A:B,2,FALSE))</f>
        <v>eClinicalWorks V12</v>
      </c>
    </row>
    <row r="7512" spans="1:11" x14ac:dyDescent="0.25">
      <c r="A7512" t="s">
        <v>72</v>
      </c>
      <c r="B7512">
        <v>41</v>
      </c>
      <c r="C7512" t="s">
        <v>618</v>
      </c>
      <c r="D7512" t="s">
        <v>73</v>
      </c>
      <c r="E7512">
        <v>110</v>
      </c>
      <c r="F7512">
        <v>110</v>
      </c>
      <c r="G7512">
        <v>100</v>
      </c>
      <c r="H7512" t="s">
        <v>65</v>
      </c>
      <c r="I7512">
        <v>99</v>
      </c>
      <c r="J7512" t="s">
        <v>66</v>
      </c>
      <c r="K7512" s="33" t="str">
        <f>IF(ISNA(VLOOKUP(C7512,'Provider-EHR crosswalk'!A:B,2,FALSE)),"No EHR Specified",VLOOKUP(C7512,'Provider-EHR crosswalk'!A:B,2,FALSE))</f>
        <v>eClinicalWorks V12</v>
      </c>
    </row>
    <row r="7513" spans="1:11" x14ac:dyDescent="0.25">
      <c r="A7513" t="s">
        <v>74</v>
      </c>
      <c r="B7513">
        <v>41</v>
      </c>
      <c r="C7513" t="s">
        <v>618</v>
      </c>
      <c r="D7513" t="s">
        <v>75</v>
      </c>
      <c r="E7513">
        <v>110</v>
      </c>
      <c r="F7513">
        <v>110</v>
      </c>
      <c r="G7513">
        <v>100</v>
      </c>
      <c r="H7513" t="s">
        <v>65</v>
      </c>
      <c r="I7513">
        <v>99</v>
      </c>
      <c r="J7513" t="s">
        <v>66</v>
      </c>
      <c r="K7513" s="33" t="str">
        <f>IF(ISNA(VLOOKUP(C7513,'Provider-EHR crosswalk'!A:B,2,FALSE)),"No EHR Specified",VLOOKUP(C7513,'Provider-EHR crosswalk'!A:B,2,FALSE))</f>
        <v>eClinicalWorks V12</v>
      </c>
    </row>
    <row r="7514" spans="1:11" x14ac:dyDescent="0.25">
      <c r="A7514" t="s">
        <v>76</v>
      </c>
      <c r="B7514">
        <v>41</v>
      </c>
      <c r="C7514" t="s">
        <v>618</v>
      </c>
      <c r="D7514" t="s">
        <v>77</v>
      </c>
      <c r="E7514">
        <v>110</v>
      </c>
      <c r="F7514">
        <v>110</v>
      </c>
      <c r="G7514">
        <v>100</v>
      </c>
      <c r="H7514" t="s">
        <v>65</v>
      </c>
      <c r="I7514">
        <v>85</v>
      </c>
      <c r="J7514" t="s">
        <v>66</v>
      </c>
      <c r="K7514" s="33" t="str">
        <f>IF(ISNA(VLOOKUP(C7514,'Provider-EHR crosswalk'!A:B,2,FALSE)),"No EHR Specified",VLOOKUP(C7514,'Provider-EHR crosswalk'!A:B,2,FALSE))</f>
        <v>eClinicalWorks V12</v>
      </c>
    </row>
    <row r="7515" spans="1:11" x14ac:dyDescent="0.25">
      <c r="A7515" t="s">
        <v>78</v>
      </c>
      <c r="B7515">
        <v>41</v>
      </c>
      <c r="C7515" t="s">
        <v>618</v>
      </c>
      <c r="D7515" t="s">
        <v>79</v>
      </c>
      <c r="E7515">
        <v>110</v>
      </c>
      <c r="F7515">
        <v>110</v>
      </c>
      <c r="G7515">
        <v>100</v>
      </c>
      <c r="H7515" t="s">
        <v>65</v>
      </c>
      <c r="I7515">
        <v>85</v>
      </c>
      <c r="J7515" t="s">
        <v>66</v>
      </c>
      <c r="K7515" s="33" t="str">
        <f>IF(ISNA(VLOOKUP(C7515,'Provider-EHR crosswalk'!A:B,2,FALSE)),"No EHR Specified",VLOOKUP(C7515,'Provider-EHR crosswalk'!A:B,2,FALSE))</f>
        <v>eClinicalWorks V12</v>
      </c>
    </row>
    <row r="7516" spans="1:11" x14ac:dyDescent="0.25">
      <c r="A7516" t="s">
        <v>80</v>
      </c>
      <c r="B7516">
        <v>41</v>
      </c>
      <c r="C7516" t="s">
        <v>618</v>
      </c>
      <c r="D7516" t="s">
        <v>81</v>
      </c>
      <c r="E7516">
        <v>110</v>
      </c>
      <c r="F7516">
        <v>110</v>
      </c>
      <c r="G7516">
        <v>100</v>
      </c>
      <c r="H7516" t="s">
        <v>65</v>
      </c>
      <c r="I7516">
        <v>85</v>
      </c>
      <c r="J7516" t="s">
        <v>66</v>
      </c>
      <c r="K7516" s="33" t="str">
        <f>IF(ISNA(VLOOKUP(C7516,'Provider-EHR crosswalk'!A:B,2,FALSE)),"No EHR Specified",VLOOKUP(C7516,'Provider-EHR crosswalk'!A:B,2,FALSE))</f>
        <v>eClinicalWorks V12</v>
      </c>
    </row>
    <row r="7517" spans="1:11" x14ac:dyDescent="0.25">
      <c r="A7517" t="s">
        <v>82</v>
      </c>
      <c r="B7517">
        <v>41</v>
      </c>
      <c r="C7517" t="s">
        <v>618</v>
      </c>
      <c r="D7517" t="s">
        <v>83</v>
      </c>
      <c r="E7517">
        <v>110</v>
      </c>
      <c r="F7517">
        <v>110</v>
      </c>
      <c r="G7517">
        <v>100</v>
      </c>
      <c r="H7517" t="s">
        <v>65</v>
      </c>
      <c r="I7517">
        <v>85</v>
      </c>
      <c r="J7517" t="s">
        <v>66</v>
      </c>
      <c r="K7517" s="33" t="str">
        <f>IF(ISNA(VLOOKUP(C7517,'Provider-EHR crosswalk'!A:B,2,FALSE)),"No EHR Specified",VLOOKUP(C7517,'Provider-EHR crosswalk'!A:B,2,FALSE))</f>
        <v>eClinicalWorks V12</v>
      </c>
    </row>
    <row r="7518" spans="1:11" x14ac:dyDescent="0.25">
      <c r="A7518" t="s">
        <v>84</v>
      </c>
      <c r="B7518">
        <v>41</v>
      </c>
      <c r="C7518" t="s">
        <v>618</v>
      </c>
      <c r="D7518" t="s">
        <v>85</v>
      </c>
      <c r="E7518">
        <v>110</v>
      </c>
      <c r="F7518">
        <v>110</v>
      </c>
      <c r="G7518">
        <v>100</v>
      </c>
      <c r="H7518" t="s">
        <v>65</v>
      </c>
      <c r="I7518">
        <v>85</v>
      </c>
      <c r="J7518" t="s">
        <v>66</v>
      </c>
      <c r="K7518" s="33" t="str">
        <f>IF(ISNA(VLOOKUP(C7518,'Provider-EHR crosswalk'!A:B,2,FALSE)),"No EHR Specified",VLOOKUP(C7518,'Provider-EHR crosswalk'!A:B,2,FALSE))</f>
        <v>eClinicalWorks V12</v>
      </c>
    </row>
    <row r="7519" spans="1:11" x14ac:dyDescent="0.25">
      <c r="A7519" t="s">
        <v>86</v>
      </c>
      <c r="B7519">
        <v>41</v>
      </c>
      <c r="C7519" t="s">
        <v>618</v>
      </c>
      <c r="D7519" t="s">
        <v>87</v>
      </c>
      <c r="E7519">
        <v>110</v>
      </c>
      <c r="F7519">
        <v>110</v>
      </c>
      <c r="G7519">
        <v>100</v>
      </c>
      <c r="H7519" t="s">
        <v>65</v>
      </c>
      <c r="I7519">
        <v>95</v>
      </c>
      <c r="J7519" t="s">
        <v>66</v>
      </c>
      <c r="K7519" s="33" t="str">
        <f>IF(ISNA(VLOOKUP(C7519,'Provider-EHR crosswalk'!A:B,2,FALSE)),"No EHR Specified",VLOOKUP(C7519,'Provider-EHR crosswalk'!A:B,2,FALSE))</f>
        <v>eClinicalWorks V12</v>
      </c>
    </row>
    <row r="7520" spans="1:11" x14ac:dyDescent="0.25">
      <c r="A7520" t="s">
        <v>88</v>
      </c>
      <c r="B7520">
        <v>41</v>
      </c>
      <c r="C7520" t="s">
        <v>618</v>
      </c>
      <c r="D7520" t="s">
        <v>89</v>
      </c>
      <c r="E7520">
        <v>110</v>
      </c>
      <c r="F7520">
        <v>110</v>
      </c>
      <c r="G7520">
        <v>100</v>
      </c>
      <c r="H7520" t="s">
        <v>65</v>
      </c>
      <c r="I7520">
        <v>95</v>
      </c>
      <c r="J7520" t="s">
        <v>66</v>
      </c>
      <c r="K7520" s="33" t="str">
        <f>IF(ISNA(VLOOKUP(C7520,'Provider-EHR crosswalk'!A:B,2,FALSE)),"No EHR Specified",VLOOKUP(C7520,'Provider-EHR crosswalk'!A:B,2,FALSE))</f>
        <v>eClinicalWorks V12</v>
      </c>
    </row>
    <row r="7521" spans="1:11" x14ac:dyDescent="0.25">
      <c r="A7521" t="s">
        <v>90</v>
      </c>
      <c r="B7521">
        <v>41</v>
      </c>
      <c r="C7521" t="s">
        <v>618</v>
      </c>
      <c r="D7521" t="s">
        <v>91</v>
      </c>
      <c r="E7521">
        <v>106</v>
      </c>
      <c r="F7521">
        <v>110</v>
      </c>
      <c r="G7521">
        <v>96.36</v>
      </c>
      <c r="H7521" t="s">
        <v>65</v>
      </c>
      <c r="I7521">
        <v>90</v>
      </c>
      <c r="J7521" t="s">
        <v>66</v>
      </c>
      <c r="K7521" s="33" t="str">
        <f>IF(ISNA(VLOOKUP(C7521,'Provider-EHR crosswalk'!A:B,2,FALSE)),"No EHR Specified",VLOOKUP(C7521,'Provider-EHR crosswalk'!A:B,2,FALSE))</f>
        <v>eClinicalWorks V12</v>
      </c>
    </row>
    <row r="7522" spans="1:11" x14ac:dyDescent="0.25">
      <c r="A7522" t="s">
        <v>92</v>
      </c>
      <c r="B7522">
        <v>41</v>
      </c>
      <c r="C7522" t="s">
        <v>618</v>
      </c>
      <c r="D7522" t="s">
        <v>93</v>
      </c>
      <c r="E7522">
        <v>46</v>
      </c>
      <c r="F7522">
        <v>110</v>
      </c>
      <c r="G7522">
        <v>41.82</v>
      </c>
      <c r="H7522" t="s">
        <v>65</v>
      </c>
      <c r="I7522">
        <v>90</v>
      </c>
      <c r="J7522" t="s">
        <v>69</v>
      </c>
      <c r="K7522" s="33" t="str">
        <f>IF(ISNA(VLOOKUP(C7522,'Provider-EHR crosswalk'!A:B,2,FALSE)),"No EHR Specified",VLOOKUP(C7522,'Provider-EHR crosswalk'!A:B,2,FALSE))</f>
        <v>eClinicalWorks V12</v>
      </c>
    </row>
    <row r="7523" spans="1:11" x14ac:dyDescent="0.25">
      <c r="A7523" t="s">
        <v>94</v>
      </c>
      <c r="B7523">
        <v>41</v>
      </c>
      <c r="C7523" t="s">
        <v>618</v>
      </c>
      <c r="D7523" t="s">
        <v>95</v>
      </c>
      <c r="E7523">
        <v>47</v>
      </c>
      <c r="F7523">
        <v>110</v>
      </c>
      <c r="G7523">
        <v>42.73</v>
      </c>
      <c r="H7523" t="s">
        <v>65</v>
      </c>
      <c r="I7523">
        <v>90</v>
      </c>
      <c r="J7523" t="s">
        <v>69</v>
      </c>
      <c r="K7523" s="33" t="str">
        <f>IF(ISNA(VLOOKUP(C7523,'Provider-EHR crosswalk'!A:B,2,FALSE)),"No EHR Specified",VLOOKUP(C7523,'Provider-EHR crosswalk'!A:B,2,FALSE))</f>
        <v>eClinicalWorks V12</v>
      </c>
    </row>
    <row r="7524" spans="1:11" x14ac:dyDescent="0.25">
      <c r="A7524" t="s">
        <v>96</v>
      </c>
      <c r="B7524">
        <v>41</v>
      </c>
      <c r="C7524" t="s">
        <v>618</v>
      </c>
      <c r="D7524" t="s">
        <v>97</v>
      </c>
      <c r="E7524">
        <v>67</v>
      </c>
      <c r="F7524">
        <v>110</v>
      </c>
      <c r="G7524">
        <v>60.91</v>
      </c>
      <c r="H7524" t="s">
        <v>65</v>
      </c>
      <c r="I7524">
        <v>90</v>
      </c>
      <c r="J7524" t="s">
        <v>69</v>
      </c>
      <c r="K7524" s="33" t="str">
        <f>IF(ISNA(VLOOKUP(C7524,'Provider-EHR crosswalk'!A:B,2,FALSE)),"No EHR Specified",VLOOKUP(C7524,'Provider-EHR crosswalk'!A:B,2,FALSE))</f>
        <v>eClinicalWorks V12</v>
      </c>
    </row>
    <row r="7525" spans="1:11" x14ac:dyDescent="0.25">
      <c r="A7525" t="s">
        <v>98</v>
      </c>
      <c r="B7525">
        <v>41</v>
      </c>
      <c r="C7525" t="s">
        <v>618</v>
      </c>
      <c r="D7525" t="s">
        <v>99</v>
      </c>
      <c r="E7525">
        <v>68</v>
      </c>
      <c r="F7525">
        <v>110</v>
      </c>
      <c r="G7525">
        <v>61.82</v>
      </c>
      <c r="H7525" t="s">
        <v>65</v>
      </c>
      <c r="I7525">
        <v>90</v>
      </c>
      <c r="J7525" t="s">
        <v>69</v>
      </c>
      <c r="K7525" s="33" t="str">
        <f>IF(ISNA(VLOOKUP(C7525,'Provider-EHR crosswalk'!A:B,2,FALSE)),"No EHR Specified",VLOOKUP(C7525,'Provider-EHR crosswalk'!A:B,2,FALSE))</f>
        <v>eClinicalWorks V12</v>
      </c>
    </row>
    <row r="7526" spans="1:11" x14ac:dyDescent="0.25">
      <c r="A7526" t="s">
        <v>100</v>
      </c>
      <c r="B7526">
        <v>41</v>
      </c>
      <c r="C7526" t="s">
        <v>618</v>
      </c>
      <c r="D7526" t="s">
        <v>101</v>
      </c>
      <c r="E7526">
        <v>1010</v>
      </c>
      <c r="F7526">
        <v>1010</v>
      </c>
      <c r="G7526">
        <v>100</v>
      </c>
      <c r="H7526" t="s">
        <v>65</v>
      </c>
      <c r="I7526">
        <v>99</v>
      </c>
      <c r="J7526" t="s">
        <v>66</v>
      </c>
      <c r="K7526" s="33" t="str">
        <f>IF(ISNA(VLOOKUP(C7526,'Provider-EHR crosswalk'!A:B,2,FALSE)),"No EHR Specified",VLOOKUP(C7526,'Provider-EHR crosswalk'!A:B,2,FALSE))</f>
        <v>eClinicalWorks V12</v>
      </c>
    </row>
    <row r="7527" spans="1:11" x14ac:dyDescent="0.25">
      <c r="A7527" t="s">
        <v>102</v>
      </c>
      <c r="B7527">
        <v>41</v>
      </c>
      <c r="C7527" t="s">
        <v>618</v>
      </c>
      <c r="D7527" t="s">
        <v>103</v>
      </c>
      <c r="E7527">
        <v>1010</v>
      </c>
      <c r="F7527">
        <v>1010</v>
      </c>
      <c r="G7527">
        <v>100</v>
      </c>
      <c r="H7527" t="s">
        <v>65</v>
      </c>
      <c r="I7527">
        <v>99</v>
      </c>
      <c r="J7527" t="s">
        <v>66</v>
      </c>
      <c r="K7527" s="33" t="str">
        <f>IF(ISNA(VLOOKUP(C7527,'Provider-EHR crosswalk'!A:B,2,FALSE)),"No EHR Specified",VLOOKUP(C7527,'Provider-EHR crosswalk'!A:B,2,FALSE))</f>
        <v>eClinicalWorks V12</v>
      </c>
    </row>
    <row r="7528" spans="1:11" x14ac:dyDescent="0.25">
      <c r="A7528" t="s">
        <v>104</v>
      </c>
      <c r="B7528">
        <v>41</v>
      </c>
      <c r="C7528" t="s">
        <v>618</v>
      </c>
      <c r="D7528" t="s">
        <v>105</v>
      </c>
      <c r="E7528">
        <v>1010</v>
      </c>
      <c r="F7528">
        <v>1010</v>
      </c>
      <c r="G7528">
        <v>100</v>
      </c>
      <c r="H7528" t="s">
        <v>65</v>
      </c>
      <c r="I7528">
        <v>99</v>
      </c>
      <c r="J7528" t="s">
        <v>66</v>
      </c>
      <c r="K7528" s="33" t="str">
        <f>IF(ISNA(VLOOKUP(C7528,'Provider-EHR crosswalk'!A:B,2,FALSE)),"No EHR Specified",VLOOKUP(C7528,'Provider-EHR crosswalk'!A:B,2,FALSE))</f>
        <v>eClinicalWorks V12</v>
      </c>
    </row>
    <row r="7529" spans="1:11" x14ac:dyDescent="0.25">
      <c r="A7529" t="s">
        <v>106</v>
      </c>
      <c r="B7529">
        <v>41</v>
      </c>
      <c r="C7529" t="s">
        <v>618</v>
      </c>
      <c r="D7529" t="s">
        <v>107</v>
      </c>
      <c r="E7529">
        <v>1010</v>
      </c>
      <c r="F7529">
        <v>1010</v>
      </c>
      <c r="G7529">
        <v>100</v>
      </c>
      <c r="H7529" t="s">
        <v>65</v>
      </c>
      <c r="I7529">
        <v>99</v>
      </c>
      <c r="J7529" t="s">
        <v>66</v>
      </c>
      <c r="K7529" s="33" t="str">
        <f>IF(ISNA(VLOOKUP(C7529,'Provider-EHR crosswalk'!A:B,2,FALSE)),"No EHR Specified",VLOOKUP(C7529,'Provider-EHR crosswalk'!A:B,2,FALSE))</f>
        <v>eClinicalWorks V12</v>
      </c>
    </row>
    <row r="7530" spans="1:11" x14ac:dyDescent="0.25">
      <c r="A7530" t="s">
        <v>108</v>
      </c>
      <c r="B7530">
        <v>41</v>
      </c>
      <c r="C7530" t="s">
        <v>618</v>
      </c>
      <c r="D7530" t="s">
        <v>109</v>
      </c>
      <c r="E7530">
        <v>1010</v>
      </c>
      <c r="F7530">
        <v>1010</v>
      </c>
      <c r="G7530">
        <v>100</v>
      </c>
      <c r="H7530" t="s">
        <v>65</v>
      </c>
      <c r="I7530">
        <v>99</v>
      </c>
      <c r="J7530" t="s">
        <v>66</v>
      </c>
      <c r="K7530" s="33" t="str">
        <f>IF(ISNA(VLOOKUP(C7530,'Provider-EHR crosswalk'!A:B,2,FALSE)),"No EHR Specified",VLOOKUP(C7530,'Provider-EHR crosswalk'!A:B,2,FALSE))</f>
        <v>eClinicalWorks V12</v>
      </c>
    </row>
    <row r="7531" spans="1:11" x14ac:dyDescent="0.25">
      <c r="A7531" t="s">
        <v>110</v>
      </c>
      <c r="B7531">
        <v>41</v>
      </c>
      <c r="C7531" t="s">
        <v>618</v>
      </c>
      <c r="D7531" t="s">
        <v>111</v>
      </c>
      <c r="E7531">
        <v>1010</v>
      </c>
      <c r="F7531">
        <v>1010</v>
      </c>
      <c r="G7531">
        <v>100</v>
      </c>
      <c r="H7531" t="s">
        <v>65</v>
      </c>
      <c r="I7531">
        <v>99</v>
      </c>
      <c r="J7531" t="s">
        <v>66</v>
      </c>
      <c r="K7531" s="33" t="str">
        <f>IF(ISNA(VLOOKUP(C7531,'Provider-EHR crosswalk'!A:B,2,FALSE)),"No EHR Specified",VLOOKUP(C7531,'Provider-EHR crosswalk'!A:B,2,FALSE))</f>
        <v>eClinicalWorks V12</v>
      </c>
    </row>
    <row r="7532" spans="1:11" x14ac:dyDescent="0.25">
      <c r="A7532" t="s">
        <v>112</v>
      </c>
      <c r="B7532">
        <v>41</v>
      </c>
      <c r="C7532" t="s">
        <v>618</v>
      </c>
      <c r="D7532" t="s">
        <v>113</v>
      </c>
      <c r="E7532">
        <v>1010</v>
      </c>
      <c r="F7532">
        <v>1010</v>
      </c>
      <c r="G7532">
        <v>100</v>
      </c>
      <c r="H7532" t="s">
        <v>65</v>
      </c>
      <c r="I7532">
        <v>99</v>
      </c>
      <c r="J7532" t="s">
        <v>66</v>
      </c>
      <c r="K7532" s="33" t="str">
        <f>IF(ISNA(VLOOKUP(C7532,'Provider-EHR crosswalk'!A:B,2,FALSE)),"No EHR Specified",VLOOKUP(C7532,'Provider-EHR crosswalk'!A:B,2,FALSE))</f>
        <v>eClinicalWorks V12</v>
      </c>
    </row>
    <row r="7533" spans="1:11" x14ac:dyDescent="0.25">
      <c r="A7533" t="s">
        <v>114</v>
      </c>
      <c r="B7533">
        <v>41</v>
      </c>
      <c r="C7533" t="s">
        <v>618</v>
      </c>
      <c r="D7533" t="s">
        <v>115</v>
      </c>
      <c r="E7533">
        <v>1</v>
      </c>
      <c r="F7533">
        <v>110</v>
      </c>
      <c r="G7533">
        <v>0.91</v>
      </c>
      <c r="H7533" t="s">
        <v>116</v>
      </c>
      <c r="I7533">
        <v>4</v>
      </c>
      <c r="J7533" t="s">
        <v>66</v>
      </c>
      <c r="K7533" s="33" t="str">
        <f>IF(ISNA(VLOOKUP(C7533,'Provider-EHR crosswalk'!A:B,2,FALSE)),"No EHR Specified",VLOOKUP(C7533,'Provider-EHR crosswalk'!A:B,2,FALSE))</f>
        <v>eClinicalWorks V12</v>
      </c>
    </row>
    <row r="7534" spans="1:11" x14ac:dyDescent="0.25">
      <c r="A7534" t="s">
        <v>117</v>
      </c>
      <c r="B7534">
        <v>41</v>
      </c>
      <c r="C7534" t="s">
        <v>618</v>
      </c>
      <c r="D7534" t="s">
        <v>118</v>
      </c>
      <c r="E7534">
        <v>3</v>
      </c>
      <c r="F7534">
        <v>110</v>
      </c>
      <c r="G7534">
        <v>2.73</v>
      </c>
      <c r="H7534" t="s">
        <v>116</v>
      </c>
      <c r="I7534">
        <v>4</v>
      </c>
      <c r="J7534" t="s">
        <v>66</v>
      </c>
      <c r="K7534" s="33" t="str">
        <f>IF(ISNA(VLOOKUP(C7534,'Provider-EHR crosswalk'!A:B,2,FALSE)),"No EHR Specified",VLOOKUP(C7534,'Provider-EHR crosswalk'!A:B,2,FALSE))</f>
        <v>eClinicalWorks V12</v>
      </c>
    </row>
    <row r="7535" spans="1:11" x14ac:dyDescent="0.25">
      <c r="A7535" t="s">
        <v>119</v>
      </c>
      <c r="B7535">
        <v>41</v>
      </c>
      <c r="C7535" t="s">
        <v>618</v>
      </c>
      <c r="D7535" t="s">
        <v>120</v>
      </c>
      <c r="E7535">
        <v>3</v>
      </c>
      <c r="F7535">
        <v>110</v>
      </c>
      <c r="G7535">
        <v>2.73</v>
      </c>
      <c r="H7535" t="s">
        <v>116</v>
      </c>
      <c r="I7535">
        <v>4</v>
      </c>
      <c r="J7535" t="s">
        <v>66</v>
      </c>
      <c r="K7535" s="33" t="str">
        <f>IF(ISNA(VLOOKUP(C7535,'Provider-EHR crosswalk'!A:B,2,FALSE)),"No EHR Specified",VLOOKUP(C7535,'Provider-EHR crosswalk'!A:B,2,FALSE))</f>
        <v>eClinicalWorks V12</v>
      </c>
    </row>
    <row r="7536" spans="1:11" x14ac:dyDescent="0.25">
      <c r="A7536" t="s">
        <v>121</v>
      </c>
      <c r="B7536">
        <v>41</v>
      </c>
      <c r="C7536" t="s">
        <v>618</v>
      </c>
      <c r="D7536" t="s">
        <v>122</v>
      </c>
      <c r="E7536">
        <v>0</v>
      </c>
      <c r="F7536">
        <v>110</v>
      </c>
      <c r="G7536">
        <v>0</v>
      </c>
      <c r="H7536" t="s">
        <v>116</v>
      </c>
      <c r="I7536">
        <v>1</v>
      </c>
      <c r="J7536" t="s">
        <v>66</v>
      </c>
      <c r="K7536" s="33" t="str">
        <f>IF(ISNA(VLOOKUP(C7536,'Provider-EHR crosswalk'!A:B,2,FALSE)),"No EHR Specified",VLOOKUP(C7536,'Provider-EHR crosswalk'!A:B,2,FALSE))</f>
        <v>eClinicalWorks V12</v>
      </c>
    </row>
    <row r="7537" spans="1:11" x14ac:dyDescent="0.25">
      <c r="A7537" t="s">
        <v>123</v>
      </c>
      <c r="B7537">
        <v>41</v>
      </c>
      <c r="C7537" t="s">
        <v>618</v>
      </c>
      <c r="D7537" t="s">
        <v>124</v>
      </c>
      <c r="E7537">
        <v>2</v>
      </c>
      <c r="F7537">
        <v>1010</v>
      </c>
      <c r="G7537">
        <v>0.2</v>
      </c>
      <c r="H7537" t="s">
        <v>116</v>
      </c>
      <c r="I7537">
        <v>1</v>
      </c>
      <c r="J7537" t="s">
        <v>66</v>
      </c>
      <c r="K7537" s="33" t="str">
        <f>IF(ISNA(VLOOKUP(C7537,'Provider-EHR crosswalk'!A:B,2,FALSE)),"No EHR Specified",VLOOKUP(C7537,'Provider-EHR crosswalk'!A:B,2,FALSE))</f>
        <v>eClinicalWorks V12</v>
      </c>
    </row>
    <row r="7538" spans="1:11" x14ac:dyDescent="0.25">
      <c r="A7538" t="s">
        <v>125</v>
      </c>
      <c r="B7538">
        <v>41</v>
      </c>
      <c r="C7538" t="s">
        <v>618</v>
      </c>
      <c r="D7538" t="s">
        <v>126</v>
      </c>
      <c r="E7538">
        <v>0</v>
      </c>
      <c r="F7538">
        <v>1010</v>
      </c>
      <c r="G7538">
        <v>0</v>
      </c>
      <c r="H7538" t="s">
        <v>116</v>
      </c>
      <c r="I7538">
        <v>1</v>
      </c>
      <c r="J7538" t="s">
        <v>66</v>
      </c>
      <c r="K7538" s="33" t="str">
        <f>IF(ISNA(VLOOKUP(C7538,'Provider-EHR crosswalk'!A:B,2,FALSE)),"No EHR Specified",VLOOKUP(C7538,'Provider-EHR crosswalk'!A:B,2,FALSE))</f>
        <v>eClinicalWorks V12</v>
      </c>
    </row>
    <row r="7539" spans="1:11" x14ac:dyDescent="0.25">
      <c r="A7539" t="s">
        <v>127</v>
      </c>
      <c r="B7539">
        <v>41</v>
      </c>
      <c r="C7539" t="s">
        <v>618</v>
      </c>
      <c r="D7539" t="s">
        <v>128</v>
      </c>
      <c r="E7539">
        <v>17</v>
      </c>
      <c r="F7539">
        <v>1010</v>
      </c>
      <c r="G7539">
        <v>1.68</v>
      </c>
      <c r="H7539" t="s">
        <v>116</v>
      </c>
      <c r="I7539">
        <v>4</v>
      </c>
      <c r="J7539" t="s">
        <v>66</v>
      </c>
      <c r="K7539" s="33" t="str">
        <f>IF(ISNA(VLOOKUP(C7539,'Provider-EHR crosswalk'!A:B,2,FALSE)),"No EHR Specified",VLOOKUP(C7539,'Provider-EHR crosswalk'!A:B,2,FALSE))</f>
        <v>eClinicalWorks V12</v>
      </c>
    </row>
    <row r="7540" spans="1:11" x14ac:dyDescent="0.25">
      <c r="A7540" t="s">
        <v>129</v>
      </c>
      <c r="B7540">
        <v>41</v>
      </c>
      <c r="C7540" t="s">
        <v>618</v>
      </c>
      <c r="D7540" t="s">
        <v>130</v>
      </c>
      <c r="E7540">
        <v>19</v>
      </c>
      <c r="F7540">
        <v>1010</v>
      </c>
      <c r="G7540">
        <v>1.88</v>
      </c>
      <c r="H7540" t="s">
        <v>116</v>
      </c>
      <c r="I7540">
        <v>4</v>
      </c>
      <c r="J7540" t="s">
        <v>66</v>
      </c>
      <c r="K7540" s="33" t="str">
        <f>IF(ISNA(VLOOKUP(C7540,'Provider-EHR crosswalk'!A:B,2,FALSE)),"No EHR Specified",VLOOKUP(C7540,'Provider-EHR crosswalk'!A:B,2,FALSE))</f>
        <v>eClinicalWorks V12</v>
      </c>
    </row>
    <row r="7541" spans="1:11" x14ac:dyDescent="0.25">
      <c r="A7541" t="s">
        <v>131</v>
      </c>
      <c r="B7541">
        <v>41</v>
      </c>
      <c r="C7541" t="s">
        <v>618</v>
      </c>
      <c r="D7541" t="s">
        <v>132</v>
      </c>
      <c r="E7541">
        <v>31</v>
      </c>
      <c r="F7541">
        <v>1010</v>
      </c>
      <c r="G7541">
        <v>3.07</v>
      </c>
      <c r="H7541" t="s">
        <v>116</v>
      </c>
      <c r="I7541">
        <v>4</v>
      </c>
      <c r="J7541" t="s">
        <v>66</v>
      </c>
      <c r="K7541" s="33" t="str">
        <f>IF(ISNA(VLOOKUP(C7541,'Provider-EHR crosswalk'!A:B,2,FALSE)),"No EHR Specified",VLOOKUP(C7541,'Provider-EHR crosswalk'!A:B,2,FALSE))</f>
        <v>eClinicalWorks V12</v>
      </c>
    </row>
    <row r="7542" spans="1:11" x14ac:dyDescent="0.25">
      <c r="A7542" t="s">
        <v>133</v>
      </c>
      <c r="B7542">
        <v>41</v>
      </c>
      <c r="C7542" t="s">
        <v>618</v>
      </c>
      <c r="D7542" t="s">
        <v>134</v>
      </c>
      <c r="E7542">
        <v>0</v>
      </c>
      <c r="F7542">
        <v>1010</v>
      </c>
      <c r="G7542">
        <v>0</v>
      </c>
      <c r="H7542" t="s">
        <v>116</v>
      </c>
      <c r="I7542">
        <v>1</v>
      </c>
      <c r="J7542" t="s">
        <v>66</v>
      </c>
      <c r="K7542" s="33" t="str">
        <f>IF(ISNA(VLOOKUP(C7542,'Provider-EHR crosswalk'!A:B,2,FALSE)),"No EHR Specified",VLOOKUP(C7542,'Provider-EHR crosswalk'!A:B,2,FALSE))</f>
        <v>eClinicalWorks V12</v>
      </c>
    </row>
    <row r="7543" spans="1:11" x14ac:dyDescent="0.25">
      <c r="A7543" t="s">
        <v>135</v>
      </c>
      <c r="B7543">
        <v>41</v>
      </c>
      <c r="C7543" t="s">
        <v>618</v>
      </c>
      <c r="D7543" t="s">
        <v>136</v>
      </c>
      <c r="E7543">
        <v>0</v>
      </c>
      <c r="F7543">
        <v>1010</v>
      </c>
      <c r="G7543">
        <v>0</v>
      </c>
      <c r="H7543" t="s">
        <v>116</v>
      </c>
      <c r="I7543">
        <v>1</v>
      </c>
      <c r="J7543" t="s">
        <v>66</v>
      </c>
      <c r="K7543" s="33" t="str">
        <f>IF(ISNA(VLOOKUP(C7543,'Provider-EHR crosswalk'!A:B,2,FALSE)),"No EHR Specified",VLOOKUP(C7543,'Provider-EHR crosswalk'!A:B,2,FALSE))</f>
        <v>eClinicalWorks V12</v>
      </c>
    </row>
    <row r="7544" spans="1:11" x14ac:dyDescent="0.25">
      <c r="A7544" t="s">
        <v>137</v>
      </c>
      <c r="B7544">
        <v>41</v>
      </c>
      <c r="C7544" t="s">
        <v>618</v>
      </c>
      <c r="D7544" t="s">
        <v>138</v>
      </c>
      <c r="E7544">
        <v>0</v>
      </c>
      <c r="F7544">
        <v>1010</v>
      </c>
      <c r="G7544">
        <v>0</v>
      </c>
      <c r="H7544" t="s">
        <v>116</v>
      </c>
      <c r="I7544">
        <v>1</v>
      </c>
      <c r="J7544" t="s">
        <v>66</v>
      </c>
      <c r="K7544" s="33" t="str">
        <f>IF(ISNA(VLOOKUP(C7544,'Provider-EHR crosswalk'!A:B,2,FALSE)),"No EHR Specified",VLOOKUP(C7544,'Provider-EHR crosswalk'!A:B,2,FALSE))</f>
        <v>eClinicalWorks V12</v>
      </c>
    </row>
    <row r="7545" spans="1:11" x14ac:dyDescent="0.25">
      <c r="A7545" t="s">
        <v>139</v>
      </c>
      <c r="B7545">
        <v>41</v>
      </c>
      <c r="C7545" t="s">
        <v>618</v>
      </c>
      <c r="D7545" t="s">
        <v>140</v>
      </c>
      <c r="E7545">
        <v>0</v>
      </c>
      <c r="F7545">
        <v>1010</v>
      </c>
      <c r="G7545">
        <v>0</v>
      </c>
      <c r="H7545" t="s">
        <v>116</v>
      </c>
      <c r="I7545">
        <v>1</v>
      </c>
      <c r="J7545" t="s">
        <v>66</v>
      </c>
      <c r="K7545" s="33" t="str">
        <f>IF(ISNA(VLOOKUP(C7545,'Provider-EHR crosswalk'!A:B,2,FALSE)),"No EHR Specified",VLOOKUP(C7545,'Provider-EHR crosswalk'!A:B,2,FALSE))</f>
        <v>eClinicalWorks V12</v>
      </c>
    </row>
    <row r="7546" spans="1:11" x14ac:dyDescent="0.25">
      <c r="A7546" t="s">
        <v>141</v>
      </c>
      <c r="B7546">
        <v>41</v>
      </c>
      <c r="C7546" t="s">
        <v>618</v>
      </c>
      <c r="D7546" t="s">
        <v>142</v>
      </c>
      <c r="E7546">
        <v>0</v>
      </c>
      <c r="F7546">
        <v>1010</v>
      </c>
      <c r="G7546">
        <v>0</v>
      </c>
      <c r="H7546" t="s">
        <v>116</v>
      </c>
      <c r="I7546">
        <v>1</v>
      </c>
      <c r="J7546" t="s">
        <v>66</v>
      </c>
      <c r="K7546" s="33" t="str">
        <f>IF(ISNA(VLOOKUP(C7546,'Provider-EHR crosswalk'!A:B,2,FALSE)),"No EHR Specified",VLOOKUP(C7546,'Provider-EHR crosswalk'!A:B,2,FALSE))</f>
        <v>eClinicalWorks V12</v>
      </c>
    </row>
    <row r="7547" spans="1:11" x14ac:dyDescent="0.25">
      <c r="A7547" t="s">
        <v>143</v>
      </c>
      <c r="B7547">
        <v>41</v>
      </c>
      <c r="C7547" t="s">
        <v>618</v>
      </c>
      <c r="D7547" t="s">
        <v>144</v>
      </c>
      <c r="E7547">
        <v>0</v>
      </c>
      <c r="F7547">
        <v>1010</v>
      </c>
      <c r="G7547">
        <v>0</v>
      </c>
      <c r="H7547" t="s">
        <v>116</v>
      </c>
      <c r="I7547">
        <v>1</v>
      </c>
      <c r="J7547" t="s">
        <v>66</v>
      </c>
      <c r="K7547" s="33" t="str">
        <f>IF(ISNA(VLOOKUP(C7547,'Provider-EHR crosswalk'!A:B,2,FALSE)),"No EHR Specified",VLOOKUP(C7547,'Provider-EHR crosswalk'!A:B,2,FALSE))</f>
        <v>eClinicalWorks V12</v>
      </c>
    </row>
    <row r="7548" spans="1:11" x14ac:dyDescent="0.25">
      <c r="A7548" t="s">
        <v>145</v>
      </c>
      <c r="B7548">
        <v>41</v>
      </c>
      <c r="C7548" t="s">
        <v>618</v>
      </c>
      <c r="D7548" t="s">
        <v>146</v>
      </c>
      <c r="E7548">
        <v>0</v>
      </c>
      <c r="F7548">
        <v>1010</v>
      </c>
      <c r="G7548">
        <v>0</v>
      </c>
      <c r="H7548" t="s">
        <v>116</v>
      </c>
      <c r="I7548">
        <v>1</v>
      </c>
      <c r="J7548" t="s">
        <v>66</v>
      </c>
      <c r="K7548" s="33" t="str">
        <f>IF(ISNA(VLOOKUP(C7548,'Provider-EHR crosswalk'!A:B,2,FALSE)),"No EHR Specified",VLOOKUP(C7548,'Provider-EHR crosswalk'!A:B,2,FALSE))</f>
        <v>eClinicalWorks V12</v>
      </c>
    </row>
    <row r="7549" spans="1:11" x14ac:dyDescent="0.25">
      <c r="A7549" t="s">
        <v>147</v>
      </c>
      <c r="B7549">
        <v>41</v>
      </c>
      <c r="C7549" t="s">
        <v>618</v>
      </c>
      <c r="D7549" t="s">
        <v>148</v>
      </c>
      <c r="E7549">
        <v>0</v>
      </c>
      <c r="F7549">
        <v>1010</v>
      </c>
      <c r="G7549">
        <v>0</v>
      </c>
      <c r="H7549" t="s">
        <v>116</v>
      </c>
      <c r="I7549">
        <v>1</v>
      </c>
      <c r="J7549" t="s">
        <v>66</v>
      </c>
      <c r="K7549" s="33" t="str">
        <f>IF(ISNA(VLOOKUP(C7549,'Provider-EHR crosswalk'!A:B,2,FALSE)),"No EHR Specified",VLOOKUP(C7549,'Provider-EHR crosswalk'!A:B,2,FALSE))</f>
        <v>eClinicalWorks V12</v>
      </c>
    </row>
    <row r="7550" spans="1:11" x14ac:dyDescent="0.25">
      <c r="A7550" t="s">
        <v>149</v>
      </c>
      <c r="B7550">
        <v>41</v>
      </c>
      <c r="C7550" t="s">
        <v>618</v>
      </c>
      <c r="D7550" t="s">
        <v>150</v>
      </c>
      <c r="E7550">
        <v>0</v>
      </c>
      <c r="F7550">
        <v>1010</v>
      </c>
      <c r="G7550">
        <v>0</v>
      </c>
      <c r="H7550" t="s">
        <v>116</v>
      </c>
      <c r="I7550">
        <v>1</v>
      </c>
      <c r="J7550" t="s">
        <v>66</v>
      </c>
      <c r="K7550" s="33" t="str">
        <f>IF(ISNA(VLOOKUP(C7550,'Provider-EHR crosswalk'!A:B,2,FALSE)),"No EHR Specified",VLOOKUP(C7550,'Provider-EHR crosswalk'!A:B,2,FALSE))</f>
        <v>eClinicalWorks V12</v>
      </c>
    </row>
    <row r="7551" spans="1:11" x14ac:dyDescent="0.25">
      <c r="A7551" t="s">
        <v>151</v>
      </c>
      <c r="B7551">
        <v>41</v>
      </c>
      <c r="C7551" t="s">
        <v>618</v>
      </c>
      <c r="D7551" t="s">
        <v>152</v>
      </c>
      <c r="E7551">
        <v>0</v>
      </c>
      <c r="F7551">
        <v>1010</v>
      </c>
      <c r="G7551">
        <v>0</v>
      </c>
      <c r="H7551" t="s">
        <v>116</v>
      </c>
      <c r="I7551">
        <v>1</v>
      </c>
      <c r="J7551" t="s">
        <v>66</v>
      </c>
      <c r="K7551" s="33" t="str">
        <f>IF(ISNA(VLOOKUP(C7551,'Provider-EHR crosswalk'!A:B,2,FALSE)),"No EHR Specified",VLOOKUP(C7551,'Provider-EHR crosswalk'!A:B,2,FALSE))</f>
        <v>eClinicalWorks V12</v>
      </c>
    </row>
    <row r="7552" spans="1:11" x14ac:dyDescent="0.25">
      <c r="A7552" t="s">
        <v>153</v>
      </c>
      <c r="B7552">
        <v>41</v>
      </c>
      <c r="C7552" t="s">
        <v>618</v>
      </c>
      <c r="D7552" t="s">
        <v>154</v>
      </c>
      <c r="E7552">
        <v>5</v>
      </c>
      <c r="F7552">
        <v>1010</v>
      </c>
      <c r="G7552">
        <v>0.5</v>
      </c>
      <c r="H7552" t="s">
        <v>116</v>
      </c>
      <c r="I7552">
        <v>1</v>
      </c>
      <c r="J7552" t="s">
        <v>66</v>
      </c>
      <c r="K7552" s="33" t="str">
        <f>IF(ISNA(VLOOKUP(C7552,'Provider-EHR crosswalk'!A:B,2,FALSE)),"No EHR Specified",VLOOKUP(C7552,'Provider-EHR crosswalk'!A:B,2,FALSE))</f>
        <v>eClinicalWorks V12</v>
      </c>
    </row>
    <row r="7553" spans="1:11" x14ac:dyDescent="0.25">
      <c r="A7553" t="s">
        <v>155</v>
      </c>
      <c r="B7553">
        <v>41</v>
      </c>
      <c r="C7553" t="s">
        <v>618</v>
      </c>
      <c r="D7553" t="s">
        <v>156</v>
      </c>
      <c r="E7553">
        <v>0</v>
      </c>
      <c r="F7553">
        <v>1010</v>
      </c>
      <c r="G7553">
        <v>0</v>
      </c>
      <c r="H7553" t="s">
        <v>157</v>
      </c>
      <c r="I7553" t="s">
        <v>157</v>
      </c>
      <c r="J7553" t="s">
        <v>157</v>
      </c>
      <c r="K7553" s="33" t="str">
        <f>IF(ISNA(VLOOKUP(C7553,'Provider-EHR crosswalk'!A:B,2,FALSE)),"No EHR Specified",VLOOKUP(C7553,'Provider-EHR crosswalk'!A:B,2,FALSE))</f>
        <v>eClinicalWorks V12</v>
      </c>
    </row>
    <row r="7554" spans="1:11" x14ac:dyDescent="0.25">
      <c r="A7554" t="s">
        <v>158</v>
      </c>
      <c r="B7554">
        <v>41</v>
      </c>
      <c r="C7554" t="s">
        <v>618</v>
      </c>
      <c r="D7554" t="s">
        <v>159</v>
      </c>
      <c r="E7554">
        <v>45</v>
      </c>
      <c r="F7554">
        <v>1010</v>
      </c>
      <c r="G7554">
        <v>4.46</v>
      </c>
      <c r="H7554" t="s">
        <v>157</v>
      </c>
      <c r="I7554" t="s">
        <v>157</v>
      </c>
      <c r="J7554" t="s">
        <v>157</v>
      </c>
      <c r="K7554" s="33" t="str">
        <f>IF(ISNA(VLOOKUP(C7554,'Provider-EHR crosswalk'!A:B,2,FALSE)),"No EHR Specified",VLOOKUP(C7554,'Provider-EHR crosswalk'!A:B,2,FALSE))</f>
        <v>eClinicalWorks V12</v>
      </c>
    </row>
    <row r="7555" spans="1:11" x14ac:dyDescent="0.25">
      <c r="A7555" t="s">
        <v>162</v>
      </c>
      <c r="B7555">
        <v>41</v>
      </c>
      <c r="C7555" t="s">
        <v>618</v>
      </c>
      <c r="D7555" t="s">
        <v>163</v>
      </c>
      <c r="E7555">
        <v>934</v>
      </c>
      <c r="F7555">
        <v>1010</v>
      </c>
      <c r="G7555">
        <v>92.48</v>
      </c>
      <c r="H7555" t="s">
        <v>65</v>
      </c>
      <c r="I7555">
        <v>95</v>
      </c>
      <c r="J7555" t="s">
        <v>69</v>
      </c>
      <c r="K7555" s="33" t="str">
        <f>IF(ISNA(VLOOKUP(C7555,'Provider-EHR crosswalk'!A:B,2,FALSE)),"No EHR Specified",VLOOKUP(C7555,'Provider-EHR crosswalk'!A:B,2,FALSE))</f>
        <v>eClinicalWorks V12</v>
      </c>
    </row>
    <row r="7556" spans="1:11" x14ac:dyDescent="0.25">
      <c r="A7556" t="s">
        <v>164</v>
      </c>
      <c r="B7556">
        <v>41</v>
      </c>
      <c r="C7556" t="s">
        <v>618</v>
      </c>
      <c r="D7556" t="s">
        <v>165</v>
      </c>
      <c r="E7556">
        <v>85</v>
      </c>
      <c r="F7556">
        <v>110</v>
      </c>
      <c r="G7556">
        <v>77.27</v>
      </c>
      <c r="H7556" t="s">
        <v>65</v>
      </c>
      <c r="I7556">
        <v>95</v>
      </c>
      <c r="J7556" t="s">
        <v>69</v>
      </c>
      <c r="K7556" s="33" t="str">
        <f>IF(ISNA(VLOOKUP(C7556,'Provider-EHR crosswalk'!A:B,2,FALSE)),"No EHR Specified",VLOOKUP(C7556,'Provider-EHR crosswalk'!A:B,2,FALSE))</f>
        <v>eClinicalWorks V12</v>
      </c>
    </row>
    <row r="7557" spans="1:11" x14ac:dyDescent="0.25">
      <c r="A7557" t="s">
        <v>166</v>
      </c>
      <c r="B7557">
        <v>41</v>
      </c>
      <c r="C7557" t="s">
        <v>618</v>
      </c>
      <c r="D7557" t="s">
        <v>167</v>
      </c>
      <c r="E7557">
        <v>1</v>
      </c>
      <c r="F7557">
        <v>110</v>
      </c>
      <c r="G7557">
        <v>0.91</v>
      </c>
      <c r="H7557" t="s">
        <v>116</v>
      </c>
      <c r="I7557">
        <v>5</v>
      </c>
      <c r="J7557" t="s">
        <v>66</v>
      </c>
      <c r="K7557" s="33" t="str">
        <f>IF(ISNA(VLOOKUP(C7557,'Provider-EHR crosswalk'!A:B,2,FALSE)),"No EHR Specified",VLOOKUP(C7557,'Provider-EHR crosswalk'!A:B,2,FALSE))</f>
        <v>eClinicalWorks V12</v>
      </c>
    </row>
    <row r="7558" spans="1:11" x14ac:dyDescent="0.25">
      <c r="A7558" t="s">
        <v>168</v>
      </c>
      <c r="B7558">
        <v>41</v>
      </c>
      <c r="C7558" t="s">
        <v>618</v>
      </c>
      <c r="D7558" t="s">
        <v>169</v>
      </c>
      <c r="E7558">
        <v>1</v>
      </c>
      <c r="F7558">
        <v>110</v>
      </c>
      <c r="G7558">
        <v>0.91</v>
      </c>
      <c r="H7558" t="s">
        <v>116</v>
      </c>
      <c r="I7558">
        <v>5</v>
      </c>
      <c r="J7558" t="s">
        <v>66</v>
      </c>
      <c r="K7558" s="33" t="str">
        <f>IF(ISNA(VLOOKUP(C7558,'Provider-EHR crosswalk'!A:B,2,FALSE)),"No EHR Specified",VLOOKUP(C7558,'Provider-EHR crosswalk'!A:B,2,FALSE))</f>
        <v>eClinicalWorks V12</v>
      </c>
    </row>
    <row r="7559" spans="1:11" x14ac:dyDescent="0.25">
      <c r="A7559" t="s">
        <v>170</v>
      </c>
      <c r="B7559">
        <v>41</v>
      </c>
      <c r="C7559" t="s">
        <v>618</v>
      </c>
      <c r="D7559" t="s">
        <v>171</v>
      </c>
      <c r="E7559">
        <v>23</v>
      </c>
      <c r="F7559">
        <v>110</v>
      </c>
      <c r="G7559">
        <v>20.91</v>
      </c>
      <c r="H7559" t="s">
        <v>116</v>
      </c>
      <c r="I7559">
        <v>5</v>
      </c>
      <c r="J7559" t="s">
        <v>69</v>
      </c>
      <c r="K7559" s="33" t="str">
        <f>IF(ISNA(VLOOKUP(C7559,'Provider-EHR crosswalk'!A:B,2,FALSE)),"No EHR Specified",VLOOKUP(C7559,'Provider-EHR crosswalk'!A:B,2,FALSE))</f>
        <v>eClinicalWorks V12</v>
      </c>
    </row>
    <row r="7560" spans="1:11" x14ac:dyDescent="0.25">
      <c r="A7560" t="s">
        <v>172</v>
      </c>
      <c r="B7560">
        <v>41</v>
      </c>
      <c r="C7560" t="s">
        <v>618</v>
      </c>
      <c r="D7560" t="s">
        <v>173</v>
      </c>
      <c r="E7560">
        <v>19</v>
      </c>
      <c r="F7560">
        <v>1010</v>
      </c>
      <c r="G7560">
        <v>1.88</v>
      </c>
      <c r="H7560" t="s">
        <v>116</v>
      </c>
      <c r="I7560">
        <v>5</v>
      </c>
      <c r="J7560" t="s">
        <v>66</v>
      </c>
      <c r="K7560" s="33" t="str">
        <f>IF(ISNA(VLOOKUP(C7560,'Provider-EHR crosswalk'!A:B,2,FALSE)),"No EHR Specified",VLOOKUP(C7560,'Provider-EHR crosswalk'!A:B,2,FALSE))</f>
        <v>eClinicalWorks V12</v>
      </c>
    </row>
    <row r="7561" spans="1:11" x14ac:dyDescent="0.25">
      <c r="A7561" t="s">
        <v>174</v>
      </c>
      <c r="B7561">
        <v>41</v>
      </c>
      <c r="C7561" t="s">
        <v>618</v>
      </c>
      <c r="D7561" t="s">
        <v>175</v>
      </c>
      <c r="E7561">
        <v>13</v>
      </c>
      <c r="F7561">
        <v>1010</v>
      </c>
      <c r="G7561">
        <v>1.29</v>
      </c>
      <c r="H7561" t="s">
        <v>116</v>
      </c>
      <c r="I7561">
        <v>5</v>
      </c>
      <c r="J7561" t="s">
        <v>66</v>
      </c>
      <c r="K7561" s="33" t="str">
        <f>IF(ISNA(VLOOKUP(C7561,'Provider-EHR crosswalk'!A:B,2,FALSE)),"No EHR Specified",VLOOKUP(C7561,'Provider-EHR crosswalk'!A:B,2,FALSE))</f>
        <v>eClinicalWorks V12</v>
      </c>
    </row>
    <row r="7562" spans="1:11" x14ac:dyDescent="0.25">
      <c r="A7562" t="s">
        <v>176</v>
      </c>
      <c r="B7562">
        <v>41</v>
      </c>
      <c r="C7562" t="s">
        <v>618</v>
      </c>
      <c r="D7562" t="s">
        <v>177</v>
      </c>
      <c r="E7562">
        <v>44</v>
      </c>
      <c r="F7562">
        <v>1010</v>
      </c>
      <c r="G7562">
        <v>4.3600000000000003</v>
      </c>
      <c r="H7562" t="s">
        <v>116</v>
      </c>
      <c r="I7562">
        <v>5</v>
      </c>
      <c r="J7562" t="s">
        <v>66</v>
      </c>
      <c r="K7562" s="33" t="str">
        <f>IF(ISNA(VLOOKUP(C7562,'Provider-EHR crosswalk'!A:B,2,FALSE)),"No EHR Specified",VLOOKUP(C7562,'Provider-EHR crosswalk'!A:B,2,FALSE))</f>
        <v>eClinicalWorks V12</v>
      </c>
    </row>
    <row r="7563" spans="1:11" x14ac:dyDescent="0.25">
      <c r="A7563" t="s">
        <v>63</v>
      </c>
      <c r="B7563">
        <v>123</v>
      </c>
      <c r="C7563" t="s">
        <v>676</v>
      </c>
      <c r="D7563" t="s">
        <v>64</v>
      </c>
      <c r="E7563">
        <v>15</v>
      </c>
      <c r="F7563">
        <v>15</v>
      </c>
      <c r="G7563">
        <v>100</v>
      </c>
      <c r="H7563" t="s">
        <v>65</v>
      </c>
      <c r="I7563">
        <v>99</v>
      </c>
      <c r="J7563" t="s">
        <v>66</v>
      </c>
      <c r="K7563" s="33" t="str">
        <f>IF(ISNA(VLOOKUP(C7563,'Provider-EHR crosswalk'!A:B,2,FALSE)),"No EHR Specified",VLOOKUP(C7563,'Provider-EHR crosswalk'!A:B,2,FALSE))</f>
        <v>Veradigm EHR (formerly Allscripts)</v>
      </c>
    </row>
    <row r="7564" spans="1:11" x14ac:dyDescent="0.25">
      <c r="A7564" t="s">
        <v>67</v>
      </c>
      <c r="B7564">
        <v>123</v>
      </c>
      <c r="C7564" t="s">
        <v>676</v>
      </c>
      <c r="D7564" t="s">
        <v>68</v>
      </c>
      <c r="E7564">
        <v>15</v>
      </c>
      <c r="F7564">
        <v>15</v>
      </c>
      <c r="G7564">
        <v>100</v>
      </c>
      <c r="H7564" t="s">
        <v>65</v>
      </c>
      <c r="I7564">
        <v>75</v>
      </c>
      <c r="J7564" t="s">
        <v>66</v>
      </c>
      <c r="K7564" s="33" t="str">
        <f>IF(ISNA(VLOOKUP(C7564,'Provider-EHR crosswalk'!A:B,2,FALSE)),"No EHR Specified",VLOOKUP(C7564,'Provider-EHR crosswalk'!A:B,2,FALSE))</f>
        <v>Veradigm EHR (formerly Allscripts)</v>
      </c>
    </row>
    <row r="7565" spans="1:11" x14ac:dyDescent="0.25">
      <c r="A7565" t="s">
        <v>70</v>
      </c>
      <c r="B7565">
        <v>123</v>
      </c>
      <c r="C7565" t="s">
        <v>676</v>
      </c>
      <c r="D7565" t="s">
        <v>71</v>
      </c>
      <c r="E7565">
        <v>15</v>
      </c>
      <c r="F7565">
        <v>15</v>
      </c>
      <c r="G7565">
        <v>100</v>
      </c>
      <c r="H7565" t="s">
        <v>65</v>
      </c>
      <c r="I7565">
        <v>99</v>
      </c>
      <c r="J7565" t="s">
        <v>66</v>
      </c>
      <c r="K7565" s="33" t="str">
        <f>IF(ISNA(VLOOKUP(C7565,'Provider-EHR crosswalk'!A:B,2,FALSE)),"No EHR Specified",VLOOKUP(C7565,'Provider-EHR crosswalk'!A:B,2,FALSE))</f>
        <v>Veradigm EHR (formerly Allscripts)</v>
      </c>
    </row>
    <row r="7566" spans="1:11" x14ac:dyDescent="0.25">
      <c r="A7566" t="s">
        <v>72</v>
      </c>
      <c r="B7566">
        <v>123</v>
      </c>
      <c r="C7566" t="s">
        <v>676</v>
      </c>
      <c r="D7566" t="s">
        <v>73</v>
      </c>
      <c r="E7566">
        <v>15</v>
      </c>
      <c r="F7566">
        <v>15</v>
      </c>
      <c r="G7566">
        <v>100</v>
      </c>
      <c r="H7566" t="s">
        <v>65</v>
      </c>
      <c r="I7566">
        <v>99</v>
      </c>
      <c r="J7566" t="s">
        <v>66</v>
      </c>
      <c r="K7566" s="33" t="str">
        <f>IF(ISNA(VLOOKUP(C7566,'Provider-EHR crosswalk'!A:B,2,FALSE)),"No EHR Specified",VLOOKUP(C7566,'Provider-EHR crosswalk'!A:B,2,FALSE))</f>
        <v>Veradigm EHR (formerly Allscripts)</v>
      </c>
    </row>
    <row r="7567" spans="1:11" x14ac:dyDescent="0.25">
      <c r="A7567" t="s">
        <v>74</v>
      </c>
      <c r="B7567">
        <v>123</v>
      </c>
      <c r="C7567" t="s">
        <v>676</v>
      </c>
      <c r="D7567" t="s">
        <v>75</v>
      </c>
      <c r="E7567">
        <v>15</v>
      </c>
      <c r="F7567">
        <v>15</v>
      </c>
      <c r="G7567">
        <v>100</v>
      </c>
      <c r="H7567" t="s">
        <v>65</v>
      </c>
      <c r="I7567">
        <v>99</v>
      </c>
      <c r="J7567" t="s">
        <v>66</v>
      </c>
      <c r="K7567" s="33" t="str">
        <f>IF(ISNA(VLOOKUP(C7567,'Provider-EHR crosswalk'!A:B,2,FALSE)),"No EHR Specified",VLOOKUP(C7567,'Provider-EHR crosswalk'!A:B,2,FALSE))</f>
        <v>Veradigm EHR (formerly Allscripts)</v>
      </c>
    </row>
    <row r="7568" spans="1:11" x14ac:dyDescent="0.25">
      <c r="A7568" t="s">
        <v>76</v>
      </c>
      <c r="B7568">
        <v>123</v>
      </c>
      <c r="C7568" t="s">
        <v>676</v>
      </c>
      <c r="D7568" t="s">
        <v>77</v>
      </c>
      <c r="E7568">
        <v>15</v>
      </c>
      <c r="F7568">
        <v>15</v>
      </c>
      <c r="G7568">
        <v>100</v>
      </c>
      <c r="H7568" t="s">
        <v>65</v>
      </c>
      <c r="I7568">
        <v>85</v>
      </c>
      <c r="J7568" t="s">
        <v>66</v>
      </c>
      <c r="K7568" s="33" t="str">
        <f>IF(ISNA(VLOOKUP(C7568,'Provider-EHR crosswalk'!A:B,2,FALSE)),"No EHR Specified",VLOOKUP(C7568,'Provider-EHR crosswalk'!A:B,2,FALSE))</f>
        <v>Veradigm EHR (formerly Allscripts)</v>
      </c>
    </row>
    <row r="7569" spans="1:11" x14ac:dyDescent="0.25">
      <c r="A7569" t="s">
        <v>78</v>
      </c>
      <c r="B7569">
        <v>123</v>
      </c>
      <c r="C7569" t="s">
        <v>676</v>
      </c>
      <c r="D7569" t="s">
        <v>79</v>
      </c>
      <c r="E7569">
        <v>15</v>
      </c>
      <c r="F7569">
        <v>15</v>
      </c>
      <c r="G7569">
        <v>100</v>
      </c>
      <c r="H7569" t="s">
        <v>65</v>
      </c>
      <c r="I7569">
        <v>85</v>
      </c>
      <c r="J7569" t="s">
        <v>66</v>
      </c>
      <c r="K7569" s="33" t="str">
        <f>IF(ISNA(VLOOKUP(C7569,'Provider-EHR crosswalk'!A:B,2,FALSE)),"No EHR Specified",VLOOKUP(C7569,'Provider-EHR crosswalk'!A:B,2,FALSE))</f>
        <v>Veradigm EHR (formerly Allscripts)</v>
      </c>
    </row>
    <row r="7570" spans="1:11" x14ac:dyDescent="0.25">
      <c r="A7570" t="s">
        <v>80</v>
      </c>
      <c r="B7570">
        <v>123</v>
      </c>
      <c r="C7570" t="s">
        <v>676</v>
      </c>
      <c r="D7570" t="s">
        <v>81</v>
      </c>
      <c r="E7570">
        <v>15</v>
      </c>
      <c r="F7570">
        <v>15</v>
      </c>
      <c r="G7570">
        <v>100</v>
      </c>
      <c r="H7570" t="s">
        <v>65</v>
      </c>
      <c r="I7570">
        <v>85</v>
      </c>
      <c r="J7570" t="s">
        <v>66</v>
      </c>
      <c r="K7570" s="33" t="str">
        <f>IF(ISNA(VLOOKUP(C7570,'Provider-EHR crosswalk'!A:B,2,FALSE)),"No EHR Specified",VLOOKUP(C7570,'Provider-EHR crosswalk'!A:B,2,FALSE))</f>
        <v>Veradigm EHR (formerly Allscripts)</v>
      </c>
    </row>
    <row r="7571" spans="1:11" x14ac:dyDescent="0.25">
      <c r="A7571" t="s">
        <v>82</v>
      </c>
      <c r="B7571">
        <v>123</v>
      </c>
      <c r="C7571" t="s">
        <v>676</v>
      </c>
      <c r="D7571" t="s">
        <v>83</v>
      </c>
      <c r="E7571">
        <v>15</v>
      </c>
      <c r="F7571">
        <v>15</v>
      </c>
      <c r="G7571">
        <v>100</v>
      </c>
      <c r="H7571" t="s">
        <v>65</v>
      </c>
      <c r="I7571">
        <v>85</v>
      </c>
      <c r="J7571" t="s">
        <v>66</v>
      </c>
      <c r="K7571" s="33" t="str">
        <f>IF(ISNA(VLOOKUP(C7571,'Provider-EHR crosswalk'!A:B,2,FALSE)),"No EHR Specified",VLOOKUP(C7571,'Provider-EHR crosswalk'!A:B,2,FALSE))</f>
        <v>Veradigm EHR (formerly Allscripts)</v>
      </c>
    </row>
    <row r="7572" spans="1:11" x14ac:dyDescent="0.25">
      <c r="A7572" t="s">
        <v>84</v>
      </c>
      <c r="B7572">
        <v>123</v>
      </c>
      <c r="C7572" t="s">
        <v>676</v>
      </c>
      <c r="D7572" t="s">
        <v>85</v>
      </c>
      <c r="E7572">
        <v>15</v>
      </c>
      <c r="F7572">
        <v>15</v>
      </c>
      <c r="G7572">
        <v>100</v>
      </c>
      <c r="H7572" t="s">
        <v>65</v>
      </c>
      <c r="I7572">
        <v>85</v>
      </c>
      <c r="J7572" t="s">
        <v>66</v>
      </c>
      <c r="K7572" s="33" t="str">
        <f>IF(ISNA(VLOOKUP(C7572,'Provider-EHR crosswalk'!A:B,2,FALSE)),"No EHR Specified",VLOOKUP(C7572,'Provider-EHR crosswalk'!A:B,2,FALSE))</f>
        <v>Veradigm EHR (formerly Allscripts)</v>
      </c>
    </row>
    <row r="7573" spans="1:11" x14ac:dyDescent="0.25">
      <c r="A7573" t="s">
        <v>86</v>
      </c>
      <c r="B7573">
        <v>123</v>
      </c>
      <c r="C7573" t="s">
        <v>676</v>
      </c>
      <c r="D7573" t="s">
        <v>87</v>
      </c>
      <c r="E7573">
        <v>15</v>
      </c>
      <c r="F7573">
        <v>15</v>
      </c>
      <c r="G7573">
        <v>100</v>
      </c>
      <c r="H7573" t="s">
        <v>65</v>
      </c>
      <c r="I7573">
        <v>95</v>
      </c>
      <c r="J7573" t="s">
        <v>66</v>
      </c>
      <c r="K7573" s="33" t="str">
        <f>IF(ISNA(VLOOKUP(C7573,'Provider-EHR crosswalk'!A:B,2,FALSE)),"No EHR Specified",VLOOKUP(C7573,'Provider-EHR crosswalk'!A:B,2,FALSE))</f>
        <v>Veradigm EHR (formerly Allscripts)</v>
      </c>
    </row>
    <row r="7574" spans="1:11" x14ac:dyDescent="0.25">
      <c r="A7574" t="s">
        <v>88</v>
      </c>
      <c r="B7574">
        <v>123</v>
      </c>
      <c r="C7574" t="s">
        <v>676</v>
      </c>
      <c r="D7574" t="s">
        <v>89</v>
      </c>
      <c r="E7574">
        <v>15</v>
      </c>
      <c r="F7574">
        <v>15</v>
      </c>
      <c r="G7574">
        <v>100</v>
      </c>
      <c r="H7574" t="s">
        <v>65</v>
      </c>
      <c r="I7574">
        <v>95</v>
      </c>
      <c r="J7574" t="s">
        <v>66</v>
      </c>
      <c r="K7574" s="33" t="str">
        <f>IF(ISNA(VLOOKUP(C7574,'Provider-EHR crosswalk'!A:B,2,FALSE)),"No EHR Specified",VLOOKUP(C7574,'Provider-EHR crosswalk'!A:B,2,FALSE))</f>
        <v>Veradigm EHR (formerly Allscripts)</v>
      </c>
    </row>
    <row r="7575" spans="1:11" x14ac:dyDescent="0.25">
      <c r="A7575" t="s">
        <v>90</v>
      </c>
      <c r="B7575">
        <v>123</v>
      </c>
      <c r="C7575" t="s">
        <v>676</v>
      </c>
      <c r="D7575" t="s">
        <v>91</v>
      </c>
      <c r="E7575">
        <v>15</v>
      </c>
      <c r="F7575">
        <v>15</v>
      </c>
      <c r="G7575">
        <v>100</v>
      </c>
      <c r="H7575" t="s">
        <v>65</v>
      </c>
      <c r="I7575">
        <v>90</v>
      </c>
      <c r="J7575" t="s">
        <v>66</v>
      </c>
      <c r="K7575" s="33" t="str">
        <f>IF(ISNA(VLOOKUP(C7575,'Provider-EHR crosswalk'!A:B,2,FALSE)),"No EHR Specified",VLOOKUP(C7575,'Provider-EHR crosswalk'!A:B,2,FALSE))</f>
        <v>Veradigm EHR (formerly Allscripts)</v>
      </c>
    </row>
    <row r="7576" spans="1:11" x14ac:dyDescent="0.25">
      <c r="A7576" t="s">
        <v>92</v>
      </c>
      <c r="B7576">
        <v>123</v>
      </c>
      <c r="C7576" t="s">
        <v>676</v>
      </c>
      <c r="D7576" t="s">
        <v>93</v>
      </c>
      <c r="E7576">
        <v>11</v>
      </c>
      <c r="F7576">
        <v>15</v>
      </c>
      <c r="G7576">
        <v>73.33</v>
      </c>
      <c r="H7576" t="s">
        <v>65</v>
      </c>
      <c r="I7576">
        <v>90</v>
      </c>
      <c r="J7576" t="s">
        <v>69</v>
      </c>
      <c r="K7576" s="33" t="str">
        <f>IF(ISNA(VLOOKUP(C7576,'Provider-EHR crosswalk'!A:B,2,FALSE)),"No EHR Specified",VLOOKUP(C7576,'Provider-EHR crosswalk'!A:B,2,FALSE))</f>
        <v>Veradigm EHR (formerly Allscripts)</v>
      </c>
    </row>
    <row r="7577" spans="1:11" x14ac:dyDescent="0.25">
      <c r="A7577" t="s">
        <v>94</v>
      </c>
      <c r="B7577">
        <v>123</v>
      </c>
      <c r="C7577" t="s">
        <v>676</v>
      </c>
      <c r="D7577" t="s">
        <v>95</v>
      </c>
      <c r="E7577">
        <v>8</v>
      </c>
      <c r="F7577">
        <v>15</v>
      </c>
      <c r="G7577">
        <v>53.33</v>
      </c>
      <c r="H7577" t="s">
        <v>65</v>
      </c>
      <c r="I7577">
        <v>90</v>
      </c>
      <c r="J7577" t="s">
        <v>69</v>
      </c>
      <c r="K7577" s="33" t="str">
        <f>IF(ISNA(VLOOKUP(C7577,'Provider-EHR crosswalk'!A:B,2,FALSE)),"No EHR Specified",VLOOKUP(C7577,'Provider-EHR crosswalk'!A:B,2,FALSE))</f>
        <v>Veradigm EHR (formerly Allscripts)</v>
      </c>
    </row>
    <row r="7578" spans="1:11" x14ac:dyDescent="0.25">
      <c r="A7578" t="s">
        <v>96</v>
      </c>
      <c r="B7578">
        <v>123</v>
      </c>
      <c r="C7578" t="s">
        <v>676</v>
      </c>
      <c r="D7578" t="s">
        <v>97</v>
      </c>
      <c r="E7578">
        <v>15</v>
      </c>
      <c r="F7578">
        <v>15</v>
      </c>
      <c r="G7578">
        <v>100</v>
      </c>
      <c r="H7578" t="s">
        <v>65</v>
      </c>
      <c r="I7578">
        <v>90</v>
      </c>
      <c r="J7578" t="s">
        <v>66</v>
      </c>
      <c r="K7578" s="33" t="str">
        <f>IF(ISNA(VLOOKUP(C7578,'Provider-EHR crosswalk'!A:B,2,FALSE)),"No EHR Specified",VLOOKUP(C7578,'Provider-EHR crosswalk'!A:B,2,FALSE))</f>
        <v>Veradigm EHR (formerly Allscripts)</v>
      </c>
    </row>
    <row r="7579" spans="1:11" x14ac:dyDescent="0.25">
      <c r="A7579" t="s">
        <v>98</v>
      </c>
      <c r="B7579">
        <v>123</v>
      </c>
      <c r="C7579" t="s">
        <v>676</v>
      </c>
      <c r="D7579" t="s">
        <v>99</v>
      </c>
      <c r="E7579">
        <v>15</v>
      </c>
      <c r="F7579">
        <v>15</v>
      </c>
      <c r="G7579">
        <v>100</v>
      </c>
      <c r="H7579" t="s">
        <v>65</v>
      </c>
      <c r="I7579">
        <v>90</v>
      </c>
      <c r="J7579" t="s">
        <v>66</v>
      </c>
      <c r="K7579" s="33" t="str">
        <f>IF(ISNA(VLOOKUP(C7579,'Provider-EHR crosswalk'!A:B,2,FALSE)),"No EHR Specified",VLOOKUP(C7579,'Provider-EHR crosswalk'!A:B,2,FALSE))</f>
        <v>Veradigm EHR (formerly Allscripts)</v>
      </c>
    </row>
    <row r="7580" spans="1:11" x14ac:dyDescent="0.25">
      <c r="A7580" t="s">
        <v>100</v>
      </c>
      <c r="B7580">
        <v>123</v>
      </c>
      <c r="C7580" t="s">
        <v>676</v>
      </c>
      <c r="D7580" t="s">
        <v>101</v>
      </c>
      <c r="E7580">
        <v>138</v>
      </c>
      <c r="F7580">
        <v>138</v>
      </c>
      <c r="G7580">
        <v>100</v>
      </c>
      <c r="H7580" t="s">
        <v>65</v>
      </c>
      <c r="I7580">
        <v>99</v>
      </c>
      <c r="J7580" t="s">
        <v>66</v>
      </c>
      <c r="K7580" s="33" t="str">
        <f>IF(ISNA(VLOOKUP(C7580,'Provider-EHR crosswalk'!A:B,2,FALSE)),"No EHR Specified",VLOOKUP(C7580,'Provider-EHR crosswalk'!A:B,2,FALSE))</f>
        <v>Veradigm EHR (formerly Allscripts)</v>
      </c>
    </row>
    <row r="7581" spans="1:11" x14ac:dyDescent="0.25">
      <c r="A7581" t="s">
        <v>102</v>
      </c>
      <c r="B7581">
        <v>123</v>
      </c>
      <c r="C7581" t="s">
        <v>676</v>
      </c>
      <c r="D7581" t="s">
        <v>103</v>
      </c>
      <c r="E7581">
        <v>138</v>
      </c>
      <c r="F7581">
        <v>138</v>
      </c>
      <c r="G7581">
        <v>100</v>
      </c>
      <c r="H7581" t="s">
        <v>65</v>
      </c>
      <c r="I7581">
        <v>99</v>
      </c>
      <c r="J7581" t="s">
        <v>66</v>
      </c>
      <c r="K7581" s="33" t="str">
        <f>IF(ISNA(VLOOKUP(C7581,'Provider-EHR crosswalk'!A:B,2,FALSE)),"No EHR Specified",VLOOKUP(C7581,'Provider-EHR crosswalk'!A:B,2,FALSE))</f>
        <v>Veradigm EHR (formerly Allscripts)</v>
      </c>
    </row>
    <row r="7582" spans="1:11" x14ac:dyDescent="0.25">
      <c r="A7582" t="s">
        <v>104</v>
      </c>
      <c r="B7582">
        <v>123</v>
      </c>
      <c r="C7582" t="s">
        <v>676</v>
      </c>
      <c r="D7582" t="s">
        <v>105</v>
      </c>
      <c r="E7582">
        <v>138</v>
      </c>
      <c r="F7582">
        <v>138</v>
      </c>
      <c r="G7582">
        <v>100</v>
      </c>
      <c r="H7582" t="s">
        <v>65</v>
      </c>
      <c r="I7582">
        <v>99</v>
      </c>
      <c r="J7582" t="s">
        <v>66</v>
      </c>
      <c r="K7582" s="33" t="str">
        <f>IF(ISNA(VLOOKUP(C7582,'Provider-EHR crosswalk'!A:B,2,FALSE)),"No EHR Specified",VLOOKUP(C7582,'Provider-EHR crosswalk'!A:B,2,FALSE))</f>
        <v>Veradigm EHR (formerly Allscripts)</v>
      </c>
    </row>
    <row r="7583" spans="1:11" x14ac:dyDescent="0.25">
      <c r="A7583" t="s">
        <v>106</v>
      </c>
      <c r="B7583">
        <v>123</v>
      </c>
      <c r="C7583" t="s">
        <v>676</v>
      </c>
      <c r="D7583" t="s">
        <v>107</v>
      </c>
      <c r="E7583">
        <v>138</v>
      </c>
      <c r="F7583">
        <v>138</v>
      </c>
      <c r="G7583">
        <v>100</v>
      </c>
      <c r="H7583" t="s">
        <v>65</v>
      </c>
      <c r="I7583">
        <v>99</v>
      </c>
      <c r="J7583" t="s">
        <v>66</v>
      </c>
      <c r="K7583" s="33" t="str">
        <f>IF(ISNA(VLOOKUP(C7583,'Provider-EHR crosswalk'!A:B,2,FALSE)),"No EHR Specified",VLOOKUP(C7583,'Provider-EHR crosswalk'!A:B,2,FALSE))</f>
        <v>Veradigm EHR (formerly Allscripts)</v>
      </c>
    </row>
    <row r="7584" spans="1:11" x14ac:dyDescent="0.25">
      <c r="A7584" t="s">
        <v>108</v>
      </c>
      <c r="B7584">
        <v>123</v>
      </c>
      <c r="C7584" t="s">
        <v>676</v>
      </c>
      <c r="D7584" t="s">
        <v>109</v>
      </c>
      <c r="E7584">
        <v>138</v>
      </c>
      <c r="F7584">
        <v>138</v>
      </c>
      <c r="G7584">
        <v>100</v>
      </c>
      <c r="H7584" t="s">
        <v>65</v>
      </c>
      <c r="I7584">
        <v>99</v>
      </c>
      <c r="J7584" t="s">
        <v>66</v>
      </c>
      <c r="K7584" s="33" t="str">
        <f>IF(ISNA(VLOOKUP(C7584,'Provider-EHR crosswalk'!A:B,2,FALSE)),"No EHR Specified",VLOOKUP(C7584,'Provider-EHR crosswalk'!A:B,2,FALSE))</f>
        <v>Veradigm EHR (formerly Allscripts)</v>
      </c>
    </row>
    <row r="7585" spans="1:11" x14ac:dyDescent="0.25">
      <c r="A7585" t="s">
        <v>110</v>
      </c>
      <c r="B7585">
        <v>123</v>
      </c>
      <c r="C7585" t="s">
        <v>676</v>
      </c>
      <c r="D7585" t="s">
        <v>111</v>
      </c>
      <c r="E7585">
        <v>138</v>
      </c>
      <c r="F7585">
        <v>138</v>
      </c>
      <c r="G7585">
        <v>100</v>
      </c>
      <c r="H7585" t="s">
        <v>65</v>
      </c>
      <c r="I7585">
        <v>99</v>
      </c>
      <c r="J7585" t="s">
        <v>66</v>
      </c>
      <c r="K7585" s="33" t="str">
        <f>IF(ISNA(VLOOKUP(C7585,'Provider-EHR crosswalk'!A:B,2,FALSE)),"No EHR Specified",VLOOKUP(C7585,'Provider-EHR crosswalk'!A:B,2,FALSE))</f>
        <v>Veradigm EHR (formerly Allscripts)</v>
      </c>
    </row>
    <row r="7586" spans="1:11" x14ac:dyDescent="0.25">
      <c r="A7586" t="s">
        <v>112</v>
      </c>
      <c r="B7586">
        <v>123</v>
      </c>
      <c r="C7586" t="s">
        <v>676</v>
      </c>
      <c r="D7586" t="s">
        <v>113</v>
      </c>
      <c r="E7586">
        <v>138</v>
      </c>
      <c r="F7586">
        <v>138</v>
      </c>
      <c r="G7586">
        <v>100</v>
      </c>
      <c r="H7586" t="s">
        <v>65</v>
      </c>
      <c r="I7586">
        <v>99</v>
      </c>
      <c r="J7586" t="s">
        <v>66</v>
      </c>
      <c r="K7586" s="33" t="str">
        <f>IF(ISNA(VLOOKUP(C7586,'Provider-EHR crosswalk'!A:B,2,FALSE)),"No EHR Specified",VLOOKUP(C7586,'Provider-EHR crosswalk'!A:B,2,FALSE))</f>
        <v>Veradigm EHR (formerly Allscripts)</v>
      </c>
    </row>
    <row r="7587" spans="1:11" x14ac:dyDescent="0.25">
      <c r="A7587" t="s">
        <v>114</v>
      </c>
      <c r="B7587">
        <v>123</v>
      </c>
      <c r="C7587" t="s">
        <v>676</v>
      </c>
      <c r="D7587" t="s">
        <v>115</v>
      </c>
      <c r="E7587">
        <v>0</v>
      </c>
      <c r="F7587">
        <v>15</v>
      </c>
      <c r="G7587">
        <v>0</v>
      </c>
      <c r="H7587" t="s">
        <v>116</v>
      </c>
      <c r="I7587">
        <v>4</v>
      </c>
      <c r="J7587" t="s">
        <v>66</v>
      </c>
      <c r="K7587" s="33" t="str">
        <f>IF(ISNA(VLOOKUP(C7587,'Provider-EHR crosswalk'!A:B,2,FALSE)),"No EHR Specified",VLOOKUP(C7587,'Provider-EHR crosswalk'!A:B,2,FALSE))</f>
        <v>Veradigm EHR (formerly Allscripts)</v>
      </c>
    </row>
    <row r="7588" spans="1:11" x14ac:dyDescent="0.25">
      <c r="A7588" t="s">
        <v>117</v>
      </c>
      <c r="B7588">
        <v>123</v>
      </c>
      <c r="C7588" t="s">
        <v>676</v>
      </c>
      <c r="D7588" t="s">
        <v>118</v>
      </c>
      <c r="E7588">
        <v>0</v>
      </c>
      <c r="F7588">
        <v>15</v>
      </c>
      <c r="G7588">
        <v>0</v>
      </c>
      <c r="H7588" t="s">
        <v>116</v>
      </c>
      <c r="I7588">
        <v>4</v>
      </c>
      <c r="J7588" t="s">
        <v>66</v>
      </c>
      <c r="K7588" s="33" t="str">
        <f>IF(ISNA(VLOOKUP(C7588,'Provider-EHR crosswalk'!A:B,2,FALSE)),"No EHR Specified",VLOOKUP(C7588,'Provider-EHR crosswalk'!A:B,2,FALSE))</f>
        <v>Veradigm EHR (formerly Allscripts)</v>
      </c>
    </row>
    <row r="7589" spans="1:11" x14ac:dyDescent="0.25">
      <c r="A7589" t="s">
        <v>119</v>
      </c>
      <c r="B7589">
        <v>123</v>
      </c>
      <c r="C7589" t="s">
        <v>676</v>
      </c>
      <c r="D7589" t="s">
        <v>120</v>
      </c>
      <c r="E7589">
        <v>0</v>
      </c>
      <c r="F7589">
        <v>15</v>
      </c>
      <c r="G7589">
        <v>0</v>
      </c>
      <c r="H7589" t="s">
        <v>116</v>
      </c>
      <c r="I7589">
        <v>4</v>
      </c>
      <c r="J7589" t="s">
        <v>66</v>
      </c>
      <c r="K7589" s="33" t="str">
        <f>IF(ISNA(VLOOKUP(C7589,'Provider-EHR crosswalk'!A:B,2,FALSE)),"No EHR Specified",VLOOKUP(C7589,'Provider-EHR crosswalk'!A:B,2,FALSE))</f>
        <v>Veradigm EHR (formerly Allscripts)</v>
      </c>
    </row>
    <row r="7590" spans="1:11" x14ac:dyDescent="0.25">
      <c r="A7590" t="s">
        <v>121</v>
      </c>
      <c r="B7590">
        <v>123</v>
      </c>
      <c r="C7590" t="s">
        <v>676</v>
      </c>
      <c r="D7590" t="s">
        <v>122</v>
      </c>
      <c r="E7590">
        <v>0</v>
      </c>
      <c r="F7590">
        <v>15</v>
      </c>
      <c r="G7590">
        <v>0</v>
      </c>
      <c r="H7590" t="s">
        <v>116</v>
      </c>
      <c r="I7590">
        <v>1</v>
      </c>
      <c r="J7590" t="s">
        <v>66</v>
      </c>
      <c r="K7590" s="33" t="str">
        <f>IF(ISNA(VLOOKUP(C7590,'Provider-EHR crosswalk'!A:B,2,FALSE)),"No EHR Specified",VLOOKUP(C7590,'Provider-EHR crosswalk'!A:B,2,FALSE))</f>
        <v>Veradigm EHR (formerly Allscripts)</v>
      </c>
    </row>
    <row r="7591" spans="1:11" x14ac:dyDescent="0.25">
      <c r="A7591" t="s">
        <v>123</v>
      </c>
      <c r="B7591">
        <v>123</v>
      </c>
      <c r="C7591" t="s">
        <v>676</v>
      </c>
      <c r="D7591" t="s">
        <v>124</v>
      </c>
      <c r="E7591">
        <v>0</v>
      </c>
      <c r="F7591">
        <v>138</v>
      </c>
      <c r="G7591">
        <v>0</v>
      </c>
      <c r="H7591" t="s">
        <v>116</v>
      </c>
      <c r="I7591">
        <v>1</v>
      </c>
      <c r="J7591" t="s">
        <v>66</v>
      </c>
      <c r="K7591" s="33" t="str">
        <f>IF(ISNA(VLOOKUP(C7591,'Provider-EHR crosswalk'!A:B,2,FALSE)),"No EHR Specified",VLOOKUP(C7591,'Provider-EHR crosswalk'!A:B,2,FALSE))</f>
        <v>Veradigm EHR (formerly Allscripts)</v>
      </c>
    </row>
    <row r="7592" spans="1:11" x14ac:dyDescent="0.25">
      <c r="A7592" t="s">
        <v>125</v>
      </c>
      <c r="B7592">
        <v>123</v>
      </c>
      <c r="C7592" t="s">
        <v>676</v>
      </c>
      <c r="D7592" t="s">
        <v>126</v>
      </c>
      <c r="E7592">
        <v>0</v>
      </c>
      <c r="F7592">
        <v>138</v>
      </c>
      <c r="G7592">
        <v>0</v>
      </c>
      <c r="H7592" t="s">
        <v>116</v>
      </c>
      <c r="I7592">
        <v>1</v>
      </c>
      <c r="J7592" t="s">
        <v>66</v>
      </c>
      <c r="K7592" s="33" t="str">
        <f>IF(ISNA(VLOOKUP(C7592,'Provider-EHR crosswalk'!A:B,2,FALSE)),"No EHR Specified",VLOOKUP(C7592,'Provider-EHR crosswalk'!A:B,2,FALSE))</f>
        <v>Veradigm EHR (formerly Allscripts)</v>
      </c>
    </row>
    <row r="7593" spans="1:11" x14ac:dyDescent="0.25">
      <c r="A7593" t="s">
        <v>127</v>
      </c>
      <c r="B7593">
        <v>123</v>
      </c>
      <c r="C7593" t="s">
        <v>676</v>
      </c>
      <c r="D7593" t="s">
        <v>128</v>
      </c>
      <c r="E7593">
        <v>8</v>
      </c>
      <c r="F7593">
        <v>138</v>
      </c>
      <c r="G7593">
        <v>5.8</v>
      </c>
      <c r="H7593" t="s">
        <v>116</v>
      </c>
      <c r="I7593">
        <v>4</v>
      </c>
      <c r="J7593" t="s">
        <v>69</v>
      </c>
      <c r="K7593" s="33" t="str">
        <f>IF(ISNA(VLOOKUP(C7593,'Provider-EHR crosswalk'!A:B,2,FALSE)),"No EHR Specified",VLOOKUP(C7593,'Provider-EHR crosswalk'!A:B,2,FALSE))</f>
        <v>Veradigm EHR (formerly Allscripts)</v>
      </c>
    </row>
    <row r="7594" spans="1:11" x14ac:dyDescent="0.25">
      <c r="A7594" t="s">
        <v>129</v>
      </c>
      <c r="B7594">
        <v>123</v>
      </c>
      <c r="C7594" t="s">
        <v>676</v>
      </c>
      <c r="D7594" t="s">
        <v>130</v>
      </c>
      <c r="E7594">
        <v>0</v>
      </c>
      <c r="F7594">
        <v>138</v>
      </c>
      <c r="G7594">
        <v>0</v>
      </c>
      <c r="H7594" t="s">
        <v>116</v>
      </c>
      <c r="I7594">
        <v>4</v>
      </c>
      <c r="J7594" t="s">
        <v>66</v>
      </c>
      <c r="K7594" s="33" t="str">
        <f>IF(ISNA(VLOOKUP(C7594,'Provider-EHR crosswalk'!A:B,2,FALSE)),"No EHR Specified",VLOOKUP(C7594,'Provider-EHR crosswalk'!A:B,2,FALSE))</f>
        <v>Veradigm EHR (formerly Allscripts)</v>
      </c>
    </row>
    <row r="7595" spans="1:11" x14ac:dyDescent="0.25">
      <c r="A7595" t="s">
        <v>131</v>
      </c>
      <c r="B7595">
        <v>123</v>
      </c>
      <c r="C7595" t="s">
        <v>676</v>
      </c>
      <c r="D7595" t="s">
        <v>132</v>
      </c>
      <c r="E7595">
        <v>0</v>
      </c>
      <c r="F7595">
        <v>138</v>
      </c>
      <c r="G7595">
        <v>0</v>
      </c>
      <c r="H7595" t="s">
        <v>116</v>
      </c>
      <c r="I7595">
        <v>4</v>
      </c>
      <c r="J7595" t="s">
        <v>66</v>
      </c>
      <c r="K7595" s="33" t="str">
        <f>IF(ISNA(VLOOKUP(C7595,'Provider-EHR crosswalk'!A:B,2,FALSE)),"No EHR Specified",VLOOKUP(C7595,'Provider-EHR crosswalk'!A:B,2,FALSE))</f>
        <v>Veradigm EHR (formerly Allscripts)</v>
      </c>
    </row>
    <row r="7596" spans="1:11" x14ac:dyDescent="0.25">
      <c r="A7596" t="s">
        <v>133</v>
      </c>
      <c r="B7596">
        <v>123</v>
      </c>
      <c r="C7596" t="s">
        <v>676</v>
      </c>
      <c r="D7596" t="s">
        <v>134</v>
      </c>
      <c r="E7596">
        <v>0</v>
      </c>
      <c r="F7596">
        <v>138</v>
      </c>
      <c r="G7596">
        <v>0</v>
      </c>
      <c r="H7596" t="s">
        <v>116</v>
      </c>
      <c r="I7596">
        <v>1</v>
      </c>
      <c r="J7596" t="s">
        <v>66</v>
      </c>
      <c r="K7596" s="33" t="str">
        <f>IF(ISNA(VLOOKUP(C7596,'Provider-EHR crosswalk'!A:B,2,FALSE)),"No EHR Specified",VLOOKUP(C7596,'Provider-EHR crosswalk'!A:B,2,FALSE))</f>
        <v>Veradigm EHR (formerly Allscripts)</v>
      </c>
    </row>
    <row r="7597" spans="1:11" x14ac:dyDescent="0.25">
      <c r="A7597" t="s">
        <v>135</v>
      </c>
      <c r="B7597">
        <v>123</v>
      </c>
      <c r="C7597" t="s">
        <v>676</v>
      </c>
      <c r="D7597" t="s">
        <v>136</v>
      </c>
      <c r="E7597">
        <v>0</v>
      </c>
      <c r="F7597">
        <v>138</v>
      </c>
      <c r="G7597">
        <v>0</v>
      </c>
      <c r="H7597" t="s">
        <v>116</v>
      </c>
      <c r="I7597">
        <v>1</v>
      </c>
      <c r="J7597" t="s">
        <v>66</v>
      </c>
      <c r="K7597" s="33" t="str">
        <f>IF(ISNA(VLOOKUP(C7597,'Provider-EHR crosswalk'!A:B,2,FALSE)),"No EHR Specified",VLOOKUP(C7597,'Provider-EHR crosswalk'!A:B,2,FALSE))</f>
        <v>Veradigm EHR (formerly Allscripts)</v>
      </c>
    </row>
    <row r="7598" spans="1:11" x14ac:dyDescent="0.25">
      <c r="A7598" t="s">
        <v>137</v>
      </c>
      <c r="B7598">
        <v>123</v>
      </c>
      <c r="C7598" t="s">
        <v>676</v>
      </c>
      <c r="D7598" t="s">
        <v>138</v>
      </c>
      <c r="E7598">
        <v>0</v>
      </c>
      <c r="F7598">
        <v>138</v>
      </c>
      <c r="G7598">
        <v>0</v>
      </c>
      <c r="H7598" t="s">
        <v>116</v>
      </c>
      <c r="I7598">
        <v>1</v>
      </c>
      <c r="J7598" t="s">
        <v>66</v>
      </c>
      <c r="K7598" s="33" t="str">
        <f>IF(ISNA(VLOOKUP(C7598,'Provider-EHR crosswalk'!A:B,2,FALSE)),"No EHR Specified",VLOOKUP(C7598,'Provider-EHR crosswalk'!A:B,2,FALSE))</f>
        <v>Veradigm EHR (formerly Allscripts)</v>
      </c>
    </row>
    <row r="7599" spans="1:11" x14ac:dyDescent="0.25">
      <c r="A7599" t="s">
        <v>139</v>
      </c>
      <c r="B7599">
        <v>123</v>
      </c>
      <c r="C7599" t="s">
        <v>676</v>
      </c>
      <c r="D7599" t="s">
        <v>140</v>
      </c>
      <c r="E7599">
        <v>0</v>
      </c>
      <c r="F7599">
        <v>138</v>
      </c>
      <c r="G7599">
        <v>0</v>
      </c>
      <c r="H7599" t="s">
        <v>116</v>
      </c>
      <c r="I7599">
        <v>1</v>
      </c>
      <c r="J7599" t="s">
        <v>66</v>
      </c>
      <c r="K7599" s="33" t="str">
        <f>IF(ISNA(VLOOKUP(C7599,'Provider-EHR crosswalk'!A:B,2,FALSE)),"No EHR Specified",VLOOKUP(C7599,'Provider-EHR crosswalk'!A:B,2,FALSE))</f>
        <v>Veradigm EHR (formerly Allscripts)</v>
      </c>
    </row>
    <row r="7600" spans="1:11" x14ac:dyDescent="0.25">
      <c r="A7600" t="s">
        <v>141</v>
      </c>
      <c r="B7600">
        <v>123</v>
      </c>
      <c r="C7600" t="s">
        <v>676</v>
      </c>
      <c r="D7600" t="s">
        <v>142</v>
      </c>
      <c r="E7600">
        <v>0</v>
      </c>
      <c r="F7600">
        <v>138</v>
      </c>
      <c r="G7600">
        <v>0</v>
      </c>
      <c r="H7600" t="s">
        <v>116</v>
      </c>
      <c r="I7600">
        <v>1</v>
      </c>
      <c r="J7600" t="s">
        <v>66</v>
      </c>
      <c r="K7600" s="33" t="str">
        <f>IF(ISNA(VLOOKUP(C7600,'Provider-EHR crosswalk'!A:B,2,FALSE)),"No EHR Specified",VLOOKUP(C7600,'Provider-EHR crosswalk'!A:B,2,FALSE))</f>
        <v>Veradigm EHR (formerly Allscripts)</v>
      </c>
    </row>
    <row r="7601" spans="1:11" x14ac:dyDescent="0.25">
      <c r="A7601" t="s">
        <v>143</v>
      </c>
      <c r="B7601">
        <v>123</v>
      </c>
      <c r="C7601" t="s">
        <v>676</v>
      </c>
      <c r="D7601" t="s">
        <v>144</v>
      </c>
      <c r="E7601">
        <v>0</v>
      </c>
      <c r="F7601">
        <v>138</v>
      </c>
      <c r="G7601">
        <v>0</v>
      </c>
      <c r="H7601" t="s">
        <v>116</v>
      </c>
      <c r="I7601">
        <v>1</v>
      </c>
      <c r="J7601" t="s">
        <v>66</v>
      </c>
      <c r="K7601" s="33" t="str">
        <f>IF(ISNA(VLOOKUP(C7601,'Provider-EHR crosswalk'!A:B,2,FALSE)),"No EHR Specified",VLOOKUP(C7601,'Provider-EHR crosswalk'!A:B,2,FALSE))</f>
        <v>Veradigm EHR (formerly Allscripts)</v>
      </c>
    </row>
    <row r="7602" spans="1:11" x14ac:dyDescent="0.25">
      <c r="A7602" t="s">
        <v>145</v>
      </c>
      <c r="B7602">
        <v>123</v>
      </c>
      <c r="C7602" t="s">
        <v>676</v>
      </c>
      <c r="D7602" t="s">
        <v>146</v>
      </c>
      <c r="E7602">
        <v>0</v>
      </c>
      <c r="F7602">
        <v>138</v>
      </c>
      <c r="G7602">
        <v>0</v>
      </c>
      <c r="H7602" t="s">
        <v>116</v>
      </c>
      <c r="I7602">
        <v>1</v>
      </c>
      <c r="J7602" t="s">
        <v>66</v>
      </c>
      <c r="K7602" s="33" t="str">
        <f>IF(ISNA(VLOOKUP(C7602,'Provider-EHR crosswalk'!A:B,2,FALSE)),"No EHR Specified",VLOOKUP(C7602,'Provider-EHR crosswalk'!A:B,2,FALSE))</f>
        <v>Veradigm EHR (formerly Allscripts)</v>
      </c>
    </row>
    <row r="7603" spans="1:11" x14ac:dyDescent="0.25">
      <c r="A7603" t="s">
        <v>147</v>
      </c>
      <c r="B7603">
        <v>123</v>
      </c>
      <c r="C7603" t="s">
        <v>676</v>
      </c>
      <c r="D7603" t="s">
        <v>148</v>
      </c>
      <c r="E7603">
        <v>0</v>
      </c>
      <c r="F7603">
        <v>138</v>
      </c>
      <c r="G7603">
        <v>0</v>
      </c>
      <c r="H7603" t="s">
        <v>116</v>
      </c>
      <c r="I7603">
        <v>1</v>
      </c>
      <c r="J7603" t="s">
        <v>66</v>
      </c>
      <c r="K7603" s="33" t="str">
        <f>IF(ISNA(VLOOKUP(C7603,'Provider-EHR crosswalk'!A:B,2,FALSE)),"No EHR Specified",VLOOKUP(C7603,'Provider-EHR crosswalk'!A:B,2,FALSE))</f>
        <v>Veradigm EHR (formerly Allscripts)</v>
      </c>
    </row>
    <row r="7604" spans="1:11" x14ac:dyDescent="0.25">
      <c r="A7604" t="s">
        <v>149</v>
      </c>
      <c r="B7604">
        <v>123</v>
      </c>
      <c r="C7604" t="s">
        <v>676</v>
      </c>
      <c r="D7604" t="s">
        <v>150</v>
      </c>
      <c r="E7604">
        <v>0</v>
      </c>
      <c r="F7604">
        <v>138</v>
      </c>
      <c r="G7604">
        <v>0</v>
      </c>
      <c r="H7604" t="s">
        <v>116</v>
      </c>
      <c r="I7604">
        <v>1</v>
      </c>
      <c r="J7604" t="s">
        <v>66</v>
      </c>
      <c r="K7604" s="33" t="str">
        <f>IF(ISNA(VLOOKUP(C7604,'Provider-EHR crosswalk'!A:B,2,FALSE)),"No EHR Specified",VLOOKUP(C7604,'Provider-EHR crosswalk'!A:B,2,FALSE))</f>
        <v>Veradigm EHR (formerly Allscripts)</v>
      </c>
    </row>
    <row r="7605" spans="1:11" x14ac:dyDescent="0.25">
      <c r="A7605" t="s">
        <v>151</v>
      </c>
      <c r="B7605">
        <v>123</v>
      </c>
      <c r="C7605" t="s">
        <v>676</v>
      </c>
      <c r="D7605" t="s">
        <v>152</v>
      </c>
      <c r="E7605">
        <v>0</v>
      </c>
      <c r="F7605">
        <v>138</v>
      </c>
      <c r="G7605">
        <v>0</v>
      </c>
      <c r="H7605" t="s">
        <v>116</v>
      </c>
      <c r="I7605">
        <v>1</v>
      </c>
      <c r="J7605" t="s">
        <v>66</v>
      </c>
      <c r="K7605" s="33" t="str">
        <f>IF(ISNA(VLOOKUP(C7605,'Provider-EHR crosswalk'!A:B,2,FALSE)),"No EHR Specified",VLOOKUP(C7605,'Provider-EHR crosswalk'!A:B,2,FALSE))</f>
        <v>Veradigm EHR (formerly Allscripts)</v>
      </c>
    </row>
    <row r="7606" spans="1:11" x14ac:dyDescent="0.25">
      <c r="A7606" t="s">
        <v>153</v>
      </c>
      <c r="B7606">
        <v>123</v>
      </c>
      <c r="C7606" t="s">
        <v>676</v>
      </c>
      <c r="D7606" t="s">
        <v>154</v>
      </c>
      <c r="E7606">
        <v>0</v>
      </c>
      <c r="F7606">
        <v>138</v>
      </c>
      <c r="G7606">
        <v>0</v>
      </c>
      <c r="H7606" t="s">
        <v>116</v>
      </c>
      <c r="I7606">
        <v>1</v>
      </c>
      <c r="J7606" t="s">
        <v>66</v>
      </c>
      <c r="K7606" s="33" t="str">
        <f>IF(ISNA(VLOOKUP(C7606,'Provider-EHR crosswalk'!A:B,2,FALSE)),"No EHR Specified",VLOOKUP(C7606,'Provider-EHR crosswalk'!A:B,2,FALSE))</f>
        <v>Veradigm EHR (formerly Allscripts)</v>
      </c>
    </row>
    <row r="7607" spans="1:11" x14ac:dyDescent="0.25">
      <c r="A7607" t="s">
        <v>155</v>
      </c>
      <c r="B7607">
        <v>123</v>
      </c>
      <c r="C7607" t="s">
        <v>676</v>
      </c>
      <c r="D7607" t="s">
        <v>156</v>
      </c>
      <c r="E7607">
        <v>0</v>
      </c>
      <c r="F7607">
        <v>138</v>
      </c>
      <c r="G7607">
        <v>0</v>
      </c>
      <c r="H7607" t="s">
        <v>157</v>
      </c>
      <c r="I7607" t="s">
        <v>157</v>
      </c>
      <c r="J7607" t="s">
        <v>157</v>
      </c>
      <c r="K7607" s="33" t="str">
        <f>IF(ISNA(VLOOKUP(C7607,'Provider-EHR crosswalk'!A:B,2,FALSE)),"No EHR Specified",VLOOKUP(C7607,'Provider-EHR crosswalk'!A:B,2,FALSE))</f>
        <v>Veradigm EHR (formerly Allscripts)</v>
      </c>
    </row>
    <row r="7608" spans="1:11" x14ac:dyDescent="0.25">
      <c r="A7608" t="s">
        <v>158</v>
      </c>
      <c r="B7608">
        <v>123</v>
      </c>
      <c r="C7608" t="s">
        <v>676</v>
      </c>
      <c r="D7608" t="s">
        <v>159</v>
      </c>
      <c r="E7608">
        <v>0</v>
      </c>
      <c r="F7608">
        <v>138</v>
      </c>
      <c r="G7608">
        <v>0</v>
      </c>
      <c r="H7608" t="s">
        <v>157</v>
      </c>
      <c r="I7608" t="s">
        <v>157</v>
      </c>
      <c r="J7608" t="s">
        <v>157</v>
      </c>
      <c r="K7608" s="33" t="str">
        <f>IF(ISNA(VLOOKUP(C7608,'Provider-EHR crosswalk'!A:B,2,FALSE)),"No EHR Specified",VLOOKUP(C7608,'Provider-EHR crosswalk'!A:B,2,FALSE))</f>
        <v>Veradigm EHR (formerly Allscripts)</v>
      </c>
    </row>
    <row r="7609" spans="1:11" x14ac:dyDescent="0.25">
      <c r="A7609" t="s">
        <v>162</v>
      </c>
      <c r="B7609">
        <v>123</v>
      </c>
      <c r="C7609" t="s">
        <v>676</v>
      </c>
      <c r="D7609" t="s">
        <v>163</v>
      </c>
      <c r="E7609">
        <v>138</v>
      </c>
      <c r="F7609">
        <v>138</v>
      </c>
      <c r="G7609">
        <v>100</v>
      </c>
      <c r="H7609" t="s">
        <v>65</v>
      </c>
      <c r="I7609">
        <v>95</v>
      </c>
      <c r="J7609" t="s">
        <v>66</v>
      </c>
      <c r="K7609" s="33" t="str">
        <f>IF(ISNA(VLOOKUP(C7609,'Provider-EHR crosswalk'!A:B,2,FALSE)),"No EHR Specified",VLOOKUP(C7609,'Provider-EHR crosswalk'!A:B,2,FALSE))</f>
        <v>Veradigm EHR (formerly Allscripts)</v>
      </c>
    </row>
    <row r="7610" spans="1:11" x14ac:dyDescent="0.25">
      <c r="A7610" t="s">
        <v>164</v>
      </c>
      <c r="B7610">
        <v>123</v>
      </c>
      <c r="C7610" t="s">
        <v>676</v>
      </c>
      <c r="D7610" t="s">
        <v>165</v>
      </c>
      <c r="E7610">
        <v>14</v>
      </c>
      <c r="F7610">
        <v>15</v>
      </c>
      <c r="G7610">
        <v>93.33</v>
      </c>
      <c r="H7610" t="s">
        <v>65</v>
      </c>
      <c r="I7610">
        <v>95</v>
      </c>
      <c r="J7610" t="s">
        <v>69</v>
      </c>
      <c r="K7610" s="33" t="str">
        <f>IF(ISNA(VLOOKUP(C7610,'Provider-EHR crosswalk'!A:B,2,FALSE)),"No EHR Specified",VLOOKUP(C7610,'Provider-EHR crosswalk'!A:B,2,FALSE))</f>
        <v>Veradigm EHR (formerly Allscripts)</v>
      </c>
    </row>
    <row r="7611" spans="1:11" x14ac:dyDescent="0.25">
      <c r="A7611" t="s">
        <v>166</v>
      </c>
      <c r="B7611">
        <v>123</v>
      </c>
      <c r="C7611" t="s">
        <v>676</v>
      </c>
      <c r="D7611" t="s">
        <v>167</v>
      </c>
      <c r="E7611">
        <v>0</v>
      </c>
      <c r="F7611">
        <v>15</v>
      </c>
      <c r="G7611">
        <v>0</v>
      </c>
      <c r="H7611" t="s">
        <v>116</v>
      </c>
      <c r="I7611">
        <v>5</v>
      </c>
      <c r="J7611" t="s">
        <v>66</v>
      </c>
      <c r="K7611" s="33" t="str">
        <f>IF(ISNA(VLOOKUP(C7611,'Provider-EHR crosswalk'!A:B,2,FALSE)),"No EHR Specified",VLOOKUP(C7611,'Provider-EHR crosswalk'!A:B,2,FALSE))</f>
        <v>Veradigm EHR (formerly Allscripts)</v>
      </c>
    </row>
    <row r="7612" spans="1:11" x14ac:dyDescent="0.25">
      <c r="A7612" t="s">
        <v>168</v>
      </c>
      <c r="B7612">
        <v>123</v>
      </c>
      <c r="C7612" t="s">
        <v>676</v>
      </c>
      <c r="D7612" t="s">
        <v>169</v>
      </c>
      <c r="E7612">
        <v>0</v>
      </c>
      <c r="F7612">
        <v>15</v>
      </c>
      <c r="G7612">
        <v>0</v>
      </c>
      <c r="H7612" t="s">
        <v>116</v>
      </c>
      <c r="I7612">
        <v>5</v>
      </c>
      <c r="J7612" t="s">
        <v>66</v>
      </c>
      <c r="K7612" s="33" t="str">
        <f>IF(ISNA(VLOOKUP(C7612,'Provider-EHR crosswalk'!A:B,2,FALSE)),"No EHR Specified",VLOOKUP(C7612,'Provider-EHR crosswalk'!A:B,2,FALSE))</f>
        <v>Veradigm EHR (formerly Allscripts)</v>
      </c>
    </row>
    <row r="7613" spans="1:11" x14ac:dyDescent="0.25">
      <c r="A7613" t="s">
        <v>170</v>
      </c>
      <c r="B7613">
        <v>123</v>
      </c>
      <c r="C7613" t="s">
        <v>676</v>
      </c>
      <c r="D7613" t="s">
        <v>171</v>
      </c>
      <c r="E7613">
        <v>1</v>
      </c>
      <c r="F7613">
        <v>15</v>
      </c>
      <c r="G7613">
        <v>6.67</v>
      </c>
      <c r="H7613" t="s">
        <v>116</v>
      </c>
      <c r="I7613">
        <v>5</v>
      </c>
      <c r="J7613" t="s">
        <v>69</v>
      </c>
      <c r="K7613" s="33" t="str">
        <f>IF(ISNA(VLOOKUP(C7613,'Provider-EHR crosswalk'!A:B,2,FALSE)),"No EHR Specified",VLOOKUP(C7613,'Provider-EHR crosswalk'!A:B,2,FALSE))</f>
        <v>Veradigm EHR (formerly Allscripts)</v>
      </c>
    </row>
    <row r="7614" spans="1:11" x14ac:dyDescent="0.25">
      <c r="A7614" t="s">
        <v>172</v>
      </c>
      <c r="B7614">
        <v>123</v>
      </c>
      <c r="C7614" t="s">
        <v>676</v>
      </c>
      <c r="D7614" t="s">
        <v>173</v>
      </c>
      <c r="E7614">
        <v>0</v>
      </c>
      <c r="F7614">
        <v>138</v>
      </c>
      <c r="G7614">
        <v>0</v>
      </c>
      <c r="H7614" t="s">
        <v>116</v>
      </c>
      <c r="I7614">
        <v>5</v>
      </c>
      <c r="J7614" t="s">
        <v>66</v>
      </c>
      <c r="K7614" s="33" t="str">
        <f>IF(ISNA(VLOOKUP(C7614,'Provider-EHR crosswalk'!A:B,2,FALSE)),"No EHR Specified",VLOOKUP(C7614,'Provider-EHR crosswalk'!A:B,2,FALSE))</f>
        <v>Veradigm EHR (formerly Allscripts)</v>
      </c>
    </row>
    <row r="7615" spans="1:11" x14ac:dyDescent="0.25">
      <c r="A7615" t="s">
        <v>174</v>
      </c>
      <c r="B7615">
        <v>123</v>
      </c>
      <c r="C7615" t="s">
        <v>676</v>
      </c>
      <c r="D7615" t="s">
        <v>175</v>
      </c>
      <c r="E7615">
        <v>0</v>
      </c>
      <c r="F7615">
        <v>138</v>
      </c>
      <c r="G7615">
        <v>0</v>
      </c>
      <c r="H7615" t="s">
        <v>116</v>
      </c>
      <c r="I7615">
        <v>5</v>
      </c>
      <c r="J7615" t="s">
        <v>66</v>
      </c>
      <c r="K7615" s="33" t="str">
        <f>IF(ISNA(VLOOKUP(C7615,'Provider-EHR crosswalk'!A:B,2,FALSE)),"No EHR Specified",VLOOKUP(C7615,'Provider-EHR crosswalk'!A:B,2,FALSE))</f>
        <v>Veradigm EHR (formerly Allscripts)</v>
      </c>
    </row>
    <row r="7616" spans="1:11" x14ac:dyDescent="0.25">
      <c r="A7616" t="s">
        <v>176</v>
      </c>
      <c r="B7616">
        <v>123</v>
      </c>
      <c r="C7616" t="s">
        <v>676</v>
      </c>
      <c r="D7616" t="s">
        <v>177</v>
      </c>
      <c r="E7616">
        <v>0</v>
      </c>
      <c r="F7616">
        <v>138</v>
      </c>
      <c r="G7616">
        <v>0</v>
      </c>
      <c r="H7616" t="s">
        <v>116</v>
      </c>
      <c r="I7616">
        <v>5</v>
      </c>
      <c r="J7616" t="s">
        <v>66</v>
      </c>
      <c r="K7616" s="33" t="str">
        <f>IF(ISNA(VLOOKUP(C7616,'Provider-EHR crosswalk'!A:B,2,FALSE)),"No EHR Specified",VLOOKUP(C7616,'Provider-EHR crosswalk'!A:B,2,FALSE))</f>
        <v>Veradigm EHR (formerly Allscripts)</v>
      </c>
    </row>
    <row r="7617" spans="1:11" x14ac:dyDescent="0.25">
      <c r="A7617" t="s">
        <v>63</v>
      </c>
      <c r="B7617">
        <v>176</v>
      </c>
      <c r="C7617" t="s">
        <v>817</v>
      </c>
      <c r="D7617" t="s">
        <v>64</v>
      </c>
      <c r="E7617">
        <v>1</v>
      </c>
      <c r="F7617">
        <v>1</v>
      </c>
      <c r="G7617">
        <v>100</v>
      </c>
      <c r="H7617" t="s">
        <v>65</v>
      </c>
      <c r="I7617">
        <v>99</v>
      </c>
      <c r="J7617" t="s">
        <v>66</v>
      </c>
      <c r="K7617" s="33" t="str">
        <f>IF(ISNA(VLOOKUP(C7617,'Provider-EHR crosswalk'!A:B,2,FALSE)),"No EHR Specified",VLOOKUP(C7617,'Provider-EHR crosswalk'!A:B,2,FALSE))</f>
        <v>Azalea Health EHR</v>
      </c>
    </row>
    <row r="7618" spans="1:11" x14ac:dyDescent="0.25">
      <c r="A7618" t="s">
        <v>67</v>
      </c>
      <c r="B7618">
        <v>176</v>
      </c>
      <c r="C7618" t="s">
        <v>817</v>
      </c>
      <c r="D7618" t="s">
        <v>68</v>
      </c>
      <c r="E7618">
        <v>0</v>
      </c>
      <c r="F7618">
        <v>1</v>
      </c>
      <c r="G7618">
        <v>0</v>
      </c>
      <c r="H7618" t="s">
        <v>65</v>
      </c>
      <c r="I7618">
        <v>75</v>
      </c>
      <c r="J7618" t="s">
        <v>69</v>
      </c>
      <c r="K7618" s="33" t="str">
        <f>IF(ISNA(VLOOKUP(C7618,'Provider-EHR crosswalk'!A:B,2,FALSE)),"No EHR Specified",VLOOKUP(C7618,'Provider-EHR crosswalk'!A:B,2,FALSE))</f>
        <v>Azalea Health EHR</v>
      </c>
    </row>
    <row r="7619" spans="1:11" x14ac:dyDescent="0.25">
      <c r="A7619" t="s">
        <v>70</v>
      </c>
      <c r="B7619">
        <v>176</v>
      </c>
      <c r="C7619" t="s">
        <v>817</v>
      </c>
      <c r="D7619" t="s">
        <v>71</v>
      </c>
      <c r="E7619">
        <v>1</v>
      </c>
      <c r="F7619">
        <v>1</v>
      </c>
      <c r="G7619">
        <v>100</v>
      </c>
      <c r="H7619" t="s">
        <v>65</v>
      </c>
      <c r="I7619">
        <v>99</v>
      </c>
      <c r="J7619" t="s">
        <v>66</v>
      </c>
      <c r="K7619" s="33" t="str">
        <f>IF(ISNA(VLOOKUP(C7619,'Provider-EHR crosswalk'!A:B,2,FALSE)),"No EHR Specified",VLOOKUP(C7619,'Provider-EHR crosswalk'!A:B,2,FALSE))</f>
        <v>Azalea Health EHR</v>
      </c>
    </row>
    <row r="7620" spans="1:11" x14ac:dyDescent="0.25">
      <c r="A7620" t="s">
        <v>72</v>
      </c>
      <c r="B7620">
        <v>176</v>
      </c>
      <c r="C7620" t="s">
        <v>817</v>
      </c>
      <c r="D7620" t="s">
        <v>73</v>
      </c>
      <c r="E7620">
        <v>1</v>
      </c>
      <c r="F7620">
        <v>1</v>
      </c>
      <c r="G7620">
        <v>100</v>
      </c>
      <c r="H7620" t="s">
        <v>65</v>
      </c>
      <c r="I7620">
        <v>99</v>
      </c>
      <c r="J7620" t="s">
        <v>66</v>
      </c>
      <c r="K7620" s="33" t="str">
        <f>IF(ISNA(VLOOKUP(C7620,'Provider-EHR crosswalk'!A:B,2,FALSE)),"No EHR Specified",VLOOKUP(C7620,'Provider-EHR crosswalk'!A:B,2,FALSE))</f>
        <v>Azalea Health EHR</v>
      </c>
    </row>
    <row r="7621" spans="1:11" x14ac:dyDescent="0.25">
      <c r="A7621" t="s">
        <v>74</v>
      </c>
      <c r="B7621">
        <v>176</v>
      </c>
      <c r="C7621" t="s">
        <v>817</v>
      </c>
      <c r="D7621" t="s">
        <v>75</v>
      </c>
      <c r="E7621">
        <v>1</v>
      </c>
      <c r="F7621">
        <v>1</v>
      </c>
      <c r="G7621">
        <v>100</v>
      </c>
      <c r="H7621" t="s">
        <v>65</v>
      </c>
      <c r="I7621">
        <v>99</v>
      </c>
      <c r="J7621" t="s">
        <v>66</v>
      </c>
      <c r="K7621" s="33" t="str">
        <f>IF(ISNA(VLOOKUP(C7621,'Provider-EHR crosswalk'!A:B,2,FALSE)),"No EHR Specified",VLOOKUP(C7621,'Provider-EHR crosswalk'!A:B,2,FALSE))</f>
        <v>Azalea Health EHR</v>
      </c>
    </row>
    <row r="7622" spans="1:11" x14ac:dyDescent="0.25">
      <c r="A7622" t="s">
        <v>76</v>
      </c>
      <c r="B7622">
        <v>176</v>
      </c>
      <c r="C7622" t="s">
        <v>817</v>
      </c>
      <c r="D7622" t="s">
        <v>77</v>
      </c>
      <c r="E7622">
        <v>1</v>
      </c>
      <c r="F7622">
        <v>1</v>
      </c>
      <c r="G7622">
        <v>100</v>
      </c>
      <c r="H7622" t="s">
        <v>65</v>
      </c>
      <c r="I7622">
        <v>85</v>
      </c>
      <c r="J7622" t="s">
        <v>66</v>
      </c>
      <c r="K7622" s="33" t="str">
        <f>IF(ISNA(VLOOKUP(C7622,'Provider-EHR crosswalk'!A:B,2,FALSE)),"No EHR Specified",VLOOKUP(C7622,'Provider-EHR crosswalk'!A:B,2,FALSE))</f>
        <v>Azalea Health EHR</v>
      </c>
    </row>
    <row r="7623" spans="1:11" x14ac:dyDescent="0.25">
      <c r="A7623" t="s">
        <v>78</v>
      </c>
      <c r="B7623">
        <v>176</v>
      </c>
      <c r="C7623" t="s">
        <v>817</v>
      </c>
      <c r="D7623" t="s">
        <v>79</v>
      </c>
      <c r="E7623">
        <v>1</v>
      </c>
      <c r="F7623">
        <v>1</v>
      </c>
      <c r="G7623">
        <v>100</v>
      </c>
      <c r="H7623" t="s">
        <v>65</v>
      </c>
      <c r="I7623">
        <v>85</v>
      </c>
      <c r="J7623" t="s">
        <v>66</v>
      </c>
      <c r="K7623" s="33" t="str">
        <f>IF(ISNA(VLOOKUP(C7623,'Provider-EHR crosswalk'!A:B,2,FALSE)),"No EHR Specified",VLOOKUP(C7623,'Provider-EHR crosswalk'!A:B,2,FALSE))</f>
        <v>Azalea Health EHR</v>
      </c>
    </row>
    <row r="7624" spans="1:11" x14ac:dyDescent="0.25">
      <c r="A7624" t="s">
        <v>80</v>
      </c>
      <c r="B7624">
        <v>176</v>
      </c>
      <c r="C7624" t="s">
        <v>817</v>
      </c>
      <c r="D7624" t="s">
        <v>81</v>
      </c>
      <c r="E7624">
        <v>1</v>
      </c>
      <c r="F7624">
        <v>1</v>
      </c>
      <c r="G7624">
        <v>100</v>
      </c>
      <c r="H7624" t="s">
        <v>65</v>
      </c>
      <c r="I7624">
        <v>85</v>
      </c>
      <c r="J7624" t="s">
        <v>66</v>
      </c>
      <c r="K7624" s="33" t="str">
        <f>IF(ISNA(VLOOKUP(C7624,'Provider-EHR crosswalk'!A:B,2,FALSE)),"No EHR Specified",VLOOKUP(C7624,'Provider-EHR crosswalk'!A:B,2,FALSE))</f>
        <v>Azalea Health EHR</v>
      </c>
    </row>
    <row r="7625" spans="1:11" x14ac:dyDescent="0.25">
      <c r="A7625" t="s">
        <v>82</v>
      </c>
      <c r="B7625">
        <v>176</v>
      </c>
      <c r="C7625" t="s">
        <v>817</v>
      </c>
      <c r="D7625" t="s">
        <v>83</v>
      </c>
      <c r="E7625">
        <v>1</v>
      </c>
      <c r="F7625">
        <v>1</v>
      </c>
      <c r="G7625">
        <v>100</v>
      </c>
      <c r="H7625" t="s">
        <v>65</v>
      </c>
      <c r="I7625">
        <v>85</v>
      </c>
      <c r="J7625" t="s">
        <v>66</v>
      </c>
      <c r="K7625" s="33" t="str">
        <f>IF(ISNA(VLOOKUP(C7625,'Provider-EHR crosswalk'!A:B,2,FALSE)),"No EHR Specified",VLOOKUP(C7625,'Provider-EHR crosswalk'!A:B,2,FALSE))</f>
        <v>Azalea Health EHR</v>
      </c>
    </row>
    <row r="7626" spans="1:11" x14ac:dyDescent="0.25">
      <c r="A7626" t="s">
        <v>84</v>
      </c>
      <c r="B7626">
        <v>176</v>
      </c>
      <c r="C7626" t="s">
        <v>817</v>
      </c>
      <c r="D7626" t="s">
        <v>85</v>
      </c>
      <c r="E7626">
        <v>1</v>
      </c>
      <c r="F7626">
        <v>1</v>
      </c>
      <c r="G7626">
        <v>100</v>
      </c>
      <c r="H7626" t="s">
        <v>65</v>
      </c>
      <c r="I7626">
        <v>85</v>
      </c>
      <c r="J7626" t="s">
        <v>66</v>
      </c>
      <c r="K7626" s="33" t="str">
        <f>IF(ISNA(VLOOKUP(C7626,'Provider-EHR crosswalk'!A:B,2,FALSE)),"No EHR Specified",VLOOKUP(C7626,'Provider-EHR crosswalk'!A:B,2,FALSE))</f>
        <v>Azalea Health EHR</v>
      </c>
    </row>
    <row r="7627" spans="1:11" x14ac:dyDescent="0.25">
      <c r="A7627" t="s">
        <v>86</v>
      </c>
      <c r="B7627">
        <v>176</v>
      </c>
      <c r="C7627" t="s">
        <v>817</v>
      </c>
      <c r="D7627" t="s">
        <v>87</v>
      </c>
      <c r="E7627">
        <v>1</v>
      </c>
      <c r="F7627">
        <v>1</v>
      </c>
      <c r="G7627">
        <v>100</v>
      </c>
      <c r="H7627" t="s">
        <v>65</v>
      </c>
      <c r="I7627">
        <v>95</v>
      </c>
      <c r="J7627" t="s">
        <v>66</v>
      </c>
      <c r="K7627" s="33" t="str">
        <f>IF(ISNA(VLOOKUP(C7627,'Provider-EHR crosswalk'!A:B,2,FALSE)),"No EHR Specified",VLOOKUP(C7627,'Provider-EHR crosswalk'!A:B,2,FALSE))</f>
        <v>Azalea Health EHR</v>
      </c>
    </row>
    <row r="7628" spans="1:11" x14ac:dyDescent="0.25">
      <c r="A7628" t="s">
        <v>88</v>
      </c>
      <c r="B7628">
        <v>176</v>
      </c>
      <c r="C7628" t="s">
        <v>817</v>
      </c>
      <c r="D7628" t="s">
        <v>89</v>
      </c>
      <c r="E7628">
        <v>1</v>
      </c>
      <c r="F7628">
        <v>1</v>
      </c>
      <c r="G7628">
        <v>100</v>
      </c>
      <c r="H7628" t="s">
        <v>65</v>
      </c>
      <c r="I7628">
        <v>95</v>
      </c>
      <c r="J7628" t="s">
        <v>66</v>
      </c>
      <c r="K7628" s="33" t="str">
        <f>IF(ISNA(VLOOKUP(C7628,'Provider-EHR crosswalk'!A:B,2,FALSE)),"No EHR Specified",VLOOKUP(C7628,'Provider-EHR crosswalk'!A:B,2,FALSE))</f>
        <v>Azalea Health EHR</v>
      </c>
    </row>
    <row r="7629" spans="1:11" x14ac:dyDescent="0.25">
      <c r="A7629" t="s">
        <v>90</v>
      </c>
      <c r="B7629">
        <v>176</v>
      </c>
      <c r="C7629" t="s">
        <v>817</v>
      </c>
      <c r="D7629" t="s">
        <v>91</v>
      </c>
      <c r="E7629">
        <v>1</v>
      </c>
      <c r="F7629">
        <v>1</v>
      </c>
      <c r="G7629">
        <v>100</v>
      </c>
      <c r="H7629" t="s">
        <v>65</v>
      </c>
      <c r="I7629">
        <v>90</v>
      </c>
      <c r="J7629" t="s">
        <v>66</v>
      </c>
      <c r="K7629" s="33" t="str">
        <f>IF(ISNA(VLOOKUP(C7629,'Provider-EHR crosswalk'!A:B,2,FALSE)),"No EHR Specified",VLOOKUP(C7629,'Provider-EHR crosswalk'!A:B,2,FALSE))</f>
        <v>Azalea Health EHR</v>
      </c>
    </row>
    <row r="7630" spans="1:11" x14ac:dyDescent="0.25">
      <c r="A7630" t="s">
        <v>92</v>
      </c>
      <c r="B7630">
        <v>176</v>
      </c>
      <c r="C7630" t="s">
        <v>817</v>
      </c>
      <c r="D7630" t="s">
        <v>93</v>
      </c>
      <c r="E7630">
        <v>0</v>
      </c>
      <c r="F7630">
        <v>1</v>
      </c>
      <c r="G7630">
        <v>0</v>
      </c>
      <c r="H7630" t="s">
        <v>65</v>
      </c>
      <c r="I7630">
        <v>90</v>
      </c>
      <c r="J7630" t="s">
        <v>69</v>
      </c>
      <c r="K7630" s="33" t="str">
        <f>IF(ISNA(VLOOKUP(C7630,'Provider-EHR crosswalk'!A:B,2,FALSE)),"No EHR Specified",VLOOKUP(C7630,'Provider-EHR crosswalk'!A:B,2,FALSE))</f>
        <v>Azalea Health EHR</v>
      </c>
    </row>
    <row r="7631" spans="1:11" x14ac:dyDescent="0.25">
      <c r="A7631" t="s">
        <v>94</v>
      </c>
      <c r="B7631">
        <v>176</v>
      </c>
      <c r="C7631" t="s">
        <v>817</v>
      </c>
      <c r="D7631" t="s">
        <v>95</v>
      </c>
      <c r="E7631">
        <v>1</v>
      </c>
      <c r="F7631">
        <v>1</v>
      </c>
      <c r="G7631">
        <v>100</v>
      </c>
      <c r="H7631" t="s">
        <v>65</v>
      </c>
      <c r="I7631">
        <v>90</v>
      </c>
      <c r="J7631" t="s">
        <v>66</v>
      </c>
      <c r="K7631" s="33" t="str">
        <f>IF(ISNA(VLOOKUP(C7631,'Provider-EHR crosswalk'!A:B,2,FALSE)),"No EHR Specified",VLOOKUP(C7631,'Provider-EHR crosswalk'!A:B,2,FALSE))</f>
        <v>Azalea Health EHR</v>
      </c>
    </row>
    <row r="7632" spans="1:11" x14ac:dyDescent="0.25">
      <c r="A7632" t="s">
        <v>96</v>
      </c>
      <c r="B7632">
        <v>176</v>
      </c>
      <c r="C7632" t="s">
        <v>817</v>
      </c>
      <c r="D7632" t="s">
        <v>97</v>
      </c>
      <c r="E7632">
        <v>1</v>
      </c>
      <c r="F7632">
        <v>1</v>
      </c>
      <c r="G7632">
        <v>100</v>
      </c>
      <c r="H7632" t="s">
        <v>65</v>
      </c>
      <c r="I7632">
        <v>90</v>
      </c>
      <c r="J7632" t="s">
        <v>66</v>
      </c>
      <c r="K7632" s="33" t="str">
        <f>IF(ISNA(VLOOKUP(C7632,'Provider-EHR crosswalk'!A:B,2,FALSE)),"No EHR Specified",VLOOKUP(C7632,'Provider-EHR crosswalk'!A:B,2,FALSE))</f>
        <v>Azalea Health EHR</v>
      </c>
    </row>
    <row r="7633" spans="1:11" x14ac:dyDescent="0.25">
      <c r="A7633" t="s">
        <v>98</v>
      </c>
      <c r="B7633">
        <v>176</v>
      </c>
      <c r="C7633" t="s">
        <v>817</v>
      </c>
      <c r="D7633" t="s">
        <v>99</v>
      </c>
      <c r="E7633">
        <v>1</v>
      </c>
      <c r="F7633">
        <v>1</v>
      </c>
      <c r="G7633">
        <v>100</v>
      </c>
      <c r="H7633" t="s">
        <v>65</v>
      </c>
      <c r="I7633">
        <v>90</v>
      </c>
      <c r="J7633" t="s">
        <v>66</v>
      </c>
      <c r="K7633" s="33" t="str">
        <f>IF(ISNA(VLOOKUP(C7633,'Provider-EHR crosswalk'!A:B,2,FALSE)),"No EHR Specified",VLOOKUP(C7633,'Provider-EHR crosswalk'!A:B,2,FALSE))</f>
        <v>Azalea Health EHR</v>
      </c>
    </row>
    <row r="7634" spans="1:11" x14ac:dyDescent="0.25">
      <c r="A7634" t="s">
        <v>100</v>
      </c>
      <c r="B7634">
        <v>176</v>
      </c>
      <c r="C7634" t="s">
        <v>817</v>
      </c>
      <c r="D7634" t="s">
        <v>101</v>
      </c>
      <c r="E7634">
        <v>4</v>
      </c>
      <c r="F7634">
        <v>4</v>
      </c>
      <c r="G7634">
        <v>100</v>
      </c>
      <c r="H7634" t="s">
        <v>65</v>
      </c>
      <c r="I7634">
        <v>99</v>
      </c>
      <c r="J7634" t="s">
        <v>66</v>
      </c>
      <c r="K7634" s="33" t="str">
        <f>IF(ISNA(VLOOKUP(C7634,'Provider-EHR crosswalk'!A:B,2,FALSE)),"No EHR Specified",VLOOKUP(C7634,'Provider-EHR crosswalk'!A:B,2,FALSE))</f>
        <v>Azalea Health EHR</v>
      </c>
    </row>
    <row r="7635" spans="1:11" x14ac:dyDescent="0.25">
      <c r="A7635" t="s">
        <v>102</v>
      </c>
      <c r="B7635">
        <v>176</v>
      </c>
      <c r="C7635" t="s">
        <v>817</v>
      </c>
      <c r="D7635" t="s">
        <v>103</v>
      </c>
      <c r="E7635">
        <v>4</v>
      </c>
      <c r="F7635">
        <v>4</v>
      </c>
      <c r="G7635">
        <v>100</v>
      </c>
      <c r="H7635" t="s">
        <v>65</v>
      </c>
      <c r="I7635">
        <v>99</v>
      </c>
      <c r="J7635" t="s">
        <v>66</v>
      </c>
      <c r="K7635" s="33" t="str">
        <f>IF(ISNA(VLOOKUP(C7635,'Provider-EHR crosswalk'!A:B,2,FALSE)),"No EHR Specified",VLOOKUP(C7635,'Provider-EHR crosswalk'!A:B,2,FALSE))</f>
        <v>Azalea Health EHR</v>
      </c>
    </row>
    <row r="7636" spans="1:11" x14ac:dyDescent="0.25">
      <c r="A7636" t="s">
        <v>104</v>
      </c>
      <c r="B7636">
        <v>176</v>
      </c>
      <c r="C7636" t="s">
        <v>817</v>
      </c>
      <c r="D7636" t="s">
        <v>105</v>
      </c>
      <c r="E7636">
        <v>4</v>
      </c>
      <c r="F7636">
        <v>4</v>
      </c>
      <c r="G7636">
        <v>100</v>
      </c>
      <c r="H7636" t="s">
        <v>65</v>
      </c>
      <c r="I7636">
        <v>99</v>
      </c>
      <c r="J7636" t="s">
        <v>66</v>
      </c>
      <c r="K7636" s="33" t="str">
        <f>IF(ISNA(VLOOKUP(C7636,'Provider-EHR crosswalk'!A:B,2,FALSE)),"No EHR Specified",VLOOKUP(C7636,'Provider-EHR crosswalk'!A:B,2,FALSE))</f>
        <v>Azalea Health EHR</v>
      </c>
    </row>
    <row r="7637" spans="1:11" x14ac:dyDescent="0.25">
      <c r="A7637" t="s">
        <v>106</v>
      </c>
      <c r="B7637">
        <v>176</v>
      </c>
      <c r="C7637" t="s">
        <v>817</v>
      </c>
      <c r="D7637" t="s">
        <v>107</v>
      </c>
      <c r="E7637">
        <v>4</v>
      </c>
      <c r="F7637">
        <v>4</v>
      </c>
      <c r="G7637">
        <v>100</v>
      </c>
      <c r="H7637" t="s">
        <v>65</v>
      </c>
      <c r="I7637">
        <v>99</v>
      </c>
      <c r="J7637" t="s">
        <v>66</v>
      </c>
      <c r="K7637" s="33" t="str">
        <f>IF(ISNA(VLOOKUP(C7637,'Provider-EHR crosswalk'!A:B,2,FALSE)),"No EHR Specified",VLOOKUP(C7637,'Provider-EHR crosswalk'!A:B,2,FALSE))</f>
        <v>Azalea Health EHR</v>
      </c>
    </row>
    <row r="7638" spans="1:11" x14ac:dyDescent="0.25">
      <c r="A7638" t="s">
        <v>108</v>
      </c>
      <c r="B7638">
        <v>176</v>
      </c>
      <c r="C7638" t="s">
        <v>817</v>
      </c>
      <c r="D7638" t="s">
        <v>109</v>
      </c>
      <c r="E7638">
        <v>4</v>
      </c>
      <c r="F7638">
        <v>4</v>
      </c>
      <c r="G7638">
        <v>100</v>
      </c>
      <c r="H7638" t="s">
        <v>65</v>
      </c>
      <c r="I7638">
        <v>99</v>
      </c>
      <c r="J7638" t="s">
        <v>66</v>
      </c>
      <c r="K7638" s="33" t="str">
        <f>IF(ISNA(VLOOKUP(C7638,'Provider-EHR crosswalk'!A:B,2,FALSE)),"No EHR Specified",VLOOKUP(C7638,'Provider-EHR crosswalk'!A:B,2,FALSE))</f>
        <v>Azalea Health EHR</v>
      </c>
    </row>
    <row r="7639" spans="1:11" x14ac:dyDescent="0.25">
      <c r="A7639" t="s">
        <v>110</v>
      </c>
      <c r="B7639">
        <v>176</v>
      </c>
      <c r="C7639" t="s">
        <v>817</v>
      </c>
      <c r="D7639" t="s">
        <v>111</v>
      </c>
      <c r="E7639">
        <v>4</v>
      </c>
      <c r="F7639">
        <v>4</v>
      </c>
      <c r="G7639">
        <v>100</v>
      </c>
      <c r="H7639" t="s">
        <v>65</v>
      </c>
      <c r="I7639">
        <v>99</v>
      </c>
      <c r="J7639" t="s">
        <v>66</v>
      </c>
      <c r="K7639" s="33" t="str">
        <f>IF(ISNA(VLOOKUP(C7639,'Provider-EHR crosswalk'!A:B,2,FALSE)),"No EHR Specified",VLOOKUP(C7639,'Provider-EHR crosswalk'!A:B,2,FALSE))</f>
        <v>Azalea Health EHR</v>
      </c>
    </row>
    <row r="7640" spans="1:11" x14ac:dyDescent="0.25">
      <c r="A7640" t="s">
        <v>112</v>
      </c>
      <c r="B7640">
        <v>176</v>
      </c>
      <c r="C7640" t="s">
        <v>817</v>
      </c>
      <c r="D7640" t="s">
        <v>113</v>
      </c>
      <c r="E7640">
        <v>4</v>
      </c>
      <c r="F7640">
        <v>4</v>
      </c>
      <c r="G7640">
        <v>100</v>
      </c>
      <c r="H7640" t="s">
        <v>65</v>
      </c>
      <c r="I7640">
        <v>99</v>
      </c>
      <c r="J7640" t="s">
        <v>66</v>
      </c>
      <c r="K7640" s="33" t="str">
        <f>IF(ISNA(VLOOKUP(C7640,'Provider-EHR crosswalk'!A:B,2,FALSE)),"No EHR Specified",VLOOKUP(C7640,'Provider-EHR crosswalk'!A:B,2,FALSE))</f>
        <v>Azalea Health EHR</v>
      </c>
    </row>
    <row r="7641" spans="1:11" x14ac:dyDescent="0.25">
      <c r="A7641" t="s">
        <v>114</v>
      </c>
      <c r="B7641">
        <v>176</v>
      </c>
      <c r="C7641" t="s">
        <v>817</v>
      </c>
      <c r="D7641" t="s">
        <v>115</v>
      </c>
      <c r="E7641">
        <v>0</v>
      </c>
      <c r="F7641">
        <v>1</v>
      </c>
      <c r="G7641">
        <v>0</v>
      </c>
      <c r="H7641" t="s">
        <v>116</v>
      </c>
      <c r="I7641">
        <v>4</v>
      </c>
      <c r="J7641" t="s">
        <v>66</v>
      </c>
      <c r="K7641" s="33" t="str">
        <f>IF(ISNA(VLOOKUP(C7641,'Provider-EHR crosswalk'!A:B,2,FALSE)),"No EHR Specified",VLOOKUP(C7641,'Provider-EHR crosswalk'!A:B,2,FALSE))</f>
        <v>Azalea Health EHR</v>
      </c>
    </row>
    <row r="7642" spans="1:11" x14ac:dyDescent="0.25">
      <c r="A7642" t="s">
        <v>117</v>
      </c>
      <c r="B7642">
        <v>176</v>
      </c>
      <c r="C7642" t="s">
        <v>817</v>
      </c>
      <c r="D7642" t="s">
        <v>118</v>
      </c>
      <c r="E7642">
        <v>0</v>
      </c>
      <c r="F7642">
        <v>1</v>
      </c>
      <c r="G7642">
        <v>0</v>
      </c>
      <c r="H7642" t="s">
        <v>116</v>
      </c>
      <c r="I7642">
        <v>4</v>
      </c>
      <c r="J7642" t="s">
        <v>66</v>
      </c>
      <c r="K7642" s="33" t="str">
        <f>IF(ISNA(VLOOKUP(C7642,'Provider-EHR crosswalk'!A:B,2,FALSE)),"No EHR Specified",VLOOKUP(C7642,'Provider-EHR crosswalk'!A:B,2,FALSE))</f>
        <v>Azalea Health EHR</v>
      </c>
    </row>
    <row r="7643" spans="1:11" x14ac:dyDescent="0.25">
      <c r="A7643" t="s">
        <v>119</v>
      </c>
      <c r="B7643">
        <v>176</v>
      </c>
      <c r="C7643" t="s">
        <v>817</v>
      </c>
      <c r="D7643" t="s">
        <v>120</v>
      </c>
      <c r="E7643">
        <v>0</v>
      </c>
      <c r="F7643">
        <v>1</v>
      </c>
      <c r="G7643">
        <v>0</v>
      </c>
      <c r="H7643" t="s">
        <v>116</v>
      </c>
      <c r="I7643">
        <v>4</v>
      </c>
      <c r="J7643" t="s">
        <v>66</v>
      </c>
      <c r="K7643" s="33" t="str">
        <f>IF(ISNA(VLOOKUP(C7643,'Provider-EHR crosswalk'!A:B,2,FALSE)),"No EHR Specified",VLOOKUP(C7643,'Provider-EHR crosswalk'!A:B,2,FALSE))</f>
        <v>Azalea Health EHR</v>
      </c>
    </row>
    <row r="7644" spans="1:11" x14ac:dyDescent="0.25">
      <c r="A7644" t="s">
        <v>121</v>
      </c>
      <c r="B7644">
        <v>176</v>
      </c>
      <c r="C7644" t="s">
        <v>817</v>
      </c>
      <c r="D7644" t="s">
        <v>122</v>
      </c>
      <c r="E7644">
        <v>0</v>
      </c>
      <c r="F7644">
        <v>1</v>
      </c>
      <c r="G7644">
        <v>0</v>
      </c>
      <c r="H7644" t="s">
        <v>116</v>
      </c>
      <c r="I7644">
        <v>1</v>
      </c>
      <c r="J7644" t="s">
        <v>66</v>
      </c>
      <c r="K7644" s="33" t="str">
        <f>IF(ISNA(VLOOKUP(C7644,'Provider-EHR crosswalk'!A:B,2,FALSE)),"No EHR Specified",VLOOKUP(C7644,'Provider-EHR crosswalk'!A:B,2,FALSE))</f>
        <v>Azalea Health EHR</v>
      </c>
    </row>
    <row r="7645" spans="1:11" x14ac:dyDescent="0.25">
      <c r="A7645" t="s">
        <v>123</v>
      </c>
      <c r="B7645">
        <v>176</v>
      </c>
      <c r="C7645" t="s">
        <v>817</v>
      </c>
      <c r="D7645" t="s">
        <v>124</v>
      </c>
      <c r="E7645">
        <v>0</v>
      </c>
      <c r="F7645">
        <v>4</v>
      </c>
      <c r="G7645">
        <v>0</v>
      </c>
      <c r="H7645" t="s">
        <v>116</v>
      </c>
      <c r="I7645">
        <v>1</v>
      </c>
      <c r="J7645" t="s">
        <v>66</v>
      </c>
      <c r="K7645" s="33" t="str">
        <f>IF(ISNA(VLOOKUP(C7645,'Provider-EHR crosswalk'!A:B,2,FALSE)),"No EHR Specified",VLOOKUP(C7645,'Provider-EHR crosswalk'!A:B,2,FALSE))</f>
        <v>Azalea Health EHR</v>
      </c>
    </row>
    <row r="7646" spans="1:11" x14ac:dyDescent="0.25">
      <c r="A7646" t="s">
        <v>125</v>
      </c>
      <c r="B7646">
        <v>176</v>
      </c>
      <c r="C7646" t="s">
        <v>817</v>
      </c>
      <c r="D7646" t="s">
        <v>126</v>
      </c>
      <c r="E7646">
        <v>0</v>
      </c>
      <c r="F7646">
        <v>4</v>
      </c>
      <c r="G7646">
        <v>0</v>
      </c>
      <c r="H7646" t="s">
        <v>116</v>
      </c>
      <c r="I7646">
        <v>1</v>
      </c>
      <c r="J7646" t="s">
        <v>66</v>
      </c>
      <c r="K7646" s="33" t="str">
        <f>IF(ISNA(VLOOKUP(C7646,'Provider-EHR crosswalk'!A:B,2,FALSE)),"No EHR Specified",VLOOKUP(C7646,'Provider-EHR crosswalk'!A:B,2,FALSE))</f>
        <v>Azalea Health EHR</v>
      </c>
    </row>
    <row r="7647" spans="1:11" x14ac:dyDescent="0.25">
      <c r="A7647" t="s">
        <v>127</v>
      </c>
      <c r="B7647">
        <v>176</v>
      </c>
      <c r="C7647" t="s">
        <v>817</v>
      </c>
      <c r="D7647" t="s">
        <v>128</v>
      </c>
      <c r="E7647">
        <v>0</v>
      </c>
      <c r="F7647">
        <v>4</v>
      </c>
      <c r="G7647">
        <v>0</v>
      </c>
      <c r="H7647" t="s">
        <v>116</v>
      </c>
      <c r="I7647">
        <v>4</v>
      </c>
      <c r="J7647" t="s">
        <v>66</v>
      </c>
      <c r="K7647" s="33" t="str">
        <f>IF(ISNA(VLOOKUP(C7647,'Provider-EHR crosswalk'!A:B,2,FALSE)),"No EHR Specified",VLOOKUP(C7647,'Provider-EHR crosswalk'!A:B,2,FALSE))</f>
        <v>Azalea Health EHR</v>
      </c>
    </row>
    <row r="7648" spans="1:11" x14ac:dyDescent="0.25">
      <c r="A7648" t="s">
        <v>129</v>
      </c>
      <c r="B7648">
        <v>176</v>
      </c>
      <c r="C7648" t="s">
        <v>817</v>
      </c>
      <c r="D7648" t="s">
        <v>130</v>
      </c>
      <c r="E7648">
        <v>0</v>
      </c>
      <c r="F7648">
        <v>4</v>
      </c>
      <c r="G7648">
        <v>0</v>
      </c>
      <c r="H7648" t="s">
        <v>116</v>
      </c>
      <c r="I7648">
        <v>4</v>
      </c>
      <c r="J7648" t="s">
        <v>66</v>
      </c>
      <c r="K7648" s="33" t="str">
        <f>IF(ISNA(VLOOKUP(C7648,'Provider-EHR crosswalk'!A:B,2,FALSE)),"No EHR Specified",VLOOKUP(C7648,'Provider-EHR crosswalk'!A:B,2,FALSE))</f>
        <v>Azalea Health EHR</v>
      </c>
    </row>
    <row r="7649" spans="1:11" x14ac:dyDescent="0.25">
      <c r="A7649" t="s">
        <v>131</v>
      </c>
      <c r="B7649">
        <v>176</v>
      </c>
      <c r="C7649" t="s">
        <v>817</v>
      </c>
      <c r="D7649" t="s">
        <v>132</v>
      </c>
      <c r="E7649">
        <v>0</v>
      </c>
      <c r="F7649">
        <v>4</v>
      </c>
      <c r="G7649">
        <v>0</v>
      </c>
      <c r="H7649" t="s">
        <v>116</v>
      </c>
      <c r="I7649">
        <v>4</v>
      </c>
      <c r="J7649" t="s">
        <v>66</v>
      </c>
      <c r="K7649" s="33" t="str">
        <f>IF(ISNA(VLOOKUP(C7649,'Provider-EHR crosswalk'!A:B,2,FALSE)),"No EHR Specified",VLOOKUP(C7649,'Provider-EHR crosswalk'!A:B,2,FALSE))</f>
        <v>Azalea Health EHR</v>
      </c>
    </row>
    <row r="7650" spans="1:11" x14ac:dyDescent="0.25">
      <c r="A7650" t="s">
        <v>133</v>
      </c>
      <c r="B7650">
        <v>176</v>
      </c>
      <c r="C7650" t="s">
        <v>817</v>
      </c>
      <c r="D7650" t="s">
        <v>134</v>
      </c>
      <c r="E7650">
        <v>0</v>
      </c>
      <c r="F7650">
        <v>4</v>
      </c>
      <c r="G7650">
        <v>0</v>
      </c>
      <c r="H7650" t="s">
        <v>116</v>
      </c>
      <c r="I7650">
        <v>1</v>
      </c>
      <c r="J7650" t="s">
        <v>66</v>
      </c>
      <c r="K7650" s="33" t="str">
        <f>IF(ISNA(VLOOKUP(C7650,'Provider-EHR crosswalk'!A:B,2,FALSE)),"No EHR Specified",VLOOKUP(C7650,'Provider-EHR crosswalk'!A:B,2,FALSE))</f>
        <v>Azalea Health EHR</v>
      </c>
    </row>
    <row r="7651" spans="1:11" x14ac:dyDescent="0.25">
      <c r="A7651" t="s">
        <v>135</v>
      </c>
      <c r="B7651">
        <v>176</v>
      </c>
      <c r="C7651" t="s">
        <v>817</v>
      </c>
      <c r="D7651" t="s">
        <v>136</v>
      </c>
      <c r="E7651">
        <v>0</v>
      </c>
      <c r="F7651">
        <v>4</v>
      </c>
      <c r="G7651">
        <v>0</v>
      </c>
      <c r="H7651" t="s">
        <v>116</v>
      </c>
      <c r="I7651">
        <v>1</v>
      </c>
      <c r="J7651" t="s">
        <v>66</v>
      </c>
      <c r="K7651" s="33" t="str">
        <f>IF(ISNA(VLOOKUP(C7651,'Provider-EHR crosswalk'!A:B,2,FALSE)),"No EHR Specified",VLOOKUP(C7651,'Provider-EHR crosswalk'!A:B,2,FALSE))</f>
        <v>Azalea Health EHR</v>
      </c>
    </row>
    <row r="7652" spans="1:11" x14ac:dyDescent="0.25">
      <c r="A7652" t="s">
        <v>137</v>
      </c>
      <c r="B7652">
        <v>176</v>
      </c>
      <c r="C7652" t="s">
        <v>817</v>
      </c>
      <c r="D7652" t="s">
        <v>138</v>
      </c>
      <c r="E7652">
        <v>0</v>
      </c>
      <c r="F7652">
        <v>4</v>
      </c>
      <c r="G7652">
        <v>0</v>
      </c>
      <c r="H7652" t="s">
        <v>116</v>
      </c>
      <c r="I7652">
        <v>1</v>
      </c>
      <c r="J7652" t="s">
        <v>66</v>
      </c>
      <c r="K7652" s="33" t="str">
        <f>IF(ISNA(VLOOKUP(C7652,'Provider-EHR crosswalk'!A:B,2,FALSE)),"No EHR Specified",VLOOKUP(C7652,'Provider-EHR crosswalk'!A:B,2,FALSE))</f>
        <v>Azalea Health EHR</v>
      </c>
    </row>
    <row r="7653" spans="1:11" x14ac:dyDescent="0.25">
      <c r="A7653" t="s">
        <v>139</v>
      </c>
      <c r="B7653">
        <v>176</v>
      </c>
      <c r="C7653" t="s">
        <v>817</v>
      </c>
      <c r="D7653" t="s">
        <v>140</v>
      </c>
      <c r="E7653">
        <v>0</v>
      </c>
      <c r="F7653">
        <v>4</v>
      </c>
      <c r="G7653">
        <v>0</v>
      </c>
      <c r="H7653" t="s">
        <v>116</v>
      </c>
      <c r="I7653">
        <v>1</v>
      </c>
      <c r="J7653" t="s">
        <v>66</v>
      </c>
      <c r="K7653" s="33" t="str">
        <f>IF(ISNA(VLOOKUP(C7653,'Provider-EHR crosswalk'!A:B,2,FALSE)),"No EHR Specified",VLOOKUP(C7653,'Provider-EHR crosswalk'!A:B,2,FALSE))</f>
        <v>Azalea Health EHR</v>
      </c>
    </row>
    <row r="7654" spans="1:11" x14ac:dyDescent="0.25">
      <c r="A7654" t="s">
        <v>141</v>
      </c>
      <c r="B7654">
        <v>176</v>
      </c>
      <c r="C7654" t="s">
        <v>817</v>
      </c>
      <c r="D7654" t="s">
        <v>142</v>
      </c>
      <c r="E7654">
        <v>0</v>
      </c>
      <c r="F7654">
        <v>4</v>
      </c>
      <c r="G7654">
        <v>0</v>
      </c>
      <c r="H7654" t="s">
        <v>116</v>
      </c>
      <c r="I7654">
        <v>1</v>
      </c>
      <c r="J7654" t="s">
        <v>66</v>
      </c>
      <c r="K7654" s="33" t="str">
        <f>IF(ISNA(VLOOKUP(C7654,'Provider-EHR crosswalk'!A:B,2,FALSE)),"No EHR Specified",VLOOKUP(C7654,'Provider-EHR crosswalk'!A:B,2,FALSE))</f>
        <v>Azalea Health EHR</v>
      </c>
    </row>
    <row r="7655" spans="1:11" x14ac:dyDescent="0.25">
      <c r="A7655" t="s">
        <v>143</v>
      </c>
      <c r="B7655">
        <v>176</v>
      </c>
      <c r="C7655" t="s">
        <v>817</v>
      </c>
      <c r="D7655" t="s">
        <v>144</v>
      </c>
      <c r="E7655">
        <v>0</v>
      </c>
      <c r="F7655">
        <v>4</v>
      </c>
      <c r="G7655">
        <v>0</v>
      </c>
      <c r="H7655" t="s">
        <v>116</v>
      </c>
      <c r="I7655">
        <v>1</v>
      </c>
      <c r="J7655" t="s">
        <v>66</v>
      </c>
      <c r="K7655" s="33" t="str">
        <f>IF(ISNA(VLOOKUP(C7655,'Provider-EHR crosswalk'!A:B,2,FALSE)),"No EHR Specified",VLOOKUP(C7655,'Provider-EHR crosswalk'!A:B,2,FALSE))</f>
        <v>Azalea Health EHR</v>
      </c>
    </row>
    <row r="7656" spans="1:11" x14ac:dyDescent="0.25">
      <c r="A7656" t="s">
        <v>145</v>
      </c>
      <c r="B7656">
        <v>176</v>
      </c>
      <c r="C7656" t="s">
        <v>817</v>
      </c>
      <c r="D7656" t="s">
        <v>146</v>
      </c>
      <c r="E7656">
        <v>0</v>
      </c>
      <c r="F7656">
        <v>4</v>
      </c>
      <c r="G7656">
        <v>0</v>
      </c>
      <c r="H7656" t="s">
        <v>116</v>
      </c>
      <c r="I7656">
        <v>1</v>
      </c>
      <c r="J7656" t="s">
        <v>66</v>
      </c>
      <c r="K7656" s="33" t="str">
        <f>IF(ISNA(VLOOKUP(C7656,'Provider-EHR crosswalk'!A:B,2,FALSE)),"No EHR Specified",VLOOKUP(C7656,'Provider-EHR crosswalk'!A:B,2,FALSE))</f>
        <v>Azalea Health EHR</v>
      </c>
    </row>
    <row r="7657" spans="1:11" x14ac:dyDescent="0.25">
      <c r="A7657" t="s">
        <v>147</v>
      </c>
      <c r="B7657">
        <v>176</v>
      </c>
      <c r="C7657" t="s">
        <v>817</v>
      </c>
      <c r="D7657" t="s">
        <v>148</v>
      </c>
      <c r="E7657">
        <v>0</v>
      </c>
      <c r="F7657">
        <v>4</v>
      </c>
      <c r="G7657">
        <v>0</v>
      </c>
      <c r="H7657" t="s">
        <v>116</v>
      </c>
      <c r="I7657">
        <v>1</v>
      </c>
      <c r="J7657" t="s">
        <v>66</v>
      </c>
      <c r="K7657" s="33" t="str">
        <f>IF(ISNA(VLOOKUP(C7657,'Provider-EHR crosswalk'!A:B,2,FALSE)),"No EHR Specified",VLOOKUP(C7657,'Provider-EHR crosswalk'!A:B,2,FALSE))</f>
        <v>Azalea Health EHR</v>
      </c>
    </row>
    <row r="7658" spans="1:11" x14ac:dyDescent="0.25">
      <c r="A7658" t="s">
        <v>149</v>
      </c>
      <c r="B7658">
        <v>176</v>
      </c>
      <c r="C7658" t="s">
        <v>817</v>
      </c>
      <c r="D7658" t="s">
        <v>150</v>
      </c>
      <c r="E7658">
        <v>0</v>
      </c>
      <c r="F7658">
        <v>4</v>
      </c>
      <c r="G7658">
        <v>0</v>
      </c>
      <c r="H7658" t="s">
        <v>116</v>
      </c>
      <c r="I7658">
        <v>1</v>
      </c>
      <c r="J7658" t="s">
        <v>66</v>
      </c>
      <c r="K7658" s="33" t="str">
        <f>IF(ISNA(VLOOKUP(C7658,'Provider-EHR crosswalk'!A:B,2,FALSE)),"No EHR Specified",VLOOKUP(C7658,'Provider-EHR crosswalk'!A:B,2,FALSE))</f>
        <v>Azalea Health EHR</v>
      </c>
    </row>
    <row r="7659" spans="1:11" x14ac:dyDescent="0.25">
      <c r="A7659" t="s">
        <v>151</v>
      </c>
      <c r="B7659">
        <v>176</v>
      </c>
      <c r="C7659" t="s">
        <v>817</v>
      </c>
      <c r="D7659" t="s">
        <v>152</v>
      </c>
      <c r="E7659">
        <v>0</v>
      </c>
      <c r="F7659">
        <v>4</v>
      </c>
      <c r="G7659">
        <v>0</v>
      </c>
      <c r="H7659" t="s">
        <v>116</v>
      </c>
      <c r="I7659">
        <v>1</v>
      </c>
      <c r="J7659" t="s">
        <v>66</v>
      </c>
      <c r="K7659" s="33" t="str">
        <f>IF(ISNA(VLOOKUP(C7659,'Provider-EHR crosswalk'!A:B,2,FALSE)),"No EHR Specified",VLOOKUP(C7659,'Provider-EHR crosswalk'!A:B,2,FALSE))</f>
        <v>Azalea Health EHR</v>
      </c>
    </row>
    <row r="7660" spans="1:11" x14ac:dyDescent="0.25">
      <c r="A7660" t="s">
        <v>153</v>
      </c>
      <c r="B7660">
        <v>176</v>
      </c>
      <c r="C7660" t="s">
        <v>817</v>
      </c>
      <c r="D7660" t="s">
        <v>154</v>
      </c>
      <c r="E7660">
        <v>0</v>
      </c>
      <c r="F7660">
        <v>4</v>
      </c>
      <c r="G7660">
        <v>0</v>
      </c>
      <c r="H7660" t="s">
        <v>116</v>
      </c>
      <c r="I7660">
        <v>1</v>
      </c>
      <c r="J7660" t="s">
        <v>66</v>
      </c>
      <c r="K7660" s="33" t="str">
        <f>IF(ISNA(VLOOKUP(C7660,'Provider-EHR crosswalk'!A:B,2,FALSE)),"No EHR Specified",VLOOKUP(C7660,'Provider-EHR crosswalk'!A:B,2,FALSE))</f>
        <v>Azalea Health EHR</v>
      </c>
    </row>
    <row r="7661" spans="1:11" x14ac:dyDescent="0.25">
      <c r="A7661" t="s">
        <v>155</v>
      </c>
      <c r="B7661">
        <v>176</v>
      </c>
      <c r="C7661" t="s">
        <v>817</v>
      </c>
      <c r="D7661" t="s">
        <v>156</v>
      </c>
      <c r="E7661">
        <v>0</v>
      </c>
      <c r="F7661">
        <v>4</v>
      </c>
      <c r="G7661">
        <v>0</v>
      </c>
      <c r="H7661" t="s">
        <v>157</v>
      </c>
      <c r="I7661" t="s">
        <v>157</v>
      </c>
      <c r="J7661" t="s">
        <v>157</v>
      </c>
      <c r="K7661" s="33" t="str">
        <f>IF(ISNA(VLOOKUP(C7661,'Provider-EHR crosswalk'!A:B,2,FALSE)),"No EHR Specified",VLOOKUP(C7661,'Provider-EHR crosswalk'!A:B,2,FALSE))</f>
        <v>Azalea Health EHR</v>
      </c>
    </row>
    <row r="7662" spans="1:11" x14ac:dyDescent="0.25">
      <c r="A7662" t="s">
        <v>158</v>
      </c>
      <c r="B7662">
        <v>176</v>
      </c>
      <c r="C7662" t="s">
        <v>817</v>
      </c>
      <c r="D7662" t="s">
        <v>159</v>
      </c>
      <c r="E7662">
        <v>0</v>
      </c>
      <c r="F7662">
        <v>4</v>
      </c>
      <c r="G7662">
        <v>0</v>
      </c>
      <c r="H7662" t="s">
        <v>157</v>
      </c>
      <c r="I7662" t="s">
        <v>157</v>
      </c>
      <c r="J7662" t="s">
        <v>157</v>
      </c>
      <c r="K7662" s="33" t="str">
        <f>IF(ISNA(VLOOKUP(C7662,'Provider-EHR crosswalk'!A:B,2,FALSE)),"No EHR Specified",VLOOKUP(C7662,'Provider-EHR crosswalk'!A:B,2,FALSE))</f>
        <v>Azalea Health EHR</v>
      </c>
    </row>
    <row r="7663" spans="1:11" x14ac:dyDescent="0.25">
      <c r="A7663" t="s">
        <v>162</v>
      </c>
      <c r="B7663">
        <v>176</v>
      </c>
      <c r="C7663" t="s">
        <v>817</v>
      </c>
      <c r="D7663" t="s">
        <v>163</v>
      </c>
      <c r="E7663">
        <v>4</v>
      </c>
      <c r="F7663">
        <v>4</v>
      </c>
      <c r="G7663">
        <v>100</v>
      </c>
      <c r="H7663" t="s">
        <v>65</v>
      </c>
      <c r="I7663">
        <v>95</v>
      </c>
      <c r="J7663" t="s">
        <v>66</v>
      </c>
      <c r="K7663" s="33" t="str">
        <f>IF(ISNA(VLOOKUP(C7663,'Provider-EHR crosswalk'!A:B,2,FALSE)),"No EHR Specified",VLOOKUP(C7663,'Provider-EHR crosswalk'!A:B,2,FALSE))</f>
        <v>Azalea Health EHR</v>
      </c>
    </row>
    <row r="7664" spans="1:11" x14ac:dyDescent="0.25">
      <c r="A7664" t="s">
        <v>164</v>
      </c>
      <c r="B7664">
        <v>176</v>
      </c>
      <c r="C7664" t="s">
        <v>817</v>
      </c>
      <c r="D7664" t="s">
        <v>165</v>
      </c>
      <c r="E7664">
        <v>1</v>
      </c>
      <c r="F7664">
        <v>1</v>
      </c>
      <c r="G7664">
        <v>100</v>
      </c>
      <c r="H7664" t="s">
        <v>65</v>
      </c>
      <c r="I7664">
        <v>95</v>
      </c>
      <c r="J7664" t="s">
        <v>66</v>
      </c>
      <c r="K7664" s="33" t="str">
        <f>IF(ISNA(VLOOKUP(C7664,'Provider-EHR crosswalk'!A:B,2,FALSE)),"No EHR Specified",VLOOKUP(C7664,'Provider-EHR crosswalk'!A:B,2,FALSE))</f>
        <v>Azalea Health EHR</v>
      </c>
    </row>
    <row r="7665" spans="1:11" x14ac:dyDescent="0.25">
      <c r="A7665" t="s">
        <v>166</v>
      </c>
      <c r="B7665">
        <v>176</v>
      </c>
      <c r="C7665" t="s">
        <v>817</v>
      </c>
      <c r="D7665" t="s">
        <v>167</v>
      </c>
      <c r="E7665">
        <v>0</v>
      </c>
      <c r="F7665">
        <v>1</v>
      </c>
      <c r="G7665">
        <v>0</v>
      </c>
      <c r="H7665" t="s">
        <v>116</v>
      </c>
      <c r="I7665">
        <v>5</v>
      </c>
      <c r="J7665" t="s">
        <v>66</v>
      </c>
      <c r="K7665" s="33" t="str">
        <f>IF(ISNA(VLOOKUP(C7665,'Provider-EHR crosswalk'!A:B,2,FALSE)),"No EHR Specified",VLOOKUP(C7665,'Provider-EHR crosswalk'!A:B,2,FALSE))</f>
        <v>Azalea Health EHR</v>
      </c>
    </row>
    <row r="7666" spans="1:11" x14ac:dyDescent="0.25">
      <c r="A7666" t="s">
        <v>168</v>
      </c>
      <c r="B7666">
        <v>176</v>
      </c>
      <c r="C7666" t="s">
        <v>817</v>
      </c>
      <c r="D7666" t="s">
        <v>169</v>
      </c>
      <c r="E7666">
        <v>0</v>
      </c>
      <c r="F7666">
        <v>1</v>
      </c>
      <c r="G7666">
        <v>0</v>
      </c>
      <c r="H7666" t="s">
        <v>116</v>
      </c>
      <c r="I7666">
        <v>5</v>
      </c>
      <c r="J7666" t="s">
        <v>66</v>
      </c>
      <c r="K7666" s="33" t="str">
        <f>IF(ISNA(VLOOKUP(C7666,'Provider-EHR crosswalk'!A:B,2,FALSE)),"No EHR Specified",VLOOKUP(C7666,'Provider-EHR crosswalk'!A:B,2,FALSE))</f>
        <v>Azalea Health EHR</v>
      </c>
    </row>
    <row r="7667" spans="1:11" x14ac:dyDescent="0.25">
      <c r="A7667" t="s">
        <v>170</v>
      </c>
      <c r="B7667">
        <v>176</v>
      </c>
      <c r="C7667" t="s">
        <v>817</v>
      </c>
      <c r="D7667" t="s">
        <v>171</v>
      </c>
      <c r="E7667">
        <v>0</v>
      </c>
      <c r="F7667">
        <v>1</v>
      </c>
      <c r="G7667">
        <v>0</v>
      </c>
      <c r="H7667" t="s">
        <v>116</v>
      </c>
      <c r="I7667">
        <v>5</v>
      </c>
      <c r="J7667" t="s">
        <v>66</v>
      </c>
      <c r="K7667" s="33" t="str">
        <f>IF(ISNA(VLOOKUP(C7667,'Provider-EHR crosswalk'!A:B,2,FALSE)),"No EHR Specified",VLOOKUP(C7667,'Provider-EHR crosswalk'!A:B,2,FALSE))</f>
        <v>Azalea Health EHR</v>
      </c>
    </row>
    <row r="7668" spans="1:11" x14ac:dyDescent="0.25">
      <c r="A7668" t="s">
        <v>172</v>
      </c>
      <c r="B7668">
        <v>176</v>
      </c>
      <c r="C7668" t="s">
        <v>817</v>
      </c>
      <c r="D7668" t="s">
        <v>173</v>
      </c>
      <c r="E7668">
        <v>0</v>
      </c>
      <c r="F7668">
        <v>4</v>
      </c>
      <c r="G7668">
        <v>0</v>
      </c>
      <c r="H7668" t="s">
        <v>116</v>
      </c>
      <c r="I7668">
        <v>5</v>
      </c>
      <c r="J7668" t="s">
        <v>66</v>
      </c>
      <c r="K7668" s="33" t="str">
        <f>IF(ISNA(VLOOKUP(C7668,'Provider-EHR crosswalk'!A:B,2,FALSE)),"No EHR Specified",VLOOKUP(C7668,'Provider-EHR crosswalk'!A:B,2,FALSE))</f>
        <v>Azalea Health EHR</v>
      </c>
    </row>
    <row r="7669" spans="1:11" x14ac:dyDescent="0.25">
      <c r="A7669" t="s">
        <v>174</v>
      </c>
      <c r="B7669">
        <v>176</v>
      </c>
      <c r="C7669" t="s">
        <v>817</v>
      </c>
      <c r="D7669" t="s">
        <v>175</v>
      </c>
      <c r="E7669">
        <v>0</v>
      </c>
      <c r="F7669">
        <v>4</v>
      </c>
      <c r="G7669">
        <v>0</v>
      </c>
      <c r="H7669" t="s">
        <v>116</v>
      </c>
      <c r="I7669">
        <v>5</v>
      </c>
      <c r="J7669" t="s">
        <v>66</v>
      </c>
      <c r="K7669" s="33" t="str">
        <f>IF(ISNA(VLOOKUP(C7669,'Provider-EHR crosswalk'!A:B,2,FALSE)),"No EHR Specified",VLOOKUP(C7669,'Provider-EHR crosswalk'!A:B,2,FALSE))</f>
        <v>Azalea Health EHR</v>
      </c>
    </row>
    <row r="7670" spans="1:11" x14ac:dyDescent="0.25">
      <c r="A7670" t="s">
        <v>176</v>
      </c>
      <c r="B7670">
        <v>176</v>
      </c>
      <c r="C7670" t="s">
        <v>817</v>
      </c>
      <c r="D7670" t="s">
        <v>177</v>
      </c>
      <c r="E7670">
        <v>0</v>
      </c>
      <c r="F7670">
        <v>4</v>
      </c>
      <c r="G7670">
        <v>0</v>
      </c>
      <c r="H7670" t="s">
        <v>116</v>
      </c>
      <c r="I7670">
        <v>5</v>
      </c>
      <c r="J7670" t="s">
        <v>66</v>
      </c>
      <c r="K7670" s="33" t="str">
        <f>IF(ISNA(VLOOKUP(C7670,'Provider-EHR crosswalk'!A:B,2,FALSE)),"No EHR Specified",VLOOKUP(C7670,'Provider-EHR crosswalk'!A:B,2,FALSE))</f>
        <v>Azalea Health EHR</v>
      </c>
    </row>
    <row r="7671" spans="1:11" x14ac:dyDescent="0.25">
      <c r="A7671" t="s">
        <v>63</v>
      </c>
      <c r="B7671">
        <v>75</v>
      </c>
      <c r="C7671" t="s">
        <v>960</v>
      </c>
      <c r="D7671" t="s">
        <v>64</v>
      </c>
      <c r="E7671">
        <v>62</v>
      </c>
      <c r="F7671">
        <v>62</v>
      </c>
      <c r="G7671">
        <v>100</v>
      </c>
      <c r="H7671" t="s">
        <v>65</v>
      </c>
      <c r="I7671">
        <v>99</v>
      </c>
      <c r="J7671" t="s">
        <v>66</v>
      </c>
      <c r="K7671" s="33" t="str">
        <f>IF(ISNA(VLOOKUP(C7671,'Provider-EHR crosswalk'!A:B,2,FALSE)),"No EHR Specified",VLOOKUP(C7671,'Provider-EHR crosswalk'!A:B,2,FALSE))</f>
        <v>Azalea Health EHR</v>
      </c>
    </row>
    <row r="7672" spans="1:11" x14ac:dyDescent="0.25">
      <c r="A7672" t="s">
        <v>67</v>
      </c>
      <c r="B7672">
        <v>75</v>
      </c>
      <c r="C7672" t="s">
        <v>960</v>
      </c>
      <c r="D7672" t="s">
        <v>68</v>
      </c>
      <c r="E7672">
        <v>58</v>
      </c>
      <c r="F7672">
        <v>62</v>
      </c>
      <c r="G7672">
        <v>93.55</v>
      </c>
      <c r="H7672" t="s">
        <v>65</v>
      </c>
      <c r="I7672">
        <v>75</v>
      </c>
      <c r="J7672" t="s">
        <v>66</v>
      </c>
      <c r="K7672" s="33" t="str">
        <f>IF(ISNA(VLOOKUP(C7672,'Provider-EHR crosswalk'!A:B,2,FALSE)),"No EHR Specified",VLOOKUP(C7672,'Provider-EHR crosswalk'!A:B,2,FALSE))</f>
        <v>Azalea Health EHR</v>
      </c>
    </row>
    <row r="7673" spans="1:11" x14ac:dyDescent="0.25">
      <c r="A7673" t="s">
        <v>70</v>
      </c>
      <c r="B7673">
        <v>75</v>
      </c>
      <c r="C7673" t="s">
        <v>960</v>
      </c>
      <c r="D7673" t="s">
        <v>71</v>
      </c>
      <c r="E7673">
        <v>62</v>
      </c>
      <c r="F7673">
        <v>62</v>
      </c>
      <c r="G7673">
        <v>100</v>
      </c>
      <c r="H7673" t="s">
        <v>65</v>
      </c>
      <c r="I7673">
        <v>99</v>
      </c>
      <c r="J7673" t="s">
        <v>66</v>
      </c>
      <c r="K7673" s="33" t="str">
        <f>IF(ISNA(VLOOKUP(C7673,'Provider-EHR crosswalk'!A:B,2,FALSE)),"No EHR Specified",VLOOKUP(C7673,'Provider-EHR crosswalk'!A:B,2,FALSE))</f>
        <v>Azalea Health EHR</v>
      </c>
    </row>
    <row r="7674" spans="1:11" x14ac:dyDescent="0.25">
      <c r="A7674" t="s">
        <v>72</v>
      </c>
      <c r="B7674">
        <v>75</v>
      </c>
      <c r="C7674" t="s">
        <v>960</v>
      </c>
      <c r="D7674" t="s">
        <v>73</v>
      </c>
      <c r="E7674">
        <v>62</v>
      </c>
      <c r="F7674">
        <v>62</v>
      </c>
      <c r="G7674">
        <v>100</v>
      </c>
      <c r="H7674" t="s">
        <v>65</v>
      </c>
      <c r="I7674">
        <v>99</v>
      </c>
      <c r="J7674" t="s">
        <v>66</v>
      </c>
      <c r="K7674" s="33" t="str">
        <f>IF(ISNA(VLOOKUP(C7674,'Provider-EHR crosswalk'!A:B,2,FALSE)),"No EHR Specified",VLOOKUP(C7674,'Provider-EHR crosswalk'!A:B,2,FALSE))</f>
        <v>Azalea Health EHR</v>
      </c>
    </row>
    <row r="7675" spans="1:11" x14ac:dyDescent="0.25">
      <c r="A7675" t="s">
        <v>74</v>
      </c>
      <c r="B7675">
        <v>75</v>
      </c>
      <c r="C7675" t="s">
        <v>960</v>
      </c>
      <c r="D7675" t="s">
        <v>75</v>
      </c>
      <c r="E7675">
        <v>62</v>
      </c>
      <c r="F7675">
        <v>62</v>
      </c>
      <c r="G7675">
        <v>100</v>
      </c>
      <c r="H7675" t="s">
        <v>65</v>
      </c>
      <c r="I7675">
        <v>99</v>
      </c>
      <c r="J7675" t="s">
        <v>66</v>
      </c>
      <c r="K7675" s="33" t="str">
        <f>IF(ISNA(VLOOKUP(C7675,'Provider-EHR crosswalk'!A:B,2,FALSE)),"No EHR Specified",VLOOKUP(C7675,'Provider-EHR crosswalk'!A:B,2,FALSE))</f>
        <v>Azalea Health EHR</v>
      </c>
    </row>
    <row r="7676" spans="1:11" x14ac:dyDescent="0.25">
      <c r="A7676" t="s">
        <v>76</v>
      </c>
      <c r="B7676">
        <v>75</v>
      </c>
      <c r="C7676" t="s">
        <v>960</v>
      </c>
      <c r="D7676" t="s">
        <v>77</v>
      </c>
      <c r="E7676">
        <v>62</v>
      </c>
      <c r="F7676">
        <v>62</v>
      </c>
      <c r="G7676">
        <v>100</v>
      </c>
      <c r="H7676" t="s">
        <v>65</v>
      </c>
      <c r="I7676">
        <v>85</v>
      </c>
      <c r="J7676" t="s">
        <v>66</v>
      </c>
      <c r="K7676" s="33" t="str">
        <f>IF(ISNA(VLOOKUP(C7676,'Provider-EHR crosswalk'!A:B,2,FALSE)),"No EHR Specified",VLOOKUP(C7676,'Provider-EHR crosswalk'!A:B,2,FALSE))</f>
        <v>Azalea Health EHR</v>
      </c>
    </row>
    <row r="7677" spans="1:11" x14ac:dyDescent="0.25">
      <c r="A7677" t="s">
        <v>78</v>
      </c>
      <c r="B7677">
        <v>75</v>
      </c>
      <c r="C7677" t="s">
        <v>960</v>
      </c>
      <c r="D7677" t="s">
        <v>79</v>
      </c>
      <c r="E7677">
        <v>62</v>
      </c>
      <c r="F7677">
        <v>62</v>
      </c>
      <c r="G7677">
        <v>100</v>
      </c>
      <c r="H7677" t="s">
        <v>65</v>
      </c>
      <c r="I7677">
        <v>85</v>
      </c>
      <c r="J7677" t="s">
        <v>66</v>
      </c>
      <c r="K7677" s="33" t="str">
        <f>IF(ISNA(VLOOKUP(C7677,'Provider-EHR crosswalk'!A:B,2,FALSE)),"No EHR Specified",VLOOKUP(C7677,'Provider-EHR crosswalk'!A:B,2,FALSE))</f>
        <v>Azalea Health EHR</v>
      </c>
    </row>
    <row r="7678" spans="1:11" x14ac:dyDescent="0.25">
      <c r="A7678" t="s">
        <v>80</v>
      </c>
      <c r="B7678">
        <v>75</v>
      </c>
      <c r="C7678" t="s">
        <v>960</v>
      </c>
      <c r="D7678" t="s">
        <v>81</v>
      </c>
      <c r="E7678">
        <v>62</v>
      </c>
      <c r="F7678">
        <v>62</v>
      </c>
      <c r="G7678">
        <v>100</v>
      </c>
      <c r="H7678" t="s">
        <v>65</v>
      </c>
      <c r="I7678">
        <v>85</v>
      </c>
      <c r="J7678" t="s">
        <v>66</v>
      </c>
      <c r="K7678" s="33" t="str">
        <f>IF(ISNA(VLOOKUP(C7678,'Provider-EHR crosswalk'!A:B,2,FALSE)),"No EHR Specified",VLOOKUP(C7678,'Provider-EHR crosswalk'!A:B,2,FALSE))</f>
        <v>Azalea Health EHR</v>
      </c>
    </row>
    <row r="7679" spans="1:11" x14ac:dyDescent="0.25">
      <c r="A7679" t="s">
        <v>82</v>
      </c>
      <c r="B7679">
        <v>75</v>
      </c>
      <c r="C7679" t="s">
        <v>960</v>
      </c>
      <c r="D7679" t="s">
        <v>83</v>
      </c>
      <c r="E7679">
        <v>62</v>
      </c>
      <c r="F7679">
        <v>62</v>
      </c>
      <c r="G7679">
        <v>100</v>
      </c>
      <c r="H7679" t="s">
        <v>65</v>
      </c>
      <c r="I7679">
        <v>85</v>
      </c>
      <c r="J7679" t="s">
        <v>66</v>
      </c>
      <c r="K7679" s="33" t="str">
        <f>IF(ISNA(VLOOKUP(C7679,'Provider-EHR crosswalk'!A:B,2,FALSE)),"No EHR Specified",VLOOKUP(C7679,'Provider-EHR crosswalk'!A:B,2,FALSE))</f>
        <v>Azalea Health EHR</v>
      </c>
    </row>
    <row r="7680" spans="1:11" x14ac:dyDescent="0.25">
      <c r="A7680" t="s">
        <v>84</v>
      </c>
      <c r="B7680">
        <v>75</v>
      </c>
      <c r="C7680" t="s">
        <v>960</v>
      </c>
      <c r="D7680" t="s">
        <v>85</v>
      </c>
      <c r="E7680">
        <v>62</v>
      </c>
      <c r="F7680">
        <v>62</v>
      </c>
      <c r="G7680">
        <v>100</v>
      </c>
      <c r="H7680" t="s">
        <v>65</v>
      </c>
      <c r="I7680">
        <v>85</v>
      </c>
      <c r="J7680" t="s">
        <v>66</v>
      </c>
      <c r="K7680" s="33" t="str">
        <f>IF(ISNA(VLOOKUP(C7680,'Provider-EHR crosswalk'!A:B,2,FALSE)),"No EHR Specified",VLOOKUP(C7680,'Provider-EHR crosswalk'!A:B,2,FALSE))</f>
        <v>Azalea Health EHR</v>
      </c>
    </row>
    <row r="7681" spans="1:11" x14ac:dyDescent="0.25">
      <c r="A7681" t="s">
        <v>86</v>
      </c>
      <c r="B7681">
        <v>75</v>
      </c>
      <c r="C7681" t="s">
        <v>960</v>
      </c>
      <c r="D7681" t="s">
        <v>87</v>
      </c>
      <c r="E7681">
        <v>62</v>
      </c>
      <c r="F7681">
        <v>62</v>
      </c>
      <c r="G7681">
        <v>100</v>
      </c>
      <c r="H7681" t="s">
        <v>65</v>
      </c>
      <c r="I7681">
        <v>95</v>
      </c>
      <c r="J7681" t="s">
        <v>66</v>
      </c>
      <c r="K7681" s="33" t="str">
        <f>IF(ISNA(VLOOKUP(C7681,'Provider-EHR crosswalk'!A:B,2,FALSE)),"No EHR Specified",VLOOKUP(C7681,'Provider-EHR crosswalk'!A:B,2,FALSE))</f>
        <v>Azalea Health EHR</v>
      </c>
    </row>
    <row r="7682" spans="1:11" x14ac:dyDescent="0.25">
      <c r="A7682" t="s">
        <v>88</v>
      </c>
      <c r="B7682">
        <v>75</v>
      </c>
      <c r="C7682" t="s">
        <v>960</v>
      </c>
      <c r="D7682" t="s">
        <v>89</v>
      </c>
      <c r="E7682">
        <v>62</v>
      </c>
      <c r="F7682">
        <v>62</v>
      </c>
      <c r="G7682">
        <v>100</v>
      </c>
      <c r="H7682" t="s">
        <v>65</v>
      </c>
      <c r="I7682">
        <v>95</v>
      </c>
      <c r="J7682" t="s">
        <v>66</v>
      </c>
      <c r="K7682" s="33" t="str">
        <f>IF(ISNA(VLOOKUP(C7682,'Provider-EHR crosswalk'!A:B,2,FALSE)),"No EHR Specified",VLOOKUP(C7682,'Provider-EHR crosswalk'!A:B,2,FALSE))</f>
        <v>Azalea Health EHR</v>
      </c>
    </row>
    <row r="7683" spans="1:11" x14ac:dyDescent="0.25">
      <c r="A7683" t="s">
        <v>90</v>
      </c>
      <c r="B7683">
        <v>75</v>
      </c>
      <c r="C7683" t="s">
        <v>960</v>
      </c>
      <c r="D7683" t="s">
        <v>91</v>
      </c>
      <c r="E7683">
        <v>61</v>
      </c>
      <c r="F7683">
        <v>62</v>
      </c>
      <c r="G7683">
        <v>98.39</v>
      </c>
      <c r="H7683" t="s">
        <v>65</v>
      </c>
      <c r="I7683">
        <v>90</v>
      </c>
      <c r="J7683" t="s">
        <v>66</v>
      </c>
      <c r="K7683" s="33" t="str">
        <f>IF(ISNA(VLOOKUP(C7683,'Provider-EHR crosswalk'!A:B,2,FALSE)),"No EHR Specified",VLOOKUP(C7683,'Provider-EHR crosswalk'!A:B,2,FALSE))</f>
        <v>Azalea Health EHR</v>
      </c>
    </row>
    <row r="7684" spans="1:11" x14ac:dyDescent="0.25">
      <c r="A7684" t="s">
        <v>92</v>
      </c>
      <c r="B7684">
        <v>75</v>
      </c>
      <c r="C7684" t="s">
        <v>960</v>
      </c>
      <c r="D7684" t="s">
        <v>93</v>
      </c>
      <c r="E7684">
        <v>23</v>
      </c>
      <c r="F7684">
        <v>62</v>
      </c>
      <c r="G7684">
        <v>37.1</v>
      </c>
      <c r="H7684" t="s">
        <v>65</v>
      </c>
      <c r="I7684">
        <v>90</v>
      </c>
      <c r="J7684" t="s">
        <v>69</v>
      </c>
      <c r="K7684" s="33" t="str">
        <f>IF(ISNA(VLOOKUP(C7684,'Provider-EHR crosswalk'!A:B,2,FALSE)),"No EHR Specified",VLOOKUP(C7684,'Provider-EHR crosswalk'!A:B,2,FALSE))</f>
        <v>Azalea Health EHR</v>
      </c>
    </row>
    <row r="7685" spans="1:11" x14ac:dyDescent="0.25">
      <c r="A7685" t="s">
        <v>94</v>
      </c>
      <c r="B7685">
        <v>75</v>
      </c>
      <c r="C7685" t="s">
        <v>960</v>
      </c>
      <c r="D7685" t="s">
        <v>95</v>
      </c>
      <c r="E7685">
        <v>32</v>
      </c>
      <c r="F7685">
        <v>62</v>
      </c>
      <c r="G7685">
        <v>51.61</v>
      </c>
      <c r="H7685" t="s">
        <v>65</v>
      </c>
      <c r="I7685">
        <v>90</v>
      </c>
      <c r="J7685" t="s">
        <v>69</v>
      </c>
      <c r="K7685" s="33" t="str">
        <f>IF(ISNA(VLOOKUP(C7685,'Provider-EHR crosswalk'!A:B,2,FALSE)),"No EHR Specified",VLOOKUP(C7685,'Provider-EHR crosswalk'!A:B,2,FALSE))</f>
        <v>Azalea Health EHR</v>
      </c>
    </row>
    <row r="7686" spans="1:11" x14ac:dyDescent="0.25">
      <c r="A7686" t="s">
        <v>96</v>
      </c>
      <c r="B7686">
        <v>75</v>
      </c>
      <c r="C7686" t="s">
        <v>960</v>
      </c>
      <c r="D7686" t="s">
        <v>97</v>
      </c>
      <c r="E7686">
        <v>40</v>
      </c>
      <c r="F7686">
        <v>62</v>
      </c>
      <c r="G7686">
        <v>64.52</v>
      </c>
      <c r="H7686" t="s">
        <v>65</v>
      </c>
      <c r="I7686">
        <v>90</v>
      </c>
      <c r="J7686" t="s">
        <v>69</v>
      </c>
      <c r="K7686" s="33" t="str">
        <f>IF(ISNA(VLOOKUP(C7686,'Provider-EHR crosswalk'!A:B,2,FALSE)),"No EHR Specified",VLOOKUP(C7686,'Provider-EHR crosswalk'!A:B,2,FALSE))</f>
        <v>Azalea Health EHR</v>
      </c>
    </row>
    <row r="7687" spans="1:11" x14ac:dyDescent="0.25">
      <c r="A7687" t="s">
        <v>98</v>
      </c>
      <c r="B7687">
        <v>75</v>
      </c>
      <c r="C7687" t="s">
        <v>960</v>
      </c>
      <c r="D7687" t="s">
        <v>99</v>
      </c>
      <c r="E7687">
        <v>40</v>
      </c>
      <c r="F7687">
        <v>62</v>
      </c>
      <c r="G7687">
        <v>64.52</v>
      </c>
      <c r="H7687" t="s">
        <v>65</v>
      </c>
      <c r="I7687">
        <v>90</v>
      </c>
      <c r="J7687" t="s">
        <v>69</v>
      </c>
      <c r="K7687" s="33" t="str">
        <f>IF(ISNA(VLOOKUP(C7687,'Provider-EHR crosswalk'!A:B,2,FALSE)),"No EHR Specified",VLOOKUP(C7687,'Provider-EHR crosswalk'!A:B,2,FALSE))</f>
        <v>Azalea Health EHR</v>
      </c>
    </row>
    <row r="7688" spans="1:11" x14ac:dyDescent="0.25">
      <c r="A7688" t="s">
        <v>100</v>
      </c>
      <c r="B7688">
        <v>75</v>
      </c>
      <c r="C7688" t="s">
        <v>960</v>
      </c>
      <c r="D7688" t="s">
        <v>101</v>
      </c>
      <c r="E7688">
        <v>411</v>
      </c>
      <c r="F7688">
        <v>411</v>
      </c>
      <c r="G7688">
        <v>100</v>
      </c>
      <c r="H7688" t="s">
        <v>65</v>
      </c>
      <c r="I7688">
        <v>99</v>
      </c>
      <c r="J7688" t="s">
        <v>66</v>
      </c>
      <c r="K7688" s="33" t="str">
        <f>IF(ISNA(VLOOKUP(C7688,'Provider-EHR crosswalk'!A:B,2,FALSE)),"No EHR Specified",VLOOKUP(C7688,'Provider-EHR crosswalk'!A:B,2,FALSE))</f>
        <v>Azalea Health EHR</v>
      </c>
    </row>
    <row r="7689" spans="1:11" x14ac:dyDescent="0.25">
      <c r="A7689" t="s">
        <v>102</v>
      </c>
      <c r="B7689">
        <v>75</v>
      </c>
      <c r="C7689" t="s">
        <v>960</v>
      </c>
      <c r="D7689" t="s">
        <v>103</v>
      </c>
      <c r="E7689">
        <v>411</v>
      </c>
      <c r="F7689">
        <v>411</v>
      </c>
      <c r="G7689">
        <v>100</v>
      </c>
      <c r="H7689" t="s">
        <v>65</v>
      </c>
      <c r="I7689">
        <v>99</v>
      </c>
      <c r="J7689" t="s">
        <v>66</v>
      </c>
      <c r="K7689" s="33" t="str">
        <f>IF(ISNA(VLOOKUP(C7689,'Provider-EHR crosswalk'!A:B,2,FALSE)),"No EHR Specified",VLOOKUP(C7689,'Provider-EHR crosswalk'!A:B,2,FALSE))</f>
        <v>Azalea Health EHR</v>
      </c>
    </row>
    <row r="7690" spans="1:11" x14ac:dyDescent="0.25">
      <c r="A7690" t="s">
        <v>104</v>
      </c>
      <c r="B7690">
        <v>75</v>
      </c>
      <c r="C7690" t="s">
        <v>960</v>
      </c>
      <c r="D7690" t="s">
        <v>105</v>
      </c>
      <c r="E7690">
        <v>411</v>
      </c>
      <c r="F7690">
        <v>411</v>
      </c>
      <c r="G7690">
        <v>100</v>
      </c>
      <c r="H7690" t="s">
        <v>65</v>
      </c>
      <c r="I7690">
        <v>99</v>
      </c>
      <c r="J7690" t="s">
        <v>66</v>
      </c>
      <c r="K7690" s="33" t="str">
        <f>IF(ISNA(VLOOKUP(C7690,'Provider-EHR crosswalk'!A:B,2,FALSE)),"No EHR Specified",VLOOKUP(C7690,'Provider-EHR crosswalk'!A:B,2,FALSE))</f>
        <v>Azalea Health EHR</v>
      </c>
    </row>
    <row r="7691" spans="1:11" x14ac:dyDescent="0.25">
      <c r="A7691" t="s">
        <v>106</v>
      </c>
      <c r="B7691">
        <v>75</v>
      </c>
      <c r="C7691" t="s">
        <v>960</v>
      </c>
      <c r="D7691" t="s">
        <v>107</v>
      </c>
      <c r="E7691">
        <v>411</v>
      </c>
      <c r="F7691">
        <v>411</v>
      </c>
      <c r="G7691">
        <v>100</v>
      </c>
      <c r="H7691" t="s">
        <v>65</v>
      </c>
      <c r="I7691">
        <v>99</v>
      </c>
      <c r="J7691" t="s">
        <v>66</v>
      </c>
      <c r="K7691" s="33" t="str">
        <f>IF(ISNA(VLOOKUP(C7691,'Provider-EHR crosswalk'!A:B,2,FALSE)),"No EHR Specified",VLOOKUP(C7691,'Provider-EHR crosswalk'!A:B,2,FALSE))</f>
        <v>Azalea Health EHR</v>
      </c>
    </row>
    <row r="7692" spans="1:11" x14ac:dyDescent="0.25">
      <c r="A7692" t="s">
        <v>108</v>
      </c>
      <c r="B7692">
        <v>75</v>
      </c>
      <c r="C7692" t="s">
        <v>960</v>
      </c>
      <c r="D7692" t="s">
        <v>109</v>
      </c>
      <c r="E7692">
        <v>411</v>
      </c>
      <c r="F7692">
        <v>411</v>
      </c>
      <c r="G7692">
        <v>100</v>
      </c>
      <c r="H7692" t="s">
        <v>65</v>
      </c>
      <c r="I7692">
        <v>99</v>
      </c>
      <c r="J7692" t="s">
        <v>66</v>
      </c>
      <c r="K7692" s="33" t="str">
        <f>IF(ISNA(VLOOKUP(C7692,'Provider-EHR crosswalk'!A:B,2,FALSE)),"No EHR Specified",VLOOKUP(C7692,'Provider-EHR crosswalk'!A:B,2,FALSE))</f>
        <v>Azalea Health EHR</v>
      </c>
    </row>
    <row r="7693" spans="1:11" x14ac:dyDescent="0.25">
      <c r="A7693" t="s">
        <v>110</v>
      </c>
      <c r="B7693">
        <v>75</v>
      </c>
      <c r="C7693" t="s">
        <v>960</v>
      </c>
      <c r="D7693" t="s">
        <v>111</v>
      </c>
      <c r="E7693">
        <v>411</v>
      </c>
      <c r="F7693">
        <v>411</v>
      </c>
      <c r="G7693">
        <v>100</v>
      </c>
      <c r="H7693" t="s">
        <v>65</v>
      </c>
      <c r="I7693">
        <v>99</v>
      </c>
      <c r="J7693" t="s">
        <v>66</v>
      </c>
      <c r="K7693" s="33" t="str">
        <f>IF(ISNA(VLOOKUP(C7693,'Provider-EHR crosswalk'!A:B,2,FALSE)),"No EHR Specified",VLOOKUP(C7693,'Provider-EHR crosswalk'!A:B,2,FALSE))</f>
        <v>Azalea Health EHR</v>
      </c>
    </row>
    <row r="7694" spans="1:11" x14ac:dyDescent="0.25">
      <c r="A7694" t="s">
        <v>112</v>
      </c>
      <c r="B7694">
        <v>75</v>
      </c>
      <c r="C7694" t="s">
        <v>960</v>
      </c>
      <c r="D7694" t="s">
        <v>113</v>
      </c>
      <c r="E7694">
        <v>411</v>
      </c>
      <c r="F7694">
        <v>411</v>
      </c>
      <c r="G7694">
        <v>100</v>
      </c>
      <c r="H7694" t="s">
        <v>65</v>
      </c>
      <c r="I7694">
        <v>99</v>
      </c>
      <c r="J7694" t="s">
        <v>66</v>
      </c>
      <c r="K7694" s="33" t="str">
        <f>IF(ISNA(VLOOKUP(C7694,'Provider-EHR crosswalk'!A:B,2,FALSE)),"No EHR Specified",VLOOKUP(C7694,'Provider-EHR crosswalk'!A:B,2,FALSE))</f>
        <v>Azalea Health EHR</v>
      </c>
    </row>
    <row r="7695" spans="1:11" x14ac:dyDescent="0.25">
      <c r="A7695" t="s">
        <v>114</v>
      </c>
      <c r="B7695">
        <v>75</v>
      </c>
      <c r="C7695" t="s">
        <v>960</v>
      </c>
      <c r="D7695" t="s">
        <v>115</v>
      </c>
      <c r="E7695">
        <v>3</v>
      </c>
      <c r="F7695">
        <v>62</v>
      </c>
      <c r="G7695">
        <v>4.84</v>
      </c>
      <c r="H7695" t="s">
        <v>116</v>
      </c>
      <c r="I7695">
        <v>4</v>
      </c>
      <c r="J7695" t="s">
        <v>69</v>
      </c>
      <c r="K7695" s="33" t="str">
        <f>IF(ISNA(VLOOKUP(C7695,'Provider-EHR crosswalk'!A:B,2,FALSE)),"No EHR Specified",VLOOKUP(C7695,'Provider-EHR crosswalk'!A:B,2,FALSE))</f>
        <v>Azalea Health EHR</v>
      </c>
    </row>
    <row r="7696" spans="1:11" x14ac:dyDescent="0.25">
      <c r="A7696" t="s">
        <v>117</v>
      </c>
      <c r="B7696">
        <v>75</v>
      </c>
      <c r="C7696" t="s">
        <v>960</v>
      </c>
      <c r="D7696" t="s">
        <v>118</v>
      </c>
      <c r="E7696">
        <v>1</v>
      </c>
      <c r="F7696">
        <v>62</v>
      </c>
      <c r="G7696">
        <v>1.61</v>
      </c>
      <c r="H7696" t="s">
        <v>116</v>
      </c>
      <c r="I7696">
        <v>4</v>
      </c>
      <c r="J7696" t="s">
        <v>66</v>
      </c>
      <c r="K7696" s="33" t="str">
        <f>IF(ISNA(VLOOKUP(C7696,'Provider-EHR crosswalk'!A:B,2,FALSE)),"No EHR Specified",VLOOKUP(C7696,'Provider-EHR crosswalk'!A:B,2,FALSE))</f>
        <v>Azalea Health EHR</v>
      </c>
    </row>
    <row r="7697" spans="1:11" x14ac:dyDescent="0.25">
      <c r="A7697" t="s">
        <v>119</v>
      </c>
      <c r="B7697">
        <v>75</v>
      </c>
      <c r="C7697" t="s">
        <v>960</v>
      </c>
      <c r="D7697" t="s">
        <v>120</v>
      </c>
      <c r="E7697">
        <v>1</v>
      </c>
      <c r="F7697">
        <v>62</v>
      </c>
      <c r="G7697">
        <v>1.61</v>
      </c>
      <c r="H7697" t="s">
        <v>116</v>
      </c>
      <c r="I7697">
        <v>4</v>
      </c>
      <c r="J7697" t="s">
        <v>66</v>
      </c>
      <c r="K7697" s="33" t="str">
        <f>IF(ISNA(VLOOKUP(C7697,'Provider-EHR crosswalk'!A:B,2,FALSE)),"No EHR Specified",VLOOKUP(C7697,'Provider-EHR crosswalk'!A:B,2,FALSE))</f>
        <v>Azalea Health EHR</v>
      </c>
    </row>
    <row r="7698" spans="1:11" x14ac:dyDescent="0.25">
      <c r="A7698" t="s">
        <v>121</v>
      </c>
      <c r="B7698">
        <v>75</v>
      </c>
      <c r="C7698" t="s">
        <v>960</v>
      </c>
      <c r="D7698" t="s">
        <v>122</v>
      </c>
      <c r="E7698">
        <v>0</v>
      </c>
      <c r="F7698">
        <v>62</v>
      </c>
      <c r="G7698">
        <v>0</v>
      </c>
      <c r="H7698" t="s">
        <v>116</v>
      </c>
      <c r="I7698">
        <v>1</v>
      </c>
      <c r="J7698" t="s">
        <v>66</v>
      </c>
      <c r="K7698" s="33" t="str">
        <f>IF(ISNA(VLOOKUP(C7698,'Provider-EHR crosswalk'!A:B,2,FALSE)),"No EHR Specified",VLOOKUP(C7698,'Provider-EHR crosswalk'!A:B,2,FALSE))</f>
        <v>Azalea Health EHR</v>
      </c>
    </row>
    <row r="7699" spans="1:11" x14ac:dyDescent="0.25">
      <c r="A7699" t="s">
        <v>123</v>
      </c>
      <c r="B7699">
        <v>75</v>
      </c>
      <c r="C7699" t="s">
        <v>960</v>
      </c>
      <c r="D7699" t="s">
        <v>124</v>
      </c>
      <c r="E7699">
        <v>0</v>
      </c>
      <c r="F7699">
        <v>411</v>
      </c>
      <c r="G7699">
        <v>0</v>
      </c>
      <c r="H7699" t="s">
        <v>116</v>
      </c>
      <c r="I7699">
        <v>1</v>
      </c>
      <c r="J7699" t="s">
        <v>66</v>
      </c>
      <c r="K7699" s="33" t="str">
        <f>IF(ISNA(VLOOKUP(C7699,'Provider-EHR crosswalk'!A:B,2,FALSE)),"No EHR Specified",VLOOKUP(C7699,'Provider-EHR crosswalk'!A:B,2,FALSE))</f>
        <v>Azalea Health EHR</v>
      </c>
    </row>
    <row r="7700" spans="1:11" x14ac:dyDescent="0.25">
      <c r="A7700" t="s">
        <v>125</v>
      </c>
      <c r="B7700">
        <v>75</v>
      </c>
      <c r="C7700" t="s">
        <v>960</v>
      </c>
      <c r="D7700" t="s">
        <v>126</v>
      </c>
      <c r="E7700">
        <v>0</v>
      </c>
      <c r="F7700">
        <v>411</v>
      </c>
      <c r="G7700">
        <v>0</v>
      </c>
      <c r="H7700" t="s">
        <v>116</v>
      </c>
      <c r="I7700">
        <v>1</v>
      </c>
      <c r="J7700" t="s">
        <v>66</v>
      </c>
      <c r="K7700" s="33" t="str">
        <f>IF(ISNA(VLOOKUP(C7700,'Provider-EHR crosswalk'!A:B,2,FALSE)),"No EHR Specified",VLOOKUP(C7700,'Provider-EHR crosswalk'!A:B,2,FALSE))</f>
        <v>Azalea Health EHR</v>
      </c>
    </row>
    <row r="7701" spans="1:11" x14ac:dyDescent="0.25">
      <c r="A7701" t="s">
        <v>127</v>
      </c>
      <c r="B7701">
        <v>75</v>
      </c>
      <c r="C7701" t="s">
        <v>960</v>
      </c>
      <c r="D7701" t="s">
        <v>128</v>
      </c>
      <c r="E7701">
        <v>9</v>
      </c>
      <c r="F7701">
        <v>411</v>
      </c>
      <c r="G7701">
        <v>2.19</v>
      </c>
      <c r="H7701" t="s">
        <v>116</v>
      </c>
      <c r="I7701">
        <v>4</v>
      </c>
      <c r="J7701" t="s">
        <v>66</v>
      </c>
      <c r="K7701" s="33" t="str">
        <f>IF(ISNA(VLOOKUP(C7701,'Provider-EHR crosswalk'!A:B,2,FALSE)),"No EHR Specified",VLOOKUP(C7701,'Provider-EHR crosswalk'!A:B,2,FALSE))</f>
        <v>Azalea Health EHR</v>
      </c>
    </row>
    <row r="7702" spans="1:11" x14ac:dyDescent="0.25">
      <c r="A7702" t="s">
        <v>129</v>
      </c>
      <c r="B7702">
        <v>75</v>
      </c>
      <c r="C7702" t="s">
        <v>960</v>
      </c>
      <c r="D7702" t="s">
        <v>130</v>
      </c>
      <c r="E7702">
        <v>10</v>
      </c>
      <c r="F7702">
        <v>411</v>
      </c>
      <c r="G7702">
        <v>2.4300000000000002</v>
      </c>
      <c r="H7702" t="s">
        <v>116</v>
      </c>
      <c r="I7702">
        <v>4</v>
      </c>
      <c r="J7702" t="s">
        <v>66</v>
      </c>
      <c r="K7702" s="33" t="str">
        <f>IF(ISNA(VLOOKUP(C7702,'Provider-EHR crosswalk'!A:B,2,FALSE)),"No EHR Specified",VLOOKUP(C7702,'Provider-EHR crosswalk'!A:B,2,FALSE))</f>
        <v>Azalea Health EHR</v>
      </c>
    </row>
    <row r="7703" spans="1:11" x14ac:dyDescent="0.25">
      <c r="A7703" t="s">
        <v>131</v>
      </c>
      <c r="B7703">
        <v>75</v>
      </c>
      <c r="C7703" t="s">
        <v>960</v>
      </c>
      <c r="D7703" t="s">
        <v>132</v>
      </c>
      <c r="E7703">
        <v>12</v>
      </c>
      <c r="F7703">
        <v>411</v>
      </c>
      <c r="G7703">
        <v>2.92</v>
      </c>
      <c r="H7703" t="s">
        <v>116</v>
      </c>
      <c r="I7703">
        <v>4</v>
      </c>
      <c r="J7703" t="s">
        <v>66</v>
      </c>
      <c r="K7703" s="33" t="str">
        <f>IF(ISNA(VLOOKUP(C7703,'Provider-EHR crosswalk'!A:B,2,FALSE)),"No EHR Specified",VLOOKUP(C7703,'Provider-EHR crosswalk'!A:B,2,FALSE))</f>
        <v>Azalea Health EHR</v>
      </c>
    </row>
    <row r="7704" spans="1:11" x14ac:dyDescent="0.25">
      <c r="A7704" t="s">
        <v>133</v>
      </c>
      <c r="B7704">
        <v>75</v>
      </c>
      <c r="C7704" t="s">
        <v>960</v>
      </c>
      <c r="D7704" t="s">
        <v>134</v>
      </c>
      <c r="E7704">
        <v>42</v>
      </c>
      <c r="F7704">
        <v>411</v>
      </c>
      <c r="G7704">
        <v>10.220000000000001</v>
      </c>
      <c r="H7704" t="s">
        <v>116</v>
      </c>
      <c r="I7704">
        <v>1</v>
      </c>
      <c r="J7704" t="s">
        <v>69</v>
      </c>
      <c r="K7704" s="33" t="str">
        <f>IF(ISNA(VLOOKUP(C7704,'Provider-EHR crosswalk'!A:B,2,FALSE)),"No EHR Specified",VLOOKUP(C7704,'Provider-EHR crosswalk'!A:B,2,FALSE))</f>
        <v>Azalea Health EHR</v>
      </c>
    </row>
    <row r="7705" spans="1:11" x14ac:dyDescent="0.25">
      <c r="A7705" t="s">
        <v>135</v>
      </c>
      <c r="B7705">
        <v>75</v>
      </c>
      <c r="C7705" t="s">
        <v>960</v>
      </c>
      <c r="D7705" t="s">
        <v>136</v>
      </c>
      <c r="E7705">
        <v>0</v>
      </c>
      <c r="F7705">
        <v>411</v>
      </c>
      <c r="G7705">
        <v>0</v>
      </c>
      <c r="H7705" t="s">
        <v>116</v>
      </c>
      <c r="I7705">
        <v>1</v>
      </c>
      <c r="J7705" t="s">
        <v>66</v>
      </c>
      <c r="K7705" s="33" t="str">
        <f>IF(ISNA(VLOOKUP(C7705,'Provider-EHR crosswalk'!A:B,2,FALSE)),"No EHR Specified",VLOOKUP(C7705,'Provider-EHR crosswalk'!A:B,2,FALSE))</f>
        <v>Azalea Health EHR</v>
      </c>
    </row>
    <row r="7706" spans="1:11" x14ac:dyDescent="0.25">
      <c r="A7706" t="s">
        <v>137</v>
      </c>
      <c r="B7706">
        <v>75</v>
      </c>
      <c r="C7706" t="s">
        <v>960</v>
      </c>
      <c r="D7706" t="s">
        <v>138</v>
      </c>
      <c r="E7706">
        <v>0</v>
      </c>
      <c r="F7706">
        <v>411</v>
      </c>
      <c r="G7706">
        <v>0</v>
      </c>
      <c r="H7706" t="s">
        <v>116</v>
      </c>
      <c r="I7706">
        <v>1</v>
      </c>
      <c r="J7706" t="s">
        <v>66</v>
      </c>
      <c r="K7706" s="33" t="str">
        <f>IF(ISNA(VLOOKUP(C7706,'Provider-EHR crosswalk'!A:B,2,FALSE)),"No EHR Specified",VLOOKUP(C7706,'Provider-EHR crosswalk'!A:B,2,FALSE))</f>
        <v>Azalea Health EHR</v>
      </c>
    </row>
    <row r="7707" spans="1:11" x14ac:dyDescent="0.25">
      <c r="A7707" t="s">
        <v>139</v>
      </c>
      <c r="B7707">
        <v>75</v>
      </c>
      <c r="C7707" t="s">
        <v>960</v>
      </c>
      <c r="D7707" t="s">
        <v>140</v>
      </c>
      <c r="E7707">
        <v>0</v>
      </c>
      <c r="F7707">
        <v>411</v>
      </c>
      <c r="G7707">
        <v>0</v>
      </c>
      <c r="H7707" t="s">
        <v>116</v>
      </c>
      <c r="I7707">
        <v>1</v>
      </c>
      <c r="J7707" t="s">
        <v>66</v>
      </c>
      <c r="K7707" s="33" t="str">
        <f>IF(ISNA(VLOOKUP(C7707,'Provider-EHR crosswalk'!A:B,2,FALSE)),"No EHR Specified",VLOOKUP(C7707,'Provider-EHR crosswalk'!A:B,2,FALSE))</f>
        <v>Azalea Health EHR</v>
      </c>
    </row>
    <row r="7708" spans="1:11" x14ac:dyDescent="0.25">
      <c r="A7708" t="s">
        <v>141</v>
      </c>
      <c r="B7708">
        <v>75</v>
      </c>
      <c r="C7708" t="s">
        <v>960</v>
      </c>
      <c r="D7708" t="s">
        <v>142</v>
      </c>
      <c r="E7708">
        <v>0</v>
      </c>
      <c r="F7708">
        <v>411</v>
      </c>
      <c r="G7708">
        <v>0</v>
      </c>
      <c r="H7708" t="s">
        <v>116</v>
      </c>
      <c r="I7708">
        <v>1</v>
      </c>
      <c r="J7708" t="s">
        <v>66</v>
      </c>
      <c r="K7708" s="33" t="str">
        <f>IF(ISNA(VLOOKUP(C7708,'Provider-EHR crosswalk'!A:B,2,FALSE)),"No EHR Specified",VLOOKUP(C7708,'Provider-EHR crosswalk'!A:B,2,FALSE))</f>
        <v>Azalea Health EHR</v>
      </c>
    </row>
    <row r="7709" spans="1:11" x14ac:dyDescent="0.25">
      <c r="A7709" t="s">
        <v>143</v>
      </c>
      <c r="B7709">
        <v>75</v>
      </c>
      <c r="C7709" t="s">
        <v>960</v>
      </c>
      <c r="D7709" t="s">
        <v>144</v>
      </c>
      <c r="E7709">
        <v>0</v>
      </c>
      <c r="F7709">
        <v>411</v>
      </c>
      <c r="G7709">
        <v>0</v>
      </c>
      <c r="H7709" t="s">
        <v>116</v>
      </c>
      <c r="I7709">
        <v>1</v>
      </c>
      <c r="J7709" t="s">
        <v>66</v>
      </c>
      <c r="K7709" s="33" t="str">
        <f>IF(ISNA(VLOOKUP(C7709,'Provider-EHR crosswalk'!A:B,2,FALSE)),"No EHR Specified",VLOOKUP(C7709,'Provider-EHR crosswalk'!A:B,2,FALSE))</f>
        <v>Azalea Health EHR</v>
      </c>
    </row>
    <row r="7710" spans="1:11" x14ac:dyDescent="0.25">
      <c r="A7710" t="s">
        <v>145</v>
      </c>
      <c r="B7710">
        <v>75</v>
      </c>
      <c r="C7710" t="s">
        <v>960</v>
      </c>
      <c r="D7710" t="s">
        <v>146</v>
      </c>
      <c r="E7710">
        <v>0</v>
      </c>
      <c r="F7710">
        <v>411</v>
      </c>
      <c r="G7710">
        <v>0</v>
      </c>
      <c r="H7710" t="s">
        <v>116</v>
      </c>
      <c r="I7710">
        <v>1</v>
      </c>
      <c r="J7710" t="s">
        <v>66</v>
      </c>
      <c r="K7710" s="33" t="str">
        <f>IF(ISNA(VLOOKUP(C7710,'Provider-EHR crosswalk'!A:B,2,FALSE)),"No EHR Specified",VLOOKUP(C7710,'Provider-EHR crosswalk'!A:B,2,FALSE))</f>
        <v>Azalea Health EHR</v>
      </c>
    </row>
    <row r="7711" spans="1:11" x14ac:dyDescent="0.25">
      <c r="A7711" t="s">
        <v>147</v>
      </c>
      <c r="B7711">
        <v>75</v>
      </c>
      <c r="C7711" t="s">
        <v>960</v>
      </c>
      <c r="D7711" t="s">
        <v>148</v>
      </c>
      <c r="E7711">
        <v>0</v>
      </c>
      <c r="F7711">
        <v>411</v>
      </c>
      <c r="G7711">
        <v>0</v>
      </c>
      <c r="H7711" t="s">
        <v>116</v>
      </c>
      <c r="I7711">
        <v>1</v>
      </c>
      <c r="J7711" t="s">
        <v>66</v>
      </c>
      <c r="K7711" s="33" t="str">
        <f>IF(ISNA(VLOOKUP(C7711,'Provider-EHR crosswalk'!A:B,2,FALSE)),"No EHR Specified",VLOOKUP(C7711,'Provider-EHR crosswalk'!A:B,2,FALSE))</f>
        <v>Azalea Health EHR</v>
      </c>
    </row>
    <row r="7712" spans="1:11" x14ac:dyDescent="0.25">
      <c r="A7712" t="s">
        <v>149</v>
      </c>
      <c r="B7712">
        <v>75</v>
      </c>
      <c r="C7712" t="s">
        <v>960</v>
      </c>
      <c r="D7712" t="s">
        <v>150</v>
      </c>
      <c r="E7712">
        <v>0</v>
      </c>
      <c r="F7712">
        <v>411</v>
      </c>
      <c r="G7712">
        <v>0</v>
      </c>
      <c r="H7712" t="s">
        <v>116</v>
      </c>
      <c r="I7712">
        <v>1</v>
      </c>
      <c r="J7712" t="s">
        <v>66</v>
      </c>
      <c r="K7712" s="33" t="str">
        <f>IF(ISNA(VLOOKUP(C7712,'Provider-EHR crosswalk'!A:B,2,FALSE)),"No EHR Specified",VLOOKUP(C7712,'Provider-EHR crosswalk'!A:B,2,FALSE))</f>
        <v>Azalea Health EHR</v>
      </c>
    </row>
    <row r="7713" spans="1:11" x14ac:dyDescent="0.25">
      <c r="A7713" t="s">
        <v>151</v>
      </c>
      <c r="B7713">
        <v>75</v>
      </c>
      <c r="C7713" t="s">
        <v>960</v>
      </c>
      <c r="D7713" t="s">
        <v>152</v>
      </c>
      <c r="E7713">
        <v>0</v>
      </c>
      <c r="F7713">
        <v>411</v>
      </c>
      <c r="G7713">
        <v>0</v>
      </c>
      <c r="H7713" t="s">
        <v>116</v>
      </c>
      <c r="I7713">
        <v>1</v>
      </c>
      <c r="J7713" t="s">
        <v>66</v>
      </c>
      <c r="K7713" s="33" t="str">
        <f>IF(ISNA(VLOOKUP(C7713,'Provider-EHR crosswalk'!A:B,2,FALSE)),"No EHR Specified",VLOOKUP(C7713,'Provider-EHR crosswalk'!A:B,2,FALSE))</f>
        <v>Azalea Health EHR</v>
      </c>
    </row>
    <row r="7714" spans="1:11" x14ac:dyDescent="0.25">
      <c r="A7714" t="s">
        <v>153</v>
      </c>
      <c r="B7714">
        <v>75</v>
      </c>
      <c r="C7714" t="s">
        <v>960</v>
      </c>
      <c r="D7714" t="s">
        <v>154</v>
      </c>
      <c r="E7714">
        <v>3</v>
      </c>
      <c r="F7714">
        <v>411</v>
      </c>
      <c r="G7714">
        <v>0.73</v>
      </c>
      <c r="H7714" t="s">
        <v>116</v>
      </c>
      <c r="I7714">
        <v>1</v>
      </c>
      <c r="J7714" t="s">
        <v>66</v>
      </c>
      <c r="K7714" s="33" t="str">
        <f>IF(ISNA(VLOOKUP(C7714,'Provider-EHR crosswalk'!A:B,2,FALSE)),"No EHR Specified",VLOOKUP(C7714,'Provider-EHR crosswalk'!A:B,2,FALSE))</f>
        <v>Azalea Health EHR</v>
      </c>
    </row>
    <row r="7715" spans="1:11" x14ac:dyDescent="0.25">
      <c r="A7715" t="s">
        <v>155</v>
      </c>
      <c r="B7715">
        <v>75</v>
      </c>
      <c r="C7715" t="s">
        <v>960</v>
      </c>
      <c r="D7715" t="s">
        <v>156</v>
      </c>
      <c r="E7715">
        <v>0</v>
      </c>
      <c r="F7715">
        <v>411</v>
      </c>
      <c r="G7715">
        <v>0</v>
      </c>
      <c r="H7715" t="s">
        <v>157</v>
      </c>
      <c r="I7715" t="s">
        <v>157</v>
      </c>
      <c r="J7715" t="s">
        <v>157</v>
      </c>
      <c r="K7715" s="33" t="str">
        <f>IF(ISNA(VLOOKUP(C7715,'Provider-EHR crosswalk'!A:B,2,FALSE)),"No EHR Specified",VLOOKUP(C7715,'Provider-EHR crosswalk'!A:B,2,FALSE))</f>
        <v>Azalea Health EHR</v>
      </c>
    </row>
    <row r="7716" spans="1:11" x14ac:dyDescent="0.25">
      <c r="A7716" t="s">
        <v>158</v>
      </c>
      <c r="B7716">
        <v>75</v>
      </c>
      <c r="C7716" t="s">
        <v>960</v>
      </c>
      <c r="D7716" t="s">
        <v>159</v>
      </c>
      <c r="E7716">
        <v>0</v>
      </c>
      <c r="F7716">
        <v>411</v>
      </c>
      <c r="G7716">
        <v>0</v>
      </c>
      <c r="H7716" t="s">
        <v>157</v>
      </c>
      <c r="I7716" t="s">
        <v>157</v>
      </c>
      <c r="J7716" t="s">
        <v>157</v>
      </c>
      <c r="K7716" s="33" t="str">
        <f>IF(ISNA(VLOOKUP(C7716,'Provider-EHR crosswalk'!A:B,2,FALSE)),"No EHR Specified",VLOOKUP(C7716,'Provider-EHR crosswalk'!A:B,2,FALSE))</f>
        <v>Azalea Health EHR</v>
      </c>
    </row>
    <row r="7717" spans="1:11" x14ac:dyDescent="0.25">
      <c r="A7717" t="s">
        <v>162</v>
      </c>
      <c r="B7717">
        <v>75</v>
      </c>
      <c r="C7717" t="s">
        <v>960</v>
      </c>
      <c r="D7717" t="s">
        <v>163</v>
      </c>
      <c r="E7717">
        <v>408</v>
      </c>
      <c r="F7717">
        <v>411</v>
      </c>
      <c r="G7717">
        <v>99.27</v>
      </c>
      <c r="H7717" t="s">
        <v>65</v>
      </c>
      <c r="I7717">
        <v>95</v>
      </c>
      <c r="J7717" t="s">
        <v>66</v>
      </c>
      <c r="K7717" s="33" t="str">
        <f>IF(ISNA(VLOOKUP(C7717,'Provider-EHR crosswalk'!A:B,2,FALSE)),"No EHR Specified",VLOOKUP(C7717,'Provider-EHR crosswalk'!A:B,2,FALSE))</f>
        <v>Azalea Health EHR</v>
      </c>
    </row>
    <row r="7718" spans="1:11" x14ac:dyDescent="0.25">
      <c r="A7718" t="s">
        <v>164</v>
      </c>
      <c r="B7718">
        <v>75</v>
      </c>
      <c r="C7718" t="s">
        <v>960</v>
      </c>
      <c r="D7718" t="s">
        <v>165</v>
      </c>
      <c r="E7718">
        <v>58</v>
      </c>
      <c r="F7718">
        <v>62</v>
      </c>
      <c r="G7718">
        <v>93.55</v>
      </c>
      <c r="H7718" t="s">
        <v>65</v>
      </c>
      <c r="I7718">
        <v>95</v>
      </c>
      <c r="J7718" t="s">
        <v>69</v>
      </c>
      <c r="K7718" s="33" t="str">
        <f>IF(ISNA(VLOOKUP(C7718,'Provider-EHR crosswalk'!A:B,2,FALSE)),"No EHR Specified",VLOOKUP(C7718,'Provider-EHR crosswalk'!A:B,2,FALSE))</f>
        <v>Azalea Health EHR</v>
      </c>
    </row>
    <row r="7719" spans="1:11" x14ac:dyDescent="0.25">
      <c r="A7719" t="s">
        <v>166</v>
      </c>
      <c r="B7719">
        <v>75</v>
      </c>
      <c r="C7719" t="s">
        <v>960</v>
      </c>
      <c r="D7719" t="s">
        <v>167</v>
      </c>
      <c r="E7719">
        <v>1</v>
      </c>
      <c r="F7719">
        <v>62</v>
      </c>
      <c r="G7719">
        <v>1.61</v>
      </c>
      <c r="H7719" t="s">
        <v>116</v>
      </c>
      <c r="I7719">
        <v>5</v>
      </c>
      <c r="J7719" t="s">
        <v>66</v>
      </c>
      <c r="K7719" s="33" t="str">
        <f>IF(ISNA(VLOOKUP(C7719,'Provider-EHR crosswalk'!A:B,2,FALSE)),"No EHR Specified",VLOOKUP(C7719,'Provider-EHR crosswalk'!A:B,2,FALSE))</f>
        <v>Azalea Health EHR</v>
      </c>
    </row>
    <row r="7720" spans="1:11" x14ac:dyDescent="0.25">
      <c r="A7720" t="s">
        <v>168</v>
      </c>
      <c r="B7720">
        <v>75</v>
      </c>
      <c r="C7720" t="s">
        <v>960</v>
      </c>
      <c r="D7720" t="s">
        <v>169</v>
      </c>
      <c r="E7720">
        <v>0</v>
      </c>
      <c r="F7720">
        <v>62</v>
      </c>
      <c r="G7720">
        <v>0</v>
      </c>
      <c r="H7720" t="s">
        <v>116</v>
      </c>
      <c r="I7720">
        <v>5</v>
      </c>
      <c r="J7720" t="s">
        <v>66</v>
      </c>
      <c r="K7720" s="33" t="str">
        <f>IF(ISNA(VLOOKUP(C7720,'Provider-EHR crosswalk'!A:B,2,FALSE)),"No EHR Specified",VLOOKUP(C7720,'Provider-EHR crosswalk'!A:B,2,FALSE))</f>
        <v>Azalea Health EHR</v>
      </c>
    </row>
    <row r="7721" spans="1:11" x14ac:dyDescent="0.25">
      <c r="A7721" t="s">
        <v>170</v>
      </c>
      <c r="B7721">
        <v>75</v>
      </c>
      <c r="C7721" t="s">
        <v>960</v>
      </c>
      <c r="D7721" t="s">
        <v>171</v>
      </c>
      <c r="E7721">
        <v>3</v>
      </c>
      <c r="F7721">
        <v>62</v>
      </c>
      <c r="G7721">
        <v>4.84</v>
      </c>
      <c r="H7721" t="s">
        <v>116</v>
      </c>
      <c r="I7721">
        <v>5</v>
      </c>
      <c r="J7721" t="s">
        <v>66</v>
      </c>
      <c r="K7721" s="33" t="str">
        <f>IF(ISNA(VLOOKUP(C7721,'Provider-EHR crosswalk'!A:B,2,FALSE)),"No EHR Specified",VLOOKUP(C7721,'Provider-EHR crosswalk'!A:B,2,FALSE))</f>
        <v>Azalea Health EHR</v>
      </c>
    </row>
    <row r="7722" spans="1:11" x14ac:dyDescent="0.25">
      <c r="A7722" t="s">
        <v>172</v>
      </c>
      <c r="B7722">
        <v>75</v>
      </c>
      <c r="C7722" t="s">
        <v>960</v>
      </c>
      <c r="D7722" t="s">
        <v>173</v>
      </c>
      <c r="E7722">
        <v>0</v>
      </c>
      <c r="F7722">
        <v>411</v>
      </c>
      <c r="G7722">
        <v>0</v>
      </c>
      <c r="H7722" t="s">
        <v>116</v>
      </c>
      <c r="I7722">
        <v>5</v>
      </c>
      <c r="J7722" t="s">
        <v>66</v>
      </c>
      <c r="K7722" s="33" t="str">
        <f>IF(ISNA(VLOOKUP(C7722,'Provider-EHR crosswalk'!A:B,2,FALSE)),"No EHR Specified",VLOOKUP(C7722,'Provider-EHR crosswalk'!A:B,2,FALSE))</f>
        <v>Azalea Health EHR</v>
      </c>
    </row>
    <row r="7723" spans="1:11" x14ac:dyDescent="0.25">
      <c r="A7723" t="s">
        <v>174</v>
      </c>
      <c r="B7723">
        <v>75</v>
      </c>
      <c r="C7723" t="s">
        <v>960</v>
      </c>
      <c r="D7723" t="s">
        <v>175</v>
      </c>
      <c r="E7723">
        <v>3</v>
      </c>
      <c r="F7723">
        <v>411</v>
      </c>
      <c r="G7723">
        <v>0.73</v>
      </c>
      <c r="H7723" t="s">
        <v>116</v>
      </c>
      <c r="I7723">
        <v>5</v>
      </c>
      <c r="J7723" t="s">
        <v>66</v>
      </c>
      <c r="K7723" s="33" t="str">
        <f>IF(ISNA(VLOOKUP(C7723,'Provider-EHR crosswalk'!A:B,2,FALSE)),"No EHR Specified",VLOOKUP(C7723,'Provider-EHR crosswalk'!A:B,2,FALSE))</f>
        <v>Azalea Health EHR</v>
      </c>
    </row>
    <row r="7724" spans="1:11" x14ac:dyDescent="0.25">
      <c r="A7724" t="s">
        <v>176</v>
      </c>
      <c r="B7724">
        <v>75</v>
      </c>
      <c r="C7724" t="s">
        <v>960</v>
      </c>
      <c r="D7724" t="s">
        <v>177</v>
      </c>
      <c r="E7724">
        <v>0</v>
      </c>
      <c r="F7724">
        <v>411</v>
      </c>
      <c r="G7724">
        <v>0</v>
      </c>
      <c r="H7724" t="s">
        <v>116</v>
      </c>
      <c r="I7724">
        <v>5</v>
      </c>
      <c r="J7724" t="s">
        <v>66</v>
      </c>
      <c r="K7724" s="33" t="str">
        <f>IF(ISNA(VLOOKUP(C7724,'Provider-EHR crosswalk'!A:B,2,FALSE)),"No EHR Specified",VLOOKUP(C7724,'Provider-EHR crosswalk'!A:B,2,FALSE))</f>
        <v>Azalea Health EHR</v>
      </c>
    </row>
    <row r="7725" spans="1:11" x14ac:dyDescent="0.25">
      <c r="A7725" t="s">
        <v>63</v>
      </c>
      <c r="B7725">
        <v>96</v>
      </c>
      <c r="C7725" t="s">
        <v>1061</v>
      </c>
      <c r="D7725" t="s">
        <v>64</v>
      </c>
      <c r="E7725">
        <v>32</v>
      </c>
      <c r="F7725">
        <v>32</v>
      </c>
      <c r="G7725">
        <v>100</v>
      </c>
      <c r="H7725" t="s">
        <v>65</v>
      </c>
      <c r="I7725">
        <v>99</v>
      </c>
      <c r="J7725" t="s">
        <v>66</v>
      </c>
      <c r="K7725" s="33" t="str">
        <f>IF(ISNA(VLOOKUP(C7725,'Provider-EHR crosswalk'!A:B,2,FALSE)),"No EHR Specified",VLOOKUP(C7725,'Provider-EHR crosswalk'!A:B,2,FALSE))</f>
        <v>NetSmart MyEvolv</v>
      </c>
    </row>
    <row r="7726" spans="1:11" x14ac:dyDescent="0.25">
      <c r="A7726" t="s">
        <v>67</v>
      </c>
      <c r="B7726">
        <v>96</v>
      </c>
      <c r="C7726" t="s">
        <v>1061</v>
      </c>
      <c r="D7726" t="s">
        <v>68</v>
      </c>
      <c r="E7726">
        <v>22</v>
      </c>
      <c r="F7726">
        <v>32</v>
      </c>
      <c r="G7726">
        <v>68.75</v>
      </c>
      <c r="H7726" t="s">
        <v>65</v>
      </c>
      <c r="I7726">
        <v>75</v>
      </c>
      <c r="J7726" t="s">
        <v>69</v>
      </c>
      <c r="K7726" s="33" t="str">
        <f>IF(ISNA(VLOOKUP(C7726,'Provider-EHR crosswalk'!A:B,2,FALSE)),"No EHR Specified",VLOOKUP(C7726,'Provider-EHR crosswalk'!A:B,2,FALSE))</f>
        <v>NetSmart MyEvolv</v>
      </c>
    </row>
    <row r="7727" spans="1:11" x14ac:dyDescent="0.25">
      <c r="A7727" t="s">
        <v>70</v>
      </c>
      <c r="B7727">
        <v>96</v>
      </c>
      <c r="C7727" t="s">
        <v>1061</v>
      </c>
      <c r="D7727" t="s">
        <v>71</v>
      </c>
      <c r="E7727">
        <v>32</v>
      </c>
      <c r="F7727">
        <v>32</v>
      </c>
      <c r="G7727">
        <v>100</v>
      </c>
      <c r="H7727" t="s">
        <v>65</v>
      </c>
      <c r="I7727">
        <v>99</v>
      </c>
      <c r="J7727" t="s">
        <v>66</v>
      </c>
      <c r="K7727" s="33" t="str">
        <f>IF(ISNA(VLOOKUP(C7727,'Provider-EHR crosswalk'!A:B,2,FALSE)),"No EHR Specified",VLOOKUP(C7727,'Provider-EHR crosswalk'!A:B,2,FALSE))</f>
        <v>NetSmart MyEvolv</v>
      </c>
    </row>
    <row r="7728" spans="1:11" x14ac:dyDescent="0.25">
      <c r="A7728" t="s">
        <v>72</v>
      </c>
      <c r="B7728">
        <v>96</v>
      </c>
      <c r="C7728" t="s">
        <v>1061</v>
      </c>
      <c r="D7728" t="s">
        <v>73</v>
      </c>
      <c r="E7728">
        <v>32</v>
      </c>
      <c r="F7728">
        <v>32</v>
      </c>
      <c r="G7728">
        <v>100</v>
      </c>
      <c r="H7728" t="s">
        <v>65</v>
      </c>
      <c r="I7728">
        <v>99</v>
      </c>
      <c r="J7728" t="s">
        <v>66</v>
      </c>
      <c r="K7728" s="33" t="str">
        <f>IF(ISNA(VLOOKUP(C7728,'Provider-EHR crosswalk'!A:B,2,FALSE)),"No EHR Specified",VLOOKUP(C7728,'Provider-EHR crosswalk'!A:B,2,FALSE))</f>
        <v>NetSmart MyEvolv</v>
      </c>
    </row>
    <row r="7729" spans="1:11" x14ac:dyDescent="0.25">
      <c r="A7729" t="s">
        <v>74</v>
      </c>
      <c r="B7729">
        <v>96</v>
      </c>
      <c r="C7729" t="s">
        <v>1061</v>
      </c>
      <c r="D7729" t="s">
        <v>75</v>
      </c>
      <c r="E7729">
        <v>32</v>
      </c>
      <c r="F7729">
        <v>32</v>
      </c>
      <c r="G7729">
        <v>100</v>
      </c>
      <c r="H7729" t="s">
        <v>65</v>
      </c>
      <c r="I7729">
        <v>99</v>
      </c>
      <c r="J7729" t="s">
        <v>66</v>
      </c>
      <c r="K7729" s="33" t="str">
        <f>IF(ISNA(VLOOKUP(C7729,'Provider-EHR crosswalk'!A:B,2,FALSE)),"No EHR Specified",VLOOKUP(C7729,'Provider-EHR crosswalk'!A:B,2,FALSE))</f>
        <v>NetSmart MyEvolv</v>
      </c>
    </row>
    <row r="7730" spans="1:11" x14ac:dyDescent="0.25">
      <c r="A7730" t="s">
        <v>76</v>
      </c>
      <c r="B7730">
        <v>96</v>
      </c>
      <c r="C7730" t="s">
        <v>1061</v>
      </c>
      <c r="D7730" t="s">
        <v>77</v>
      </c>
      <c r="E7730">
        <v>32</v>
      </c>
      <c r="F7730">
        <v>32</v>
      </c>
      <c r="G7730">
        <v>100</v>
      </c>
      <c r="H7730" t="s">
        <v>65</v>
      </c>
      <c r="I7730">
        <v>85</v>
      </c>
      <c r="J7730" t="s">
        <v>66</v>
      </c>
      <c r="K7730" s="33" t="str">
        <f>IF(ISNA(VLOOKUP(C7730,'Provider-EHR crosswalk'!A:B,2,FALSE)),"No EHR Specified",VLOOKUP(C7730,'Provider-EHR crosswalk'!A:B,2,FALSE))</f>
        <v>NetSmart MyEvolv</v>
      </c>
    </row>
    <row r="7731" spans="1:11" x14ac:dyDescent="0.25">
      <c r="A7731" t="s">
        <v>78</v>
      </c>
      <c r="B7731">
        <v>96</v>
      </c>
      <c r="C7731" t="s">
        <v>1061</v>
      </c>
      <c r="D7731" t="s">
        <v>79</v>
      </c>
      <c r="E7731">
        <v>31</v>
      </c>
      <c r="F7731">
        <v>32</v>
      </c>
      <c r="G7731">
        <v>96.88</v>
      </c>
      <c r="H7731" t="s">
        <v>65</v>
      </c>
      <c r="I7731">
        <v>85</v>
      </c>
      <c r="J7731" t="s">
        <v>66</v>
      </c>
      <c r="K7731" s="33" t="str">
        <f>IF(ISNA(VLOOKUP(C7731,'Provider-EHR crosswalk'!A:B,2,FALSE)),"No EHR Specified",VLOOKUP(C7731,'Provider-EHR crosswalk'!A:B,2,FALSE))</f>
        <v>NetSmart MyEvolv</v>
      </c>
    </row>
    <row r="7732" spans="1:11" x14ac:dyDescent="0.25">
      <c r="A7732" t="s">
        <v>80</v>
      </c>
      <c r="B7732">
        <v>96</v>
      </c>
      <c r="C7732" t="s">
        <v>1061</v>
      </c>
      <c r="D7732" t="s">
        <v>81</v>
      </c>
      <c r="E7732">
        <v>32</v>
      </c>
      <c r="F7732">
        <v>32</v>
      </c>
      <c r="G7732">
        <v>100</v>
      </c>
      <c r="H7732" t="s">
        <v>65</v>
      </c>
      <c r="I7732">
        <v>85</v>
      </c>
      <c r="J7732" t="s">
        <v>66</v>
      </c>
      <c r="K7732" s="33" t="str">
        <f>IF(ISNA(VLOOKUP(C7732,'Provider-EHR crosswalk'!A:B,2,FALSE)),"No EHR Specified",VLOOKUP(C7732,'Provider-EHR crosswalk'!A:B,2,FALSE))</f>
        <v>NetSmart MyEvolv</v>
      </c>
    </row>
    <row r="7733" spans="1:11" x14ac:dyDescent="0.25">
      <c r="A7733" t="s">
        <v>82</v>
      </c>
      <c r="B7733">
        <v>96</v>
      </c>
      <c r="C7733" t="s">
        <v>1061</v>
      </c>
      <c r="D7733" t="s">
        <v>83</v>
      </c>
      <c r="E7733">
        <v>32</v>
      </c>
      <c r="F7733">
        <v>32</v>
      </c>
      <c r="G7733">
        <v>100</v>
      </c>
      <c r="H7733" t="s">
        <v>65</v>
      </c>
      <c r="I7733">
        <v>85</v>
      </c>
      <c r="J7733" t="s">
        <v>66</v>
      </c>
      <c r="K7733" s="33" t="str">
        <f>IF(ISNA(VLOOKUP(C7733,'Provider-EHR crosswalk'!A:B,2,FALSE)),"No EHR Specified",VLOOKUP(C7733,'Provider-EHR crosswalk'!A:B,2,FALSE))</f>
        <v>NetSmart MyEvolv</v>
      </c>
    </row>
    <row r="7734" spans="1:11" x14ac:dyDescent="0.25">
      <c r="A7734" t="s">
        <v>84</v>
      </c>
      <c r="B7734">
        <v>96</v>
      </c>
      <c r="C7734" t="s">
        <v>1061</v>
      </c>
      <c r="D7734" t="s">
        <v>85</v>
      </c>
      <c r="E7734">
        <v>31</v>
      </c>
      <c r="F7734">
        <v>32</v>
      </c>
      <c r="G7734">
        <v>96.88</v>
      </c>
      <c r="H7734" t="s">
        <v>65</v>
      </c>
      <c r="I7734">
        <v>85</v>
      </c>
      <c r="J7734" t="s">
        <v>66</v>
      </c>
      <c r="K7734" s="33" t="str">
        <f>IF(ISNA(VLOOKUP(C7734,'Provider-EHR crosswalk'!A:B,2,FALSE)),"No EHR Specified",VLOOKUP(C7734,'Provider-EHR crosswalk'!A:B,2,FALSE))</f>
        <v>NetSmart MyEvolv</v>
      </c>
    </row>
    <row r="7735" spans="1:11" x14ac:dyDescent="0.25">
      <c r="A7735" t="s">
        <v>86</v>
      </c>
      <c r="B7735">
        <v>96</v>
      </c>
      <c r="C7735" t="s">
        <v>1061</v>
      </c>
      <c r="D7735" t="s">
        <v>87</v>
      </c>
      <c r="E7735">
        <v>32</v>
      </c>
      <c r="F7735">
        <v>32</v>
      </c>
      <c r="G7735">
        <v>100</v>
      </c>
      <c r="H7735" t="s">
        <v>65</v>
      </c>
      <c r="I7735">
        <v>95</v>
      </c>
      <c r="J7735" t="s">
        <v>66</v>
      </c>
      <c r="K7735" s="33" t="str">
        <f>IF(ISNA(VLOOKUP(C7735,'Provider-EHR crosswalk'!A:B,2,FALSE)),"No EHR Specified",VLOOKUP(C7735,'Provider-EHR crosswalk'!A:B,2,FALSE))</f>
        <v>NetSmart MyEvolv</v>
      </c>
    </row>
    <row r="7736" spans="1:11" x14ac:dyDescent="0.25">
      <c r="A7736" t="s">
        <v>88</v>
      </c>
      <c r="B7736">
        <v>96</v>
      </c>
      <c r="C7736" t="s">
        <v>1061</v>
      </c>
      <c r="D7736" t="s">
        <v>89</v>
      </c>
      <c r="E7736">
        <v>32</v>
      </c>
      <c r="F7736">
        <v>32</v>
      </c>
      <c r="G7736">
        <v>100</v>
      </c>
      <c r="H7736" t="s">
        <v>65</v>
      </c>
      <c r="I7736">
        <v>95</v>
      </c>
      <c r="J7736" t="s">
        <v>66</v>
      </c>
      <c r="K7736" s="33" t="str">
        <f>IF(ISNA(VLOOKUP(C7736,'Provider-EHR crosswalk'!A:B,2,FALSE)),"No EHR Specified",VLOOKUP(C7736,'Provider-EHR crosswalk'!A:B,2,FALSE))</f>
        <v>NetSmart MyEvolv</v>
      </c>
    </row>
    <row r="7737" spans="1:11" x14ac:dyDescent="0.25">
      <c r="A7737" t="s">
        <v>90</v>
      </c>
      <c r="B7737">
        <v>96</v>
      </c>
      <c r="C7737" t="s">
        <v>1061</v>
      </c>
      <c r="D7737" t="s">
        <v>91</v>
      </c>
      <c r="E7737">
        <v>30</v>
      </c>
      <c r="F7737">
        <v>32</v>
      </c>
      <c r="G7737">
        <v>93.75</v>
      </c>
      <c r="H7737" t="s">
        <v>65</v>
      </c>
      <c r="I7737">
        <v>90</v>
      </c>
      <c r="J7737" t="s">
        <v>66</v>
      </c>
      <c r="K7737" s="33" t="str">
        <f>IF(ISNA(VLOOKUP(C7737,'Provider-EHR crosswalk'!A:B,2,FALSE)),"No EHR Specified",VLOOKUP(C7737,'Provider-EHR crosswalk'!A:B,2,FALSE))</f>
        <v>NetSmart MyEvolv</v>
      </c>
    </row>
    <row r="7738" spans="1:11" x14ac:dyDescent="0.25">
      <c r="A7738" t="s">
        <v>92</v>
      </c>
      <c r="B7738">
        <v>96</v>
      </c>
      <c r="C7738" t="s">
        <v>1061</v>
      </c>
      <c r="D7738" t="s">
        <v>93</v>
      </c>
      <c r="E7738">
        <v>16</v>
      </c>
      <c r="F7738">
        <v>32</v>
      </c>
      <c r="G7738">
        <v>50</v>
      </c>
      <c r="H7738" t="s">
        <v>65</v>
      </c>
      <c r="I7738">
        <v>90</v>
      </c>
      <c r="J7738" t="s">
        <v>69</v>
      </c>
      <c r="K7738" s="33" t="str">
        <f>IF(ISNA(VLOOKUP(C7738,'Provider-EHR crosswalk'!A:B,2,FALSE)),"No EHR Specified",VLOOKUP(C7738,'Provider-EHR crosswalk'!A:B,2,FALSE))</f>
        <v>NetSmart MyEvolv</v>
      </c>
    </row>
    <row r="7739" spans="1:11" x14ac:dyDescent="0.25">
      <c r="A7739" t="s">
        <v>94</v>
      </c>
      <c r="B7739">
        <v>96</v>
      </c>
      <c r="C7739" t="s">
        <v>1061</v>
      </c>
      <c r="D7739" t="s">
        <v>95</v>
      </c>
      <c r="E7739">
        <v>16</v>
      </c>
      <c r="F7739">
        <v>32</v>
      </c>
      <c r="G7739">
        <v>50</v>
      </c>
      <c r="H7739" t="s">
        <v>65</v>
      </c>
      <c r="I7739">
        <v>90</v>
      </c>
      <c r="J7739" t="s">
        <v>69</v>
      </c>
      <c r="K7739" s="33" t="str">
        <f>IF(ISNA(VLOOKUP(C7739,'Provider-EHR crosswalk'!A:B,2,FALSE)),"No EHR Specified",VLOOKUP(C7739,'Provider-EHR crosswalk'!A:B,2,FALSE))</f>
        <v>NetSmart MyEvolv</v>
      </c>
    </row>
    <row r="7740" spans="1:11" x14ac:dyDescent="0.25">
      <c r="A7740" t="s">
        <v>96</v>
      </c>
      <c r="B7740">
        <v>96</v>
      </c>
      <c r="C7740" t="s">
        <v>1061</v>
      </c>
      <c r="D7740" t="s">
        <v>97</v>
      </c>
      <c r="E7740">
        <v>22</v>
      </c>
      <c r="F7740">
        <v>32</v>
      </c>
      <c r="G7740">
        <v>68.75</v>
      </c>
      <c r="H7740" t="s">
        <v>65</v>
      </c>
      <c r="I7740">
        <v>90</v>
      </c>
      <c r="J7740" t="s">
        <v>69</v>
      </c>
      <c r="K7740" s="33" t="str">
        <f>IF(ISNA(VLOOKUP(C7740,'Provider-EHR crosswalk'!A:B,2,FALSE)),"No EHR Specified",VLOOKUP(C7740,'Provider-EHR crosswalk'!A:B,2,FALSE))</f>
        <v>NetSmart MyEvolv</v>
      </c>
    </row>
    <row r="7741" spans="1:11" x14ac:dyDescent="0.25">
      <c r="A7741" t="s">
        <v>98</v>
      </c>
      <c r="B7741">
        <v>96</v>
      </c>
      <c r="C7741" t="s">
        <v>1061</v>
      </c>
      <c r="D7741" t="s">
        <v>99</v>
      </c>
      <c r="E7741">
        <v>22</v>
      </c>
      <c r="F7741">
        <v>32</v>
      </c>
      <c r="G7741">
        <v>68.75</v>
      </c>
      <c r="H7741" t="s">
        <v>65</v>
      </c>
      <c r="I7741">
        <v>90</v>
      </c>
      <c r="J7741" t="s">
        <v>69</v>
      </c>
      <c r="K7741" s="33" t="str">
        <f>IF(ISNA(VLOOKUP(C7741,'Provider-EHR crosswalk'!A:B,2,FALSE)),"No EHR Specified",VLOOKUP(C7741,'Provider-EHR crosswalk'!A:B,2,FALSE))</f>
        <v>NetSmart MyEvolv</v>
      </c>
    </row>
    <row r="7742" spans="1:11" x14ac:dyDescent="0.25">
      <c r="A7742" t="s">
        <v>100</v>
      </c>
      <c r="B7742">
        <v>96</v>
      </c>
      <c r="C7742" t="s">
        <v>1061</v>
      </c>
      <c r="D7742" t="s">
        <v>101</v>
      </c>
      <c r="E7742">
        <v>153</v>
      </c>
      <c r="F7742">
        <v>153</v>
      </c>
      <c r="G7742">
        <v>100</v>
      </c>
      <c r="H7742" t="s">
        <v>65</v>
      </c>
      <c r="I7742">
        <v>99</v>
      </c>
      <c r="J7742" t="s">
        <v>66</v>
      </c>
      <c r="K7742" s="33" t="str">
        <f>IF(ISNA(VLOOKUP(C7742,'Provider-EHR crosswalk'!A:B,2,FALSE)),"No EHR Specified",VLOOKUP(C7742,'Provider-EHR crosswalk'!A:B,2,FALSE))</f>
        <v>NetSmart MyEvolv</v>
      </c>
    </row>
    <row r="7743" spans="1:11" x14ac:dyDescent="0.25">
      <c r="A7743" t="s">
        <v>102</v>
      </c>
      <c r="B7743">
        <v>96</v>
      </c>
      <c r="C7743" t="s">
        <v>1061</v>
      </c>
      <c r="D7743" t="s">
        <v>103</v>
      </c>
      <c r="E7743">
        <v>153</v>
      </c>
      <c r="F7743">
        <v>153</v>
      </c>
      <c r="G7743">
        <v>100</v>
      </c>
      <c r="H7743" t="s">
        <v>65</v>
      </c>
      <c r="I7743">
        <v>99</v>
      </c>
      <c r="J7743" t="s">
        <v>66</v>
      </c>
      <c r="K7743" s="33" t="str">
        <f>IF(ISNA(VLOOKUP(C7743,'Provider-EHR crosswalk'!A:B,2,FALSE)),"No EHR Specified",VLOOKUP(C7743,'Provider-EHR crosswalk'!A:B,2,FALSE))</f>
        <v>NetSmart MyEvolv</v>
      </c>
    </row>
    <row r="7744" spans="1:11" x14ac:dyDescent="0.25">
      <c r="A7744" t="s">
        <v>104</v>
      </c>
      <c r="B7744">
        <v>96</v>
      </c>
      <c r="C7744" t="s">
        <v>1061</v>
      </c>
      <c r="D7744" t="s">
        <v>105</v>
      </c>
      <c r="E7744">
        <v>153</v>
      </c>
      <c r="F7744">
        <v>153</v>
      </c>
      <c r="G7744">
        <v>100</v>
      </c>
      <c r="H7744" t="s">
        <v>65</v>
      </c>
      <c r="I7744">
        <v>99</v>
      </c>
      <c r="J7744" t="s">
        <v>66</v>
      </c>
      <c r="K7744" s="33" t="str">
        <f>IF(ISNA(VLOOKUP(C7744,'Provider-EHR crosswalk'!A:B,2,FALSE)),"No EHR Specified",VLOOKUP(C7744,'Provider-EHR crosswalk'!A:B,2,FALSE))</f>
        <v>NetSmart MyEvolv</v>
      </c>
    </row>
    <row r="7745" spans="1:11" x14ac:dyDescent="0.25">
      <c r="A7745" t="s">
        <v>106</v>
      </c>
      <c r="B7745">
        <v>96</v>
      </c>
      <c r="C7745" t="s">
        <v>1061</v>
      </c>
      <c r="D7745" t="s">
        <v>107</v>
      </c>
      <c r="E7745">
        <v>153</v>
      </c>
      <c r="F7745">
        <v>153</v>
      </c>
      <c r="G7745">
        <v>100</v>
      </c>
      <c r="H7745" t="s">
        <v>65</v>
      </c>
      <c r="I7745">
        <v>99</v>
      </c>
      <c r="J7745" t="s">
        <v>66</v>
      </c>
      <c r="K7745" s="33" t="str">
        <f>IF(ISNA(VLOOKUP(C7745,'Provider-EHR crosswalk'!A:B,2,FALSE)),"No EHR Specified",VLOOKUP(C7745,'Provider-EHR crosswalk'!A:B,2,FALSE))</f>
        <v>NetSmart MyEvolv</v>
      </c>
    </row>
    <row r="7746" spans="1:11" x14ac:dyDescent="0.25">
      <c r="A7746" t="s">
        <v>108</v>
      </c>
      <c r="B7746">
        <v>96</v>
      </c>
      <c r="C7746" t="s">
        <v>1061</v>
      </c>
      <c r="D7746" t="s">
        <v>109</v>
      </c>
      <c r="E7746">
        <v>153</v>
      </c>
      <c r="F7746">
        <v>153</v>
      </c>
      <c r="G7746">
        <v>100</v>
      </c>
      <c r="H7746" t="s">
        <v>65</v>
      </c>
      <c r="I7746">
        <v>99</v>
      </c>
      <c r="J7746" t="s">
        <v>66</v>
      </c>
      <c r="K7746" s="33" t="str">
        <f>IF(ISNA(VLOOKUP(C7746,'Provider-EHR crosswalk'!A:B,2,FALSE)),"No EHR Specified",VLOOKUP(C7746,'Provider-EHR crosswalk'!A:B,2,FALSE))</f>
        <v>NetSmart MyEvolv</v>
      </c>
    </row>
    <row r="7747" spans="1:11" x14ac:dyDescent="0.25">
      <c r="A7747" t="s">
        <v>110</v>
      </c>
      <c r="B7747">
        <v>96</v>
      </c>
      <c r="C7747" t="s">
        <v>1061</v>
      </c>
      <c r="D7747" t="s">
        <v>111</v>
      </c>
      <c r="E7747">
        <v>153</v>
      </c>
      <c r="F7747">
        <v>153</v>
      </c>
      <c r="G7747">
        <v>100</v>
      </c>
      <c r="H7747" t="s">
        <v>65</v>
      </c>
      <c r="I7747">
        <v>99</v>
      </c>
      <c r="J7747" t="s">
        <v>66</v>
      </c>
      <c r="K7747" s="33" t="str">
        <f>IF(ISNA(VLOOKUP(C7747,'Provider-EHR crosswalk'!A:B,2,FALSE)),"No EHR Specified",VLOOKUP(C7747,'Provider-EHR crosswalk'!A:B,2,FALSE))</f>
        <v>NetSmart MyEvolv</v>
      </c>
    </row>
    <row r="7748" spans="1:11" x14ac:dyDescent="0.25">
      <c r="A7748" t="s">
        <v>112</v>
      </c>
      <c r="B7748">
        <v>96</v>
      </c>
      <c r="C7748" t="s">
        <v>1061</v>
      </c>
      <c r="D7748" t="s">
        <v>113</v>
      </c>
      <c r="E7748">
        <v>153</v>
      </c>
      <c r="F7748">
        <v>153</v>
      </c>
      <c r="G7748">
        <v>100</v>
      </c>
      <c r="H7748" t="s">
        <v>65</v>
      </c>
      <c r="I7748">
        <v>99</v>
      </c>
      <c r="J7748" t="s">
        <v>66</v>
      </c>
      <c r="K7748" s="33" t="str">
        <f>IF(ISNA(VLOOKUP(C7748,'Provider-EHR crosswalk'!A:B,2,FALSE)),"No EHR Specified",VLOOKUP(C7748,'Provider-EHR crosswalk'!A:B,2,FALSE))</f>
        <v>NetSmart MyEvolv</v>
      </c>
    </row>
    <row r="7749" spans="1:11" x14ac:dyDescent="0.25">
      <c r="A7749" t="s">
        <v>114</v>
      </c>
      <c r="B7749">
        <v>96</v>
      </c>
      <c r="C7749" t="s">
        <v>1061</v>
      </c>
      <c r="D7749" t="s">
        <v>115</v>
      </c>
      <c r="E7749">
        <v>0</v>
      </c>
      <c r="F7749">
        <v>32</v>
      </c>
      <c r="G7749">
        <v>0</v>
      </c>
      <c r="H7749" t="s">
        <v>116</v>
      </c>
      <c r="I7749">
        <v>4</v>
      </c>
      <c r="J7749" t="s">
        <v>66</v>
      </c>
      <c r="K7749" s="33" t="str">
        <f>IF(ISNA(VLOOKUP(C7749,'Provider-EHR crosswalk'!A:B,2,FALSE)),"No EHR Specified",VLOOKUP(C7749,'Provider-EHR crosswalk'!A:B,2,FALSE))</f>
        <v>NetSmart MyEvolv</v>
      </c>
    </row>
    <row r="7750" spans="1:11" x14ac:dyDescent="0.25">
      <c r="A7750" t="s">
        <v>117</v>
      </c>
      <c r="B7750">
        <v>96</v>
      </c>
      <c r="C7750" t="s">
        <v>1061</v>
      </c>
      <c r="D7750" t="s">
        <v>118</v>
      </c>
      <c r="E7750">
        <v>4</v>
      </c>
      <c r="F7750">
        <v>32</v>
      </c>
      <c r="G7750">
        <v>12.5</v>
      </c>
      <c r="H7750" t="s">
        <v>116</v>
      </c>
      <c r="I7750">
        <v>4</v>
      </c>
      <c r="J7750" t="s">
        <v>69</v>
      </c>
      <c r="K7750" s="33" t="str">
        <f>IF(ISNA(VLOOKUP(C7750,'Provider-EHR crosswalk'!A:B,2,FALSE)),"No EHR Specified",VLOOKUP(C7750,'Provider-EHR crosswalk'!A:B,2,FALSE))</f>
        <v>NetSmart MyEvolv</v>
      </c>
    </row>
    <row r="7751" spans="1:11" x14ac:dyDescent="0.25">
      <c r="A7751" t="s">
        <v>119</v>
      </c>
      <c r="B7751">
        <v>96</v>
      </c>
      <c r="C7751" t="s">
        <v>1061</v>
      </c>
      <c r="D7751" t="s">
        <v>120</v>
      </c>
      <c r="E7751">
        <v>1</v>
      </c>
      <c r="F7751">
        <v>32</v>
      </c>
      <c r="G7751">
        <v>3.13</v>
      </c>
      <c r="H7751" t="s">
        <v>116</v>
      </c>
      <c r="I7751">
        <v>4</v>
      </c>
      <c r="J7751" t="s">
        <v>66</v>
      </c>
      <c r="K7751" s="33" t="str">
        <f>IF(ISNA(VLOOKUP(C7751,'Provider-EHR crosswalk'!A:B,2,FALSE)),"No EHR Specified",VLOOKUP(C7751,'Provider-EHR crosswalk'!A:B,2,FALSE))</f>
        <v>NetSmart MyEvolv</v>
      </c>
    </row>
    <row r="7752" spans="1:11" x14ac:dyDescent="0.25">
      <c r="A7752" t="s">
        <v>121</v>
      </c>
      <c r="B7752">
        <v>96</v>
      </c>
      <c r="C7752" t="s">
        <v>1061</v>
      </c>
      <c r="D7752" t="s">
        <v>122</v>
      </c>
      <c r="E7752">
        <v>0</v>
      </c>
      <c r="F7752">
        <v>32</v>
      </c>
      <c r="G7752">
        <v>0</v>
      </c>
      <c r="H7752" t="s">
        <v>116</v>
      </c>
      <c r="I7752">
        <v>1</v>
      </c>
      <c r="J7752" t="s">
        <v>66</v>
      </c>
      <c r="K7752" s="33" t="str">
        <f>IF(ISNA(VLOOKUP(C7752,'Provider-EHR crosswalk'!A:B,2,FALSE)),"No EHR Specified",VLOOKUP(C7752,'Provider-EHR crosswalk'!A:B,2,FALSE))</f>
        <v>NetSmart MyEvolv</v>
      </c>
    </row>
    <row r="7753" spans="1:11" x14ac:dyDescent="0.25">
      <c r="A7753" t="s">
        <v>123</v>
      </c>
      <c r="B7753">
        <v>96</v>
      </c>
      <c r="C7753" t="s">
        <v>1061</v>
      </c>
      <c r="D7753" t="s">
        <v>124</v>
      </c>
      <c r="E7753">
        <v>0</v>
      </c>
      <c r="F7753">
        <v>153</v>
      </c>
      <c r="G7753">
        <v>0</v>
      </c>
      <c r="H7753" t="s">
        <v>116</v>
      </c>
      <c r="I7753">
        <v>1</v>
      </c>
      <c r="J7753" t="s">
        <v>66</v>
      </c>
      <c r="K7753" s="33" t="str">
        <f>IF(ISNA(VLOOKUP(C7753,'Provider-EHR crosswalk'!A:B,2,FALSE)),"No EHR Specified",VLOOKUP(C7753,'Provider-EHR crosswalk'!A:B,2,FALSE))</f>
        <v>NetSmart MyEvolv</v>
      </c>
    </row>
    <row r="7754" spans="1:11" x14ac:dyDescent="0.25">
      <c r="A7754" t="s">
        <v>125</v>
      </c>
      <c r="B7754">
        <v>96</v>
      </c>
      <c r="C7754" t="s">
        <v>1061</v>
      </c>
      <c r="D7754" t="s">
        <v>126</v>
      </c>
      <c r="E7754">
        <v>0</v>
      </c>
      <c r="F7754">
        <v>153</v>
      </c>
      <c r="G7754">
        <v>0</v>
      </c>
      <c r="H7754" t="s">
        <v>116</v>
      </c>
      <c r="I7754">
        <v>1</v>
      </c>
      <c r="J7754" t="s">
        <v>66</v>
      </c>
      <c r="K7754" s="33" t="str">
        <f>IF(ISNA(VLOOKUP(C7754,'Provider-EHR crosswalk'!A:B,2,FALSE)),"No EHR Specified",VLOOKUP(C7754,'Provider-EHR crosswalk'!A:B,2,FALSE))</f>
        <v>NetSmart MyEvolv</v>
      </c>
    </row>
    <row r="7755" spans="1:11" x14ac:dyDescent="0.25">
      <c r="A7755" t="s">
        <v>127</v>
      </c>
      <c r="B7755">
        <v>96</v>
      </c>
      <c r="C7755" t="s">
        <v>1061</v>
      </c>
      <c r="D7755" t="s">
        <v>128</v>
      </c>
      <c r="E7755">
        <v>8</v>
      </c>
      <c r="F7755">
        <v>153</v>
      </c>
      <c r="G7755">
        <v>5.23</v>
      </c>
      <c r="H7755" t="s">
        <v>116</v>
      </c>
      <c r="I7755">
        <v>4</v>
      </c>
      <c r="J7755" t="s">
        <v>69</v>
      </c>
      <c r="K7755" s="33" t="str">
        <f>IF(ISNA(VLOOKUP(C7755,'Provider-EHR crosswalk'!A:B,2,FALSE)),"No EHR Specified",VLOOKUP(C7755,'Provider-EHR crosswalk'!A:B,2,FALSE))</f>
        <v>NetSmart MyEvolv</v>
      </c>
    </row>
    <row r="7756" spans="1:11" x14ac:dyDescent="0.25">
      <c r="A7756" t="s">
        <v>129</v>
      </c>
      <c r="B7756">
        <v>96</v>
      </c>
      <c r="C7756" t="s">
        <v>1061</v>
      </c>
      <c r="D7756" t="s">
        <v>130</v>
      </c>
      <c r="E7756">
        <v>0</v>
      </c>
      <c r="F7756">
        <v>153</v>
      </c>
      <c r="G7756">
        <v>0</v>
      </c>
      <c r="H7756" t="s">
        <v>116</v>
      </c>
      <c r="I7756">
        <v>4</v>
      </c>
      <c r="J7756" t="s">
        <v>66</v>
      </c>
      <c r="K7756" s="33" t="str">
        <f>IF(ISNA(VLOOKUP(C7756,'Provider-EHR crosswalk'!A:B,2,FALSE)),"No EHR Specified",VLOOKUP(C7756,'Provider-EHR crosswalk'!A:B,2,FALSE))</f>
        <v>NetSmart MyEvolv</v>
      </c>
    </row>
    <row r="7757" spans="1:11" x14ac:dyDescent="0.25">
      <c r="A7757" t="s">
        <v>131</v>
      </c>
      <c r="B7757">
        <v>96</v>
      </c>
      <c r="C7757" t="s">
        <v>1061</v>
      </c>
      <c r="D7757" t="s">
        <v>132</v>
      </c>
      <c r="E7757">
        <v>0</v>
      </c>
      <c r="F7757">
        <v>153</v>
      </c>
      <c r="G7757">
        <v>0</v>
      </c>
      <c r="H7757" t="s">
        <v>116</v>
      </c>
      <c r="I7757">
        <v>4</v>
      </c>
      <c r="J7757" t="s">
        <v>66</v>
      </c>
      <c r="K7757" s="33" t="str">
        <f>IF(ISNA(VLOOKUP(C7757,'Provider-EHR crosswalk'!A:B,2,FALSE)),"No EHR Specified",VLOOKUP(C7757,'Provider-EHR crosswalk'!A:B,2,FALSE))</f>
        <v>NetSmart MyEvolv</v>
      </c>
    </row>
    <row r="7758" spans="1:11" x14ac:dyDescent="0.25">
      <c r="A7758" t="s">
        <v>133</v>
      </c>
      <c r="B7758">
        <v>96</v>
      </c>
      <c r="C7758" t="s">
        <v>1061</v>
      </c>
      <c r="D7758" t="s">
        <v>134</v>
      </c>
      <c r="E7758">
        <v>0</v>
      </c>
      <c r="F7758">
        <v>153</v>
      </c>
      <c r="G7758">
        <v>0</v>
      </c>
      <c r="H7758" t="s">
        <v>116</v>
      </c>
      <c r="I7758">
        <v>1</v>
      </c>
      <c r="J7758" t="s">
        <v>66</v>
      </c>
      <c r="K7758" s="33" t="str">
        <f>IF(ISNA(VLOOKUP(C7758,'Provider-EHR crosswalk'!A:B,2,FALSE)),"No EHR Specified",VLOOKUP(C7758,'Provider-EHR crosswalk'!A:B,2,FALSE))</f>
        <v>NetSmart MyEvolv</v>
      </c>
    </row>
    <row r="7759" spans="1:11" x14ac:dyDescent="0.25">
      <c r="A7759" t="s">
        <v>135</v>
      </c>
      <c r="B7759">
        <v>96</v>
      </c>
      <c r="C7759" t="s">
        <v>1061</v>
      </c>
      <c r="D7759" t="s">
        <v>136</v>
      </c>
      <c r="E7759">
        <v>0</v>
      </c>
      <c r="F7759">
        <v>153</v>
      </c>
      <c r="G7759">
        <v>0</v>
      </c>
      <c r="H7759" t="s">
        <v>116</v>
      </c>
      <c r="I7759">
        <v>1</v>
      </c>
      <c r="J7759" t="s">
        <v>66</v>
      </c>
      <c r="K7759" s="33" t="str">
        <f>IF(ISNA(VLOOKUP(C7759,'Provider-EHR crosswalk'!A:B,2,FALSE)),"No EHR Specified",VLOOKUP(C7759,'Provider-EHR crosswalk'!A:B,2,FALSE))</f>
        <v>NetSmart MyEvolv</v>
      </c>
    </row>
    <row r="7760" spans="1:11" x14ac:dyDescent="0.25">
      <c r="A7760" t="s">
        <v>137</v>
      </c>
      <c r="B7760">
        <v>96</v>
      </c>
      <c r="C7760" t="s">
        <v>1061</v>
      </c>
      <c r="D7760" t="s">
        <v>138</v>
      </c>
      <c r="E7760">
        <v>0</v>
      </c>
      <c r="F7760">
        <v>153</v>
      </c>
      <c r="G7760">
        <v>0</v>
      </c>
      <c r="H7760" t="s">
        <v>116</v>
      </c>
      <c r="I7760">
        <v>1</v>
      </c>
      <c r="J7760" t="s">
        <v>66</v>
      </c>
      <c r="K7760" s="33" t="str">
        <f>IF(ISNA(VLOOKUP(C7760,'Provider-EHR crosswalk'!A:B,2,FALSE)),"No EHR Specified",VLOOKUP(C7760,'Provider-EHR crosswalk'!A:B,2,FALSE))</f>
        <v>NetSmart MyEvolv</v>
      </c>
    </row>
    <row r="7761" spans="1:11" x14ac:dyDescent="0.25">
      <c r="A7761" t="s">
        <v>139</v>
      </c>
      <c r="B7761">
        <v>96</v>
      </c>
      <c r="C7761" t="s">
        <v>1061</v>
      </c>
      <c r="D7761" t="s">
        <v>140</v>
      </c>
      <c r="E7761">
        <v>0</v>
      </c>
      <c r="F7761">
        <v>153</v>
      </c>
      <c r="G7761">
        <v>0</v>
      </c>
      <c r="H7761" t="s">
        <v>116</v>
      </c>
      <c r="I7761">
        <v>1</v>
      </c>
      <c r="J7761" t="s">
        <v>66</v>
      </c>
      <c r="K7761" s="33" t="str">
        <f>IF(ISNA(VLOOKUP(C7761,'Provider-EHR crosswalk'!A:B,2,FALSE)),"No EHR Specified",VLOOKUP(C7761,'Provider-EHR crosswalk'!A:B,2,FALSE))</f>
        <v>NetSmart MyEvolv</v>
      </c>
    </row>
    <row r="7762" spans="1:11" x14ac:dyDescent="0.25">
      <c r="A7762" t="s">
        <v>141</v>
      </c>
      <c r="B7762">
        <v>96</v>
      </c>
      <c r="C7762" t="s">
        <v>1061</v>
      </c>
      <c r="D7762" t="s">
        <v>142</v>
      </c>
      <c r="E7762">
        <v>0</v>
      </c>
      <c r="F7762">
        <v>153</v>
      </c>
      <c r="G7762">
        <v>0</v>
      </c>
      <c r="H7762" t="s">
        <v>116</v>
      </c>
      <c r="I7762">
        <v>1</v>
      </c>
      <c r="J7762" t="s">
        <v>66</v>
      </c>
      <c r="K7762" s="33" t="str">
        <f>IF(ISNA(VLOOKUP(C7762,'Provider-EHR crosswalk'!A:B,2,FALSE)),"No EHR Specified",VLOOKUP(C7762,'Provider-EHR crosswalk'!A:B,2,FALSE))</f>
        <v>NetSmart MyEvolv</v>
      </c>
    </row>
    <row r="7763" spans="1:11" x14ac:dyDescent="0.25">
      <c r="A7763" t="s">
        <v>143</v>
      </c>
      <c r="B7763">
        <v>96</v>
      </c>
      <c r="C7763" t="s">
        <v>1061</v>
      </c>
      <c r="D7763" t="s">
        <v>144</v>
      </c>
      <c r="E7763">
        <v>0</v>
      </c>
      <c r="F7763">
        <v>153</v>
      </c>
      <c r="G7763">
        <v>0</v>
      </c>
      <c r="H7763" t="s">
        <v>116</v>
      </c>
      <c r="I7763">
        <v>1</v>
      </c>
      <c r="J7763" t="s">
        <v>66</v>
      </c>
      <c r="K7763" s="33" t="str">
        <f>IF(ISNA(VLOOKUP(C7763,'Provider-EHR crosswalk'!A:B,2,FALSE)),"No EHR Specified",VLOOKUP(C7763,'Provider-EHR crosswalk'!A:B,2,FALSE))</f>
        <v>NetSmart MyEvolv</v>
      </c>
    </row>
    <row r="7764" spans="1:11" x14ac:dyDescent="0.25">
      <c r="A7764" t="s">
        <v>145</v>
      </c>
      <c r="B7764">
        <v>96</v>
      </c>
      <c r="C7764" t="s">
        <v>1061</v>
      </c>
      <c r="D7764" t="s">
        <v>146</v>
      </c>
      <c r="E7764">
        <v>0</v>
      </c>
      <c r="F7764">
        <v>153</v>
      </c>
      <c r="G7764">
        <v>0</v>
      </c>
      <c r="H7764" t="s">
        <v>116</v>
      </c>
      <c r="I7764">
        <v>1</v>
      </c>
      <c r="J7764" t="s">
        <v>66</v>
      </c>
      <c r="K7764" s="33" t="str">
        <f>IF(ISNA(VLOOKUP(C7764,'Provider-EHR crosswalk'!A:B,2,FALSE)),"No EHR Specified",VLOOKUP(C7764,'Provider-EHR crosswalk'!A:B,2,FALSE))</f>
        <v>NetSmart MyEvolv</v>
      </c>
    </row>
    <row r="7765" spans="1:11" x14ac:dyDescent="0.25">
      <c r="A7765" t="s">
        <v>147</v>
      </c>
      <c r="B7765">
        <v>96</v>
      </c>
      <c r="C7765" t="s">
        <v>1061</v>
      </c>
      <c r="D7765" t="s">
        <v>148</v>
      </c>
      <c r="E7765">
        <v>0</v>
      </c>
      <c r="F7765">
        <v>153</v>
      </c>
      <c r="G7765">
        <v>0</v>
      </c>
      <c r="H7765" t="s">
        <v>116</v>
      </c>
      <c r="I7765">
        <v>1</v>
      </c>
      <c r="J7765" t="s">
        <v>66</v>
      </c>
      <c r="K7765" s="33" t="str">
        <f>IF(ISNA(VLOOKUP(C7765,'Provider-EHR crosswalk'!A:B,2,FALSE)),"No EHR Specified",VLOOKUP(C7765,'Provider-EHR crosswalk'!A:B,2,FALSE))</f>
        <v>NetSmart MyEvolv</v>
      </c>
    </row>
    <row r="7766" spans="1:11" x14ac:dyDescent="0.25">
      <c r="A7766" t="s">
        <v>149</v>
      </c>
      <c r="B7766">
        <v>96</v>
      </c>
      <c r="C7766" t="s">
        <v>1061</v>
      </c>
      <c r="D7766" t="s">
        <v>150</v>
      </c>
      <c r="E7766">
        <v>0</v>
      </c>
      <c r="F7766">
        <v>153</v>
      </c>
      <c r="G7766">
        <v>0</v>
      </c>
      <c r="H7766" t="s">
        <v>116</v>
      </c>
      <c r="I7766">
        <v>1</v>
      </c>
      <c r="J7766" t="s">
        <v>66</v>
      </c>
      <c r="K7766" s="33" t="str">
        <f>IF(ISNA(VLOOKUP(C7766,'Provider-EHR crosswalk'!A:B,2,FALSE)),"No EHR Specified",VLOOKUP(C7766,'Provider-EHR crosswalk'!A:B,2,FALSE))</f>
        <v>NetSmart MyEvolv</v>
      </c>
    </row>
    <row r="7767" spans="1:11" x14ac:dyDescent="0.25">
      <c r="A7767" t="s">
        <v>151</v>
      </c>
      <c r="B7767">
        <v>96</v>
      </c>
      <c r="C7767" t="s">
        <v>1061</v>
      </c>
      <c r="D7767" t="s">
        <v>152</v>
      </c>
      <c r="E7767">
        <v>0</v>
      </c>
      <c r="F7767">
        <v>153</v>
      </c>
      <c r="G7767">
        <v>0</v>
      </c>
      <c r="H7767" t="s">
        <v>116</v>
      </c>
      <c r="I7767">
        <v>1</v>
      </c>
      <c r="J7767" t="s">
        <v>66</v>
      </c>
      <c r="K7767" s="33" t="str">
        <f>IF(ISNA(VLOOKUP(C7767,'Provider-EHR crosswalk'!A:B,2,FALSE)),"No EHR Specified",VLOOKUP(C7767,'Provider-EHR crosswalk'!A:B,2,FALSE))</f>
        <v>NetSmart MyEvolv</v>
      </c>
    </row>
    <row r="7768" spans="1:11" x14ac:dyDescent="0.25">
      <c r="A7768" t="s">
        <v>153</v>
      </c>
      <c r="B7768">
        <v>96</v>
      </c>
      <c r="C7768" t="s">
        <v>1061</v>
      </c>
      <c r="D7768" t="s">
        <v>154</v>
      </c>
      <c r="E7768">
        <v>0</v>
      </c>
      <c r="F7768">
        <v>153</v>
      </c>
      <c r="G7768">
        <v>0</v>
      </c>
      <c r="H7768" t="s">
        <v>116</v>
      </c>
      <c r="I7768">
        <v>1</v>
      </c>
      <c r="J7768" t="s">
        <v>66</v>
      </c>
      <c r="K7768" s="33" t="str">
        <f>IF(ISNA(VLOOKUP(C7768,'Provider-EHR crosswalk'!A:B,2,FALSE)),"No EHR Specified",VLOOKUP(C7768,'Provider-EHR crosswalk'!A:B,2,FALSE))</f>
        <v>NetSmart MyEvolv</v>
      </c>
    </row>
    <row r="7769" spans="1:11" x14ac:dyDescent="0.25">
      <c r="A7769" t="s">
        <v>155</v>
      </c>
      <c r="B7769">
        <v>96</v>
      </c>
      <c r="C7769" t="s">
        <v>1061</v>
      </c>
      <c r="D7769" t="s">
        <v>156</v>
      </c>
      <c r="E7769">
        <v>0</v>
      </c>
      <c r="F7769">
        <v>153</v>
      </c>
      <c r="G7769">
        <v>0</v>
      </c>
      <c r="H7769" t="s">
        <v>157</v>
      </c>
      <c r="I7769" t="s">
        <v>157</v>
      </c>
      <c r="J7769" t="s">
        <v>157</v>
      </c>
      <c r="K7769" s="33" t="str">
        <f>IF(ISNA(VLOOKUP(C7769,'Provider-EHR crosswalk'!A:B,2,FALSE)),"No EHR Specified",VLOOKUP(C7769,'Provider-EHR crosswalk'!A:B,2,FALSE))</f>
        <v>NetSmart MyEvolv</v>
      </c>
    </row>
    <row r="7770" spans="1:11" x14ac:dyDescent="0.25">
      <c r="A7770" t="s">
        <v>158</v>
      </c>
      <c r="B7770">
        <v>96</v>
      </c>
      <c r="C7770" t="s">
        <v>1061</v>
      </c>
      <c r="D7770" t="s">
        <v>159</v>
      </c>
      <c r="E7770">
        <v>21</v>
      </c>
      <c r="F7770">
        <v>153</v>
      </c>
      <c r="G7770">
        <v>13.73</v>
      </c>
      <c r="H7770" t="s">
        <v>157</v>
      </c>
      <c r="I7770" t="s">
        <v>157</v>
      </c>
      <c r="J7770" t="s">
        <v>157</v>
      </c>
      <c r="K7770" s="33" t="str">
        <f>IF(ISNA(VLOOKUP(C7770,'Provider-EHR crosswalk'!A:B,2,FALSE)),"No EHR Specified",VLOOKUP(C7770,'Provider-EHR crosswalk'!A:B,2,FALSE))</f>
        <v>NetSmart MyEvolv</v>
      </c>
    </row>
    <row r="7771" spans="1:11" x14ac:dyDescent="0.25">
      <c r="A7771" t="s">
        <v>162</v>
      </c>
      <c r="B7771">
        <v>96</v>
      </c>
      <c r="C7771" t="s">
        <v>1061</v>
      </c>
      <c r="D7771" t="s">
        <v>163</v>
      </c>
      <c r="E7771">
        <v>145</v>
      </c>
      <c r="F7771">
        <v>153</v>
      </c>
      <c r="G7771">
        <v>94.77</v>
      </c>
      <c r="H7771" t="s">
        <v>65</v>
      </c>
      <c r="I7771">
        <v>95</v>
      </c>
      <c r="J7771" t="s">
        <v>69</v>
      </c>
      <c r="K7771" s="33" t="str">
        <f>IF(ISNA(VLOOKUP(C7771,'Provider-EHR crosswalk'!A:B,2,FALSE)),"No EHR Specified",VLOOKUP(C7771,'Provider-EHR crosswalk'!A:B,2,FALSE))</f>
        <v>NetSmart MyEvolv</v>
      </c>
    </row>
    <row r="7772" spans="1:11" x14ac:dyDescent="0.25">
      <c r="A7772" t="s">
        <v>164</v>
      </c>
      <c r="B7772">
        <v>96</v>
      </c>
      <c r="C7772" t="s">
        <v>1061</v>
      </c>
      <c r="D7772" t="s">
        <v>165</v>
      </c>
      <c r="E7772">
        <v>22</v>
      </c>
      <c r="F7772">
        <v>32</v>
      </c>
      <c r="G7772">
        <v>68.75</v>
      </c>
      <c r="H7772" t="s">
        <v>65</v>
      </c>
      <c r="I7772">
        <v>95</v>
      </c>
      <c r="J7772" t="s">
        <v>69</v>
      </c>
      <c r="K7772" s="33" t="str">
        <f>IF(ISNA(VLOOKUP(C7772,'Provider-EHR crosswalk'!A:B,2,FALSE)),"No EHR Specified",VLOOKUP(C7772,'Provider-EHR crosswalk'!A:B,2,FALSE))</f>
        <v>NetSmart MyEvolv</v>
      </c>
    </row>
    <row r="7773" spans="1:11" x14ac:dyDescent="0.25">
      <c r="A7773" t="s">
        <v>166</v>
      </c>
      <c r="B7773">
        <v>96</v>
      </c>
      <c r="C7773" t="s">
        <v>1061</v>
      </c>
      <c r="D7773" t="s">
        <v>167</v>
      </c>
      <c r="E7773">
        <v>0</v>
      </c>
      <c r="F7773">
        <v>32</v>
      </c>
      <c r="G7773">
        <v>0</v>
      </c>
      <c r="H7773" t="s">
        <v>116</v>
      </c>
      <c r="I7773">
        <v>5</v>
      </c>
      <c r="J7773" t="s">
        <v>66</v>
      </c>
      <c r="K7773" s="33" t="str">
        <f>IF(ISNA(VLOOKUP(C7773,'Provider-EHR crosswalk'!A:B,2,FALSE)),"No EHR Specified",VLOOKUP(C7773,'Provider-EHR crosswalk'!A:B,2,FALSE))</f>
        <v>NetSmart MyEvolv</v>
      </c>
    </row>
    <row r="7774" spans="1:11" x14ac:dyDescent="0.25">
      <c r="A7774" t="s">
        <v>168</v>
      </c>
      <c r="B7774">
        <v>96</v>
      </c>
      <c r="C7774" t="s">
        <v>1061</v>
      </c>
      <c r="D7774" t="s">
        <v>169</v>
      </c>
      <c r="E7774">
        <v>0</v>
      </c>
      <c r="F7774">
        <v>32</v>
      </c>
      <c r="G7774">
        <v>0</v>
      </c>
      <c r="H7774" t="s">
        <v>116</v>
      </c>
      <c r="I7774">
        <v>5</v>
      </c>
      <c r="J7774" t="s">
        <v>66</v>
      </c>
      <c r="K7774" s="33" t="str">
        <f>IF(ISNA(VLOOKUP(C7774,'Provider-EHR crosswalk'!A:B,2,FALSE)),"No EHR Specified",VLOOKUP(C7774,'Provider-EHR crosswalk'!A:B,2,FALSE))</f>
        <v>NetSmart MyEvolv</v>
      </c>
    </row>
    <row r="7775" spans="1:11" x14ac:dyDescent="0.25">
      <c r="A7775" t="s">
        <v>170</v>
      </c>
      <c r="B7775">
        <v>96</v>
      </c>
      <c r="C7775" t="s">
        <v>1061</v>
      </c>
      <c r="D7775" t="s">
        <v>171</v>
      </c>
      <c r="E7775">
        <v>10</v>
      </c>
      <c r="F7775">
        <v>32</v>
      </c>
      <c r="G7775">
        <v>31.25</v>
      </c>
      <c r="H7775" t="s">
        <v>116</v>
      </c>
      <c r="I7775">
        <v>5</v>
      </c>
      <c r="J7775" t="s">
        <v>69</v>
      </c>
      <c r="K7775" s="33" t="str">
        <f>IF(ISNA(VLOOKUP(C7775,'Provider-EHR crosswalk'!A:B,2,FALSE)),"No EHR Specified",VLOOKUP(C7775,'Provider-EHR crosswalk'!A:B,2,FALSE))</f>
        <v>NetSmart MyEvolv</v>
      </c>
    </row>
    <row r="7776" spans="1:11" x14ac:dyDescent="0.25">
      <c r="A7776" t="s">
        <v>172</v>
      </c>
      <c r="B7776">
        <v>96</v>
      </c>
      <c r="C7776" t="s">
        <v>1061</v>
      </c>
      <c r="D7776" t="s">
        <v>173</v>
      </c>
      <c r="E7776">
        <v>2</v>
      </c>
      <c r="F7776">
        <v>153</v>
      </c>
      <c r="G7776">
        <v>1.31</v>
      </c>
      <c r="H7776" t="s">
        <v>116</v>
      </c>
      <c r="I7776">
        <v>5</v>
      </c>
      <c r="J7776" t="s">
        <v>66</v>
      </c>
      <c r="K7776" s="33" t="str">
        <f>IF(ISNA(VLOOKUP(C7776,'Provider-EHR crosswalk'!A:B,2,FALSE)),"No EHR Specified",VLOOKUP(C7776,'Provider-EHR crosswalk'!A:B,2,FALSE))</f>
        <v>NetSmart MyEvolv</v>
      </c>
    </row>
    <row r="7777" spans="1:11" x14ac:dyDescent="0.25">
      <c r="A7777" t="s">
        <v>174</v>
      </c>
      <c r="B7777">
        <v>96</v>
      </c>
      <c r="C7777" t="s">
        <v>1061</v>
      </c>
      <c r="D7777" t="s">
        <v>175</v>
      </c>
      <c r="E7777">
        <v>0</v>
      </c>
      <c r="F7777">
        <v>153</v>
      </c>
      <c r="G7777">
        <v>0</v>
      </c>
      <c r="H7777" t="s">
        <v>116</v>
      </c>
      <c r="I7777">
        <v>5</v>
      </c>
      <c r="J7777" t="s">
        <v>66</v>
      </c>
      <c r="K7777" s="33" t="str">
        <f>IF(ISNA(VLOOKUP(C7777,'Provider-EHR crosswalk'!A:B,2,FALSE)),"No EHR Specified",VLOOKUP(C7777,'Provider-EHR crosswalk'!A:B,2,FALSE))</f>
        <v>NetSmart MyEvolv</v>
      </c>
    </row>
    <row r="7778" spans="1:11" x14ac:dyDescent="0.25">
      <c r="A7778" t="s">
        <v>176</v>
      </c>
      <c r="B7778">
        <v>96</v>
      </c>
      <c r="C7778" t="s">
        <v>1061</v>
      </c>
      <c r="D7778" t="s">
        <v>177</v>
      </c>
      <c r="E7778">
        <v>6</v>
      </c>
      <c r="F7778">
        <v>153</v>
      </c>
      <c r="G7778">
        <v>3.92</v>
      </c>
      <c r="H7778" t="s">
        <v>116</v>
      </c>
      <c r="I7778">
        <v>5</v>
      </c>
      <c r="J7778" t="s">
        <v>66</v>
      </c>
      <c r="K7778" s="33" t="str">
        <f>IF(ISNA(VLOOKUP(C7778,'Provider-EHR crosswalk'!A:B,2,FALSE)),"No EHR Specified",VLOOKUP(C7778,'Provider-EHR crosswalk'!A:B,2,FALSE))</f>
        <v>NetSmart MyEvolv</v>
      </c>
    </row>
    <row r="7779" spans="1:11" x14ac:dyDescent="0.25">
      <c r="A7779" t="s">
        <v>63</v>
      </c>
      <c r="B7779">
        <v>115</v>
      </c>
      <c r="C7779" t="s">
        <v>891</v>
      </c>
      <c r="D7779" t="s">
        <v>64</v>
      </c>
      <c r="E7779">
        <v>28</v>
      </c>
      <c r="F7779">
        <v>28</v>
      </c>
      <c r="G7779">
        <v>100</v>
      </c>
      <c r="H7779" t="s">
        <v>65</v>
      </c>
      <c r="I7779">
        <v>99</v>
      </c>
      <c r="J7779" t="s">
        <v>66</v>
      </c>
      <c r="K7779" s="33" t="str">
        <f>IF(ISNA(VLOOKUP(C7779,'Provider-EHR crosswalk'!A:B,2,FALSE)),"No EHR Specified",VLOOKUP(C7779,'Provider-EHR crosswalk'!A:B,2,FALSE))</f>
        <v>Azalea Health EHR</v>
      </c>
    </row>
    <row r="7780" spans="1:11" x14ac:dyDescent="0.25">
      <c r="A7780" t="s">
        <v>67</v>
      </c>
      <c r="B7780">
        <v>115</v>
      </c>
      <c r="C7780" t="s">
        <v>891</v>
      </c>
      <c r="D7780" t="s">
        <v>68</v>
      </c>
      <c r="E7780">
        <v>26</v>
      </c>
      <c r="F7780">
        <v>28</v>
      </c>
      <c r="G7780">
        <v>92.86</v>
      </c>
      <c r="H7780" t="s">
        <v>65</v>
      </c>
      <c r="I7780">
        <v>75</v>
      </c>
      <c r="J7780" t="s">
        <v>66</v>
      </c>
      <c r="K7780" s="33" t="str">
        <f>IF(ISNA(VLOOKUP(C7780,'Provider-EHR crosswalk'!A:B,2,FALSE)),"No EHR Specified",VLOOKUP(C7780,'Provider-EHR crosswalk'!A:B,2,FALSE))</f>
        <v>Azalea Health EHR</v>
      </c>
    </row>
    <row r="7781" spans="1:11" x14ac:dyDescent="0.25">
      <c r="A7781" t="s">
        <v>70</v>
      </c>
      <c r="B7781">
        <v>115</v>
      </c>
      <c r="C7781" t="s">
        <v>891</v>
      </c>
      <c r="D7781" t="s">
        <v>71</v>
      </c>
      <c r="E7781">
        <v>28</v>
      </c>
      <c r="F7781">
        <v>28</v>
      </c>
      <c r="G7781">
        <v>100</v>
      </c>
      <c r="H7781" t="s">
        <v>65</v>
      </c>
      <c r="I7781">
        <v>99</v>
      </c>
      <c r="J7781" t="s">
        <v>66</v>
      </c>
      <c r="K7781" s="33" t="str">
        <f>IF(ISNA(VLOOKUP(C7781,'Provider-EHR crosswalk'!A:B,2,FALSE)),"No EHR Specified",VLOOKUP(C7781,'Provider-EHR crosswalk'!A:B,2,FALSE))</f>
        <v>Azalea Health EHR</v>
      </c>
    </row>
    <row r="7782" spans="1:11" x14ac:dyDescent="0.25">
      <c r="A7782" t="s">
        <v>72</v>
      </c>
      <c r="B7782">
        <v>115</v>
      </c>
      <c r="C7782" t="s">
        <v>891</v>
      </c>
      <c r="D7782" t="s">
        <v>73</v>
      </c>
      <c r="E7782">
        <v>28</v>
      </c>
      <c r="F7782">
        <v>28</v>
      </c>
      <c r="G7782">
        <v>100</v>
      </c>
      <c r="H7782" t="s">
        <v>65</v>
      </c>
      <c r="I7782">
        <v>99</v>
      </c>
      <c r="J7782" t="s">
        <v>66</v>
      </c>
      <c r="K7782" s="33" t="str">
        <f>IF(ISNA(VLOOKUP(C7782,'Provider-EHR crosswalk'!A:B,2,FALSE)),"No EHR Specified",VLOOKUP(C7782,'Provider-EHR crosswalk'!A:B,2,FALSE))</f>
        <v>Azalea Health EHR</v>
      </c>
    </row>
    <row r="7783" spans="1:11" x14ac:dyDescent="0.25">
      <c r="A7783" t="s">
        <v>74</v>
      </c>
      <c r="B7783">
        <v>115</v>
      </c>
      <c r="C7783" t="s">
        <v>891</v>
      </c>
      <c r="D7783" t="s">
        <v>75</v>
      </c>
      <c r="E7783">
        <v>28</v>
      </c>
      <c r="F7783">
        <v>28</v>
      </c>
      <c r="G7783">
        <v>100</v>
      </c>
      <c r="H7783" t="s">
        <v>65</v>
      </c>
      <c r="I7783">
        <v>99</v>
      </c>
      <c r="J7783" t="s">
        <v>66</v>
      </c>
      <c r="K7783" s="33" t="str">
        <f>IF(ISNA(VLOOKUP(C7783,'Provider-EHR crosswalk'!A:B,2,FALSE)),"No EHR Specified",VLOOKUP(C7783,'Provider-EHR crosswalk'!A:B,2,FALSE))</f>
        <v>Azalea Health EHR</v>
      </c>
    </row>
    <row r="7784" spans="1:11" x14ac:dyDescent="0.25">
      <c r="A7784" t="s">
        <v>76</v>
      </c>
      <c r="B7784">
        <v>115</v>
      </c>
      <c r="C7784" t="s">
        <v>891</v>
      </c>
      <c r="D7784" t="s">
        <v>77</v>
      </c>
      <c r="E7784">
        <v>28</v>
      </c>
      <c r="F7784">
        <v>28</v>
      </c>
      <c r="G7784">
        <v>100</v>
      </c>
      <c r="H7784" t="s">
        <v>65</v>
      </c>
      <c r="I7784">
        <v>85</v>
      </c>
      <c r="J7784" t="s">
        <v>66</v>
      </c>
      <c r="K7784" s="33" t="str">
        <f>IF(ISNA(VLOOKUP(C7784,'Provider-EHR crosswalk'!A:B,2,FALSE)),"No EHR Specified",VLOOKUP(C7784,'Provider-EHR crosswalk'!A:B,2,FALSE))</f>
        <v>Azalea Health EHR</v>
      </c>
    </row>
    <row r="7785" spans="1:11" x14ac:dyDescent="0.25">
      <c r="A7785" t="s">
        <v>78</v>
      </c>
      <c r="B7785">
        <v>115</v>
      </c>
      <c r="C7785" t="s">
        <v>891</v>
      </c>
      <c r="D7785" t="s">
        <v>79</v>
      </c>
      <c r="E7785">
        <v>28</v>
      </c>
      <c r="F7785">
        <v>28</v>
      </c>
      <c r="G7785">
        <v>100</v>
      </c>
      <c r="H7785" t="s">
        <v>65</v>
      </c>
      <c r="I7785">
        <v>85</v>
      </c>
      <c r="J7785" t="s">
        <v>66</v>
      </c>
      <c r="K7785" s="33" t="str">
        <f>IF(ISNA(VLOOKUP(C7785,'Provider-EHR crosswalk'!A:B,2,FALSE)),"No EHR Specified",VLOOKUP(C7785,'Provider-EHR crosswalk'!A:B,2,FALSE))</f>
        <v>Azalea Health EHR</v>
      </c>
    </row>
    <row r="7786" spans="1:11" x14ac:dyDescent="0.25">
      <c r="A7786" t="s">
        <v>80</v>
      </c>
      <c r="B7786">
        <v>115</v>
      </c>
      <c r="C7786" t="s">
        <v>891</v>
      </c>
      <c r="D7786" t="s">
        <v>81</v>
      </c>
      <c r="E7786">
        <v>28</v>
      </c>
      <c r="F7786">
        <v>28</v>
      </c>
      <c r="G7786">
        <v>100</v>
      </c>
      <c r="H7786" t="s">
        <v>65</v>
      </c>
      <c r="I7786">
        <v>85</v>
      </c>
      <c r="J7786" t="s">
        <v>66</v>
      </c>
      <c r="K7786" s="33" t="str">
        <f>IF(ISNA(VLOOKUP(C7786,'Provider-EHR crosswalk'!A:B,2,FALSE)),"No EHR Specified",VLOOKUP(C7786,'Provider-EHR crosswalk'!A:B,2,FALSE))</f>
        <v>Azalea Health EHR</v>
      </c>
    </row>
    <row r="7787" spans="1:11" x14ac:dyDescent="0.25">
      <c r="A7787" t="s">
        <v>82</v>
      </c>
      <c r="B7787">
        <v>115</v>
      </c>
      <c r="C7787" t="s">
        <v>891</v>
      </c>
      <c r="D7787" t="s">
        <v>83</v>
      </c>
      <c r="E7787">
        <v>28</v>
      </c>
      <c r="F7787">
        <v>28</v>
      </c>
      <c r="G7787">
        <v>100</v>
      </c>
      <c r="H7787" t="s">
        <v>65</v>
      </c>
      <c r="I7787">
        <v>85</v>
      </c>
      <c r="J7787" t="s">
        <v>66</v>
      </c>
      <c r="K7787" s="33" t="str">
        <f>IF(ISNA(VLOOKUP(C7787,'Provider-EHR crosswalk'!A:B,2,FALSE)),"No EHR Specified",VLOOKUP(C7787,'Provider-EHR crosswalk'!A:B,2,FALSE))</f>
        <v>Azalea Health EHR</v>
      </c>
    </row>
    <row r="7788" spans="1:11" x14ac:dyDescent="0.25">
      <c r="A7788" t="s">
        <v>84</v>
      </c>
      <c r="B7788">
        <v>115</v>
      </c>
      <c r="C7788" t="s">
        <v>891</v>
      </c>
      <c r="D7788" t="s">
        <v>85</v>
      </c>
      <c r="E7788">
        <v>28</v>
      </c>
      <c r="F7788">
        <v>28</v>
      </c>
      <c r="G7788">
        <v>100</v>
      </c>
      <c r="H7788" t="s">
        <v>65</v>
      </c>
      <c r="I7788">
        <v>85</v>
      </c>
      <c r="J7788" t="s">
        <v>66</v>
      </c>
      <c r="K7788" s="33" t="str">
        <f>IF(ISNA(VLOOKUP(C7788,'Provider-EHR crosswalk'!A:B,2,FALSE)),"No EHR Specified",VLOOKUP(C7788,'Provider-EHR crosswalk'!A:B,2,FALSE))</f>
        <v>Azalea Health EHR</v>
      </c>
    </row>
    <row r="7789" spans="1:11" x14ac:dyDescent="0.25">
      <c r="A7789" t="s">
        <v>86</v>
      </c>
      <c r="B7789">
        <v>115</v>
      </c>
      <c r="C7789" t="s">
        <v>891</v>
      </c>
      <c r="D7789" t="s">
        <v>87</v>
      </c>
      <c r="E7789">
        <v>28</v>
      </c>
      <c r="F7789">
        <v>28</v>
      </c>
      <c r="G7789">
        <v>100</v>
      </c>
      <c r="H7789" t="s">
        <v>65</v>
      </c>
      <c r="I7789">
        <v>95</v>
      </c>
      <c r="J7789" t="s">
        <v>66</v>
      </c>
      <c r="K7789" s="33" t="str">
        <f>IF(ISNA(VLOOKUP(C7789,'Provider-EHR crosswalk'!A:B,2,FALSE)),"No EHR Specified",VLOOKUP(C7789,'Provider-EHR crosswalk'!A:B,2,FALSE))</f>
        <v>Azalea Health EHR</v>
      </c>
    </row>
    <row r="7790" spans="1:11" x14ac:dyDescent="0.25">
      <c r="A7790" t="s">
        <v>88</v>
      </c>
      <c r="B7790">
        <v>115</v>
      </c>
      <c r="C7790" t="s">
        <v>891</v>
      </c>
      <c r="D7790" t="s">
        <v>89</v>
      </c>
      <c r="E7790">
        <v>28</v>
      </c>
      <c r="F7790">
        <v>28</v>
      </c>
      <c r="G7790">
        <v>100</v>
      </c>
      <c r="H7790" t="s">
        <v>65</v>
      </c>
      <c r="I7790">
        <v>95</v>
      </c>
      <c r="J7790" t="s">
        <v>66</v>
      </c>
      <c r="K7790" s="33" t="str">
        <f>IF(ISNA(VLOOKUP(C7790,'Provider-EHR crosswalk'!A:B,2,FALSE)),"No EHR Specified",VLOOKUP(C7790,'Provider-EHR crosswalk'!A:B,2,FALSE))</f>
        <v>Azalea Health EHR</v>
      </c>
    </row>
    <row r="7791" spans="1:11" x14ac:dyDescent="0.25">
      <c r="A7791" t="s">
        <v>90</v>
      </c>
      <c r="B7791">
        <v>115</v>
      </c>
      <c r="C7791" t="s">
        <v>891</v>
      </c>
      <c r="D7791" t="s">
        <v>91</v>
      </c>
      <c r="E7791">
        <v>27</v>
      </c>
      <c r="F7791">
        <v>28</v>
      </c>
      <c r="G7791">
        <v>96.43</v>
      </c>
      <c r="H7791" t="s">
        <v>65</v>
      </c>
      <c r="I7791">
        <v>90</v>
      </c>
      <c r="J7791" t="s">
        <v>66</v>
      </c>
      <c r="K7791" s="33" t="str">
        <f>IF(ISNA(VLOOKUP(C7791,'Provider-EHR crosswalk'!A:B,2,FALSE)),"No EHR Specified",VLOOKUP(C7791,'Provider-EHR crosswalk'!A:B,2,FALSE))</f>
        <v>Azalea Health EHR</v>
      </c>
    </row>
    <row r="7792" spans="1:11" x14ac:dyDescent="0.25">
      <c r="A7792" t="s">
        <v>92</v>
      </c>
      <c r="B7792">
        <v>115</v>
      </c>
      <c r="C7792" t="s">
        <v>891</v>
      </c>
      <c r="D7792" t="s">
        <v>93</v>
      </c>
      <c r="E7792">
        <v>11</v>
      </c>
      <c r="F7792">
        <v>28</v>
      </c>
      <c r="G7792">
        <v>39.29</v>
      </c>
      <c r="H7792" t="s">
        <v>65</v>
      </c>
      <c r="I7792">
        <v>90</v>
      </c>
      <c r="J7792" t="s">
        <v>69</v>
      </c>
      <c r="K7792" s="33" t="str">
        <f>IF(ISNA(VLOOKUP(C7792,'Provider-EHR crosswalk'!A:B,2,FALSE)),"No EHR Specified",VLOOKUP(C7792,'Provider-EHR crosswalk'!A:B,2,FALSE))</f>
        <v>Azalea Health EHR</v>
      </c>
    </row>
    <row r="7793" spans="1:11" x14ac:dyDescent="0.25">
      <c r="A7793" t="s">
        <v>94</v>
      </c>
      <c r="B7793">
        <v>115</v>
      </c>
      <c r="C7793" t="s">
        <v>891</v>
      </c>
      <c r="D7793" t="s">
        <v>95</v>
      </c>
      <c r="E7793">
        <v>19</v>
      </c>
      <c r="F7793">
        <v>28</v>
      </c>
      <c r="G7793">
        <v>67.86</v>
      </c>
      <c r="H7793" t="s">
        <v>65</v>
      </c>
      <c r="I7793">
        <v>90</v>
      </c>
      <c r="J7793" t="s">
        <v>69</v>
      </c>
      <c r="K7793" s="33" t="str">
        <f>IF(ISNA(VLOOKUP(C7793,'Provider-EHR crosswalk'!A:B,2,FALSE)),"No EHR Specified",VLOOKUP(C7793,'Provider-EHR crosswalk'!A:B,2,FALSE))</f>
        <v>Azalea Health EHR</v>
      </c>
    </row>
    <row r="7794" spans="1:11" x14ac:dyDescent="0.25">
      <c r="A7794" t="s">
        <v>96</v>
      </c>
      <c r="B7794">
        <v>115</v>
      </c>
      <c r="C7794" t="s">
        <v>891</v>
      </c>
      <c r="D7794" t="s">
        <v>97</v>
      </c>
      <c r="E7794">
        <v>18</v>
      </c>
      <c r="F7794">
        <v>28</v>
      </c>
      <c r="G7794">
        <v>64.290000000000006</v>
      </c>
      <c r="H7794" t="s">
        <v>65</v>
      </c>
      <c r="I7794">
        <v>90</v>
      </c>
      <c r="J7794" t="s">
        <v>69</v>
      </c>
      <c r="K7794" s="33" t="str">
        <f>IF(ISNA(VLOOKUP(C7794,'Provider-EHR crosswalk'!A:B,2,FALSE)),"No EHR Specified",VLOOKUP(C7794,'Provider-EHR crosswalk'!A:B,2,FALSE))</f>
        <v>Azalea Health EHR</v>
      </c>
    </row>
    <row r="7795" spans="1:11" x14ac:dyDescent="0.25">
      <c r="A7795" t="s">
        <v>98</v>
      </c>
      <c r="B7795">
        <v>115</v>
      </c>
      <c r="C7795" t="s">
        <v>891</v>
      </c>
      <c r="D7795" t="s">
        <v>99</v>
      </c>
      <c r="E7795">
        <v>18</v>
      </c>
      <c r="F7795">
        <v>28</v>
      </c>
      <c r="G7795">
        <v>64.290000000000006</v>
      </c>
      <c r="H7795" t="s">
        <v>65</v>
      </c>
      <c r="I7795">
        <v>90</v>
      </c>
      <c r="J7795" t="s">
        <v>69</v>
      </c>
      <c r="K7795" s="33" t="str">
        <f>IF(ISNA(VLOOKUP(C7795,'Provider-EHR crosswalk'!A:B,2,FALSE)),"No EHR Specified",VLOOKUP(C7795,'Provider-EHR crosswalk'!A:B,2,FALSE))</f>
        <v>Azalea Health EHR</v>
      </c>
    </row>
    <row r="7796" spans="1:11" x14ac:dyDescent="0.25">
      <c r="A7796" t="s">
        <v>100</v>
      </c>
      <c r="B7796">
        <v>115</v>
      </c>
      <c r="C7796" t="s">
        <v>891</v>
      </c>
      <c r="D7796" t="s">
        <v>101</v>
      </c>
      <c r="E7796">
        <v>247</v>
      </c>
      <c r="F7796">
        <v>247</v>
      </c>
      <c r="G7796">
        <v>100</v>
      </c>
      <c r="H7796" t="s">
        <v>65</v>
      </c>
      <c r="I7796">
        <v>99</v>
      </c>
      <c r="J7796" t="s">
        <v>66</v>
      </c>
      <c r="K7796" s="33" t="str">
        <f>IF(ISNA(VLOOKUP(C7796,'Provider-EHR crosswalk'!A:B,2,FALSE)),"No EHR Specified",VLOOKUP(C7796,'Provider-EHR crosswalk'!A:B,2,FALSE))</f>
        <v>Azalea Health EHR</v>
      </c>
    </row>
    <row r="7797" spans="1:11" x14ac:dyDescent="0.25">
      <c r="A7797" t="s">
        <v>102</v>
      </c>
      <c r="B7797">
        <v>115</v>
      </c>
      <c r="C7797" t="s">
        <v>891</v>
      </c>
      <c r="D7797" t="s">
        <v>103</v>
      </c>
      <c r="E7797">
        <v>247</v>
      </c>
      <c r="F7797">
        <v>247</v>
      </c>
      <c r="G7797">
        <v>100</v>
      </c>
      <c r="H7797" t="s">
        <v>65</v>
      </c>
      <c r="I7797">
        <v>99</v>
      </c>
      <c r="J7797" t="s">
        <v>66</v>
      </c>
      <c r="K7797" s="33" t="str">
        <f>IF(ISNA(VLOOKUP(C7797,'Provider-EHR crosswalk'!A:B,2,FALSE)),"No EHR Specified",VLOOKUP(C7797,'Provider-EHR crosswalk'!A:B,2,FALSE))</f>
        <v>Azalea Health EHR</v>
      </c>
    </row>
    <row r="7798" spans="1:11" x14ac:dyDescent="0.25">
      <c r="A7798" t="s">
        <v>104</v>
      </c>
      <c r="B7798">
        <v>115</v>
      </c>
      <c r="C7798" t="s">
        <v>891</v>
      </c>
      <c r="D7798" t="s">
        <v>105</v>
      </c>
      <c r="E7798">
        <v>247</v>
      </c>
      <c r="F7798">
        <v>247</v>
      </c>
      <c r="G7798">
        <v>100</v>
      </c>
      <c r="H7798" t="s">
        <v>65</v>
      </c>
      <c r="I7798">
        <v>99</v>
      </c>
      <c r="J7798" t="s">
        <v>66</v>
      </c>
      <c r="K7798" s="33" t="str">
        <f>IF(ISNA(VLOOKUP(C7798,'Provider-EHR crosswalk'!A:B,2,FALSE)),"No EHR Specified",VLOOKUP(C7798,'Provider-EHR crosswalk'!A:B,2,FALSE))</f>
        <v>Azalea Health EHR</v>
      </c>
    </row>
    <row r="7799" spans="1:11" x14ac:dyDescent="0.25">
      <c r="A7799" t="s">
        <v>106</v>
      </c>
      <c r="B7799">
        <v>115</v>
      </c>
      <c r="C7799" t="s">
        <v>891</v>
      </c>
      <c r="D7799" t="s">
        <v>107</v>
      </c>
      <c r="E7799">
        <v>247</v>
      </c>
      <c r="F7799">
        <v>247</v>
      </c>
      <c r="G7799">
        <v>100</v>
      </c>
      <c r="H7799" t="s">
        <v>65</v>
      </c>
      <c r="I7799">
        <v>99</v>
      </c>
      <c r="J7799" t="s">
        <v>66</v>
      </c>
      <c r="K7799" s="33" t="str">
        <f>IF(ISNA(VLOOKUP(C7799,'Provider-EHR crosswalk'!A:B,2,FALSE)),"No EHR Specified",VLOOKUP(C7799,'Provider-EHR crosswalk'!A:B,2,FALSE))</f>
        <v>Azalea Health EHR</v>
      </c>
    </row>
    <row r="7800" spans="1:11" x14ac:dyDescent="0.25">
      <c r="A7800" t="s">
        <v>108</v>
      </c>
      <c r="B7800">
        <v>115</v>
      </c>
      <c r="C7800" t="s">
        <v>891</v>
      </c>
      <c r="D7800" t="s">
        <v>109</v>
      </c>
      <c r="E7800">
        <v>247</v>
      </c>
      <c r="F7800">
        <v>247</v>
      </c>
      <c r="G7800">
        <v>100</v>
      </c>
      <c r="H7800" t="s">
        <v>65</v>
      </c>
      <c r="I7800">
        <v>99</v>
      </c>
      <c r="J7800" t="s">
        <v>66</v>
      </c>
      <c r="K7800" s="33" t="str">
        <f>IF(ISNA(VLOOKUP(C7800,'Provider-EHR crosswalk'!A:B,2,FALSE)),"No EHR Specified",VLOOKUP(C7800,'Provider-EHR crosswalk'!A:B,2,FALSE))</f>
        <v>Azalea Health EHR</v>
      </c>
    </row>
    <row r="7801" spans="1:11" x14ac:dyDescent="0.25">
      <c r="A7801" t="s">
        <v>110</v>
      </c>
      <c r="B7801">
        <v>115</v>
      </c>
      <c r="C7801" t="s">
        <v>891</v>
      </c>
      <c r="D7801" t="s">
        <v>111</v>
      </c>
      <c r="E7801">
        <v>247</v>
      </c>
      <c r="F7801">
        <v>247</v>
      </c>
      <c r="G7801">
        <v>100</v>
      </c>
      <c r="H7801" t="s">
        <v>65</v>
      </c>
      <c r="I7801">
        <v>99</v>
      </c>
      <c r="J7801" t="s">
        <v>66</v>
      </c>
      <c r="K7801" s="33" t="str">
        <f>IF(ISNA(VLOOKUP(C7801,'Provider-EHR crosswalk'!A:B,2,FALSE)),"No EHR Specified",VLOOKUP(C7801,'Provider-EHR crosswalk'!A:B,2,FALSE))</f>
        <v>Azalea Health EHR</v>
      </c>
    </row>
    <row r="7802" spans="1:11" x14ac:dyDescent="0.25">
      <c r="A7802" t="s">
        <v>112</v>
      </c>
      <c r="B7802">
        <v>115</v>
      </c>
      <c r="C7802" t="s">
        <v>891</v>
      </c>
      <c r="D7802" t="s">
        <v>113</v>
      </c>
      <c r="E7802">
        <v>247</v>
      </c>
      <c r="F7802">
        <v>247</v>
      </c>
      <c r="G7802">
        <v>100</v>
      </c>
      <c r="H7802" t="s">
        <v>65</v>
      </c>
      <c r="I7802">
        <v>99</v>
      </c>
      <c r="J7802" t="s">
        <v>66</v>
      </c>
      <c r="K7802" s="33" t="str">
        <f>IF(ISNA(VLOOKUP(C7802,'Provider-EHR crosswalk'!A:B,2,FALSE)),"No EHR Specified",VLOOKUP(C7802,'Provider-EHR crosswalk'!A:B,2,FALSE))</f>
        <v>Azalea Health EHR</v>
      </c>
    </row>
    <row r="7803" spans="1:11" x14ac:dyDescent="0.25">
      <c r="A7803" t="s">
        <v>114</v>
      </c>
      <c r="B7803">
        <v>115</v>
      </c>
      <c r="C7803" t="s">
        <v>891</v>
      </c>
      <c r="D7803" t="s">
        <v>115</v>
      </c>
      <c r="E7803">
        <v>1</v>
      </c>
      <c r="F7803">
        <v>28</v>
      </c>
      <c r="G7803">
        <v>3.57</v>
      </c>
      <c r="H7803" t="s">
        <v>116</v>
      </c>
      <c r="I7803">
        <v>4</v>
      </c>
      <c r="J7803" t="s">
        <v>66</v>
      </c>
      <c r="K7803" s="33" t="str">
        <f>IF(ISNA(VLOOKUP(C7803,'Provider-EHR crosswalk'!A:B,2,FALSE)),"No EHR Specified",VLOOKUP(C7803,'Provider-EHR crosswalk'!A:B,2,FALSE))</f>
        <v>Azalea Health EHR</v>
      </c>
    </row>
    <row r="7804" spans="1:11" x14ac:dyDescent="0.25">
      <c r="A7804" t="s">
        <v>117</v>
      </c>
      <c r="B7804">
        <v>115</v>
      </c>
      <c r="C7804" t="s">
        <v>891</v>
      </c>
      <c r="D7804" t="s">
        <v>118</v>
      </c>
      <c r="E7804">
        <v>1</v>
      </c>
      <c r="F7804">
        <v>28</v>
      </c>
      <c r="G7804">
        <v>3.57</v>
      </c>
      <c r="H7804" t="s">
        <v>116</v>
      </c>
      <c r="I7804">
        <v>4</v>
      </c>
      <c r="J7804" t="s">
        <v>66</v>
      </c>
      <c r="K7804" s="33" t="str">
        <f>IF(ISNA(VLOOKUP(C7804,'Provider-EHR crosswalk'!A:B,2,FALSE)),"No EHR Specified",VLOOKUP(C7804,'Provider-EHR crosswalk'!A:B,2,FALSE))</f>
        <v>Azalea Health EHR</v>
      </c>
    </row>
    <row r="7805" spans="1:11" x14ac:dyDescent="0.25">
      <c r="A7805" t="s">
        <v>119</v>
      </c>
      <c r="B7805">
        <v>115</v>
      </c>
      <c r="C7805" t="s">
        <v>891</v>
      </c>
      <c r="D7805" t="s">
        <v>120</v>
      </c>
      <c r="E7805">
        <v>1</v>
      </c>
      <c r="F7805">
        <v>28</v>
      </c>
      <c r="G7805">
        <v>3.57</v>
      </c>
      <c r="H7805" t="s">
        <v>116</v>
      </c>
      <c r="I7805">
        <v>4</v>
      </c>
      <c r="J7805" t="s">
        <v>66</v>
      </c>
      <c r="K7805" s="33" t="str">
        <f>IF(ISNA(VLOOKUP(C7805,'Provider-EHR crosswalk'!A:B,2,FALSE)),"No EHR Specified",VLOOKUP(C7805,'Provider-EHR crosswalk'!A:B,2,FALSE))</f>
        <v>Azalea Health EHR</v>
      </c>
    </row>
    <row r="7806" spans="1:11" x14ac:dyDescent="0.25">
      <c r="A7806" t="s">
        <v>121</v>
      </c>
      <c r="B7806">
        <v>115</v>
      </c>
      <c r="C7806" t="s">
        <v>891</v>
      </c>
      <c r="D7806" t="s">
        <v>122</v>
      </c>
      <c r="E7806">
        <v>0</v>
      </c>
      <c r="F7806">
        <v>28</v>
      </c>
      <c r="G7806">
        <v>0</v>
      </c>
      <c r="H7806" t="s">
        <v>116</v>
      </c>
      <c r="I7806">
        <v>1</v>
      </c>
      <c r="J7806" t="s">
        <v>66</v>
      </c>
      <c r="K7806" s="33" t="str">
        <f>IF(ISNA(VLOOKUP(C7806,'Provider-EHR crosswalk'!A:B,2,FALSE)),"No EHR Specified",VLOOKUP(C7806,'Provider-EHR crosswalk'!A:B,2,FALSE))</f>
        <v>Azalea Health EHR</v>
      </c>
    </row>
    <row r="7807" spans="1:11" x14ac:dyDescent="0.25">
      <c r="A7807" t="s">
        <v>123</v>
      </c>
      <c r="B7807">
        <v>115</v>
      </c>
      <c r="C7807" t="s">
        <v>891</v>
      </c>
      <c r="D7807" t="s">
        <v>124</v>
      </c>
      <c r="E7807">
        <v>0</v>
      </c>
      <c r="F7807">
        <v>247</v>
      </c>
      <c r="G7807">
        <v>0</v>
      </c>
      <c r="H7807" t="s">
        <v>116</v>
      </c>
      <c r="I7807">
        <v>1</v>
      </c>
      <c r="J7807" t="s">
        <v>66</v>
      </c>
      <c r="K7807" s="33" t="str">
        <f>IF(ISNA(VLOOKUP(C7807,'Provider-EHR crosswalk'!A:B,2,FALSE)),"No EHR Specified",VLOOKUP(C7807,'Provider-EHR crosswalk'!A:B,2,FALSE))</f>
        <v>Azalea Health EHR</v>
      </c>
    </row>
    <row r="7808" spans="1:11" x14ac:dyDescent="0.25">
      <c r="A7808" t="s">
        <v>125</v>
      </c>
      <c r="B7808">
        <v>115</v>
      </c>
      <c r="C7808" t="s">
        <v>891</v>
      </c>
      <c r="D7808" t="s">
        <v>126</v>
      </c>
      <c r="E7808">
        <v>0</v>
      </c>
      <c r="F7808">
        <v>247</v>
      </c>
      <c r="G7808">
        <v>0</v>
      </c>
      <c r="H7808" t="s">
        <v>116</v>
      </c>
      <c r="I7808">
        <v>1</v>
      </c>
      <c r="J7808" t="s">
        <v>66</v>
      </c>
      <c r="K7808" s="33" t="str">
        <f>IF(ISNA(VLOOKUP(C7808,'Provider-EHR crosswalk'!A:B,2,FALSE)),"No EHR Specified",VLOOKUP(C7808,'Provider-EHR crosswalk'!A:B,2,FALSE))</f>
        <v>Azalea Health EHR</v>
      </c>
    </row>
    <row r="7809" spans="1:11" x14ac:dyDescent="0.25">
      <c r="A7809" t="s">
        <v>127</v>
      </c>
      <c r="B7809">
        <v>115</v>
      </c>
      <c r="C7809" t="s">
        <v>891</v>
      </c>
      <c r="D7809" t="s">
        <v>128</v>
      </c>
      <c r="E7809">
        <v>7</v>
      </c>
      <c r="F7809">
        <v>247</v>
      </c>
      <c r="G7809">
        <v>2.83</v>
      </c>
      <c r="H7809" t="s">
        <v>116</v>
      </c>
      <c r="I7809">
        <v>4</v>
      </c>
      <c r="J7809" t="s">
        <v>66</v>
      </c>
      <c r="K7809" s="33" t="str">
        <f>IF(ISNA(VLOOKUP(C7809,'Provider-EHR crosswalk'!A:B,2,FALSE)),"No EHR Specified",VLOOKUP(C7809,'Provider-EHR crosswalk'!A:B,2,FALSE))</f>
        <v>Azalea Health EHR</v>
      </c>
    </row>
    <row r="7810" spans="1:11" x14ac:dyDescent="0.25">
      <c r="A7810" t="s">
        <v>129</v>
      </c>
      <c r="B7810">
        <v>115</v>
      </c>
      <c r="C7810" t="s">
        <v>891</v>
      </c>
      <c r="D7810" t="s">
        <v>130</v>
      </c>
      <c r="E7810">
        <v>5</v>
      </c>
      <c r="F7810">
        <v>247</v>
      </c>
      <c r="G7810">
        <v>2.02</v>
      </c>
      <c r="H7810" t="s">
        <v>116</v>
      </c>
      <c r="I7810">
        <v>4</v>
      </c>
      <c r="J7810" t="s">
        <v>66</v>
      </c>
      <c r="K7810" s="33" t="str">
        <f>IF(ISNA(VLOOKUP(C7810,'Provider-EHR crosswalk'!A:B,2,FALSE)),"No EHR Specified",VLOOKUP(C7810,'Provider-EHR crosswalk'!A:B,2,FALSE))</f>
        <v>Azalea Health EHR</v>
      </c>
    </row>
    <row r="7811" spans="1:11" x14ac:dyDescent="0.25">
      <c r="A7811" t="s">
        <v>131</v>
      </c>
      <c r="B7811">
        <v>115</v>
      </c>
      <c r="C7811" t="s">
        <v>891</v>
      </c>
      <c r="D7811" t="s">
        <v>132</v>
      </c>
      <c r="E7811">
        <v>4</v>
      </c>
      <c r="F7811">
        <v>247</v>
      </c>
      <c r="G7811">
        <v>1.62</v>
      </c>
      <c r="H7811" t="s">
        <v>116</v>
      </c>
      <c r="I7811">
        <v>4</v>
      </c>
      <c r="J7811" t="s">
        <v>66</v>
      </c>
      <c r="K7811" s="33" t="str">
        <f>IF(ISNA(VLOOKUP(C7811,'Provider-EHR crosswalk'!A:B,2,FALSE)),"No EHR Specified",VLOOKUP(C7811,'Provider-EHR crosswalk'!A:B,2,FALSE))</f>
        <v>Azalea Health EHR</v>
      </c>
    </row>
    <row r="7812" spans="1:11" x14ac:dyDescent="0.25">
      <c r="A7812" t="s">
        <v>133</v>
      </c>
      <c r="B7812">
        <v>115</v>
      </c>
      <c r="C7812" t="s">
        <v>891</v>
      </c>
      <c r="D7812" t="s">
        <v>134</v>
      </c>
      <c r="E7812">
        <v>13</v>
      </c>
      <c r="F7812">
        <v>247</v>
      </c>
      <c r="G7812">
        <v>5.26</v>
      </c>
      <c r="H7812" t="s">
        <v>116</v>
      </c>
      <c r="I7812">
        <v>1</v>
      </c>
      <c r="J7812" t="s">
        <v>69</v>
      </c>
      <c r="K7812" s="33" t="str">
        <f>IF(ISNA(VLOOKUP(C7812,'Provider-EHR crosswalk'!A:B,2,FALSE)),"No EHR Specified",VLOOKUP(C7812,'Provider-EHR crosswalk'!A:B,2,FALSE))</f>
        <v>Azalea Health EHR</v>
      </c>
    </row>
    <row r="7813" spans="1:11" x14ac:dyDescent="0.25">
      <c r="A7813" t="s">
        <v>135</v>
      </c>
      <c r="B7813">
        <v>115</v>
      </c>
      <c r="C7813" t="s">
        <v>891</v>
      </c>
      <c r="D7813" t="s">
        <v>136</v>
      </c>
      <c r="E7813">
        <v>0</v>
      </c>
      <c r="F7813">
        <v>247</v>
      </c>
      <c r="G7813">
        <v>0</v>
      </c>
      <c r="H7813" t="s">
        <v>116</v>
      </c>
      <c r="I7813">
        <v>1</v>
      </c>
      <c r="J7813" t="s">
        <v>66</v>
      </c>
      <c r="K7813" s="33" t="str">
        <f>IF(ISNA(VLOOKUP(C7813,'Provider-EHR crosswalk'!A:B,2,FALSE)),"No EHR Specified",VLOOKUP(C7813,'Provider-EHR crosswalk'!A:B,2,FALSE))</f>
        <v>Azalea Health EHR</v>
      </c>
    </row>
    <row r="7814" spans="1:11" x14ac:dyDescent="0.25">
      <c r="A7814" t="s">
        <v>137</v>
      </c>
      <c r="B7814">
        <v>115</v>
      </c>
      <c r="C7814" t="s">
        <v>891</v>
      </c>
      <c r="D7814" t="s">
        <v>138</v>
      </c>
      <c r="E7814">
        <v>0</v>
      </c>
      <c r="F7814">
        <v>247</v>
      </c>
      <c r="G7814">
        <v>0</v>
      </c>
      <c r="H7814" t="s">
        <v>116</v>
      </c>
      <c r="I7814">
        <v>1</v>
      </c>
      <c r="J7814" t="s">
        <v>66</v>
      </c>
      <c r="K7814" s="33" t="str">
        <f>IF(ISNA(VLOOKUP(C7814,'Provider-EHR crosswalk'!A:B,2,FALSE)),"No EHR Specified",VLOOKUP(C7814,'Provider-EHR crosswalk'!A:B,2,FALSE))</f>
        <v>Azalea Health EHR</v>
      </c>
    </row>
    <row r="7815" spans="1:11" x14ac:dyDescent="0.25">
      <c r="A7815" t="s">
        <v>139</v>
      </c>
      <c r="B7815">
        <v>115</v>
      </c>
      <c r="C7815" t="s">
        <v>891</v>
      </c>
      <c r="D7815" t="s">
        <v>140</v>
      </c>
      <c r="E7815">
        <v>0</v>
      </c>
      <c r="F7815">
        <v>247</v>
      </c>
      <c r="G7815">
        <v>0</v>
      </c>
      <c r="H7815" t="s">
        <v>116</v>
      </c>
      <c r="I7815">
        <v>1</v>
      </c>
      <c r="J7815" t="s">
        <v>66</v>
      </c>
      <c r="K7815" s="33" t="str">
        <f>IF(ISNA(VLOOKUP(C7815,'Provider-EHR crosswalk'!A:B,2,FALSE)),"No EHR Specified",VLOOKUP(C7815,'Provider-EHR crosswalk'!A:B,2,FALSE))</f>
        <v>Azalea Health EHR</v>
      </c>
    </row>
    <row r="7816" spans="1:11" x14ac:dyDescent="0.25">
      <c r="A7816" t="s">
        <v>141</v>
      </c>
      <c r="B7816">
        <v>115</v>
      </c>
      <c r="C7816" t="s">
        <v>891</v>
      </c>
      <c r="D7816" t="s">
        <v>142</v>
      </c>
      <c r="E7816">
        <v>0</v>
      </c>
      <c r="F7816">
        <v>247</v>
      </c>
      <c r="G7816">
        <v>0</v>
      </c>
      <c r="H7816" t="s">
        <v>116</v>
      </c>
      <c r="I7816">
        <v>1</v>
      </c>
      <c r="J7816" t="s">
        <v>66</v>
      </c>
      <c r="K7816" s="33" t="str">
        <f>IF(ISNA(VLOOKUP(C7816,'Provider-EHR crosswalk'!A:B,2,FALSE)),"No EHR Specified",VLOOKUP(C7816,'Provider-EHR crosswalk'!A:B,2,FALSE))</f>
        <v>Azalea Health EHR</v>
      </c>
    </row>
    <row r="7817" spans="1:11" x14ac:dyDescent="0.25">
      <c r="A7817" t="s">
        <v>143</v>
      </c>
      <c r="B7817">
        <v>115</v>
      </c>
      <c r="C7817" t="s">
        <v>891</v>
      </c>
      <c r="D7817" t="s">
        <v>144</v>
      </c>
      <c r="E7817">
        <v>0</v>
      </c>
      <c r="F7817">
        <v>247</v>
      </c>
      <c r="G7817">
        <v>0</v>
      </c>
      <c r="H7817" t="s">
        <v>116</v>
      </c>
      <c r="I7817">
        <v>1</v>
      </c>
      <c r="J7817" t="s">
        <v>66</v>
      </c>
      <c r="K7817" s="33" t="str">
        <f>IF(ISNA(VLOOKUP(C7817,'Provider-EHR crosswalk'!A:B,2,FALSE)),"No EHR Specified",VLOOKUP(C7817,'Provider-EHR crosswalk'!A:B,2,FALSE))</f>
        <v>Azalea Health EHR</v>
      </c>
    </row>
    <row r="7818" spans="1:11" x14ac:dyDescent="0.25">
      <c r="A7818" t="s">
        <v>145</v>
      </c>
      <c r="B7818">
        <v>115</v>
      </c>
      <c r="C7818" t="s">
        <v>891</v>
      </c>
      <c r="D7818" t="s">
        <v>146</v>
      </c>
      <c r="E7818">
        <v>0</v>
      </c>
      <c r="F7818">
        <v>247</v>
      </c>
      <c r="G7818">
        <v>0</v>
      </c>
      <c r="H7818" t="s">
        <v>116</v>
      </c>
      <c r="I7818">
        <v>1</v>
      </c>
      <c r="J7818" t="s">
        <v>66</v>
      </c>
      <c r="K7818" s="33" t="str">
        <f>IF(ISNA(VLOOKUP(C7818,'Provider-EHR crosswalk'!A:B,2,FALSE)),"No EHR Specified",VLOOKUP(C7818,'Provider-EHR crosswalk'!A:B,2,FALSE))</f>
        <v>Azalea Health EHR</v>
      </c>
    </row>
    <row r="7819" spans="1:11" x14ac:dyDescent="0.25">
      <c r="A7819" t="s">
        <v>147</v>
      </c>
      <c r="B7819">
        <v>115</v>
      </c>
      <c r="C7819" t="s">
        <v>891</v>
      </c>
      <c r="D7819" t="s">
        <v>148</v>
      </c>
      <c r="E7819">
        <v>0</v>
      </c>
      <c r="F7819">
        <v>247</v>
      </c>
      <c r="G7819">
        <v>0</v>
      </c>
      <c r="H7819" t="s">
        <v>116</v>
      </c>
      <c r="I7819">
        <v>1</v>
      </c>
      <c r="J7819" t="s">
        <v>66</v>
      </c>
      <c r="K7819" s="33" t="str">
        <f>IF(ISNA(VLOOKUP(C7819,'Provider-EHR crosswalk'!A:B,2,FALSE)),"No EHR Specified",VLOOKUP(C7819,'Provider-EHR crosswalk'!A:B,2,FALSE))</f>
        <v>Azalea Health EHR</v>
      </c>
    </row>
    <row r="7820" spans="1:11" x14ac:dyDescent="0.25">
      <c r="A7820" t="s">
        <v>149</v>
      </c>
      <c r="B7820">
        <v>115</v>
      </c>
      <c r="C7820" t="s">
        <v>891</v>
      </c>
      <c r="D7820" t="s">
        <v>150</v>
      </c>
      <c r="E7820">
        <v>0</v>
      </c>
      <c r="F7820">
        <v>247</v>
      </c>
      <c r="G7820">
        <v>0</v>
      </c>
      <c r="H7820" t="s">
        <v>116</v>
      </c>
      <c r="I7820">
        <v>1</v>
      </c>
      <c r="J7820" t="s">
        <v>66</v>
      </c>
      <c r="K7820" s="33" t="str">
        <f>IF(ISNA(VLOOKUP(C7820,'Provider-EHR crosswalk'!A:B,2,FALSE)),"No EHR Specified",VLOOKUP(C7820,'Provider-EHR crosswalk'!A:B,2,FALSE))</f>
        <v>Azalea Health EHR</v>
      </c>
    </row>
    <row r="7821" spans="1:11" x14ac:dyDescent="0.25">
      <c r="A7821" t="s">
        <v>151</v>
      </c>
      <c r="B7821">
        <v>115</v>
      </c>
      <c r="C7821" t="s">
        <v>891</v>
      </c>
      <c r="D7821" t="s">
        <v>152</v>
      </c>
      <c r="E7821">
        <v>0</v>
      </c>
      <c r="F7821">
        <v>247</v>
      </c>
      <c r="G7821">
        <v>0</v>
      </c>
      <c r="H7821" t="s">
        <v>116</v>
      </c>
      <c r="I7821">
        <v>1</v>
      </c>
      <c r="J7821" t="s">
        <v>66</v>
      </c>
      <c r="K7821" s="33" t="str">
        <f>IF(ISNA(VLOOKUP(C7821,'Provider-EHR crosswalk'!A:B,2,FALSE)),"No EHR Specified",VLOOKUP(C7821,'Provider-EHR crosswalk'!A:B,2,FALSE))</f>
        <v>Azalea Health EHR</v>
      </c>
    </row>
    <row r="7822" spans="1:11" x14ac:dyDescent="0.25">
      <c r="A7822" t="s">
        <v>153</v>
      </c>
      <c r="B7822">
        <v>115</v>
      </c>
      <c r="C7822" t="s">
        <v>891</v>
      </c>
      <c r="D7822" t="s">
        <v>154</v>
      </c>
      <c r="E7822">
        <v>2</v>
      </c>
      <c r="F7822">
        <v>247</v>
      </c>
      <c r="G7822">
        <v>0.81</v>
      </c>
      <c r="H7822" t="s">
        <v>116</v>
      </c>
      <c r="I7822">
        <v>1</v>
      </c>
      <c r="J7822" t="s">
        <v>66</v>
      </c>
      <c r="K7822" s="33" t="str">
        <f>IF(ISNA(VLOOKUP(C7822,'Provider-EHR crosswalk'!A:B,2,FALSE)),"No EHR Specified",VLOOKUP(C7822,'Provider-EHR crosswalk'!A:B,2,FALSE))</f>
        <v>Azalea Health EHR</v>
      </c>
    </row>
    <row r="7823" spans="1:11" x14ac:dyDescent="0.25">
      <c r="A7823" t="s">
        <v>155</v>
      </c>
      <c r="B7823">
        <v>115</v>
      </c>
      <c r="C7823" t="s">
        <v>891</v>
      </c>
      <c r="D7823" t="s">
        <v>156</v>
      </c>
      <c r="E7823">
        <v>0</v>
      </c>
      <c r="F7823">
        <v>247</v>
      </c>
      <c r="G7823">
        <v>0</v>
      </c>
      <c r="H7823" t="s">
        <v>157</v>
      </c>
      <c r="I7823" t="s">
        <v>157</v>
      </c>
      <c r="J7823" t="s">
        <v>157</v>
      </c>
      <c r="K7823" s="33" t="str">
        <f>IF(ISNA(VLOOKUP(C7823,'Provider-EHR crosswalk'!A:B,2,FALSE)),"No EHR Specified",VLOOKUP(C7823,'Provider-EHR crosswalk'!A:B,2,FALSE))</f>
        <v>Azalea Health EHR</v>
      </c>
    </row>
    <row r="7824" spans="1:11" x14ac:dyDescent="0.25">
      <c r="A7824" t="s">
        <v>158</v>
      </c>
      <c r="B7824">
        <v>115</v>
      </c>
      <c r="C7824" t="s">
        <v>891</v>
      </c>
      <c r="D7824" t="s">
        <v>159</v>
      </c>
      <c r="E7824">
        <v>6</v>
      </c>
      <c r="F7824">
        <v>247</v>
      </c>
      <c r="G7824">
        <v>2.4300000000000002</v>
      </c>
      <c r="H7824" t="s">
        <v>157</v>
      </c>
      <c r="I7824" t="s">
        <v>157</v>
      </c>
      <c r="J7824" t="s">
        <v>157</v>
      </c>
      <c r="K7824" s="33" t="str">
        <f>IF(ISNA(VLOOKUP(C7824,'Provider-EHR crosswalk'!A:B,2,FALSE)),"No EHR Specified",VLOOKUP(C7824,'Provider-EHR crosswalk'!A:B,2,FALSE))</f>
        <v>Azalea Health EHR</v>
      </c>
    </row>
    <row r="7825" spans="1:11" x14ac:dyDescent="0.25">
      <c r="A7825" t="s">
        <v>162</v>
      </c>
      <c r="B7825">
        <v>115</v>
      </c>
      <c r="C7825" t="s">
        <v>891</v>
      </c>
      <c r="D7825" t="s">
        <v>163</v>
      </c>
      <c r="E7825">
        <v>244</v>
      </c>
      <c r="F7825">
        <v>247</v>
      </c>
      <c r="G7825">
        <v>98.79</v>
      </c>
      <c r="H7825" t="s">
        <v>65</v>
      </c>
      <c r="I7825">
        <v>95</v>
      </c>
      <c r="J7825" t="s">
        <v>66</v>
      </c>
      <c r="K7825" s="33" t="str">
        <f>IF(ISNA(VLOOKUP(C7825,'Provider-EHR crosswalk'!A:B,2,FALSE)),"No EHR Specified",VLOOKUP(C7825,'Provider-EHR crosswalk'!A:B,2,FALSE))</f>
        <v>Azalea Health EHR</v>
      </c>
    </row>
    <row r="7826" spans="1:11" x14ac:dyDescent="0.25">
      <c r="A7826" t="s">
        <v>164</v>
      </c>
      <c r="B7826">
        <v>115</v>
      </c>
      <c r="C7826" t="s">
        <v>891</v>
      </c>
      <c r="D7826" t="s">
        <v>165</v>
      </c>
      <c r="E7826">
        <v>25</v>
      </c>
      <c r="F7826">
        <v>28</v>
      </c>
      <c r="G7826">
        <v>89.29</v>
      </c>
      <c r="H7826" t="s">
        <v>65</v>
      </c>
      <c r="I7826">
        <v>95</v>
      </c>
      <c r="J7826" t="s">
        <v>69</v>
      </c>
      <c r="K7826" s="33" t="str">
        <f>IF(ISNA(VLOOKUP(C7826,'Provider-EHR crosswalk'!A:B,2,FALSE)),"No EHR Specified",VLOOKUP(C7826,'Provider-EHR crosswalk'!A:B,2,FALSE))</f>
        <v>Azalea Health EHR</v>
      </c>
    </row>
    <row r="7827" spans="1:11" x14ac:dyDescent="0.25">
      <c r="A7827" t="s">
        <v>166</v>
      </c>
      <c r="B7827">
        <v>115</v>
      </c>
      <c r="C7827" t="s">
        <v>891</v>
      </c>
      <c r="D7827" t="s">
        <v>167</v>
      </c>
      <c r="E7827">
        <v>0</v>
      </c>
      <c r="F7827">
        <v>28</v>
      </c>
      <c r="G7827">
        <v>0</v>
      </c>
      <c r="H7827" t="s">
        <v>116</v>
      </c>
      <c r="I7827">
        <v>5</v>
      </c>
      <c r="J7827" t="s">
        <v>66</v>
      </c>
      <c r="K7827" s="33" t="str">
        <f>IF(ISNA(VLOOKUP(C7827,'Provider-EHR crosswalk'!A:B,2,FALSE)),"No EHR Specified",VLOOKUP(C7827,'Provider-EHR crosswalk'!A:B,2,FALSE))</f>
        <v>Azalea Health EHR</v>
      </c>
    </row>
    <row r="7828" spans="1:11" x14ac:dyDescent="0.25">
      <c r="A7828" t="s">
        <v>168</v>
      </c>
      <c r="B7828">
        <v>115</v>
      </c>
      <c r="C7828" t="s">
        <v>891</v>
      </c>
      <c r="D7828" t="s">
        <v>169</v>
      </c>
      <c r="E7828">
        <v>0</v>
      </c>
      <c r="F7828">
        <v>28</v>
      </c>
      <c r="G7828">
        <v>0</v>
      </c>
      <c r="H7828" t="s">
        <v>116</v>
      </c>
      <c r="I7828">
        <v>5</v>
      </c>
      <c r="J7828" t="s">
        <v>66</v>
      </c>
      <c r="K7828" s="33" t="str">
        <f>IF(ISNA(VLOOKUP(C7828,'Provider-EHR crosswalk'!A:B,2,FALSE)),"No EHR Specified",VLOOKUP(C7828,'Provider-EHR crosswalk'!A:B,2,FALSE))</f>
        <v>Azalea Health EHR</v>
      </c>
    </row>
    <row r="7829" spans="1:11" x14ac:dyDescent="0.25">
      <c r="A7829" t="s">
        <v>170</v>
      </c>
      <c r="B7829">
        <v>115</v>
      </c>
      <c r="C7829" t="s">
        <v>891</v>
      </c>
      <c r="D7829" t="s">
        <v>171</v>
      </c>
      <c r="E7829">
        <v>3</v>
      </c>
      <c r="F7829">
        <v>28</v>
      </c>
      <c r="G7829">
        <v>10.71</v>
      </c>
      <c r="H7829" t="s">
        <v>116</v>
      </c>
      <c r="I7829">
        <v>5</v>
      </c>
      <c r="J7829" t="s">
        <v>69</v>
      </c>
      <c r="K7829" s="33" t="str">
        <f>IF(ISNA(VLOOKUP(C7829,'Provider-EHR crosswalk'!A:B,2,FALSE)),"No EHR Specified",VLOOKUP(C7829,'Provider-EHR crosswalk'!A:B,2,FALSE))</f>
        <v>Azalea Health EHR</v>
      </c>
    </row>
    <row r="7830" spans="1:11" x14ac:dyDescent="0.25">
      <c r="A7830" t="s">
        <v>172</v>
      </c>
      <c r="B7830">
        <v>115</v>
      </c>
      <c r="C7830" t="s">
        <v>891</v>
      </c>
      <c r="D7830" t="s">
        <v>173</v>
      </c>
      <c r="E7830">
        <v>1</v>
      </c>
      <c r="F7830">
        <v>247</v>
      </c>
      <c r="G7830">
        <v>0.4</v>
      </c>
      <c r="H7830" t="s">
        <v>116</v>
      </c>
      <c r="I7830">
        <v>5</v>
      </c>
      <c r="J7830" t="s">
        <v>66</v>
      </c>
      <c r="K7830" s="33" t="str">
        <f>IF(ISNA(VLOOKUP(C7830,'Provider-EHR crosswalk'!A:B,2,FALSE)),"No EHR Specified",VLOOKUP(C7830,'Provider-EHR crosswalk'!A:B,2,FALSE))</f>
        <v>Azalea Health EHR</v>
      </c>
    </row>
    <row r="7831" spans="1:11" x14ac:dyDescent="0.25">
      <c r="A7831" t="s">
        <v>174</v>
      </c>
      <c r="B7831">
        <v>115</v>
      </c>
      <c r="C7831" t="s">
        <v>891</v>
      </c>
      <c r="D7831" t="s">
        <v>175</v>
      </c>
      <c r="E7831">
        <v>0</v>
      </c>
      <c r="F7831">
        <v>247</v>
      </c>
      <c r="G7831">
        <v>0</v>
      </c>
      <c r="H7831" t="s">
        <v>116</v>
      </c>
      <c r="I7831">
        <v>5</v>
      </c>
      <c r="J7831" t="s">
        <v>66</v>
      </c>
      <c r="K7831" s="33" t="str">
        <f>IF(ISNA(VLOOKUP(C7831,'Provider-EHR crosswalk'!A:B,2,FALSE)),"No EHR Specified",VLOOKUP(C7831,'Provider-EHR crosswalk'!A:B,2,FALSE))</f>
        <v>Azalea Health EHR</v>
      </c>
    </row>
    <row r="7832" spans="1:11" x14ac:dyDescent="0.25">
      <c r="A7832" t="s">
        <v>176</v>
      </c>
      <c r="B7832">
        <v>115</v>
      </c>
      <c r="C7832" t="s">
        <v>891</v>
      </c>
      <c r="D7832" t="s">
        <v>177</v>
      </c>
      <c r="E7832">
        <v>2</v>
      </c>
      <c r="F7832">
        <v>247</v>
      </c>
      <c r="G7832">
        <v>0.81</v>
      </c>
      <c r="H7832" t="s">
        <v>116</v>
      </c>
      <c r="I7832">
        <v>5</v>
      </c>
      <c r="J7832" t="s">
        <v>66</v>
      </c>
      <c r="K7832" s="33" t="str">
        <f>IF(ISNA(VLOOKUP(C7832,'Provider-EHR crosswalk'!A:B,2,FALSE)),"No EHR Specified",VLOOKUP(C7832,'Provider-EHR crosswalk'!A:B,2,FALSE))</f>
        <v>Azalea Health EHR</v>
      </c>
    </row>
    <row r="7833" spans="1:11" x14ac:dyDescent="0.25">
      <c r="A7833" t="s">
        <v>63</v>
      </c>
      <c r="B7833">
        <v>56</v>
      </c>
      <c r="C7833" t="s">
        <v>958</v>
      </c>
      <c r="D7833" t="s">
        <v>64</v>
      </c>
      <c r="E7833">
        <v>139</v>
      </c>
      <c r="F7833">
        <v>139</v>
      </c>
      <c r="G7833">
        <v>100</v>
      </c>
      <c r="H7833" t="s">
        <v>65</v>
      </c>
      <c r="I7833">
        <v>99</v>
      </c>
      <c r="J7833" t="s">
        <v>66</v>
      </c>
      <c r="K7833" s="33" t="str">
        <f>IF(ISNA(VLOOKUP(C7833,'Provider-EHR crosswalk'!A:B,2,FALSE)),"No EHR Specified",VLOOKUP(C7833,'Provider-EHR crosswalk'!A:B,2,FALSE))</f>
        <v>Azalea Health EHR</v>
      </c>
    </row>
    <row r="7834" spans="1:11" x14ac:dyDescent="0.25">
      <c r="A7834" t="s">
        <v>67</v>
      </c>
      <c r="B7834">
        <v>56</v>
      </c>
      <c r="C7834" t="s">
        <v>958</v>
      </c>
      <c r="D7834" t="s">
        <v>68</v>
      </c>
      <c r="E7834">
        <v>133</v>
      </c>
      <c r="F7834">
        <v>139</v>
      </c>
      <c r="G7834">
        <v>95.68</v>
      </c>
      <c r="H7834" t="s">
        <v>65</v>
      </c>
      <c r="I7834">
        <v>75</v>
      </c>
      <c r="J7834" t="s">
        <v>66</v>
      </c>
      <c r="K7834" s="33" t="str">
        <f>IF(ISNA(VLOOKUP(C7834,'Provider-EHR crosswalk'!A:B,2,FALSE)),"No EHR Specified",VLOOKUP(C7834,'Provider-EHR crosswalk'!A:B,2,FALSE))</f>
        <v>Azalea Health EHR</v>
      </c>
    </row>
    <row r="7835" spans="1:11" x14ac:dyDescent="0.25">
      <c r="A7835" t="s">
        <v>70</v>
      </c>
      <c r="B7835">
        <v>56</v>
      </c>
      <c r="C7835" t="s">
        <v>958</v>
      </c>
      <c r="D7835" t="s">
        <v>71</v>
      </c>
      <c r="E7835">
        <v>139</v>
      </c>
      <c r="F7835">
        <v>139</v>
      </c>
      <c r="G7835">
        <v>100</v>
      </c>
      <c r="H7835" t="s">
        <v>65</v>
      </c>
      <c r="I7835">
        <v>99</v>
      </c>
      <c r="J7835" t="s">
        <v>66</v>
      </c>
      <c r="K7835" s="33" t="str">
        <f>IF(ISNA(VLOOKUP(C7835,'Provider-EHR crosswalk'!A:B,2,FALSE)),"No EHR Specified",VLOOKUP(C7835,'Provider-EHR crosswalk'!A:B,2,FALSE))</f>
        <v>Azalea Health EHR</v>
      </c>
    </row>
    <row r="7836" spans="1:11" x14ac:dyDescent="0.25">
      <c r="A7836" t="s">
        <v>72</v>
      </c>
      <c r="B7836">
        <v>56</v>
      </c>
      <c r="C7836" t="s">
        <v>958</v>
      </c>
      <c r="D7836" t="s">
        <v>73</v>
      </c>
      <c r="E7836">
        <v>139</v>
      </c>
      <c r="F7836">
        <v>139</v>
      </c>
      <c r="G7836">
        <v>100</v>
      </c>
      <c r="H7836" t="s">
        <v>65</v>
      </c>
      <c r="I7836">
        <v>99</v>
      </c>
      <c r="J7836" t="s">
        <v>66</v>
      </c>
      <c r="K7836" s="33" t="str">
        <f>IF(ISNA(VLOOKUP(C7836,'Provider-EHR crosswalk'!A:B,2,FALSE)),"No EHR Specified",VLOOKUP(C7836,'Provider-EHR crosswalk'!A:B,2,FALSE))</f>
        <v>Azalea Health EHR</v>
      </c>
    </row>
    <row r="7837" spans="1:11" x14ac:dyDescent="0.25">
      <c r="A7837" t="s">
        <v>74</v>
      </c>
      <c r="B7837">
        <v>56</v>
      </c>
      <c r="C7837" t="s">
        <v>958</v>
      </c>
      <c r="D7837" t="s">
        <v>75</v>
      </c>
      <c r="E7837">
        <v>139</v>
      </c>
      <c r="F7837">
        <v>139</v>
      </c>
      <c r="G7837">
        <v>100</v>
      </c>
      <c r="H7837" t="s">
        <v>65</v>
      </c>
      <c r="I7837">
        <v>99</v>
      </c>
      <c r="J7837" t="s">
        <v>66</v>
      </c>
      <c r="K7837" s="33" t="str">
        <f>IF(ISNA(VLOOKUP(C7837,'Provider-EHR crosswalk'!A:B,2,FALSE)),"No EHR Specified",VLOOKUP(C7837,'Provider-EHR crosswalk'!A:B,2,FALSE))</f>
        <v>Azalea Health EHR</v>
      </c>
    </row>
    <row r="7838" spans="1:11" x14ac:dyDescent="0.25">
      <c r="A7838" t="s">
        <v>76</v>
      </c>
      <c r="B7838">
        <v>56</v>
      </c>
      <c r="C7838" t="s">
        <v>958</v>
      </c>
      <c r="D7838" t="s">
        <v>77</v>
      </c>
      <c r="E7838">
        <v>139</v>
      </c>
      <c r="F7838">
        <v>139</v>
      </c>
      <c r="G7838">
        <v>100</v>
      </c>
      <c r="H7838" t="s">
        <v>65</v>
      </c>
      <c r="I7838">
        <v>85</v>
      </c>
      <c r="J7838" t="s">
        <v>66</v>
      </c>
      <c r="K7838" s="33" t="str">
        <f>IF(ISNA(VLOOKUP(C7838,'Provider-EHR crosswalk'!A:B,2,FALSE)),"No EHR Specified",VLOOKUP(C7838,'Provider-EHR crosswalk'!A:B,2,FALSE))</f>
        <v>Azalea Health EHR</v>
      </c>
    </row>
    <row r="7839" spans="1:11" x14ac:dyDescent="0.25">
      <c r="A7839" t="s">
        <v>78</v>
      </c>
      <c r="B7839">
        <v>56</v>
      </c>
      <c r="C7839" t="s">
        <v>958</v>
      </c>
      <c r="D7839" t="s">
        <v>79</v>
      </c>
      <c r="E7839">
        <v>139</v>
      </c>
      <c r="F7839">
        <v>139</v>
      </c>
      <c r="G7839">
        <v>100</v>
      </c>
      <c r="H7839" t="s">
        <v>65</v>
      </c>
      <c r="I7839">
        <v>85</v>
      </c>
      <c r="J7839" t="s">
        <v>66</v>
      </c>
      <c r="K7839" s="33" t="str">
        <f>IF(ISNA(VLOOKUP(C7839,'Provider-EHR crosswalk'!A:B,2,FALSE)),"No EHR Specified",VLOOKUP(C7839,'Provider-EHR crosswalk'!A:B,2,FALSE))</f>
        <v>Azalea Health EHR</v>
      </c>
    </row>
    <row r="7840" spans="1:11" x14ac:dyDescent="0.25">
      <c r="A7840" t="s">
        <v>80</v>
      </c>
      <c r="B7840">
        <v>56</v>
      </c>
      <c r="C7840" t="s">
        <v>958</v>
      </c>
      <c r="D7840" t="s">
        <v>81</v>
      </c>
      <c r="E7840">
        <v>139</v>
      </c>
      <c r="F7840">
        <v>139</v>
      </c>
      <c r="G7840">
        <v>100</v>
      </c>
      <c r="H7840" t="s">
        <v>65</v>
      </c>
      <c r="I7840">
        <v>85</v>
      </c>
      <c r="J7840" t="s">
        <v>66</v>
      </c>
      <c r="K7840" s="33" t="str">
        <f>IF(ISNA(VLOOKUP(C7840,'Provider-EHR crosswalk'!A:B,2,FALSE)),"No EHR Specified",VLOOKUP(C7840,'Provider-EHR crosswalk'!A:B,2,FALSE))</f>
        <v>Azalea Health EHR</v>
      </c>
    </row>
    <row r="7841" spans="1:11" x14ac:dyDescent="0.25">
      <c r="A7841" t="s">
        <v>82</v>
      </c>
      <c r="B7841">
        <v>56</v>
      </c>
      <c r="C7841" t="s">
        <v>958</v>
      </c>
      <c r="D7841" t="s">
        <v>83</v>
      </c>
      <c r="E7841">
        <v>139</v>
      </c>
      <c r="F7841">
        <v>139</v>
      </c>
      <c r="G7841">
        <v>100</v>
      </c>
      <c r="H7841" t="s">
        <v>65</v>
      </c>
      <c r="I7841">
        <v>85</v>
      </c>
      <c r="J7841" t="s">
        <v>66</v>
      </c>
      <c r="K7841" s="33" t="str">
        <f>IF(ISNA(VLOOKUP(C7841,'Provider-EHR crosswalk'!A:B,2,FALSE)),"No EHR Specified",VLOOKUP(C7841,'Provider-EHR crosswalk'!A:B,2,FALSE))</f>
        <v>Azalea Health EHR</v>
      </c>
    </row>
    <row r="7842" spans="1:11" x14ac:dyDescent="0.25">
      <c r="A7842" t="s">
        <v>84</v>
      </c>
      <c r="B7842">
        <v>56</v>
      </c>
      <c r="C7842" t="s">
        <v>958</v>
      </c>
      <c r="D7842" t="s">
        <v>85</v>
      </c>
      <c r="E7842">
        <v>139</v>
      </c>
      <c r="F7842">
        <v>139</v>
      </c>
      <c r="G7842">
        <v>100</v>
      </c>
      <c r="H7842" t="s">
        <v>65</v>
      </c>
      <c r="I7842">
        <v>85</v>
      </c>
      <c r="J7842" t="s">
        <v>66</v>
      </c>
      <c r="K7842" s="33" t="str">
        <f>IF(ISNA(VLOOKUP(C7842,'Provider-EHR crosswalk'!A:B,2,FALSE)),"No EHR Specified",VLOOKUP(C7842,'Provider-EHR crosswalk'!A:B,2,FALSE))</f>
        <v>Azalea Health EHR</v>
      </c>
    </row>
    <row r="7843" spans="1:11" x14ac:dyDescent="0.25">
      <c r="A7843" t="s">
        <v>86</v>
      </c>
      <c r="B7843">
        <v>56</v>
      </c>
      <c r="C7843" t="s">
        <v>958</v>
      </c>
      <c r="D7843" t="s">
        <v>87</v>
      </c>
      <c r="E7843">
        <v>139</v>
      </c>
      <c r="F7843">
        <v>139</v>
      </c>
      <c r="G7843">
        <v>100</v>
      </c>
      <c r="H7843" t="s">
        <v>65</v>
      </c>
      <c r="I7843">
        <v>95</v>
      </c>
      <c r="J7843" t="s">
        <v>66</v>
      </c>
      <c r="K7843" s="33" t="str">
        <f>IF(ISNA(VLOOKUP(C7843,'Provider-EHR crosswalk'!A:B,2,FALSE)),"No EHR Specified",VLOOKUP(C7843,'Provider-EHR crosswalk'!A:B,2,FALSE))</f>
        <v>Azalea Health EHR</v>
      </c>
    </row>
    <row r="7844" spans="1:11" x14ac:dyDescent="0.25">
      <c r="A7844" t="s">
        <v>88</v>
      </c>
      <c r="B7844">
        <v>56</v>
      </c>
      <c r="C7844" t="s">
        <v>958</v>
      </c>
      <c r="D7844" t="s">
        <v>89</v>
      </c>
      <c r="E7844">
        <v>139</v>
      </c>
      <c r="F7844">
        <v>139</v>
      </c>
      <c r="G7844">
        <v>100</v>
      </c>
      <c r="H7844" t="s">
        <v>65</v>
      </c>
      <c r="I7844">
        <v>95</v>
      </c>
      <c r="J7844" t="s">
        <v>66</v>
      </c>
      <c r="K7844" s="33" t="str">
        <f>IF(ISNA(VLOOKUP(C7844,'Provider-EHR crosswalk'!A:B,2,FALSE)),"No EHR Specified",VLOOKUP(C7844,'Provider-EHR crosswalk'!A:B,2,FALSE))</f>
        <v>Azalea Health EHR</v>
      </c>
    </row>
    <row r="7845" spans="1:11" x14ac:dyDescent="0.25">
      <c r="A7845" t="s">
        <v>90</v>
      </c>
      <c r="B7845">
        <v>56</v>
      </c>
      <c r="C7845" t="s">
        <v>958</v>
      </c>
      <c r="D7845" t="s">
        <v>91</v>
      </c>
      <c r="E7845">
        <v>139</v>
      </c>
      <c r="F7845">
        <v>139</v>
      </c>
      <c r="G7845">
        <v>100</v>
      </c>
      <c r="H7845" t="s">
        <v>65</v>
      </c>
      <c r="I7845">
        <v>90</v>
      </c>
      <c r="J7845" t="s">
        <v>66</v>
      </c>
      <c r="K7845" s="33" t="str">
        <f>IF(ISNA(VLOOKUP(C7845,'Provider-EHR crosswalk'!A:B,2,FALSE)),"No EHR Specified",VLOOKUP(C7845,'Provider-EHR crosswalk'!A:B,2,FALSE))</f>
        <v>Azalea Health EHR</v>
      </c>
    </row>
    <row r="7846" spans="1:11" x14ac:dyDescent="0.25">
      <c r="A7846" t="s">
        <v>92</v>
      </c>
      <c r="B7846">
        <v>56</v>
      </c>
      <c r="C7846" t="s">
        <v>958</v>
      </c>
      <c r="D7846" t="s">
        <v>93</v>
      </c>
      <c r="E7846">
        <v>63</v>
      </c>
      <c r="F7846">
        <v>139</v>
      </c>
      <c r="G7846">
        <v>45.32</v>
      </c>
      <c r="H7846" t="s">
        <v>65</v>
      </c>
      <c r="I7846">
        <v>90</v>
      </c>
      <c r="J7846" t="s">
        <v>69</v>
      </c>
      <c r="K7846" s="33" t="str">
        <f>IF(ISNA(VLOOKUP(C7846,'Provider-EHR crosswalk'!A:B,2,FALSE)),"No EHR Specified",VLOOKUP(C7846,'Provider-EHR crosswalk'!A:B,2,FALSE))</f>
        <v>Azalea Health EHR</v>
      </c>
    </row>
    <row r="7847" spans="1:11" x14ac:dyDescent="0.25">
      <c r="A7847" t="s">
        <v>94</v>
      </c>
      <c r="B7847">
        <v>56</v>
      </c>
      <c r="C7847" t="s">
        <v>958</v>
      </c>
      <c r="D7847" t="s">
        <v>95</v>
      </c>
      <c r="E7847">
        <v>66</v>
      </c>
      <c r="F7847">
        <v>139</v>
      </c>
      <c r="G7847">
        <v>47.48</v>
      </c>
      <c r="H7847" t="s">
        <v>65</v>
      </c>
      <c r="I7847">
        <v>90</v>
      </c>
      <c r="J7847" t="s">
        <v>69</v>
      </c>
      <c r="K7847" s="33" t="str">
        <f>IF(ISNA(VLOOKUP(C7847,'Provider-EHR crosswalk'!A:B,2,FALSE)),"No EHR Specified",VLOOKUP(C7847,'Provider-EHR crosswalk'!A:B,2,FALSE))</f>
        <v>Azalea Health EHR</v>
      </c>
    </row>
    <row r="7848" spans="1:11" x14ac:dyDescent="0.25">
      <c r="A7848" t="s">
        <v>96</v>
      </c>
      <c r="B7848">
        <v>56</v>
      </c>
      <c r="C7848" t="s">
        <v>958</v>
      </c>
      <c r="D7848" t="s">
        <v>97</v>
      </c>
      <c r="E7848">
        <v>91</v>
      </c>
      <c r="F7848">
        <v>139</v>
      </c>
      <c r="G7848">
        <v>65.47</v>
      </c>
      <c r="H7848" t="s">
        <v>65</v>
      </c>
      <c r="I7848">
        <v>90</v>
      </c>
      <c r="J7848" t="s">
        <v>69</v>
      </c>
      <c r="K7848" s="33" t="str">
        <f>IF(ISNA(VLOOKUP(C7848,'Provider-EHR crosswalk'!A:B,2,FALSE)),"No EHR Specified",VLOOKUP(C7848,'Provider-EHR crosswalk'!A:B,2,FALSE))</f>
        <v>Azalea Health EHR</v>
      </c>
    </row>
    <row r="7849" spans="1:11" x14ac:dyDescent="0.25">
      <c r="A7849" t="s">
        <v>98</v>
      </c>
      <c r="B7849">
        <v>56</v>
      </c>
      <c r="C7849" t="s">
        <v>958</v>
      </c>
      <c r="D7849" t="s">
        <v>99</v>
      </c>
      <c r="E7849">
        <v>91</v>
      </c>
      <c r="F7849">
        <v>139</v>
      </c>
      <c r="G7849">
        <v>65.47</v>
      </c>
      <c r="H7849" t="s">
        <v>65</v>
      </c>
      <c r="I7849">
        <v>90</v>
      </c>
      <c r="J7849" t="s">
        <v>69</v>
      </c>
      <c r="K7849" s="33" t="str">
        <f>IF(ISNA(VLOOKUP(C7849,'Provider-EHR crosswalk'!A:B,2,FALSE)),"No EHR Specified",VLOOKUP(C7849,'Provider-EHR crosswalk'!A:B,2,FALSE))</f>
        <v>Azalea Health EHR</v>
      </c>
    </row>
    <row r="7850" spans="1:11" x14ac:dyDescent="0.25">
      <c r="A7850" t="s">
        <v>100</v>
      </c>
      <c r="B7850">
        <v>56</v>
      </c>
      <c r="C7850" t="s">
        <v>958</v>
      </c>
      <c r="D7850" t="s">
        <v>101</v>
      </c>
      <c r="E7850">
        <v>1443</v>
      </c>
      <c r="F7850">
        <v>1443</v>
      </c>
      <c r="G7850">
        <v>100</v>
      </c>
      <c r="H7850" t="s">
        <v>65</v>
      </c>
      <c r="I7850">
        <v>99</v>
      </c>
      <c r="J7850" t="s">
        <v>66</v>
      </c>
      <c r="K7850" s="33" t="str">
        <f>IF(ISNA(VLOOKUP(C7850,'Provider-EHR crosswalk'!A:B,2,FALSE)),"No EHR Specified",VLOOKUP(C7850,'Provider-EHR crosswalk'!A:B,2,FALSE))</f>
        <v>Azalea Health EHR</v>
      </c>
    </row>
    <row r="7851" spans="1:11" x14ac:dyDescent="0.25">
      <c r="A7851" t="s">
        <v>102</v>
      </c>
      <c r="B7851">
        <v>56</v>
      </c>
      <c r="C7851" t="s">
        <v>958</v>
      </c>
      <c r="D7851" t="s">
        <v>103</v>
      </c>
      <c r="E7851">
        <v>1443</v>
      </c>
      <c r="F7851">
        <v>1443</v>
      </c>
      <c r="G7851">
        <v>100</v>
      </c>
      <c r="H7851" t="s">
        <v>65</v>
      </c>
      <c r="I7851">
        <v>99</v>
      </c>
      <c r="J7851" t="s">
        <v>66</v>
      </c>
      <c r="K7851" s="33" t="str">
        <f>IF(ISNA(VLOOKUP(C7851,'Provider-EHR crosswalk'!A:B,2,FALSE)),"No EHR Specified",VLOOKUP(C7851,'Provider-EHR crosswalk'!A:B,2,FALSE))</f>
        <v>Azalea Health EHR</v>
      </c>
    </row>
    <row r="7852" spans="1:11" x14ac:dyDescent="0.25">
      <c r="A7852" t="s">
        <v>104</v>
      </c>
      <c r="B7852">
        <v>56</v>
      </c>
      <c r="C7852" t="s">
        <v>958</v>
      </c>
      <c r="D7852" t="s">
        <v>105</v>
      </c>
      <c r="E7852">
        <v>1443</v>
      </c>
      <c r="F7852">
        <v>1443</v>
      </c>
      <c r="G7852">
        <v>100</v>
      </c>
      <c r="H7852" t="s">
        <v>65</v>
      </c>
      <c r="I7852">
        <v>99</v>
      </c>
      <c r="J7852" t="s">
        <v>66</v>
      </c>
      <c r="K7852" s="33" t="str">
        <f>IF(ISNA(VLOOKUP(C7852,'Provider-EHR crosswalk'!A:B,2,FALSE)),"No EHR Specified",VLOOKUP(C7852,'Provider-EHR crosswalk'!A:B,2,FALSE))</f>
        <v>Azalea Health EHR</v>
      </c>
    </row>
    <row r="7853" spans="1:11" x14ac:dyDescent="0.25">
      <c r="A7853" t="s">
        <v>106</v>
      </c>
      <c r="B7853">
        <v>56</v>
      </c>
      <c r="C7853" t="s">
        <v>958</v>
      </c>
      <c r="D7853" t="s">
        <v>107</v>
      </c>
      <c r="E7853">
        <v>1443</v>
      </c>
      <c r="F7853">
        <v>1443</v>
      </c>
      <c r="G7853">
        <v>100</v>
      </c>
      <c r="H7853" t="s">
        <v>65</v>
      </c>
      <c r="I7853">
        <v>99</v>
      </c>
      <c r="J7853" t="s">
        <v>66</v>
      </c>
      <c r="K7853" s="33" t="str">
        <f>IF(ISNA(VLOOKUP(C7853,'Provider-EHR crosswalk'!A:B,2,FALSE)),"No EHR Specified",VLOOKUP(C7853,'Provider-EHR crosswalk'!A:B,2,FALSE))</f>
        <v>Azalea Health EHR</v>
      </c>
    </row>
    <row r="7854" spans="1:11" x14ac:dyDescent="0.25">
      <c r="A7854" t="s">
        <v>108</v>
      </c>
      <c r="B7854">
        <v>56</v>
      </c>
      <c r="C7854" t="s">
        <v>958</v>
      </c>
      <c r="D7854" t="s">
        <v>109</v>
      </c>
      <c r="E7854">
        <v>1443</v>
      </c>
      <c r="F7854">
        <v>1443</v>
      </c>
      <c r="G7854">
        <v>100</v>
      </c>
      <c r="H7854" t="s">
        <v>65</v>
      </c>
      <c r="I7854">
        <v>99</v>
      </c>
      <c r="J7854" t="s">
        <v>66</v>
      </c>
      <c r="K7854" s="33" t="str">
        <f>IF(ISNA(VLOOKUP(C7854,'Provider-EHR crosswalk'!A:B,2,FALSE)),"No EHR Specified",VLOOKUP(C7854,'Provider-EHR crosswalk'!A:B,2,FALSE))</f>
        <v>Azalea Health EHR</v>
      </c>
    </row>
    <row r="7855" spans="1:11" x14ac:dyDescent="0.25">
      <c r="A7855" t="s">
        <v>110</v>
      </c>
      <c r="B7855">
        <v>56</v>
      </c>
      <c r="C7855" t="s">
        <v>958</v>
      </c>
      <c r="D7855" t="s">
        <v>111</v>
      </c>
      <c r="E7855">
        <v>1443</v>
      </c>
      <c r="F7855">
        <v>1443</v>
      </c>
      <c r="G7855">
        <v>100</v>
      </c>
      <c r="H7855" t="s">
        <v>65</v>
      </c>
      <c r="I7855">
        <v>99</v>
      </c>
      <c r="J7855" t="s">
        <v>66</v>
      </c>
      <c r="K7855" s="33" t="str">
        <f>IF(ISNA(VLOOKUP(C7855,'Provider-EHR crosswalk'!A:B,2,FALSE)),"No EHR Specified",VLOOKUP(C7855,'Provider-EHR crosswalk'!A:B,2,FALSE))</f>
        <v>Azalea Health EHR</v>
      </c>
    </row>
    <row r="7856" spans="1:11" x14ac:dyDescent="0.25">
      <c r="A7856" t="s">
        <v>112</v>
      </c>
      <c r="B7856">
        <v>56</v>
      </c>
      <c r="C7856" t="s">
        <v>958</v>
      </c>
      <c r="D7856" t="s">
        <v>113</v>
      </c>
      <c r="E7856">
        <v>1443</v>
      </c>
      <c r="F7856">
        <v>1443</v>
      </c>
      <c r="G7856">
        <v>100</v>
      </c>
      <c r="H7856" t="s">
        <v>65</v>
      </c>
      <c r="I7856">
        <v>99</v>
      </c>
      <c r="J7856" t="s">
        <v>66</v>
      </c>
      <c r="K7856" s="33" t="str">
        <f>IF(ISNA(VLOOKUP(C7856,'Provider-EHR crosswalk'!A:B,2,FALSE)),"No EHR Specified",VLOOKUP(C7856,'Provider-EHR crosswalk'!A:B,2,FALSE))</f>
        <v>Azalea Health EHR</v>
      </c>
    </row>
    <row r="7857" spans="1:11" x14ac:dyDescent="0.25">
      <c r="A7857" t="s">
        <v>114</v>
      </c>
      <c r="B7857">
        <v>56</v>
      </c>
      <c r="C7857" t="s">
        <v>958</v>
      </c>
      <c r="D7857" t="s">
        <v>115</v>
      </c>
      <c r="E7857">
        <v>3</v>
      </c>
      <c r="F7857">
        <v>139</v>
      </c>
      <c r="G7857">
        <v>2.16</v>
      </c>
      <c r="H7857" t="s">
        <v>116</v>
      </c>
      <c r="I7857">
        <v>4</v>
      </c>
      <c r="J7857" t="s">
        <v>66</v>
      </c>
      <c r="K7857" s="33" t="str">
        <f>IF(ISNA(VLOOKUP(C7857,'Provider-EHR crosswalk'!A:B,2,FALSE)),"No EHR Specified",VLOOKUP(C7857,'Provider-EHR crosswalk'!A:B,2,FALSE))</f>
        <v>Azalea Health EHR</v>
      </c>
    </row>
    <row r="7858" spans="1:11" x14ac:dyDescent="0.25">
      <c r="A7858" t="s">
        <v>117</v>
      </c>
      <c r="B7858">
        <v>56</v>
      </c>
      <c r="C7858" t="s">
        <v>958</v>
      </c>
      <c r="D7858" t="s">
        <v>118</v>
      </c>
      <c r="E7858">
        <v>0</v>
      </c>
      <c r="F7858">
        <v>139</v>
      </c>
      <c r="G7858">
        <v>0</v>
      </c>
      <c r="H7858" t="s">
        <v>116</v>
      </c>
      <c r="I7858">
        <v>4</v>
      </c>
      <c r="J7858" t="s">
        <v>66</v>
      </c>
      <c r="K7858" s="33" t="str">
        <f>IF(ISNA(VLOOKUP(C7858,'Provider-EHR crosswalk'!A:B,2,FALSE)),"No EHR Specified",VLOOKUP(C7858,'Provider-EHR crosswalk'!A:B,2,FALSE))</f>
        <v>Azalea Health EHR</v>
      </c>
    </row>
    <row r="7859" spans="1:11" x14ac:dyDescent="0.25">
      <c r="A7859" t="s">
        <v>119</v>
      </c>
      <c r="B7859">
        <v>56</v>
      </c>
      <c r="C7859" t="s">
        <v>958</v>
      </c>
      <c r="D7859" t="s">
        <v>120</v>
      </c>
      <c r="E7859">
        <v>2</v>
      </c>
      <c r="F7859">
        <v>139</v>
      </c>
      <c r="G7859">
        <v>1.44</v>
      </c>
      <c r="H7859" t="s">
        <v>116</v>
      </c>
      <c r="I7859">
        <v>4</v>
      </c>
      <c r="J7859" t="s">
        <v>66</v>
      </c>
      <c r="K7859" s="33" t="str">
        <f>IF(ISNA(VLOOKUP(C7859,'Provider-EHR crosswalk'!A:B,2,FALSE)),"No EHR Specified",VLOOKUP(C7859,'Provider-EHR crosswalk'!A:B,2,FALSE))</f>
        <v>Azalea Health EHR</v>
      </c>
    </row>
    <row r="7860" spans="1:11" x14ac:dyDescent="0.25">
      <c r="A7860" t="s">
        <v>121</v>
      </c>
      <c r="B7860">
        <v>56</v>
      </c>
      <c r="C7860" t="s">
        <v>958</v>
      </c>
      <c r="D7860" t="s">
        <v>122</v>
      </c>
      <c r="E7860">
        <v>0</v>
      </c>
      <c r="F7860">
        <v>139</v>
      </c>
      <c r="G7860">
        <v>0</v>
      </c>
      <c r="H7860" t="s">
        <v>116</v>
      </c>
      <c r="I7860">
        <v>1</v>
      </c>
      <c r="J7860" t="s">
        <v>66</v>
      </c>
      <c r="K7860" s="33" t="str">
        <f>IF(ISNA(VLOOKUP(C7860,'Provider-EHR crosswalk'!A:B,2,FALSE)),"No EHR Specified",VLOOKUP(C7860,'Provider-EHR crosswalk'!A:B,2,FALSE))</f>
        <v>Azalea Health EHR</v>
      </c>
    </row>
    <row r="7861" spans="1:11" x14ac:dyDescent="0.25">
      <c r="A7861" t="s">
        <v>123</v>
      </c>
      <c r="B7861">
        <v>56</v>
      </c>
      <c r="C7861" t="s">
        <v>958</v>
      </c>
      <c r="D7861" t="s">
        <v>124</v>
      </c>
      <c r="E7861">
        <v>0</v>
      </c>
      <c r="F7861">
        <v>1443</v>
      </c>
      <c r="G7861">
        <v>0</v>
      </c>
      <c r="H7861" t="s">
        <v>116</v>
      </c>
      <c r="I7861">
        <v>1</v>
      </c>
      <c r="J7861" t="s">
        <v>66</v>
      </c>
      <c r="K7861" s="33" t="str">
        <f>IF(ISNA(VLOOKUP(C7861,'Provider-EHR crosswalk'!A:B,2,FALSE)),"No EHR Specified",VLOOKUP(C7861,'Provider-EHR crosswalk'!A:B,2,FALSE))</f>
        <v>Azalea Health EHR</v>
      </c>
    </row>
    <row r="7862" spans="1:11" x14ac:dyDescent="0.25">
      <c r="A7862" t="s">
        <v>125</v>
      </c>
      <c r="B7862">
        <v>56</v>
      </c>
      <c r="C7862" t="s">
        <v>958</v>
      </c>
      <c r="D7862" t="s">
        <v>126</v>
      </c>
      <c r="E7862">
        <v>0</v>
      </c>
      <c r="F7862">
        <v>1443</v>
      </c>
      <c r="G7862">
        <v>0</v>
      </c>
      <c r="H7862" t="s">
        <v>116</v>
      </c>
      <c r="I7862">
        <v>1</v>
      </c>
      <c r="J7862" t="s">
        <v>66</v>
      </c>
      <c r="K7862" s="33" t="str">
        <f>IF(ISNA(VLOOKUP(C7862,'Provider-EHR crosswalk'!A:B,2,FALSE)),"No EHR Specified",VLOOKUP(C7862,'Provider-EHR crosswalk'!A:B,2,FALSE))</f>
        <v>Azalea Health EHR</v>
      </c>
    </row>
    <row r="7863" spans="1:11" x14ac:dyDescent="0.25">
      <c r="A7863" t="s">
        <v>127</v>
      </c>
      <c r="B7863">
        <v>56</v>
      </c>
      <c r="C7863" t="s">
        <v>958</v>
      </c>
      <c r="D7863" t="s">
        <v>128</v>
      </c>
      <c r="E7863">
        <v>35</v>
      </c>
      <c r="F7863">
        <v>1443</v>
      </c>
      <c r="G7863">
        <v>2.4300000000000002</v>
      </c>
      <c r="H7863" t="s">
        <v>116</v>
      </c>
      <c r="I7863">
        <v>4</v>
      </c>
      <c r="J7863" t="s">
        <v>66</v>
      </c>
      <c r="K7863" s="33" t="str">
        <f>IF(ISNA(VLOOKUP(C7863,'Provider-EHR crosswalk'!A:B,2,FALSE)),"No EHR Specified",VLOOKUP(C7863,'Provider-EHR crosswalk'!A:B,2,FALSE))</f>
        <v>Azalea Health EHR</v>
      </c>
    </row>
    <row r="7864" spans="1:11" x14ac:dyDescent="0.25">
      <c r="A7864" t="s">
        <v>129</v>
      </c>
      <c r="B7864">
        <v>56</v>
      </c>
      <c r="C7864" t="s">
        <v>958</v>
      </c>
      <c r="D7864" t="s">
        <v>130</v>
      </c>
      <c r="E7864">
        <v>45</v>
      </c>
      <c r="F7864">
        <v>1443</v>
      </c>
      <c r="G7864">
        <v>3.12</v>
      </c>
      <c r="H7864" t="s">
        <v>116</v>
      </c>
      <c r="I7864">
        <v>4</v>
      </c>
      <c r="J7864" t="s">
        <v>66</v>
      </c>
      <c r="K7864" s="33" t="str">
        <f>IF(ISNA(VLOOKUP(C7864,'Provider-EHR crosswalk'!A:B,2,FALSE)),"No EHR Specified",VLOOKUP(C7864,'Provider-EHR crosswalk'!A:B,2,FALSE))</f>
        <v>Azalea Health EHR</v>
      </c>
    </row>
    <row r="7865" spans="1:11" x14ac:dyDescent="0.25">
      <c r="A7865" t="s">
        <v>131</v>
      </c>
      <c r="B7865">
        <v>56</v>
      </c>
      <c r="C7865" t="s">
        <v>958</v>
      </c>
      <c r="D7865" t="s">
        <v>132</v>
      </c>
      <c r="E7865">
        <v>46</v>
      </c>
      <c r="F7865">
        <v>1443</v>
      </c>
      <c r="G7865">
        <v>3.19</v>
      </c>
      <c r="H7865" t="s">
        <v>116</v>
      </c>
      <c r="I7865">
        <v>4</v>
      </c>
      <c r="J7865" t="s">
        <v>66</v>
      </c>
      <c r="K7865" s="33" t="str">
        <f>IF(ISNA(VLOOKUP(C7865,'Provider-EHR crosswalk'!A:B,2,FALSE)),"No EHR Specified",VLOOKUP(C7865,'Provider-EHR crosswalk'!A:B,2,FALSE))</f>
        <v>Azalea Health EHR</v>
      </c>
    </row>
    <row r="7866" spans="1:11" x14ac:dyDescent="0.25">
      <c r="A7866" t="s">
        <v>133</v>
      </c>
      <c r="B7866">
        <v>56</v>
      </c>
      <c r="C7866" t="s">
        <v>958</v>
      </c>
      <c r="D7866" t="s">
        <v>134</v>
      </c>
      <c r="E7866">
        <v>53</v>
      </c>
      <c r="F7866">
        <v>1443</v>
      </c>
      <c r="G7866">
        <v>3.67</v>
      </c>
      <c r="H7866" t="s">
        <v>116</v>
      </c>
      <c r="I7866">
        <v>1</v>
      </c>
      <c r="J7866" t="s">
        <v>69</v>
      </c>
      <c r="K7866" s="33" t="str">
        <f>IF(ISNA(VLOOKUP(C7866,'Provider-EHR crosswalk'!A:B,2,FALSE)),"No EHR Specified",VLOOKUP(C7866,'Provider-EHR crosswalk'!A:B,2,FALSE))</f>
        <v>Azalea Health EHR</v>
      </c>
    </row>
    <row r="7867" spans="1:11" x14ac:dyDescent="0.25">
      <c r="A7867" t="s">
        <v>135</v>
      </c>
      <c r="B7867">
        <v>56</v>
      </c>
      <c r="C7867" t="s">
        <v>958</v>
      </c>
      <c r="D7867" t="s">
        <v>136</v>
      </c>
      <c r="E7867">
        <v>0</v>
      </c>
      <c r="F7867">
        <v>1443</v>
      </c>
      <c r="G7867">
        <v>0</v>
      </c>
      <c r="H7867" t="s">
        <v>116</v>
      </c>
      <c r="I7867">
        <v>1</v>
      </c>
      <c r="J7867" t="s">
        <v>66</v>
      </c>
      <c r="K7867" s="33" t="str">
        <f>IF(ISNA(VLOOKUP(C7867,'Provider-EHR crosswalk'!A:B,2,FALSE)),"No EHR Specified",VLOOKUP(C7867,'Provider-EHR crosswalk'!A:B,2,FALSE))</f>
        <v>Azalea Health EHR</v>
      </c>
    </row>
    <row r="7868" spans="1:11" x14ac:dyDescent="0.25">
      <c r="A7868" t="s">
        <v>137</v>
      </c>
      <c r="B7868">
        <v>56</v>
      </c>
      <c r="C7868" t="s">
        <v>958</v>
      </c>
      <c r="D7868" t="s">
        <v>138</v>
      </c>
      <c r="E7868">
        <v>0</v>
      </c>
      <c r="F7868">
        <v>1443</v>
      </c>
      <c r="G7868">
        <v>0</v>
      </c>
      <c r="H7868" t="s">
        <v>116</v>
      </c>
      <c r="I7868">
        <v>1</v>
      </c>
      <c r="J7868" t="s">
        <v>66</v>
      </c>
      <c r="K7868" s="33" t="str">
        <f>IF(ISNA(VLOOKUP(C7868,'Provider-EHR crosswalk'!A:B,2,FALSE)),"No EHR Specified",VLOOKUP(C7868,'Provider-EHR crosswalk'!A:B,2,FALSE))</f>
        <v>Azalea Health EHR</v>
      </c>
    </row>
    <row r="7869" spans="1:11" x14ac:dyDescent="0.25">
      <c r="A7869" t="s">
        <v>139</v>
      </c>
      <c r="B7869">
        <v>56</v>
      </c>
      <c r="C7869" t="s">
        <v>958</v>
      </c>
      <c r="D7869" t="s">
        <v>140</v>
      </c>
      <c r="E7869">
        <v>0</v>
      </c>
      <c r="F7869">
        <v>1443</v>
      </c>
      <c r="G7869">
        <v>0</v>
      </c>
      <c r="H7869" t="s">
        <v>116</v>
      </c>
      <c r="I7869">
        <v>1</v>
      </c>
      <c r="J7869" t="s">
        <v>66</v>
      </c>
      <c r="K7869" s="33" t="str">
        <f>IF(ISNA(VLOOKUP(C7869,'Provider-EHR crosswalk'!A:B,2,FALSE)),"No EHR Specified",VLOOKUP(C7869,'Provider-EHR crosswalk'!A:B,2,FALSE))</f>
        <v>Azalea Health EHR</v>
      </c>
    </row>
    <row r="7870" spans="1:11" x14ac:dyDescent="0.25">
      <c r="A7870" t="s">
        <v>141</v>
      </c>
      <c r="B7870">
        <v>56</v>
      </c>
      <c r="C7870" t="s">
        <v>958</v>
      </c>
      <c r="D7870" t="s">
        <v>142</v>
      </c>
      <c r="E7870">
        <v>0</v>
      </c>
      <c r="F7870">
        <v>1443</v>
      </c>
      <c r="G7870">
        <v>0</v>
      </c>
      <c r="H7870" t="s">
        <v>116</v>
      </c>
      <c r="I7870">
        <v>1</v>
      </c>
      <c r="J7870" t="s">
        <v>66</v>
      </c>
      <c r="K7870" s="33" t="str">
        <f>IF(ISNA(VLOOKUP(C7870,'Provider-EHR crosswalk'!A:B,2,FALSE)),"No EHR Specified",VLOOKUP(C7870,'Provider-EHR crosswalk'!A:B,2,FALSE))</f>
        <v>Azalea Health EHR</v>
      </c>
    </row>
    <row r="7871" spans="1:11" x14ac:dyDescent="0.25">
      <c r="A7871" t="s">
        <v>143</v>
      </c>
      <c r="B7871">
        <v>56</v>
      </c>
      <c r="C7871" t="s">
        <v>958</v>
      </c>
      <c r="D7871" t="s">
        <v>144</v>
      </c>
      <c r="E7871">
        <v>0</v>
      </c>
      <c r="F7871">
        <v>1443</v>
      </c>
      <c r="G7871">
        <v>0</v>
      </c>
      <c r="H7871" t="s">
        <v>116</v>
      </c>
      <c r="I7871">
        <v>1</v>
      </c>
      <c r="J7871" t="s">
        <v>66</v>
      </c>
      <c r="K7871" s="33" t="str">
        <f>IF(ISNA(VLOOKUP(C7871,'Provider-EHR crosswalk'!A:B,2,FALSE)),"No EHR Specified",VLOOKUP(C7871,'Provider-EHR crosswalk'!A:B,2,FALSE))</f>
        <v>Azalea Health EHR</v>
      </c>
    </row>
    <row r="7872" spans="1:11" x14ac:dyDescent="0.25">
      <c r="A7872" t="s">
        <v>145</v>
      </c>
      <c r="B7872">
        <v>56</v>
      </c>
      <c r="C7872" t="s">
        <v>958</v>
      </c>
      <c r="D7872" t="s">
        <v>146</v>
      </c>
      <c r="E7872">
        <v>0</v>
      </c>
      <c r="F7872">
        <v>1443</v>
      </c>
      <c r="G7872">
        <v>0</v>
      </c>
      <c r="H7872" t="s">
        <v>116</v>
      </c>
      <c r="I7872">
        <v>1</v>
      </c>
      <c r="J7872" t="s">
        <v>66</v>
      </c>
      <c r="K7872" s="33" t="str">
        <f>IF(ISNA(VLOOKUP(C7872,'Provider-EHR crosswalk'!A:B,2,FALSE)),"No EHR Specified",VLOOKUP(C7872,'Provider-EHR crosswalk'!A:B,2,FALSE))</f>
        <v>Azalea Health EHR</v>
      </c>
    </row>
    <row r="7873" spans="1:11" x14ac:dyDescent="0.25">
      <c r="A7873" t="s">
        <v>147</v>
      </c>
      <c r="B7873">
        <v>56</v>
      </c>
      <c r="C7873" t="s">
        <v>958</v>
      </c>
      <c r="D7873" t="s">
        <v>148</v>
      </c>
      <c r="E7873">
        <v>0</v>
      </c>
      <c r="F7873">
        <v>1443</v>
      </c>
      <c r="G7873">
        <v>0</v>
      </c>
      <c r="H7873" t="s">
        <v>116</v>
      </c>
      <c r="I7873">
        <v>1</v>
      </c>
      <c r="J7873" t="s">
        <v>66</v>
      </c>
      <c r="K7873" s="33" t="str">
        <f>IF(ISNA(VLOOKUP(C7873,'Provider-EHR crosswalk'!A:B,2,FALSE)),"No EHR Specified",VLOOKUP(C7873,'Provider-EHR crosswalk'!A:B,2,FALSE))</f>
        <v>Azalea Health EHR</v>
      </c>
    </row>
    <row r="7874" spans="1:11" x14ac:dyDescent="0.25">
      <c r="A7874" t="s">
        <v>149</v>
      </c>
      <c r="B7874">
        <v>56</v>
      </c>
      <c r="C7874" t="s">
        <v>958</v>
      </c>
      <c r="D7874" t="s">
        <v>150</v>
      </c>
      <c r="E7874">
        <v>0</v>
      </c>
      <c r="F7874">
        <v>1443</v>
      </c>
      <c r="G7874">
        <v>0</v>
      </c>
      <c r="H7874" t="s">
        <v>116</v>
      </c>
      <c r="I7874">
        <v>1</v>
      </c>
      <c r="J7874" t="s">
        <v>66</v>
      </c>
      <c r="K7874" s="33" t="str">
        <f>IF(ISNA(VLOOKUP(C7874,'Provider-EHR crosswalk'!A:B,2,FALSE)),"No EHR Specified",VLOOKUP(C7874,'Provider-EHR crosswalk'!A:B,2,FALSE))</f>
        <v>Azalea Health EHR</v>
      </c>
    </row>
    <row r="7875" spans="1:11" x14ac:dyDescent="0.25">
      <c r="A7875" t="s">
        <v>151</v>
      </c>
      <c r="B7875">
        <v>56</v>
      </c>
      <c r="C7875" t="s">
        <v>958</v>
      </c>
      <c r="D7875" t="s">
        <v>152</v>
      </c>
      <c r="E7875">
        <v>0</v>
      </c>
      <c r="F7875">
        <v>1443</v>
      </c>
      <c r="G7875">
        <v>0</v>
      </c>
      <c r="H7875" t="s">
        <v>116</v>
      </c>
      <c r="I7875">
        <v>1</v>
      </c>
      <c r="J7875" t="s">
        <v>66</v>
      </c>
      <c r="K7875" s="33" t="str">
        <f>IF(ISNA(VLOOKUP(C7875,'Provider-EHR crosswalk'!A:B,2,FALSE)),"No EHR Specified",VLOOKUP(C7875,'Provider-EHR crosswalk'!A:B,2,FALSE))</f>
        <v>Azalea Health EHR</v>
      </c>
    </row>
    <row r="7876" spans="1:11" x14ac:dyDescent="0.25">
      <c r="A7876" t="s">
        <v>153</v>
      </c>
      <c r="B7876">
        <v>56</v>
      </c>
      <c r="C7876" t="s">
        <v>958</v>
      </c>
      <c r="D7876" t="s">
        <v>154</v>
      </c>
      <c r="E7876">
        <v>21</v>
      </c>
      <c r="F7876">
        <v>1443</v>
      </c>
      <c r="G7876">
        <v>1.46</v>
      </c>
      <c r="H7876" t="s">
        <v>116</v>
      </c>
      <c r="I7876">
        <v>1</v>
      </c>
      <c r="J7876" t="s">
        <v>69</v>
      </c>
      <c r="K7876" s="33" t="str">
        <f>IF(ISNA(VLOOKUP(C7876,'Provider-EHR crosswalk'!A:B,2,FALSE)),"No EHR Specified",VLOOKUP(C7876,'Provider-EHR crosswalk'!A:B,2,FALSE))</f>
        <v>Azalea Health EHR</v>
      </c>
    </row>
    <row r="7877" spans="1:11" x14ac:dyDescent="0.25">
      <c r="A7877" t="s">
        <v>155</v>
      </c>
      <c r="B7877">
        <v>56</v>
      </c>
      <c r="C7877" t="s">
        <v>958</v>
      </c>
      <c r="D7877" t="s">
        <v>156</v>
      </c>
      <c r="E7877">
        <v>0</v>
      </c>
      <c r="F7877">
        <v>1443</v>
      </c>
      <c r="G7877">
        <v>0</v>
      </c>
      <c r="H7877" t="s">
        <v>157</v>
      </c>
      <c r="I7877" t="s">
        <v>157</v>
      </c>
      <c r="J7877" t="s">
        <v>157</v>
      </c>
      <c r="K7877" s="33" t="str">
        <f>IF(ISNA(VLOOKUP(C7877,'Provider-EHR crosswalk'!A:B,2,FALSE)),"No EHR Specified",VLOOKUP(C7877,'Provider-EHR crosswalk'!A:B,2,FALSE))</f>
        <v>Azalea Health EHR</v>
      </c>
    </row>
    <row r="7878" spans="1:11" x14ac:dyDescent="0.25">
      <c r="A7878" t="s">
        <v>158</v>
      </c>
      <c r="B7878">
        <v>56</v>
      </c>
      <c r="C7878" t="s">
        <v>958</v>
      </c>
      <c r="D7878" t="s">
        <v>159</v>
      </c>
      <c r="E7878">
        <v>41</v>
      </c>
      <c r="F7878">
        <v>1443</v>
      </c>
      <c r="G7878">
        <v>2.84</v>
      </c>
      <c r="H7878" t="s">
        <v>157</v>
      </c>
      <c r="I7878" t="s">
        <v>157</v>
      </c>
      <c r="J7878" t="s">
        <v>157</v>
      </c>
      <c r="K7878" s="33" t="str">
        <f>IF(ISNA(VLOOKUP(C7878,'Provider-EHR crosswalk'!A:B,2,FALSE)),"No EHR Specified",VLOOKUP(C7878,'Provider-EHR crosswalk'!A:B,2,FALSE))</f>
        <v>Azalea Health EHR</v>
      </c>
    </row>
    <row r="7879" spans="1:11" x14ac:dyDescent="0.25">
      <c r="A7879" t="s">
        <v>162</v>
      </c>
      <c r="B7879">
        <v>56</v>
      </c>
      <c r="C7879" t="s">
        <v>958</v>
      </c>
      <c r="D7879" t="s">
        <v>163</v>
      </c>
      <c r="E7879">
        <v>1384</v>
      </c>
      <c r="F7879">
        <v>1443</v>
      </c>
      <c r="G7879">
        <v>95.91</v>
      </c>
      <c r="H7879" t="s">
        <v>65</v>
      </c>
      <c r="I7879">
        <v>95</v>
      </c>
      <c r="J7879" t="s">
        <v>66</v>
      </c>
      <c r="K7879" s="33" t="str">
        <f>IF(ISNA(VLOOKUP(C7879,'Provider-EHR crosswalk'!A:B,2,FALSE)),"No EHR Specified",VLOOKUP(C7879,'Provider-EHR crosswalk'!A:B,2,FALSE))</f>
        <v>Azalea Health EHR</v>
      </c>
    </row>
    <row r="7880" spans="1:11" x14ac:dyDescent="0.25">
      <c r="A7880" t="s">
        <v>164</v>
      </c>
      <c r="B7880">
        <v>56</v>
      </c>
      <c r="C7880" t="s">
        <v>958</v>
      </c>
      <c r="D7880" t="s">
        <v>165</v>
      </c>
      <c r="E7880">
        <v>123</v>
      </c>
      <c r="F7880">
        <v>139</v>
      </c>
      <c r="G7880">
        <v>88.49</v>
      </c>
      <c r="H7880" t="s">
        <v>65</v>
      </c>
      <c r="I7880">
        <v>95</v>
      </c>
      <c r="J7880" t="s">
        <v>69</v>
      </c>
      <c r="K7880" s="33" t="str">
        <f>IF(ISNA(VLOOKUP(C7880,'Provider-EHR crosswalk'!A:B,2,FALSE)),"No EHR Specified",VLOOKUP(C7880,'Provider-EHR crosswalk'!A:B,2,FALSE))</f>
        <v>Azalea Health EHR</v>
      </c>
    </row>
    <row r="7881" spans="1:11" x14ac:dyDescent="0.25">
      <c r="A7881" t="s">
        <v>166</v>
      </c>
      <c r="B7881">
        <v>56</v>
      </c>
      <c r="C7881" t="s">
        <v>958</v>
      </c>
      <c r="D7881" t="s">
        <v>167</v>
      </c>
      <c r="E7881">
        <v>1</v>
      </c>
      <c r="F7881">
        <v>139</v>
      </c>
      <c r="G7881">
        <v>0.72</v>
      </c>
      <c r="H7881" t="s">
        <v>116</v>
      </c>
      <c r="I7881">
        <v>5</v>
      </c>
      <c r="J7881" t="s">
        <v>66</v>
      </c>
      <c r="K7881" s="33" t="str">
        <f>IF(ISNA(VLOOKUP(C7881,'Provider-EHR crosswalk'!A:B,2,FALSE)),"No EHR Specified",VLOOKUP(C7881,'Provider-EHR crosswalk'!A:B,2,FALSE))</f>
        <v>Azalea Health EHR</v>
      </c>
    </row>
    <row r="7882" spans="1:11" x14ac:dyDescent="0.25">
      <c r="A7882" t="s">
        <v>168</v>
      </c>
      <c r="B7882">
        <v>56</v>
      </c>
      <c r="C7882" t="s">
        <v>958</v>
      </c>
      <c r="D7882" t="s">
        <v>169</v>
      </c>
      <c r="E7882">
        <v>1</v>
      </c>
      <c r="F7882">
        <v>139</v>
      </c>
      <c r="G7882">
        <v>0.72</v>
      </c>
      <c r="H7882" t="s">
        <v>116</v>
      </c>
      <c r="I7882">
        <v>5</v>
      </c>
      <c r="J7882" t="s">
        <v>66</v>
      </c>
      <c r="K7882" s="33" t="str">
        <f>IF(ISNA(VLOOKUP(C7882,'Provider-EHR crosswalk'!A:B,2,FALSE)),"No EHR Specified",VLOOKUP(C7882,'Provider-EHR crosswalk'!A:B,2,FALSE))</f>
        <v>Azalea Health EHR</v>
      </c>
    </row>
    <row r="7883" spans="1:11" x14ac:dyDescent="0.25">
      <c r="A7883" t="s">
        <v>170</v>
      </c>
      <c r="B7883">
        <v>56</v>
      </c>
      <c r="C7883" t="s">
        <v>958</v>
      </c>
      <c r="D7883" t="s">
        <v>171</v>
      </c>
      <c r="E7883">
        <v>14</v>
      </c>
      <c r="F7883">
        <v>139</v>
      </c>
      <c r="G7883">
        <v>10.07</v>
      </c>
      <c r="H7883" t="s">
        <v>116</v>
      </c>
      <c r="I7883">
        <v>5</v>
      </c>
      <c r="J7883" t="s">
        <v>69</v>
      </c>
      <c r="K7883" s="33" t="str">
        <f>IF(ISNA(VLOOKUP(C7883,'Provider-EHR crosswalk'!A:B,2,FALSE)),"No EHR Specified",VLOOKUP(C7883,'Provider-EHR crosswalk'!A:B,2,FALSE))</f>
        <v>Azalea Health EHR</v>
      </c>
    </row>
    <row r="7884" spans="1:11" x14ac:dyDescent="0.25">
      <c r="A7884" t="s">
        <v>172</v>
      </c>
      <c r="B7884">
        <v>56</v>
      </c>
      <c r="C7884" t="s">
        <v>958</v>
      </c>
      <c r="D7884" t="s">
        <v>173</v>
      </c>
      <c r="E7884">
        <v>15</v>
      </c>
      <c r="F7884">
        <v>1443</v>
      </c>
      <c r="G7884">
        <v>1.04</v>
      </c>
      <c r="H7884" t="s">
        <v>116</v>
      </c>
      <c r="I7884">
        <v>5</v>
      </c>
      <c r="J7884" t="s">
        <v>66</v>
      </c>
      <c r="K7884" s="33" t="str">
        <f>IF(ISNA(VLOOKUP(C7884,'Provider-EHR crosswalk'!A:B,2,FALSE)),"No EHR Specified",VLOOKUP(C7884,'Provider-EHR crosswalk'!A:B,2,FALSE))</f>
        <v>Azalea Health EHR</v>
      </c>
    </row>
    <row r="7885" spans="1:11" x14ac:dyDescent="0.25">
      <c r="A7885" t="s">
        <v>174</v>
      </c>
      <c r="B7885">
        <v>56</v>
      </c>
      <c r="C7885" t="s">
        <v>958</v>
      </c>
      <c r="D7885" t="s">
        <v>175</v>
      </c>
      <c r="E7885">
        <v>13</v>
      </c>
      <c r="F7885">
        <v>1443</v>
      </c>
      <c r="G7885">
        <v>0.9</v>
      </c>
      <c r="H7885" t="s">
        <v>116</v>
      </c>
      <c r="I7885">
        <v>5</v>
      </c>
      <c r="J7885" t="s">
        <v>66</v>
      </c>
      <c r="K7885" s="33" t="str">
        <f>IF(ISNA(VLOOKUP(C7885,'Provider-EHR crosswalk'!A:B,2,FALSE)),"No EHR Specified",VLOOKUP(C7885,'Provider-EHR crosswalk'!A:B,2,FALSE))</f>
        <v>Azalea Health EHR</v>
      </c>
    </row>
    <row r="7886" spans="1:11" x14ac:dyDescent="0.25">
      <c r="A7886" t="s">
        <v>176</v>
      </c>
      <c r="B7886">
        <v>56</v>
      </c>
      <c r="C7886" t="s">
        <v>958</v>
      </c>
      <c r="D7886" t="s">
        <v>177</v>
      </c>
      <c r="E7886">
        <v>31</v>
      </c>
      <c r="F7886">
        <v>1443</v>
      </c>
      <c r="G7886">
        <v>2.15</v>
      </c>
      <c r="H7886" t="s">
        <v>116</v>
      </c>
      <c r="I7886">
        <v>5</v>
      </c>
      <c r="J7886" t="s">
        <v>66</v>
      </c>
      <c r="K7886" s="33" t="str">
        <f>IF(ISNA(VLOOKUP(C7886,'Provider-EHR crosswalk'!A:B,2,FALSE)),"No EHR Specified",VLOOKUP(C7886,'Provider-EHR crosswalk'!A:B,2,FALSE))</f>
        <v>Azalea Health EHR</v>
      </c>
    </row>
    <row r="7887" spans="1:11" x14ac:dyDescent="0.25">
      <c r="A7887" t="s">
        <v>63</v>
      </c>
      <c r="B7887">
        <v>1</v>
      </c>
      <c r="C7887" t="s">
        <v>1046</v>
      </c>
      <c r="D7887" t="s">
        <v>64</v>
      </c>
      <c r="E7887">
        <v>1733</v>
      </c>
      <c r="F7887">
        <v>1733</v>
      </c>
      <c r="G7887">
        <v>100</v>
      </c>
      <c r="H7887" t="s">
        <v>65</v>
      </c>
      <c r="I7887">
        <v>99</v>
      </c>
      <c r="J7887" t="s">
        <v>66</v>
      </c>
      <c r="K7887" s="33" t="str">
        <f>IF(ISNA(VLOOKUP(C7887,'Provider-EHR crosswalk'!A:B,2,FALSE)),"No EHR Specified",VLOOKUP(C7887,'Provider-EHR crosswalk'!A:B,2,FALSE))</f>
        <v>NetSmart MyEvolv</v>
      </c>
    </row>
    <row r="7888" spans="1:11" x14ac:dyDescent="0.25">
      <c r="A7888" t="s">
        <v>67</v>
      </c>
      <c r="B7888">
        <v>1</v>
      </c>
      <c r="C7888" t="s">
        <v>1046</v>
      </c>
      <c r="D7888" t="s">
        <v>68</v>
      </c>
      <c r="E7888">
        <v>1589</v>
      </c>
      <c r="F7888">
        <v>1733</v>
      </c>
      <c r="G7888">
        <v>91.69</v>
      </c>
      <c r="H7888" t="s">
        <v>65</v>
      </c>
      <c r="I7888">
        <v>75</v>
      </c>
      <c r="J7888" t="s">
        <v>66</v>
      </c>
      <c r="K7888" s="33" t="str">
        <f>IF(ISNA(VLOOKUP(C7888,'Provider-EHR crosswalk'!A:B,2,FALSE)),"No EHR Specified",VLOOKUP(C7888,'Provider-EHR crosswalk'!A:B,2,FALSE))</f>
        <v>NetSmart MyEvolv</v>
      </c>
    </row>
    <row r="7889" spans="1:11" x14ac:dyDescent="0.25">
      <c r="A7889" t="s">
        <v>70</v>
      </c>
      <c r="B7889">
        <v>1</v>
      </c>
      <c r="C7889" t="s">
        <v>1046</v>
      </c>
      <c r="D7889" t="s">
        <v>71</v>
      </c>
      <c r="E7889">
        <v>1733</v>
      </c>
      <c r="F7889">
        <v>1733</v>
      </c>
      <c r="G7889">
        <v>100</v>
      </c>
      <c r="H7889" t="s">
        <v>65</v>
      </c>
      <c r="I7889">
        <v>99</v>
      </c>
      <c r="J7889" t="s">
        <v>66</v>
      </c>
      <c r="K7889" s="33" t="str">
        <f>IF(ISNA(VLOOKUP(C7889,'Provider-EHR crosswalk'!A:B,2,FALSE)),"No EHR Specified",VLOOKUP(C7889,'Provider-EHR crosswalk'!A:B,2,FALSE))</f>
        <v>NetSmart MyEvolv</v>
      </c>
    </row>
    <row r="7890" spans="1:11" x14ac:dyDescent="0.25">
      <c r="A7890" t="s">
        <v>72</v>
      </c>
      <c r="B7890">
        <v>1</v>
      </c>
      <c r="C7890" t="s">
        <v>1046</v>
      </c>
      <c r="D7890" t="s">
        <v>73</v>
      </c>
      <c r="E7890">
        <v>1733</v>
      </c>
      <c r="F7890">
        <v>1733</v>
      </c>
      <c r="G7890">
        <v>100</v>
      </c>
      <c r="H7890" t="s">
        <v>65</v>
      </c>
      <c r="I7890">
        <v>99</v>
      </c>
      <c r="J7890" t="s">
        <v>66</v>
      </c>
      <c r="K7890" s="33" t="str">
        <f>IF(ISNA(VLOOKUP(C7890,'Provider-EHR crosswalk'!A:B,2,FALSE)),"No EHR Specified",VLOOKUP(C7890,'Provider-EHR crosswalk'!A:B,2,FALSE))</f>
        <v>NetSmart MyEvolv</v>
      </c>
    </row>
    <row r="7891" spans="1:11" x14ac:dyDescent="0.25">
      <c r="A7891" t="s">
        <v>74</v>
      </c>
      <c r="B7891">
        <v>1</v>
      </c>
      <c r="C7891" t="s">
        <v>1046</v>
      </c>
      <c r="D7891" t="s">
        <v>75</v>
      </c>
      <c r="E7891">
        <v>1733</v>
      </c>
      <c r="F7891">
        <v>1733</v>
      </c>
      <c r="G7891">
        <v>100</v>
      </c>
      <c r="H7891" t="s">
        <v>65</v>
      </c>
      <c r="I7891">
        <v>99</v>
      </c>
      <c r="J7891" t="s">
        <v>66</v>
      </c>
      <c r="K7891" s="33" t="str">
        <f>IF(ISNA(VLOOKUP(C7891,'Provider-EHR crosswalk'!A:B,2,FALSE)),"No EHR Specified",VLOOKUP(C7891,'Provider-EHR crosswalk'!A:B,2,FALSE))</f>
        <v>NetSmart MyEvolv</v>
      </c>
    </row>
    <row r="7892" spans="1:11" x14ac:dyDescent="0.25">
      <c r="A7892" t="s">
        <v>76</v>
      </c>
      <c r="B7892">
        <v>1</v>
      </c>
      <c r="C7892" t="s">
        <v>1046</v>
      </c>
      <c r="D7892" t="s">
        <v>77</v>
      </c>
      <c r="E7892">
        <v>1733</v>
      </c>
      <c r="F7892">
        <v>1733</v>
      </c>
      <c r="G7892">
        <v>100</v>
      </c>
      <c r="H7892" t="s">
        <v>65</v>
      </c>
      <c r="I7892">
        <v>85</v>
      </c>
      <c r="J7892" t="s">
        <v>66</v>
      </c>
      <c r="K7892" s="33" t="str">
        <f>IF(ISNA(VLOOKUP(C7892,'Provider-EHR crosswalk'!A:B,2,FALSE)),"No EHR Specified",VLOOKUP(C7892,'Provider-EHR crosswalk'!A:B,2,FALSE))</f>
        <v>NetSmart MyEvolv</v>
      </c>
    </row>
    <row r="7893" spans="1:11" x14ac:dyDescent="0.25">
      <c r="A7893" t="s">
        <v>78</v>
      </c>
      <c r="B7893">
        <v>1</v>
      </c>
      <c r="C7893" t="s">
        <v>1046</v>
      </c>
      <c r="D7893" t="s">
        <v>79</v>
      </c>
      <c r="E7893">
        <v>1732</v>
      </c>
      <c r="F7893">
        <v>1733</v>
      </c>
      <c r="G7893">
        <v>99.94</v>
      </c>
      <c r="H7893" t="s">
        <v>65</v>
      </c>
      <c r="I7893">
        <v>85</v>
      </c>
      <c r="J7893" t="s">
        <v>66</v>
      </c>
      <c r="K7893" s="33" t="str">
        <f>IF(ISNA(VLOOKUP(C7893,'Provider-EHR crosswalk'!A:B,2,FALSE)),"No EHR Specified",VLOOKUP(C7893,'Provider-EHR crosswalk'!A:B,2,FALSE))</f>
        <v>NetSmart MyEvolv</v>
      </c>
    </row>
    <row r="7894" spans="1:11" x14ac:dyDescent="0.25">
      <c r="A7894" t="s">
        <v>80</v>
      </c>
      <c r="B7894">
        <v>1</v>
      </c>
      <c r="C7894" t="s">
        <v>1046</v>
      </c>
      <c r="D7894" t="s">
        <v>81</v>
      </c>
      <c r="E7894">
        <v>1733</v>
      </c>
      <c r="F7894">
        <v>1733</v>
      </c>
      <c r="G7894">
        <v>100</v>
      </c>
      <c r="H7894" t="s">
        <v>65</v>
      </c>
      <c r="I7894">
        <v>85</v>
      </c>
      <c r="J7894" t="s">
        <v>66</v>
      </c>
      <c r="K7894" s="33" t="str">
        <f>IF(ISNA(VLOOKUP(C7894,'Provider-EHR crosswalk'!A:B,2,FALSE)),"No EHR Specified",VLOOKUP(C7894,'Provider-EHR crosswalk'!A:B,2,FALSE))</f>
        <v>NetSmart MyEvolv</v>
      </c>
    </row>
    <row r="7895" spans="1:11" x14ac:dyDescent="0.25">
      <c r="A7895" t="s">
        <v>82</v>
      </c>
      <c r="B7895">
        <v>1</v>
      </c>
      <c r="C7895" t="s">
        <v>1046</v>
      </c>
      <c r="D7895" t="s">
        <v>83</v>
      </c>
      <c r="E7895">
        <v>1733</v>
      </c>
      <c r="F7895">
        <v>1733</v>
      </c>
      <c r="G7895">
        <v>100</v>
      </c>
      <c r="H7895" t="s">
        <v>65</v>
      </c>
      <c r="I7895">
        <v>85</v>
      </c>
      <c r="J7895" t="s">
        <v>66</v>
      </c>
      <c r="K7895" s="33" t="str">
        <f>IF(ISNA(VLOOKUP(C7895,'Provider-EHR crosswalk'!A:B,2,FALSE)),"No EHR Specified",VLOOKUP(C7895,'Provider-EHR crosswalk'!A:B,2,FALSE))</f>
        <v>NetSmart MyEvolv</v>
      </c>
    </row>
    <row r="7896" spans="1:11" x14ac:dyDescent="0.25">
      <c r="A7896" t="s">
        <v>84</v>
      </c>
      <c r="B7896">
        <v>1</v>
      </c>
      <c r="C7896" t="s">
        <v>1046</v>
      </c>
      <c r="D7896" t="s">
        <v>85</v>
      </c>
      <c r="E7896">
        <v>1732</v>
      </c>
      <c r="F7896">
        <v>1733</v>
      </c>
      <c r="G7896">
        <v>99.94</v>
      </c>
      <c r="H7896" t="s">
        <v>65</v>
      </c>
      <c r="I7896">
        <v>85</v>
      </c>
      <c r="J7896" t="s">
        <v>66</v>
      </c>
      <c r="K7896" s="33" t="str">
        <f>IF(ISNA(VLOOKUP(C7896,'Provider-EHR crosswalk'!A:B,2,FALSE)),"No EHR Specified",VLOOKUP(C7896,'Provider-EHR crosswalk'!A:B,2,FALSE))</f>
        <v>NetSmart MyEvolv</v>
      </c>
    </row>
    <row r="7897" spans="1:11" x14ac:dyDescent="0.25">
      <c r="A7897" t="s">
        <v>86</v>
      </c>
      <c r="B7897">
        <v>1</v>
      </c>
      <c r="C7897" t="s">
        <v>1046</v>
      </c>
      <c r="D7897" t="s">
        <v>87</v>
      </c>
      <c r="E7897">
        <v>1733</v>
      </c>
      <c r="F7897">
        <v>1733</v>
      </c>
      <c r="G7897">
        <v>100</v>
      </c>
      <c r="H7897" t="s">
        <v>65</v>
      </c>
      <c r="I7897">
        <v>95</v>
      </c>
      <c r="J7897" t="s">
        <v>66</v>
      </c>
      <c r="K7897" s="33" t="str">
        <f>IF(ISNA(VLOOKUP(C7897,'Provider-EHR crosswalk'!A:B,2,FALSE)),"No EHR Specified",VLOOKUP(C7897,'Provider-EHR crosswalk'!A:B,2,FALSE))</f>
        <v>NetSmart MyEvolv</v>
      </c>
    </row>
    <row r="7898" spans="1:11" x14ac:dyDescent="0.25">
      <c r="A7898" t="s">
        <v>88</v>
      </c>
      <c r="B7898">
        <v>1</v>
      </c>
      <c r="C7898" t="s">
        <v>1046</v>
      </c>
      <c r="D7898" t="s">
        <v>89</v>
      </c>
      <c r="E7898">
        <v>1733</v>
      </c>
      <c r="F7898">
        <v>1733</v>
      </c>
      <c r="G7898">
        <v>100</v>
      </c>
      <c r="H7898" t="s">
        <v>65</v>
      </c>
      <c r="I7898">
        <v>95</v>
      </c>
      <c r="J7898" t="s">
        <v>66</v>
      </c>
      <c r="K7898" s="33" t="str">
        <f>IF(ISNA(VLOOKUP(C7898,'Provider-EHR crosswalk'!A:B,2,FALSE)),"No EHR Specified",VLOOKUP(C7898,'Provider-EHR crosswalk'!A:B,2,FALSE))</f>
        <v>NetSmart MyEvolv</v>
      </c>
    </row>
    <row r="7899" spans="1:11" x14ac:dyDescent="0.25">
      <c r="A7899" t="s">
        <v>90</v>
      </c>
      <c r="B7899">
        <v>1</v>
      </c>
      <c r="C7899" t="s">
        <v>1046</v>
      </c>
      <c r="D7899" t="s">
        <v>91</v>
      </c>
      <c r="E7899">
        <v>1725</v>
      </c>
      <c r="F7899">
        <v>1733</v>
      </c>
      <c r="G7899">
        <v>99.54</v>
      </c>
      <c r="H7899" t="s">
        <v>65</v>
      </c>
      <c r="I7899">
        <v>90</v>
      </c>
      <c r="J7899" t="s">
        <v>66</v>
      </c>
      <c r="K7899" s="33" t="str">
        <f>IF(ISNA(VLOOKUP(C7899,'Provider-EHR crosswalk'!A:B,2,FALSE)),"No EHR Specified",VLOOKUP(C7899,'Provider-EHR crosswalk'!A:B,2,FALSE))</f>
        <v>NetSmart MyEvolv</v>
      </c>
    </row>
    <row r="7900" spans="1:11" x14ac:dyDescent="0.25">
      <c r="A7900" t="s">
        <v>92</v>
      </c>
      <c r="B7900">
        <v>1</v>
      </c>
      <c r="C7900" t="s">
        <v>1046</v>
      </c>
      <c r="D7900" t="s">
        <v>93</v>
      </c>
      <c r="E7900">
        <v>953</v>
      </c>
      <c r="F7900">
        <v>1733</v>
      </c>
      <c r="G7900">
        <v>54.99</v>
      </c>
      <c r="H7900" t="s">
        <v>65</v>
      </c>
      <c r="I7900">
        <v>90</v>
      </c>
      <c r="J7900" t="s">
        <v>69</v>
      </c>
      <c r="K7900" s="33" t="str">
        <f>IF(ISNA(VLOOKUP(C7900,'Provider-EHR crosswalk'!A:B,2,FALSE)),"No EHR Specified",VLOOKUP(C7900,'Provider-EHR crosswalk'!A:B,2,FALSE))</f>
        <v>NetSmart MyEvolv</v>
      </c>
    </row>
    <row r="7901" spans="1:11" x14ac:dyDescent="0.25">
      <c r="A7901" t="s">
        <v>94</v>
      </c>
      <c r="B7901">
        <v>1</v>
      </c>
      <c r="C7901" t="s">
        <v>1046</v>
      </c>
      <c r="D7901" t="s">
        <v>95</v>
      </c>
      <c r="E7901">
        <v>1009</v>
      </c>
      <c r="F7901">
        <v>1733</v>
      </c>
      <c r="G7901">
        <v>58.22</v>
      </c>
      <c r="H7901" t="s">
        <v>65</v>
      </c>
      <c r="I7901">
        <v>90</v>
      </c>
      <c r="J7901" t="s">
        <v>69</v>
      </c>
      <c r="K7901" s="33" t="str">
        <f>IF(ISNA(VLOOKUP(C7901,'Provider-EHR crosswalk'!A:B,2,FALSE)),"No EHR Specified",VLOOKUP(C7901,'Provider-EHR crosswalk'!A:B,2,FALSE))</f>
        <v>NetSmart MyEvolv</v>
      </c>
    </row>
    <row r="7902" spans="1:11" x14ac:dyDescent="0.25">
      <c r="A7902" t="s">
        <v>96</v>
      </c>
      <c r="B7902">
        <v>1</v>
      </c>
      <c r="C7902" t="s">
        <v>1046</v>
      </c>
      <c r="D7902" t="s">
        <v>97</v>
      </c>
      <c r="E7902">
        <v>1680</v>
      </c>
      <c r="F7902">
        <v>1733</v>
      </c>
      <c r="G7902">
        <v>96.94</v>
      </c>
      <c r="H7902" t="s">
        <v>65</v>
      </c>
      <c r="I7902">
        <v>90</v>
      </c>
      <c r="J7902" t="s">
        <v>66</v>
      </c>
      <c r="K7902" s="33" t="str">
        <f>IF(ISNA(VLOOKUP(C7902,'Provider-EHR crosswalk'!A:B,2,FALSE)),"No EHR Specified",VLOOKUP(C7902,'Provider-EHR crosswalk'!A:B,2,FALSE))</f>
        <v>NetSmart MyEvolv</v>
      </c>
    </row>
    <row r="7903" spans="1:11" x14ac:dyDescent="0.25">
      <c r="A7903" t="s">
        <v>98</v>
      </c>
      <c r="B7903">
        <v>1</v>
      </c>
      <c r="C7903" t="s">
        <v>1046</v>
      </c>
      <c r="D7903" t="s">
        <v>99</v>
      </c>
      <c r="E7903">
        <v>1680</v>
      </c>
      <c r="F7903">
        <v>1733</v>
      </c>
      <c r="G7903">
        <v>96.94</v>
      </c>
      <c r="H7903" t="s">
        <v>65</v>
      </c>
      <c r="I7903">
        <v>90</v>
      </c>
      <c r="J7903" t="s">
        <v>66</v>
      </c>
      <c r="K7903" s="33" t="str">
        <f>IF(ISNA(VLOOKUP(C7903,'Provider-EHR crosswalk'!A:B,2,FALSE)),"No EHR Specified",VLOOKUP(C7903,'Provider-EHR crosswalk'!A:B,2,FALSE))</f>
        <v>NetSmart MyEvolv</v>
      </c>
    </row>
    <row r="7904" spans="1:11" x14ac:dyDescent="0.25">
      <c r="A7904" t="s">
        <v>100</v>
      </c>
      <c r="B7904">
        <v>1</v>
      </c>
      <c r="C7904" t="s">
        <v>1046</v>
      </c>
      <c r="D7904" t="s">
        <v>101</v>
      </c>
      <c r="E7904">
        <v>1735</v>
      </c>
      <c r="F7904">
        <v>1735</v>
      </c>
      <c r="G7904">
        <v>100</v>
      </c>
      <c r="H7904" t="s">
        <v>65</v>
      </c>
      <c r="I7904">
        <v>99</v>
      </c>
      <c r="J7904" t="s">
        <v>66</v>
      </c>
      <c r="K7904" s="33" t="str">
        <f>IF(ISNA(VLOOKUP(C7904,'Provider-EHR crosswalk'!A:B,2,FALSE)),"No EHR Specified",VLOOKUP(C7904,'Provider-EHR crosswalk'!A:B,2,FALSE))</f>
        <v>NetSmart MyEvolv</v>
      </c>
    </row>
    <row r="7905" spans="1:11" x14ac:dyDescent="0.25">
      <c r="A7905" t="s">
        <v>102</v>
      </c>
      <c r="B7905">
        <v>1</v>
      </c>
      <c r="C7905" t="s">
        <v>1046</v>
      </c>
      <c r="D7905" t="s">
        <v>103</v>
      </c>
      <c r="E7905">
        <v>1735</v>
      </c>
      <c r="F7905">
        <v>1735</v>
      </c>
      <c r="G7905">
        <v>100</v>
      </c>
      <c r="H7905" t="s">
        <v>65</v>
      </c>
      <c r="I7905">
        <v>99</v>
      </c>
      <c r="J7905" t="s">
        <v>66</v>
      </c>
      <c r="K7905" s="33" t="str">
        <f>IF(ISNA(VLOOKUP(C7905,'Provider-EHR crosswalk'!A:B,2,FALSE)),"No EHR Specified",VLOOKUP(C7905,'Provider-EHR crosswalk'!A:B,2,FALSE))</f>
        <v>NetSmart MyEvolv</v>
      </c>
    </row>
    <row r="7906" spans="1:11" x14ac:dyDescent="0.25">
      <c r="A7906" t="s">
        <v>104</v>
      </c>
      <c r="B7906">
        <v>1</v>
      </c>
      <c r="C7906" t="s">
        <v>1046</v>
      </c>
      <c r="D7906" t="s">
        <v>105</v>
      </c>
      <c r="E7906">
        <v>1735</v>
      </c>
      <c r="F7906">
        <v>1735</v>
      </c>
      <c r="G7906">
        <v>100</v>
      </c>
      <c r="H7906" t="s">
        <v>65</v>
      </c>
      <c r="I7906">
        <v>99</v>
      </c>
      <c r="J7906" t="s">
        <v>66</v>
      </c>
      <c r="K7906" s="33" t="str">
        <f>IF(ISNA(VLOOKUP(C7906,'Provider-EHR crosswalk'!A:B,2,FALSE)),"No EHR Specified",VLOOKUP(C7906,'Provider-EHR crosswalk'!A:B,2,FALSE))</f>
        <v>NetSmart MyEvolv</v>
      </c>
    </row>
    <row r="7907" spans="1:11" x14ac:dyDescent="0.25">
      <c r="A7907" t="s">
        <v>106</v>
      </c>
      <c r="B7907">
        <v>1</v>
      </c>
      <c r="C7907" t="s">
        <v>1046</v>
      </c>
      <c r="D7907" t="s">
        <v>107</v>
      </c>
      <c r="E7907">
        <v>1735</v>
      </c>
      <c r="F7907">
        <v>1735</v>
      </c>
      <c r="G7907">
        <v>100</v>
      </c>
      <c r="H7907" t="s">
        <v>65</v>
      </c>
      <c r="I7907">
        <v>99</v>
      </c>
      <c r="J7907" t="s">
        <v>66</v>
      </c>
      <c r="K7907" s="33" t="str">
        <f>IF(ISNA(VLOOKUP(C7907,'Provider-EHR crosswalk'!A:B,2,FALSE)),"No EHR Specified",VLOOKUP(C7907,'Provider-EHR crosswalk'!A:B,2,FALSE))</f>
        <v>NetSmart MyEvolv</v>
      </c>
    </row>
    <row r="7908" spans="1:11" x14ac:dyDescent="0.25">
      <c r="A7908" t="s">
        <v>108</v>
      </c>
      <c r="B7908">
        <v>1</v>
      </c>
      <c r="C7908" t="s">
        <v>1046</v>
      </c>
      <c r="D7908" t="s">
        <v>109</v>
      </c>
      <c r="E7908">
        <v>1735</v>
      </c>
      <c r="F7908">
        <v>1735</v>
      </c>
      <c r="G7908">
        <v>100</v>
      </c>
      <c r="H7908" t="s">
        <v>65</v>
      </c>
      <c r="I7908">
        <v>99</v>
      </c>
      <c r="J7908" t="s">
        <v>66</v>
      </c>
      <c r="K7908" s="33" t="str">
        <f>IF(ISNA(VLOOKUP(C7908,'Provider-EHR crosswalk'!A:B,2,FALSE)),"No EHR Specified",VLOOKUP(C7908,'Provider-EHR crosswalk'!A:B,2,FALSE))</f>
        <v>NetSmart MyEvolv</v>
      </c>
    </row>
    <row r="7909" spans="1:11" x14ac:dyDescent="0.25">
      <c r="A7909" t="s">
        <v>110</v>
      </c>
      <c r="B7909">
        <v>1</v>
      </c>
      <c r="C7909" t="s">
        <v>1046</v>
      </c>
      <c r="D7909" t="s">
        <v>111</v>
      </c>
      <c r="E7909">
        <v>1735</v>
      </c>
      <c r="F7909">
        <v>1735</v>
      </c>
      <c r="G7909">
        <v>100</v>
      </c>
      <c r="H7909" t="s">
        <v>65</v>
      </c>
      <c r="I7909">
        <v>99</v>
      </c>
      <c r="J7909" t="s">
        <v>66</v>
      </c>
      <c r="K7909" s="33" t="str">
        <f>IF(ISNA(VLOOKUP(C7909,'Provider-EHR crosswalk'!A:B,2,FALSE)),"No EHR Specified",VLOOKUP(C7909,'Provider-EHR crosswalk'!A:B,2,FALSE))</f>
        <v>NetSmart MyEvolv</v>
      </c>
    </row>
    <row r="7910" spans="1:11" x14ac:dyDescent="0.25">
      <c r="A7910" t="s">
        <v>112</v>
      </c>
      <c r="B7910">
        <v>1</v>
      </c>
      <c r="C7910" t="s">
        <v>1046</v>
      </c>
      <c r="D7910" t="s">
        <v>113</v>
      </c>
      <c r="E7910">
        <v>1735</v>
      </c>
      <c r="F7910">
        <v>1735</v>
      </c>
      <c r="G7910">
        <v>100</v>
      </c>
      <c r="H7910" t="s">
        <v>65</v>
      </c>
      <c r="I7910">
        <v>99</v>
      </c>
      <c r="J7910" t="s">
        <v>66</v>
      </c>
      <c r="K7910" s="33" t="str">
        <f>IF(ISNA(VLOOKUP(C7910,'Provider-EHR crosswalk'!A:B,2,FALSE)),"No EHR Specified",VLOOKUP(C7910,'Provider-EHR crosswalk'!A:B,2,FALSE))</f>
        <v>NetSmart MyEvolv</v>
      </c>
    </row>
    <row r="7911" spans="1:11" x14ac:dyDescent="0.25">
      <c r="A7911" t="s">
        <v>114</v>
      </c>
      <c r="B7911">
        <v>1</v>
      </c>
      <c r="C7911" t="s">
        <v>1046</v>
      </c>
      <c r="D7911" t="s">
        <v>115</v>
      </c>
      <c r="E7911">
        <v>51</v>
      </c>
      <c r="F7911">
        <v>1733</v>
      </c>
      <c r="G7911">
        <v>2.94</v>
      </c>
      <c r="H7911" t="s">
        <v>116</v>
      </c>
      <c r="I7911">
        <v>4</v>
      </c>
      <c r="J7911" t="s">
        <v>66</v>
      </c>
      <c r="K7911" s="33" t="str">
        <f>IF(ISNA(VLOOKUP(C7911,'Provider-EHR crosswalk'!A:B,2,FALSE)),"No EHR Specified",VLOOKUP(C7911,'Provider-EHR crosswalk'!A:B,2,FALSE))</f>
        <v>NetSmart MyEvolv</v>
      </c>
    </row>
    <row r="7912" spans="1:11" x14ac:dyDescent="0.25">
      <c r="A7912" t="s">
        <v>117</v>
      </c>
      <c r="B7912">
        <v>1</v>
      </c>
      <c r="C7912" t="s">
        <v>1046</v>
      </c>
      <c r="D7912" t="s">
        <v>118</v>
      </c>
      <c r="E7912">
        <v>53</v>
      </c>
      <c r="F7912">
        <v>1733</v>
      </c>
      <c r="G7912">
        <v>3.06</v>
      </c>
      <c r="H7912" t="s">
        <v>116</v>
      </c>
      <c r="I7912">
        <v>4</v>
      </c>
      <c r="J7912" t="s">
        <v>66</v>
      </c>
      <c r="K7912" s="33" t="str">
        <f>IF(ISNA(VLOOKUP(C7912,'Provider-EHR crosswalk'!A:B,2,FALSE)),"No EHR Specified",VLOOKUP(C7912,'Provider-EHR crosswalk'!A:B,2,FALSE))</f>
        <v>NetSmart MyEvolv</v>
      </c>
    </row>
    <row r="7913" spans="1:11" x14ac:dyDescent="0.25">
      <c r="A7913" t="s">
        <v>119</v>
      </c>
      <c r="B7913">
        <v>1</v>
      </c>
      <c r="C7913" t="s">
        <v>1046</v>
      </c>
      <c r="D7913" t="s">
        <v>120</v>
      </c>
      <c r="E7913">
        <v>55</v>
      </c>
      <c r="F7913">
        <v>1733</v>
      </c>
      <c r="G7913">
        <v>3.17</v>
      </c>
      <c r="H7913" t="s">
        <v>116</v>
      </c>
      <c r="I7913">
        <v>4</v>
      </c>
      <c r="J7913" t="s">
        <v>66</v>
      </c>
      <c r="K7913" s="33" t="str">
        <f>IF(ISNA(VLOOKUP(C7913,'Provider-EHR crosswalk'!A:B,2,FALSE)),"No EHR Specified",VLOOKUP(C7913,'Provider-EHR crosswalk'!A:B,2,FALSE))</f>
        <v>NetSmart MyEvolv</v>
      </c>
    </row>
    <row r="7914" spans="1:11" x14ac:dyDescent="0.25">
      <c r="A7914" t="s">
        <v>121</v>
      </c>
      <c r="B7914">
        <v>1</v>
      </c>
      <c r="C7914" t="s">
        <v>1046</v>
      </c>
      <c r="D7914" t="s">
        <v>122</v>
      </c>
      <c r="E7914">
        <v>0</v>
      </c>
      <c r="F7914">
        <v>1733</v>
      </c>
      <c r="G7914">
        <v>0</v>
      </c>
      <c r="H7914" t="s">
        <v>116</v>
      </c>
      <c r="I7914">
        <v>1</v>
      </c>
      <c r="J7914" t="s">
        <v>66</v>
      </c>
      <c r="K7914" s="33" t="str">
        <f>IF(ISNA(VLOOKUP(C7914,'Provider-EHR crosswalk'!A:B,2,FALSE)),"No EHR Specified",VLOOKUP(C7914,'Provider-EHR crosswalk'!A:B,2,FALSE))</f>
        <v>NetSmart MyEvolv</v>
      </c>
    </row>
    <row r="7915" spans="1:11" x14ac:dyDescent="0.25">
      <c r="A7915" t="s">
        <v>123</v>
      </c>
      <c r="B7915">
        <v>1</v>
      </c>
      <c r="C7915" t="s">
        <v>1046</v>
      </c>
      <c r="D7915" t="s">
        <v>124</v>
      </c>
      <c r="E7915">
        <v>2</v>
      </c>
      <c r="F7915">
        <v>1733</v>
      </c>
      <c r="G7915">
        <v>0.12</v>
      </c>
      <c r="H7915" t="s">
        <v>116</v>
      </c>
      <c r="I7915">
        <v>1</v>
      </c>
      <c r="J7915" t="s">
        <v>66</v>
      </c>
      <c r="K7915" s="33" t="str">
        <f>IF(ISNA(VLOOKUP(C7915,'Provider-EHR crosswalk'!A:B,2,FALSE)),"No EHR Specified",VLOOKUP(C7915,'Provider-EHR crosswalk'!A:B,2,FALSE))</f>
        <v>NetSmart MyEvolv</v>
      </c>
    </row>
    <row r="7916" spans="1:11" x14ac:dyDescent="0.25">
      <c r="A7916" t="s">
        <v>125</v>
      </c>
      <c r="B7916">
        <v>1</v>
      </c>
      <c r="C7916" t="s">
        <v>1046</v>
      </c>
      <c r="D7916" t="s">
        <v>126</v>
      </c>
      <c r="E7916">
        <v>1</v>
      </c>
      <c r="F7916">
        <v>1735</v>
      </c>
      <c r="G7916">
        <v>0.06</v>
      </c>
      <c r="H7916" t="s">
        <v>116</v>
      </c>
      <c r="I7916">
        <v>1</v>
      </c>
      <c r="J7916" t="s">
        <v>66</v>
      </c>
      <c r="K7916" s="33" t="str">
        <f>IF(ISNA(VLOOKUP(C7916,'Provider-EHR crosswalk'!A:B,2,FALSE)),"No EHR Specified",VLOOKUP(C7916,'Provider-EHR crosswalk'!A:B,2,FALSE))</f>
        <v>NetSmart MyEvolv</v>
      </c>
    </row>
    <row r="7917" spans="1:11" x14ac:dyDescent="0.25">
      <c r="A7917" t="s">
        <v>127</v>
      </c>
      <c r="B7917">
        <v>1</v>
      </c>
      <c r="C7917" t="s">
        <v>1046</v>
      </c>
      <c r="D7917" t="s">
        <v>128</v>
      </c>
      <c r="E7917">
        <v>54</v>
      </c>
      <c r="F7917">
        <v>1735</v>
      </c>
      <c r="G7917">
        <v>3.11</v>
      </c>
      <c r="H7917" t="s">
        <v>116</v>
      </c>
      <c r="I7917">
        <v>4</v>
      </c>
      <c r="J7917" t="s">
        <v>66</v>
      </c>
      <c r="K7917" s="33" t="str">
        <f>IF(ISNA(VLOOKUP(C7917,'Provider-EHR crosswalk'!A:B,2,FALSE)),"No EHR Specified",VLOOKUP(C7917,'Provider-EHR crosswalk'!A:B,2,FALSE))</f>
        <v>NetSmart MyEvolv</v>
      </c>
    </row>
    <row r="7918" spans="1:11" x14ac:dyDescent="0.25">
      <c r="A7918" t="s">
        <v>129</v>
      </c>
      <c r="B7918">
        <v>1</v>
      </c>
      <c r="C7918" t="s">
        <v>1046</v>
      </c>
      <c r="D7918" t="s">
        <v>130</v>
      </c>
      <c r="E7918">
        <v>53</v>
      </c>
      <c r="F7918">
        <v>1735</v>
      </c>
      <c r="G7918">
        <v>3.05</v>
      </c>
      <c r="H7918" t="s">
        <v>116</v>
      </c>
      <c r="I7918">
        <v>4</v>
      </c>
      <c r="J7918" t="s">
        <v>66</v>
      </c>
      <c r="K7918" s="33" t="str">
        <f>IF(ISNA(VLOOKUP(C7918,'Provider-EHR crosswalk'!A:B,2,FALSE)),"No EHR Specified",VLOOKUP(C7918,'Provider-EHR crosswalk'!A:B,2,FALSE))</f>
        <v>NetSmart MyEvolv</v>
      </c>
    </row>
    <row r="7919" spans="1:11" x14ac:dyDescent="0.25">
      <c r="A7919" t="s">
        <v>131</v>
      </c>
      <c r="B7919">
        <v>1</v>
      </c>
      <c r="C7919" t="s">
        <v>1046</v>
      </c>
      <c r="D7919" t="s">
        <v>132</v>
      </c>
      <c r="E7919">
        <v>61</v>
      </c>
      <c r="F7919">
        <v>1735</v>
      </c>
      <c r="G7919">
        <v>3.52</v>
      </c>
      <c r="H7919" t="s">
        <v>116</v>
      </c>
      <c r="I7919">
        <v>4</v>
      </c>
      <c r="J7919" t="s">
        <v>66</v>
      </c>
      <c r="K7919" s="33" t="str">
        <f>IF(ISNA(VLOOKUP(C7919,'Provider-EHR crosswalk'!A:B,2,FALSE)),"No EHR Specified",VLOOKUP(C7919,'Provider-EHR crosswalk'!A:B,2,FALSE))</f>
        <v>NetSmart MyEvolv</v>
      </c>
    </row>
    <row r="7920" spans="1:11" x14ac:dyDescent="0.25">
      <c r="A7920" t="s">
        <v>133</v>
      </c>
      <c r="B7920">
        <v>1</v>
      </c>
      <c r="C7920" t="s">
        <v>1046</v>
      </c>
      <c r="D7920" t="s">
        <v>134</v>
      </c>
      <c r="E7920">
        <v>1</v>
      </c>
      <c r="F7920">
        <v>1733</v>
      </c>
      <c r="G7920">
        <v>0.06</v>
      </c>
      <c r="H7920" t="s">
        <v>116</v>
      </c>
      <c r="I7920">
        <v>1</v>
      </c>
      <c r="J7920" t="s">
        <v>66</v>
      </c>
      <c r="K7920" s="33" t="str">
        <f>IF(ISNA(VLOOKUP(C7920,'Provider-EHR crosswalk'!A:B,2,FALSE)),"No EHR Specified",VLOOKUP(C7920,'Provider-EHR crosswalk'!A:B,2,FALSE))</f>
        <v>NetSmart MyEvolv</v>
      </c>
    </row>
    <row r="7921" spans="1:11" x14ac:dyDescent="0.25">
      <c r="A7921" t="s">
        <v>135</v>
      </c>
      <c r="B7921">
        <v>1</v>
      </c>
      <c r="C7921" t="s">
        <v>1046</v>
      </c>
      <c r="D7921" t="s">
        <v>136</v>
      </c>
      <c r="E7921">
        <v>0</v>
      </c>
      <c r="F7921">
        <v>1735</v>
      </c>
      <c r="G7921">
        <v>0</v>
      </c>
      <c r="H7921" t="s">
        <v>116</v>
      </c>
      <c r="I7921">
        <v>1</v>
      </c>
      <c r="J7921" t="s">
        <v>66</v>
      </c>
      <c r="K7921" s="33" t="str">
        <f>IF(ISNA(VLOOKUP(C7921,'Provider-EHR crosswalk'!A:B,2,FALSE)),"No EHR Specified",VLOOKUP(C7921,'Provider-EHR crosswalk'!A:B,2,FALSE))</f>
        <v>NetSmart MyEvolv</v>
      </c>
    </row>
    <row r="7922" spans="1:11" x14ac:dyDescent="0.25">
      <c r="A7922" t="s">
        <v>137</v>
      </c>
      <c r="B7922">
        <v>1</v>
      </c>
      <c r="C7922" t="s">
        <v>1046</v>
      </c>
      <c r="D7922" t="s">
        <v>138</v>
      </c>
      <c r="E7922">
        <v>0</v>
      </c>
      <c r="F7922">
        <v>1735</v>
      </c>
      <c r="G7922">
        <v>0</v>
      </c>
      <c r="H7922" t="s">
        <v>116</v>
      </c>
      <c r="I7922">
        <v>1</v>
      </c>
      <c r="J7922" t="s">
        <v>66</v>
      </c>
      <c r="K7922" s="33" t="str">
        <f>IF(ISNA(VLOOKUP(C7922,'Provider-EHR crosswalk'!A:B,2,FALSE)),"No EHR Specified",VLOOKUP(C7922,'Provider-EHR crosswalk'!A:B,2,FALSE))</f>
        <v>NetSmart MyEvolv</v>
      </c>
    </row>
    <row r="7923" spans="1:11" x14ac:dyDescent="0.25">
      <c r="A7923" t="s">
        <v>139</v>
      </c>
      <c r="B7923">
        <v>1</v>
      </c>
      <c r="C7923" t="s">
        <v>1046</v>
      </c>
      <c r="D7923" t="s">
        <v>140</v>
      </c>
      <c r="E7923">
        <v>0</v>
      </c>
      <c r="F7923">
        <v>1735</v>
      </c>
      <c r="G7923">
        <v>0</v>
      </c>
      <c r="H7923" t="s">
        <v>116</v>
      </c>
      <c r="I7923">
        <v>1</v>
      </c>
      <c r="J7923" t="s">
        <v>66</v>
      </c>
      <c r="K7923" s="33" t="str">
        <f>IF(ISNA(VLOOKUP(C7923,'Provider-EHR crosswalk'!A:B,2,FALSE)),"No EHR Specified",VLOOKUP(C7923,'Provider-EHR crosswalk'!A:B,2,FALSE))</f>
        <v>NetSmart MyEvolv</v>
      </c>
    </row>
    <row r="7924" spans="1:11" x14ac:dyDescent="0.25">
      <c r="A7924" t="s">
        <v>141</v>
      </c>
      <c r="B7924">
        <v>1</v>
      </c>
      <c r="C7924" t="s">
        <v>1046</v>
      </c>
      <c r="D7924" t="s">
        <v>142</v>
      </c>
      <c r="E7924">
        <v>0</v>
      </c>
      <c r="F7924">
        <v>1735</v>
      </c>
      <c r="G7924">
        <v>0</v>
      </c>
      <c r="H7924" t="s">
        <v>116</v>
      </c>
      <c r="I7924">
        <v>1</v>
      </c>
      <c r="J7924" t="s">
        <v>66</v>
      </c>
      <c r="K7924" s="33" t="str">
        <f>IF(ISNA(VLOOKUP(C7924,'Provider-EHR crosswalk'!A:B,2,FALSE)),"No EHR Specified",VLOOKUP(C7924,'Provider-EHR crosswalk'!A:B,2,FALSE))</f>
        <v>NetSmart MyEvolv</v>
      </c>
    </row>
    <row r="7925" spans="1:11" x14ac:dyDescent="0.25">
      <c r="A7925" t="s">
        <v>143</v>
      </c>
      <c r="B7925">
        <v>1</v>
      </c>
      <c r="C7925" t="s">
        <v>1046</v>
      </c>
      <c r="D7925" t="s">
        <v>144</v>
      </c>
      <c r="E7925">
        <v>0</v>
      </c>
      <c r="F7925">
        <v>1735</v>
      </c>
      <c r="G7925">
        <v>0</v>
      </c>
      <c r="H7925" t="s">
        <v>116</v>
      </c>
      <c r="I7925">
        <v>1</v>
      </c>
      <c r="J7925" t="s">
        <v>66</v>
      </c>
      <c r="K7925" s="33" t="str">
        <f>IF(ISNA(VLOOKUP(C7925,'Provider-EHR crosswalk'!A:B,2,FALSE)),"No EHR Specified",VLOOKUP(C7925,'Provider-EHR crosswalk'!A:B,2,FALSE))</f>
        <v>NetSmart MyEvolv</v>
      </c>
    </row>
    <row r="7926" spans="1:11" x14ac:dyDescent="0.25">
      <c r="A7926" t="s">
        <v>145</v>
      </c>
      <c r="B7926">
        <v>1</v>
      </c>
      <c r="C7926" t="s">
        <v>1046</v>
      </c>
      <c r="D7926" t="s">
        <v>146</v>
      </c>
      <c r="E7926">
        <v>0</v>
      </c>
      <c r="F7926">
        <v>1735</v>
      </c>
      <c r="G7926">
        <v>0</v>
      </c>
      <c r="H7926" t="s">
        <v>116</v>
      </c>
      <c r="I7926">
        <v>1</v>
      </c>
      <c r="J7926" t="s">
        <v>66</v>
      </c>
      <c r="K7926" s="33" t="str">
        <f>IF(ISNA(VLOOKUP(C7926,'Provider-EHR crosswalk'!A:B,2,FALSE)),"No EHR Specified",VLOOKUP(C7926,'Provider-EHR crosswalk'!A:B,2,FALSE))</f>
        <v>NetSmart MyEvolv</v>
      </c>
    </row>
    <row r="7927" spans="1:11" x14ac:dyDescent="0.25">
      <c r="A7927" t="s">
        <v>147</v>
      </c>
      <c r="B7927">
        <v>1</v>
      </c>
      <c r="C7927" t="s">
        <v>1046</v>
      </c>
      <c r="D7927" t="s">
        <v>148</v>
      </c>
      <c r="E7927">
        <v>0</v>
      </c>
      <c r="F7927">
        <v>1735</v>
      </c>
      <c r="G7927">
        <v>0</v>
      </c>
      <c r="H7927" t="s">
        <v>116</v>
      </c>
      <c r="I7927">
        <v>1</v>
      </c>
      <c r="J7927" t="s">
        <v>66</v>
      </c>
      <c r="K7927" s="33" t="str">
        <f>IF(ISNA(VLOOKUP(C7927,'Provider-EHR crosswalk'!A:B,2,FALSE)),"No EHR Specified",VLOOKUP(C7927,'Provider-EHR crosswalk'!A:B,2,FALSE))</f>
        <v>NetSmart MyEvolv</v>
      </c>
    </row>
    <row r="7928" spans="1:11" x14ac:dyDescent="0.25">
      <c r="A7928" t="s">
        <v>149</v>
      </c>
      <c r="B7928">
        <v>1</v>
      </c>
      <c r="C7928" t="s">
        <v>1046</v>
      </c>
      <c r="D7928" t="s">
        <v>150</v>
      </c>
      <c r="E7928">
        <v>0</v>
      </c>
      <c r="F7928">
        <v>1735</v>
      </c>
      <c r="G7928">
        <v>0</v>
      </c>
      <c r="H7928" t="s">
        <v>116</v>
      </c>
      <c r="I7928">
        <v>1</v>
      </c>
      <c r="J7928" t="s">
        <v>66</v>
      </c>
      <c r="K7928" s="33" t="str">
        <f>IF(ISNA(VLOOKUP(C7928,'Provider-EHR crosswalk'!A:B,2,FALSE)),"No EHR Specified",VLOOKUP(C7928,'Provider-EHR crosswalk'!A:B,2,FALSE))</f>
        <v>NetSmart MyEvolv</v>
      </c>
    </row>
    <row r="7929" spans="1:11" x14ac:dyDescent="0.25">
      <c r="A7929" t="s">
        <v>151</v>
      </c>
      <c r="B7929">
        <v>1</v>
      </c>
      <c r="C7929" t="s">
        <v>1046</v>
      </c>
      <c r="D7929" t="s">
        <v>152</v>
      </c>
      <c r="E7929">
        <v>0</v>
      </c>
      <c r="F7929">
        <v>1735</v>
      </c>
      <c r="G7929">
        <v>0</v>
      </c>
      <c r="H7929" t="s">
        <v>116</v>
      </c>
      <c r="I7929">
        <v>1</v>
      </c>
      <c r="J7929" t="s">
        <v>66</v>
      </c>
      <c r="K7929" s="33" t="str">
        <f>IF(ISNA(VLOOKUP(C7929,'Provider-EHR crosswalk'!A:B,2,FALSE)),"No EHR Specified",VLOOKUP(C7929,'Provider-EHR crosswalk'!A:B,2,FALSE))</f>
        <v>NetSmart MyEvolv</v>
      </c>
    </row>
    <row r="7930" spans="1:11" x14ac:dyDescent="0.25">
      <c r="A7930" t="s">
        <v>153</v>
      </c>
      <c r="B7930">
        <v>1</v>
      </c>
      <c r="C7930" t="s">
        <v>1046</v>
      </c>
      <c r="D7930" t="s">
        <v>154</v>
      </c>
      <c r="E7930">
        <v>0</v>
      </c>
      <c r="F7930">
        <v>1735</v>
      </c>
      <c r="G7930">
        <v>0</v>
      </c>
      <c r="H7930" t="s">
        <v>116</v>
      </c>
      <c r="I7930">
        <v>1</v>
      </c>
      <c r="J7930" t="s">
        <v>66</v>
      </c>
      <c r="K7930" s="33" t="str">
        <f>IF(ISNA(VLOOKUP(C7930,'Provider-EHR crosswalk'!A:B,2,FALSE)),"No EHR Specified",VLOOKUP(C7930,'Provider-EHR crosswalk'!A:B,2,FALSE))</f>
        <v>NetSmart MyEvolv</v>
      </c>
    </row>
    <row r="7931" spans="1:11" x14ac:dyDescent="0.25">
      <c r="A7931" t="s">
        <v>155</v>
      </c>
      <c r="B7931">
        <v>1</v>
      </c>
      <c r="C7931" t="s">
        <v>1046</v>
      </c>
      <c r="D7931" t="s">
        <v>156</v>
      </c>
      <c r="E7931">
        <v>0</v>
      </c>
      <c r="F7931">
        <v>1735</v>
      </c>
      <c r="G7931">
        <v>0</v>
      </c>
      <c r="H7931" t="s">
        <v>157</v>
      </c>
      <c r="I7931" t="s">
        <v>157</v>
      </c>
      <c r="J7931" t="s">
        <v>157</v>
      </c>
      <c r="K7931" s="33" t="str">
        <f>IF(ISNA(VLOOKUP(C7931,'Provider-EHR crosswalk'!A:B,2,FALSE)),"No EHR Specified",VLOOKUP(C7931,'Provider-EHR crosswalk'!A:B,2,FALSE))</f>
        <v>NetSmart MyEvolv</v>
      </c>
    </row>
    <row r="7932" spans="1:11" x14ac:dyDescent="0.25">
      <c r="A7932" t="s">
        <v>158</v>
      </c>
      <c r="B7932">
        <v>1</v>
      </c>
      <c r="C7932" t="s">
        <v>1046</v>
      </c>
      <c r="D7932" t="s">
        <v>159</v>
      </c>
      <c r="E7932">
        <v>114</v>
      </c>
      <c r="F7932">
        <v>1735</v>
      </c>
      <c r="G7932">
        <v>6.57</v>
      </c>
      <c r="H7932" t="s">
        <v>157</v>
      </c>
      <c r="I7932" t="s">
        <v>157</v>
      </c>
      <c r="J7932" t="s">
        <v>157</v>
      </c>
      <c r="K7932" s="33" t="str">
        <f>IF(ISNA(VLOOKUP(C7932,'Provider-EHR crosswalk'!A:B,2,FALSE)),"No EHR Specified",VLOOKUP(C7932,'Provider-EHR crosswalk'!A:B,2,FALSE))</f>
        <v>NetSmart MyEvolv</v>
      </c>
    </row>
    <row r="7933" spans="1:11" x14ac:dyDescent="0.25">
      <c r="A7933" t="s">
        <v>162</v>
      </c>
      <c r="B7933">
        <v>1</v>
      </c>
      <c r="C7933" t="s">
        <v>1046</v>
      </c>
      <c r="D7933" t="s">
        <v>163</v>
      </c>
      <c r="E7933">
        <v>17</v>
      </c>
      <c r="F7933">
        <v>1733</v>
      </c>
      <c r="G7933">
        <v>0.98</v>
      </c>
      <c r="H7933" t="s">
        <v>65</v>
      </c>
      <c r="I7933">
        <v>95</v>
      </c>
      <c r="J7933" t="s">
        <v>69</v>
      </c>
      <c r="K7933" s="33" t="str">
        <f>IF(ISNA(VLOOKUP(C7933,'Provider-EHR crosswalk'!A:B,2,FALSE)),"No EHR Specified",VLOOKUP(C7933,'Provider-EHR crosswalk'!A:B,2,FALSE))</f>
        <v>NetSmart MyEvolv</v>
      </c>
    </row>
    <row r="7934" spans="1:11" x14ac:dyDescent="0.25">
      <c r="A7934" t="s">
        <v>164</v>
      </c>
      <c r="B7934">
        <v>1</v>
      </c>
      <c r="C7934" t="s">
        <v>1046</v>
      </c>
      <c r="D7934" t="s">
        <v>165</v>
      </c>
      <c r="E7934">
        <v>1708</v>
      </c>
      <c r="F7934">
        <v>1733</v>
      </c>
      <c r="G7934">
        <v>98.56</v>
      </c>
      <c r="H7934" t="s">
        <v>65</v>
      </c>
      <c r="I7934">
        <v>95</v>
      </c>
      <c r="J7934" t="s">
        <v>66</v>
      </c>
      <c r="K7934" s="33" t="str">
        <f>IF(ISNA(VLOOKUP(C7934,'Provider-EHR crosswalk'!A:B,2,FALSE)),"No EHR Specified",VLOOKUP(C7934,'Provider-EHR crosswalk'!A:B,2,FALSE))</f>
        <v>NetSmart MyEvolv</v>
      </c>
    </row>
    <row r="7935" spans="1:11" x14ac:dyDescent="0.25">
      <c r="A7935" t="s">
        <v>166</v>
      </c>
      <c r="B7935">
        <v>1</v>
      </c>
      <c r="C7935" t="s">
        <v>1046</v>
      </c>
      <c r="D7935" t="s">
        <v>167</v>
      </c>
      <c r="E7935">
        <v>3</v>
      </c>
      <c r="F7935">
        <v>1733</v>
      </c>
      <c r="G7935">
        <v>0.17</v>
      </c>
      <c r="H7935" t="s">
        <v>116</v>
      </c>
      <c r="I7935">
        <v>5</v>
      </c>
      <c r="J7935" t="s">
        <v>66</v>
      </c>
      <c r="K7935" s="33" t="str">
        <f>IF(ISNA(VLOOKUP(C7935,'Provider-EHR crosswalk'!A:B,2,FALSE)),"No EHR Specified",VLOOKUP(C7935,'Provider-EHR crosswalk'!A:B,2,FALSE))</f>
        <v>NetSmart MyEvolv</v>
      </c>
    </row>
    <row r="7936" spans="1:11" x14ac:dyDescent="0.25">
      <c r="A7936" t="s">
        <v>168</v>
      </c>
      <c r="B7936">
        <v>1</v>
      </c>
      <c r="C7936" t="s">
        <v>1046</v>
      </c>
      <c r="D7936" t="s">
        <v>169</v>
      </c>
      <c r="E7936">
        <v>3</v>
      </c>
      <c r="F7936">
        <v>1733</v>
      </c>
      <c r="G7936">
        <v>0.17</v>
      </c>
      <c r="H7936" t="s">
        <v>116</v>
      </c>
      <c r="I7936">
        <v>5</v>
      </c>
      <c r="J7936" t="s">
        <v>66</v>
      </c>
      <c r="K7936" s="33" t="str">
        <f>IF(ISNA(VLOOKUP(C7936,'Provider-EHR crosswalk'!A:B,2,FALSE)),"No EHR Specified",VLOOKUP(C7936,'Provider-EHR crosswalk'!A:B,2,FALSE))</f>
        <v>NetSmart MyEvolv</v>
      </c>
    </row>
    <row r="7937" spans="1:11" x14ac:dyDescent="0.25">
      <c r="A7937" t="s">
        <v>170</v>
      </c>
      <c r="B7937">
        <v>1</v>
      </c>
      <c r="C7937" t="s">
        <v>1046</v>
      </c>
      <c r="D7937" t="s">
        <v>171</v>
      </c>
      <c r="E7937">
        <v>19</v>
      </c>
      <c r="F7937">
        <v>1733</v>
      </c>
      <c r="G7937">
        <v>1.1000000000000001</v>
      </c>
      <c r="H7937" t="s">
        <v>116</v>
      </c>
      <c r="I7937">
        <v>5</v>
      </c>
      <c r="J7937" t="s">
        <v>66</v>
      </c>
      <c r="K7937" s="33" t="str">
        <f>IF(ISNA(VLOOKUP(C7937,'Provider-EHR crosswalk'!A:B,2,FALSE)),"No EHR Specified",VLOOKUP(C7937,'Provider-EHR crosswalk'!A:B,2,FALSE))</f>
        <v>NetSmart MyEvolv</v>
      </c>
    </row>
    <row r="7938" spans="1:11" x14ac:dyDescent="0.25">
      <c r="A7938" t="s">
        <v>172</v>
      </c>
      <c r="B7938">
        <v>1</v>
      </c>
      <c r="C7938" t="s">
        <v>1046</v>
      </c>
      <c r="D7938" t="s">
        <v>173</v>
      </c>
      <c r="E7938">
        <v>517</v>
      </c>
      <c r="F7938">
        <v>1733</v>
      </c>
      <c r="G7938">
        <v>29.83</v>
      </c>
      <c r="H7938" t="s">
        <v>116</v>
      </c>
      <c r="I7938">
        <v>5</v>
      </c>
      <c r="J7938" t="s">
        <v>69</v>
      </c>
      <c r="K7938" s="33" t="str">
        <f>IF(ISNA(VLOOKUP(C7938,'Provider-EHR crosswalk'!A:B,2,FALSE)),"No EHR Specified",VLOOKUP(C7938,'Provider-EHR crosswalk'!A:B,2,FALSE))</f>
        <v>NetSmart MyEvolv</v>
      </c>
    </row>
    <row r="7939" spans="1:11" x14ac:dyDescent="0.25">
      <c r="A7939" t="s">
        <v>174</v>
      </c>
      <c r="B7939">
        <v>1</v>
      </c>
      <c r="C7939" t="s">
        <v>1046</v>
      </c>
      <c r="D7939" t="s">
        <v>175</v>
      </c>
      <c r="E7939">
        <v>598</v>
      </c>
      <c r="F7939">
        <v>1733</v>
      </c>
      <c r="G7939">
        <v>34.51</v>
      </c>
      <c r="H7939" t="s">
        <v>116</v>
      </c>
      <c r="I7939">
        <v>5</v>
      </c>
      <c r="J7939" t="s">
        <v>69</v>
      </c>
      <c r="K7939" s="33" t="str">
        <f>IF(ISNA(VLOOKUP(C7939,'Provider-EHR crosswalk'!A:B,2,FALSE)),"No EHR Specified",VLOOKUP(C7939,'Provider-EHR crosswalk'!A:B,2,FALSE))</f>
        <v>NetSmart MyEvolv</v>
      </c>
    </row>
    <row r="7940" spans="1:11" x14ac:dyDescent="0.25">
      <c r="A7940" t="s">
        <v>176</v>
      </c>
      <c r="B7940">
        <v>1</v>
      </c>
      <c r="C7940" t="s">
        <v>1046</v>
      </c>
      <c r="D7940" t="s">
        <v>177</v>
      </c>
      <c r="E7940">
        <v>601</v>
      </c>
      <c r="F7940">
        <v>1733</v>
      </c>
      <c r="G7940">
        <v>34.68</v>
      </c>
      <c r="H7940" t="s">
        <v>116</v>
      </c>
      <c r="I7940">
        <v>5</v>
      </c>
      <c r="J7940" t="s">
        <v>69</v>
      </c>
      <c r="K7940" s="33" t="str">
        <f>IF(ISNA(VLOOKUP(C7940,'Provider-EHR crosswalk'!A:B,2,FALSE)),"No EHR Specified",VLOOKUP(C7940,'Provider-EHR crosswalk'!A:B,2,FALSE))</f>
        <v>NetSmart MyEvolv</v>
      </c>
    </row>
    <row r="7941" spans="1:11" x14ac:dyDescent="0.25">
      <c r="A7941" t="s">
        <v>63</v>
      </c>
      <c r="B7941">
        <v>134</v>
      </c>
      <c r="C7941" t="s">
        <v>725</v>
      </c>
      <c r="D7941" t="s">
        <v>64</v>
      </c>
      <c r="E7941">
        <v>21</v>
      </c>
      <c r="F7941">
        <v>21</v>
      </c>
      <c r="G7941">
        <v>100</v>
      </c>
      <c r="H7941" t="s">
        <v>65</v>
      </c>
      <c r="I7941">
        <v>99</v>
      </c>
      <c r="J7941" t="s">
        <v>66</v>
      </c>
      <c r="K7941" s="33" t="str">
        <f>IF(ISNA(VLOOKUP(C7941,'Provider-EHR crosswalk'!A:B,2,FALSE)),"No EHR Specified",VLOOKUP(C7941,'Provider-EHR crosswalk'!A:B,2,FALSE))</f>
        <v>Azalea Health EHR</v>
      </c>
    </row>
    <row r="7942" spans="1:11" x14ac:dyDescent="0.25">
      <c r="A7942" t="s">
        <v>67</v>
      </c>
      <c r="B7942">
        <v>134</v>
      </c>
      <c r="C7942" t="s">
        <v>725</v>
      </c>
      <c r="D7942" t="s">
        <v>68</v>
      </c>
      <c r="E7942">
        <v>14</v>
      </c>
      <c r="F7942">
        <v>21</v>
      </c>
      <c r="G7942">
        <v>66.67</v>
      </c>
      <c r="H7942" t="s">
        <v>65</v>
      </c>
      <c r="I7942">
        <v>75</v>
      </c>
      <c r="J7942" t="s">
        <v>69</v>
      </c>
      <c r="K7942" s="33" t="str">
        <f>IF(ISNA(VLOOKUP(C7942,'Provider-EHR crosswalk'!A:B,2,FALSE)),"No EHR Specified",VLOOKUP(C7942,'Provider-EHR crosswalk'!A:B,2,FALSE))</f>
        <v>Azalea Health EHR</v>
      </c>
    </row>
    <row r="7943" spans="1:11" x14ac:dyDescent="0.25">
      <c r="A7943" t="s">
        <v>70</v>
      </c>
      <c r="B7943">
        <v>134</v>
      </c>
      <c r="C7943" t="s">
        <v>725</v>
      </c>
      <c r="D7943" t="s">
        <v>71</v>
      </c>
      <c r="E7943">
        <v>21</v>
      </c>
      <c r="F7943">
        <v>21</v>
      </c>
      <c r="G7943">
        <v>100</v>
      </c>
      <c r="H7943" t="s">
        <v>65</v>
      </c>
      <c r="I7943">
        <v>99</v>
      </c>
      <c r="J7943" t="s">
        <v>66</v>
      </c>
      <c r="K7943" s="33" t="str">
        <f>IF(ISNA(VLOOKUP(C7943,'Provider-EHR crosswalk'!A:B,2,FALSE)),"No EHR Specified",VLOOKUP(C7943,'Provider-EHR crosswalk'!A:B,2,FALSE))</f>
        <v>Azalea Health EHR</v>
      </c>
    </row>
    <row r="7944" spans="1:11" x14ac:dyDescent="0.25">
      <c r="A7944" t="s">
        <v>72</v>
      </c>
      <c r="B7944">
        <v>134</v>
      </c>
      <c r="C7944" t="s">
        <v>725</v>
      </c>
      <c r="D7944" t="s">
        <v>73</v>
      </c>
      <c r="E7944">
        <v>21</v>
      </c>
      <c r="F7944">
        <v>21</v>
      </c>
      <c r="G7944">
        <v>100</v>
      </c>
      <c r="H7944" t="s">
        <v>65</v>
      </c>
      <c r="I7944">
        <v>99</v>
      </c>
      <c r="J7944" t="s">
        <v>66</v>
      </c>
      <c r="K7944" s="33" t="str">
        <f>IF(ISNA(VLOOKUP(C7944,'Provider-EHR crosswalk'!A:B,2,FALSE)),"No EHR Specified",VLOOKUP(C7944,'Provider-EHR crosswalk'!A:B,2,FALSE))</f>
        <v>Azalea Health EHR</v>
      </c>
    </row>
    <row r="7945" spans="1:11" x14ac:dyDescent="0.25">
      <c r="A7945" t="s">
        <v>74</v>
      </c>
      <c r="B7945">
        <v>134</v>
      </c>
      <c r="C7945" t="s">
        <v>725</v>
      </c>
      <c r="D7945" t="s">
        <v>75</v>
      </c>
      <c r="E7945">
        <v>21</v>
      </c>
      <c r="F7945">
        <v>21</v>
      </c>
      <c r="G7945">
        <v>100</v>
      </c>
      <c r="H7945" t="s">
        <v>65</v>
      </c>
      <c r="I7945">
        <v>99</v>
      </c>
      <c r="J7945" t="s">
        <v>66</v>
      </c>
      <c r="K7945" s="33" t="str">
        <f>IF(ISNA(VLOOKUP(C7945,'Provider-EHR crosswalk'!A:B,2,FALSE)),"No EHR Specified",VLOOKUP(C7945,'Provider-EHR crosswalk'!A:B,2,FALSE))</f>
        <v>Azalea Health EHR</v>
      </c>
    </row>
    <row r="7946" spans="1:11" x14ac:dyDescent="0.25">
      <c r="A7946" t="s">
        <v>76</v>
      </c>
      <c r="B7946">
        <v>134</v>
      </c>
      <c r="C7946" t="s">
        <v>725</v>
      </c>
      <c r="D7946" t="s">
        <v>77</v>
      </c>
      <c r="E7946">
        <v>21</v>
      </c>
      <c r="F7946">
        <v>21</v>
      </c>
      <c r="G7946">
        <v>100</v>
      </c>
      <c r="H7946" t="s">
        <v>65</v>
      </c>
      <c r="I7946">
        <v>85</v>
      </c>
      <c r="J7946" t="s">
        <v>66</v>
      </c>
      <c r="K7946" s="33" t="str">
        <f>IF(ISNA(VLOOKUP(C7946,'Provider-EHR crosswalk'!A:B,2,FALSE)),"No EHR Specified",VLOOKUP(C7946,'Provider-EHR crosswalk'!A:B,2,FALSE))</f>
        <v>Azalea Health EHR</v>
      </c>
    </row>
    <row r="7947" spans="1:11" x14ac:dyDescent="0.25">
      <c r="A7947" t="s">
        <v>78</v>
      </c>
      <c r="B7947">
        <v>134</v>
      </c>
      <c r="C7947" t="s">
        <v>725</v>
      </c>
      <c r="D7947" t="s">
        <v>79</v>
      </c>
      <c r="E7947">
        <v>21</v>
      </c>
      <c r="F7947">
        <v>21</v>
      </c>
      <c r="G7947">
        <v>100</v>
      </c>
      <c r="H7947" t="s">
        <v>65</v>
      </c>
      <c r="I7947">
        <v>85</v>
      </c>
      <c r="J7947" t="s">
        <v>66</v>
      </c>
      <c r="K7947" s="33" t="str">
        <f>IF(ISNA(VLOOKUP(C7947,'Provider-EHR crosswalk'!A:B,2,FALSE)),"No EHR Specified",VLOOKUP(C7947,'Provider-EHR crosswalk'!A:B,2,FALSE))</f>
        <v>Azalea Health EHR</v>
      </c>
    </row>
    <row r="7948" spans="1:11" x14ac:dyDescent="0.25">
      <c r="A7948" t="s">
        <v>80</v>
      </c>
      <c r="B7948">
        <v>134</v>
      </c>
      <c r="C7948" t="s">
        <v>725</v>
      </c>
      <c r="D7948" t="s">
        <v>81</v>
      </c>
      <c r="E7948">
        <v>21</v>
      </c>
      <c r="F7948">
        <v>21</v>
      </c>
      <c r="G7948">
        <v>100</v>
      </c>
      <c r="H7948" t="s">
        <v>65</v>
      </c>
      <c r="I7948">
        <v>85</v>
      </c>
      <c r="J7948" t="s">
        <v>66</v>
      </c>
      <c r="K7948" s="33" t="str">
        <f>IF(ISNA(VLOOKUP(C7948,'Provider-EHR crosswalk'!A:B,2,FALSE)),"No EHR Specified",VLOOKUP(C7948,'Provider-EHR crosswalk'!A:B,2,FALSE))</f>
        <v>Azalea Health EHR</v>
      </c>
    </row>
    <row r="7949" spans="1:11" x14ac:dyDescent="0.25">
      <c r="A7949" t="s">
        <v>82</v>
      </c>
      <c r="B7949">
        <v>134</v>
      </c>
      <c r="C7949" t="s">
        <v>725</v>
      </c>
      <c r="D7949" t="s">
        <v>83</v>
      </c>
      <c r="E7949">
        <v>21</v>
      </c>
      <c r="F7949">
        <v>21</v>
      </c>
      <c r="G7949">
        <v>100</v>
      </c>
      <c r="H7949" t="s">
        <v>65</v>
      </c>
      <c r="I7949">
        <v>85</v>
      </c>
      <c r="J7949" t="s">
        <v>66</v>
      </c>
      <c r="K7949" s="33" t="str">
        <f>IF(ISNA(VLOOKUP(C7949,'Provider-EHR crosswalk'!A:B,2,FALSE)),"No EHR Specified",VLOOKUP(C7949,'Provider-EHR crosswalk'!A:B,2,FALSE))</f>
        <v>Azalea Health EHR</v>
      </c>
    </row>
    <row r="7950" spans="1:11" x14ac:dyDescent="0.25">
      <c r="A7950" t="s">
        <v>84</v>
      </c>
      <c r="B7950">
        <v>134</v>
      </c>
      <c r="C7950" t="s">
        <v>725</v>
      </c>
      <c r="D7950" t="s">
        <v>85</v>
      </c>
      <c r="E7950">
        <v>21</v>
      </c>
      <c r="F7950">
        <v>21</v>
      </c>
      <c r="G7950">
        <v>100</v>
      </c>
      <c r="H7950" t="s">
        <v>65</v>
      </c>
      <c r="I7950">
        <v>85</v>
      </c>
      <c r="J7950" t="s">
        <v>66</v>
      </c>
      <c r="K7950" s="33" t="str">
        <f>IF(ISNA(VLOOKUP(C7950,'Provider-EHR crosswalk'!A:B,2,FALSE)),"No EHR Specified",VLOOKUP(C7950,'Provider-EHR crosswalk'!A:B,2,FALSE))</f>
        <v>Azalea Health EHR</v>
      </c>
    </row>
    <row r="7951" spans="1:11" x14ac:dyDescent="0.25">
      <c r="A7951" t="s">
        <v>86</v>
      </c>
      <c r="B7951">
        <v>134</v>
      </c>
      <c r="C7951" t="s">
        <v>725</v>
      </c>
      <c r="D7951" t="s">
        <v>87</v>
      </c>
      <c r="E7951">
        <v>21</v>
      </c>
      <c r="F7951">
        <v>21</v>
      </c>
      <c r="G7951">
        <v>100</v>
      </c>
      <c r="H7951" t="s">
        <v>65</v>
      </c>
      <c r="I7951">
        <v>95</v>
      </c>
      <c r="J7951" t="s">
        <v>66</v>
      </c>
      <c r="K7951" s="33" t="str">
        <f>IF(ISNA(VLOOKUP(C7951,'Provider-EHR crosswalk'!A:B,2,FALSE)),"No EHR Specified",VLOOKUP(C7951,'Provider-EHR crosswalk'!A:B,2,FALSE))</f>
        <v>Azalea Health EHR</v>
      </c>
    </row>
    <row r="7952" spans="1:11" x14ac:dyDescent="0.25">
      <c r="A7952" t="s">
        <v>88</v>
      </c>
      <c r="B7952">
        <v>134</v>
      </c>
      <c r="C7952" t="s">
        <v>725</v>
      </c>
      <c r="D7952" t="s">
        <v>89</v>
      </c>
      <c r="E7952">
        <v>21</v>
      </c>
      <c r="F7952">
        <v>21</v>
      </c>
      <c r="G7952">
        <v>100</v>
      </c>
      <c r="H7952" t="s">
        <v>65</v>
      </c>
      <c r="I7952">
        <v>95</v>
      </c>
      <c r="J7952" t="s">
        <v>66</v>
      </c>
      <c r="K7952" s="33" t="str">
        <f>IF(ISNA(VLOOKUP(C7952,'Provider-EHR crosswalk'!A:B,2,FALSE)),"No EHR Specified",VLOOKUP(C7952,'Provider-EHR crosswalk'!A:B,2,FALSE))</f>
        <v>Azalea Health EHR</v>
      </c>
    </row>
    <row r="7953" spans="1:11" x14ac:dyDescent="0.25">
      <c r="A7953" t="s">
        <v>90</v>
      </c>
      <c r="B7953">
        <v>134</v>
      </c>
      <c r="C7953" t="s">
        <v>725</v>
      </c>
      <c r="D7953" t="s">
        <v>91</v>
      </c>
      <c r="E7953">
        <v>21</v>
      </c>
      <c r="F7953">
        <v>21</v>
      </c>
      <c r="G7953">
        <v>100</v>
      </c>
      <c r="H7953" t="s">
        <v>65</v>
      </c>
      <c r="I7953">
        <v>90</v>
      </c>
      <c r="J7953" t="s">
        <v>66</v>
      </c>
      <c r="K7953" s="33" t="str">
        <f>IF(ISNA(VLOOKUP(C7953,'Provider-EHR crosswalk'!A:B,2,FALSE)),"No EHR Specified",VLOOKUP(C7953,'Provider-EHR crosswalk'!A:B,2,FALSE))</f>
        <v>Azalea Health EHR</v>
      </c>
    </row>
    <row r="7954" spans="1:11" x14ac:dyDescent="0.25">
      <c r="A7954" t="s">
        <v>92</v>
      </c>
      <c r="B7954">
        <v>134</v>
      </c>
      <c r="C7954" t="s">
        <v>725</v>
      </c>
      <c r="D7954" t="s">
        <v>93</v>
      </c>
      <c r="E7954">
        <v>9</v>
      </c>
      <c r="F7954">
        <v>21</v>
      </c>
      <c r="G7954">
        <v>42.86</v>
      </c>
      <c r="H7954" t="s">
        <v>65</v>
      </c>
      <c r="I7954">
        <v>90</v>
      </c>
      <c r="J7954" t="s">
        <v>69</v>
      </c>
      <c r="K7954" s="33" t="str">
        <f>IF(ISNA(VLOOKUP(C7954,'Provider-EHR crosswalk'!A:B,2,FALSE)),"No EHR Specified",VLOOKUP(C7954,'Provider-EHR crosswalk'!A:B,2,FALSE))</f>
        <v>Azalea Health EHR</v>
      </c>
    </row>
    <row r="7955" spans="1:11" x14ac:dyDescent="0.25">
      <c r="A7955" t="s">
        <v>94</v>
      </c>
      <c r="B7955">
        <v>134</v>
      </c>
      <c r="C7955" t="s">
        <v>725</v>
      </c>
      <c r="D7955" t="s">
        <v>95</v>
      </c>
      <c r="E7955">
        <v>13</v>
      </c>
      <c r="F7955">
        <v>21</v>
      </c>
      <c r="G7955">
        <v>61.9</v>
      </c>
      <c r="H7955" t="s">
        <v>65</v>
      </c>
      <c r="I7955">
        <v>90</v>
      </c>
      <c r="J7955" t="s">
        <v>69</v>
      </c>
      <c r="K7955" s="33" t="str">
        <f>IF(ISNA(VLOOKUP(C7955,'Provider-EHR crosswalk'!A:B,2,FALSE)),"No EHR Specified",VLOOKUP(C7955,'Provider-EHR crosswalk'!A:B,2,FALSE))</f>
        <v>Azalea Health EHR</v>
      </c>
    </row>
    <row r="7956" spans="1:11" x14ac:dyDescent="0.25">
      <c r="A7956" t="s">
        <v>96</v>
      </c>
      <c r="B7956">
        <v>134</v>
      </c>
      <c r="C7956" t="s">
        <v>725</v>
      </c>
      <c r="D7956" t="s">
        <v>97</v>
      </c>
      <c r="E7956">
        <v>20</v>
      </c>
      <c r="F7956">
        <v>21</v>
      </c>
      <c r="G7956">
        <v>95.24</v>
      </c>
      <c r="H7956" t="s">
        <v>65</v>
      </c>
      <c r="I7956">
        <v>90</v>
      </c>
      <c r="J7956" t="s">
        <v>66</v>
      </c>
      <c r="K7956" s="33" t="str">
        <f>IF(ISNA(VLOOKUP(C7956,'Provider-EHR crosswalk'!A:B,2,FALSE)),"No EHR Specified",VLOOKUP(C7956,'Provider-EHR crosswalk'!A:B,2,FALSE))</f>
        <v>Azalea Health EHR</v>
      </c>
    </row>
    <row r="7957" spans="1:11" x14ac:dyDescent="0.25">
      <c r="A7957" t="s">
        <v>98</v>
      </c>
      <c r="B7957">
        <v>134</v>
      </c>
      <c r="C7957" t="s">
        <v>725</v>
      </c>
      <c r="D7957" t="s">
        <v>99</v>
      </c>
      <c r="E7957">
        <v>20</v>
      </c>
      <c r="F7957">
        <v>21</v>
      </c>
      <c r="G7957">
        <v>95.24</v>
      </c>
      <c r="H7957" t="s">
        <v>65</v>
      </c>
      <c r="I7957">
        <v>90</v>
      </c>
      <c r="J7957" t="s">
        <v>66</v>
      </c>
      <c r="K7957" s="33" t="str">
        <f>IF(ISNA(VLOOKUP(C7957,'Provider-EHR crosswalk'!A:B,2,FALSE)),"No EHR Specified",VLOOKUP(C7957,'Provider-EHR crosswalk'!A:B,2,FALSE))</f>
        <v>Azalea Health EHR</v>
      </c>
    </row>
    <row r="7958" spans="1:11" x14ac:dyDescent="0.25">
      <c r="A7958" t="s">
        <v>100</v>
      </c>
      <c r="B7958">
        <v>134</v>
      </c>
      <c r="C7958" t="s">
        <v>725</v>
      </c>
      <c r="D7958" t="s">
        <v>101</v>
      </c>
      <c r="E7958">
        <v>111</v>
      </c>
      <c r="F7958">
        <v>111</v>
      </c>
      <c r="G7958">
        <v>100</v>
      </c>
      <c r="H7958" t="s">
        <v>65</v>
      </c>
      <c r="I7958">
        <v>99</v>
      </c>
      <c r="J7958" t="s">
        <v>66</v>
      </c>
      <c r="K7958" s="33" t="str">
        <f>IF(ISNA(VLOOKUP(C7958,'Provider-EHR crosswalk'!A:B,2,FALSE)),"No EHR Specified",VLOOKUP(C7958,'Provider-EHR crosswalk'!A:B,2,FALSE))</f>
        <v>Azalea Health EHR</v>
      </c>
    </row>
    <row r="7959" spans="1:11" x14ac:dyDescent="0.25">
      <c r="A7959" t="s">
        <v>102</v>
      </c>
      <c r="B7959">
        <v>134</v>
      </c>
      <c r="C7959" t="s">
        <v>725</v>
      </c>
      <c r="D7959" t="s">
        <v>103</v>
      </c>
      <c r="E7959">
        <v>111</v>
      </c>
      <c r="F7959">
        <v>111</v>
      </c>
      <c r="G7959">
        <v>100</v>
      </c>
      <c r="H7959" t="s">
        <v>65</v>
      </c>
      <c r="I7959">
        <v>99</v>
      </c>
      <c r="J7959" t="s">
        <v>66</v>
      </c>
      <c r="K7959" s="33" t="str">
        <f>IF(ISNA(VLOOKUP(C7959,'Provider-EHR crosswalk'!A:B,2,FALSE)),"No EHR Specified",VLOOKUP(C7959,'Provider-EHR crosswalk'!A:B,2,FALSE))</f>
        <v>Azalea Health EHR</v>
      </c>
    </row>
    <row r="7960" spans="1:11" x14ac:dyDescent="0.25">
      <c r="A7960" t="s">
        <v>104</v>
      </c>
      <c r="B7960">
        <v>134</v>
      </c>
      <c r="C7960" t="s">
        <v>725</v>
      </c>
      <c r="D7960" t="s">
        <v>105</v>
      </c>
      <c r="E7960">
        <v>111</v>
      </c>
      <c r="F7960">
        <v>111</v>
      </c>
      <c r="G7960">
        <v>100</v>
      </c>
      <c r="H7960" t="s">
        <v>65</v>
      </c>
      <c r="I7960">
        <v>99</v>
      </c>
      <c r="J7960" t="s">
        <v>66</v>
      </c>
      <c r="K7960" s="33" t="str">
        <f>IF(ISNA(VLOOKUP(C7960,'Provider-EHR crosswalk'!A:B,2,FALSE)),"No EHR Specified",VLOOKUP(C7960,'Provider-EHR crosswalk'!A:B,2,FALSE))</f>
        <v>Azalea Health EHR</v>
      </c>
    </row>
    <row r="7961" spans="1:11" x14ac:dyDescent="0.25">
      <c r="A7961" t="s">
        <v>106</v>
      </c>
      <c r="B7961">
        <v>134</v>
      </c>
      <c r="C7961" t="s">
        <v>725</v>
      </c>
      <c r="D7961" t="s">
        <v>107</v>
      </c>
      <c r="E7961">
        <v>111</v>
      </c>
      <c r="F7961">
        <v>111</v>
      </c>
      <c r="G7961">
        <v>100</v>
      </c>
      <c r="H7961" t="s">
        <v>65</v>
      </c>
      <c r="I7961">
        <v>99</v>
      </c>
      <c r="J7961" t="s">
        <v>66</v>
      </c>
      <c r="K7961" s="33" t="str">
        <f>IF(ISNA(VLOOKUP(C7961,'Provider-EHR crosswalk'!A:B,2,FALSE)),"No EHR Specified",VLOOKUP(C7961,'Provider-EHR crosswalk'!A:B,2,FALSE))</f>
        <v>Azalea Health EHR</v>
      </c>
    </row>
    <row r="7962" spans="1:11" x14ac:dyDescent="0.25">
      <c r="A7962" t="s">
        <v>108</v>
      </c>
      <c r="B7962">
        <v>134</v>
      </c>
      <c r="C7962" t="s">
        <v>725</v>
      </c>
      <c r="D7962" t="s">
        <v>109</v>
      </c>
      <c r="E7962">
        <v>111</v>
      </c>
      <c r="F7962">
        <v>111</v>
      </c>
      <c r="G7962">
        <v>100</v>
      </c>
      <c r="H7962" t="s">
        <v>65</v>
      </c>
      <c r="I7962">
        <v>99</v>
      </c>
      <c r="J7962" t="s">
        <v>66</v>
      </c>
      <c r="K7962" s="33" t="str">
        <f>IF(ISNA(VLOOKUP(C7962,'Provider-EHR crosswalk'!A:B,2,FALSE)),"No EHR Specified",VLOOKUP(C7962,'Provider-EHR crosswalk'!A:B,2,FALSE))</f>
        <v>Azalea Health EHR</v>
      </c>
    </row>
    <row r="7963" spans="1:11" x14ac:dyDescent="0.25">
      <c r="A7963" t="s">
        <v>110</v>
      </c>
      <c r="B7963">
        <v>134</v>
      </c>
      <c r="C7963" t="s">
        <v>725</v>
      </c>
      <c r="D7963" t="s">
        <v>111</v>
      </c>
      <c r="E7963">
        <v>111</v>
      </c>
      <c r="F7963">
        <v>111</v>
      </c>
      <c r="G7963">
        <v>100</v>
      </c>
      <c r="H7963" t="s">
        <v>65</v>
      </c>
      <c r="I7963">
        <v>99</v>
      </c>
      <c r="J7963" t="s">
        <v>66</v>
      </c>
      <c r="K7963" s="33" t="str">
        <f>IF(ISNA(VLOOKUP(C7963,'Provider-EHR crosswalk'!A:B,2,FALSE)),"No EHR Specified",VLOOKUP(C7963,'Provider-EHR crosswalk'!A:B,2,FALSE))</f>
        <v>Azalea Health EHR</v>
      </c>
    </row>
    <row r="7964" spans="1:11" x14ac:dyDescent="0.25">
      <c r="A7964" t="s">
        <v>112</v>
      </c>
      <c r="B7964">
        <v>134</v>
      </c>
      <c r="C7964" t="s">
        <v>725</v>
      </c>
      <c r="D7964" t="s">
        <v>113</v>
      </c>
      <c r="E7964">
        <v>111</v>
      </c>
      <c r="F7964">
        <v>111</v>
      </c>
      <c r="G7964">
        <v>100</v>
      </c>
      <c r="H7964" t="s">
        <v>65</v>
      </c>
      <c r="I7964">
        <v>99</v>
      </c>
      <c r="J7964" t="s">
        <v>66</v>
      </c>
      <c r="K7964" s="33" t="str">
        <f>IF(ISNA(VLOOKUP(C7964,'Provider-EHR crosswalk'!A:B,2,FALSE)),"No EHR Specified",VLOOKUP(C7964,'Provider-EHR crosswalk'!A:B,2,FALSE))</f>
        <v>Azalea Health EHR</v>
      </c>
    </row>
    <row r="7965" spans="1:11" x14ac:dyDescent="0.25">
      <c r="A7965" t="s">
        <v>114</v>
      </c>
      <c r="B7965">
        <v>134</v>
      </c>
      <c r="C7965" t="s">
        <v>725</v>
      </c>
      <c r="D7965" t="s">
        <v>115</v>
      </c>
      <c r="E7965">
        <v>1</v>
      </c>
      <c r="F7965">
        <v>21</v>
      </c>
      <c r="G7965">
        <v>4.76</v>
      </c>
      <c r="H7965" t="s">
        <v>116</v>
      </c>
      <c r="I7965">
        <v>4</v>
      </c>
      <c r="J7965" t="s">
        <v>69</v>
      </c>
      <c r="K7965" s="33" t="str">
        <f>IF(ISNA(VLOOKUP(C7965,'Provider-EHR crosswalk'!A:B,2,FALSE)),"No EHR Specified",VLOOKUP(C7965,'Provider-EHR crosswalk'!A:B,2,FALSE))</f>
        <v>Azalea Health EHR</v>
      </c>
    </row>
    <row r="7966" spans="1:11" x14ac:dyDescent="0.25">
      <c r="A7966" t="s">
        <v>117</v>
      </c>
      <c r="B7966">
        <v>134</v>
      </c>
      <c r="C7966" t="s">
        <v>725</v>
      </c>
      <c r="D7966" t="s">
        <v>118</v>
      </c>
      <c r="E7966">
        <v>1</v>
      </c>
      <c r="F7966">
        <v>21</v>
      </c>
      <c r="G7966">
        <v>4.76</v>
      </c>
      <c r="H7966" t="s">
        <v>116</v>
      </c>
      <c r="I7966">
        <v>4</v>
      </c>
      <c r="J7966" t="s">
        <v>69</v>
      </c>
      <c r="K7966" s="33" t="str">
        <f>IF(ISNA(VLOOKUP(C7966,'Provider-EHR crosswalk'!A:B,2,FALSE)),"No EHR Specified",VLOOKUP(C7966,'Provider-EHR crosswalk'!A:B,2,FALSE))</f>
        <v>Azalea Health EHR</v>
      </c>
    </row>
    <row r="7967" spans="1:11" x14ac:dyDescent="0.25">
      <c r="A7967" t="s">
        <v>119</v>
      </c>
      <c r="B7967">
        <v>134</v>
      </c>
      <c r="C7967" t="s">
        <v>725</v>
      </c>
      <c r="D7967" t="s">
        <v>120</v>
      </c>
      <c r="E7967">
        <v>1</v>
      </c>
      <c r="F7967">
        <v>21</v>
      </c>
      <c r="G7967">
        <v>4.76</v>
      </c>
      <c r="H7967" t="s">
        <v>116</v>
      </c>
      <c r="I7967">
        <v>4</v>
      </c>
      <c r="J7967" t="s">
        <v>69</v>
      </c>
      <c r="K7967" s="33" t="str">
        <f>IF(ISNA(VLOOKUP(C7967,'Provider-EHR crosswalk'!A:B,2,FALSE)),"No EHR Specified",VLOOKUP(C7967,'Provider-EHR crosswalk'!A:B,2,FALSE))</f>
        <v>Azalea Health EHR</v>
      </c>
    </row>
    <row r="7968" spans="1:11" x14ac:dyDescent="0.25">
      <c r="A7968" t="s">
        <v>121</v>
      </c>
      <c r="B7968">
        <v>134</v>
      </c>
      <c r="C7968" t="s">
        <v>725</v>
      </c>
      <c r="D7968" t="s">
        <v>122</v>
      </c>
      <c r="E7968">
        <v>0</v>
      </c>
      <c r="F7968">
        <v>21</v>
      </c>
      <c r="G7968">
        <v>0</v>
      </c>
      <c r="H7968" t="s">
        <v>116</v>
      </c>
      <c r="I7968">
        <v>1</v>
      </c>
      <c r="J7968" t="s">
        <v>66</v>
      </c>
      <c r="K7968" s="33" t="str">
        <f>IF(ISNA(VLOOKUP(C7968,'Provider-EHR crosswalk'!A:B,2,FALSE)),"No EHR Specified",VLOOKUP(C7968,'Provider-EHR crosswalk'!A:B,2,FALSE))</f>
        <v>Azalea Health EHR</v>
      </c>
    </row>
    <row r="7969" spans="1:11" x14ac:dyDescent="0.25">
      <c r="A7969" t="s">
        <v>123</v>
      </c>
      <c r="B7969">
        <v>134</v>
      </c>
      <c r="C7969" t="s">
        <v>725</v>
      </c>
      <c r="D7969" t="s">
        <v>124</v>
      </c>
      <c r="E7969">
        <v>1</v>
      </c>
      <c r="F7969">
        <v>111</v>
      </c>
      <c r="G7969">
        <v>0.9</v>
      </c>
      <c r="H7969" t="s">
        <v>116</v>
      </c>
      <c r="I7969">
        <v>1</v>
      </c>
      <c r="J7969" t="s">
        <v>66</v>
      </c>
      <c r="K7969" s="33" t="str">
        <f>IF(ISNA(VLOOKUP(C7969,'Provider-EHR crosswalk'!A:B,2,FALSE)),"No EHR Specified",VLOOKUP(C7969,'Provider-EHR crosswalk'!A:B,2,FALSE))</f>
        <v>Azalea Health EHR</v>
      </c>
    </row>
    <row r="7970" spans="1:11" x14ac:dyDescent="0.25">
      <c r="A7970" t="s">
        <v>125</v>
      </c>
      <c r="B7970">
        <v>134</v>
      </c>
      <c r="C7970" t="s">
        <v>725</v>
      </c>
      <c r="D7970" t="s">
        <v>126</v>
      </c>
      <c r="E7970">
        <v>0</v>
      </c>
      <c r="F7970">
        <v>111</v>
      </c>
      <c r="G7970">
        <v>0</v>
      </c>
      <c r="H7970" t="s">
        <v>116</v>
      </c>
      <c r="I7970">
        <v>1</v>
      </c>
      <c r="J7970" t="s">
        <v>66</v>
      </c>
      <c r="K7970" s="33" t="str">
        <f>IF(ISNA(VLOOKUP(C7970,'Provider-EHR crosswalk'!A:B,2,FALSE)),"No EHR Specified",VLOOKUP(C7970,'Provider-EHR crosswalk'!A:B,2,FALSE))</f>
        <v>Azalea Health EHR</v>
      </c>
    </row>
    <row r="7971" spans="1:11" x14ac:dyDescent="0.25">
      <c r="A7971" t="s">
        <v>127</v>
      </c>
      <c r="B7971">
        <v>134</v>
      </c>
      <c r="C7971" t="s">
        <v>725</v>
      </c>
      <c r="D7971" t="s">
        <v>128</v>
      </c>
      <c r="E7971">
        <v>1</v>
      </c>
      <c r="F7971">
        <v>111</v>
      </c>
      <c r="G7971">
        <v>0.9</v>
      </c>
      <c r="H7971" t="s">
        <v>116</v>
      </c>
      <c r="I7971">
        <v>4</v>
      </c>
      <c r="J7971" t="s">
        <v>66</v>
      </c>
      <c r="K7971" s="33" t="str">
        <f>IF(ISNA(VLOOKUP(C7971,'Provider-EHR crosswalk'!A:B,2,FALSE)),"No EHR Specified",VLOOKUP(C7971,'Provider-EHR crosswalk'!A:B,2,FALSE))</f>
        <v>Azalea Health EHR</v>
      </c>
    </row>
    <row r="7972" spans="1:11" x14ac:dyDescent="0.25">
      <c r="A7972" t="s">
        <v>129</v>
      </c>
      <c r="B7972">
        <v>134</v>
      </c>
      <c r="C7972" t="s">
        <v>725</v>
      </c>
      <c r="D7972" t="s">
        <v>130</v>
      </c>
      <c r="E7972">
        <v>3</v>
      </c>
      <c r="F7972">
        <v>111</v>
      </c>
      <c r="G7972">
        <v>2.7</v>
      </c>
      <c r="H7972" t="s">
        <v>116</v>
      </c>
      <c r="I7972">
        <v>4</v>
      </c>
      <c r="J7972" t="s">
        <v>66</v>
      </c>
      <c r="K7972" s="33" t="str">
        <f>IF(ISNA(VLOOKUP(C7972,'Provider-EHR crosswalk'!A:B,2,FALSE)),"No EHR Specified",VLOOKUP(C7972,'Provider-EHR crosswalk'!A:B,2,FALSE))</f>
        <v>Azalea Health EHR</v>
      </c>
    </row>
    <row r="7973" spans="1:11" x14ac:dyDescent="0.25">
      <c r="A7973" t="s">
        <v>131</v>
      </c>
      <c r="B7973">
        <v>134</v>
      </c>
      <c r="C7973" t="s">
        <v>725</v>
      </c>
      <c r="D7973" t="s">
        <v>132</v>
      </c>
      <c r="E7973">
        <v>4</v>
      </c>
      <c r="F7973">
        <v>111</v>
      </c>
      <c r="G7973">
        <v>3.6</v>
      </c>
      <c r="H7973" t="s">
        <v>116</v>
      </c>
      <c r="I7973">
        <v>4</v>
      </c>
      <c r="J7973" t="s">
        <v>66</v>
      </c>
      <c r="K7973" s="33" t="str">
        <f>IF(ISNA(VLOOKUP(C7973,'Provider-EHR crosswalk'!A:B,2,FALSE)),"No EHR Specified",VLOOKUP(C7973,'Provider-EHR crosswalk'!A:B,2,FALSE))</f>
        <v>Azalea Health EHR</v>
      </c>
    </row>
    <row r="7974" spans="1:11" x14ac:dyDescent="0.25">
      <c r="A7974" t="s">
        <v>133</v>
      </c>
      <c r="B7974">
        <v>134</v>
      </c>
      <c r="C7974" t="s">
        <v>725</v>
      </c>
      <c r="D7974" t="s">
        <v>134</v>
      </c>
      <c r="E7974">
        <v>0</v>
      </c>
      <c r="F7974">
        <v>111</v>
      </c>
      <c r="G7974">
        <v>0</v>
      </c>
      <c r="H7974" t="s">
        <v>116</v>
      </c>
      <c r="I7974">
        <v>1</v>
      </c>
      <c r="J7974" t="s">
        <v>66</v>
      </c>
      <c r="K7974" s="33" t="str">
        <f>IF(ISNA(VLOOKUP(C7974,'Provider-EHR crosswalk'!A:B,2,FALSE)),"No EHR Specified",VLOOKUP(C7974,'Provider-EHR crosswalk'!A:B,2,FALSE))</f>
        <v>Azalea Health EHR</v>
      </c>
    </row>
    <row r="7975" spans="1:11" x14ac:dyDescent="0.25">
      <c r="A7975" t="s">
        <v>135</v>
      </c>
      <c r="B7975">
        <v>134</v>
      </c>
      <c r="C7975" t="s">
        <v>725</v>
      </c>
      <c r="D7975" t="s">
        <v>136</v>
      </c>
      <c r="E7975">
        <v>0</v>
      </c>
      <c r="F7975">
        <v>111</v>
      </c>
      <c r="G7975">
        <v>0</v>
      </c>
      <c r="H7975" t="s">
        <v>116</v>
      </c>
      <c r="I7975">
        <v>1</v>
      </c>
      <c r="J7975" t="s">
        <v>66</v>
      </c>
      <c r="K7975" s="33" t="str">
        <f>IF(ISNA(VLOOKUP(C7975,'Provider-EHR crosswalk'!A:B,2,FALSE)),"No EHR Specified",VLOOKUP(C7975,'Provider-EHR crosswalk'!A:B,2,FALSE))</f>
        <v>Azalea Health EHR</v>
      </c>
    </row>
    <row r="7976" spans="1:11" x14ac:dyDescent="0.25">
      <c r="A7976" t="s">
        <v>137</v>
      </c>
      <c r="B7976">
        <v>134</v>
      </c>
      <c r="C7976" t="s">
        <v>725</v>
      </c>
      <c r="D7976" t="s">
        <v>138</v>
      </c>
      <c r="E7976">
        <v>0</v>
      </c>
      <c r="F7976">
        <v>111</v>
      </c>
      <c r="G7976">
        <v>0</v>
      </c>
      <c r="H7976" t="s">
        <v>116</v>
      </c>
      <c r="I7976">
        <v>1</v>
      </c>
      <c r="J7976" t="s">
        <v>66</v>
      </c>
      <c r="K7976" s="33" t="str">
        <f>IF(ISNA(VLOOKUP(C7976,'Provider-EHR crosswalk'!A:B,2,FALSE)),"No EHR Specified",VLOOKUP(C7976,'Provider-EHR crosswalk'!A:B,2,FALSE))</f>
        <v>Azalea Health EHR</v>
      </c>
    </row>
    <row r="7977" spans="1:11" x14ac:dyDescent="0.25">
      <c r="A7977" t="s">
        <v>139</v>
      </c>
      <c r="B7977">
        <v>134</v>
      </c>
      <c r="C7977" t="s">
        <v>725</v>
      </c>
      <c r="D7977" t="s">
        <v>140</v>
      </c>
      <c r="E7977">
        <v>0</v>
      </c>
      <c r="F7977">
        <v>111</v>
      </c>
      <c r="G7977">
        <v>0</v>
      </c>
      <c r="H7977" t="s">
        <v>116</v>
      </c>
      <c r="I7977">
        <v>1</v>
      </c>
      <c r="J7977" t="s">
        <v>66</v>
      </c>
      <c r="K7977" s="33" t="str">
        <f>IF(ISNA(VLOOKUP(C7977,'Provider-EHR crosswalk'!A:B,2,FALSE)),"No EHR Specified",VLOOKUP(C7977,'Provider-EHR crosswalk'!A:B,2,FALSE))</f>
        <v>Azalea Health EHR</v>
      </c>
    </row>
    <row r="7978" spans="1:11" x14ac:dyDescent="0.25">
      <c r="A7978" t="s">
        <v>141</v>
      </c>
      <c r="B7978">
        <v>134</v>
      </c>
      <c r="C7978" t="s">
        <v>725</v>
      </c>
      <c r="D7978" t="s">
        <v>142</v>
      </c>
      <c r="E7978">
        <v>0</v>
      </c>
      <c r="F7978">
        <v>111</v>
      </c>
      <c r="G7978">
        <v>0</v>
      </c>
      <c r="H7978" t="s">
        <v>116</v>
      </c>
      <c r="I7978">
        <v>1</v>
      </c>
      <c r="J7978" t="s">
        <v>66</v>
      </c>
      <c r="K7978" s="33" t="str">
        <f>IF(ISNA(VLOOKUP(C7978,'Provider-EHR crosswalk'!A:B,2,FALSE)),"No EHR Specified",VLOOKUP(C7978,'Provider-EHR crosswalk'!A:B,2,FALSE))</f>
        <v>Azalea Health EHR</v>
      </c>
    </row>
    <row r="7979" spans="1:11" x14ac:dyDescent="0.25">
      <c r="A7979" t="s">
        <v>143</v>
      </c>
      <c r="B7979">
        <v>134</v>
      </c>
      <c r="C7979" t="s">
        <v>725</v>
      </c>
      <c r="D7979" t="s">
        <v>144</v>
      </c>
      <c r="E7979">
        <v>0</v>
      </c>
      <c r="F7979">
        <v>111</v>
      </c>
      <c r="G7979">
        <v>0</v>
      </c>
      <c r="H7979" t="s">
        <v>116</v>
      </c>
      <c r="I7979">
        <v>1</v>
      </c>
      <c r="J7979" t="s">
        <v>66</v>
      </c>
      <c r="K7979" s="33" t="str">
        <f>IF(ISNA(VLOOKUP(C7979,'Provider-EHR crosswalk'!A:B,2,FALSE)),"No EHR Specified",VLOOKUP(C7979,'Provider-EHR crosswalk'!A:B,2,FALSE))</f>
        <v>Azalea Health EHR</v>
      </c>
    </row>
    <row r="7980" spans="1:11" x14ac:dyDescent="0.25">
      <c r="A7980" t="s">
        <v>145</v>
      </c>
      <c r="B7980">
        <v>134</v>
      </c>
      <c r="C7980" t="s">
        <v>725</v>
      </c>
      <c r="D7980" t="s">
        <v>146</v>
      </c>
      <c r="E7980">
        <v>0</v>
      </c>
      <c r="F7980">
        <v>111</v>
      </c>
      <c r="G7980">
        <v>0</v>
      </c>
      <c r="H7980" t="s">
        <v>116</v>
      </c>
      <c r="I7980">
        <v>1</v>
      </c>
      <c r="J7980" t="s">
        <v>66</v>
      </c>
      <c r="K7980" s="33" t="str">
        <f>IF(ISNA(VLOOKUP(C7980,'Provider-EHR crosswalk'!A:B,2,FALSE)),"No EHR Specified",VLOOKUP(C7980,'Provider-EHR crosswalk'!A:B,2,FALSE))</f>
        <v>Azalea Health EHR</v>
      </c>
    </row>
    <row r="7981" spans="1:11" x14ac:dyDescent="0.25">
      <c r="A7981" t="s">
        <v>147</v>
      </c>
      <c r="B7981">
        <v>134</v>
      </c>
      <c r="C7981" t="s">
        <v>725</v>
      </c>
      <c r="D7981" t="s">
        <v>148</v>
      </c>
      <c r="E7981">
        <v>0</v>
      </c>
      <c r="F7981">
        <v>111</v>
      </c>
      <c r="G7981">
        <v>0</v>
      </c>
      <c r="H7981" t="s">
        <v>116</v>
      </c>
      <c r="I7981">
        <v>1</v>
      </c>
      <c r="J7981" t="s">
        <v>66</v>
      </c>
      <c r="K7981" s="33" t="str">
        <f>IF(ISNA(VLOOKUP(C7981,'Provider-EHR crosswalk'!A:B,2,FALSE)),"No EHR Specified",VLOOKUP(C7981,'Provider-EHR crosswalk'!A:B,2,FALSE))</f>
        <v>Azalea Health EHR</v>
      </c>
    </row>
    <row r="7982" spans="1:11" x14ac:dyDescent="0.25">
      <c r="A7982" t="s">
        <v>149</v>
      </c>
      <c r="B7982">
        <v>134</v>
      </c>
      <c r="C7982" t="s">
        <v>725</v>
      </c>
      <c r="D7982" t="s">
        <v>150</v>
      </c>
      <c r="E7982">
        <v>0</v>
      </c>
      <c r="F7982">
        <v>111</v>
      </c>
      <c r="G7982">
        <v>0</v>
      </c>
      <c r="H7982" t="s">
        <v>116</v>
      </c>
      <c r="I7982">
        <v>1</v>
      </c>
      <c r="J7982" t="s">
        <v>66</v>
      </c>
      <c r="K7982" s="33" t="str">
        <f>IF(ISNA(VLOOKUP(C7982,'Provider-EHR crosswalk'!A:B,2,FALSE)),"No EHR Specified",VLOOKUP(C7982,'Provider-EHR crosswalk'!A:B,2,FALSE))</f>
        <v>Azalea Health EHR</v>
      </c>
    </row>
    <row r="7983" spans="1:11" x14ac:dyDescent="0.25">
      <c r="A7983" t="s">
        <v>151</v>
      </c>
      <c r="B7983">
        <v>134</v>
      </c>
      <c r="C7983" t="s">
        <v>725</v>
      </c>
      <c r="D7983" t="s">
        <v>152</v>
      </c>
      <c r="E7983">
        <v>0</v>
      </c>
      <c r="F7983">
        <v>111</v>
      </c>
      <c r="G7983">
        <v>0</v>
      </c>
      <c r="H7983" t="s">
        <v>116</v>
      </c>
      <c r="I7983">
        <v>1</v>
      </c>
      <c r="J7983" t="s">
        <v>66</v>
      </c>
      <c r="K7983" s="33" t="str">
        <f>IF(ISNA(VLOOKUP(C7983,'Provider-EHR crosswalk'!A:B,2,FALSE)),"No EHR Specified",VLOOKUP(C7983,'Provider-EHR crosswalk'!A:B,2,FALSE))</f>
        <v>Azalea Health EHR</v>
      </c>
    </row>
    <row r="7984" spans="1:11" x14ac:dyDescent="0.25">
      <c r="A7984" t="s">
        <v>153</v>
      </c>
      <c r="B7984">
        <v>134</v>
      </c>
      <c r="C7984" t="s">
        <v>725</v>
      </c>
      <c r="D7984" t="s">
        <v>154</v>
      </c>
      <c r="E7984">
        <v>0</v>
      </c>
      <c r="F7984">
        <v>111</v>
      </c>
      <c r="G7984">
        <v>0</v>
      </c>
      <c r="H7984" t="s">
        <v>116</v>
      </c>
      <c r="I7984">
        <v>1</v>
      </c>
      <c r="J7984" t="s">
        <v>66</v>
      </c>
      <c r="K7984" s="33" t="str">
        <f>IF(ISNA(VLOOKUP(C7984,'Provider-EHR crosswalk'!A:B,2,FALSE)),"No EHR Specified",VLOOKUP(C7984,'Provider-EHR crosswalk'!A:B,2,FALSE))</f>
        <v>Azalea Health EHR</v>
      </c>
    </row>
    <row r="7985" spans="1:11" x14ac:dyDescent="0.25">
      <c r="A7985" t="s">
        <v>155</v>
      </c>
      <c r="B7985">
        <v>134</v>
      </c>
      <c r="C7985" t="s">
        <v>725</v>
      </c>
      <c r="D7985" t="s">
        <v>156</v>
      </c>
      <c r="E7985">
        <v>0</v>
      </c>
      <c r="F7985">
        <v>111</v>
      </c>
      <c r="G7985">
        <v>0</v>
      </c>
      <c r="H7985" t="s">
        <v>157</v>
      </c>
      <c r="I7985" t="s">
        <v>157</v>
      </c>
      <c r="J7985" t="s">
        <v>157</v>
      </c>
      <c r="K7985" s="33" t="str">
        <f>IF(ISNA(VLOOKUP(C7985,'Provider-EHR crosswalk'!A:B,2,FALSE)),"No EHR Specified",VLOOKUP(C7985,'Provider-EHR crosswalk'!A:B,2,FALSE))</f>
        <v>Azalea Health EHR</v>
      </c>
    </row>
    <row r="7986" spans="1:11" x14ac:dyDescent="0.25">
      <c r="A7986" t="s">
        <v>158</v>
      </c>
      <c r="B7986">
        <v>134</v>
      </c>
      <c r="C7986" t="s">
        <v>725</v>
      </c>
      <c r="D7986" t="s">
        <v>159</v>
      </c>
      <c r="E7986">
        <v>8</v>
      </c>
      <c r="F7986">
        <v>111</v>
      </c>
      <c r="G7986">
        <v>7.21</v>
      </c>
      <c r="H7986" t="s">
        <v>157</v>
      </c>
      <c r="I7986" t="s">
        <v>157</v>
      </c>
      <c r="J7986" t="s">
        <v>157</v>
      </c>
      <c r="K7986" s="33" t="str">
        <f>IF(ISNA(VLOOKUP(C7986,'Provider-EHR crosswalk'!A:B,2,FALSE)),"No EHR Specified",VLOOKUP(C7986,'Provider-EHR crosswalk'!A:B,2,FALSE))</f>
        <v>Azalea Health EHR</v>
      </c>
    </row>
    <row r="7987" spans="1:11" x14ac:dyDescent="0.25">
      <c r="A7987" t="s">
        <v>162</v>
      </c>
      <c r="B7987">
        <v>134</v>
      </c>
      <c r="C7987" t="s">
        <v>725</v>
      </c>
      <c r="D7987" t="s">
        <v>163</v>
      </c>
      <c r="E7987">
        <v>111</v>
      </c>
      <c r="F7987">
        <v>111</v>
      </c>
      <c r="G7987">
        <v>100</v>
      </c>
      <c r="H7987" t="s">
        <v>65</v>
      </c>
      <c r="I7987">
        <v>95</v>
      </c>
      <c r="J7987" t="s">
        <v>66</v>
      </c>
      <c r="K7987" s="33" t="str">
        <f>IF(ISNA(VLOOKUP(C7987,'Provider-EHR crosswalk'!A:B,2,FALSE)),"No EHR Specified",VLOOKUP(C7987,'Provider-EHR crosswalk'!A:B,2,FALSE))</f>
        <v>Azalea Health EHR</v>
      </c>
    </row>
    <row r="7988" spans="1:11" x14ac:dyDescent="0.25">
      <c r="A7988" t="s">
        <v>164</v>
      </c>
      <c r="B7988">
        <v>134</v>
      </c>
      <c r="C7988" t="s">
        <v>725</v>
      </c>
      <c r="D7988" t="s">
        <v>165</v>
      </c>
      <c r="E7988">
        <v>20</v>
      </c>
      <c r="F7988">
        <v>21</v>
      </c>
      <c r="G7988">
        <v>95.24</v>
      </c>
      <c r="H7988" t="s">
        <v>65</v>
      </c>
      <c r="I7988">
        <v>95</v>
      </c>
      <c r="J7988" t="s">
        <v>66</v>
      </c>
      <c r="K7988" s="33" t="str">
        <f>IF(ISNA(VLOOKUP(C7988,'Provider-EHR crosswalk'!A:B,2,FALSE)),"No EHR Specified",VLOOKUP(C7988,'Provider-EHR crosswalk'!A:B,2,FALSE))</f>
        <v>Azalea Health EHR</v>
      </c>
    </row>
    <row r="7989" spans="1:11" x14ac:dyDescent="0.25">
      <c r="A7989" t="s">
        <v>166</v>
      </c>
      <c r="B7989">
        <v>134</v>
      </c>
      <c r="C7989" t="s">
        <v>725</v>
      </c>
      <c r="D7989" t="s">
        <v>167</v>
      </c>
      <c r="E7989">
        <v>0</v>
      </c>
      <c r="F7989">
        <v>21</v>
      </c>
      <c r="G7989">
        <v>0</v>
      </c>
      <c r="H7989" t="s">
        <v>116</v>
      </c>
      <c r="I7989">
        <v>5</v>
      </c>
      <c r="J7989" t="s">
        <v>66</v>
      </c>
      <c r="K7989" s="33" t="str">
        <f>IF(ISNA(VLOOKUP(C7989,'Provider-EHR crosswalk'!A:B,2,FALSE)),"No EHR Specified",VLOOKUP(C7989,'Provider-EHR crosswalk'!A:B,2,FALSE))</f>
        <v>Azalea Health EHR</v>
      </c>
    </row>
    <row r="7990" spans="1:11" x14ac:dyDescent="0.25">
      <c r="A7990" t="s">
        <v>168</v>
      </c>
      <c r="B7990">
        <v>134</v>
      </c>
      <c r="C7990" t="s">
        <v>725</v>
      </c>
      <c r="D7990" t="s">
        <v>169</v>
      </c>
      <c r="E7990">
        <v>0</v>
      </c>
      <c r="F7990">
        <v>21</v>
      </c>
      <c r="G7990">
        <v>0</v>
      </c>
      <c r="H7990" t="s">
        <v>116</v>
      </c>
      <c r="I7990">
        <v>5</v>
      </c>
      <c r="J7990" t="s">
        <v>66</v>
      </c>
      <c r="K7990" s="33" t="str">
        <f>IF(ISNA(VLOOKUP(C7990,'Provider-EHR crosswalk'!A:B,2,FALSE)),"No EHR Specified",VLOOKUP(C7990,'Provider-EHR crosswalk'!A:B,2,FALSE))</f>
        <v>Azalea Health EHR</v>
      </c>
    </row>
    <row r="7991" spans="1:11" x14ac:dyDescent="0.25">
      <c r="A7991" t="s">
        <v>170</v>
      </c>
      <c r="B7991">
        <v>134</v>
      </c>
      <c r="C7991" t="s">
        <v>725</v>
      </c>
      <c r="D7991" t="s">
        <v>171</v>
      </c>
      <c r="E7991">
        <v>1</v>
      </c>
      <c r="F7991">
        <v>21</v>
      </c>
      <c r="G7991">
        <v>4.76</v>
      </c>
      <c r="H7991" t="s">
        <v>116</v>
      </c>
      <c r="I7991">
        <v>5</v>
      </c>
      <c r="J7991" t="s">
        <v>66</v>
      </c>
      <c r="K7991" s="33" t="str">
        <f>IF(ISNA(VLOOKUP(C7991,'Provider-EHR crosswalk'!A:B,2,FALSE)),"No EHR Specified",VLOOKUP(C7991,'Provider-EHR crosswalk'!A:B,2,FALSE))</f>
        <v>Azalea Health EHR</v>
      </c>
    </row>
    <row r="7992" spans="1:11" x14ac:dyDescent="0.25">
      <c r="A7992" t="s">
        <v>172</v>
      </c>
      <c r="B7992">
        <v>134</v>
      </c>
      <c r="C7992" t="s">
        <v>725</v>
      </c>
      <c r="D7992" t="s">
        <v>173</v>
      </c>
      <c r="E7992">
        <v>0</v>
      </c>
      <c r="F7992">
        <v>111</v>
      </c>
      <c r="G7992">
        <v>0</v>
      </c>
      <c r="H7992" t="s">
        <v>116</v>
      </c>
      <c r="I7992">
        <v>5</v>
      </c>
      <c r="J7992" t="s">
        <v>66</v>
      </c>
      <c r="K7992" s="33" t="str">
        <f>IF(ISNA(VLOOKUP(C7992,'Provider-EHR crosswalk'!A:B,2,FALSE)),"No EHR Specified",VLOOKUP(C7992,'Provider-EHR crosswalk'!A:B,2,FALSE))</f>
        <v>Azalea Health EHR</v>
      </c>
    </row>
    <row r="7993" spans="1:11" x14ac:dyDescent="0.25">
      <c r="A7993" t="s">
        <v>174</v>
      </c>
      <c r="B7993">
        <v>134</v>
      </c>
      <c r="C7993" t="s">
        <v>725</v>
      </c>
      <c r="D7993" t="s">
        <v>175</v>
      </c>
      <c r="E7993">
        <v>0</v>
      </c>
      <c r="F7993">
        <v>111</v>
      </c>
      <c r="G7993">
        <v>0</v>
      </c>
      <c r="H7993" t="s">
        <v>116</v>
      </c>
      <c r="I7993">
        <v>5</v>
      </c>
      <c r="J7993" t="s">
        <v>66</v>
      </c>
      <c r="K7993" s="33" t="str">
        <f>IF(ISNA(VLOOKUP(C7993,'Provider-EHR crosswalk'!A:B,2,FALSE)),"No EHR Specified",VLOOKUP(C7993,'Provider-EHR crosswalk'!A:B,2,FALSE))</f>
        <v>Azalea Health EHR</v>
      </c>
    </row>
    <row r="7994" spans="1:11" x14ac:dyDescent="0.25">
      <c r="A7994" t="s">
        <v>176</v>
      </c>
      <c r="B7994">
        <v>134</v>
      </c>
      <c r="C7994" t="s">
        <v>725</v>
      </c>
      <c r="D7994" t="s">
        <v>177</v>
      </c>
      <c r="E7994">
        <v>0</v>
      </c>
      <c r="F7994">
        <v>111</v>
      </c>
      <c r="G7994">
        <v>0</v>
      </c>
      <c r="H7994" t="s">
        <v>116</v>
      </c>
      <c r="I7994">
        <v>5</v>
      </c>
      <c r="J7994" t="s">
        <v>66</v>
      </c>
      <c r="K7994" s="33" t="str">
        <f>IF(ISNA(VLOOKUP(C7994,'Provider-EHR crosswalk'!A:B,2,FALSE)),"No EHR Specified",VLOOKUP(C7994,'Provider-EHR crosswalk'!A:B,2,FALSE))</f>
        <v>Azalea Health EHR</v>
      </c>
    </row>
    <row r="7995" spans="1:11" x14ac:dyDescent="0.25">
      <c r="A7995" t="s">
        <v>63</v>
      </c>
      <c r="B7995">
        <v>121</v>
      </c>
      <c r="C7995" t="s">
        <v>767</v>
      </c>
      <c r="D7995" t="s">
        <v>64</v>
      </c>
      <c r="E7995">
        <v>35</v>
      </c>
      <c r="F7995">
        <v>35</v>
      </c>
      <c r="G7995">
        <v>100</v>
      </c>
      <c r="H7995" t="s">
        <v>65</v>
      </c>
      <c r="I7995">
        <v>99</v>
      </c>
      <c r="J7995" t="s">
        <v>66</v>
      </c>
      <c r="K7995" s="33" t="str">
        <f>IF(ISNA(VLOOKUP(C7995,'Provider-EHR crosswalk'!A:B,2,FALSE)),"No EHR Specified",VLOOKUP(C7995,'Provider-EHR crosswalk'!A:B,2,FALSE))</f>
        <v>Azalea Health EHR</v>
      </c>
    </row>
    <row r="7996" spans="1:11" x14ac:dyDescent="0.25">
      <c r="A7996" t="s">
        <v>67</v>
      </c>
      <c r="B7996">
        <v>121</v>
      </c>
      <c r="C7996" t="s">
        <v>767</v>
      </c>
      <c r="D7996" t="s">
        <v>68</v>
      </c>
      <c r="E7996">
        <v>33</v>
      </c>
      <c r="F7996">
        <v>35</v>
      </c>
      <c r="G7996">
        <v>94.29</v>
      </c>
      <c r="H7996" t="s">
        <v>65</v>
      </c>
      <c r="I7996">
        <v>75</v>
      </c>
      <c r="J7996" t="s">
        <v>66</v>
      </c>
      <c r="K7996" s="33" t="str">
        <f>IF(ISNA(VLOOKUP(C7996,'Provider-EHR crosswalk'!A:B,2,FALSE)),"No EHR Specified",VLOOKUP(C7996,'Provider-EHR crosswalk'!A:B,2,FALSE))</f>
        <v>Azalea Health EHR</v>
      </c>
    </row>
    <row r="7997" spans="1:11" x14ac:dyDescent="0.25">
      <c r="A7997" t="s">
        <v>70</v>
      </c>
      <c r="B7997">
        <v>121</v>
      </c>
      <c r="C7997" t="s">
        <v>767</v>
      </c>
      <c r="D7997" t="s">
        <v>71</v>
      </c>
      <c r="E7997">
        <v>35</v>
      </c>
      <c r="F7997">
        <v>35</v>
      </c>
      <c r="G7997">
        <v>100</v>
      </c>
      <c r="H7997" t="s">
        <v>65</v>
      </c>
      <c r="I7997">
        <v>99</v>
      </c>
      <c r="J7997" t="s">
        <v>66</v>
      </c>
      <c r="K7997" s="33" t="str">
        <f>IF(ISNA(VLOOKUP(C7997,'Provider-EHR crosswalk'!A:B,2,FALSE)),"No EHR Specified",VLOOKUP(C7997,'Provider-EHR crosswalk'!A:B,2,FALSE))</f>
        <v>Azalea Health EHR</v>
      </c>
    </row>
    <row r="7998" spans="1:11" x14ac:dyDescent="0.25">
      <c r="A7998" t="s">
        <v>72</v>
      </c>
      <c r="B7998">
        <v>121</v>
      </c>
      <c r="C7998" t="s">
        <v>767</v>
      </c>
      <c r="D7998" t="s">
        <v>73</v>
      </c>
      <c r="E7998">
        <v>35</v>
      </c>
      <c r="F7998">
        <v>35</v>
      </c>
      <c r="G7998">
        <v>100</v>
      </c>
      <c r="H7998" t="s">
        <v>65</v>
      </c>
      <c r="I7998">
        <v>99</v>
      </c>
      <c r="J7998" t="s">
        <v>66</v>
      </c>
      <c r="K7998" s="33" t="str">
        <f>IF(ISNA(VLOOKUP(C7998,'Provider-EHR crosswalk'!A:B,2,FALSE)),"No EHR Specified",VLOOKUP(C7998,'Provider-EHR crosswalk'!A:B,2,FALSE))</f>
        <v>Azalea Health EHR</v>
      </c>
    </row>
    <row r="7999" spans="1:11" x14ac:dyDescent="0.25">
      <c r="A7999" t="s">
        <v>74</v>
      </c>
      <c r="B7999">
        <v>121</v>
      </c>
      <c r="C7999" t="s">
        <v>767</v>
      </c>
      <c r="D7999" t="s">
        <v>75</v>
      </c>
      <c r="E7999">
        <v>35</v>
      </c>
      <c r="F7999">
        <v>35</v>
      </c>
      <c r="G7999">
        <v>100</v>
      </c>
      <c r="H7999" t="s">
        <v>65</v>
      </c>
      <c r="I7999">
        <v>99</v>
      </c>
      <c r="J7999" t="s">
        <v>66</v>
      </c>
      <c r="K7999" s="33" t="str">
        <f>IF(ISNA(VLOOKUP(C7999,'Provider-EHR crosswalk'!A:B,2,FALSE)),"No EHR Specified",VLOOKUP(C7999,'Provider-EHR crosswalk'!A:B,2,FALSE))</f>
        <v>Azalea Health EHR</v>
      </c>
    </row>
    <row r="8000" spans="1:11" x14ac:dyDescent="0.25">
      <c r="A8000" t="s">
        <v>76</v>
      </c>
      <c r="B8000">
        <v>121</v>
      </c>
      <c r="C8000" t="s">
        <v>767</v>
      </c>
      <c r="D8000" t="s">
        <v>77</v>
      </c>
      <c r="E8000">
        <v>35</v>
      </c>
      <c r="F8000">
        <v>35</v>
      </c>
      <c r="G8000">
        <v>100</v>
      </c>
      <c r="H8000" t="s">
        <v>65</v>
      </c>
      <c r="I8000">
        <v>85</v>
      </c>
      <c r="J8000" t="s">
        <v>66</v>
      </c>
      <c r="K8000" s="33" t="str">
        <f>IF(ISNA(VLOOKUP(C8000,'Provider-EHR crosswalk'!A:B,2,FALSE)),"No EHR Specified",VLOOKUP(C8000,'Provider-EHR crosswalk'!A:B,2,FALSE))</f>
        <v>Azalea Health EHR</v>
      </c>
    </row>
    <row r="8001" spans="1:11" x14ac:dyDescent="0.25">
      <c r="A8001" t="s">
        <v>78</v>
      </c>
      <c r="B8001">
        <v>121</v>
      </c>
      <c r="C8001" t="s">
        <v>767</v>
      </c>
      <c r="D8001" t="s">
        <v>79</v>
      </c>
      <c r="E8001">
        <v>35</v>
      </c>
      <c r="F8001">
        <v>35</v>
      </c>
      <c r="G8001">
        <v>100</v>
      </c>
      <c r="H8001" t="s">
        <v>65</v>
      </c>
      <c r="I8001">
        <v>85</v>
      </c>
      <c r="J8001" t="s">
        <v>66</v>
      </c>
      <c r="K8001" s="33" t="str">
        <f>IF(ISNA(VLOOKUP(C8001,'Provider-EHR crosswalk'!A:B,2,FALSE)),"No EHR Specified",VLOOKUP(C8001,'Provider-EHR crosswalk'!A:B,2,FALSE))</f>
        <v>Azalea Health EHR</v>
      </c>
    </row>
    <row r="8002" spans="1:11" x14ac:dyDescent="0.25">
      <c r="A8002" t="s">
        <v>80</v>
      </c>
      <c r="B8002">
        <v>121</v>
      </c>
      <c r="C8002" t="s">
        <v>767</v>
      </c>
      <c r="D8002" t="s">
        <v>81</v>
      </c>
      <c r="E8002">
        <v>35</v>
      </c>
      <c r="F8002">
        <v>35</v>
      </c>
      <c r="G8002">
        <v>100</v>
      </c>
      <c r="H8002" t="s">
        <v>65</v>
      </c>
      <c r="I8002">
        <v>85</v>
      </c>
      <c r="J8002" t="s">
        <v>66</v>
      </c>
      <c r="K8002" s="33" t="str">
        <f>IF(ISNA(VLOOKUP(C8002,'Provider-EHR crosswalk'!A:B,2,FALSE)),"No EHR Specified",VLOOKUP(C8002,'Provider-EHR crosswalk'!A:B,2,FALSE))</f>
        <v>Azalea Health EHR</v>
      </c>
    </row>
    <row r="8003" spans="1:11" x14ac:dyDescent="0.25">
      <c r="A8003" t="s">
        <v>82</v>
      </c>
      <c r="B8003">
        <v>121</v>
      </c>
      <c r="C8003" t="s">
        <v>767</v>
      </c>
      <c r="D8003" t="s">
        <v>83</v>
      </c>
      <c r="E8003">
        <v>35</v>
      </c>
      <c r="F8003">
        <v>35</v>
      </c>
      <c r="G8003">
        <v>100</v>
      </c>
      <c r="H8003" t="s">
        <v>65</v>
      </c>
      <c r="I8003">
        <v>85</v>
      </c>
      <c r="J8003" t="s">
        <v>66</v>
      </c>
      <c r="K8003" s="33" t="str">
        <f>IF(ISNA(VLOOKUP(C8003,'Provider-EHR crosswalk'!A:B,2,FALSE)),"No EHR Specified",VLOOKUP(C8003,'Provider-EHR crosswalk'!A:B,2,FALSE))</f>
        <v>Azalea Health EHR</v>
      </c>
    </row>
    <row r="8004" spans="1:11" x14ac:dyDescent="0.25">
      <c r="A8004" t="s">
        <v>84</v>
      </c>
      <c r="B8004">
        <v>121</v>
      </c>
      <c r="C8004" t="s">
        <v>767</v>
      </c>
      <c r="D8004" t="s">
        <v>85</v>
      </c>
      <c r="E8004">
        <v>35</v>
      </c>
      <c r="F8004">
        <v>35</v>
      </c>
      <c r="G8004">
        <v>100</v>
      </c>
      <c r="H8004" t="s">
        <v>65</v>
      </c>
      <c r="I8004">
        <v>85</v>
      </c>
      <c r="J8004" t="s">
        <v>66</v>
      </c>
      <c r="K8004" s="33" t="str">
        <f>IF(ISNA(VLOOKUP(C8004,'Provider-EHR crosswalk'!A:B,2,FALSE)),"No EHR Specified",VLOOKUP(C8004,'Provider-EHR crosswalk'!A:B,2,FALSE))</f>
        <v>Azalea Health EHR</v>
      </c>
    </row>
    <row r="8005" spans="1:11" x14ac:dyDescent="0.25">
      <c r="A8005" t="s">
        <v>86</v>
      </c>
      <c r="B8005">
        <v>121</v>
      </c>
      <c r="C8005" t="s">
        <v>767</v>
      </c>
      <c r="D8005" t="s">
        <v>87</v>
      </c>
      <c r="E8005">
        <v>35</v>
      </c>
      <c r="F8005">
        <v>35</v>
      </c>
      <c r="G8005">
        <v>100</v>
      </c>
      <c r="H8005" t="s">
        <v>65</v>
      </c>
      <c r="I8005">
        <v>95</v>
      </c>
      <c r="J8005" t="s">
        <v>66</v>
      </c>
      <c r="K8005" s="33" t="str">
        <f>IF(ISNA(VLOOKUP(C8005,'Provider-EHR crosswalk'!A:B,2,FALSE)),"No EHR Specified",VLOOKUP(C8005,'Provider-EHR crosswalk'!A:B,2,FALSE))</f>
        <v>Azalea Health EHR</v>
      </c>
    </row>
    <row r="8006" spans="1:11" x14ac:dyDescent="0.25">
      <c r="A8006" t="s">
        <v>88</v>
      </c>
      <c r="B8006">
        <v>121</v>
      </c>
      <c r="C8006" t="s">
        <v>767</v>
      </c>
      <c r="D8006" t="s">
        <v>89</v>
      </c>
      <c r="E8006">
        <v>35</v>
      </c>
      <c r="F8006">
        <v>35</v>
      </c>
      <c r="G8006">
        <v>100</v>
      </c>
      <c r="H8006" t="s">
        <v>65</v>
      </c>
      <c r="I8006">
        <v>95</v>
      </c>
      <c r="J8006" t="s">
        <v>66</v>
      </c>
      <c r="K8006" s="33" t="str">
        <f>IF(ISNA(VLOOKUP(C8006,'Provider-EHR crosswalk'!A:B,2,FALSE)),"No EHR Specified",VLOOKUP(C8006,'Provider-EHR crosswalk'!A:B,2,FALSE))</f>
        <v>Azalea Health EHR</v>
      </c>
    </row>
    <row r="8007" spans="1:11" x14ac:dyDescent="0.25">
      <c r="A8007" t="s">
        <v>90</v>
      </c>
      <c r="B8007">
        <v>121</v>
      </c>
      <c r="C8007" t="s">
        <v>767</v>
      </c>
      <c r="D8007" t="s">
        <v>91</v>
      </c>
      <c r="E8007">
        <v>35</v>
      </c>
      <c r="F8007">
        <v>35</v>
      </c>
      <c r="G8007">
        <v>100</v>
      </c>
      <c r="H8007" t="s">
        <v>65</v>
      </c>
      <c r="I8007">
        <v>90</v>
      </c>
      <c r="J8007" t="s">
        <v>66</v>
      </c>
      <c r="K8007" s="33" t="str">
        <f>IF(ISNA(VLOOKUP(C8007,'Provider-EHR crosswalk'!A:B,2,FALSE)),"No EHR Specified",VLOOKUP(C8007,'Provider-EHR crosswalk'!A:B,2,FALSE))</f>
        <v>Azalea Health EHR</v>
      </c>
    </row>
    <row r="8008" spans="1:11" x14ac:dyDescent="0.25">
      <c r="A8008" t="s">
        <v>92</v>
      </c>
      <c r="B8008">
        <v>121</v>
      </c>
      <c r="C8008" t="s">
        <v>767</v>
      </c>
      <c r="D8008" t="s">
        <v>93</v>
      </c>
      <c r="E8008">
        <v>16</v>
      </c>
      <c r="F8008">
        <v>35</v>
      </c>
      <c r="G8008">
        <v>45.71</v>
      </c>
      <c r="H8008" t="s">
        <v>65</v>
      </c>
      <c r="I8008">
        <v>90</v>
      </c>
      <c r="J8008" t="s">
        <v>69</v>
      </c>
      <c r="K8008" s="33" t="str">
        <f>IF(ISNA(VLOOKUP(C8008,'Provider-EHR crosswalk'!A:B,2,FALSE)),"No EHR Specified",VLOOKUP(C8008,'Provider-EHR crosswalk'!A:B,2,FALSE))</f>
        <v>Azalea Health EHR</v>
      </c>
    </row>
    <row r="8009" spans="1:11" x14ac:dyDescent="0.25">
      <c r="A8009" t="s">
        <v>94</v>
      </c>
      <c r="B8009">
        <v>121</v>
      </c>
      <c r="C8009" t="s">
        <v>767</v>
      </c>
      <c r="D8009" t="s">
        <v>95</v>
      </c>
      <c r="E8009">
        <v>23</v>
      </c>
      <c r="F8009">
        <v>35</v>
      </c>
      <c r="G8009">
        <v>65.709999999999994</v>
      </c>
      <c r="H8009" t="s">
        <v>65</v>
      </c>
      <c r="I8009">
        <v>90</v>
      </c>
      <c r="J8009" t="s">
        <v>69</v>
      </c>
      <c r="K8009" s="33" t="str">
        <f>IF(ISNA(VLOOKUP(C8009,'Provider-EHR crosswalk'!A:B,2,FALSE)),"No EHR Specified",VLOOKUP(C8009,'Provider-EHR crosswalk'!A:B,2,FALSE))</f>
        <v>Azalea Health EHR</v>
      </c>
    </row>
    <row r="8010" spans="1:11" x14ac:dyDescent="0.25">
      <c r="A8010" t="s">
        <v>96</v>
      </c>
      <c r="B8010">
        <v>121</v>
      </c>
      <c r="C8010" t="s">
        <v>767</v>
      </c>
      <c r="D8010" t="s">
        <v>97</v>
      </c>
      <c r="E8010">
        <v>28</v>
      </c>
      <c r="F8010">
        <v>35</v>
      </c>
      <c r="G8010">
        <v>80</v>
      </c>
      <c r="H8010" t="s">
        <v>65</v>
      </c>
      <c r="I8010">
        <v>90</v>
      </c>
      <c r="J8010" t="s">
        <v>69</v>
      </c>
      <c r="K8010" s="33" t="str">
        <f>IF(ISNA(VLOOKUP(C8010,'Provider-EHR crosswalk'!A:B,2,FALSE)),"No EHR Specified",VLOOKUP(C8010,'Provider-EHR crosswalk'!A:B,2,FALSE))</f>
        <v>Azalea Health EHR</v>
      </c>
    </row>
    <row r="8011" spans="1:11" x14ac:dyDescent="0.25">
      <c r="A8011" t="s">
        <v>98</v>
      </c>
      <c r="B8011">
        <v>121</v>
      </c>
      <c r="C8011" t="s">
        <v>767</v>
      </c>
      <c r="D8011" t="s">
        <v>99</v>
      </c>
      <c r="E8011">
        <v>28</v>
      </c>
      <c r="F8011">
        <v>35</v>
      </c>
      <c r="G8011">
        <v>80</v>
      </c>
      <c r="H8011" t="s">
        <v>65</v>
      </c>
      <c r="I8011">
        <v>90</v>
      </c>
      <c r="J8011" t="s">
        <v>69</v>
      </c>
      <c r="K8011" s="33" t="str">
        <f>IF(ISNA(VLOOKUP(C8011,'Provider-EHR crosswalk'!A:B,2,FALSE)),"No EHR Specified",VLOOKUP(C8011,'Provider-EHR crosswalk'!A:B,2,FALSE))</f>
        <v>Azalea Health EHR</v>
      </c>
    </row>
    <row r="8012" spans="1:11" x14ac:dyDescent="0.25">
      <c r="A8012" t="s">
        <v>100</v>
      </c>
      <c r="B8012">
        <v>121</v>
      </c>
      <c r="C8012" t="s">
        <v>767</v>
      </c>
      <c r="D8012" t="s">
        <v>101</v>
      </c>
      <c r="E8012">
        <v>187</v>
      </c>
      <c r="F8012">
        <v>187</v>
      </c>
      <c r="G8012">
        <v>100</v>
      </c>
      <c r="H8012" t="s">
        <v>65</v>
      </c>
      <c r="I8012">
        <v>99</v>
      </c>
      <c r="J8012" t="s">
        <v>66</v>
      </c>
      <c r="K8012" s="33" t="str">
        <f>IF(ISNA(VLOOKUP(C8012,'Provider-EHR crosswalk'!A:B,2,FALSE)),"No EHR Specified",VLOOKUP(C8012,'Provider-EHR crosswalk'!A:B,2,FALSE))</f>
        <v>Azalea Health EHR</v>
      </c>
    </row>
    <row r="8013" spans="1:11" x14ac:dyDescent="0.25">
      <c r="A8013" t="s">
        <v>102</v>
      </c>
      <c r="B8013">
        <v>121</v>
      </c>
      <c r="C8013" t="s">
        <v>767</v>
      </c>
      <c r="D8013" t="s">
        <v>103</v>
      </c>
      <c r="E8013">
        <v>187</v>
      </c>
      <c r="F8013">
        <v>187</v>
      </c>
      <c r="G8013">
        <v>100</v>
      </c>
      <c r="H8013" t="s">
        <v>65</v>
      </c>
      <c r="I8013">
        <v>99</v>
      </c>
      <c r="J8013" t="s">
        <v>66</v>
      </c>
      <c r="K8013" s="33" t="str">
        <f>IF(ISNA(VLOOKUP(C8013,'Provider-EHR crosswalk'!A:B,2,FALSE)),"No EHR Specified",VLOOKUP(C8013,'Provider-EHR crosswalk'!A:B,2,FALSE))</f>
        <v>Azalea Health EHR</v>
      </c>
    </row>
    <row r="8014" spans="1:11" x14ac:dyDescent="0.25">
      <c r="A8014" t="s">
        <v>104</v>
      </c>
      <c r="B8014">
        <v>121</v>
      </c>
      <c r="C8014" t="s">
        <v>767</v>
      </c>
      <c r="D8014" t="s">
        <v>105</v>
      </c>
      <c r="E8014">
        <v>187</v>
      </c>
      <c r="F8014">
        <v>187</v>
      </c>
      <c r="G8014">
        <v>100</v>
      </c>
      <c r="H8014" t="s">
        <v>65</v>
      </c>
      <c r="I8014">
        <v>99</v>
      </c>
      <c r="J8014" t="s">
        <v>66</v>
      </c>
      <c r="K8014" s="33" t="str">
        <f>IF(ISNA(VLOOKUP(C8014,'Provider-EHR crosswalk'!A:B,2,FALSE)),"No EHR Specified",VLOOKUP(C8014,'Provider-EHR crosswalk'!A:B,2,FALSE))</f>
        <v>Azalea Health EHR</v>
      </c>
    </row>
    <row r="8015" spans="1:11" x14ac:dyDescent="0.25">
      <c r="A8015" t="s">
        <v>106</v>
      </c>
      <c r="B8015">
        <v>121</v>
      </c>
      <c r="C8015" t="s">
        <v>767</v>
      </c>
      <c r="D8015" t="s">
        <v>107</v>
      </c>
      <c r="E8015">
        <v>187</v>
      </c>
      <c r="F8015">
        <v>187</v>
      </c>
      <c r="G8015">
        <v>100</v>
      </c>
      <c r="H8015" t="s">
        <v>65</v>
      </c>
      <c r="I8015">
        <v>99</v>
      </c>
      <c r="J8015" t="s">
        <v>66</v>
      </c>
      <c r="K8015" s="33" t="str">
        <f>IF(ISNA(VLOOKUP(C8015,'Provider-EHR crosswalk'!A:B,2,FALSE)),"No EHR Specified",VLOOKUP(C8015,'Provider-EHR crosswalk'!A:B,2,FALSE))</f>
        <v>Azalea Health EHR</v>
      </c>
    </row>
    <row r="8016" spans="1:11" x14ac:dyDescent="0.25">
      <c r="A8016" t="s">
        <v>108</v>
      </c>
      <c r="B8016">
        <v>121</v>
      </c>
      <c r="C8016" t="s">
        <v>767</v>
      </c>
      <c r="D8016" t="s">
        <v>109</v>
      </c>
      <c r="E8016">
        <v>187</v>
      </c>
      <c r="F8016">
        <v>187</v>
      </c>
      <c r="G8016">
        <v>100</v>
      </c>
      <c r="H8016" t="s">
        <v>65</v>
      </c>
      <c r="I8016">
        <v>99</v>
      </c>
      <c r="J8016" t="s">
        <v>66</v>
      </c>
      <c r="K8016" s="33" t="str">
        <f>IF(ISNA(VLOOKUP(C8016,'Provider-EHR crosswalk'!A:B,2,FALSE)),"No EHR Specified",VLOOKUP(C8016,'Provider-EHR crosswalk'!A:B,2,FALSE))</f>
        <v>Azalea Health EHR</v>
      </c>
    </row>
    <row r="8017" spans="1:11" x14ac:dyDescent="0.25">
      <c r="A8017" t="s">
        <v>110</v>
      </c>
      <c r="B8017">
        <v>121</v>
      </c>
      <c r="C8017" t="s">
        <v>767</v>
      </c>
      <c r="D8017" t="s">
        <v>111</v>
      </c>
      <c r="E8017">
        <v>187</v>
      </c>
      <c r="F8017">
        <v>187</v>
      </c>
      <c r="G8017">
        <v>100</v>
      </c>
      <c r="H8017" t="s">
        <v>65</v>
      </c>
      <c r="I8017">
        <v>99</v>
      </c>
      <c r="J8017" t="s">
        <v>66</v>
      </c>
      <c r="K8017" s="33" t="str">
        <f>IF(ISNA(VLOOKUP(C8017,'Provider-EHR crosswalk'!A:B,2,FALSE)),"No EHR Specified",VLOOKUP(C8017,'Provider-EHR crosswalk'!A:B,2,FALSE))</f>
        <v>Azalea Health EHR</v>
      </c>
    </row>
    <row r="8018" spans="1:11" x14ac:dyDescent="0.25">
      <c r="A8018" t="s">
        <v>112</v>
      </c>
      <c r="B8018">
        <v>121</v>
      </c>
      <c r="C8018" t="s">
        <v>767</v>
      </c>
      <c r="D8018" t="s">
        <v>113</v>
      </c>
      <c r="E8018">
        <v>187</v>
      </c>
      <c r="F8018">
        <v>187</v>
      </c>
      <c r="G8018">
        <v>100</v>
      </c>
      <c r="H8018" t="s">
        <v>65</v>
      </c>
      <c r="I8018">
        <v>99</v>
      </c>
      <c r="J8018" t="s">
        <v>66</v>
      </c>
      <c r="K8018" s="33" t="str">
        <f>IF(ISNA(VLOOKUP(C8018,'Provider-EHR crosswalk'!A:B,2,FALSE)),"No EHR Specified",VLOOKUP(C8018,'Provider-EHR crosswalk'!A:B,2,FALSE))</f>
        <v>Azalea Health EHR</v>
      </c>
    </row>
    <row r="8019" spans="1:11" x14ac:dyDescent="0.25">
      <c r="A8019" t="s">
        <v>114</v>
      </c>
      <c r="B8019">
        <v>121</v>
      </c>
      <c r="C8019" t="s">
        <v>767</v>
      </c>
      <c r="D8019" t="s">
        <v>115</v>
      </c>
      <c r="E8019">
        <v>1</v>
      </c>
      <c r="F8019">
        <v>35</v>
      </c>
      <c r="G8019">
        <v>2.86</v>
      </c>
      <c r="H8019" t="s">
        <v>116</v>
      </c>
      <c r="I8019">
        <v>4</v>
      </c>
      <c r="J8019" t="s">
        <v>66</v>
      </c>
      <c r="K8019" s="33" t="str">
        <f>IF(ISNA(VLOOKUP(C8019,'Provider-EHR crosswalk'!A:B,2,FALSE)),"No EHR Specified",VLOOKUP(C8019,'Provider-EHR crosswalk'!A:B,2,FALSE))</f>
        <v>Azalea Health EHR</v>
      </c>
    </row>
    <row r="8020" spans="1:11" x14ac:dyDescent="0.25">
      <c r="A8020" t="s">
        <v>117</v>
      </c>
      <c r="B8020">
        <v>121</v>
      </c>
      <c r="C8020" t="s">
        <v>767</v>
      </c>
      <c r="D8020" t="s">
        <v>118</v>
      </c>
      <c r="E8020">
        <v>1</v>
      </c>
      <c r="F8020">
        <v>35</v>
      </c>
      <c r="G8020">
        <v>2.86</v>
      </c>
      <c r="H8020" t="s">
        <v>116</v>
      </c>
      <c r="I8020">
        <v>4</v>
      </c>
      <c r="J8020" t="s">
        <v>66</v>
      </c>
      <c r="K8020" s="33" t="str">
        <f>IF(ISNA(VLOOKUP(C8020,'Provider-EHR crosswalk'!A:B,2,FALSE)),"No EHR Specified",VLOOKUP(C8020,'Provider-EHR crosswalk'!A:B,2,FALSE))</f>
        <v>Azalea Health EHR</v>
      </c>
    </row>
    <row r="8021" spans="1:11" x14ac:dyDescent="0.25">
      <c r="A8021" t="s">
        <v>119</v>
      </c>
      <c r="B8021">
        <v>121</v>
      </c>
      <c r="C8021" t="s">
        <v>767</v>
      </c>
      <c r="D8021" t="s">
        <v>120</v>
      </c>
      <c r="E8021">
        <v>2</v>
      </c>
      <c r="F8021">
        <v>35</v>
      </c>
      <c r="G8021">
        <v>5.71</v>
      </c>
      <c r="H8021" t="s">
        <v>116</v>
      </c>
      <c r="I8021">
        <v>4</v>
      </c>
      <c r="J8021" t="s">
        <v>69</v>
      </c>
      <c r="K8021" s="33" t="str">
        <f>IF(ISNA(VLOOKUP(C8021,'Provider-EHR crosswalk'!A:B,2,FALSE)),"No EHR Specified",VLOOKUP(C8021,'Provider-EHR crosswalk'!A:B,2,FALSE))</f>
        <v>Azalea Health EHR</v>
      </c>
    </row>
    <row r="8022" spans="1:11" x14ac:dyDescent="0.25">
      <c r="A8022" t="s">
        <v>121</v>
      </c>
      <c r="B8022">
        <v>121</v>
      </c>
      <c r="C8022" t="s">
        <v>767</v>
      </c>
      <c r="D8022" t="s">
        <v>122</v>
      </c>
      <c r="E8022">
        <v>0</v>
      </c>
      <c r="F8022">
        <v>35</v>
      </c>
      <c r="G8022">
        <v>0</v>
      </c>
      <c r="H8022" t="s">
        <v>116</v>
      </c>
      <c r="I8022">
        <v>1</v>
      </c>
      <c r="J8022" t="s">
        <v>66</v>
      </c>
      <c r="K8022" s="33" t="str">
        <f>IF(ISNA(VLOOKUP(C8022,'Provider-EHR crosswalk'!A:B,2,FALSE)),"No EHR Specified",VLOOKUP(C8022,'Provider-EHR crosswalk'!A:B,2,FALSE))</f>
        <v>Azalea Health EHR</v>
      </c>
    </row>
    <row r="8023" spans="1:11" x14ac:dyDescent="0.25">
      <c r="A8023" t="s">
        <v>123</v>
      </c>
      <c r="B8023">
        <v>121</v>
      </c>
      <c r="C8023" t="s">
        <v>767</v>
      </c>
      <c r="D8023" t="s">
        <v>124</v>
      </c>
      <c r="E8023">
        <v>0</v>
      </c>
      <c r="F8023">
        <v>187</v>
      </c>
      <c r="G8023">
        <v>0</v>
      </c>
      <c r="H8023" t="s">
        <v>116</v>
      </c>
      <c r="I8023">
        <v>1</v>
      </c>
      <c r="J8023" t="s">
        <v>66</v>
      </c>
      <c r="K8023" s="33" t="str">
        <f>IF(ISNA(VLOOKUP(C8023,'Provider-EHR crosswalk'!A:B,2,FALSE)),"No EHR Specified",VLOOKUP(C8023,'Provider-EHR crosswalk'!A:B,2,FALSE))</f>
        <v>Azalea Health EHR</v>
      </c>
    </row>
    <row r="8024" spans="1:11" x14ac:dyDescent="0.25">
      <c r="A8024" t="s">
        <v>125</v>
      </c>
      <c r="B8024">
        <v>121</v>
      </c>
      <c r="C8024" t="s">
        <v>767</v>
      </c>
      <c r="D8024" t="s">
        <v>126</v>
      </c>
      <c r="E8024">
        <v>0</v>
      </c>
      <c r="F8024">
        <v>187</v>
      </c>
      <c r="G8024">
        <v>0</v>
      </c>
      <c r="H8024" t="s">
        <v>116</v>
      </c>
      <c r="I8024">
        <v>1</v>
      </c>
      <c r="J8024" t="s">
        <v>66</v>
      </c>
      <c r="K8024" s="33" t="str">
        <f>IF(ISNA(VLOOKUP(C8024,'Provider-EHR crosswalk'!A:B,2,FALSE)),"No EHR Specified",VLOOKUP(C8024,'Provider-EHR crosswalk'!A:B,2,FALSE))</f>
        <v>Azalea Health EHR</v>
      </c>
    </row>
    <row r="8025" spans="1:11" x14ac:dyDescent="0.25">
      <c r="A8025" t="s">
        <v>127</v>
      </c>
      <c r="B8025">
        <v>121</v>
      </c>
      <c r="C8025" t="s">
        <v>767</v>
      </c>
      <c r="D8025" t="s">
        <v>128</v>
      </c>
      <c r="E8025">
        <v>5</v>
      </c>
      <c r="F8025">
        <v>187</v>
      </c>
      <c r="G8025">
        <v>2.67</v>
      </c>
      <c r="H8025" t="s">
        <v>116</v>
      </c>
      <c r="I8025">
        <v>4</v>
      </c>
      <c r="J8025" t="s">
        <v>66</v>
      </c>
      <c r="K8025" s="33" t="str">
        <f>IF(ISNA(VLOOKUP(C8025,'Provider-EHR crosswalk'!A:B,2,FALSE)),"No EHR Specified",VLOOKUP(C8025,'Provider-EHR crosswalk'!A:B,2,FALSE))</f>
        <v>Azalea Health EHR</v>
      </c>
    </row>
    <row r="8026" spans="1:11" x14ac:dyDescent="0.25">
      <c r="A8026" t="s">
        <v>129</v>
      </c>
      <c r="B8026">
        <v>121</v>
      </c>
      <c r="C8026" t="s">
        <v>767</v>
      </c>
      <c r="D8026" t="s">
        <v>130</v>
      </c>
      <c r="E8026">
        <v>0</v>
      </c>
      <c r="F8026">
        <v>187</v>
      </c>
      <c r="G8026">
        <v>0</v>
      </c>
      <c r="H8026" t="s">
        <v>116</v>
      </c>
      <c r="I8026">
        <v>4</v>
      </c>
      <c r="J8026" t="s">
        <v>66</v>
      </c>
      <c r="K8026" s="33" t="str">
        <f>IF(ISNA(VLOOKUP(C8026,'Provider-EHR crosswalk'!A:B,2,FALSE)),"No EHR Specified",VLOOKUP(C8026,'Provider-EHR crosswalk'!A:B,2,FALSE))</f>
        <v>Azalea Health EHR</v>
      </c>
    </row>
    <row r="8027" spans="1:11" x14ac:dyDescent="0.25">
      <c r="A8027" t="s">
        <v>131</v>
      </c>
      <c r="B8027">
        <v>121</v>
      </c>
      <c r="C8027" t="s">
        <v>767</v>
      </c>
      <c r="D8027" t="s">
        <v>132</v>
      </c>
      <c r="E8027">
        <v>9</v>
      </c>
      <c r="F8027">
        <v>187</v>
      </c>
      <c r="G8027">
        <v>4.8099999999999996</v>
      </c>
      <c r="H8027" t="s">
        <v>116</v>
      </c>
      <c r="I8027">
        <v>4</v>
      </c>
      <c r="J8027" t="s">
        <v>69</v>
      </c>
      <c r="K8027" s="33" t="str">
        <f>IF(ISNA(VLOOKUP(C8027,'Provider-EHR crosswalk'!A:B,2,FALSE)),"No EHR Specified",VLOOKUP(C8027,'Provider-EHR crosswalk'!A:B,2,FALSE))</f>
        <v>Azalea Health EHR</v>
      </c>
    </row>
    <row r="8028" spans="1:11" x14ac:dyDescent="0.25">
      <c r="A8028" t="s">
        <v>133</v>
      </c>
      <c r="B8028">
        <v>121</v>
      </c>
      <c r="C8028" t="s">
        <v>767</v>
      </c>
      <c r="D8028" t="s">
        <v>134</v>
      </c>
      <c r="E8028">
        <v>0</v>
      </c>
      <c r="F8028">
        <v>187</v>
      </c>
      <c r="G8028">
        <v>0</v>
      </c>
      <c r="H8028" t="s">
        <v>116</v>
      </c>
      <c r="I8028">
        <v>1</v>
      </c>
      <c r="J8028" t="s">
        <v>66</v>
      </c>
      <c r="K8028" s="33" t="str">
        <f>IF(ISNA(VLOOKUP(C8028,'Provider-EHR crosswalk'!A:B,2,FALSE)),"No EHR Specified",VLOOKUP(C8028,'Provider-EHR crosswalk'!A:B,2,FALSE))</f>
        <v>Azalea Health EHR</v>
      </c>
    </row>
    <row r="8029" spans="1:11" x14ac:dyDescent="0.25">
      <c r="A8029" t="s">
        <v>135</v>
      </c>
      <c r="B8029">
        <v>121</v>
      </c>
      <c r="C8029" t="s">
        <v>767</v>
      </c>
      <c r="D8029" t="s">
        <v>136</v>
      </c>
      <c r="E8029">
        <v>0</v>
      </c>
      <c r="F8029">
        <v>187</v>
      </c>
      <c r="G8029">
        <v>0</v>
      </c>
      <c r="H8029" t="s">
        <v>116</v>
      </c>
      <c r="I8029">
        <v>1</v>
      </c>
      <c r="J8029" t="s">
        <v>66</v>
      </c>
      <c r="K8029" s="33" t="str">
        <f>IF(ISNA(VLOOKUP(C8029,'Provider-EHR crosswalk'!A:B,2,FALSE)),"No EHR Specified",VLOOKUP(C8029,'Provider-EHR crosswalk'!A:B,2,FALSE))</f>
        <v>Azalea Health EHR</v>
      </c>
    </row>
    <row r="8030" spans="1:11" x14ac:dyDescent="0.25">
      <c r="A8030" t="s">
        <v>137</v>
      </c>
      <c r="B8030">
        <v>121</v>
      </c>
      <c r="C8030" t="s">
        <v>767</v>
      </c>
      <c r="D8030" t="s">
        <v>138</v>
      </c>
      <c r="E8030">
        <v>0</v>
      </c>
      <c r="F8030">
        <v>187</v>
      </c>
      <c r="G8030">
        <v>0</v>
      </c>
      <c r="H8030" t="s">
        <v>116</v>
      </c>
      <c r="I8030">
        <v>1</v>
      </c>
      <c r="J8030" t="s">
        <v>66</v>
      </c>
      <c r="K8030" s="33" t="str">
        <f>IF(ISNA(VLOOKUP(C8030,'Provider-EHR crosswalk'!A:B,2,FALSE)),"No EHR Specified",VLOOKUP(C8030,'Provider-EHR crosswalk'!A:B,2,FALSE))</f>
        <v>Azalea Health EHR</v>
      </c>
    </row>
    <row r="8031" spans="1:11" x14ac:dyDescent="0.25">
      <c r="A8031" t="s">
        <v>139</v>
      </c>
      <c r="B8031">
        <v>121</v>
      </c>
      <c r="C8031" t="s">
        <v>767</v>
      </c>
      <c r="D8031" t="s">
        <v>140</v>
      </c>
      <c r="E8031">
        <v>0</v>
      </c>
      <c r="F8031">
        <v>187</v>
      </c>
      <c r="G8031">
        <v>0</v>
      </c>
      <c r="H8031" t="s">
        <v>116</v>
      </c>
      <c r="I8031">
        <v>1</v>
      </c>
      <c r="J8031" t="s">
        <v>66</v>
      </c>
      <c r="K8031" s="33" t="str">
        <f>IF(ISNA(VLOOKUP(C8031,'Provider-EHR crosswalk'!A:B,2,FALSE)),"No EHR Specified",VLOOKUP(C8031,'Provider-EHR crosswalk'!A:B,2,FALSE))</f>
        <v>Azalea Health EHR</v>
      </c>
    </row>
    <row r="8032" spans="1:11" x14ac:dyDescent="0.25">
      <c r="A8032" t="s">
        <v>141</v>
      </c>
      <c r="B8032">
        <v>121</v>
      </c>
      <c r="C8032" t="s">
        <v>767</v>
      </c>
      <c r="D8032" t="s">
        <v>142</v>
      </c>
      <c r="E8032">
        <v>0</v>
      </c>
      <c r="F8032">
        <v>187</v>
      </c>
      <c r="G8032">
        <v>0</v>
      </c>
      <c r="H8032" t="s">
        <v>116</v>
      </c>
      <c r="I8032">
        <v>1</v>
      </c>
      <c r="J8032" t="s">
        <v>66</v>
      </c>
      <c r="K8032" s="33" t="str">
        <f>IF(ISNA(VLOOKUP(C8032,'Provider-EHR crosswalk'!A:B,2,FALSE)),"No EHR Specified",VLOOKUP(C8032,'Provider-EHR crosswalk'!A:B,2,FALSE))</f>
        <v>Azalea Health EHR</v>
      </c>
    </row>
    <row r="8033" spans="1:11" x14ac:dyDescent="0.25">
      <c r="A8033" t="s">
        <v>143</v>
      </c>
      <c r="B8033">
        <v>121</v>
      </c>
      <c r="C8033" t="s">
        <v>767</v>
      </c>
      <c r="D8033" t="s">
        <v>144</v>
      </c>
      <c r="E8033">
        <v>0</v>
      </c>
      <c r="F8033">
        <v>187</v>
      </c>
      <c r="G8033">
        <v>0</v>
      </c>
      <c r="H8033" t="s">
        <v>116</v>
      </c>
      <c r="I8033">
        <v>1</v>
      </c>
      <c r="J8033" t="s">
        <v>66</v>
      </c>
      <c r="K8033" s="33" t="str">
        <f>IF(ISNA(VLOOKUP(C8033,'Provider-EHR crosswalk'!A:B,2,FALSE)),"No EHR Specified",VLOOKUP(C8033,'Provider-EHR crosswalk'!A:B,2,FALSE))</f>
        <v>Azalea Health EHR</v>
      </c>
    </row>
    <row r="8034" spans="1:11" x14ac:dyDescent="0.25">
      <c r="A8034" t="s">
        <v>145</v>
      </c>
      <c r="B8034">
        <v>121</v>
      </c>
      <c r="C8034" t="s">
        <v>767</v>
      </c>
      <c r="D8034" t="s">
        <v>146</v>
      </c>
      <c r="E8034">
        <v>0</v>
      </c>
      <c r="F8034">
        <v>187</v>
      </c>
      <c r="G8034">
        <v>0</v>
      </c>
      <c r="H8034" t="s">
        <v>116</v>
      </c>
      <c r="I8034">
        <v>1</v>
      </c>
      <c r="J8034" t="s">
        <v>66</v>
      </c>
      <c r="K8034" s="33" t="str">
        <f>IF(ISNA(VLOOKUP(C8034,'Provider-EHR crosswalk'!A:B,2,FALSE)),"No EHR Specified",VLOOKUP(C8034,'Provider-EHR crosswalk'!A:B,2,FALSE))</f>
        <v>Azalea Health EHR</v>
      </c>
    </row>
    <row r="8035" spans="1:11" x14ac:dyDescent="0.25">
      <c r="A8035" t="s">
        <v>147</v>
      </c>
      <c r="B8035">
        <v>121</v>
      </c>
      <c r="C8035" t="s">
        <v>767</v>
      </c>
      <c r="D8035" t="s">
        <v>148</v>
      </c>
      <c r="E8035">
        <v>0</v>
      </c>
      <c r="F8035">
        <v>187</v>
      </c>
      <c r="G8035">
        <v>0</v>
      </c>
      <c r="H8035" t="s">
        <v>116</v>
      </c>
      <c r="I8035">
        <v>1</v>
      </c>
      <c r="J8035" t="s">
        <v>66</v>
      </c>
      <c r="K8035" s="33" t="str">
        <f>IF(ISNA(VLOOKUP(C8035,'Provider-EHR crosswalk'!A:B,2,FALSE)),"No EHR Specified",VLOOKUP(C8035,'Provider-EHR crosswalk'!A:B,2,FALSE))</f>
        <v>Azalea Health EHR</v>
      </c>
    </row>
    <row r="8036" spans="1:11" x14ac:dyDescent="0.25">
      <c r="A8036" t="s">
        <v>149</v>
      </c>
      <c r="B8036">
        <v>121</v>
      </c>
      <c r="C8036" t="s">
        <v>767</v>
      </c>
      <c r="D8036" t="s">
        <v>150</v>
      </c>
      <c r="E8036">
        <v>0</v>
      </c>
      <c r="F8036">
        <v>187</v>
      </c>
      <c r="G8036">
        <v>0</v>
      </c>
      <c r="H8036" t="s">
        <v>116</v>
      </c>
      <c r="I8036">
        <v>1</v>
      </c>
      <c r="J8036" t="s">
        <v>66</v>
      </c>
      <c r="K8036" s="33" t="str">
        <f>IF(ISNA(VLOOKUP(C8036,'Provider-EHR crosswalk'!A:B,2,FALSE)),"No EHR Specified",VLOOKUP(C8036,'Provider-EHR crosswalk'!A:B,2,FALSE))</f>
        <v>Azalea Health EHR</v>
      </c>
    </row>
    <row r="8037" spans="1:11" x14ac:dyDescent="0.25">
      <c r="A8037" t="s">
        <v>151</v>
      </c>
      <c r="B8037">
        <v>121</v>
      </c>
      <c r="C8037" t="s">
        <v>767</v>
      </c>
      <c r="D8037" t="s">
        <v>152</v>
      </c>
      <c r="E8037">
        <v>0</v>
      </c>
      <c r="F8037">
        <v>187</v>
      </c>
      <c r="G8037">
        <v>0</v>
      </c>
      <c r="H8037" t="s">
        <v>116</v>
      </c>
      <c r="I8037">
        <v>1</v>
      </c>
      <c r="J8037" t="s">
        <v>66</v>
      </c>
      <c r="K8037" s="33" t="str">
        <f>IF(ISNA(VLOOKUP(C8037,'Provider-EHR crosswalk'!A:B,2,FALSE)),"No EHR Specified",VLOOKUP(C8037,'Provider-EHR crosswalk'!A:B,2,FALSE))</f>
        <v>Azalea Health EHR</v>
      </c>
    </row>
    <row r="8038" spans="1:11" x14ac:dyDescent="0.25">
      <c r="A8038" t="s">
        <v>153</v>
      </c>
      <c r="B8038">
        <v>121</v>
      </c>
      <c r="C8038" t="s">
        <v>767</v>
      </c>
      <c r="D8038" t="s">
        <v>154</v>
      </c>
      <c r="E8038">
        <v>0</v>
      </c>
      <c r="F8038">
        <v>187</v>
      </c>
      <c r="G8038">
        <v>0</v>
      </c>
      <c r="H8038" t="s">
        <v>116</v>
      </c>
      <c r="I8038">
        <v>1</v>
      </c>
      <c r="J8038" t="s">
        <v>66</v>
      </c>
      <c r="K8038" s="33" t="str">
        <f>IF(ISNA(VLOOKUP(C8038,'Provider-EHR crosswalk'!A:B,2,FALSE)),"No EHR Specified",VLOOKUP(C8038,'Provider-EHR crosswalk'!A:B,2,FALSE))</f>
        <v>Azalea Health EHR</v>
      </c>
    </row>
    <row r="8039" spans="1:11" x14ac:dyDescent="0.25">
      <c r="A8039" t="s">
        <v>155</v>
      </c>
      <c r="B8039">
        <v>121</v>
      </c>
      <c r="C8039" t="s">
        <v>767</v>
      </c>
      <c r="D8039" t="s">
        <v>156</v>
      </c>
      <c r="E8039">
        <v>0</v>
      </c>
      <c r="F8039">
        <v>187</v>
      </c>
      <c r="G8039">
        <v>0</v>
      </c>
      <c r="H8039" t="s">
        <v>157</v>
      </c>
      <c r="I8039" t="s">
        <v>157</v>
      </c>
      <c r="J8039" t="s">
        <v>157</v>
      </c>
      <c r="K8039" s="33" t="str">
        <f>IF(ISNA(VLOOKUP(C8039,'Provider-EHR crosswalk'!A:B,2,FALSE)),"No EHR Specified",VLOOKUP(C8039,'Provider-EHR crosswalk'!A:B,2,FALSE))</f>
        <v>Azalea Health EHR</v>
      </c>
    </row>
    <row r="8040" spans="1:11" x14ac:dyDescent="0.25">
      <c r="A8040" t="s">
        <v>158</v>
      </c>
      <c r="B8040">
        <v>121</v>
      </c>
      <c r="C8040" t="s">
        <v>767</v>
      </c>
      <c r="D8040" t="s">
        <v>159</v>
      </c>
      <c r="E8040">
        <v>12</v>
      </c>
      <c r="F8040">
        <v>187</v>
      </c>
      <c r="G8040">
        <v>6.42</v>
      </c>
      <c r="H8040" t="s">
        <v>157</v>
      </c>
      <c r="I8040" t="s">
        <v>157</v>
      </c>
      <c r="J8040" t="s">
        <v>157</v>
      </c>
      <c r="K8040" s="33" t="str">
        <f>IF(ISNA(VLOOKUP(C8040,'Provider-EHR crosswalk'!A:B,2,FALSE)),"No EHR Specified",VLOOKUP(C8040,'Provider-EHR crosswalk'!A:B,2,FALSE))</f>
        <v>Azalea Health EHR</v>
      </c>
    </row>
    <row r="8041" spans="1:11" x14ac:dyDescent="0.25">
      <c r="A8041" t="s">
        <v>162</v>
      </c>
      <c r="B8041">
        <v>121</v>
      </c>
      <c r="C8041" t="s">
        <v>767</v>
      </c>
      <c r="D8041" t="s">
        <v>163</v>
      </c>
      <c r="E8041">
        <v>178</v>
      </c>
      <c r="F8041">
        <v>187</v>
      </c>
      <c r="G8041">
        <v>95.19</v>
      </c>
      <c r="H8041" t="s">
        <v>65</v>
      </c>
      <c r="I8041">
        <v>95</v>
      </c>
      <c r="J8041" t="s">
        <v>66</v>
      </c>
      <c r="K8041" s="33" t="str">
        <f>IF(ISNA(VLOOKUP(C8041,'Provider-EHR crosswalk'!A:B,2,FALSE)),"No EHR Specified",VLOOKUP(C8041,'Provider-EHR crosswalk'!A:B,2,FALSE))</f>
        <v>Azalea Health EHR</v>
      </c>
    </row>
    <row r="8042" spans="1:11" x14ac:dyDescent="0.25">
      <c r="A8042" t="s">
        <v>164</v>
      </c>
      <c r="B8042">
        <v>121</v>
      </c>
      <c r="C8042" t="s">
        <v>767</v>
      </c>
      <c r="D8042" t="s">
        <v>165</v>
      </c>
      <c r="E8042">
        <v>32</v>
      </c>
      <c r="F8042">
        <v>35</v>
      </c>
      <c r="G8042">
        <v>91.43</v>
      </c>
      <c r="H8042" t="s">
        <v>65</v>
      </c>
      <c r="I8042">
        <v>95</v>
      </c>
      <c r="J8042" t="s">
        <v>69</v>
      </c>
      <c r="K8042" s="33" t="str">
        <f>IF(ISNA(VLOOKUP(C8042,'Provider-EHR crosswalk'!A:B,2,FALSE)),"No EHR Specified",VLOOKUP(C8042,'Provider-EHR crosswalk'!A:B,2,FALSE))</f>
        <v>Azalea Health EHR</v>
      </c>
    </row>
    <row r="8043" spans="1:11" x14ac:dyDescent="0.25">
      <c r="A8043" t="s">
        <v>166</v>
      </c>
      <c r="B8043">
        <v>121</v>
      </c>
      <c r="C8043" t="s">
        <v>767</v>
      </c>
      <c r="D8043" t="s">
        <v>167</v>
      </c>
      <c r="E8043">
        <v>1</v>
      </c>
      <c r="F8043">
        <v>35</v>
      </c>
      <c r="G8043">
        <v>2.86</v>
      </c>
      <c r="H8043" t="s">
        <v>116</v>
      </c>
      <c r="I8043">
        <v>5</v>
      </c>
      <c r="J8043" t="s">
        <v>66</v>
      </c>
      <c r="K8043" s="33" t="str">
        <f>IF(ISNA(VLOOKUP(C8043,'Provider-EHR crosswalk'!A:B,2,FALSE)),"No EHR Specified",VLOOKUP(C8043,'Provider-EHR crosswalk'!A:B,2,FALSE))</f>
        <v>Azalea Health EHR</v>
      </c>
    </row>
    <row r="8044" spans="1:11" x14ac:dyDescent="0.25">
      <c r="A8044" t="s">
        <v>168</v>
      </c>
      <c r="B8044">
        <v>121</v>
      </c>
      <c r="C8044" t="s">
        <v>767</v>
      </c>
      <c r="D8044" t="s">
        <v>169</v>
      </c>
      <c r="E8044">
        <v>0</v>
      </c>
      <c r="F8044">
        <v>35</v>
      </c>
      <c r="G8044">
        <v>0</v>
      </c>
      <c r="H8044" t="s">
        <v>116</v>
      </c>
      <c r="I8044">
        <v>5</v>
      </c>
      <c r="J8044" t="s">
        <v>66</v>
      </c>
      <c r="K8044" s="33" t="str">
        <f>IF(ISNA(VLOOKUP(C8044,'Provider-EHR crosswalk'!A:B,2,FALSE)),"No EHR Specified",VLOOKUP(C8044,'Provider-EHR crosswalk'!A:B,2,FALSE))</f>
        <v>Azalea Health EHR</v>
      </c>
    </row>
    <row r="8045" spans="1:11" x14ac:dyDescent="0.25">
      <c r="A8045" t="s">
        <v>170</v>
      </c>
      <c r="B8045">
        <v>121</v>
      </c>
      <c r="C8045" t="s">
        <v>767</v>
      </c>
      <c r="D8045" t="s">
        <v>171</v>
      </c>
      <c r="E8045">
        <v>2</v>
      </c>
      <c r="F8045">
        <v>35</v>
      </c>
      <c r="G8045">
        <v>5.71</v>
      </c>
      <c r="H8045" t="s">
        <v>116</v>
      </c>
      <c r="I8045">
        <v>5</v>
      </c>
      <c r="J8045" t="s">
        <v>69</v>
      </c>
      <c r="K8045" s="33" t="str">
        <f>IF(ISNA(VLOOKUP(C8045,'Provider-EHR crosswalk'!A:B,2,FALSE)),"No EHR Specified",VLOOKUP(C8045,'Provider-EHR crosswalk'!A:B,2,FALSE))</f>
        <v>Azalea Health EHR</v>
      </c>
    </row>
    <row r="8046" spans="1:11" x14ac:dyDescent="0.25">
      <c r="A8046" t="s">
        <v>172</v>
      </c>
      <c r="B8046">
        <v>121</v>
      </c>
      <c r="C8046" t="s">
        <v>767</v>
      </c>
      <c r="D8046" t="s">
        <v>173</v>
      </c>
      <c r="E8046">
        <v>4</v>
      </c>
      <c r="F8046">
        <v>187</v>
      </c>
      <c r="G8046">
        <v>2.14</v>
      </c>
      <c r="H8046" t="s">
        <v>116</v>
      </c>
      <c r="I8046">
        <v>5</v>
      </c>
      <c r="J8046" t="s">
        <v>66</v>
      </c>
      <c r="K8046" s="33" t="str">
        <f>IF(ISNA(VLOOKUP(C8046,'Provider-EHR crosswalk'!A:B,2,FALSE)),"No EHR Specified",VLOOKUP(C8046,'Provider-EHR crosswalk'!A:B,2,FALSE))</f>
        <v>Azalea Health EHR</v>
      </c>
    </row>
    <row r="8047" spans="1:11" x14ac:dyDescent="0.25">
      <c r="A8047" t="s">
        <v>174</v>
      </c>
      <c r="B8047">
        <v>121</v>
      </c>
      <c r="C8047" t="s">
        <v>767</v>
      </c>
      <c r="D8047" t="s">
        <v>175</v>
      </c>
      <c r="E8047">
        <v>0</v>
      </c>
      <c r="F8047">
        <v>187</v>
      </c>
      <c r="G8047">
        <v>0</v>
      </c>
      <c r="H8047" t="s">
        <v>116</v>
      </c>
      <c r="I8047">
        <v>5</v>
      </c>
      <c r="J8047" t="s">
        <v>66</v>
      </c>
      <c r="K8047" s="33" t="str">
        <f>IF(ISNA(VLOOKUP(C8047,'Provider-EHR crosswalk'!A:B,2,FALSE)),"No EHR Specified",VLOOKUP(C8047,'Provider-EHR crosswalk'!A:B,2,FALSE))</f>
        <v>Azalea Health EHR</v>
      </c>
    </row>
    <row r="8048" spans="1:11" x14ac:dyDescent="0.25">
      <c r="A8048" t="s">
        <v>176</v>
      </c>
      <c r="B8048">
        <v>121</v>
      </c>
      <c r="C8048" t="s">
        <v>767</v>
      </c>
      <c r="D8048" t="s">
        <v>177</v>
      </c>
      <c r="E8048">
        <v>5</v>
      </c>
      <c r="F8048">
        <v>187</v>
      </c>
      <c r="G8048">
        <v>2.67</v>
      </c>
      <c r="H8048" t="s">
        <v>116</v>
      </c>
      <c r="I8048">
        <v>5</v>
      </c>
      <c r="J8048" t="s">
        <v>66</v>
      </c>
      <c r="K8048" s="33" t="str">
        <f>IF(ISNA(VLOOKUP(C8048,'Provider-EHR crosswalk'!A:B,2,FALSE)),"No EHR Specified",VLOOKUP(C8048,'Provider-EHR crosswalk'!A:B,2,FALSE))</f>
        <v>Azalea Health EHR</v>
      </c>
    </row>
    <row r="8049" spans="1:11" x14ac:dyDescent="0.25">
      <c r="A8049" t="s">
        <v>63</v>
      </c>
      <c r="B8049">
        <v>52</v>
      </c>
      <c r="C8049" t="s">
        <v>784</v>
      </c>
      <c r="D8049" t="s">
        <v>64</v>
      </c>
      <c r="E8049">
        <v>132</v>
      </c>
      <c r="F8049">
        <v>132</v>
      </c>
      <c r="G8049">
        <v>100</v>
      </c>
      <c r="H8049" t="s">
        <v>65</v>
      </c>
      <c r="I8049">
        <v>99</v>
      </c>
      <c r="J8049" t="s">
        <v>66</v>
      </c>
      <c r="K8049" s="33" t="str">
        <f>IF(ISNA(VLOOKUP(C8049,'Provider-EHR crosswalk'!A:B,2,FALSE)),"No EHR Specified",VLOOKUP(C8049,'Provider-EHR crosswalk'!A:B,2,FALSE))</f>
        <v>Azalea Health EHR</v>
      </c>
    </row>
    <row r="8050" spans="1:11" x14ac:dyDescent="0.25">
      <c r="A8050" t="s">
        <v>67</v>
      </c>
      <c r="B8050">
        <v>52</v>
      </c>
      <c r="C8050" t="s">
        <v>784</v>
      </c>
      <c r="D8050" t="s">
        <v>68</v>
      </c>
      <c r="E8050">
        <v>101</v>
      </c>
      <c r="F8050">
        <v>132</v>
      </c>
      <c r="G8050">
        <v>76.52</v>
      </c>
      <c r="H8050" t="s">
        <v>65</v>
      </c>
      <c r="I8050">
        <v>75</v>
      </c>
      <c r="J8050" t="s">
        <v>66</v>
      </c>
      <c r="K8050" s="33" t="str">
        <f>IF(ISNA(VLOOKUP(C8050,'Provider-EHR crosswalk'!A:B,2,FALSE)),"No EHR Specified",VLOOKUP(C8050,'Provider-EHR crosswalk'!A:B,2,FALSE))</f>
        <v>Azalea Health EHR</v>
      </c>
    </row>
    <row r="8051" spans="1:11" x14ac:dyDescent="0.25">
      <c r="A8051" t="s">
        <v>70</v>
      </c>
      <c r="B8051">
        <v>52</v>
      </c>
      <c r="C8051" t="s">
        <v>784</v>
      </c>
      <c r="D8051" t="s">
        <v>71</v>
      </c>
      <c r="E8051">
        <v>132</v>
      </c>
      <c r="F8051">
        <v>132</v>
      </c>
      <c r="G8051">
        <v>100</v>
      </c>
      <c r="H8051" t="s">
        <v>65</v>
      </c>
      <c r="I8051">
        <v>99</v>
      </c>
      <c r="J8051" t="s">
        <v>66</v>
      </c>
      <c r="K8051" s="33" t="str">
        <f>IF(ISNA(VLOOKUP(C8051,'Provider-EHR crosswalk'!A:B,2,FALSE)),"No EHR Specified",VLOOKUP(C8051,'Provider-EHR crosswalk'!A:B,2,FALSE))</f>
        <v>Azalea Health EHR</v>
      </c>
    </row>
    <row r="8052" spans="1:11" x14ac:dyDescent="0.25">
      <c r="A8052" t="s">
        <v>72</v>
      </c>
      <c r="B8052">
        <v>52</v>
      </c>
      <c r="C8052" t="s">
        <v>784</v>
      </c>
      <c r="D8052" t="s">
        <v>73</v>
      </c>
      <c r="E8052">
        <v>132</v>
      </c>
      <c r="F8052">
        <v>132</v>
      </c>
      <c r="G8052">
        <v>100</v>
      </c>
      <c r="H8052" t="s">
        <v>65</v>
      </c>
      <c r="I8052">
        <v>99</v>
      </c>
      <c r="J8052" t="s">
        <v>66</v>
      </c>
      <c r="K8052" s="33" t="str">
        <f>IF(ISNA(VLOOKUP(C8052,'Provider-EHR crosswalk'!A:B,2,FALSE)),"No EHR Specified",VLOOKUP(C8052,'Provider-EHR crosswalk'!A:B,2,FALSE))</f>
        <v>Azalea Health EHR</v>
      </c>
    </row>
    <row r="8053" spans="1:11" x14ac:dyDescent="0.25">
      <c r="A8053" t="s">
        <v>74</v>
      </c>
      <c r="B8053">
        <v>52</v>
      </c>
      <c r="C8053" t="s">
        <v>784</v>
      </c>
      <c r="D8053" t="s">
        <v>75</v>
      </c>
      <c r="E8053">
        <v>132</v>
      </c>
      <c r="F8053">
        <v>132</v>
      </c>
      <c r="G8053">
        <v>100</v>
      </c>
      <c r="H8053" t="s">
        <v>65</v>
      </c>
      <c r="I8053">
        <v>99</v>
      </c>
      <c r="J8053" t="s">
        <v>66</v>
      </c>
      <c r="K8053" s="33" t="str">
        <f>IF(ISNA(VLOOKUP(C8053,'Provider-EHR crosswalk'!A:B,2,FALSE)),"No EHR Specified",VLOOKUP(C8053,'Provider-EHR crosswalk'!A:B,2,FALSE))</f>
        <v>Azalea Health EHR</v>
      </c>
    </row>
    <row r="8054" spans="1:11" x14ac:dyDescent="0.25">
      <c r="A8054" t="s">
        <v>76</v>
      </c>
      <c r="B8054">
        <v>52</v>
      </c>
      <c r="C8054" t="s">
        <v>784</v>
      </c>
      <c r="D8054" t="s">
        <v>77</v>
      </c>
      <c r="E8054">
        <v>132</v>
      </c>
      <c r="F8054">
        <v>132</v>
      </c>
      <c r="G8054">
        <v>100</v>
      </c>
      <c r="H8054" t="s">
        <v>65</v>
      </c>
      <c r="I8054">
        <v>85</v>
      </c>
      <c r="J8054" t="s">
        <v>66</v>
      </c>
      <c r="K8054" s="33" t="str">
        <f>IF(ISNA(VLOOKUP(C8054,'Provider-EHR crosswalk'!A:B,2,FALSE)),"No EHR Specified",VLOOKUP(C8054,'Provider-EHR crosswalk'!A:B,2,FALSE))</f>
        <v>Azalea Health EHR</v>
      </c>
    </row>
    <row r="8055" spans="1:11" x14ac:dyDescent="0.25">
      <c r="A8055" t="s">
        <v>78</v>
      </c>
      <c r="B8055">
        <v>52</v>
      </c>
      <c r="C8055" t="s">
        <v>784</v>
      </c>
      <c r="D8055" t="s">
        <v>79</v>
      </c>
      <c r="E8055">
        <v>132</v>
      </c>
      <c r="F8055">
        <v>132</v>
      </c>
      <c r="G8055">
        <v>100</v>
      </c>
      <c r="H8055" t="s">
        <v>65</v>
      </c>
      <c r="I8055">
        <v>85</v>
      </c>
      <c r="J8055" t="s">
        <v>66</v>
      </c>
      <c r="K8055" s="33" t="str">
        <f>IF(ISNA(VLOOKUP(C8055,'Provider-EHR crosswalk'!A:B,2,FALSE)),"No EHR Specified",VLOOKUP(C8055,'Provider-EHR crosswalk'!A:B,2,FALSE))</f>
        <v>Azalea Health EHR</v>
      </c>
    </row>
    <row r="8056" spans="1:11" x14ac:dyDescent="0.25">
      <c r="A8056" t="s">
        <v>80</v>
      </c>
      <c r="B8056">
        <v>52</v>
      </c>
      <c r="C8056" t="s">
        <v>784</v>
      </c>
      <c r="D8056" t="s">
        <v>81</v>
      </c>
      <c r="E8056">
        <v>132</v>
      </c>
      <c r="F8056">
        <v>132</v>
      </c>
      <c r="G8056">
        <v>100</v>
      </c>
      <c r="H8056" t="s">
        <v>65</v>
      </c>
      <c r="I8056">
        <v>85</v>
      </c>
      <c r="J8056" t="s">
        <v>66</v>
      </c>
      <c r="K8056" s="33" t="str">
        <f>IF(ISNA(VLOOKUP(C8056,'Provider-EHR crosswalk'!A:B,2,FALSE)),"No EHR Specified",VLOOKUP(C8056,'Provider-EHR crosswalk'!A:B,2,FALSE))</f>
        <v>Azalea Health EHR</v>
      </c>
    </row>
    <row r="8057" spans="1:11" x14ac:dyDescent="0.25">
      <c r="A8057" t="s">
        <v>82</v>
      </c>
      <c r="B8057">
        <v>52</v>
      </c>
      <c r="C8057" t="s">
        <v>784</v>
      </c>
      <c r="D8057" t="s">
        <v>83</v>
      </c>
      <c r="E8057">
        <v>132</v>
      </c>
      <c r="F8057">
        <v>132</v>
      </c>
      <c r="G8057">
        <v>100</v>
      </c>
      <c r="H8057" t="s">
        <v>65</v>
      </c>
      <c r="I8057">
        <v>85</v>
      </c>
      <c r="J8057" t="s">
        <v>66</v>
      </c>
      <c r="K8057" s="33" t="str">
        <f>IF(ISNA(VLOOKUP(C8057,'Provider-EHR crosswalk'!A:B,2,FALSE)),"No EHR Specified",VLOOKUP(C8057,'Provider-EHR crosswalk'!A:B,2,FALSE))</f>
        <v>Azalea Health EHR</v>
      </c>
    </row>
    <row r="8058" spans="1:11" x14ac:dyDescent="0.25">
      <c r="A8058" t="s">
        <v>84</v>
      </c>
      <c r="B8058">
        <v>52</v>
      </c>
      <c r="C8058" t="s">
        <v>784</v>
      </c>
      <c r="D8058" t="s">
        <v>85</v>
      </c>
      <c r="E8058">
        <v>132</v>
      </c>
      <c r="F8058">
        <v>132</v>
      </c>
      <c r="G8058">
        <v>100</v>
      </c>
      <c r="H8058" t="s">
        <v>65</v>
      </c>
      <c r="I8058">
        <v>85</v>
      </c>
      <c r="J8058" t="s">
        <v>66</v>
      </c>
      <c r="K8058" s="33" t="str">
        <f>IF(ISNA(VLOOKUP(C8058,'Provider-EHR crosswalk'!A:B,2,FALSE)),"No EHR Specified",VLOOKUP(C8058,'Provider-EHR crosswalk'!A:B,2,FALSE))</f>
        <v>Azalea Health EHR</v>
      </c>
    </row>
    <row r="8059" spans="1:11" x14ac:dyDescent="0.25">
      <c r="A8059" t="s">
        <v>86</v>
      </c>
      <c r="B8059">
        <v>52</v>
      </c>
      <c r="C8059" t="s">
        <v>784</v>
      </c>
      <c r="D8059" t="s">
        <v>87</v>
      </c>
      <c r="E8059">
        <v>132</v>
      </c>
      <c r="F8059">
        <v>132</v>
      </c>
      <c r="G8059">
        <v>100</v>
      </c>
      <c r="H8059" t="s">
        <v>65</v>
      </c>
      <c r="I8059">
        <v>95</v>
      </c>
      <c r="J8059" t="s">
        <v>66</v>
      </c>
      <c r="K8059" s="33" t="str">
        <f>IF(ISNA(VLOOKUP(C8059,'Provider-EHR crosswalk'!A:B,2,FALSE)),"No EHR Specified",VLOOKUP(C8059,'Provider-EHR crosswalk'!A:B,2,FALSE))</f>
        <v>Azalea Health EHR</v>
      </c>
    </row>
    <row r="8060" spans="1:11" x14ac:dyDescent="0.25">
      <c r="A8060" t="s">
        <v>88</v>
      </c>
      <c r="B8060">
        <v>52</v>
      </c>
      <c r="C8060" t="s">
        <v>784</v>
      </c>
      <c r="D8060" t="s">
        <v>89</v>
      </c>
      <c r="E8060">
        <v>132</v>
      </c>
      <c r="F8060">
        <v>132</v>
      </c>
      <c r="G8060">
        <v>100</v>
      </c>
      <c r="H8060" t="s">
        <v>65</v>
      </c>
      <c r="I8060">
        <v>95</v>
      </c>
      <c r="J8060" t="s">
        <v>66</v>
      </c>
      <c r="K8060" s="33" t="str">
        <f>IF(ISNA(VLOOKUP(C8060,'Provider-EHR crosswalk'!A:B,2,FALSE)),"No EHR Specified",VLOOKUP(C8060,'Provider-EHR crosswalk'!A:B,2,FALSE))</f>
        <v>Azalea Health EHR</v>
      </c>
    </row>
    <row r="8061" spans="1:11" x14ac:dyDescent="0.25">
      <c r="A8061" t="s">
        <v>90</v>
      </c>
      <c r="B8061">
        <v>52</v>
      </c>
      <c r="C8061" t="s">
        <v>784</v>
      </c>
      <c r="D8061" t="s">
        <v>91</v>
      </c>
      <c r="E8061">
        <v>130</v>
      </c>
      <c r="F8061">
        <v>132</v>
      </c>
      <c r="G8061">
        <v>98.48</v>
      </c>
      <c r="H8061" t="s">
        <v>65</v>
      </c>
      <c r="I8061">
        <v>90</v>
      </c>
      <c r="J8061" t="s">
        <v>66</v>
      </c>
      <c r="K8061" s="33" t="str">
        <f>IF(ISNA(VLOOKUP(C8061,'Provider-EHR crosswalk'!A:B,2,FALSE)),"No EHR Specified",VLOOKUP(C8061,'Provider-EHR crosswalk'!A:B,2,FALSE))</f>
        <v>Azalea Health EHR</v>
      </c>
    </row>
    <row r="8062" spans="1:11" x14ac:dyDescent="0.25">
      <c r="A8062" t="s">
        <v>92</v>
      </c>
      <c r="B8062">
        <v>52</v>
      </c>
      <c r="C8062" t="s">
        <v>784</v>
      </c>
      <c r="D8062" t="s">
        <v>93</v>
      </c>
      <c r="E8062">
        <v>50</v>
      </c>
      <c r="F8062">
        <v>132</v>
      </c>
      <c r="G8062">
        <v>37.880000000000003</v>
      </c>
      <c r="H8062" t="s">
        <v>65</v>
      </c>
      <c r="I8062">
        <v>90</v>
      </c>
      <c r="J8062" t="s">
        <v>69</v>
      </c>
      <c r="K8062" s="33" t="str">
        <f>IF(ISNA(VLOOKUP(C8062,'Provider-EHR crosswalk'!A:B,2,FALSE)),"No EHR Specified",VLOOKUP(C8062,'Provider-EHR crosswalk'!A:B,2,FALSE))</f>
        <v>Azalea Health EHR</v>
      </c>
    </row>
    <row r="8063" spans="1:11" x14ac:dyDescent="0.25">
      <c r="A8063" t="s">
        <v>94</v>
      </c>
      <c r="B8063">
        <v>52</v>
      </c>
      <c r="C8063" t="s">
        <v>784</v>
      </c>
      <c r="D8063" t="s">
        <v>95</v>
      </c>
      <c r="E8063">
        <v>41</v>
      </c>
      <c r="F8063">
        <v>132</v>
      </c>
      <c r="G8063">
        <v>31.06</v>
      </c>
      <c r="H8063" t="s">
        <v>65</v>
      </c>
      <c r="I8063">
        <v>90</v>
      </c>
      <c r="J8063" t="s">
        <v>69</v>
      </c>
      <c r="K8063" s="33" t="str">
        <f>IF(ISNA(VLOOKUP(C8063,'Provider-EHR crosswalk'!A:B,2,FALSE)),"No EHR Specified",VLOOKUP(C8063,'Provider-EHR crosswalk'!A:B,2,FALSE))</f>
        <v>Azalea Health EHR</v>
      </c>
    </row>
    <row r="8064" spans="1:11" x14ac:dyDescent="0.25">
      <c r="A8064" t="s">
        <v>96</v>
      </c>
      <c r="B8064">
        <v>52</v>
      </c>
      <c r="C8064" t="s">
        <v>784</v>
      </c>
      <c r="D8064" t="s">
        <v>97</v>
      </c>
      <c r="E8064">
        <v>73</v>
      </c>
      <c r="F8064">
        <v>132</v>
      </c>
      <c r="G8064">
        <v>55.3</v>
      </c>
      <c r="H8064" t="s">
        <v>65</v>
      </c>
      <c r="I8064">
        <v>90</v>
      </c>
      <c r="J8064" t="s">
        <v>69</v>
      </c>
      <c r="K8064" s="33" t="str">
        <f>IF(ISNA(VLOOKUP(C8064,'Provider-EHR crosswalk'!A:B,2,FALSE)),"No EHR Specified",VLOOKUP(C8064,'Provider-EHR crosswalk'!A:B,2,FALSE))</f>
        <v>Azalea Health EHR</v>
      </c>
    </row>
    <row r="8065" spans="1:11" x14ac:dyDescent="0.25">
      <c r="A8065" t="s">
        <v>98</v>
      </c>
      <c r="B8065">
        <v>52</v>
      </c>
      <c r="C8065" t="s">
        <v>784</v>
      </c>
      <c r="D8065" t="s">
        <v>99</v>
      </c>
      <c r="E8065">
        <v>73</v>
      </c>
      <c r="F8065">
        <v>132</v>
      </c>
      <c r="G8065">
        <v>55.3</v>
      </c>
      <c r="H8065" t="s">
        <v>65</v>
      </c>
      <c r="I8065">
        <v>90</v>
      </c>
      <c r="J8065" t="s">
        <v>69</v>
      </c>
      <c r="K8065" s="33" t="str">
        <f>IF(ISNA(VLOOKUP(C8065,'Provider-EHR crosswalk'!A:B,2,FALSE)),"No EHR Specified",VLOOKUP(C8065,'Provider-EHR crosswalk'!A:B,2,FALSE))</f>
        <v>Azalea Health EHR</v>
      </c>
    </row>
    <row r="8066" spans="1:11" x14ac:dyDescent="0.25">
      <c r="A8066" t="s">
        <v>100</v>
      </c>
      <c r="B8066">
        <v>52</v>
      </c>
      <c r="C8066" t="s">
        <v>784</v>
      </c>
      <c r="D8066" t="s">
        <v>101</v>
      </c>
      <c r="E8066">
        <v>133</v>
      </c>
      <c r="F8066">
        <v>133</v>
      </c>
      <c r="G8066">
        <v>100</v>
      </c>
      <c r="H8066" t="s">
        <v>65</v>
      </c>
      <c r="I8066">
        <v>99</v>
      </c>
      <c r="J8066" t="s">
        <v>66</v>
      </c>
      <c r="K8066" s="33" t="str">
        <f>IF(ISNA(VLOOKUP(C8066,'Provider-EHR crosswalk'!A:B,2,FALSE)),"No EHR Specified",VLOOKUP(C8066,'Provider-EHR crosswalk'!A:B,2,FALSE))</f>
        <v>Azalea Health EHR</v>
      </c>
    </row>
    <row r="8067" spans="1:11" x14ac:dyDescent="0.25">
      <c r="A8067" t="s">
        <v>102</v>
      </c>
      <c r="B8067">
        <v>52</v>
      </c>
      <c r="C8067" t="s">
        <v>784</v>
      </c>
      <c r="D8067" t="s">
        <v>103</v>
      </c>
      <c r="E8067">
        <v>133</v>
      </c>
      <c r="F8067">
        <v>133</v>
      </c>
      <c r="G8067">
        <v>100</v>
      </c>
      <c r="H8067" t="s">
        <v>65</v>
      </c>
      <c r="I8067">
        <v>99</v>
      </c>
      <c r="J8067" t="s">
        <v>66</v>
      </c>
      <c r="K8067" s="33" t="str">
        <f>IF(ISNA(VLOOKUP(C8067,'Provider-EHR crosswalk'!A:B,2,FALSE)),"No EHR Specified",VLOOKUP(C8067,'Provider-EHR crosswalk'!A:B,2,FALSE))</f>
        <v>Azalea Health EHR</v>
      </c>
    </row>
    <row r="8068" spans="1:11" x14ac:dyDescent="0.25">
      <c r="A8068" t="s">
        <v>104</v>
      </c>
      <c r="B8068">
        <v>52</v>
      </c>
      <c r="C8068" t="s">
        <v>784</v>
      </c>
      <c r="D8068" t="s">
        <v>105</v>
      </c>
      <c r="E8068">
        <v>133</v>
      </c>
      <c r="F8068">
        <v>133</v>
      </c>
      <c r="G8068">
        <v>100</v>
      </c>
      <c r="H8068" t="s">
        <v>65</v>
      </c>
      <c r="I8068">
        <v>99</v>
      </c>
      <c r="J8068" t="s">
        <v>66</v>
      </c>
      <c r="K8068" s="33" t="str">
        <f>IF(ISNA(VLOOKUP(C8068,'Provider-EHR crosswalk'!A:B,2,FALSE)),"No EHR Specified",VLOOKUP(C8068,'Provider-EHR crosswalk'!A:B,2,FALSE))</f>
        <v>Azalea Health EHR</v>
      </c>
    </row>
    <row r="8069" spans="1:11" x14ac:dyDescent="0.25">
      <c r="A8069" t="s">
        <v>106</v>
      </c>
      <c r="B8069">
        <v>52</v>
      </c>
      <c r="C8069" t="s">
        <v>784</v>
      </c>
      <c r="D8069" t="s">
        <v>107</v>
      </c>
      <c r="E8069">
        <v>133</v>
      </c>
      <c r="F8069">
        <v>133</v>
      </c>
      <c r="G8069">
        <v>100</v>
      </c>
      <c r="H8069" t="s">
        <v>65</v>
      </c>
      <c r="I8069">
        <v>99</v>
      </c>
      <c r="J8069" t="s">
        <v>66</v>
      </c>
      <c r="K8069" s="33" t="str">
        <f>IF(ISNA(VLOOKUP(C8069,'Provider-EHR crosswalk'!A:B,2,FALSE)),"No EHR Specified",VLOOKUP(C8069,'Provider-EHR crosswalk'!A:B,2,FALSE))</f>
        <v>Azalea Health EHR</v>
      </c>
    </row>
    <row r="8070" spans="1:11" x14ac:dyDescent="0.25">
      <c r="A8070" t="s">
        <v>108</v>
      </c>
      <c r="B8070">
        <v>52</v>
      </c>
      <c r="C8070" t="s">
        <v>784</v>
      </c>
      <c r="D8070" t="s">
        <v>109</v>
      </c>
      <c r="E8070">
        <v>133</v>
      </c>
      <c r="F8070">
        <v>133</v>
      </c>
      <c r="G8070">
        <v>100</v>
      </c>
      <c r="H8070" t="s">
        <v>65</v>
      </c>
      <c r="I8070">
        <v>99</v>
      </c>
      <c r="J8070" t="s">
        <v>66</v>
      </c>
      <c r="K8070" s="33" t="str">
        <f>IF(ISNA(VLOOKUP(C8070,'Provider-EHR crosswalk'!A:B,2,FALSE)),"No EHR Specified",VLOOKUP(C8070,'Provider-EHR crosswalk'!A:B,2,FALSE))</f>
        <v>Azalea Health EHR</v>
      </c>
    </row>
    <row r="8071" spans="1:11" x14ac:dyDescent="0.25">
      <c r="A8071" t="s">
        <v>110</v>
      </c>
      <c r="B8071">
        <v>52</v>
      </c>
      <c r="C8071" t="s">
        <v>784</v>
      </c>
      <c r="D8071" t="s">
        <v>111</v>
      </c>
      <c r="E8071">
        <v>133</v>
      </c>
      <c r="F8071">
        <v>133</v>
      </c>
      <c r="G8071">
        <v>100</v>
      </c>
      <c r="H8071" t="s">
        <v>65</v>
      </c>
      <c r="I8071">
        <v>99</v>
      </c>
      <c r="J8071" t="s">
        <v>66</v>
      </c>
      <c r="K8071" s="33" t="str">
        <f>IF(ISNA(VLOOKUP(C8071,'Provider-EHR crosswalk'!A:B,2,FALSE)),"No EHR Specified",VLOOKUP(C8071,'Provider-EHR crosswalk'!A:B,2,FALSE))</f>
        <v>Azalea Health EHR</v>
      </c>
    </row>
    <row r="8072" spans="1:11" x14ac:dyDescent="0.25">
      <c r="A8072" t="s">
        <v>112</v>
      </c>
      <c r="B8072">
        <v>52</v>
      </c>
      <c r="C8072" t="s">
        <v>784</v>
      </c>
      <c r="D8072" t="s">
        <v>113</v>
      </c>
      <c r="E8072">
        <v>133</v>
      </c>
      <c r="F8072">
        <v>133</v>
      </c>
      <c r="G8072">
        <v>100</v>
      </c>
      <c r="H8072" t="s">
        <v>65</v>
      </c>
      <c r="I8072">
        <v>99</v>
      </c>
      <c r="J8072" t="s">
        <v>66</v>
      </c>
      <c r="K8072" s="33" t="str">
        <f>IF(ISNA(VLOOKUP(C8072,'Provider-EHR crosswalk'!A:B,2,FALSE)),"No EHR Specified",VLOOKUP(C8072,'Provider-EHR crosswalk'!A:B,2,FALSE))</f>
        <v>Azalea Health EHR</v>
      </c>
    </row>
    <row r="8073" spans="1:11" x14ac:dyDescent="0.25">
      <c r="A8073" t="s">
        <v>114</v>
      </c>
      <c r="B8073">
        <v>52</v>
      </c>
      <c r="C8073" t="s">
        <v>784</v>
      </c>
      <c r="D8073" t="s">
        <v>115</v>
      </c>
      <c r="E8073">
        <v>5</v>
      </c>
      <c r="F8073">
        <v>132</v>
      </c>
      <c r="G8073">
        <v>3.79</v>
      </c>
      <c r="H8073" t="s">
        <v>116</v>
      </c>
      <c r="I8073">
        <v>4</v>
      </c>
      <c r="J8073" t="s">
        <v>66</v>
      </c>
      <c r="K8073" s="33" t="str">
        <f>IF(ISNA(VLOOKUP(C8073,'Provider-EHR crosswalk'!A:B,2,FALSE)),"No EHR Specified",VLOOKUP(C8073,'Provider-EHR crosswalk'!A:B,2,FALSE))</f>
        <v>Azalea Health EHR</v>
      </c>
    </row>
    <row r="8074" spans="1:11" x14ac:dyDescent="0.25">
      <c r="A8074" t="s">
        <v>117</v>
      </c>
      <c r="B8074">
        <v>52</v>
      </c>
      <c r="C8074" t="s">
        <v>784</v>
      </c>
      <c r="D8074" t="s">
        <v>118</v>
      </c>
      <c r="E8074">
        <v>4</v>
      </c>
      <c r="F8074">
        <v>132</v>
      </c>
      <c r="G8074">
        <v>3.03</v>
      </c>
      <c r="H8074" t="s">
        <v>116</v>
      </c>
      <c r="I8074">
        <v>4</v>
      </c>
      <c r="J8074" t="s">
        <v>66</v>
      </c>
      <c r="K8074" s="33" t="str">
        <f>IF(ISNA(VLOOKUP(C8074,'Provider-EHR crosswalk'!A:B,2,FALSE)),"No EHR Specified",VLOOKUP(C8074,'Provider-EHR crosswalk'!A:B,2,FALSE))</f>
        <v>Azalea Health EHR</v>
      </c>
    </row>
    <row r="8075" spans="1:11" x14ac:dyDescent="0.25">
      <c r="A8075" t="s">
        <v>119</v>
      </c>
      <c r="B8075">
        <v>52</v>
      </c>
      <c r="C8075" t="s">
        <v>784</v>
      </c>
      <c r="D8075" t="s">
        <v>120</v>
      </c>
      <c r="E8075">
        <v>11</v>
      </c>
      <c r="F8075">
        <v>132</v>
      </c>
      <c r="G8075">
        <v>8.33</v>
      </c>
      <c r="H8075" t="s">
        <v>116</v>
      </c>
      <c r="I8075">
        <v>4</v>
      </c>
      <c r="J8075" t="s">
        <v>69</v>
      </c>
      <c r="K8075" s="33" t="str">
        <f>IF(ISNA(VLOOKUP(C8075,'Provider-EHR crosswalk'!A:B,2,FALSE)),"No EHR Specified",VLOOKUP(C8075,'Provider-EHR crosswalk'!A:B,2,FALSE))</f>
        <v>Azalea Health EHR</v>
      </c>
    </row>
    <row r="8076" spans="1:11" x14ac:dyDescent="0.25">
      <c r="A8076" t="s">
        <v>121</v>
      </c>
      <c r="B8076">
        <v>52</v>
      </c>
      <c r="C8076" t="s">
        <v>784</v>
      </c>
      <c r="D8076" t="s">
        <v>122</v>
      </c>
      <c r="E8076">
        <v>0</v>
      </c>
      <c r="F8076">
        <v>132</v>
      </c>
      <c r="G8076">
        <v>0</v>
      </c>
      <c r="H8076" t="s">
        <v>116</v>
      </c>
      <c r="I8076">
        <v>1</v>
      </c>
      <c r="J8076" t="s">
        <v>66</v>
      </c>
      <c r="K8076" s="33" t="str">
        <f>IF(ISNA(VLOOKUP(C8076,'Provider-EHR crosswalk'!A:B,2,FALSE)),"No EHR Specified",VLOOKUP(C8076,'Provider-EHR crosswalk'!A:B,2,FALSE))</f>
        <v>Azalea Health EHR</v>
      </c>
    </row>
    <row r="8077" spans="1:11" x14ac:dyDescent="0.25">
      <c r="A8077" t="s">
        <v>123</v>
      </c>
      <c r="B8077">
        <v>52</v>
      </c>
      <c r="C8077" t="s">
        <v>784</v>
      </c>
      <c r="D8077" t="s">
        <v>124</v>
      </c>
      <c r="E8077">
        <v>0</v>
      </c>
      <c r="F8077">
        <v>133</v>
      </c>
      <c r="G8077">
        <v>0</v>
      </c>
      <c r="H8077" t="s">
        <v>116</v>
      </c>
      <c r="I8077">
        <v>1</v>
      </c>
      <c r="J8077" t="s">
        <v>66</v>
      </c>
      <c r="K8077" s="33" t="str">
        <f>IF(ISNA(VLOOKUP(C8077,'Provider-EHR crosswalk'!A:B,2,FALSE)),"No EHR Specified",VLOOKUP(C8077,'Provider-EHR crosswalk'!A:B,2,FALSE))</f>
        <v>Azalea Health EHR</v>
      </c>
    </row>
    <row r="8078" spans="1:11" x14ac:dyDescent="0.25">
      <c r="A8078" t="s">
        <v>125</v>
      </c>
      <c r="B8078">
        <v>52</v>
      </c>
      <c r="C8078" t="s">
        <v>784</v>
      </c>
      <c r="D8078" t="s">
        <v>126</v>
      </c>
      <c r="E8078">
        <v>0</v>
      </c>
      <c r="F8078">
        <v>133</v>
      </c>
      <c r="G8078">
        <v>0</v>
      </c>
      <c r="H8078" t="s">
        <v>116</v>
      </c>
      <c r="I8078">
        <v>1</v>
      </c>
      <c r="J8078" t="s">
        <v>66</v>
      </c>
      <c r="K8078" s="33" t="str">
        <f>IF(ISNA(VLOOKUP(C8078,'Provider-EHR crosswalk'!A:B,2,FALSE)),"No EHR Specified",VLOOKUP(C8078,'Provider-EHR crosswalk'!A:B,2,FALSE))</f>
        <v>Azalea Health EHR</v>
      </c>
    </row>
    <row r="8079" spans="1:11" x14ac:dyDescent="0.25">
      <c r="A8079" t="s">
        <v>127</v>
      </c>
      <c r="B8079">
        <v>52</v>
      </c>
      <c r="C8079" t="s">
        <v>784</v>
      </c>
      <c r="D8079" t="s">
        <v>128</v>
      </c>
      <c r="E8079">
        <v>5</v>
      </c>
      <c r="F8079">
        <v>133</v>
      </c>
      <c r="G8079">
        <v>3.76</v>
      </c>
      <c r="H8079" t="s">
        <v>116</v>
      </c>
      <c r="I8079">
        <v>4</v>
      </c>
      <c r="J8079" t="s">
        <v>66</v>
      </c>
      <c r="K8079" s="33" t="str">
        <f>IF(ISNA(VLOOKUP(C8079,'Provider-EHR crosswalk'!A:B,2,FALSE)),"No EHR Specified",VLOOKUP(C8079,'Provider-EHR crosswalk'!A:B,2,FALSE))</f>
        <v>Azalea Health EHR</v>
      </c>
    </row>
    <row r="8080" spans="1:11" x14ac:dyDescent="0.25">
      <c r="A8080" t="s">
        <v>129</v>
      </c>
      <c r="B8080">
        <v>52</v>
      </c>
      <c r="C8080" t="s">
        <v>784</v>
      </c>
      <c r="D8080" t="s">
        <v>130</v>
      </c>
      <c r="E8080">
        <v>4</v>
      </c>
      <c r="F8080">
        <v>133</v>
      </c>
      <c r="G8080">
        <v>3.01</v>
      </c>
      <c r="H8080" t="s">
        <v>116</v>
      </c>
      <c r="I8080">
        <v>4</v>
      </c>
      <c r="J8080" t="s">
        <v>66</v>
      </c>
      <c r="K8080" s="33" t="str">
        <f>IF(ISNA(VLOOKUP(C8080,'Provider-EHR crosswalk'!A:B,2,FALSE)),"No EHR Specified",VLOOKUP(C8080,'Provider-EHR crosswalk'!A:B,2,FALSE))</f>
        <v>Azalea Health EHR</v>
      </c>
    </row>
    <row r="8081" spans="1:11" x14ac:dyDescent="0.25">
      <c r="A8081" t="s">
        <v>131</v>
      </c>
      <c r="B8081">
        <v>52</v>
      </c>
      <c r="C8081" t="s">
        <v>784</v>
      </c>
      <c r="D8081" t="s">
        <v>132</v>
      </c>
      <c r="E8081">
        <v>11</v>
      </c>
      <c r="F8081">
        <v>133</v>
      </c>
      <c r="G8081">
        <v>8.27</v>
      </c>
      <c r="H8081" t="s">
        <v>116</v>
      </c>
      <c r="I8081">
        <v>4</v>
      </c>
      <c r="J8081" t="s">
        <v>69</v>
      </c>
      <c r="K8081" s="33" t="str">
        <f>IF(ISNA(VLOOKUP(C8081,'Provider-EHR crosswalk'!A:B,2,FALSE)),"No EHR Specified",VLOOKUP(C8081,'Provider-EHR crosswalk'!A:B,2,FALSE))</f>
        <v>Azalea Health EHR</v>
      </c>
    </row>
    <row r="8082" spans="1:11" x14ac:dyDescent="0.25">
      <c r="A8082" t="s">
        <v>133</v>
      </c>
      <c r="B8082">
        <v>52</v>
      </c>
      <c r="C8082" t="s">
        <v>784</v>
      </c>
      <c r="D8082" t="s">
        <v>134</v>
      </c>
      <c r="E8082">
        <v>0</v>
      </c>
      <c r="F8082">
        <v>133</v>
      </c>
      <c r="G8082">
        <v>0</v>
      </c>
      <c r="H8082" t="s">
        <v>116</v>
      </c>
      <c r="I8082">
        <v>1</v>
      </c>
      <c r="J8082" t="s">
        <v>66</v>
      </c>
      <c r="K8082" s="33" t="str">
        <f>IF(ISNA(VLOOKUP(C8082,'Provider-EHR crosswalk'!A:B,2,FALSE)),"No EHR Specified",VLOOKUP(C8082,'Provider-EHR crosswalk'!A:B,2,FALSE))</f>
        <v>Azalea Health EHR</v>
      </c>
    </row>
    <row r="8083" spans="1:11" x14ac:dyDescent="0.25">
      <c r="A8083" t="s">
        <v>135</v>
      </c>
      <c r="B8083">
        <v>52</v>
      </c>
      <c r="C8083" t="s">
        <v>784</v>
      </c>
      <c r="D8083" t="s">
        <v>136</v>
      </c>
      <c r="E8083">
        <v>0</v>
      </c>
      <c r="F8083">
        <v>133</v>
      </c>
      <c r="G8083">
        <v>0</v>
      </c>
      <c r="H8083" t="s">
        <v>116</v>
      </c>
      <c r="I8083">
        <v>1</v>
      </c>
      <c r="J8083" t="s">
        <v>66</v>
      </c>
      <c r="K8083" s="33" t="str">
        <f>IF(ISNA(VLOOKUP(C8083,'Provider-EHR crosswalk'!A:B,2,FALSE)),"No EHR Specified",VLOOKUP(C8083,'Provider-EHR crosswalk'!A:B,2,FALSE))</f>
        <v>Azalea Health EHR</v>
      </c>
    </row>
    <row r="8084" spans="1:11" x14ac:dyDescent="0.25">
      <c r="A8084" t="s">
        <v>137</v>
      </c>
      <c r="B8084">
        <v>52</v>
      </c>
      <c r="C8084" t="s">
        <v>784</v>
      </c>
      <c r="D8084" t="s">
        <v>138</v>
      </c>
      <c r="E8084">
        <v>0</v>
      </c>
      <c r="F8084">
        <v>133</v>
      </c>
      <c r="G8084">
        <v>0</v>
      </c>
      <c r="H8084" t="s">
        <v>116</v>
      </c>
      <c r="I8084">
        <v>1</v>
      </c>
      <c r="J8084" t="s">
        <v>66</v>
      </c>
      <c r="K8084" s="33" t="str">
        <f>IF(ISNA(VLOOKUP(C8084,'Provider-EHR crosswalk'!A:B,2,FALSE)),"No EHR Specified",VLOOKUP(C8084,'Provider-EHR crosswalk'!A:B,2,FALSE))</f>
        <v>Azalea Health EHR</v>
      </c>
    </row>
    <row r="8085" spans="1:11" x14ac:dyDescent="0.25">
      <c r="A8085" t="s">
        <v>139</v>
      </c>
      <c r="B8085">
        <v>52</v>
      </c>
      <c r="C8085" t="s">
        <v>784</v>
      </c>
      <c r="D8085" t="s">
        <v>140</v>
      </c>
      <c r="E8085">
        <v>0</v>
      </c>
      <c r="F8085">
        <v>133</v>
      </c>
      <c r="G8085">
        <v>0</v>
      </c>
      <c r="H8085" t="s">
        <v>116</v>
      </c>
      <c r="I8085">
        <v>1</v>
      </c>
      <c r="J8085" t="s">
        <v>66</v>
      </c>
      <c r="K8085" s="33" t="str">
        <f>IF(ISNA(VLOOKUP(C8085,'Provider-EHR crosswalk'!A:B,2,FALSE)),"No EHR Specified",VLOOKUP(C8085,'Provider-EHR crosswalk'!A:B,2,FALSE))</f>
        <v>Azalea Health EHR</v>
      </c>
    </row>
    <row r="8086" spans="1:11" x14ac:dyDescent="0.25">
      <c r="A8086" t="s">
        <v>141</v>
      </c>
      <c r="B8086">
        <v>52</v>
      </c>
      <c r="C8086" t="s">
        <v>784</v>
      </c>
      <c r="D8086" t="s">
        <v>142</v>
      </c>
      <c r="E8086">
        <v>0</v>
      </c>
      <c r="F8086">
        <v>133</v>
      </c>
      <c r="G8086">
        <v>0</v>
      </c>
      <c r="H8086" t="s">
        <v>116</v>
      </c>
      <c r="I8086">
        <v>1</v>
      </c>
      <c r="J8086" t="s">
        <v>66</v>
      </c>
      <c r="K8086" s="33" t="str">
        <f>IF(ISNA(VLOOKUP(C8086,'Provider-EHR crosswalk'!A:B,2,FALSE)),"No EHR Specified",VLOOKUP(C8086,'Provider-EHR crosswalk'!A:B,2,FALSE))</f>
        <v>Azalea Health EHR</v>
      </c>
    </row>
    <row r="8087" spans="1:11" x14ac:dyDescent="0.25">
      <c r="A8087" t="s">
        <v>143</v>
      </c>
      <c r="B8087">
        <v>52</v>
      </c>
      <c r="C8087" t="s">
        <v>784</v>
      </c>
      <c r="D8087" t="s">
        <v>144</v>
      </c>
      <c r="E8087">
        <v>0</v>
      </c>
      <c r="F8087">
        <v>133</v>
      </c>
      <c r="G8087">
        <v>0</v>
      </c>
      <c r="H8087" t="s">
        <v>116</v>
      </c>
      <c r="I8087">
        <v>1</v>
      </c>
      <c r="J8087" t="s">
        <v>66</v>
      </c>
      <c r="K8087" s="33" t="str">
        <f>IF(ISNA(VLOOKUP(C8087,'Provider-EHR crosswalk'!A:B,2,FALSE)),"No EHR Specified",VLOOKUP(C8087,'Provider-EHR crosswalk'!A:B,2,FALSE))</f>
        <v>Azalea Health EHR</v>
      </c>
    </row>
    <row r="8088" spans="1:11" x14ac:dyDescent="0.25">
      <c r="A8088" t="s">
        <v>145</v>
      </c>
      <c r="B8088">
        <v>52</v>
      </c>
      <c r="C8088" t="s">
        <v>784</v>
      </c>
      <c r="D8088" t="s">
        <v>146</v>
      </c>
      <c r="E8088">
        <v>0</v>
      </c>
      <c r="F8088">
        <v>133</v>
      </c>
      <c r="G8088">
        <v>0</v>
      </c>
      <c r="H8088" t="s">
        <v>116</v>
      </c>
      <c r="I8088">
        <v>1</v>
      </c>
      <c r="J8088" t="s">
        <v>66</v>
      </c>
      <c r="K8088" s="33" t="str">
        <f>IF(ISNA(VLOOKUP(C8088,'Provider-EHR crosswalk'!A:B,2,FALSE)),"No EHR Specified",VLOOKUP(C8088,'Provider-EHR crosswalk'!A:B,2,FALSE))</f>
        <v>Azalea Health EHR</v>
      </c>
    </row>
    <row r="8089" spans="1:11" x14ac:dyDescent="0.25">
      <c r="A8089" t="s">
        <v>147</v>
      </c>
      <c r="B8089">
        <v>52</v>
      </c>
      <c r="C8089" t="s">
        <v>784</v>
      </c>
      <c r="D8089" t="s">
        <v>148</v>
      </c>
      <c r="E8089">
        <v>0</v>
      </c>
      <c r="F8089">
        <v>133</v>
      </c>
      <c r="G8089">
        <v>0</v>
      </c>
      <c r="H8089" t="s">
        <v>116</v>
      </c>
      <c r="I8089">
        <v>1</v>
      </c>
      <c r="J8089" t="s">
        <v>66</v>
      </c>
      <c r="K8089" s="33" t="str">
        <f>IF(ISNA(VLOOKUP(C8089,'Provider-EHR crosswalk'!A:B,2,FALSE)),"No EHR Specified",VLOOKUP(C8089,'Provider-EHR crosswalk'!A:B,2,FALSE))</f>
        <v>Azalea Health EHR</v>
      </c>
    </row>
    <row r="8090" spans="1:11" x14ac:dyDescent="0.25">
      <c r="A8090" t="s">
        <v>149</v>
      </c>
      <c r="B8090">
        <v>52</v>
      </c>
      <c r="C8090" t="s">
        <v>784</v>
      </c>
      <c r="D8090" t="s">
        <v>150</v>
      </c>
      <c r="E8090">
        <v>0</v>
      </c>
      <c r="F8090">
        <v>133</v>
      </c>
      <c r="G8090">
        <v>0</v>
      </c>
      <c r="H8090" t="s">
        <v>116</v>
      </c>
      <c r="I8090">
        <v>1</v>
      </c>
      <c r="J8090" t="s">
        <v>66</v>
      </c>
      <c r="K8090" s="33" t="str">
        <f>IF(ISNA(VLOOKUP(C8090,'Provider-EHR crosswalk'!A:B,2,FALSE)),"No EHR Specified",VLOOKUP(C8090,'Provider-EHR crosswalk'!A:B,2,FALSE))</f>
        <v>Azalea Health EHR</v>
      </c>
    </row>
    <row r="8091" spans="1:11" x14ac:dyDescent="0.25">
      <c r="A8091" t="s">
        <v>151</v>
      </c>
      <c r="B8091">
        <v>52</v>
      </c>
      <c r="C8091" t="s">
        <v>784</v>
      </c>
      <c r="D8091" t="s">
        <v>152</v>
      </c>
      <c r="E8091">
        <v>0</v>
      </c>
      <c r="F8091">
        <v>133</v>
      </c>
      <c r="G8091">
        <v>0</v>
      </c>
      <c r="H8091" t="s">
        <v>116</v>
      </c>
      <c r="I8091">
        <v>1</v>
      </c>
      <c r="J8091" t="s">
        <v>66</v>
      </c>
      <c r="K8091" s="33" t="str">
        <f>IF(ISNA(VLOOKUP(C8091,'Provider-EHR crosswalk'!A:B,2,FALSE)),"No EHR Specified",VLOOKUP(C8091,'Provider-EHR crosswalk'!A:B,2,FALSE))</f>
        <v>Azalea Health EHR</v>
      </c>
    </row>
    <row r="8092" spans="1:11" x14ac:dyDescent="0.25">
      <c r="A8092" t="s">
        <v>153</v>
      </c>
      <c r="B8092">
        <v>52</v>
      </c>
      <c r="C8092" t="s">
        <v>784</v>
      </c>
      <c r="D8092" t="s">
        <v>154</v>
      </c>
      <c r="E8092">
        <v>0</v>
      </c>
      <c r="F8092">
        <v>133</v>
      </c>
      <c r="G8092">
        <v>0</v>
      </c>
      <c r="H8092" t="s">
        <v>116</v>
      </c>
      <c r="I8092">
        <v>1</v>
      </c>
      <c r="J8092" t="s">
        <v>66</v>
      </c>
      <c r="K8092" s="33" t="str">
        <f>IF(ISNA(VLOOKUP(C8092,'Provider-EHR crosswalk'!A:B,2,FALSE)),"No EHR Specified",VLOOKUP(C8092,'Provider-EHR crosswalk'!A:B,2,FALSE))</f>
        <v>Azalea Health EHR</v>
      </c>
    </row>
    <row r="8093" spans="1:11" x14ac:dyDescent="0.25">
      <c r="A8093" t="s">
        <v>155</v>
      </c>
      <c r="B8093">
        <v>52</v>
      </c>
      <c r="C8093" t="s">
        <v>784</v>
      </c>
      <c r="D8093" t="s">
        <v>156</v>
      </c>
      <c r="E8093">
        <v>0</v>
      </c>
      <c r="F8093">
        <v>133</v>
      </c>
      <c r="G8093">
        <v>0</v>
      </c>
      <c r="H8093" t="s">
        <v>157</v>
      </c>
      <c r="I8093" t="s">
        <v>157</v>
      </c>
      <c r="J8093" t="s">
        <v>157</v>
      </c>
      <c r="K8093" s="33" t="str">
        <f>IF(ISNA(VLOOKUP(C8093,'Provider-EHR crosswalk'!A:B,2,FALSE)),"No EHR Specified",VLOOKUP(C8093,'Provider-EHR crosswalk'!A:B,2,FALSE))</f>
        <v>Azalea Health EHR</v>
      </c>
    </row>
    <row r="8094" spans="1:11" x14ac:dyDescent="0.25">
      <c r="A8094" t="s">
        <v>158</v>
      </c>
      <c r="B8094">
        <v>52</v>
      </c>
      <c r="C8094" t="s">
        <v>784</v>
      </c>
      <c r="D8094" t="s">
        <v>159</v>
      </c>
      <c r="E8094">
        <v>41</v>
      </c>
      <c r="F8094">
        <v>133</v>
      </c>
      <c r="G8094">
        <v>30.83</v>
      </c>
      <c r="H8094" t="s">
        <v>157</v>
      </c>
      <c r="I8094" t="s">
        <v>157</v>
      </c>
      <c r="J8094" t="s">
        <v>157</v>
      </c>
      <c r="K8094" s="33" t="str">
        <f>IF(ISNA(VLOOKUP(C8094,'Provider-EHR crosswalk'!A:B,2,FALSE)),"No EHR Specified",VLOOKUP(C8094,'Provider-EHR crosswalk'!A:B,2,FALSE))</f>
        <v>Azalea Health EHR</v>
      </c>
    </row>
    <row r="8095" spans="1:11" x14ac:dyDescent="0.25">
      <c r="A8095" t="s">
        <v>162</v>
      </c>
      <c r="B8095">
        <v>52</v>
      </c>
      <c r="C8095" t="s">
        <v>784</v>
      </c>
      <c r="D8095" t="s">
        <v>163</v>
      </c>
      <c r="E8095">
        <v>0</v>
      </c>
      <c r="F8095">
        <v>133</v>
      </c>
      <c r="G8095">
        <v>0</v>
      </c>
      <c r="H8095" t="s">
        <v>65</v>
      </c>
      <c r="I8095">
        <v>95</v>
      </c>
      <c r="J8095" t="s">
        <v>69</v>
      </c>
      <c r="K8095" s="33" t="str">
        <f>IF(ISNA(VLOOKUP(C8095,'Provider-EHR crosswalk'!A:B,2,FALSE)),"No EHR Specified",VLOOKUP(C8095,'Provider-EHR crosswalk'!A:B,2,FALSE))</f>
        <v>Azalea Health EHR</v>
      </c>
    </row>
    <row r="8096" spans="1:11" x14ac:dyDescent="0.25">
      <c r="A8096" t="s">
        <v>164</v>
      </c>
      <c r="B8096">
        <v>52</v>
      </c>
      <c r="C8096" t="s">
        <v>784</v>
      </c>
      <c r="D8096" t="s">
        <v>165</v>
      </c>
      <c r="E8096">
        <v>132</v>
      </c>
      <c r="F8096">
        <v>132</v>
      </c>
      <c r="G8096">
        <v>100</v>
      </c>
      <c r="H8096" t="s">
        <v>65</v>
      </c>
      <c r="I8096">
        <v>95</v>
      </c>
      <c r="J8096" t="s">
        <v>66</v>
      </c>
      <c r="K8096" s="33" t="str">
        <f>IF(ISNA(VLOOKUP(C8096,'Provider-EHR crosswalk'!A:B,2,FALSE)),"No EHR Specified",VLOOKUP(C8096,'Provider-EHR crosswalk'!A:B,2,FALSE))</f>
        <v>Azalea Health EHR</v>
      </c>
    </row>
    <row r="8097" spans="1:11" x14ac:dyDescent="0.25">
      <c r="A8097" t="s">
        <v>166</v>
      </c>
      <c r="B8097">
        <v>52</v>
      </c>
      <c r="C8097" t="s">
        <v>784</v>
      </c>
      <c r="D8097" t="s">
        <v>167</v>
      </c>
      <c r="E8097">
        <v>0</v>
      </c>
      <c r="F8097">
        <v>132</v>
      </c>
      <c r="G8097">
        <v>0</v>
      </c>
      <c r="H8097" t="s">
        <v>116</v>
      </c>
      <c r="I8097">
        <v>5</v>
      </c>
      <c r="J8097" t="s">
        <v>66</v>
      </c>
      <c r="K8097" s="33" t="str">
        <f>IF(ISNA(VLOOKUP(C8097,'Provider-EHR crosswalk'!A:B,2,FALSE)),"No EHR Specified",VLOOKUP(C8097,'Provider-EHR crosswalk'!A:B,2,FALSE))</f>
        <v>Azalea Health EHR</v>
      </c>
    </row>
    <row r="8098" spans="1:11" x14ac:dyDescent="0.25">
      <c r="A8098" t="s">
        <v>168</v>
      </c>
      <c r="B8098">
        <v>52</v>
      </c>
      <c r="C8098" t="s">
        <v>784</v>
      </c>
      <c r="D8098" t="s">
        <v>169</v>
      </c>
      <c r="E8098">
        <v>0</v>
      </c>
      <c r="F8098">
        <v>132</v>
      </c>
      <c r="G8098">
        <v>0</v>
      </c>
      <c r="H8098" t="s">
        <v>116</v>
      </c>
      <c r="I8098">
        <v>5</v>
      </c>
      <c r="J8098" t="s">
        <v>66</v>
      </c>
      <c r="K8098" s="33" t="str">
        <f>IF(ISNA(VLOOKUP(C8098,'Provider-EHR crosswalk'!A:B,2,FALSE)),"No EHR Specified",VLOOKUP(C8098,'Provider-EHR crosswalk'!A:B,2,FALSE))</f>
        <v>Azalea Health EHR</v>
      </c>
    </row>
    <row r="8099" spans="1:11" x14ac:dyDescent="0.25">
      <c r="A8099" t="s">
        <v>170</v>
      </c>
      <c r="B8099">
        <v>52</v>
      </c>
      <c r="C8099" t="s">
        <v>784</v>
      </c>
      <c r="D8099" t="s">
        <v>171</v>
      </c>
      <c r="E8099">
        <v>0</v>
      </c>
      <c r="F8099">
        <v>132</v>
      </c>
      <c r="G8099">
        <v>0</v>
      </c>
      <c r="H8099" t="s">
        <v>116</v>
      </c>
      <c r="I8099">
        <v>5</v>
      </c>
      <c r="J8099" t="s">
        <v>66</v>
      </c>
      <c r="K8099" s="33" t="str">
        <f>IF(ISNA(VLOOKUP(C8099,'Provider-EHR crosswalk'!A:B,2,FALSE)),"No EHR Specified",VLOOKUP(C8099,'Provider-EHR crosswalk'!A:B,2,FALSE))</f>
        <v>Azalea Health EHR</v>
      </c>
    </row>
    <row r="8100" spans="1:11" x14ac:dyDescent="0.25">
      <c r="A8100" t="s">
        <v>172</v>
      </c>
      <c r="B8100">
        <v>52</v>
      </c>
      <c r="C8100" t="s">
        <v>784</v>
      </c>
      <c r="D8100" t="s">
        <v>173</v>
      </c>
      <c r="E8100">
        <v>76</v>
      </c>
      <c r="F8100">
        <v>133</v>
      </c>
      <c r="G8100">
        <v>57.14</v>
      </c>
      <c r="H8100" t="s">
        <v>116</v>
      </c>
      <c r="I8100">
        <v>5</v>
      </c>
      <c r="J8100" t="s">
        <v>69</v>
      </c>
      <c r="K8100" s="33" t="str">
        <f>IF(ISNA(VLOOKUP(C8100,'Provider-EHR crosswalk'!A:B,2,FALSE)),"No EHR Specified",VLOOKUP(C8100,'Provider-EHR crosswalk'!A:B,2,FALSE))</f>
        <v>Azalea Health EHR</v>
      </c>
    </row>
    <row r="8101" spans="1:11" x14ac:dyDescent="0.25">
      <c r="A8101" t="s">
        <v>174</v>
      </c>
      <c r="B8101">
        <v>52</v>
      </c>
      <c r="C8101" t="s">
        <v>784</v>
      </c>
      <c r="D8101" t="s">
        <v>175</v>
      </c>
      <c r="E8101">
        <v>45</v>
      </c>
      <c r="F8101">
        <v>133</v>
      </c>
      <c r="G8101">
        <v>33.83</v>
      </c>
      <c r="H8101" t="s">
        <v>116</v>
      </c>
      <c r="I8101">
        <v>5</v>
      </c>
      <c r="J8101" t="s">
        <v>69</v>
      </c>
      <c r="K8101" s="33" t="str">
        <f>IF(ISNA(VLOOKUP(C8101,'Provider-EHR crosswalk'!A:B,2,FALSE)),"No EHR Specified",VLOOKUP(C8101,'Provider-EHR crosswalk'!A:B,2,FALSE))</f>
        <v>Azalea Health EHR</v>
      </c>
    </row>
    <row r="8102" spans="1:11" x14ac:dyDescent="0.25">
      <c r="A8102" t="s">
        <v>176</v>
      </c>
      <c r="B8102">
        <v>52</v>
      </c>
      <c r="C8102" t="s">
        <v>784</v>
      </c>
      <c r="D8102" t="s">
        <v>177</v>
      </c>
      <c r="E8102">
        <v>12</v>
      </c>
      <c r="F8102">
        <v>133</v>
      </c>
      <c r="G8102">
        <v>9.02</v>
      </c>
      <c r="H8102" t="s">
        <v>116</v>
      </c>
      <c r="I8102">
        <v>5</v>
      </c>
      <c r="J8102" t="s">
        <v>69</v>
      </c>
      <c r="K8102" s="33" t="str">
        <f>IF(ISNA(VLOOKUP(C8102,'Provider-EHR crosswalk'!A:B,2,FALSE)),"No EHR Specified",VLOOKUP(C8102,'Provider-EHR crosswalk'!A:B,2,FALSE))</f>
        <v>Azalea Health EHR</v>
      </c>
    </row>
    <row r="8103" spans="1:11" x14ac:dyDescent="0.25">
      <c r="A8103" t="s">
        <v>63</v>
      </c>
      <c r="B8103">
        <v>82</v>
      </c>
      <c r="C8103" t="s">
        <v>785</v>
      </c>
      <c r="D8103" t="s">
        <v>64</v>
      </c>
      <c r="E8103">
        <v>120</v>
      </c>
      <c r="F8103">
        <v>120</v>
      </c>
      <c r="G8103">
        <v>100</v>
      </c>
      <c r="H8103" t="s">
        <v>65</v>
      </c>
      <c r="I8103">
        <v>99</v>
      </c>
      <c r="J8103" t="s">
        <v>66</v>
      </c>
      <c r="K8103" s="33" t="str">
        <f>IF(ISNA(VLOOKUP(C8103,'Provider-EHR crosswalk'!A:B,2,FALSE)),"No EHR Specified",VLOOKUP(C8103,'Provider-EHR crosswalk'!A:B,2,FALSE))</f>
        <v>Azalea Health EHR</v>
      </c>
    </row>
    <row r="8104" spans="1:11" x14ac:dyDescent="0.25">
      <c r="A8104" t="s">
        <v>67</v>
      </c>
      <c r="B8104">
        <v>82</v>
      </c>
      <c r="C8104" t="s">
        <v>785</v>
      </c>
      <c r="D8104" t="s">
        <v>68</v>
      </c>
      <c r="E8104">
        <v>87</v>
      </c>
      <c r="F8104">
        <v>120</v>
      </c>
      <c r="G8104">
        <v>72.5</v>
      </c>
      <c r="H8104" t="s">
        <v>65</v>
      </c>
      <c r="I8104">
        <v>75</v>
      </c>
      <c r="J8104" t="s">
        <v>69</v>
      </c>
      <c r="K8104" s="33" t="str">
        <f>IF(ISNA(VLOOKUP(C8104,'Provider-EHR crosswalk'!A:B,2,FALSE)),"No EHR Specified",VLOOKUP(C8104,'Provider-EHR crosswalk'!A:B,2,FALSE))</f>
        <v>Azalea Health EHR</v>
      </c>
    </row>
    <row r="8105" spans="1:11" x14ac:dyDescent="0.25">
      <c r="A8105" t="s">
        <v>70</v>
      </c>
      <c r="B8105">
        <v>82</v>
      </c>
      <c r="C8105" t="s">
        <v>785</v>
      </c>
      <c r="D8105" t="s">
        <v>71</v>
      </c>
      <c r="E8105">
        <v>120</v>
      </c>
      <c r="F8105">
        <v>120</v>
      </c>
      <c r="G8105">
        <v>100</v>
      </c>
      <c r="H8105" t="s">
        <v>65</v>
      </c>
      <c r="I8105">
        <v>99</v>
      </c>
      <c r="J8105" t="s">
        <v>66</v>
      </c>
      <c r="K8105" s="33" t="str">
        <f>IF(ISNA(VLOOKUP(C8105,'Provider-EHR crosswalk'!A:B,2,FALSE)),"No EHR Specified",VLOOKUP(C8105,'Provider-EHR crosswalk'!A:B,2,FALSE))</f>
        <v>Azalea Health EHR</v>
      </c>
    </row>
    <row r="8106" spans="1:11" x14ac:dyDescent="0.25">
      <c r="A8106" t="s">
        <v>72</v>
      </c>
      <c r="B8106">
        <v>82</v>
      </c>
      <c r="C8106" t="s">
        <v>785</v>
      </c>
      <c r="D8106" t="s">
        <v>73</v>
      </c>
      <c r="E8106">
        <v>120</v>
      </c>
      <c r="F8106">
        <v>120</v>
      </c>
      <c r="G8106">
        <v>100</v>
      </c>
      <c r="H8106" t="s">
        <v>65</v>
      </c>
      <c r="I8106">
        <v>99</v>
      </c>
      <c r="J8106" t="s">
        <v>66</v>
      </c>
      <c r="K8106" s="33" t="str">
        <f>IF(ISNA(VLOOKUP(C8106,'Provider-EHR crosswalk'!A:B,2,FALSE)),"No EHR Specified",VLOOKUP(C8106,'Provider-EHR crosswalk'!A:B,2,FALSE))</f>
        <v>Azalea Health EHR</v>
      </c>
    </row>
    <row r="8107" spans="1:11" x14ac:dyDescent="0.25">
      <c r="A8107" t="s">
        <v>74</v>
      </c>
      <c r="B8107">
        <v>82</v>
      </c>
      <c r="C8107" t="s">
        <v>785</v>
      </c>
      <c r="D8107" t="s">
        <v>75</v>
      </c>
      <c r="E8107">
        <v>120</v>
      </c>
      <c r="F8107">
        <v>120</v>
      </c>
      <c r="G8107">
        <v>100</v>
      </c>
      <c r="H8107" t="s">
        <v>65</v>
      </c>
      <c r="I8107">
        <v>99</v>
      </c>
      <c r="J8107" t="s">
        <v>66</v>
      </c>
      <c r="K8107" s="33" t="str">
        <f>IF(ISNA(VLOOKUP(C8107,'Provider-EHR crosswalk'!A:B,2,FALSE)),"No EHR Specified",VLOOKUP(C8107,'Provider-EHR crosswalk'!A:B,2,FALSE))</f>
        <v>Azalea Health EHR</v>
      </c>
    </row>
    <row r="8108" spans="1:11" x14ac:dyDescent="0.25">
      <c r="A8108" t="s">
        <v>76</v>
      </c>
      <c r="B8108">
        <v>82</v>
      </c>
      <c r="C8108" t="s">
        <v>785</v>
      </c>
      <c r="D8108" t="s">
        <v>77</v>
      </c>
      <c r="E8108">
        <v>120</v>
      </c>
      <c r="F8108">
        <v>120</v>
      </c>
      <c r="G8108">
        <v>100</v>
      </c>
      <c r="H8108" t="s">
        <v>65</v>
      </c>
      <c r="I8108">
        <v>85</v>
      </c>
      <c r="J8108" t="s">
        <v>66</v>
      </c>
      <c r="K8108" s="33" t="str">
        <f>IF(ISNA(VLOOKUP(C8108,'Provider-EHR crosswalk'!A:B,2,FALSE)),"No EHR Specified",VLOOKUP(C8108,'Provider-EHR crosswalk'!A:B,2,FALSE))</f>
        <v>Azalea Health EHR</v>
      </c>
    </row>
    <row r="8109" spans="1:11" x14ac:dyDescent="0.25">
      <c r="A8109" t="s">
        <v>78</v>
      </c>
      <c r="B8109">
        <v>82</v>
      </c>
      <c r="C8109" t="s">
        <v>785</v>
      </c>
      <c r="D8109" t="s">
        <v>79</v>
      </c>
      <c r="E8109">
        <v>120</v>
      </c>
      <c r="F8109">
        <v>120</v>
      </c>
      <c r="G8109">
        <v>100</v>
      </c>
      <c r="H8109" t="s">
        <v>65</v>
      </c>
      <c r="I8109">
        <v>85</v>
      </c>
      <c r="J8109" t="s">
        <v>66</v>
      </c>
      <c r="K8109" s="33" t="str">
        <f>IF(ISNA(VLOOKUP(C8109,'Provider-EHR crosswalk'!A:B,2,FALSE)),"No EHR Specified",VLOOKUP(C8109,'Provider-EHR crosswalk'!A:B,2,FALSE))</f>
        <v>Azalea Health EHR</v>
      </c>
    </row>
    <row r="8110" spans="1:11" x14ac:dyDescent="0.25">
      <c r="A8110" t="s">
        <v>80</v>
      </c>
      <c r="B8110">
        <v>82</v>
      </c>
      <c r="C8110" t="s">
        <v>785</v>
      </c>
      <c r="D8110" t="s">
        <v>81</v>
      </c>
      <c r="E8110">
        <v>120</v>
      </c>
      <c r="F8110">
        <v>120</v>
      </c>
      <c r="G8110">
        <v>100</v>
      </c>
      <c r="H8110" t="s">
        <v>65</v>
      </c>
      <c r="I8110">
        <v>85</v>
      </c>
      <c r="J8110" t="s">
        <v>66</v>
      </c>
      <c r="K8110" s="33" t="str">
        <f>IF(ISNA(VLOOKUP(C8110,'Provider-EHR crosswalk'!A:B,2,FALSE)),"No EHR Specified",VLOOKUP(C8110,'Provider-EHR crosswalk'!A:B,2,FALSE))</f>
        <v>Azalea Health EHR</v>
      </c>
    </row>
    <row r="8111" spans="1:11" x14ac:dyDescent="0.25">
      <c r="A8111" t="s">
        <v>82</v>
      </c>
      <c r="B8111">
        <v>82</v>
      </c>
      <c r="C8111" t="s">
        <v>785</v>
      </c>
      <c r="D8111" t="s">
        <v>83</v>
      </c>
      <c r="E8111">
        <v>120</v>
      </c>
      <c r="F8111">
        <v>120</v>
      </c>
      <c r="G8111">
        <v>100</v>
      </c>
      <c r="H8111" t="s">
        <v>65</v>
      </c>
      <c r="I8111">
        <v>85</v>
      </c>
      <c r="J8111" t="s">
        <v>66</v>
      </c>
      <c r="K8111" s="33" t="str">
        <f>IF(ISNA(VLOOKUP(C8111,'Provider-EHR crosswalk'!A:B,2,FALSE)),"No EHR Specified",VLOOKUP(C8111,'Provider-EHR crosswalk'!A:B,2,FALSE))</f>
        <v>Azalea Health EHR</v>
      </c>
    </row>
    <row r="8112" spans="1:11" x14ac:dyDescent="0.25">
      <c r="A8112" t="s">
        <v>84</v>
      </c>
      <c r="B8112">
        <v>82</v>
      </c>
      <c r="C8112" t="s">
        <v>785</v>
      </c>
      <c r="D8112" t="s">
        <v>85</v>
      </c>
      <c r="E8112">
        <v>120</v>
      </c>
      <c r="F8112">
        <v>120</v>
      </c>
      <c r="G8112">
        <v>100</v>
      </c>
      <c r="H8112" t="s">
        <v>65</v>
      </c>
      <c r="I8112">
        <v>85</v>
      </c>
      <c r="J8112" t="s">
        <v>66</v>
      </c>
      <c r="K8112" s="33" t="str">
        <f>IF(ISNA(VLOOKUP(C8112,'Provider-EHR crosswalk'!A:B,2,FALSE)),"No EHR Specified",VLOOKUP(C8112,'Provider-EHR crosswalk'!A:B,2,FALSE))</f>
        <v>Azalea Health EHR</v>
      </c>
    </row>
    <row r="8113" spans="1:11" x14ac:dyDescent="0.25">
      <c r="A8113" t="s">
        <v>86</v>
      </c>
      <c r="B8113">
        <v>82</v>
      </c>
      <c r="C8113" t="s">
        <v>785</v>
      </c>
      <c r="D8113" t="s">
        <v>87</v>
      </c>
      <c r="E8113">
        <v>120</v>
      </c>
      <c r="F8113">
        <v>120</v>
      </c>
      <c r="G8113">
        <v>100</v>
      </c>
      <c r="H8113" t="s">
        <v>65</v>
      </c>
      <c r="I8113">
        <v>95</v>
      </c>
      <c r="J8113" t="s">
        <v>66</v>
      </c>
      <c r="K8113" s="33" t="str">
        <f>IF(ISNA(VLOOKUP(C8113,'Provider-EHR crosswalk'!A:B,2,FALSE)),"No EHR Specified",VLOOKUP(C8113,'Provider-EHR crosswalk'!A:B,2,FALSE))</f>
        <v>Azalea Health EHR</v>
      </c>
    </row>
    <row r="8114" spans="1:11" x14ac:dyDescent="0.25">
      <c r="A8114" t="s">
        <v>88</v>
      </c>
      <c r="B8114">
        <v>82</v>
      </c>
      <c r="C8114" t="s">
        <v>785</v>
      </c>
      <c r="D8114" t="s">
        <v>89</v>
      </c>
      <c r="E8114">
        <v>120</v>
      </c>
      <c r="F8114">
        <v>120</v>
      </c>
      <c r="G8114">
        <v>100</v>
      </c>
      <c r="H8114" t="s">
        <v>65</v>
      </c>
      <c r="I8114">
        <v>95</v>
      </c>
      <c r="J8114" t="s">
        <v>66</v>
      </c>
      <c r="K8114" s="33" t="str">
        <f>IF(ISNA(VLOOKUP(C8114,'Provider-EHR crosswalk'!A:B,2,FALSE)),"No EHR Specified",VLOOKUP(C8114,'Provider-EHR crosswalk'!A:B,2,FALSE))</f>
        <v>Azalea Health EHR</v>
      </c>
    </row>
    <row r="8115" spans="1:11" x14ac:dyDescent="0.25">
      <c r="A8115" t="s">
        <v>90</v>
      </c>
      <c r="B8115">
        <v>82</v>
      </c>
      <c r="C8115" t="s">
        <v>785</v>
      </c>
      <c r="D8115" t="s">
        <v>91</v>
      </c>
      <c r="E8115">
        <v>113</v>
      </c>
      <c r="F8115">
        <v>120</v>
      </c>
      <c r="G8115">
        <v>94.17</v>
      </c>
      <c r="H8115" t="s">
        <v>65</v>
      </c>
      <c r="I8115">
        <v>90</v>
      </c>
      <c r="J8115" t="s">
        <v>66</v>
      </c>
      <c r="K8115" s="33" t="str">
        <f>IF(ISNA(VLOOKUP(C8115,'Provider-EHR crosswalk'!A:B,2,FALSE)),"No EHR Specified",VLOOKUP(C8115,'Provider-EHR crosswalk'!A:B,2,FALSE))</f>
        <v>Azalea Health EHR</v>
      </c>
    </row>
    <row r="8116" spans="1:11" x14ac:dyDescent="0.25">
      <c r="A8116" t="s">
        <v>92</v>
      </c>
      <c r="B8116">
        <v>82</v>
      </c>
      <c r="C8116" t="s">
        <v>785</v>
      </c>
      <c r="D8116" t="s">
        <v>93</v>
      </c>
      <c r="E8116">
        <v>26</v>
      </c>
      <c r="F8116">
        <v>120</v>
      </c>
      <c r="G8116">
        <v>21.67</v>
      </c>
      <c r="H8116" t="s">
        <v>65</v>
      </c>
      <c r="I8116">
        <v>90</v>
      </c>
      <c r="J8116" t="s">
        <v>69</v>
      </c>
      <c r="K8116" s="33" t="str">
        <f>IF(ISNA(VLOOKUP(C8116,'Provider-EHR crosswalk'!A:B,2,FALSE)),"No EHR Specified",VLOOKUP(C8116,'Provider-EHR crosswalk'!A:B,2,FALSE))</f>
        <v>Azalea Health EHR</v>
      </c>
    </row>
    <row r="8117" spans="1:11" x14ac:dyDescent="0.25">
      <c r="A8117" t="s">
        <v>94</v>
      </c>
      <c r="B8117">
        <v>82</v>
      </c>
      <c r="C8117" t="s">
        <v>785</v>
      </c>
      <c r="D8117" t="s">
        <v>95</v>
      </c>
      <c r="E8117">
        <v>74</v>
      </c>
      <c r="F8117">
        <v>120</v>
      </c>
      <c r="G8117">
        <v>61.67</v>
      </c>
      <c r="H8117" t="s">
        <v>65</v>
      </c>
      <c r="I8117">
        <v>90</v>
      </c>
      <c r="J8117" t="s">
        <v>69</v>
      </c>
      <c r="K8117" s="33" t="str">
        <f>IF(ISNA(VLOOKUP(C8117,'Provider-EHR crosswalk'!A:B,2,FALSE)),"No EHR Specified",VLOOKUP(C8117,'Provider-EHR crosswalk'!A:B,2,FALSE))</f>
        <v>Azalea Health EHR</v>
      </c>
    </row>
    <row r="8118" spans="1:11" x14ac:dyDescent="0.25">
      <c r="A8118" t="s">
        <v>96</v>
      </c>
      <c r="B8118">
        <v>82</v>
      </c>
      <c r="C8118" t="s">
        <v>785</v>
      </c>
      <c r="D8118" t="s">
        <v>97</v>
      </c>
      <c r="E8118">
        <v>57</v>
      </c>
      <c r="F8118">
        <v>120</v>
      </c>
      <c r="G8118">
        <v>47.5</v>
      </c>
      <c r="H8118" t="s">
        <v>65</v>
      </c>
      <c r="I8118">
        <v>90</v>
      </c>
      <c r="J8118" t="s">
        <v>69</v>
      </c>
      <c r="K8118" s="33" t="str">
        <f>IF(ISNA(VLOOKUP(C8118,'Provider-EHR crosswalk'!A:B,2,FALSE)),"No EHR Specified",VLOOKUP(C8118,'Provider-EHR crosswalk'!A:B,2,FALSE))</f>
        <v>Azalea Health EHR</v>
      </c>
    </row>
    <row r="8119" spans="1:11" x14ac:dyDescent="0.25">
      <c r="A8119" t="s">
        <v>98</v>
      </c>
      <c r="B8119">
        <v>82</v>
      </c>
      <c r="C8119" t="s">
        <v>785</v>
      </c>
      <c r="D8119" t="s">
        <v>99</v>
      </c>
      <c r="E8119">
        <v>58</v>
      </c>
      <c r="F8119">
        <v>120</v>
      </c>
      <c r="G8119">
        <v>48.33</v>
      </c>
      <c r="H8119" t="s">
        <v>65</v>
      </c>
      <c r="I8119">
        <v>90</v>
      </c>
      <c r="J8119" t="s">
        <v>69</v>
      </c>
      <c r="K8119" s="33" t="str">
        <f>IF(ISNA(VLOOKUP(C8119,'Provider-EHR crosswalk'!A:B,2,FALSE)),"No EHR Specified",VLOOKUP(C8119,'Provider-EHR crosswalk'!A:B,2,FALSE))</f>
        <v>Azalea Health EHR</v>
      </c>
    </row>
    <row r="8120" spans="1:11" x14ac:dyDescent="0.25">
      <c r="A8120" t="s">
        <v>100</v>
      </c>
      <c r="B8120">
        <v>82</v>
      </c>
      <c r="C8120" t="s">
        <v>785</v>
      </c>
      <c r="D8120" t="s">
        <v>101</v>
      </c>
      <c r="E8120">
        <v>789</v>
      </c>
      <c r="F8120">
        <v>789</v>
      </c>
      <c r="G8120">
        <v>100</v>
      </c>
      <c r="H8120" t="s">
        <v>65</v>
      </c>
      <c r="I8120">
        <v>99</v>
      </c>
      <c r="J8120" t="s">
        <v>66</v>
      </c>
      <c r="K8120" s="33" t="str">
        <f>IF(ISNA(VLOOKUP(C8120,'Provider-EHR crosswalk'!A:B,2,FALSE)),"No EHR Specified",VLOOKUP(C8120,'Provider-EHR crosswalk'!A:B,2,FALSE))</f>
        <v>Azalea Health EHR</v>
      </c>
    </row>
    <row r="8121" spans="1:11" x14ac:dyDescent="0.25">
      <c r="A8121" t="s">
        <v>102</v>
      </c>
      <c r="B8121">
        <v>82</v>
      </c>
      <c r="C8121" t="s">
        <v>785</v>
      </c>
      <c r="D8121" t="s">
        <v>103</v>
      </c>
      <c r="E8121">
        <v>789</v>
      </c>
      <c r="F8121">
        <v>789</v>
      </c>
      <c r="G8121">
        <v>100</v>
      </c>
      <c r="H8121" t="s">
        <v>65</v>
      </c>
      <c r="I8121">
        <v>99</v>
      </c>
      <c r="J8121" t="s">
        <v>66</v>
      </c>
      <c r="K8121" s="33" t="str">
        <f>IF(ISNA(VLOOKUP(C8121,'Provider-EHR crosswalk'!A:B,2,FALSE)),"No EHR Specified",VLOOKUP(C8121,'Provider-EHR crosswalk'!A:B,2,FALSE))</f>
        <v>Azalea Health EHR</v>
      </c>
    </row>
    <row r="8122" spans="1:11" x14ac:dyDescent="0.25">
      <c r="A8122" t="s">
        <v>104</v>
      </c>
      <c r="B8122">
        <v>82</v>
      </c>
      <c r="C8122" t="s">
        <v>785</v>
      </c>
      <c r="D8122" t="s">
        <v>105</v>
      </c>
      <c r="E8122">
        <v>789</v>
      </c>
      <c r="F8122">
        <v>789</v>
      </c>
      <c r="G8122">
        <v>100</v>
      </c>
      <c r="H8122" t="s">
        <v>65</v>
      </c>
      <c r="I8122">
        <v>99</v>
      </c>
      <c r="J8122" t="s">
        <v>66</v>
      </c>
      <c r="K8122" s="33" t="str">
        <f>IF(ISNA(VLOOKUP(C8122,'Provider-EHR crosswalk'!A:B,2,FALSE)),"No EHR Specified",VLOOKUP(C8122,'Provider-EHR crosswalk'!A:B,2,FALSE))</f>
        <v>Azalea Health EHR</v>
      </c>
    </row>
    <row r="8123" spans="1:11" x14ac:dyDescent="0.25">
      <c r="A8123" t="s">
        <v>106</v>
      </c>
      <c r="B8123">
        <v>82</v>
      </c>
      <c r="C8123" t="s">
        <v>785</v>
      </c>
      <c r="D8123" t="s">
        <v>107</v>
      </c>
      <c r="E8123">
        <v>789</v>
      </c>
      <c r="F8123">
        <v>789</v>
      </c>
      <c r="G8123">
        <v>100</v>
      </c>
      <c r="H8123" t="s">
        <v>65</v>
      </c>
      <c r="I8123">
        <v>99</v>
      </c>
      <c r="J8123" t="s">
        <v>66</v>
      </c>
      <c r="K8123" s="33" t="str">
        <f>IF(ISNA(VLOOKUP(C8123,'Provider-EHR crosswalk'!A:B,2,FALSE)),"No EHR Specified",VLOOKUP(C8123,'Provider-EHR crosswalk'!A:B,2,FALSE))</f>
        <v>Azalea Health EHR</v>
      </c>
    </row>
    <row r="8124" spans="1:11" x14ac:dyDescent="0.25">
      <c r="A8124" t="s">
        <v>108</v>
      </c>
      <c r="B8124">
        <v>82</v>
      </c>
      <c r="C8124" t="s">
        <v>785</v>
      </c>
      <c r="D8124" t="s">
        <v>109</v>
      </c>
      <c r="E8124">
        <v>789</v>
      </c>
      <c r="F8124">
        <v>789</v>
      </c>
      <c r="G8124">
        <v>100</v>
      </c>
      <c r="H8124" t="s">
        <v>65</v>
      </c>
      <c r="I8124">
        <v>99</v>
      </c>
      <c r="J8124" t="s">
        <v>66</v>
      </c>
      <c r="K8124" s="33" t="str">
        <f>IF(ISNA(VLOOKUP(C8124,'Provider-EHR crosswalk'!A:B,2,FALSE)),"No EHR Specified",VLOOKUP(C8124,'Provider-EHR crosswalk'!A:B,2,FALSE))</f>
        <v>Azalea Health EHR</v>
      </c>
    </row>
    <row r="8125" spans="1:11" x14ac:dyDescent="0.25">
      <c r="A8125" t="s">
        <v>110</v>
      </c>
      <c r="B8125">
        <v>82</v>
      </c>
      <c r="C8125" t="s">
        <v>785</v>
      </c>
      <c r="D8125" t="s">
        <v>111</v>
      </c>
      <c r="E8125">
        <v>789</v>
      </c>
      <c r="F8125">
        <v>789</v>
      </c>
      <c r="G8125">
        <v>100</v>
      </c>
      <c r="H8125" t="s">
        <v>65</v>
      </c>
      <c r="I8125">
        <v>99</v>
      </c>
      <c r="J8125" t="s">
        <v>66</v>
      </c>
      <c r="K8125" s="33" t="str">
        <f>IF(ISNA(VLOOKUP(C8125,'Provider-EHR crosswalk'!A:B,2,FALSE)),"No EHR Specified",VLOOKUP(C8125,'Provider-EHR crosswalk'!A:B,2,FALSE))</f>
        <v>Azalea Health EHR</v>
      </c>
    </row>
    <row r="8126" spans="1:11" x14ac:dyDescent="0.25">
      <c r="A8126" t="s">
        <v>112</v>
      </c>
      <c r="B8126">
        <v>82</v>
      </c>
      <c r="C8126" t="s">
        <v>785</v>
      </c>
      <c r="D8126" t="s">
        <v>113</v>
      </c>
      <c r="E8126">
        <v>789</v>
      </c>
      <c r="F8126">
        <v>789</v>
      </c>
      <c r="G8126">
        <v>100</v>
      </c>
      <c r="H8126" t="s">
        <v>65</v>
      </c>
      <c r="I8126">
        <v>99</v>
      </c>
      <c r="J8126" t="s">
        <v>66</v>
      </c>
      <c r="K8126" s="33" t="str">
        <f>IF(ISNA(VLOOKUP(C8126,'Provider-EHR crosswalk'!A:B,2,FALSE)),"No EHR Specified",VLOOKUP(C8126,'Provider-EHR crosswalk'!A:B,2,FALSE))</f>
        <v>Azalea Health EHR</v>
      </c>
    </row>
    <row r="8127" spans="1:11" x14ac:dyDescent="0.25">
      <c r="A8127" t="s">
        <v>114</v>
      </c>
      <c r="B8127">
        <v>82</v>
      </c>
      <c r="C8127" t="s">
        <v>785</v>
      </c>
      <c r="D8127" t="s">
        <v>115</v>
      </c>
      <c r="E8127">
        <v>8</v>
      </c>
      <c r="F8127">
        <v>120</v>
      </c>
      <c r="G8127">
        <v>6.67</v>
      </c>
      <c r="H8127" t="s">
        <v>116</v>
      </c>
      <c r="I8127">
        <v>4</v>
      </c>
      <c r="J8127" t="s">
        <v>69</v>
      </c>
      <c r="K8127" s="33" t="str">
        <f>IF(ISNA(VLOOKUP(C8127,'Provider-EHR crosswalk'!A:B,2,FALSE)),"No EHR Specified",VLOOKUP(C8127,'Provider-EHR crosswalk'!A:B,2,FALSE))</f>
        <v>Azalea Health EHR</v>
      </c>
    </row>
    <row r="8128" spans="1:11" x14ac:dyDescent="0.25">
      <c r="A8128" t="s">
        <v>117</v>
      </c>
      <c r="B8128">
        <v>82</v>
      </c>
      <c r="C8128" t="s">
        <v>785</v>
      </c>
      <c r="D8128" t="s">
        <v>118</v>
      </c>
      <c r="E8128">
        <v>2</v>
      </c>
      <c r="F8128">
        <v>120</v>
      </c>
      <c r="G8128">
        <v>1.67</v>
      </c>
      <c r="H8128" t="s">
        <v>116</v>
      </c>
      <c r="I8128">
        <v>4</v>
      </c>
      <c r="J8128" t="s">
        <v>66</v>
      </c>
      <c r="K8128" s="33" t="str">
        <f>IF(ISNA(VLOOKUP(C8128,'Provider-EHR crosswalk'!A:B,2,FALSE)),"No EHR Specified",VLOOKUP(C8128,'Provider-EHR crosswalk'!A:B,2,FALSE))</f>
        <v>Azalea Health EHR</v>
      </c>
    </row>
    <row r="8129" spans="1:11" x14ac:dyDescent="0.25">
      <c r="A8129" t="s">
        <v>119</v>
      </c>
      <c r="B8129">
        <v>82</v>
      </c>
      <c r="C8129" t="s">
        <v>785</v>
      </c>
      <c r="D8129" t="s">
        <v>120</v>
      </c>
      <c r="E8129">
        <v>8</v>
      </c>
      <c r="F8129">
        <v>120</v>
      </c>
      <c r="G8129">
        <v>6.67</v>
      </c>
      <c r="H8129" t="s">
        <v>116</v>
      </c>
      <c r="I8129">
        <v>4</v>
      </c>
      <c r="J8129" t="s">
        <v>69</v>
      </c>
      <c r="K8129" s="33" t="str">
        <f>IF(ISNA(VLOOKUP(C8129,'Provider-EHR crosswalk'!A:B,2,FALSE)),"No EHR Specified",VLOOKUP(C8129,'Provider-EHR crosswalk'!A:B,2,FALSE))</f>
        <v>Azalea Health EHR</v>
      </c>
    </row>
    <row r="8130" spans="1:11" x14ac:dyDescent="0.25">
      <c r="A8130" t="s">
        <v>121</v>
      </c>
      <c r="B8130">
        <v>82</v>
      </c>
      <c r="C8130" t="s">
        <v>785</v>
      </c>
      <c r="D8130" t="s">
        <v>122</v>
      </c>
      <c r="E8130">
        <v>0</v>
      </c>
      <c r="F8130">
        <v>120</v>
      </c>
      <c r="G8130">
        <v>0</v>
      </c>
      <c r="H8130" t="s">
        <v>116</v>
      </c>
      <c r="I8130">
        <v>1</v>
      </c>
      <c r="J8130" t="s">
        <v>66</v>
      </c>
      <c r="K8130" s="33" t="str">
        <f>IF(ISNA(VLOOKUP(C8130,'Provider-EHR crosswalk'!A:B,2,FALSE)),"No EHR Specified",VLOOKUP(C8130,'Provider-EHR crosswalk'!A:B,2,FALSE))</f>
        <v>Azalea Health EHR</v>
      </c>
    </row>
    <row r="8131" spans="1:11" x14ac:dyDescent="0.25">
      <c r="A8131" t="s">
        <v>123</v>
      </c>
      <c r="B8131">
        <v>82</v>
      </c>
      <c r="C8131" t="s">
        <v>785</v>
      </c>
      <c r="D8131" t="s">
        <v>124</v>
      </c>
      <c r="E8131">
        <v>0</v>
      </c>
      <c r="F8131">
        <v>789</v>
      </c>
      <c r="G8131">
        <v>0</v>
      </c>
      <c r="H8131" t="s">
        <v>116</v>
      </c>
      <c r="I8131">
        <v>1</v>
      </c>
      <c r="J8131" t="s">
        <v>66</v>
      </c>
      <c r="K8131" s="33" t="str">
        <f>IF(ISNA(VLOOKUP(C8131,'Provider-EHR crosswalk'!A:B,2,FALSE)),"No EHR Specified",VLOOKUP(C8131,'Provider-EHR crosswalk'!A:B,2,FALSE))</f>
        <v>Azalea Health EHR</v>
      </c>
    </row>
    <row r="8132" spans="1:11" x14ac:dyDescent="0.25">
      <c r="A8132" t="s">
        <v>125</v>
      </c>
      <c r="B8132">
        <v>82</v>
      </c>
      <c r="C8132" t="s">
        <v>785</v>
      </c>
      <c r="D8132" t="s">
        <v>126</v>
      </c>
      <c r="E8132">
        <v>0</v>
      </c>
      <c r="F8132">
        <v>789</v>
      </c>
      <c r="G8132">
        <v>0</v>
      </c>
      <c r="H8132" t="s">
        <v>116</v>
      </c>
      <c r="I8132">
        <v>1</v>
      </c>
      <c r="J8132" t="s">
        <v>66</v>
      </c>
      <c r="K8132" s="33" t="str">
        <f>IF(ISNA(VLOOKUP(C8132,'Provider-EHR crosswalk'!A:B,2,FALSE)),"No EHR Specified",VLOOKUP(C8132,'Provider-EHR crosswalk'!A:B,2,FALSE))</f>
        <v>Azalea Health EHR</v>
      </c>
    </row>
    <row r="8133" spans="1:11" x14ac:dyDescent="0.25">
      <c r="A8133" t="s">
        <v>127</v>
      </c>
      <c r="B8133">
        <v>82</v>
      </c>
      <c r="C8133" t="s">
        <v>785</v>
      </c>
      <c r="D8133" t="s">
        <v>128</v>
      </c>
      <c r="E8133">
        <v>11</v>
      </c>
      <c r="F8133">
        <v>789</v>
      </c>
      <c r="G8133">
        <v>1.39</v>
      </c>
      <c r="H8133" t="s">
        <v>116</v>
      </c>
      <c r="I8133">
        <v>4</v>
      </c>
      <c r="J8133" t="s">
        <v>66</v>
      </c>
      <c r="K8133" s="33" t="str">
        <f>IF(ISNA(VLOOKUP(C8133,'Provider-EHR crosswalk'!A:B,2,FALSE)),"No EHR Specified",VLOOKUP(C8133,'Provider-EHR crosswalk'!A:B,2,FALSE))</f>
        <v>Azalea Health EHR</v>
      </c>
    </row>
    <row r="8134" spans="1:11" x14ac:dyDescent="0.25">
      <c r="A8134" t="s">
        <v>129</v>
      </c>
      <c r="B8134">
        <v>82</v>
      </c>
      <c r="C8134" t="s">
        <v>785</v>
      </c>
      <c r="D8134" t="s">
        <v>130</v>
      </c>
      <c r="E8134">
        <v>13</v>
      </c>
      <c r="F8134">
        <v>789</v>
      </c>
      <c r="G8134">
        <v>1.65</v>
      </c>
      <c r="H8134" t="s">
        <v>116</v>
      </c>
      <c r="I8134">
        <v>4</v>
      </c>
      <c r="J8134" t="s">
        <v>66</v>
      </c>
      <c r="K8134" s="33" t="str">
        <f>IF(ISNA(VLOOKUP(C8134,'Provider-EHR crosswalk'!A:B,2,FALSE)),"No EHR Specified",VLOOKUP(C8134,'Provider-EHR crosswalk'!A:B,2,FALSE))</f>
        <v>Azalea Health EHR</v>
      </c>
    </row>
    <row r="8135" spans="1:11" x14ac:dyDescent="0.25">
      <c r="A8135" t="s">
        <v>131</v>
      </c>
      <c r="B8135">
        <v>82</v>
      </c>
      <c r="C8135" t="s">
        <v>785</v>
      </c>
      <c r="D8135" t="s">
        <v>132</v>
      </c>
      <c r="E8135">
        <v>23</v>
      </c>
      <c r="F8135">
        <v>789</v>
      </c>
      <c r="G8135">
        <v>2.92</v>
      </c>
      <c r="H8135" t="s">
        <v>116</v>
      </c>
      <c r="I8135">
        <v>4</v>
      </c>
      <c r="J8135" t="s">
        <v>66</v>
      </c>
      <c r="K8135" s="33" t="str">
        <f>IF(ISNA(VLOOKUP(C8135,'Provider-EHR crosswalk'!A:B,2,FALSE)),"No EHR Specified",VLOOKUP(C8135,'Provider-EHR crosswalk'!A:B,2,FALSE))</f>
        <v>Azalea Health EHR</v>
      </c>
    </row>
    <row r="8136" spans="1:11" x14ac:dyDescent="0.25">
      <c r="A8136" t="s">
        <v>133</v>
      </c>
      <c r="B8136">
        <v>82</v>
      </c>
      <c r="C8136" t="s">
        <v>785</v>
      </c>
      <c r="D8136" t="s">
        <v>134</v>
      </c>
      <c r="E8136">
        <v>0</v>
      </c>
      <c r="F8136">
        <v>789</v>
      </c>
      <c r="G8136">
        <v>0</v>
      </c>
      <c r="H8136" t="s">
        <v>116</v>
      </c>
      <c r="I8136">
        <v>1</v>
      </c>
      <c r="J8136" t="s">
        <v>66</v>
      </c>
      <c r="K8136" s="33" t="str">
        <f>IF(ISNA(VLOOKUP(C8136,'Provider-EHR crosswalk'!A:B,2,FALSE)),"No EHR Specified",VLOOKUP(C8136,'Provider-EHR crosswalk'!A:B,2,FALSE))</f>
        <v>Azalea Health EHR</v>
      </c>
    </row>
    <row r="8137" spans="1:11" x14ac:dyDescent="0.25">
      <c r="A8137" t="s">
        <v>135</v>
      </c>
      <c r="B8137">
        <v>82</v>
      </c>
      <c r="C8137" t="s">
        <v>785</v>
      </c>
      <c r="D8137" t="s">
        <v>136</v>
      </c>
      <c r="E8137">
        <v>0</v>
      </c>
      <c r="F8137">
        <v>789</v>
      </c>
      <c r="G8137">
        <v>0</v>
      </c>
      <c r="H8137" t="s">
        <v>116</v>
      </c>
      <c r="I8137">
        <v>1</v>
      </c>
      <c r="J8137" t="s">
        <v>66</v>
      </c>
      <c r="K8137" s="33" t="str">
        <f>IF(ISNA(VLOOKUP(C8137,'Provider-EHR crosswalk'!A:B,2,FALSE)),"No EHR Specified",VLOOKUP(C8137,'Provider-EHR crosswalk'!A:B,2,FALSE))</f>
        <v>Azalea Health EHR</v>
      </c>
    </row>
    <row r="8138" spans="1:11" x14ac:dyDescent="0.25">
      <c r="A8138" t="s">
        <v>137</v>
      </c>
      <c r="B8138">
        <v>82</v>
      </c>
      <c r="C8138" t="s">
        <v>785</v>
      </c>
      <c r="D8138" t="s">
        <v>138</v>
      </c>
      <c r="E8138">
        <v>0</v>
      </c>
      <c r="F8138">
        <v>789</v>
      </c>
      <c r="G8138">
        <v>0</v>
      </c>
      <c r="H8138" t="s">
        <v>116</v>
      </c>
      <c r="I8138">
        <v>1</v>
      </c>
      <c r="J8138" t="s">
        <v>66</v>
      </c>
      <c r="K8138" s="33" t="str">
        <f>IF(ISNA(VLOOKUP(C8138,'Provider-EHR crosswalk'!A:B,2,FALSE)),"No EHR Specified",VLOOKUP(C8138,'Provider-EHR crosswalk'!A:B,2,FALSE))</f>
        <v>Azalea Health EHR</v>
      </c>
    </row>
    <row r="8139" spans="1:11" x14ac:dyDescent="0.25">
      <c r="A8139" t="s">
        <v>139</v>
      </c>
      <c r="B8139">
        <v>82</v>
      </c>
      <c r="C8139" t="s">
        <v>785</v>
      </c>
      <c r="D8139" t="s">
        <v>140</v>
      </c>
      <c r="E8139">
        <v>0</v>
      </c>
      <c r="F8139">
        <v>789</v>
      </c>
      <c r="G8139">
        <v>0</v>
      </c>
      <c r="H8139" t="s">
        <v>116</v>
      </c>
      <c r="I8139">
        <v>1</v>
      </c>
      <c r="J8139" t="s">
        <v>66</v>
      </c>
      <c r="K8139" s="33" t="str">
        <f>IF(ISNA(VLOOKUP(C8139,'Provider-EHR crosswalk'!A:B,2,FALSE)),"No EHR Specified",VLOOKUP(C8139,'Provider-EHR crosswalk'!A:B,2,FALSE))</f>
        <v>Azalea Health EHR</v>
      </c>
    </row>
    <row r="8140" spans="1:11" x14ac:dyDescent="0.25">
      <c r="A8140" t="s">
        <v>141</v>
      </c>
      <c r="B8140">
        <v>82</v>
      </c>
      <c r="C8140" t="s">
        <v>785</v>
      </c>
      <c r="D8140" t="s">
        <v>142</v>
      </c>
      <c r="E8140">
        <v>0</v>
      </c>
      <c r="F8140">
        <v>789</v>
      </c>
      <c r="G8140">
        <v>0</v>
      </c>
      <c r="H8140" t="s">
        <v>116</v>
      </c>
      <c r="I8140">
        <v>1</v>
      </c>
      <c r="J8140" t="s">
        <v>66</v>
      </c>
      <c r="K8140" s="33" t="str">
        <f>IF(ISNA(VLOOKUP(C8140,'Provider-EHR crosswalk'!A:B,2,FALSE)),"No EHR Specified",VLOOKUP(C8140,'Provider-EHR crosswalk'!A:B,2,FALSE))</f>
        <v>Azalea Health EHR</v>
      </c>
    </row>
    <row r="8141" spans="1:11" x14ac:dyDescent="0.25">
      <c r="A8141" t="s">
        <v>143</v>
      </c>
      <c r="B8141">
        <v>82</v>
      </c>
      <c r="C8141" t="s">
        <v>785</v>
      </c>
      <c r="D8141" t="s">
        <v>144</v>
      </c>
      <c r="E8141">
        <v>0</v>
      </c>
      <c r="F8141">
        <v>789</v>
      </c>
      <c r="G8141">
        <v>0</v>
      </c>
      <c r="H8141" t="s">
        <v>116</v>
      </c>
      <c r="I8141">
        <v>1</v>
      </c>
      <c r="J8141" t="s">
        <v>66</v>
      </c>
      <c r="K8141" s="33" t="str">
        <f>IF(ISNA(VLOOKUP(C8141,'Provider-EHR crosswalk'!A:B,2,FALSE)),"No EHR Specified",VLOOKUP(C8141,'Provider-EHR crosswalk'!A:B,2,FALSE))</f>
        <v>Azalea Health EHR</v>
      </c>
    </row>
    <row r="8142" spans="1:11" x14ac:dyDescent="0.25">
      <c r="A8142" t="s">
        <v>145</v>
      </c>
      <c r="B8142">
        <v>82</v>
      </c>
      <c r="C8142" t="s">
        <v>785</v>
      </c>
      <c r="D8142" t="s">
        <v>146</v>
      </c>
      <c r="E8142">
        <v>0</v>
      </c>
      <c r="F8142">
        <v>789</v>
      </c>
      <c r="G8142">
        <v>0</v>
      </c>
      <c r="H8142" t="s">
        <v>116</v>
      </c>
      <c r="I8142">
        <v>1</v>
      </c>
      <c r="J8142" t="s">
        <v>66</v>
      </c>
      <c r="K8142" s="33" t="str">
        <f>IF(ISNA(VLOOKUP(C8142,'Provider-EHR crosswalk'!A:B,2,FALSE)),"No EHR Specified",VLOOKUP(C8142,'Provider-EHR crosswalk'!A:B,2,FALSE))</f>
        <v>Azalea Health EHR</v>
      </c>
    </row>
    <row r="8143" spans="1:11" x14ac:dyDescent="0.25">
      <c r="A8143" t="s">
        <v>147</v>
      </c>
      <c r="B8143">
        <v>82</v>
      </c>
      <c r="C8143" t="s">
        <v>785</v>
      </c>
      <c r="D8143" t="s">
        <v>148</v>
      </c>
      <c r="E8143">
        <v>0</v>
      </c>
      <c r="F8143">
        <v>789</v>
      </c>
      <c r="G8143">
        <v>0</v>
      </c>
      <c r="H8143" t="s">
        <v>116</v>
      </c>
      <c r="I8143">
        <v>1</v>
      </c>
      <c r="J8143" t="s">
        <v>66</v>
      </c>
      <c r="K8143" s="33" t="str">
        <f>IF(ISNA(VLOOKUP(C8143,'Provider-EHR crosswalk'!A:B,2,FALSE)),"No EHR Specified",VLOOKUP(C8143,'Provider-EHR crosswalk'!A:B,2,FALSE))</f>
        <v>Azalea Health EHR</v>
      </c>
    </row>
    <row r="8144" spans="1:11" x14ac:dyDescent="0.25">
      <c r="A8144" t="s">
        <v>149</v>
      </c>
      <c r="B8144">
        <v>82</v>
      </c>
      <c r="C8144" t="s">
        <v>785</v>
      </c>
      <c r="D8144" t="s">
        <v>150</v>
      </c>
      <c r="E8144">
        <v>0</v>
      </c>
      <c r="F8144">
        <v>789</v>
      </c>
      <c r="G8144">
        <v>0</v>
      </c>
      <c r="H8144" t="s">
        <v>116</v>
      </c>
      <c r="I8144">
        <v>1</v>
      </c>
      <c r="J8144" t="s">
        <v>66</v>
      </c>
      <c r="K8144" s="33" t="str">
        <f>IF(ISNA(VLOOKUP(C8144,'Provider-EHR crosswalk'!A:B,2,FALSE)),"No EHR Specified",VLOOKUP(C8144,'Provider-EHR crosswalk'!A:B,2,FALSE))</f>
        <v>Azalea Health EHR</v>
      </c>
    </row>
    <row r="8145" spans="1:11" x14ac:dyDescent="0.25">
      <c r="A8145" t="s">
        <v>151</v>
      </c>
      <c r="B8145">
        <v>82</v>
      </c>
      <c r="C8145" t="s">
        <v>785</v>
      </c>
      <c r="D8145" t="s">
        <v>152</v>
      </c>
      <c r="E8145">
        <v>0</v>
      </c>
      <c r="F8145">
        <v>789</v>
      </c>
      <c r="G8145">
        <v>0</v>
      </c>
      <c r="H8145" t="s">
        <v>116</v>
      </c>
      <c r="I8145">
        <v>1</v>
      </c>
      <c r="J8145" t="s">
        <v>66</v>
      </c>
      <c r="K8145" s="33" t="str">
        <f>IF(ISNA(VLOOKUP(C8145,'Provider-EHR crosswalk'!A:B,2,FALSE)),"No EHR Specified",VLOOKUP(C8145,'Provider-EHR crosswalk'!A:B,2,FALSE))</f>
        <v>Azalea Health EHR</v>
      </c>
    </row>
    <row r="8146" spans="1:11" x14ac:dyDescent="0.25">
      <c r="A8146" t="s">
        <v>153</v>
      </c>
      <c r="B8146">
        <v>82</v>
      </c>
      <c r="C8146" t="s">
        <v>785</v>
      </c>
      <c r="D8146" t="s">
        <v>154</v>
      </c>
      <c r="E8146">
        <v>0</v>
      </c>
      <c r="F8146">
        <v>789</v>
      </c>
      <c r="G8146">
        <v>0</v>
      </c>
      <c r="H8146" t="s">
        <v>116</v>
      </c>
      <c r="I8146">
        <v>1</v>
      </c>
      <c r="J8146" t="s">
        <v>66</v>
      </c>
      <c r="K8146" s="33" t="str">
        <f>IF(ISNA(VLOOKUP(C8146,'Provider-EHR crosswalk'!A:B,2,FALSE)),"No EHR Specified",VLOOKUP(C8146,'Provider-EHR crosswalk'!A:B,2,FALSE))</f>
        <v>Azalea Health EHR</v>
      </c>
    </row>
    <row r="8147" spans="1:11" x14ac:dyDescent="0.25">
      <c r="A8147" t="s">
        <v>155</v>
      </c>
      <c r="B8147">
        <v>82</v>
      </c>
      <c r="C8147" t="s">
        <v>785</v>
      </c>
      <c r="D8147" t="s">
        <v>156</v>
      </c>
      <c r="E8147">
        <v>0</v>
      </c>
      <c r="F8147">
        <v>789</v>
      </c>
      <c r="G8147">
        <v>0</v>
      </c>
      <c r="H8147" t="s">
        <v>157</v>
      </c>
      <c r="I8147" t="s">
        <v>157</v>
      </c>
      <c r="J8147" t="s">
        <v>157</v>
      </c>
      <c r="K8147" s="33" t="str">
        <f>IF(ISNA(VLOOKUP(C8147,'Provider-EHR crosswalk'!A:B,2,FALSE)),"No EHR Specified",VLOOKUP(C8147,'Provider-EHR crosswalk'!A:B,2,FALSE))</f>
        <v>Azalea Health EHR</v>
      </c>
    </row>
    <row r="8148" spans="1:11" x14ac:dyDescent="0.25">
      <c r="A8148" t="s">
        <v>158</v>
      </c>
      <c r="B8148">
        <v>82</v>
      </c>
      <c r="C8148" t="s">
        <v>785</v>
      </c>
      <c r="D8148" t="s">
        <v>159</v>
      </c>
      <c r="E8148">
        <v>10</v>
      </c>
      <c r="F8148">
        <v>789</v>
      </c>
      <c r="G8148">
        <v>1.27</v>
      </c>
      <c r="H8148" t="s">
        <v>157</v>
      </c>
      <c r="I8148" t="s">
        <v>157</v>
      </c>
      <c r="J8148" t="s">
        <v>157</v>
      </c>
      <c r="K8148" s="33" t="str">
        <f>IF(ISNA(VLOOKUP(C8148,'Provider-EHR crosswalk'!A:B,2,FALSE)),"No EHR Specified",VLOOKUP(C8148,'Provider-EHR crosswalk'!A:B,2,FALSE))</f>
        <v>Azalea Health EHR</v>
      </c>
    </row>
    <row r="8149" spans="1:11" x14ac:dyDescent="0.25">
      <c r="A8149" t="s">
        <v>162</v>
      </c>
      <c r="B8149">
        <v>82</v>
      </c>
      <c r="C8149" t="s">
        <v>785</v>
      </c>
      <c r="D8149" t="s">
        <v>163</v>
      </c>
      <c r="E8149">
        <v>709</v>
      </c>
      <c r="F8149">
        <v>789</v>
      </c>
      <c r="G8149">
        <v>89.86</v>
      </c>
      <c r="H8149" t="s">
        <v>65</v>
      </c>
      <c r="I8149">
        <v>95</v>
      </c>
      <c r="J8149" t="s">
        <v>69</v>
      </c>
      <c r="K8149" s="33" t="str">
        <f>IF(ISNA(VLOOKUP(C8149,'Provider-EHR crosswalk'!A:B,2,FALSE)),"No EHR Specified",VLOOKUP(C8149,'Provider-EHR crosswalk'!A:B,2,FALSE))</f>
        <v>Azalea Health EHR</v>
      </c>
    </row>
    <row r="8150" spans="1:11" x14ac:dyDescent="0.25">
      <c r="A8150" t="s">
        <v>164</v>
      </c>
      <c r="B8150">
        <v>82</v>
      </c>
      <c r="C8150" t="s">
        <v>785</v>
      </c>
      <c r="D8150" t="s">
        <v>165</v>
      </c>
      <c r="E8150">
        <v>109</v>
      </c>
      <c r="F8150">
        <v>120</v>
      </c>
      <c r="G8150">
        <v>90.83</v>
      </c>
      <c r="H8150" t="s">
        <v>65</v>
      </c>
      <c r="I8150">
        <v>95</v>
      </c>
      <c r="J8150" t="s">
        <v>69</v>
      </c>
      <c r="K8150" s="33" t="str">
        <f>IF(ISNA(VLOOKUP(C8150,'Provider-EHR crosswalk'!A:B,2,FALSE)),"No EHR Specified",VLOOKUP(C8150,'Provider-EHR crosswalk'!A:B,2,FALSE))</f>
        <v>Azalea Health EHR</v>
      </c>
    </row>
    <row r="8151" spans="1:11" x14ac:dyDescent="0.25">
      <c r="A8151" t="s">
        <v>166</v>
      </c>
      <c r="B8151">
        <v>82</v>
      </c>
      <c r="C8151" t="s">
        <v>785</v>
      </c>
      <c r="D8151" t="s">
        <v>167</v>
      </c>
      <c r="E8151">
        <v>1</v>
      </c>
      <c r="F8151">
        <v>120</v>
      </c>
      <c r="G8151">
        <v>0.83</v>
      </c>
      <c r="H8151" t="s">
        <v>116</v>
      </c>
      <c r="I8151">
        <v>5</v>
      </c>
      <c r="J8151" t="s">
        <v>66</v>
      </c>
      <c r="K8151" s="33" t="str">
        <f>IF(ISNA(VLOOKUP(C8151,'Provider-EHR crosswalk'!A:B,2,FALSE)),"No EHR Specified",VLOOKUP(C8151,'Provider-EHR crosswalk'!A:B,2,FALSE))</f>
        <v>Azalea Health EHR</v>
      </c>
    </row>
    <row r="8152" spans="1:11" x14ac:dyDescent="0.25">
      <c r="A8152" t="s">
        <v>168</v>
      </c>
      <c r="B8152">
        <v>82</v>
      </c>
      <c r="C8152" t="s">
        <v>785</v>
      </c>
      <c r="D8152" t="s">
        <v>169</v>
      </c>
      <c r="E8152">
        <v>0</v>
      </c>
      <c r="F8152">
        <v>120</v>
      </c>
      <c r="G8152">
        <v>0</v>
      </c>
      <c r="H8152" t="s">
        <v>116</v>
      </c>
      <c r="I8152">
        <v>5</v>
      </c>
      <c r="J8152" t="s">
        <v>66</v>
      </c>
      <c r="K8152" s="33" t="str">
        <f>IF(ISNA(VLOOKUP(C8152,'Provider-EHR crosswalk'!A:B,2,FALSE)),"No EHR Specified",VLOOKUP(C8152,'Provider-EHR crosswalk'!A:B,2,FALSE))</f>
        <v>Azalea Health EHR</v>
      </c>
    </row>
    <row r="8153" spans="1:11" x14ac:dyDescent="0.25">
      <c r="A8153" t="s">
        <v>170</v>
      </c>
      <c r="B8153">
        <v>82</v>
      </c>
      <c r="C8153" t="s">
        <v>785</v>
      </c>
      <c r="D8153" t="s">
        <v>171</v>
      </c>
      <c r="E8153">
        <v>10</v>
      </c>
      <c r="F8153">
        <v>120</v>
      </c>
      <c r="G8153">
        <v>8.33</v>
      </c>
      <c r="H8153" t="s">
        <v>116</v>
      </c>
      <c r="I8153">
        <v>5</v>
      </c>
      <c r="J8153" t="s">
        <v>69</v>
      </c>
      <c r="K8153" s="33" t="str">
        <f>IF(ISNA(VLOOKUP(C8153,'Provider-EHR crosswalk'!A:B,2,FALSE)),"No EHR Specified",VLOOKUP(C8153,'Provider-EHR crosswalk'!A:B,2,FALSE))</f>
        <v>Azalea Health EHR</v>
      </c>
    </row>
    <row r="8154" spans="1:11" x14ac:dyDescent="0.25">
      <c r="A8154" t="s">
        <v>172</v>
      </c>
      <c r="B8154">
        <v>82</v>
      </c>
      <c r="C8154" t="s">
        <v>785</v>
      </c>
      <c r="D8154" t="s">
        <v>173</v>
      </c>
      <c r="E8154">
        <v>16</v>
      </c>
      <c r="F8154">
        <v>789</v>
      </c>
      <c r="G8154">
        <v>2.0299999999999998</v>
      </c>
      <c r="H8154" t="s">
        <v>116</v>
      </c>
      <c r="I8154">
        <v>5</v>
      </c>
      <c r="J8154" t="s">
        <v>66</v>
      </c>
      <c r="K8154" s="33" t="str">
        <f>IF(ISNA(VLOOKUP(C8154,'Provider-EHR crosswalk'!A:B,2,FALSE)),"No EHR Specified",VLOOKUP(C8154,'Provider-EHR crosswalk'!A:B,2,FALSE))</f>
        <v>Azalea Health EHR</v>
      </c>
    </row>
    <row r="8155" spans="1:11" x14ac:dyDescent="0.25">
      <c r="A8155" t="s">
        <v>174</v>
      </c>
      <c r="B8155">
        <v>82</v>
      </c>
      <c r="C8155" t="s">
        <v>785</v>
      </c>
      <c r="D8155" t="s">
        <v>175</v>
      </c>
      <c r="E8155">
        <v>16</v>
      </c>
      <c r="F8155">
        <v>789</v>
      </c>
      <c r="G8155">
        <v>2.0299999999999998</v>
      </c>
      <c r="H8155" t="s">
        <v>116</v>
      </c>
      <c r="I8155">
        <v>5</v>
      </c>
      <c r="J8155" t="s">
        <v>66</v>
      </c>
      <c r="K8155" s="33" t="str">
        <f>IF(ISNA(VLOOKUP(C8155,'Provider-EHR crosswalk'!A:B,2,FALSE)),"No EHR Specified",VLOOKUP(C8155,'Provider-EHR crosswalk'!A:B,2,FALSE))</f>
        <v>Azalea Health EHR</v>
      </c>
    </row>
    <row r="8156" spans="1:11" x14ac:dyDescent="0.25">
      <c r="A8156" t="s">
        <v>176</v>
      </c>
      <c r="B8156">
        <v>82</v>
      </c>
      <c r="C8156" t="s">
        <v>785</v>
      </c>
      <c r="D8156" t="s">
        <v>177</v>
      </c>
      <c r="E8156">
        <v>48</v>
      </c>
      <c r="F8156">
        <v>789</v>
      </c>
      <c r="G8156">
        <v>6.08</v>
      </c>
      <c r="H8156" t="s">
        <v>116</v>
      </c>
      <c r="I8156">
        <v>5</v>
      </c>
      <c r="J8156" t="s">
        <v>69</v>
      </c>
      <c r="K8156" s="33" t="str">
        <f>IF(ISNA(VLOOKUP(C8156,'Provider-EHR crosswalk'!A:B,2,FALSE)),"No EHR Specified",VLOOKUP(C8156,'Provider-EHR crosswalk'!A:B,2,FALSE))</f>
        <v>Azalea Health EHR</v>
      </c>
    </row>
    <row r="8157" spans="1:11" x14ac:dyDescent="0.25">
      <c r="A8157" t="s">
        <v>63</v>
      </c>
      <c r="B8157">
        <v>155</v>
      </c>
      <c r="C8157" t="s">
        <v>800</v>
      </c>
      <c r="D8157" t="s">
        <v>64</v>
      </c>
      <c r="E8157">
        <v>15</v>
      </c>
      <c r="F8157">
        <v>15</v>
      </c>
      <c r="G8157">
        <v>100</v>
      </c>
      <c r="H8157" t="s">
        <v>65</v>
      </c>
      <c r="I8157">
        <v>99</v>
      </c>
      <c r="J8157" t="s">
        <v>66</v>
      </c>
      <c r="K8157" s="33" t="str">
        <f>IF(ISNA(VLOOKUP(C8157,'Provider-EHR crosswalk'!A:B,2,FALSE)),"No EHR Specified",VLOOKUP(C8157,'Provider-EHR crosswalk'!A:B,2,FALSE))</f>
        <v>Azalea Health EHR</v>
      </c>
    </row>
    <row r="8158" spans="1:11" x14ac:dyDescent="0.25">
      <c r="A8158" t="s">
        <v>67</v>
      </c>
      <c r="B8158">
        <v>155</v>
      </c>
      <c r="C8158" t="s">
        <v>800</v>
      </c>
      <c r="D8158" t="s">
        <v>68</v>
      </c>
      <c r="E8158">
        <v>11</v>
      </c>
      <c r="F8158">
        <v>15</v>
      </c>
      <c r="G8158">
        <v>73.33</v>
      </c>
      <c r="H8158" t="s">
        <v>65</v>
      </c>
      <c r="I8158">
        <v>75</v>
      </c>
      <c r="J8158" t="s">
        <v>69</v>
      </c>
      <c r="K8158" s="33" t="str">
        <f>IF(ISNA(VLOOKUP(C8158,'Provider-EHR crosswalk'!A:B,2,FALSE)),"No EHR Specified",VLOOKUP(C8158,'Provider-EHR crosswalk'!A:B,2,FALSE))</f>
        <v>Azalea Health EHR</v>
      </c>
    </row>
    <row r="8159" spans="1:11" x14ac:dyDescent="0.25">
      <c r="A8159" t="s">
        <v>70</v>
      </c>
      <c r="B8159">
        <v>155</v>
      </c>
      <c r="C8159" t="s">
        <v>800</v>
      </c>
      <c r="D8159" t="s">
        <v>71</v>
      </c>
      <c r="E8159">
        <v>15</v>
      </c>
      <c r="F8159">
        <v>15</v>
      </c>
      <c r="G8159">
        <v>100</v>
      </c>
      <c r="H8159" t="s">
        <v>65</v>
      </c>
      <c r="I8159">
        <v>99</v>
      </c>
      <c r="J8159" t="s">
        <v>66</v>
      </c>
      <c r="K8159" s="33" t="str">
        <f>IF(ISNA(VLOOKUP(C8159,'Provider-EHR crosswalk'!A:B,2,FALSE)),"No EHR Specified",VLOOKUP(C8159,'Provider-EHR crosswalk'!A:B,2,FALSE))</f>
        <v>Azalea Health EHR</v>
      </c>
    </row>
    <row r="8160" spans="1:11" x14ac:dyDescent="0.25">
      <c r="A8160" t="s">
        <v>72</v>
      </c>
      <c r="B8160">
        <v>155</v>
      </c>
      <c r="C8160" t="s">
        <v>800</v>
      </c>
      <c r="D8160" t="s">
        <v>73</v>
      </c>
      <c r="E8160">
        <v>15</v>
      </c>
      <c r="F8160">
        <v>15</v>
      </c>
      <c r="G8160">
        <v>100</v>
      </c>
      <c r="H8160" t="s">
        <v>65</v>
      </c>
      <c r="I8160">
        <v>99</v>
      </c>
      <c r="J8160" t="s">
        <v>66</v>
      </c>
      <c r="K8160" s="33" t="str">
        <f>IF(ISNA(VLOOKUP(C8160,'Provider-EHR crosswalk'!A:B,2,FALSE)),"No EHR Specified",VLOOKUP(C8160,'Provider-EHR crosswalk'!A:B,2,FALSE))</f>
        <v>Azalea Health EHR</v>
      </c>
    </row>
    <row r="8161" spans="1:11" x14ac:dyDescent="0.25">
      <c r="A8161" t="s">
        <v>74</v>
      </c>
      <c r="B8161">
        <v>155</v>
      </c>
      <c r="C8161" t="s">
        <v>800</v>
      </c>
      <c r="D8161" t="s">
        <v>75</v>
      </c>
      <c r="E8161">
        <v>15</v>
      </c>
      <c r="F8161">
        <v>15</v>
      </c>
      <c r="G8161">
        <v>100</v>
      </c>
      <c r="H8161" t="s">
        <v>65</v>
      </c>
      <c r="I8161">
        <v>99</v>
      </c>
      <c r="J8161" t="s">
        <v>66</v>
      </c>
      <c r="K8161" s="33" t="str">
        <f>IF(ISNA(VLOOKUP(C8161,'Provider-EHR crosswalk'!A:B,2,FALSE)),"No EHR Specified",VLOOKUP(C8161,'Provider-EHR crosswalk'!A:B,2,FALSE))</f>
        <v>Azalea Health EHR</v>
      </c>
    </row>
    <row r="8162" spans="1:11" x14ac:dyDescent="0.25">
      <c r="A8162" t="s">
        <v>76</v>
      </c>
      <c r="B8162">
        <v>155</v>
      </c>
      <c r="C8162" t="s">
        <v>800</v>
      </c>
      <c r="D8162" t="s">
        <v>77</v>
      </c>
      <c r="E8162">
        <v>15</v>
      </c>
      <c r="F8162">
        <v>15</v>
      </c>
      <c r="G8162">
        <v>100</v>
      </c>
      <c r="H8162" t="s">
        <v>65</v>
      </c>
      <c r="I8162">
        <v>85</v>
      </c>
      <c r="J8162" t="s">
        <v>66</v>
      </c>
      <c r="K8162" s="33" t="str">
        <f>IF(ISNA(VLOOKUP(C8162,'Provider-EHR crosswalk'!A:B,2,FALSE)),"No EHR Specified",VLOOKUP(C8162,'Provider-EHR crosswalk'!A:B,2,FALSE))</f>
        <v>Azalea Health EHR</v>
      </c>
    </row>
    <row r="8163" spans="1:11" x14ac:dyDescent="0.25">
      <c r="A8163" t="s">
        <v>78</v>
      </c>
      <c r="B8163">
        <v>155</v>
      </c>
      <c r="C8163" t="s">
        <v>800</v>
      </c>
      <c r="D8163" t="s">
        <v>79</v>
      </c>
      <c r="E8163">
        <v>15</v>
      </c>
      <c r="F8163">
        <v>15</v>
      </c>
      <c r="G8163">
        <v>100</v>
      </c>
      <c r="H8163" t="s">
        <v>65</v>
      </c>
      <c r="I8163">
        <v>85</v>
      </c>
      <c r="J8163" t="s">
        <v>66</v>
      </c>
      <c r="K8163" s="33" t="str">
        <f>IF(ISNA(VLOOKUP(C8163,'Provider-EHR crosswalk'!A:B,2,FALSE)),"No EHR Specified",VLOOKUP(C8163,'Provider-EHR crosswalk'!A:B,2,FALSE))</f>
        <v>Azalea Health EHR</v>
      </c>
    </row>
    <row r="8164" spans="1:11" x14ac:dyDescent="0.25">
      <c r="A8164" t="s">
        <v>80</v>
      </c>
      <c r="B8164">
        <v>155</v>
      </c>
      <c r="C8164" t="s">
        <v>800</v>
      </c>
      <c r="D8164" t="s">
        <v>81</v>
      </c>
      <c r="E8164">
        <v>15</v>
      </c>
      <c r="F8164">
        <v>15</v>
      </c>
      <c r="G8164">
        <v>100</v>
      </c>
      <c r="H8164" t="s">
        <v>65</v>
      </c>
      <c r="I8164">
        <v>85</v>
      </c>
      <c r="J8164" t="s">
        <v>66</v>
      </c>
      <c r="K8164" s="33" t="str">
        <f>IF(ISNA(VLOOKUP(C8164,'Provider-EHR crosswalk'!A:B,2,FALSE)),"No EHR Specified",VLOOKUP(C8164,'Provider-EHR crosswalk'!A:B,2,FALSE))</f>
        <v>Azalea Health EHR</v>
      </c>
    </row>
    <row r="8165" spans="1:11" x14ac:dyDescent="0.25">
      <c r="A8165" t="s">
        <v>82</v>
      </c>
      <c r="B8165">
        <v>155</v>
      </c>
      <c r="C8165" t="s">
        <v>800</v>
      </c>
      <c r="D8165" t="s">
        <v>83</v>
      </c>
      <c r="E8165">
        <v>15</v>
      </c>
      <c r="F8165">
        <v>15</v>
      </c>
      <c r="G8165">
        <v>100</v>
      </c>
      <c r="H8165" t="s">
        <v>65</v>
      </c>
      <c r="I8165">
        <v>85</v>
      </c>
      <c r="J8165" t="s">
        <v>66</v>
      </c>
      <c r="K8165" s="33" t="str">
        <f>IF(ISNA(VLOOKUP(C8165,'Provider-EHR crosswalk'!A:B,2,FALSE)),"No EHR Specified",VLOOKUP(C8165,'Provider-EHR crosswalk'!A:B,2,FALSE))</f>
        <v>Azalea Health EHR</v>
      </c>
    </row>
    <row r="8166" spans="1:11" x14ac:dyDescent="0.25">
      <c r="A8166" t="s">
        <v>84</v>
      </c>
      <c r="B8166">
        <v>155</v>
      </c>
      <c r="C8166" t="s">
        <v>800</v>
      </c>
      <c r="D8166" t="s">
        <v>85</v>
      </c>
      <c r="E8166">
        <v>15</v>
      </c>
      <c r="F8166">
        <v>15</v>
      </c>
      <c r="G8166">
        <v>100</v>
      </c>
      <c r="H8166" t="s">
        <v>65</v>
      </c>
      <c r="I8166">
        <v>85</v>
      </c>
      <c r="J8166" t="s">
        <v>66</v>
      </c>
      <c r="K8166" s="33" t="str">
        <f>IF(ISNA(VLOOKUP(C8166,'Provider-EHR crosswalk'!A:B,2,FALSE)),"No EHR Specified",VLOOKUP(C8166,'Provider-EHR crosswalk'!A:B,2,FALSE))</f>
        <v>Azalea Health EHR</v>
      </c>
    </row>
    <row r="8167" spans="1:11" x14ac:dyDescent="0.25">
      <c r="A8167" t="s">
        <v>86</v>
      </c>
      <c r="B8167">
        <v>155</v>
      </c>
      <c r="C8167" t="s">
        <v>800</v>
      </c>
      <c r="D8167" t="s">
        <v>87</v>
      </c>
      <c r="E8167">
        <v>15</v>
      </c>
      <c r="F8167">
        <v>15</v>
      </c>
      <c r="G8167">
        <v>100</v>
      </c>
      <c r="H8167" t="s">
        <v>65</v>
      </c>
      <c r="I8167">
        <v>95</v>
      </c>
      <c r="J8167" t="s">
        <v>66</v>
      </c>
      <c r="K8167" s="33" t="str">
        <f>IF(ISNA(VLOOKUP(C8167,'Provider-EHR crosswalk'!A:B,2,FALSE)),"No EHR Specified",VLOOKUP(C8167,'Provider-EHR crosswalk'!A:B,2,FALSE))</f>
        <v>Azalea Health EHR</v>
      </c>
    </row>
    <row r="8168" spans="1:11" x14ac:dyDescent="0.25">
      <c r="A8168" t="s">
        <v>88</v>
      </c>
      <c r="B8168">
        <v>155</v>
      </c>
      <c r="C8168" t="s">
        <v>800</v>
      </c>
      <c r="D8168" t="s">
        <v>89</v>
      </c>
      <c r="E8168">
        <v>15</v>
      </c>
      <c r="F8168">
        <v>15</v>
      </c>
      <c r="G8168">
        <v>100</v>
      </c>
      <c r="H8168" t="s">
        <v>65</v>
      </c>
      <c r="I8168">
        <v>95</v>
      </c>
      <c r="J8168" t="s">
        <v>66</v>
      </c>
      <c r="K8168" s="33" t="str">
        <f>IF(ISNA(VLOOKUP(C8168,'Provider-EHR crosswalk'!A:B,2,FALSE)),"No EHR Specified",VLOOKUP(C8168,'Provider-EHR crosswalk'!A:B,2,FALSE))</f>
        <v>Azalea Health EHR</v>
      </c>
    </row>
    <row r="8169" spans="1:11" x14ac:dyDescent="0.25">
      <c r="A8169" t="s">
        <v>90</v>
      </c>
      <c r="B8169">
        <v>155</v>
      </c>
      <c r="C8169" t="s">
        <v>800</v>
      </c>
      <c r="D8169" t="s">
        <v>91</v>
      </c>
      <c r="E8169">
        <v>15</v>
      </c>
      <c r="F8169">
        <v>15</v>
      </c>
      <c r="G8169">
        <v>100</v>
      </c>
      <c r="H8169" t="s">
        <v>65</v>
      </c>
      <c r="I8169">
        <v>90</v>
      </c>
      <c r="J8169" t="s">
        <v>66</v>
      </c>
      <c r="K8169" s="33" t="str">
        <f>IF(ISNA(VLOOKUP(C8169,'Provider-EHR crosswalk'!A:B,2,FALSE)),"No EHR Specified",VLOOKUP(C8169,'Provider-EHR crosswalk'!A:B,2,FALSE))</f>
        <v>Azalea Health EHR</v>
      </c>
    </row>
    <row r="8170" spans="1:11" x14ac:dyDescent="0.25">
      <c r="A8170" t="s">
        <v>92</v>
      </c>
      <c r="B8170">
        <v>155</v>
      </c>
      <c r="C8170" t="s">
        <v>800</v>
      </c>
      <c r="D8170" t="s">
        <v>93</v>
      </c>
      <c r="E8170">
        <v>9</v>
      </c>
      <c r="F8170">
        <v>15</v>
      </c>
      <c r="G8170">
        <v>60</v>
      </c>
      <c r="H8170" t="s">
        <v>65</v>
      </c>
      <c r="I8170">
        <v>90</v>
      </c>
      <c r="J8170" t="s">
        <v>69</v>
      </c>
      <c r="K8170" s="33" t="str">
        <f>IF(ISNA(VLOOKUP(C8170,'Provider-EHR crosswalk'!A:B,2,FALSE)),"No EHR Specified",VLOOKUP(C8170,'Provider-EHR crosswalk'!A:B,2,FALSE))</f>
        <v>Azalea Health EHR</v>
      </c>
    </row>
    <row r="8171" spans="1:11" x14ac:dyDescent="0.25">
      <c r="A8171" t="s">
        <v>94</v>
      </c>
      <c r="B8171">
        <v>155</v>
      </c>
      <c r="C8171" t="s">
        <v>800</v>
      </c>
      <c r="D8171" t="s">
        <v>95</v>
      </c>
      <c r="E8171">
        <v>8</v>
      </c>
      <c r="F8171">
        <v>15</v>
      </c>
      <c r="G8171">
        <v>53.33</v>
      </c>
      <c r="H8171" t="s">
        <v>65</v>
      </c>
      <c r="I8171">
        <v>90</v>
      </c>
      <c r="J8171" t="s">
        <v>69</v>
      </c>
      <c r="K8171" s="33" t="str">
        <f>IF(ISNA(VLOOKUP(C8171,'Provider-EHR crosswalk'!A:B,2,FALSE)),"No EHR Specified",VLOOKUP(C8171,'Provider-EHR crosswalk'!A:B,2,FALSE))</f>
        <v>Azalea Health EHR</v>
      </c>
    </row>
    <row r="8172" spans="1:11" x14ac:dyDescent="0.25">
      <c r="A8172" t="s">
        <v>96</v>
      </c>
      <c r="B8172">
        <v>155</v>
      </c>
      <c r="C8172" t="s">
        <v>800</v>
      </c>
      <c r="D8172" t="s">
        <v>97</v>
      </c>
      <c r="E8172">
        <v>14</v>
      </c>
      <c r="F8172">
        <v>15</v>
      </c>
      <c r="G8172">
        <v>93.33</v>
      </c>
      <c r="H8172" t="s">
        <v>65</v>
      </c>
      <c r="I8172">
        <v>90</v>
      </c>
      <c r="J8172" t="s">
        <v>66</v>
      </c>
      <c r="K8172" s="33" t="str">
        <f>IF(ISNA(VLOOKUP(C8172,'Provider-EHR crosswalk'!A:B,2,FALSE)),"No EHR Specified",VLOOKUP(C8172,'Provider-EHR crosswalk'!A:B,2,FALSE))</f>
        <v>Azalea Health EHR</v>
      </c>
    </row>
    <row r="8173" spans="1:11" x14ac:dyDescent="0.25">
      <c r="A8173" t="s">
        <v>98</v>
      </c>
      <c r="B8173">
        <v>155</v>
      </c>
      <c r="C8173" t="s">
        <v>800</v>
      </c>
      <c r="D8173" t="s">
        <v>99</v>
      </c>
      <c r="E8173">
        <v>14</v>
      </c>
      <c r="F8173">
        <v>15</v>
      </c>
      <c r="G8173">
        <v>93.33</v>
      </c>
      <c r="H8173" t="s">
        <v>65</v>
      </c>
      <c r="I8173">
        <v>90</v>
      </c>
      <c r="J8173" t="s">
        <v>66</v>
      </c>
      <c r="K8173" s="33" t="str">
        <f>IF(ISNA(VLOOKUP(C8173,'Provider-EHR crosswalk'!A:B,2,FALSE)),"No EHR Specified",VLOOKUP(C8173,'Provider-EHR crosswalk'!A:B,2,FALSE))</f>
        <v>Azalea Health EHR</v>
      </c>
    </row>
    <row r="8174" spans="1:11" x14ac:dyDescent="0.25">
      <c r="A8174" t="s">
        <v>100</v>
      </c>
      <c r="B8174">
        <v>155</v>
      </c>
      <c r="C8174" t="s">
        <v>800</v>
      </c>
      <c r="D8174" t="s">
        <v>101</v>
      </c>
      <c r="E8174">
        <v>110</v>
      </c>
      <c r="F8174">
        <v>110</v>
      </c>
      <c r="G8174">
        <v>100</v>
      </c>
      <c r="H8174" t="s">
        <v>65</v>
      </c>
      <c r="I8174">
        <v>99</v>
      </c>
      <c r="J8174" t="s">
        <v>66</v>
      </c>
      <c r="K8174" s="33" t="str">
        <f>IF(ISNA(VLOOKUP(C8174,'Provider-EHR crosswalk'!A:B,2,FALSE)),"No EHR Specified",VLOOKUP(C8174,'Provider-EHR crosswalk'!A:B,2,FALSE))</f>
        <v>Azalea Health EHR</v>
      </c>
    </row>
    <row r="8175" spans="1:11" x14ac:dyDescent="0.25">
      <c r="A8175" t="s">
        <v>102</v>
      </c>
      <c r="B8175">
        <v>155</v>
      </c>
      <c r="C8175" t="s">
        <v>800</v>
      </c>
      <c r="D8175" t="s">
        <v>103</v>
      </c>
      <c r="E8175">
        <v>110</v>
      </c>
      <c r="F8175">
        <v>110</v>
      </c>
      <c r="G8175">
        <v>100</v>
      </c>
      <c r="H8175" t="s">
        <v>65</v>
      </c>
      <c r="I8175">
        <v>99</v>
      </c>
      <c r="J8175" t="s">
        <v>66</v>
      </c>
      <c r="K8175" s="33" t="str">
        <f>IF(ISNA(VLOOKUP(C8175,'Provider-EHR crosswalk'!A:B,2,FALSE)),"No EHR Specified",VLOOKUP(C8175,'Provider-EHR crosswalk'!A:B,2,FALSE))</f>
        <v>Azalea Health EHR</v>
      </c>
    </row>
    <row r="8176" spans="1:11" x14ac:dyDescent="0.25">
      <c r="A8176" t="s">
        <v>104</v>
      </c>
      <c r="B8176">
        <v>155</v>
      </c>
      <c r="C8176" t="s">
        <v>800</v>
      </c>
      <c r="D8176" t="s">
        <v>105</v>
      </c>
      <c r="E8176">
        <v>110</v>
      </c>
      <c r="F8176">
        <v>110</v>
      </c>
      <c r="G8176">
        <v>100</v>
      </c>
      <c r="H8176" t="s">
        <v>65</v>
      </c>
      <c r="I8176">
        <v>99</v>
      </c>
      <c r="J8176" t="s">
        <v>66</v>
      </c>
      <c r="K8176" s="33" t="str">
        <f>IF(ISNA(VLOOKUP(C8176,'Provider-EHR crosswalk'!A:B,2,FALSE)),"No EHR Specified",VLOOKUP(C8176,'Provider-EHR crosswalk'!A:B,2,FALSE))</f>
        <v>Azalea Health EHR</v>
      </c>
    </row>
    <row r="8177" spans="1:11" x14ac:dyDescent="0.25">
      <c r="A8177" t="s">
        <v>106</v>
      </c>
      <c r="B8177">
        <v>155</v>
      </c>
      <c r="C8177" t="s">
        <v>800</v>
      </c>
      <c r="D8177" t="s">
        <v>107</v>
      </c>
      <c r="E8177">
        <v>110</v>
      </c>
      <c r="F8177">
        <v>110</v>
      </c>
      <c r="G8177">
        <v>100</v>
      </c>
      <c r="H8177" t="s">
        <v>65</v>
      </c>
      <c r="I8177">
        <v>99</v>
      </c>
      <c r="J8177" t="s">
        <v>66</v>
      </c>
      <c r="K8177" s="33" t="str">
        <f>IF(ISNA(VLOOKUP(C8177,'Provider-EHR crosswalk'!A:B,2,FALSE)),"No EHR Specified",VLOOKUP(C8177,'Provider-EHR crosswalk'!A:B,2,FALSE))</f>
        <v>Azalea Health EHR</v>
      </c>
    </row>
    <row r="8178" spans="1:11" x14ac:dyDescent="0.25">
      <c r="A8178" t="s">
        <v>108</v>
      </c>
      <c r="B8178">
        <v>155</v>
      </c>
      <c r="C8178" t="s">
        <v>800</v>
      </c>
      <c r="D8178" t="s">
        <v>109</v>
      </c>
      <c r="E8178">
        <v>110</v>
      </c>
      <c r="F8178">
        <v>110</v>
      </c>
      <c r="G8178">
        <v>100</v>
      </c>
      <c r="H8178" t="s">
        <v>65</v>
      </c>
      <c r="I8178">
        <v>99</v>
      </c>
      <c r="J8178" t="s">
        <v>66</v>
      </c>
      <c r="K8178" s="33" t="str">
        <f>IF(ISNA(VLOOKUP(C8178,'Provider-EHR crosswalk'!A:B,2,FALSE)),"No EHR Specified",VLOOKUP(C8178,'Provider-EHR crosswalk'!A:B,2,FALSE))</f>
        <v>Azalea Health EHR</v>
      </c>
    </row>
    <row r="8179" spans="1:11" x14ac:dyDescent="0.25">
      <c r="A8179" t="s">
        <v>110</v>
      </c>
      <c r="B8179">
        <v>155</v>
      </c>
      <c r="C8179" t="s">
        <v>800</v>
      </c>
      <c r="D8179" t="s">
        <v>111</v>
      </c>
      <c r="E8179">
        <v>110</v>
      </c>
      <c r="F8179">
        <v>110</v>
      </c>
      <c r="G8179">
        <v>100</v>
      </c>
      <c r="H8179" t="s">
        <v>65</v>
      </c>
      <c r="I8179">
        <v>99</v>
      </c>
      <c r="J8179" t="s">
        <v>66</v>
      </c>
      <c r="K8179" s="33" t="str">
        <f>IF(ISNA(VLOOKUP(C8179,'Provider-EHR crosswalk'!A:B,2,FALSE)),"No EHR Specified",VLOOKUP(C8179,'Provider-EHR crosswalk'!A:B,2,FALSE))</f>
        <v>Azalea Health EHR</v>
      </c>
    </row>
    <row r="8180" spans="1:11" x14ac:dyDescent="0.25">
      <c r="A8180" t="s">
        <v>112</v>
      </c>
      <c r="B8180">
        <v>155</v>
      </c>
      <c r="C8180" t="s">
        <v>800</v>
      </c>
      <c r="D8180" t="s">
        <v>113</v>
      </c>
      <c r="E8180">
        <v>110</v>
      </c>
      <c r="F8180">
        <v>110</v>
      </c>
      <c r="G8180">
        <v>100</v>
      </c>
      <c r="H8180" t="s">
        <v>65</v>
      </c>
      <c r="I8180">
        <v>99</v>
      </c>
      <c r="J8180" t="s">
        <v>66</v>
      </c>
      <c r="K8180" s="33" t="str">
        <f>IF(ISNA(VLOOKUP(C8180,'Provider-EHR crosswalk'!A:B,2,FALSE)),"No EHR Specified",VLOOKUP(C8180,'Provider-EHR crosswalk'!A:B,2,FALSE))</f>
        <v>Azalea Health EHR</v>
      </c>
    </row>
    <row r="8181" spans="1:11" x14ac:dyDescent="0.25">
      <c r="A8181" t="s">
        <v>114</v>
      </c>
      <c r="B8181">
        <v>155</v>
      </c>
      <c r="C8181" t="s">
        <v>800</v>
      </c>
      <c r="D8181" t="s">
        <v>115</v>
      </c>
      <c r="E8181">
        <v>0</v>
      </c>
      <c r="F8181">
        <v>15</v>
      </c>
      <c r="G8181">
        <v>0</v>
      </c>
      <c r="H8181" t="s">
        <v>116</v>
      </c>
      <c r="I8181">
        <v>4</v>
      </c>
      <c r="J8181" t="s">
        <v>66</v>
      </c>
      <c r="K8181" s="33" t="str">
        <f>IF(ISNA(VLOOKUP(C8181,'Provider-EHR crosswalk'!A:B,2,FALSE)),"No EHR Specified",VLOOKUP(C8181,'Provider-EHR crosswalk'!A:B,2,FALSE))</f>
        <v>Azalea Health EHR</v>
      </c>
    </row>
    <row r="8182" spans="1:11" x14ac:dyDescent="0.25">
      <c r="A8182" t="s">
        <v>117</v>
      </c>
      <c r="B8182">
        <v>155</v>
      </c>
      <c r="C8182" t="s">
        <v>800</v>
      </c>
      <c r="D8182" t="s">
        <v>118</v>
      </c>
      <c r="E8182">
        <v>0</v>
      </c>
      <c r="F8182">
        <v>15</v>
      </c>
      <c r="G8182">
        <v>0</v>
      </c>
      <c r="H8182" t="s">
        <v>116</v>
      </c>
      <c r="I8182">
        <v>4</v>
      </c>
      <c r="J8182" t="s">
        <v>66</v>
      </c>
      <c r="K8182" s="33" t="str">
        <f>IF(ISNA(VLOOKUP(C8182,'Provider-EHR crosswalk'!A:B,2,FALSE)),"No EHR Specified",VLOOKUP(C8182,'Provider-EHR crosswalk'!A:B,2,FALSE))</f>
        <v>Azalea Health EHR</v>
      </c>
    </row>
    <row r="8183" spans="1:11" x14ac:dyDescent="0.25">
      <c r="A8183" t="s">
        <v>119</v>
      </c>
      <c r="B8183">
        <v>155</v>
      </c>
      <c r="C8183" t="s">
        <v>800</v>
      </c>
      <c r="D8183" t="s">
        <v>120</v>
      </c>
      <c r="E8183">
        <v>2</v>
      </c>
      <c r="F8183">
        <v>15</v>
      </c>
      <c r="G8183">
        <v>13.33</v>
      </c>
      <c r="H8183" t="s">
        <v>116</v>
      </c>
      <c r="I8183">
        <v>4</v>
      </c>
      <c r="J8183" t="s">
        <v>69</v>
      </c>
      <c r="K8183" s="33" t="str">
        <f>IF(ISNA(VLOOKUP(C8183,'Provider-EHR crosswalk'!A:B,2,FALSE)),"No EHR Specified",VLOOKUP(C8183,'Provider-EHR crosswalk'!A:B,2,FALSE))</f>
        <v>Azalea Health EHR</v>
      </c>
    </row>
    <row r="8184" spans="1:11" x14ac:dyDescent="0.25">
      <c r="A8184" t="s">
        <v>121</v>
      </c>
      <c r="B8184">
        <v>155</v>
      </c>
      <c r="C8184" t="s">
        <v>800</v>
      </c>
      <c r="D8184" t="s">
        <v>122</v>
      </c>
      <c r="E8184">
        <v>0</v>
      </c>
      <c r="F8184">
        <v>15</v>
      </c>
      <c r="G8184">
        <v>0</v>
      </c>
      <c r="H8184" t="s">
        <v>116</v>
      </c>
      <c r="I8184">
        <v>1</v>
      </c>
      <c r="J8184" t="s">
        <v>66</v>
      </c>
      <c r="K8184" s="33" t="str">
        <f>IF(ISNA(VLOOKUP(C8184,'Provider-EHR crosswalk'!A:B,2,FALSE)),"No EHR Specified",VLOOKUP(C8184,'Provider-EHR crosswalk'!A:B,2,FALSE))</f>
        <v>Azalea Health EHR</v>
      </c>
    </row>
    <row r="8185" spans="1:11" x14ac:dyDescent="0.25">
      <c r="A8185" t="s">
        <v>123</v>
      </c>
      <c r="B8185">
        <v>155</v>
      </c>
      <c r="C8185" t="s">
        <v>800</v>
      </c>
      <c r="D8185" t="s">
        <v>124</v>
      </c>
      <c r="E8185">
        <v>0</v>
      </c>
      <c r="F8185">
        <v>110</v>
      </c>
      <c r="G8185">
        <v>0</v>
      </c>
      <c r="H8185" t="s">
        <v>116</v>
      </c>
      <c r="I8185">
        <v>1</v>
      </c>
      <c r="J8185" t="s">
        <v>66</v>
      </c>
      <c r="K8185" s="33" t="str">
        <f>IF(ISNA(VLOOKUP(C8185,'Provider-EHR crosswalk'!A:B,2,FALSE)),"No EHR Specified",VLOOKUP(C8185,'Provider-EHR crosswalk'!A:B,2,FALSE))</f>
        <v>Azalea Health EHR</v>
      </c>
    </row>
    <row r="8186" spans="1:11" x14ac:dyDescent="0.25">
      <c r="A8186" t="s">
        <v>125</v>
      </c>
      <c r="B8186">
        <v>155</v>
      </c>
      <c r="C8186" t="s">
        <v>800</v>
      </c>
      <c r="D8186" t="s">
        <v>126</v>
      </c>
      <c r="E8186">
        <v>0</v>
      </c>
      <c r="F8186">
        <v>110</v>
      </c>
      <c r="G8186">
        <v>0</v>
      </c>
      <c r="H8186" t="s">
        <v>116</v>
      </c>
      <c r="I8186">
        <v>1</v>
      </c>
      <c r="J8186" t="s">
        <v>66</v>
      </c>
      <c r="K8186" s="33" t="str">
        <f>IF(ISNA(VLOOKUP(C8186,'Provider-EHR crosswalk'!A:B,2,FALSE)),"No EHR Specified",VLOOKUP(C8186,'Provider-EHR crosswalk'!A:B,2,FALSE))</f>
        <v>Azalea Health EHR</v>
      </c>
    </row>
    <row r="8187" spans="1:11" x14ac:dyDescent="0.25">
      <c r="A8187" t="s">
        <v>127</v>
      </c>
      <c r="B8187">
        <v>155</v>
      </c>
      <c r="C8187" t="s">
        <v>800</v>
      </c>
      <c r="D8187" t="s">
        <v>128</v>
      </c>
      <c r="E8187">
        <v>6</v>
      </c>
      <c r="F8187">
        <v>110</v>
      </c>
      <c r="G8187">
        <v>5.45</v>
      </c>
      <c r="H8187" t="s">
        <v>116</v>
      </c>
      <c r="I8187">
        <v>4</v>
      </c>
      <c r="J8187" t="s">
        <v>69</v>
      </c>
      <c r="K8187" s="33" t="str">
        <f>IF(ISNA(VLOOKUP(C8187,'Provider-EHR crosswalk'!A:B,2,FALSE)),"No EHR Specified",VLOOKUP(C8187,'Provider-EHR crosswalk'!A:B,2,FALSE))</f>
        <v>Azalea Health EHR</v>
      </c>
    </row>
    <row r="8188" spans="1:11" x14ac:dyDescent="0.25">
      <c r="A8188" t="s">
        <v>129</v>
      </c>
      <c r="B8188">
        <v>155</v>
      </c>
      <c r="C8188" t="s">
        <v>800</v>
      </c>
      <c r="D8188" t="s">
        <v>130</v>
      </c>
      <c r="E8188">
        <v>2</v>
      </c>
      <c r="F8188">
        <v>110</v>
      </c>
      <c r="G8188">
        <v>1.82</v>
      </c>
      <c r="H8188" t="s">
        <v>116</v>
      </c>
      <c r="I8188">
        <v>4</v>
      </c>
      <c r="J8188" t="s">
        <v>66</v>
      </c>
      <c r="K8188" s="33" t="str">
        <f>IF(ISNA(VLOOKUP(C8188,'Provider-EHR crosswalk'!A:B,2,FALSE)),"No EHR Specified",VLOOKUP(C8188,'Provider-EHR crosswalk'!A:B,2,FALSE))</f>
        <v>Azalea Health EHR</v>
      </c>
    </row>
    <row r="8189" spans="1:11" x14ac:dyDescent="0.25">
      <c r="A8189" t="s">
        <v>131</v>
      </c>
      <c r="B8189">
        <v>155</v>
      </c>
      <c r="C8189" t="s">
        <v>800</v>
      </c>
      <c r="D8189" t="s">
        <v>132</v>
      </c>
      <c r="E8189">
        <v>5</v>
      </c>
      <c r="F8189">
        <v>110</v>
      </c>
      <c r="G8189">
        <v>4.55</v>
      </c>
      <c r="H8189" t="s">
        <v>116</v>
      </c>
      <c r="I8189">
        <v>4</v>
      </c>
      <c r="J8189" t="s">
        <v>69</v>
      </c>
      <c r="K8189" s="33" t="str">
        <f>IF(ISNA(VLOOKUP(C8189,'Provider-EHR crosswalk'!A:B,2,FALSE)),"No EHR Specified",VLOOKUP(C8189,'Provider-EHR crosswalk'!A:B,2,FALSE))</f>
        <v>Azalea Health EHR</v>
      </c>
    </row>
    <row r="8190" spans="1:11" x14ac:dyDescent="0.25">
      <c r="A8190" t="s">
        <v>133</v>
      </c>
      <c r="B8190">
        <v>155</v>
      </c>
      <c r="C8190" t="s">
        <v>800</v>
      </c>
      <c r="D8190" t="s">
        <v>134</v>
      </c>
      <c r="E8190">
        <v>0</v>
      </c>
      <c r="F8190">
        <v>110</v>
      </c>
      <c r="G8190">
        <v>0</v>
      </c>
      <c r="H8190" t="s">
        <v>116</v>
      </c>
      <c r="I8190">
        <v>1</v>
      </c>
      <c r="J8190" t="s">
        <v>66</v>
      </c>
      <c r="K8190" s="33" t="str">
        <f>IF(ISNA(VLOOKUP(C8190,'Provider-EHR crosswalk'!A:B,2,FALSE)),"No EHR Specified",VLOOKUP(C8190,'Provider-EHR crosswalk'!A:B,2,FALSE))</f>
        <v>Azalea Health EHR</v>
      </c>
    </row>
    <row r="8191" spans="1:11" x14ac:dyDescent="0.25">
      <c r="A8191" t="s">
        <v>135</v>
      </c>
      <c r="B8191">
        <v>155</v>
      </c>
      <c r="C8191" t="s">
        <v>800</v>
      </c>
      <c r="D8191" t="s">
        <v>136</v>
      </c>
      <c r="E8191">
        <v>0</v>
      </c>
      <c r="F8191">
        <v>110</v>
      </c>
      <c r="G8191">
        <v>0</v>
      </c>
      <c r="H8191" t="s">
        <v>116</v>
      </c>
      <c r="I8191">
        <v>1</v>
      </c>
      <c r="J8191" t="s">
        <v>66</v>
      </c>
      <c r="K8191" s="33" t="str">
        <f>IF(ISNA(VLOOKUP(C8191,'Provider-EHR crosswalk'!A:B,2,FALSE)),"No EHR Specified",VLOOKUP(C8191,'Provider-EHR crosswalk'!A:B,2,FALSE))</f>
        <v>Azalea Health EHR</v>
      </c>
    </row>
    <row r="8192" spans="1:11" x14ac:dyDescent="0.25">
      <c r="A8192" t="s">
        <v>137</v>
      </c>
      <c r="B8192">
        <v>155</v>
      </c>
      <c r="C8192" t="s">
        <v>800</v>
      </c>
      <c r="D8192" t="s">
        <v>138</v>
      </c>
      <c r="E8192">
        <v>0</v>
      </c>
      <c r="F8192">
        <v>110</v>
      </c>
      <c r="G8192">
        <v>0</v>
      </c>
      <c r="H8192" t="s">
        <v>116</v>
      </c>
      <c r="I8192">
        <v>1</v>
      </c>
      <c r="J8192" t="s">
        <v>66</v>
      </c>
      <c r="K8192" s="33" t="str">
        <f>IF(ISNA(VLOOKUP(C8192,'Provider-EHR crosswalk'!A:B,2,FALSE)),"No EHR Specified",VLOOKUP(C8192,'Provider-EHR crosswalk'!A:B,2,FALSE))</f>
        <v>Azalea Health EHR</v>
      </c>
    </row>
    <row r="8193" spans="1:11" x14ac:dyDescent="0.25">
      <c r="A8193" t="s">
        <v>139</v>
      </c>
      <c r="B8193">
        <v>155</v>
      </c>
      <c r="C8193" t="s">
        <v>800</v>
      </c>
      <c r="D8193" t="s">
        <v>140</v>
      </c>
      <c r="E8193">
        <v>0</v>
      </c>
      <c r="F8193">
        <v>110</v>
      </c>
      <c r="G8193">
        <v>0</v>
      </c>
      <c r="H8193" t="s">
        <v>116</v>
      </c>
      <c r="I8193">
        <v>1</v>
      </c>
      <c r="J8193" t="s">
        <v>66</v>
      </c>
      <c r="K8193" s="33" t="str">
        <f>IF(ISNA(VLOOKUP(C8193,'Provider-EHR crosswalk'!A:B,2,FALSE)),"No EHR Specified",VLOOKUP(C8193,'Provider-EHR crosswalk'!A:B,2,FALSE))</f>
        <v>Azalea Health EHR</v>
      </c>
    </row>
    <row r="8194" spans="1:11" x14ac:dyDescent="0.25">
      <c r="A8194" t="s">
        <v>141</v>
      </c>
      <c r="B8194">
        <v>155</v>
      </c>
      <c r="C8194" t="s">
        <v>800</v>
      </c>
      <c r="D8194" t="s">
        <v>142</v>
      </c>
      <c r="E8194">
        <v>0</v>
      </c>
      <c r="F8194">
        <v>110</v>
      </c>
      <c r="G8194">
        <v>0</v>
      </c>
      <c r="H8194" t="s">
        <v>116</v>
      </c>
      <c r="I8194">
        <v>1</v>
      </c>
      <c r="J8194" t="s">
        <v>66</v>
      </c>
      <c r="K8194" s="33" t="str">
        <f>IF(ISNA(VLOOKUP(C8194,'Provider-EHR crosswalk'!A:B,2,FALSE)),"No EHR Specified",VLOOKUP(C8194,'Provider-EHR crosswalk'!A:B,2,FALSE))</f>
        <v>Azalea Health EHR</v>
      </c>
    </row>
    <row r="8195" spans="1:11" x14ac:dyDescent="0.25">
      <c r="A8195" t="s">
        <v>143</v>
      </c>
      <c r="B8195">
        <v>155</v>
      </c>
      <c r="C8195" t="s">
        <v>800</v>
      </c>
      <c r="D8195" t="s">
        <v>144</v>
      </c>
      <c r="E8195">
        <v>0</v>
      </c>
      <c r="F8195">
        <v>110</v>
      </c>
      <c r="G8195">
        <v>0</v>
      </c>
      <c r="H8195" t="s">
        <v>116</v>
      </c>
      <c r="I8195">
        <v>1</v>
      </c>
      <c r="J8195" t="s">
        <v>66</v>
      </c>
      <c r="K8195" s="33" t="str">
        <f>IF(ISNA(VLOOKUP(C8195,'Provider-EHR crosswalk'!A:B,2,FALSE)),"No EHR Specified",VLOOKUP(C8195,'Provider-EHR crosswalk'!A:B,2,FALSE))</f>
        <v>Azalea Health EHR</v>
      </c>
    </row>
    <row r="8196" spans="1:11" x14ac:dyDescent="0.25">
      <c r="A8196" t="s">
        <v>145</v>
      </c>
      <c r="B8196">
        <v>155</v>
      </c>
      <c r="C8196" t="s">
        <v>800</v>
      </c>
      <c r="D8196" t="s">
        <v>146</v>
      </c>
      <c r="E8196">
        <v>0</v>
      </c>
      <c r="F8196">
        <v>110</v>
      </c>
      <c r="G8196">
        <v>0</v>
      </c>
      <c r="H8196" t="s">
        <v>116</v>
      </c>
      <c r="I8196">
        <v>1</v>
      </c>
      <c r="J8196" t="s">
        <v>66</v>
      </c>
      <c r="K8196" s="33" t="str">
        <f>IF(ISNA(VLOOKUP(C8196,'Provider-EHR crosswalk'!A:B,2,FALSE)),"No EHR Specified",VLOOKUP(C8196,'Provider-EHR crosswalk'!A:B,2,FALSE))</f>
        <v>Azalea Health EHR</v>
      </c>
    </row>
    <row r="8197" spans="1:11" x14ac:dyDescent="0.25">
      <c r="A8197" t="s">
        <v>147</v>
      </c>
      <c r="B8197">
        <v>155</v>
      </c>
      <c r="C8197" t="s">
        <v>800</v>
      </c>
      <c r="D8197" t="s">
        <v>148</v>
      </c>
      <c r="E8197">
        <v>0</v>
      </c>
      <c r="F8197">
        <v>110</v>
      </c>
      <c r="G8197">
        <v>0</v>
      </c>
      <c r="H8197" t="s">
        <v>116</v>
      </c>
      <c r="I8197">
        <v>1</v>
      </c>
      <c r="J8197" t="s">
        <v>66</v>
      </c>
      <c r="K8197" s="33" t="str">
        <f>IF(ISNA(VLOOKUP(C8197,'Provider-EHR crosswalk'!A:B,2,FALSE)),"No EHR Specified",VLOOKUP(C8197,'Provider-EHR crosswalk'!A:B,2,FALSE))</f>
        <v>Azalea Health EHR</v>
      </c>
    </row>
    <row r="8198" spans="1:11" x14ac:dyDescent="0.25">
      <c r="A8198" t="s">
        <v>149</v>
      </c>
      <c r="B8198">
        <v>155</v>
      </c>
      <c r="C8198" t="s">
        <v>800</v>
      </c>
      <c r="D8198" t="s">
        <v>150</v>
      </c>
      <c r="E8198">
        <v>0</v>
      </c>
      <c r="F8198">
        <v>110</v>
      </c>
      <c r="G8198">
        <v>0</v>
      </c>
      <c r="H8198" t="s">
        <v>116</v>
      </c>
      <c r="I8198">
        <v>1</v>
      </c>
      <c r="J8198" t="s">
        <v>66</v>
      </c>
      <c r="K8198" s="33" t="str">
        <f>IF(ISNA(VLOOKUP(C8198,'Provider-EHR crosswalk'!A:B,2,FALSE)),"No EHR Specified",VLOOKUP(C8198,'Provider-EHR crosswalk'!A:B,2,FALSE))</f>
        <v>Azalea Health EHR</v>
      </c>
    </row>
    <row r="8199" spans="1:11" x14ac:dyDescent="0.25">
      <c r="A8199" t="s">
        <v>151</v>
      </c>
      <c r="B8199">
        <v>155</v>
      </c>
      <c r="C8199" t="s">
        <v>800</v>
      </c>
      <c r="D8199" t="s">
        <v>152</v>
      </c>
      <c r="E8199">
        <v>0</v>
      </c>
      <c r="F8199">
        <v>110</v>
      </c>
      <c r="G8199">
        <v>0</v>
      </c>
      <c r="H8199" t="s">
        <v>116</v>
      </c>
      <c r="I8199">
        <v>1</v>
      </c>
      <c r="J8199" t="s">
        <v>66</v>
      </c>
      <c r="K8199" s="33" t="str">
        <f>IF(ISNA(VLOOKUP(C8199,'Provider-EHR crosswalk'!A:B,2,FALSE)),"No EHR Specified",VLOOKUP(C8199,'Provider-EHR crosswalk'!A:B,2,FALSE))</f>
        <v>Azalea Health EHR</v>
      </c>
    </row>
    <row r="8200" spans="1:11" x14ac:dyDescent="0.25">
      <c r="A8200" t="s">
        <v>153</v>
      </c>
      <c r="B8200">
        <v>155</v>
      </c>
      <c r="C8200" t="s">
        <v>800</v>
      </c>
      <c r="D8200" t="s">
        <v>154</v>
      </c>
      <c r="E8200">
        <v>0</v>
      </c>
      <c r="F8200">
        <v>110</v>
      </c>
      <c r="G8200">
        <v>0</v>
      </c>
      <c r="H8200" t="s">
        <v>116</v>
      </c>
      <c r="I8200">
        <v>1</v>
      </c>
      <c r="J8200" t="s">
        <v>66</v>
      </c>
      <c r="K8200" s="33" t="str">
        <f>IF(ISNA(VLOOKUP(C8200,'Provider-EHR crosswalk'!A:B,2,FALSE)),"No EHR Specified",VLOOKUP(C8200,'Provider-EHR crosswalk'!A:B,2,FALSE))</f>
        <v>Azalea Health EHR</v>
      </c>
    </row>
    <row r="8201" spans="1:11" x14ac:dyDescent="0.25">
      <c r="A8201" t="s">
        <v>155</v>
      </c>
      <c r="B8201">
        <v>155</v>
      </c>
      <c r="C8201" t="s">
        <v>800</v>
      </c>
      <c r="D8201" t="s">
        <v>156</v>
      </c>
      <c r="E8201">
        <v>0</v>
      </c>
      <c r="F8201">
        <v>110</v>
      </c>
      <c r="G8201">
        <v>0</v>
      </c>
      <c r="H8201" t="s">
        <v>157</v>
      </c>
      <c r="I8201" t="s">
        <v>157</v>
      </c>
      <c r="J8201" t="s">
        <v>157</v>
      </c>
      <c r="K8201" s="33" t="str">
        <f>IF(ISNA(VLOOKUP(C8201,'Provider-EHR crosswalk'!A:B,2,FALSE)),"No EHR Specified",VLOOKUP(C8201,'Provider-EHR crosswalk'!A:B,2,FALSE))</f>
        <v>Azalea Health EHR</v>
      </c>
    </row>
    <row r="8202" spans="1:11" x14ac:dyDescent="0.25">
      <c r="A8202" t="s">
        <v>158</v>
      </c>
      <c r="B8202">
        <v>155</v>
      </c>
      <c r="C8202" t="s">
        <v>800</v>
      </c>
      <c r="D8202" t="s">
        <v>159</v>
      </c>
      <c r="E8202">
        <v>2</v>
      </c>
      <c r="F8202">
        <v>110</v>
      </c>
      <c r="G8202">
        <v>1.82</v>
      </c>
      <c r="H8202" t="s">
        <v>157</v>
      </c>
      <c r="I8202" t="s">
        <v>157</v>
      </c>
      <c r="J8202" t="s">
        <v>157</v>
      </c>
      <c r="K8202" s="33" t="str">
        <f>IF(ISNA(VLOOKUP(C8202,'Provider-EHR crosswalk'!A:B,2,FALSE)),"No EHR Specified",VLOOKUP(C8202,'Provider-EHR crosswalk'!A:B,2,FALSE))</f>
        <v>Azalea Health EHR</v>
      </c>
    </row>
    <row r="8203" spans="1:11" x14ac:dyDescent="0.25">
      <c r="A8203" t="s">
        <v>162</v>
      </c>
      <c r="B8203">
        <v>155</v>
      </c>
      <c r="C8203" t="s">
        <v>800</v>
      </c>
      <c r="D8203" t="s">
        <v>163</v>
      </c>
      <c r="E8203">
        <v>110</v>
      </c>
      <c r="F8203">
        <v>110</v>
      </c>
      <c r="G8203">
        <v>100</v>
      </c>
      <c r="H8203" t="s">
        <v>65</v>
      </c>
      <c r="I8203">
        <v>95</v>
      </c>
      <c r="J8203" t="s">
        <v>66</v>
      </c>
      <c r="K8203" s="33" t="str">
        <f>IF(ISNA(VLOOKUP(C8203,'Provider-EHR crosswalk'!A:B,2,FALSE)),"No EHR Specified",VLOOKUP(C8203,'Provider-EHR crosswalk'!A:B,2,FALSE))</f>
        <v>Azalea Health EHR</v>
      </c>
    </row>
    <row r="8204" spans="1:11" x14ac:dyDescent="0.25">
      <c r="A8204" t="s">
        <v>164</v>
      </c>
      <c r="B8204">
        <v>155</v>
      </c>
      <c r="C8204" t="s">
        <v>800</v>
      </c>
      <c r="D8204" t="s">
        <v>165</v>
      </c>
      <c r="E8204">
        <v>14</v>
      </c>
      <c r="F8204">
        <v>15</v>
      </c>
      <c r="G8204">
        <v>93.33</v>
      </c>
      <c r="H8204" t="s">
        <v>65</v>
      </c>
      <c r="I8204">
        <v>95</v>
      </c>
      <c r="J8204" t="s">
        <v>69</v>
      </c>
      <c r="K8204" s="33" t="str">
        <f>IF(ISNA(VLOOKUP(C8204,'Provider-EHR crosswalk'!A:B,2,FALSE)),"No EHR Specified",VLOOKUP(C8204,'Provider-EHR crosswalk'!A:B,2,FALSE))</f>
        <v>Azalea Health EHR</v>
      </c>
    </row>
    <row r="8205" spans="1:11" x14ac:dyDescent="0.25">
      <c r="A8205" t="s">
        <v>166</v>
      </c>
      <c r="B8205">
        <v>155</v>
      </c>
      <c r="C8205" t="s">
        <v>800</v>
      </c>
      <c r="D8205" t="s">
        <v>167</v>
      </c>
      <c r="E8205">
        <v>0</v>
      </c>
      <c r="F8205">
        <v>15</v>
      </c>
      <c r="G8205">
        <v>0</v>
      </c>
      <c r="H8205" t="s">
        <v>116</v>
      </c>
      <c r="I8205">
        <v>5</v>
      </c>
      <c r="J8205" t="s">
        <v>66</v>
      </c>
      <c r="K8205" s="33" t="str">
        <f>IF(ISNA(VLOOKUP(C8205,'Provider-EHR crosswalk'!A:B,2,FALSE)),"No EHR Specified",VLOOKUP(C8205,'Provider-EHR crosswalk'!A:B,2,FALSE))</f>
        <v>Azalea Health EHR</v>
      </c>
    </row>
    <row r="8206" spans="1:11" x14ac:dyDescent="0.25">
      <c r="A8206" t="s">
        <v>168</v>
      </c>
      <c r="B8206">
        <v>155</v>
      </c>
      <c r="C8206" t="s">
        <v>800</v>
      </c>
      <c r="D8206" t="s">
        <v>169</v>
      </c>
      <c r="E8206">
        <v>0</v>
      </c>
      <c r="F8206">
        <v>15</v>
      </c>
      <c r="G8206">
        <v>0</v>
      </c>
      <c r="H8206" t="s">
        <v>116</v>
      </c>
      <c r="I8206">
        <v>5</v>
      </c>
      <c r="J8206" t="s">
        <v>66</v>
      </c>
      <c r="K8206" s="33" t="str">
        <f>IF(ISNA(VLOOKUP(C8206,'Provider-EHR crosswalk'!A:B,2,FALSE)),"No EHR Specified",VLOOKUP(C8206,'Provider-EHR crosswalk'!A:B,2,FALSE))</f>
        <v>Azalea Health EHR</v>
      </c>
    </row>
    <row r="8207" spans="1:11" x14ac:dyDescent="0.25">
      <c r="A8207" t="s">
        <v>170</v>
      </c>
      <c r="B8207">
        <v>155</v>
      </c>
      <c r="C8207" t="s">
        <v>800</v>
      </c>
      <c r="D8207" t="s">
        <v>171</v>
      </c>
      <c r="E8207">
        <v>1</v>
      </c>
      <c r="F8207">
        <v>15</v>
      </c>
      <c r="G8207">
        <v>6.67</v>
      </c>
      <c r="H8207" t="s">
        <v>116</v>
      </c>
      <c r="I8207">
        <v>5</v>
      </c>
      <c r="J8207" t="s">
        <v>69</v>
      </c>
      <c r="K8207" s="33" t="str">
        <f>IF(ISNA(VLOOKUP(C8207,'Provider-EHR crosswalk'!A:B,2,FALSE)),"No EHR Specified",VLOOKUP(C8207,'Provider-EHR crosswalk'!A:B,2,FALSE))</f>
        <v>Azalea Health EHR</v>
      </c>
    </row>
    <row r="8208" spans="1:11" x14ac:dyDescent="0.25">
      <c r="A8208" t="s">
        <v>172</v>
      </c>
      <c r="B8208">
        <v>155</v>
      </c>
      <c r="C8208" t="s">
        <v>800</v>
      </c>
      <c r="D8208" t="s">
        <v>173</v>
      </c>
      <c r="E8208">
        <v>0</v>
      </c>
      <c r="F8208">
        <v>110</v>
      </c>
      <c r="G8208">
        <v>0</v>
      </c>
      <c r="H8208" t="s">
        <v>116</v>
      </c>
      <c r="I8208">
        <v>5</v>
      </c>
      <c r="J8208" t="s">
        <v>66</v>
      </c>
      <c r="K8208" s="33" t="str">
        <f>IF(ISNA(VLOOKUP(C8208,'Provider-EHR crosswalk'!A:B,2,FALSE)),"No EHR Specified",VLOOKUP(C8208,'Provider-EHR crosswalk'!A:B,2,FALSE))</f>
        <v>Azalea Health EHR</v>
      </c>
    </row>
    <row r="8209" spans="1:11" x14ac:dyDescent="0.25">
      <c r="A8209" t="s">
        <v>174</v>
      </c>
      <c r="B8209">
        <v>155</v>
      </c>
      <c r="C8209" t="s">
        <v>800</v>
      </c>
      <c r="D8209" t="s">
        <v>175</v>
      </c>
      <c r="E8209">
        <v>0</v>
      </c>
      <c r="F8209">
        <v>110</v>
      </c>
      <c r="G8209">
        <v>0</v>
      </c>
      <c r="H8209" t="s">
        <v>116</v>
      </c>
      <c r="I8209">
        <v>5</v>
      </c>
      <c r="J8209" t="s">
        <v>66</v>
      </c>
      <c r="K8209" s="33" t="str">
        <f>IF(ISNA(VLOOKUP(C8209,'Provider-EHR crosswalk'!A:B,2,FALSE)),"No EHR Specified",VLOOKUP(C8209,'Provider-EHR crosswalk'!A:B,2,FALSE))</f>
        <v>Azalea Health EHR</v>
      </c>
    </row>
    <row r="8210" spans="1:11" x14ac:dyDescent="0.25">
      <c r="A8210" t="s">
        <v>176</v>
      </c>
      <c r="B8210">
        <v>155</v>
      </c>
      <c r="C8210" t="s">
        <v>800</v>
      </c>
      <c r="D8210" t="s">
        <v>177</v>
      </c>
      <c r="E8210">
        <v>0</v>
      </c>
      <c r="F8210">
        <v>110</v>
      </c>
      <c r="G8210">
        <v>0</v>
      </c>
      <c r="H8210" t="s">
        <v>116</v>
      </c>
      <c r="I8210">
        <v>5</v>
      </c>
      <c r="J8210" t="s">
        <v>66</v>
      </c>
      <c r="K8210" s="33" t="str">
        <f>IF(ISNA(VLOOKUP(C8210,'Provider-EHR crosswalk'!A:B,2,FALSE)),"No EHR Specified",VLOOKUP(C8210,'Provider-EHR crosswalk'!A:B,2,FALSE))</f>
        <v>Azalea Health EHR</v>
      </c>
    </row>
    <row r="8211" spans="1:11" x14ac:dyDescent="0.25">
      <c r="A8211" t="s">
        <v>63</v>
      </c>
      <c r="B8211">
        <v>178</v>
      </c>
      <c r="C8211" t="s">
        <v>834</v>
      </c>
      <c r="D8211" t="s">
        <v>64</v>
      </c>
      <c r="E8211">
        <v>10</v>
      </c>
      <c r="F8211">
        <v>10</v>
      </c>
      <c r="G8211">
        <v>100</v>
      </c>
      <c r="H8211" t="s">
        <v>65</v>
      </c>
      <c r="I8211">
        <v>99</v>
      </c>
      <c r="J8211" t="s">
        <v>66</v>
      </c>
      <c r="K8211" s="33" t="str">
        <f>IF(ISNA(VLOOKUP(C8211,'Provider-EHR crosswalk'!A:B,2,FALSE)),"No EHR Specified",VLOOKUP(C8211,'Provider-EHR crosswalk'!A:B,2,FALSE))</f>
        <v>Azalea Health EHR</v>
      </c>
    </row>
    <row r="8212" spans="1:11" x14ac:dyDescent="0.25">
      <c r="A8212" t="s">
        <v>67</v>
      </c>
      <c r="B8212">
        <v>178</v>
      </c>
      <c r="C8212" t="s">
        <v>834</v>
      </c>
      <c r="D8212" t="s">
        <v>68</v>
      </c>
      <c r="E8212">
        <v>8</v>
      </c>
      <c r="F8212">
        <v>10</v>
      </c>
      <c r="G8212">
        <v>80</v>
      </c>
      <c r="H8212" t="s">
        <v>65</v>
      </c>
      <c r="I8212">
        <v>75</v>
      </c>
      <c r="J8212" t="s">
        <v>66</v>
      </c>
      <c r="K8212" s="33" t="str">
        <f>IF(ISNA(VLOOKUP(C8212,'Provider-EHR crosswalk'!A:B,2,FALSE)),"No EHR Specified",VLOOKUP(C8212,'Provider-EHR crosswalk'!A:B,2,FALSE))</f>
        <v>Azalea Health EHR</v>
      </c>
    </row>
    <row r="8213" spans="1:11" x14ac:dyDescent="0.25">
      <c r="A8213" t="s">
        <v>70</v>
      </c>
      <c r="B8213">
        <v>178</v>
      </c>
      <c r="C8213" t="s">
        <v>834</v>
      </c>
      <c r="D8213" t="s">
        <v>71</v>
      </c>
      <c r="E8213">
        <v>10</v>
      </c>
      <c r="F8213">
        <v>10</v>
      </c>
      <c r="G8213">
        <v>100</v>
      </c>
      <c r="H8213" t="s">
        <v>65</v>
      </c>
      <c r="I8213">
        <v>99</v>
      </c>
      <c r="J8213" t="s">
        <v>66</v>
      </c>
      <c r="K8213" s="33" t="str">
        <f>IF(ISNA(VLOOKUP(C8213,'Provider-EHR crosswalk'!A:B,2,FALSE)),"No EHR Specified",VLOOKUP(C8213,'Provider-EHR crosswalk'!A:B,2,FALSE))</f>
        <v>Azalea Health EHR</v>
      </c>
    </row>
    <row r="8214" spans="1:11" x14ac:dyDescent="0.25">
      <c r="A8214" t="s">
        <v>72</v>
      </c>
      <c r="B8214">
        <v>178</v>
      </c>
      <c r="C8214" t="s">
        <v>834</v>
      </c>
      <c r="D8214" t="s">
        <v>73</v>
      </c>
      <c r="E8214">
        <v>10</v>
      </c>
      <c r="F8214">
        <v>10</v>
      </c>
      <c r="G8214">
        <v>100</v>
      </c>
      <c r="H8214" t="s">
        <v>65</v>
      </c>
      <c r="I8214">
        <v>99</v>
      </c>
      <c r="J8214" t="s">
        <v>66</v>
      </c>
      <c r="K8214" s="33" t="str">
        <f>IF(ISNA(VLOOKUP(C8214,'Provider-EHR crosswalk'!A:B,2,FALSE)),"No EHR Specified",VLOOKUP(C8214,'Provider-EHR crosswalk'!A:B,2,FALSE))</f>
        <v>Azalea Health EHR</v>
      </c>
    </row>
    <row r="8215" spans="1:11" x14ac:dyDescent="0.25">
      <c r="A8215" t="s">
        <v>74</v>
      </c>
      <c r="B8215">
        <v>178</v>
      </c>
      <c r="C8215" t="s">
        <v>834</v>
      </c>
      <c r="D8215" t="s">
        <v>75</v>
      </c>
      <c r="E8215">
        <v>10</v>
      </c>
      <c r="F8215">
        <v>10</v>
      </c>
      <c r="G8215">
        <v>100</v>
      </c>
      <c r="H8215" t="s">
        <v>65</v>
      </c>
      <c r="I8215">
        <v>99</v>
      </c>
      <c r="J8215" t="s">
        <v>66</v>
      </c>
      <c r="K8215" s="33" t="str">
        <f>IF(ISNA(VLOOKUP(C8215,'Provider-EHR crosswalk'!A:B,2,FALSE)),"No EHR Specified",VLOOKUP(C8215,'Provider-EHR crosswalk'!A:B,2,FALSE))</f>
        <v>Azalea Health EHR</v>
      </c>
    </row>
    <row r="8216" spans="1:11" x14ac:dyDescent="0.25">
      <c r="A8216" t="s">
        <v>76</v>
      </c>
      <c r="B8216">
        <v>178</v>
      </c>
      <c r="C8216" t="s">
        <v>834</v>
      </c>
      <c r="D8216" t="s">
        <v>77</v>
      </c>
      <c r="E8216">
        <v>10</v>
      </c>
      <c r="F8216">
        <v>10</v>
      </c>
      <c r="G8216">
        <v>100</v>
      </c>
      <c r="H8216" t="s">
        <v>65</v>
      </c>
      <c r="I8216">
        <v>85</v>
      </c>
      <c r="J8216" t="s">
        <v>66</v>
      </c>
      <c r="K8216" s="33" t="str">
        <f>IF(ISNA(VLOOKUP(C8216,'Provider-EHR crosswalk'!A:B,2,FALSE)),"No EHR Specified",VLOOKUP(C8216,'Provider-EHR crosswalk'!A:B,2,FALSE))</f>
        <v>Azalea Health EHR</v>
      </c>
    </row>
    <row r="8217" spans="1:11" x14ac:dyDescent="0.25">
      <c r="A8217" t="s">
        <v>78</v>
      </c>
      <c r="B8217">
        <v>178</v>
      </c>
      <c r="C8217" t="s">
        <v>834</v>
      </c>
      <c r="D8217" t="s">
        <v>79</v>
      </c>
      <c r="E8217">
        <v>10</v>
      </c>
      <c r="F8217">
        <v>10</v>
      </c>
      <c r="G8217">
        <v>100</v>
      </c>
      <c r="H8217" t="s">
        <v>65</v>
      </c>
      <c r="I8217">
        <v>85</v>
      </c>
      <c r="J8217" t="s">
        <v>66</v>
      </c>
      <c r="K8217" s="33" t="str">
        <f>IF(ISNA(VLOOKUP(C8217,'Provider-EHR crosswalk'!A:B,2,FALSE)),"No EHR Specified",VLOOKUP(C8217,'Provider-EHR crosswalk'!A:B,2,FALSE))</f>
        <v>Azalea Health EHR</v>
      </c>
    </row>
    <row r="8218" spans="1:11" x14ac:dyDescent="0.25">
      <c r="A8218" t="s">
        <v>80</v>
      </c>
      <c r="B8218">
        <v>178</v>
      </c>
      <c r="C8218" t="s">
        <v>834</v>
      </c>
      <c r="D8218" t="s">
        <v>81</v>
      </c>
      <c r="E8218">
        <v>10</v>
      </c>
      <c r="F8218">
        <v>10</v>
      </c>
      <c r="G8218">
        <v>100</v>
      </c>
      <c r="H8218" t="s">
        <v>65</v>
      </c>
      <c r="I8218">
        <v>85</v>
      </c>
      <c r="J8218" t="s">
        <v>66</v>
      </c>
      <c r="K8218" s="33" t="str">
        <f>IF(ISNA(VLOOKUP(C8218,'Provider-EHR crosswalk'!A:B,2,FALSE)),"No EHR Specified",VLOOKUP(C8218,'Provider-EHR crosswalk'!A:B,2,FALSE))</f>
        <v>Azalea Health EHR</v>
      </c>
    </row>
    <row r="8219" spans="1:11" x14ac:dyDescent="0.25">
      <c r="A8219" t="s">
        <v>82</v>
      </c>
      <c r="B8219">
        <v>178</v>
      </c>
      <c r="C8219" t="s">
        <v>834</v>
      </c>
      <c r="D8219" t="s">
        <v>83</v>
      </c>
      <c r="E8219">
        <v>10</v>
      </c>
      <c r="F8219">
        <v>10</v>
      </c>
      <c r="G8219">
        <v>100</v>
      </c>
      <c r="H8219" t="s">
        <v>65</v>
      </c>
      <c r="I8219">
        <v>85</v>
      </c>
      <c r="J8219" t="s">
        <v>66</v>
      </c>
      <c r="K8219" s="33" t="str">
        <f>IF(ISNA(VLOOKUP(C8219,'Provider-EHR crosswalk'!A:B,2,FALSE)),"No EHR Specified",VLOOKUP(C8219,'Provider-EHR crosswalk'!A:B,2,FALSE))</f>
        <v>Azalea Health EHR</v>
      </c>
    </row>
    <row r="8220" spans="1:11" x14ac:dyDescent="0.25">
      <c r="A8220" t="s">
        <v>84</v>
      </c>
      <c r="B8220">
        <v>178</v>
      </c>
      <c r="C8220" t="s">
        <v>834</v>
      </c>
      <c r="D8220" t="s">
        <v>85</v>
      </c>
      <c r="E8220">
        <v>10</v>
      </c>
      <c r="F8220">
        <v>10</v>
      </c>
      <c r="G8220">
        <v>100</v>
      </c>
      <c r="H8220" t="s">
        <v>65</v>
      </c>
      <c r="I8220">
        <v>85</v>
      </c>
      <c r="J8220" t="s">
        <v>66</v>
      </c>
      <c r="K8220" s="33" t="str">
        <f>IF(ISNA(VLOOKUP(C8220,'Provider-EHR crosswalk'!A:B,2,FALSE)),"No EHR Specified",VLOOKUP(C8220,'Provider-EHR crosswalk'!A:B,2,FALSE))</f>
        <v>Azalea Health EHR</v>
      </c>
    </row>
    <row r="8221" spans="1:11" x14ac:dyDescent="0.25">
      <c r="A8221" t="s">
        <v>86</v>
      </c>
      <c r="B8221">
        <v>178</v>
      </c>
      <c r="C8221" t="s">
        <v>834</v>
      </c>
      <c r="D8221" t="s">
        <v>87</v>
      </c>
      <c r="E8221">
        <v>10</v>
      </c>
      <c r="F8221">
        <v>10</v>
      </c>
      <c r="G8221">
        <v>100</v>
      </c>
      <c r="H8221" t="s">
        <v>65</v>
      </c>
      <c r="I8221">
        <v>95</v>
      </c>
      <c r="J8221" t="s">
        <v>66</v>
      </c>
      <c r="K8221" s="33" t="str">
        <f>IF(ISNA(VLOOKUP(C8221,'Provider-EHR crosswalk'!A:B,2,FALSE)),"No EHR Specified",VLOOKUP(C8221,'Provider-EHR crosswalk'!A:B,2,FALSE))</f>
        <v>Azalea Health EHR</v>
      </c>
    </row>
    <row r="8222" spans="1:11" x14ac:dyDescent="0.25">
      <c r="A8222" t="s">
        <v>88</v>
      </c>
      <c r="B8222">
        <v>178</v>
      </c>
      <c r="C8222" t="s">
        <v>834</v>
      </c>
      <c r="D8222" t="s">
        <v>89</v>
      </c>
      <c r="E8222">
        <v>10</v>
      </c>
      <c r="F8222">
        <v>10</v>
      </c>
      <c r="G8222">
        <v>100</v>
      </c>
      <c r="H8222" t="s">
        <v>65</v>
      </c>
      <c r="I8222">
        <v>95</v>
      </c>
      <c r="J8222" t="s">
        <v>66</v>
      </c>
      <c r="K8222" s="33" t="str">
        <f>IF(ISNA(VLOOKUP(C8222,'Provider-EHR crosswalk'!A:B,2,FALSE)),"No EHR Specified",VLOOKUP(C8222,'Provider-EHR crosswalk'!A:B,2,FALSE))</f>
        <v>Azalea Health EHR</v>
      </c>
    </row>
    <row r="8223" spans="1:11" x14ac:dyDescent="0.25">
      <c r="A8223" t="s">
        <v>90</v>
      </c>
      <c r="B8223">
        <v>178</v>
      </c>
      <c r="C8223" t="s">
        <v>834</v>
      </c>
      <c r="D8223" t="s">
        <v>91</v>
      </c>
      <c r="E8223">
        <v>10</v>
      </c>
      <c r="F8223">
        <v>10</v>
      </c>
      <c r="G8223">
        <v>100</v>
      </c>
      <c r="H8223" t="s">
        <v>65</v>
      </c>
      <c r="I8223">
        <v>90</v>
      </c>
      <c r="J8223" t="s">
        <v>66</v>
      </c>
      <c r="K8223" s="33" t="str">
        <f>IF(ISNA(VLOOKUP(C8223,'Provider-EHR crosswalk'!A:B,2,FALSE)),"No EHR Specified",VLOOKUP(C8223,'Provider-EHR crosswalk'!A:B,2,FALSE))</f>
        <v>Azalea Health EHR</v>
      </c>
    </row>
    <row r="8224" spans="1:11" x14ac:dyDescent="0.25">
      <c r="A8224" t="s">
        <v>92</v>
      </c>
      <c r="B8224">
        <v>178</v>
      </c>
      <c r="C8224" t="s">
        <v>834</v>
      </c>
      <c r="D8224" t="s">
        <v>93</v>
      </c>
      <c r="E8224">
        <v>1</v>
      </c>
      <c r="F8224">
        <v>10</v>
      </c>
      <c r="G8224">
        <v>10</v>
      </c>
      <c r="H8224" t="s">
        <v>65</v>
      </c>
      <c r="I8224">
        <v>90</v>
      </c>
      <c r="J8224" t="s">
        <v>69</v>
      </c>
      <c r="K8224" s="33" t="str">
        <f>IF(ISNA(VLOOKUP(C8224,'Provider-EHR crosswalk'!A:B,2,FALSE)),"No EHR Specified",VLOOKUP(C8224,'Provider-EHR crosswalk'!A:B,2,FALSE))</f>
        <v>Azalea Health EHR</v>
      </c>
    </row>
    <row r="8225" spans="1:11" x14ac:dyDescent="0.25">
      <c r="A8225" t="s">
        <v>94</v>
      </c>
      <c r="B8225">
        <v>178</v>
      </c>
      <c r="C8225" t="s">
        <v>834</v>
      </c>
      <c r="D8225" t="s">
        <v>95</v>
      </c>
      <c r="E8225">
        <v>4</v>
      </c>
      <c r="F8225">
        <v>10</v>
      </c>
      <c r="G8225">
        <v>40</v>
      </c>
      <c r="H8225" t="s">
        <v>65</v>
      </c>
      <c r="I8225">
        <v>90</v>
      </c>
      <c r="J8225" t="s">
        <v>69</v>
      </c>
      <c r="K8225" s="33" t="str">
        <f>IF(ISNA(VLOOKUP(C8225,'Provider-EHR crosswalk'!A:B,2,FALSE)),"No EHR Specified",VLOOKUP(C8225,'Provider-EHR crosswalk'!A:B,2,FALSE))</f>
        <v>Azalea Health EHR</v>
      </c>
    </row>
    <row r="8226" spans="1:11" x14ac:dyDescent="0.25">
      <c r="A8226" t="s">
        <v>96</v>
      </c>
      <c r="B8226">
        <v>178</v>
      </c>
      <c r="C8226" t="s">
        <v>834</v>
      </c>
      <c r="D8226" t="s">
        <v>97</v>
      </c>
      <c r="E8226">
        <v>7</v>
      </c>
      <c r="F8226">
        <v>10</v>
      </c>
      <c r="G8226">
        <v>70</v>
      </c>
      <c r="H8226" t="s">
        <v>65</v>
      </c>
      <c r="I8226">
        <v>90</v>
      </c>
      <c r="J8226" t="s">
        <v>69</v>
      </c>
      <c r="K8226" s="33" t="str">
        <f>IF(ISNA(VLOOKUP(C8226,'Provider-EHR crosswalk'!A:B,2,FALSE)),"No EHR Specified",VLOOKUP(C8226,'Provider-EHR crosswalk'!A:B,2,FALSE))</f>
        <v>Azalea Health EHR</v>
      </c>
    </row>
    <row r="8227" spans="1:11" x14ac:dyDescent="0.25">
      <c r="A8227" t="s">
        <v>98</v>
      </c>
      <c r="B8227">
        <v>178</v>
      </c>
      <c r="C8227" t="s">
        <v>834</v>
      </c>
      <c r="D8227" t="s">
        <v>99</v>
      </c>
      <c r="E8227">
        <v>7</v>
      </c>
      <c r="F8227">
        <v>10</v>
      </c>
      <c r="G8227">
        <v>70</v>
      </c>
      <c r="H8227" t="s">
        <v>65</v>
      </c>
      <c r="I8227">
        <v>90</v>
      </c>
      <c r="J8227" t="s">
        <v>69</v>
      </c>
      <c r="K8227" s="33" t="str">
        <f>IF(ISNA(VLOOKUP(C8227,'Provider-EHR crosswalk'!A:B,2,FALSE)),"No EHR Specified",VLOOKUP(C8227,'Provider-EHR crosswalk'!A:B,2,FALSE))</f>
        <v>Azalea Health EHR</v>
      </c>
    </row>
    <row r="8228" spans="1:11" x14ac:dyDescent="0.25">
      <c r="A8228" t="s">
        <v>100</v>
      </c>
      <c r="B8228">
        <v>178</v>
      </c>
      <c r="C8228" t="s">
        <v>834</v>
      </c>
      <c r="D8228" t="s">
        <v>101</v>
      </c>
      <c r="E8228">
        <v>42</v>
      </c>
      <c r="F8228">
        <v>42</v>
      </c>
      <c r="G8228">
        <v>100</v>
      </c>
      <c r="H8228" t="s">
        <v>65</v>
      </c>
      <c r="I8228">
        <v>99</v>
      </c>
      <c r="J8228" t="s">
        <v>66</v>
      </c>
      <c r="K8228" s="33" t="str">
        <f>IF(ISNA(VLOOKUP(C8228,'Provider-EHR crosswalk'!A:B,2,FALSE)),"No EHR Specified",VLOOKUP(C8228,'Provider-EHR crosswalk'!A:B,2,FALSE))</f>
        <v>Azalea Health EHR</v>
      </c>
    </row>
    <row r="8229" spans="1:11" x14ac:dyDescent="0.25">
      <c r="A8229" t="s">
        <v>102</v>
      </c>
      <c r="B8229">
        <v>178</v>
      </c>
      <c r="C8229" t="s">
        <v>834</v>
      </c>
      <c r="D8229" t="s">
        <v>103</v>
      </c>
      <c r="E8229">
        <v>42</v>
      </c>
      <c r="F8229">
        <v>42</v>
      </c>
      <c r="G8229">
        <v>100</v>
      </c>
      <c r="H8229" t="s">
        <v>65</v>
      </c>
      <c r="I8229">
        <v>99</v>
      </c>
      <c r="J8229" t="s">
        <v>66</v>
      </c>
      <c r="K8229" s="33" t="str">
        <f>IF(ISNA(VLOOKUP(C8229,'Provider-EHR crosswalk'!A:B,2,FALSE)),"No EHR Specified",VLOOKUP(C8229,'Provider-EHR crosswalk'!A:B,2,FALSE))</f>
        <v>Azalea Health EHR</v>
      </c>
    </row>
    <row r="8230" spans="1:11" x14ac:dyDescent="0.25">
      <c r="A8230" t="s">
        <v>104</v>
      </c>
      <c r="B8230">
        <v>178</v>
      </c>
      <c r="C8230" t="s">
        <v>834</v>
      </c>
      <c r="D8230" t="s">
        <v>105</v>
      </c>
      <c r="E8230">
        <v>42</v>
      </c>
      <c r="F8230">
        <v>42</v>
      </c>
      <c r="G8230">
        <v>100</v>
      </c>
      <c r="H8230" t="s">
        <v>65</v>
      </c>
      <c r="I8230">
        <v>99</v>
      </c>
      <c r="J8230" t="s">
        <v>66</v>
      </c>
      <c r="K8230" s="33" t="str">
        <f>IF(ISNA(VLOOKUP(C8230,'Provider-EHR crosswalk'!A:B,2,FALSE)),"No EHR Specified",VLOOKUP(C8230,'Provider-EHR crosswalk'!A:B,2,FALSE))</f>
        <v>Azalea Health EHR</v>
      </c>
    </row>
    <row r="8231" spans="1:11" x14ac:dyDescent="0.25">
      <c r="A8231" t="s">
        <v>106</v>
      </c>
      <c r="B8231">
        <v>178</v>
      </c>
      <c r="C8231" t="s">
        <v>834</v>
      </c>
      <c r="D8231" t="s">
        <v>107</v>
      </c>
      <c r="E8231">
        <v>42</v>
      </c>
      <c r="F8231">
        <v>42</v>
      </c>
      <c r="G8231">
        <v>100</v>
      </c>
      <c r="H8231" t="s">
        <v>65</v>
      </c>
      <c r="I8231">
        <v>99</v>
      </c>
      <c r="J8231" t="s">
        <v>66</v>
      </c>
      <c r="K8231" s="33" t="str">
        <f>IF(ISNA(VLOOKUP(C8231,'Provider-EHR crosswalk'!A:B,2,FALSE)),"No EHR Specified",VLOOKUP(C8231,'Provider-EHR crosswalk'!A:B,2,FALSE))</f>
        <v>Azalea Health EHR</v>
      </c>
    </row>
    <row r="8232" spans="1:11" x14ac:dyDescent="0.25">
      <c r="A8232" t="s">
        <v>108</v>
      </c>
      <c r="B8232">
        <v>178</v>
      </c>
      <c r="C8232" t="s">
        <v>834</v>
      </c>
      <c r="D8232" t="s">
        <v>109</v>
      </c>
      <c r="E8232">
        <v>42</v>
      </c>
      <c r="F8232">
        <v>42</v>
      </c>
      <c r="G8232">
        <v>100</v>
      </c>
      <c r="H8232" t="s">
        <v>65</v>
      </c>
      <c r="I8232">
        <v>99</v>
      </c>
      <c r="J8232" t="s">
        <v>66</v>
      </c>
      <c r="K8232" s="33" t="str">
        <f>IF(ISNA(VLOOKUP(C8232,'Provider-EHR crosswalk'!A:B,2,FALSE)),"No EHR Specified",VLOOKUP(C8232,'Provider-EHR crosswalk'!A:B,2,FALSE))</f>
        <v>Azalea Health EHR</v>
      </c>
    </row>
    <row r="8233" spans="1:11" x14ac:dyDescent="0.25">
      <c r="A8233" t="s">
        <v>110</v>
      </c>
      <c r="B8233">
        <v>178</v>
      </c>
      <c r="C8233" t="s">
        <v>834</v>
      </c>
      <c r="D8233" t="s">
        <v>111</v>
      </c>
      <c r="E8233">
        <v>42</v>
      </c>
      <c r="F8233">
        <v>42</v>
      </c>
      <c r="G8233">
        <v>100</v>
      </c>
      <c r="H8233" t="s">
        <v>65</v>
      </c>
      <c r="I8233">
        <v>99</v>
      </c>
      <c r="J8233" t="s">
        <v>66</v>
      </c>
      <c r="K8233" s="33" t="str">
        <f>IF(ISNA(VLOOKUP(C8233,'Provider-EHR crosswalk'!A:B,2,FALSE)),"No EHR Specified",VLOOKUP(C8233,'Provider-EHR crosswalk'!A:B,2,FALSE))</f>
        <v>Azalea Health EHR</v>
      </c>
    </row>
    <row r="8234" spans="1:11" x14ac:dyDescent="0.25">
      <c r="A8234" t="s">
        <v>112</v>
      </c>
      <c r="B8234">
        <v>178</v>
      </c>
      <c r="C8234" t="s">
        <v>834</v>
      </c>
      <c r="D8234" t="s">
        <v>113</v>
      </c>
      <c r="E8234">
        <v>42</v>
      </c>
      <c r="F8234">
        <v>42</v>
      </c>
      <c r="G8234">
        <v>100</v>
      </c>
      <c r="H8234" t="s">
        <v>65</v>
      </c>
      <c r="I8234">
        <v>99</v>
      </c>
      <c r="J8234" t="s">
        <v>66</v>
      </c>
      <c r="K8234" s="33" t="str">
        <f>IF(ISNA(VLOOKUP(C8234,'Provider-EHR crosswalk'!A:B,2,FALSE)),"No EHR Specified",VLOOKUP(C8234,'Provider-EHR crosswalk'!A:B,2,FALSE))</f>
        <v>Azalea Health EHR</v>
      </c>
    </row>
    <row r="8235" spans="1:11" x14ac:dyDescent="0.25">
      <c r="A8235" t="s">
        <v>114</v>
      </c>
      <c r="B8235">
        <v>178</v>
      </c>
      <c r="C8235" t="s">
        <v>834</v>
      </c>
      <c r="D8235" t="s">
        <v>115</v>
      </c>
      <c r="E8235">
        <v>0</v>
      </c>
      <c r="F8235">
        <v>10</v>
      </c>
      <c r="G8235">
        <v>0</v>
      </c>
      <c r="H8235" t="s">
        <v>116</v>
      </c>
      <c r="I8235">
        <v>4</v>
      </c>
      <c r="J8235" t="s">
        <v>66</v>
      </c>
      <c r="K8235" s="33" t="str">
        <f>IF(ISNA(VLOOKUP(C8235,'Provider-EHR crosswalk'!A:B,2,FALSE)),"No EHR Specified",VLOOKUP(C8235,'Provider-EHR crosswalk'!A:B,2,FALSE))</f>
        <v>Azalea Health EHR</v>
      </c>
    </row>
    <row r="8236" spans="1:11" x14ac:dyDescent="0.25">
      <c r="A8236" t="s">
        <v>117</v>
      </c>
      <c r="B8236">
        <v>178</v>
      </c>
      <c r="C8236" t="s">
        <v>834</v>
      </c>
      <c r="D8236" t="s">
        <v>118</v>
      </c>
      <c r="E8236">
        <v>0</v>
      </c>
      <c r="F8236">
        <v>10</v>
      </c>
      <c r="G8236">
        <v>0</v>
      </c>
      <c r="H8236" t="s">
        <v>116</v>
      </c>
      <c r="I8236">
        <v>4</v>
      </c>
      <c r="J8236" t="s">
        <v>66</v>
      </c>
      <c r="K8236" s="33" t="str">
        <f>IF(ISNA(VLOOKUP(C8236,'Provider-EHR crosswalk'!A:B,2,FALSE)),"No EHR Specified",VLOOKUP(C8236,'Provider-EHR crosswalk'!A:B,2,FALSE))</f>
        <v>Azalea Health EHR</v>
      </c>
    </row>
    <row r="8237" spans="1:11" x14ac:dyDescent="0.25">
      <c r="A8237" t="s">
        <v>119</v>
      </c>
      <c r="B8237">
        <v>178</v>
      </c>
      <c r="C8237" t="s">
        <v>834</v>
      </c>
      <c r="D8237" t="s">
        <v>120</v>
      </c>
      <c r="E8237">
        <v>0</v>
      </c>
      <c r="F8237">
        <v>10</v>
      </c>
      <c r="G8237">
        <v>0</v>
      </c>
      <c r="H8237" t="s">
        <v>116</v>
      </c>
      <c r="I8237">
        <v>4</v>
      </c>
      <c r="J8237" t="s">
        <v>66</v>
      </c>
      <c r="K8237" s="33" t="str">
        <f>IF(ISNA(VLOOKUP(C8237,'Provider-EHR crosswalk'!A:B,2,FALSE)),"No EHR Specified",VLOOKUP(C8237,'Provider-EHR crosswalk'!A:B,2,FALSE))</f>
        <v>Azalea Health EHR</v>
      </c>
    </row>
    <row r="8238" spans="1:11" x14ac:dyDescent="0.25">
      <c r="A8238" t="s">
        <v>121</v>
      </c>
      <c r="B8238">
        <v>178</v>
      </c>
      <c r="C8238" t="s">
        <v>834</v>
      </c>
      <c r="D8238" t="s">
        <v>122</v>
      </c>
      <c r="E8238">
        <v>0</v>
      </c>
      <c r="F8238">
        <v>10</v>
      </c>
      <c r="G8238">
        <v>0</v>
      </c>
      <c r="H8238" t="s">
        <v>116</v>
      </c>
      <c r="I8238">
        <v>1</v>
      </c>
      <c r="J8238" t="s">
        <v>66</v>
      </c>
      <c r="K8238" s="33" t="str">
        <f>IF(ISNA(VLOOKUP(C8238,'Provider-EHR crosswalk'!A:B,2,FALSE)),"No EHR Specified",VLOOKUP(C8238,'Provider-EHR crosswalk'!A:B,2,FALSE))</f>
        <v>Azalea Health EHR</v>
      </c>
    </row>
    <row r="8239" spans="1:11" x14ac:dyDescent="0.25">
      <c r="A8239" t="s">
        <v>123</v>
      </c>
      <c r="B8239">
        <v>178</v>
      </c>
      <c r="C8239" t="s">
        <v>834</v>
      </c>
      <c r="D8239" t="s">
        <v>124</v>
      </c>
      <c r="E8239">
        <v>0</v>
      </c>
      <c r="F8239">
        <v>42</v>
      </c>
      <c r="G8239">
        <v>0</v>
      </c>
      <c r="H8239" t="s">
        <v>116</v>
      </c>
      <c r="I8239">
        <v>1</v>
      </c>
      <c r="J8239" t="s">
        <v>66</v>
      </c>
      <c r="K8239" s="33" t="str">
        <f>IF(ISNA(VLOOKUP(C8239,'Provider-EHR crosswalk'!A:B,2,FALSE)),"No EHR Specified",VLOOKUP(C8239,'Provider-EHR crosswalk'!A:B,2,FALSE))</f>
        <v>Azalea Health EHR</v>
      </c>
    </row>
    <row r="8240" spans="1:11" x14ac:dyDescent="0.25">
      <c r="A8240" t="s">
        <v>125</v>
      </c>
      <c r="B8240">
        <v>178</v>
      </c>
      <c r="C8240" t="s">
        <v>834</v>
      </c>
      <c r="D8240" t="s">
        <v>126</v>
      </c>
      <c r="E8240">
        <v>0</v>
      </c>
      <c r="F8240">
        <v>42</v>
      </c>
      <c r="G8240">
        <v>0</v>
      </c>
      <c r="H8240" t="s">
        <v>116</v>
      </c>
      <c r="I8240">
        <v>1</v>
      </c>
      <c r="J8240" t="s">
        <v>66</v>
      </c>
      <c r="K8240" s="33" t="str">
        <f>IF(ISNA(VLOOKUP(C8240,'Provider-EHR crosswalk'!A:B,2,FALSE)),"No EHR Specified",VLOOKUP(C8240,'Provider-EHR crosswalk'!A:B,2,FALSE))</f>
        <v>Azalea Health EHR</v>
      </c>
    </row>
    <row r="8241" spans="1:11" x14ac:dyDescent="0.25">
      <c r="A8241" t="s">
        <v>127</v>
      </c>
      <c r="B8241">
        <v>178</v>
      </c>
      <c r="C8241" t="s">
        <v>834</v>
      </c>
      <c r="D8241" t="s">
        <v>128</v>
      </c>
      <c r="E8241">
        <v>0</v>
      </c>
      <c r="F8241">
        <v>42</v>
      </c>
      <c r="G8241">
        <v>0</v>
      </c>
      <c r="H8241" t="s">
        <v>116</v>
      </c>
      <c r="I8241">
        <v>4</v>
      </c>
      <c r="J8241" t="s">
        <v>66</v>
      </c>
      <c r="K8241" s="33" t="str">
        <f>IF(ISNA(VLOOKUP(C8241,'Provider-EHR crosswalk'!A:B,2,FALSE)),"No EHR Specified",VLOOKUP(C8241,'Provider-EHR crosswalk'!A:B,2,FALSE))</f>
        <v>Azalea Health EHR</v>
      </c>
    </row>
    <row r="8242" spans="1:11" x14ac:dyDescent="0.25">
      <c r="A8242" t="s">
        <v>129</v>
      </c>
      <c r="B8242">
        <v>178</v>
      </c>
      <c r="C8242" t="s">
        <v>834</v>
      </c>
      <c r="D8242" t="s">
        <v>130</v>
      </c>
      <c r="E8242">
        <v>3</v>
      </c>
      <c r="F8242">
        <v>42</v>
      </c>
      <c r="G8242">
        <v>7.14</v>
      </c>
      <c r="H8242" t="s">
        <v>116</v>
      </c>
      <c r="I8242">
        <v>4</v>
      </c>
      <c r="J8242" t="s">
        <v>69</v>
      </c>
      <c r="K8242" s="33" t="str">
        <f>IF(ISNA(VLOOKUP(C8242,'Provider-EHR crosswalk'!A:B,2,FALSE)),"No EHR Specified",VLOOKUP(C8242,'Provider-EHR crosswalk'!A:B,2,FALSE))</f>
        <v>Azalea Health EHR</v>
      </c>
    </row>
    <row r="8243" spans="1:11" x14ac:dyDescent="0.25">
      <c r="A8243" t="s">
        <v>131</v>
      </c>
      <c r="B8243">
        <v>178</v>
      </c>
      <c r="C8243" t="s">
        <v>834</v>
      </c>
      <c r="D8243" t="s">
        <v>132</v>
      </c>
      <c r="E8243">
        <v>0</v>
      </c>
      <c r="F8243">
        <v>42</v>
      </c>
      <c r="G8243">
        <v>0</v>
      </c>
      <c r="H8243" t="s">
        <v>116</v>
      </c>
      <c r="I8243">
        <v>4</v>
      </c>
      <c r="J8243" t="s">
        <v>66</v>
      </c>
      <c r="K8243" s="33" t="str">
        <f>IF(ISNA(VLOOKUP(C8243,'Provider-EHR crosswalk'!A:B,2,FALSE)),"No EHR Specified",VLOOKUP(C8243,'Provider-EHR crosswalk'!A:B,2,FALSE))</f>
        <v>Azalea Health EHR</v>
      </c>
    </row>
    <row r="8244" spans="1:11" x14ac:dyDescent="0.25">
      <c r="A8244" t="s">
        <v>133</v>
      </c>
      <c r="B8244">
        <v>178</v>
      </c>
      <c r="C8244" t="s">
        <v>834</v>
      </c>
      <c r="D8244" t="s">
        <v>134</v>
      </c>
      <c r="E8244">
        <v>6</v>
      </c>
      <c r="F8244">
        <v>42</v>
      </c>
      <c r="G8244">
        <v>14.29</v>
      </c>
      <c r="H8244" t="s">
        <v>116</v>
      </c>
      <c r="I8244">
        <v>1</v>
      </c>
      <c r="J8244" t="s">
        <v>69</v>
      </c>
      <c r="K8244" s="33" t="str">
        <f>IF(ISNA(VLOOKUP(C8244,'Provider-EHR crosswalk'!A:B,2,FALSE)),"No EHR Specified",VLOOKUP(C8244,'Provider-EHR crosswalk'!A:B,2,FALSE))</f>
        <v>Azalea Health EHR</v>
      </c>
    </row>
    <row r="8245" spans="1:11" x14ac:dyDescent="0.25">
      <c r="A8245" t="s">
        <v>135</v>
      </c>
      <c r="B8245">
        <v>178</v>
      </c>
      <c r="C8245" t="s">
        <v>834</v>
      </c>
      <c r="D8245" t="s">
        <v>136</v>
      </c>
      <c r="E8245">
        <v>0</v>
      </c>
      <c r="F8245">
        <v>42</v>
      </c>
      <c r="G8245">
        <v>0</v>
      </c>
      <c r="H8245" t="s">
        <v>116</v>
      </c>
      <c r="I8245">
        <v>1</v>
      </c>
      <c r="J8245" t="s">
        <v>66</v>
      </c>
      <c r="K8245" s="33" t="str">
        <f>IF(ISNA(VLOOKUP(C8245,'Provider-EHR crosswalk'!A:B,2,FALSE)),"No EHR Specified",VLOOKUP(C8245,'Provider-EHR crosswalk'!A:B,2,FALSE))</f>
        <v>Azalea Health EHR</v>
      </c>
    </row>
    <row r="8246" spans="1:11" x14ac:dyDescent="0.25">
      <c r="A8246" t="s">
        <v>137</v>
      </c>
      <c r="B8246">
        <v>178</v>
      </c>
      <c r="C8246" t="s">
        <v>834</v>
      </c>
      <c r="D8246" t="s">
        <v>138</v>
      </c>
      <c r="E8246">
        <v>0</v>
      </c>
      <c r="F8246">
        <v>42</v>
      </c>
      <c r="G8246">
        <v>0</v>
      </c>
      <c r="H8246" t="s">
        <v>116</v>
      </c>
      <c r="I8246">
        <v>1</v>
      </c>
      <c r="J8246" t="s">
        <v>66</v>
      </c>
      <c r="K8246" s="33" t="str">
        <f>IF(ISNA(VLOOKUP(C8246,'Provider-EHR crosswalk'!A:B,2,FALSE)),"No EHR Specified",VLOOKUP(C8246,'Provider-EHR crosswalk'!A:B,2,FALSE))</f>
        <v>Azalea Health EHR</v>
      </c>
    </row>
    <row r="8247" spans="1:11" x14ac:dyDescent="0.25">
      <c r="A8247" t="s">
        <v>139</v>
      </c>
      <c r="B8247">
        <v>178</v>
      </c>
      <c r="C8247" t="s">
        <v>834</v>
      </c>
      <c r="D8247" t="s">
        <v>140</v>
      </c>
      <c r="E8247">
        <v>0</v>
      </c>
      <c r="F8247">
        <v>42</v>
      </c>
      <c r="G8247">
        <v>0</v>
      </c>
      <c r="H8247" t="s">
        <v>116</v>
      </c>
      <c r="I8247">
        <v>1</v>
      </c>
      <c r="J8247" t="s">
        <v>66</v>
      </c>
      <c r="K8247" s="33" t="str">
        <f>IF(ISNA(VLOOKUP(C8247,'Provider-EHR crosswalk'!A:B,2,FALSE)),"No EHR Specified",VLOOKUP(C8247,'Provider-EHR crosswalk'!A:B,2,FALSE))</f>
        <v>Azalea Health EHR</v>
      </c>
    </row>
    <row r="8248" spans="1:11" x14ac:dyDescent="0.25">
      <c r="A8248" t="s">
        <v>141</v>
      </c>
      <c r="B8248">
        <v>178</v>
      </c>
      <c r="C8248" t="s">
        <v>834</v>
      </c>
      <c r="D8248" t="s">
        <v>142</v>
      </c>
      <c r="E8248">
        <v>0</v>
      </c>
      <c r="F8248">
        <v>42</v>
      </c>
      <c r="G8248">
        <v>0</v>
      </c>
      <c r="H8248" t="s">
        <v>116</v>
      </c>
      <c r="I8248">
        <v>1</v>
      </c>
      <c r="J8248" t="s">
        <v>66</v>
      </c>
      <c r="K8248" s="33" t="str">
        <f>IF(ISNA(VLOOKUP(C8248,'Provider-EHR crosswalk'!A:B,2,FALSE)),"No EHR Specified",VLOOKUP(C8248,'Provider-EHR crosswalk'!A:B,2,FALSE))</f>
        <v>Azalea Health EHR</v>
      </c>
    </row>
    <row r="8249" spans="1:11" x14ac:dyDescent="0.25">
      <c r="A8249" t="s">
        <v>143</v>
      </c>
      <c r="B8249">
        <v>178</v>
      </c>
      <c r="C8249" t="s">
        <v>834</v>
      </c>
      <c r="D8249" t="s">
        <v>144</v>
      </c>
      <c r="E8249">
        <v>0</v>
      </c>
      <c r="F8249">
        <v>42</v>
      </c>
      <c r="G8249">
        <v>0</v>
      </c>
      <c r="H8249" t="s">
        <v>116</v>
      </c>
      <c r="I8249">
        <v>1</v>
      </c>
      <c r="J8249" t="s">
        <v>66</v>
      </c>
      <c r="K8249" s="33" t="str">
        <f>IF(ISNA(VLOOKUP(C8249,'Provider-EHR crosswalk'!A:B,2,FALSE)),"No EHR Specified",VLOOKUP(C8249,'Provider-EHR crosswalk'!A:B,2,FALSE))</f>
        <v>Azalea Health EHR</v>
      </c>
    </row>
    <row r="8250" spans="1:11" x14ac:dyDescent="0.25">
      <c r="A8250" t="s">
        <v>145</v>
      </c>
      <c r="B8250">
        <v>178</v>
      </c>
      <c r="C8250" t="s">
        <v>834</v>
      </c>
      <c r="D8250" t="s">
        <v>146</v>
      </c>
      <c r="E8250">
        <v>0</v>
      </c>
      <c r="F8250">
        <v>42</v>
      </c>
      <c r="G8250">
        <v>0</v>
      </c>
      <c r="H8250" t="s">
        <v>116</v>
      </c>
      <c r="I8250">
        <v>1</v>
      </c>
      <c r="J8250" t="s">
        <v>66</v>
      </c>
      <c r="K8250" s="33" t="str">
        <f>IF(ISNA(VLOOKUP(C8250,'Provider-EHR crosswalk'!A:B,2,FALSE)),"No EHR Specified",VLOOKUP(C8250,'Provider-EHR crosswalk'!A:B,2,FALSE))</f>
        <v>Azalea Health EHR</v>
      </c>
    </row>
    <row r="8251" spans="1:11" x14ac:dyDescent="0.25">
      <c r="A8251" t="s">
        <v>147</v>
      </c>
      <c r="B8251">
        <v>178</v>
      </c>
      <c r="C8251" t="s">
        <v>834</v>
      </c>
      <c r="D8251" t="s">
        <v>148</v>
      </c>
      <c r="E8251">
        <v>0</v>
      </c>
      <c r="F8251">
        <v>42</v>
      </c>
      <c r="G8251">
        <v>0</v>
      </c>
      <c r="H8251" t="s">
        <v>116</v>
      </c>
      <c r="I8251">
        <v>1</v>
      </c>
      <c r="J8251" t="s">
        <v>66</v>
      </c>
      <c r="K8251" s="33" t="str">
        <f>IF(ISNA(VLOOKUP(C8251,'Provider-EHR crosswalk'!A:B,2,FALSE)),"No EHR Specified",VLOOKUP(C8251,'Provider-EHR crosswalk'!A:B,2,FALSE))</f>
        <v>Azalea Health EHR</v>
      </c>
    </row>
    <row r="8252" spans="1:11" x14ac:dyDescent="0.25">
      <c r="A8252" t="s">
        <v>149</v>
      </c>
      <c r="B8252">
        <v>178</v>
      </c>
      <c r="C8252" t="s">
        <v>834</v>
      </c>
      <c r="D8252" t="s">
        <v>150</v>
      </c>
      <c r="E8252">
        <v>0</v>
      </c>
      <c r="F8252">
        <v>42</v>
      </c>
      <c r="G8252">
        <v>0</v>
      </c>
      <c r="H8252" t="s">
        <v>116</v>
      </c>
      <c r="I8252">
        <v>1</v>
      </c>
      <c r="J8252" t="s">
        <v>66</v>
      </c>
      <c r="K8252" s="33" t="str">
        <f>IF(ISNA(VLOOKUP(C8252,'Provider-EHR crosswalk'!A:B,2,FALSE)),"No EHR Specified",VLOOKUP(C8252,'Provider-EHR crosswalk'!A:B,2,FALSE))</f>
        <v>Azalea Health EHR</v>
      </c>
    </row>
    <row r="8253" spans="1:11" x14ac:dyDescent="0.25">
      <c r="A8253" t="s">
        <v>151</v>
      </c>
      <c r="B8253">
        <v>178</v>
      </c>
      <c r="C8253" t="s">
        <v>834</v>
      </c>
      <c r="D8253" t="s">
        <v>152</v>
      </c>
      <c r="E8253">
        <v>0</v>
      </c>
      <c r="F8253">
        <v>42</v>
      </c>
      <c r="G8253">
        <v>0</v>
      </c>
      <c r="H8253" t="s">
        <v>116</v>
      </c>
      <c r="I8253">
        <v>1</v>
      </c>
      <c r="J8253" t="s">
        <v>66</v>
      </c>
      <c r="K8253" s="33" t="str">
        <f>IF(ISNA(VLOOKUP(C8253,'Provider-EHR crosswalk'!A:B,2,FALSE)),"No EHR Specified",VLOOKUP(C8253,'Provider-EHR crosswalk'!A:B,2,FALSE))</f>
        <v>Azalea Health EHR</v>
      </c>
    </row>
    <row r="8254" spans="1:11" x14ac:dyDescent="0.25">
      <c r="A8254" t="s">
        <v>153</v>
      </c>
      <c r="B8254">
        <v>178</v>
      </c>
      <c r="C8254" t="s">
        <v>834</v>
      </c>
      <c r="D8254" t="s">
        <v>154</v>
      </c>
      <c r="E8254">
        <v>0</v>
      </c>
      <c r="F8254">
        <v>42</v>
      </c>
      <c r="G8254">
        <v>0</v>
      </c>
      <c r="H8254" t="s">
        <v>116</v>
      </c>
      <c r="I8254">
        <v>1</v>
      </c>
      <c r="J8254" t="s">
        <v>66</v>
      </c>
      <c r="K8254" s="33" t="str">
        <f>IF(ISNA(VLOOKUP(C8254,'Provider-EHR crosswalk'!A:B,2,FALSE)),"No EHR Specified",VLOOKUP(C8254,'Provider-EHR crosswalk'!A:B,2,FALSE))</f>
        <v>Azalea Health EHR</v>
      </c>
    </row>
    <row r="8255" spans="1:11" x14ac:dyDescent="0.25">
      <c r="A8255" t="s">
        <v>155</v>
      </c>
      <c r="B8255">
        <v>178</v>
      </c>
      <c r="C8255" t="s">
        <v>834</v>
      </c>
      <c r="D8255" t="s">
        <v>156</v>
      </c>
      <c r="E8255">
        <v>0</v>
      </c>
      <c r="F8255">
        <v>42</v>
      </c>
      <c r="G8255">
        <v>0</v>
      </c>
      <c r="H8255" t="s">
        <v>157</v>
      </c>
      <c r="I8255" t="s">
        <v>157</v>
      </c>
      <c r="J8255" t="s">
        <v>157</v>
      </c>
      <c r="K8255" s="33" t="str">
        <f>IF(ISNA(VLOOKUP(C8255,'Provider-EHR crosswalk'!A:B,2,FALSE)),"No EHR Specified",VLOOKUP(C8255,'Provider-EHR crosswalk'!A:B,2,FALSE))</f>
        <v>Azalea Health EHR</v>
      </c>
    </row>
    <row r="8256" spans="1:11" x14ac:dyDescent="0.25">
      <c r="A8256" t="s">
        <v>158</v>
      </c>
      <c r="B8256">
        <v>178</v>
      </c>
      <c r="C8256" t="s">
        <v>834</v>
      </c>
      <c r="D8256" t="s">
        <v>159</v>
      </c>
      <c r="E8256">
        <v>0</v>
      </c>
      <c r="F8256">
        <v>42</v>
      </c>
      <c r="G8256">
        <v>0</v>
      </c>
      <c r="H8256" t="s">
        <v>157</v>
      </c>
      <c r="I8256" t="s">
        <v>157</v>
      </c>
      <c r="J8256" t="s">
        <v>157</v>
      </c>
      <c r="K8256" s="33" t="str">
        <f>IF(ISNA(VLOOKUP(C8256,'Provider-EHR crosswalk'!A:B,2,FALSE)),"No EHR Specified",VLOOKUP(C8256,'Provider-EHR crosswalk'!A:B,2,FALSE))</f>
        <v>Azalea Health EHR</v>
      </c>
    </row>
    <row r="8257" spans="1:11" x14ac:dyDescent="0.25">
      <c r="A8257" t="s">
        <v>162</v>
      </c>
      <c r="B8257">
        <v>178</v>
      </c>
      <c r="C8257" t="s">
        <v>834</v>
      </c>
      <c r="D8257" t="s">
        <v>163</v>
      </c>
      <c r="E8257">
        <v>42</v>
      </c>
      <c r="F8257">
        <v>42</v>
      </c>
      <c r="G8257">
        <v>100</v>
      </c>
      <c r="H8257" t="s">
        <v>65</v>
      </c>
      <c r="I8257">
        <v>95</v>
      </c>
      <c r="J8257" t="s">
        <v>66</v>
      </c>
      <c r="K8257" s="33" t="str">
        <f>IF(ISNA(VLOOKUP(C8257,'Provider-EHR crosswalk'!A:B,2,FALSE)),"No EHR Specified",VLOOKUP(C8257,'Provider-EHR crosswalk'!A:B,2,FALSE))</f>
        <v>Azalea Health EHR</v>
      </c>
    </row>
    <row r="8258" spans="1:11" x14ac:dyDescent="0.25">
      <c r="A8258" t="s">
        <v>164</v>
      </c>
      <c r="B8258">
        <v>178</v>
      </c>
      <c r="C8258" t="s">
        <v>834</v>
      </c>
      <c r="D8258" t="s">
        <v>165</v>
      </c>
      <c r="E8258">
        <v>9</v>
      </c>
      <c r="F8258">
        <v>10</v>
      </c>
      <c r="G8258">
        <v>90</v>
      </c>
      <c r="H8258" t="s">
        <v>65</v>
      </c>
      <c r="I8258">
        <v>95</v>
      </c>
      <c r="J8258" t="s">
        <v>69</v>
      </c>
      <c r="K8258" s="33" t="str">
        <f>IF(ISNA(VLOOKUP(C8258,'Provider-EHR crosswalk'!A:B,2,FALSE)),"No EHR Specified",VLOOKUP(C8258,'Provider-EHR crosswalk'!A:B,2,FALSE))</f>
        <v>Azalea Health EHR</v>
      </c>
    </row>
    <row r="8259" spans="1:11" x14ac:dyDescent="0.25">
      <c r="A8259" t="s">
        <v>166</v>
      </c>
      <c r="B8259">
        <v>178</v>
      </c>
      <c r="C8259" t="s">
        <v>834</v>
      </c>
      <c r="D8259" t="s">
        <v>167</v>
      </c>
      <c r="E8259">
        <v>0</v>
      </c>
      <c r="F8259">
        <v>10</v>
      </c>
      <c r="G8259">
        <v>0</v>
      </c>
      <c r="H8259" t="s">
        <v>116</v>
      </c>
      <c r="I8259">
        <v>5</v>
      </c>
      <c r="J8259" t="s">
        <v>66</v>
      </c>
      <c r="K8259" s="33" t="str">
        <f>IF(ISNA(VLOOKUP(C8259,'Provider-EHR crosswalk'!A:B,2,FALSE)),"No EHR Specified",VLOOKUP(C8259,'Provider-EHR crosswalk'!A:B,2,FALSE))</f>
        <v>Azalea Health EHR</v>
      </c>
    </row>
    <row r="8260" spans="1:11" x14ac:dyDescent="0.25">
      <c r="A8260" t="s">
        <v>168</v>
      </c>
      <c r="B8260">
        <v>178</v>
      </c>
      <c r="C8260" t="s">
        <v>834</v>
      </c>
      <c r="D8260" t="s">
        <v>169</v>
      </c>
      <c r="E8260">
        <v>0</v>
      </c>
      <c r="F8260">
        <v>10</v>
      </c>
      <c r="G8260">
        <v>0</v>
      </c>
      <c r="H8260" t="s">
        <v>116</v>
      </c>
      <c r="I8260">
        <v>5</v>
      </c>
      <c r="J8260" t="s">
        <v>66</v>
      </c>
      <c r="K8260" s="33" t="str">
        <f>IF(ISNA(VLOOKUP(C8260,'Provider-EHR crosswalk'!A:B,2,FALSE)),"No EHR Specified",VLOOKUP(C8260,'Provider-EHR crosswalk'!A:B,2,FALSE))</f>
        <v>Azalea Health EHR</v>
      </c>
    </row>
    <row r="8261" spans="1:11" x14ac:dyDescent="0.25">
      <c r="A8261" t="s">
        <v>170</v>
      </c>
      <c r="B8261">
        <v>178</v>
      </c>
      <c r="C8261" t="s">
        <v>834</v>
      </c>
      <c r="D8261" t="s">
        <v>171</v>
      </c>
      <c r="E8261">
        <v>1</v>
      </c>
      <c r="F8261">
        <v>10</v>
      </c>
      <c r="G8261">
        <v>10</v>
      </c>
      <c r="H8261" t="s">
        <v>116</v>
      </c>
      <c r="I8261">
        <v>5</v>
      </c>
      <c r="J8261" t="s">
        <v>69</v>
      </c>
      <c r="K8261" s="33" t="str">
        <f>IF(ISNA(VLOOKUP(C8261,'Provider-EHR crosswalk'!A:B,2,FALSE)),"No EHR Specified",VLOOKUP(C8261,'Provider-EHR crosswalk'!A:B,2,FALSE))</f>
        <v>Azalea Health EHR</v>
      </c>
    </row>
    <row r="8262" spans="1:11" x14ac:dyDescent="0.25">
      <c r="A8262" t="s">
        <v>172</v>
      </c>
      <c r="B8262">
        <v>178</v>
      </c>
      <c r="C8262" t="s">
        <v>834</v>
      </c>
      <c r="D8262" t="s">
        <v>173</v>
      </c>
      <c r="E8262">
        <v>0</v>
      </c>
      <c r="F8262">
        <v>42</v>
      </c>
      <c r="G8262">
        <v>0</v>
      </c>
      <c r="H8262" t="s">
        <v>116</v>
      </c>
      <c r="I8262">
        <v>5</v>
      </c>
      <c r="J8262" t="s">
        <v>66</v>
      </c>
      <c r="K8262" s="33" t="str">
        <f>IF(ISNA(VLOOKUP(C8262,'Provider-EHR crosswalk'!A:B,2,FALSE)),"No EHR Specified",VLOOKUP(C8262,'Provider-EHR crosswalk'!A:B,2,FALSE))</f>
        <v>Azalea Health EHR</v>
      </c>
    </row>
    <row r="8263" spans="1:11" x14ac:dyDescent="0.25">
      <c r="A8263" t="s">
        <v>174</v>
      </c>
      <c r="B8263">
        <v>178</v>
      </c>
      <c r="C8263" t="s">
        <v>834</v>
      </c>
      <c r="D8263" t="s">
        <v>175</v>
      </c>
      <c r="E8263">
        <v>0</v>
      </c>
      <c r="F8263">
        <v>42</v>
      </c>
      <c r="G8263">
        <v>0</v>
      </c>
      <c r="H8263" t="s">
        <v>116</v>
      </c>
      <c r="I8263">
        <v>5</v>
      </c>
      <c r="J8263" t="s">
        <v>66</v>
      </c>
      <c r="K8263" s="33" t="str">
        <f>IF(ISNA(VLOOKUP(C8263,'Provider-EHR crosswalk'!A:B,2,FALSE)),"No EHR Specified",VLOOKUP(C8263,'Provider-EHR crosswalk'!A:B,2,FALSE))</f>
        <v>Azalea Health EHR</v>
      </c>
    </row>
    <row r="8264" spans="1:11" x14ac:dyDescent="0.25">
      <c r="A8264" t="s">
        <v>176</v>
      </c>
      <c r="B8264">
        <v>178</v>
      </c>
      <c r="C8264" t="s">
        <v>834</v>
      </c>
      <c r="D8264" t="s">
        <v>177</v>
      </c>
      <c r="E8264">
        <v>0</v>
      </c>
      <c r="F8264">
        <v>42</v>
      </c>
      <c r="G8264">
        <v>0</v>
      </c>
      <c r="H8264" t="s">
        <v>116</v>
      </c>
      <c r="I8264">
        <v>5</v>
      </c>
      <c r="J8264" t="s">
        <v>66</v>
      </c>
      <c r="K8264" s="33" t="str">
        <f>IF(ISNA(VLOOKUP(C8264,'Provider-EHR crosswalk'!A:B,2,FALSE)),"No EHR Specified",VLOOKUP(C8264,'Provider-EHR crosswalk'!A:B,2,FALSE))</f>
        <v>Azalea Health EHR</v>
      </c>
    </row>
    <row r="8265" spans="1:11" x14ac:dyDescent="0.25">
      <c r="A8265" t="s">
        <v>63</v>
      </c>
      <c r="B8265">
        <v>17</v>
      </c>
      <c r="C8265" t="s">
        <v>595</v>
      </c>
      <c r="D8265" t="s">
        <v>64</v>
      </c>
      <c r="E8265">
        <v>1237</v>
      </c>
      <c r="F8265">
        <v>1237</v>
      </c>
      <c r="G8265">
        <v>100</v>
      </c>
      <c r="H8265" t="s">
        <v>65</v>
      </c>
      <c r="I8265">
        <v>99</v>
      </c>
      <c r="J8265" t="s">
        <v>66</v>
      </c>
      <c r="K8265" s="33" t="str">
        <f>IF(ISNA(VLOOKUP(C8265,'Provider-EHR crosswalk'!A:B,2,FALSE)),"No EHR Specified",VLOOKUP(C8265,'Provider-EHR crosswalk'!A:B,2,FALSE))</f>
        <v>Athems Clinicals</v>
      </c>
    </row>
    <row r="8266" spans="1:11" x14ac:dyDescent="0.25">
      <c r="A8266" t="s">
        <v>67</v>
      </c>
      <c r="B8266">
        <v>17</v>
      </c>
      <c r="C8266" t="s">
        <v>595</v>
      </c>
      <c r="D8266" t="s">
        <v>68</v>
      </c>
      <c r="E8266">
        <v>1109</v>
      </c>
      <c r="F8266">
        <v>1237</v>
      </c>
      <c r="G8266">
        <v>89.65</v>
      </c>
      <c r="H8266" t="s">
        <v>65</v>
      </c>
      <c r="I8266">
        <v>75</v>
      </c>
      <c r="J8266" t="s">
        <v>66</v>
      </c>
      <c r="K8266" s="33" t="str">
        <f>IF(ISNA(VLOOKUP(C8266,'Provider-EHR crosswalk'!A:B,2,FALSE)),"No EHR Specified",VLOOKUP(C8266,'Provider-EHR crosswalk'!A:B,2,FALSE))</f>
        <v>Athems Clinicals</v>
      </c>
    </row>
    <row r="8267" spans="1:11" x14ac:dyDescent="0.25">
      <c r="A8267" t="s">
        <v>70</v>
      </c>
      <c r="B8267">
        <v>17</v>
      </c>
      <c r="C8267" t="s">
        <v>595</v>
      </c>
      <c r="D8267" t="s">
        <v>71</v>
      </c>
      <c r="E8267">
        <v>1237</v>
      </c>
      <c r="F8267">
        <v>1237</v>
      </c>
      <c r="G8267">
        <v>100</v>
      </c>
      <c r="H8267" t="s">
        <v>65</v>
      </c>
      <c r="I8267">
        <v>99</v>
      </c>
      <c r="J8267" t="s">
        <v>66</v>
      </c>
      <c r="K8267" s="33" t="str">
        <f>IF(ISNA(VLOOKUP(C8267,'Provider-EHR crosswalk'!A:B,2,FALSE)),"No EHR Specified",VLOOKUP(C8267,'Provider-EHR crosswalk'!A:B,2,FALSE))</f>
        <v>Athems Clinicals</v>
      </c>
    </row>
    <row r="8268" spans="1:11" x14ac:dyDescent="0.25">
      <c r="A8268" t="s">
        <v>72</v>
      </c>
      <c r="B8268">
        <v>17</v>
      </c>
      <c r="C8268" t="s">
        <v>595</v>
      </c>
      <c r="D8268" t="s">
        <v>73</v>
      </c>
      <c r="E8268">
        <v>1237</v>
      </c>
      <c r="F8268">
        <v>1237</v>
      </c>
      <c r="G8268">
        <v>100</v>
      </c>
      <c r="H8268" t="s">
        <v>65</v>
      </c>
      <c r="I8268">
        <v>99</v>
      </c>
      <c r="J8268" t="s">
        <v>66</v>
      </c>
      <c r="K8268" s="33" t="str">
        <f>IF(ISNA(VLOOKUP(C8268,'Provider-EHR crosswalk'!A:B,2,FALSE)),"No EHR Specified",VLOOKUP(C8268,'Provider-EHR crosswalk'!A:B,2,FALSE))</f>
        <v>Athems Clinicals</v>
      </c>
    </row>
    <row r="8269" spans="1:11" x14ac:dyDescent="0.25">
      <c r="A8269" t="s">
        <v>74</v>
      </c>
      <c r="B8269">
        <v>17</v>
      </c>
      <c r="C8269" t="s">
        <v>595</v>
      </c>
      <c r="D8269" t="s">
        <v>75</v>
      </c>
      <c r="E8269">
        <v>1237</v>
      </c>
      <c r="F8269">
        <v>1237</v>
      </c>
      <c r="G8269">
        <v>100</v>
      </c>
      <c r="H8269" t="s">
        <v>65</v>
      </c>
      <c r="I8269">
        <v>99</v>
      </c>
      <c r="J8269" t="s">
        <v>66</v>
      </c>
      <c r="K8269" s="33" t="str">
        <f>IF(ISNA(VLOOKUP(C8269,'Provider-EHR crosswalk'!A:B,2,FALSE)),"No EHR Specified",VLOOKUP(C8269,'Provider-EHR crosswalk'!A:B,2,FALSE))</f>
        <v>Athems Clinicals</v>
      </c>
    </row>
    <row r="8270" spans="1:11" x14ac:dyDescent="0.25">
      <c r="A8270" t="s">
        <v>76</v>
      </c>
      <c r="B8270">
        <v>17</v>
      </c>
      <c r="C8270" t="s">
        <v>595</v>
      </c>
      <c r="D8270" t="s">
        <v>77</v>
      </c>
      <c r="E8270">
        <v>1237</v>
      </c>
      <c r="F8270">
        <v>1237</v>
      </c>
      <c r="G8270">
        <v>100</v>
      </c>
      <c r="H8270" t="s">
        <v>65</v>
      </c>
      <c r="I8270">
        <v>85</v>
      </c>
      <c r="J8270" t="s">
        <v>66</v>
      </c>
      <c r="K8270" s="33" t="str">
        <f>IF(ISNA(VLOOKUP(C8270,'Provider-EHR crosswalk'!A:B,2,FALSE)),"No EHR Specified",VLOOKUP(C8270,'Provider-EHR crosswalk'!A:B,2,FALSE))</f>
        <v>Athems Clinicals</v>
      </c>
    </row>
    <row r="8271" spans="1:11" x14ac:dyDescent="0.25">
      <c r="A8271" t="s">
        <v>78</v>
      </c>
      <c r="B8271">
        <v>17</v>
      </c>
      <c r="C8271" t="s">
        <v>595</v>
      </c>
      <c r="D8271" t="s">
        <v>79</v>
      </c>
      <c r="E8271">
        <v>1237</v>
      </c>
      <c r="F8271">
        <v>1237</v>
      </c>
      <c r="G8271">
        <v>100</v>
      </c>
      <c r="H8271" t="s">
        <v>65</v>
      </c>
      <c r="I8271">
        <v>85</v>
      </c>
      <c r="J8271" t="s">
        <v>66</v>
      </c>
      <c r="K8271" s="33" t="str">
        <f>IF(ISNA(VLOOKUP(C8271,'Provider-EHR crosswalk'!A:B,2,FALSE)),"No EHR Specified",VLOOKUP(C8271,'Provider-EHR crosswalk'!A:B,2,FALSE))</f>
        <v>Athems Clinicals</v>
      </c>
    </row>
    <row r="8272" spans="1:11" x14ac:dyDescent="0.25">
      <c r="A8272" t="s">
        <v>80</v>
      </c>
      <c r="B8272">
        <v>17</v>
      </c>
      <c r="C8272" t="s">
        <v>595</v>
      </c>
      <c r="D8272" t="s">
        <v>81</v>
      </c>
      <c r="E8272">
        <v>1237</v>
      </c>
      <c r="F8272">
        <v>1237</v>
      </c>
      <c r="G8272">
        <v>100</v>
      </c>
      <c r="H8272" t="s">
        <v>65</v>
      </c>
      <c r="I8272">
        <v>85</v>
      </c>
      <c r="J8272" t="s">
        <v>66</v>
      </c>
      <c r="K8272" s="33" t="str">
        <f>IF(ISNA(VLOOKUP(C8272,'Provider-EHR crosswalk'!A:B,2,FALSE)),"No EHR Specified",VLOOKUP(C8272,'Provider-EHR crosswalk'!A:B,2,FALSE))</f>
        <v>Athems Clinicals</v>
      </c>
    </row>
    <row r="8273" spans="1:11" x14ac:dyDescent="0.25">
      <c r="A8273" t="s">
        <v>82</v>
      </c>
      <c r="B8273">
        <v>17</v>
      </c>
      <c r="C8273" t="s">
        <v>595</v>
      </c>
      <c r="D8273" t="s">
        <v>83</v>
      </c>
      <c r="E8273">
        <v>1237</v>
      </c>
      <c r="F8273">
        <v>1237</v>
      </c>
      <c r="G8273">
        <v>100</v>
      </c>
      <c r="H8273" t="s">
        <v>65</v>
      </c>
      <c r="I8273">
        <v>85</v>
      </c>
      <c r="J8273" t="s">
        <v>66</v>
      </c>
      <c r="K8273" s="33" t="str">
        <f>IF(ISNA(VLOOKUP(C8273,'Provider-EHR crosswalk'!A:B,2,FALSE)),"No EHR Specified",VLOOKUP(C8273,'Provider-EHR crosswalk'!A:B,2,FALSE))</f>
        <v>Athems Clinicals</v>
      </c>
    </row>
    <row r="8274" spans="1:11" x14ac:dyDescent="0.25">
      <c r="A8274" t="s">
        <v>84</v>
      </c>
      <c r="B8274">
        <v>17</v>
      </c>
      <c r="C8274" t="s">
        <v>595</v>
      </c>
      <c r="D8274" t="s">
        <v>85</v>
      </c>
      <c r="E8274">
        <v>1237</v>
      </c>
      <c r="F8274">
        <v>1237</v>
      </c>
      <c r="G8274">
        <v>100</v>
      </c>
      <c r="H8274" t="s">
        <v>65</v>
      </c>
      <c r="I8274">
        <v>85</v>
      </c>
      <c r="J8274" t="s">
        <v>66</v>
      </c>
      <c r="K8274" s="33" t="str">
        <f>IF(ISNA(VLOOKUP(C8274,'Provider-EHR crosswalk'!A:B,2,FALSE)),"No EHR Specified",VLOOKUP(C8274,'Provider-EHR crosswalk'!A:B,2,FALSE))</f>
        <v>Athems Clinicals</v>
      </c>
    </row>
    <row r="8275" spans="1:11" x14ac:dyDescent="0.25">
      <c r="A8275" t="s">
        <v>86</v>
      </c>
      <c r="B8275">
        <v>17</v>
      </c>
      <c r="C8275" t="s">
        <v>595</v>
      </c>
      <c r="D8275" t="s">
        <v>87</v>
      </c>
      <c r="E8275">
        <v>1237</v>
      </c>
      <c r="F8275">
        <v>1237</v>
      </c>
      <c r="G8275">
        <v>100</v>
      </c>
      <c r="H8275" t="s">
        <v>65</v>
      </c>
      <c r="I8275">
        <v>95</v>
      </c>
      <c r="J8275" t="s">
        <v>66</v>
      </c>
      <c r="K8275" s="33" t="str">
        <f>IF(ISNA(VLOOKUP(C8275,'Provider-EHR crosswalk'!A:B,2,FALSE)),"No EHR Specified",VLOOKUP(C8275,'Provider-EHR crosswalk'!A:B,2,FALSE))</f>
        <v>Athems Clinicals</v>
      </c>
    </row>
    <row r="8276" spans="1:11" x14ac:dyDescent="0.25">
      <c r="A8276" t="s">
        <v>88</v>
      </c>
      <c r="B8276">
        <v>17</v>
      </c>
      <c r="C8276" t="s">
        <v>595</v>
      </c>
      <c r="D8276" t="s">
        <v>89</v>
      </c>
      <c r="E8276">
        <v>1237</v>
      </c>
      <c r="F8276">
        <v>1237</v>
      </c>
      <c r="G8276">
        <v>100</v>
      </c>
      <c r="H8276" t="s">
        <v>65</v>
      </c>
      <c r="I8276">
        <v>95</v>
      </c>
      <c r="J8276" t="s">
        <v>66</v>
      </c>
      <c r="K8276" s="33" t="str">
        <f>IF(ISNA(VLOOKUP(C8276,'Provider-EHR crosswalk'!A:B,2,FALSE)),"No EHR Specified",VLOOKUP(C8276,'Provider-EHR crosswalk'!A:B,2,FALSE))</f>
        <v>Athems Clinicals</v>
      </c>
    </row>
    <row r="8277" spans="1:11" x14ac:dyDescent="0.25">
      <c r="A8277" t="s">
        <v>90</v>
      </c>
      <c r="B8277">
        <v>17</v>
      </c>
      <c r="C8277" t="s">
        <v>595</v>
      </c>
      <c r="D8277" t="s">
        <v>91</v>
      </c>
      <c r="E8277">
        <v>1236</v>
      </c>
      <c r="F8277">
        <v>1237</v>
      </c>
      <c r="G8277">
        <v>99.92</v>
      </c>
      <c r="H8277" t="s">
        <v>65</v>
      </c>
      <c r="I8277">
        <v>90</v>
      </c>
      <c r="J8277" t="s">
        <v>66</v>
      </c>
      <c r="K8277" s="33" t="str">
        <f>IF(ISNA(VLOOKUP(C8277,'Provider-EHR crosswalk'!A:B,2,FALSE)),"No EHR Specified",VLOOKUP(C8277,'Provider-EHR crosswalk'!A:B,2,FALSE))</f>
        <v>Athems Clinicals</v>
      </c>
    </row>
    <row r="8278" spans="1:11" x14ac:dyDescent="0.25">
      <c r="A8278" t="s">
        <v>92</v>
      </c>
      <c r="B8278">
        <v>17</v>
      </c>
      <c r="C8278" t="s">
        <v>595</v>
      </c>
      <c r="D8278" t="s">
        <v>93</v>
      </c>
      <c r="E8278">
        <v>348</v>
      </c>
      <c r="F8278">
        <v>1237</v>
      </c>
      <c r="G8278">
        <v>28.13</v>
      </c>
      <c r="H8278" t="s">
        <v>65</v>
      </c>
      <c r="I8278">
        <v>90</v>
      </c>
      <c r="J8278" t="s">
        <v>69</v>
      </c>
      <c r="K8278" s="33" t="str">
        <f>IF(ISNA(VLOOKUP(C8278,'Provider-EHR crosswalk'!A:B,2,FALSE)),"No EHR Specified",VLOOKUP(C8278,'Provider-EHR crosswalk'!A:B,2,FALSE))</f>
        <v>Athems Clinicals</v>
      </c>
    </row>
    <row r="8279" spans="1:11" x14ac:dyDescent="0.25">
      <c r="A8279" t="s">
        <v>94</v>
      </c>
      <c r="B8279">
        <v>17</v>
      </c>
      <c r="C8279" t="s">
        <v>595</v>
      </c>
      <c r="D8279" t="s">
        <v>95</v>
      </c>
      <c r="E8279">
        <v>472</v>
      </c>
      <c r="F8279">
        <v>1237</v>
      </c>
      <c r="G8279">
        <v>38.159999999999997</v>
      </c>
      <c r="H8279" t="s">
        <v>65</v>
      </c>
      <c r="I8279">
        <v>90</v>
      </c>
      <c r="J8279" t="s">
        <v>69</v>
      </c>
      <c r="K8279" s="33" t="str">
        <f>IF(ISNA(VLOOKUP(C8279,'Provider-EHR crosswalk'!A:B,2,FALSE)),"No EHR Specified",VLOOKUP(C8279,'Provider-EHR crosswalk'!A:B,2,FALSE))</f>
        <v>Athems Clinicals</v>
      </c>
    </row>
    <row r="8280" spans="1:11" x14ac:dyDescent="0.25">
      <c r="A8280" t="s">
        <v>96</v>
      </c>
      <c r="B8280">
        <v>17</v>
      </c>
      <c r="C8280" t="s">
        <v>595</v>
      </c>
      <c r="D8280" t="s">
        <v>97</v>
      </c>
      <c r="E8280">
        <v>904</v>
      </c>
      <c r="F8280">
        <v>1237</v>
      </c>
      <c r="G8280">
        <v>73.08</v>
      </c>
      <c r="H8280" t="s">
        <v>65</v>
      </c>
      <c r="I8280">
        <v>90</v>
      </c>
      <c r="J8280" t="s">
        <v>69</v>
      </c>
      <c r="K8280" s="33" t="str">
        <f>IF(ISNA(VLOOKUP(C8280,'Provider-EHR crosswalk'!A:B,2,FALSE)),"No EHR Specified",VLOOKUP(C8280,'Provider-EHR crosswalk'!A:B,2,FALSE))</f>
        <v>Athems Clinicals</v>
      </c>
    </row>
    <row r="8281" spans="1:11" x14ac:dyDescent="0.25">
      <c r="A8281" t="s">
        <v>98</v>
      </c>
      <c r="B8281">
        <v>17</v>
      </c>
      <c r="C8281" t="s">
        <v>595</v>
      </c>
      <c r="D8281" t="s">
        <v>99</v>
      </c>
      <c r="E8281">
        <v>904</v>
      </c>
      <c r="F8281">
        <v>1237</v>
      </c>
      <c r="G8281">
        <v>73.08</v>
      </c>
      <c r="H8281" t="s">
        <v>65</v>
      </c>
      <c r="I8281">
        <v>90</v>
      </c>
      <c r="J8281" t="s">
        <v>69</v>
      </c>
      <c r="K8281" s="33" t="str">
        <f>IF(ISNA(VLOOKUP(C8281,'Provider-EHR crosswalk'!A:B,2,FALSE)),"No EHR Specified",VLOOKUP(C8281,'Provider-EHR crosswalk'!A:B,2,FALSE))</f>
        <v>Athems Clinicals</v>
      </c>
    </row>
    <row r="8282" spans="1:11" x14ac:dyDescent="0.25">
      <c r="A8282" t="s">
        <v>100</v>
      </c>
      <c r="B8282">
        <v>17</v>
      </c>
      <c r="C8282" t="s">
        <v>595</v>
      </c>
      <c r="D8282" t="s">
        <v>101</v>
      </c>
      <c r="E8282">
        <v>12972</v>
      </c>
      <c r="F8282">
        <v>12972</v>
      </c>
      <c r="G8282">
        <v>100</v>
      </c>
      <c r="H8282" t="s">
        <v>65</v>
      </c>
      <c r="I8282">
        <v>99</v>
      </c>
      <c r="J8282" t="s">
        <v>66</v>
      </c>
      <c r="K8282" s="33" t="str">
        <f>IF(ISNA(VLOOKUP(C8282,'Provider-EHR crosswalk'!A:B,2,FALSE)),"No EHR Specified",VLOOKUP(C8282,'Provider-EHR crosswalk'!A:B,2,FALSE))</f>
        <v>Athems Clinicals</v>
      </c>
    </row>
    <row r="8283" spans="1:11" x14ac:dyDescent="0.25">
      <c r="A8283" t="s">
        <v>102</v>
      </c>
      <c r="B8283">
        <v>17</v>
      </c>
      <c r="C8283" t="s">
        <v>595</v>
      </c>
      <c r="D8283" t="s">
        <v>103</v>
      </c>
      <c r="E8283">
        <v>12972</v>
      </c>
      <c r="F8283">
        <v>12972</v>
      </c>
      <c r="G8283">
        <v>100</v>
      </c>
      <c r="H8283" t="s">
        <v>65</v>
      </c>
      <c r="I8283">
        <v>99</v>
      </c>
      <c r="J8283" t="s">
        <v>66</v>
      </c>
      <c r="K8283" s="33" t="str">
        <f>IF(ISNA(VLOOKUP(C8283,'Provider-EHR crosswalk'!A:B,2,FALSE)),"No EHR Specified",VLOOKUP(C8283,'Provider-EHR crosswalk'!A:B,2,FALSE))</f>
        <v>Athems Clinicals</v>
      </c>
    </row>
    <row r="8284" spans="1:11" x14ac:dyDescent="0.25">
      <c r="A8284" t="s">
        <v>104</v>
      </c>
      <c r="B8284">
        <v>17</v>
      </c>
      <c r="C8284" t="s">
        <v>595</v>
      </c>
      <c r="D8284" t="s">
        <v>105</v>
      </c>
      <c r="E8284">
        <v>12972</v>
      </c>
      <c r="F8284">
        <v>12972</v>
      </c>
      <c r="G8284">
        <v>100</v>
      </c>
      <c r="H8284" t="s">
        <v>65</v>
      </c>
      <c r="I8284">
        <v>99</v>
      </c>
      <c r="J8284" t="s">
        <v>66</v>
      </c>
      <c r="K8284" s="33" t="str">
        <f>IF(ISNA(VLOOKUP(C8284,'Provider-EHR crosswalk'!A:B,2,FALSE)),"No EHR Specified",VLOOKUP(C8284,'Provider-EHR crosswalk'!A:B,2,FALSE))</f>
        <v>Athems Clinicals</v>
      </c>
    </row>
    <row r="8285" spans="1:11" x14ac:dyDescent="0.25">
      <c r="A8285" t="s">
        <v>106</v>
      </c>
      <c r="B8285">
        <v>17</v>
      </c>
      <c r="C8285" t="s">
        <v>595</v>
      </c>
      <c r="D8285" t="s">
        <v>107</v>
      </c>
      <c r="E8285">
        <v>12972</v>
      </c>
      <c r="F8285">
        <v>12972</v>
      </c>
      <c r="G8285">
        <v>100</v>
      </c>
      <c r="H8285" t="s">
        <v>65</v>
      </c>
      <c r="I8285">
        <v>99</v>
      </c>
      <c r="J8285" t="s">
        <v>66</v>
      </c>
      <c r="K8285" s="33" t="str">
        <f>IF(ISNA(VLOOKUP(C8285,'Provider-EHR crosswalk'!A:B,2,FALSE)),"No EHR Specified",VLOOKUP(C8285,'Provider-EHR crosswalk'!A:B,2,FALSE))</f>
        <v>Athems Clinicals</v>
      </c>
    </row>
    <row r="8286" spans="1:11" x14ac:dyDescent="0.25">
      <c r="A8286" t="s">
        <v>108</v>
      </c>
      <c r="B8286">
        <v>17</v>
      </c>
      <c r="C8286" t="s">
        <v>595</v>
      </c>
      <c r="D8286" t="s">
        <v>109</v>
      </c>
      <c r="E8286">
        <v>12972</v>
      </c>
      <c r="F8286">
        <v>12972</v>
      </c>
      <c r="G8286">
        <v>100</v>
      </c>
      <c r="H8286" t="s">
        <v>65</v>
      </c>
      <c r="I8286">
        <v>99</v>
      </c>
      <c r="J8286" t="s">
        <v>66</v>
      </c>
      <c r="K8286" s="33" t="str">
        <f>IF(ISNA(VLOOKUP(C8286,'Provider-EHR crosswalk'!A:B,2,FALSE)),"No EHR Specified",VLOOKUP(C8286,'Provider-EHR crosswalk'!A:B,2,FALSE))</f>
        <v>Athems Clinicals</v>
      </c>
    </row>
    <row r="8287" spans="1:11" x14ac:dyDescent="0.25">
      <c r="A8287" t="s">
        <v>110</v>
      </c>
      <c r="B8287">
        <v>17</v>
      </c>
      <c r="C8287" t="s">
        <v>595</v>
      </c>
      <c r="D8287" t="s">
        <v>111</v>
      </c>
      <c r="E8287">
        <v>12972</v>
      </c>
      <c r="F8287">
        <v>12972</v>
      </c>
      <c r="G8287">
        <v>100</v>
      </c>
      <c r="H8287" t="s">
        <v>65</v>
      </c>
      <c r="I8287">
        <v>99</v>
      </c>
      <c r="J8287" t="s">
        <v>66</v>
      </c>
      <c r="K8287" s="33" t="str">
        <f>IF(ISNA(VLOOKUP(C8287,'Provider-EHR crosswalk'!A:B,2,FALSE)),"No EHR Specified",VLOOKUP(C8287,'Provider-EHR crosswalk'!A:B,2,FALSE))</f>
        <v>Athems Clinicals</v>
      </c>
    </row>
    <row r="8288" spans="1:11" x14ac:dyDescent="0.25">
      <c r="A8288" t="s">
        <v>112</v>
      </c>
      <c r="B8288">
        <v>17</v>
      </c>
      <c r="C8288" t="s">
        <v>595</v>
      </c>
      <c r="D8288" t="s">
        <v>113</v>
      </c>
      <c r="E8288">
        <v>12972</v>
      </c>
      <c r="F8288">
        <v>12972</v>
      </c>
      <c r="G8288">
        <v>100</v>
      </c>
      <c r="H8288" t="s">
        <v>65</v>
      </c>
      <c r="I8288">
        <v>99</v>
      </c>
      <c r="J8288" t="s">
        <v>66</v>
      </c>
      <c r="K8288" s="33" t="str">
        <f>IF(ISNA(VLOOKUP(C8288,'Provider-EHR crosswalk'!A:B,2,FALSE)),"No EHR Specified",VLOOKUP(C8288,'Provider-EHR crosswalk'!A:B,2,FALSE))</f>
        <v>Athems Clinicals</v>
      </c>
    </row>
    <row r="8289" spans="1:11" x14ac:dyDescent="0.25">
      <c r="A8289" t="s">
        <v>114</v>
      </c>
      <c r="B8289">
        <v>17</v>
      </c>
      <c r="C8289" t="s">
        <v>595</v>
      </c>
      <c r="D8289" t="s">
        <v>115</v>
      </c>
      <c r="E8289">
        <v>37</v>
      </c>
      <c r="F8289">
        <v>1237</v>
      </c>
      <c r="G8289">
        <v>2.99</v>
      </c>
      <c r="H8289" t="s">
        <v>116</v>
      </c>
      <c r="I8289">
        <v>4</v>
      </c>
      <c r="J8289" t="s">
        <v>66</v>
      </c>
      <c r="K8289" s="33" t="str">
        <f>IF(ISNA(VLOOKUP(C8289,'Provider-EHR crosswalk'!A:B,2,FALSE)),"No EHR Specified",VLOOKUP(C8289,'Provider-EHR crosswalk'!A:B,2,FALSE))</f>
        <v>Athems Clinicals</v>
      </c>
    </row>
    <row r="8290" spans="1:11" x14ac:dyDescent="0.25">
      <c r="A8290" t="s">
        <v>117</v>
      </c>
      <c r="B8290">
        <v>17</v>
      </c>
      <c r="C8290" t="s">
        <v>595</v>
      </c>
      <c r="D8290" t="s">
        <v>118</v>
      </c>
      <c r="E8290">
        <v>33</v>
      </c>
      <c r="F8290">
        <v>1237</v>
      </c>
      <c r="G8290">
        <v>2.67</v>
      </c>
      <c r="H8290" t="s">
        <v>116</v>
      </c>
      <c r="I8290">
        <v>4</v>
      </c>
      <c r="J8290" t="s">
        <v>66</v>
      </c>
      <c r="K8290" s="33" t="str">
        <f>IF(ISNA(VLOOKUP(C8290,'Provider-EHR crosswalk'!A:B,2,FALSE)),"No EHR Specified",VLOOKUP(C8290,'Provider-EHR crosswalk'!A:B,2,FALSE))</f>
        <v>Athems Clinicals</v>
      </c>
    </row>
    <row r="8291" spans="1:11" x14ac:dyDescent="0.25">
      <c r="A8291" t="s">
        <v>119</v>
      </c>
      <c r="B8291">
        <v>17</v>
      </c>
      <c r="C8291" t="s">
        <v>595</v>
      </c>
      <c r="D8291" t="s">
        <v>120</v>
      </c>
      <c r="E8291">
        <v>45</v>
      </c>
      <c r="F8291">
        <v>1237</v>
      </c>
      <c r="G8291">
        <v>3.64</v>
      </c>
      <c r="H8291" t="s">
        <v>116</v>
      </c>
      <c r="I8291">
        <v>4</v>
      </c>
      <c r="J8291" t="s">
        <v>66</v>
      </c>
      <c r="K8291" s="33" t="str">
        <f>IF(ISNA(VLOOKUP(C8291,'Provider-EHR crosswalk'!A:B,2,FALSE)),"No EHR Specified",VLOOKUP(C8291,'Provider-EHR crosswalk'!A:B,2,FALSE))</f>
        <v>Athems Clinicals</v>
      </c>
    </row>
    <row r="8292" spans="1:11" x14ac:dyDescent="0.25">
      <c r="A8292" t="s">
        <v>121</v>
      </c>
      <c r="B8292">
        <v>17</v>
      </c>
      <c r="C8292" t="s">
        <v>595</v>
      </c>
      <c r="D8292" t="s">
        <v>122</v>
      </c>
      <c r="E8292">
        <v>0</v>
      </c>
      <c r="F8292">
        <v>1237</v>
      </c>
      <c r="G8292">
        <v>0</v>
      </c>
      <c r="H8292" t="s">
        <v>116</v>
      </c>
      <c r="I8292">
        <v>1</v>
      </c>
      <c r="J8292" t="s">
        <v>66</v>
      </c>
      <c r="K8292" s="33" t="str">
        <f>IF(ISNA(VLOOKUP(C8292,'Provider-EHR crosswalk'!A:B,2,FALSE)),"No EHR Specified",VLOOKUP(C8292,'Provider-EHR crosswalk'!A:B,2,FALSE))</f>
        <v>Athems Clinicals</v>
      </c>
    </row>
    <row r="8293" spans="1:11" x14ac:dyDescent="0.25">
      <c r="A8293" t="s">
        <v>123</v>
      </c>
      <c r="B8293">
        <v>17</v>
      </c>
      <c r="C8293" t="s">
        <v>595</v>
      </c>
      <c r="D8293" t="s">
        <v>124</v>
      </c>
      <c r="E8293">
        <v>0</v>
      </c>
      <c r="F8293">
        <v>12972</v>
      </c>
      <c r="G8293">
        <v>0</v>
      </c>
      <c r="H8293" t="s">
        <v>116</v>
      </c>
      <c r="I8293">
        <v>1</v>
      </c>
      <c r="J8293" t="s">
        <v>66</v>
      </c>
      <c r="K8293" s="33" t="str">
        <f>IF(ISNA(VLOOKUP(C8293,'Provider-EHR crosswalk'!A:B,2,FALSE)),"No EHR Specified",VLOOKUP(C8293,'Provider-EHR crosswalk'!A:B,2,FALSE))</f>
        <v>Athems Clinicals</v>
      </c>
    </row>
    <row r="8294" spans="1:11" x14ac:dyDescent="0.25">
      <c r="A8294" t="s">
        <v>125</v>
      </c>
      <c r="B8294">
        <v>17</v>
      </c>
      <c r="C8294" t="s">
        <v>595</v>
      </c>
      <c r="D8294" t="s">
        <v>126</v>
      </c>
      <c r="E8294">
        <v>0</v>
      </c>
      <c r="F8294">
        <v>12972</v>
      </c>
      <c r="G8294">
        <v>0</v>
      </c>
      <c r="H8294" t="s">
        <v>116</v>
      </c>
      <c r="I8294">
        <v>1</v>
      </c>
      <c r="J8294" t="s">
        <v>66</v>
      </c>
      <c r="K8294" s="33" t="str">
        <f>IF(ISNA(VLOOKUP(C8294,'Provider-EHR crosswalk'!A:B,2,FALSE)),"No EHR Specified",VLOOKUP(C8294,'Provider-EHR crosswalk'!A:B,2,FALSE))</f>
        <v>Athems Clinicals</v>
      </c>
    </row>
    <row r="8295" spans="1:11" x14ac:dyDescent="0.25">
      <c r="A8295" t="s">
        <v>127</v>
      </c>
      <c r="B8295">
        <v>17</v>
      </c>
      <c r="C8295" t="s">
        <v>595</v>
      </c>
      <c r="D8295" t="s">
        <v>128</v>
      </c>
      <c r="E8295">
        <v>249</v>
      </c>
      <c r="F8295">
        <v>12972</v>
      </c>
      <c r="G8295">
        <v>1.92</v>
      </c>
      <c r="H8295" t="s">
        <v>116</v>
      </c>
      <c r="I8295">
        <v>4</v>
      </c>
      <c r="J8295" t="s">
        <v>66</v>
      </c>
      <c r="K8295" s="33" t="str">
        <f>IF(ISNA(VLOOKUP(C8295,'Provider-EHR crosswalk'!A:B,2,FALSE)),"No EHR Specified",VLOOKUP(C8295,'Provider-EHR crosswalk'!A:B,2,FALSE))</f>
        <v>Athems Clinicals</v>
      </c>
    </row>
    <row r="8296" spans="1:11" x14ac:dyDescent="0.25">
      <c r="A8296" t="s">
        <v>129</v>
      </c>
      <c r="B8296">
        <v>17</v>
      </c>
      <c r="C8296" t="s">
        <v>595</v>
      </c>
      <c r="D8296" t="s">
        <v>130</v>
      </c>
      <c r="E8296">
        <v>412</v>
      </c>
      <c r="F8296">
        <v>12972</v>
      </c>
      <c r="G8296">
        <v>3.18</v>
      </c>
      <c r="H8296" t="s">
        <v>116</v>
      </c>
      <c r="I8296">
        <v>4</v>
      </c>
      <c r="J8296" t="s">
        <v>66</v>
      </c>
      <c r="K8296" s="33" t="str">
        <f>IF(ISNA(VLOOKUP(C8296,'Provider-EHR crosswalk'!A:B,2,FALSE)),"No EHR Specified",VLOOKUP(C8296,'Provider-EHR crosswalk'!A:B,2,FALSE))</f>
        <v>Athems Clinicals</v>
      </c>
    </row>
    <row r="8297" spans="1:11" x14ac:dyDescent="0.25">
      <c r="A8297" t="s">
        <v>131</v>
      </c>
      <c r="B8297">
        <v>17</v>
      </c>
      <c r="C8297" t="s">
        <v>595</v>
      </c>
      <c r="D8297" t="s">
        <v>132</v>
      </c>
      <c r="E8297">
        <v>295</v>
      </c>
      <c r="F8297">
        <v>12972</v>
      </c>
      <c r="G8297">
        <v>2.27</v>
      </c>
      <c r="H8297" t="s">
        <v>116</v>
      </c>
      <c r="I8297">
        <v>4</v>
      </c>
      <c r="J8297" t="s">
        <v>66</v>
      </c>
      <c r="K8297" s="33" t="str">
        <f>IF(ISNA(VLOOKUP(C8297,'Provider-EHR crosswalk'!A:B,2,FALSE)),"No EHR Specified",VLOOKUP(C8297,'Provider-EHR crosswalk'!A:B,2,FALSE))</f>
        <v>Athems Clinicals</v>
      </c>
    </row>
    <row r="8298" spans="1:11" x14ac:dyDescent="0.25">
      <c r="A8298" t="s">
        <v>133</v>
      </c>
      <c r="B8298">
        <v>17</v>
      </c>
      <c r="C8298" t="s">
        <v>595</v>
      </c>
      <c r="D8298" t="s">
        <v>134</v>
      </c>
      <c r="E8298">
        <v>1</v>
      </c>
      <c r="F8298">
        <v>12972</v>
      </c>
      <c r="G8298">
        <v>0.01</v>
      </c>
      <c r="H8298" t="s">
        <v>116</v>
      </c>
      <c r="I8298">
        <v>1</v>
      </c>
      <c r="J8298" t="s">
        <v>66</v>
      </c>
      <c r="K8298" s="33" t="str">
        <f>IF(ISNA(VLOOKUP(C8298,'Provider-EHR crosswalk'!A:B,2,FALSE)),"No EHR Specified",VLOOKUP(C8298,'Provider-EHR crosswalk'!A:B,2,FALSE))</f>
        <v>Athems Clinicals</v>
      </c>
    </row>
    <row r="8299" spans="1:11" x14ac:dyDescent="0.25">
      <c r="A8299" t="s">
        <v>135</v>
      </c>
      <c r="B8299">
        <v>17</v>
      </c>
      <c r="C8299" t="s">
        <v>595</v>
      </c>
      <c r="D8299" t="s">
        <v>136</v>
      </c>
      <c r="E8299">
        <v>0</v>
      </c>
      <c r="F8299">
        <v>12972</v>
      </c>
      <c r="G8299">
        <v>0</v>
      </c>
      <c r="H8299" t="s">
        <v>116</v>
      </c>
      <c r="I8299">
        <v>1</v>
      </c>
      <c r="J8299" t="s">
        <v>66</v>
      </c>
      <c r="K8299" s="33" t="str">
        <f>IF(ISNA(VLOOKUP(C8299,'Provider-EHR crosswalk'!A:B,2,FALSE)),"No EHR Specified",VLOOKUP(C8299,'Provider-EHR crosswalk'!A:B,2,FALSE))</f>
        <v>Athems Clinicals</v>
      </c>
    </row>
    <row r="8300" spans="1:11" x14ac:dyDescent="0.25">
      <c r="A8300" t="s">
        <v>137</v>
      </c>
      <c r="B8300">
        <v>17</v>
      </c>
      <c r="C8300" t="s">
        <v>595</v>
      </c>
      <c r="D8300" t="s">
        <v>138</v>
      </c>
      <c r="E8300">
        <v>0</v>
      </c>
      <c r="F8300">
        <v>12972</v>
      </c>
      <c r="G8300">
        <v>0</v>
      </c>
      <c r="H8300" t="s">
        <v>116</v>
      </c>
      <c r="I8300">
        <v>1</v>
      </c>
      <c r="J8300" t="s">
        <v>66</v>
      </c>
      <c r="K8300" s="33" t="str">
        <f>IF(ISNA(VLOOKUP(C8300,'Provider-EHR crosswalk'!A:B,2,FALSE)),"No EHR Specified",VLOOKUP(C8300,'Provider-EHR crosswalk'!A:B,2,FALSE))</f>
        <v>Athems Clinicals</v>
      </c>
    </row>
    <row r="8301" spans="1:11" x14ac:dyDescent="0.25">
      <c r="A8301" t="s">
        <v>139</v>
      </c>
      <c r="B8301">
        <v>17</v>
      </c>
      <c r="C8301" t="s">
        <v>595</v>
      </c>
      <c r="D8301" t="s">
        <v>140</v>
      </c>
      <c r="E8301">
        <v>0</v>
      </c>
      <c r="F8301">
        <v>12972</v>
      </c>
      <c r="G8301">
        <v>0</v>
      </c>
      <c r="H8301" t="s">
        <v>116</v>
      </c>
      <c r="I8301">
        <v>1</v>
      </c>
      <c r="J8301" t="s">
        <v>66</v>
      </c>
      <c r="K8301" s="33" t="str">
        <f>IF(ISNA(VLOOKUP(C8301,'Provider-EHR crosswalk'!A:B,2,FALSE)),"No EHR Specified",VLOOKUP(C8301,'Provider-EHR crosswalk'!A:B,2,FALSE))</f>
        <v>Athems Clinicals</v>
      </c>
    </row>
    <row r="8302" spans="1:11" x14ac:dyDescent="0.25">
      <c r="A8302" t="s">
        <v>141</v>
      </c>
      <c r="B8302">
        <v>17</v>
      </c>
      <c r="C8302" t="s">
        <v>595</v>
      </c>
      <c r="D8302" t="s">
        <v>142</v>
      </c>
      <c r="E8302">
        <v>0</v>
      </c>
      <c r="F8302">
        <v>12972</v>
      </c>
      <c r="G8302">
        <v>0</v>
      </c>
      <c r="H8302" t="s">
        <v>116</v>
      </c>
      <c r="I8302">
        <v>1</v>
      </c>
      <c r="J8302" t="s">
        <v>66</v>
      </c>
      <c r="K8302" s="33" t="str">
        <f>IF(ISNA(VLOOKUP(C8302,'Provider-EHR crosswalk'!A:B,2,FALSE)),"No EHR Specified",VLOOKUP(C8302,'Provider-EHR crosswalk'!A:B,2,FALSE))</f>
        <v>Athems Clinicals</v>
      </c>
    </row>
    <row r="8303" spans="1:11" x14ac:dyDescent="0.25">
      <c r="A8303" t="s">
        <v>143</v>
      </c>
      <c r="B8303">
        <v>17</v>
      </c>
      <c r="C8303" t="s">
        <v>595</v>
      </c>
      <c r="D8303" t="s">
        <v>144</v>
      </c>
      <c r="E8303">
        <v>0</v>
      </c>
      <c r="F8303">
        <v>12972</v>
      </c>
      <c r="G8303">
        <v>0</v>
      </c>
      <c r="H8303" t="s">
        <v>116</v>
      </c>
      <c r="I8303">
        <v>1</v>
      </c>
      <c r="J8303" t="s">
        <v>66</v>
      </c>
      <c r="K8303" s="33" t="str">
        <f>IF(ISNA(VLOOKUP(C8303,'Provider-EHR crosswalk'!A:B,2,FALSE)),"No EHR Specified",VLOOKUP(C8303,'Provider-EHR crosswalk'!A:B,2,FALSE))</f>
        <v>Athems Clinicals</v>
      </c>
    </row>
    <row r="8304" spans="1:11" x14ac:dyDescent="0.25">
      <c r="A8304" t="s">
        <v>145</v>
      </c>
      <c r="B8304">
        <v>17</v>
      </c>
      <c r="C8304" t="s">
        <v>595</v>
      </c>
      <c r="D8304" t="s">
        <v>146</v>
      </c>
      <c r="E8304">
        <v>0</v>
      </c>
      <c r="F8304">
        <v>12972</v>
      </c>
      <c r="G8304">
        <v>0</v>
      </c>
      <c r="H8304" t="s">
        <v>116</v>
      </c>
      <c r="I8304">
        <v>1</v>
      </c>
      <c r="J8304" t="s">
        <v>66</v>
      </c>
      <c r="K8304" s="33" t="str">
        <f>IF(ISNA(VLOOKUP(C8304,'Provider-EHR crosswalk'!A:B,2,FALSE)),"No EHR Specified",VLOOKUP(C8304,'Provider-EHR crosswalk'!A:B,2,FALSE))</f>
        <v>Athems Clinicals</v>
      </c>
    </row>
    <row r="8305" spans="1:11" x14ac:dyDescent="0.25">
      <c r="A8305" t="s">
        <v>147</v>
      </c>
      <c r="B8305">
        <v>17</v>
      </c>
      <c r="C8305" t="s">
        <v>595</v>
      </c>
      <c r="D8305" t="s">
        <v>148</v>
      </c>
      <c r="E8305">
        <v>0</v>
      </c>
      <c r="F8305">
        <v>12972</v>
      </c>
      <c r="G8305">
        <v>0</v>
      </c>
      <c r="H8305" t="s">
        <v>116</v>
      </c>
      <c r="I8305">
        <v>1</v>
      </c>
      <c r="J8305" t="s">
        <v>66</v>
      </c>
      <c r="K8305" s="33" t="str">
        <f>IF(ISNA(VLOOKUP(C8305,'Provider-EHR crosswalk'!A:B,2,FALSE)),"No EHR Specified",VLOOKUP(C8305,'Provider-EHR crosswalk'!A:B,2,FALSE))</f>
        <v>Athems Clinicals</v>
      </c>
    </row>
    <row r="8306" spans="1:11" x14ac:dyDescent="0.25">
      <c r="A8306" t="s">
        <v>149</v>
      </c>
      <c r="B8306">
        <v>17</v>
      </c>
      <c r="C8306" t="s">
        <v>595</v>
      </c>
      <c r="D8306" t="s">
        <v>150</v>
      </c>
      <c r="E8306">
        <v>0</v>
      </c>
      <c r="F8306">
        <v>12972</v>
      </c>
      <c r="G8306">
        <v>0</v>
      </c>
      <c r="H8306" t="s">
        <v>116</v>
      </c>
      <c r="I8306">
        <v>1</v>
      </c>
      <c r="J8306" t="s">
        <v>66</v>
      </c>
      <c r="K8306" s="33" t="str">
        <f>IF(ISNA(VLOOKUP(C8306,'Provider-EHR crosswalk'!A:B,2,FALSE)),"No EHR Specified",VLOOKUP(C8306,'Provider-EHR crosswalk'!A:B,2,FALSE))</f>
        <v>Athems Clinicals</v>
      </c>
    </row>
    <row r="8307" spans="1:11" x14ac:dyDescent="0.25">
      <c r="A8307" t="s">
        <v>151</v>
      </c>
      <c r="B8307">
        <v>17</v>
      </c>
      <c r="C8307" t="s">
        <v>595</v>
      </c>
      <c r="D8307" t="s">
        <v>152</v>
      </c>
      <c r="E8307">
        <v>0</v>
      </c>
      <c r="F8307">
        <v>12972</v>
      </c>
      <c r="G8307">
        <v>0</v>
      </c>
      <c r="H8307" t="s">
        <v>116</v>
      </c>
      <c r="I8307">
        <v>1</v>
      </c>
      <c r="J8307" t="s">
        <v>66</v>
      </c>
      <c r="K8307" s="33" t="str">
        <f>IF(ISNA(VLOOKUP(C8307,'Provider-EHR crosswalk'!A:B,2,FALSE)),"No EHR Specified",VLOOKUP(C8307,'Provider-EHR crosswalk'!A:B,2,FALSE))</f>
        <v>Athems Clinicals</v>
      </c>
    </row>
    <row r="8308" spans="1:11" x14ac:dyDescent="0.25">
      <c r="A8308" t="s">
        <v>153</v>
      </c>
      <c r="B8308">
        <v>17</v>
      </c>
      <c r="C8308" t="s">
        <v>595</v>
      </c>
      <c r="D8308" t="s">
        <v>154</v>
      </c>
      <c r="E8308">
        <v>0</v>
      </c>
      <c r="F8308">
        <v>12972</v>
      </c>
      <c r="G8308">
        <v>0</v>
      </c>
      <c r="H8308" t="s">
        <v>116</v>
      </c>
      <c r="I8308">
        <v>1</v>
      </c>
      <c r="J8308" t="s">
        <v>66</v>
      </c>
      <c r="K8308" s="33" t="str">
        <f>IF(ISNA(VLOOKUP(C8308,'Provider-EHR crosswalk'!A:B,2,FALSE)),"No EHR Specified",VLOOKUP(C8308,'Provider-EHR crosswalk'!A:B,2,FALSE))</f>
        <v>Athems Clinicals</v>
      </c>
    </row>
    <row r="8309" spans="1:11" x14ac:dyDescent="0.25">
      <c r="A8309" t="s">
        <v>155</v>
      </c>
      <c r="B8309">
        <v>17</v>
      </c>
      <c r="C8309" t="s">
        <v>595</v>
      </c>
      <c r="D8309" t="s">
        <v>156</v>
      </c>
      <c r="E8309">
        <v>0</v>
      </c>
      <c r="F8309">
        <v>12972</v>
      </c>
      <c r="G8309">
        <v>0</v>
      </c>
      <c r="H8309" t="s">
        <v>157</v>
      </c>
      <c r="I8309" t="s">
        <v>157</v>
      </c>
      <c r="J8309" t="s">
        <v>157</v>
      </c>
      <c r="K8309" s="33" t="str">
        <f>IF(ISNA(VLOOKUP(C8309,'Provider-EHR crosswalk'!A:B,2,FALSE)),"No EHR Specified",VLOOKUP(C8309,'Provider-EHR crosswalk'!A:B,2,FALSE))</f>
        <v>Athems Clinicals</v>
      </c>
    </row>
    <row r="8310" spans="1:11" x14ac:dyDescent="0.25">
      <c r="A8310" t="s">
        <v>158</v>
      </c>
      <c r="B8310">
        <v>17</v>
      </c>
      <c r="C8310" t="s">
        <v>595</v>
      </c>
      <c r="D8310" t="s">
        <v>159</v>
      </c>
      <c r="E8310">
        <v>43</v>
      </c>
      <c r="F8310">
        <v>12972</v>
      </c>
      <c r="G8310">
        <v>0.33</v>
      </c>
      <c r="H8310" t="s">
        <v>157</v>
      </c>
      <c r="I8310" t="s">
        <v>157</v>
      </c>
      <c r="J8310" t="s">
        <v>157</v>
      </c>
      <c r="K8310" s="33" t="str">
        <f>IF(ISNA(VLOOKUP(C8310,'Provider-EHR crosswalk'!A:B,2,FALSE)),"No EHR Specified",VLOOKUP(C8310,'Provider-EHR crosswalk'!A:B,2,FALSE))</f>
        <v>Athems Clinicals</v>
      </c>
    </row>
    <row r="8311" spans="1:11" x14ac:dyDescent="0.25">
      <c r="A8311" t="s">
        <v>162</v>
      </c>
      <c r="B8311">
        <v>17</v>
      </c>
      <c r="C8311" t="s">
        <v>595</v>
      </c>
      <c r="D8311" t="s">
        <v>163</v>
      </c>
      <c r="E8311">
        <v>12690</v>
      </c>
      <c r="F8311">
        <v>12972</v>
      </c>
      <c r="G8311">
        <v>97.83</v>
      </c>
      <c r="H8311" t="s">
        <v>65</v>
      </c>
      <c r="I8311">
        <v>95</v>
      </c>
      <c r="J8311" t="s">
        <v>66</v>
      </c>
      <c r="K8311" s="33" t="str">
        <f>IF(ISNA(VLOOKUP(C8311,'Provider-EHR crosswalk'!A:B,2,FALSE)),"No EHR Specified",VLOOKUP(C8311,'Provider-EHR crosswalk'!A:B,2,FALSE))</f>
        <v>Athems Clinicals</v>
      </c>
    </row>
    <row r="8312" spans="1:11" x14ac:dyDescent="0.25">
      <c r="A8312" t="s">
        <v>164</v>
      </c>
      <c r="B8312">
        <v>17</v>
      </c>
      <c r="C8312" t="s">
        <v>595</v>
      </c>
      <c r="D8312" t="s">
        <v>165</v>
      </c>
      <c r="E8312">
        <v>1135</v>
      </c>
      <c r="F8312">
        <v>1237</v>
      </c>
      <c r="G8312">
        <v>91.75</v>
      </c>
      <c r="H8312" t="s">
        <v>65</v>
      </c>
      <c r="I8312">
        <v>95</v>
      </c>
      <c r="J8312" t="s">
        <v>69</v>
      </c>
      <c r="K8312" s="33" t="str">
        <f>IF(ISNA(VLOOKUP(C8312,'Provider-EHR crosswalk'!A:B,2,FALSE)),"No EHR Specified",VLOOKUP(C8312,'Provider-EHR crosswalk'!A:B,2,FALSE))</f>
        <v>Athems Clinicals</v>
      </c>
    </row>
    <row r="8313" spans="1:11" x14ac:dyDescent="0.25">
      <c r="A8313" t="s">
        <v>166</v>
      </c>
      <c r="B8313">
        <v>17</v>
      </c>
      <c r="C8313" t="s">
        <v>595</v>
      </c>
      <c r="D8313" t="s">
        <v>167</v>
      </c>
      <c r="E8313">
        <v>4</v>
      </c>
      <c r="F8313">
        <v>1237</v>
      </c>
      <c r="G8313">
        <v>0.32</v>
      </c>
      <c r="H8313" t="s">
        <v>116</v>
      </c>
      <c r="I8313">
        <v>5</v>
      </c>
      <c r="J8313" t="s">
        <v>66</v>
      </c>
      <c r="K8313" s="33" t="str">
        <f>IF(ISNA(VLOOKUP(C8313,'Provider-EHR crosswalk'!A:B,2,FALSE)),"No EHR Specified",VLOOKUP(C8313,'Provider-EHR crosswalk'!A:B,2,FALSE))</f>
        <v>Athems Clinicals</v>
      </c>
    </row>
    <row r="8314" spans="1:11" x14ac:dyDescent="0.25">
      <c r="A8314" t="s">
        <v>168</v>
      </c>
      <c r="B8314">
        <v>17</v>
      </c>
      <c r="C8314" t="s">
        <v>595</v>
      </c>
      <c r="D8314" t="s">
        <v>169</v>
      </c>
      <c r="E8314">
        <v>8</v>
      </c>
      <c r="F8314">
        <v>1237</v>
      </c>
      <c r="G8314">
        <v>0.65</v>
      </c>
      <c r="H8314" t="s">
        <v>116</v>
      </c>
      <c r="I8314">
        <v>5</v>
      </c>
      <c r="J8314" t="s">
        <v>66</v>
      </c>
      <c r="K8314" s="33" t="str">
        <f>IF(ISNA(VLOOKUP(C8314,'Provider-EHR crosswalk'!A:B,2,FALSE)),"No EHR Specified",VLOOKUP(C8314,'Provider-EHR crosswalk'!A:B,2,FALSE))</f>
        <v>Athems Clinicals</v>
      </c>
    </row>
    <row r="8315" spans="1:11" x14ac:dyDescent="0.25">
      <c r="A8315" t="s">
        <v>170</v>
      </c>
      <c r="B8315">
        <v>17</v>
      </c>
      <c r="C8315" t="s">
        <v>595</v>
      </c>
      <c r="D8315" t="s">
        <v>171</v>
      </c>
      <c r="E8315">
        <v>90</v>
      </c>
      <c r="F8315">
        <v>1237</v>
      </c>
      <c r="G8315">
        <v>7.28</v>
      </c>
      <c r="H8315" t="s">
        <v>116</v>
      </c>
      <c r="I8315">
        <v>5</v>
      </c>
      <c r="J8315" t="s">
        <v>69</v>
      </c>
      <c r="K8315" s="33" t="str">
        <f>IF(ISNA(VLOOKUP(C8315,'Provider-EHR crosswalk'!A:B,2,FALSE)),"No EHR Specified",VLOOKUP(C8315,'Provider-EHR crosswalk'!A:B,2,FALSE))</f>
        <v>Athems Clinicals</v>
      </c>
    </row>
    <row r="8316" spans="1:11" x14ac:dyDescent="0.25">
      <c r="A8316" t="s">
        <v>172</v>
      </c>
      <c r="B8316">
        <v>17</v>
      </c>
      <c r="C8316" t="s">
        <v>595</v>
      </c>
      <c r="D8316" t="s">
        <v>173</v>
      </c>
      <c r="E8316">
        <v>55</v>
      </c>
      <c r="F8316">
        <v>12972</v>
      </c>
      <c r="G8316">
        <v>0.42</v>
      </c>
      <c r="H8316" t="s">
        <v>116</v>
      </c>
      <c r="I8316">
        <v>5</v>
      </c>
      <c r="J8316" t="s">
        <v>66</v>
      </c>
      <c r="K8316" s="33" t="str">
        <f>IF(ISNA(VLOOKUP(C8316,'Provider-EHR crosswalk'!A:B,2,FALSE)),"No EHR Specified",VLOOKUP(C8316,'Provider-EHR crosswalk'!A:B,2,FALSE))</f>
        <v>Athems Clinicals</v>
      </c>
    </row>
    <row r="8317" spans="1:11" x14ac:dyDescent="0.25">
      <c r="A8317" t="s">
        <v>174</v>
      </c>
      <c r="B8317">
        <v>17</v>
      </c>
      <c r="C8317" t="s">
        <v>595</v>
      </c>
      <c r="D8317" t="s">
        <v>175</v>
      </c>
      <c r="E8317">
        <v>11</v>
      </c>
      <c r="F8317">
        <v>12972</v>
      </c>
      <c r="G8317">
        <v>0.08</v>
      </c>
      <c r="H8317" t="s">
        <v>116</v>
      </c>
      <c r="I8317">
        <v>5</v>
      </c>
      <c r="J8317" t="s">
        <v>66</v>
      </c>
      <c r="K8317" s="33" t="str">
        <f>IF(ISNA(VLOOKUP(C8317,'Provider-EHR crosswalk'!A:B,2,FALSE)),"No EHR Specified",VLOOKUP(C8317,'Provider-EHR crosswalk'!A:B,2,FALSE))</f>
        <v>Athems Clinicals</v>
      </c>
    </row>
    <row r="8318" spans="1:11" x14ac:dyDescent="0.25">
      <c r="A8318" t="s">
        <v>176</v>
      </c>
      <c r="B8318">
        <v>17</v>
      </c>
      <c r="C8318" t="s">
        <v>595</v>
      </c>
      <c r="D8318" t="s">
        <v>177</v>
      </c>
      <c r="E8318">
        <v>216</v>
      </c>
      <c r="F8318">
        <v>12972</v>
      </c>
      <c r="G8318">
        <v>1.67</v>
      </c>
      <c r="H8318" t="s">
        <v>116</v>
      </c>
      <c r="I8318">
        <v>5</v>
      </c>
      <c r="J8318" t="s">
        <v>66</v>
      </c>
      <c r="K8318" s="33" t="str">
        <f>IF(ISNA(VLOOKUP(C8318,'Provider-EHR crosswalk'!A:B,2,FALSE)),"No EHR Specified",VLOOKUP(C8318,'Provider-EHR crosswalk'!A:B,2,FALSE))</f>
        <v>Athems Clinicals</v>
      </c>
    </row>
    <row r="8319" spans="1:11" x14ac:dyDescent="0.25">
      <c r="A8319" t="s">
        <v>63</v>
      </c>
      <c r="B8319">
        <v>143</v>
      </c>
      <c r="C8319" t="s">
        <v>896</v>
      </c>
      <c r="D8319" t="s">
        <v>64</v>
      </c>
      <c r="E8319">
        <v>6</v>
      </c>
      <c r="F8319">
        <v>6</v>
      </c>
      <c r="G8319">
        <v>100</v>
      </c>
      <c r="H8319" t="s">
        <v>65</v>
      </c>
      <c r="I8319">
        <v>99</v>
      </c>
      <c r="J8319" t="s">
        <v>66</v>
      </c>
      <c r="K8319" s="33" t="str">
        <f>IF(ISNA(VLOOKUP(C8319,'Provider-EHR crosswalk'!A:B,2,FALSE)),"No EHR Specified",VLOOKUP(C8319,'Provider-EHR crosswalk'!A:B,2,FALSE))</f>
        <v>Azalea Health EHR</v>
      </c>
    </row>
    <row r="8320" spans="1:11" x14ac:dyDescent="0.25">
      <c r="A8320" t="s">
        <v>67</v>
      </c>
      <c r="B8320">
        <v>143</v>
      </c>
      <c r="C8320" t="s">
        <v>896</v>
      </c>
      <c r="D8320" t="s">
        <v>68</v>
      </c>
      <c r="E8320">
        <v>4</v>
      </c>
      <c r="F8320">
        <v>6</v>
      </c>
      <c r="G8320">
        <v>66.67</v>
      </c>
      <c r="H8320" t="s">
        <v>65</v>
      </c>
      <c r="I8320">
        <v>75</v>
      </c>
      <c r="J8320" t="s">
        <v>69</v>
      </c>
      <c r="K8320" s="33" t="str">
        <f>IF(ISNA(VLOOKUP(C8320,'Provider-EHR crosswalk'!A:B,2,FALSE)),"No EHR Specified",VLOOKUP(C8320,'Provider-EHR crosswalk'!A:B,2,FALSE))</f>
        <v>Azalea Health EHR</v>
      </c>
    </row>
    <row r="8321" spans="1:11" x14ac:dyDescent="0.25">
      <c r="A8321" t="s">
        <v>70</v>
      </c>
      <c r="B8321">
        <v>143</v>
      </c>
      <c r="C8321" t="s">
        <v>896</v>
      </c>
      <c r="D8321" t="s">
        <v>71</v>
      </c>
      <c r="E8321">
        <v>6</v>
      </c>
      <c r="F8321">
        <v>6</v>
      </c>
      <c r="G8321">
        <v>100</v>
      </c>
      <c r="H8321" t="s">
        <v>65</v>
      </c>
      <c r="I8321">
        <v>99</v>
      </c>
      <c r="J8321" t="s">
        <v>66</v>
      </c>
      <c r="K8321" s="33" t="str">
        <f>IF(ISNA(VLOOKUP(C8321,'Provider-EHR crosswalk'!A:B,2,FALSE)),"No EHR Specified",VLOOKUP(C8321,'Provider-EHR crosswalk'!A:B,2,FALSE))</f>
        <v>Azalea Health EHR</v>
      </c>
    </row>
    <row r="8322" spans="1:11" x14ac:dyDescent="0.25">
      <c r="A8322" t="s">
        <v>72</v>
      </c>
      <c r="B8322">
        <v>143</v>
      </c>
      <c r="C8322" t="s">
        <v>896</v>
      </c>
      <c r="D8322" t="s">
        <v>73</v>
      </c>
      <c r="E8322">
        <v>6</v>
      </c>
      <c r="F8322">
        <v>6</v>
      </c>
      <c r="G8322">
        <v>100</v>
      </c>
      <c r="H8322" t="s">
        <v>65</v>
      </c>
      <c r="I8322">
        <v>99</v>
      </c>
      <c r="J8322" t="s">
        <v>66</v>
      </c>
      <c r="K8322" s="33" t="str">
        <f>IF(ISNA(VLOOKUP(C8322,'Provider-EHR crosswalk'!A:B,2,FALSE)),"No EHR Specified",VLOOKUP(C8322,'Provider-EHR crosswalk'!A:B,2,FALSE))</f>
        <v>Azalea Health EHR</v>
      </c>
    </row>
    <row r="8323" spans="1:11" x14ac:dyDescent="0.25">
      <c r="A8323" t="s">
        <v>74</v>
      </c>
      <c r="B8323">
        <v>143</v>
      </c>
      <c r="C8323" t="s">
        <v>896</v>
      </c>
      <c r="D8323" t="s">
        <v>75</v>
      </c>
      <c r="E8323">
        <v>6</v>
      </c>
      <c r="F8323">
        <v>6</v>
      </c>
      <c r="G8323">
        <v>100</v>
      </c>
      <c r="H8323" t="s">
        <v>65</v>
      </c>
      <c r="I8323">
        <v>99</v>
      </c>
      <c r="J8323" t="s">
        <v>66</v>
      </c>
      <c r="K8323" s="33" t="str">
        <f>IF(ISNA(VLOOKUP(C8323,'Provider-EHR crosswalk'!A:B,2,FALSE)),"No EHR Specified",VLOOKUP(C8323,'Provider-EHR crosswalk'!A:B,2,FALSE))</f>
        <v>Azalea Health EHR</v>
      </c>
    </row>
    <row r="8324" spans="1:11" x14ac:dyDescent="0.25">
      <c r="A8324" t="s">
        <v>76</v>
      </c>
      <c r="B8324">
        <v>143</v>
      </c>
      <c r="C8324" t="s">
        <v>896</v>
      </c>
      <c r="D8324" t="s">
        <v>77</v>
      </c>
      <c r="E8324">
        <v>6</v>
      </c>
      <c r="F8324">
        <v>6</v>
      </c>
      <c r="G8324">
        <v>100</v>
      </c>
      <c r="H8324" t="s">
        <v>65</v>
      </c>
      <c r="I8324">
        <v>85</v>
      </c>
      <c r="J8324" t="s">
        <v>66</v>
      </c>
      <c r="K8324" s="33" t="str">
        <f>IF(ISNA(VLOOKUP(C8324,'Provider-EHR crosswalk'!A:B,2,FALSE)),"No EHR Specified",VLOOKUP(C8324,'Provider-EHR crosswalk'!A:B,2,FALSE))</f>
        <v>Azalea Health EHR</v>
      </c>
    </row>
    <row r="8325" spans="1:11" x14ac:dyDescent="0.25">
      <c r="A8325" t="s">
        <v>78</v>
      </c>
      <c r="B8325">
        <v>143</v>
      </c>
      <c r="C8325" t="s">
        <v>896</v>
      </c>
      <c r="D8325" t="s">
        <v>79</v>
      </c>
      <c r="E8325">
        <v>6</v>
      </c>
      <c r="F8325">
        <v>6</v>
      </c>
      <c r="G8325">
        <v>100</v>
      </c>
      <c r="H8325" t="s">
        <v>65</v>
      </c>
      <c r="I8325">
        <v>85</v>
      </c>
      <c r="J8325" t="s">
        <v>66</v>
      </c>
      <c r="K8325" s="33" t="str">
        <f>IF(ISNA(VLOOKUP(C8325,'Provider-EHR crosswalk'!A:B,2,FALSE)),"No EHR Specified",VLOOKUP(C8325,'Provider-EHR crosswalk'!A:B,2,FALSE))</f>
        <v>Azalea Health EHR</v>
      </c>
    </row>
    <row r="8326" spans="1:11" x14ac:dyDescent="0.25">
      <c r="A8326" t="s">
        <v>80</v>
      </c>
      <c r="B8326">
        <v>143</v>
      </c>
      <c r="C8326" t="s">
        <v>896</v>
      </c>
      <c r="D8326" t="s">
        <v>81</v>
      </c>
      <c r="E8326">
        <v>6</v>
      </c>
      <c r="F8326">
        <v>6</v>
      </c>
      <c r="G8326">
        <v>100</v>
      </c>
      <c r="H8326" t="s">
        <v>65</v>
      </c>
      <c r="I8326">
        <v>85</v>
      </c>
      <c r="J8326" t="s">
        <v>66</v>
      </c>
      <c r="K8326" s="33" t="str">
        <f>IF(ISNA(VLOOKUP(C8326,'Provider-EHR crosswalk'!A:B,2,FALSE)),"No EHR Specified",VLOOKUP(C8326,'Provider-EHR crosswalk'!A:B,2,FALSE))</f>
        <v>Azalea Health EHR</v>
      </c>
    </row>
    <row r="8327" spans="1:11" x14ac:dyDescent="0.25">
      <c r="A8327" t="s">
        <v>82</v>
      </c>
      <c r="B8327">
        <v>143</v>
      </c>
      <c r="C8327" t="s">
        <v>896</v>
      </c>
      <c r="D8327" t="s">
        <v>83</v>
      </c>
      <c r="E8327">
        <v>6</v>
      </c>
      <c r="F8327">
        <v>6</v>
      </c>
      <c r="G8327">
        <v>100</v>
      </c>
      <c r="H8327" t="s">
        <v>65</v>
      </c>
      <c r="I8327">
        <v>85</v>
      </c>
      <c r="J8327" t="s">
        <v>66</v>
      </c>
      <c r="K8327" s="33" t="str">
        <f>IF(ISNA(VLOOKUP(C8327,'Provider-EHR crosswalk'!A:B,2,FALSE)),"No EHR Specified",VLOOKUP(C8327,'Provider-EHR crosswalk'!A:B,2,FALSE))</f>
        <v>Azalea Health EHR</v>
      </c>
    </row>
    <row r="8328" spans="1:11" x14ac:dyDescent="0.25">
      <c r="A8328" t="s">
        <v>84</v>
      </c>
      <c r="B8328">
        <v>143</v>
      </c>
      <c r="C8328" t="s">
        <v>896</v>
      </c>
      <c r="D8328" t="s">
        <v>85</v>
      </c>
      <c r="E8328">
        <v>6</v>
      </c>
      <c r="F8328">
        <v>6</v>
      </c>
      <c r="G8328">
        <v>100</v>
      </c>
      <c r="H8328" t="s">
        <v>65</v>
      </c>
      <c r="I8328">
        <v>85</v>
      </c>
      <c r="J8328" t="s">
        <v>66</v>
      </c>
      <c r="K8328" s="33" t="str">
        <f>IF(ISNA(VLOOKUP(C8328,'Provider-EHR crosswalk'!A:B,2,FALSE)),"No EHR Specified",VLOOKUP(C8328,'Provider-EHR crosswalk'!A:B,2,FALSE))</f>
        <v>Azalea Health EHR</v>
      </c>
    </row>
    <row r="8329" spans="1:11" x14ac:dyDescent="0.25">
      <c r="A8329" t="s">
        <v>86</v>
      </c>
      <c r="B8329">
        <v>143</v>
      </c>
      <c r="C8329" t="s">
        <v>896</v>
      </c>
      <c r="D8329" t="s">
        <v>87</v>
      </c>
      <c r="E8329">
        <v>6</v>
      </c>
      <c r="F8329">
        <v>6</v>
      </c>
      <c r="G8329">
        <v>100</v>
      </c>
      <c r="H8329" t="s">
        <v>65</v>
      </c>
      <c r="I8329">
        <v>95</v>
      </c>
      <c r="J8329" t="s">
        <v>66</v>
      </c>
      <c r="K8329" s="33" t="str">
        <f>IF(ISNA(VLOOKUP(C8329,'Provider-EHR crosswalk'!A:B,2,FALSE)),"No EHR Specified",VLOOKUP(C8329,'Provider-EHR crosswalk'!A:B,2,FALSE))</f>
        <v>Azalea Health EHR</v>
      </c>
    </row>
    <row r="8330" spans="1:11" x14ac:dyDescent="0.25">
      <c r="A8330" t="s">
        <v>88</v>
      </c>
      <c r="B8330">
        <v>143</v>
      </c>
      <c r="C8330" t="s">
        <v>896</v>
      </c>
      <c r="D8330" t="s">
        <v>89</v>
      </c>
      <c r="E8330">
        <v>6</v>
      </c>
      <c r="F8330">
        <v>6</v>
      </c>
      <c r="G8330">
        <v>100</v>
      </c>
      <c r="H8330" t="s">
        <v>65</v>
      </c>
      <c r="I8330">
        <v>95</v>
      </c>
      <c r="J8330" t="s">
        <v>66</v>
      </c>
      <c r="K8330" s="33" t="str">
        <f>IF(ISNA(VLOOKUP(C8330,'Provider-EHR crosswalk'!A:B,2,FALSE)),"No EHR Specified",VLOOKUP(C8330,'Provider-EHR crosswalk'!A:B,2,FALSE))</f>
        <v>Azalea Health EHR</v>
      </c>
    </row>
    <row r="8331" spans="1:11" x14ac:dyDescent="0.25">
      <c r="A8331" t="s">
        <v>90</v>
      </c>
      <c r="B8331">
        <v>143</v>
      </c>
      <c r="C8331" t="s">
        <v>896</v>
      </c>
      <c r="D8331" t="s">
        <v>91</v>
      </c>
      <c r="E8331">
        <v>6</v>
      </c>
      <c r="F8331">
        <v>6</v>
      </c>
      <c r="G8331">
        <v>100</v>
      </c>
      <c r="H8331" t="s">
        <v>65</v>
      </c>
      <c r="I8331">
        <v>90</v>
      </c>
      <c r="J8331" t="s">
        <v>66</v>
      </c>
      <c r="K8331" s="33" t="str">
        <f>IF(ISNA(VLOOKUP(C8331,'Provider-EHR crosswalk'!A:B,2,FALSE)),"No EHR Specified",VLOOKUP(C8331,'Provider-EHR crosswalk'!A:B,2,FALSE))</f>
        <v>Azalea Health EHR</v>
      </c>
    </row>
    <row r="8332" spans="1:11" x14ac:dyDescent="0.25">
      <c r="A8332" t="s">
        <v>92</v>
      </c>
      <c r="B8332">
        <v>143</v>
      </c>
      <c r="C8332" t="s">
        <v>896</v>
      </c>
      <c r="D8332" t="s">
        <v>93</v>
      </c>
      <c r="E8332">
        <v>2</v>
      </c>
      <c r="F8332">
        <v>6</v>
      </c>
      <c r="G8332">
        <v>33.33</v>
      </c>
      <c r="H8332" t="s">
        <v>65</v>
      </c>
      <c r="I8332">
        <v>90</v>
      </c>
      <c r="J8332" t="s">
        <v>69</v>
      </c>
      <c r="K8332" s="33" t="str">
        <f>IF(ISNA(VLOOKUP(C8332,'Provider-EHR crosswalk'!A:B,2,FALSE)),"No EHR Specified",VLOOKUP(C8332,'Provider-EHR crosswalk'!A:B,2,FALSE))</f>
        <v>Azalea Health EHR</v>
      </c>
    </row>
    <row r="8333" spans="1:11" x14ac:dyDescent="0.25">
      <c r="A8333" t="s">
        <v>94</v>
      </c>
      <c r="B8333">
        <v>143</v>
      </c>
      <c r="C8333" t="s">
        <v>896</v>
      </c>
      <c r="D8333" t="s">
        <v>95</v>
      </c>
      <c r="E8333">
        <v>3</v>
      </c>
      <c r="F8333">
        <v>6</v>
      </c>
      <c r="G8333">
        <v>50</v>
      </c>
      <c r="H8333" t="s">
        <v>65</v>
      </c>
      <c r="I8333">
        <v>90</v>
      </c>
      <c r="J8333" t="s">
        <v>69</v>
      </c>
      <c r="K8333" s="33" t="str">
        <f>IF(ISNA(VLOOKUP(C8333,'Provider-EHR crosswalk'!A:B,2,FALSE)),"No EHR Specified",VLOOKUP(C8333,'Provider-EHR crosswalk'!A:B,2,FALSE))</f>
        <v>Azalea Health EHR</v>
      </c>
    </row>
    <row r="8334" spans="1:11" x14ac:dyDescent="0.25">
      <c r="A8334" t="s">
        <v>96</v>
      </c>
      <c r="B8334">
        <v>143</v>
      </c>
      <c r="C8334" t="s">
        <v>896</v>
      </c>
      <c r="D8334" t="s">
        <v>97</v>
      </c>
      <c r="E8334">
        <v>4</v>
      </c>
      <c r="F8334">
        <v>6</v>
      </c>
      <c r="G8334">
        <v>66.67</v>
      </c>
      <c r="H8334" t="s">
        <v>65</v>
      </c>
      <c r="I8334">
        <v>90</v>
      </c>
      <c r="J8334" t="s">
        <v>69</v>
      </c>
      <c r="K8334" s="33" t="str">
        <f>IF(ISNA(VLOOKUP(C8334,'Provider-EHR crosswalk'!A:B,2,FALSE)),"No EHR Specified",VLOOKUP(C8334,'Provider-EHR crosswalk'!A:B,2,FALSE))</f>
        <v>Azalea Health EHR</v>
      </c>
    </row>
    <row r="8335" spans="1:11" x14ac:dyDescent="0.25">
      <c r="A8335" t="s">
        <v>98</v>
      </c>
      <c r="B8335">
        <v>143</v>
      </c>
      <c r="C8335" t="s">
        <v>896</v>
      </c>
      <c r="D8335" t="s">
        <v>99</v>
      </c>
      <c r="E8335">
        <v>4</v>
      </c>
      <c r="F8335">
        <v>6</v>
      </c>
      <c r="G8335">
        <v>66.67</v>
      </c>
      <c r="H8335" t="s">
        <v>65</v>
      </c>
      <c r="I8335">
        <v>90</v>
      </c>
      <c r="J8335" t="s">
        <v>69</v>
      </c>
      <c r="K8335" s="33" t="str">
        <f>IF(ISNA(VLOOKUP(C8335,'Provider-EHR crosswalk'!A:B,2,FALSE)),"No EHR Specified",VLOOKUP(C8335,'Provider-EHR crosswalk'!A:B,2,FALSE))</f>
        <v>Azalea Health EHR</v>
      </c>
    </row>
    <row r="8336" spans="1:11" x14ac:dyDescent="0.25">
      <c r="A8336" t="s">
        <v>100</v>
      </c>
      <c r="B8336">
        <v>143</v>
      </c>
      <c r="C8336" t="s">
        <v>896</v>
      </c>
      <c r="D8336" t="s">
        <v>101</v>
      </c>
      <c r="E8336">
        <v>11</v>
      </c>
      <c r="F8336">
        <v>11</v>
      </c>
      <c r="G8336">
        <v>100</v>
      </c>
      <c r="H8336" t="s">
        <v>65</v>
      </c>
      <c r="I8336">
        <v>99</v>
      </c>
      <c r="J8336" t="s">
        <v>66</v>
      </c>
      <c r="K8336" s="33" t="str">
        <f>IF(ISNA(VLOOKUP(C8336,'Provider-EHR crosswalk'!A:B,2,FALSE)),"No EHR Specified",VLOOKUP(C8336,'Provider-EHR crosswalk'!A:B,2,FALSE))</f>
        <v>Azalea Health EHR</v>
      </c>
    </row>
    <row r="8337" spans="1:11" x14ac:dyDescent="0.25">
      <c r="A8337" t="s">
        <v>102</v>
      </c>
      <c r="B8337">
        <v>143</v>
      </c>
      <c r="C8337" t="s">
        <v>896</v>
      </c>
      <c r="D8337" t="s">
        <v>103</v>
      </c>
      <c r="E8337">
        <v>11</v>
      </c>
      <c r="F8337">
        <v>11</v>
      </c>
      <c r="G8337">
        <v>100</v>
      </c>
      <c r="H8337" t="s">
        <v>65</v>
      </c>
      <c r="I8337">
        <v>99</v>
      </c>
      <c r="J8337" t="s">
        <v>66</v>
      </c>
      <c r="K8337" s="33" t="str">
        <f>IF(ISNA(VLOOKUP(C8337,'Provider-EHR crosswalk'!A:B,2,FALSE)),"No EHR Specified",VLOOKUP(C8337,'Provider-EHR crosswalk'!A:B,2,FALSE))</f>
        <v>Azalea Health EHR</v>
      </c>
    </row>
    <row r="8338" spans="1:11" x14ac:dyDescent="0.25">
      <c r="A8338" t="s">
        <v>104</v>
      </c>
      <c r="B8338">
        <v>143</v>
      </c>
      <c r="C8338" t="s">
        <v>896</v>
      </c>
      <c r="D8338" t="s">
        <v>105</v>
      </c>
      <c r="E8338">
        <v>11</v>
      </c>
      <c r="F8338">
        <v>11</v>
      </c>
      <c r="G8338">
        <v>100</v>
      </c>
      <c r="H8338" t="s">
        <v>65</v>
      </c>
      <c r="I8338">
        <v>99</v>
      </c>
      <c r="J8338" t="s">
        <v>66</v>
      </c>
      <c r="K8338" s="33" t="str">
        <f>IF(ISNA(VLOOKUP(C8338,'Provider-EHR crosswalk'!A:B,2,FALSE)),"No EHR Specified",VLOOKUP(C8338,'Provider-EHR crosswalk'!A:B,2,FALSE))</f>
        <v>Azalea Health EHR</v>
      </c>
    </row>
    <row r="8339" spans="1:11" x14ac:dyDescent="0.25">
      <c r="A8339" t="s">
        <v>106</v>
      </c>
      <c r="B8339">
        <v>143</v>
      </c>
      <c r="C8339" t="s">
        <v>896</v>
      </c>
      <c r="D8339" t="s">
        <v>107</v>
      </c>
      <c r="E8339">
        <v>11</v>
      </c>
      <c r="F8339">
        <v>11</v>
      </c>
      <c r="G8339">
        <v>100</v>
      </c>
      <c r="H8339" t="s">
        <v>65</v>
      </c>
      <c r="I8339">
        <v>99</v>
      </c>
      <c r="J8339" t="s">
        <v>66</v>
      </c>
      <c r="K8339" s="33" t="str">
        <f>IF(ISNA(VLOOKUP(C8339,'Provider-EHR crosswalk'!A:B,2,FALSE)),"No EHR Specified",VLOOKUP(C8339,'Provider-EHR crosswalk'!A:B,2,FALSE))</f>
        <v>Azalea Health EHR</v>
      </c>
    </row>
    <row r="8340" spans="1:11" x14ac:dyDescent="0.25">
      <c r="A8340" t="s">
        <v>108</v>
      </c>
      <c r="B8340">
        <v>143</v>
      </c>
      <c r="C8340" t="s">
        <v>896</v>
      </c>
      <c r="D8340" t="s">
        <v>109</v>
      </c>
      <c r="E8340">
        <v>11</v>
      </c>
      <c r="F8340">
        <v>11</v>
      </c>
      <c r="G8340">
        <v>100</v>
      </c>
      <c r="H8340" t="s">
        <v>65</v>
      </c>
      <c r="I8340">
        <v>99</v>
      </c>
      <c r="J8340" t="s">
        <v>66</v>
      </c>
      <c r="K8340" s="33" t="str">
        <f>IF(ISNA(VLOOKUP(C8340,'Provider-EHR crosswalk'!A:B,2,FALSE)),"No EHR Specified",VLOOKUP(C8340,'Provider-EHR crosswalk'!A:B,2,FALSE))</f>
        <v>Azalea Health EHR</v>
      </c>
    </row>
    <row r="8341" spans="1:11" x14ac:dyDescent="0.25">
      <c r="A8341" t="s">
        <v>110</v>
      </c>
      <c r="B8341">
        <v>143</v>
      </c>
      <c r="C8341" t="s">
        <v>896</v>
      </c>
      <c r="D8341" t="s">
        <v>111</v>
      </c>
      <c r="E8341">
        <v>11</v>
      </c>
      <c r="F8341">
        <v>11</v>
      </c>
      <c r="G8341">
        <v>100</v>
      </c>
      <c r="H8341" t="s">
        <v>65</v>
      </c>
      <c r="I8341">
        <v>99</v>
      </c>
      <c r="J8341" t="s">
        <v>66</v>
      </c>
      <c r="K8341" s="33" t="str">
        <f>IF(ISNA(VLOOKUP(C8341,'Provider-EHR crosswalk'!A:B,2,FALSE)),"No EHR Specified",VLOOKUP(C8341,'Provider-EHR crosswalk'!A:B,2,FALSE))</f>
        <v>Azalea Health EHR</v>
      </c>
    </row>
    <row r="8342" spans="1:11" x14ac:dyDescent="0.25">
      <c r="A8342" t="s">
        <v>112</v>
      </c>
      <c r="B8342">
        <v>143</v>
      </c>
      <c r="C8342" t="s">
        <v>896</v>
      </c>
      <c r="D8342" t="s">
        <v>113</v>
      </c>
      <c r="E8342">
        <v>11</v>
      </c>
      <c r="F8342">
        <v>11</v>
      </c>
      <c r="G8342">
        <v>100</v>
      </c>
      <c r="H8342" t="s">
        <v>65</v>
      </c>
      <c r="I8342">
        <v>99</v>
      </c>
      <c r="J8342" t="s">
        <v>66</v>
      </c>
      <c r="K8342" s="33" t="str">
        <f>IF(ISNA(VLOOKUP(C8342,'Provider-EHR crosswalk'!A:B,2,FALSE)),"No EHR Specified",VLOOKUP(C8342,'Provider-EHR crosswalk'!A:B,2,FALSE))</f>
        <v>Azalea Health EHR</v>
      </c>
    </row>
    <row r="8343" spans="1:11" x14ac:dyDescent="0.25">
      <c r="A8343" t="s">
        <v>114</v>
      </c>
      <c r="B8343">
        <v>143</v>
      </c>
      <c r="C8343" t="s">
        <v>896</v>
      </c>
      <c r="D8343" t="s">
        <v>115</v>
      </c>
      <c r="E8343">
        <v>0</v>
      </c>
      <c r="F8343">
        <v>6</v>
      </c>
      <c r="G8343">
        <v>0</v>
      </c>
      <c r="H8343" t="s">
        <v>116</v>
      </c>
      <c r="I8343">
        <v>4</v>
      </c>
      <c r="J8343" t="s">
        <v>66</v>
      </c>
      <c r="K8343" s="33" t="str">
        <f>IF(ISNA(VLOOKUP(C8343,'Provider-EHR crosswalk'!A:B,2,FALSE)),"No EHR Specified",VLOOKUP(C8343,'Provider-EHR crosswalk'!A:B,2,FALSE))</f>
        <v>Azalea Health EHR</v>
      </c>
    </row>
    <row r="8344" spans="1:11" x14ac:dyDescent="0.25">
      <c r="A8344" t="s">
        <v>117</v>
      </c>
      <c r="B8344">
        <v>143</v>
      </c>
      <c r="C8344" t="s">
        <v>896</v>
      </c>
      <c r="D8344" t="s">
        <v>118</v>
      </c>
      <c r="E8344">
        <v>0</v>
      </c>
      <c r="F8344">
        <v>6</v>
      </c>
      <c r="G8344">
        <v>0</v>
      </c>
      <c r="H8344" t="s">
        <v>116</v>
      </c>
      <c r="I8344">
        <v>4</v>
      </c>
      <c r="J8344" t="s">
        <v>66</v>
      </c>
      <c r="K8344" s="33" t="str">
        <f>IF(ISNA(VLOOKUP(C8344,'Provider-EHR crosswalk'!A:B,2,FALSE)),"No EHR Specified",VLOOKUP(C8344,'Provider-EHR crosswalk'!A:B,2,FALSE))</f>
        <v>Azalea Health EHR</v>
      </c>
    </row>
    <row r="8345" spans="1:11" x14ac:dyDescent="0.25">
      <c r="A8345" t="s">
        <v>119</v>
      </c>
      <c r="B8345">
        <v>143</v>
      </c>
      <c r="C8345" t="s">
        <v>896</v>
      </c>
      <c r="D8345" t="s">
        <v>120</v>
      </c>
      <c r="E8345">
        <v>0</v>
      </c>
      <c r="F8345">
        <v>6</v>
      </c>
      <c r="G8345">
        <v>0</v>
      </c>
      <c r="H8345" t="s">
        <v>116</v>
      </c>
      <c r="I8345">
        <v>4</v>
      </c>
      <c r="J8345" t="s">
        <v>66</v>
      </c>
      <c r="K8345" s="33" t="str">
        <f>IF(ISNA(VLOOKUP(C8345,'Provider-EHR crosswalk'!A:B,2,FALSE)),"No EHR Specified",VLOOKUP(C8345,'Provider-EHR crosswalk'!A:B,2,FALSE))</f>
        <v>Azalea Health EHR</v>
      </c>
    </row>
    <row r="8346" spans="1:11" x14ac:dyDescent="0.25">
      <c r="A8346" t="s">
        <v>121</v>
      </c>
      <c r="B8346">
        <v>143</v>
      </c>
      <c r="C8346" t="s">
        <v>896</v>
      </c>
      <c r="D8346" t="s">
        <v>122</v>
      </c>
      <c r="E8346">
        <v>0</v>
      </c>
      <c r="F8346">
        <v>6</v>
      </c>
      <c r="G8346">
        <v>0</v>
      </c>
      <c r="H8346" t="s">
        <v>116</v>
      </c>
      <c r="I8346">
        <v>1</v>
      </c>
      <c r="J8346" t="s">
        <v>66</v>
      </c>
      <c r="K8346" s="33" t="str">
        <f>IF(ISNA(VLOOKUP(C8346,'Provider-EHR crosswalk'!A:B,2,FALSE)),"No EHR Specified",VLOOKUP(C8346,'Provider-EHR crosswalk'!A:B,2,FALSE))</f>
        <v>Azalea Health EHR</v>
      </c>
    </row>
    <row r="8347" spans="1:11" x14ac:dyDescent="0.25">
      <c r="A8347" t="s">
        <v>123</v>
      </c>
      <c r="B8347">
        <v>143</v>
      </c>
      <c r="C8347" t="s">
        <v>896</v>
      </c>
      <c r="D8347" t="s">
        <v>124</v>
      </c>
      <c r="E8347">
        <v>0</v>
      </c>
      <c r="F8347">
        <v>11</v>
      </c>
      <c r="G8347">
        <v>0</v>
      </c>
      <c r="H8347" t="s">
        <v>116</v>
      </c>
      <c r="I8347">
        <v>1</v>
      </c>
      <c r="J8347" t="s">
        <v>66</v>
      </c>
      <c r="K8347" s="33" t="str">
        <f>IF(ISNA(VLOOKUP(C8347,'Provider-EHR crosswalk'!A:B,2,FALSE)),"No EHR Specified",VLOOKUP(C8347,'Provider-EHR crosswalk'!A:B,2,FALSE))</f>
        <v>Azalea Health EHR</v>
      </c>
    </row>
    <row r="8348" spans="1:11" x14ac:dyDescent="0.25">
      <c r="A8348" t="s">
        <v>125</v>
      </c>
      <c r="B8348">
        <v>143</v>
      </c>
      <c r="C8348" t="s">
        <v>896</v>
      </c>
      <c r="D8348" t="s">
        <v>126</v>
      </c>
      <c r="E8348">
        <v>0</v>
      </c>
      <c r="F8348">
        <v>11</v>
      </c>
      <c r="G8348">
        <v>0</v>
      </c>
      <c r="H8348" t="s">
        <v>116</v>
      </c>
      <c r="I8348">
        <v>1</v>
      </c>
      <c r="J8348" t="s">
        <v>66</v>
      </c>
      <c r="K8348" s="33" t="str">
        <f>IF(ISNA(VLOOKUP(C8348,'Provider-EHR crosswalk'!A:B,2,FALSE)),"No EHR Specified",VLOOKUP(C8348,'Provider-EHR crosswalk'!A:B,2,FALSE))</f>
        <v>Azalea Health EHR</v>
      </c>
    </row>
    <row r="8349" spans="1:11" x14ac:dyDescent="0.25">
      <c r="A8349" t="s">
        <v>127</v>
      </c>
      <c r="B8349">
        <v>143</v>
      </c>
      <c r="C8349" t="s">
        <v>896</v>
      </c>
      <c r="D8349" t="s">
        <v>128</v>
      </c>
      <c r="E8349">
        <v>0</v>
      </c>
      <c r="F8349">
        <v>11</v>
      </c>
      <c r="G8349">
        <v>0</v>
      </c>
      <c r="H8349" t="s">
        <v>116</v>
      </c>
      <c r="I8349">
        <v>4</v>
      </c>
      <c r="J8349" t="s">
        <v>66</v>
      </c>
      <c r="K8349" s="33" t="str">
        <f>IF(ISNA(VLOOKUP(C8349,'Provider-EHR crosswalk'!A:B,2,FALSE)),"No EHR Specified",VLOOKUP(C8349,'Provider-EHR crosswalk'!A:B,2,FALSE))</f>
        <v>Azalea Health EHR</v>
      </c>
    </row>
    <row r="8350" spans="1:11" x14ac:dyDescent="0.25">
      <c r="A8350" t="s">
        <v>129</v>
      </c>
      <c r="B8350">
        <v>143</v>
      </c>
      <c r="C8350" t="s">
        <v>896</v>
      </c>
      <c r="D8350" t="s">
        <v>130</v>
      </c>
      <c r="E8350">
        <v>0</v>
      </c>
      <c r="F8350">
        <v>11</v>
      </c>
      <c r="G8350">
        <v>0</v>
      </c>
      <c r="H8350" t="s">
        <v>116</v>
      </c>
      <c r="I8350">
        <v>4</v>
      </c>
      <c r="J8350" t="s">
        <v>66</v>
      </c>
      <c r="K8350" s="33" t="str">
        <f>IF(ISNA(VLOOKUP(C8350,'Provider-EHR crosswalk'!A:B,2,FALSE)),"No EHR Specified",VLOOKUP(C8350,'Provider-EHR crosswalk'!A:B,2,FALSE))</f>
        <v>Azalea Health EHR</v>
      </c>
    </row>
    <row r="8351" spans="1:11" x14ac:dyDescent="0.25">
      <c r="A8351" t="s">
        <v>131</v>
      </c>
      <c r="B8351">
        <v>143</v>
      </c>
      <c r="C8351" t="s">
        <v>896</v>
      </c>
      <c r="D8351" t="s">
        <v>132</v>
      </c>
      <c r="E8351">
        <v>0</v>
      </c>
      <c r="F8351">
        <v>11</v>
      </c>
      <c r="G8351">
        <v>0</v>
      </c>
      <c r="H8351" t="s">
        <v>116</v>
      </c>
      <c r="I8351">
        <v>4</v>
      </c>
      <c r="J8351" t="s">
        <v>66</v>
      </c>
      <c r="K8351" s="33" t="str">
        <f>IF(ISNA(VLOOKUP(C8351,'Provider-EHR crosswalk'!A:B,2,FALSE)),"No EHR Specified",VLOOKUP(C8351,'Provider-EHR crosswalk'!A:B,2,FALSE))</f>
        <v>Azalea Health EHR</v>
      </c>
    </row>
    <row r="8352" spans="1:11" x14ac:dyDescent="0.25">
      <c r="A8352" t="s">
        <v>133</v>
      </c>
      <c r="B8352">
        <v>143</v>
      </c>
      <c r="C8352" t="s">
        <v>896</v>
      </c>
      <c r="D8352" t="s">
        <v>134</v>
      </c>
      <c r="E8352">
        <v>2</v>
      </c>
      <c r="F8352">
        <v>11</v>
      </c>
      <c r="G8352">
        <v>18.18</v>
      </c>
      <c r="H8352" t="s">
        <v>116</v>
      </c>
      <c r="I8352">
        <v>1</v>
      </c>
      <c r="J8352" t="s">
        <v>69</v>
      </c>
      <c r="K8352" s="33" t="str">
        <f>IF(ISNA(VLOOKUP(C8352,'Provider-EHR crosswalk'!A:B,2,FALSE)),"No EHR Specified",VLOOKUP(C8352,'Provider-EHR crosswalk'!A:B,2,FALSE))</f>
        <v>Azalea Health EHR</v>
      </c>
    </row>
    <row r="8353" spans="1:11" x14ac:dyDescent="0.25">
      <c r="A8353" t="s">
        <v>135</v>
      </c>
      <c r="B8353">
        <v>143</v>
      </c>
      <c r="C8353" t="s">
        <v>896</v>
      </c>
      <c r="D8353" t="s">
        <v>136</v>
      </c>
      <c r="E8353">
        <v>0</v>
      </c>
      <c r="F8353">
        <v>11</v>
      </c>
      <c r="G8353">
        <v>0</v>
      </c>
      <c r="H8353" t="s">
        <v>116</v>
      </c>
      <c r="I8353">
        <v>1</v>
      </c>
      <c r="J8353" t="s">
        <v>66</v>
      </c>
      <c r="K8353" s="33" t="str">
        <f>IF(ISNA(VLOOKUP(C8353,'Provider-EHR crosswalk'!A:B,2,FALSE)),"No EHR Specified",VLOOKUP(C8353,'Provider-EHR crosswalk'!A:B,2,FALSE))</f>
        <v>Azalea Health EHR</v>
      </c>
    </row>
    <row r="8354" spans="1:11" x14ac:dyDescent="0.25">
      <c r="A8354" t="s">
        <v>137</v>
      </c>
      <c r="B8354">
        <v>143</v>
      </c>
      <c r="C8354" t="s">
        <v>896</v>
      </c>
      <c r="D8354" t="s">
        <v>138</v>
      </c>
      <c r="E8354">
        <v>0</v>
      </c>
      <c r="F8354">
        <v>11</v>
      </c>
      <c r="G8354">
        <v>0</v>
      </c>
      <c r="H8354" t="s">
        <v>116</v>
      </c>
      <c r="I8354">
        <v>1</v>
      </c>
      <c r="J8354" t="s">
        <v>66</v>
      </c>
      <c r="K8354" s="33" t="str">
        <f>IF(ISNA(VLOOKUP(C8354,'Provider-EHR crosswalk'!A:B,2,FALSE)),"No EHR Specified",VLOOKUP(C8354,'Provider-EHR crosswalk'!A:B,2,FALSE))</f>
        <v>Azalea Health EHR</v>
      </c>
    </row>
    <row r="8355" spans="1:11" x14ac:dyDescent="0.25">
      <c r="A8355" t="s">
        <v>139</v>
      </c>
      <c r="B8355">
        <v>143</v>
      </c>
      <c r="C8355" t="s">
        <v>896</v>
      </c>
      <c r="D8355" t="s">
        <v>140</v>
      </c>
      <c r="E8355">
        <v>0</v>
      </c>
      <c r="F8355">
        <v>11</v>
      </c>
      <c r="G8355">
        <v>0</v>
      </c>
      <c r="H8355" t="s">
        <v>116</v>
      </c>
      <c r="I8355">
        <v>1</v>
      </c>
      <c r="J8355" t="s">
        <v>66</v>
      </c>
      <c r="K8355" s="33" t="str">
        <f>IF(ISNA(VLOOKUP(C8355,'Provider-EHR crosswalk'!A:B,2,FALSE)),"No EHR Specified",VLOOKUP(C8355,'Provider-EHR crosswalk'!A:B,2,FALSE))</f>
        <v>Azalea Health EHR</v>
      </c>
    </row>
    <row r="8356" spans="1:11" x14ac:dyDescent="0.25">
      <c r="A8356" t="s">
        <v>141</v>
      </c>
      <c r="B8356">
        <v>143</v>
      </c>
      <c r="C8356" t="s">
        <v>896</v>
      </c>
      <c r="D8356" t="s">
        <v>142</v>
      </c>
      <c r="E8356">
        <v>0</v>
      </c>
      <c r="F8356">
        <v>11</v>
      </c>
      <c r="G8356">
        <v>0</v>
      </c>
      <c r="H8356" t="s">
        <v>116</v>
      </c>
      <c r="I8356">
        <v>1</v>
      </c>
      <c r="J8356" t="s">
        <v>66</v>
      </c>
      <c r="K8356" s="33" t="str">
        <f>IF(ISNA(VLOOKUP(C8356,'Provider-EHR crosswalk'!A:B,2,FALSE)),"No EHR Specified",VLOOKUP(C8356,'Provider-EHR crosswalk'!A:B,2,FALSE))</f>
        <v>Azalea Health EHR</v>
      </c>
    </row>
    <row r="8357" spans="1:11" x14ac:dyDescent="0.25">
      <c r="A8357" t="s">
        <v>143</v>
      </c>
      <c r="B8357">
        <v>143</v>
      </c>
      <c r="C8357" t="s">
        <v>896</v>
      </c>
      <c r="D8357" t="s">
        <v>144</v>
      </c>
      <c r="E8357">
        <v>0</v>
      </c>
      <c r="F8357">
        <v>11</v>
      </c>
      <c r="G8357">
        <v>0</v>
      </c>
      <c r="H8357" t="s">
        <v>116</v>
      </c>
      <c r="I8357">
        <v>1</v>
      </c>
      <c r="J8357" t="s">
        <v>66</v>
      </c>
      <c r="K8357" s="33" t="str">
        <f>IF(ISNA(VLOOKUP(C8357,'Provider-EHR crosswalk'!A:B,2,FALSE)),"No EHR Specified",VLOOKUP(C8357,'Provider-EHR crosswalk'!A:B,2,FALSE))</f>
        <v>Azalea Health EHR</v>
      </c>
    </row>
    <row r="8358" spans="1:11" x14ac:dyDescent="0.25">
      <c r="A8358" t="s">
        <v>145</v>
      </c>
      <c r="B8358">
        <v>143</v>
      </c>
      <c r="C8358" t="s">
        <v>896</v>
      </c>
      <c r="D8358" t="s">
        <v>146</v>
      </c>
      <c r="E8358">
        <v>0</v>
      </c>
      <c r="F8358">
        <v>11</v>
      </c>
      <c r="G8358">
        <v>0</v>
      </c>
      <c r="H8358" t="s">
        <v>116</v>
      </c>
      <c r="I8358">
        <v>1</v>
      </c>
      <c r="J8358" t="s">
        <v>66</v>
      </c>
      <c r="K8358" s="33" t="str">
        <f>IF(ISNA(VLOOKUP(C8358,'Provider-EHR crosswalk'!A:B,2,FALSE)),"No EHR Specified",VLOOKUP(C8358,'Provider-EHR crosswalk'!A:B,2,FALSE))</f>
        <v>Azalea Health EHR</v>
      </c>
    </row>
    <row r="8359" spans="1:11" x14ac:dyDescent="0.25">
      <c r="A8359" t="s">
        <v>147</v>
      </c>
      <c r="B8359">
        <v>143</v>
      </c>
      <c r="C8359" t="s">
        <v>896</v>
      </c>
      <c r="D8359" t="s">
        <v>148</v>
      </c>
      <c r="E8359">
        <v>0</v>
      </c>
      <c r="F8359">
        <v>11</v>
      </c>
      <c r="G8359">
        <v>0</v>
      </c>
      <c r="H8359" t="s">
        <v>116</v>
      </c>
      <c r="I8359">
        <v>1</v>
      </c>
      <c r="J8359" t="s">
        <v>66</v>
      </c>
      <c r="K8359" s="33" t="str">
        <f>IF(ISNA(VLOOKUP(C8359,'Provider-EHR crosswalk'!A:B,2,FALSE)),"No EHR Specified",VLOOKUP(C8359,'Provider-EHR crosswalk'!A:B,2,FALSE))</f>
        <v>Azalea Health EHR</v>
      </c>
    </row>
    <row r="8360" spans="1:11" x14ac:dyDescent="0.25">
      <c r="A8360" t="s">
        <v>149</v>
      </c>
      <c r="B8360">
        <v>143</v>
      </c>
      <c r="C8360" t="s">
        <v>896</v>
      </c>
      <c r="D8360" t="s">
        <v>150</v>
      </c>
      <c r="E8360">
        <v>0</v>
      </c>
      <c r="F8360">
        <v>11</v>
      </c>
      <c r="G8360">
        <v>0</v>
      </c>
      <c r="H8360" t="s">
        <v>116</v>
      </c>
      <c r="I8360">
        <v>1</v>
      </c>
      <c r="J8360" t="s">
        <v>66</v>
      </c>
      <c r="K8360" s="33" t="str">
        <f>IF(ISNA(VLOOKUP(C8360,'Provider-EHR crosswalk'!A:B,2,FALSE)),"No EHR Specified",VLOOKUP(C8360,'Provider-EHR crosswalk'!A:B,2,FALSE))</f>
        <v>Azalea Health EHR</v>
      </c>
    </row>
    <row r="8361" spans="1:11" x14ac:dyDescent="0.25">
      <c r="A8361" t="s">
        <v>151</v>
      </c>
      <c r="B8361">
        <v>143</v>
      </c>
      <c r="C8361" t="s">
        <v>896</v>
      </c>
      <c r="D8361" t="s">
        <v>152</v>
      </c>
      <c r="E8361">
        <v>0</v>
      </c>
      <c r="F8361">
        <v>11</v>
      </c>
      <c r="G8361">
        <v>0</v>
      </c>
      <c r="H8361" t="s">
        <v>116</v>
      </c>
      <c r="I8361">
        <v>1</v>
      </c>
      <c r="J8361" t="s">
        <v>66</v>
      </c>
      <c r="K8361" s="33" t="str">
        <f>IF(ISNA(VLOOKUP(C8361,'Provider-EHR crosswalk'!A:B,2,FALSE)),"No EHR Specified",VLOOKUP(C8361,'Provider-EHR crosswalk'!A:B,2,FALSE))</f>
        <v>Azalea Health EHR</v>
      </c>
    </row>
    <row r="8362" spans="1:11" x14ac:dyDescent="0.25">
      <c r="A8362" t="s">
        <v>153</v>
      </c>
      <c r="B8362">
        <v>143</v>
      </c>
      <c r="C8362" t="s">
        <v>896</v>
      </c>
      <c r="D8362" t="s">
        <v>154</v>
      </c>
      <c r="E8362">
        <v>0</v>
      </c>
      <c r="F8362">
        <v>11</v>
      </c>
      <c r="G8362">
        <v>0</v>
      </c>
      <c r="H8362" t="s">
        <v>116</v>
      </c>
      <c r="I8362">
        <v>1</v>
      </c>
      <c r="J8362" t="s">
        <v>66</v>
      </c>
      <c r="K8362" s="33" t="str">
        <f>IF(ISNA(VLOOKUP(C8362,'Provider-EHR crosswalk'!A:B,2,FALSE)),"No EHR Specified",VLOOKUP(C8362,'Provider-EHR crosswalk'!A:B,2,FALSE))</f>
        <v>Azalea Health EHR</v>
      </c>
    </row>
    <row r="8363" spans="1:11" x14ac:dyDescent="0.25">
      <c r="A8363" t="s">
        <v>155</v>
      </c>
      <c r="B8363">
        <v>143</v>
      </c>
      <c r="C8363" t="s">
        <v>896</v>
      </c>
      <c r="D8363" t="s">
        <v>156</v>
      </c>
      <c r="E8363">
        <v>0</v>
      </c>
      <c r="F8363">
        <v>11</v>
      </c>
      <c r="G8363">
        <v>0</v>
      </c>
      <c r="H8363" t="s">
        <v>157</v>
      </c>
      <c r="I8363" t="s">
        <v>157</v>
      </c>
      <c r="J8363" t="s">
        <v>157</v>
      </c>
      <c r="K8363" s="33" t="str">
        <f>IF(ISNA(VLOOKUP(C8363,'Provider-EHR crosswalk'!A:B,2,FALSE)),"No EHR Specified",VLOOKUP(C8363,'Provider-EHR crosswalk'!A:B,2,FALSE))</f>
        <v>Azalea Health EHR</v>
      </c>
    </row>
    <row r="8364" spans="1:11" x14ac:dyDescent="0.25">
      <c r="A8364" t="s">
        <v>158</v>
      </c>
      <c r="B8364">
        <v>143</v>
      </c>
      <c r="C8364" t="s">
        <v>896</v>
      </c>
      <c r="D8364" t="s">
        <v>159</v>
      </c>
      <c r="E8364">
        <v>2</v>
      </c>
      <c r="F8364">
        <v>11</v>
      </c>
      <c r="G8364">
        <v>18.18</v>
      </c>
      <c r="H8364" t="s">
        <v>157</v>
      </c>
      <c r="I8364" t="s">
        <v>157</v>
      </c>
      <c r="J8364" t="s">
        <v>157</v>
      </c>
      <c r="K8364" s="33" t="str">
        <f>IF(ISNA(VLOOKUP(C8364,'Provider-EHR crosswalk'!A:B,2,FALSE)),"No EHR Specified",VLOOKUP(C8364,'Provider-EHR crosswalk'!A:B,2,FALSE))</f>
        <v>Azalea Health EHR</v>
      </c>
    </row>
    <row r="8365" spans="1:11" x14ac:dyDescent="0.25">
      <c r="A8365" t="s">
        <v>162</v>
      </c>
      <c r="B8365">
        <v>143</v>
      </c>
      <c r="C8365" t="s">
        <v>896</v>
      </c>
      <c r="D8365" t="s">
        <v>163</v>
      </c>
      <c r="E8365">
        <v>11</v>
      </c>
      <c r="F8365">
        <v>11</v>
      </c>
      <c r="G8365">
        <v>100</v>
      </c>
      <c r="H8365" t="s">
        <v>65</v>
      </c>
      <c r="I8365">
        <v>95</v>
      </c>
      <c r="J8365" t="s">
        <v>66</v>
      </c>
      <c r="K8365" s="33" t="str">
        <f>IF(ISNA(VLOOKUP(C8365,'Provider-EHR crosswalk'!A:B,2,FALSE)),"No EHR Specified",VLOOKUP(C8365,'Provider-EHR crosswalk'!A:B,2,FALSE))</f>
        <v>Azalea Health EHR</v>
      </c>
    </row>
    <row r="8366" spans="1:11" x14ac:dyDescent="0.25">
      <c r="A8366" t="s">
        <v>164</v>
      </c>
      <c r="B8366">
        <v>143</v>
      </c>
      <c r="C8366" t="s">
        <v>896</v>
      </c>
      <c r="D8366" t="s">
        <v>165</v>
      </c>
      <c r="E8366">
        <v>6</v>
      </c>
      <c r="F8366">
        <v>6</v>
      </c>
      <c r="G8366">
        <v>100</v>
      </c>
      <c r="H8366" t="s">
        <v>65</v>
      </c>
      <c r="I8366">
        <v>95</v>
      </c>
      <c r="J8366" t="s">
        <v>66</v>
      </c>
      <c r="K8366" s="33" t="str">
        <f>IF(ISNA(VLOOKUP(C8366,'Provider-EHR crosswalk'!A:B,2,FALSE)),"No EHR Specified",VLOOKUP(C8366,'Provider-EHR crosswalk'!A:B,2,FALSE))</f>
        <v>Azalea Health EHR</v>
      </c>
    </row>
    <row r="8367" spans="1:11" x14ac:dyDescent="0.25">
      <c r="A8367" t="s">
        <v>166</v>
      </c>
      <c r="B8367">
        <v>143</v>
      </c>
      <c r="C8367" t="s">
        <v>896</v>
      </c>
      <c r="D8367" t="s">
        <v>167</v>
      </c>
      <c r="E8367">
        <v>0</v>
      </c>
      <c r="F8367">
        <v>6</v>
      </c>
      <c r="G8367">
        <v>0</v>
      </c>
      <c r="H8367" t="s">
        <v>116</v>
      </c>
      <c r="I8367">
        <v>5</v>
      </c>
      <c r="J8367" t="s">
        <v>66</v>
      </c>
      <c r="K8367" s="33" t="str">
        <f>IF(ISNA(VLOOKUP(C8367,'Provider-EHR crosswalk'!A:B,2,FALSE)),"No EHR Specified",VLOOKUP(C8367,'Provider-EHR crosswalk'!A:B,2,FALSE))</f>
        <v>Azalea Health EHR</v>
      </c>
    </row>
    <row r="8368" spans="1:11" x14ac:dyDescent="0.25">
      <c r="A8368" t="s">
        <v>168</v>
      </c>
      <c r="B8368">
        <v>143</v>
      </c>
      <c r="C8368" t="s">
        <v>896</v>
      </c>
      <c r="D8368" t="s">
        <v>169</v>
      </c>
      <c r="E8368">
        <v>0</v>
      </c>
      <c r="F8368">
        <v>6</v>
      </c>
      <c r="G8368">
        <v>0</v>
      </c>
      <c r="H8368" t="s">
        <v>116</v>
      </c>
      <c r="I8368">
        <v>5</v>
      </c>
      <c r="J8368" t="s">
        <v>66</v>
      </c>
      <c r="K8368" s="33" t="str">
        <f>IF(ISNA(VLOOKUP(C8368,'Provider-EHR crosswalk'!A:B,2,FALSE)),"No EHR Specified",VLOOKUP(C8368,'Provider-EHR crosswalk'!A:B,2,FALSE))</f>
        <v>Azalea Health EHR</v>
      </c>
    </row>
    <row r="8369" spans="1:11" x14ac:dyDescent="0.25">
      <c r="A8369" t="s">
        <v>170</v>
      </c>
      <c r="B8369">
        <v>143</v>
      </c>
      <c r="C8369" t="s">
        <v>896</v>
      </c>
      <c r="D8369" t="s">
        <v>171</v>
      </c>
      <c r="E8369">
        <v>0</v>
      </c>
      <c r="F8369">
        <v>6</v>
      </c>
      <c r="G8369">
        <v>0</v>
      </c>
      <c r="H8369" t="s">
        <v>116</v>
      </c>
      <c r="I8369">
        <v>5</v>
      </c>
      <c r="J8369" t="s">
        <v>66</v>
      </c>
      <c r="K8369" s="33" t="str">
        <f>IF(ISNA(VLOOKUP(C8369,'Provider-EHR crosswalk'!A:B,2,FALSE)),"No EHR Specified",VLOOKUP(C8369,'Provider-EHR crosswalk'!A:B,2,FALSE))</f>
        <v>Azalea Health EHR</v>
      </c>
    </row>
    <row r="8370" spans="1:11" x14ac:dyDescent="0.25">
      <c r="A8370" t="s">
        <v>172</v>
      </c>
      <c r="B8370">
        <v>143</v>
      </c>
      <c r="C8370" t="s">
        <v>896</v>
      </c>
      <c r="D8370" t="s">
        <v>173</v>
      </c>
      <c r="E8370">
        <v>0</v>
      </c>
      <c r="F8370">
        <v>11</v>
      </c>
      <c r="G8370">
        <v>0</v>
      </c>
      <c r="H8370" t="s">
        <v>116</v>
      </c>
      <c r="I8370">
        <v>5</v>
      </c>
      <c r="J8370" t="s">
        <v>66</v>
      </c>
      <c r="K8370" s="33" t="str">
        <f>IF(ISNA(VLOOKUP(C8370,'Provider-EHR crosswalk'!A:B,2,FALSE)),"No EHR Specified",VLOOKUP(C8370,'Provider-EHR crosswalk'!A:B,2,FALSE))</f>
        <v>Azalea Health EHR</v>
      </c>
    </row>
    <row r="8371" spans="1:11" x14ac:dyDescent="0.25">
      <c r="A8371" t="s">
        <v>174</v>
      </c>
      <c r="B8371">
        <v>143</v>
      </c>
      <c r="C8371" t="s">
        <v>896</v>
      </c>
      <c r="D8371" t="s">
        <v>175</v>
      </c>
      <c r="E8371">
        <v>0</v>
      </c>
      <c r="F8371">
        <v>11</v>
      </c>
      <c r="G8371">
        <v>0</v>
      </c>
      <c r="H8371" t="s">
        <v>116</v>
      </c>
      <c r="I8371">
        <v>5</v>
      </c>
      <c r="J8371" t="s">
        <v>66</v>
      </c>
      <c r="K8371" s="33" t="str">
        <f>IF(ISNA(VLOOKUP(C8371,'Provider-EHR crosswalk'!A:B,2,FALSE)),"No EHR Specified",VLOOKUP(C8371,'Provider-EHR crosswalk'!A:B,2,FALSE))</f>
        <v>Azalea Health EHR</v>
      </c>
    </row>
    <row r="8372" spans="1:11" x14ac:dyDescent="0.25">
      <c r="A8372" t="s">
        <v>176</v>
      </c>
      <c r="B8372">
        <v>143</v>
      </c>
      <c r="C8372" t="s">
        <v>896</v>
      </c>
      <c r="D8372" t="s">
        <v>177</v>
      </c>
      <c r="E8372">
        <v>0</v>
      </c>
      <c r="F8372">
        <v>11</v>
      </c>
      <c r="G8372">
        <v>0</v>
      </c>
      <c r="H8372" t="s">
        <v>116</v>
      </c>
      <c r="I8372">
        <v>5</v>
      </c>
      <c r="J8372" t="s">
        <v>66</v>
      </c>
      <c r="K8372" s="33" t="str">
        <f>IF(ISNA(VLOOKUP(C8372,'Provider-EHR crosswalk'!A:B,2,FALSE)),"No EHR Specified",VLOOKUP(C8372,'Provider-EHR crosswalk'!A:B,2,FALSE))</f>
        <v>Azalea Health EHR</v>
      </c>
    </row>
    <row r="8373" spans="1:11" x14ac:dyDescent="0.25">
      <c r="A8373" t="s">
        <v>63</v>
      </c>
      <c r="B8373">
        <v>157</v>
      </c>
      <c r="C8373" t="s">
        <v>904</v>
      </c>
      <c r="D8373" t="s">
        <v>64</v>
      </c>
      <c r="E8373">
        <v>40</v>
      </c>
      <c r="F8373">
        <v>40</v>
      </c>
      <c r="G8373">
        <v>100</v>
      </c>
      <c r="H8373" t="s">
        <v>65</v>
      </c>
      <c r="I8373">
        <v>99</v>
      </c>
      <c r="J8373" t="s">
        <v>66</v>
      </c>
      <c r="K8373" s="33" t="str">
        <f>IF(ISNA(VLOOKUP(C8373,'Provider-EHR crosswalk'!A:B,2,FALSE)),"No EHR Specified",VLOOKUP(C8373,'Provider-EHR crosswalk'!A:B,2,FALSE))</f>
        <v>Azalea Health EHR</v>
      </c>
    </row>
    <row r="8374" spans="1:11" x14ac:dyDescent="0.25">
      <c r="A8374" t="s">
        <v>67</v>
      </c>
      <c r="B8374">
        <v>157</v>
      </c>
      <c r="C8374" t="s">
        <v>904</v>
      </c>
      <c r="D8374" t="s">
        <v>68</v>
      </c>
      <c r="E8374">
        <v>37</v>
      </c>
      <c r="F8374">
        <v>40</v>
      </c>
      <c r="G8374">
        <v>92.5</v>
      </c>
      <c r="H8374" t="s">
        <v>65</v>
      </c>
      <c r="I8374">
        <v>75</v>
      </c>
      <c r="J8374" t="s">
        <v>66</v>
      </c>
      <c r="K8374" s="33" t="str">
        <f>IF(ISNA(VLOOKUP(C8374,'Provider-EHR crosswalk'!A:B,2,FALSE)),"No EHR Specified",VLOOKUP(C8374,'Provider-EHR crosswalk'!A:B,2,FALSE))</f>
        <v>Azalea Health EHR</v>
      </c>
    </row>
    <row r="8375" spans="1:11" x14ac:dyDescent="0.25">
      <c r="A8375" t="s">
        <v>70</v>
      </c>
      <c r="B8375">
        <v>157</v>
      </c>
      <c r="C8375" t="s">
        <v>904</v>
      </c>
      <c r="D8375" t="s">
        <v>71</v>
      </c>
      <c r="E8375">
        <v>40</v>
      </c>
      <c r="F8375">
        <v>40</v>
      </c>
      <c r="G8375">
        <v>100</v>
      </c>
      <c r="H8375" t="s">
        <v>65</v>
      </c>
      <c r="I8375">
        <v>99</v>
      </c>
      <c r="J8375" t="s">
        <v>66</v>
      </c>
      <c r="K8375" s="33" t="str">
        <f>IF(ISNA(VLOOKUP(C8375,'Provider-EHR crosswalk'!A:B,2,FALSE)),"No EHR Specified",VLOOKUP(C8375,'Provider-EHR crosswalk'!A:B,2,FALSE))</f>
        <v>Azalea Health EHR</v>
      </c>
    </row>
    <row r="8376" spans="1:11" x14ac:dyDescent="0.25">
      <c r="A8376" t="s">
        <v>72</v>
      </c>
      <c r="B8376">
        <v>157</v>
      </c>
      <c r="C8376" t="s">
        <v>904</v>
      </c>
      <c r="D8376" t="s">
        <v>73</v>
      </c>
      <c r="E8376">
        <v>40</v>
      </c>
      <c r="F8376">
        <v>40</v>
      </c>
      <c r="G8376">
        <v>100</v>
      </c>
      <c r="H8376" t="s">
        <v>65</v>
      </c>
      <c r="I8376">
        <v>99</v>
      </c>
      <c r="J8376" t="s">
        <v>66</v>
      </c>
      <c r="K8376" s="33" t="str">
        <f>IF(ISNA(VLOOKUP(C8376,'Provider-EHR crosswalk'!A:B,2,FALSE)),"No EHR Specified",VLOOKUP(C8376,'Provider-EHR crosswalk'!A:B,2,FALSE))</f>
        <v>Azalea Health EHR</v>
      </c>
    </row>
    <row r="8377" spans="1:11" x14ac:dyDescent="0.25">
      <c r="A8377" t="s">
        <v>74</v>
      </c>
      <c r="B8377">
        <v>157</v>
      </c>
      <c r="C8377" t="s">
        <v>904</v>
      </c>
      <c r="D8377" t="s">
        <v>75</v>
      </c>
      <c r="E8377">
        <v>40</v>
      </c>
      <c r="F8377">
        <v>40</v>
      </c>
      <c r="G8377">
        <v>100</v>
      </c>
      <c r="H8377" t="s">
        <v>65</v>
      </c>
      <c r="I8377">
        <v>99</v>
      </c>
      <c r="J8377" t="s">
        <v>66</v>
      </c>
      <c r="K8377" s="33" t="str">
        <f>IF(ISNA(VLOOKUP(C8377,'Provider-EHR crosswalk'!A:B,2,FALSE)),"No EHR Specified",VLOOKUP(C8377,'Provider-EHR crosswalk'!A:B,2,FALSE))</f>
        <v>Azalea Health EHR</v>
      </c>
    </row>
    <row r="8378" spans="1:11" x14ac:dyDescent="0.25">
      <c r="A8378" t="s">
        <v>76</v>
      </c>
      <c r="B8378">
        <v>157</v>
      </c>
      <c r="C8378" t="s">
        <v>904</v>
      </c>
      <c r="D8378" t="s">
        <v>77</v>
      </c>
      <c r="E8378">
        <v>40</v>
      </c>
      <c r="F8378">
        <v>40</v>
      </c>
      <c r="G8378">
        <v>100</v>
      </c>
      <c r="H8378" t="s">
        <v>65</v>
      </c>
      <c r="I8378">
        <v>85</v>
      </c>
      <c r="J8378" t="s">
        <v>66</v>
      </c>
      <c r="K8378" s="33" t="str">
        <f>IF(ISNA(VLOOKUP(C8378,'Provider-EHR crosswalk'!A:B,2,FALSE)),"No EHR Specified",VLOOKUP(C8378,'Provider-EHR crosswalk'!A:B,2,FALSE))</f>
        <v>Azalea Health EHR</v>
      </c>
    </row>
    <row r="8379" spans="1:11" x14ac:dyDescent="0.25">
      <c r="A8379" t="s">
        <v>78</v>
      </c>
      <c r="B8379">
        <v>157</v>
      </c>
      <c r="C8379" t="s">
        <v>904</v>
      </c>
      <c r="D8379" t="s">
        <v>79</v>
      </c>
      <c r="E8379">
        <v>40</v>
      </c>
      <c r="F8379">
        <v>40</v>
      </c>
      <c r="G8379">
        <v>100</v>
      </c>
      <c r="H8379" t="s">
        <v>65</v>
      </c>
      <c r="I8379">
        <v>85</v>
      </c>
      <c r="J8379" t="s">
        <v>66</v>
      </c>
      <c r="K8379" s="33" t="str">
        <f>IF(ISNA(VLOOKUP(C8379,'Provider-EHR crosswalk'!A:B,2,FALSE)),"No EHR Specified",VLOOKUP(C8379,'Provider-EHR crosswalk'!A:B,2,FALSE))</f>
        <v>Azalea Health EHR</v>
      </c>
    </row>
    <row r="8380" spans="1:11" x14ac:dyDescent="0.25">
      <c r="A8380" t="s">
        <v>80</v>
      </c>
      <c r="B8380">
        <v>157</v>
      </c>
      <c r="C8380" t="s">
        <v>904</v>
      </c>
      <c r="D8380" t="s">
        <v>81</v>
      </c>
      <c r="E8380">
        <v>40</v>
      </c>
      <c r="F8380">
        <v>40</v>
      </c>
      <c r="G8380">
        <v>100</v>
      </c>
      <c r="H8380" t="s">
        <v>65</v>
      </c>
      <c r="I8380">
        <v>85</v>
      </c>
      <c r="J8380" t="s">
        <v>66</v>
      </c>
      <c r="K8380" s="33" t="str">
        <f>IF(ISNA(VLOOKUP(C8380,'Provider-EHR crosswalk'!A:B,2,FALSE)),"No EHR Specified",VLOOKUP(C8380,'Provider-EHR crosswalk'!A:B,2,FALSE))</f>
        <v>Azalea Health EHR</v>
      </c>
    </row>
    <row r="8381" spans="1:11" x14ac:dyDescent="0.25">
      <c r="A8381" t="s">
        <v>82</v>
      </c>
      <c r="B8381">
        <v>157</v>
      </c>
      <c r="C8381" t="s">
        <v>904</v>
      </c>
      <c r="D8381" t="s">
        <v>83</v>
      </c>
      <c r="E8381">
        <v>40</v>
      </c>
      <c r="F8381">
        <v>40</v>
      </c>
      <c r="G8381">
        <v>100</v>
      </c>
      <c r="H8381" t="s">
        <v>65</v>
      </c>
      <c r="I8381">
        <v>85</v>
      </c>
      <c r="J8381" t="s">
        <v>66</v>
      </c>
      <c r="K8381" s="33" t="str">
        <f>IF(ISNA(VLOOKUP(C8381,'Provider-EHR crosswalk'!A:B,2,FALSE)),"No EHR Specified",VLOOKUP(C8381,'Provider-EHR crosswalk'!A:B,2,FALSE))</f>
        <v>Azalea Health EHR</v>
      </c>
    </row>
    <row r="8382" spans="1:11" x14ac:dyDescent="0.25">
      <c r="A8382" t="s">
        <v>84</v>
      </c>
      <c r="B8382">
        <v>157</v>
      </c>
      <c r="C8382" t="s">
        <v>904</v>
      </c>
      <c r="D8382" t="s">
        <v>85</v>
      </c>
      <c r="E8382">
        <v>40</v>
      </c>
      <c r="F8382">
        <v>40</v>
      </c>
      <c r="G8382">
        <v>100</v>
      </c>
      <c r="H8382" t="s">
        <v>65</v>
      </c>
      <c r="I8382">
        <v>85</v>
      </c>
      <c r="J8382" t="s">
        <v>66</v>
      </c>
      <c r="K8382" s="33" t="str">
        <f>IF(ISNA(VLOOKUP(C8382,'Provider-EHR crosswalk'!A:B,2,FALSE)),"No EHR Specified",VLOOKUP(C8382,'Provider-EHR crosswalk'!A:B,2,FALSE))</f>
        <v>Azalea Health EHR</v>
      </c>
    </row>
    <row r="8383" spans="1:11" x14ac:dyDescent="0.25">
      <c r="A8383" t="s">
        <v>86</v>
      </c>
      <c r="B8383">
        <v>157</v>
      </c>
      <c r="C8383" t="s">
        <v>904</v>
      </c>
      <c r="D8383" t="s">
        <v>87</v>
      </c>
      <c r="E8383">
        <v>40</v>
      </c>
      <c r="F8383">
        <v>40</v>
      </c>
      <c r="G8383">
        <v>100</v>
      </c>
      <c r="H8383" t="s">
        <v>65</v>
      </c>
      <c r="I8383">
        <v>95</v>
      </c>
      <c r="J8383" t="s">
        <v>66</v>
      </c>
      <c r="K8383" s="33" t="str">
        <f>IF(ISNA(VLOOKUP(C8383,'Provider-EHR crosswalk'!A:B,2,FALSE)),"No EHR Specified",VLOOKUP(C8383,'Provider-EHR crosswalk'!A:B,2,FALSE))</f>
        <v>Azalea Health EHR</v>
      </c>
    </row>
    <row r="8384" spans="1:11" x14ac:dyDescent="0.25">
      <c r="A8384" t="s">
        <v>88</v>
      </c>
      <c r="B8384">
        <v>157</v>
      </c>
      <c r="C8384" t="s">
        <v>904</v>
      </c>
      <c r="D8384" t="s">
        <v>89</v>
      </c>
      <c r="E8384">
        <v>40</v>
      </c>
      <c r="F8384">
        <v>40</v>
      </c>
      <c r="G8384">
        <v>100</v>
      </c>
      <c r="H8384" t="s">
        <v>65</v>
      </c>
      <c r="I8384">
        <v>95</v>
      </c>
      <c r="J8384" t="s">
        <v>66</v>
      </c>
      <c r="K8384" s="33" t="str">
        <f>IF(ISNA(VLOOKUP(C8384,'Provider-EHR crosswalk'!A:B,2,FALSE)),"No EHR Specified",VLOOKUP(C8384,'Provider-EHR crosswalk'!A:B,2,FALSE))</f>
        <v>Azalea Health EHR</v>
      </c>
    </row>
    <row r="8385" spans="1:11" x14ac:dyDescent="0.25">
      <c r="A8385" t="s">
        <v>90</v>
      </c>
      <c r="B8385">
        <v>157</v>
      </c>
      <c r="C8385" t="s">
        <v>904</v>
      </c>
      <c r="D8385" t="s">
        <v>91</v>
      </c>
      <c r="E8385">
        <v>40</v>
      </c>
      <c r="F8385">
        <v>40</v>
      </c>
      <c r="G8385">
        <v>100</v>
      </c>
      <c r="H8385" t="s">
        <v>65</v>
      </c>
      <c r="I8385">
        <v>90</v>
      </c>
      <c r="J8385" t="s">
        <v>66</v>
      </c>
      <c r="K8385" s="33" t="str">
        <f>IF(ISNA(VLOOKUP(C8385,'Provider-EHR crosswalk'!A:B,2,FALSE)),"No EHR Specified",VLOOKUP(C8385,'Provider-EHR crosswalk'!A:B,2,FALSE))</f>
        <v>Azalea Health EHR</v>
      </c>
    </row>
    <row r="8386" spans="1:11" x14ac:dyDescent="0.25">
      <c r="A8386" t="s">
        <v>92</v>
      </c>
      <c r="B8386">
        <v>157</v>
      </c>
      <c r="C8386" t="s">
        <v>904</v>
      </c>
      <c r="D8386" t="s">
        <v>93</v>
      </c>
      <c r="E8386">
        <v>18</v>
      </c>
      <c r="F8386">
        <v>40</v>
      </c>
      <c r="G8386">
        <v>45</v>
      </c>
      <c r="H8386" t="s">
        <v>65</v>
      </c>
      <c r="I8386">
        <v>90</v>
      </c>
      <c r="J8386" t="s">
        <v>69</v>
      </c>
      <c r="K8386" s="33" t="str">
        <f>IF(ISNA(VLOOKUP(C8386,'Provider-EHR crosswalk'!A:B,2,FALSE)),"No EHR Specified",VLOOKUP(C8386,'Provider-EHR crosswalk'!A:B,2,FALSE))</f>
        <v>Azalea Health EHR</v>
      </c>
    </row>
    <row r="8387" spans="1:11" x14ac:dyDescent="0.25">
      <c r="A8387" t="s">
        <v>94</v>
      </c>
      <c r="B8387">
        <v>157</v>
      </c>
      <c r="C8387" t="s">
        <v>904</v>
      </c>
      <c r="D8387" t="s">
        <v>95</v>
      </c>
      <c r="E8387">
        <v>23</v>
      </c>
      <c r="F8387">
        <v>40</v>
      </c>
      <c r="G8387">
        <v>57.5</v>
      </c>
      <c r="H8387" t="s">
        <v>65</v>
      </c>
      <c r="I8387">
        <v>90</v>
      </c>
      <c r="J8387" t="s">
        <v>69</v>
      </c>
      <c r="K8387" s="33" t="str">
        <f>IF(ISNA(VLOOKUP(C8387,'Provider-EHR crosswalk'!A:B,2,FALSE)),"No EHR Specified",VLOOKUP(C8387,'Provider-EHR crosswalk'!A:B,2,FALSE))</f>
        <v>Azalea Health EHR</v>
      </c>
    </row>
    <row r="8388" spans="1:11" x14ac:dyDescent="0.25">
      <c r="A8388" t="s">
        <v>96</v>
      </c>
      <c r="B8388">
        <v>157</v>
      </c>
      <c r="C8388" t="s">
        <v>904</v>
      </c>
      <c r="D8388" t="s">
        <v>97</v>
      </c>
      <c r="E8388">
        <v>19</v>
      </c>
      <c r="F8388">
        <v>40</v>
      </c>
      <c r="G8388">
        <v>47.5</v>
      </c>
      <c r="H8388" t="s">
        <v>65</v>
      </c>
      <c r="I8388">
        <v>90</v>
      </c>
      <c r="J8388" t="s">
        <v>69</v>
      </c>
      <c r="K8388" s="33" t="str">
        <f>IF(ISNA(VLOOKUP(C8388,'Provider-EHR crosswalk'!A:B,2,FALSE)),"No EHR Specified",VLOOKUP(C8388,'Provider-EHR crosswalk'!A:B,2,FALSE))</f>
        <v>Azalea Health EHR</v>
      </c>
    </row>
    <row r="8389" spans="1:11" x14ac:dyDescent="0.25">
      <c r="A8389" t="s">
        <v>98</v>
      </c>
      <c r="B8389">
        <v>157</v>
      </c>
      <c r="C8389" t="s">
        <v>904</v>
      </c>
      <c r="D8389" t="s">
        <v>99</v>
      </c>
      <c r="E8389">
        <v>19</v>
      </c>
      <c r="F8389">
        <v>40</v>
      </c>
      <c r="G8389">
        <v>47.5</v>
      </c>
      <c r="H8389" t="s">
        <v>65</v>
      </c>
      <c r="I8389">
        <v>90</v>
      </c>
      <c r="J8389" t="s">
        <v>69</v>
      </c>
      <c r="K8389" s="33" t="str">
        <f>IF(ISNA(VLOOKUP(C8389,'Provider-EHR crosswalk'!A:B,2,FALSE)),"No EHR Specified",VLOOKUP(C8389,'Provider-EHR crosswalk'!A:B,2,FALSE))</f>
        <v>Azalea Health EHR</v>
      </c>
    </row>
    <row r="8390" spans="1:11" x14ac:dyDescent="0.25">
      <c r="A8390" t="s">
        <v>100</v>
      </c>
      <c r="B8390">
        <v>157</v>
      </c>
      <c r="C8390" t="s">
        <v>904</v>
      </c>
      <c r="D8390" t="s">
        <v>101</v>
      </c>
      <c r="E8390">
        <v>439</v>
      </c>
      <c r="F8390">
        <v>439</v>
      </c>
      <c r="G8390">
        <v>100</v>
      </c>
      <c r="H8390" t="s">
        <v>65</v>
      </c>
      <c r="I8390">
        <v>99</v>
      </c>
      <c r="J8390" t="s">
        <v>66</v>
      </c>
      <c r="K8390" s="33" t="str">
        <f>IF(ISNA(VLOOKUP(C8390,'Provider-EHR crosswalk'!A:B,2,FALSE)),"No EHR Specified",VLOOKUP(C8390,'Provider-EHR crosswalk'!A:B,2,FALSE))</f>
        <v>Azalea Health EHR</v>
      </c>
    </row>
    <row r="8391" spans="1:11" x14ac:dyDescent="0.25">
      <c r="A8391" t="s">
        <v>102</v>
      </c>
      <c r="B8391">
        <v>157</v>
      </c>
      <c r="C8391" t="s">
        <v>904</v>
      </c>
      <c r="D8391" t="s">
        <v>103</v>
      </c>
      <c r="E8391">
        <v>439</v>
      </c>
      <c r="F8391">
        <v>439</v>
      </c>
      <c r="G8391">
        <v>100</v>
      </c>
      <c r="H8391" t="s">
        <v>65</v>
      </c>
      <c r="I8391">
        <v>99</v>
      </c>
      <c r="J8391" t="s">
        <v>66</v>
      </c>
      <c r="K8391" s="33" t="str">
        <f>IF(ISNA(VLOOKUP(C8391,'Provider-EHR crosswalk'!A:B,2,FALSE)),"No EHR Specified",VLOOKUP(C8391,'Provider-EHR crosswalk'!A:B,2,FALSE))</f>
        <v>Azalea Health EHR</v>
      </c>
    </row>
    <row r="8392" spans="1:11" x14ac:dyDescent="0.25">
      <c r="A8392" t="s">
        <v>104</v>
      </c>
      <c r="B8392">
        <v>157</v>
      </c>
      <c r="C8392" t="s">
        <v>904</v>
      </c>
      <c r="D8392" t="s">
        <v>105</v>
      </c>
      <c r="E8392">
        <v>439</v>
      </c>
      <c r="F8392">
        <v>439</v>
      </c>
      <c r="G8392">
        <v>100</v>
      </c>
      <c r="H8392" t="s">
        <v>65</v>
      </c>
      <c r="I8392">
        <v>99</v>
      </c>
      <c r="J8392" t="s">
        <v>66</v>
      </c>
      <c r="K8392" s="33" t="str">
        <f>IF(ISNA(VLOOKUP(C8392,'Provider-EHR crosswalk'!A:B,2,FALSE)),"No EHR Specified",VLOOKUP(C8392,'Provider-EHR crosswalk'!A:B,2,FALSE))</f>
        <v>Azalea Health EHR</v>
      </c>
    </row>
    <row r="8393" spans="1:11" x14ac:dyDescent="0.25">
      <c r="A8393" t="s">
        <v>106</v>
      </c>
      <c r="B8393">
        <v>157</v>
      </c>
      <c r="C8393" t="s">
        <v>904</v>
      </c>
      <c r="D8393" t="s">
        <v>107</v>
      </c>
      <c r="E8393">
        <v>439</v>
      </c>
      <c r="F8393">
        <v>439</v>
      </c>
      <c r="G8393">
        <v>100</v>
      </c>
      <c r="H8393" t="s">
        <v>65</v>
      </c>
      <c r="I8393">
        <v>99</v>
      </c>
      <c r="J8393" t="s">
        <v>66</v>
      </c>
      <c r="K8393" s="33" t="str">
        <f>IF(ISNA(VLOOKUP(C8393,'Provider-EHR crosswalk'!A:B,2,FALSE)),"No EHR Specified",VLOOKUP(C8393,'Provider-EHR crosswalk'!A:B,2,FALSE))</f>
        <v>Azalea Health EHR</v>
      </c>
    </row>
    <row r="8394" spans="1:11" x14ac:dyDescent="0.25">
      <c r="A8394" t="s">
        <v>108</v>
      </c>
      <c r="B8394">
        <v>157</v>
      </c>
      <c r="C8394" t="s">
        <v>904</v>
      </c>
      <c r="D8394" t="s">
        <v>109</v>
      </c>
      <c r="E8394">
        <v>439</v>
      </c>
      <c r="F8394">
        <v>439</v>
      </c>
      <c r="G8394">
        <v>100</v>
      </c>
      <c r="H8394" t="s">
        <v>65</v>
      </c>
      <c r="I8394">
        <v>99</v>
      </c>
      <c r="J8394" t="s">
        <v>66</v>
      </c>
      <c r="K8394" s="33" t="str">
        <f>IF(ISNA(VLOOKUP(C8394,'Provider-EHR crosswalk'!A:B,2,FALSE)),"No EHR Specified",VLOOKUP(C8394,'Provider-EHR crosswalk'!A:B,2,FALSE))</f>
        <v>Azalea Health EHR</v>
      </c>
    </row>
    <row r="8395" spans="1:11" x14ac:dyDescent="0.25">
      <c r="A8395" t="s">
        <v>110</v>
      </c>
      <c r="B8395">
        <v>157</v>
      </c>
      <c r="C8395" t="s">
        <v>904</v>
      </c>
      <c r="D8395" t="s">
        <v>111</v>
      </c>
      <c r="E8395">
        <v>439</v>
      </c>
      <c r="F8395">
        <v>439</v>
      </c>
      <c r="G8395">
        <v>100</v>
      </c>
      <c r="H8395" t="s">
        <v>65</v>
      </c>
      <c r="I8395">
        <v>99</v>
      </c>
      <c r="J8395" t="s">
        <v>66</v>
      </c>
      <c r="K8395" s="33" t="str">
        <f>IF(ISNA(VLOOKUP(C8395,'Provider-EHR crosswalk'!A:B,2,FALSE)),"No EHR Specified",VLOOKUP(C8395,'Provider-EHR crosswalk'!A:B,2,FALSE))</f>
        <v>Azalea Health EHR</v>
      </c>
    </row>
    <row r="8396" spans="1:11" x14ac:dyDescent="0.25">
      <c r="A8396" t="s">
        <v>112</v>
      </c>
      <c r="B8396">
        <v>157</v>
      </c>
      <c r="C8396" t="s">
        <v>904</v>
      </c>
      <c r="D8396" t="s">
        <v>113</v>
      </c>
      <c r="E8396">
        <v>439</v>
      </c>
      <c r="F8396">
        <v>439</v>
      </c>
      <c r="G8396">
        <v>100</v>
      </c>
      <c r="H8396" t="s">
        <v>65</v>
      </c>
      <c r="I8396">
        <v>99</v>
      </c>
      <c r="J8396" t="s">
        <v>66</v>
      </c>
      <c r="K8396" s="33" t="str">
        <f>IF(ISNA(VLOOKUP(C8396,'Provider-EHR crosswalk'!A:B,2,FALSE)),"No EHR Specified",VLOOKUP(C8396,'Provider-EHR crosswalk'!A:B,2,FALSE))</f>
        <v>Azalea Health EHR</v>
      </c>
    </row>
    <row r="8397" spans="1:11" x14ac:dyDescent="0.25">
      <c r="A8397" t="s">
        <v>114</v>
      </c>
      <c r="B8397">
        <v>157</v>
      </c>
      <c r="C8397" t="s">
        <v>904</v>
      </c>
      <c r="D8397" t="s">
        <v>115</v>
      </c>
      <c r="E8397">
        <v>3</v>
      </c>
      <c r="F8397">
        <v>40</v>
      </c>
      <c r="G8397">
        <v>7.5</v>
      </c>
      <c r="H8397" t="s">
        <v>116</v>
      </c>
      <c r="I8397">
        <v>4</v>
      </c>
      <c r="J8397" t="s">
        <v>69</v>
      </c>
      <c r="K8397" s="33" t="str">
        <f>IF(ISNA(VLOOKUP(C8397,'Provider-EHR crosswalk'!A:B,2,FALSE)),"No EHR Specified",VLOOKUP(C8397,'Provider-EHR crosswalk'!A:B,2,FALSE))</f>
        <v>Azalea Health EHR</v>
      </c>
    </row>
    <row r="8398" spans="1:11" x14ac:dyDescent="0.25">
      <c r="A8398" t="s">
        <v>117</v>
      </c>
      <c r="B8398">
        <v>157</v>
      </c>
      <c r="C8398" t="s">
        <v>904</v>
      </c>
      <c r="D8398" t="s">
        <v>118</v>
      </c>
      <c r="E8398">
        <v>1</v>
      </c>
      <c r="F8398">
        <v>40</v>
      </c>
      <c r="G8398">
        <v>2.5</v>
      </c>
      <c r="H8398" t="s">
        <v>116</v>
      </c>
      <c r="I8398">
        <v>4</v>
      </c>
      <c r="J8398" t="s">
        <v>66</v>
      </c>
      <c r="K8398" s="33" t="str">
        <f>IF(ISNA(VLOOKUP(C8398,'Provider-EHR crosswalk'!A:B,2,FALSE)),"No EHR Specified",VLOOKUP(C8398,'Provider-EHR crosswalk'!A:B,2,FALSE))</f>
        <v>Azalea Health EHR</v>
      </c>
    </row>
    <row r="8399" spans="1:11" x14ac:dyDescent="0.25">
      <c r="A8399" t="s">
        <v>119</v>
      </c>
      <c r="B8399">
        <v>157</v>
      </c>
      <c r="C8399" t="s">
        <v>904</v>
      </c>
      <c r="D8399" t="s">
        <v>120</v>
      </c>
      <c r="E8399">
        <v>2</v>
      </c>
      <c r="F8399">
        <v>40</v>
      </c>
      <c r="G8399">
        <v>5</v>
      </c>
      <c r="H8399" t="s">
        <v>116</v>
      </c>
      <c r="I8399">
        <v>4</v>
      </c>
      <c r="J8399" t="s">
        <v>69</v>
      </c>
      <c r="K8399" s="33" t="str">
        <f>IF(ISNA(VLOOKUP(C8399,'Provider-EHR crosswalk'!A:B,2,FALSE)),"No EHR Specified",VLOOKUP(C8399,'Provider-EHR crosswalk'!A:B,2,FALSE))</f>
        <v>Azalea Health EHR</v>
      </c>
    </row>
    <row r="8400" spans="1:11" x14ac:dyDescent="0.25">
      <c r="A8400" t="s">
        <v>121</v>
      </c>
      <c r="B8400">
        <v>157</v>
      </c>
      <c r="C8400" t="s">
        <v>904</v>
      </c>
      <c r="D8400" t="s">
        <v>122</v>
      </c>
      <c r="E8400">
        <v>0</v>
      </c>
      <c r="F8400">
        <v>40</v>
      </c>
      <c r="G8400">
        <v>0</v>
      </c>
      <c r="H8400" t="s">
        <v>116</v>
      </c>
      <c r="I8400">
        <v>1</v>
      </c>
      <c r="J8400" t="s">
        <v>66</v>
      </c>
      <c r="K8400" s="33" t="str">
        <f>IF(ISNA(VLOOKUP(C8400,'Provider-EHR crosswalk'!A:B,2,FALSE)),"No EHR Specified",VLOOKUP(C8400,'Provider-EHR crosswalk'!A:B,2,FALSE))</f>
        <v>Azalea Health EHR</v>
      </c>
    </row>
    <row r="8401" spans="1:11" x14ac:dyDescent="0.25">
      <c r="A8401" t="s">
        <v>123</v>
      </c>
      <c r="B8401">
        <v>157</v>
      </c>
      <c r="C8401" t="s">
        <v>904</v>
      </c>
      <c r="D8401" t="s">
        <v>124</v>
      </c>
      <c r="E8401">
        <v>0</v>
      </c>
      <c r="F8401">
        <v>439</v>
      </c>
      <c r="G8401">
        <v>0</v>
      </c>
      <c r="H8401" t="s">
        <v>116</v>
      </c>
      <c r="I8401">
        <v>1</v>
      </c>
      <c r="J8401" t="s">
        <v>66</v>
      </c>
      <c r="K8401" s="33" t="str">
        <f>IF(ISNA(VLOOKUP(C8401,'Provider-EHR crosswalk'!A:B,2,FALSE)),"No EHR Specified",VLOOKUP(C8401,'Provider-EHR crosswalk'!A:B,2,FALSE))</f>
        <v>Azalea Health EHR</v>
      </c>
    </row>
    <row r="8402" spans="1:11" x14ac:dyDescent="0.25">
      <c r="A8402" t="s">
        <v>125</v>
      </c>
      <c r="B8402">
        <v>157</v>
      </c>
      <c r="C8402" t="s">
        <v>904</v>
      </c>
      <c r="D8402" t="s">
        <v>126</v>
      </c>
      <c r="E8402">
        <v>0</v>
      </c>
      <c r="F8402">
        <v>439</v>
      </c>
      <c r="G8402">
        <v>0</v>
      </c>
      <c r="H8402" t="s">
        <v>116</v>
      </c>
      <c r="I8402">
        <v>1</v>
      </c>
      <c r="J8402" t="s">
        <v>66</v>
      </c>
      <c r="K8402" s="33" t="str">
        <f>IF(ISNA(VLOOKUP(C8402,'Provider-EHR crosswalk'!A:B,2,FALSE)),"No EHR Specified",VLOOKUP(C8402,'Provider-EHR crosswalk'!A:B,2,FALSE))</f>
        <v>Azalea Health EHR</v>
      </c>
    </row>
    <row r="8403" spans="1:11" x14ac:dyDescent="0.25">
      <c r="A8403" t="s">
        <v>127</v>
      </c>
      <c r="B8403">
        <v>157</v>
      </c>
      <c r="C8403" t="s">
        <v>904</v>
      </c>
      <c r="D8403" t="s">
        <v>128</v>
      </c>
      <c r="E8403">
        <v>10</v>
      </c>
      <c r="F8403">
        <v>439</v>
      </c>
      <c r="G8403">
        <v>2.2799999999999998</v>
      </c>
      <c r="H8403" t="s">
        <v>116</v>
      </c>
      <c r="I8403">
        <v>4</v>
      </c>
      <c r="J8403" t="s">
        <v>66</v>
      </c>
      <c r="K8403" s="33" t="str">
        <f>IF(ISNA(VLOOKUP(C8403,'Provider-EHR crosswalk'!A:B,2,FALSE)),"No EHR Specified",VLOOKUP(C8403,'Provider-EHR crosswalk'!A:B,2,FALSE))</f>
        <v>Azalea Health EHR</v>
      </c>
    </row>
    <row r="8404" spans="1:11" x14ac:dyDescent="0.25">
      <c r="A8404" t="s">
        <v>129</v>
      </c>
      <c r="B8404">
        <v>157</v>
      </c>
      <c r="C8404" t="s">
        <v>904</v>
      </c>
      <c r="D8404" t="s">
        <v>130</v>
      </c>
      <c r="E8404">
        <v>5</v>
      </c>
      <c r="F8404">
        <v>439</v>
      </c>
      <c r="G8404">
        <v>1.1399999999999999</v>
      </c>
      <c r="H8404" t="s">
        <v>116</v>
      </c>
      <c r="I8404">
        <v>4</v>
      </c>
      <c r="J8404" t="s">
        <v>66</v>
      </c>
      <c r="K8404" s="33" t="str">
        <f>IF(ISNA(VLOOKUP(C8404,'Provider-EHR crosswalk'!A:B,2,FALSE)),"No EHR Specified",VLOOKUP(C8404,'Provider-EHR crosswalk'!A:B,2,FALSE))</f>
        <v>Azalea Health EHR</v>
      </c>
    </row>
    <row r="8405" spans="1:11" x14ac:dyDescent="0.25">
      <c r="A8405" t="s">
        <v>131</v>
      </c>
      <c r="B8405">
        <v>157</v>
      </c>
      <c r="C8405" t="s">
        <v>904</v>
      </c>
      <c r="D8405" t="s">
        <v>132</v>
      </c>
      <c r="E8405">
        <v>18</v>
      </c>
      <c r="F8405">
        <v>439</v>
      </c>
      <c r="G8405">
        <v>4.0999999999999996</v>
      </c>
      <c r="H8405" t="s">
        <v>116</v>
      </c>
      <c r="I8405">
        <v>4</v>
      </c>
      <c r="J8405" t="s">
        <v>69</v>
      </c>
      <c r="K8405" s="33" t="str">
        <f>IF(ISNA(VLOOKUP(C8405,'Provider-EHR crosswalk'!A:B,2,FALSE)),"No EHR Specified",VLOOKUP(C8405,'Provider-EHR crosswalk'!A:B,2,FALSE))</f>
        <v>Azalea Health EHR</v>
      </c>
    </row>
    <row r="8406" spans="1:11" x14ac:dyDescent="0.25">
      <c r="A8406" t="s">
        <v>133</v>
      </c>
      <c r="B8406">
        <v>157</v>
      </c>
      <c r="C8406" t="s">
        <v>904</v>
      </c>
      <c r="D8406" t="s">
        <v>134</v>
      </c>
      <c r="E8406">
        <v>14</v>
      </c>
      <c r="F8406">
        <v>439</v>
      </c>
      <c r="G8406">
        <v>3.19</v>
      </c>
      <c r="H8406" t="s">
        <v>116</v>
      </c>
      <c r="I8406">
        <v>1</v>
      </c>
      <c r="J8406" t="s">
        <v>69</v>
      </c>
      <c r="K8406" s="33" t="str">
        <f>IF(ISNA(VLOOKUP(C8406,'Provider-EHR crosswalk'!A:B,2,FALSE)),"No EHR Specified",VLOOKUP(C8406,'Provider-EHR crosswalk'!A:B,2,FALSE))</f>
        <v>Azalea Health EHR</v>
      </c>
    </row>
    <row r="8407" spans="1:11" x14ac:dyDescent="0.25">
      <c r="A8407" t="s">
        <v>135</v>
      </c>
      <c r="B8407">
        <v>157</v>
      </c>
      <c r="C8407" t="s">
        <v>904</v>
      </c>
      <c r="D8407" t="s">
        <v>136</v>
      </c>
      <c r="E8407">
        <v>0</v>
      </c>
      <c r="F8407">
        <v>439</v>
      </c>
      <c r="G8407">
        <v>0</v>
      </c>
      <c r="H8407" t="s">
        <v>116</v>
      </c>
      <c r="I8407">
        <v>1</v>
      </c>
      <c r="J8407" t="s">
        <v>66</v>
      </c>
      <c r="K8407" s="33" t="str">
        <f>IF(ISNA(VLOOKUP(C8407,'Provider-EHR crosswalk'!A:B,2,FALSE)),"No EHR Specified",VLOOKUP(C8407,'Provider-EHR crosswalk'!A:B,2,FALSE))</f>
        <v>Azalea Health EHR</v>
      </c>
    </row>
    <row r="8408" spans="1:11" x14ac:dyDescent="0.25">
      <c r="A8408" t="s">
        <v>137</v>
      </c>
      <c r="B8408">
        <v>157</v>
      </c>
      <c r="C8408" t="s">
        <v>904</v>
      </c>
      <c r="D8408" t="s">
        <v>138</v>
      </c>
      <c r="E8408">
        <v>0</v>
      </c>
      <c r="F8408">
        <v>439</v>
      </c>
      <c r="G8408">
        <v>0</v>
      </c>
      <c r="H8408" t="s">
        <v>116</v>
      </c>
      <c r="I8408">
        <v>1</v>
      </c>
      <c r="J8408" t="s">
        <v>66</v>
      </c>
      <c r="K8408" s="33" t="str">
        <f>IF(ISNA(VLOOKUP(C8408,'Provider-EHR crosswalk'!A:B,2,FALSE)),"No EHR Specified",VLOOKUP(C8408,'Provider-EHR crosswalk'!A:B,2,FALSE))</f>
        <v>Azalea Health EHR</v>
      </c>
    </row>
    <row r="8409" spans="1:11" x14ac:dyDescent="0.25">
      <c r="A8409" t="s">
        <v>139</v>
      </c>
      <c r="B8409">
        <v>157</v>
      </c>
      <c r="C8409" t="s">
        <v>904</v>
      </c>
      <c r="D8409" t="s">
        <v>140</v>
      </c>
      <c r="E8409">
        <v>0</v>
      </c>
      <c r="F8409">
        <v>439</v>
      </c>
      <c r="G8409">
        <v>0</v>
      </c>
      <c r="H8409" t="s">
        <v>116</v>
      </c>
      <c r="I8409">
        <v>1</v>
      </c>
      <c r="J8409" t="s">
        <v>66</v>
      </c>
      <c r="K8409" s="33" t="str">
        <f>IF(ISNA(VLOOKUP(C8409,'Provider-EHR crosswalk'!A:B,2,FALSE)),"No EHR Specified",VLOOKUP(C8409,'Provider-EHR crosswalk'!A:B,2,FALSE))</f>
        <v>Azalea Health EHR</v>
      </c>
    </row>
    <row r="8410" spans="1:11" x14ac:dyDescent="0.25">
      <c r="A8410" t="s">
        <v>141</v>
      </c>
      <c r="B8410">
        <v>157</v>
      </c>
      <c r="C8410" t="s">
        <v>904</v>
      </c>
      <c r="D8410" t="s">
        <v>142</v>
      </c>
      <c r="E8410">
        <v>0</v>
      </c>
      <c r="F8410">
        <v>439</v>
      </c>
      <c r="G8410">
        <v>0</v>
      </c>
      <c r="H8410" t="s">
        <v>116</v>
      </c>
      <c r="I8410">
        <v>1</v>
      </c>
      <c r="J8410" t="s">
        <v>66</v>
      </c>
      <c r="K8410" s="33" t="str">
        <f>IF(ISNA(VLOOKUP(C8410,'Provider-EHR crosswalk'!A:B,2,FALSE)),"No EHR Specified",VLOOKUP(C8410,'Provider-EHR crosswalk'!A:B,2,FALSE))</f>
        <v>Azalea Health EHR</v>
      </c>
    </row>
    <row r="8411" spans="1:11" x14ac:dyDescent="0.25">
      <c r="A8411" t="s">
        <v>143</v>
      </c>
      <c r="B8411">
        <v>157</v>
      </c>
      <c r="C8411" t="s">
        <v>904</v>
      </c>
      <c r="D8411" t="s">
        <v>144</v>
      </c>
      <c r="E8411">
        <v>0</v>
      </c>
      <c r="F8411">
        <v>439</v>
      </c>
      <c r="G8411">
        <v>0</v>
      </c>
      <c r="H8411" t="s">
        <v>116</v>
      </c>
      <c r="I8411">
        <v>1</v>
      </c>
      <c r="J8411" t="s">
        <v>66</v>
      </c>
      <c r="K8411" s="33" t="str">
        <f>IF(ISNA(VLOOKUP(C8411,'Provider-EHR crosswalk'!A:B,2,FALSE)),"No EHR Specified",VLOOKUP(C8411,'Provider-EHR crosswalk'!A:B,2,FALSE))</f>
        <v>Azalea Health EHR</v>
      </c>
    </row>
    <row r="8412" spans="1:11" x14ac:dyDescent="0.25">
      <c r="A8412" t="s">
        <v>145</v>
      </c>
      <c r="B8412">
        <v>157</v>
      </c>
      <c r="C8412" t="s">
        <v>904</v>
      </c>
      <c r="D8412" t="s">
        <v>146</v>
      </c>
      <c r="E8412">
        <v>0</v>
      </c>
      <c r="F8412">
        <v>439</v>
      </c>
      <c r="G8412">
        <v>0</v>
      </c>
      <c r="H8412" t="s">
        <v>116</v>
      </c>
      <c r="I8412">
        <v>1</v>
      </c>
      <c r="J8412" t="s">
        <v>66</v>
      </c>
      <c r="K8412" s="33" t="str">
        <f>IF(ISNA(VLOOKUP(C8412,'Provider-EHR crosswalk'!A:B,2,FALSE)),"No EHR Specified",VLOOKUP(C8412,'Provider-EHR crosswalk'!A:B,2,FALSE))</f>
        <v>Azalea Health EHR</v>
      </c>
    </row>
    <row r="8413" spans="1:11" x14ac:dyDescent="0.25">
      <c r="A8413" t="s">
        <v>147</v>
      </c>
      <c r="B8413">
        <v>157</v>
      </c>
      <c r="C8413" t="s">
        <v>904</v>
      </c>
      <c r="D8413" t="s">
        <v>148</v>
      </c>
      <c r="E8413">
        <v>0</v>
      </c>
      <c r="F8413">
        <v>439</v>
      </c>
      <c r="G8413">
        <v>0</v>
      </c>
      <c r="H8413" t="s">
        <v>116</v>
      </c>
      <c r="I8413">
        <v>1</v>
      </c>
      <c r="J8413" t="s">
        <v>66</v>
      </c>
      <c r="K8413" s="33" t="str">
        <f>IF(ISNA(VLOOKUP(C8413,'Provider-EHR crosswalk'!A:B,2,FALSE)),"No EHR Specified",VLOOKUP(C8413,'Provider-EHR crosswalk'!A:B,2,FALSE))</f>
        <v>Azalea Health EHR</v>
      </c>
    </row>
    <row r="8414" spans="1:11" x14ac:dyDescent="0.25">
      <c r="A8414" t="s">
        <v>149</v>
      </c>
      <c r="B8414">
        <v>157</v>
      </c>
      <c r="C8414" t="s">
        <v>904</v>
      </c>
      <c r="D8414" t="s">
        <v>150</v>
      </c>
      <c r="E8414">
        <v>0</v>
      </c>
      <c r="F8414">
        <v>439</v>
      </c>
      <c r="G8414">
        <v>0</v>
      </c>
      <c r="H8414" t="s">
        <v>116</v>
      </c>
      <c r="I8414">
        <v>1</v>
      </c>
      <c r="J8414" t="s">
        <v>66</v>
      </c>
      <c r="K8414" s="33" t="str">
        <f>IF(ISNA(VLOOKUP(C8414,'Provider-EHR crosswalk'!A:B,2,FALSE)),"No EHR Specified",VLOOKUP(C8414,'Provider-EHR crosswalk'!A:B,2,FALSE))</f>
        <v>Azalea Health EHR</v>
      </c>
    </row>
    <row r="8415" spans="1:11" x14ac:dyDescent="0.25">
      <c r="A8415" t="s">
        <v>151</v>
      </c>
      <c r="B8415">
        <v>157</v>
      </c>
      <c r="C8415" t="s">
        <v>904</v>
      </c>
      <c r="D8415" t="s">
        <v>152</v>
      </c>
      <c r="E8415">
        <v>0</v>
      </c>
      <c r="F8415">
        <v>439</v>
      </c>
      <c r="G8415">
        <v>0</v>
      </c>
      <c r="H8415" t="s">
        <v>116</v>
      </c>
      <c r="I8415">
        <v>1</v>
      </c>
      <c r="J8415" t="s">
        <v>66</v>
      </c>
      <c r="K8415" s="33" t="str">
        <f>IF(ISNA(VLOOKUP(C8415,'Provider-EHR crosswalk'!A:B,2,FALSE)),"No EHR Specified",VLOOKUP(C8415,'Provider-EHR crosswalk'!A:B,2,FALSE))</f>
        <v>Azalea Health EHR</v>
      </c>
    </row>
    <row r="8416" spans="1:11" x14ac:dyDescent="0.25">
      <c r="A8416" t="s">
        <v>153</v>
      </c>
      <c r="B8416">
        <v>157</v>
      </c>
      <c r="C8416" t="s">
        <v>904</v>
      </c>
      <c r="D8416" t="s">
        <v>154</v>
      </c>
      <c r="E8416">
        <v>5</v>
      </c>
      <c r="F8416">
        <v>439</v>
      </c>
      <c r="G8416">
        <v>1.1399999999999999</v>
      </c>
      <c r="H8416" t="s">
        <v>116</v>
      </c>
      <c r="I8416">
        <v>1</v>
      </c>
      <c r="J8416" t="s">
        <v>69</v>
      </c>
      <c r="K8416" s="33" t="str">
        <f>IF(ISNA(VLOOKUP(C8416,'Provider-EHR crosswalk'!A:B,2,FALSE)),"No EHR Specified",VLOOKUP(C8416,'Provider-EHR crosswalk'!A:B,2,FALSE))</f>
        <v>Azalea Health EHR</v>
      </c>
    </row>
    <row r="8417" spans="1:11" x14ac:dyDescent="0.25">
      <c r="A8417" t="s">
        <v>155</v>
      </c>
      <c r="B8417">
        <v>157</v>
      </c>
      <c r="C8417" t="s">
        <v>904</v>
      </c>
      <c r="D8417" t="s">
        <v>156</v>
      </c>
      <c r="E8417">
        <v>0</v>
      </c>
      <c r="F8417">
        <v>439</v>
      </c>
      <c r="G8417">
        <v>0</v>
      </c>
      <c r="H8417" t="s">
        <v>157</v>
      </c>
      <c r="I8417" t="s">
        <v>157</v>
      </c>
      <c r="J8417" t="s">
        <v>157</v>
      </c>
      <c r="K8417" s="33" t="str">
        <f>IF(ISNA(VLOOKUP(C8417,'Provider-EHR crosswalk'!A:B,2,FALSE)),"No EHR Specified",VLOOKUP(C8417,'Provider-EHR crosswalk'!A:B,2,FALSE))</f>
        <v>Azalea Health EHR</v>
      </c>
    </row>
    <row r="8418" spans="1:11" x14ac:dyDescent="0.25">
      <c r="A8418" t="s">
        <v>158</v>
      </c>
      <c r="B8418">
        <v>157</v>
      </c>
      <c r="C8418" t="s">
        <v>904</v>
      </c>
      <c r="D8418" t="s">
        <v>159</v>
      </c>
      <c r="E8418">
        <v>1</v>
      </c>
      <c r="F8418">
        <v>439</v>
      </c>
      <c r="G8418">
        <v>0.23</v>
      </c>
      <c r="H8418" t="s">
        <v>157</v>
      </c>
      <c r="I8418" t="s">
        <v>157</v>
      </c>
      <c r="J8418" t="s">
        <v>157</v>
      </c>
      <c r="K8418" s="33" t="str">
        <f>IF(ISNA(VLOOKUP(C8418,'Provider-EHR crosswalk'!A:B,2,FALSE)),"No EHR Specified",VLOOKUP(C8418,'Provider-EHR crosswalk'!A:B,2,FALSE))</f>
        <v>Azalea Health EHR</v>
      </c>
    </row>
    <row r="8419" spans="1:11" x14ac:dyDescent="0.25">
      <c r="A8419" t="s">
        <v>162</v>
      </c>
      <c r="B8419">
        <v>157</v>
      </c>
      <c r="C8419" t="s">
        <v>904</v>
      </c>
      <c r="D8419" t="s">
        <v>163</v>
      </c>
      <c r="E8419">
        <v>434</v>
      </c>
      <c r="F8419">
        <v>439</v>
      </c>
      <c r="G8419">
        <v>98.86</v>
      </c>
      <c r="H8419" t="s">
        <v>65</v>
      </c>
      <c r="I8419">
        <v>95</v>
      </c>
      <c r="J8419" t="s">
        <v>66</v>
      </c>
      <c r="K8419" s="33" t="str">
        <f>IF(ISNA(VLOOKUP(C8419,'Provider-EHR crosswalk'!A:B,2,FALSE)),"No EHR Specified",VLOOKUP(C8419,'Provider-EHR crosswalk'!A:B,2,FALSE))</f>
        <v>Azalea Health EHR</v>
      </c>
    </row>
    <row r="8420" spans="1:11" x14ac:dyDescent="0.25">
      <c r="A8420" t="s">
        <v>164</v>
      </c>
      <c r="B8420">
        <v>157</v>
      </c>
      <c r="C8420" t="s">
        <v>904</v>
      </c>
      <c r="D8420" t="s">
        <v>165</v>
      </c>
      <c r="E8420">
        <v>38</v>
      </c>
      <c r="F8420">
        <v>40</v>
      </c>
      <c r="G8420">
        <v>95</v>
      </c>
      <c r="H8420" t="s">
        <v>65</v>
      </c>
      <c r="I8420">
        <v>95</v>
      </c>
      <c r="J8420" t="s">
        <v>69</v>
      </c>
      <c r="K8420" s="33" t="str">
        <f>IF(ISNA(VLOOKUP(C8420,'Provider-EHR crosswalk'!A:B,2,FALSE)),"No EHR Specified",VLOOKUP(C8420,'Provider-EHR crosswalk'!A:B,2,FALSE))</f>
        <v>Azalea Health EHR</v>
      </c>
    </row>
    <row r="8421" spans="1:11" x14ac:dyDescent="0.25">
      <c r="A8421" t="s">
        <v>166</v>
      </c>
      <c r="B8421">
        <v>157</v>
      </c>
      <c r="C8421" t="s">
        <v>904</v>
      </c>
      <c r="D8421" t="s">
        <v>167</v>
      </c>
      <c r="E8421">
        <v>0</v>
      </c>
      <c r="F8421">
        <v>40</v>
      </c>
      <c r="G8421">
        <v>0</v>
      </c>
      <c r="H8421" t="s">
        <v>116</v>
      </c>
      <c r="I8421">
        <v>5</v>
      </c>
      <c r="J8421" t="s">
        <v>66</v>
      </c>
      <c r="K8421" s="33" t="str">
        <f>IF(ISNA(VLOOKUP(C8421,'Provider-EHR crosswalk'!A:B,2,FALSE)),"No EHR Specified",VLOOKUP(C8421,'Provider-EHR crosswalk'!A:B,2,FALSE))</f>
        <v>Azalea Health EHR</v>
      </c>
    </row>
    <row r="8422" spans="1:11" x14ac:dyDescent="0.25">
      <c r="A8422" t="s">
        <v>168</v>
      </c>
      <c r="B8422">
        <v>157</v>
      </c>
      <c r="C8422" t="s">
        <v>904</v>
      </c>
      <c r="D8422" t="s">
        <v>169</v>
      </c>
      <c r="E8422">
        <v>0</v>
      </c>
      <c r="F8422">
        <v>40</v>
      </c>
      <c r="G8422">
        <v>0</v>
      </c>
      <c r="H8422" t="s">
        <v>116</v>
      </c>
      <c r="I8422">
        <v>5</v>
      </c>
      <c r="J8422" t="s">
        <v>66</v>
      </c>
      <c r="K8422" s="33" t="str">
        <f>IF(ISNA(VLOOKUP(C8422,'Provider-EHR crosswalk'!A:B,2,FALSE)),"No EHR Specified",VLOOKUP(C8422,'Provider-EHR crosswalk'!A:B,2,FALSE))</f>
        <v>Azalea Health EHR</v>
      </c>
    </row>
    <row r="8423" spans="1:11" x14ac:dyDescent="0.25">
      <c r="A8423" t="s">
        <v>170</v>
      </c>
      <c r="B8423">
        <v>157</v>
      </c>
      <c r="C8423" t="s">
        <v>904</v>
      </c>
      <c r="D8423" t="s">
        <v>171</v>
      </c>
      <c r="E8423">
        <v>2</v>
      </c>
      <c r="F8423">
        <v>40</v>
      </c>
      <c r="G8423">
        <v>5</v>
      </c>
      <c r="H8423" t="s">
        <v>116</v>
      </c>
      <c r="I8423">
        <v>5</v>
      </c>
      <c r="J8423" t="s">
        <v>69</v>
      </c>
      <c r="K8423" s="33" t="str">
        <f>IF(ISNA(VLOOKUP(C8423,'Provider-EHR crosswalk'!A:B,2,FALSE)),"No EHR Specified",VLOOKUP(C8423,'Provider-EHR crosswalk'!A:B,2,FALSE))</f>
        <v>Azalea Health EHR</v>
      </c>
    </row>
    <row r="8424" spans="1:11" x14ac:dyDescent="0.25">
      <c r="A8424" t="s">
        <v>172</v>
      </c>
      <c r="B8424">
        <v>157</v>
      </c>
      <c r="C8424" t="s">
        <v>904</v>
      </c>
      <c r="D8424" t="s">
        <v>173</v>
      </c>
      <c r="E8424">
        <v>3</v>
      </c>
      <c r="F8424">
        <v>439</v>
      </c>
      <c r="G8424">
        <v>0.68</v>
      </c>
      <c r="H8424" t="s">
        <v>116</v>
      </c>
      <c r="I8424">
        <v>5</v>
      </c>
      <c r="J8424" t="s">
        <v>66</v>
      </c>
      <c r="K8424" s="33" t="str">
        <f>IF(ISNA(VLOOKUP(C8424,'Provider-EHR crosswalk'!A:B,2,FALSE)),"No EHR Specified",VLOOKUP(C8424,'Provider-EHR crosswalk'!A:B,2,FALSE))</f>
        <v>Azalea Health EHR</v>
      </c>
    </row>
    <row r="8425" spans="1:11" x14ac:dyDescent="0.25">
      <c r="A8425" t="s">
        <v>174</v>
      </c>
      <c r="B8425">
        <v>157</v>
      </c>
      <c r="C8425" t="s">
        <v>904</v>
      </c>
      <c r="D8425" t="s">
        <v>175</v>
      </c>
      <c r="E8425">
        <v>2</v>
      </c>
      <c r="F8425">
        <v>439</v>
      </c>
      <c r="G8425">
        <v>0.46</v>
      </c>
      <c r="H8425" t="s">
        <v>116</v>
      </c>
      <c r="I8425">
        <v>5</v>
      </c>
      <c r="J8425" t="s">
        <v>66</v>
      </c>
      <c r="K8425" s="33" t="str">
        <f>IF(ISNA(VLOOKUP(C8425,'Provider-EHR crosswalk'!A:B,2,FALSE)),"No EHR Specified",VLOOKUP(C8425,'Provider-EHR crosswalk'!A:B,2,FALSE))</f>
        <v>Azalea Health EHR</v>
      </c>
    </row>
    <row r="8426" spans="1:11" x14ac:dyDescent="0.25">
      <c r="A8426" t="s">
        <v>176</v>
      </c>
      <c r="B8426">
        <v>157</v>
      </c>
      <c r="C8426" t="s">
        <v>904</v>
      </c>
      <c r="D8426" t="s">
        <v>177</v>
      </c>
      <c r="E8426">
        <v>0</v>
      </c>
      <c r="F8426">
        <v>439</v>
      </c>
      <c r="G8426">
        <v>0</v>
      </c>
      <c r="H8426" t="s">
        <v>116</v>
      </c>
      <c r="I8426">
        <v>5</v>
      </c>
      <c r="J8426" t="s">
        <v>66</v>
      </c>
      <c r="K8426" s="33" t="str">
        <f>IF(ISNA(VLOOKUP(C8426,'Provider-EHR crosswalk'!A:B,2,FALSE)),"No EHR Specified",VLOOKUP(C8426,'Provider-EHR crosswalk'!A:B,2,FALSE))</f>
        <v>Azalea Health EHR</v>
      </c>
    </row>
    <row r="8427" spans="1:11" x14ac:dyDescent="0.25">
      <c r="A8427" t="s">
        <v>63</v>
      </c>
      <c r="B8427">
        <v>77</v>
      </c>
      <c r="C8427" t="s">
        <v>919</v>
      </c>
      <c r="D8427" t="s">
        <v>64</v>
      </c>
      <c r="E8427">
        <v>62</v>
      </c>
      <c r="F8427">
        <v>62</v>
      </c>
      <c r="G8427">
        <v>100</v>
      </c>
      <c r="H8427" t="s">
        <v>65</v>
      </c>
      <c r="I8427">
        <v>99</v>
      </c>
      <c r="J8427" t="s">
        <v>66</v>
      </c>
      <c r="K8427" s="33" t="str">
        <f>IF(ISNA(VLOOKUP(C8427,'Provider-EHR crosswalk'!A:B,2,FALSE)),"No EHR Specified",VLOOKUP(C8427,'Provider-EHR crosswalk'!A:B,2,FALSE))</f>
        <v>Azalea Health EHR</v>
      </c>
    </row>
    <row r="8428" spans="1:11" x14ac:dyDescent="0.25">
      <c r="A8428" t="s">
        <v>67</v>
      </c>
      <c r="B8428">
        <v>77</v>
      </c>
      <c r="C8428" t="s">
        <v>919</v>
      </c>
      <c r="D8428" t="s">
        <v>68</v>
      </c>
      <c r="E8428">
        <v>50</v>
      </c>
      <c r="F8428">
        <v>62</v>
      </c>
      <c r="G8428">
        <v>80.650000000000006</v>
      </c>
      <c r="H8428" t="s">
        <v>65</v>
      </c>
      <c r="I8428">
        <v>75</v>
      </c>
      <c r="J8428" t="s">
        <v>66</v>
      </c>
      <c r="K8428" s="33" t="str">
        <f>IF(ISNA(VLOOKUP(C8428,'Provider-EHR crosswalk'!A:B,2,FALSE)),"No EHR Specified",VLOOKUP(C8428,'Provider-EHR crosswalk'!A:B,2,FALSE))</f>
        <v>Azalea Health EHR</v>
      </c>
    </row>
    <row r="8429" spans="1:11" x14ac:dyDescent="0.25">
      <c r="A8429" t="s">
        <v>70</v>
      </c>
      <c r="B8429">
        <v>77</v>
      </c>
      <c r="C8429" t="s">
        <v>919</v>
      </c>
      <c r="D8429" t="s">
        <v>71</v>
      </c>
      <c r="E8429">
        <v>62</v>
      </c>
      <c r="F8429">
        <v>62</v>
      </c>
      <c r="G8429">
        <v>100</v>
      </c>
      <c r="H8429" t="s">
        <v>65</v>
      </c>
      <c r="I8429">
        <v>99</v>
      </c>
      <c r="J8429" t="s">
        <v>66</v>
      </c>
      <c r="K8429" s="33" t="str">
        <f>IF(ISNA(VLOOKUP(C8429,'Provider-EHR crosswalk'!A:B,2,FALSE)),"No EHR Specified",VLOOKUP(C8429,'Provider-EHR crosswalk'!A:B,2,FALSE))</f>
        <v>Azalea Health EHR</v>
      </c>
    </row>
    <row r="8430" spans="1:11" x14ac:dyDescent="0.25">
      <c r="A8430" t="s">
        <v>72</v>
      </c>
      <c r="B8430">
        <v>77</v>
      </c>
      <c r="C8430" t="s">
        <v>919</v>
      </c>
      <c r="D8430" t="s">
        <v>73</v>
      </c>
      <c r="E8430">
        <v>62</v>
      </c>
      <c r="F8430">
        <v>62</v>
      </c>
      <c r="G8430">
        <v>100</v>
      </c>
      <c r="H8430" t="s">
        <v>65</v>
      </c>
      <c r="I8430">
        <v>99</v>
      </c>
      <c r="J8430" t="s">
        <v>66</v>
      </c>
      <c r="K8430" s="33" t="str">
        <f>IF(ISNA(VLOOKUP(C8430,'Provider-EHR crosswalk'!A:B,2,FALSE)),"No EHR Specified",VLOOKUP(C8430,'Provider-EHR crosswalk'!A:B,2,FALSE))</f>
        <v>Azalea Health EHR</v>
      </c>
    </row>
    <row r="8431" spans="1:11" x14ac:dyDescent="0.25">
      <c r="A8431" t="s">
        <v>74</v>
      </c>
      <c r="B8431">
        <v>77</v>
      </c>
      <c r="C8431" t="s">
        <v>919</v>
      </c>
      <c r="D8431" t="s">
        <v>75</v>
      </c>
      <c r="E8431">
        <v>62</v>
      </c>
      <c r="F8431">
        <v>62</v>
      </c>
      <c r="G8431">
        <v>100</v>
      </c>
      <c r="H8431" t="s">
        <v>65</v>
      </c>
      <c r="I8431">
        <v>99</v>
      </c>
      <c r="J8431" t="s">
        <v>66</v>
      </c>
      <c r="K8431" s="33" t="str">
        <f>IF(ISNA(VLOOKUP(C8431,'Provider-EHR crosswalk'!A:B,2,FALSE)),"No EHR Specified",VLOOKUP(C8431,'Provider-EHR crosswalk'!A:B,2,FALSE))</f>
        <v>Azalea Health EHR</v>
      </c>
    </row>
    <row r="8432" spans="1:11" x14ac:dyDescent="0.25">
      <c r="A8432" t="s">
        <v>76</v>
      </c>
      <c r="B8432">
        <v>77</v>
      </c>
      <c r="C8432" t="s">
        <v>919</v>
      </c>
      <c r="D8432" t="s">
        <v>77</v>
      </c>
      <c r="E8432">
        <v>62</v>
      </c>
      <c r="F8432">
        <v>62</v>
      </c>
      <c r="G8432">
        <v>100</v>
      </c>
      <c r="H8432" t="s">
        <v>65</v>
      </c>
      <c r="I8432">
        <v>85</v>
      </c>
      <c r="J8432" t="s">
        <v>66</v>
      </c>
      <c r="K8432" s="33" t="str">
        <f>IF(ISNA(VLOOKUP(C8432,'Provider-EHR crosswalk'!A:B,2,FALSE)),"No EHR Specified",VLOOKUP(C8432,'Provider-EHR crosswalk'!A:B,2,FALSE))</f>
        <v>Azalea Health EHR</v>
      </c>
    </row>
    <row r="8433" spans="1:11" x14ac:dyDescent="0.25">
      <c r="A8433" t="s">
        <v>78</v>
      </c>
      <c r="B8433">
        <v>77</v>
      </c>
      <c r="C8433" t="s">
        <v>919</v>
      </c>
      <c r="D8433" t="s">
        <v>79</v>
      </c>
      <c r="E8433">
        <v>62</v>
      </c>
      <c r="F8433">
        <v>62</v>
      </c>
      <c r="G8433">
        <v>100</v>
      </c>
      <c r="H8433" t="s">
        <v>65</v>
      </c>
      <c r="I8433">
        <v>85</v>
      </c>
      <c r="J8433" t="s">
        <v>66</v>
      </c>
      <c r="K8433" s="33" t="str">
        <f>IF(ISNA(VLOOKUP(C8433,'Provider-EHR crosswalk'!A:B,2,FALSE)),"No EHR Specified",VLOOKUP(C8433,'Provider-EHR crosswalk'!A:B,2,FALSE))</f>
        <v>Azalea Health EHR</v>
      </c>
    </row>
    <row r="8434" spans="1:11" x14ac:dyDescent="0.25">
      <c r="A8434" t="s">
        <v>80</v>
      </c>
      <c r="B8434">
        <v>77</v>
      </c>
      <c r="C8434" t="s">
        <v>919</v>
      </c>
      <c r="D8434" t="s">
        <v>81</v>
      </c>
      <c r="E8434">
        <v>62</v>
      </c>
      <c r="F8434">
        <v>62</v>
      </c>
      <c r="G8434">
        <v>100</v>
      </c>
      <c r="H8434" t="s">
        <v>65</v>
      </c>
      <c r="I8434">
        <v>85</v>
      </c>
      <c r="J8434" t="s">
        <v>66</v>
      </c>
      <c r="K8434" s="33" t="str">
        <f>IF(ISNA(VLOOKUP(C8434,'Provider-EHR crosswalk'!A:B,2,FALSE)),"No EHR Specified",VLOOKUP(C8434,'Provider-EHR crosswalk'!A:B,2,FALSE))</f>
        <v>Azalea Health EHR</v>
      </c>
    </row>
    <row r="8435" spans="1:11" x14ac:dyDescent="0.25">
      <c r="A8435" t="s">
        <v>82</v>
      </c>
      <c r="B8435">
        <v>77</v>
      </c>
      <c r="C8435" t="s">
        <v>919</v>
      </c>
      <c r="D8435" t="s">
        <v>83</v>
      </c>
      <c r="E8435">
        <v>62</v>
      </c>
      <c r="F8435">
        <v>62</v>
      </c>
      <c r="G8435">
        <v>100</v>
      </c>
      <c r="H8435" t="s">
        <v>65</v>
      </c>
      <c r="I8435">
        <v>85</v>
      </c>
      <c r="J8435" t="s">
        <v>66</v>
      </c>
      <c r="K8435" s="33" t="str">
        <f>IF(ISNA(VLOOKUP(C8435,'Provider-EHR crosswalk'!A:B,2,FALSE)),"No EHR Specified",VLOOKUP(C8435,'Provider-EHR crosswalk'!A:B,2,FALSE))</f>
        <v>Azalea Health EHR</v>
      </c>
    </row>
    <row r="8436" spans="1:11" x14ac:dyDescent="0.25">
      <c r="A8436" t="s">
        <v>84</v>
      </c>
      <c r="B8436">
        <v>77</v>
      </c>
      <c r="C8436" t="s">
        <v>919</v>
      </c>
      <c r="D8436" t="s">
        <v>85</v>
      </c>
      <c r="E8436">
        <v>62</v>
      </c>
      <c r="F8436">
        <v>62</v>
      </c>
      <c r="G8436">
        <v>100</v>
      </c>
      <c r="H8436" t="s">
        <v>65</v>
      </c>
      <c r="I8436">
        <v>85</v>
      </c>
      <c r="J8436" t="s">
        <v>66</v>
      </c>
      <c r="K8436" s="33" t="str">
        <f>IF(ISNA(VLOOKUP(C8436,'Provider-EHR crosswalk'!A:B,2,FALSE)),"No EHR Specified",VLOOKUP(C8436,'Provider-EHR crosswalk'!A:B,2,FALSE))</f>
        <v>Azalea Health EHR</v>
      </c>
    </row>
    <row r="8437" spans="1:11" x14ac:dyDescent="0.25">
      <c r="A8437" t="s">
        <v>86</v>
      </c>
      <c r="B8437">
        <v>77</v>
      </c>
      <c r="C8437" t="s">
        <v>919</v>
      </c>
      <c r="D8437" t="s">
        <v>87</v>
      </c>
      <c r="E8437">
        <v>62</v>
      </c>
      <c r="F8437">
        <v>62</v>
      </c>
      <c r="G8437">
        <v>100</v>
      </c>
      <c r="H8437" t="s">
        <v>65</v>
      </c>
      <c r="I8437">
        <v>95</v>
      </c>
      <c r="J8437" t="s">
        <v>66</v>
      </c>
      <c r="K8437" s="33" t="str">
        <f>IF(ISNA(VLOOKUP(C8437,'Provider-EHR crosswalk'!A:B,2,FALSE)),"No EHR Specified",VLOOKUP(C8437,'Provider-EHR crosswalk'!A:B,2,FALSE))</f>
        <v>Azalea Health EHR</v>
      </c>
    </row>
    <row r="8438" spans="1:11" x14ac:dyDescent="0.25">
      <c r="A8438" t="s">
        <v>88</v>
      </c>
      <c r="B8438">
        <v>77</v>
      </c>
      <c r="C8438" t="s">
        <v>919</v>
      </c>
      <c r="D8438" t="s">
        <v>89</v>
      </c>
      <c r="E8438">
        <v>62</v>
      </c>
      <c r="F8438">
        <v>62</v>
      </c>
      <c r="G8438">
        <v>100</v>
      </c>
      <c r="H8438" t="s">
        <v>65</v>
      </c>
      <c r="I8438">
        <v>95</v>
      </c>
      <c r="J8438" t="s">
        <v>66</v>
      </c>
      <c r="K8438" s="33" t="str">
        <f>IF(ISNA(VLOOKUP(C8438,'Provider-EHR crosswalk'!A:B,2,FALSE)),"No EHR Specified",VLOOKUP(C8438,'Provider-EHR crosswalk'!A:B,2,FALSE))</f>
        <v>Azalea Health EHR</v>
      </c>
    </row>
    <row r="8439" spans="1:11" x14ac:dyDescent="0.25">
      <c r="A8439" t="s">
        <v>90</v>
      </c>
      <c r="B8439">
        <v>77</v>
      </c>
      <c r="C8439" t="s">
        <v>919</v>
      </c>
      <c r="D8439" t="s">
        <v>91</v>
      </c>
      <c r="E8439">
        <v>62</v>
      </c>
      <c r="F8439">
        <v>62</v>
      </c>
      <c r="G8439">
        <v>100</v>
      </c>
      <c r="H8439" t="s">
        <v>65</v>
      </c>
      <c r="I8439">
        <v>90</v>
      </c>
      <c r="J8439" t="s">
        <v>66</v>
      </c>
      <c r="K8439" s="33" t="str">
        <f>IF(ISNA(VLOOKUP(C8439,'Provider-EHR crosswalk'!A:B,2,FALSE)),"No EHR Specified",VLOOKUP(C8439,'Provider-EHR crosswalk'!A:B,2,FALSE))</f>
        <v>Azalea Health EHR</v>
      </c>
    </row>
    <row r="8440" spans="1:11" x14ac:dyDescent="0.25">
      <c r="A8440" t="s">
        <v>92</v>
      </c>
      <c r="B8440">
        <v>77</v>
      </c>
      <c r="C8440" t="s">
        <v>919</v>
      </c>
      <c r="D8440" t="s">
        <v>93</v>
      </c>
      <c r="E8440">
        <v>25</v>
      </c>
      <c r="F8440">
        <v>62</v>
      </c>
      <c r="G8440">
        <v>40.32</v>
      </c>
      <c r="H8440" t="s">
        <v>65</v>
      </c>
      <c r="I8440">
        <v>90</v>
      </c>
      <c r="J8440" t="s">
        <v>69</v>
      </c>
      <c r="K8440" s="33" t="str">
        <f>IF(ISNA(VLOOKUP(C8440,'Provider-EHR crosswalk'!A:B,2,FALSE)),"No EHR Specified",VLOOKUP(C8440,'Provider-EHR crosswalk'!A:B,2,FALSE))</f>
        <v>Azalea Health EHR</v>
      </c>
    </row>
    <row r="8441" spans="1:11" x14ac:dyDescent="0.25">
      <c r="A8441" t="s">
        <v>94</v>
      </c>
      <c r="B8441">
        <v>77</v>
      </c>
      <c r="C8441" t="s">
        <v>919</v>
      </c>
      <c r="D8441" t="s">
        <v>95</v>
      </c>
      <c r="E8441">
        <v>27</v>
      </c>
      <c r="F8441">
        <v>62</v>
      </c>
      <c r="G8441">
        <v>43.55</v>
      </c>
      <c r="H8441" t="s">
        <v>65</v>
      </c>
      <c r="I8441">
        <v>90</v>
      </c>
      <c r="J8441" t="s">
        <v>69</v>
      </c>
      <c r="K8441" s="33" t="str">
        <f>IF(ISNA(VLOOKUP(C8441,'Provider-EHR crosswalk'!A:B,2,FALSE)),"No EHR Specified",VLOOKUP(C8441,'Provider-EHR crosswalk'!A:B,2,FALSE))</f>
        <v>Azalea Health EHR</v>
      </c>
    </row>
    <row r="8442" spans="1:11" x14ac:dyDescent="0.25">
      <c r="A8442" t="s">
        <v>96</v>
      </c>
      <c r="B8442">
        <v>77</v>
      </c>
      <c r="C8442" t="s">
        <v>919</v>
      </c>
      <c r="D8442" t="s">
        <v>97</v>
      </c>
      <c r="E8442">
        <v>33</v>
      </c>
      <c r="F8442">
        <v>62</v>
      </c>
      <c r="G8442">
        <v>53.23</v>
      </c>
      <c r="H8442" t="s">
        <v>65</v>
      </c>
      <c r="I8442">
        <v>90</v>
      </c>
      <c r="J8442" t="s">
        <v>69</v>
      </c>
      <c r="K8442" s="33" t="str">
        <f>IF(ISNA(VLOOKUP(C8442,'Provider-EHR crosswalk'!A:B,2,FALSE)),"No EHR Specified",VLOOKUP(C8442,'Provider-EHR crosswalk'!A:B,2,FALSE))</f>
        <v>Azalea Health EHR</v>
      </c>
    </row>
    <row r="8443" spans="1:11" x14ac:dyDescent="0.25">
      <c r="A8443" t="s">
        <v>98</v>
      </c>
      <c r="B8443">
        <v>77</v>
      </c>
      <c r="C8443" t="s">
        <v>919</v>
      </c>
      <c r="D8443" t="s">
        <v>99</v>
      </c>
      <c r="E8443">
        <v>33</v>
      </c>
      <c r="F8443">
        <v>62</v>
      </c>
      <c r="G8443">
        <v>53.23</v>
      </c>
      <c r="H8443" t="s">
        <v>65</v>
      </c>
      <c r="I8443">
        <v>90</v>
      </c>
      <c r="J8443" t="s">
        <v>69</v>
      </c>
      <c r="K8443" s="33" t="str">
        <f>IF(ISNA(VLOOKUP(C8443,'Provider-EHR crosswalk'!A:B,2,FALSE)),"No EHR Specified",VLOOKUP(C8443,'Provider-EHR crosswalk'!A:B,2,FALSE))</f>
        <v>Azalea Health EHR</v>
      </c>
    </row>
    <row r="8444" spans="1:11" x14ac:dyDescent="0.25">
      <c r="A8444" t="s">
        <v>100</v>
      </c>
      <c r="B8444">
        <v>77</v>
      </c>
      <c r="C8444" t="s">
        <v>919</v>
      </c>
      <c r="D8444" t="s">
        <v>101</v>
      </c>
      <c r="E8444">
        <v>523</v>
      </c>
      <c r="F8444">
        <v>523</v>
      </c>
      <c r="G8444">
        <v>100</v>
      </c>
      <c r="H8444" t="s">
        <v>65</v>
      </c>
      <c r="I8444">
        <v>99</v>
      </c>
      <c r="J8444" t="s">
        <v>66</v>
      </c>
      <c r="K8444" s="33" t="str">
        <f>IF(ISNA(VLOOKUP(C8444,'Provider-EHR crosswalk'!A:B,2,FALSE)),"No EHR Specified",VLOOKUP(C8444,'Provider-EHR crosswalk'!A:B,2,FALSE))</f>
        <v>Azalea Health EHR</v>
      </c>
    </row>
    <row r="8445" spans="1:11" x14ac:dyDescent="0.25">
      <c r="A8445" t="s">
        <v>102</v>
      </c>
      <c r="B8445">
        <v>77</v>
      </c>
      <c r="C8445" t="s">
        <v>919</v>
      </c>
      <c r="D8445" t="s">
        <v>103</v>
      </c>
      <c r="E8445">
        <v>523</v>
      </c>
      <c r="F8445">
        <v>523</v>
      </c>
      <c r="G8445">
        <v>100</v>
      </c>
      <c r="H8445" t="s">
        <v>65</v>
      </c>
      <c r="I8445">
        <v>99</v>
      </c>
      <c r="J8445" t="s">
        <v>66</v>
      </c>
      <c r="K8445" s="33" t="str">
        <f>IF(ISNA(VLOOKUP(C8445,'Provider-EHR crosswalk'!A:B,2,FALSE)),"No EHR Specified",VLOOKUP(C8445,'Provider-EHR crosswalk'!A:B,2,FALSE))</f>
        <v>Azalea Health EHR</v>
      </c>
    </row>
    <row r="8446" spans="1:11" x14ac:dyDescent="0.25">
      <c r="A8446" t="s">
        <v>104</v>
      </c>
      <c r="B8446">
        <v>77</v>
      </c>
      <c r="C8446" t="s">
        <v>919</v>
      </c>
      <c r="D8446" t="s">
        <v>105</v>
      </c>
      <c r="E8446">
        <v>523</v>
      </c>
      <c r="F8446">
        <v>523</v>
      </c>
      <c r="G8446">
        <v>100</v>
      </c>
      <c r="H8446" t="s">
        <v>65</v>
      </c>
      <c r="I8446">
        <v>99</v>
      </c>
      <c r="J8446" t="s">
        <v>66</v>
      </c>
      <c r="K8446" s="33" t="str">
        <f>IF(ISNA(VLOOKUP(C8446,'Provider-EHR crosswalk'!A:B,2,FALSE)),"No EHR Specified",VLOOKUP(C8446,'Provider-EHR crosswalk'!A:B,2,FALSE))</f>
        <v>Azalea Health EHR</v>
      </c>
    </row>
    <row r="8447" spans="1:11" x14ac:dyDescent="0.25">
      <c r="A8447" t="s">
        <v>106</v>
      </c>
      <c r="B8447">
        <v>77</v>
      </c>
      <c r="C8447" t="s">
        <v>919</v>
      </c>
      <c r="D8447" t="s">
        <v>107</v>
      </c>
      <c r="E8447">
        <v>523</v>
      </c>
      <c r="F8447">
        <v>523</v>
      </c>
      <c r="G8447">
        <v>100</v>
      </c>
      <c r="H8447" t="s">
        <v>65</v>
      </c>
      <c r="I8447">
        <v>99</v>
      </c>
      <c r="J8447" t="s">
        <v>66</v>
      </c>
      <c r="K8447" s="33" t="str">
        <f>IF(ISNA(VLOOKUP(C8447,'Provider-EHR crosswalk'!A:B,2,FALSE)),"No EHR Specified",VLOOKUP(C8447,'Provider-EHR crosswalk'!A:B,2,FALSE))</f>
        <v>Azalea Health EHR</v>
      </c>
    </row>
    <row r="8448" spans="1:11" x14ac:dyDescent="0.25">
      <c r="A8448" t="s">
        <v>108</v>
      </c>
      <c r="B8448">
        <v>77</v>
      </c>
      <c r="C8448" t="s">
        <v>919</v>
      </c>
      <c r="D8448" t="s">
        <v>109</v>
      </c>
      <c r="E8448">
        <v>523</v>
      </c>
      <c r="F8448">
        <v>523</v>
      </c>
      <c r="G8448">
        <v>100</v>
      </c>
      <c r="H8448" t="s">
        <v>65</v>
      </c>
      <c r="I8448">
        <v>99</v>
      </c>
      <c r="J8448" t="s">
        <v>66</v>
      </c>
      <c r="K8448" s="33" t="str">
        <f>IF(ISNA(VLOOKUP(C8448,'Provider-EHR crosswalk'!A:B,2,FALSE)),"No EHR Specified",VLOOKUP(C8448,'Provider-EHR crosswalk'!A:B,2,FALSE))</f>
        <v>Azalea Health EHR</v>
      </c>
    </row>
    <row r="8449" spans="1:11" x14ac:dyDescent="0.25">
      <c r="A8449" t="s">
        <v>110</v>
      </c>
      <c r="B8449">
        <v>77</v>
      </c>
      <c r="C8449" t="s">
        <v>919</v>
      </c>
      <c r="D8449" t="s">
        <v>111</v>
      </c>
      <c r="E8449">
        <v>523</v>
      </c>
      <c r="F8449">
        <v>523</v>
      </c>
      <c r="G8449">
        <v>100</v>
      </c>
      <c r="H8449" t="s">
        <v>65</v>
      </c>
      <c r="I8449">
        <v>99</v>
      </c>
      <c r="J8449" t="s">
        <v>66</v>
      </c>
      <c r="K8449" s="33" t="str">
        <f>IF(ISNA(VLOOKUP(C8449,'Provider-EHR crosswalk'!A:B,2,FALSE)),"No EHR Specified",VLOOKUP(C8449,'Provider-EHR crosswalk'!A:B,2,FALSE))</f>
        <v>Azalea Health EHR</v>
      </c>
    </row>
    <row r="8450" spans="1:11" x14ac:dyDescent="0.25">
      <c r="A8450" t="s">
        <v>112</v>
      </c>
      <c r="B8450">
        <v>77</v>
      </c>
      <c r="C8450" t="s">
        <v>919</v>
      </c>
      <c r="D8450" t="s">
        <v>113</v>
      </c>
      <c r="E8450">
        <v>523</v>
      </c>
      <c r="F8450">
        <v>523</v>
      </c>
      <c r="G8450">
        <v>100</v>
      </c>
      <c r="H8450" t="s">
        <v>65</v>
      </c>
      <c r="I8450">
        <v>99</v>
      </c>
      <c r="J8450" t="s">
        <v>66</v>
      </c>
      <c r="K8450" s="33" t="str">
        <f>IF(ISNA(VLOOKUP(C8450,'Provider-EHR crosswalk'!A:B,2,FALSE)),"No EHR Specified",VLOOKUP(C8450,'Provider-EHR crosswalk'!A:B,2,FALSE))</f>
        <v>Azalea Health EHR</v>
      </c>
    </row>
    <row r="8451" spans="1:11" x14ac:dyDescent="0.25">
      <c r="A8451" t="s">
        <v>114</v>
      </c>
      <c r="B8451">
        <v>77</v>
      </c>
      <c r="C8451" t="s">
        <v>919</v>
      </c>
      <c r="D8451" t="s">
        <v>115</v>
      </c>
      <c r="E8451">
        <v>2</v>
      </c>
      <c r="F8451">
        <v>62</v>
      </c>
      <c r="G8451">
        <v>3.23</v>
      </c>
      <c r="H8451" t="s">
        <v>116</v>
      </c>
      <c r="I8451">
        <v>4</v>
      </c>
      <c r="J8451" t="s">
        <v>66</v>
      </c>
      <c r="K8451" s="33" t="str">
        <f>IF(ISNA(VLOOKUP(C8451,'Provider-EHR crosswalk'!A:B,2,FALSE)),"No EHR Specified",VLOOKUP(C8451,'Provider-EHR crosswalk'!A:B,2,FALSE))</f>
        <v>Azalea Health EHR</v>
      </c>
    </row>
    <row r="8452" spans="1:11" x14ac:dyDescent="0.25">
      <c r="A8452" t="s">
        <v>117</v>
      </c>
      <c r="B8452">
        <v>77</v>
      </c>
      <c r="C8452" t="s">
        <v>919</v>
      </c>
      <c r="D8452" t="s">
        <v>118</v>
      </c>
      <c r="E8452">
        <v>3</v>
      </c>
      <c r="F8452">
        <v>62</v>
      </c>
      <c r="G8452">
        <v>4.84</v>
      </c>
      <c r="H8452" t="s">
        <v>116</v>
      </c>
      <c r="I8452">
        <v>4</v>
      </c>
      <c r="J8452" t="s">
        <v>69</v>
      </c>
      <c r="K8452" s="33" t="str">
        <f>IF(ISNA(VLOOKUP(C8452,'Provider-EHR crosswalk'!A:B,2,FALSE)),"No EHR Specified",VLOOKUP(C8452,'Provider-EHR crosswalk'!A:B,2,FALSE))</f>
        <v>Azalea Health EHR</v>
      </c>
    </row>
    <row r="8453" spans="1:11" x14ac:dyDescent="0.25">
      <c r="A8453" t="s">
        <v>119</v>
      </c>
      <c r="B8453">
        <v>77</v>
      </c>
      <c r="C8453" t="s">
        <v>919</v>
      </c>
      <c r="D8453" t="s">
        <v>120</v>
      </c>
      <c r="E8453">
        <v>1</v>
      </c>
      <c r="F8453">
        <v>62</v>
      </c>
      <c r="G8453">
        <v>1.61</v>
      </c>
      <c r="H8453" t="s">
        <v>116</v>
      </c>
      <c r="I8453">
        <v>4</v>
      </c>
      <c r="J8453" t="s">
        <v>66</v>
      </c>
      <c r="K8453" s="33" t="str">
        <f>IF(ISNA(VLOOKUP(C8453,'Provider-EHR crosswalk'!A:B,2,FALSE)),"No EHR Specified",VLOOKUP(C8453,'Provider-EHR crosswalk'!A:B,2,FALSE))</f>
        <v>Azalea Health EHR</v>
      </c>
    </row>
    <row r="8454" spans="1:11" x14ac:dyDescent="0.25">
      <c r="A8454" t="s">
        <v>121</v>
      </c>
      <c r="B8454">
        <v>77</v>
      </c>
      <c r="C8454" t="s">
        <v>919</v>
      </c>
      <c r="D8454" t="s">
        <v>122</v>
      </c>
      <c r="E8454">
        <v>0</v>
      </c>
      <c r="F8454">
        <v>62</v>
      </c>
      <c r="G8454">
        <v>0</v>
      </c>
      <c r="H8454" t="s">
        <v>116</v>
      </c>
      <c r="I8454">
        <v>1</v>
      </c>
      <c r="J8454" t="s">
        <v>66</v>
      </c>
      <c r="K8454" s="33" t="str">
        <f>IF(ISNA(VLOOKUP(C8454,'Provider-EHR crosswalk'!A:B,2,FALSE)),"No EHR Specified",VLOOKUP(C8454,'Provider-EHR crosswalk'!A:B,2,FALSE))</f>
        <v>Azalea Health EHR</v>
      </c>
    </row>
    <row r="8455" spans="1:11" x14ac:dyDescent="0.25">
      <c r="A8455" t="s">
        <v>123</v>
      </c>
      <c r="B8455">
        <v>77</v>
      </c>
      <c r="C8455" t="s">
        <v>919</v>
      </c>
      <c r="D8455" t="s">
        <v>124</v>
      </c>
      <c r="E8455">
        <v>0</v>
      </c>
      <c r="F8455">
        <v>523</v>
      </c>
      <c r="G8455">
        <v>0</v>
      </c>
      <c r="H8455" t="s">
        <v>116</v>
      </c>
      <c r="I8455">
        <v>1</v>
      </c>
      <c r="J8455" t="s">
        <v>66</v>
      </c>
      <c r="K8455" s="33" t="str">
        <f>IF(ISNA(VLOOKUP(C8455,'Provider-EHR crosswalk'!A:B,2,FALSE)),"No EHR Specified",VLOOKUP(C8455,'Provider-EHR crosswalk'!A:B,2,FALSE))</f>
        <v>Azalea Health EHR</v>
      </c>
    </row>
    <row r="8456" spans="1:11" x14ac:dyDescent="0.25">
      <c r="A8456" t="s">
        <v>125</v>
      </c>
      <c r="B8456">
        <v>77</v>
      </c>
      <c r="C8456" t="s">
        <v>919</v>
      </c>
      <c r="D8456" t="s">
        <v>126</v>
      </c>
      <c r="E8456">
        <v>0</v>
      </c>
      <c r="F8456">
        <v>523</v>
      </c>
      <c r="G8456">
        <v>0</v>
      </c>
      <c r="H8456" t="s">
        <v>116</v>
      </c>
      <c r="I8456">
        <v>1</v>
      </c>
      <c r="J8456" t="s">
        <v>66</v>
      </c>
      <c r="K8456" s="33" t="str">
        <f>IF(ISNA(VLOOKUP(C8456,'Provider-EHR crosswalk'!A:B,2,FALSE)),"No EHR Specified",VLOOKUP(C8456,'Provider-EHR crosswalk'!A:B,2,FALSE))</f>
        <v>Azalea Health EHR</v>
      </c>
    </row>
    <row r="8457" spans="1:11" x14ac:dyDescent="0.25">
      <c r="A8457" t="s">
        <v>127</v>
      </c>
      <c r="B8457">
        <v>77</v>
      </c>
      <c r="C8457" t="s">
        <v>919</v>
      </c>
      <c r="D8457" t="s">
        <v>128</v>
      </c>
      <c r="E8457">
        <v>6</v>
      </c>
      <c r="F8457">
        <v>523</v>
      </c>
      <c r="G8457">
        <v>1.1499999999999999</v>
      </c>
      <c r="H8457" t="s">
        <v>116</v>
      </c>
      <c r="I8457">
        <v>4</v>
      </c>
      <c r="J8457" t="s">
        <v>66</v>
      </c>
      <c r="K8457" s="33" t="str">
        <f>IF(ISNA(VLOOKUP(C8457,'Provider-EHR crosswalk'!A:B,2,FALSE)),"No EHR Specified",VLOOKUP(C8457,'Provider-EHR crosswalk'!A:B,2,FALSE))</f>
        <v>Azalea Health EHR</v>
      </c>
    </row>
    <row r="8458" spans="1:11" x14ac:dyDescent="0.25">
      <c r="A8458" t="s">
        <v>129</v>
      </c>
      <c r="B8458">
        <v>77</v>
      </c>
      <c r="C8458" t="s">
        <v>919</v>
      </c>
      <c r="D8458" t="s">
        <v>130</v>
      </c>
      <c r="E8458">
        <v>19</v>
      </c>
      <c r="F8458">
        <v>523</v>
      </c>
      <c r="G8458">
        <v>3.63</v>
      </c>
      <c r="H8458" t="s">
        <v>116</v>
      </c>
      <c r="I8458">
        <v>4</v>
      </c>
      <c r="J8458" t="s">
        <v>66</v>
      </c>
      <c r="K8458" s="33" t="str">
        <f>IF(ISNA(VLOOKUP(C8458,'Provider-EHR crosswalk'!A:B,2,FALSE)),"No EHR Specified",VLOOKUP(C8458,'Provider-EHR crosswalk'!A:B,2,FALSE))</f>
        <v>Azalea Health EHR</v>
      </c>
    </row>
    <row r="8459" spans="1:11" x14ac:dyDescent="0.25">
      <c r="A8459" t="s">
        <v>131</v>
      </c>
      <c r="B8459">
        <v>77</v>
      </c>
      <c r="C8459" t="s">
        <v>919</v>
      </c>
      <c r="D8459" t="s">
        <v>132</v>
      </c>
      <c r="E8459">
        <v>17</v>
      </c>
      <c r="F8459">
        <v>523</v>
      </c>
      <c r="G8459">
        <v>3.25</v>
      </c>
      <c r="H8459" t="s">
        <v>116</v>
      </c>
      <c r="I8459">
        <v>4</v>
      </c>
      <c r="J8459" t="s">
        <v>66</v>
      </c>
      <c r="K8459" s="33" t="str">
        <f>IF(ISNA(VLOOKUP(C8459,'Provider-EHR crosswalk'!A:B,2,FALSE)),"No EHR Specified",VLOOKUP(C8459,'Provider-EHR crosswalk'!A:B,2,FALSE))</f>
        <v>Azalea Health EHR</v>
      </c>
    </row>
    <row r="8460" spans="1:11" x14ac:dyDescent="0.25">
      <c r="A8460" t="s">
        <v>133</v>
      </c>
      <c r="B8460">
        <v>77</v>
      </c>
      <c r="C8460" t="s">
        <v>919</v>
      </c>
      <c r="D8460" t="s">
        <v>134</v>
      </c>
      <c r="E8460">
        <v>26</v>
      </c>
      <c r="F8460">
        <v>523</v>
      </c>
      <c r="G8460">
        <v>4.97</v>
      </c>
      <c r="H8460" t="s">
        <v>116</v>
      </c>
      <c r="I8460">
        <v>1</v>
      </c>
      <c r="J8460" t="s">
        <v>69</v>
      </c>
      <c r="K8460" s="33" t="str">
        <f>IF(ISNA(VLOOKUP(C8460,'Provider-EHR crosswalk'!A:B,2,FALSE)),"No EHR Specified",VLOOKUP(C8460,'Provider-EHR crosswalk'!A:B,2,FALSE))</f>
        <v>Azalea Health EHR</v>
      </c>
    </row>
    <row r="8461" spans="1:11" x14ac:dyDescent="0.25">
      <c r="A8461" t="s">
        <v>135</v>
      </c>
      <c r="B8461">
        <v>77</v>
      </c>
      <c r="C8461" t="s">
        <v>919</v>
      </c>
      <c r="D8461" t="s">
        <v>136</v>
      </c>
      <c r="E8461">
        <v>0</v>
      </c>
      <c r="F8461">
        <v>523</v>
      </c>
      <c r="G8461">
        <v>0</v>
      </c>
      <c r="H8461" t="s">
        <v>116</v>
      </c>
      <c r="I8461">
        <v>1</v>
      </c>
      <c r="J8461" t="s">
        <v>66</v>
      </c>
      <c r="K8461" s="33" t="str">
        <f>IF(ISNA(VLOOKUP(C8461,'Provider-EHR crosswalk'!A:B,2,FALSE)),"No EHR Specified",VLOOKUP(C8461,'Provider-EHR crosswalk'!A:B,2,FALSE))</f>
        <v>Azalea Health EHR</v>
      </c>
    </row>
    <row r="8462" spans="1:11" x14ac:dyDescent="0.25">
      <c r="A8462" t="s">
        <v>137</v>
      </c>
      <c r="B8462">
        <v>77</v>
      </c>
      <c r="C8462" t="s">
        <v>919</v>
      </c>
      <c r="D8462" t="s">
        <v>138</v>
      </c>
      <c r="E8462">
        <v>0</v>
      </c>
      <c r="F8462">
        <v>523</v>
      </c>
      <c r="G8462">
        <v>0</v>
      </c>
      <c r="H8462" t="s">
        <v>116</v>
      </c>
      <c r="I8462">
        <v>1</v>
      </c>
      <c r="J8462" t="s">
        <v>66</v>
      </c>
      <c r="K8462" s="33" t="str">
        <f>IF(ISNA(VLOOKUP(C8462,'Provider-EHR crosswalk'!A:B,2,FALSE)),"No EHR Specified",VLOOKUP(C8462,'Provider-EHR crosswalk'!A:B,2,FALSE))</f>
        <v>Azalea Health EHR</v>
      </c>
    </row>
    <row r="8463" spans="1:11" x14ac:dyDescent="0.25">
      <c r="A8463" t="s">
        <v>139</v>
      </c>
      <c r="B8463">
        <v>77</v>
      </c>
      <c r="C8463" t="s">
        <v>919</v>
      </c>
      <c r="D8463" t="s">
        <v>140</v>
      </c>
      <c r="E8463">
        <v>0</v>
      </c>
      <c r="F8463">
        <v>523</v>
      </c>
      <c r="G8463">
        <v>0</v>
      </c>
      <c r="H8463" t="s">
        <v>116</v>
      </c>
      <c r="I8463">
        <v>1</v>
      </c>
      <c r="J8463" t="s">
        <v>66</v>
      </c>
      <c r="K8463" s="33" t="str">
        <f>IF(ISNA(VLOOKUP(C8463,'Provider-EHR crosswalk'!A:B,2,FALSE)),"No EHR Specified",VLOOKUP(C8463,'Provider-EHR crosswalk'!A:B,2,FALSE))</f>
        <v>Azalea Health EHR</v>
      </c>
    </row>
    <row r="8464" spans="1:11" x14ac:dyDescent="0.25">
      <c r="A8464" t="s">
        <v>141</v>
      </c>
      <c r="B8464">
        <v>77</v>
      </c>
      <c r="C8464" t="s">
        <v>919</v>
      </c>
      <c r="D8464" t="s">
        <v>142</v>
      </c>
      <c r="E8464">
        <v>0</v>
      </c>
      <c r="F8464">
        <v>523</v>
      </c>
      <c r="G8464">
        <v>0</v>
      </c>
      <c r="H8464" t="s">
        <v>116</v>
      </c>
      <c r="I8464">
        <v>1</v>
      </c>
      <c r="J8464" t="s">
        <v>66</v>
      </c>
      <c r="K8464" s="33" t="str">
        <f>IF(ISNA(VLOOKUP(C8464,'Provider-EHR crosswalk'!A:B,2,FALSE)),"No EHR Specified",VLOOKUP(C8464,'Provider-EHR crosswalk'!A:B,2,FALSE))</f>
        <v>Azalea Health EHR</v>
      </c>
    </row>
    <row r="8465" spans="1:11" x14ac:dyDescent="0.25">
      <c r="A8465" t="s">
        <v>143</v>
      </c>
      <c r="B8465">
        <v>77</v>
      </c>
      <c r="C8465" t="s">
        <v>919</v>
      </c>
      <c r="D8465" t="s">
        <v>144</v>
      </c>
      <c r="E8465">
        <v>0</v>
      </c>
      <c r="F8465">
        <v>523</v>
      </c>
      <c r="G8465">
        <v>0</v>
      </c>
      <c r="H8465" t="s">
        <v>116</v>
      </c>
      <c r="I8465">
        <v>1</v>
      </c>
      <c r="J8465" t="s">
        <v>66</v>
      </c>
      <c r="K8465" s="33" t="str">
        <f>IF(ISNA(VLOOKUP(C8465,'Provider-EHR crosswalk'!A:B,2,FALSE)),"No EHR Specified",VLOOKUP(C8465,'Provider-EHR crosswalk'!A:B,2,FALSE))</f>
        <v>Azalea Health EHR</v>
      </c>
    </row>
    <row r="8466" spans="1:11" x14ac:dyDescent="0.25">
      <c r="A8466" t="s">
        <v>145</v>
      </c>
      <c r="B8466">
        <v>77</v>
      </c>
      <c r="C8466" t="s">
        <v>919</v>
      </c>
      <c r="D8466" t="s">
        <v>146</v>
      </c>
      <c r="E8466">
        <v>0</v>
      </c>
      <c r="F8466">
        <v>523</v>
      </c>
      <c r="G8466">
        <v>0</v>
      </c>
      <c r="H8466" t="s">
        <v>116</v>
      </c>
      <c r="I8466">
        <v>1</v>
      </c>
      <c r="J8466" t="s">
        <v>66</v>
      </c>
      <c r="K8466" s="33" t="str">
        <f>IF(ISNA(VLOOKUP(C8466,'Provider-EHR crosswalk'!A:B,2,FALSE)),"No EHR Specified",VLOOKUP(C8466,'Provider-EHR crosswalk'!A:B,2,FALSE))</f>
        <v>Azalea Health EHR</v>
      </c>
    </row>
    <row r="8467" spans="1:11" x14ac:dyDescent="0.25">
      <c r="A8467" t="s">
        <v>147</v>
      </c>
      <c r="B8467">
        <v>77</v>
      </c>
      <c r="C8467" t="s">
        <v>919</v>
      </c>
      <c r="D8467" t="s">
        <v>148</v>
      </c>
      <c r="E8467">
        <v>0</v>
      </c>
      <c r="F8467">
        <v>523</v>
      </c>
      <c r="G8467">
        <v>0</v>
      </c>
      <c r="H8467" t="s">
        <v>116</v>
      </c>
      <c r="I8467">
        <v>1</v>
      </c>
      <c r="J8467" t="s">
        <v>66</v>
      </c>
      <c r="K8467" s="33" t="str">
        <f>IF(ISNA(VLOOKUP(C8467,'Provider-EHR crosswalk'!A:B,2,FALSE)),"No EHR Specified",VLOOKUP(C8467,'Provider-EHR crosswalk'!A:B,2,FALSE))</f>
        <v>Azalea Health EHR</v>
      </c>
    </row>
    <row r="8468" spans="1:11" x14ac:dyDescent="0.25">
      <c r="A8468" t="s">
        <v>149</v>
      </c>
      <c r="B8468">
        <v>77</v>
      </c>
      <c r="C8468" t="s">
        <v>919</v>
      </c>
      <c r="D8468" t="s">
        <v>150</v>
      </c>
      <c r="E8468">
        <v>0</v>
      </c>
      <c r="F8468">
        <v>523</v>
      </c>
      <c r="G8468">
        <v>0</v>
      </c>
      <c r="H8468" t="s">
        <v>116</v>
      </c>
      <c r="I8468">
        <v>1</v>
      </c>
      <c r="J8468" t="s">
        <v>66</v>
      </c>
      <c r="K8468" s="33" t="str">
        <f>IF(ISNA(VLOOKUP(C8468,'Provider-EHR crosswalk'!A:B,2,FALSE)),"No EHR Specified",VLOOKUP(C8468,'Provider-EHR crosswalk'!A:B,2,FALSE))</f>
        <v>Azalea Health EHR</v>
      </c>
    </row>
    <row r="8469" spans="1:11" x14ac:dyDescent="0.25">
      <c r="A8469" t="s">
        <v>151</v>
      </c>
      <c r="B8469">
        <v>77</v>
      </c>
      <c r="C8469" t="s">
        <v>919</v>
      </c>
      <c r="D8469" t="s">
        <v>152</v>
      </c>
      <c r="E8469">
        <v>0</v>
      </c>
      <c r="F8469">
        <v>523</v>
      </c>
      <c r="G8469">
        <v>0</v>
      </c>
      <c r="H8469" t="s">
        <v>116</v>
      </c>
      <c r="I8469">
        <v>1</v>
      </c>
      <c r="J8469" t="s">
        <v>66</v>
      </c>
      <c r="K8469" s="33" t="str">
        <f>IF(ISNA(VLOOKUP(C8469,'Provider-EHR crosswalk'!A:B,2,FALSE)),"No EHR Specified",VLOOKUP(C8469,'Provider-EHR crosswalk'!A:B,2,FALSE))</f>
        <v>Azalea Health EHR</v>
      </c>
    </row>
    <row r="8470" spans="1:11" x14ac:dyDescent="0.25">
      <c r="A8470" t="s">
        <v>153</v>
      </c>
      <c r="B8470">
        <v>77</v>
      </c>
      <c r="C8470" t="s">
        <v>919</v>
      </c>
      <c r="D8470" t="s">
        <v>154</v>
      </c>
      <c r="E8470">
        <v>5</v>
      </c>
      <c r="F8470">
        <v>523</v>
      </c>
      <c r="G8470">
        <v>0.96</v>
      </c>
      <c r="H8470" t="s">
        <v>116</v>
      </c>
      <c r="I8470">
        <v>1</v>
      </c>
      <c r="J8470" t="s">
        <v>66</v>
      </c>
      <c r="K8470" s="33" t="str">
        <f>IF(ISNA(VLOOKUP(C8470,'Provider-EHR crosswalk'!A:B,2,FALSE)),"No EHR Specified",VLOOKUP(C8470,'Provider-EHR crosswalk'!A:B,2,FALSE))</f>
        <v>Azalea Health EHR</v>
      </c>
    </row>
    <row r="8471" spans="1:11" x14ac:dyDescent="0.25">
      <c r="A8471" t="s">
        <v>155</v>
      </c>
      <c r="B8471">
        <v>77</v>
      </c>
      <c r="C8471" t="s">
        <v>919</v>
      </c>
      <c r="D8471" t="s">
        <v>156</v>
      </c>
      <c r="E8471">
        <v>0</v>
      </c>
      <c r="F8471">
        <v>523</v>
      </c>
      <c r="G8471">
        <v>0</v>
      </c>
      <c r="H8471" t="s">
        <v>157</v>
      </c>
      <c r="I8471" t="s">
        <v>157</v>
      </c>
      <c r="J8471" t="s">
        <v>157</v>
      </c>
      <c r="K8471" s="33" t="str">
        <f>IF(ISNA(VLOOKUP(C8471,'Provider-EHR crosswalk'!A:B,2,FALSE)),"No EHR Specified",VLOOKUP(C8471,'Provider-EHR crosswalk'!A:B,2,FALSE))</f>
        <v>Azalea Health EHR</v>
      </c>
    </row>
    <row r="8472" spans="1:11" x14ac:dyDescent="0.25">
      <c r="A8472" t="s">
        <v>158</v>
      </c>
      <c r="B8472">
        <v>77</v>
      </c>
      <c r="C8472" t="s">
        <v>919</v>
      </c>
      <c r="D8472" t="s">
        <v>159</v>
      </c>
      <c r="E8472">
        <v>13</v>
      </c>
      <c r="F8472">
        <v>523</v>
      </c>
      <c r="G8472">
        <v>2.4900000000000002</v>
      </c>
      <c r="H8472" t="s">
        <v>157</v>
      </c>
      <c r="I8472" t="s">
        <v>157</v>
      </c>
      <c r="J8472" t="s">
        <v>157</v>
      </c>
      <c r="K8472" s="33" t="str">
        <f>IF(ISNA(VLOOKUP(C8472,'Provider-EHR crosswalk'!A:B,2,FALSE)),"No EHR Specified",VLOOKUP(C8472,'Provider-EHR crosswalk'!A:B,2,FALSE))</f>
        <v>Azalea Health EHR</v>
      </c>
    </row>
    <row r="8473" spans="1:11" x14ac:dyDescent="0.25">
      <c r="A8473" t="s">
        <v>162</v>
      </c>
      <c r="B8473">
        <v>77</v>
      </c>
      <c r="C8473" t="s">
        <v>919</v>
      </c>
      <c r="D8473" t="s">
        <v>163</v>
      </c>
      <c r="E8473">
        <v>508</v>
      </c>
      <c r="F8473">
        <v>523</v>
      </c>
      <c r="G8473">
        <v>97.13</v>
      </c>
      <c r="H8473" t="s">
        <v>65</v>
      </c>
      <c r="I8473">
        <v>95</v>
      </c>
      <c r="J8473" t="s">
        <v>66</v>
      </c>
      <c r="K8473" s="33" t="str">
        <f>IF(ISNA(VLOOKUP(C8473,'Provider-EHR crosswalk'!A:B,2,FALSE)),"No EHR Specified",VLOOKUP(C8473,'Provider-EHR crosswalk'!A:B,2,FALSE))</f>
        <v>Azalea Health EHR</v>
      </c>
    </row>
    <row r="8474" spans="1:11" x14ac:dyDescent="0.25">
      <c r="A8474" t="s">
        <v>164</v>
      </c>
      <c r="B8474">
        <v>77</v>
      </c>
      <c r="C8474" t="s">
        <v>919</v>
      </c>
      <c r="D8474" t="s">
        <v>165</v>
      </c>
      <c r="E8474">
        <v>52</v>
      </c>
      <c r="F8474">
        <v>62</v>
      </c>
      <c r="G8474">
        <v>83.87</v>
      </c>
      <c r="H8474" t="s">
        <v>65</v>
      </c>
      <c r="I8474">
        <v>95</v>
      </c>
      <c r="J8474" t="s">
        <v>69</v>
      </c>
      <c r="K8474" s="33" t="str">
        <f>IF(ISNA(VLOOKUP(C8474,'Provider-EHR crosswalk'!A:B,2,FALSE)),"No EHR Specified",VLOOKUP(C8474,'Provider-EHR crosswalk'!A:B,2,FALSE))</f>
        <v>Azalea Health EHR</v>
      </c>
    </row>
    <row r="8475" spans="1:11" x14ac:dyDescent="0.25">
      <c r="A8475" t="s">
        <v>166</v>
      </c>
      <c r="B8475">
        <v>77</v>
      </c>
      <c r="C8475" t="s">
        <v>919</v>
      </c>
      <c r="D8475" t="s">
        <v>167</v>
      </c>
      <c r="E8475">
        <v>1</v>
      </c>
      <c r="F8475">
        <v>62</v>
      </c>
      <c r="G8475">
        <v>1.61</v>
      </c>
      <c r="H8475" t="s">
        <v>116</v>
      </c>
      <c r="I8475">
        <v>5</v>
      </c>
      <c r="J8475" t="s">
        <v>66</v>
      </c>
      <c r="K8475" s="33" t="str">
        <f>IF(ISNA(VLOOKUP(C8475,'Provider-EHR crosswalk'!A:B,2,FALSE)),"No EHR Specified",VLOOKUP(C8475,'Provider-EHR crosswalk'!A:B,2,FALSE))</f>
        <v>Azalea Health EHR</v>
      </c>
    </row>
    <row r="8476" spans="1:11" x14ac:dyDescent="0.25">
      <c r="A8476" t="s">
        <v>168</v>
      </c>
      <c r="B8476">
        <v>77</v>
      </c>
      <c r="C8476" t="s">
        <v>919</v>
      </c>
      <c r="D8476" t="s">
        <v>169</v>
      </c>
      <c r="E8476">
        <v>0</v>
      </c>
      <c r="F8476">
        <v>62</v>
      </c>
      <c r="G8476">
        <v>0</v>
      </c>
      <c r="H8476" t="s">
        <v>116</v>
      </c>
      <c r="I8476">
        <v>5</v>
      </c>
      <c r="J8476" t="s">
        <v>66</v>
      </c>
      <c r="K8476" s="33" t="str">
        <f>IF(ISNA(VLOOKUP(C8476,'Provider-EHR crosswalk'!A:B,2,FALSE)),"No EHR Specified",VLOOKUP(C8476,'Provider-EHR crosswalk'!A:B,2,FALSE))</f>
        <v>Azalea Health EHR</v>
      </c>
    </row>
    <row r="8477" spans="1:11" x14ac:dyDescent="0.25">
      <c r="A8477" t="s">
        <v>170</v>
      </c>
      <c r="B8477">
        <v>77</v>
      </c>
      <c r="C8477" t="s">
        <v>919</v>
      </c>
      <c r="D8477" t="s">
        <v>171</v>
      </c>
      <c r="E8477">
        <v>9</v>
      </c>
      <c r="F8477">
        <v>62</v>
      </c>
      <c r="G8477">
        <v>14.52</v>
      </c>
      <c r="H8477" t="s">
        <v>116</v>
      </c>
      <c r="I8477">
        <v>5</v>
      </c>
      <c r="J8477" t="s">
        <v>69</v>
      </c>
      <c r="K8477" s="33" t="str">
        <f>IF(ISNA(VLOOKUP(C8477,'Provider-EHR crosswalk'!A:B,2,FALSE)),"No EHR Specified",VLOOKUP(C8477,'Provider-EHR crosswalk'!A:B,2,FALSE))</f>
        <v>Azalea Health EHR</v>
      </c>
    </row>
    <row r="8478" spans="1:11" x14ac:dyDescent="0.25">
      <c r="A8478" t="s">
        <v>172</v>
      </c>
      <c r="B8478">
        <v>77</v>
      </c>
      <c r="C8478" t="s">
        <v>919</v>
      </c>
      <c r="D8478" t="s">
        <v>173</v>
      </c>
      <c r="E8478">
        <v>9</v>
      </c>
      <c r="F8478">
        <v>523</v>
      </c>
      <c r="G8478">
        <v>1.72</v>
      </c>
      <c r="H8478" t="s">
        <v>116</v>
      </c>
      <c r="I8478">
        <v>5</v>
      </c>
      <c r="J8478" t="s">
        <v>66</v>
      </c>
      <c r="K8478" s="33" t="str">
        <f>IF(ISNA(VLOOKUP(C8478,'Provider-EHR crosswalk'!A:B,2,FALSE)),"No EHR Specified",VLOOKUP(C8478,'Provider-EHR crosswalk'!A:B,2,FALSE))</f>
        <v>Azalea Health EHR</v>
      </c>
    </row>
    <row r="8479" spans="1:11" x14ac:dyDescent="0.25">
      <c r="A8479" t="s">
        <v>174</v>
      </c>
      <c r="B8479">
        <v>77</v>
      </c>
      <c r="C8479" t="s">
        <v>919</v>
      </c>
      <c r="D8479" t="s">
        <v>175</v>
      </c>
      <c r="E8479">
        <v>0</v>
      </c>
      <c r="F8479">
        <v>523</v>
      </c>
      <c r="G8479">
        <v>0</v>
      </c>
      <c r="H8479" t="s">
        <v>116</v>
      </c>
      <c r="I8479">
        <v>5</v>
      </c>
      <c r="J8479" t="s">
        <v>66</v>
      </c>
      <c r="K8479" s="33" t="str">
        <f>IF(ISNA(VLOOKUP(C8479,'Provider-EHR crosswalk'!A:B,2,FALSE)),"No EHR Specified",VLOOKUP(C8479,'Provider-EHR crosswalk'!A:B,2,FALSE))</f>
        <v>Azalea Health EHR</v>
      </c>
    </row>
    <row r="8480" spans="1:11" x14ac:dyDescent="0.25">
      <c r="A8480" t="s">
        <v>176</v>
      </c>
      <c r="B8480">
        <v>77</v>
      </c>
      <c r="C8480" t="s">
        <v>919</v>
      </c>
      <c r="D8480" t="s">
        <v>177</v>
      </c>
      <c r="E8480">
        <v>6</v>
      </c>
      <c r="F8480">
        <v>523</v>
      </c>
      <c r="G8480">
        <v>1.1499999999999999</v>
      </c>
      <c r="H8480" t="s">
        <v>116</v>
      </c>
      <c r="I8480">
        <v>5</v>
      </c>
      <c r="J8480" t="s">
        <v>66</v>
      </c>
      <c r="K8480" s="33" t="str">
        <f>IF(ISNA(VLOOKUP(C8480,'Provider-EHR crosswalk'!A:B,2,FALSE)),"No EHR Specified",VLOOKUP(C8480,'Provider-EHR crosswalk'!A:B,2,FALSE))</f>
        <v>Azalea Health EHR</v>
      </c>
    </row>
    <row r="8481" spans="1:11" x14ac:dyDescent="0.25">
      <c r="A8481" t="s">
        <v>63</v>
      </c>
      <c r="B8481">
        <v>177</v>
      </c>
      <c r="C8481" t="s">
        <v>1022</v>
      </c>
      <c r="D8481" t="s">
        <v>64</v>
      </c>
      <c r="E8481">
        <v>2</v>
      </c>
      <c r="F8481">
        <v>2</v>
      </c>
      <c r="G8481">
        <v>100</v>
      </c>
      <c r="H8481" t="s">
        <v>65</v>
      </c>
      <c r="I8481">
        <v>99</v>
      </c>
      <c r="J8481" t="s">
        <v>66</v>
      </c>
      <c r="K8481" s="33" t="str">
        <f>IF(ISNA(VLOOKUP(C8481,'Provider-EHR crosswalk'!A:B,2,FALSE)),"No EHR Specified",VLOOKUP(C8481,'Provider-EHR crosswalk'!A:B,2,FALSE))</f>
        <v>Experity EHR</v>
      </c>
    </row>
    <row r="8482" spans="1:11" x14ac:dyDescent="0.25">
      <c r="A8482" t="s">
        <v>67</v>
      </c>
      <c r="B8482">
        <v>177</v>
      </c>
      <c r="C8482" t="s">
        <v>1022</v>
      </c>
      <c r="D8482" t="s">
        <v>68</v>
      </c>
      <c r="E8482">
        <v>0</v>
      </c>
      <c r="F8482">
        <v>2</v>
      </c>
      <c r="G8482">
        <v>0</v>
      </c>
      <c r="H8482" t="s">
        <v>65</v>
      </c>
      <c r="I8482">
        <v>75</v>
      </c>
      <c r="J8482" t="s">
        <v>69</v>
      </c>
      <c r="K8482" s="33" t="str">
        <f>IF(ISNA(VLOOKUP(C8482,'Provider-EHR crosswalk'!A:B,2,FALSE)),"No EHR Specified",VLOOKUP(C8482,'Provider-EHR crosswalk'!A:B,2,FALSE))</f>
        <v>Experity EHR</v>
      </c>
    </row>
    <row r="8483" spans="1:11" x14ac:dyDescent="0.25">
      <c r="A8483" t="s">
        <v>70</v>
      </c>
      <c r="B8483">
        <v>177</v>
      </c>
      <c r="C8483" t="s">
        <v>1022</v>
      </c>
      <c r="D8483" t="s">
        <v>71</v>
      </c>
      <c r="E8483">
        <v>2</v>
      </c>
      <c r="F8483">
        <v>2</v>
      </c>
      <c r="G8483">
        <v>100</v>
      </c>
      <c r="H8483" t="s">
        <v>65</v>
      </c>
      <c r="I8483">
        <v>99</v>
      </c>
      <c r="J8483" t="s">
        <v>66</v>
      </c>
      <c r="K8483" s="33" t="str">
        <f>IF(ISNA(VLOOKUP(C8483,'Provider-EHR crosswalk'!A:B,2,FALSE)),"No EHR Specified",VLOOKUP(C8483,'Provider-EHR crosswalk'!A:B,2,FALSE))</f>
        <v>Experity EHR</v>
      </c>
    </row>
    <row r="8484" spans="1:11" x14ac:dyDescent="0.25">
      <c r="A8484" t="s">
        <v>72</v>
      </c>
      <c r="B8484">
        <v>177</v>
      </c>
      <c r="C8484" t="s">
        <v>1022</v>
      </c>
      <c r="D8484" t="s">
        <v>73</v>
      </c>
      <c r="E8484">
        <v>2</v>
      </c>
      <c r="F8484">
        <v>2</v>
      </c>
      <c r="G8484">
        <v>100</v>
      </c>
      <c r="H8484" t="s">
        <v>65</v>
      </c>
      <c r="I8484">
        <v>99</v>
      </c>
      <c r="J8484" t="s">
        <v>66</v>
      </c>
      <c r="K8484" s="33" t="str">
        <f>IF(ISNA(VLOOKUP(C8484,'Provider-EHR crosswalk'!A:B,2,FALSE)),"No EHR Specified",VLOOKUP(C8484,'Provider-EHR crosswalk'!A:B,2,FALSE))</f>
        <v>Experity EHR</v>
      </c>
    </row>
    <row r="8485" spans="1:11" x14ac:dyDescent="0.25">
      <c r="A8485" t="s">
        <v>74</v>
      </c>
      <c r="B8485">
        <v>177</v>
      </c>
      <c r="C8485" t="s">
        <v>1022</v>
      </c>
      <c r="D8485" t="s">
        <v>75</v>
      </c>
      <c r="E8485">
        <v>2</v>
      </c>
      <c r="F8485">
        <v>2</v>
      </c>
      <c r="G8485">
        <v>100</v>
      </c>
      <c r="H8485" t="s">
        <v>65</v>
      </c>
      <c r="I8485">
        <v>99</v>
      </c>
      <c r="J8485" t="s">
        <v>66</v>
      </c>
      <c r="K8485" s="33" t="str">
        <f>IF(ISNA(VLOOKUP(C8485,'Provider-EHR crosswalk'!A:B,2,FALSE)),"No EHR Specified",VLOOKUP(C8485,'Provider-EHR crosswalk'!A:B,2,FALSE))</f>
        <v>Experity EHR</v>
      </c>
    </row>
    <row r="8486" spans="1:11" x14ac:dyDescent="0.25">
      <c r="A8486" t="s">
        <v>76</v>
      </c>
      <c r="B8486">
        <v>177</v>
      </c>
      <c r="C8486" t="s">
        <v>1022</v>
      </c>
      <c r="D8486" t="s">
        <v>77</v>
      </c>
      <c r="E8486">
        <v>2</v>
      </c>
      <c r="F8486">
        <v>2</v>
      </c>
      <c r="G8486">
        <v>100</v>
      </c>
      <c r="H8486" t="s">
        <v>65</v>
      </c>
      <c r="I8486">
        <v>85</v>
      </c>
      <c r="J8486" t="s">
        <v>66</v>
      </c>
      <c r="K8486" s="33" t="str">
        <f>IF(ISNA(VLOOKUP(C8486,'Provider-EHR crosswalk'!A:B,2,FALSE)),"No EHR Specified",VLOOKUP(C8486,'Provider-EHR crosswalk'!A:B,2,FALSE))</f>
        <v>Experity EHR</v>
      </c>
    </row>
    <row r="8487" spans="1:11" x14ac:dyDescent="0.25">
      <c r="A8487" t="s">
        <v>78</v>
      </c>
      <c r="B8487">
        <v>177</v>
      </c>
      <c r="C8487" t="s">
        <v>1022</v>
      </c>
      <c r="D8487" t="s">
        <v>79</v>
      </c>
      <c r="E8487">
        <v>2</v>
      </c>
      <c r="F8487">
        <v>2</v>
      </c>
      <c r="G8487">
        <v>100</v>
      </c>
      <c r="H8487" t="s">
        <v>65</v>
      </c>
      <c r="I8487">
        <v>85</v>
      </c>
      <c r="J8487" t="s">
        <v>66</v>
      </c>
      <c r="K8487" s="33" t="str">
        <f>IF(ISNA(VLOOKUP(C8487,'Provider-EHR crosswalk'!A:B,2,FALSE)),"No EHR Specified",VLOOKUP(C8487,'Provider-EHR crosswalk'!A:B,2,FALSE))</f>
        <v>Experity EHR</v>
      </c>
    </row>
    <row r="8488" spans="1:11" x14ac:dyDescent="0.25">
      <c r="A8488" t="s">
        <v>80</v>
      </c>
      <c r="B8488">
        <v>177</v>
      </c>
      <c r="C8488" t="s">
        <v>1022</v>
      </c>
      <c r="D8488" t="s">
        <v>81</v>
      </c>
      <c r="E8488">
        <v>2</v>
      </c>
      <c r="F8488">
        <v>2</v>
      </c>
      <c r="G8488">
        <v>100</v>
      </c>
      <c r="H8488" t="s">
        <v>65</v>
      </c>
      <c r="I8488">
        <v>85</v>
      </c>
      <c r="J8488" t="s">
        <v>66</v>
      </c>
      <c r="K8488" s="33" t="str">
        <f>IF(ISNA(VLOOKUP(C8488,'Provider-EHR crosswalk'!A:B,2,FALSE)),"No EHR Specified",VLOOKUP(C8488,'Provider-EHR crosswalk'!A:B,2,FALSE))</f>
        <v>Experity EHR</v>
      </c>
    </row>
    <row r="8489" spans="1:11" x14ac:dyDescent="0.25">
      <c r="A8489" t="s">
        <v>82</v>
      </c>
      <c r="B8489">
        <v>177</v>
      </c>
      <c r="C8489" t="s">
        <v>1022</v>
      </c>
      <c r="D8489" t="s">
        <v>83</v>
      </c>
      <c r="E8489">
        <v>2</v>
      </c>
      <c r="F8489">
        <v>2</v>
      </c>
      <c r="G8489">
        <v>100</v>
      </c>
      <c r="H8489" t="s">
        <v>65</v>
      </c>
      <c r="I8489">
        <v>85</v>
      </c>
      <c r="J8489" t="s">
        <v>66</v>
      </c>
      <c r="K8489" s="33" t="str">
        <f>IF(ISNA(VLOOKUP(C8489,'Provider-EHR crosswalk'!A:B,2,FALSE)),"No EHR Specified",VLOOKUP(C8489,'Provider-EHR crosswalk'!A:B,2,FALSE))</f>
        <v>Experity EHR</v>
      </c>
    </row>
    <row r="8490" spans="1:11" x14ac:dyDescent="0.25">
      <c r="A8490" t="s">
        <v>84</v>
      </c>
      <c r="B8490">
        <v>177</v>
      </c>
      <c r="C8490" t="s">
        <v>1022</v>
      </c>
      <c r="D8490" t="s">
        <v>85</v>
      </c>
      <c r="E8490">
        <v>2</v>
      </c>
      <c r="F8490">
        <v>2</v>
      </c>
      <c r="G8490">
        <v>100</v>
      </c>
      <c r="H8490" t="s">
        <v>65</v>
      </c>
      <c r="I8490">
        <v>85</v>
      </c>
      <c r="J8490" t="s">
        <v>66</v>
      </c>
      <c r="K8490" s="33" t="str">
        <f>IF(ISNA(VLOOKUP(C8490,'Provider-EHR crosswalk'!A:B,2,FALSE)),"No EHR Specified",VLOOKUP(C8490,'Provider-EHR crosswalk'!A:B,2,FALSE))</f>
        <v>Experity EHR</v>
      </c>
    </row>
    <row r="8491" spans="1:11" x14ac:dyDescent="0.25">
      <c r="A8491" t="s">
        <v>86</v>
      </c>
      <c r="B8491">
        <v>177</v>
      </c>
      <c r="C8491" t="s">
        <v>1022</v>
      </c>
      <c r="D8491" t="s">
        <v>87</v>
      </c>
      <c r="E8491">
        <v>2</v>
      </c>
      <c r="F8491">
        <v>2</v>
      </c>
      <c r="G8491">
        <v>100</v>
      </c>
      <c r="H8491" t="s">
        <v>65</v>
      </c>
      <c r="I8491">
        <v>95</v>
      </c>
      <c r="J8491" t="s">
        <v>66</v>
      </c>
      <c r="K8491" s="33" t="str">
        <f>IF(ISNA(VLOOKUP(C8491,'Provider-EHR crosswalk'!A:B,2,FALSE)),"No EHR Specified",VLOOKUP(C8491,'Provider-EHR crosswalk'!A:B,2,FALSE))</f>
        <v>Experity EHR</v>
      </c>
    </row>
    <row r="8492" spans="1:11" x14ac:dyDescent="0.25">
      <c r="A8492" t="s">
        <v>88</v>
      </c>
      <c r="B8492">
        <v>177</v>
      </c>
      <c r="C8492" t="s">
        <v>1022</v>
      </c>
      <c r="D8492" t="s">
        <v>89</v>
      </c>
      <c r="E8492">
        <v>2</v>
      </c>
      <c r="F8492">
        <v>2</v>
      </c>
      <c r="G8492">
        <v>100</v>
      </c>
      <c r="H8492" t="s">
        <v>65</v>
      </c>
      <c r="I8492">
        <v>95</v>
      </c>
      <c r="J8492" t="s">
        <v>66</v>
      </c>
      <c r="K8492" s="33" t="str">
        <f>IF(ISNA(VLOOKUP(C8492,'Provider-EHR crosswalk'!A:B,2,FALSE)),"No EHR Specified",VLOOKUP(C8492,'Provider-EHR crosswalk'!A:B,2,FALSE))</f>
        <v>Experity EHR</v>
      </c>
    </row>
    <row r="8493" spans="1:11" x14ac:dyDescent="0.25">
      <c r="A8493" t="s">
        <v>90</v>
      </c>
      <c r="B8493">
        <v>177</v>
      </c>
      <c r="C8493" t="s">
        <v>1022</v>
      </c>
      <c r="D8493" t="s">
        <v>91</v>
      </c>
      <c r="E8493">
        <v>2</v>
      </c>
      <c r="F8493">
        <v>2</v>
      </c>
      <c r="G8493">
        <v>100</v>
      </c>
      <c r="H8493" t="s">
        <v>65</v>
      </c>
      <c r="I8493">
        <v>90</v>
      </c>
      <c r="J8493" t="s">
        <v>66</v>
      </c>
      <c r="K8493" s="33" t="str">
        <f>IF(ISNA(VLOOKUP(C8493,'Provider-EHR crosswalk'!A:B,2,FALSE)),"No EHR Specified",VLOOKUP(C8493,'Provider-EHR crosswalk'!A:B,2,FALSE))</f>
        <v>Experity EHR</v>
      </c>
    </row>
    <row r="8494" spans="1:11" x14ac:dyDescent="0.25">
      <c r="A8494" t="s">
        <v>92</v>
      </c>
      <c r="B8494">
        <v>177</v>
      </c>
      <c r="C8494" t="s">
        <v>1022</v>
      </c>
      <c r="D8494" t="s">
        <v>93</v>
      </c>
      <c r="E8494">
        <v>0</v>
      </c>
      <c r="F8494">
        <v>2</v>
      </c>
      <c r="G8494">
        <v>0</v>
      </c>
      <c r="H8494" t="s">
        <v>65</v>
      </c>
      <c r="I8494">
        <v>90</v>
      </c>
      <c r="J8494" t="s">
        <v>69</v>
      </c>
      <c r="K8494" s="33" t="str">
        <f>IF(ISNA(VLOOKUP(C8494,'Provider-EHR crosswalk'!A:B,2,FALSE)),"No EHR Specified",VLOOKUP(C8494,'Provider-EHR crosswalk'!A:B,2,FALSE))</f>
        <v>Experity EHR</v>
      </c>
    </row>
    <row r="8495" spans="1:11" x14ac:dyDescent="0.25">
      <c r="A8495" t="s">
        <v>94</v>
      </c>
      <c r="B8495">
        <v>177</v>
      </c>
      <c r="C8495" t="s">
        <v>1022</v>
      </c>
      <c r="D8495" t="s">
        <v>95</v>
      </c>
      <c r="E8495">
        <v>0</v>
      </c>
      <c r="F8495">
        <v>2</v>
      </c>
      <c r="G8495">
        <v>0</v>
      </c>
      <c r="H8495" t="s">
        <v>65</v>
      </c>
      <c r="I8495">
        <v>90</v>
      </c>
      <c r="J8495" t="s">
        <v>69</v>
      </c>
      <c r="K8495" s="33" t="str">
        <f>IF(ISNA(VLOOKUP(C8495,'Provider-EHR crosswalk'!A:B,2,FALSE)),"No EHR Specified",VLOOKUP(C8495,'Provider-EHR crosswalk'!A:B,2,FALSE))</f>
        <v>Experity EHR</v>
      </c>
    </row>
    <row r="8496" spans="1:11" x14ac:dyDescent="0.25">
      <c r="A8496" t="s">
        <v>96</v>
      </c>
      <c r="B8496">
        <v>177</v>
      </c>
      <c r="C8496" t="s">
        <v>1022</v>
      </c>
      <c r="D8496" t="s">
        <v>97</v>
      </c>
      <c r="E8496">
        <v>0</v>
      </c>
      <c r="F8496">
        <v>2</v>
      </c>
      <c r="G8496">
        <v>0</v>
      </c>
      <c r="H8496" t="s">
        <v>65</v>
      </c>
      <c r="I8496">
        <v>90</v>
      </c>
      <c r="J8496" t="s">
        <v>69</v>
      </c>
      <c r="K8496" s="33" t="str">
        <f>IF(ISNA(VLOOKUP(C8496,'Provider-EHR crosswalk'!A:B,2,FALSE)),"No EHR Specified",VLOOKUP(C8496,'Provider-EHR crosswalk'!A:B,2,FALSE))</f>
        <v>Experity EHR</v>
      </c>
    </row>
    <row r="8497" spans="1:11" x14ac:dyDescent="0.25">
      <c r="A8497" t="s">
        <v>98</v>
      </c>
      <c r="B8497">
        <v>177</v>
      </c>
      <c r="C8497" t="s">
        <v>1022</v>
      </c>
      <c r="D8497" t="s">
        <v>99</v>
      </c>
      <c r="E8497">
        <v>0</v>
      </c>
      <c r="F8497">
        <v>2</v>
      </c>
      <c r="G8497">
        <v>0</v>
      </c>
      <c r="H8497" t="s">
        <v>65</v>
      </c>
      <c r="I8497">
        <v>90</v>
      </c>
      <c r="J8497" t="s">
        <v>69</v>
      </c>
      <c r="K8497" s="33" t="str">
        <f>IF(ISNA(VLOOKUP(C8497,'Provider-EHR crosswalk'!A:B,2,FALSE)),"No EHR Specified",VLOOKUP(C8497,'Provider-EHR crosswalk'!A:B,2,FALSE))</f>
        <v>Experity EHR</v>
      </c>
    </row>
    <row r="8498" spans="1:11" x14ac:dyDescent="0.25">
      <c r="A8498" t="s">
        <v>100</v>
      </c>
      <c r="B8498">
        <v>177</v>
      </c>
      <c r="C8498" t="s">
        <v>1022</v>
      </c>
      <c r="D8498" t="s">
        <v>101</v>
      </c>
      <c r="E8498">
        <v>2</v>
      </c>
      <c r="F8498">
        <v>2</v>
      </c>
      <c r="G8498">
        <v>100</v>
      </c>
      <c r="H8498" t="s">
        <v>65</v>
      </c>
      <c r="I8498">
        <v>99</v>
      </c>
      <c r="J8498" t="s">
        <v>66</v>
      </c>
      <c r="K8498" s="33" t="str">
        <f>IF(ISNA(VLOOKUP(C8498,'Provider-EHR crosswalk'!A:B,2,FALSE)),"No EHR Specified",VLOOKUP(C8498,'Provider-EHR crosswalk'!A:B,2,FALSE))</f>
        <v>Experity EHR</v>
      </c>
    </row>
    <row r="8499" spans="1:11" x14ac:dyDescent="0.25">
      <c r="A8499" t="s">
        <v>102</v>
      </c>
      <c r="B8499">
        <v>177</v>
      </c>
      <c r="C8499" t="s">
        <v>1022</v>
      </c>
      <c r="D8499" t="s">
        <v>103</v>
      </c>
      <c r="E8499">
        <v>2</v>
      </c>
      <c r="F8499">
        <v>2</v>
      </c>
      <c r="G8499">
        <v>100</v>
      </c>
      <c r="H8499" t="s">
        <v>65</v>
      </c>
      <c r="I8499">
        <v>99</v>
      </c>
      <c r="J8499" t="s">
        <v>66</v>
      </c>
      <c r="K8499" s="33" t="str">
        <f>IF(ISNA(VLOOKUP(C8499,'Provider-EHR crosswalk'!A:B,2,FALSE)),"No EHR Specified",VLOOKUP(C8499,'Provider-EHR crosswalk'!A:B,2,FALSE))</f>
        <v>Experity EHR</v>
      </c>
    </row>
    <row r="8500" spans="1:11" x14ac:dyDescent="0.25">
      <c r="A8500" t="s">
        <v>104</v>
      </c>
      <c r="B8500">
        <v>177</v>
      </c>
      <c r="C8500" t="s">
        <v>1022</v>
      </c>
      <c r="D8500" t="s">
        <v>105</v>
      </c>
      <c r="E8500">
        <v>2</v>
      </c>
      <c r="F8500">
        <v>2</v>
      </c>
      <c r="G8500">
        <v>100</v>
      </c>
      <c r="H8500" t="s">
        <v>65</v>
      </c>
      <c r="I8500">
        <v>99</v>
      </c>
      <c r="J8500" t="s">
        <v>66</v>
      </c>
      <c r="K8500" s="33" t="str">
        <f>IF(ISNA(VLOOKUP(C8500,'Provider-EHR crosswalk'!A:B,2,FALSE)),"No EHR Specified",VLOOKUP(C8500,'Provider-EHR crosswalk'!A:B,2,FALSE))</f>
        <v>Experity EHR</v>
      </c>
    </row>
    <row r="8501" spans="1:11" x14ac:dyDescent="0.25">
      <c r="A8501" t="s">
        <v>106</v>
      </c>
      <c r="B8501">
        <v>177</v>
      </c>
      <c r="C8501" t="s">
        <v>1022</v>
      </c>
      <c r="D8501" t="s">
        <v>107</v>
      </c>
      <c r="E8501">
        <v>2</v>
      </c>
      <c r="F8501">
        <v>2</v>
      </c>
      <c r="G8501">
        <v>100</v>
      </c>
      <c r="H8501" t="s">
        <v>65</v>
      </c>
      <c r="I8501">
        <v>99</v>
      </c>
      <c r="J8501" t="s">
        <v>66</v>
      </c>
      <c r="K8501" s="33" t="str">
        <f>IF(ISNA(VLOOKUP(C8501,'Provider-EHR crosswalk'!A:B,2,FALSE)),"No EHR Specified",VLOOKUP(C8501,'Provider-EHR crosswalk'!A:B,2,FALSE))</f>
        <v>Experity EHR</v>
      </c>
    </row>
    <row r="8502" spans="1:11" x14ac:dyDescent="0.25">
      <c r="A8502" t="s">
        <v>108</v>
      </c>
      <c r="B8502">
        <v>177</v>
      </c>
      <c r="C8502" t="s">
        <v>1022</v>
      </c>
      <c r="D8502" t="s">
        <v>109</v>
      </c>
      <c r="E8502">
        <v>2</v>
      </c>
      <c r="F8502">
        <v>2</v>
      </c>
      <c r="G8502">
        <v>100</v>
      </c>
      <c r="H8502" t="s">
        <v>65</v>
      </c>
      <c r="I8502">
        <v>99</v>
      </c>
      <c r="J8502" t="s">
        <v>66</v>
      </c>
      <c r="K8502" s="33" t="str">
        <f>IF(ISNA(VLOOKUP(C8502,'Provider-EHR crosswalk'!A:B,2,FALSE)),"No EHR Specified",VLOOKUP(C8502,'Provider-EHR crosswalk'!A:B,2,FALSE))</f>
        <v>Experity EHR</v>
      </c>
    </row>
    <row r="8503" spans="1:11" x14ac:dyDescent="0.25">
      <c r="A8503" t="s">
        <v>110</v>
      </c>
      <c r="B8503">
        <v>177</v>
      </c>
      <c r="C8503" t="s">
        <v>1022</v>
      </c>
      <c r="D8503" t="s">
        <v>111</v>
      </c>
      <c r="E8503">
        <v>2</v>
      </c>
      <c r="F8503">
        <v>2</v>
      </c>
      <c r="G8503">
        <v>100</v>
      </c>
      <c r="H8503" t="s">
        <v>65</v>
      </c>
      <c r="I8503">
        <v>99</v>
      </c>
      <c r="J8503" t="s">
        <v>66</v>
      </c>
      <c r="K8503" s="33" t="str">
        <f>IF(ISNA(VLOOKUP(C8503,'Provider-EHR crosswalk'!A:B,2,FALSE)),"No EHR Specified",VLOOKUP(C8503,'Provider-EHR crosswalk'!A:B,2,FALSE))</f>
        <v>Experity EHR</v>
      </c>
    </row>
    <row r="8504" spans="1:11" x14ac:dyDescent="0.25">
      <c r="A8504" t="s">
        <v>112</v>
      </c>
      <c r="B8504">
        <v>177</v>
      </c>
      <c r="C8504" t="s">
        <v>1022</v>
      </c>
      <c r="D8504" t="s">
        <v>113</v>
      </c>
      <c r="E8504">
        <v>2</v>
      </c>
      <c r="F8504">
        <v>2</v>
      </c>
      <c r="G8504">
        <v>100</v>
      </c>
      <c r="H8504" t="s">
        <v>65</v>
      </c>
      <c r="I8504">
        <v>99</v>
      </c>
      <c r="J8504" t="s">
        <v>66</v>
      </c>
      <c r="K8504" s="33" t="str">
        <f>IF(ISNA(VLOOKUP(C8504,'Provider-EHR crosswalk'!A:B,2,FALSE)),"No EHR Specified",VLOOKUP(C8504,'Provider-EHR crosswalk'!A:B,2,FALSE))</f>
        <v>Experity EHR</v>
      </c>
    </row>
    <row r="8505" spans="1:11" x14ac:dyDescent="0.25">
      <c r="A8505" t="s">
        <v>114</v>
      </c>
      <c r="B8505">
        <v>177</v>
      </c>
      <c r="C8505" t="s">
        <v>1022</v>
      </c>
      <c r="D8505" t="s">
        <v>115</v>
      </c>
      <c r="E8505">
        <v>0</v>
      </c>
      <c r="F8505">
        <v>2</v>
      </c>
      <c r="G8505">
        <v>0</v>
      </c>
      <c r="H8505" t="s">
        <v>116</v>
      </c>
      <c r="I8505">
        <v>4</v>
      </c>
      <c r="J8505" t="s">
        <v>66</v>
      </c>
      <c r="K8505" s="33" t="str">
        <f>IF(ISNA(VLOOKUP(C8505,'Provider-EHR crosswalk'!A:B,2,FALSE)),"No EHR Specified",VLOOKUP(C8505,'Provider-EHR crosswalk'!A:B,2,FALSE))</f>
        <v>Experity EHR</v>
      </c>
    </row>
    <row r="8506" spans="1:11" x14ac:dyDescent="0.25">
      <c r="A8506" t="s">
        <v>117</v>
      </c>
      <c r="B8506">
        <v>177</v>
      </c>
      <c r="C8506" t="s">
        <v>1022</v>
      </c>
      <c r="D8506" t="s">
        <v>118</v>
      </c>
      <c r="E8506">
        <v>0</v>
      </c>
      <c r="F8506">
        <v>2</v>
      </c>
      <c r="G8506">
        <v>0</v>
      </c>
      <c r="H8506" t="s">
        <v>116</v>
      </c>
      <c r="I8506">
        <v>4</v>
      </c>
      <c r="J8506" t="s">
        <v>66</v>
      </c>
      <c r="K8506" s="33" t="str">
        <f>IF(ISNA(VLOOKUP(C8506,'Provider-EHR crosswalk'!A:B,2,FALSE)),"No EHR Specified",VLOOKUP(C8506,'Provider-EHR crosswalk'!A:B,2,FALSE))</f>
        <v>Experity EHR</v>
      </c>
    </row>
    <row r="8507" spans="1:11" x14ac:dyDescent="0.25">
      <c r="A8507" t="s">
        <v>119</v>
      </c>
      <c r="B8507">
        <v>177</v>
      </c>
      <c r="C8507" t="s">
        <v>1022</v>
      </c>
      <c r="D8507" t="s">
        <v>120</v>
      </c>
      <c r="E8507">
        <v>1</v>
      </c>
      <c r="F8507">
        <v>2</v>
      </c>
      <c r="G8507">
        <v>50</v>
      </c>
      <c r="H8507" t="s">
        <v>116</v>
      </c>
      <c r="I8507">
        <v>4</v>
      </c>
      <c r="J8507" t="s">
        <v>69</v>
      </c>
      <c r="K8507" s="33" t="str">
        <f>IF(ISNA(VLOOKUP(C8507,'Provider-EHR crosswalk'!A:B,2,FALSE)),"No EHR Specified",VLOOKUP(C8507,'Provider-EHR crosswalk'!A:B,2,FALSE))</f>
        <v>Experity EHR</v>
      </c>
    </row>
    <row r="8508" spans="1:11" x14ac:dyDescent="0.25">
      <c r="A8508" t="s">
        <v>121</v>
      </c>
      <c r="B8508">
        <v>177</v>
      </c>
      <c r="C8508" t="s">
        <v>1022</v>
      </c>
      <c r="D8508" t="s">
        <v>122</v>
      </c>
      <c r="E8508">
        <v>0</v>
      </c>
      <c r="F8508">
        <v>2</v>
      </c>
      <c r="G8508">
        <v>0</v>
      </c>
      <c r="H8508" t="s">
        <v>116</v>
      </c>
      <c r="I8508">
        <v>1</v>
      </c>
      <c r="J8508" t="s">
        <v>66</v>
      </c>
      <c r="K8508" s="33" t="str">
        <f>IF(ISNA(VLOOKUP(C8508,'Provider-EHR crosswalk'!A:B,2,FALSE)),"No EHR Specified",VLOOKUP(C8508,'Provider-EHR crosswalk'!A:B,2,FALSE))</f>
        <v>Experity EHR</v>
      </c>
    </row>
    <row r="8509" spans="1:11" x14ac:dyDescent="0.25">
      <c r="A8509" t="s">
        <v>123</v>
      </c>
      <c r="B8509">
        <v>177</v>
      </c>
      <c r="C8509" t="s">
        <v>1022</v>
      </c>
      <c r="D8509" t="s">
        <v>124</v>
      </c>
      <c r="E8509">
        <v>0</v>
      </c>
      <c r="F8509">
        <v>2</v>
      </c>
      <c r="G8509">
        <v>0</v>
      </c>
      <c r="H8509" t="s">
        <v>116</v>
      </c>
      <c r="I8509">
        <v>1</v>
      </c>
      <c r="J8509" t="s">
        <v>66</v>
      </c>
      <c r="K8509" s="33" t="str">
        <f>IF(ISNA(VLOOKUP(C8509,'Provider-EHR crosswalk'!A:B,2,FALSE)),"No EHR Specified",VLOOKUP(C8509,'Provider-EHR crosswalk'!A:B,2,FALSE))</f>
        <v>Experity EHR</v>
      </c>
    </row>
    <row r="8510" spans="1:11" x14ac:dyDescent="0.25">
      <c r="A8510" t="s">
        <v>125</v>
      </c>
      <c r="B8510">
        <v>177</v>
      </c>
      <c r="C8510" t="s">
        <v>1022</v>
      </c>
      <c r="D8510" t="s">
        <v>126</v>
      </c>
      <c r="E8510">
        <v>0</v>
      </c>
      <c r="F8510">
        <v>2</v>
      </c>
      <c r="G8510">
        <v>0</v>
      </c>
      <c r="H8510" t="s">
        <v>116</v>
      </c>
      <c r="I8510">
        <v>1</v>
      </c>
      <c r="J8510" t="s">
        <v>66</v>
      </c>
      <c r="K8510" s="33" t="str">
        <f>IF(ISNA(VLOOKUP(C8510,'Provider-EHR crosswalk'!A:B,2,FALSE)),"No EHR Specified",VLOOKUP(C8510,'Provider-EHR crosswalk'!A:B,2,FALSE))</f>
        <v>Experity EHR</v>
      </c>
    </row>
    <row r="8511" spans="1:11" x14ac:dyDescent="0.25">
      <c r="A8511" t="s">
        <v>127</v>
      </c>
      <c r="B8511">
        <v>177</v>
      </c>
      <c r="C8511" t="s">
        <v>1022</v>
      </c>
      <c r="D8511" t="s">
        <v>128</v>
      </c>
      <c r="E8511">
        <v>1</v>
      </c>
      <c r="F8511">
        <v>2</v>
      </c>
      <c r="G8511">
        <v>50</v>
      </c>
      <c r="H8511" t="s">
        <v>116</v>
      </c>
      <c r="I8511">
        <v>4</v>
      </c>
      <c r="J8511" t="s">
        <v>69</v>
      </c>
      <c r="K8511" s="33" t="str">
        <f>IF(ISNA(VLOOKUP(C8511,'Provider-EHR crosswalk'!A:B,2,FALSE)),"No EHR Specified",VLOOKUP(C8511,'Provider-EHR crosswalk'!A:B,2,FALSE))</f>
        <v>Experity EHR</v>
      </c>
    </row>
    <row r="8512" spans="1:11" x14ac:dyDescent="0.25">
      <c r="A8512" t="s">
        <v>129</v>
      </c>
      <c r="B8512">
        <v>177</v>
      </c>
      <c r="C8512" t="s">
        <v>1022</v>
      </c>
      <c r="D8512" t="s">
        <v>130</v>
      </c>
      <c r="E8512">
        <v>0</v>
      </c>
      <c r="F8512">
        <v>2</v>
      </c>
      <c r="G8512">
        <v>0</v>
      </c>
      <c r="H8512" t="s">
        <v>116</v>
      </c>
      <c r="I8512">
        <v>4</v>
      </c>
      <c r="J8512" t="s">
        <v>66</v>
      </c>
      <c r="K8512" s="33" t="str">
        <f>IF(ISNA(VLOOKUP(C8512,'Provider-EHR crosswalk'!A:B,2,FALSE)),"No EHR Specified",VLOOKUP(C8512,'Provider-EHR crosswalk'!A:B,2,FALSE))</f>
        <v>Experity EHR</v>
      </c>
    </row>
    <row r="8513" spans="1:11" x14ac:dyDescent="0.25">
      <c r="A8513" t="s">
        <v>131</v>
      </c>
      <c r="B8513">
        <v>177</v>
      </c>
      <c r="C8513" t="s">
        <v>1022</v>
      </c>
      <c r="D8513" t="s">
        <v>132</v>
      </c>
      <c r="E8513">
        <v>1</v>
      </c>
      <c r="F8513">
        <v>2</v>
      </c>
      <c r="G8513">
        <v>50</v>
      </c>
      <c r="H8513" t="s">
        <v>116</v>
      </c>
      <c r="I8513">
        <v>4</v>
      </c>
      <c r="J8513" t="s">
        <v>69</v>
      </c>
      <c r="K8513" s="33" t="str">
        <f>IF(ISNA(VLOOKUP(C8513,'Provider-EHR crosswalk'!A:B,2,FALSE)),"No EHR Specified",VLOOKUP(C8513,'Provider-EHR crosswalk'!A:B,2,FALSE))</f>
        <v>Experity EHR</v>
      </c>
    </row>
    <row r="8514" spans="1:11" x14ac:dyDescent="0.25">
      <c r="A8514" t="s">
        <v>133</v>
      </c>
      <c r="B8514">
        <v>177</v>
      </c>
      <c r="C8514" t="s">
        <v>1022</v>
      </c>
      <c r="D8514" t="s">
        <v>134</v>
      </c>
      <c r="E8514">
        <v>2</v>
      </c>
      <c r="F8514">
        <v>2</v>
      </c>
      <c r="G8514">
        <v>100</v>
      </c>
      <c r="H8514" t="s">
        <v>116</v>
      </c>
      <c r="I8514">
        <v>1</v>
      </c>
      <c r="J8514" t="s">
        <v>69</v>
      </c>
      <c r="K8514" s="33" t="str">
        <f>IF(ISNA(VLOOKUP(C8514,'Provider-EHR crosswalk'!A:B,2,FALSE)),"No EHR Specified",VLOOKUP(C8514,'Provider-EHR crosswalk'!A:B,2,FALSE))</f>
        <v>Experity EHR</v>
      </c>
    </row>
    <row r="8515" spans="1:11" x14ac:dyDescent="0.25">
      <c r="A8515" t="s">
        <v>135</v>
      </c>
      <c r="B8515">
        <v>177</v>
      </c>
      <c r="C8515" t="s">
        <v>1022</v>
      </c>
      <c r="D8515" t="s">
        <v>136</v>
      </c>
      <c r="E8515">
        <v>0</v>
      </c>
      <c r="F8515">
        <v>2</v>
      </c>
      <c r="G8515">
        <v>0</v>
      </c>
      <c r="H8515" t="s">
        <v>116</v>
      </c>
      <c r="I8515">
        <v>1</v>
      </c>
      <c r="J8515" t="s">
        <v>66</v>
      </c>
      <c r="K8515" s="33" t="str">
        <f>IF(ISNA(VLOOKUP(C8515,'Provider-EHR crosswalk'!A:B,2,FALSE)),"No EHR Specified",VLOOKUP(C8515,'Provider-EHR crosswalk'!A:B,2,FALSE))</f>
        <v>Experity EHR</v>
      </c>
    </row>
    <row r="8516" spans="1:11" x14ac:dyDescent="0.25">
      <c r="A8516" t="s">
        <v>137</v>
      </c>
      <c r="B8516">
        <v>177</v>
      </c>
      <c r="C8516" t="s">
        <v>1022</v>
      </c>
      <c r="D8516" t="s">
        <v>138</v>
      </c>
      <c r="E8516">
        <v>0</v>
      </c>
      <c r="F8516">
        <v>2</v>
      </c>
      <c r="G8516">
        <v>0</v>
      </c>
      <c r="H8516" t="s">
        <v>116</v>
      </c>
      <c r="I8516">
        <v>1</v>
      </c>
      <c r="J8516" t="s">
        <v>66</v>
      </c>
      <c r="K8516" s="33" t="str">
        <f>IF(ISNA(VLOOKUP(C8516,'Provider-EHR crosswalk'!A:B,2,FALSE)),"No EHR Specified",VLOOKUP(C8516,'Provider-EHR crosswalk'!A:B,2,FALSE))</f>
        <v>Experity EHR</v>
      </c>
    </row>
    <row r="8517" spans="1:11" x14ac:dyDescent="0.25">
      <c r="A8517" t="s">
        <v>139</v>
      </c>
      <c r="B8517">
        <v>177</v>
      </c>
      <c r="C8517" t="s">
        <v>1022</v>
      </c>
      <c r="D8517" t="s">
        <v>140</v>
      </c>
      <c r="E8517">
        <v>0</v>
      </c>
      <c r="F8517">
        <v>2</v>
      </c>
      <c r="G8517">
        <v>0</v>
      </c>
      <c r="H8517" t="s">
        <v>116</v>
      </c>
      <c r="I8517">
        <v>1</v>
      </c>
      <c r="J8517" t="s">
        <v>66</v>
      </c>
      <c r="K8517" s="33" t="str">
        <f>IF(ISNA(VLOOKUP(C8517,'Provider-EHR crosswalk'!A:B,2,FALSE)),"No EHR Specified",VLOOKUP(C8517,'Provider-EHR crosswalk'!A:B,2,FALSE))</f>
        <v>Experity EHR</v>
      </c>
    </row>
    <row r="8518" spans="1:11" x14ac:dyDescent="0.25">
      <c r="A8518" t="s">
        <v>141</v>
      </c>
      <c r="B8518">
        <v>177</v>
      </c>
      <c r="C8518" t="s">
        <v>1022</v>
      </c>
      <c r="D8518" t="s">
        <v>142</v>
      </c>
      <c r="E8518">
        <v>0</v>
      </c>
      <c r="F8518">
        <v>2</v>
      </c>
      <c r="G8518">
        <v>0</v>
      </c>
      <c r="H8518" t="s">
        <v>116</v>
      </c>
      <c r="I8518">
        <v>1</v>
      </c>
      <c r="J8518" t="s">
        <v>66</v>
      </c>
      <c r="K8518" s="33" t="str">
        <f>IF(ISNA(VLOOKUP(C8518,'Provider-EHR crosswalk'!A:B,2,FALSE)),"No EHR Specified",VLOOKUP(C8518,'Provider-EHR crosswalk'!A:B,2,FALSE))</f>
        <v>Experity EHR</v>
      </c>
    </row>
    <row r="8519" spans="1:11" x14ac:dyDescent="0.25">
      <c r="A8519" t="s">
        <v>143</v>
      </c>
      <c r="B8519">
        <v>177</v>
      </c>
      <c r="C8519" t="s">
        <v>1022</v>
      </c>
      <c r="D8519" t="s">
        <v>144</v>
      </c>
      <c r="E8519">
        <v>0</v>
      </c>
      <c r="F8519">
        <v>2</v>
      </c>
      <c r="G8519">
        <v>0</v>
      </c>
      <c r="H8519" t="s">
        <v>116</v>
      </c>
      <c r="I8519">
        <v>1</v>
      </c>
      <c r="J8519" t="s">
        <v>66</v>
      </c>
      <c r="K8519" s="33" t="str">
        <f>IF(ISNA(VLOOKUP(C8519,'Provider-EHR crosswalk'!A:B,2,FALSE)),"No EHR Specified",VLOOKUP(C8519,'Provider-EHR crosswalk'!A:B,2,FALSE))</f>
        <v>Experity EHR</v>
      </c>
    </row>
    <row r="8520" spans="1:11" x14ac:dyDescent="0.25">
      <c r="A8520" t="s">
        <v>145</v>
      </c>
      <c r="B8520">
        <v>177</v>
      </c>
      <c r="C8520" t="s">
        <v>1022</v>
      </c>
      <c r="D8520" t="s">
        <v>146</v>
      </c>
      <c r="E8520">
        <v>0</v>
      </c>
      <c r="F8520">
        <v>2</v>
      </c>
      <c r="G8520">
        <v>0</v>
      </c>
      <c r="H8520" t="s">
        <v>116</v>
      </c>
      <c r="I8520">
        <v>1</v>
      </c>
      <c r="J8520" t="s">
        <v>66</v>
      </c>
      <c r="K8520" s="33" t="str">
        <f>IF(ISNA(VLOOKUP(C8520,'Provider-EHR crosswalk'!A:B,2,FALSE)),"No EHR Specified",VLOOKUP(C8520,'Provider-EHR crosswalk'!A:B,2,FALSE))</f>
        <v>Experity EHR</v>
      </c>
    </row>
    <row r="8521" spans="1:11" x14ac:dyDescent="0.25">
      <c r="A8521" t="s">
        <v>147</v>
      </c>
      <c r="B8521">
        <v>177</v>
      </c>
      <c r="C8521" t="s">
        <v>1022</v>
      </c>
      <c r="D8521" t="s">
        <v>148</v>
      </c>
      <c r="E8521">
        <v>0</v>
      </c>
      <c r="F8521">
        <v>2</v>
      </c>
      <c r="G8521">
        <v>0</v>
      </c>
      <c r="H8521" t="s">
        <v>116</v>
      </c>
      <c r="I8521">
        <v>1</v>
      </c>
      <c r="J8521" t="s">
        <v>66</v>
      </c>
      <c r="K8521" s="33" t="str">
        <f>IF(ISNA(VLOOKUP(C8521,'Provider-EHR crosswalk'!A:B,2,FALSE)),"No EHR Specified",VLOOKUP(C8521,'Provider-EHR crosswalk'!A:B,2,FALSE))</f>
        <v>Experity EHR</v>
      </c>
    </row>
    <row r="8522" spans="1:11" x14ac:dyDescent="0.25">
      <c r="A8522" t="s">
        <v>149</v>
      </c>
      <c r="B8522">
        <v>177</v>
      </c>
      <c r="C8522" t="s">
        <v>1022</v>
      </c>
      <c r="D8522" t="s">
        <v>150</v>
      </c>
      <c r="E8522">
        <v>0</v>
      </c>
      <c r="F8522">
        <v>2</v>
      </c>
      <c r="G8522">
        <v>0</v>
      </c>
      <c r="H8522" t="s">
        <v>116</v>
      </c>
      <c r="I8522">
        <v>1</v>
      </c>
      <c r="J8522" t="s">
        <v>66</v>
      </c>
      <c r="K8522" s="33" t="str">
        <f>IF(ISNA(VLOOKUP(C8522,'Provider-EHR crosswalk'!A:B,2,FALSE)),"No EHR Specified",VLOOKUP(C8522,'Provider-EHR crosswalk'!A:B,2,FALSE))</f>
        <v>Experity EHR</v>
      </c>
    </row>
    <row r="8523" spans="1:11" x14ac:dyDescent="0.25">
      <c r="A8523" t="s">
        <v>151</v>
      </c>
      <c r="B8523">
        <v>177</v>
      </c>
      <c r="C8523" t="s">
        <v>1022</v>
      </c>
      <c r="D8523" t="s">
        <v>152</v>
      </c>
      <c r="E8523">
        <v>0</v>
      </c>
      <c r="F8523">
        <v>2</v>
      </c>
      <c r="G8523">
        <v>0</v>
      </c>
      <c r="H8523" t="s">
        <v>116</v>
      </c>
      <c r="I8523">
        <v>1</v>
      </c>
      <c r="J8523" t="s">
        <v>66</v>
      </c>
      <c r="K8523" s="33" t="str">
        <f>IF(ISNA(VLOOKUP(C8523,'Provider-EHR crosswalk'!A:B,2,FALSE)),"No EHR Specified",VLOOKUP(C8523,'Provider-EHR crosswalk'!A:B,2,FALSE))</f>
        <v>Experity EHR</v>
      </c>
    </row>
    <row r="8524" spans="1:11" x14ac:dyDescent="0.25">
      <c r="A8524" t="s">
        <v>153</v>
      </c>
      <c r="B8524">
        <v>177</v>
      </c>
      <c r="C8524" t="s">
        <v>1022</v>
      </c>
      <c r="D8524" t="s">
        <v>154</v>
      </c>
      <c r="E8524">
        <v>0</v>
      </c>
      <c r="F8524">
        <v>2</v>
      </c>
      <c r="G8524">
        <v>0</v>
      </c>
      <c r="H8524" t="s">
        <v>116</v>
      </c>
      <c r="I8524">
        <v>1</v>
      </c>
      <c r="J8524" t="s">
        <v>66</v>
      </c>
      <c r="K8524" s="33" t="str">
        <f>IF(ISNA(VLOOKUP(C8524,'Provider-EHR crosswalk'!A:B,2,FALSE)),"No EHR Specified",VLOOKUP(C8524,'Provider-EHR crosswalk'!A:B,2,FALSE))</f>
        <v>Experity EHR</v>
      </c>
    </row>
    <row r="8525" spans="1:11" x14ac:dyDescent="0.25">
      <c r="A8525" t="s">
        <v>155</v>
      </c>
      <c r="B8525">
        <v>177</v>
      </c>
      <c r="C8525" t="s">
        <v>1022</v>
      </c>
      <c r="D8525" t="s">
        <v>156</v>
      </c>
      <c r="E8525">
        <v>0</v>
      </c>
      <c r="F8525">
        <v>2</v>
      </c>
      <c r="G8525">
        <v>0</v>
      </c>
      <c r="H8525" t="s">
        <v>157</v>
      </c>
      <c r="I8525" t="s">
        <v>157</v>
      </c>
      <c r="J8525" t="s">
        <v>157</v>
      </c>
      <c r="K8525" s="33" t="str">
        <f>IF(ISNA(VLOOKUP(C8525,'Provider-EHR crosswalk'!A:B,2,FALSE)),"No EHR Specified",VLOOKUP(C8525,'Provider-EHR crosswalk'!A:B,2,FALSE))</f>
        <v>Experity EHR</v>
      </c>
    </row>
    <row r="8526" spans="1:11" x14ac:dyDescent="0.25">
      <c r="A8526" t="s">
        <v>158</v>
      </c>
      <c r="B8526">
        <v>177</v>
      </c>
      <c r="C8526" t="s">
        <v>1022</v>
      </c>
      <c r="D8526" t="s">
        <v>159</v>
      </c>
      <c r="E8526">
        <v>0</v>
      </c>
      <c r="F8526">
        <v>2</v>
      </c>
      <c r="G8526">
        <v>0</v>
      </c>
      <c r="H8526" t="s">
        <v>157</v>
      </c>
      <c r="I8526" t="s">
        <v>157</v>
      </c>
      <c r="J8526" t="s">
        <v>157</v>
      </c>
      <c r="K8526" s="33" t="str">
        <f>IF(ISNA(VLOOKUP(C8526,'Provider-EHR crosswalk'!A:B,2,FALSE)),"No EHR Specified",VLOOKUP(C8526,'Provider-EHR crosswalk'!A:B,2,FALSE))</f>
        <v>Experity EHR</v>
      </c>
    </row>
    <row r="8527" spans="1:11" x14ac:dyDescent="0.25">
      <c r="A8527" t="s">
        <v>162</v>
      </c>
      <c r="B8527">
        <v>177</v>
      </c>
      <c r="C8527" t="s">
        <v>1022</v>
      </c>
      <c r="D8527" t="s">
        <v>163</v>
      </c>
      <c r="E8527">
        <v>2</v>
      </c>
      <c r="F8527">
        <v>2</v>
      </c>
      <c r="G8527">
        <v>100</v>
      </c>
      <c r="H8527" t="s">
        <v>65</v>
      </c>
      <c r="I8527">
        <v>95</v>
      </c>
      <c r="J8527" t="s">
        <v>66</v>
      </c>
      <c r="K8527" s="33" t="str">
        <f>IF(ISNA(VLOOKUP(C8527,'Provider-EHR crosswalk'!A:B,2,FALSE)),"No EHR Specified",VLOOKUP(C8527,'Provider-EHR crosswalk'!A:B,2,FALSE))</f>
        <v>Experity EHR</v>
      </c>
    </row>
    <row r="8528" spans="1:11" x14ac:dyDescent="0.25">
      <c r="A8528" t="s">
        <v>164</v>
      </c>
      <c r="B8528">
        <v>177</v>
      </c>
      <c r="C8528" t="s">
        <v>1022</v>
      </c>
      <c r="D8528" t="s">
        <v>165</v>
      </c>
      <c r="E8528">
        <v>1</v>
      </c>
      <c r="F8528">
        <v>2</v>
      </c>
      <c r="G8528">
        <v>50</v>
      </c>
      <c r="H8528" t="s">
        <v>65</v>
      </c>
      <c r="I8528">
        <v>95</v>
      </c>
      <c r="J8528" t="s">
        <v>69</v>
      </c>
      <c r="K8528" s="33" t="str">
        <f>IF(ISNA(VLOOKUP(C8528,'Provider-EHR crosswalk'!A:B,2,FALSE)),"No EHR Specified",VLOOKUP(C8528,'Provider-EHR crosswalk'!A:B,2,FALSE))</f>
        <v>Experity EHR</v>
      </c>
    </row>
    <row r="8529" spans="1:11" x14ac:dyDescent="0.25">
      <c r="A8529" t="s">
        <v>166</v>
      </c>
      <c r="B8529">
        <v>177</v>
      </c>
      <c r="C8529" t="s">
        <v>1022</v>
      </c>
      <c r="D8529" t="s">
        <v>167</v>
      </c>
      <c r="E8529">
        <v>0</v>
      </c>
      <c r="F8529">
        <v>2</v>
      </c>
      <c r="G8529">
        <v>0</v>
      </c>
      <c r="H8529" t="s">
        <v>116</v>
      </c>
      <c r="I8529">
        <v>5</v>
      </c>
      <c r="J8529" t="s">
        <v>66</v>
      </c>
      <c r="K8529" s="33" t="str">
        <f>IF(ISNA(VLOOKUP(C8529,'Provider-EHR crosswalk'!A:B,2,FALSE)),"No EHR Specified",VLOOKUP(C8529,'Provider-EHR crosswalk'!A:B,2,FALSE))</f>
        <v>Experity EHR</v>
      </c>
    </row>
    <row r="8530" spans="1:11" x14ac:dyDescent="0.25">
      <c r="A8530" t="s">
        <v>168</v>
      </c>
      <c r="B8530">
        <v>177</v>
      </c>
      <c r="C8530" t="s">
        <v>1022</v>
      </c>
      <c r="D8530" t="s">
        <v>169</v>
      </c>
      <c r="E8530">
        <v>0</v>
      </c>
      <c r="F8530">
        <v>2</v>
      </c>
      <c r="G8530">
        <v>0</v>
      </c>
      <c r="H8530" t="s">
        <v>116</v>
      </c>
      <c r="I8530">
        <v>5</v>
      </c>
      <c r="J8530" t="s">
        <v>66</v>
      </c>
      <c r="K8530" s="33" t="str">
        <f>IF(ISNA(VLOOKUP(C8530,'Provider-EHR crosswalk'!A:B,2,FALSE)),"No EHR Specified",VLOOKUP(C8530,'Provider-EHR crosswalk'!A:B,2,FALSE))</f>
        <v>Experity EHR</v>
      </c>
    </row>
    <row r="8531" spans="1:11" x14ac:dyDescent="0.25">
      <c r="A8531" t="s">
        <v>170</v>
      </c>
      <c r="B8531">
        <v>177</v>
      </c>
      <c r="C8531" t="s">
        <v>1022</v>
      </c>
      <c r="D8531" t="s">
        <v>171</v>
      </c>
      <c r="E8531">
        <v>1</v>
      </c>
      <c r="F8531">
        <v>2</v>
      </c>
      <c r="G8531">
        <v>50</v>
      </c>
      <c r="H8531" t="s">
        <v>116</v>
      </c>
      <c r="I8531">
        <v>5</v>
      </c>
      <c r="J8531" t="s">
        <v>69</v>
      </c>
      <c r="K8531" s="33" t="str">
        <f>IF(ISNA(VLOOKUP(C8531,'Provider-EHR crosswalk'!A:B,2,FALSE)),"No EHR Specified",VLOOKUP(C8531,'Provider-EHR crosswalk'!A:B,2,FALSE))</f>
        <v>Experity EHR</v>
      </c>
    </row>
    <row r="8532" spans="1:11" x14ac:dyDescent="0.25">
      <c r="A8532" t="s">
        <v>172</v>
      </c>
      <c r="B8532">
        <v>177</v>
      </c>
      <c r="C8532" t="s">
        <v>1022</v>
      </c>
      <c r="D8532" t="s">
        <v>173</v>
      </c>
      <c r="E8532">
        <v>0</v>
      </c>
      <c r="F8532">
        <v>2</v>
      </c>
      <c r="G8532">
        <v>0</v>
      </c>
      <c r="H8532" t="s">
        <v>116</v>
      </c>
      <c r="I8532">
        <v>5</v>
      </c>
      <c r="J8532" t="s">
        <v>66</v>
      </c>
      <c r="K8532" s="33" t="str">
        <f>IF(ISNA(VLOOKUP(C8532,'Provider-EHR crosswalk'!A:B,2,FALSE)),"No EHR Specified",VLOOKUP(C8532,'Provider-EHR crosswalk'!A:B,2,FALSE))</f>
        <v>Experity EHR</v>
      </c>
    </row>
    <row r="8533" spans="1:11" x14ac:dyDescent="0.25">
      <c r="A8533" t="s">
        <v>174</v>
      </c>
      <c r="B8533">
        <v>177</v>
      </c>
      <c r="C8533" t="s">
        <v>1022</v>
      </c>
      <c r="D8533" t="s">
        <v>175</v>
      </c>
      <c r="E8533">
        <v>0</v>
      </c>
      <c r="F8533">
        <v>2</v>
      </c>
      <c r="G8533">
        <v>0</v>
      </c>
      <c r="H8533" t="s">
        <v>116</v>
      </c>
      <c r="I8533">
        <v>5</v>
      </c>
      <c r="J8533" t="s">
        <v>66</v>
      </c>
      <c r="K8533" s="33" t="str">
        <f>IF(ISNA(VLOOKUP(C8533,'Provider-EHR crosswalk'!A:B,2,FALSE)),"No EHR Specified",VLOOKUP(C8533,'Provider-EHR crosswalk'!A:B,2,FALSE))</f>
        <v>Experity EHR</v>
      </c>
    </row>
    <row r="8534" spans="1:11" x14ac:dyDescent="0.25">
      <c r="A8534" t="s">
        <v>176</v>
      </c>
      <c r="B8534">
        <v>177</v>
      </c>
      <c r="C8534" t="s">
        <v>1022</v>
      </c>
      <c r="D8534" t="s">
        <v>177</v>
      </c>
      <c r="E8534">
        <v>0</v>
      </c>
      <c r="F8534">
        <v>2</v>
      </c>
      <c r="G8534">
        <v>0</v>
      </c>
      <c r="H8534" t="s">
        <v>116</v>
      </c>
      <c r="I8534">
        <v>5</v>
      </c>
      <c r="J8534" t="s">
        <v>66</v>
      </c>
      <c r="K8534" s="33" t="str">
        <f>IF(ISNA(VLOOKUP(C8534,'Provider-EHR crosswalk'!A:B,2,FALSE)),"No EHR Specified",VLOOKUP(C8534,'Provider-EHR crosswalk'!A:B,2,FALSE))</f>
        <v>Experity EHR</v>
      </c>
    </row>
    <row r="8535" spans="1:11" x14ac:dyDescent="0.25">
      <c r="A8535" t="s">
        <v>63</v>
      </c>
      <c r="B8535">
        <v>68</v>
      </c>
      <c r="C8535" t="s">
        <v>824</v>
      </c>
      <c r="D8535" t="s">
        <v>64</v>
      </c>
      <c r="E8535">
        <v>4</v>
      </c>
      <c r="F8535">
        <v>4</v>
      </c>
      <c r="G8535">
        <v>100</v>
      </c>
      <c r="H8535" t="s">
        <v>65</v>
      </c>
      <c r="I8535">
        <v>99</v>
      </c>
      <c r="J8535" t="s">
        <v>66</v>
      </c>
      <c r="K8535" s="33" t="str">
        <f>IF(ISNA(VLOOKUP(C8535,'Provider-EHR crosswalk'!A:B,2,FALSE)),"No EHR Specified",VLOOKUP(C8535,'Provider-EHR crosswalk'!A:B,2,FALSE))</f>
        <v>Azalea Health EHR</v>
      </c>
    </row>
    <row r="8536" spans="1:11" x14ac:dyDescent="0.25">
      <c r="A8536" t="s">
        <v>67</v>
      </c>
      <c r="B8536">
        <v>68</v>
      </c>
      <c r="C8536" t="s">
        <v>824</v>
      </c>
      <c r="D8536" t="s">
        <v>68</v>
      </c>
      <c r="E8536">
        <v>1</v>
      </c>
      <c r="F8536">
        <v>4</v>
      </c>
      <c r="G8536">
        <v>25</v>
      </c>
      <c r="H8536" t="s">
        <v>65</v>
      </c>
      <c r="I8536">
        <v>75</v>
      </c>
      <c r="J8536" t="s">
        <v>69</v>
      </c>
      <c r="K8536" s="33" t="str">
        <f>IF(ISNA(VLOOKUP(C8536,'Provider-EHR crosswalk'!A:B,2,FALSE)),"No EHR Specified",VLOOKUP(C8536,'Provider-EHR crosswalk'!A:B,2,FALSE))</f>
        <v>Azalea Health EHR</v>
      </c>
    </row>
    <row r="8537" spans="1:11" x14ac:dyDescent="0.25">
      <c r="A8537" t="s">
        <v>70</v>
      </c>
      <c r="B8537">
        <v>68</v>
      </c>
      <c r="C8537" t="s">
        <v>824</v>
      </c>
      <c r="D8537" t="s">
        <v>71</v>
      </c>
      <c r="E8537">
        <v>4</v>
      </c>
      <c r="F8537">
        <v>4</v>
      </c>
      <c r="G8537">
        <v>100</v>
      </c>
      <c r="H8537" t="s">
        <v>65</v>
      </c>
      <c r="I8537">
        <v>99</v>
      </c>
      <c r="J8537" t="s">
        <v>66</v>
      </c>
      <c r="K8537" s="33" t="str">
        <f>IF(ISNA(VLOOKUP(C8537,'Provider-EHR crosswalk'!A:B,2,FALSE)),"No EHR Specified",VLOOKUP(C8537,'Provider-EHR crosswalk'!A:B,2,FALSE))</f>
        <v>Azalea Health EHR</v>
      </c>
    </row>
    <row r="8538" spans="1:11" x14ac:dyDescent="0.25">
      <c r="A8538" t="s">
        <v>72</v>
      </c>
      <c r="B8538">
        <v>68</v>
      </c>
      <c r="C8538" t="s">
        <v>824</v>
      </c>
      <c r="D8538" t="s">
        <v>73</v>
      </c>
      <c r="E8538">
        <v>4</v>
      </c>
      <c r="F8538">
        <v>4</v>
      </c>
      <c r="G8538">
        <v>100</v>
      </c>
      <c r="H8538" t="s">
        <v>65</v>
      </c>
      <c r="I8538">
        <v>99</v>
      </c>
      <c r="J8538" t="s">
        <v>66</v>
      </c>
      <c r="K8538" s="33" t="str">
        <f>IF(ISNA(VLOOKUP(C8538,'Provider-EHR crosswalk'!A:B,2,FALSE)),"No EHR Specified",VLOOKUP(C8538,'Provider-EHR crosswalk'!A:B,2,FALSE))</f>
        <v>Azalea Health EHR</v>
      </c>
    </row>
    <row r="8539" spans="1:11" x14ac:dyDescent="0.25">
      <c r="A8539" t="s">
        <v>74</v>
      </c>
      <c r="B8539">
        <v>68</v>
      </c>
      <c r="C8539" t="s">
        <v>824</v>
      </c>
      <c r="D8539" t="s">
        <v>75</v>
      </c>
      <c r="E8539">
        <v>4</v>
      </c>
      <c r="F8539">
        <v>4</v>
      </c>
      <c r="G8539">
        <v>100</v>
      </c>
      <c r="H8539" t="s">
        <v>65</v>
      </c>
      <c r="I8539">
        <v>99</v>
      </c>
      <c r="J8539" t="s">
        <v>66</v>
      </c>
      <c r="K8539" s="33" t="str">
        <f>IF(ISNA(VLOOKUP(C8539,'Provider-EHR crosswalk'!A:B,2,FALSE)),"No EHR Specified",VLOOKUP(C8539,'Provider-EHR crosswalk'!A:B,2,FALSE))</f>
        <v>Azalea Health EHR</v>
      </c>
    </row>
    <row r="8540" spans="1:11" x14ac:dyDescent="0.25">
      <c r="A8540" t="s">
        <v>76</v>
      </c>
      <c r="B8540">
        <v>68</v>
      </c>
      <c r="C8540" t="s">
        <v>824</v>
      </c>
      <c r="D8540" t="s">
        <v>77</v>
      </c>
      <c r="E8540">
        <v>4</v>
      </c>
      <c r="F8540">
        <v>4</v>
      </c>
      <c r="G8540">
        <v>100</v>
      </c>
      <c r="H8540" t="s">
        <v>65</v>
      </c>
      <c r="I8540">
        <v>85</v>
      </c>
      <c r="J8540" t="s">
        <v>66</v>
      </c>
      <c r="K8540" s="33" t="str">
        <f>IF(ISNA(VLOOKUP(C8540,'Provider-EHR crosswalk'!A:B,2,FALSE)),"No EHR Specified",VLOOKUP(C8540,'Provider-EHR crosswalk'!A:B,2,FALSE))</f>
        <v>Azalea Health EHR</v>
      </c>
    </row>
    <row r="8541" spans="1:11" x14ac:dyDescent="0.25">
      <c r="A8541" t="s">
        <v>78</v>
      </c>
      <c r="B8541">
        <v>68</v>
      </c>
      <c r="C8541" t="s">
        <v>824</v>
      </c>
      <c r="D8541" t="s">
        <v>79</v>
      </c>
      <c r="E8541">
        <v>4</v>
      </c>
      <c r="F8541">
        <v>4</v>
      </c>
      <c r="G8541">
        <v>100</v>
      </c>
      <c r="H8541" t="s">
        <v>65</v>
      </c>
      <c r="I8541">
        <v>85</v>
      </c>
      <c r="J8541" t="s">
        <v>66</v>
      </c>
      <c r="K8541" s="33" t="str">
        <f>IF(ISNA(VLOOKUP(C8541,'Provider-EHR crosswalk'!A:B,2,FALSE)),"No EHR Specified",VLOOKUP(C8541,'Provider-EHR crosswalk'!A:B,2,FALSE))</f>
        <v>Azalea Health EHR</v>
      </c>
    </row>
    <row r="8542" spans="1:11" x14ac:dyDescent="0.25">
      <c r="A8542" t="s">
        <v>80</v>
      </c>
      <c r="B8542">
        <v>68</v>
      </c>
      <c r="C8542" t="s">
        <v>824</v>
      </c>
      <c r="D8542" t="s">
        <v>81</v>
      </c>
      <c r="E8542">
        <v>4</v>
      </c>
      <c r="F8542">
        <v>4</v>
      </c>
      <c r="G8542">
        <v>100</v>
      </c>
      <c r="H8542" t="s">
        <v>65</v>
      </c>
      <c r="I8542">
        <v>85</v>
      </c>
      <c r="J8542" t="s">
        <v>66</v>
      </c>
      <c r="K8542" s="33" t="str">
        <f>IF(ISNA(VLOOKUP(C8542,'Provider-EHR crosswalk'!A:B,2,FALSE)),"No EHR Specified",VLOOKUP(C8542,'Provider-EHR crosswalk'!A:B,2,FALSE))</f>
        <v>Azalea Health EHR</v>
      </c>
    </row>
    <row r="8543" spans="1:11" x14ac:dyDescent="0.25">
      <c r="A8543" t="s">
        <v>82</v>
      </c>
      <c r="B8543">
        <v>68</v>
      </c>
      <c r="C8543" t="s">
        <v>824</v>
      </c>
      <c r="D8543" t="s">
        <v>83</v>
      </c>
      <c r="E8543">
        <v>4</v>
      </c>
      <c r="F8543">
        <v>4</v>
      </c>
      <c r="G8543">
        <v>100</v>
      </c>
      <c r="H8543" t="s">
        <v>65</v>
      </c>
      <c r="I8543">
        <v>85</v>
      </c>
      <c r="J8543" t="s">
        <v>66</v>
      </c>
      <c r="K8543" s="33" t="str">
        <f>IF(ISNA(VLOOKUP(C8543,'Provider-EHR crosswalk'!A:B,2,FALSE)),"No EHR Specified",VLOOKUP(C8543,'Provider-EHR crosswalk'!A:B,2,FALSE))</f>
        <v>Azalea Health EHR</v>
      </c>
    </row>
    <row r="8544" spans="1:11" x14ac:dyDescent="0.25">
      <c r="A8544" t="s">
        <v>84</v>
      </c>
      <c r="B8544">
        <v>68</v>
      </c>
      <c r="C8544" t="s">
        <v>824</v>
      </c>
      <c r="D8544" t="s">
        <v>85</v>
      </c>
      <c r="E8544">
        <v>4</v>
      </c>
      <c r="F8544">
        <v>4</v>
      </c>
      <c r="G8544">
        <v>100</v>
      </c>
      <c r="H8544" t="s">
        <v>65</v>
      </c>
      <c r="I8544">
        <v>85</v>
      </c>
      <c r="J8544" t="s">
        <v>66</v>
      </c>
      <c r="K8544" s="33" t="str">
        <f>IF(ISNA(VLOOKUP(C8544,'Provider-EHR crosswalk'!A:B,2,FALSE)),"No EHR Specified",VLOOKUP(C8544,'Provider-EHR crosswalk'!A:B,2,FALSE))</f>
        <v>Azalea Health EHR</v>
      </c>
    </row>
    <row r="8545" spans="1:11" x14ac:dyDescent="0.25">
      <c r="A8545" t="s">
        <v>86</v>
      </c>
      <c r="B8545">
        <v>68</v>
      </c>
      <c r="C8545" t="s">
        <v>824</v>
      </c>
      <c r="D8545" t="s">
        <v>87</v>
      </c>
      <c r="E8545">
        <v>4</v>
      </c>
      <c r="F8545">
        <v>4</v>
      </c>
      <c r="G8545">
        <v>100</v>
      </c>
      <c r="H8545" t="s">
        <v>65</v>
      </c>
      <c r="I8545">
        <v>95</v>
      </c>
      <c r="J8545" t="s">
        <v>66</v>
      </c>
      <c r="K8545" s="33" t="str">
        <f>IF(ISNA(VLOOKUP(C8545,'Provider-EHR crosswalk'!A:B,2,FALSE)),"No EHR Specified",VLOOKUP(C8545,'Provider-EHR crosswalk'!A:B,2,FALSE))</f>
        <v>Azalea Health EHR</v>
      </c>
    </row>
    <row r="8546" spans="1:11" x14ac:dyDescent="0.25">
      <c r="A8546" t="s">
        <v>88</v>
      </c>
      <c r="B8546">
        <v>68</v>
      </c>
      <c r="C8546" t="s">
        <v>824</v>
      </c>
      <c r="D8546" t="s">
        <v>89</v>
      </c>
      <c r="E8546">
        <v>4</v>
      </c>
      <c r="F8546">
        <v>4</v>
      </c>
      <c r="G8546">
        <v>100</v>
      </c>
      <c r="H8546" t="s">
        <v>65</v>
      </c>
      <c r="I8546">
        <v>95</v>
      </c>
      <c r="J8546" t="s">
        <v>66</v>
      </c>
      <c r="K8546" s="33" t="str">
        <f>IF(ISNA(VLOOKUP(C8546,'Provider-EHR crosswalk'!A:B,2,FALSE)),"No EHR Specified",VLOOKUP(C8546,'Provider-EHR crosswalk'!A:B,2,FALSE))</f>
        <v>Azalea Health EHR</v>
      </c>
    </row>
    <row r="8547" spans="1:11" x14ac:dyDescent="0.25">
      <c r="A8547" t="s">
        <v>90</v>
      </c>
      <c r="B8547">
        <v>68</v>
      </c>
      <c r="C8547" t="s">
        <v>824</v>
      </c>
      <c r="D8547" t="s">
        <v>91</v>
      </c>
      <c r="E8547">
        <v>4</v>
      </c>
      <c r="F8547">
        <v>4</v>
      </c>
      <c r="G8547">
        <v>100</v>
      </c>
      <c r="H8547" t="s">
        <v>65</v>
      </c>
      <c r="I8547">
        <v>90</v>
      </c>
      <c r="J8547" t="s">
        <v>66</v>
      </c>
      <c r="K8547" s="33" t="str">
        <f>IF(ISNA(VLOOKUP(C8547,'Provider-EHR crosswalk'!A:B,2,FALSE)),"No EHR Specified",VLOOKUP(C8547,'Provider-EHR crosswalk'!A:B,2,FALSE))</f>
        <v>Azalea Health EHR</v>
      </c>
    </row>
    <row r="8548" spans="1:11" x14ac:dyDescent="0.25">
      <c r="A8548" t="s">
        <v>92</v>
      </c>
      <c r="B8548">
        <v>68</v>
      </c>
      <c r="C8548" t="s">
        <v>824</v>
      </c>
      <c r="D8548" t="s">
        <v>93</v>
      </c>
      <c r="E8548">
        <v>2</v>
      </c>
      <c r="F8548">
        <v>4</v>
      </c>
      <c r="G8548">
        <v>50</v>
      </c>
      <c r="H8548" t="s">
        <v>65</v>
      </c>
      <c r="I8548">
        <v>90</v>
      </c>
      <c r="J8548" t="s">
        <v>69</v>
      </c>
      <c r="K8548" s="33" t="str">
        <f>IF(ISNA(VLOOKUP(C8548,'Provider-EHR crosswalk'!A:B,2,FALSE)),"No EHR Specified",VLOOKUP(C8548,'Provider-EHR crosswalk'!A:B,2,FALSE))</f>
        <v>Azalea Health EHR</v>
      </c>
    </row>
    <row r="8549" spans="1:11" x14ac:dyDescent="0.25">
      <c r="A8549" t="s">
        <v>94</v>
      </c>
      <c r="B8549">
        <v>68</v>
      </c>
      <c r="C8549" t="s">
        <v>824</v>
      </c>
      <c r="D8549" t="s">
        <v>95</v>
      </c>
      <c r="E8549">
        <v>4</v>
      </c>
      <c r="F8549">
        <v>4</v>
      </c>
      <c r="G8549">
        <v>100</v>
      </c>
      <c r="H8549" t="s">
        <v>65</v>
      </c>
      <c r="I8549">
        <v>90</v>
      </c>
      <c r="J8549" t="s">
        <v>66</v>
      </c>
      <c r="K8549" s="33" t="str">
        <f>IF(ISNA(VLOOKUP(C8549,'Provider-EHR crosswalk'!A:B,2,FALSE)),"No EHR Specified",VLOOKUP(C8549,'Provider-EHR crosswalk'!A:B,2,FALSE))</f>
        <v>Azalea Health EHR</v>
      </c>
    </row>
    <row r="8550" spans="1:11" x14ac:dyDescent="0.25">
      <c r="A8550" t="s">
        <v>96</v>
      </c>
      <c r="B8550">
        <v>68</v>
      </c>
      <c r="C8550" t="s">
        <v>824</v>
      </c>
      <c r="D8550" t="s">
        <v>97</v>
      </c>
      <c r="E8550">
        <v>4</v>
      </c>
      <c r="F8550">
        <v>4</v>
      </c>
      <c r="G8550">
        <v>100</v>
      </c>
      <c r="H8550" t="s">
        <v>65</v>
      </c>
      <c r="I8550">
        <v>90</v>
      </c>
      <c r="J8550" t="s">
        <v>66</v>
      </c>
      <c r="K8550" s="33" t="str">
        <f>IF(ISNA(VLOOKUP(C8550,'Provider-EHR crosswalk'!A:B,2,FALSE)),"No EHR Specified",VLOOKUP(C8550,'Provider-EHR crosswalk'!A:B,2,FALSE))</f>
        <v>Azalea Health EHR</v>
      </c>
    </row>
    <row r="8551" spans="1:11" x14ac:dyDescent="0.25">
      <c r="A8551" t="s">
        <v>98</v>
      </c>
      <c r="B8551">
        <v>68</v>
      </c>
      <c r="C8551" t="s">
        <v>824</v>
      </c>
      <c r="D8551" t="s">
        <v>99</v>
      </c>
      <c r="E8551">
        <v>4</v>
      </c>
      <c r="F8551">
        <v>4</v>
      </c>
      <c r="G8551">
        <v>100</v>
      </c>
      <c r="H8551" t="s">
        <v>65</v>
      </c>
      <c r="I8551">
        <v>90</v>
      </c>
      <c r="J8551" t="s">
        <v>66</v>
      </c>
      <c r="K8551" s="33" t="str">
        <f>IF(ISNA(VLOOKUP(C8551,'Provider-EHR crosswalk'!A:B,2,FALSE)),"No EHR Specified",VLOOKUP(C8551,'Provider-EHR crosswalk'!A:B,2,FALSE))</f>
        <v>Azalea Health EHR</v>
      </c>
    </row>
    <row r="8552" spans="1:11" x14ac:dyDescent="0.25">
      <c r="A8552" t="s">
        <v>100</v>
      </c>
      <c r="B8552">
        <v>68</v>
      </c>
      <c r="C8552" t="s">
        <v>824</v>
      </c>
      <c r="D8552" t="s">
        <v>101</v>
      </c>
      <c r="E8552">
        <v>29</v>
      </c>
      <c r="F8552">
        <v>29</v>
      </c>
      <c r="G8552">
        <v>100</v>
      </c>
      <c r="H8552" t="s">
        <v>65</v>
      </c>
      <c r="I8552">
        <v>99</v>
      </c>
      <c r="J8552" t="s">
        <v>66</v>
      </c>
      <c r="K8552" s="33" t="str">
        <f>IF(ISNA(VLOOKUP(C8552,'Provider-EHR crosswalk'!A:B,2,FALSE)),"No EHR Specified",VLOOKUP(C8552,'Provider-EHR crosswalk'!A:B,2,FALSE))</f>
        <v>Azalea Health EHR</v>
      </c>
    </row>
    <row r="8553" spans="1:11" x14ac:dyDescent="0.25">
      <c r="A8553" t="s">
        <v>102</v>
      </c>
      <c r="B8553">
        <v>68</v>
      </c>
      <c r="C8553" t="s">
        <v>824</v>
      </c>
      <c r="D8553" t="s">
        <v>103</v>
      </c>
      <c r="E8553">
        <v>29</v>
      </c>
      <c r="F8553">
        <v>29</v>
      </c>
      <c r="G8553">
        <v>100</v>
      </c>
      <c r="H8553" t="s">
        <v>65</v>
      </c>
      <c r="I8553">
        <v>99</v>
      </c>
      <c r="J8553" t="s">
        <v>66</v>
      </c>
      <c r="K8553" s="33" t="str">
        <f>IF(ISNA(VLOOKUP(C8553,'Provider-EHR crosswalk'!A:B,2,FALSE)),"No EHR Specified",VLOOKUP(C8553,'Provider-EHR crosswalk'!A:B,2,FALSE))</f>
        <v>Azalea Health EHR</v>
      </c>
    </row>
    <row r="8554" spans="1:11" x14ac:dyDescent="0.25">
      <c r="A8554" t="s">
        <v>104</v>
      </c>
      <c r="B8554">
        <v>68</v>
      </c>
      <c r="C8554" t="s">
        <v>824</v>
      </c>
      <c r="D8554" t="s">
        <v>105</v>
      </c>
      <c r="E8554">
        <v>29</v>
      </c>
      <c r="F8554">
        <v>29</v>
      </c>
      <c r="G8554">
        <v>100</v>
      </c>
      <c r="H8554" t="s">
        <v>65</v>
      </c>
      <c r="I8554">
        <v>99</v>
      </c>
      <c r="J8554" t="s">
        <v>66</v>
      </c>
      <c r="K8554" s="33" t="str">
        <f>IF(ISNA(VLOOKUP(C8554,'Provider-EHR crosswalk'!A:B,2,FALSE)),"No EHR Specified",VLOOKUP(C8554,'Provider-EHR crosswalk'!A:B,2,FALSE))</f>
        <v>Azalea Health EHR</v>
      </c>
    </row>
    <row r="8555" spans="1:11" x14ac:dyDescent="0.25">
      <c r="A8555" t="s">
        <v>106</v>
      </c>
      <c r="B8555">
        <v>68</v>
      </c>
      <c r="C8555" t="s">
        <v>824</v>
      </c>
      <c r="D8555" t="s">
        <v>107</v>
      </c>
      <c r="E8555">
        <v>29</v>
      </c>
      <c r="F8555">
        <v>29</v>
      </c>
      <c r="G8555">
        <v>100</v>
      </c>
      <c r="H8555" t="s">
        <v>65</v>
      </c>
      <c r="I8555">
        <v>99</v>
      </c>
      <c r="J8555" t="s">
        <v>66</v>
      </c>
      <c r="K8555" s="33" t="str">
        <f>IF(ISNA(VLOOKUP(C8555,'Provider-EHR crosswalk'!A:B,2,FALSE)),"No EHR Specified",VLOOKUP(C8555,'Provider-EHR crosswalk'!A:B,2,FALSE))</f>
        <v>Azalea Health EHR</v>
      </c>
    </row>
    <row r="8556" spans="1:11" x14ac:dyDescent="0.25">
      <c r="A8556" t="s">
        <v>108</v>
      </c>
      <c r="B8556">
        <v>68</v>
      </c>
      <c r="C8556" t="s">
        <v>824</v>
      </c>
      <c r="D8556" t="s">
        <v>109</v>
      </c>
      <c r="E8556">
        <v>29</v>
      </c>
      <c r="F8556">
        <v>29</v>
      </c>
      <c r="G8556">
        <v>100</v>
      </c>
      <c r="H8556" t="s">
        <v>65</v>
      </c>
      <c r="I8556">
        <v>99</v>
      </c>
      <c r="J8556" t="s">
        <v>66</v>
      </c>
      <c r="K8556" s="33" t="str">
        <f>IF(ISNA(VLOOKUP(C8556,'Provider-EHR crosswalk'!A:B,2,FALSE)),"No EHR Specified",VLOOKUP(C8556,'Provider-EHR crosswalk'!A:B,2,FALSE))</f>
        <v>Azalea Health EHR</v>
      </c>
    </row>
    <row r="8557" spans="1:11" x14ac:dyDescent="0.25">
      <c r="A8557" t="s">
        <v>110</v>
      </c>
      <c r="B8557">
        <v>68</v>
      </c>
      <c r="C8557" t="s">
        <v>824</v>
      </c>
      <c r="D8557" t="s">
        <v>111</v>
      </c>
      <c r="E8557">
        <v>29</v>
      </c>
      <c r="F8557">
        <v>29</v>
      </c>
      <c r="G8557">
        <v>100</v>
      </c>
      <c r="H8557" t="s">
        <v>65</v>
      </c>
      <c r="I8557">
        <v>99</v>
      </c>
      <c r="J8557" t="s">
        <v>66</v>
      </c>
      <c r="K8557" s="33" t="str">
        <f>IF(ISNA(VLOOKUP(C8557,'Provider-EHR crosswalk'!A:B,2,FALSE)),"No EHR Specified",VLOOKUP(C8557,'Provider-EHR crosswalk'!A:B,2,FALSE))</f>
        <v>Azalea Health EHR</v>
      </c>
    </row>
    <row r="8558" spans="1:11" x14ac:dyDescent="0.25">
      <c r="A8558" t="s">
        <v>112</v>
      </c>
      <c r="B8558">
        <v>68</v>
      </c>
      <c r="C8558" t="s">
        <v>824</v>
      </c>
      <c r="D8558" t="s">
        <v>113</v>
      </c>
      <c r="E8558">
        <v>29</v>
      </c>
      <c r="F8558">
        <v>29</v>
      </c>
      <c r="G8558">
        <v>100</v>
      </c>
      <c r="H8558" t="s">
        <v>65</v>
      </c>
      <c r="I8558">
        <v>99</v>
      </c>
      <c r="J8558" t="s">
        <v>66</v>
      </c>
      <c r="K8558" s="33" t="str">
        <f>IF(ISNA(VLOOKUP(C8558,'Provider-EHR crosswalk'!A:B,2,FALSE)),"No EHR Specified",VLOOKUP(C8558,'Provider-EHR crosswalk'!A:B,2,FALSE))</f>
        <v>Azalea Health EHR</v>
      </c>
    </row>
    <row r="8559" spans="1:11" x14ac:dyDescent="0.25">
      <c r="A8559" t="s">
        <v>114</v>
      </c>
      <c r="B8559">
        <v>68</v>
      </c>
      <c r="C8559" t="s">
        <v>824</v>
      </c>
      <c r="D8559" t="s">
        <v>115</v>
      </c>
      <c r="E8559">
        <v>0</v>
      </c>
      <c r="F8559">
        <v>4</v>
      </c>
      <c r="G8559">
        <v>0</v>
      </c>
      <c r="H8559" t="s">
        <v>116</v>
      </c>
      <c r="I8559">
        <v>4</v>
      </c>
      <c r="J8559" t="s">
        <v>66</v>
      </c>
      <c r="K8559" s="33" t="str">
        <f>IF(ISNA(VLOOKUP(C8559,'Provider-EHR crosswalk'!A:B,2,FALSE)),"No EHR Specified",VLOOKUP(C8559,'Provider-EHR crosswalk'!A:B,2,FALSE))</f>
        <v>Azalea Health EHR</v>
      </c>
    </row>
    <row r="8560" spans="1:11" x14ac:dyDescent="0.25">
      <c r="A8560" t="s">
        <v>117</v>
      </c>
      <c r="B8560">
        <v>68</v>
      </c>
      <c r="C8560" t="s">
        <v>824</v>
      </c>
      <c r="D8560" t="s">
        <v>118</v>
      </c>
      <c r="E8560">
        <v>0</v>
      </c>
      <c r="F8560">
        <v>4</v>
      </c>
      <c r="G8560">
        <v>0</v>
      </c>
      <c r="H8560" t="s">
        <v>116</v>
      </c>
      <c r="I8560">
        <v>4</v>
      </c>
      <c r="J8560" t="s">
        <v>66</v>
      </c>
      <c r="K8560" s="33" t="str">
        <f>IF(ISNA(VLOOKUP(C8560,'Provider-EHR crosswalk'!A:B,2,FALSE)),"No EHR Specified",VLOOKUP(C8560,'Provider-EHR crosswalk'!A:B,2,FALSE))</f>
        <v>Azalea Health EHR</v>
      </c>
    </row>
    <row r="8561" spans="1:11" x14ac:dyDescent="0.25">
      <c r="A8561" t="s">
        <v>119</v>
      </c>
      <c r="B8561">
        <v>68</v>
      </c>
      <c r="C8561" t="s">
        <v>824</v>
      </c>
      <c r="D8561" t="s">
        <v>120</v>
      </c>
      <c r="E8561">
        <v>0</v>
      </c>
      <c r="F8561">
        <v>4</v>
      </c>
      <c r="G8561">
        <v>0</v>
      </c>
      <c r="H8561" t="s">
        <v>116</v>
      </c>
      <c r="I8561">
        <v>4</v>
      </c>
      <c r="J8561" t="s">
        <v>66</v>
      </c>
      <c r="K8561" s="33" t="str">
        <f>IF(ISNA(VLOOKUP(C8561,'Provider-EHR crosswalk'!A:B,2,FALSE)),"No EHR Specified",VLOOKUP(C8561,'Provider-EHR crosswalk'!A:B,2,FALSE))</f>
        <v>Azalea Health EHR</v>
      </c>
    </row>
    <row r="8562" spans="1:11" x14ac:dyDescent="0.25">
      <c r="A8562" t="s">
        <v>121</v>
      </c>
      <c r="B8562">
        <v>68</v>
      </c>
      <c r="C8562" t="s">
        <v>824</v>
      </c>
      <c r="D8562" t="s">
        <v>122</v>
      </c>
      <c r="E8562">
        <v>0</v>
      </c>
      <c r="F8562">
        <v>4</v>
      </c>
      <c r="G8562">
        <v>0</v>
      </c>
      <c r="H8562" t="s">
        <v>116</v>
      </c>
      <c r="I8562">
        <v>1</v>
      </c>
      <c r="J8562" t="s">
        <v>66</v>
      </c>
      <c r="K8562" s="33" t="str">
        <f>IF(ISNA(VLOOKUP(C8562,'Provider-EHR crosswalk'!A:B,2,FALSE)),"No EHR Specified",VLOOKUP(C8562,'Provider-EHR crosswalk'!A:B,2,FALSE))</f>
        <v>Azalea Health EHR</v>
      </c>
    </row>
    <row r="8563" spans="1:11" x14ac:dyDescent="0.25">
      <c r="A8563" t="s">
        <v>123</v>
      </c>
      <c r="B8563">
        <v>68</v>
      </c>
      <c r="C8563" t="s">
        <v>824</v>
      </c>
      <c r="D8563" t="s">
        <v>124</v>
      </c>
      <c r="E8563">
        <v>0</v>
      </c>
      <c r="F8563">
        <v>29</v>
      </c>
      <c r="G8563">
        <v>0</v>
      </c>
      <c r="H8563" t="s">
        <v>116</v>
      </c>
      <c r="I8563">
        <v>1</v>
      </c>
      <c r="J8563" t="s">
        <v>66</v>
      </c>
      <c r="K8563" s="33" t="str">
        <f>IF(ISNA(VLOOKUP(C8563,'Provider-EHR crosswalk'!A:B,2,FALSE)),"No EHR Specified",VLOOKUP(C8563,'Provider-EHR crosswalk'!A:B,2,FALSE))</f>
        <v>Azalea Health EHR</v>
      </c>
    </row>
    <row r="8564" spans="1:11" x14ac:dyDescent="0.25">
      <c r="A8564" t="s">
        <v>125</v>
      </c>
      <c r="B8564">
        <v>68</v>
      </c>
      <c r="C8564" t="s">
        <v>824</v>
      </c>
      <c r="D8564" t="s">
        <v>126</v>
      </c>
      <c r="E8564">
        <v>0</v>
      </c>
      <c r="F8564">
        <v>29</v>
      </c>
      <c r="G8564">
        <v>0</v>
      </c>
      <c r="H8564" t="s">
        <v>116</v>
      </c>
      <c r="I8564">
        <v>1</v>
      </c>
      <c r="J8564" t="s">
        <v>66</v>
      </c>
      <c r="K8564" s="33" t="str">
        <f>IF(ISNA(VLOOKUP(C8564,'Provider-EHR crosswalk'!A:B,2,FALSE)),"No EHR Specified",VLOOKUP(C8564,'Provider-EHR crosswalk'!A:B,2,FALSE))</f>
        <v>Azalea Health EHR</v>
      </c>
    </row>
    <row r="8565" spans="1:11" x14ac:dyDescent="0.25">
      <c r="A8565" t="s">
        <v>127</v>
      </c>
      <c r="B8565">
        <v>68</v>
      </c>
      <c r="C8565" t="s">
        <v>824</v>
      </c>
      <c r="D8565" t="s">
        <v>128</v>
      </c>
      <c r="E8565">
        <v>2</v>
      </c>
      <c r="F8565">
        <v>29</v>
      </c>
      <c r="G8565">
        <v>6.9</v>
      </c>
      <c r="H8565" t="s">
        <v>116</v>
      </c>
      <c r="I8565">
        <v>4</v>
      </c>
      <c r="J8565" t="s">
        <v>69</v>
      </c>
      <c r="K8565" s="33" t="str">
        <f>IF(ISNA(VLOOKUP(C8565,'Provider-EHR crosswalk'!A:B,2,FALSE)),"No EHR Specified",VLOOKUP(C8565,'Provider-EHR crosswalk'!A:B,2,FALSE))</f>
        <v>Azalea Health EHR</v>
      </c>
    </row>
    <row r="8566" spans="1:11" x14ac:dyDescent="0.25">
      <c r="A8566" t="s">
        <v>129</v>
      </c>
      <c r="B8566">
        <v>68</v>
      </c>
      <c r="C8566" t="s">
        <v>824</v>
      </c>
      <c r="D8566" t="s">
        <v>130</v>
      </c>
      <c r="E8566">
        <v>0</v>
      </c>
      <c r="F8566">
        <v>29</v>
      </c>
      <c r="G8566">
        <v>0</v>
      </c>
      <c r="H8566" t="s">
        <v>116</v>
      </c>
      <c r="I8566">
        <v>4</v>
      </c>
      <c r="J8566" t="s">
        <v>66</v>
      </c>
      <c r="K8566" s="33" t="str">
        <f>IF(ISNA(VLOOKUP(C8566,'Provider-EHR crosswalk'!A:B,2,FALSE)),"No EHR Specified",VLOOKUP(C8566,'Provider-EHR crosswalk'!A:B,2,FALSE))</f>
        <v>Azalea Health EHR</v>
      </c>
    </row>
    <row r="8567" spans="1:11" x14ac:dyDescent="0.25">
      <c r="A8567" t="s">
        <v>131</v>
      </c>
      <c r="B8567">
        <v>68</v>
      </c>
      <c r="C8567" t="s">
        <v>824</v>
      </c>
      <c r="D8567" t="s">
        <v>132</v>
      </c>
      <c r="E8567">
        <v>0</v>
      </c>
      <c r="F8567">
        <v>29</v>
      </c>
      <c r="G8567">
        <v>0</v>
      </c>
      <c r="H8567" t="s">
        <v>116</v>
      </c>
      <c r="I8567">
        <v>4</v>
      </c>
      <c r="J8567" t="s">
        <v>66</v>
      </c>
      <c r="K8567" s="33" t="str">
        <f>IF(ISNA(VLOOKUP(C8567,'Provider-EHR crosswalk'!A:B,2,FALSE)),"No EHR Specified",VLOOKUP(C8567,'Provider-EHR crosswalk'!A:B,2,FALSE))</f>
        <v>Azalea Health EHR</v>
      </c>
    </row>
    <row r="8568" spans="1:11" x14ac:dyDescent="0.25">
      <c r="A8568" t="s">
        <v>133</v>
      </c>
      <c r="B8568">
        <v>68</v>
      </c>
      <c r="C8568" t="s">
        <v>824</v>
      </c>
      <c r="D8568" t="s">
        <v>134</v>
      </c>
      <c r="E8568">
        <v>1</v>
      </c>
      <c r="F8568">
        <v>29</v>
      </c>
      <c r="G8568">
        <v>3.45</v>
      </c>
      <c r="H8568" t="s">
        <v>116</v>
      </c>
      <c r="I8568">
        <v>1</v>
      </c>
      <c r="J8568" t="s">
        <v>69</v>
      </c>
      <c r="K8568" s="33" t="str">
        <f>IF(ISNA(VLOOKUP(C8568,'Provider-EHR crosswalk'!A:B,2,FALSE)),"No EHR Specified",VLOOKUP(C8568,'Provider-EHR crosswalk'!A:B,2,FALSE))</f>
        <v>Azalea Health EHR</v>
      </c>
    </row>
    <row r="8569" spans="1:11" x14ac:dyDescent="0.25">
      <c r="A8569" t="s">
        <v>135</v>
      </c>
      <c r="B8569">
        <v>68</v>
      </c>
      <c r="C8569" t="s">
        <v>824</v>
      </c>
      <c r="D8569" t="s">
        <v>136</v>
      </c>
      <c r="E8569">
        <v>0</v>
      </c>
      <c r="F8569">
        <v>29</v>
      </c>
      <c r="G8569">
        <v>0</v>
      </c>
      <c r="H8569" t="s">
        <v>116</v>
      </c>
      <c r="I8569">
        <v>1</v>
      </c>
      <c r="J8569" t="s">
        <v>66</v>
      </c>
      <c r="K8569" s="33" t="str">
        <f>IF(ISNA(VLOOKUP(C8569,'Provider-EHR crosswalk'!A:B,2,FALSE)),"No EHR Specified",VLOOKUP(C8569,'Provider-EHR crosswalk'!A:B,2,FALSE))</f>
        <v>Azalea Health EHR</v>
      </c>
    </row>
    <row r="8570" spans="1:11" x14ac:dyDescent="0.25">
      <c r="A8570" t="s">
        <v>137</v>
      </c>
      <c r="B8570">
        <v>68</v>
      </c>
      <c r="C8570" t="s">
        <v>824</v>
      </c>
      <c r="D8570" t="s">
        <v>138</v>
      </c>
      <c r="E8570">
        <v>0</v>
      </c>
      <c r="F8570">
        <v>29</v>
      </c>
      <c r="G8570">
        <v>0</v>
      </c>
      <c r="H8570" t="s">
        <v>116</v>
      </c>
      <c r="I8570">
        <v>1</v>
      </c>
      <c r="J8570" t="s">
        <v>66</v>
      </c>
      <c r="K8570" s="33" t="str">
        <f>IF(ISNA(VLOOKUP(C8570,'Provider-EHR crosswalk'!A:B,2,FALSE)),"No EHR Specified",VLOOKUP(C8570,'Provider-EHR crosswalk'!A:B,2,FALSE))</f>
        <v>Azalea Health EHR</v>
      </c>
    </row>
    <row r="8571" spans="1:11" x14ac:dyDescent="0.25">
      <c r="A8571" t="s">
        <v>139</v>
      </c>
      <c r="B8571">
        <v>68</v>
      </c>
      <c r="C8571" t="s">
        <v>824</v>
      </c>
      <c r="D8571" t="s">
        <v>140</v>
      </c>
      <c r="E8571">
        <v>0</v>
      </c>
      <c r="F8571">
        <v>29</v>
      </c>
      <c r="G8571">
        <v>0</v>
      </c>
      <c r="H8571" t="s">
        <v>116</v>
      </c>
      <c r="I8571">
        <v>1</v>
      </c>
      <c r="J8571" t="s">
        <v>66</v>
      </c>
      <c r="K8571" s="33" t="str">
        <f>IF(ISNA(VLOOKUP(C8571,'Provider-EHR crosswalk'!A:B,2,FALSE)),"No EHR Specified",VLOOKUP(C8571,'Provider-EHR crosswalk'!A:B,2,FALSE))</f>
        <v>Azalea Health EHR</v>
      </c>
    </row>
    <row r="8572" spans="1:11" x14ac:dyDescent="0.25">
      <c r="A8572" t="s">
        <v>141</v>
      </c>
      <c r="B8572">
        <v>68</v>
      </c>
      <c r="C8572" t="s">
        <v>824</v>
      </c>
      <c r="D8572" t="s">
        <v>142</v>
      </c>
      <c r="E8572">
        <v>0</v>
      </c>
      <c r="F8572">
        <v>29</v>
      </c>
      <c r="G8572">
        <v>0</v>
      </c>
      <c r="H8572" t="s">
        <v>116</v>
      </c>
      <c r="I8572">
        <v>1</v>
      </c>
      <c r="J8572" t="s">
        <v>66</v>
      </c>
      <c r="K8572" s="33" t="str">
        <f>IF(ISNA(VLOOKUP(C8572,'Provider-EHR crosswalk'!A:B,2,FALSE)),"No EHR Specified",VLOOKUP(C8572,'Provider-EHR crosswalk'!A:B,2,FALSE))</f>
        <v>Azalea Health EHR</v>
      </c>
    </row>
    <row r="8573" spans="1:11" x14ac:dyDescent="0.25">
      <c r="A8573" t="s">
        <v>143</v>
      </c>
      <c r="B8573">
        <v>68</v>
      </c>
      <c r="C8573" t="s">
        <v>824</v>
      </c>
      <c r="D8573" t="s">
        <v>144</v>
      </c>
      <c r="E8573">
        <v>0</v>
      </c>
      <c r="F8573">
        <v>29</v>
      </c>
      <c r="G8573">
        <v>0</v>
      </c>
      <c r="H8573" t="s">
        <v>116</v>
      </c>
      <c r="I8573">
        <v>1</v>
      </c>
      <c r="J8573" t="s">
        <v>66</v>
      </c>
      <c r="K8573" s="33" t="str">
        <f>IF(ISNA(VLOOKUP(C8573,'Provider-EHR crosswalk'!A:B,2,FALSE)),"No EHR Specified",VLOOKUP(C8573,'Provider-EHR crosswalk'!A:B,2,FALSE))</f>
        <v>Azalea Health EHR</v>
      </c>
    </row>
    <row r="8574" spans="1:11" x14ac:dyDescent="0.25">
      <c r="A8574" t="s">
        <v>145</v>
      </c>
      <c r="B8574">
        <v>68</v>
      </c>
      <c r="C8574" t="s">
        <v>824</v>
      </c>
      <c r="D8574" t="s">
        <v>146</v>
      </c>
      <c r="E8574">
        <v>0</v>
      </c>
      <c r="F8574">
        <v>29</v>
      </c>
      <c r="G8574">
        <v>0</v>
      </c>
      <c r="H8574" t="s">
        <v>116</v>
      </c>
      <c r="I8574">
        <v>1</v>
      </c>
      <c r="J8574" t="s">
        <v>66</v>
      </c>
      <c r="K8574" s="33" t="str">
        <f>IF(ISNA(VLOOKUP(C8574,'Provider-EHR crosswalk'!A:B,2,FALSE)),"No EHR Specified",VLOOKUP(C8574,'Provider-EHR crosswalk'!A:B,2,FALSE))</f>
        <v>Azalea Health EHR</v>
      </c>
    </row>
    <row r="8575" spans="1:11" x14ac:dyDescent="0.25">
      <c r="A8575" t="s">
        <v>147</v>
      </c>
      <c r="B8575">
        <v>68</v>
      </c>
      <c r="C8575" t="s">
        <v>824</v>
      </c>
      <c r="D8575" t="s">
        <v>148</v>
      </c>
      <c r="E8575">
        <v>0</v>
      </c>
      <c r="F8575">
        <v>29</v>
      </c>
      <c r="G8575">
        <v>0</v>
      </c>
      <c r="H8575" t="s">
        <v>116</v>
      </c>
      <c r="I8575">
        <v>1</v>
      </c>
      <c r="J8575" t="s">
        <v>66</v>
      </c>
      <c r="K8575" s="33" t="str">
        <f>IF(ISNA(VLOOKUP(C8575,'Provider-EHR crosswalk'!A:B,2,FALSE)),"No EHR Specified",VLOOKUP(C8575,'Provider-EHR crosswalk'!A:B,2,FALSE))</f>
        <v>Azalea Health EHR</v>
      </c>
    </row>
    <row r="8576" spans="1:11" x14ac:dyDescent="0.25">
      <c r="A8576" t="s">
        <v>149</v>
      </c>
      <c r="B8576">
        <v>68</v>
      </c>
      <c r="C8576" t="s">
        <v>824</v>
      </c>
      <c r="D8576" t="s">
        <v>150</v>
      </c>
      <c r="E8576">
        <v>0</v>
      </c>
      <c r="F8576">
        <v>29</v>
      </c>
      <c r="G8576">
        <v>0</v>
      </c>
      <c r="H8576" t="s">
        <v>116</v>
      </c>
      <c r="I8576">
        <v>1</v>
      </c>
      <c r="J8576" t="s">
        <v>66</v>
      </c>
      <c r="K8576" s="33" t="str">
        <f>IF(ISNA(VLOOKUP(C8576,'Provider-EHR crosswalk'!A:B,2,FALSE)),"No EHR Specified",VLOOKUP(C8576,'Provider-EHR crosswalk'!A:B,2,FALSE))</f>
        <v>Azalea Health EHR</v>
      </c>
    </row>
    <row r="8577" spans="1:11" x14ac:dyDescent="0.25">
      <c r="A8577" t="s">
        <v>151</v>
      </c>
      <c r="B8577">
        <v>68</v>
      </c>
      <c r="C8577" t="s">
        <v>824</v>
      </c>
      <c r="D8577" t="s">
        <v>152</v>
      </c>
      <c r="E8577">
        <v>0</v>
      </c>
      <c r="F8577">
        <v>29</v>
      </c>
      <c r="G8577">
        <v>0</v>
      </c>
      <c r="H8577" t="s">
        <v>116</v>
      </c>
      <c r="I8577">
        <v>1</v>
      </c>
      <c r="J8577" t="s">
        <v>66</v>
      </c>
      <c r="K8577" s="33" t="str">
        <f>IF(ISNA(VLOOKUP(C8577,'Provider-EHR crosswalk'!A:B,2,FALSE)),"No EHR Specified",VLOOKUP(C8577,'Provider-EHR crosswalk'!A:B,2,FALSE))</f>
        <v>Azalea Health EHR</v>
      </c>
    </row>
    <row r="8578" spans="1:11" x14ac:dyDescent="0.25">
      <c r="A8578" t="s">
        <v>153</v>
      </c>
      <c r="B8578">
        <v>68</v>
      </c>
      <c r="C8578" t="s">
        <v>824</v>
      </c>
      <c r="D8578" t="s">
        <v>154</v>
      </c>
      <c r="E8578">
        <v>0</v>
      </c>
      <c r="F8578">
        <v>29</v>
      </c>
      <c r="G8578">
        <v>0</v>
      </c>
      <c r="H8578" t="s">
        <v>116</v>
      </c>
      <c r="I8578">
        <v>1</v>
      </c>
      <c r="J8578" t="s">
        <v>66</v>
      </c>
      <c r="K8578" s="33" t="str">
        <f>IF(ISNA(VLOOKUP(C8578,'Provider-EHR crosswalk'!A:B,2,FALSE)),"No EHR Specified",VLOOKUP(C8578,'Provider-EHR crosswalk'!A:B,2,FALSE))</f>
        <v>Azalea Health EHR</v>
      </c>
    </row>
    <row r="8579" spans="1:11" x14ac:dyDescent="0.25">
      <c r="A8579" t="s">
        <v>155</v>
      </c>
      <c r="B8579">
        <v>68</v>
      </c>
      <c r="C8579" t="s">
        <v>824</v>
      </c>
      <c r="D8579" t="s">
        <v>156</v>
      </c>
      <c r="E8579">
        <v>0</v>
      </c>
      <c r="F8579">
        <v>29</v>
      </c>
      <c r="G8579">
        <v>0</v>
      </c>
      <c r="H8579" t="s">
        <v>157</v>
      </c>
      <c r="I8579" t="s">
        <v>157</v>
      </c>
      <c r="J8579" t="s">
        <v>157</v>
      </c>
      <c r="K8579" s="33" t="str">
        <f>IF(ISNA(VLOOKUP(C8579,'Provider-EHR crosswalk'!A:B,2,FALSE)),"No EHR Specified",VLOOKUP(C8579,'Provider-EHR crosswalk'!A:B,2,FALSE))</f>
        <v>Azalea Health EHR</v>
      </c>
    </row>
    <row r="8580" spans="1:11" x14ac:dyDescent="0.25">
      <c r="A8580" t="s">
        <v>158</v>
      </c>
      <c r="B8580">
        <v>68</v>
      </c>
      <c r="C8580" t="s">
        <v>824</v>
      </c>
      <c r="D8580" t="s">
        <v>159</v>
      </c>
      <c r="E8580">
        <v>2</v>
      </c>
      <c r="F8580">
        <v>29</v>
      </c>
      <c r="G8580">
        <v>6.9</v>
      </c>
      <c r="H8580" t="s">
        <v>157</v>
      </c>
      <c r="I8580" t="s">
        <v>157</v>
      </c>
      <c r="J8580" t="s">
        <v>157</v>
      </c>
      <c r="K8580" s="33" t="str">
        <f>IF(ISNA(VLOOKUP(C8580,'Provider-EHR crosswalk'!A:B,2,FALSE)),"No EHR Specified",VLOOKUP(C8580,'Provider-EHR crosswalk'!A:B,2,FALSE))</f>
        <v>Azalea Health EHR</v>
      </c>
    </row>
    <row r="8581" spans="1:11" x14ac:dyDescent="0.25">
      <c r="A8581" t="s">
        <v>162</v>
      </c>
      <c r="B8581">
        <v>68</v>
      </c>
      <c r="C8581" t="s">
        <v>824</v>
      </c>
      <c r="D8581" t="s">
        <v>163</v>
      </c>
      <c r="E8581">
        <v>22</v>
      </c>
      <c r="F8581">
        <v>29</v>
      </c>
      <c r="G8581">
        <v>75.86</v>
      </c>
      <c r="H8581" t="s">
        <v>65</v>
      </c>
      <c r="I8581">
        <v>95</v>
      </c>
      <c r="J8581" t="s">
        <v>69</v>
      </c>
      <c r="K8581" s="33" t="str">
        <f>IF(ISNA(VLOOKUP(C8581,'Provider-EHR crosswalk'!A:B,2,FALSE)),"No EHR Specified",VLOOKUP(C8581,'Provider-EHR crosswalk'!A:B,2,FALSE))</f>
        <v>Azalea Health EHR</v>
      </c>
    </row>
    <row r="8582" spans="1:11" x14ac:dyDescent="0.25">
      <c r="A8582" t="s">
        <v>164</v>
      </c>
      <c r="B8582">
        <v>68</v>
      </c>
      <c r="C8582" t="s">
        <v>824</v>
      </c>
      <c r="D8582" t="s">
        <v>165</v>
      </c>
      <c r="E8582">
        <v>4</v>
      </c>
      <c r="F8582">
        <v>4</v>
      </c>
      <c r="G8582">
        <v>100</v>
      </c>
      <c r="H8582" t="s">
        <v>65</v>
      </c>
      <c r="I8582">
        <v>95</v>
      </c>
      <c r="J8582" t="s">
        <v>66</v>
      </c>
      <c r="K8582" s="33" t="str">
        <f>IF(ISNA(VLOOKUP(C8582,'Provider-EHR crosswalk'!A:B,2,FALSE)),"No EHR Specified",VLOOKUP(C8582,'Provider-EHR crosswalk'!A:B,2,FALSE))</f>
        <v>Azalea Health EHR</v>
      </c>
    </row>
    <row r="8583" spans="1:11" x14ac:dyDescent="0.25">
      <c r="A8583" t="s">
        <v>166</v>
      </c>
      <c r="B8583">
        <v>68</v>
      </c>
      <c r="C8583" t="s">
        <v>824</v>
      </c>
      <c r="D8583" t="s">
        <v>167</v>
      </c>
      <c r="E8583">
        <v>0</v>
      </c>
      <c r="F8583">
        <v>4</v>
      </c>
      <c r="G8583">
        <v>0</v>
      </c>
      <c r="H8583" t="s">
        <v>116</v>
      </c>
      <c r="I8583">
        <v>5</v>
      </c>
      <c r="J8583" t="s">
        <v>66</v>
      </c>
      <c r="K8583" s="33" t="str">
        <f>IF(ISNA(VLOOKUP(C8583,'Provider-EHR crosswalk'!A:B,2,FALSE)),"No EHR Specified",VLOOKUP(C8583,'Provider-EHR crosswalk'!A:B,2,FALSE))</f>
        <v>Azalea Health EHR</v>
      </c>
    </row>
    <row r="8584" spans="1:11" x14ac:dyDescent="0.25">
      <c r="A8584" t="s">
        <v>168</v>
      </c>
      <c r="B8584">
        <v>68</v>
      </c>
      <c r="C8584" t="s">
        <v>824</v>
      </c>
      <c r="D8584" t="s">
        <v>169</v>
      </c>
      <c r="E8584">
        <v>0</v>
      </c>
      <c r="F8584">
        <v>4</v>
      </c>
      <c r="G8584">
        <v>0</v>
      </c>
      <c r="H8584" t="s">
        <v>116</v>
      </c>
      <c r="I8584">
        <v>5</v>
      </c>
      <c r="J8584" t="s">
        <v>66</v>
      </c>
      <c r="K8584" s="33" t="str">
        <f>IF(ISNA(VLOOKUP(C8584,'Provider-EHR crosswalk'!A:B,2,FALSE)),"No EHR Specified",VLOOKUP(C8584,'Provider-EHR crosswalk'!A:B,2,FALSE))</f>
        <v>Azalea Health EHR</v>
      </c>
    </row>
    <row r="8585" spans="1:11" x14ac:dyDescent="0.25">
      <c r="A8585" t="s">
        <v>170</v>
      </c>
      <c r="B8585">
        <v>68</v>
      </c>
      <c r="C8585" t="s">
        <v>824</v>
      </c>
      <c r="D8585" t="s">
        <v>171</v>
      </c>
      <c r="E8585">
        <v>0</v>
      </c>
      <c r="F8585">
        <v>4</v>
      </c>
      <c r="G8585">
        <v>0</v>
      </c>
      <c r="H8585" t="s">
        <v>116</v>
      </c>
      <c r="I8585">
        <v>5</v>
      </c>
      <c r="J8585" t="s">
        <v>66</v>
      </c>
      <c r="K8585" s="33" t="str">
        <f>IF(ISNA(VLOOKUP(C8585,'Provider-EHR crosswalk'!A:B,2,FALSE)),"No EHR Specified",VLOOKUP(C8585,'Provider-EHR crosswalk'!A:B,2,FALSE))</f>
        <v>Azalea Health EHR</v>
      </c>
    </row>
    <row r="8586" spans="1:11" x14ac:dyDescent="0.25">
      <c r="A8586" t="s">
        <v>172</v>
      </c>
      <c r="B8586">
        <v>68</v>
      </c>
      <c r="C8586" t="s">
        <v>824</v>
      </c>
      <c r="D8586" t="s">
        <v>173</v>
      </c>
      <c r="E8586">
        <v>6</v>
      </c>
      <c r="F8586">
        <v>29</v>
      </c>
      <c r="G8586">
        <v>20.69</v>
      </c>
      <c r="H8586" t="s">
        <v>116</v>
      </c>
      <c r="I8586">
        <v>5</v>
      </c>
      <c r="J8586" t="s">
        <v>69</v>
      </c>
      <c r="K8586" s="33" t="str">
        <f>IF(ISNA(VLOOKUP(C8586,'Provider-EHR crosswalk'!A:B,2,FALSE)),"No EHR Specified",VLOOKUP(C8586,'Provider-EHR crosswalk'!A:B,2,FALSE))</f>
        <v>Azalea Health EHR</v>
      </c>
    </row>
    <row r="8587" spans="1:11" x14ac:dyDescent="0.25">
      <c r="A8587" t="s">
        <v>174</v>
      </c>
      <c r="B8587">
        <v>68</v>
      </c>
      <c r="C8587" t="s">
        <v>824</v>
      </c>
      <c r="D8587" t="s">
        <v>175</v>
      </c>
      <c r="E8587">
        <v>1</v>
      </c>
      <c r="F8587">
        <v>29</v>
      </c>
      <c r="G8587">
        <v>3.45</v>
      </c>
      <c r="H8587" t="s">
        <v>116</v>
      </c>
      <c r="I8587">
        <v>5</v>
      </c>
      <c r="J8587" t="s">
        <v>66</v>
      </c>
      <c r="K8587" s="33" t="str">
        <f>IF(ISNA(VLOOKUP(C8587,'Provider-EHR crosswalk'!A:B,2,FALSE)),"No EHR Specified",VLOOKUP(C8587,'Provider-EHR crosswalk'!A:B,2,FALSE))</f>
        <v>Azalea Health EHR</v>
      </c>
    </row>
    <row r="8588" spans="1:11" x14ac:dyDescent="0.25">
      <c r="A8588" t="s">
        <v>176</v>
      </c>
      <c r="B8588">
        <v>68</v>
      </c>
      <c r="C8588" t="s">
        <v>824</v>
      </c>
      <c r="D8588" t="s">
        <v>177</v>
      </c>
      <c r="E8588">
        <v>0</v>
      </c>
      <c r="F8588">
        <v>29</v>
      </c>
      <c r="G8588">
        <v>0</v>
      </c>
      <c r="H8588" t="s">
        <v>116</v>
      </c>
      <c r="I8588">
        <v>5</v>
      </c>
      <c r="J8588" t="s">
        <v>66</v>
      </c>
      <c r="K8588" s="33" t="str">
        <f>IF(ISNA(VLOOKUP(C8588,'Provider-EHR crosswalk'!A:B,2,FALSE)),"No EHR Specified",VLOOKUP(C8588,'Provider-EHR crosswalk'!A:B,2,FALSE))</f>
        <v>Azalea Health EHR</v>
      </c>
    </row>
    <row r="8589" spans="1:11" x14ac:dyDescent="0.25">
      <c r="A8589" t="s">
        <v>63</v>
      </c>
      <c r="B8589">
        <v>62</v>
      </c>
      <c r="C8589" t="s">
        <v>977</v>
      </c>
      <c r="D8589" t="s">
        <v>64</v>
      </c>
      <c r="E8589">
        <v>7</v>
      </c>
      <c r="F8589">
        <v>7</v>
      </c>
      <c r="G8589">
        <v>100</v>
      </c>
      <c r="H8589" t="s">
        <v>65</v>
      </c>
      <c r="I8589">
        <v>99</v>
      </c>
      <c r="J8589" t="s">
        <v>66</v>
      </c>
      <c r="K8589" s="33" t="str">
        <f>IF(ISNA(VLOOKUP(C8589,'Provider-EHR crosswalk'!A:B,2,FALSE)),"No EHR Specified",VLOOKUP(C8589,'Provider-EHR crosswalk'!A:B,2,FALSE))</f>
        <v>Azalea Health EHR</v>
      </c>
    </row>
    <row r="8590" spans="1:11" x14ac:dyDescent="0.25">
      <c r="A8590" t="s">
        <v>67</v>
      </c>
      <c r="B8590">
        <v>62</v>
      </c>
      <c r="C8590" t="s">
        <v>977</v>
      </c>
      <c r="D8590" t="s">
        <v>68</v>
      </c>
      <c r="E8590">
        <v>4</v>
      </c>
      <c r="F8590">
        <v>7</v>
      </c>
      <c r="G8590">
        <v>57.14</v>
      </c>
      <c r="H8590" t="s">
        <v>65</v>
      </c>
      <c r="I8590">
        <v>75</v>
      </c>
      <c r="J8590" t="s">
        <v>69</v>
      </c>
      <c r="K8590" s="33" t="str">
        <f>IF(ISNA(VLOOKUP(C8590,'Provider-EHR crosswalk'!A:B,2,FALSE)),"No EHR Specified",VLOOKUP(C8590,'Provider-EHR crosswalk'!A:B,2,FALSE))</f>
        <v>Azalea Health EHR</v>
      </c>
    </row>
    <row r="8591" spans="1:11" x14ac:dyDescent="0.25">
      <c r="A8591" t="s">
        <v>70</v>
      </c>
      <c r="B8591">
        <v>62</v>
      </c>
      <c r="C8591" t="s">
        <v>977</v>
      </c>
      <c r="D8591" t="s">
        <v>71</v>
      </c>
      <c r="E8591">
        <v>7</v>
      </c>
      <c r="F8591">
        <v>7</v>
      </c>
      <c r="G8591">
        <v>100</v>
      </c>
      <c r="H8591" t="s">
        <v>65</v>
      </c>
      <c r="I8591">
        <v>99</v>
      </c>
      <c r="J8591" t="s">
        <v>66</v>
      </c>
      <c r="K8591" s="33" t="str">
        <f>IF(ISNA(VLOOKUP(C8591,'Provider-EHR crosswalk'!A:B,2,FALSE)),"No EHR Specified",VLOOKUP(C8591,'Provider-EHR crosswalk'!A:B,2,FALSE))</f>
        <v>Azalea Health EHR</v>
      </c>
    </row>
    <row r="8592" spans="1:11" x14ac:dyDescent="0.25">
      <c r="A8592" t="s">
        <v>72</v>
      </c>
      <c r="B8592">
        <v>62</v>
      </c>
      <c r="C8592" t="s">
        <v>977</v>
      </c>
      <c r="D8592" t="s">
        <v>73</v>
      </c>
      <c r="E8592">
        <v>7</v>
      </c>
      <c r="F8592">
        <v>7</v>
      </c>
      <c r="G8592">
        <v>100</v>
      </c>
      <c r="H8592" t="s">
        <v>65</v>
      </c>
      <c r="I8592">
        <v>99</v>
      </c>
      <c r="J8592" t="s">
        <v>66</v>
      </c>
      <c r="K8592" s="33" t="str">
        <f>IF(ISNA(VLOOKUP(C8592,'Provider-EHR crosswalk'!A:B,2,FALSE)),"No EHR Specified",VLOOKUP(C8592,'Provider-EHR crosswalk'!A:B,2,FALSE))</f>
        <v>Azalea Health EHR</v>
      </c>
    </row>
    <row r="8593" spans="1:11" x14ac:dyDescent="0.25">
      <c r="A8593" t="s">
        <v>74</v>
      </c>
      <c r="B8593">
        <v>62</v>
      </c>
      <c r="C8593" t="s">
        <v>977</v>
      </c>
      <c r="D8593" t="s">
        <v>75</v>
      </c>
      <c r="E8593">
        <v>7</v>
      </c>
      <c r="F8593">
        <v>7</v>
      </c>
      <c r="G8593">
        <v>100</v>
      </c>
      <c r="H8593" t="s">
        <v>65</v>
      </c>
      <c r="I8593">
        <v>99</v>
      </c>
      <c r="J8593" t="s">
        <v>66</v>
      </c>
      <c r="K8593" s="33" t="str">
        <f>IF(ISNA(VLOOKUP(C8593,'Provider-EHR crosswalk'!A:B,2,FALSE)),"No EHR Specified",VLOOKUP(C8593,'Provider-EHR crosswalk'!A:B,2,FALSE))</f>
        <v>Azalea Health EHR</v>
      </c>
    </row>
    <row r="8594" spans="1:11" x14ac:dyDescent="0.25">
      <c r="A8594" t="s">
        <v>76</v>
      </c>
      <c r="B8594">
        <v>62</v>
      </c>
      <c r="C8594" t="s">
        <v>977</v>
      </c>
      <c r="D8594" t="s">
        <v>77</v>
      </c>
      <c r="E8594">
        <v>7</v>
      </c>
      <c r="F8594">
        <v>7</v>
      </c>
      <c r="G8594">
        <v>100</v>
      </c>
      <c r="H8594" t="s">
        <v>65</v>
      </c>
      <c r="I8594">
        <v>85</v>
      </c>
      <c r="J8594" t="s">
        <v>66</v>
      </c>
      <c r="K8594" s="33" t="str">
        <f>IF(ISNA(VLOOKUP(C8594,'Provider-EHR crosswalk'!A:B,2,FALSE)),"No EHR Specified",VLOOKUP(C8594,'Provider-EHR crosswalk'!A:B,2,FALSE))</f>
        <v>Azalea Health EHR</v>
      </c>
    </row>
    <row r="8595" spans="1:11" x14ac:dyDescent="0.25">
      <c r="A8595" t="s">
        <v>78</v>
      </c>
      <c r="B8595">
        <v>62</v>
      </c>
      <c r="C8595" t="s">
        <v>977</v>
      </c>
      <c r="D8595" t="s">
        <v>79</v>
      </c>
      <c r="E8595">
        <v>7</v>
      </c>
      <c r="F8595">
        <v>7</v>
      </c>
      <c r="G8595">
        <v>100</v>
      </c>
      <c r="H8595" t="s">
        <v>65</v>
      </c>
      <c r="I8595">
        <v>85</v>
      </c>
      <c r="J8595" t="s">
        <v>66</v>
      </c>
      <c r="K8595" s="33" t="str">
        <f>IF(ISNA(VLOOKUP(C8595,'Provider-EHR crosswalk'!A:B,2,FALSE)),"No EHR Specified",VLOOKUP(C8595,'Provider-EHR crosswalk'!A:B,2,FALSE))</f>
        <v>Azalea Health EHR</v>
      </c>
    </row>
    <row r="8596" spans="1:11" x14ac:dyDescent="0.25">
      <c r="A8596" t="s">
        <v>80</v>
      </c>
      <c r="B8596">
        <v>62</v>
      </c>
      <c r="C8596" t="s">
        <v>977</v>
      </c>
      <c r="D8596" t="s">
        <v>81</v>
      </c>
      <c r="E8596">
        <v>7</v>
      </c>
      <c r="F8596">
        <v>7</v>
      </c>
      <c r="G8596">
        <v>100</v>
      </c>
      <c r="H8596" t="s">
        <v>65</v>
      </c>
      <c r="I8596">
        <v>85</v>
      </c>
      <c r="J8596" t="s">
        <v>66</v>
      </c>
      <c r="K8596" s="33" t="str">
        <f>IF(ISNA(VLOOKUP(C8596,'Provider-EHR crosswalk'!A:B,2,FALSE)),"No EHR Specified",VLOOKUP(C8596,'Provider-EHR crosswalk'!A:B,2,FALSE))</f>
        <v>Azalea Health EHR</v>
      </c>
    </row>
    <row r="8597" spans="1:11" x14ac:dyDescent="0.25">
      <c r="A8597" t="s">
        <v>82</v>
      </c>
      <c r="B8597">
        <v>62</v>
      </c>
      <c r="C8597" t="s">
        <v>977</v>
      </c>
      <c r="D8597" t="s">
        <v>83</v>
      </c>
      <c r="E8597">
        <v>7</v>
      </c>
      <c r="F8597">
        <v>7</v>
      </c>
      <c r="G8597">
        <v>100</v>
      </c>
      <c r="H8597" t="s">
        <v>65</v>
      </c>
      <c r="I8597">
        <v>85</v>
      </c>
      <c r="J8597" t="s">
        <v>66</v>
      </c>
      <c r="K8597" s="33" t="str">
        <f>IF(ISNA(VLOOKUP(C8597,'Provider-EHR crosswalk'!A:B,2,FALSE)),"No EHR Specified",VLOOKUP(C8597,'Provider-EHR crosswalk'!A:B,2,FALSE))</f>
        <v>Azalea Health EHR</v>
      </c>
    </row>
    <row r="8598" spans="1:11" x14ac:dyDescent="0.25">
      <c r="A8598" t="s">
        <v>84</v>
      </c>
      <c r="B8598">
        <v>62</v>
      </c>
      <c r="C8598" t="s">
        <v>977</v>
      </c>
      <c r="D8598" t="s">
        <v>85</v>
      </c>
      <c r="E8598">
        <v>7</v>
      </c>
      <c r="F8598">
        <v>7</v>
      </c>
      <c r="G8598">
        <v>100</v>
      </c>
      <c r="H8598" t="s">
        <v>65</v>
      </c>
      <c r="I8598">
        <v>85</v>
      </c>
      <c r="J8598" t="s">
        <v>66</v>
      </c>
      <c r="K8598" s="33" t="str">
        <f>IF(ISNA(VLOOKUP(C8598,'Provider-EHR crosswalk'!A:B,2,FALSE)),"No EHR Specified",VLOOKUP(C8598,'Provider-EHR crosswalk'!A:B,2,FALSE))</f>
        <v>Azalea Health EHR</v>
      </c>
    </row>
    <row r="8599" spans="1:11" x14ac:dyDescent="0.25">
      <c r="A8599" t="s">
        <v>86</v>
      </c>
      <c r="B8599">
        <v>62</v>
      </c>
      <c r="C8599" t="s">
        <v>977</v>
      </c>
      <c r="D8599" t="s">
        <v>87</v>
      </c>
      <c r="E8599">
        <v>7</v>
      </c>
      <c r="F8599">
        <v>7</v>
      </c>
      <c r="G8599">
        <v>100</v>
      </c>
      <c r="H8599" t="s">
        <v>65</v>
      </c>
      <c r="I8599">
        <v>95</v>
      </c>
      <c r="J8599" t="s">
        <v>66</v>
      </c>
      <c r="K8599" s="33" t="str">
        <f>IF(ISNA(VLOOKUP(C8599,'Provider-EHR crosswalk'!A:B,2,FALSE)),"No EHR Specified",VLOOKUP(C8599,'Provider-EHR crosswalk'!A:B,2,FALSE))</f>
        <v>Azalea Health EHR</v>
      </c>
    </row>
    <row r="8600" spans="1:11" x14ac:dyDescent="0.25">
      <c r="A8600" t="s">
        <v>88</v>
      </c>
      <c r="B8600">
        <v>62</v>
      </c>
      <c r="C8600" t="s">
        <v>977</v>
      </c>
      <c r="D8600" t="s">
        <v>89</v>
      </c>
      <c r="E8600">
        <v>7</v>
      </c>
      <c r="F8600">
        <v>7</v>
      </c>
      <c r="G8600">
        <v>100</v>
      </c>
      <c r="H8600" t="s">
        <v>65</v>
      </c>
      <c r="I8600">
        <v>95</v>
      </c>
      <c r="J8600" t="s">
        <v>66</v>
      </c>
      <c r="K8600" s="33" t="str">
        <f>IF(ISNA(VLOOKUP(C8600,'Provider-EHR crosswalk'!A:B,2,FALSE)),"No EHR Specified",VLOOKUP(C8600,'Provider-EHR crosswalk'!A:B,2,FALSE))</f>
        <v>Azalea Health EHR</v>
      </c>
    </row>
    <row r="8601" spans="1:11" x14ac:dyDescent="0.25">
      <c r="A8601" t="s">
        <v>90</v>
      </c>
      <c r="B8601">
        <v>62</v>
      </c>
      <c r="C8601" t="s">
        <v>977</v>
      </c>
      <c r="D8601" t="s">
        <v>91</v>
      </c>
      <c r="E8601">
        <v>7</v>
      </c>
      <c r="F8601">
        <v>7</v>
      </c>
      <c r="G8601">
        <v>100</v>
      </c>
      <c r="H8601" t="s">
        <v>65</v>
      </c>
      <c r="I8601">
        <v>90</v>
      </c>
      <c r="J8601" t="s">
        <v>66</v>
      </c>
      <c r="K8601" s="33" t="str">
        <f>IF(ISNA(VLOOKUP(C8601,'Provider-EHR crosswalk'!A:B,2,FALSE)),"No EHR Specified",VLOOKUP(C8601,'Provider-EHR crosswalk'!A:B,2,FALSE))</f>
        <v>Azalea Health EHR</v>
      </c>
    </row>
    <row r="8602" spans="1:11" x14ac:dyDescent="0.25">
      <c r="A8602" t="s">
        <v>92</v>
      </c>
      <c r="B8602">
        <v>62</v>
      </c>
      <c r="C8602" t="s">
        <v>977</v>
      </c>
      <c r="D8602" t="s">
        <v>93</v>
      </c>
      <c r="E8602">
        <v>3</v>
      </c>
      <c r="F8602">
        <v>7</v>
      </c>
      <c r="G8602">
        <v>42.86</v>
      </c>
      <c r="H8602" t="s">
        <v>65</v>
      </c>
      <c r="I8602">
        <v>90</v>
      </c>
      <c r="J8602" t="s">
        <v>69</v>
      </c>
      <c r="K8602" s="33" t="str">
        <f>IF(ISNA(VLOOKUP(C8602,'Provider-EHR crosswalk'!A:B,2,FALSE)),"No EHR Specified",VLOOKUP(C8602,'Provider-EHR crosswalk'!A:B,2,FALSE))</f>
        <v>Azalea Health EHR</v>
      </c>
    </row>
    <row r="8603" spans="1:11" x14ac:dyDescent="0.25">
      <c r="A8603" t="s">
        <v>94</v>
      </c>
      <c r="B8603">
        <v>62</v>
      </c>
      <c r="C8603" t="s">
        <v>977</v>
      </c>
      <c r="D8603" t="s">
        <v>95</v>
      </c>
      <c r="E8603">
        <v>3</v>
      </c>
      <c r="F8603">
        <v>7</v>
      </c>
      <c r="G8603">
        <v>42.86</v>
      </c>
      <c r="H8603" t="s">
        <v>65</v>
      </c>
      <c r="I8603">
        <v>90</v>
      </c>
      <c r="J8603" t="s">
        <v>69</v>
      </c>
      <c r="K8603" s="33" t="str">
        <f>IF(ISNA(VLOOKUP(C8603,'Provider-EHR crosswalk'!A:B,2,FALSE)),"No EHR Specified",VLOOKUP(C8603,'Provider-EHR crosswalk'!A:B,2,FALSE))</f>
        <v>Azalea Health EHR</v>
      </c>
    </row>
    <row r="8604" spans="1:11" x14ac:dyDescent="0.25">
      <c r="A8604" t="s">
        <v>96</v>
      </c>
      <c r="B8604">
        <v>62</v>
      </c>
      <c r="C8604" t="s">
        <v>977</v>
      </c>
      <c r="D8604" t="s">
        <v>97</v>
      </c>
      <c r="E8604">
        <v>6</v>
      </c>
      <c r="F8604">
        <v>7</v>
      </c>
      <c r="G8604">
        <v>85.71</v>
      </c>
      <c r="H8604" t="s">
        <v>65</v>
      </c>
      <c r="I8604">
        <v>90</v>
      </c>
      <c r="J8604" t="s">
        <v>69</v>
      </c>
      <c r="K8604" s="33" t="str">
        <f>IF(ISNA(VLOOKUP(C8604,'Provider-EHR crosswalk'!A:B,2,FALSE)),"No EHR Specified",VLOOKUP(C8604,'Provider-EHR crosswalk'!A:B,2,FALSE))</f>
        <v>Azalea Health EHR</v>
      </c>
    </row>
    <row r="8605" spans="1:11" x14ac:dyDescent="0.25">
      <c r="A8605" t="s">
        <v>98</v>
      </c>
      <c r="B8605">
        <v>62</v>
      </c>
      <c r="C8605" t="s">
        <v>977</v>
      </c>
      <c r="D8605" t="s">
        <v>99</v>
      </c>
      <c r="E8605">
        <v>6</v>
      </c>
      <c r="F8605">
        <v>7</v>
      </c>
      <c r="G8605">
        <v>85.71</v>
      </c>
      <c r="H8605" t="s">
        <v>65</v>
      </c>
      <c r="I8605">
        <v>90</v>
      </c>
      <c r="J8605" t="s">
        <v>69</v>
      </c>
      <c r="K8605" s="33" t="str">
        <f>IF(ISNA(VLOOKUP(C8605,'Provider-EHR crosswalk'!A:B,2,FALSE)),"No EHR Specified",VLOOKUP(C8605,'Provider-EHR crosswalk'!A:B,2,FALSE))</f>
        <v>Azalea Health EHR</v>
      </c>
    </row>
    <row r="8606" spans="1:11" x14ac:dyDescent="0.25">
      <c r="A8606" t="s">
        <v>100</v>
      </c>
      <c r="B8606">
        <v>62</v>
      </c>
      <c r="C8606" t="s">
        <v>977</v>
      </c>
      <c r="D8606" t="s">
        <v>101</v>
      </c>
      <c r="E8606">
        <v>19</v>
      </c>
      <c r="F8606">
        <v>19</v>
      </c>
      <c r="G8606">
        <v>100</v>
      </c>
      <c r="H8606" t="s">
        <v>65</v>
      </c>
      <c r="I8606">
        <v>99</v>
      </c>
      <c r="J8606" t="s">
        <v>66</v>
      </c>
      <c r="K8606" s="33" t="str">
        <f>IF(ISNA(VLOOKUP(C8606,'Provider-EHR crosswalk'!A:B,2,FALSE)),"No EHR Specified",VLOOKUP(C8606,'Provider-EHR crosswalk'!A:B,2,FALSE))</f>
        <v>Azalea Health EHR</v>
      </c>
    </row>
    <row r="8607" spans="1:11" x14ac:dyDescent="0.25">
      <c r="A8607" t="s">
        <v>102</v>
      </c>
      <c r="B8607">
        <v>62</v>
      </c>
      <c r="C8607" t="s">
        <v>977</v>
      </c>
      <c r="D8607" t="s">
        <v>103</v>
      </c>
      <c r="E8607">
        <v>19</v>
      </c>
      <c r="F8607">
        <v>19</v>
      </c>
      <c r="G8607">
        <v>100</v>
      </c>
      <c r="H8607" t="s">
        <v>65</v>
      </c>
      <c r="I8607">
        <v>99</v>
      </c>
      <c r="J8607" t="s">
        <v>66</v>
      </c>
      <c r="K8607" s="33" t="str">
        <f>IF(ISNA(VLOOKUP(C8607,'Provider-EHR crosswalk'!A:B,2,FALSE)),"No EHR Specified",VLOOKUP(C8607,'Provider-EHR crosswalk'!A:B,2,FALSE))</f>
        <v>Azalea Health EHR</v>
      </c>
    </row>
    <row r="8608" spans="1:11" x14ac:dyDescent="0.25">
      <c r="A8608" t="s">
        <v>104</v>
      </c>
      <c r="B8608">
        <v>62</v>
      </c>
      <c r="C8608" t="s">
        <v>977</v>
      </c>
      <c r="D8608" t="s">
        <v>105</v>
      </c>
      <c r="E8608">
        <v>19</v>
      </c>
      <c r="F8608">
        <v>19</v>
      </c>
      <c r="G8608">
        <v>100</v>
      </c>
      <c r="H8608" t="s">
        <v>65</v>
      </c>
      <c r="I8608">
        <v>99</v>
      </c>
      <c r="J8608" t="s">
        <v>66</v>
      </c>
      <c r="K8608" s="33" t="str">
        <f>IF(ISNA(VLOOKUP(C8608,'Provider-EHR crosswalk'!A:B,2,FALSE)),"No EHR Specified",VLOOKUP(C8608,'Provider-EHR crosswalk'!A:B,2,FALSE))</f>
        <v>Azalea Health EHR</v>
      </c>
    </row>
    <row r="8609" spans="1:11" x14ac:dyDescent="0.25">
      <c r="A8609" t="s">
        <v>106</v>
      </c>
      <c r="B8609">
        <v>62</v>
      </c>
      <c r="C8609" t="s">
        <v>977</v>
      </c>
      <c r="D8609" t="s">
        <v>107</v>
      </c>
      <c r="E8609">
        <v>19</v>
      </c>
      <c r="F8609">
        <v>19</v>
      </c>
      <c r="G8609">
        <v>100</v>
      </c>
      <c r="H8609" t="s">
        <v>65</v>
      </c>
      <c r="I8609">
        <v>99</v>
      </c>
      <c r="J8609" t="s">
        <v>66</v>
      </c>
      <c r="K8609" s="33" t="str">
        <f>IF(ISNA(VLOOKUP(C8609,'Provider-EHR crosswalk'!A:B,2,FALSE)),"No EHR Specified",VLOOKUP(C8609,'Provider-EHR crosswalk'!A:B,2,FALSE))</f>
        <v>Azalea Health EHR</v>
      </c>
    </row>
    <row r="8610" spans="1:11" x14ac:dyDescent="0.25">
      <c r="A8610" t="s">
        <v>108</v>
      </c>
      <c r="B8610">
        <v>62</v>
      </c>
      <c r="C8610" t="s">
        <v>977</v>
      </c>
      <c r="D8610" t="s">
        <v>109</v>
      </c>
      <c r="E8610">
        <v>19</v>
      </c>
      <c r="F8610">
        <v>19</v>
      </c>
      <c r="G8610">
        <v>100</v>
      </c>
      <c r="H8610" t="s">
        <v>65</v>
      </c>
      <c r="I8610">
        <v>99</v>
      </c>
      <c r="J8610" t="s">
        <v>66</v>
      </c>
      <c r="K8610" s="33" t="str">
        <f>IF(ISNA(VLOOKUP(C8610,'Provider-EHR crosswalk'!A:B,2,FALSE)),"No EHR Specified",VLOOKUP(C8610,'Provider-EHR crosswalk'!A:B,2,FALSE))</f>
        <v>Azalea Health EHR</v>
      </c>
    </row>
    <row r="8611" spans="1:11" x14ac:dyDescent="0.25">
      <c r="A8611" t="s">
        <v>110</v>
      </c>
      <c r="B8611">
        <v>62</v>
      </c>
      <c r="C8611" t="s">
        <v>977</v>
      </c>
      <c r="D8611" t="s">
        <v>111</v>
      </c>
      <c r="E8611">
        <v>19</v>
      </c>
      <c r="F8611">
        <v>19</v>
      </c>
      <c r="G8611">
        <v>100</v>
      </c>
      <c r="H8611" t="s">
        <v>65</v>
      </c>
      <c r="I8611">
        <v>99</v>
      </c>
      <c r="J8611" t="s">
        <v>66</v>
      </c>
      <c r="K8611" s="33" t="str">
        <f>IF(ISNA(VLOOKUP(C8611,'Provider-EHR crosswalk'!A:B,2,FALSE)),"No EHR Specified",VLOOKUP(C8611,'Provider-EHR crosswalk'!A:B,2,FALSE))</f>
        <v>Azalea Health EHR</v>
      </c>
    </row>
    <row r="8612" spans="1:11" x14ac:dyDescent="0.25">
      <c r="A8612" t="s">
        <v>112</v>
      </c>
      <c r="B8612">
        <v>62</v>
      </c>
      <c r="C8612" t="s">
        <v>977</v>
      </c>
      <c r="D8612" t="s">
        <v>113</v>
      </c>
      <c r="E8612">
        <v>19</v>
      </c>
      <c r="F8612">
        <v>19</v>
      </c>
      <c r="G8612">
        <v>100</v>
      </c>
      <c r="H8612" t="s">
        <v>65</v>
      </c>
      <c r="I8612">
        <v>99</v>
      </c>
      <c r="J8612" t="s">
        <v>66</v>
      </c>
      <c r="K8612" s="33" t="str">
        <f>IF(ISNA(VLOOKUP(C8612,'Provider-EHR crosswalk'!A:B,2,FALSE)),"No EHR Specified",VLOOKUP(C8612,'Provider-EHR crosswalk'!A:B,2,FALSE))</f>
        <v>Azalea Health EHR</v>
      </c>
    </row>
    <row r="8613" spans="1:11" x14ac:dyDescent="0.25">
      <c r="A8613" t="s">
        <v>114</v>
      </c>
      <c r="B8613">
        <v>62</v>
      </c>
      <c r="C8613" t="s">
        <v>977</v>
      </c>
      <c r="D8613" t="s">
        <v>115</v>
      </c>
      <c r="E8613">
        <v>0</v>
      </c>
      <c r="F8613">
        <v>7</v>
      </c>
      <c r="G8613">
        <v>0</v>
      </c>
      <c r="H8613" t="s">
        <v>116</v>
      </c>
      <c r="I8613">
        <v>4</v>
      </c>
      <c r="J8613" t="s">
        <v>66</v>
      </c>
      <c r="K8613" s="33" t="str">
        <f>IF(ISNA(VLOOKUP(C8613,'Provider-EHR crosswalk'!A:B,2,FALSE)),"No EHR Specified",VLOOKUP(C8613,'Provider-EHR crosswalk'!A:B,2,FALSE))</f>
        <v>Azalea Health EHR</v>
      </c>
    </row>
    <row r="8614" spans="1:11" x14ac:dyDescent="0.25">
      <c r="A8614" t="s">
        <v>117</v>
      </c>
      <c r="B8614">
        <v>62</v>
      </c>
      <c r="C8614" t="s">
        <v>977</v>
      </c>
      <c r="D8614" t="s">
        <v>118</v>
      </c>
      <c r="E8614">
        <v>1</v>
      </c>
      <c r="F8614">
        <v>7</v>
      </c>
      <c r="G8614">
        <v>14.29</v>
      </c>
      <c r="H8614" t="s">
        <v>116</v>
      </c>
      <c r="I8614">
        <v>4</v>
      </c>
      <c r="J8614" t="s">
        <v>69</v>
      </c>
      <c r="K8614" s="33" t="str">
        <f>IF(ISNA(VLOOKUP(C8614,'Provider-EHR crosswalk'!A:B,2,FALSE)),"No EHR Specified",VLOOKUP(C8614,'Provider-EHR crosswalk'!A:B,2,FALSE))</f>
        <v>Azalea Health EHR</v>
      </c>
    </row>
    <row r="8615" spans="1:11" x14ac:dyDescent="0.25">
      <c r="A8615" t="s">
        <v>119</v>
      </c>
      <c r="B8615">
        <v>62</v>
      </c>
      <c r="C8615" t="s">
        <v>977</v>
      </c>
      <c r="D8615" t="s">
        <v>120</v>
      </c>
      <c r="E8615">
        <v>0</v>
      </c>
      <c r="F8615">
        <v>7</v>
      </c>
      <c r="G8615">
        <v>0</v>
      </c>
      <c r="H8615" t="s">
        <v>116</v>
      </c>
      <c r="I8615">
        <v>4</v>
      </c>
      <c r="J8615" t="s">
        <v>66</v>
      </c>
      <c r="K8615" s="33" t="str">
        <f>IF(ISNA(VLOOKUP(C8615,'Provider-EHR crosswalk'!A:B,2,FALSE)),"No EHR Specified",VLOOKUP(C8615,'Provider-EHR crosswalk'!A:B,2,FALSE))</f>
        <v>Azalea Health EHR</v>
      </c>
    </row>
    <row r="8616" spans="1:11" x14ac:dyDescent="0.25">
      <c r="A8616" t="s">
        <v>121</v>
      </c>
      <c r="B8616">
        <v>62</v>
      </c>
      <c r="C8616" t="s">
        <v>977</v>
      </c>
      <c r="D8616" t="s">
        <v>122</v>
      </c>
      <c r="E8616">
        <v>0</v>
      </c>
      <c r="F8616">
        <v>7</v>
      </c>
      <c r="G8616">
        <v>0</v>
      </c>
      <c r="H8616" t="s">
        <v>116</v>
      </c>
      <c r="I8616">
        <v>1</v>
      </c>
      <c r="J8616" t="s">
        <v>66</v>
      </c>
      <c r="K8616" s="33" t="str">
        <f>IF(ISNA(VLOOKUP(C8616,'Provider-EHR crosswalk'!A:B,2,FALSE)),"No EHR Specified",VLOOKUP(C8616,'Provider-EHR crosswalk'!A:B,2,FALSE))</f>
        <v>Azalea Health EHR</v>
      </c>
    </row>
    <row r="8617" spans="1:11" x14ac:dyDescent="0.25">
      <c r="A8617" t="s">
        <v>123</v>
      </c>
      <c r="B8617">
        <v>62</v>
      </c>
      <c r="C8617" t="s">
        <v>977</v>
      </c>
      <c r="D8617" t="s">
        <v>124</v>
      </c>
      <c r="E8617">
        <v>0</v>
      </c>
      <c r="F8617">
        <v>19</v>
      </c>
      <c r="G8617">
        <v>0</v>
      </c>
      <c r="H8617" t="s">
        <v>116</v>
      </c>
      <c r="I8617">
        <v>1</v>
      </c>
      <c r="J8617" t="s">
        <v>66</v>
      </c>
      <c r="K8617" s="33" t="str">
        <f>IF(ISNA(VLOOKUP(C8617,'Provider-EHR crosswalk'!A:B,2,FALSE)),"No EHR Specified",VLOOKUP(C8617,'Provider-EHR crosswalk'!A:B,2,FALSE))</f>
        <v>Azalea Health EHR</v>
      </c>
    </row>
    <row r="8618" spans="1:11" x14ac:dyDescent="0.25">
      <c r="A8618" t="s">
        <v>125</v>
      </c>
      <c r="B8618">
        <v>62</v>
      </c>
      <c r="C8618" t="s">
        <v>977</v>
      </c>
      <c r="D8618" t="s">
        <v>126</v>
      </c>
      <c r="E8618">
        <v>0</v>
      </c>
      <c r="F8618">
        <v>19</v>
      </c>
      <c r="G8618">
        <v>0</v>
      </c>
      <c r="H8618" t="s">
        <v>116</v>
      </c>
      <c r="I8618">
        <v>1</v>
      </c>
      <c r="J8618" t="s">
        <v>66</v>
      </c>
      <c r="K8618" s="33" t="str">
        <f>IF(ISNA(VLOOKUP(C8618,'Provider-EHR crosswalk'!A:B,2,FALSE)),"No EHR Specified",VLOOKUP(C8618,'Provider-EHR crosswalk'!A:B,2,FALSE))</f>
        <v>Azalea Health EHR</v>
      </c>
    </row>
    <row r="8619" spans="1:11" x14ac:dyDescent="0.25">
      <c r="A8619" t="s">
        <v>127</v>
      </c>
      <c r="B8619">
        <v>62</v>
      </c>
      <c r="C8619" t="s">
        <v>977</v>
      </c>
      <c r="D8619" t="s">
        <v>128</v>
      </c>
      <c r="E8619">
        <v>3</v>
      </c>
      <c r="F8619">
        <v>19</v>
      </c>
      <c r="G8619">
        <v>15.79</v>
      </c>
      <c r="H8619" t="s">
        <v>116</v>
      </c>
      <c r="I8619">
        <v>4</v>
      </c>
      <c r="J8619" t="s">
        <v>69</v>
      </c>
      <c r="K8619" s="33" t="str">
        <f>IF(ISNA(VLOOKUP(C8619,'Provider-EHR crosswalk'!A:B,2,FALSE)),"No EHR Specified",VLOOKUP(C8619,'Provider-EHR crosswalk'!A:B,2,FALSE))</f>
        <v>Azalea Health EHR</v>
      </c>
    </row>
    <row r="8620" spans="1:11" x14ac:dyDescent="0.25">
      <c r="A8620" t="s">
        <v>129</v>
      </c>
      <c r="B8620">
        <v>62</v>
      </c>
      <c r="C8620" t="s">
        <v>977</v>
      </c>
      <c r="D8620" t="s">
        <v>130</v>
      </c>
      <c r="E8620">
        <v>0</v>
      </c>
      <c r="F8620">
        <v>19</v>
      </c>
      <c r="G8620">
        <v>0</v>
      </c>
      <c r="H8620" t="s">
        <v>116</v>
      </c>
      <c r="I8620">
        <v>4</v>
      </c>
      <c r="J8620" t="s">
        <v>66</v>
      </c>
      <c r="K8620" s="33" t="str">
        <f>IF(ISNA(VLOOKUP(C8620,'Provider-EHR crosswalk'!A:B,2,FALSE)),"No EHR Specified",VLOOKUP(C8620,'Provider-EHR crosswalk'!A:B,2,FALSE))</f>
        <v>Azalea Health EHR</v>
      </c>
    </row>
    <row r="8621" spans="1:11" x14ac:dyDescent="0.25">
      <c r="A8621" t="s">
        <v>131</v>
      </c>
      <c r="B8621">
        <v>62</v>
      </c>
      <c r="C8621" t="s">
        <v>977</v>
      </c>
      <c r="D8621" t="s">
        <v>132</v>
      </c>
      <c r="E8621">
        <v>0</v>
      </c>
      <c r="F8621">
        <v>19</v>
      </c>
      <c r="G8621">
        <v>0</v>
      </c>
      <c r="H8621" t="s">
        <v>116</v>
      </c>
      <c r="I8621">
        <v>4</v>
      </c>
      <c r="J8621" t="s">
        <v>66</v>
      </c>
      <c r="K8621" s="33" t="str">
        <f>IF(ISNA(VLOOKUP(C8621,'Provider-EHR crosswalk'!A:B,2,FALSE)),"No EHR Specified",VLOOKUP(C8621,'Provider-EHR crosswalk'!A:B,2,FALSE))</f>
        <v>Azalea Health EHR</v>
      </c>
    </row>
    <row r="8622" spans="1:11" x14ac:dyDescent="0.25">
      <c r="A8622" t="s">
        <v>133</v>
      </c>
      <c r="B8622">
        <v>62</v>
      </c>
      <c r="C8622" t="s">
        <v>977</v>
      </c>
      <c r="D8622" t="s">
        <v>134</v>
      </c>
      <c r="E8622">
        <v>0</v>
      </c>
      <c r="F8622">
        <v>19</v>
      </c>
      <c r="G8622">
        <v>0</v>
      </c>
      <c r="H8622" t="s">
        <v>116</v>
      </c>
      <c r="I8622">
        <v>1</v>
      </c>
      <c r="J8622" t="s">
        <v>66</v>
      </c>
      <c r="K8622" s="33" t="str">
        <f>IF(ISNA(VLOOKUP(C8622,'Provider-EHR crosswalk'!A:B,2,FALSE)),"No EHR Specified",VLOOKUP(C8622,'Provider-EHR crosswalk'!A:B,2,FALSE))</f>
        <v>Azalea Health EHR</v>
      </c>
    </row>
    <row r="8623" spans="1:11" x14ac:dyDescent="0.25">
      <c r="A8623" t="s">
        <v>135</v>
      </c>
      <c r="B8623">
        <v>62</v>
      </c>
      <c r="C8623" t="s">
        <v>977</v>
      </c>
      <c r="D8623" t="s">
        <v>136</v>
      </c>
      <c r="E8623">
        <v>0</v>
      </c>
      <c r="F8623">
        <v>19</v>
      </c>
      <c r="G8623">
        <v>0</v>
      </c>
      <c r="H8623" t="s">
        <v>116</v>
      </c>
      <c r="I8623">
        <v>1</v>
      </c>
      <c r="J8623" t="s">
        <v>66</v>
      </c>
      <c r="K8623" s="33" t="str">
        <f>IF(ISNA(VLOOKUP(C8623,'Provider-EHR crosswalk'!A:B,2,FALSE)),"No EHR Specified",VLOOKUP(C8623,'Provider-EHR crosswalk'!A:B,2,FALSE))</f>
        <v>Azalea Health EHR</v>
      </c>
    </row>
    <row r="8624" spans="1:11" x14ac:dyDescent="0.25">
      <c r="A8624" t="s">
        <v>137</v>
      </c>
      <c r="B8624">
        <v>62</v>
      </c>
      <c r="C8624" t="s">
        <v>977</v>
      </c>
      <c r="D8624" t="s">
        <v>138</v>
      </c>
      <c r="E8624">
        <v>0</v>
      </c>
      <c r="F8624">
        <v>19</v>
      </c>
      <c r="G8624">
        <v>0</v>
      </c>
      <c r="H8624" t="s">
        <v>116</v>
      </c>
      <c r="I8624">
        <v>1</v>
      </c>
      <c r="J8624" t="s">
        <v>66</v>
      </c>
      <c r="K8624" s="33" t="str">
        <f>IF(ISNA(VLOOKUP(C8624,'Provider-EHR crosswalk'!A:B,2,FALSE)),"No EHR Specified",VLOOKUP(C8624,'Provider-EHR crosswalk'!A:B,2,FALSE))</f>
        <v>Azalea Health EHR</v>
      </c>
    </row>
    <row r="8625" spans="1:11" x14ac:dyDescent="0.25">
      <c r="A8625" t="s">
        <v>139</v>
      </c>
      <c r="B8625">
        <v>62</v>
      </c>
      <c r="C8625" t="s">
        <v>977</v>
      </c>
      <c r="D8625" t="s">
        <v>140</v>
      </c>
      <c r="E8625">
        <v>0</v>
      </c>
      <c r="F8625">
        <v>19</v>
      </c>
      <c r="G8625">
        <v>0</v>
      </c>
      <c r="H8625" t="s">
        <v>116</v>
      </c>
      <c r="I8625">
        <v>1</v>
      </c>
      <c r="J8625" t="s">
        <v>66</v>
      </c>
      <c r="K8625" s="33" t="str">
        <f>IF(ISNA(VLOOKUP(C8625,'Provider-EHR crosswalk'!A:B,2,FALSE)),"No EHR Specified",VLOOKUP(C8625,'Provider-EHR crosswalk'!A:B,2,FALSE))</f>
        <v>Azalea Health EHR</v>
      </c>
    </row>
    <row r="8626" spans="1:11" x14ac:dyDescent="0.25">
      <c r="A8626" t="s">
        <v>141</v>
      </c>
      <c r="B8626">
        <v>62</v>
      </c>
      <c r="C8626" t="s">
        <v>977</v>
      </c>
      <c r="D8626" t="s">
        <v>142</v>
      </c>
      <c r="E8626">
        <v>0</v>
      </c>
      <c r="F8626">
        <v>19</v>
      </c>
      <c r="G8626">
        <v>0</v>
      </c>
      <c r="H8626" t="s">
        <v>116</v>
      </c>
      <c r="I8626">
        <v>1</v>
      </c>
      <c r="J8626" t="s">
        <v>66</v>
      </c>
      <c r="K8626" s="33" t="str">
        <f>IF(ISNA(VLOOKUP(C8626,'Provider-EHR crosswalk'!A:B,2,FALSE)),"No EHR Specified",VLOOKUP(C8626,'Provider-EHR crosswalk'!A:B,2,FALSE))</f>
        <v>Azalea Health EHR</v>
      </c>
    </row>
    <row r="8627" spans="1:11" x14ac:dyDescent="0.25">
      <c r="A8627" t="s">
        <v>143</v>
      </c>
      <c r="B8627">
        <v>62</v>
      </c>
      <c r="C8627" t="s">
        <v>977</v>
      </c>
      <c r="D8627" t="s">
        <v>144</v>
      </c>
      <c r="E8627">
        <v>0</v>
      </c>
      <c r="F8627">
        <v>19</v>
      </c>
      <c r="G8627">
        <v>0</v>
      </c>
      <c r="H8627" t="s">
        <v>116</v>
      </c>
      <c r="I8627">
        <v>1</v>
      </c>
      <c r="J8627" t="s">
        <v>66</v>
      </c>
      <c r="K8627" s="33" t="str">
        <f>IF(ISNA(VLOOKUP(C8627,'Provider-EHR crosswalk'!A:B,2,FALSE)),"No EHR Specified",VLOOKUP(C8627,'Provider-EHR crosswalk'!A:B,2,FALSE))</f>
        <v>Azalea Health EHR</v>
      </c>
    </row>
    <row r="8628" spans="1:11" x14ac:dyDescent="0.25">
      <c r="A8628" t="s">
        <v>145</v>
      </c>
      <c r="B8628">
        <v>62</v>
      </c>
      <c r="C8628" t="s">
        <v>977</v>
      </c>
      <c r="D8628" t="s">
        <v>146</v>
      </c>
      <c r="E8628">
        <v>0</v>
      </c>
      <c r="F8628">
        <v>19</v>
      </c>
      <c r="G8628">
        <v>0</v>
      </c>
      <c r="H8628" t="s">
        <v>116</v>
      </c>
      <c r="I8628">
        <v>1</v>
      </c>
      <c r="J8628" t="s">
        <v>66</v>
      </c>
      <c r="K8628" s="33" t="str">
        <f>IF(ISNA(VLOOKUP(C8628,'Provider-EHR crosswalk'!A:B,2,FALSE)),"No EHR Specified",VLOOKUP(C8628,'Provider-EHR crosswalk'!A:B,2,FALSE))</f>
        <v>Azalea Health EHR</v>
      </c>
    </row>
    <row r="8629" spans="1:11" x14ac:dyDescent="0.25">
      <c r="A8629" t="s">
        <v>147</v>
      </c>
      <c r="B8629">
        <v>62</v>
      </c>
      <c r="C8629" t="s">
        <v>977</v>
      </c>
      <c r="D8629" t="s">
        <v>148</v>
      </c>
      <c r="E8629">
        <v>0</v>
      </c>
      <c r="F8629">
        <v>19</v>
      </c>
      <c r="G8629">
        <v>0</v>
      </c>
      <c r="H8629" t="s">
        <v>116</v>
      </c>
      <c r="I8629">
        <v>1</v>
      </c>
      <c r="J8629" t="s">
        <v>66</v>
      </c>
      <c r="K8629" s="33" t="str">
        <f>IF(ISNA(VLOOKUP(C8629,'Provider-EHR crosswalk'!A:B,2,FALSE)),"No EHR Specified",VLOOKUP(C8629,'Provider-EHR crosswalk'!A:B,2,FALSE))</f>
        <v>Azalea Health EHR</v>
      </c>
    </row>
    <row r="8630" spans="1:11" x14ac:dyDescent="0.25">
      <c r="A8630" t="s">
        <v>149</v>
      </c>
      <c r="B8630">
        <v>62</v>
      </c>
      <c r="C8630" t="s">
        <v>977</v>
      </c>
      <c r="D8630" t="s">
        <v>150</v>
      </c>
      <c r="E8630">
        <v>0</v>
      </c>
      <c r="F8630">
        <v>19</v>
      </c>
      <c r="G8630">
        <v>0</v>
      </c>
      <c r="H8630" t="s">
        <v>116</v>
      </c>
      <c r="I8630">
        <v>1</v>
      </c>
      <c r="J8630" t="s">
        <v>66</v>
      </c>
      <c r="K8630" s="33" t="str">
        <f>IF(ISNA(VLOOKUP(C8630,'Provider-EHR crosswalk'!A:B,2,FALSE)),"No EHR Specified",VLOOKUP(C8630,'Provider-EHR crosswalk'!A:B,2,FALSE))</f>
        <v>Azalea Health EHR</v>
      </c>
    </row>
    <row r="8631" spans="1:11" x14ac:dyDescent="0.25">
      <c r="A8631" t="s">
        <v>151</v>
      </c>
      <c r="B8631">
        <v>62</v>
      </c>
      <c r="C8631" t="s">
        <v>977</v>
      </c>
      <c r="D8631" t="s">
        <v>152</v>
      </c>
      <c r="E8631">
        <v>0</v>
      </c>
      <c r="F8631">
        <v>19</v>
      </c>
      <c r="G8631">
        <v>0</v>
      </c>
      <c r="H8631" t="s">
        <v>116</v>
      </c>
      <c r="I8631">
        <v>1</v>
      </c>
      <c r="J8631" t="s">
        <v>66</v>
      </c>
      <c r="K8631" s="33" t="str">
        <f>IF(ISNA(VLOOKUP(C8631,'Provider-EHR crosswalk'!A:B,2,FALSE)),"No EHR Specified",VLOOKUP(C8631,'Provider-EHR crosswalk'!A:B,2,FALSE))</f>
        <v>Azalea Health EHR</v>
      </c>
    </row>
    <row r="8632" spans="1:11" x14ac:dyDescent="0.25">
      <c r="A8632" t="s">
        <v>153</v>
      </c>
      <c r="B8632">
        <v>62</v>
      </c>
      <c r="C8632" t="s">
        <v>977</v>
      </c>
      <c r="D8632" t="s">
        <v>154</v>
      </c>
      <c r="E8632">
        <v>0</v>
      </c>
      <c r="F8632">
        <v>19</v>
      </c>
      <c r="G8632">
        <v>0</v>
      </c>
      <c r="H8632" t="s">
        <v>116</v>
      </c>
      <c r="I8632">
        <v>1</v>
      </c>
      <c r="J8632" t="s">
        <v>66</v>
      </c>
      <c r="K8632" s="33" t="str">
        <f>IF(ISNA(VLOOKUP(C8632,'Provider-EHR crosswalk'!A:B,2,FALSE)),"No EHR Specified",VLOOKUP(C8632,'Provider-EHR crosswalk'!A:B,2,FALSE))</f>
        <v>Azalea Health EHR</v>
      </c>
    </row>
    <row r="8633" spans="1:11" x14ac:dyDescent="0.25">
      <c r="A8633" t="s">
        <v>155</v>
      </c>
      <c r="B8633">
        <v>62</v>
      </c>
      <c r="C8633" t="s">
        <v>977</v>
      </c>
      <c r="D8633" t="s">
        <v>156</v>
      </c>
      <c r="E8633">
        <v>0</v>
      </c>
      <c r="F8633">
        <v>19</v>
      </c>
      <c r="G8633">
        <v>0</v>
      </c>
      <c r="H8633" t="s">
        <v>157</v>
      </c>
      <c r="I8633" t="s">
        <v>157</v>
      </c>
      <c r="J8633" t="s">
        <v>157</v>
      </c>
      <c r="K8633" s="33" t="str">
        <f>IF(ISNA(VLOOKUP(C8633,'Provider-EHR crosswalk'!A:B,2,FALSE)),"No EHR Specified",VLOOKUP(C8633,'Provider-EHR crosswalk'!A:B,2,FALSE))</f>
        <v>Azalea Health EHR</v>
      </c>
    </row>
    <row r="8634" spans="1:11" x14ac:dyDescent="0.25">
      <c r="A8634" t="s">
        <v>158</v>
      </c>
      <c r="B8634">
        <v>62</v>
      </c>
      <c r="C8634" t="s">
        <v>977</v>
      </c>
      <c r="D8634" t="s">
        <v>159</v>
      </c>
      <c r="E8634">
        <v>1</v>
      </c>
      <c r="F8634">
        <v>19</v>
      </c>
      <c r="G8634">
        <v>5.26</v>
      </c>
      <c r="H8634" t="s">
        <v>157</v>
      </c>
      <c r="I8634" t="s">
        <v>157</v>
      </c>
      <c r="J8634" t="s">
        <v>157</v>
      </c>
      <c r="K8634" s="33" t="str">
        <f>IF(ISNA(VLOOKUP(C8634,'Provider-EHR crosswalk'!A:B,2,FALSE)),"No EHR Specified",VLOOKUP(C8634,'Provider-EHR crosswalk'!A:B,2,FALSE))</f>
        <v>Azalea Health EHR</v>
      </c>
    </row>
    <row r="8635" spans="1:11" x14ac:dyDescent="0.25">
      <c r="A8635" t="s">
        <v>162</v>
      </c>
      <c r="B8635">
        <v>62</v>
      </c>
      <c r="C8635" t="s">
        <v>977</v>
      </c>
      <c r="D8635" t="s">
        <v>163</v>
      </c>
      <c r="E8635">
        <v>19</v>
      </c>
      <c r="F8635">
        <v>19</v>
      </c>
      <c r="G8635">
        <v>100</v>
      </c>
      <c r="H8635" t="s">
        <v>65</v>
      </c>
      <c r="I8635">
        <v>95</v>
      </c>
      <c r="J8635" t="s">
        <v>66</v>
      </c>
      <c r="K8635" s="33" t="str">
        <f>IF(ISNA(VLOOKUP(C8635,'Provider-EHR crosswalk'!A:B,2,FALSE)),"No EHR Specified",VLOOKUP(C8635,'Provider-EHR crosswalk'!A:B,2,FALSE))</f>
        <v>Azalea Health EHR</v>
      </c>
    </row>
    <row r="8636" spans="1:11" x14ac:dyDescent="0.25">
      <c r="A8636" t="s">
        <v>164</v>
      </c>
      <c r="B8636">
        <v>62</v>
      </c>
      <c r="C8636" t="s">
        <v>977</v>
      </c>
      <c r="D8636" t="s">
        <v>165</v>
      </c>
      <c r="E8636">
        <v>7</v>
      </c>
      <c r="F8636">
        <v>7</v>
      </c>
      <c r="G8636">
        <v>100</v>
      </c>
      <c r="H8636" t="s">
        <v>65</v>
      </c>
      <c r="I8636">
        <v>95</v>
      </c>
      <c r="J8636" t="s">
        <v>66</v>
      </c>
      <c r="K8636" s="33" t="str">
        <f>IF(ISNA(VLOOKUP(C8636,'Provider-EHR crosswalk'!A:B,2,FALSE)),"No EHR Specified",VLOOKUP(C8636,'Provider-EHR crosswalk'!A:B,2,FALSE))</f>
        <v>Azalea Health EHR</v>
      </c>
    </row>
    <row r="8637" spans="1:11" x14ac:dyDescent="0.25">
      <c r="A8637" t="s">
        <v>166</v>
      </c>
      <c r="B8637">
        <v>62</v>
      </c>
      <c r="C8637" t="s">
        <v>977</v>
      </c>
      <c r="D8637" t="s">
        <v>167</v>
      </c>
      <c r="E8637">
        <v>0</v>
      </c>
      <c r="F8637">
        <v>7</v>
      </c>
      <c r="G8637">
        <v>0</v>
      </c>
      <c r="H8637" t="s">
        <v>116</v>
      </c>
      <c r="I8637">
        <v>5</v>
      </c>
      <c r="J8637" t="s">
        <v>66</v>
      </c>
      <c r="K8637" s="33" t="str">
        <f>IF(ISNA(VLOOKUP(C8637,'Provider-EHR crosswalk'!A:B,2,FALSE)),"No EHR Specified",VLOOKUP(C8637,'Provider-EHR crosswalk'!A:B,2,FALSE))</f>
        <v>Azalea Health EHR</v>
      </c>
    </row>
    <row r="8638" spans="1:11" x14ac:dyDescent="0.25">
      <c r="A8638" t="s">
        <v>168</v>
      </c>
      <c r="B8638">
        <v>62</v>
      </c>
      <c r="C8638" t="s">
        <v>977</v>
      </c>
      <c r="D8638" t="s">
        <v>169</v>
      </c>
      <c r="E8638">
        <v>0</v>
      </c>
      <c r="F8638">
        <v>7</v>
      </c>
      <c r="G8638">
        <v>0</v>
      </c>
      <c r="H8638" t="s">
        <v>116</v>
      </c>
      <c r="I8638">
        <v>5</v>
      </c>
      <c r="J8638" t="s">
        <v>66</v>
      </c>
      <c r="K8638" s="33" t="str">
        <f>IF(ISNA(VLOOKUP(C8638,'Provider-EHR crosswalk'!A:B,2,FALSE)),"No EHR Specified",VLOOKUP(C8638,'Provider-EHR crosswalk'!A:B,2,FALSE))</f>
        <v>Azalea Health EHR</v>
      </c>
    </row>
    <row r="8639" spans="1:11" x14ac:dyDescent="0.25">
      <c r="A8639" t="s">
        <v>170</v>
      </c>
      <c r="B8639">
        <v>62</v>
      </c>
      <c r="C8639" t="s">
        <v>977</v>
      </c>
      <c r="D8639" t="s">
        <v>171</v>
      </c>
      <c r="E8639">
        <v>0</v>
      </c>
      <c r="F8639">
        <v>7</v>
      </c>
      <c r="G8639">
        <v>0</v>
      </c>
      <c r="H8639" t="s">
        <v>116</v>
      </c>
      <c r="I8639">
        <v>5</v>
      </c>
      <c r="J8639" t="s">
        <v>66</v>
      </c>
      <c r="K8639" s="33" t="str">
        <f>IF(ISNA(VLOOKUP(C8639,'Provider-EHR crosswalk'!A:B,2,FALSE)),"No EHR Specified",VLOOKUP(C8639,'Provider-EHR crosswalk'!A:B,2,FALSE))</f>
        <v>Azalea Health EHR</v>
      </c>
    </row>
    <row r="8640" spans="1:11" x14ac:dyDescent="0.25">
      <c r="A8640" t="s">
        <v>172</v>
      </c>
      <c r="B8640">
        <v>62</v>
      </c>
      <c r="C8640" t="s">
        <v>977</v>
      </c>
      <c r="D8640" t="s">
        <v>173</v>
      </c>
      <c r="E8640">
        <v>0</v>
      </c>
      <c r="F8640">
        <v>19</v>
      </c>
      <c r="G8640">
        <v>0</v>
      </c>
      <c r="H8640" t="s">
        <v>116</v>
      </c>
      <c r="I8640">
        <v>5</v>
      </c>
      <c r="J8640" t="s">
        <v>66</v>
      </c>
      <c r="K8640" s="33" t="str">
        <f>IF(ISNA(VLOOKUP(C8640,'Provider-EHR crosswalk'!A:B,2,FALSE)),"No EHR Specified",VLOOKUP(C8640,'Provider-EHR crosswalk'!A:B,2,FALSE))</f>
        <v>Azalea Health EHR</v>
      </c>
    </row>
    <row r="8641" spans="1:11" x14ac:dyDescent="0.25">
      <c r="A8641" t="s">
        <v>174</v>
      </c>
      <c r="B8641">
        <v>62</v>
      </c>
      <c r="C8641" t="s">
        <v>977</v>
      </c>
      <c r="D8641" t="s">
        <v>175</v>
      </c>
      <c r="E8641">
        <v>0</v>
      </c>
      <c r="F8641">
        <v>19</v>
      </c>
      <c r="G8641">
        <v>0</v>
      </c>
      <c r="H8641" t="s">
        <v>116</v>
      </c>
      <c r="I8641">
        <v>5</v>
      </c>
      <c r="J8641" t="s">
        <v>66</v>
      </c>
      <c r="K8641" s="33" t="str">
        <f>IF(ISNA(VLOOKUP(C8641,'Provider-EHR crosswalk'!A:B,2,FALSE)),"No EHR Specified",VLOOKUP(C8641,'Provider-EHR crosswalk'!A:B,2,FALSE))</f>
        <v>Azalea Health EHR</v>
      </c>
    </row>
    <row r="8642" spans="1:11" x14ac:dyDescent="0.25">
      <c r="A8642" t="s">
        <v>176</v>
      </c>
      <c r="B8642">
        <v>62</v>
      </c>
      <c r="C8642" t="s">
        <v>977</v>
      </c>
      <c r="D8642" t="s">
        <v>177</v>
      </c>
      <c r="E8642">
        <v>0</v>
      </c>
      <c r="F8642">
        <v>19</v>
      </c>
      <c r="G8642">
        <v>0</v>
      </c>
      <c r="H8642" t="s">
        <v>116</v>
      </c>
      <c r="I8642">
        <v>5</v>
      </c>
      <c r="J8642" t="s">
        <v>66</v>
      </c>
      <c r="K8642" s="33" t="str">
        <f>IF(ISNA(VLOOKUP(C8642,'Provider-EHR crosswalk'!A:B,2,FALSE)),"No EHR Specified",VLOOKUP(C8642,'Provider-EHR crosswalk'!A:B,2,FALSE))</f>
        <v>Azalea Health EHR</v>
      </c>
    </row>
    <row r="8643" spans="1:11" x14ac:dyDescent="0.25">
      <c r="A8643" t="s">
        <v>63</v>
      </c>
      <c r="B8643">
        <v>193</v>
      </c>
      <c r="C8643" t="s">
        <v>984</v>
      </c>
      <c r="D8643" t="s">
        <v>64</v>
      </c>
      <c r="E8643">
        <v>2</v>
      </c>
      <c r="F8643">
        <v>2</v>
      </c>
      <c r="G8643">
        <v>100</v>
      </c>
      <c r="H8643" t="s">
        <v>65</v>
      </c>
      <c r="I8643">
        <v>99</v>
      </c>
      <c r="J8643" t="s">
        <v>66</v>
      </c>
      <c r="K8643" s="33" t="str">
        <f>IF(ISNA(VLOOKUP(C8643,'Provider-EHR crosswalk'!A:B,2,FALSE)),"No EHR Specified",VLOOKUP(C8643,'Provider-EHR crosswalk'!A:B,2,FALSE))</f>
        <v>Azalea Health EHR</v>
      </c>
    </row>
    <row r="8644" spans="1:11" x14ac:dyDescent="0.25">
      <c r="A8644" t="s">
        <v>67</v>
      </c>
      <c r="B8644">
        <v>193</v>
      </c>
      <c r="C8644" t="s">
        <v>984</v>
      </c>
      <c r="D8644" t="s">
        <v>68</v>
      </c>
      <c r="E8644">
        <v>2</v>
      </c>
      <c r="F8644">
        <v>2</v>
      </c>
      <c r="G8644">
        <v>100</v>
      </c>
      <c r="H8644" t="s">
        <v>65</v>
      </c>
      <c r="I8644">
        <v>75</v>
      </c>
      <c r="J8644" t="s">
        <v>66</v>
      </c>
      <c r="K8644" s="33" t="str">
        <f>IF(ISNA(VLOOKUP(C8644,'Provider-EHR crosswalk'!A:B,2,FALSE)),"No EHR Specified",VLOOKUP(C8644,'Provider-EHR crosswalk'!A:B,2,FALSE))</f>
        <v>Azalea Health EHR</v>
      </c>
    </row>
    <row r="8645" spans="1:11" x14ac:dyDescent="0.25">
      <c r="A8645" t="s">
        <v>70</v>
      </c>
      <c r="B8645">
        <v>193</v>
      </c>
      <c r="C8645" t="s">
        <v>984</v>
      </c>
      <c r="D8645" t="s">
        <v>71</v>
      </c>
      <c r="E8645">
        <v>2</v>
      </c>
      <c r="F8645">
        <v>2</v>
      </c>
      <c r="G8645">
        <v>100</v>
      </c>
      <c r="H8645" t="s">
        <v>65</v>
      </c>
      <c r="I8645">
        <v>99</v>
      </c>
      <c r="J8645" t="s">
        <v>66</v>
      </c>
      <c r="K8645" s="33" t="str">
        <f>IF(ISNA(VLOOKUP(C8645,'Provider-EHR crosswalk'!A:B,2,FALSE)),"No EHR Specified",VLOOKUP(C8645,'Provider-EHR crosswalk'!A:B,2,FALSE))</f>
        <v>Azalea Health EHR</v>
      </c>
    </row>
    <row r="8646" spans="1:11" x14ac:dyDescent="0.25">
      <c r="A8646" t="s">
        <v>72</v>
      </c>
      <c r="B8646">
        <v>193</v>
      </c>
      <c r="C8646" t="s">
        <v>984</v>
      </c>
      <c r="D8646" t="s">
        <v>73</v>
      </c>
      <c r="E8646">
        <v>2</v>
      </c>
      <c r="F8646">
        <v>2</v>
      </c>
      <c r="G8646">
        <v>100</v>
      </c>
      <c r="H8646" t="s">
        <v>65</v>
      </c>
      <c r="I8646">
        <v>99</v>
      </c>
      <c r="J8646" t="s">
        <v>66</v>
      </c>
      <c r="K8646" s="33" t="str">
        <f>IF(ISNA(VLOOKUP(C8646,'Provider-EHR crosswalk'!A:B,2,FALSE)),"No EHR Specified",VLOOKUP(C8646,'Provider-EHR crosswalk'!A:B,2,FALSE))</f>
        <v>Azalea Health EHR</v>
      </c>
    </row>
    <row r="8647" spans="1:11" x14ac:dyDescent="0.25">
      <c r="A8647" t="s">
        <v>74</v>
      </c>
      <c r="B8647">
        <v>193</v>
      </c>
      <c r="C8647" t="s">
        <v>984</v>
      </c>
      <c r="D8647" t="s">
        <v>75</v>
      </c>
      <c r="E8647">
        <v>2</v>
      </c>
      <c r="F8647">
        <v>2</v>
      </c>
      <c r="G8647">
        <v>100</v>
      </c>
      <c r="H8647" t="s">
        <v>65</v>
      </c>
      <c r="I8647">
        <v>99</v>
      </c>
      <c r="J8647" t="s">
        <v>66</v>
      </c>
      <c r="K8647" s="33" t="str">
        <f>IF(ISNA(VLOOKUP(C8647,'Provider-EHR crosswalk'!A:B,2,FALSE)),"No EHR Specified",VLOOKUP(C8647,'Provider-EHR crosswalk'!A:B,2,FALSE))</f>
        <v>Azalea Health EHR</v>
      </c>
    </row>
    <row r="8648" spans="1:11" x14ac:dyDescent="0.25">
      <c r="A8648" t="s">
        <v>76</v>
      </c>
      <c r="B8648">
        <v>193</v>
      </c>
      <c r="C8648" t="s">
        <v>984</v>
      </c>
      <c r="D8648" t="s">
        <v>77</v>
      </c>
      <c r="E8648">
        <v>2</v>
      </c>
      <c r="F8648">
        <v>2</v>
      </c>
      <c r="G8648">
        <v>100</v>
      </c>
      <c r="H8648" t="s">
        <v>65</v>
      </c>
      <c r="I8648">
        <v>85</v>
      </c>
      <c r="J8648" t="s">
        <v>66</v>
      </c>
      <c r="K8648" s="33" t="str">
        <f>IF(ISNA(VLOOKUP(C8648,'Provider-EHR crosswalk'!A:B,2,FALSE)),"No EHR Specified",VLOOKUP(C8648,'Provider-EHR crosswalk'!A:B,2,FALSE))</f>
        <v>Azalea Health EHR</v>
      </c>
    </row>
    <row r="8649" spans="1:11" x14ac:dyDescent="0.25">
      <c r="A8649" t="s">
        <v>78</v>
      </c>
      <c r="B8649">
        <v>193</v>
      </c>
      <c r="C8649" t="s">
        <v>984</v>
      </c>
      <c r="D8649" t="s">
        <v>79</v>
      </c>
      <c r="E8649">
        <v>2</v>
      </c>
      <c r="F8649">
        <v>2</v>
      </c>
      <c r="G8649">
        <v>100</v>
      </c>
      <c r="H8649" t="s">
        <v>65</v>
      </c>
      <c r="I8649">
        <v>85</v>
      </c>
      <c r="J8649" t="s">
        <v>66</v>
      </c>
      <c r="K8649" s="33" t="str">
        <f>IF(ISNA(VLOOKUP(C8649,'Provider-EHR crosswalk'!A:B,2,FALSE)),"No EHR Specified",VLOOKUP(C8649,'Provider-EHR crosswalk'!A:B,2,FALSE))</f>
        <v>Azalea Health EHR</v>
      </c>
    </row>
    <row r="8650" spans="1:11" x14ac:dyDescent="0.25">
      <c r="A8650" t="s">
        <v>80</v>
      </c>
      <c r="B8650">
        <v>193</v>
      </c>
      <c r="C8650" t="s">
        <v>984</v>
      </c>
      <c r="D8650" t="s">
        <v>81</v>
      </c>
      <c r="E8650">
        <v>2</v>
      </c>
      <c r="F8650">
        <v>2</v>
      </c>
      <c r="G8650">
        <v>100</v>
      </c>
      <c r="H8650" t="s">
        <v>65</v>
      </c>
      <c r="I8650">
        <v>85</v>
      </c>
      <c r="J8650" t="s">
        <v>66</v>
      </c>
      <c r="K8650" s="33" t="str">
        <f>IF(ISNA(VLOOKUP(C8650,'Provider-EHR crosswalk'!A:B,2,FALSE)),"No EHR Specified",VLOOKUP(C8650,'Provider-EHR crosswalk'!A:B,2,FALSE))</f>
        <v>Azalea Health EHR</v>
      </c>
    </row>
    <row r="8651" spans="1:11" x14ac:dyDescent="0.25">
      <c r="A8651" t="s">
        <v>82</v>
      </c>
      <c r="B8651">
        <v>193</v>
      </c>
      <c r="C8651" t="s">
        <v>984</v>
      </c>
      <c r="D8651" t="s">
        <v>83</v>
      </c>
      <c r="E8651">
        <v>2</v>
      </c>
      <c r="F8651">
        <v>2</v>
      </c>
      <c r="G8651">
        <v>100</v>
      </c>
      <c r="H8651" t="s">
        <v>65</v>
      </c>
      <c r="I8651">
        <v>85</v>
      </c>
      <c r="J8651" t="s">
        <v>66</v>
      </c>
      <c r="K8651" s="33" t="str">
        <f>IF(ISNA(VLOOKUP(C8651,'Provider-EHR crosswalk'!A:B,2,FALSE)),"No EHR Specified",VLOOKUP(C8651,'Provider-EHR crosswalk'!A:B,2,FALSE))</f>
        <v>Azalea Health EHR</v>
      </c>
    </row>
    <row r="8652" spans="1:11" x14ac:dyDescent="0.25">
      <c r="A8652" t="s">
        <v>84</v>
      </c>
      <c r="B8652">
        <v>193</v>
      </c>
      <c r="C8652" t="s">
        <v>984</v>
      </c>
      <c r="D8652" t="s">
        <v>85</v>
      </c>
      <c r="E8652">
        <v>2</v>
      </c>
      <c r="F8652">
        <v>2</v>
      </c>
      <c r="G8652">
        <v>100</v>
      </c>
      <c r="H8652" t="s">
        <v>65</v>
      </c>
      <c r="I8652">
        <v>85</v>
      </c>
      <c r="J8652" t="s">
        <v>66</v>
      </c>
      <c r="K8652" s="33" t="str">
        <f>IF(ISNA(VLOOKUP(C8652,'Provider-EHR crosswalk'!A:B,2,FALSE)),"No EHR Specified",VLOOKUP(C8652,'Provider-EHR crosswalk'!A:B,2,FALSE))</f>
        <v>Azalea Health EHR</v>
      </c>
    </row>
    <row r="8653" spans="1:11" x14ac:dyDescent="0.25">
      <c r="A8653" t="s">
        <v>86</v>
      </c>
      <c r="B8653">
        <v>193</v>
      </c>
      <c r="C8653" t="s">
        <v>984</v>
      </c>
      <c r="D8653" t="s">
        <v>87</v>
      </c>
      <c r="E8653">
        <v>2</v>
      </c>
      <c r="F8653">
        <v>2</v>
      </c>
      <c r="G8653">
        <v>100</v>
      </c>
      <c r="H8653" t="s">
        <v>65</v>
      </c>
      <c r="I8653">
        <v>95</v>
      </c>
      <c r="J8653" t="s">
        <v>66</v>
      </c>
      <c r="K8653" s="33" t="str">
        <f>IF(ISNA(VLOOKUP(C8653,'Provider-EHR crosswalk'!A:B,2,FALSE)),"No EHR Specified",VLOOKUP(C8653,'Provider-EHR crosswalk'!A:B,2,FALSE))</f>
        <v>Azalea Health EHR</v>
      </c>
    </row>
    <row r="8654" spans="1:11" x14ac:dyDescent="0.25">
      <c r="A8654" t="s">
        <v>88</v>
      </c>
      <c r="B8654">
        <v>193</v>
      </c>
      <c r="C8654" t="s">
        <v>984</v>
      </c>
      <c r="D8654" t="s">
        <v>89</v>
      </c>
      <c r="E8654">
        <v>2</v>
      </c>
      <c r="F8654">
        <v>2</v>
      </c>
      <c r="G8654">
        <v>100</v>
      </c>
      <c r="H8654" t="s">
        <v>65</v>
      </c>
      <c r="I8654">
        <v>95</v>
      </c>
      <c r="J8654" t="s">
        <v>66</v>
      </c>
      <c r="K8654" s="33" t="str">
        <f>IF(ISNA(VLOOKUP(C8654,'Provider-EHR crosswalk'!A:B,2,FALSE)),"No EHR Specified",VLOOKUP(C8654,'Provider-EHR crosswalk'!A:B,2,FALSE))</f>
        <v>Azalea Health EHR</v>
      </c>
    </row>
    <row r="8655" spans="1:11" x14ac:dyDescent="0.25">
      <c r="A8655" t="s">
        <v>90</v>
      </c>
      <c r="B8655">
        <v>193</v>
      </c>
      <c r="C8655" t="s">
        <v>984</v>
      </c>
      <c r="D8655" t="s">
        <v>91</v>
      </c>
      <c r="E8655">
        <v>2</v>
      </c>
      <c r="F8655">
        <v>2</v>
      </c>
      <c r="G8655">
        <v>100</v>
      </c>
      <c r="H8655" t="s">
        <v>65</v>
      </c>
      <c r="I8655">
        <v>90</v>
      </c>
      <c r="J8655" t="s">
        <v>66</v>
      </c>
      <c r="K8655" s="33" t="str">
        <f>IF(ISNA(VLOOKUP(C8655,'Provider-EHR crosswalk'!A:B,2,FALSE)),"No EHR Specified",VLOOKUP(C8655,'Provider-EHR crosswalk'!A:B,2,FALSE))</f>
        <v>Azalea Health EHR</v>
      </c>
    </row>
    <row r="8656" spans="1:11" x14ac:dyDescent="0.25">
      <c r="A8656" t="s">
        <v>92</v>
      </c>
      <c r="B8656">
        <v>193</v>
      </c>
      <c r="C8656" t="s">
        <v>984</v>
      </c>
      <c r="D8656" t="s">
        <v>93</v>
      </c>
      <c r="E8656">
        <v>2</v>
      </c>
      <c r="F8656">
        <v>2</v>
      </c>
      <c r="G8656">
        <v>100</v>
      </c>
      <c r="H8656" t="s">
        <v>65</v>
      </c>
      <c r="I8656">
        <v>90</v>
      </c>
      <c r="J8656" t="s">
        <v>66</v>
      </c>
      <c r="K8656" s="33" t="str">
        <f>IF(ISNA(VLOOKUP(C8656,'Provider-EHR crosswalk'!A:B,2,FALSE)),"No EHR Specified",VLOOKUP(C8656,'Provider-EHR crosswalk'!A:B,2,FALSE))</f>
        <v>Azalea Health EHR</v>
      </c>
    </row>
    <row r="8657" spans="1:11" x14ac:dyDescent="0.25">
      <c r="A8657" t="s">
        <v>94</v>
      </c>
      <c r="B8657">
        <v>193</v>
      </c>
      <c r="C8657" t="s">
        <v>984</v>
      </c>
      <c r="D8657" t="s">
        <v>95</v>
      </c>
      <c r="E8657">
        <v>0</v>
      </c>
      <c r="F8657">
        <v>2</v>
      </c>
      <c r="G8657">
        <v>0</v>
      </c>
      <c r="H8657" t="s">
        <v>65</v>
      </c>
      <c r="I8657">
        <v>90</v>
      </c>
      <c r="J8657" t="s">
        <v>69</v>
      </c>
      <c r="K8657" s="33" t="str">
        <f>IF(ISNA(VLOOKUP(C8657,'Provider-EHR crosswalk'!A:B,2,FALSE)),"No EHR Specified",VLOOKUP(C8657,'Provider-EHR crosswalk'!A:B,2,FALSE))</f>
        <v>Azalea Health EHR</v>
      </c>
    </row>
    <row r="8658" spans="1:11" x14ac:dyDescent="0.25">
      <c r="A8658" t="s">
        <v>96</v>
      </c>
      <c r="B8658">
        <v>193</v>
      </c>
      <c r="C8658" t="s">
        <v>984</v>
      </c>
      <c r="D8658" t="s">
        <v>97</v>
      </c>
      <c r="E8658">
        <v>0</v>
      </c>
      <c r="F8658">
        <v>2</v>
      </c>
      <c r="G8658">
        <v>0</v>
      </c>
      <c r="H8658" t="s">
        <v>65</v>
      </c>
      <c r="I8658">
        <v>90</v>
      </c>
      <c r="J8658" t="s">
        <v>69</v>
      </c>
      <c r="K8658" s="33" t="str">
        <f>IF(ISNA(VLOOKUP(C8658,'Provider-EHR crosswalk'!A:B,2,FALSE)),"No EHR Specified",VLOOKUP(C8658,'Provider-EHR crosswalk'!A:B,2,FALSE))</f>
        <v>Azalea Health EHR</v>
      </c>
    </row>
    <row r="8659" spans="1:11" x14ac:dyDescent="0.25">
      <c r="A8659" t="s">
        <v>98</v>
      </c>
      <c r="B8659">
        <v>193</v>
      </c>
      <c r="C8659" t="s">
        <v>984</v>
      </c>
      <c r="D8659" t="s">
        <v>99</v>
      </c>
      <c r="E8659">
        <v>0</v>
      </c>
      <c r="F8659">
        <v>2</v>
      </c>
      <c r="G8659">
        <v>0</v>
      </c>
      <c r="H8659" t="s">
        <v>65</v>
      </c>
      <c r="I8659">
        <v>90</v>
      </c>
      <c r="J8659" t="s">
        <v>69</v>
      </c>
      <c r="K8659" s="33" t="str">
        <f>IF(ISNA(VLOOKUP(C8659,'Provider-EHR crosswalk'!A:B,2,FALSE)),"No EHR Specified",VLOOKUP(C8659,'Provider-EHR crosswalk'!A:B,2,FALSE))</f>
        <v>Azalea Health EHR</v>
      </c>
    </row>
    <row r="8660" spans="1:11" x14ac:dyDescent="0.25">
      <c r="A8660" t="s">
        <v>100</v>
      </c>
      <c r="B8660">
        <v>193</v>
      </c>
      <c r="C8660" t="s">
        <v>984</v>
      </c>
      <c r="D8660" t="s">
        <v>101</v>
      </c>
      <c r="E8660">
        <v>2</v>
      </c>
      <c r="F8660">
        <v>2</v>
      </c>
      <c r="G8660">
        <v>100</v>
      </c>
      <c r="H8660" t="s">
        <v>65</v>
      </c>
      <c r="I8660">
        <v>99</v>
      </c>
      <c r="J8660" t="s">
        <v>66</v>
      </c>
      <c r="K8660" s="33" t="str">
        <f>IF(ISNA(VLOOKUP(C8660,'Provider-EHR crosswalk'!A:B,2,FALSE)),"No EHR Specified",VLOOKUP(C8660,'Provider-EHR crosswalk'!A:B,2,FALSE))</f>
        <v>Azalea Health EHR</v>
      </c>
    </row>
    <row r="8661" spans="1:11" x14ac:dyDescent="0.25">
      <c r="A8661" t="s">
        <v>102</v>
      </c>
      <c r="B8661">
        <v>193</v>
      </c>
      <c r="C8661" t="s">
        <v>984</v>
      </c>
      <c r="D8661" t="s">
        <v>103</v>
      </c>
      <c r="E8661">
        <v>2</v>
      </c>
      <c r="F8661">
        <v>2</v>
      </c>
      <c r="G8661">
        <v>100</v>
      </c>
      <c r="H8661" t="s">
        <v>65</v>
      </c>
      <c r="I8661">
        <v>99</v>
      </c>
      <c r="J8661" t="s">
        <v>66</v>
      </c>
      <c r="K8661" s="33" t="str">
        <f>IF(ISNA(VLOOKUP(C8661,'Provider-EHR crosswalk'!A:B,2,FALSE)),"No EHR Specified",VLOOKUP(C8661,'Provider-EHR crosswalk'!A:B,2,FALSE))</f>
        <v>Azalea Health EHR</v>
      </c>
    </row>
    <row r="8662" spans="1:11" x14ac:dyDescent="0.25">
      <c r="A8662" t="s">
        <v>104</v>
      </c>
      <c r="B8662">
        <v>193</v>
      </c>
      <c r="C8662" t="s">
        <v>984</v>
      </c>
      <c r="D8662" t="s">
        <v>105</v>
      </c>
      <c r="E8662">
        <v>2</v>
      </c>
      <c r="F8662">
        <v>2</v>
      </c>
      <c r="G8662">
        <v>100</v>
      </c>
      <c r="H8662" t="s">
        <v>65</v>
      </c>
      <c r="I8662">
        <v>99</v>
      </c>
      <c r="J8662" t="s">
        <v>66</v>
      </c>
      <c r="K8662" s="33" t="str">
        <f>IF(ISNA(VLOOKUP(C8662,'Provider-EHR crosswalk'!A:B,2,FALSE)),"No EHR Specified",VLOOKUP(C8662,'Provider-EHR crosswalk'!A:B,2,FALSE))</f>
        <v>Azalea Health EHR</v>
      </c>
    </row>
    <row r="8663" spans="1:11" x14ac:dyDescent="0.25">
      <c r="A8663" t="s">
        <v>106</v>
      </c>
      <c r="B8663">
        <v>193</v>
      </c>
      <c r="C8663" t="s">
        <v>984</v>
      </c>
      <c r="D8663" t="s">
        <v>107</v>
      </c>
      <c r="E8663">
        <v>2</v>
      </c>
      <c r="F8663">
        <v>2</v>
      </c>
      <c r="G8663">
        <v>100</v>
      </c>
      <c r="H8663" t="s">
        <v>65</v>
      </c>
      <c r="I8663">
        <v>99</v>
      </c>
      <c r="J8663" t="s">
        <v>66</v>
      </c>
      <c r="K8663" s="33" t="str">
        <f>IF(ISNA(VLOOKUP(C8663,'Provider-EHR crosswalk'!A:B,2,FALSE)),"No EHR Specified",VLOOKUP(C8663,'Provider-EHR crosswalk'!A:B,2,FALSE))</f>
        <v>Azalea Health EHR</v>
      </c>
    </row>
    <row r="8664" spans="1:11" x14ac:dyDescent="0.25">
      <c r="A8664" t="s">
        <v>108</v>
      </c>
      <c r="B8664">
        <v>193</v>
      </c>
      <c r="C8664" t="s">
        <v>984</v>
      </c>
      <c r="D8664" t="s">
        <v>109</v>
      </c>
      <c r="E8664">
        <v>2</v>
      </c>
      <c r="F8664">
        <v>2</v>
      </c>
      <c r="G8664">
        <v>100</v>
      </c>
      <c r="H8664" t="s">
        <v>65</v>
      </c>
      <c r="I8664">
        <v>99</v>
      </c>
      <c r="J8664" t="s">
        <v>66</v>
      </c>
      <c r="K8664" s="33" t="str">
        <f>IF(ISNA(VLOOKUP(C8664,'Provider-EHR crosswalk'!A:B,2,FALSE)),"No EHR Specified",VLOOKUP(C8664,'Provider-EHR crosswalk'!A:B,2,FALSE))</f>
        <v>Azalea Health EHR</v>
      </c>
    </row>
    <row r="8665" spans="1:11" x14ac:dyDescent="0.25">
      <c r="A8665" t="s">
        <v>110</v>
      </c>
      <c r="B8665">
        <v>193</v>
      </c>
      <c r="C8665" t="s">
        <v>984</v>
      </c>
      <c r="D8665" t="s">
        <v>111</v>
      </c>
      <c r="E8665">
        <v>2</v>
      </c>
      <c r="F8665">
        <v>2</v>
      </c>
      <c r="G8665">
        <v>100</v>
      </c>
      <c r="H8665" t="s">
        <v>65</v>
      </c>
      <c r="I8665">
        <v>99</v>
      </c>
      <c r="J8665" t="s">
        <v>66</v>
      </c>
      <c r="K8665" s="33" t="str">
        <f>IF(ISNA(VLOOKUP(C8665,'Provider-EHR crosswalk'!A:B,2,FALSE)),"No EHR Specified",VLOOKUP(C8665,'Provider-EHR crosswalk'!A:B,2,FALSE))</f>
        <v>Azalea Health EHR</v>
      </c>
    </row>
    <row r="8666" spans="1:11" x14ac:dyDescent="0.25">
      <c r="A8666" t="s">
        <v>112</v>
      </c>
      <c r="B8666">
        <v>193</v>
      </c>
      <c r="C8666" t="s">
        <v>984</v>
      </c>
      <c r="D8666" t="s">
        <v>113</v>
      </c>
      <c r="E8666">
        <v>2</v>
      </c>
      <c r="F8666">
        <v>2</v>
      </c>
      <c r="G8666">
        <v>100</v>
      </c>
      <c r="H8666" t="s">
        <v>65</v>
      </c>
      <c r="I8666">
        <v>99</v>
      </c>
      <c r="J8666" t="s">
        <v>66</v>
      </c>
      <c r="K8666" s="33" t="str">
        <f>IF(ISNA(VLOOKUP(C8666,'Provider-EHR crosswalk'!A:B,2,FALSE)),"No EHR Specified",VLOOKUP(C8666,'Provider-EHR crosswalk'!A:B,2,FALSE))</f>
        <v>Azalea Health EHR</v>
      </c>
    </row>
    <row r="8667" spans="1:11" x14ac:dyDescent="0.25">
      <c r="A8667" t="s">
        <v>114</v>
      </c>
      <c r="B8667">
        <v>193</v>
      </c>
      <c r="C8667" t="s">
        <v>984</v>
      </c>
      <c r="D8667" t="s">
        <v>115</v>
      </c>
      <c r="E8667">
        <v>0</v>
      </c>
      <c r="F8667">
        <v>2</v>
      </c>
      <c r="G8667">
        <v>0</v>
      </c>
      <c r="H8667" t="s">
        <v>116</v>
      </c>
      <c r="I8667">
        <v>4</v>
      </c>
      <c r="J8667" t="s">
        <v>66</v>
      </c>
      <c r="K8667" s="33" t="str">
        <f>IF(ISNA(VLOOKUP(C8667,'Provider-EHR crosswalk'!A:B,2,FALSE)),"No EHR Specified",VLOOKUP(C8667,'Provider-EHR crosswalk'!A:B,2,FALSE))</f>
        <v>Azalea Health EHR</v>
      </c>
    </row>
    <row r="8668" spans="1:11" x14ac:dyDescent="0.25">
      <c r="A8668" t="s">
        <v>117</v>
      </c>
      <c r="B8668">
        <v>193</v>
      </c>
      <c r="C8668" t="s">
        <v>984</v>
      </c>
      <c r="D8668" t="s">
        <v>118</v>
      </c>
      <c r="E8668">
        <v>0</v>
      </c>
      <c r="F8668">
        <v>2</v>
      </c>
      <c r="G8668">
        <v>0</v>
      </c>
      <c r="H8668" t="s">
        <v>116</v>
      </c>
      <c r="I8668">
        <v>4</v>
      </c>
      <c r="J8668" t="s">
        <v>66</v>
      </c>
      <c r="K8668" s="33" t="str">
        <f>IF(ISNA(VLOOKUP(C8668,'Provider-EHR crosswalk'!A:B,2,FALSE)),"No EHR Specified",VLOOKUP(C8668,'Provider-EHR crosswalk'!A:B,2,FALSE))</f>
        <v>Azalea Health EHR</v>
      </c>
    </row>
    <row r="8669" spans="1:11" x14ac:dyDescent="0.25">
      <c r="A8669" t="s">
        <v>119</v>
      </c>
      <c r="B8669">
        <v>193</v>
      </c>
      <c r="C8669" t="s">
        <v>984</v>
      </c>
      <c r="D8669" t="s">
        <v>120</v>
      </c>
      <c r="E8669">
        <v>0</v>
      </c>
      <c r="F8669">
        <v>2</v>
      </c>
      <c r="G8669">
        <v>0</v>
      </c>
      <c r="H8669" t="s">
        <v>116</v>
      </c>
      <c r="I8669">
        <v>4</v>
      </c>
      <c r="J8669" t="s">
        <v>66</v>
      </c>
      <c r="K8669" s="33" t="str">
        <f>IF(ISNA(VLOOKUP(C8669,'Provider-EHR crosswalk'!A:B,2,FALSE)),"No EHR Specified",VLOOKUP(C8669,'Provider-EHR crosswalk'!A:B,2,FALSE))</f>
        <v>Azalea Health EHR</v>
      </c>
    </row>
    <row r="8670" spans="1:11" x14ac:dyDescent="0.25">
      <c r="A8670" t="s">
        <v>121</v>
      </c>
      <c r="B8670">
        <v>193</v>
      </c>
      <c r="C8670" t="s">
        <v>984</v>
      </c>
      <c r="D8670" t="s">
        <v>122</v>
      </c>
      <c r="E8670">
        <v>0</v>
      </c>
      <c r="F8670">
        <v>2</v>
      </c>
      <c r="G8670">
        <v>0</v>
      </c>
      <c r="H8670" t="s">
        <v>116</v>
      </c>
      <c r="I8670">
        <v>1</v>
      </c>
      <c r="J8670" t="s">
        <v>66</v>
      </c>
      <c r="K8670" s="33" t="str">
        <f>IF(ISNA(VLOOKUP(C8670,'Provider-EHR crosswalk'!A:B,2,FALSE)),"No EHR Specified",VLOOKUP(C8670,'Provider-EHR crosswalk'!A:B,2,FALSE))</f>
        <v>Azalea Health EHR</v>
      </c>
    </row>
    <row r="8671" spans="1:11" x14ac:dyDescent="0.25">
      <c r="A8671" t="s">
        <v>123</v>
      </c>
      <c r="B8671">
        <v>193</v>
      </c>
      <c r="C8671" t="s">
        <v>984</v>
      </c>
      <c r="D8671" t="s">
        <v>124</v>
      </c>
      <c r="E8671">
        <v>0</v>
      </c>
      <c r="F8671">
        <v>2</v>
      </c>
      <c r="G8671">
        <v>0</v>
      </c>
      <c r="H8671" t="s">
        <v>116</v>
      </c>
      <c r="I8671">
        <v>1</v>
      </c>
      <c r="J8671" t="s">
        <v>66</v>
      </c>
      <c r="K8671" s="33" t="str">
        <f>IF(ISNA(VLOOKUP(C8671,'Provider-EHR crosswalk'!A:B,2,FALSE)),"No EHR Specified",VLOOKUP(C8671,'Provider-EHR crosswalk'!A:B,2,FALSE))</f>
        <v>Azalea Health EHR</v>
      </c>
    </row>
    <row r="8672" spans="1:11" x14ac:dyDescent="0.25">
      <c r="A8672" t="s">
        <v>125</v>
      </c>
      <c r="B8672">
        <v>193</v>
      </c>
      <c r="C8672" t="s">
        <v>984</v>
      </c>
      <c r="D8672" t="s">
        <v>126</v>
      </c>
      <c r="E8672">
        <v>0</v>
      </c>
      <c r="F8672">
        <v>2</v>
      </c>
      <c r="G8672">
        <v>0</v>
      </c>
      <c r="H8672" t="s">
        <v>116</v>
      </c>
      <c r="I8672">
        <v>1</v>
      </c>
      <c r="J8672" t="s">
        <v>66</v>
      </c>
      <c r="K8672" s="33" t="str">
        <f>IF(ISNA(VLOOKUP(C8672,'Provider-EHR crosswalk'!A:B,2,FALSE)),"No EHR Specified",VLOOKUP(C8672,'Provider-EHR crosswalk'!A:B,2,FALSE))</f>
        <v>Azalea Health EHR</v>
      </c>
    </row>
    <row r="8673" spans="1:11" x14ac:dyDescent="0.25">
      <c r="A8673" t="s">
        <v>127</v>
      </c>
      <c r="B8673">
        <v>193</v>
      </c>
      <c r="C8673" t="s">
        <v>984</v>
      </c>
      <c r="D8673" t="s">
        <v>128</v>
      </c>
      <c r="E8673">
        <v>0</v>
      </c>
      <c r="F8673">
        <v>2</v>
      </c>
      <c r="G8673">
        <v>0</v>
      </c>
      <c r="H8673" t="s">
        <v>116</v>
      </c>
      <c r="I8673">
        <v>4</v>
      </c>
      <c r="J8673" t="s">
        <v>66</v>
      </c>
      <c r="K8673" s="33" t="str">
        <f>IF(ISNA(VLOOKUP(C8673,'Provider-EHR crosswalk'!A:B,2,FALSE)),"No EHR Specified",VLOOKUP(C8673,'Provider-EHR crosswalk'!A:B,2,FALSE))</f>
        <v>Azalea Health EHR</v>
      </c>
    </row>
    <row r="8674" spans="1:11" x14ac:dyDescent="0.25">
      <c r="A8674" t="s">
        <v>129</v>
      </c>
      <c r="B8674">
        <v>193</v>
      </c>
      <c r="C8674" t="s">
        <v>984</v>
      </c>
      <c r="D8674" t="s">
        <v>130</v>
      </c>
      <c r="E8674">
        <v>0</v>
      </c>
      <c r="F8674">
        <v>2</v>
      </c>
      <c r="G8674">
        <v>0</v>
      </c>
      <c r="H8674" t="s">
        <v>116</v>
      </c>
      <c r="I8674">
        <v>4</v>
      </c>
      <c r="J8674" t="s">
        <v>66</v>
      </c>
      <c r="K8674" s="33" t="str">
        <f>IF(ISNA(VLOOKUP(C8674,'Provider-EHR crosswalk'!A:B,2,FALSE)),"No EHR Specified",VLOOKUP(C8674,'Provider-EHR crosswalk'!A:B,2,FALSE))</f>
        <v>Azalea Health EHR</v>
      </c>
    </row>
    <row r="8675" spans="1:11" x14ac:dyDescent="0.25">
      <c r="A8675" t="s">
        <v>131</v>
      </c>
      <c r="B8675">
        <v>193</v>
      </c>
      <c r="C8675" t="s">
        <v>984</v>
      </c>
      <c r="D8675" t="s">
        <v>132</v>
      </c>
      <c r="E8675">
        <v>0</v>
      </c>
      <c r="F8675">
        <v>2</v>
      </c>
      <c r="G8675">
        <v>0</v>
      </c>
      <c r="H8675" t="s">
        <v>116</v>
      </c>
      <c r="I8675">
        <v>4</v>
      </c>
      <c r="J8675" t="s">
        <v>66</v>
      </c>
      <c r="K8675" s="33" t="str">
        <f>IF(ISNA(VLOOKUP(C8675,'Provider-EHR crosswalk'!A:B,2,FALSE)),"No EHR Specified",VLOOKUP(C8675,'Provider-EHR crosswalk'!A:B,2,FALSE))</f>
        <v>Azalea Health EHR</v>
      </c>
    </row>
    <row r="8676" spans="1:11" x14ac:dyDescent="0.25">
      <c r="A8676" t="s">
        <v>133</v>
      </c>
      <c r="B8676">
        <v>193</v>
      </c>
      <c r="C8676" t="s">
        <v>984</v>
      </c>
      <c r="D8676" t="s">
        <v>134</v>
      </c>
      <c r="E8676">
        <v>0</v>
      </c>
      <c r="F8676">
        <v>2</v>
      </c>
      <c r="G8676">
        <v>0</v>
      </c>
      <c r="H8676" t="s">
        <v>116</v>
      </c>
      <c r="I8676">
        <v>1</v>
      </c>
      <c r="J8676" t="s">
        <v>66</v>
      </c>
      <c r="K8676" s="33" t="str">
        <f>IF(ISNA(VLOOKUP(C8676,'Provider-EHR crosswalk'!A:B,2,FALSE)),"No EHR Specified",VLOOKUP(C8676,'Provider-EHR crosswalk'!A:B,2,FALSE))</f>
        <v>Azalea Health EHR</v>
      </c>
    </row>
    <row r="8677" spans="1:11" x14ac:dyDescent="0.25">
      <c r="A8677" t="s">
        <v>135</v>
      </c>
      <c r="B8677">
        <v>193</v>
      </c>
      <c r="C8677" t="s">
        <v>984</v>
      </c>
      <c r="D8677" t="s">
        <v>136</v>
      </c>
      <c r="E8677">
        <v>0</v>
      </c>
      <c r="F8677">
        <v>2</v>
      </c>
      <c r="G8677">
        <v>0</v>
      </c>
      <c r="H8677" t="s">
        <v>116</v>
      </c>
      <c r="I8677">
        <v>1</v>
      </c>
      <c r="J8677" t="s">
        <v>66</v>
      </c>
      <c r="K8677" s="33" t="str">
        <f>IF(ISNA(VLOOKUP(C8677,'Provider-EHR crosswalk'!A:B,2,FALSE)),"No EHR Specified",VLOOKUP(C8677,'Provider-EHR crosswalk'!A:B,2,FALSE))</f>
        <v>Azalea Health EHR</v>
      </c>
    </row>
    <row r="8678" spans="1:11" x14ac:dyDescent="0.25">
      <c r="A8678" t="s">
        <v>137</v>
      </c>
      <c r="B8678">
        <v>193</v>
      </c>
      <c r="C8678" t="s">
        <v>984</v>
      </c>
      <c r="D8678" t="s">
        <v>138</v>
      </c>
      <c r="E8678">
        <v>0</v>
      </c>
      <c r="F8678">
        <v>2</v>
      </c>
      <c r="G8678">
        <v>0</v>
      </c>
      <c r="H8678" t="s">
        <v>116</v>
      </c>
      <c r="I8678">
        <v>1</v>
      </c>
      <c r="J8678" t="s">
        <v>66</v>
      </c>
      <c r="K8678" s="33" t="str">
        <f>IF(ISNA(VLOOKUP(C8678,'Provider-EHR crosswalk'!A:B,2,FALSE)),"No EHR Specified",VLOOKUP(C8678,'Provider-EHR crosswalk'!A:B,2,FALSE))</f>
        <v>Azalea Health EHR</v>
      </c>
    </row>
    <row r="8679" spans="1:11" x14ac:dyDescent="0.25">
      <c r="A8679" t="s">
        <v>139</v>
      </c>
      <c r="B8679">
        <v>193</v>
      </c>
      <c r="C8679" t="s">
        <v>984</v>
      </c>
      <c r="D8679" t="s">
        <v>140</v>
      </c>
      <c r="E8679">
        <v>0</v>
      </c>
      <c r="F8679">
        <v>2</v>
      </c>
      <c r="G8679">
        <v>0</v>
      </c>
      <c r="H8679" t="s">
        <v>116</v>
      </c>
      <c r="I8679">
        <v>1</v>
      </c>
      <c r="J8679" t="s">
        <v>66</v>
      </c>
      <c r="K8679" s="33" t="str">
        <f>IF(ISNA(VLOOKUP(C8679,'Provider-EHR crosswalk'!A:B,2,FALSE)),"No EHR Specified",VLOOKUP(C8679,'Provider-EHR crosswalk'!A:B,2,FALSE))</f>
        <v>Azalea Health EHR</v>
      </c>
    </row>
    <row r="8680" spans="1:11" x14ac:dyDescent="0.25">
      <c r="A8680" t="s">
        <v>141</v>
      </c>
      <c r="B8680">
        <v>193</v>
      </c>
      <c r="C8680" t="s">
        <v>984</v>
      </c>
      <c r="D8680" t="s">
        <v>142</v>
      </c>
      <c r="E8680">
        <v>0</v>
      </c>
      <c r="F8680">
        <v>2</v>
      </c>
      <c r="G8680">
        <v>0</v>
      </c>
      <c r="H8680" t="s">
        <v>116</v>
      </c>
      <c r="I8680">
        <v>1</v>
      </c>
      <c r="J8680" t="s">
        <v>66</v>
      </c>
      <c r="K8680" s="33" t="str">
        <f>IF(ISNA(VLOOKUP(C8680,'Provider-EHR crosswalk'!A:B,2,FALSE)),"No EHR Specified",VLOOKUP(C8680,'Provider-EHR crosswalk'!A:B,2,FALSE))</f>
        <v>Azalea Health EHR</v>
      </c>
    </row>
    <row r="8681" spans="1:11" x14ac:dyDescent="0.25">
      <c r="A8681" t="s">
        <v>143</v>
      </c>
      <c r="B8681">
        <v>193</v>
      </c>
      <c r="C8681" t="s">
        <v>984</v>
      </c>
      <c r="D8681" t="s">
        <v>144</v>
      </c>
      <c r="E8681">
        <v>0</v>
      </c>
      <c r="F8681">
        <v>2</v>
      </c>
      <c r="G8681">
        <v>0</v>
      </c>
      <c r="H8681" t="s">
        <v>116</v>
      </c>
      <c r="I8681">
        <v>1</v>
      </c>
      <c r="J8681" t="s">
        <v>66</v>
      </c>
      <c r="K8681" s="33" t="str">
        <f>IF(ISNA(VLOOKUP(C8681,'Provider-EHR crosswalk'!A:B,2,FALSE)),"No EHR Specified",VLOOKUP(C8681,'Provider-EHR crosswalk'!A:B,2,FALSE))</f>
        <v>Azalea Health EHR</v>
      </c>
    </row>
    <row r="8682" spans="1:11" x14ac:dyDescent="0.25">
      <c r="A8682" t="s">
        <v>145</v>
      </c>
      <c r="B8682">
        <v>193</v>
      </c>
      <c r="C8682" t="s">
        <v>984</v>
      </c>
      <c r="D8682" t="s">
        <v>146</v>
      </c>
      <c r="E8682">
        <v>0</v>
      </c>
      <c r="F8682">
        <v>2</v>
      </c>
      <c r="G8682">
        <v>0</v>
      </c>
      <c r="H8682" t="s">
        <v>116</v>
      </c>
      <c r="I8682">
        <v>1</v>
      </c>
      <c r="J8682" t="s">
        <v>66</v>
      </c>
      <c r="K8682" s="33" t="str">
        <f>IF(ISNA(VLOOKUP(C8682,'Provider-EHR crosswalk'!A:B,2,FALSE)),"No EHR Specified",VLOOKUP(C8682,'Provider-EHR crosswalk'!A:B,2,FALSE))</f>
        <v>Azalea Health EHR</v>
      </c>
    </row>
    <row r="8683" spans="1:11" x14ac:dyDescent="0.25">
      <c r="A8683" t="s">
        <v>147</v>
      </c>
      <c r="B8683">
        <v>193</v>
      </c>
      <c r="C8683" t="s">
        <v>984</v>
      </c>
      <c r="D8683" t="s">
        <v>148</v>
      </c>
      <c r="E8683">
        <v>0</v>
      </c>
      <c r="F8683">
        <v>2</v>
      </c>
      <c r="G8683">
        <v>0</v>
      </c>
      <c r="H8683" t="s">
        <v>116</v>
      </c>
      <c r="I8683">
        <v>1</v>
      </c>
      <c r="J8683" t="s">
        <v>66</v>
      </c>
      <c r="K8683" s="33" t="str">
        <f>IF(ISNA(VLOOKUP(C8683,'Provider-EHR crosswalk'!A:B,2,FALSE)),"No EHR Specified",VLOOKUP(C8683,'Provider-EHR crosswalk'!A:B,2,FALSE))</f>
        <v>Azalea Health EHR</v>
      </c>
    </row>
    <row r="8684" spans="1:11" x14ac:dyDescent="0.25">
      <c r="A8684" t="s">
        <v>149</v>
      </c>
      <c r="B8684">
        <v>193</v>
      </c>
      <c r="C8684" t="s">
        <v>984</v>
      </c>
      <c r="D8684" t="s">
        <v>150</v>
      </c>
      <c r="E8684">
        <v>0</v>
      </c>
      <c r="F8684">
        <v>2</v>
      </c>
      <c r="G8684">
        <v>0</v>
      </c>
      <c r="H8684" t="s">
        <v>116</v>
      </c>
      <c r="I8684">
        <v>1</v>
      </c>
      <c r="J8684" t="s">
        <v>66</v>
      </c>
      <c r="K8684" s="33" t="str">
        <f>IF(ISNA(VLOOKUP(C8684,'Provider-EHR crosswalk'!A:B,2,FALSE)),"No EHR Specified",VLOOKUP(C8684,'Provider-EHR crosswalk'!A:B,2,FALSE))</f>
        <v>Azalea Health EHR</v>
      </c>
    </row>
    <row r="8685" spans="1:11" x14ac:dyDescent="0.25">
      <c r="A8685" t="s">
        <v>151</v>
      </c>
      <c r="B8685">
        <v>193</v>
      </c>
      <c r="C8685" t="s">
        <v>984</v>
      </c>
      <c r="D8685" t="s">
        <v>152</v>
      </c>
      <c r="E8685">
        <v>0</v>
      </c>
      <c r="F8685">
        <v>2</v>
      </c>
      <c r="G8685">
        <v>0</v>
      </c>
      <c r="H8685" t="s">
        <v>116</v>
      </c>
      <c r="I8685">
        <v>1</v>
      </c>
      <c r="J8685" t="s">
        <v>66</v>
      </c>
      <c r="K8685" s="33" t="str">
        <f>IF(ISNA(VLOOKUP(C8685,'Provider-EHR crosswalk'!A:B,2,FALSE)),"No EHR Specified",VLOOKUP(C8685,'Provider-EHR crosswalk'!A:B,2,FALSE))</f>
        <v>Azalea Health EHR</v>
      </c>
    </row>
    <row r="8686" spans="1:11" x14ac:dyDescent="0.25">
      <c r="A8686" t="s">
        <v>153</v>
      </c>
      <c r="B8686">
        <v>193</v>
      </c>
      <c r="C8686" t="s">
        <v>984</v>
      </c>
      <c r="D8686" t="s">
        <v>154</v>
      </c>
      <c r="E8686">
        <v>0</v>
      </c>
      <c r="F8686">
        <v>2</v>
      </c>
      <c r="G8686">
        <v>0</v>
      </c>
      <c r="H8686" t="s">
        <v>116</v>
      </c>
      <c r="I8686">
        <v>1</v>
      </c>
      <c r="J8686" t="s">
        <v>66</v>
      </c>
      <c r="K8686" s="33" t="str">
        <f>IF(ISNA(VLOOKUP(C8686,'Provider-EHR crosswalk'!A:B,2,FALSE)),"No EHR Specified",VLOOKUP(C8686,'Provider-EHR crosswalk'!A:B,2,FALSE))</f>
        <v>Azalea Health EHR</v>
      </c>
    </row>
    <row r="8687" spans="1:11" x14ac:dyDescent="0.25">
      <c r="A8687" t="s">
        <v>155</v>
      </c>
      <c r="B8687">
        <v>193</v>
      </c>
      <c r="C8687" t="s">
        <v>984</v>
      </c>
      <c r="D8687" t="s">
        <v>156</v>
      </c>
      <c r="E8687">
        <v>0</v>
      </c>
      <c r="F8687">
        <v>2</v>
      </c>
      <c r="G8687">
        <v>0</v>
      </c>
      <c r="H8687" t="s">
        <v>157</v>
      </c>
      <c r="I8687" t="s">
        <v>157</v>
      </c>
      <c r="J8687" t="s">
        <v>157</v>
      </c>
      <c r="K8687" s="33" t="str">
        <f>IF(ISNA(VLOOKUP(C8687,'Provider-EHR crosswalk'!A:B,2,FALSE)),"No EHR Specified",VLOOKUP(C8687,'Provider-EHR crosswalk'!A:B,2,FALSE))</f>
        <v>Azalea Health EHR</v>
      </c>
    </row>
    <row r="8688" spans="1:11" x14ac:dyDescent="0.25">
      <c r="A8688" t="s">
        <v>158</v>
      </c>
      <c r="B8688">
        <v>193</v>
      </c>
      <c r="C8688" t="s">
        <v>984</v>
      </c>
      <c r="D8688" t="s">
        <v>159</v>
      </c>
      <c r="E8688">
        <v>0</v>
      </c>
      <c r="F8688">
        <v>2</v>
      </c>
      <c r="G8688">
        <v>0</v>
      </c>
      <c r="H8688" t="s">
        <v>157</v>
      </c>
      <c r="I8688" t="s">
        <v>157</v>
      </c>
      <c r="J8688" t="s">
        <v>157</v>
      </c>
      <c r="K8688" s="33" t="str">
        <f>IF(ISNA(VLOOKUP(C8688,'Provider-EHR crosswalk'!A:B,2,FALSE)),"No EHR Specified",VLOOKUP(C8688,'Provider-EHR crosswalk'!A:B,2,FALSE))</f>
        <v>Azalea Health EHR</v>
      </c>
    </row>
    <row r="8689" spans="1:11" x14ac:dyDescent="0.25">
      <c r="A8689" t="s">
        <v>162</v>
      </c>
      <c r="B8689">
        <v>193</v>
      </c>
      <c r="C8689" t="s">
        <v>984</v>
      </c>
      <c r="D8689" t="s">
        <v>163</v>
      </c>
      <c r="E8689">
        <v>2</v>
      </c>
      <c r="F8689">
        <v>2</v>
      </c>
      <c r="G8689">
        <v>100</v>
      </c>
      <c r="H8689" t="s">
        <v>65</v>
      </c>
      <c r="I8689">
        <v>95</v>
      </c>
      <c r="J8689" t="s">
        <v>66</v>
      </c>
      <c r="K8689" s="33" t="str">
        <f>IF(ISNA(VLOOKUP(C8689,'Provider-EHR crosswalk'!A:B,2,FALSE)),"No EHR Specified",VLOOKUP(C8689,'Provider-EHR crosswalk'!A:B,2,FALSE))</f>
        <v>Azalea Health EHR</v>
      </c>
    </row>
    <row r="8690" spans="1:11" x14ac:dyDescent="0.25">
      <c r="A8690" t="s">
        <v>164</v>
      </c>
      <c r="B8690">
        <v>193</v>
      </c>
      <c r="C8690" t="s">
        <v>984</v>
      </c>
      <c r="D8690" t="s">
        <v>165</v>
      </c>
      <c r="E8690">
        <v>2</v>
      </c>
      <c r="F8690">
        <v>2</v>
      </c>
      <c r="G8690">
        <v>100</v>
      </c>
      <c r="H8690" t="s">
        <v>65</v>
      </c>
      <c r="I8690">
        <v>95</v>
      </c>
      <c r="J8690" t="s">
        <v>66</v>
      </c>
      <c r="K8690" s="33" t="str">
        <f>IF(ISNA(VLOOKUP(C8690,'Provider-EHR crosswalk'!A:B,2,FALSE)),"No EHR Specified",VLOOKUP(C8690,'Provider-EHR crosswalk'!A:B,2,FALSE))</f>
        <v>Azalea Health EHR</v>
      </c>
    </row>
    <row r="8691" spans="1:11" x14ac:dyDescent="0.25">
      <c r="A8691" t="s">
        <v>166</v>
      </c>
      <c r="B8691">
        <v>193</v>
      </c>
      <c r="C8691" t="s">
        <v>984</v>
      </c>
      <c r="D8691" t="s">
        <v>167</v>
      </c>
      <c r="E8691">
        <v>0</v>
      </c>
      <c r="F8691">
        <v>2</v>
      </c>
      <c r="G8691">
        <v>0</v>
      </c>
      <c r="H8691" t="s">
        <v>116</v>
      </c>
      <c r="I8691">
        <v>5</v>
      </c>
      <c r="J8691" t="s">
        <v>66</v>
      </c>
      <c r="K8691" s="33" t="str">
        <f>IF(ISNA(VLOOKUP(C8691,'Provider-EHR crosswalk'!A:B,2,FALSE)),"No EHR Specified",VLOOKUP(C8691,'Provider-EHR crosswalk'!A:B,2,FALSE))</f>
        <v>Azalea Health EHR</v>
      </c>
    </row>
    <row r="8692" spans="1:11" x14ac:dyDescent="0.25">
      <c r="A8692" t="s">
        <v>168</v>
      </c>
      <c r="B8692">
        <v>193</v>
      </c>
      <c r="C8692" t="s">
        <v>984</v>
      </c>
      <c r="D8692" t="s">
        <v>169</v>
      </c>
      <c r="E8692">
        <v>0</v>
      </c>
      <c r="F8692">
        <v>2</v>
      </c>
      <c r="G8692">
        <v>0</v>
      </c>
      <c r="H8692" t="s">
        <v>116</v>
      </c>
      <c r="I8692">
        <v>5</v>
      </c>
      <c r="J8692" t="s">
        <v>66</v>
      </c>
      <c r="K8692" s="33" t="str">
        <f>IF(ISNA(VLOOKUP(C8692,'Provider-EHR crosswalk'!A:B,2,FALSE)),"No EHR Specified",VLOOKUP(C8692,'Provider-EHR crosswalk'!A:B,2,FALSE))</f>
        <v>Azalea Health EHR</v>
      </c>
    </row>
    <row r="8693" spans="1:11" x14ac:dyDescent="0.25">
      <c r="A8693" t="s">
        <v>170</v>
      </c>
      <c r="B8693">
        <v>193</v>
      </c>
      <c r="C8693" t="s">
        <v>984</v>
      </c>
      <c r="D8693" t="s">
        <v>171</v>
      </c>
      <c r="E8693">
        <v>0</v>
      </c>
      <c r="F8693">
        <v>2</v>
      </c>
      <c r="G8693">
        <v>0</v>
      </c>
      <c r="H8693" t="s">
        <v>116</v>
      </c>
      <c r="I8693">
        <v>5</v>
      </c>
      <c r="J8693" t="s">
        <v>66</v>
      </c>
      <c r="K8693" s="33" t="str">
        <f>IF(ISNA(VLOOKUP(C8693,'Provider-EHR crosswalk'!A:B,2,FALSE)),"No EHR Specified",VLOOKUP(C8693,'Provider-EHR crosswalk'!A:B,2,FALSE))</f>
        <v>Azalea Health EHR</v>
      </c>
    </row>
    <row r="8694" spans="1:11" x14ac:dyDescent="0.25">
      <c r="A8694" t="s">
        <v>172</v>
      </c>
      <c r="B8694">
        <v>193</v>
      </c>
      <c r="C8694" t="s">
        <v>984</v>
      </c>
      <c r="D8694" t="s">
        <v>173</v>
      </c>
      <c r="E8694">
        <v>0</v>
      </c>
      <c r="F8694">
        <v>2</v>
      </c>
      <c r="G8694">
        <v>0</v>
      </c>
      <c r="H8694" t="s">
        <v>116</v>
      </c>
      <c r="I8694">
        <v>5</v>
      </c>
      <c r="J8694" t="s">
        <v>66</v>
      </c>
      <c r="K8694" s="33" t="str">
        <f>IF(ISNA(VLOOKUP(C8694,'Provider-EHR crosswalk'!A:B,2,FALSE)),"No EHR Specified",VLOOKUP(C8694,'Provider-EHR crosswalk'!A:B,2,FALSE))</f>
        <v>Azalea Health EHR</v>
      </c>
    </row>
    <row r="8695" spans="1:11" x14ac:dyDescent="0.25">
      <c r="A8695" t="s">
        <v>174</v>
      </c>
      <c r="B8695">
        <v>193</v>
      </c>
      <c r="C8695" t="s">
        <v>984</v>
      </c>
      <c r="D8695" t="s">
        <v>175</v>
      </c>
      <c r="E8695">
        <v>0</v>
      </c>
      <c r="F8695">
        <v>2</v>
      </c>
      <c r="G8695">
        <v>0</v>
      </c>
      <c r="H8695" t="s">
        <v>116</v>
      </c>
      <c r="I8695">
        <v>5</v>
      </c>
      <c r="J8695" t="s">
        <v>66</v>
      </c>
      <c r="K8695" s="33" t="str">
        <f>IF(ISNA(VLOOKUP(C8695,'Provider-EHR crosswalk'!A:B,2,FALSE)),"No EHR Specified",VLOOKUP(C8695,'Provider-EHR crosswalk'!A:B,2,FALSE))</f>
        <v>Azalea Health EHR</v>
      </c>
    </row>
    <row r="8696" spans="1:11" x14ac:dyDescent="0.25">
      <c r="A8696" t="s">
        <v>176</v>
      </c>
      <c r="B8696">
        <v>193</v>
      </c>
      <c r="C8696" t="s">
        <v>984</v>
      </c>
      <c r="D8696" t="s">
        <v>177</v>
      </c>
      <c r="E8696">
        <v>0</v>
      </c>
      <c r="F8696">
        <v>2</v>
      </c>
      <c r="G8696">
        <v>0</v>
      </c>
      <c r="H8696" t="s">
        <v>116</v>
      </c>
      <c r="I8696">
        <v>5</v>
      </c>
      <c r="J8696" t="s">
        <v>66</v>
      </c>
      <c r="K8696" s="33" t="str">
        <f>IF(ISNA(VLOOKUP(C8696,'Provider-EHR crosswalk'!A:B,2,FALSE)),"No EHR Specified",VLOOKUP(C8696,'Provider-EHR crosswalk'!A:B,2,FALSE))</f>
        <v>Azalea Health EHR</v>
      </c>
    </row>
    <row r="8697" spans="1:11" x14ac:dyDescent="0.25">
      <c r="A8697" t="s">
        <v>63</v>
      </c>
      <c r="B8697">
        <v>58</v>
      </c>
      <c r="C8697" t="s">
        <v>842</v>
      </c>
      <c r="D8697" t="s">
        <v>64</v>
      </c>
      <c r="E8697">
        <v>3</v>
      </c>
      <c r="F8697">
        <v>3</v>
      </c>
      <c r="G8697">
        <v>100</v>
      </c>
      <c r="H8697" t="s">
        <v>65</v>
      </c>
      <c r="I8697">
        <v>99</v>
      </c>
      <c r="J8697" t="s">
        <v>66</v>
      </c>
      <c r="K8697" s="33" t="str">
        <f>IF(ISNA(VLOOKUP(C8697,'Provider-EHR crosswalk'!A:B,2,FALSE)),"No EHR Specified",VLOOKUP(C8697,'Provider-EHR crosswalk'!A:B,2,FALSE))</f>
        <v>Azalea Health EHR</v>
      </c>
    </row>
    <row r="8698" spans="1:11" x14ac:dyDescent="0.25">
      <c r="A8698" t="s">
        <v>67</v>
      </c>
      <c r="B8698">
        <v>58</v>
      </c>
      <c r="C8698" t="s">
        <v>842</v>
      </c>
      <c r="D8698" t="s">
        <v>68</v>
      </c>
      <c r="E8698">
        <v>1</v>
      </c>
      <c r="F8698">
        <v>3</v>
      </c>
      <c r="G8698">
        <v>33.33</v>
      </c>
      <c r="H8698" t="s">
        <v>65</v>
      </c>
      <c r="I8698">
        <v>75</v>
      </c>
      <c r="J8698" t="s">
        <v>69</v>
      </c>
      <c r="K8698" s="33" t="str">
        <f>IF(ISNA(VLOOKUP(C8698,'Provider-EHR crosswalk'!A:B,2,FALSE)),"No EHR Specified",VLOOKUP(C8698,'Provider-EHR crosswalk'!A:B,2,FALSE))</f>
        <v>Azalea Health EHR</v>
      </c>
    </row>
    <row r="8699" spans="1:11" x14ac:dyDescent="0.25">
      <c r="A8699" t="s">
        <v>70</v>
      </c>
      <c r="B8699">
        <v>58</v>
      </c>
      <c r="C8699" t="s">
        <v>842</v>
      </c>
      <c r="D8699" t="s">
        <v>71</v>
      </c>
      <c r="E8699">
        <v>3</v>
      </c>
      <c r="F8699">
        <v>3</v>
      </c>
      <c r="G8699">
        <v>100</v>
      </c>
      <c r="H8699" t="s">
        <v>65</v>
      </c>
      <c r="I8699">
        <v>99</v>
      </c>
      <c r="J8699" t="s">
        <v>66</v>
      </c>
      <c r="K8699" s="33" t="str">
        <f>IF(ISNA(VLOOKUP(C8699,'Provider-EHR crosswalk'!A:B,2,FALSE)),"No EHR Specified",VLOOKUP(C8699,'Provider-EHR crosswalk'!A:B,2,FALSE))</f>
        <v>Azalea Health EHR</v>
      </c>
    </row>
    <row r="8700" spans="1:11" x14ac:dyDescent="0.25">
      <c r="A8700" t="s">
        <v>72</v>
      </c>
      <c r="B8700">
        <v>58</v>
      </c>
      <c r="C8700" t="s">
        <v>842</v>
      </c>
      <c r="D8700" t="s">
        <v>73</v>
      </c>
      <c r="E8700">
        <v>3</v>
      </c>
      <c r="F8700">
        <v>3</v>
      </c>
      <c r="G8700">
        <v>100</v>
      </c>
      <c r="H8700" t="s">
        <v>65</v>
      </c>
      <c r="I8700">
        <v>99</v>
      </c>
      <c r="J8700" t="s">
        <v>66</v>
      </c>
      <c r="K8700" s="33" t="str">
        <f>IF(ISNA(VLOOKUP(C8700,'Provider-EHR crosswalk'!A:B,2,FALSE)),"No EHR Specified",VLOOKUP(C8700,'Provider-EHR crosswalk'!A:B,2,FALSE))</f>
        <v>Azalea Health EHR</v>
      </c>
    </row>
    <row r="8701" spans="1:11" x14ac:dyDescent="0.25">
      <c r="A8701" t="s">
        <v>74</v>
      </c>
      <c r="B8701">
        <v>58</v>
      </c>
      <c r="C8701" t="s">
        <v>842</v>
      </c>
      <c r="D8701" t="s">
        <v>75</v>
      </c>
      <c r="E8701">
        <v>3</v>
      </c>
      <c r="F8701">
        <v>3</v>
      </c>
      <c r="G8701">
        <v>100</v>
      </c>
      <c r="H8701" t="s">
        <v>65</v>
      </c>
      <c r="I8701">
        <v>99</v>
      </c>
      <c r="J8701" t="s">
        <v>66</v>
      </c>
      <c r="K8701" s="33" t="str">
        <f>IF(ISNA(VLOOKUP(C8701,'Provider-EHR crosswalk'!A:B,2,FALSE)),"No EHR Specified",VLOOKUP(C8701,'Provider-EHR crosswalk'!A:B,2,FALSE))</f>
        <v>Azalea Health EHR</v>
      </c>
    </row>
    <row r="8702" spans="1:11" x14ac:dyDescent="0.25">
      <c r="A8702" t="s">
        <v>76</v>
      </c>
      <c r="B8702">
        <v>58</v>
      </c>
      <c r="C8702" t="s">
        <v>842</v>
      </c>
      <c r="D8702" t="s">
        <v>77</v>
      </c>
      <c r="E8702">
        <v>3</v>
      </c>
      <c r="F8702">
        <v>3</v>
      </c>
      <c r="G8702">
        <v>100</v>
      </c>
      <c r="H8702" t="s">
        <v>65</v>
      </c>
      <c r="I8702">
        <v>85</v>
      </c>
      <c r="J8702" t="s">
        <v>66</v>
      </c>
      <c r="K8702" s="33" t="str">
        <f>IF(ISNA(VLOOKUP(C8702,'Provider-EHR crosswalk'!A:B,2,FALSE)),"No EHR Specified",VLOOKUP(C8702,'Provider-EHR crosswalk'!A:B,2,FALSE))</f>
        <v>Azalea Health EHR</v>
      </c>
    </row>
    <row r="8703" spans="1:11" x14ac:dyDescent="0.25">
      <c r="A8703" t="s">
        <v>78</v>
      </c>
      <c r="B8703">
        <v>58</v>
      </c>
      <c r="C8703" t="s">
        <v>842</v>
      </c>
      <c r="D8703" t="s">
        <v>79</v>
      </c>
      <c r="E8703">
        <v>3</v>
      </c>
      <c r="F8703">
        <v>3</v>
      </c>
      <c r="G8703">
        <v>100</v>
      </c>
      <c r="H8703" t="s">
        <v>65</v>
      </c>
      <c r="I8703">
        <v>85</v>
      </c>
      <c r="J8703" t="s">
        <v>66</v>
      </c>
      <c r="K8703" s="33" t="str">
        <f>IF(ISNA(VLOOKUP(C8703,'Provider-EHR crosswalk'!A:B,2,FALSE)),"No EHR Specified",VLOOKUP(C8703,'Provider-EHR crosswalk'!A:B,2,FALSE))</f>
        <v>Azalea Health EHR</v>
      </c>
    </row>
    <row r="8704" spans="1:11" x14ac:dyDescent="0.25">
      <c r="A8704" t="s">
        <v>80</v>
      </c>
      <c r="B8704">
        <v>58</v>
      </c>
      <c r="C8704" t="s">
        <v>842</v>
      </c>
      <c r="D8704" t="s">
        <v>81</v>
      </c>
      <c r="E8704">
        <v>3</v>
      </c>
      <c r="F8704">
        <v>3</v>
      </c>
      <c r="G8704">
        <v>100</v>
      </c>
      <c r="H8704" t="s">
        <v>65</v>
      </c>
      <c r="I8704">
        <v>85</v>
      </c>
      <c r="J8704" t="s">
        <v>66</v>
      </c>
      <c r="K8704" s="33" t="str">
        <f>IF(ISNA(VLOOKUP(C8704,'Provider-EHR crosswalk'!A:B,2,FALSE)),"No EHR Specified",VLOOKUP(C8704,'Provider-EHR crosswalk'!A:B,2,FALSE))</f>
        <v>Azalea Health EHR</v>
      </c>
    </row>
    <row r="8705" spans="1:11" x14ac:dyDescent="0.25">
      <c r="A8705" t="s">
        <v>82</v>
      </c>
      <c r="B8705">
        <v>58</v>
      </c>
      <c r="C8705" t="s">
        <v>842</v>
      </c>
      <c r="D8705" t="s">
        <v>83</v>
      </c>
      <c r="E8705">
        <v>3</v>
      </c>
      <c r="F8705">
        <v>3</v>
      </c>
      <c r="G8705">
        <v>100</v>
      </c>
      <c r="H8705" t="s">
        <v>65</v>
      </c>
      <c r="I8705">
        <v>85</v>
      </c>
      <c r="J8705" t="s">
        <v>66</v>
      </c>
      <c r="K8705" s="33" t="str">
        <f>IF(ISNA(VLOOKUP(C8705,'Provider-EHR crosswalk'!A:B,2,FALSE)),"No EHR Specified",VLOOKUP(C8705,'Provider-EHR crosswalk'!A:B,2,FALSE))</f>
        <v>Azalea Health EHR</v>
      </c>
    </row>
    <row r="8706" spans="1:11" x14ac:dyDescent="0.25">
      <c r="A8706" t="s">
        <v>84</v>
      </c>
      <c r="B8706">
        <v>58</v>
      </c>
      <c r="C8706" t="s">
        <v>842</v>
      </c>
      <c r="D8706" t="s">
        <v>85</v>
      </c>
      <c r="E8706">
        <v>3</v>
      </c>
      <c r="F8706">
        <v>3</v>
      </c>
      <c r="G8706">
        <v>100</v>
      </c>
      <c r="H8706" t="s">
        <v>65</v>
      </c>
      <c r="I8706">
        <v>85</v>
      </c>
      <c r="J8706" t="s">
        <v>66</v>
      </c>
      <c r="K8706" s="33" t="str">
        <f>IF(ISNA(VLOOKUP(C8706,'Provider-EHR crosswalk'!A:B,2,FALSE)),"No EHR Specified",VLOOKUP(C8706,'Provider-EHR crosswalk'!A:B,2,FALSE))</f>
        <v>Azalea Health EHR</v>
      </c>
    </row>
    <row r="8707" spans="1:11" x14ac:dyDescent="0.25">
      <c r="A8707" t="s">
        <v>86</v>
      </c>
      <c r="B8707">
        <v>58</v>
      </c>
      <c r="C8707" t="s">
        <v>842</v>
      </c>
      <c r="D8707" t="s">
        <v>87</v>
      </c>
      <c r="E8707">
        <v>3</v>
      </c>
      <c r="F8707">
        <v>3</v>
      </c>
      <c r="G8707">
        <v>100</v>
      </c>
      <c r="H8707" t="s">
        <v>65</v>
      </c>
      <c r="I8707">
        <v>95</v>
      </c>
      <c r="J8707" t="s">
        <v>66</v>
      </c>
      <c r="K8707" s="33" t="str">
        <f>IF(ISNA(VLOOKUP(C8707,'Provider-EHR crosswalk'!A:B,2,FALSE)),"No EHR Specified",VLOOKUP(C8707,'Provider-EHR crosswalk'!A:B,2,FALSE))</f>
        <v>Azalea Health EHR</v>
      </c>
    </row>
    <row r="8708" spans="1:11" x14ac:dyDescent="0.25">
      <c r="A8708" t="s">
        <v>88</v>
      </c>
      <c r="B8708">
        <v>58</v>
      </c>
      <c r="C8708" t="s">
        <v>842</v>
      </c>
      <c r="D8708" t="s">
        <v>89</v>
      </c>
      <c r="E8708">
        <v>3</v>
      </c>
      <c r="F8708">
        <v>3</v>
      </c>
      <c r="G8708">
        <v>100</v>
      </c>
      <c r="H8708" t="s">
        <v>65</v>
      </c>
      <c r="I8708">
        <v>95</v>
      </c>
      <c r="J8708" t="s">
        <v>66</v>
      </c>
      <c r="K8708" s="33" t="str">
        <f>IF(ISNA(VLOOKUP(C8708,'Provider-EHR crosswalk'!A:B,2,FALSE)),"No EHR Specified",VLOOKUP(C8708,'Provider-EHR crosswalk'!A:B,2,FALSE))</f>
        <v>Azalea Health EHR</v>
      </c>
    </row>
    <row r="8709" spans="1:11" x14ac:dyDescent="0.25">
      <c r="A8709" t="s">
        <v>90</v>
      </c>
      <c r="B8709">
        <v>58</v>
      </c>
      <c r="C8709" t="s">
        <v>842</v>
      </c>
      <c r="D8709" t="s">
        <v>91</v>
      </c>
      <c r="E8709">
        <v>2</v>
      </c>
      <c r="F8709">
        <v>3</v>
      </c>
      <c r="G8709">
        <v>66.67</v>
      </c>
      <c r="H8709" t="s">
        <v>65</v>
      </c>
      <c r="I8709">
        <v>90</v>
      </c>
      <c r="J8709" t="s">
        <v>69</v>
      </c>
      <c r="K8709" s="33" t="str">
        <f>IF(ISNA(VLOOKUP(C8709,'Provider-EHR crosswalk'!A:B,2,FALSE)),"No EHR Specified",VLOOKUP(C8709,'Provider-EHR crosswalk'!A:B,2,FALSE))</f>
        <v>Azalea Health EHR</v>
      </c>
    </row>
    <row r="8710" spans="1:11" x14ac:dyDescent="0.25">
      <c r="A8710" t="s">
        <v>92</v>
      </c>
      <c r="B8710">
        <v>58</v>
      </c>
      <c r="C8710" t="s">
        <v>842</v>
      </c>
      <c r="D8710" t="s">
        <v>93</v>
      </c>
      <c r="E8710">
        <v>1</v>
      </c>
      <c r="F8710">
        <v>3</v>
      </c>
      <c r="G8710">
        <v>33.33</v>
      </c>
      <c r="H8710" t="s">
        <v>65</v>
      </c>
      <c r="I8710">
        <v>90</v>
      </c>
      <c r="J8710" t="s">
        <v>69</v>
      </c>
      <c r="K8710" s="33" t="str">
        <f>IF(ISNA(VLOOKUP(C8710,'Provider-EHR crosswalk'!A:B,2,FALSE)),"No EHR Specified",VLOOKUP(C8710,'Provider-EHR crosswalk'!A:B,2,FALSE))</f>
        <v>Azalea Health EHR</v>
      </c>
    </row>
    <row r="8711" spans="1:11" x14ac:dyDescent="0.25">
      <c r="A8711" t="s">
        <v>94</v>
      </c>
      <c r="B8711">
        <v>58</v>
      </c>
      <c r="C8711" t="s">
        <v>842</v>
      </c>
      <c r="D8711" t="s">
        <v>95</v>
      </c>
      <c r="E8711">
        <v>2</v>
      </c>
      <c r="F8711">
        <v>3</v>
      </c>
      <c r="G8711">
        <v>66.67</v>
      </c>
      <c r="H8711" t="s">
        <v>65</v>
      </c>
      <c r="I8711">
        <v>90</v>
      </c>
      <c r="J8711" t="s">
        <v>69</v>
      </c>
      <c r="K8711" s="33" t="str">
        <f>IF(ISNA(VLOOKUP(C8711,'Provider-EHR crosswalk'!A:B,2,FALSE)),"No EHR Specified",VLOOKUP(C8711,'Provider-EHR crosswalk'!A:B,2,FALSE))</f>
        <v>Azalea Health EHR</v>
      </c>
    </row>
    <row r="8712" spans="1:11" x14ac:dyDescent="0.25">
      <c r="A8712" t="s">
        <v>96</v>
      </c>
      <c r="B8712">
        <v>58</v>
      </c>
      <c r="C8712" t="s">
        <v>842</v>
      </c>
      <c r="D8712" t="s">
        <v>97</v>
      </c>
      <c r="E8712">
        <v>1</v>
      </c>
      <c r="F8712">
        <v>3</v>
      </c>
      <c r="G8712">
        <v>33.33</v>
      </c>
      <c r="H8712" t="s">
        <v>65</v>
      </c>
      <c r="I8712">
        <v>90</v>
      </c>
      <c r="J8712" t="s">
        <v>69</v>
      </c>
      <c r="K8712" s="33" t="str">
        <f>IF(ISNA(VLOOKUP(C8712,'Provider-EHR crosswalk'!A:B,2,FALSE)),"No EHR Specified",VLOOKUP(C8712,'Provider-EHR crosswalk'!A:B,2,FALSE))</f>
        <v>Azalea Health EHR</v>
      </c>
    </row>
    <row r="8713" spans="1:11" x14ac:dyDescent="0.25">
      <c r="A8713" t="s">
        <v>98</v>
      </c>
      <c r="B8713">
        <v>58</v>
      </c>
      <c r="C8713" t="s">
        <v>842</v>
      </c>
      <c r="D8713" t="s">
        <v>99</v>
      </c>
      <c r="E8713">
        <v>1</v>
      </c>
      <c r="F8713">
        <v>3</v>
      </c>
      <c r="G8713">
        <v>33.33</v>
      </c>
      <c r="H8713" t="s">
        <v>65</v>
      </c>
      <c r="I8713">
        <v>90</v>
      </c>
      <c r="J8713" t="s">
        <v>69</v>
      </c>
      <c r="K8713" s="33" t="str">
        <f>IF(ISNA(VLOOKUP(C8713,'Provider-EHR crosswalk'!A:B,2,FALSE)),"No EHR Specified",VLOOKUP(C8713,'Provider-EHR crosswalk'!A:B,2,FALSE))</f>
        <v>Azalea Health EHR</v>
      </c>
    </row>
    <row r="8714" spans="1:11" x14ac:dyDescent="0.25">
      <c r="A8714" t="s">
        <v>100</v>
      </c>
      <c r="B8714">
        <v>58</v>
      </c>
      <c r="C8714" t="s">
        <v>842</v>
      </c>
      <c r="D8714" t="s">
        <v>101</v>
      </c>
      <c r="E8714">
        <v>18</v>
      </c>
      <c r="F8714">
        <v>18</v>
      </c>
      <c r="G8714">
        <v>100</v>
      </c>
      <c r="H8714" t="s">
        <v>65</v>
      </c>
      <c r="I8714">
        <v>99</v>
      </c>
      <c r="J8714" t="s">
        <v>66</v>
      </c>
      <c r="K8714" s="33" t="str">
        <f>IF(ISNA(VLOOKUP(C8714,'Provider-EHR crosswalk'!A:B,2,FALSE)),"No EHR Specified",VLOOKUP(C8714,'Provider-EHR crosswalk'!A:B,2,FALSE))</f>
        <v>Azalea Health EHR</v>
      </c>
    </row>
    <row r="8715" spans="1:11" x14ac:dyDescent="0.25">
      <c r="A8715" t="s">
        <v>102</v>
      </c>
      <c r="B8715">
        <v>58</v>
      </c>
      <c r="C8715" t="s">
        <v>842</v>
      </c>
      <c r="D8715" t="s">
        <v>103</v>
      </c>
      <c r="E8715">
        <v>18</v>
      </c>
      <c r="F8715">
        <v>18</v>
      </c>
      <c r="G8715">
        <v>100</v>
      </c>
      <c r="H8715" t="s">
        <v>65</v>
      </c>
      <c r="I8715">
        <v>99</v>
      </c>
      <c r="J8715" t="s">
        <v>66</v>
      </c>
      <c r="K8715" s="33" t="str">
        <f>IF(ISNA(VLOOKUP(C8715,'Provider-EHR crosswalk'!A:B,2,FALSE)),"No EHR Specified",VLOOKUP(C8715,'Provider-EHR crosswalk'!A:B,2,FALSE))</f>
        <v>Azalea Health EHR</v>
      </c>
    </row>
    <row r="8716" spans="1:11" x14ac:dyDescent="0.25">
      <c r="A8716" t="s">
        <v>104</v>
      </c>
      <c r="B8716">
        <v>58</v>
      </c>
      <c r="C8716" t="s">
        <v>842</v>
      </c>
      <c r="D8716" t="s">
        <v>105</v>
      </c>
      <c r="E8716">
        <v>18</v>
      </c>
      <c r="F8716">
        <v>18</v>
      </c>
      <c r="G8716">
        <v>100</v>
      </c>
      <c r="H8716" t="s">
        <v>65</v>
      </c>
      <c r="I8716">
        <v>99</v>
      </c>
      <c r="J8716" t="s">
        <v>66</v>
      </c>
      <c r="K8716" s="33" t="str">
        <f>IF(ISNA(VLOOKUP(C8716,'Provider-EHR crosswalk'!A:B,2,FALSE)),"No EHR Specified",VLOOKUP(C8716,'Provider-EHR crosswalk'!A:B,2,FALSE))</f>
        <v>Azalea Health EHR</v>
      </c>
    </row>
    <row r="8717" spans="1:11" x14ac:dyDescent="0.25">
      <c r="A8717" t="s">
        <v>106</v>
      </c>
      <c r="B8717">
        <v>58</v>
      </c>
      <c r="C8717" t="s">
        <v>842</v>
      </c>
      <c r="D8717" t="s">
        <v>107</v>
      </c>
      <c r="E8717">
        <v>18</v>
      </c>
      <c r="F8717">
        <v>18</v>
      </c>
      <c r="G8717">
        <v>100</v>
      </c>
      <c r="H8717" t="s">
        <v>65</v>
      </c>
      <c r="I8717">
        <v>99</v>
      </c>
      <c r="J8717" t="s">
        <v>66</v>
      </c>
      <c r="K8717" s="33" t="str">
        <f>IF(ISNA(VLOOKUP(C8717,'Provider-EHR crosswalk'!A:B,2,FALSE)),"No EHR Specified",VLOOKUP(C8717,'Provider-EHR crosswalk'!A:B,2,FALSE))</f>
        <v>Azalea Health EHR</v>
      </c>
    </row>
    <row r="8718" spans="1:11" x14ac:dyDescent="0.25">
      <c r="A8718" t="s">
        <v>108</v>
      </c>
      <c r="B8718">
        <v>58</v>
      </c>
      <c r="C8718" t="s">
        <v>842</v>
      </c>
      <c r="D8718" t="s">
        <v>109</v>
      </c>
      <c r="E8718">
        <v>18</v>
      </c>
      <c r="F8718">
        <v>18</v>
      </c>
      <c r="G8718">
        <v>100</v>
      </c>
      <c r="H8718" t="s">
        <v>65</v>
      </c>
      <c r="I8718">
        <v>99</v>
      </c>
      <c r="J8718" t="s">
        <v>66</v>
      </c>
      <c r="K8718" s="33" t="str">
        <f>IF(ISNA(VLOOKUP(C8718,'Provider-EHR crosswalk'!A:B,2,FALSE)),"No EHR Specified",VLOOKUP(C8718,'Provider-EHR crosswalk'!A:B,2,FALSE))</f>
        <v>Azalea Health EHR</v>
      </c>
    </row>
    <row r="8719" spans="1:11" x14ac:dyDescent="0.25">
      <c r="A8719" t="s">
        <v>110</v>
      </c>
      <c r="B8719">
        <v>58</v>
      </c>
      <c r="C8719" t="s">
        <v>842</v>
      </c>
      <c r="D8719" t="s">
        <v>111</v>
      </c>
      <c r="E8719">
        <v>18</v>
      </c>
      <c r="F8719">
        <v>18</v>
      </c>
      <c r="G8719">
        <v>100</v>
      </c>
      <c r="H8719" t="s">
        <v>65</v>
      </c>
      <c r="I8719">
        <v>99</v>
      </c>
      <c r="J8719" t="s">
        <v>66</v>
      </c>
      <c r="K8719" s="33" t="str">
        <f>IF(ISNA(VLOOKUP(C8719,'Provider-EHR crosswalk'!A:B,2,FALSE)),"No EHR Specified",VLOOKUP(C8719,'Provider-EHR crosswalk'!A:B,2,FALSE))</f>
        <v>Azalea Health EHR</v>
      </c>
    </row>
    <row r="8720" spans="1:11" x14ac:dyDescent="0.25">
      <c r="A8720" t="s">
        <v>112</v>
      </c>
      <c r="B8720">
        <v>58</v>
      </c>
      <c r="C8720" t="s">
        <v>842</v>
      </c>
      <c r="D8720" t="s">
        <v>113</v>
      </c>
      <c r="E8720">
        <v>18</v>
      </c>
      <c r="F8720">
        <v>18</v>
      </c>
      <c r="G8720">
        <v>100</v>
      </c>
      <c r="H8720" t="s">
        <v>65</v>
      </c>
      <c r="I8720">
        <v>99</v>
      </c>
      <c r="J8720" t="s">
        <v>66</v>
      </c>
      <c r="K8720" s="33" t="str">
        <f>IF(ISNA(VLOOKUP(C8720,'Provider-EHR crosswalk'!A:B,2,FALSE)),"No EHR Specified",VLOOKUP(C8720,'Provider-EHR crosswalk'!A:B,2,FALSE))</f>
        <v>Azalea Health EHR</v>
      </c>
    </row>
    <row r="8721" spans="1:11" x14ac:dyDescent="0.25">
      <c r="A8721" t="s">
        <v>114</v>
      </c>
      <c r="B8721">
        <v>58</v>
      </c>
      <c r="C8721" t="s">
        <v>842</v>
      </c>
      <c r="D8721" t="s">
        <v>115</v>
      </c>
      <c r="E8721">
        <v>1</v>
      </c>
      <c r="F8721">
        <v>3</v>
      </c>
      <c r="G8721">
        <v>33.33</v>
      </c>
      <c r="H8721" t="s">
        <v>116</v>
      </c>
      <c r="I8721">
        <v>4</v>
      </c>
      <c r="J8721" t="s">
        <v>69</v>
      </c>
      <c r="K8721" s="33" t="str">
        <f>IF(ISNA(VLOOKUP(C8721,'Provider-EHR crosswalk'!A:B,2,FALSE)),"No EHR Specified",VLOOKUP(C8721,'Provider-EHR crosswalk'!A:B,2,FALSE))</f>
        <v>Azalea Health EHR</v>
      </c>
    </row>
    <row r="8722" spans="1:11" x14ac:dyDescent="0.25">
      <c r="A8722" t="s">
        <v>117</v>
      </c>
      <c r="B8722">
        <v>58</v>
      </c>
      <c r="C8722" t="s">
        <v>842</v>
      </c>
      <c r="D8722" t="s">
        <v>118</v>
      </c>
      <c r="E8722">
        <v>0</v>
      </c>
      <c r="F8722">
        <v>3</v>
      </c>
      <c r="G8722">
        <v>0</v>
      </c>
      <c r="H8722" t="s">
        <v>116</v>
      </c>
      <c r="I8722">
        <v>4</v>
      </c>
      <c r="J8722" t="s">
        <v>66</v>
      </c>
      <c r="K8722" s="33" t="str">
        <f>IF(ISNA(VLOOKUP(C8722,'Provider-EHR crosswalk'!A:B,2,FALSE)),"No EHR Specified",VLOOKUP(C8722,'Provider-EHR crosswalk'!A:B,2,FALSE))</f>
        <v>Azalea Health EHR</v>
      </c>
    </row>
    <row r="8723" spans="1:11" x14ac:dyDescent="0.25">
      <c r="A8723" t="s">
        <v>119</v>
      </c>
      <c r="B8723">
        <v>58</v>
      </c>
      <c r="C8723" t="s">
        <v>842</v>
      </c>
      <c r="D8723" t="s">
        <v>120</v>
      </c>
      <c r="E8723">
        <v>0</v>
      </c>
      <c r="F8723">
        <v>3</v>
      </c>
      <c r="G8723">
        <v>0</v>
      </c>
      <c r="H8723" t="s">
        <v>116</v>
      </c>
      <c r="I8723">
        <v>4</v>
      </c>
      <c r="J8723" t="s">
        <v>66</v>
      </c>
      <c r="K8723" s="33" t="str">
        <f>IF(ISNA(VLOOKUP(C8723,'Provider-EHR crosswalk'!A:B,2,FALSE)),"No EHR Specified",VLOOKUP(C8723,'Provider-EHR crosswalk'!A:B,2,FALSE))</f>
        <v>Azalea Health EHR</v>
      </c>
    </row>
    <row r="8724" spans="1:11" x14ac:dyDescent="0.25">
      <c r="A8724" t="s">
        <v>121</v>
      </c>
      <c r="B8724">
        <v>58</v>
      </c>
      <c r="C8724" t="s">
        <v>842</v>
      </c>
      <c r="D8724" t="s">
        <v>122</v>
      </c>
      <c r="E8724">
        <v>0</v>
      </c>
      <c r="F8724">
        <v>3</v>
      </c>
      <c r="G8724">
        <v>0</v>
      </c>
      <c r="H8724" t="s">
        <v>116</v>
      </c>
      <c r="I8724">
        <v>1</v>
      </c>
      <c r="J8724" t="s">
        <v>66</v>
      </c>
      <c r="K8724" s="33" t="str">
        <f>IF(ISNA(VLOOKUP(C8724,'Provider-EHR crosswalk'!A:B,2,FALSE)),"No EHR Specified",VLOOKUP(C8724,'Provider-EHR crosswalk'!A:B,2,FALSE))</f>
        <v>Azalea Health EHR</v>
      </c>
    </row>
    <row r="8725" spans="1:11" x14ac:dyDescent="0.25">
      <c r="A8725" t="s">
        <v>123</v>
      </c>
      <c r="B8725">
        <v>58</v>
      </c>
      <c r="C8725" t="s">
        <v>842</v>
      </c>
      <c r="D8725" t="s">
        <v>124</v>
      </c>
      <c r="E8725">
        <v>0</v>
      </c>
      <c r="F8725">
        <v>18</v>
      </c>
      <c r="G8725">
        <v>0</v>
      </c>
      <c r="H8725" t="s">
        <v>116</v>
      </c>
      <c r="I8725">
        <v>1</v>
      </c>
      <c r="J8725" t="s">
        <v>66</v>
      </c>
      <c r="K8725" s="33" t="str">
        <f>IF(ISNA(VLOOKUP(C8725,'Provider-EHR crosswalk'!A:B,2,FALSE)),"No EHR Specified",VLOOKUP(C8725,'Provider-EHR crosswalk'!A:B,2,FALSE))</f>
        <v>Azalea Health EHR</v>
      </c>
    </row>
    <row r="8726" spans="1:11" x14ac:dyDescent="0.25">
      <c r="A8726" t="s">
        <v>125</v>
      </c>
      <c r="B8726">
        <v>58</v>
      </c>
      <c r="C8726" t="s">
        <v>842</v>
      </c>
      <c r="D8726" t="s">
        <v>126</v>
      </c>
      <c r="E8726">
        <v>0</v>
      </c>
      <c r="F8726">
        <v>18</v>
      </c>
      <c r="G8726">
        <v>0</v>
      </c>
      <c r="H8726" t="s">
        <v>116</v>
      </c>
      <c r="I8726">
        <v>1</v>
      </c>
      <c r="J8726" t="s">
        <v>66</v>
      </c>
      <c r="K8726" s="33" t="str">
        <f>IF(ISNA(VLOOKUP(C8726,'Provider-EHR crosswalk'!A:B,2,FALSE)),"No EHR Specified",VLOOKUP(C8726,'Provider-EHR crosswalk'!A:B,2,FALSE))</f>
        <v>Azalea Health EHR</v>
      </c>
    </row>
    <row r="8727" spans="1:11" x14ac:dyDescent="0.25">
      <c r="A8727" t="s">
        <v>127</v>
      </c>
      <c r="B8727">
        <v>58</v>
      </c>
      <c r="C8727" t="s">
        <v>842</v>
      </c>
      <c r="D8727" t="s">
        <v>128</v>
      </c>
      <c r="E8727">
        <v>0</v>
      </c>
      <c r="F8727">
        <v>18</v>
      </c>
      <c r="G8727">
        <v>0</v>
      </c>
      <c r="H8727" t="s">
        <v>116</v>
      </c>
      <c r="I8727">
        <v>4</v>
      </c>
      <c r="J8727" t="s">
        <v>66</v>
      </c>
      <c r="K8727" s="33" t="str">
        <f>IF(ISNA(VLOOKUP(C8727,'Provider-EHR crosswalk'!A:B,2,FALSE)),"No EHR Specified",VLOOKUP(C8727,'Provider-EHR crosswalk'!A:B,2,FALSE))</f>
        <v>Azalea Health EHR</v>
      </c>
    </row>
    <row r="8728" spans="1:11" x14ac:dyDescent="0.25">
      <c r="A8728" t="s">
        <v>129</v>
      </c>
      <c r="B8728">
        <v>58</v>
      </c>
      <c r="C8728" t="s">
        <v>842</v>
      </c>
      <c r="D8728" t="s">
        <v>130</v>
      </c>
      <c r="E8728">
        <v>0</v>
      </c>
      <c r="F8728">
        <v>18</v>
      </c>
      <c r="G8728">
        <v>0</v>
      </c>
      <c r="H8728" t="s">
        <v>116</v>
      </c>
      <c r="I8728">
        <v>4</v>
      </c>
      <c r="J8728" t="s">
        <v>66</v>
      </c>
      <c r="K8728" s="33" t="str">
        <f>IF(ISNA(VLOOKUP(C8728,'Provider-EHR crosswalk'!A:B,2,FALSE)),"No EHR Specified",VLOOKUP(C8728,'Provider-EHR crosswalk'!A:B,2,FALSE))</f>
        <v>Azalea Health EHR</v>
      </c>
    </row>
    <row r="8729" spans="1:11" x14ac:dyDescent="0.25">
      <c r="A8729" t="s">
        <v>131</v>
      </c>
      <c r="B8729">
        <v>58</v>
      </c>
      <c r="C8729" t="s">
        <v>842</v>
      </c>
      <c r="D8729" t="s">
        <v>132</v>
      </c>
      <c r="E8729">
        <v>0</v>
      </c>
      <c r="F8729">
        <v>18</v>
      </c>
      <c r="G8729">
        <v>0</v>
      </c>
      <c r="H8729" t="s">
        <v>116</v>
      </c>
      <c r="I8729">
        <v>4</v>
      </c>
      <c r="J8729" t="s">
        <v>66</v>
      </c>
      <c r="K8729" s="33" t="str">
        <f>IF(ISNA(VLOOKUP(C8729,'Provider-EHR crosswalk'!A:B,2,FALSE)),"No EHR Specified",VLOOKUP(C8729,'Provider-EHR crosswalk'!A:B,2,FALSE))</f>
        <v>Azalea Health EHR</v>
      </c>
    </row>
    <row r="8730" spans="1:11" x14ac:dyDescent="0.25">
      <c r="A8730" t="s">
        <v>133</v>
      </c>
      <c r="B8730">
        <v>58</v>
      </c>
      <c r="C8730" t="s">
        <v>842</v>
      </c>
      <c r="D8730" t="s">
        <v>134</v>
      </c>
      <c r="E8730">
        <v>0</v>
      </c>
      <c r="F8730">
        <v>18</v>
      </c>
      <c r="G8730">
        <v>0</v>
      </c>
      <c r="H8730" t="s">
        <v>116</v>
      </c>
      <c r="I8730">
        <v>1</v>
      </c>
      <c r="J8730" t="s">
        <v>66</v>
      </c>
      <c r="K8730" s="33" t="str">
        <f>IF(ISNA(VLOOKUP(C8730,'Provider-EHR crosswalk'!A:B,2,FALSE)),"No EHR Specified",VLOOKUP(C8730,'Provider-EHR crosswalk'!A:B,2,FALSE))</f>
        <v>Azalea Health EHR</v>
      </c>
    </row>
    <row r="8731" spans="1:11" x14ac:dyDescent="0.25">
      <c r="A8731" t="s">
        <v>135</v>
      </c>
      <c r="B8731">
        <v>58</v>
      </c>
      <c r="C8731" t="s">
        <v>842</v>
      </c>
      <c r="D8731" t="s">
        <v>136</v>
      </c>
      <c r="E8731">
        <v>0</v>
      </c>
      <c r="F8731">
        <v>18</v>
      </c>
      <c r="G8731">
        <v>0</v>
      </c>
      <c r="H8731" t="s">
        <v>116</v>
      </c>
      <c r="I8731">
        <v>1</v>
      </c>
      <c r="J8731" t="s">
        <v>66</v>
      </c>
      <c r="K8731" s="33" t="str">
        <f>IF(ISNA(VLOOKUP(C8731,'Provider-EHR crosswalk'!A:B,2,FALSE)),"No EHR Specified",VLOOKUP(C8731,'Provider-EHR crosswalk'!A:B,2,FALSE))</f>
        <v>Azalea Health EHR</v>
      </c>
    </row>
    <row r="8732" spans="1:11" x14ac:dyDescent="0.25">
      <c r="A8732" t="s">
        <v>137</v>
      </c>
      <c r="B8732">
        <v>58</v>
      </c>
      <c r="C8732" t="s">
        <v>842</v>
      </c>
      <c r="D8732" t="s">
        <v>138</v>
      </c>
      <c r="E8732">
        <v>0</v>
      </c>
      <c r="F8732">
        <v>18</v>
      </c>
      <c r="G8732">
        <v>0</v>
      </c>
      <c r="H8732" t="s">
        <v>116</v>
      </c>
      <c r="I8732">
        <v>1</v>
      </c>
      <c r="J8732" t="s">
        <v>66</v>
      </c>
      <c r="K8732" s="33" t="str">
        <f>IF(ISNA(VLOOKUP(C8732,'Provider-EHR crosswalk'!A:B,2,FALSE)),"No EHR Specified",VLOOKUP(C8732,'Provider-EHR crosswalk'!A:B,2,FALSE))</f>
        <v>Azalea Health EHR</v>
      </c>
    </row>
    <row r="8733" spans="1:11" x14ac:dyDescent="0.25">
      <c r="A8733" t="s">
        <v>139</v>
      </c>
      <c r="B8733">
        <v>58</v>
      </c>
      <c r="C8733" t="s">
        <v>842</v>
      </c>
      <c r="D8733" t="s">
        <v>140</v>
      </c>
      <c r="E8733">
        <v>0</v>
      </c>
      <c r="F8733">
        <v>18</v>
      </c>
      <c r="G8733">
        <v>0</v>
      </c>
      <c r="H8733" t="s">
        <v>116</v>
      </c>
      <c r="I8733">
        <v>1</v>
      </c>
      <c r="J8733" t="s">
        <v>66</v>
      </c>
      <c r="K8733" s="33" t="str">
        <f>IF(ISNA(VLOOKUP(C8733,'Provider-EHR crosswalk'!A:B,2,FALSE)),"No EHR Specified",VLOOKUP(C8733,'Provider-EHR crosswalk'!A:B,2,FALSE))</f>
        <v>Azalea Health EHR</v>
      </c>
    </row>
    <row r="8734" spans="1:11" x14ac:dyDescent="0.25">
      <c r="A8734" t="s">
        <v>141</v>
      </c>
      <c r="B8734">
        <v>58</v>
      </c>
      <c r="C8734" t="s">
        <v>842</v>
      </c>
      <c r="D8734" t="s">
        <v>142</v>
      </c>
      <c r="E8734">
        <v>0</v>
      </c>
      <c r="F8734">
        <v>18</v>
      </c>
      <c r="G8734">
        <v>0</v>
      </c>
      <c r="H8734" t="s">
        <v>116</v>
      </c>
      <c r="I8734">
        <v>1</v>
      </c>
      <c r="J8734" t="s">
        <v>66</v>
      </c>
      <c r="K8734" s="33" t="str">
        <f>IF(ISNA(VLOOKUP(C8734,'Provider-EHR crosswalk'!A:B,2,FALSE)),"No EHR Specified",VLOOKUP(C8734,'Provider-EHR crosswalk'!A:B,2,FALSE))</f>
        <v>Azalea Health EHR</v>
      </c>
    </row>
    <row r="8735" spans="1:11" x14ac:dyDescent="0.25">
      <c r="A8735" t="s">
        <v>143</v>
      </c>
      <c r="B8735">
        <v>58</v>
      </c>
      <c r="C8735" t="s">
        <v>842</v>
      </c>
      <c r="D8735" t="s">
        <v>144</v>
      </c>
      <c r="E8735">
        <v>0</v>
      </c>
      <c r="F8735">
        <v>18</v>
      </c>
      <c r="G8735">
        <v>0</v>
      </c>
      <c r="H8735" t="s">
        <v>116</v>
      </c>
      <c r="I8735">
        <v>1</v>
      </c>
      <c r="J8735" t="s">
        <v>66</v>
      </c>
      <c r="K8735" s="33" t="str">
        <f>IF(ISNA(VLOOKUP(C8735,'Provider-EHR crosswalk'!A:B,2,FALSE)),"No EHR Specified",VLOOKUP(C8735,'Provider-EHR crosswalk'!A:B,2,FALSE))</f>
        <v>Azalea Health EHR</v>
      </c>
    </row>
    <row r="8736" spans="1:11" x14ac:dyDescent="0.25">
      <c r="A8736" t="s">
        <v>145</v>
      </c>
      <c r="B8736">
        <v>58</v>
      </c>
      <c r="C8736" t="s">
        <v>842</v>
      </c>
      <c r="D8736" t="s">
        <v>146</v>
      </c>
      <c r="E8736">
        <v>0</v>
      </c>
      <c r="F8736">
        <v>18</v>
      </c>
      <c r="G8736">
        <v>0</v>
      </c>
      <c r="H8736" t="s">
        <v>116</v>
      </c>
      <c r="I8736">
        <v>1</v>
      </c>
      <c r="J8736" t="s">
        <v>66</v>
      </c>
      <c r="K8736" s="33" t="str">
        <f>IF(ISNA(VLOOKUP(C8736,'Provider-EHR crosswalk'!A:B,2,FALSE)),"No EHR Specified",VLOOKUP(C8736,'Provider-EHR crosswalk'!A:B,2,FALSE))</f>
        <v>Azalea Health EHR</v>
      </c>
    </row>
    <row r="8737" spans="1:11" x14ac:dyDescent="0.25">
      <c r="A8737" t="s">
        <v>147</v>
      </c>
      <c r="B8737">
        <v>58</v>
      </c>
      <c r="C8737" t="s">
        <v>842</v>
      </c>
      <c r="D8737" t="s">
        <v>148</v>
      </c>
      <c r="E8737">
        <v>0</v>
      </c>
      <c r="F8737">
        <v>18</v>
      </c>
      <c r="G8737">
        <v>0</v>
      </c>
      <c r="H8737" t="s">
        <v>116</v>
      </c>
      <c r="I8737">
        <v>1</v>
      </c>
      <c r="J8737" t="s">
        <v>66</v>
      </c>
      <c r="K8737" s="33" t="str">
        <f>IF(ISNA(VLOOKUP(C8737,'Provider-EHR crosswalk'!A:B,2,FALSE)),"No EHR Specified",VLOOKUP(C8737,'Provider-EHR crosswalk'!A:B,2,FALSE))</f>
        <v>Azalea Health EHR</v>
      </c>
    </row>
    <row r="8738" spans="1:11" x14ac:dyDescent="0.25">
      <c r="A8738" t="s">
        <v>149</v>
      </c>
      <c r="B8738">
        <v>58</v>
      </c>
      <c r="C8738" t="s">
        <v>842</v>
      </c>
      <c r="D8738" t="s">
        <v>150</v>
      </c>
      <c r="E8738">
        <v>0</v>
      </c>
      <c r="F8738">
        <v>18</v>
      </c>
      <c r="G8738">
        <v>0</v>
      </c>
      <c r="H8738" t="s">
        <v>116</v>
      </c>
      <c r="I8738">
        <v>1</v>
      </c>
      <c r="J8738" t="s">
        <v>66</v>
      </c>
      <c r="K8738" s="33" t="str">
        <f>IF(ISNA(VLOOKUP(C8738,'Provider-EHR crosswalk'!A:B,2,FALSE)),"No EHR Specified",VLOOKUP(C8738,'Provider-EHR crosswalk'!A:B,2,FALSE))</f>
        <v>Azalea Health EHR</v>
      </c>
    </row>
    <row r="8739" spans="1:11" x14ac:dyDescent="0.25">
      <c r="A8739" t="s">
        <v>151</v>
      </c>
      <c r="B8739">
        <v>58</v>
      </c>
      <c r="C8739" t="s">
        <v>842</v>
      </c>
      <c r="D8739" t="s">
        <v>152</v>
      </c>
      <c r="E8739">
        <v>0</v>
      </c>
      <c r="F8739">
        <v>18</v>
      </c>
      <c r="G8739">
        <v>0</v>
      </c>
      <c r="H8739" t="s">
        <v>116</v>
      </c>
      <c r="I8739">
        <v>1</v>
      </c>
      <c r="J8739" t="s">
        <v>66</v>
      </c>
      <c r="K8739" s="33" t="str">
        <f>IF(ISNA(VLOOKUP(C8739,'Provider-EHR crosswalk'!A:B,2,FALSE)),"No EHR Specified",VLOOKUP(C8739,'Provider-EHR crosswalk'!A:B,2,FALSE))</f>
        <v>Azalea Health EHR</v>
      </c>
    </row>
    <row r="8740" spans="1:11" x14ac:dyDescent="0.25">
      <c r="A8740" t="s">
        <v>153</v>
      </c>
      <c r="B8740">
        <v>58</v>
      </c>
      <c r="C8740" t="s">
        <v>842</v>
      </c>
      <c r="D8740" t="s">
        <v>154</v>
      </c>
      <c r="E8740">
        <v>0</v>
      </c>
      <c r="F8740">
        <v>18</v>
      </c>
      <c r="G8740">
        <v>0</v>
      </c>
      <c r="H8740" t="s">
        <v>116</v>
      </c>
      <c r="I8740">
        <v>1</v>
      </c>
      <c r="J8740" t="s">
        <v>66</v>
      </c>
      <c r="K8740" s="33" t="str">
        <f>IF(ISNA(VLOOKUP(C8740,'Provider-EHR crosswalk'!A:B,2,FALSE)),"No EHR Specified",VLOOKUP(C8740,'Provider-EHR crosswalk'!A:B,2,FALSE))</f>
        <v>Azalea Health EHR</v>
      </c>
    </row>
    <row r="8741" spans="1:11" x14ac:dyDescent="0.25">
      <c r="A8741" t="s">
        <v>155</v>
      </c>
      <c r="B8741">
        <v>58</v>
      </c>
      <c r="C8741" t="s">
        <v>842</v>
      </c>
      <c r="D8741" t="s">
        <v>156</v>
      </c>
      <c r="E8741">
        <v>0</v>
      </c>
      <c r="F8741">
        <v>18</v>
      </c>
      <c r="G8741">
        <v>0</v>
      </c>
      <c r="H8741" t="s">
        <v>157</v>
      </c>
      <c r="I8741" t="s">
        <v>157</v>
      </c>
      <c r="J8741" t="s">
        <v>157</v>
      </c>
      <c r="K8741" s="33" t="str">
        <f>IF(ISNA(VLOOKUP(C8741,'Provider-EHR crosswalk'!A:B,2,FALSE)),"No EHR Specified",VLOOKUP(C8741,'Provider-EHR crosswalk'!A:B,2,FALSE))</f>
        <v>Azalea Health EHR</v>
      </c>
    </row>
    <row r="8742" spans="1:11" x14ac:dyDescent="0.25">
      <c r="A8742" t="s">
        <v>158</v>
      </c>
      <c r="B8742">
        <v>58</v>
      </c>
      <c r="C8742" t="s">
        <v>842</v>
      </c>
      <c r="D8742" t="s">
        <v>159</v>
      </c>
      <c r="E8742">
        <v>0</v>
      </c>
      <c r="F8742">
        <v>18</v>
      </c>
      <c r="G8742">
        <v>0</v>
      </c>
      <c r="H8742" t="s">
        <v>157</v>
      </c>
      <c r="I8742" t="s">
        <v>157</v>
      </c>
      <c r="J8742" t="s">
        <v>157</v>
      </c>
      <c r="K8742" s="33" t="str">
        <f>IF(ISNA(VLOOKUP(C8742,'Provider-EHR crosswalk'!A:B,2,FALSE)),"No EHR Specified",VLOOKUP(C8742,'Provider-EHR crosswalk'!A:B,2,FALSE))</f>
        <v>Azalea Health EHR</v>
      </c>
    </row>
    <row r="8743" spans="1:11" x14ac:dyDescent="0.25">
      <c r="A8743" t="s">
        <v>162</v>
      </c>
      <c r="B8743">
        <v>58</v>
      </c>
      <c r="C8743" t="s">
        <v>842</v>
      </c>
      <c r="D8743" t="s">
        <v>163</v>
      </c>
      <c r="E8743">
        <v>18</v>
      </c>
      <c r="F8743">
        <v>18</v>
      </c>
      <c r="G8743">
        <v>100</v>
      </c>
      <c r="H8743" t="s">
        <v>65</v>
      </c>
      <c r="I8743">
        <v>95</v>
      </c>
      <c r="J8743" t="s">
        <v>66</v>
      </c>
      <c r="K8743" s="33" t="str">
        <f>IF(ISNA(VLOOKUP(C8743,'Provider-EHR crosswalk'!A:B,2,FALSE)),"No EHR Specified",VLOOKUP(C8743,'Provider-EHR crosswalk'!A:B,2,FALSE))</f>
        <v>Azalea Health EHR</v>
      </c>
    </row>
    <row r="8744" spans="1:11" x14ac:dyDescent="0.25">
      <c r="A8744" t="s">
        <v>164</v>
      </c>
      <c r="B8744">
        <v>58</v>
      </c>
      <c r="C8744" t="s">
        <v>842</v>
      </c>
      <c r="D8744" t="s">
        <v>165</v>
      </c>
      <c r="E8744">
        <v>3</v>
      </c>
      <c r="F8744">
        <v>3</v>
      </c>
      <c r="G8744">
        <v>100</v>
      </c>
      <c r="H8744" t="s">
        <v>65</v>
      </c>
      <c r="I8744">
        <v>95</v>
      </c>
      <c r="J8744" t="s">
        <v>66</v>
      </c>
      <c r="K8744" s="33" t="str">
        <f>IF(ISNA(VLOOKUP(C8744,'Provider-EHR crosswalk'!A:B,2,FALSE)),"No EHR Specified",VLOOKUP(C8744,'Provider-EHR crosswalk'!A:B,2,FALSE))</f>
        <v>Azalea Health EHR</v>
      </c>
    </row>
    <row r="8745" spans="1:11" x14ac:dyDescent="0.25">
      <c r="A8745" t="s">
        <v>166</v>
      </c>
      <c r="B8745">
        <v>58</v>
      </c>
      <c r="C8745" t="s">
        <v>842</v>
      </c>
      <c r="D8745" t="s">
        <v>167</v>
      </c>
      <c r="E8745">
        <v>0</v>
      </c>
      <c r="F8745">
        <v>3</v>
      </c>
      <c r="G8745">
        <v>0</v>
      </c>
      <c r="H8745" t="s">
        <v>116</v>
      </c>
      <c r="I8745">
        <v>5</v>
      </c>
      <c r="J8745" t="s">
        <v>66</v>
      </c>
      <c r="K8745" s="33" t="str">
        <f>IF(ISNA(VLOOKUP(C8745,'Provider-EHR crosswalk'!A:B,2,FALSE)),"No EHR Specified",VLOOKUP(C8745,'Provider-EHR crosswalk'!A:B,2,FALSE))</f>
        <v>Azalea Health EHR</v>
      </c>
    </row>
    <row r="8746" spans="1:11" x14ac:dyDescent="0.25">
      <c r="A8746" t="s">
        <v>168</v>
      </c>
      <c r="B8746">
        <v>58</v>
      </c>
      <c r="C8746" t="s">
        <v>842</v>
      </c>
      <c r="D8746" t="s">
        <v>169</v>
      </c>
      <c r="E8746">
        <v>0</v>
      </c>
      <c r="F8746">
        <v>3</v>
      </c>
      <c r="G8746">
        <v>0</v>
      </c>
      <c r="H8746" t="s">
        <v>116</v>
      </c>
      <c r="I8746">
        <v>5</v>
      </c>
      <c r="J8746" t="s">
        <v>66</v>
      </c>
      <c r="K8746" s="33" t="str">
        <f>IF(ISNA(VLOOKUP(C8746,'Provider-EHR crosswalk'!A:B,2,FALSE)),"No EHR Specified",VLOOKUP(C8746,'Provider-EHR crosswalk'!A:B,2,FALSE))</f>
        <v>Azalea Health EHR</v>
      </c>
    </row>
    <row r="8747" spans="1:11" x14ac:dyDescent="0.25">
      <c r="A8747" t="s">
        <v>170</v>
      </c>
      <c r="B8747">
        <v>58</v>
      </c>
      <c r="C8747" t="s">
        <v>842</v>
      </c>
      <c r="D8747" t="s">
        <v>171</v>
      </c>
      <c r="E8747">
        <v>0</v>
      </c>
      <c r="F8747">
        <v>3</v>
      </c>
      <c r="G8747">
        <v>0</v>
      </c>
      <c r="H8747" t="s">
        <v>116</v>
      </c>
      <c r="I8747">
        <v>5</v>
      </c>
      <c r="J8747" t="s">
        <v>66</v>
      </c>
      <c r="K8747" s="33" t="str">
        <f>IF(ISNA(VLOOKUP(C8747,'Provider-EHR crosswalk'!A:B,2,FALSE)),"No EHR Specified",VLOOKUP(C8747,'Provider-EHR crosswalk'!A:B,2,FALSE))</f>
        <v>Azalea Health EHR</v>
      </c>
    </row>
    <row r="8748" spans="1:11" x14ac:dyDescent="0.25">
      <c r="A8748" t="s">
        <v>172</v>
      </c>
      <c r="B8748">
        <v>58</v>
      </c>
      <c r="C8748" t="s">
        <v>842</v>
      </c>
      <c r="D8748" t="s">
        <v>173</v>
      </c>
      <c r="E8748">
        <v>0</v>
      </c>
      <c r="F8748">
        <v>18</v>
      </c>
      <c r="G8748">
        <v>0</v>
      </c>
      <c r="H8748" t="s">
        <v>116</v>
      </c>
      <c r="I8748">
        <v>5</v>
      </c>
      <c r="J8748" t="s">
        <v>66</v>
      </c>
      <c r="K8748" s="33" t="str">
        <f>IF(ISNA(VLOOKUP(C8748,'Provider-EHR crosswalk'!A:B,2,FALSE)),"No EHR Specified",VLOOKUP(C8748,'Provider-EHR crosswalk'!A:B,2,FALSE))</f>
        <v>Azalea Health EHR</v>
      </c>
    </row>
    <row r="8749" spans="1:11" x14ac:dyDescent="0.25">
      <c r="A8749" t="s">
        <v>174</v>
      </c>
      <c r="B8749">
        <v>58</v>
      </c>
      <c r="C8749" t="s">
        <v>842</v>
      </c>
      <c r="D8749" t="s">
        <v>175</v>
      </c>
      <c r="E8749">
        <v>0</v>
      </c>
      <c r="F8749">
        <v>18</v>
      </c>
      <c r="G8749">
        <v>0</v>
      </c>
      <c r="H8749" t="s">
        <v>116</v>
      </c>
      <c r="I8749">
        <v>5</v>
      </c>
      <c r="J8749" t="s">
        <v>66</v>
      </c>
      <c r="K8749" s="33" t="str">
        <f>IF(ISNA(VLOOKUP(C8749,'Provider-EHR crosswalk'!A:B,2,FALSE)),"No EHR Specified",VLOOKUP(C8749,'Provider-EHR crosswalk'!A:B,2,FALSE))</f>
        <v>Azalea Health EHR</v>
      </c>
    </row>
    <row r="8750" spans="1:11" x14ac:dyDescent="0.25">
      <c r="A8750" t="s">
        <v>176</v>
      </c>
      <c r="B8750">
        <v>58</v>
      </c>
      <c r="C8750" t="s">
        <v>842</v>
      </c>
      <c r="D8750" t="s">
        <v>177</v>
      </c>
      <c r="E8750">
        <v>0</v>
      </c>
      <c r="F8750">
        <v>18</v>
      </c>
      <c r="G8750">
        <v>0</v>
      </c>
      <c r="H8750" t="s">
        <v>116</v>
      </c>
      <c r="I8750">
        <v>5</v>
      </c>
      <c r="J8750" t="s">
        <v>66</v>
      </c>
      <c r="K8750" s="33" t="str">
        <f>IF(ISNA(VLOOKUP(C8750,'Provider-EHR crosswalk'!A:B,2,FALSE)),"No EHR Specified",VLOOKUP(C8750,'Provider-EHR crosswalk'!A:B,2,FALSE))</f>
        <v>Azalea Health EHR</v>
      </c>
    </row>
    <row r="8751" spans="1:11" x14ac:dyDescent="0.25">
      <c r="A8751" t="s">
        <v>63</v>
      </c>
      <c r="B8751">
        <v>16</v>
      </c>
      <c r="C8751" t="s">
        <v>962</v>
      </c>
      <c r="D8751" t="s">
        <v>64</v>
      </c>
      <c r="E8751">
        <v>913</v>
      </c>
      <c r="F8751">
        <v>913</v>
      </c>
      <c r="G8751">
        <v>100</v>
      </c>
      <c r="H8751" t="s">
        <v>65</v>
      </c>
      <c r="I8751">
        <v>99</v>
      </c>
      <c r="J8751" t="s">
        <v>66</v>
      </c>
      <c r="K8751" s="33" t="str">
        <f>IF(ISNA(VLOOKUP(C8751,'Provider-EHR crosswalk'!A:B,2,FALSE)),"No EHR Specified",VLOOKUP(C8751,'Provider-EHR crosswalk'!A:B,2,FALSE))</f>
        <v>Azalea Health EHR</v>
      </c>
    </row>
    <row r="8752" spans="1:11" x14ac:dyDescent="0.25">
      <c r="A8752" t="s">
        <v>67</v>
      </c>
      <c r="B8752">
        <v>16</v>
      </c>
      <c r="C8752" t="s">
        <v>962</v>
      </c>
      <c r="D8752" t="s">
        <v>68</v>
      </c>
      <c r="E8752">
        <v>872</v>
      </c>
      <c r="F8752">
        <v>913</v>
      </c>
      <c r="G8752">
        <v>95.51</v>
      </c>
      <c r="H8752" t="s">
        <v>65</v>
      </c>
      <c r="I8752">
        <v>75</v>
      </c>
      <c r="J8752" t="s">
        <v>66</v>
      </c>
      <c r="K8752" s="33" t="str">
        <f>IF(ISNA(VLOOKUP(C8752,'Provider-EHR crosswalk'!A:B,2,FALSE)),"No EHR Specified",VLOOKUP(C8752,'Provider-EHR crosswalk'!A:B,2,FALSE))</f>
        <v>Azalea Health EHR</v>
      </c>
    </row>
    <row r="8753" spans="1:11" x14ac:dyDescent="0.25">
      <c r="A8753" t="s">
        <v>70</v>
      </c>
      <c r="B8753">
        <v>16</v>
      </c>
      <c r="C8753" t="s">
        <v>962</v>
      </c>
      <c r="D8753" t="s">
        <v>71</v>
      </c>
      <c r="E8753">
        <v>913</v>
      </c>
      <c r="F8753">
        <v>913</v>
      </c>
      <c r="G8753">
        <v>100</v>
      </c>
      <c r="H8753" t="s">
        <v>65</v>
      </c>
      <c r="I8753">
        <v>99</v>
      </c>
      <c r="J8753" t="s">
        <v>66</v>
      </c>
      <c r="K8753" s="33" t="str">
        <f>IF(ISNA(VLOOKUP(C8753,'Provider-EHR crosswalk'!A:B,2,FALSE)),"No EHR Specified",VLOOKUP(C8753,'Provider-EHR crosswalk'!A:B,2,FALSE))</f>
        <v>Azalea Health EHR</v>
      </c>
    </row>
    <row r="8754" spans="1:11" x14ac:dyDescent="0.25">
      <c r="A8754" t="s">
        <v>72</v>
      </c>
      <c r="B8754">
        <v>16</v>
      </c>
      <c r="C8754" t="s">
        <v>962</v>
      </c>
      <c r="D8754" t="s">
        <v>73</v>
      </c>
      <c r="E8754">
        <v>913</v>
      </c>
      <c r="F8754">
        <v>913</v>
      </c>
      <c r="G8754">
        <v>100</v>
      </c>
      <c r="H8754" t="s">
        <v>65</v>
      </c>
      <c r="I8754">
        <v>99</v>
      </c>
      <c r="J8754" t="s">
        <v>66</v>
      </c>
      <c r="K8754" s="33" t="str">
        <f>IF(ISNA(VLOOKUP(C8754,'Provider-EHR crosswalk'!A:B,2,FALSE)),"No EHR Specified",VLOOKUP(C8754,'Provider-EHR crosswalk'!A:B,2,FALSE))</f>
        <v>Azalea Health EHR</v>
      </c>
    </row>
    <row r="8755" spans="1:11" x14ac:dyDescent="0.25">
      <c r="A8755" t="s">
        <v>74</v>
      </c>
      <c r="B8755">
        <v>16</v>
      </c>
      <c r="C8755" t="s">
        <v>962</v>
      </c>
      <c r="D8755" t="s">
        <v>75</v>
      </c>
      <c r="E8755">
        <v>913</v>
      </c>
      <c r="F8755">
        <v>913</v>
      </c>
      <c r="G8755">
        <v>100</v>
      </c>
      <c r="H8755" t="s">
        <v>65</v>
      </c>
      <c r="I8755">
        <v>99</v>
      </c>
      <c r="J8755" t="s">
        <v>66</v>
      </c>
      <c r="K8755" s="33" t="str">
        <f>IF(ISNA(VLOOKUP(C8755,'Provider-EHR crosswalk'!A:B,2,FALSE)),"No EHR Specified",VLOOKUP(C8755,'Provider-EHR crosswalk'!A:B,2,FALSE))</f>
        <v>Azalea Health EHR</v>
      </c>
    </row>
    <row r="8756" spans="1:11" x14ac:dyDescent="0.25">
      <c r="A8756" t="s">
        <v>76</v>
      </c>
      <c r="B8756">
        <v>16</v>
      </c>
      <c r="C8756" t="s">
        <v>962</v>
      </c>
      <c r="D8756" t="s">
        <v>77</v>
      </c>
      <c r="E8756">
        <v>913</v>
      </c>
      <c r="F8756">
        <v>913</v>
      </c>
      <c r="G8756">
        <v>100</v>
      </c>
      <c r="H8756" t="s">
        <v>65</v>
      </c>
      <c r="I8756">
        <v>85</v>
      </c>
      <c r="J8756" t="s">
        <v>66</v>
      </c>
      <c r="K8756" s="33" t="str">
        <f>IF(ISNA(VLOOKUP(C8756,'Provider-EHR crosswalk'!A:B,2,FALSE)),"No EHR Specified",VLOOKUP(C8756,'Provider-EHR crosswalk'!A:B,2,FALSE))</f>
        <v>Azalea Health EHR</v>
      </c>
    </row>
    <row r="8757" spans="1:11" x14ac:dyDescent="0.25">
      <c r="A8757" t="s">
        <v>78</v>
      </c>
      <c r="B8757">
        <v>16</v>
      </c>
      <c r="C8757" t="s">
        <v>962</v>
      </c>
      <c r="D8757" t="s">
        <v>79</v>
      </c>
      <c r="E8757">
        <v>913</v>
      </c>
      <c r="F8757">
        <v>913</v>
      </c>
      <c r="G8757">
        <v>100</v>
      </c>
      <c r="H8757" t="s">
        <v>65</v>
      </c>
      <c r="I8757">
        <v>85</v>
      </c>
      <c r="J8757" t="s">
        <v>66</v>
      </c>
      <c r="K8757" s="33" t="str">
        <f>IF(ISNA(VLOOKUP(C8757,'Provider-EHR crosswalk'!A:B,2,FALSE)),"No EHR Specified",VLOOKUP(C8757,'Provider-EHR crosswalk'!A:B,2,FALSE))</f>
        <v>Azalea Health EHR</v>
      </c>
    </row>
    <row r="8758" spans="1:11" x14ac:dyDescent="0.25">
      <c r="A8758" t="s">
        <v>80</v>
      </c>
      <c r="B8758">
        <v>16</v>
      </c>
      <c r="C8758" t="s">
        <v>962</v>
      </c>
      <c r="D8758" t="s">
        <v>81</v>
      </c>
      <c r="E8758">
        <v>913</v>
      </c>
      <c r="F8758">
        <v>913</v>
      </c>
      <c r="G8758">
        <v>100</v>
      </c>
      <c r="H8758" t="s">
        <v>65</v>
      </c>
      <c r="I8758">
        <v>85</v>
      </c>
      <c r="J8758" t="s">
        <v>66</v>
      </c>
      <c r="K8758" s="33" t="str">
        <f>IF(ISNA(VLOOKUP(C8758,'Provider-EHR crosswalk'!A:B,2,FALSE)),"No EHR Specified",VLOOKUP(C8758,'Provider-EHR crosswalk'!A:B,2,FALSE))</f>
        <v>Azalea Health EHR</v>
      </c>
    </row>
    <row r="8759" spans="1:11" x14ac:dyDescent="0.25">
      <c r="A8759" t="s">
        <v>82</v>
      </c>
      <c r="B8759">
        <v>16</v>
      </c>
      <c r="C8759" t="s">
        <v>962</v>
      </c>
      <c r="D8759" t="s">
        <v>83</v>
      </c>
      <c r="E8759">
        <v>913</v>
      </c>
      <c r="F8759">
        <v>913</v>
      </c>
      <c r="G8759">
        <v>100</v>
      </c>
      <c r="H8759" t="s">
        <v>65</v>
      </c>
      <c r="I8759">
        <v>85</v>
      </c>
      <c r="J8759" t="s">
        <v>66</v>
      </c>
      <c r="K8759" s="33" t="str">
        <f>IF(ISNA(VLOOKUP(C8759,'Provider-EHR crosswalk'!A:B,2,FALSE)),"No EHR Specified",VLOOKUP(C8759,'Provider-EHR crosswalk'!A:B,2,FALSE))</f>
        <v>Azalea Health EHR</v>
      </c>
    </row>
    <row r="8760" spans="1:11" x14ac:dyDescent="0.25">
      <c r="A8760" t="s">
        <v>84</v>
      </c>
      <c r="B8760">
        <v>16</v>
      </c>
      <c r="C8760" t="s">
        <v>962</v>
      </c>
      <c r="D8760" t="s">
        <v>85</v>
      </c>
      <c r="E8760">
        <v>913</v>
      </c>
      <c r="F8760">
        <v>913</v>
      </c>
      <c r="G8760">
        <v>100</v>
      </c>
      <c r="H8760" t="s">
        <v>65</v>
      </c>
      <c r="I8760">
        <v>85</v>
      </c>
      <c r="J8760" t="s">
        <v>66</v>
      </c>
      <c r="K8760" s="33" t="str">
        <f>IF(ISNA(VLOOKUP(C8760,'Provider-EHR crosswalk'!A:B,2,FALSE)),"No EHR Specified",VLOOKUP(C8760,'Provider-EHR crosswalk'!A:B,2,FALSE))</f>
        <v>Azalea Health EHR</v>
      </c>
    </row>
    <row r="8761" spans="1:11" x14ac:dyDescent="0.25">
      <c r="A8761" t="s">
        <v>86</v>
      </c>
      <c r="B8761">
        <v>16</v>
      </c>
      <c r="C8761" t="s">
        <v>962</v>
      </c>
      <c r="D8761" t="s">
        <v>87</v>
      </c>
      <c r="E8761">
        <v>913</v>
      </c>
      <c r="F8761">
        <v>913</v>
      </c>
      <c r="G8761">
        <v>100</v>
      </c>
      <c r="H8761" t="s">
        <v>65</v>
      </c>
      <c r="I8761">
        <v>95</v>
      </c>
      <c r="J8761" t="s">
        <v>66</v>
      </c>
      <c r="K8761" s="33" t="str">
        <f>IF(ISNA(VLOOKUP(C8761,'Provider-EHR crosswalk'!A:B,2,FALSE)),"No EHR Specified",VLOOKUP(C8761,'Provider-EHR crosswalk'!A:B,2,FALSE))</f>
        <v>Azalea Health EHR</v>
      </c>
    </row>
    <row r="8762" spans="1:11" x14ac:dyDescent="0.25">
      <c r="A8762" t="s">
        <v>88</v>
      </c>
      <c r="B8762">
        <v>16</v>
      </c>
      <c r="C8762" t="s">
        <v>962</v>
      </c>
      <c r="D8762" t="s">
        <v>89</v>
      </c>
      <c r="E8762">
        <v>913</v>
      </c>
      <c r="F8762">
        <v>913</v>
      </c>
      <c r="G8762">
        <v>100</v>
      </c>
      <c r="H8762" t="s">
        <v>65</v>
      </c>
      <c r="I8762">
        <v>95</v>
      </c>
      <c r="J8762" t="s">
        <v>66</v>
      </c>
      <c r="K8762" s="33" t="str">
        <f>IF(ISNA(VLOOKUP(C8762,'Provider-EHR crosswalk'!A:B,2,FALSE)),"No EHR Specified",VLOOKUP(C8762,'Provider-EHR crosswalk'!A:B,2,FALSE))</f>
        <v>Azalea Health EHR</v>
      </c>
    </row>
    <row r="8763" spans="1:11" x14ac:dyDescent="0.25">
      <c r="A8763" t="s">
        <v>90</v>
      </c>
      <c r="B8763">
        <v>16</v>
      </c>
      <c r="C8763" t="s">
        <v>962</v>
      </c>
      <c r="D8763" t="s">
        <v>91</v>
      </c>
      <c r="E8763">
        <v>905</v>
      </c>
      <c r="F8763">
        <v>913</v>
      </c>
      <c r="G8763">
        <v>99.12</v>
      </c>
      <c r="H8763" t="s">
        <v>65</v>
      </c>
      <c r="I8763">
        <v>90</v>
      </c>
      <c r="J8763" t="s">
        <v>66</v>
      </c>
      <c r="K8763" s="33" t="str">
        <f>IF(ISNA(VLOOKUP(C8763,'Provider-EHR crosswalk'!A:B,2,FALSE)),"No EHR Specified",VLOOKUP(C8763,'Provider-EHR crosswalk'!A:B,2,FALSE))</f>
        <v>Azalea Health EHR</v>
      </c>
    </row>
    <row r="8764" spans="1:11" x14ac:dyDescent="0.25">
      <c r="A8764" t="s">
        <v>92</v>
      </c>
      <c r="B8764">
        <v>16</v>
      </c>
      <c r="C8764" t="s">
        <v>962</v>
      </c>
      <c r="D8764" t="s">
        <v>93</v>
      </c>
      <c r="E8764">
        <v>384</v>
      </c>
      <c r="F8764">
        <v>913</v>
      </c>
      <c r="G8764">
        <v>42.06</v>
      </c>
      <c r="H8764" t="s">
        <v>65</v>
      </c>
      <c r="I8764">
        <v>90</v>
      </c>
      <c r="J8764" t="s">
        <v>69</v>
      </c>
      <c r="K8764" s="33" t="str">
        <f>IF(ISNA(VLOOKUP(C8764,'Provider-EHR crosswalk'!A:B,2,FALSE)),"No EHR Specified",VLOOKUP(C8764,'Provider-EHR crosswalk'!A:B,2,FALSE))</f>
        <v>Azalea Health EHR</v>
      </c>
    </row>
    <row r="8765" spans="1:11" x14ac:dyDescent="0.25">
      <c r="A8765" t="s">
        <v>94</v>
      </c>
      <c r="B8765">
        <v>16</v>
      </c>
      <c r="C8765" t="s">
        <v>962</v>
      </c>
      <c r="D8765" t="s">
        <v>95</v>
      </c>
      <c r="E8765">
        <v>453</v>
      </c>
      <c r="F8765">
        <v>913</v>
      </c>
      <c r="G8765">
        <v>49.62</v>
      </c>
      <c r="H8765" t="s">
        <v>65</v>
      </c>
      <c r="I8765">
        <v>90</v>
      </c>
      <c r="J8765" t="s">
        <v>69</v>
      </c>
      <c r="K8765" s="33" t="str">
        <f>IF(ISNA(VLOOKUP(C8765,'Provider-EHR crosswalk'!A:B,2,FALSE)),"No EHR Specified",VLOOKUP(C8765,'Provider-EHR crosswalk'!A:B,2,FALSE))</f>
        <v>Azalea Health EHR</v>
      </c>
    </row>
    <row r="8766" spans="1:11" x14ac:dyDescent="0.25">
      <c r="A8766" t="s">
        <v>96</v>
      </c>
      <c r="B8766">
        <v>16</v>
      </c>
      <c r="C8766" t="s">
        <v>962</v>
      </c>
      <c r="D8766" t="s">
        <v>97</v>
      </c>
      <c r="E8766">
        <v>600</v>
      </c>
      <c r="F8766">
        <v>913</v>
      </c>
      <c r="G8766">
        <v>65.72</v>
      </c>
      <c r="H8766" t="s">
        <v>65</v>
      </c>
      <c r="I8766">
        <v>90</v>
      </c>
      <c r="J8766" t="s">
        <v>69</v>
      </c>
      <c r="K8766" s="33" t="str">
        <f>IF(ISNA(VLOOKUP(C8766,'Provider-EHR crosswalk'!A:B,2,FALSE)),"No EHR Specified",VLOOKUP(C8766,'Provider-EHR crosswalk'!A:B,2,FALSE))</f>
        <v>Azalea Health EHR</v>
      </c>
    </row>
    <row r="8767" spans="1:11" x14ac:dyDescent="0.25">
      <c r="A8767" t="s">
        <v>98</v>
      </c>
      <c r="B8767">
        <v>16</v>
      </c>
      <c r="C8767" t="s">
        <v>962</v>
      </c>
      <c r="D8767" t="s">
        <v>99</v>
      </c>
      <c r="E8767">
        <v>601</v>
      </c>
      <c r="F8767">
        <v>913</v>
      </c>
      <c r="G8767">
        <v>65.83</v>
      </c>
      <c r="H8767" t="s">
        <v>65</v>
      </c>
      <c r="I8767">
        <v>90</v>
      </c>
      <c r="J8767" t="s">
        <v>69</v>
      </c>
      <c r="K8767" s="33" t="str">
        <f>IF(ISNA(VLOOKUP(C8767,'Provider-EHR crosswalk'!A:B,2,FALSE)),"No EHR Specified",VLOOKUP(C8767,'Provider-EHR crosswalk'!A:B,2,FALSE))</f>
        <v>Azalea Health EHR</v>
      </c>
    </row>
    <row r="8768" spans="1:11" x14ac:dyDescent="0.25">
      <c r="A8768" t="s">
        <v>100</v>
      </c>
      <c r="B8768">
        <v>16</v>
      </c>
      <c r="C8768" t="s">
        <v>962</v>
      </c>
      <c r="D8768" t="s">
        <v>101</v>
      </c>
      <c r="E8768">
        <v>9798</v>
      </c>
      <c r="F8768">
        <v>9798</v>
      </c>
      <c r="G8768">
        <v>100</v>
      </c>
      <c r="H8768" t="s">
        <v>65</v>
      </c>
      <c r="I8768">
        <v>99</v>
      </c>
      <c r="J8768" t="s">
        <v>66</v>
      </c>
      <c r="K8768" s="33" t="str">
        <f>IF(ISNA(VLOOKUP(C8768,'Provider-EHR crosswalk'!A:B,2,FALSE)),"No EHR Specified",VLOOKUP(C8768,'Provider-EHR crosswalk'!A:B,2,FALSE))</f>
        <v>Azalea Health EHR</v>
      </c>
    </row>
    <row r="8769" spans="1:11" x14ac:dyDescent="0.25">
      <c r="A8769" t="s">
        <v>102</v>
      </c>
      <c r="B8769">
        <v>16</v>
      </c>
      <c r="C8769" t="s">
        <v>962</v>
      </c>
      <c r="D8769" t="s">
        <v>103</v>
      </c>
      <c r="E8769">
        <v>9798</v>
      </c>
      <c r="F8769">
        <v>9798</v>
      </c>
      <c r="G8769">
        <v>100</v>
      </c>
      <c r="H8769" t="s">
        <v>65</v>
      </c>
      <c r="I8769">
        <v>99</v>
      </c>
      <c r="J8769" t="s">
        <v>66</v>
      </c>
      <c r="K8769" s="33" t="str">
        <f>IF(ISNA(VLOOKUP(C8769,'Provider-EHR crosswalk'!A:B,2,FALSE)),"No EHR Specified",VLOOKUP(C8769,'Provider-EHR crosswalk'!A:B,2,FALSE))</f>
        <v>Azalea Health EHR</v>
      </c>
    </row>
    <row r="8770" spans="1:11" x14ac:dyDescent="0.25">
      <c r="A8770" t="s">
        <v>104</v>
      </c>
      <c r="B8770">
        <v>16</v>
      </c>
      <c r="C8770" t="s">
        <v>962</v>
      </c>
      <c r="D8770" t="s">
        <v>105</v>
      </c>
      <c r="E8770">
        <v>9798</v>
      </c>
      <c r="F8770">
        <v>9798</v>
      </c>
      <c r="G8770">
        <v>100</v>
      </c>
      <c r="H8770" t="s">
        <v>65</v>
      </c>
      <c r="I8770">
        <v>99</v>
      </c>
      <c r="J8770" t="s">
        <v>66</v>
      </c>
      <c r="K8770" s="33" t="str">
        <f>IF(ISNA(VLOOKUP(C8770,'Provider-EHR crosswalk'!A:B,2,FALSE)),"No EHR Specified",VLOOKUP(C8770,'Provider-EHR crosswalk'!A:B,2,FALSE))</f>
        <v>Azalea Health EHR</v>
      </c>
    </row>
    <row r="8771" spans="1:11" x14ac:dyDescent="0.25">
      <c r="A8771" t="s">
        <v>106</v>
      </c>
      <c r="B8771">
        <v>16</v>
      </c>
      <c r="C8771" t="s">
        <v>962</v>
      </c>
      <c r="D8771" t="s">
        <v>107</v>
      </c>
      <c r="E8771">
        <v>9798</v>
      </c>
      <c r="F8771">
        <v>9798</v>
      </c>
      <c r="G8771">
        <v>100</v>
      </c>
      <c r="H8771" t="s">
        <v>65</v>
      </c>
      <c r="I8771">
        <v>99</v>
      </c>
      <c r="J8771" t="s">
        <v>66</v>
      </c>
      <c r="K8771" s="33" t="str">
        <f>IF(ISNA(VLOOKUP(C8771,'Provider-EHR crosswalk'!A:B,2,FALSE)),"No EHR Specified",VLOOKUP(C8771,'Provider-EHR crosswalk'!A:B,2,FALSE))</f>
        <v>Azalea Health EHR</v>
      </c>
    </row>
    <row r="8772" spans="1:11" x14ac:dyDescent="0.25">
      <c r="A8772" t="s">
        <v>108</v>
      </c>
      <c r="B8772">
        <v>16</v>
      </c>
      <c r="C8772" t="s">
        <v>962</v>
      </c>
      <c r="D8772" t="s">
        <v>109</v>
      </c>
      <c r="E8772">
        <v>9798</v>
      </c>
      <c r="F8772">
        <v>9798</v>
      </c>
      <c r="G8772">
        <v>100</v>
      </c>
      <c r="H8772" t="s">
        <v>65</v>
      </c>
      <c r="I8772">
        <v>99</v>
      </c>
      <c r="J8772" t="s">
        <v>66</v>
      </c>
      <c r="K8772" s="33" t="str">
        <f>IF(ISNA(VLOOKUP(C8772,'Provider-EHR crosswalk'!A:B,2,FALSE)),"No EHR Specified",VLOOKUP(C8772,'Provider-EHR crosswalk'!A:B,2,FALSE))</f>
        <v>Azalea Health EHR</v>
      </c>
    </row>
    <row r="8773" spans="1:11" x14ac:dyDescent="0.25">
      <c r="A8773" t="s">
        <v>110</v>
      </c>
      <c r="B8773">
        <v>16</v>
      </c>
      <c r="C8773" t="s">
        <v>962</v>
      </c>
      <c r="D8773" t="s">
        <v>111</v>
      </c>
      <c r="E8773">
        <v>9798</v>
      </c>
      <c r="F8773">
        <v>9798</v>
      </c>
      <c r="G8773">
        <v>100</v>
      </c>
      <c r="H8773" t="s">
        <v>65</v>
      </c>
      <c r="I8773">
        <v>99</v>
      </c>
      <c r="J8773" t="s">
        <v>66</v>
      </c>
      <c r="K8773" s="33" t="str">
        <f>IF(ISNA(VLOOKUP(C8773,'Provider-EHR crosswalk'!A:B,2,FALSE)),"No EHR Specified",VLOOKUP(C8773,'Provider-EHR crosswalk'!A:B,2,FALSE))</f>
        <v>Azalea Health EHR</v>
      </c>
    </row>
    <row r="8774" spans="1:11" x14ac:dyDescent="0.25">
      <c r="A8774" t="s">
        <v>112</v>
      </c>
      <c r="B8774">
        <v>16</v>
      </c>
      <c r="C8774" t="s">
        <v>962</v>
      </c>
      <c r="D8774" t="s">
        <v>113</v>
      </c>
      <c r="E8774">
        <v>9798</v>
      </c>
      <c r="F8774">
        <v>9798</v>
      </c>
      <c r="G8774">
        <v>100</v>
      </c>
      <c r="H8774" t="s">
        <v>65</v>
      </c>
      <c r="I8774">
        <v>99</v>
      </c>
      <c r="J8774" t="s">
        <v>66</v>
      </c>
      <c r="K8774" s="33" t="str">
        <f>IF(ISNA(VLOOKUP(C8774,'Provider-EHR crosswalk'!A:B,2,FALSE)),"No EHR Specified",VLOOKUP(C8774,'Provider-EHR crosswalk'!A:B,2,FALSE))</f>
        <v>Azalea Health EHR</v>
      </c>
    </row>
    <row r="8775" spans="1:11" x14ac:dyDescent="0.25">
      <c r="A8775" t="s">
        <v>114</v>
      </c>
      <c r="B8775">
        <v>16</v>
      </c>
      <c r="C8775" t="s">
        <v>962</v>
      </c>
      <c r="D8775" t="s">
        <v>115</v>
      </c>
      <c r="E8775">
        <v>33</v>
      </c>
      <c r="F8775">
        <v>913</v>
      </c>
      <c r="G8775">
        <v>3.61</v>
      </c>
      <c r="H8775" t="s">
        <v>116</v>
      </c>
      <c r="I8775">
        <v>4</v>
      </c>
      <c r="J8775" t="s">
        <v>66</v>
      </c>
      <c r="K8775" s="33" t="str">
        <f>IF(ISNA(VLOOKUP(C8775,'Provider-EHR crosswalk'!A:B,2,FALSE)),"No EHR Specified",VLOOKUP(C8775,'Provider-EHR crosswalk'!A:B,2,FALSE))</f>
        <v>Azalea Health EHR</v>
      </c>
    </row>
    <row r="8776" spans="1:11" x14ac:dyDescent="0.25">
      <c r="A8776" t="s">
        <v>117</v>
      </c>
      <c r="B8776">
        <v>16</v>
      </c>
      <c r="C8776" t="s">
        <v>962</v>
      </c>
      <c r="D8776" t="s">
        <v>118</v>
      </c>
      <c r="E8776">
        <v>39</v>
      </c>
      <c r="F8776">
        <v>913</v>
      </c>
      <c r="G8776">
        <v>4.2699999999999996</v>
      </c>
      <c r="H8776" t="s">
        <v>116</v>
      </c>
      <c r="I8776">
        <v>4</v>
      </c>
      <c r="J8776" t="s">
        <v>69</v>
      </c>
      <c r="K8776" s="33" t="str">
        <f>IF(ISNA(VLOOKUP(C8776,'Provider-EHR crosswalk'!A:B,2,FALSE)),"No EHR Specified",VLOOKUP(C8776,'Provider-EHR crosswalk'!A:B,2,FALSE))</f>
        <v>Azalea Health EHR</v>
      </c>
    </row>
    <row r="8777" spans="1:11" x14ac:dyDescent="0.25">
      <c r="A8777" t="s">
        <v>119</v>
      </c>
      <c r="B8777">
        <v>16</v>
      </c>
      <c r="C8777" t="s">
        <v>962</v>
      </c>
      <c r="D8777" t="s">
        <v>120</v>
      </c>
      <c r="E8777">
        <v>16</v>
      </c>
      <c r="F8777">
        <v>913</v>
      </c>
      <c r="G8777">
        <v>1.75</v>
      </c>
      <c r="H8777" t="s">
        <v>116</v>
      </c>
      <c r="I8777">
        <v>4</v>
      </c>
      <c r="J8777" t="s">
        <v>66</v>
      </c>
      <c r="K8777" s="33" t="str">
        <f>IF(ISNA(VLOOKUP(C8777,'Provider-EHR crosswalk'!A:B,2,FALSE)),"No EHR Specified",VLOOKUP(C8777,'Provider-EHR crosswalk'!A:B,2,FALSE))</f>
        <v>Azalea Health EHR</v>
      </c>
    </row>
    <row r="8778" spans="1:11" x14ac:dyDescent="0.25">
      <c r="A8778" t="s">
        <v>121</v>
      </c>
      <c r="B8778">
        <v>16</v>
      </c>
      <c r="C8778" t="s">
        <v>962</v>
      </c>
      <c r="D8778" t="s">
        <v>122</v>
      </c>
      <c r="E8778">
        <v>0</v>
      </c>
      <c r="F8778">
        <v>913</v>
      </c>
      <c r="G8778">
        <v>0</v>
      </c>
      <c r="H8778" t="s">
        <v>116</v>
      </c>
      <c r="I8778">
        <v>1</v>
      </c>
      <c r="J8778" t="s">
        <v>66</v>
      </c>
      <c r="K8778" s="33" t="str">
        <f>IF(ISNA(VLOOKUP(C8778,'Provider-EHR crosswalk'!A:B,2,FALSE)),"No EHR Specified",VLOOKUP(C8778,'Provider-EHR crosswalk'!A:B,2,FALSE))</f>
        <v>Azalea Health EHR</v>
      </c>
    </row>
    <row r="8779" spans="1:11" x14ac:dyDescent="0.25">
      <c r="A8779" t="s">
        <v>123</v>
      </c>
      <c r="B8779">
        <v>16</v>
      </c>
      <c r="C8779" t="s">
        <v>962</v>
      </c>
      <c r="D8779" t="s">
        <v>124</v>
      </c>
      <c r="E8779">
        <v>1</v>
      </c>
      <c r="F8779">
        <v>9798</v>
      </c>
      <c r="G8779">
        <v>0.01</v>
      </c>
      <c r="H8779" t="s">
        <v>116</v>
      </c>
      <c r="I8779">
        <v>1</v>
      </c>
      <c r="J8779" t="s">
        <v>66</v>
      </c>
      <c r="K8779" s="33" t="str">
        <f>IF(ISNA(VLOOKUP(C8779,'Provider-EHR crosswalk'!A:B,2,FALSE)),"No EHR Specified",VLOOKUP(C8779,'Provider-EHR crosswalk'!A:B,2,FALSE))</f>
        <v>Azalea Health EHR</v>
      </c>
    </row>
    <row r="8780" spans="1:11" x14ac:dyDescent="0.25">
      <c r="A8780" t="s">
        <v>125</v>
      </c>
      <c r="B8780">
        <v>16</v>
      </c>
      <c r="C8780" t="s">
        <v>962</v>
      </c>
      <c r="D8780" t="s">
        <v>126</v>
      </c>
      <c r="E8780">
        <v>0</v>
      </c>
      <c r="F8780">
        <v>9798</v>
      </c>
      <c r="G8780">
        <v>0</v>
      </c>
      <c r="H8780" t="s">
        <v>116</v>
      </c>
      <c r="I8780">
        <v>1</v>
      </c>
      <c r="J8780" t="s">
        <v>66</v>
      </c>
      <c r="K8780" s="33" t="str">
        <f>IF(ISNA(VLOOKUP(C8780,'Provider-EHR crosswalk'!A:B,2,FALSE)),"No EHR Specified",VLOOKUP(C8780,'Provider-EHR crosswalk'!A:B,2,FALSE))</f>
        <v>Azalea Health EHR</v>
      </c>
    </row>
    <row r="8781" spans="1:11" x14ac:dyDescent="0.25">
      <c r="A8781" t="s">
        <v>127</v>
      </c>
      <c r="B8781">
        <v>16</v>
      </c>
      <c r="C8781" t="s">
        <v>962</v>
      </c>
      <c r="D8781" t="s">
        <v>128</v>
      </c>
      <c r="E8781">
        <v>203</v>
      </c>
      <c r="F8781">
        <v>9798</v>
      </c>
      <c r="G8781">
        <v>2.0699999999999998</v>
      </c>
      <c r="H8781" t="s">
        <v>116</v>
      </c>
      <c r="I8781">
        <v>4</v>
      </c>
      <c r="J8781" t="s">
        <v>66</v>
      </c>
      <c r="K8781" s="33" t="str">
        <f>IF(ISNA(VLOOKUP(C8781,'Provider-EHR crosswalk'!A:B,2,FALSE)),"No EHR Specified",VLOOKUP(C8781,'Provider-EHR crosswalk'!A:B,2,FALSE))</f>
        <v>Azalea Health EHR</v>
      </c>
    </row>
    <row r="8782" spans="1:11" x14ac:dyDescent="0.25">
      <c r="A8782" t="s">
        <v>129</v>
      </c>
      <c r="B8782">
        <v>16</v>
      </c>
      <c r="C8782" t="s">
        <v>962</v>
      </c>
      <c r="D8782" t="s">
        <v>130</v>
      </c>
      <c r="E8782">
        <v>244</v>
      </c>
      <c r="F8782">
        <v>9798</v>
      </c>
      <c r="G8782">
        <v>2.4900000000000002</v>
      </c>
      <c r="H8782" t="s">
        <v>116</v>
      </c>
      <c r="I8782">
        <v>4</v>
      </c>
      <c r="J8782" t="s">
        <v>66</v>
      </c>
      <c r="K8782" s="33" t="str">
        <f>IF(ISNA(VLOOKUP(C8782,'Provider-EHR crosswalk'!A:B,2,FALSE)),"No EHR Specified",VLOOKUP(C8782,'Provider-EHR crosswalk'!A:B,2,FALSE))</f>
        <v>Azalea Health EHR</v>
      </c>
    </row>
    <row r="8783" spans="1:11" x14ac:dyDescent="0.25">
      <c r="A8783" t="s">
        <v>131</v>
      </c>
      <c r="B8783">
        <v>16</v>
      </c>
      <c r="C8783" t="s">
        <v>962</v>
      </c>
      <c r="D8783" t="s">
        <v>132</v>
      </c>
      <c r="E8783">
        <v>267</v>
      </c>
      <c r="F8783">
        <v>9798</v>
      </c>
      <c r="G8783">
        <v>2.73</v>
      </c>
      <c r="H8783" t="s">
        <v>116</v>
      </c>
      <c r="I8783">
        <v>4</v>
      </c>
      <c r="J8783" t="s">
        <v>66</v>
      </c>
      <c r="K8783" s="33" t="str">
        <f>IF(ISNA(VLOOKUP(C8783,'Provider-EHR crosswalk'!A:B,2,FALSE)),"No EHR Specified",VLOOKUP(C8783,'Provider-EHR crosswalk'!A:B,2,FALSE))</f>
        <v>Azalea Health EHR</v>
      </c>
    </row>
    <row r="8784" spans="1:11" x14ac:dyDescent="0.25">
      <c r="A8784" t="s">
        <v>133</v>
      </c>
      <c r="B8784">
        <v>16</v>
      </c>
      <c r="C8784" t="s">
        <v>962</v>
      </c>
      <c r="D8784" t="s">
        <v>134</v>
      </c>
      <c r="E8784">
        <v>520</v>
      </c>
      <c r="F8784">
        <v>9798</v>
      </c>
      <c r="G8784">
        <v>5.31</v>
      </c>
      <c r="H8784" t="s">
        <v>116</v>
      </c>
      <c r="I8784">
        <v>1</v>
      </c>
      <c r="J8784" t="s">
        <v>69</v>
      </c>
      <c r="K8784" s="33" t="str">
        <f>IF(ISNA(VLOOKUP(C8784,'Provider-EHR crosswalk'!A:B,2,FALSE)),"No EHR Specified",VLOOKUP(C8784,'Provider-EHR crosswalk'!A:B,2,FALSE))</f>
        <v>Azalea Health EHR</v>
      </c>
    </row>
    <row r="8785" spans="1:11" x14ac:dyDescent="0.25">
      <c r="A8785" t="s">
        <v>135</v>
      </c>
      <c r="B8785">
        <v>16</v>
      </c>
      <c r="C8785" t="s">
        <v>962</v>
      </c>
      <c r="D8785" t="s">
        <v>136</v>
      </c>
      <c r="E8785">
        <v>0</v>
      </c>
      <c r="F8785">
        <v>9798</v>
      </c>
      <c r="G8785">
        <v>0</v>
      </c>
      <c r="H8785" t="s">
        <v>116</v>
      </c>
      <c r="I8785">
        <v>1</v>
      </c>
      <c r="J8785" t="s">
        <v>66</v>
      </c>
      <c r="K8785" s="33" t="str">
        <f>IF(ISNA(VLOOKUP(C8785,'Provider-EHR crosswalk'!A:B,2,FALSE)),"No EHR Specified",VLOOKUP(C8785,'Provider-EHR crosswalk'!A:B,2,FALSE))</f>
        <v>Azalea Health EHR</v>
      </c>
    </row>
    <row r="8786" spans="1:11" x14ac:dyDescent="0.25">
      <c r="A8786" t="s">
        <v>137</v>
      </c>
      <c r="B8786">
        <v>16</v>
      </c>
      <c r="C8786" t="s">
        <v>962</v>
      </c>
      <c r="D8786" t="s">
        <v>138</v>
      </c>
      <c r="E8786">
        <v>0</v>
      </c>
      <c r="F8786">
        <v>9798</v>
      </c>
      <c r="G8786">
        <v>0</v>
      </c>
      <c r="H8786" t="s">
        <v>116</v>
      </c>
      <c r="I8786">
        <v>1</v>
      </c>
      <c r="J8786" t="s">
        <v>66</v>
      </c>
      <c r="K8786" s="33" t="str">
        <f>IF(ISNA(VLOOKUP(C8786,'Provider-EHR crosswalk'!A:B,2,FALSE)),"No EHR Specified",VLOOKUP(C8786,'Provider-EHR crosswalk'!A:B,2,FALSE))</f>
        <v>Azalea Health EHR</v>
      </c>
    </row>
    <row r="8787" spans="1:11" x14ac:dyDescent="0.25">
      <c r="A8787" t="s">
        <v>139</v>
      </c>
      <c r="B8787">
        <v>16</v>
      </c>
      <c r="C8787" t="s">
        <v>962</v>
      </c>
      <c r="D8787" t="s">
        <v>140</v>
      </c>
      <c r="E8787">
        <v>0</v>
      </c>
      <c r="F8787">
        <v>9798</v>
      </c>
      <c r="G8787">
        <v>0</v>
      </c>
      <c r="H8787" t="s">
        <v>116</v>
      </c>
      <c r="I8787">
        <v>1</v>
      </c>
      <c r="J8787" t="s">
        <v>66</v>
      </c>
      <c r="K8787" s="33" t="str">
        <f>IF(ISNA(VLOOKUP(C8787,'Provider-EHR crosswalk'!A:B,2,FALSE)),"No EHR Specified",VLOOKUP(C8787,'Provider-EHR crosswalk'!A:B,2,FALSE))</f>
        <v>Azalea Health EHR</v>
      </c>
    </row>
    <row r="8788" spans="1:11" x14ac:dyDescent="0.25">
      <c r="A8788" t="s">
        <v>141</v>
      </c>
      <c r="B8788">
        <v>16</v>
      </c>
      <c r="C8788" t="s">
        <v>962</v>
      </c>
      <c r="D8788" t="s">
        <v>142</v>
      </c>
      <c r="E8788">
        <v>0</v>
      </c>
      <c r="F8788">
        <v>9798</v>
      </c>
      <c r="G8788">
        <v>0</v>
      </c>
      <c r="H8788" t="s">
        <v>116</v>
      </c>
      <c r="I8788">
        <v>1</v>
      </c>
      <c r="J8788" t="s">
        <v>66</v>
      </c>
      <c r="K8788" s="33" t="str">
        <f>IF(ISNA(VLOOKUP(C8788,'Provider-EHR crosswalk'!A:B,2,FALSE)),"No EHR Specified",VLOOKUP(C8788,'Provider-EHR crosswalk'!A:B,2,FALSE))</f>
        <v>Azalea Health EHR</v>
      </c>
    </row>
    <row r="8789" spans="1:11" x14ac:dyDescent="0.25">
      <c r="A8789" t="s">
        <v>143</v>
      </c>
      <c r="B8789">
        <v>16</v>
      </c>
      <c r="C8789" t="s">
        <v>962</v>
      </c>
      <c r="D8789" t="s">
        <v>144</v>
      </c>
      <c r="E8789">
        <v>0</v>
      </c>
      <c r="F8789">
        <v>9798</v>
      </c>
      <c r="G8789">
        <v>0</v>
      </c>
      <c r="H8789" t="s">
        <v>116</v>
      </c>
      <c r="I8789">
        <v>1</v>
      </c>
      <c r="J8789" t="s">
        <v>66</v>
      </c>
      <c r="K8789" s="33" t="str">
        <f>IF(ISNA(VLOOKUP(C8789,'Provider-EHR crosswalk'!A:B,2,FALSE)),"No EHR Specified",VLOOKUP(C8789,'Provider-EHR crosswalk'!A:B,2,FALSE))</f>
        <v>Azalea Health EHR</v>
      </c>
    </row>
    <row r="8790" spans="1:11" x14ac:dyDescent="0.25">
      <c r="A8790" t="s">
        <v>145</v>
      </c>
      <c r="B8790">
        <v>16</v>
      </c>
      <c r="C8790" t="s">
        <v>962</v>
      </c>
      <c r="D8790" t="s">
        <v>146</v>
      </c>
      <c r="E8790">
        <v>0</v>
      </c>
      <c r="F8790">
        <v>9798</v>
      </c>
      <c r="G8790">
        <v>0</v>
      </c>
      <c r="H8790" t="s">
        <v>116</v>
      </c>
      <c r="I8790">
        <v>1</v>
      </c>
      <c r="J8790" t="s">
        <v>66</v>
      </c>
      <c r="K8790" s="33" t="str">
        <f>IF(ISNA(VLOOKUP(C8790,'Provider-EHR crosswalk'!A:B,2,FALSE)),"No EHR Specified",VLOOKUP(C8790,'Provider-EHR crosswalk'!A:B,2,FALSE))</f>
        <v>Azalea Health EHR</v>
      </c>
    </row>
    <row r="8791" spans="1:11" x14ac:dyDescent="0.25">
      <c r="A8791" t="s">
        <v>147</v>
      </c>
      <c r="B8791">
        <v>16</v>
      </c>
      <c r="C8791" t="s">
        <v>962</v>
      </c>
      <c r="D8791" t="s">
        <v>148</v>
      </c>
      <c r="E8791">
        <v>0</v>
      </c>
      <c r="F8791">
        <v>9798</v>
      </c>
      <c r="G8791">
        <v>0</v>
      </c>
      <c r="H8791" t="s">
        <v>116</v>
      </c>
      <c r="I8791">
        <v>1</v>
      </c>
      <c r="J8791" t="s">
        <v>66</v>
      </c>
      <c r="K8791" s="33" t="str">
        <f>IF(ISNA(VLOOKUP(C8791,'Provider-EHR crosswalk'!A:B,2,FALSE)),"No EHR Specified",VLOOKUP(C8791,'Provider-EHR crosswalk'!A:B,2,FALSE))</f>
        <v>Azalea Health EHR</v>
      </c>
    </row>
    <row r="8792" spans="1:11" x14ac:dyDescent="0.25">
      <c r="A8792" t="s">
        <v>149</v>
      </c>
      <c r="B8792">
        <v>16</v>
      </c>
      <c r="C8792" t="s">
        <v>962</v>
      </c>
      <c r="D8792" t="s">
        <v>150</v>
      </c>
      <c r="E8792">
        <v>0</v>
      </c>
      <c r="F8792">
        <v>9798</v>
      </c>
      <c r="G8792">
        <v>0</v>
      </c>
      <c r="H8792" t="s">
        <v>116</v>
      </c>
      <c r="I8792">
        <v>1</v>
      </c>
      <c r="J8792" t="s">
        <v>66</v>
      </c>
      <c r="K8792" s="33" t="str">
        <f>IF(ISNA(VLOOKUP(C8792,'Provider-EHR crosswalk'!A:B,2,FALSE)),"No EHR Specified",VLOOKUP(C8792,'Provider-EHR crosswalk'!A:B,2,FALSE))</f>
        <v>Azalea Health EHR</v>
      </c>
    </row>
    <row r="8793" spans="1:11" x14ac:dyDescent="0.25">
      <c r="A8793" t="s">
        <v>151</v>
      </c>
      <c r="B8793">
        <v>16</v>
      </c>
      <c r="C8793" t="s">
        <v>962</v>
      </c>
      <c r="D8793" t="s">
        <v>152</v>
      </c>
      <c r="E8793">
        <v>0</v>
      </c>
      <c r="F8793">
        <v>9798</v>
      </c>
      <c r="G8793">
        <v>0</v>
      </c>
      <c r="H8793" t="s">
        <v>116</v>
      </c>
      <c r="I8793">
        <v>1</v>
      </c>
      <c r="J8793" t="s">
        <v>66</v>
      </c>
      <c r="K8793" s="33" t="str">
        <f>IF(ISNA(VLOOKUP(C8793,'Provider-EHR crosswalk'!A:B,2,FALSE)),"No EHR Specified",VLOOKUP(C8793,'Provider-EHR crosswalk'!A:B,2,FALSE))</f>
        <v>Azalea Health EHR</v>
      </c>
    </row>
    <row r="8794" spans="1:11" x14ac:dyDescent="0.25">
      <c r="A8794" t="s">
        <v>153</v>
      </c>
      <c r="B8794">
        <v>16</v>
      </c>
      <c r="C8794" t="s">
        <v>962</v>
      </c>
      <c r="D8794" t="s">
        <v>154</v>
      </c>
      <c r="E8794">
        <v>35</v>
      </c>
      <c r="F8794">
        <v>9798</v>
      </c>
      <c r="G8794">
        <v>0.36</v>
      </c>
      <c r="H8794" t="s">
        <v>116</v>
      </c>
      <c r="I8794">
        <v>1</v>
      </c>
      <c r="J8794" t="s">
        <v>66</v>
      </c>
      <c r="K8794" s="33" t="str">
        <f>IF(ISNA(VLOOKUP(C8794,'Provider-EHR crosswalk'!A:B,2,FALSE)),"No EHR Specified",VLOOKUP(C8794,'Provider-EHR crosswalk'!A:B,2,FALSE))</f>
        <v>Azalea Health EHR</v>
      </c>
    </row>
    <row r="8795" spans="1:11" x14ac:dyDescent="0.25">
      <c r="A8795" t="s">
        <v>155</v>
      </c>
      <c r="B8795">
        <v>16</v>
      </c>
      <c r="C8795" t="s">
        <v>962</v>
      </c>
      <c r="D8795" t="s">
        <v>156</v>
      </c>
      <c r="E8795">
        <v>0</v>
      </c>
      <c r="F8795">
        <v>9798</v>
      </c>
      <c r="G8795">
        <v>0</v>
      </c>
      <c r="H8795" t="s">
        <v>157</v>
      </c>
      <c r="I8795" t="s">
        <v>157</v>
      </c>
      <c r="J8795" t="s">
        <v>157</v>
      </c>
      <c r="K8795" s="33" t="str">
        <f>IF(ISNA(VLOOKUP(C8795,'Provider-EHR crosswalk'!A:B,2,FALSE)),"No EHR Specified",VLOOKUP(C8795,'Provider-EHR crosswalk'!A:B,2,FALSE))</f>
        <v>Azalea Health EHR</v>
      </c>
    </row>
    <row r="8796" spans="1:11" x14ac:dyDescent="0.25">
      <c r="A8796" t="s">
        <v>158</v>
      </c>
      <c r="B8796">
        <v>16</v>
      </c>
      <c r="C8796" t="s">
        <v>962</v>
      </c>
      <c r="D8796" t="s">
        <v>159</v>
      </c>
      <c r="E8796">
        <v>22</v>
      </c>
      <c r="F8796">
        <v>9798</v>
      </c>
      <c r="G8796">
        <v>0.22</v>
      </c>
      <c r="H8796" t="s">
        <v>157</v>
      </c>
      <c r="I8796" t="s">
        <v>157</v>
      </c>
      <c r="J8796" t="s">
        <v>157</v>
      </c>
      <c r="K8796" s="33" t="str">
        <f>IF(ISNA(VLOOKUP(C8796,'Provider-EHR crosswalk'!A:B,2,FALSE)),"No EHR Specified",VLOOKUP(C8796,'Provider-EHR crosswalk'!A:B,2,FALSE))</f>
        <v>Azalea Health EHR</v>
      </c>
    </row>
    <row r="8797" spans="1:11" x14ac:dyDescent="0.25">
      <c r="A8797" t="s">
        <v>162</v>
      </c>
      <c r="B8797">
        <v>16</v>
      </c>
      <c r="C8797" t="s">
        <v>962</v>
      </c>
      <c r="D8797" t="s">
        <v>163</v>
      </c>
      <c r="E8797">
        <v>9649</v>
      </c>
      <c r="F8797">
        <v>9798</v>
      </c>
      <c r="G8797">
        <v>98.48</v>
      </c>
      <c r="H8797" t="s">
        <v>65</v>
      </c>
      <c r="I8797">
        <v>95</v>
      </c>
      <c r="J8797" t="s">
        <v>66</v>
      </c>
      <c r="K8797" s="33" t="str">
        <f>IF(ISNA(VLOOKUP(C8797,'Provider-EHR crosswalk'!A:B,2,FALSE)),"No EHR Specified",VLOOKUP(C8797,'Provider-EHR crosswalk'!A:B,2,FALSE))</f>
        <v>Azalea Health EHR</v>
      </c>
    </row>
    <row r="8798" spans="1:11" x14ac:dyDescent="0.25">
      <c r="A8798" t="s">
        <v>164</v>
      </c>
      <c r="B8798">
        <v>16</v>
      </c>
      <c r="C8798" t="s">
        <v>962</v>
      </c>
      <c r="D8798" t="s">
        <v>165</v>
      </c>
      <c r="E8798">
        <v>862</v>
      </c>
      <c r="F8798">
        <v>913</v>
      </c>
      <c r="G8798">
        <v>94.41</v>
      </c>
      <c r="H8798" t="s">
        <v>65</v>
      </c>
      <c r="I8798">
        <v>95</v>
      </c>
      <c r="J8798" t="s">
        <v>69</v>
      </c>
      <c r="K8798" s="33" t="str">
        <f>IF(ISNA(VLOOKUP(C8798,'Provider-EHR crosswalk'!A:B,2,FALSE)),"No EHR Specified",VLOOKUP(C8798,'Provider-EHR crosswalk'!A:B,2,FALSE))</f>
        <v>Azalea Health EHR</v>
      </c>
    </row>
    <row r="8799" spans="1:11" x14ac:dyDescent="0.25">
      <c r="A8799" t="s">
        <v>166</v>
      </c>
      <c r="B8799">
        <v>16</v>
      </c>
      <c r="C8799" t="s">
        <v>962</v>
      </c>
      <c r="D8799" t="s">
        <v>167</v>
      </c>
      <c r="E8799">
        <v>2</v>
      </c>
      <c r="F8799">
        <v>913</v>
      </c>
      <c r="G8799">
        <v>0.22</v>
      </c>
      <c r="H8799" t="s">
        <v>116</v>
      </c>
      <c r="I8799">
        <v>5</v>
      </c>
      <c r="J8799" t="s">
        <v>66</v>
      </c>
      <c r="K8799" s="33" t="str">
        <f>IF(ISNA(VLOOKUP(C8799,'Provider-EHR crosswalk'!A:B,2,FALSE)),"No EHR Specified",VLOOKUP(C8799,'Provider-EHR crosswalk'!A:B,2,FALSE))</f>
        <v>Azalea Health EHR</v>
      </c>
    </row>
    <row r="8800" spans="1:11" x14ac:dyDescent="0.25">
      <c r="A8800" t="s">
        <v>168</v>
      </c>
      <c r="B8800">
        <v>16</v>
      </c>
      <c r="C8800" t="s">
        <v>962</v>
      </c>
      <c r="D8800" t="s">
        <v>169</v>
      </c>
      <c r="E8800">
        <v>6</v>
      </c>
      <c r="F8800">
        <v>913</v>
      </c>
      <c r="G8800">
        <v>0.66</v>
      </c>
      <c r="H8800" t="s">
        <v>116</v>
      </c>
      <c r="I8800">
        <v>5</v>
      </c>
      <c r="J8800" t="s">
        <v>66</v>
      </c>
      <c r="K8800" s="33" t="str">
        <f>IF(ISNA(VLOOKUP(C8800,'Provider-EHR crosswalk'!A:B,2,FALSE)),"No EHR Specified",VLOOKUP(C8800,'Provider-EHR crosswalk'!A:B,2,FALSE))</f>
        <v>Azalea Health EHR</v>
      </c>
    </row>
    <row r="8801" spans="1:11" x14ac:dyDescent="0.25">
      <c r="A8801" t="s">
        <v>170</v>
      </c>
      <c r="B8801">
        <v>16</v>
      </c>
      <c r="C8801" t="s">
        <v>962</v>
      </c>
      <c r="D8801" t="s">
        <v>171</v>
      </c>
      <c r="E8801">
        <v>43</v>
      </c>
      <c r="F8801">
        <v>913</v>
      </c>
      <c r="G8801">
        <v>4.71</v>
      </c>
      <c r="H8801" t="s">
        <v>116</v>
      </c>
      <c r="I8801">
        <v>5</v>
      </c>
      <c r="J8801" t="s">
        <v>66</v>
      </c>
      <c r="K8801" s="33" t="str">
        <f>IF(ISNA(VLOOKUP(C8801,'Provider-EHR crosswalk'!A:B,2,FALSE)),"No EHR Specified",VLOOKUP(C8801,'Provider-EHR crosswalk'!A:B,2,FALSE))</f>
        <v>Azalea Health EHR</v>
      </c>
    </row>
    <row r="8802" spans="1:11" x14ac:dyDescent="0.25">
      <c r="A8802" t="s">
        <v>172</v>
      </c>
      <c r="B8802">
        <v>16</v>
      </c>
      <c r="C8802" t="s">
        <v>962</v>
      </c>
      <c r="D8802" t="s">
        <v>173</v>
      </c>
      <c r="E8802">
        <v>66</v>
      </c>
      <c r="F8802">
        <v>9798</v>
      </c>
      <c r="G8802">
        <v>0.67</v>
      </c>
      <c r="H8802" t="s">
        <v>116</v>
      </c>
      <c r="I8802">
        <v>5</v>
      </c>
      <c r="J8802" t="s">
        <v>66</v>
      </c>
      <c r="K8802" s="33" t="str">
        <f>IF(ISNA(VLOOKUP(C8802,'Provider-EHR crosswalk'!A:B,2,FALSE)),"No EHR Specified",VLOOKUP(C8802,'Provider-EHR crosswalk'!A:B,2,FALSE))</f>
        <v>Azalea Health EHR</v>
      </c>
    </row>
    <row r="8803" spans="1:11" x14ac:dyDescent="0.25">
      <c r="A8803" t="s">
        <v>174</v>
      </c>
      <c r="B8803">
        <v>16</v>
      </c>
      <c r="C8803" t="s">
        <v>962</v>
      </c>
      <c r="D8803" t="s">
        <v>175</v>
      </c>
      <c r="E8803">
        <v>55</v>
      </c>
      <c r="F8803">
        <v>9798</v>
      </c>
      <c r="G8803">
        <v>0.56000000000000005</v>
      </c>
      <c r="H8803" t="s">
        <v>116</v>
      </c>
      <c r="I8803">
        <v>5</v>
      </c>
      <c r="J8803" t="s">
        <v>66</v>
      </c>
      <c r="K8803" s="33" t="str">
        <f>IF(ISNA(VLOOKUP(C8803,'Provider-EHR crosswalk'!A:B,2,FALSE)),"No EHR Specified",VLOOKUP(C8803,'Provider-EHR crosswalk'!A:B,2,FALSE))</f>
        <v>Azalea Health EHR</v>
      </c>
    </row>
    <row r="8804" spans="1:11" x14ac:dyDescent="0.25">
      <c r="A8804" t="s">
        <v>176</v>
      </c>
      <c r="B8804">
        <v>16</v>
      </c>
      <c r="C8804" t="s">
        <v>962</v>
      </c>
      <c r="D8804" t="s">
        <v>177</v>
      </c>
      <c r="E8804">
        <v>28</v>
      </c>
      <c r="F8804">
        <v>9798</v>
      </c>
      <c r="G8804">
        <v>0.28999999999999998</v>
      </c>
      <c r="H8804" t="s">
        <v>116</v>
      </c>
      <c r="I8804">
        <v>5</v>
      </c>
      <c r="J8804" t="s">
        <v>66</v>
      </c>
      <c r="K8804" s="33" t="str">
        <f>IF(ISNA(VLOOKUP(C8804,'Provider-EHR crosswalk'!A:B,2,FALSE)),"No EHR Specified",VLOOKUP(C8804,'Provider-EHR crosswalk'!A:B,2,FALSE))</f>
        <v>Azalea Health EHR</v>
      </c>
    </row>
    <row r="8805" spans="1:11" x14ac:dyDescent="0.25">
      <c r="A8805" t="s">
        <v>63</v>
      </c>
      <c r="B8805">
        <v>14</v>
      </c>
      <c r="C8805" t="s">
        <v>1091</v>
      </c>
      <c r="D8805" t="s">
        <v>64</v>
      </c>
      <c r="E8805">
        <v>4</v>
      </c>
      <c r="F8805">
        <v>4</v>
      </c>
      <c r="G8805">
        <v>100</v>
      </c>
      <c r="H8805" t="s">
        <v>65</v>
      </c>
      <c r="I8805">
        <v>99</v>
      </c>
      <c r="J8805" t="s">
        <v>66</v>
      </c>
      <c r="K8805" s="33" t="str">
        <f>IF(ISNA(VLOOKUP(C8805,'Provider-EHR crosswalk'!A:B,2,FALSE)),"No EHR Specified",VLOOKUP(C8805,'Provider-EHR crosswalk'!A:B,2,FALSE))</f>
        <v>OpenEMR (Open Source)</v>
      </c>
    </row>
    <row r="8806" spans="1:11" x14ac:dyDescent="0.25">
      <c r="A8806" t="s">
        <v>67</v>
      </c>
      <c r="B8806">
        <v>14</v>
      </c>
      <c r="C8806" t="s">
        <v>1091</v>
      </c>
      <c r="D8806" t="s">
        <v>68</v>
      </c>
      <c r="E8806">
        <v>1</v>
      </c>
      <c r="F8806">
        <v>4</v>
      </c>
      <c r="G8806">
        <v>25</v>
      </c>
      <c r="H8806" t="s">
        <v>65</v>
      </c>
      <c r="I8806">
        <v>75</v>
      </c>
      <c r="J8806" t="s">
        <v>69</v>
      </c>
      <c r="K8806" s="33" t="str">
        <f>IF(ISNA(VLOOKUP(C8806,'Provider-EHR crosswalk'!A:B,2,FALSE)),"No EHR Specified",VLOOKUP(C8806,'Provider-EHR crosswalk'!A:B,2,FALSE))</f>
        <v>OpenEMR (Open Source)</v>
      </c>
    </row>
    <row r="8807" spans="1:11" x14ac:dyDescent="0.25">
      <c r="A8807" t="s">
        <v>70</v>
      </c>
      <c r="B8807">
        <v>14</v>
      </c>
      <c r="C8807" t="s">
        <v>1091</v>
      </c>
      <c r="D8807" t="s">
        <v>71</v>
      </c>
      <c r="E8807">
        <v>4</v>
      </c>
      <c r="F8807">
        <v>4</v>
      </c>
      <c r="G8807">
        <v>100</v>
      </c>
      <c r="H8807" t="s">
        <v>65</v>
      </c>
      <c r="I8807">
        <v>99</v>
      </c>
      <c r="J8807" t="s">
        <v>66</v>
      </c>
      <c r="K8807" s="33" t="str">
        <f>IF(ISNA(VLOOKUP(C8807,'Provider-EHR crosswalk'!A:B,2,FALSE)),"No EHR Specified",VLOOKUP(C8807,'Provider-EHR crosswalk'!A:B,2,FALSE))</f>
        <v>OpenEMR (Open Source)</v>
      </c>
    </row>
    <row r="8808" spans="1:11" x14ac:dyDescent="0.25">
      <c r="A8808" t="s">
        <v>72</v>
      </c>
      <c r="B8808">
        <v>14</v>
      </c>
      <c r="C8808" t="s">
        <v>1091</v>
      </c>
      <c r="D8808" t="s">
        <v>73</v>
      </c>
      <c r="E8808">
        <v>4</v>
      </c>
      <c r="F8808">
        <v>4</v>
      </c>
      <c r="G8808">
        <v>100</v>
      </c>
      <c r="H8808" t="s">
        <v>65</v>
      </c>
      <c r="I8808">
        <v>99</v>
      </c>
      <c r="J8808" t="s">
        <v>66</v>
      </c>
      <c r="K8808" s="33" t="str">
        <f>IF(ISNA(VLOOKUP(C8808,'Provider-EHR crosswalk'!A:B,2,FALSE)),"No EHR Specified",VLOOKUP(C8808,'Provider-EHR crosswalk'!A:B,2,FALSE))</f>
        <v>OpenEMR (Open Source)</v>
      </c>
    </row>
    <row r="8809" spans="1:11" x14ac:dyDescent="0.25">
      <c r="A8809" t="s">
        <v>74</v>
      </c>
      <c r="B8809">
        <v>14</v>
      </c>
      <c r="C8809" t="s">
        <v>1091</v>
      </c>
      <c r="D8809" t="s">
        <v>75</v>
      </c>
      <c r="E8809">
        <v>4</v>
      </c>
      <c r="F8809">
        <v>4</v>
      </c>
      <c r="G8809">
        <v>100</v>
      </c>
      <c r="H8809" t="s">
        <v>65</v>
      </c>
      <c r="I8809">
        <v>99</v>
      </c>
      <c r="J8809" t="s">
        <v>66</v>
      </c>
      <c r="K8809" s="33" t="str">
        <f>IF(ISNA(VLOOKUP(C8809,'Provider-EHR crosswalk'!A:B,2,FALSE)),"No EHR Specified",VLOOKUP(C8809,'Provider-EHR crosswalk'!A:B,2,FALSE))</f>
        <v>OpenEMR (Open Source)</v>
      </c>
    </row>
    <row r="8810" spans="1:11" x14ac:dyDescent="0.25">
      <c r="A8810" t="s">
        <v>76</v>
      </c>
      <c r="B8810">
        <v>14</v>
      </c>
      <c r="C8810" t="s">
        <v>1091</v>
      </c>
      <c r="D8810" t="s">
        <v>77</v>
      </c>
      <c r="E8810">
        <v>4</v>
      </c>
      <c r="F8810">
        <v>4</v>
      </c>
      <c r="G8810">
        <v>100</v>
      </c>
      <c r="H8810" t="s">
        <v>65</v>
      </c>
      <c r="I8810">
        <v>85</v>
      </c>
      <c r="J8810" t="s">
        <v>66</v>
      </c>
      <c r="K8810" s="33" t="str">
        <f>IF(ISNA(VLOOKUP(C8810,'Provider-EHR crosswalk'!A:B,2,FALSE)),"No EHR Specified",VLOOKUP(C8810,'Provider-EHR crosswalk'!A:B,2,FALSE))</f>
        <v>OpenEMR (Open Source)</v>
      </c>
    </row>
    <row r="8811" spans="1:11" x14ac:dyDescent="0.25">
      <c r="A8811" t="s">
        <v>78</v>
      </c>
      <c r="B8811">
        <v>14</v>
      </c>
      <c r="C8811" t="s">
        <v>1091</v>
      </c>
      <c r="D8811" t="s">
        <v>79</v>
      </c>
      <c r="E8811">
        <v>4</v>
      </c>
      <c r="F8811">
        <v>4</v>
      </c>
      <c r="G8811">
        <v>100</v>
      </c>
      <c r="H8811" t="s">
        <v>65</v>
      </c>
      <c r="I8811">
        <v>85</v>
      </c>
      <c r="J8811" t="s">
        <v>66</v>
      </c>
      <c r="K8811" s="33" t="str">
        <f>IF(ISNA(VLOOKUP(C8811,'Provider-EHR crosswalk'!A:B,2,FALSE)),"No EHR Specified",VLOOKUP(C8811,'Provider-EHR crosswalk'!A:B,2,FALSE))</f>
        <v>OpenEMR (Open Source)</v>
      </c>
    </row>
    <row r="8812" spans="1:11" x14ac:dyDescent="0.25">
      <c r="A8812" t="s">
        <v>80</v>
      </c>
      <c r="B8812">
        <v>14</v>
      </c>
      <c r="C8812" t="s">
        <v>1091</v>
      </c>
      <c r="D8812" t="s">
        <v>81</v>
      </c>
      <c r="E8812">
        <v>4</v>
      </c>
      <c r="F8812">
        <v>4</v>
      </c>
      <c r="G8812">
        <v>100</v>
      </c>
      <c r="H8812" t="s">
        <v>65</v>
      </c>
      <c r="I8812">
        <v>85</v>
      </c>
      <c r="J8812" t="s">
        <v>66</v>
      </c>
      <c r="K8812" s="33" t="str">
        <f>IF(ISNA(VLOOKUP(C8812,'Provider-EHR crosswalk'!A:B,2,FALSE)),"No EHR Specified",VLOOKUP(C8812,'Provider-EHR crosswalk'!A:B,2,FALSE))</f>
        <v>OpenEMR (Open Source)</v>
      </c>
    </row>
    <row r="8813" spans="1:11" x14ac:dyDescent="0.25">
      <c r="A8813" t="s">
        <v>82</v>
      </c>
      <c r="B8813">
        <v>14</v>
      </c>
      <c r="C8813" t="s">
        <v>1091</v>
      </c>
      <c r="D8813" t="s">
        <v>83</v>
      </c>
      <c r="E8813">
        <v>4</v>
      </c>
      <c r="F8813">
        <v>4</v>
      </c>
      <c r="G8813">
        <v>100</v>
      </c>
      <c r="H8813" t="s">
        <v>65</v>
      </c>
      <c r="I8813">
        <v>85</v>
      </c>
      <c r="J8813" t="s">
        <v>66</v>
      </c>
      <c r="K8813" s="33" t="str">
        <f>IF(ISNA(VLOOKUP(C8813,'Provider-EHR crosswalk'!A:B,2,FALSE)),"No EHR Specified",VLOOKUP(C8813,'Provider-EHR crosswalk'!A:B,2,FALSE))</f>
        <v>OpenEMR (Open Source)</v>
      </c>
    </row>
    <row r="8814" spans="1:11" x14ac:dyDescent="0.25">
      <c r="A8814" t="s">
        <v>84</v>
      </c>
      <c r="B8814">
        <v>14</v>
      </c>
      <c r="C8814" t="s">
        <v>1091</v>
      </c>
      <c r="D8814" t="s">
        <v>85</v>
      </c>
      <c r="E8814">
        <v>4</v>
      </c>
      <c r="F8814">
        <v>4</v>
      </c>
      <c r="G8814">
        <v>100</v>
      </c>
      <c r="H8814" t="s">
        <v>65</v>
      </c>
      <c r="I8814">
        <v>85</v>
      </c>
      <c r="J8814" t="s">
        <v>66</v>
      </c>
      <c r="K8814" s="33" t="str">
        <f>IF(ISNA(VLOOKUP(C8814,'Provider-EHR crosswalk'!A:B,2,FALSE)),"No EHR Specified",VLOOKUP(C8814,'Provider-EHR crosswalk'!A:B,2,FALSE))</f>
        <v>OpenEMR (Open Source)</v>
      </c>
    </row>
    <row r="8815" spans="1:11" x14ac:dyDescent="0.25">
      <c r="A8815" t="s">
        <v>86</v>
      </c>
      <c r="B8815">
        <v>14</v>
      </c>
      <c r="C8815" t="s">
        <v>1091</v>
      </c>
      <c r="D8815" t="s">
        <v>87</v>
      </c>
      <c r="E8815">
        <v>4</v>
      </c>
      <c r="F8815">
        <v>4</v>
      </c>
      <c r="G8815">
        <v>100</v>
      </c>
      <c r="H8815" t="s">
        <v>65</v>
      </c>
      <c r="I8815">
        <v>95</v>
      </c>
      <c r="J8815" t="s">
        <v>66</v>
      </c>
      <c r="K8815" s="33" t="str">
        <f>IF(ISNA(VLOOKUP(C8815,'Provider-EHR crosswalk'!A:B,2,FALSE)),"No EHR Specified",VLOOKUP(C8815,'Provider-EHR crosswalk'!A:B,2,FALSE))</f>
        <v>OpenEMR (Open Source)</v>
      </c>
    </row>
    <row r="8816" spans="1:11" x14ac:dyDescent="0.25">
      <c r="A8816" t="s">
        <v>88</v>
      </c>
      <c r="B8816">
        <v>14</v>
      </c>
      <c r="C8816" t="s">
        <v>1091</v>
      </c>
      <c r="D8816" t="s">
        <v>89</v>
      </c>
      <c r="E8816">
        <v>4</v>
      </c>
      <c r="F8816">
        <v>4</v>
      </c>
      <c r="G8816">
        <v>100</v>
      </c>
      <c r="H8816" t="s">
        <v>65</v>
      </c>
      <c r="I8816">
        <v>95</v>
      </c>
      <c r="J8816" t="s">
        <v>66</v>
      </c>
      <c r="K8816" s="33" t="str">
        <f>IF(ISNA(VLOOKUP(C8816,'Provider-EHR crosswalk'!A:B,2,FALSE)),"No EHR Specified",VLOOKUP(C8816,'Provider-EHR crosswalk'!A:B,2,FALSE))</f>
        <v>OpenEMR (Open Source)</v>
      </c>
    </row>
    <row r="8817" spans="1:11" x14ac:dyDescent="0.25">
      <c r="A8817" t="s">
        <v>90</v>
      </c>
      <c r="B8817">
        <v>14</v>
      </c>
      <c r="C8817" t="s">
        <v>1091</v>
      </c>
      <c r="D8817" t="s">
        <v>91</v>
      </c>
      <c r="E8817">
        <v>4</v>
      </c>
      <c r="F8817">
        <v>4</v>
      </c>
      <c r="G8817">
        <v>100</v>
      </c>
      <c r="H8817" t="s">
        <v>65</v>
      </c>
      <c r="I8817">
        <v>90</v>
      </c>
      <c r="J8817" t="s">
        <v>66</v>
      </c>
      <c r="K8817" s="33" t="str">
        <f>IF(ISNA(VLOOKUP(C8817,'Provider-EHR crosswalk'!A:B,2,FALSE)),"No EHR Specified",VLOOKUP(C8817,'Provider-EHR crosswalk'!A:B,2,FALSE))</f>
        <v>OpenEMR (Open Source)</v>
      </c>
    </row>
    <row r="8818" spans="1:11" x14ac:dyDescent="0.25">
      <c r="A8818" t="s">
        <v>92</v>
      </c>
      <c r="B8818">
        <v>14</v>
      </c>
      <c r="C8818" t="s">
        <v>1091</v>
      </c>
      <c r="D8818" t="s">
        <v>93</v>
      </c>
      <c r="E8818">
        <v>0</v>
      </c>
      <c r="F8818">
        <v>4</v>
      </c>
      <c r="G8818">
        <v>0</v>
      </c>
      <c r="H8818" t="s">
        <v>65</v>
      </c>
      <c r="I8818">
        <v>90</v>
      </c>
      <c r="J8818" t="s">
        <v>69</v>
      </c>
      <c r="K8818" s="33" t="str">
        <f>IF(ISNA(VLOOKUP(C8818,'Provider-EHR crosswalk'!A:B,2,FALSE)),"No EHR Specified",VLOOKUP(C8818,'Provider-EHR crosswalk'!A:B,2,FALSE))</f>
        <v>OpenEMR (Open Source)</v>
      </c>
    </row>
    <row r="8819" spans="1:11" x14ac:dyDescent="0.25">
      <c r="A8819" t="s">
        <v>94</v>
      </c>
      <c r="B8819">
        <v>14</v>
      </c>
      <c r="C8819" t="s">
        <v>1091</v>
      </c>
      <c r="D8819" t="s">
        <v>95</v>
      </c>
      <c r="E8819">
        <v>4</v>
      </c>
      <c r="F8819">
        <v>4</v>
      </c>
      <c r="G8819">
        <v>100</v>
      </c>
      <c r="H8819" t="s">
        <v>65</v>
      </c>
      <c r="I8819">
        <v>90</v>
      </c>
      <c r="J8819" t="s">
        <v>66</v>
      </c>
      <c r="K8819" s="33" t="str">
        <f>IF(ISNA(VLOOKUP(C8819,'Provider-EHR crosswalk'!A:B,2,FALSE)),"No EHR Specified",VLOOKUP(C8819,'Provider-EHR crosswalk'!A:B,2,FALSE))</f>
        <v>OpenEMR (Open Source)</v>
      </c>
    </row>
    <row r="8820" spans="1:11" x14ac:dyDescent="0.25">
      <c r="A8820" t="s">
        <v>96</v>
      </c>
      <c r="B8820">
        <v>14</v>
      </c>
      <c r="C8820" t="s">
        <v>1091</v>
      </c>
      <c r="D8820" t="s">
        <v>97</v>
      </c>
      <c r="E8820">
        <v>4</v>
      </c>
      <c r="F8820">
        <v>4</v>
      </c>
      <c r="G8820">
        <v>100</v>
      </c>
      <c r="H8820" t="s">
        <v>65</v>
      </c>
      <c r="I8820">
        <v>90</v>
      </c>
      <c r="J8820" t="s">
        <v>66</v>
      </c>
      <c r="K8820" s="33" t="str">
        <f>IF(ISNA(VLOOKUP(C8820,'Provider-EHR crosswalk'!A:B,2,FALSE)),"No EHR Specified",VLOOKUP(C8820,'Provider-EHR crosswalk'!A:B,2,FALSE))</f>
        <v>OpenEMR (Open Source)</v>
      </c>
    </row>
    <row r="8821" spans="1:11" x14ac:dyDescent="0.25">
      <c r="A8821" t="s">
        <v>98</v>
      </c>
      <c r="B8821">
        <v>14</v>
      </c>
      <c r="C8821" t="s">
        <v>1091</v>
      </c>
      <c r="D8821" t="s">
        <v>99</v>
      </c>
      <c r="E8821">
        <v>4</v>
      </c>
      <c r="F8821">
        <v>4</v>
      </c>
      <c r="G8821">
        <v>100</v>
      </c>
      <c r="H8821" t="s">
        <v>65</v>
      </c>
      <c r="I8821">
        <v>90</v>
      </c>
      <c r="J8821" t="s">
        <v>66</v>
      </c>
      <c r="K8821" s="33" t="str">
        <f>IF(ISNA(VLOOKUP(C8821,'Provider-EHR crosswalk'!A:B,2,FALSE)),"No EHR Specified",VLOOKUP(C8821,'Provider-EHR crosswalk'!A:B,2,FALSE))</f>
        <v>OpenEMR (Open Source)</v>
      </c>
    </row>
    <row r="8822" spans="1:11" x14ac:dyDescent="0.25">
      <c r="A8822" t="s">
        <v>100</v>
      </c>
      <c r="B8822">
        <v>14</v>
      </c>
      <c r="C8822" t="s">
        <v>1091</v>
      </c>
      <c r="D8822" t="s">
        <v>101</v>
      </c>
      <c r="E8822">
        <v>47</v>
      </c>
      <c r="F8822">
        <v>47</v>
      </c>
      <c r="G8822">
        <v>100</v>
      </c>
      <c r="H8822" t="s">
        <v>65</v>
      </c>
      <c r="I8822">
        <v>99</v>
      </c>
      <c r="J8822" t="s">
        <v>66</v>
      </c>
      <c r="K8822" s="33" t="str">
        <f>IF(ISNA(VLOOKUP(C8822,'Provider-EHR crosswalk'!A:B,2,FALSE)),"No EHR Specified",VLOOKUP(C8822,'Provider-EHR crosswalk'!A:B,2,FALSE))</f>
        <v>OpenEMR (Open Source)</v>
      </c>
    </row>
    <row r="8823" spans="1:11" x14ac:dyDescent="0.25">
      <c r="A8823" t="s">
        <v>102</v>
      </c>
      <c r="B8823">
        <v>14</v>
      </c>
      <c r="C8823" t="s">
        <v>1091</v>
      </c>
      <c r="D8823" t="s">
        <v>103</v>
      </c>
      <c r="E8823">
        <v>47</v>
      </c>
      <c r="F8823">
        <v>47</v>
      </c>
      <c r="G8823">
        <v>100</v>
      </c>
      <c r="H8823" t="s">
        <v>65</v>
      </c>
      <c r="I8823">
        <v>99</v>
      </c>
      <c r="J8823" t="s">
        <v>66</v>
      </c>
      <c r="K8823" s="33" t="str">
        <f>IF(ISNA(VLOOKUP(C8823,'Provider-EHR crosswalk'!A:B,2,FALSE)),"No EHR Specified",VLOOKUP(C8823,'Provider-EHR crosswalk'!A:B,2,FALSE))</f>
        <v>OpenEMR (Open Source)</v>
      </c>
    </row>
    <row r="8824" spans="1:11" x14ac:dyDescent="0.25">
      <c r="A8824" t="s">
        <v>104</v>
      </c>
      <c r="B8824">
        <v>14</v>
      </c>
      <c r="C8824" t="s">
        <v>1091</v>
      </c>
      <c r="D8824" t="s">
        <v>105</v>
      </c>
      <c r="E8824">
        <v>47</v>
      </c>
      <c r="F8824">
        <v>47</v>
      </c>
      <c r="G8824">
        <v>100</v>
      </c>
      <c r="H8824" t="s">
        <v>65</v>
      </c>
      <c r="I8824">
        <v>99</v>
      </c>
      <c r="J8824" t="s">
        <v>66</v>
      </c>
      <c r="K8824" s="33" t="str">
        <f>IF(ISNA(VLOOKUP(C8824,'Provider-EHR crosswalk'!A:B,2,FALSE)),"No EHR Specified",VLOOKUP(C8824,'Provider-EHR crosswalk'!A:B,2,FALSE))</f>
        <v>OpenEMR (Open Source)</v>
      </c>
    </row>
    <row r="8825" spans="1:11" x14ac:dyDescent="0.25">
      <c r="A8825" t="s">
        <v>106</v>
      </c>
      <c r="B8825">
        <v>14</v>
      </c>
      <c r="C8825" t="s">
        <v>1091</v>
      </c>
      <c r="D8825" t="s">
        <v>107</v>
      </c>
      <c r="E8825">
        <v>47</v>
      </c>
      <c r="F8825">
        <v>47</v>
      </c>
      <c r="G8825">
        <v>100</v>
      </c>
      <c r="H8825" t="s">
        <v>65</v>
      </c>
      <c r="I8825">
        <v>99</v>
      </c>
      <c r="J8825" t="s">
        <v>66</v>
      </c>
      <c r="K8825" s="33" t="str">
        <f>IF(ISNA(VLOOKUP(C8825,'Provider-EHR crosswalk'!A:B,2,FALSE)),"No EHR Specified",VLOOKUP(C8825,'Provider-EHR crosswalk'!A:B,2,FALSE))</f>
        <v>OpenEMR (Open Source)</v>
      </c>
    </row>
    <row r="8826" spans="1:11" x14ac:dyDescent="0.25">
      <c r="A8826" t="s">
        <v>108</v>
      </c>
      <c r="B8826">
        <v>14</v>
      </c>
      <c r="C8826" t="s">
        <v>1091</v>
      </c>
      <c r="D8826" t="s">
        <v>109</v>
      </c>
      <c r="E8826">
        <v>47</v>
      </c>
      <c r="F8826">
        <v>47</v>
      </c>
      <c r="G8826">
        <v>100</v>
      </c>
      <c r="H8826" t="s">
        <v>65</v>
      </c>
      <c r="I8826">
        <v>99</v>
      </c>
      <c r="J8826" t="s">
        <v>66</v>
      </c>
      <c r="K8826" s="33" t="str">
        <f>IF(ISNA(VLOOKUP(C8826,'Provider-EHR crosswalk'!A:B,2,FALSE)),"No EHR Specified",VLOOKUP(C8826,'Provider-EHR crosswalk'!A:B,2,FALSE))</f>
        <v>OpenEMR (Open Source)</v>
      </c>
    </row>
    <row r="8827" spans="1:11" x14ac:dyDescent="0.25">
      <c r="A8827" t="s">
        <v>110</v>
      </c>
      <c r="B8827">
        <v>14</v>
      </c>
      <c r="C8827" t="s">
        <v>1091</v>
      </c>
      <c r="D8827" t="s">
        <v>111</v>
      </c>
      <c r="E8827">
        <v>47</v>
      </c>
      <c r="F8827">
        <v>47</v>
      </c>
      <c r="G8827">
        <v>100</v>
      </c>
      <c r="H8827" t="s">
        <v>65</v>
      </c>
      <c r="I8827">
        <v>99</v>
      </c>
      <c r="J8827" t="s">
        <v>66</v>
      </c>
      <c r="K8827" s="33" t="str">
        <f>IF(ISNA(VLOOKUP(C8827,'Provider-EHR crosswalk'!A:B,2,FALSE)),"No EHR Specified",VLOOKUP(C8827,'Provider-EHR crosswalk'!A:B,2,FALSE))</f>
        <v>OpenEMR (Open Source)</v>
      </c>
    </row>
    <row r="8828" spans="1:11" x14ac:dyDescent="0.25">
      <c r="A8828" t="s">
        <v>112</v>
      </c>
      <c r="B8828">
        <v>14</v>
      </c>
      <c r="C8828" t="s">
        <v>1091</v>
      </c>
      <c r="D8828" t="s">
        <v>113</v>
      </c>
      <c r="E8828">
        <v>47</v>
      </c>
      <c r="F8828">
        <v>47</v>
      </c>
      <c r="G8828">
        <v>100</v>
      </c>
      <c r="H8828" t="s">
        <v>65</v>
      </c>
      <c r="I8828">
        <v>99</v>
      </c>
      <c r="J8828" t="s">
        <v>66</v>
      </c>
      <c r="K8828" s="33" t="str">
        <f>IF(ISNA(VLOOKUP(C8828,'Provider-EHR crosswalk'!A:B,2,FALSE)),"No EHR Specified",VLOOKUP(C8828,'Provider-EHR crosswalk'!A:B,2,FALSE))</f>
        <v>OpenEMR (Open Source)</v>
      </c>
    </row>
    <row r="8829" spans="1:11" x14ac:dyDescent="0.25">
      <c r="A8829" t="s">
        <v>114</v>
      </c>
      <c r="B8829">
        <v>14</v>
      </c>
      <c r="C8829" t="s">
        <v>1091</v>
      </c>
      <c r="D8829" t="s">
        <v>115</v>
      </c>
      <c r="E8829">
        <v>1</v>
      </c>
      <c r="F8829">
        <v>4</v>
      </c>
      <c r="G8829">
        <v>25</v>
      </c>
      <c r="H8829" t="s">
        <v>116</v>
      </c>
      <c r="I8829">
        <v>4</v>
      </c>
      <c r="J8829" t="s">
        <v>69</v>
      </c>
      <c r="K8829" s="33" t="str">
        <f>IF(ISNA(VLOOKUP(C8829,'Provider-EHR crosswalk'!A:B,2,FALSE)),"No EHR Specified",VLOOKUP(C8829,'Provider-EHR crosswalk'!A:B,2,FALSE))</f>
        <v>OpenEMR (Open Source)</v>
      </c>
    </row>
    <row r="8830" spans="1:11" x14ac:dyDescent="0.25">
      <c r="A8830" t="s">
        <v>117</v>
      </c>
      <c r="B8830">
        <v>14</v>
      </c>
      <c r="C8830" t="s">
        <v>1091</v>
      </c>
      <c r="D8830" t="s">
        <v>118</v>
      </c>
      <c r="E8830">
        <v>0</v>
      </c>
      <c r="F8830">
        <v>4</v>
      </c>
      <c r="G8830">
        <v>0</v>
      </c>
      <c r="H8830" t="s">
        <v>116</v>
      </c>
      <c r="I8830">
        <v>4</v>
      </c>
      <c r="J8830" t="s">
        <v>66</v>
      </c>
      <c r="K8830" s="33" t="str">
        <f>IF(ISNA(VLOOKUP(C8830,'Provider-EHR crosswalk'!A:B,2,FALSE)),"No EHR Specified",VLOOKUP(C8830,'Provider-EHR crosswalk'!A:B,2,FALSE))</f>
        <v>OpenEMR (Open Source)</v>
      </c>
    </row>
    <row r="8831" spans="1:11" x14ac:dyDescent="0.25">
      <c r="A8831" t="s">
        <v>119</v>
      </c>
      <c r="B8831">
        <v>14</v>
      </c>
      <c r="C8831" t="s">
        <v>1091</v>
      </c>
      <c r="D8831" t="s">
        <v>120</v>
      </c>
      <c r="E8831">
        <v>0</v>
      </c>
      <c r="F8831">
        <v>4</v>
      </c>
      <c r="G8831">
        <v>0</v>
      </c>
      <c r="H8831" t="s">
        <v>116</v>
      </c>
      <c r="I8831">
        <v>4</v>
      </c>
      <c r="J8831" t="s">
        <v>66</v>
      </c>
      <c r="K8831" s="33" t="str">
        <f>IF(ISNA(VLOOKUP(C8831,'Provider-EHR crosswalk'!A:B,2,FALSE)),"No EHR Specified",VLOOKUP(C8831,'Provider-EHR crosswalk'!A:B,2,FALSE))</f>
        <v>OpenEMR (Open Source)</v>
      </c>
    </row>
    <row r="8832" spans="1:11" x14ac:dyDescent="0.25">
      <c r="A8832" t="s">
        <v>121</v>
      </c>
      <c r="B8832">
        <v>14</v>
      </c>
      <c r="C8832" t="s">
        <v>1091</v>
      </c>
      <c r="D8832" t="s">
        <v>122</v>
      </c>
      <c r="E8832">
        <v>0</v>
      </c>
      <c r="F8832">
        <v>4</v>
      </c>
      <c r="G8832">
        <v>0</v>
      </c>
      <c r="H8832" t="s">
        <v>116</v>
      </c>
      <c r="I8832">
        <v>1</v>
      </c>
      <c r="J8832" t="s">
        <v>66</v>
      </c>
      <c r="K8832" s="33" t="str">
        <f>IF(ISNA(VLOOKUP(C8832,'Provider-EHR crosswalk'!A:B,2,FALSE)),"No EHR Specified",VLOOKUP(C8832,'Provider-EHR crosswalk'!A:B,2,FALSE))</f>
        <v>OpenEMR (Open Source)</v>
      </c>
    </row>
    <row r="8833" spans="1:11" x14ac:dyDescent="0.25">
      <c r="A8833" t="s">
        <v>123</v>
      </c>
      <c r="B8833">
        <v>14</v>
      </c>
      <c r="C8833" t="s">
        <v>1091</v>
      </c>
      <c r="D8833" t="s">
        <v>124</v>
      </c>
      <c r="E8833">
        <v>0</v>
      </c>
      <c r="F8833">
        <v>47</v>
      </c>
      <c r="G8833">
        <v>0</v>
      </c>
      <c r="H8833" t="s">
        <v>116</v>
      </c>
      <c r="I8833">
        <v>1</v>
      </c>
      <c r="J8833" t="s">
        <v>66</v>
      </c>
      <c r="K8833" s="33" t="str">
        <f>IF(ISNA(VLOOKUP(C8833,'Provider-EHR crosswalk'!A:B,2,FALSE)),"No EHR Specified",VLOOKUP(C8833,'Provider-EHR crosswalk'!A:B,2,FALSE))</f>
        <v>OpenEMR (Open Source)</v>
      </c>
    </row>
    <row r="8834" spans="1:11" x14ac:dyDescent="0.25">
      <c r="A8834" t="s">
        <v>125</v>
      </c>
      <c r="B8834">
        <v>14</v>
      </c>
      <c r="C8834" t="s">
        <v>1091</v>
      </c>
      <c r="D8834" t="s">
        <v>126</v>
      </c>
      <c r="E8834">
        <v>0</v>
      </c>
      <c r="F8834">
        <v>47</v>
      </c>
      <c r="G8834">
        <v>0</v>
      </c>
      <c r="H8834" t="s">
        <v>116</v>
      </c>
      <c r="I8834">
        <v>1</v>
      </c>
      <c r="J8834" t="s">
        <v>66</v>
      </c>
      <c r="K8834" s="33" t="str">
        <f>IF(ISNA(VLOOKUP(C8834,'Provider-EHR crosswalk'!A:B,2,FALSE)),"No EHR Specified",VLOOKUP(C8834,'Provider-EHR crosswalk'!A:B,2,FALSE))</f>
        <v>OpenEMR (Open Source)</v>
      </c>
    </row>
    <row r="8835" spans="1:11" x14ac:dyDescent="0.25">
      <c r="A8835" t="s">
        <v>127</v>
      </c>
      <c r="B8835">
        <v>14</v>
      </c>
      <c r="C8835" t="s">
        <v>1091</v>
      </c>
      <c r="D8835" t="s">
        <v>128</v>
      </c>
      <c r="E8835">
        <v>0</v>
      </c>
      <c r="F8835">
        <v>47</v>
      </c>
      <c r="G8835">
        <v>0</v>
      </c>
      <c r="H8835" t="s">
        <v>116</v>
      </c>
      <c r="I8835">
        <v>4</v>
      </c>
      <c r="J8835" t="s">
        <v>66</v>
      </c>
      <c r="K8835" s="33" t="str">
        <f>IF(ISNA(VLOOKUP(C8835,'Provider-EHR crosswalk'!A:B,2,FALSE)),"No EHR Specified",VLOOKUP(C8835,'Provider-EHR crosswalk'!A:B,2,FALSE))</f>
        <v>OpenEMR (Open Source)</v>
      </c>
    </row>
    <row r="8836" spans="1:11" x14ac:dyDescent="0.25">
      <c r="A8836" t="s">
        <v>129</v>
      </c>
      <c r="B8836">
        <v>14</v>
      </c>
      <c r="C8836" t="s">
        <v>1091</v>
      </c>
      <c r="D8836" t="s">
        <v>130</v>
      </c>
      <c r="E8836">
        <v>0</v>
      </c>
      <c r="F8836">
        <v>47</v>
      </c>
      <c r="G8836">
        <v>0</v>
      </c>
      <c r="H8836" t="s">
        <v>116</v>
      </c>
      <c r="I8836">
        <v>4</v>
      </c>
      <c r="J8836" t="s">
        <v>66</v>
      </c>
      <c r="K8836" s="33" t="str">
        <f>IF(ISNA(VLOOKUP(C8836,'Provider-EHR crosswalk'!A:B,2,FALSE)),"No EHR Specified",VLOOKUP(C8836,'Provider-EHR crosswalk'!A:B,2,FALSE))</f>
        <v>OpenEMR (Open Source)</v>
      </c>
    </row>
    <row r="8837" spans="1:11" x14ac:dyDescent="0.25">
      <c r="A8837" t="s">
        <v>131</v>
      </c>
      <c r="B8837">
        <v>14</v>
      </c>
      <c r="C8837" t="s">
        <v>1091</v>
      </c>
      <c r="D8837" t="s">
        <v>132</v>
      </c>
      <c r="E8837">
        <v>0</v>
      </c>
      <c r="F8837">
        <v>47</v>
      </c>
      <c r="G8837">
        <v>0</v>
      </c>
      <c r="H8837" t="s">
        <v>116</v>
      </c>
      <c r="I8837">
        <v>4</v>
      </c>
      <c r="J8837" t="s">
        <v>66</v>
      </c>
      <c r="K8837" s="33" t="str">
        <f>IF(ISNA(VLOOKUP(C8837,'Provider-EHR crosswalk'!A:B,2,FALSE)),"No EHR Specified",VLOOKUP(C8837,'Provider-EHR crosswalk'!A:B,2,FALSE))</f>
        <v>OpenEMR (Open Source)</v>
      </c>
    </row>
    <row r="8838" spans="1:11" x14ac:dyDescent="0.25">
      <c r="A8838" t="s">
        <v>133</v>
      </c>
      <c r="B8838">
        <v>14</v>
      </c>
      <c r="C8838" t="s">
        <v>1091</v>
      </c>
      <c r="D8838" t="s">
        <v>134</v>
      </c>
      <c r="E8838">
        <v>0</v>
      </c>
      <c r="F8838">
        <v>47</v>
      </c>
      <c r="G8838">
        <v>0</v>
      </c>
      <c r="H8838" t="s">
        <v>116</v>
      </c>
      <c r="I8838">
        <v>1</v>
      </c>
      <c r="J8838" t="s">
        <v>66</v>
      </c>
      <c r="K8838" s="33" t="str">
        <f>IF(ISNA(VLOOKUP(C8838,'Provider-EHR crosswalk'!A:B,2,FALSE)),"No EHR Specified",VLOOKUP(C8838,'Provider-EHR crosswalk'!A:B,2,FALSE))</f>
        <v>OpenEMR (Open Source)</v>
      </c>
    </row>
    <row r="8839" spans="1:11" x14ac:dyDescent="0.25">
      <c r="A8839" t="s">
        <v>135</v>
      </c>
      <c r="B8839">
        <v>14</v>
      </c>
      <c r="C8839" t="s">
        <v>1091</v>
      </c>
      <c r="D8839" t="s">
        <v>136</v>
      </c>
      <c r="E8839">
        <v>0</v>
      </c>
      <c r="F8839">
        <v>47</v>
      </c>
      <c r="G8839">
        <v>0</v>
      </c>
      <c r="H8839" t="s">
        <v>116</v>
      </c>
      <c r="I8839">
        <v>1</v>
      </c>
      <c r="J8839" t="s">
        <v>66</v>
      </c>
      <c r="K8839" s="33" t="str">
        <f>IF(ISNA(VLOOKUP(C8839,'Provider-EHR crosswalk'!A:B,2,FALSE)),"No EHR Specified",VLOOKUP(C8839,'Provider-EHR crosswalk'!A:B,2,FALSE))</f>
        <v>OpenEMR (Open Source)</v>
      </c>
    </row>
    <row r="8840" spans="1:11" x14ac:dyDescent="0.25">
      <c r="A8840" t="s">
        <v>137</v>
      </c>
      <c r="B8840">
        <v>14</v>
      </c>
      <c r="C8840" t="s">
        <v>1091</v>
      </c>
      <c r="D8840" t="s">
        <v>138</v>
      </c>
      <c r="E8840">
        <v>0</v>
      </c>
      <c r="F8840">
        <v>47</v>
      </c>
      <c r="G8840">
        <v>0</v>
      </c>
      <c r="H8840" t="s">
        <v>116</v>
      </c>
      <c r="I8840">
        <v>1</v>
      </c>
      <c r="J8840" t="s">
        <v>66</v>
      </c>
      <c r="K8840" s="33" t="str">
        <f>IF(ISNA(VLOOKUP(C8840,'Provider-EHR crosswalk'!A:B,2,FALSE)),"No EHR Specified",VLOOKUP(C8840,'Provider-EHR crosswalk'!A:B,2,FALSE))</f>
        <v>OpenEMR (Open Source)</v>
      </c>
    </row>
    <row r="8841" spans="1:11" x14ac:dyDescent="0.25">
      <c r="A8841" t="s">
        <v>139</v>
      </c>
      <c r="B8841">
        <v>14</v>
      </c>
      <c r="C8841" t="s">
        <v>1091</v>
      </c>
      <c r="D8841" t="s">
        <v>140</v>
      </c>
      <c r="E8841">
        <v>0</v>
      </c>
      <c r="F8841">
        <v>47</v>
      </c>
      <c r="G8841">
        <v>0</v>
      </c>
      <c r="H8841" t="s">
        <v>116</v>
      </c>
      <c r="I8841">
        <v>1</v>
      </c>
      <c r="J8841" t="s">
        <v>66</v>
      </c>
      <c r="K8841" s="33" t="str">
        <f>IF(ISNA(VLOOKUP(C8841,'Provider-EHR crosswalk'!A:B,2,FALSE)),"No EHR Specified",VLOOKUP(C8841,'Provider-EHR crosswalk'!A:B,2,FALSE))</f>
        <v>OpenEMR (Open Source)</v>
      </c>
    </row>
    <row r="8842" spans="1:11" x14ac:dyDescent="0.25">
      <c r="A8842" t="s">
        <v>141</v>
      </c>
      <c r="B8842">
        <v>14</v>
      </c>
      <c r="C8842" t="s">
        <v>1091</v>
      </c>
      <c r="D8842" t="s">
        <v>142</v>
      </c>
      <c r="E8842">
        <v>0</v>
      </c>
      <c r="F8842">
        <v>47</v>
      </c>
      <c r="G8842">
        <v>0</v>
      </c>
      <c r="H8842" t="s">
        <v>116</v>
      </c>
      <c r="I8842">
        <v>1</v>
      </c>
      <c r="J8842" t="s">
        <v>66</v>
      </c>
      <c r="K8842" s="33" t="str">
        <f>IF(ISNA(VLOOKUP(C8842,'Provider-EHR crosswalk'!A:B,2,FALSE)),"No EHR Specified",VLOOKUP(C8842,'Provider-EHR crosswalk'!A:B,2,FALSE))</f>
        <v>OpenEMR (Open Source)</v>
      </c>
    </row>
    <row r="8843" spans="1:11" x14ac:dyDescent="0.25">
      <c r="A8843" t="s">
        <v>143</v>
      </c>
      <c r="B8843">
        <v>14</v>
      </c>
      <c r="C8843" t="s">
        <v>1091</v>
      </c>
      <c r="D8843" t="s">
        <v>144</v>
      </c>
      <c r="E8843">
        <v>0</v>
      </c>
      <c r="F8843">
        <v>47</v>
      </c>
      <c r="G8843">
        <v>0</v>
      </c>
      <c r="H8843" t="s">
        <v>116</v>
      </c>
      <c r="I8843">
        <v>1</v>
      </c>
      <c r="J8843" t="s">
        <v>66</v>
      </c>
      <c r="K8843" s="33" t="str">
        <f>IF(ISNA(VLOOKUP(C8843,'Provider-EHR crosswalk'!A:B,2,FALSE)),"No EHR Specified",VLOOKUP(C8843,'Provider-EHR crosswalk'!A:B,2,FALSE))</f>
        <v>OpenEMR (Open Source)</v>
      </c>
    </row>
    <row r="8844" spans="1:11" x14ac:dyDescent="0.25">
      <c r="A8844" t="s">
        <v>145</v>
      </c>
      <c r="B8844">
        <v>14</v>
      </c>
      <c r="C8844" t="s">
        <v>1091</v>
      </c>
      <c r="D8844" t="s">
        <v>146</v>
      </c>
      <c r="E8844">
        <v>0</v>
      </c>
      <c r="F8844">
        <v>47</v>
      </c>
      <c r="G8844">
        <v>0</v>
      </c>
      <c r="H8844" t="s">
        <v>116</v>
      </c>
      <c r="I8844">
        <v>1</v>
      </c>
      <c r="J8844" t="s">
        <v>66</v>
      </c>
      <c r="K8844" s="33" t="str">
        <f>IF(ISNA(VLOOKUP(C8844,'Provider-EHR crosswalk'!A:B,2,FALSE)),"No EHR Specified",VLOOKUP(C8844,'Provider-EHR crosswalk'!A:B,2,FALSE))</f>
        <v>OpenEMR (Open Source)</v>
      </c>
    </row>
    <row r="8845" spans="1:11" x14ac:dyDescent="0.25">
      <c r="A8845" t="s">
        <v>147</v>
      </c>
      <c r="B8845">
        <v>14</v>
      </c>
      <c r="C8845" t="s">
        <v>1091</v>
      </c>
      <c r="D8845" t="s">
        <v>148</v>
      </c>
      <c r="E8845">
        <v>0</v>
      </c>
      <c r="F8845">
        <v>47</v>
      </c>
      <c r="G8845">
        <v>0</v>
      </c>
      <c r="H8845" t="s">
        <v>116</v>
      </c>
      <c r="I8845">
        <v>1</v>
      </c>
      <c r="J8845" t="s">
        <v>66</v>
      </c>
      <c r="K8845" s="33" t="str">
        <f>IF(ISNA(VLOOKUP(C8845,'Provider-EHR crosswalk'!A:B,2,FALSE)),"No EHR Specified",VLOOKUP(C8845,'Provider-EHR crosswalk'!A:B,2,FALSE))</f>
        <v>OpenEMR (Open Source)</v>
      </c>
    </row>
    <row r="8846" spans="1:11" x14ac:dyDescent="0.25">
      <c r="A8846" t="s">
        <v>149</v>
      </c>
      <c r="B8846">
        <v>14</v>
      </c>
      <c r="C8846" t="s">
        <v>1091</v>
      </c>
      <c r="D8846" t="s">
        <v>150</v>
      </c>
      <c r="E8846">
        <v>0</v>
      </c>
      <c r="F8846">
        <v>47</v>
      </c>
      <c r="G8846">
        <v>0</v>
      </c>
      <c r="H8846" t="s">
        <v>116</v>
      </c>
      <c r="I8846">
        <v>1</v>
      </c>
      <c r="J8846" t="s">
        <v>66</v>
      </c>
      <c r="K8846" s="33" t="str">
        <f>IF(ISNA(VLOOKUP(C8846,'Provider-EHR crosswalk'!A:B,2,FALSE)),"No EHR Specified",VLOOKUP(C8846,'Provider-EHR crosswalk'!A:B,2,FALSE))</f>
        <v>OpenEMR (Open Source)</v>
      </c>
    </row>
    <row r="8847" spans="1:11" x14ac:dyDescent="0.25">
      <c r="A8847" t="s">
        <v>151</v>
      </c>
      <c r="B8847">
        <v>14</v>
      </c>
      <c r="C8847" t="s">
        <v>1091</v>
      </c>
      <c r="D8847" t="s">
        <v>152</v>
      </c>
      <c r="E8847">
        <v>0</v>
      </c>
      <c r="F8847">
        <v>47</v>
      </c>
      <c r="G8847">
        <v>0</v>
      </c>
      <c r="H8847" t="s">
        <v>116</v>
      </c>
      <c r="I8847">
        <v>1</v>
      </c>
      <c r="J8847" t="s">
        <v>66</v>
      </c>
      <c r="K8847" s="33" t="str">
        <f>IF(ISNA(VLOOKUP(C8847,'Provider-EHR crosswalk'!A:B,2,FALSE)),"No EHR Specified",VLOOKUP(C8847,'Provider-EHR crosswalk'!A:B,2,FALSE))</f>
        <v>OpenEMR (Open Source)</v>
      </c>
    </row>
    <row r="8848" spans="1:11" x14ac:dyDescent="0.25">
      <c r="A8848" t="s">
        <v>153</v>
      </c>
      <c r="B8848">
        <v>14</v>
      </c>
      <c r="C8848" t="s">
        <v>1091</v>
      </c>
      <c r="D8848" t="s">
        <v>154</v>
      </c>
      <c r="E8848">
        <v>0</v>
      </c>
      <c r="F8848">
        <v>47</v>
      </c>
      <c r="G8848">
        <v>0</v>
      </c>
      <c r="H8848" t="s">
        <v>116</v>
      </c>
      <c r="I8848">
        <v>1</v>
      </c>
      <c r="J8848" t="s">
        <v>66</v>
      </c>
      <c r="K8848" s="33" t="str">
        <f>IF(ISNA(VLOOKUP(C8848,'Provider-EHR crosswalk'!A:B,2,FALSE)),"No EHR Specified",VLOOKUP(C8848,'Provider-EHR crosswalk'!A:B,2,FALSE))</f>
        <v>OpenEMR (Open Source)</v>
      </c>
    </row>
    <row r="8849" spans="1:11" x14ac:dyDescent="0.25">
      <c r="A8849" t="s">
        <v>155</v>
      </c>
      <c r="B8849">
        <v>14</v>
      </c>
      <c r="C8849" t="s">
        <v>1091</v>
      </c>
      <c r="D8849" t="s">
        <v>156</v>
      </c>
      <c r="E8849">
        <v>0</v>
      </c>
      <c r="F8849">
        <v>47</v>
      </c>
      <c r="G8849">
        <v>0</v>
      </c>
      <c r="H8849" t="s">
        <v>157</v>
      </c>
      <c r="I8849" t="s">
        <v>157</v>
      </c>
      <c r="J8849" t="s">
        <v>157</v>
      </c>
      <c r="K8849" s="33" t="str">
        <f>IF(ISNA(VLOOKUP(C8849,'Provider-EHR crosswalk'!A:B,2,FALSE)),"No EHR Specified",VLOOKUP(C8849,'Provider-EHR crosswalk'!A:B,2,FALSE))</f>
        <v>OpenEMR (Open Source)</v>
      </c>
    </row>
    <row r="8850" spans="1:11" x14ac:dyDescent="0.25">
      <c r="A8850" t="s">
        <v>158</v>
      </c>
      <c r="B8850">
        <v>14</v>
      </c>
      <c r="C8850" t="s">
        <v>1091</v>
      </c>
      <c r="D8850" t="s">
        <v>159</v>
      </c>
      <c r="E8850">
        <v>5</v>
      </c>
      <c r="F8850">
        <v>47</v>
      </c>
      <c r="G8850">
        <v>10.64</v>
      </c>
      <c r="H8850" t="s">
        <v>157</v>
      </c>
      <c r="I8850" t="s">
        <v>157</v>
      </c>
      <c r="J8850" t="s">
        <v>157</v>
      </c>
      <c r="K8850" s="33" t="str">
        <f>IF(ISNA(VLOOKUP(C8850,'Provider-EHR crosswalk'!A:B,2,FALSE)),"No EHR Specified",VLOOKUP(C8850,'Provider-EHR crosswalk'!A:B,2,FALSE))</f>
        <v>OpenEMR (Open Source)</v>
      </c>
    </row>
    <row r="8851" spans="1:11" x14ac:dyDescent="0.25">
      <c r="A8851" t="s">
        <v>162</v>
      </c>
      <c r="B8851">
        <v>14</v>
      </c>
      <c r="C8851" t="s">
        <v>1091</v>
      </c>
      <c r="D8851" t="s">
        <v>163</v>
      </c>
      <c r="E8851">
        <v>46</v>
      </c>
      <c r="F8851">
        <v>47</v>
      </c>
      <c r="G8851">
        <v>97.87</v>
      </c>
      <c r="H8851" t="s">
        <v>65</v>
      </c>
      <c r="I8851">
        <v>95</v>
      </c>
      <c r="J8851" t="s">
        <v>66</v>
      </c>
      <c r="K8851" s="33" t="str">
        <f>IF(ISNA(VLOOKUP(C8851,'Provider-EHR crosswalk'!A:B,2,FALSE)),"No EHR Specified",VLOOKUP(C8851,'Provider-EHR crosswalk'!A:B,2,FALSE))</f>
        <v>OpenEMR (Open Source)</v>
      </c>
    </row>
    <row r="8852" spans="1:11" x14ac:dyDescent="0.25">
      <c r="A8852" t="s">
        <v>164</v>
      </c>
      <c r="B8852">
        <v>14</v>
      </c>
      <c r="C8852" t="s">
        <v>1091</v>
      </c>
      <c r="D8852" t="s">
        <v>165</v>
      </c>
      <c r="E8852">
        <v>3</v>
      </c>
      <c r="F8852">
        <v>4</v>
      </c>
      <c r="G8852">
        <v>75</v>
      </c>
      <c r="H8852" t="s">
        <v>65</v>
      </c>
      <c r="I8852">
        <v>95</v>
      </c>
      <c r="J8852" t="s">
        <v>69</v>
      </c>
      <c r="K8852" s="33" t="str">
        <f>IF(ISNA(VLOOKUP(C8852,'Provider-EHR crosswalk'!A:B,2,FALSE)),"No EHR Specified",VLOOKUP(C8852,'Provider-EHR crosswalk'!A:B,2,FALSE))</f>
        <v>OpenEMR (Open Source)</v>
      </c>
    </row>
    <row r="8853" spans="1:11" x14ac:dyDescent="0.25">
      <c r="A8853" t="s">
        <v>166</v>
      </c>
      <c r="B8853">
        <v>14</v>
      </c>
      <c r="C8853" t="s">
        <v>1091</v>
      </c>
      <c r="D8853" t="s">
        <v>167</v>
      </c>
      <c r="E8853">
        <v>0</v>
      </c>
      <c r="F8853">
        <v>4</v>
      </c>
      <c r="G8853">
        <v>0</v>
      </c>
      <c r="H8853" t="s">
        <v>116</v>
      </c>
      <c r="I8853">
        <v>5</v>
      </c>
      <c r="J8853" t="s">
        <v>66</v>
      </c>
      <c r="K8853" s="33" t="str">
        <f>IF(ISNA(VLOOKUP(C8853,'Provider-EHR crosswalk'!A:B,2,FALSE)),"No EHR Specified",VLOOKUP(C8853,'Provider-EHR crosswalk'!A:B,2,FALSE))</f>
        <v>OpenEMR (Open Source)</v>
      </c>
    </row>
    <row r="8854" spans="1:11" x14ac:dyDescent="0.25">
      <c r="A8854" t="s">
        <v>168</v>
      </c>
      <c r="B8854">
        <v>14</v>
      </c>
      <c r="C8854" t="s">
        <v>1091</v>
      </c>
      <c r="D8854" t="s">
        <v>169</v>
      </c>
      <c r="E8854">
        <v>0</v>
      </c>
      <c r="F8854">
        <v>4</v>
      </c>
      <c r="G8854">
        <v>0</v>
      </c>
      <c r="H8854" t="s">
        <v>116</v>
      </c>
      <c r="I8854">
        <v>5</v>
      </c>
      <c r="J8854" t="s">
        <v>66</v>
      </c>
      <c r="K8854" s="33" t="str">
        <f>IF(ISNA(VLOOKUP(C8854,'Provider-EHR crosswalk'!A:B,2,FALSE)),"No EHR Specified",VLOOKUP(C8854,'Provider-EHR crosswalk'!A:B,2,FALSE))</f>
        <v>OpenEMR (Open Source)</v>
      </c>
    </row>
    <row r="8855" spans="1:11" x14ac:dyDescent="0.25">
      <c r="A8855" t="s">
        <v>170</v>
      </c>
      <c r="B8855">
        <v>14</v>
      </c>
      <c r="C8855" t="s">
        <v>1091</v>
      </c>
      <c r="D8855" t="s">
        <v>171</v>
      </c>
      <c r="E8855">
        <v>1</v>
      </c>
      <c r="F8855">
        <v>4</v>
      </c>
      <c r="G8855">
        <v>25</v>
      </c>
      <c r="H8855" t="s">
        <v>116</v>
      </c>
      <c r="I8855">
        <v>5</v>
      </c>
      <c r="J8855" t="s">
        <v>69</v>
      </c>
      <c r="K8855" s="33" t="str">
        <f>IF(ISNA(VLOOKUP(C8855,'Provider-EHR crosswalk'!A:B,2,FALSE)),"No EHR Specified",VLOOKUP(C8855,'Provider-EHR crosswalk'!A:B,2,FALSE))</f>
        <v>OpenEMR (Open Source)</v>
      </c>
    </row>
    <row r="8856" spans="1:11" x14ac:dyDescent="0.25">
      <c r="A8856" t="s">
        <v>172</v>
      </c>
      <c r="B8856">
        <v>14</v>
      </c>
      <c r="C8856" t="s">
        <v>1091</v>
      </c>
      <c r="D8856" t="s">
        <v>173</v>
      </c>
      <c r="E8856">
        <v>0</v>
      </c>
      <c r="F8856">
        <v>47</v>
      </c>
      <c r="G8856">
        <v>0</v>
      </c>
      <c r="H8856" t="s">
        <v>116</v>
      </c>
      <c r="I8856">
        <v>5</v>
      </c>
      <c r="J8856" t="s">
        <v>66</v>
      </c>
      <c r="K8856" s="33" t="str">
        <f>IF(ISNA(VLOOKUP(C8856,'Provider-EHR crosswalk'!A:B,2,FALSE)),"No EHR Specified",VLOOKUP(C8856,'Provider-EHR crosswalk'!A:B,2,FALSE))</f>
        <v>OpenEMR (Open Source)</v>
      </c>
    </row>
    <row r="8857" spans="1:11" x14ac:dyDescent="0.25">
      <c r="A8857" t="s">
        <v>174</v>
      </c>
      <c r="B8857">
        <v>14</v>
      </c>
      <c r="C8857" t="s">
        <v>1091</v>
      </c>
      <c r="D8857" t="s">
        <v>175</v>
      </c>
      <c r="E8857">
        <v>0</v>
      </c>
      <c r="F8857">
        <v>47</v>
      </c>
      <c r="G8857">
        <v>0</v>
      </c>
      <c r="H8857" t="s">
        <v>116</v>
      </c>
      <c r="I8857">
        <v>5</v>
      </c>
      <c r="J8857" t="s">
        <v>66</v>
      </c>
      <c r="K8857" s="33" t="str">
        <f>IF(ISNA(VLOOKUP(C8857,'Provider-EHR crosswalk'!A:B,2,FALSE)),"No EHR Specified",VLOOKUP(C8857,'Provider-EHR crosswalk'!A:B,2,FALSE))</f>
        <v>OpenEMR (Open Source)</v>
      </c>
    </row>
    <row r="8858" spans="1:11" x14ac:dyDescent="0.25">
      <c r="A8858" t="s">
        <v>176</v>
      </c>
      <c r="B8858">
        <v>14</v>
      </c>
      <c r="C8858" t="s">
        <v>1091</v>
      </c>
      <c r="D8858" t="s">
        <v>177</v>
      </c>
      <c r="E8858">
        <v>1</v>
      </c>
      <c r="F8858">
        <v>47</v>
      </c>
      <c r="G8858">
        <v>2.13</v>
      </c>
      <c r="H8858" t="s">
        <v>116</v>
      </c>
      <c r="I8858">
        <v>5</v>
      </c>
      <c r="J8858" t="s">
        <v>66</v>
      </c>
      <c r="K8858" s="33" t="str">
        <f>IF(ISNA(VLOOKUP(C8858,'Provider-EHR crosswalk'!A:B,2,FALSE)),"No EHR Specified",VLOOKUP(C8858,'Provider-EHR crosswalk'!A:B,2,FALSE))</f>
        <v>OpenEMR (Open Source)</v>
      </c>
    </row>
    <row r="8859" spans="1:11" x14ac:dyDescent="0.25">
      <c r="A8859" t="s">
        <v>63</v>
      </c>
      <c r="B8859">
        <v>192</v>
      </c>
      <c r="C8859" t="s">
        <v>660</v>
      </c>
      <c r="D8859" t="s">
        <v>64</v>
      </c>
      <c r="E8859">
        <v>4</v>
      </c>
      <c r="F8859">
        <v>4</v>
      </c>
      <c r="G8859">
        <v>100</v>
      </c>
      <c r="H8859" t="s">
        <v>65</v>
      </c>
      <c r="I8859">
        <v>99</v>
      </c>
      <c r="J8859" t="s">
        <v>66</v>
      </c>
      <c r="K8859" s="33" t="str">
        <f>IF(ISNA(VLOOKUP(C8859,'Provider-EHR crosswalk'!A:B,2,FALSE)),"No EHR Specified",VLOOKUP(C8859,'Provider-EHR crosswalk'!A:B,2,FALSE))</f>
        <v>Veradigm EHR (formerly Allscripts)</v>
      </c>
    </row>
    <row r="8860" spans="1:11" x14ac:dyDescent="0.25">
      <c r="A8860" t="s">
        <v>67</v>
      </c>
      <c r="B8860">
        <v>192</v>
      </c>
      <c r="C8860" t="s">
        <v>660</v>
      </c>
      <c r="D8860" t="s">
        <v>68</v>
      </c>
      <c r="E8860">
        <v>0</v>
      </c>
      <c r="F8860">
        <v>4</v>
      </c>
      <c r="G8860">
        <v>0</v>
      </c>
      <c r="H8860" t="s">
        <v>65</v>
      </c>
      <c r="I8860">
        <v>75</v>
      </c>
      <c r="J8860" t="s">
        <v>69</v>
      </c>
      <c r="K8860" s="33" t="str">
        <f>IF(ISNA(VLOOKUP(C8860,'Provider-EHR crosswalk'!A:B,2,FALSE)),"No EHR Specified",VLOOKUP(C8860,'Provider-EHR crosswalk'!A:B,2,FALSE))</f>
        <v>Veradigm EHR (formerly Allscripts)</v>
      </c>
    </row>
    <row r="8861" spans="1:11" x14ac:dyDescent="0.25">
      <c r="A8861" t="s">
        <v>70</v>
      </c>
      <c r="B8861">
        <v>192</v>
      </c>
      <c r="C8861" t="s">
        <v>660</v>
      </c>
      <c r="D8861" t="s">
        <v>71</v>
      </c>
      <c r="E8861">
        <v>4</v>
      </c>
      <c r="F8861">
        <v>4</v>
      </c>
      <c r="G8861">
        <v>100</v>
      </c>
      <c r="H8861" t="s">
        <v>65</v>
      </c>
      <c r="I8861">
        <v>99</v>
      </c>
      <c r="J8861" t="s">
        <v>66</v>
      </c>
      <c r="K8861" s="33" t="str">
        <f>IF(ISNA(VLOOKUP(C8861,'Provider-EHR crosswalk'!A:B,2,FALSE)),"No EHR Specified",VLOOKUP(C8861,'Provider-EHR crosswalk'!A:B,2,FALSE))</f>
        <v>Veradigm EHR (formerly Allscripts)</v>
      </c>
    </row>
    <row r="8862" spans="1:11" x14ac:dyDescent="0.25">
      <c r="A8862" t="s">
        <v>72</v>
      </c>
      <c r="B8862">
        <v>192</v>
      </c>
      <c r="C8862" t="s">
        <v>660</v>
      </c>
      <c r="D8862" t="s">
        <v>73</v>
      </c>
      <c r="E8862">
        <v>4</v>
      </c>
      <c r="F8862">
        <v>4</v>
      </c>
      <c r="G8862">
        <v>100</v>
      </c>
      <c r="H8862" t="s">
        <v>65</v>
      </c>
      <c r="I8862">
        <v>99</v>
      </c>
      <c r="J8862" t="s">
        <v>66</v>
      </c>
      <c r="K8862" s="33" t="str">
        <f>IF(ISNA(VLOOKUP(C8862,'Provider-EHR crosswalk'!A:B,2,FALSE)),"No EHR Specified",VLOOKUP(C8862,'Provider-EHR crosswalk'!A:B,2,FALSE))</f>
        <v>Veradigm EHR (formerly Allscripts)</v>
      </c>
    </row>
    <row r="8863" spans="1:11" x14ac:dyDescent="0.25">
      <c r="A8863" t="s">
        <v>74</v>
      </c>
      <c r="B8863">
        <v>192</v>
      </c>
      <c r="C8863" t="s">
        <v>660</v>
      </c>
      <c r="D8863" t="s">
        <v>75</v>
      </c>
      <c r="E8863">
        <v>4</v>
      </c>
      <c r="F8863">
        <v>4</v>
      </c>
      <c r="G8863">
        <v>100</v>
      </c>
      <c r="H8863" t="s">
        <v>65</v>
      </c>
      <c r="I8863">
        <v>99</v>
      </c>
      <c r="J8863" t="s">
        <v>66</v>
      </c>
      <c r="K8863" s="33" t="str">
        <f>IF(ISNA(VLOOKUP(C8863,'Provider-EHR crosswalk'!A:B,2,FALSE)),"No EHR Specified",VLOOKUP(C8863,'Provider-EHR crosswalk'!A:B,2,FALSE))</f>
        <v>Veradigm EHR (formerly Allscripts)</v>
      </c>
    </row>
    <row r="8864" spans="1:11" x14ac:dyDescent="0.25">
      <c r="A8864" t="s">
        <v>76</v>
      </c>
      <c r="B8864">
        <v>192</v>
      </c>
      <c r="C8864" t="s">
        <v>660</v>
      </c>
      <c r="D8864" t="s">
        <v>77</v>
      </c>
      <c r="E8864">
        <v>4</v>
      </c>
      <c r="F8864">
        <v>4</v>
      </c>
      <c r="G8864">
        <v>100</v>
      </c>
      <c r="H8864" t="s">
        <v>65</v>
      </c>
      <c r="I8864">
        <v>85</v>
      </c>
      <c r="J8864" t="s">
        <v>66</v>
      </c>
      <c r="K8864" s="33" t="str">
        <f>IF(ISNA(VLOOKUP(C8864,'Provider-EHR crosswalk'!A:B,2,FALSE)),"No EHR Specified",VLOOKUP(C8864,'Provider-EHR crosswalk'!A:B,2,FALSE))</f>
        <v>Veradigm EHR (formerly Allscripts)</v>
      </c>
    </row>
    <row r="8865" spans="1:11" x14ac:dyDescent="0.25">
      <c r="A8865" t="s">
        <v>78</v>
      </c>
      <c r="B8865">
        <v>192</v>
      </c>
      <c r="C8865" t="s">
        <v>660</v>
      </c>
      <c r="D8865" t="s">
        <v>79</v>
      </c>
      <c r="E8865">
        <v>4</v>
      </c>
      <c r="F8865">
        <v>4</v>
      </c>
      <c r="G8865">
        <v>100</v>
      </c>
      <c r="H8865" t="s">
        <v>65</v>
      </c>
      <c r="I8865">
        <v>85</v>
      </c>
      <c r="J8865" t="s">
        <v>66</v>
      </c>
      <c r="K8865" s="33" t="str">
        <f>IF(ISNA(VLOOKUP(C8865,'Provider-EHR crosswalk'!A:B,2,FALSE)),"No EHR Specified",VLOOKUP(C8865,'Provider-EHR crosswalk'!A:B,2,FALSE))</f>
        <v>Veradigm EHR (formerly Allscripts)</v>
      </c>
    </row>
    <row r="8866" spans="1:11" x14ac:dyDescent="0.25">
      <c r="A8866" t="s">
        <v>80</v>
      </c>
      <c r="B8866">
        <v>192</v>
      </c>
      <c r="C8866" t="s">
        <v>660</v>
      </c>
      <c r="D8866" t="s">
        <v>81</v>
      </c>
      <c r="E8866">
        <v>4</v>
      </c>
      <c r="F8866">
        <v>4</v>
      </c>
      <c r="G8866">
        <v>100</v>
      </c>
      <c r="H8866" t="s">
        <v>65</v>
      </c>
      <c r="I8866">
        <v>85</v>
      </c>
      <c r="J8866" t="s">
        <v>66</v>
      </c>
      <c r="K8866" s="33" t="str">
        <f>IF(ISNA(VLOOKUP(C8866,'Provider-EHR crosswalk'!A:B,2,FALSE)),"No EHR Specified",VLOOKUP(C8866,'Provider-EHR crosswalk'!A:B,2,FALSE))</f>
        <v>Veradigm EHR (formerly Allscripts)</v>
      </c>
    </row>
    <row r="8867" spans="1:11" x14ac:dyDescent="0.25">
      <c r="A8867" t="s">
        <v>82</v>
      </c>
      <c r="B8867">
        <v>192</v>
      </c>
      <c r="C8867" t="s">
        <v>660</v>
      </c>
      <c r="D8867" t="s">
        <v>83</v>
      </c>
      <c r="E8867">
        <v>4</v>
      </c>
      <c r="F8867">
        <v>4</v>
      </c>
      <c r="G8867">
        <v>100</v>
      </c>
      <c r="H8867" t="s">
        <v>65</v>
      </c>
      <c r="I8867">
        <v>85</v>
      </c>
      <c r="J8867" t="s">
        <v>66</v>
      </c>
      <c r="K8867" s="33" t="str">
        <f>IF(ISNA(VLOOKUP(C8867,'Provider-EHR crosswalk'!A:B,2,FALSE)),"No EHR Specified",VLOOKUP(C8867,'Provider-EHR crosswalk'!A:B,2,FALSE))</f>
        <v>Veradigm EHR (formerly Allscripts)</v>
      </c>
    </row>
    <row r="8868" spans="1:11" x14ac:dyDescent="0.25">
      <c r="A8868" t="s">
        <v>84</v>
      </c>
      <c r="B8868">
        <v>192</v>
      </c>
      <c r="C8868" t="s">
        <v>660</v>
      </c>
      <c r="D8868" t="s">
        <v>85</v>
      </c>
      <c r="E8868">
        <v>4</v>
      </c>
      <c r="F8868">
        <v>4</v>
      </c>
      <c r="G8868">
        <v>100</v>
      </c>
      <c r="H8868" t="s">
        <v>65</v>
      </c>
      <c r="I8868">
        <v>85</v>
      </c>
      <c r="J8868" t="s">
        <v>66</v>
      </c>
      <c r="K8868" s="33" t="str">
        <f>IF(ISNA(VLOOKUP(C8868,'Provider-EHR crosswalk'!A:B,2,FALSE)),"No EHR Specified",VLOOKUP(C8868,'Provider-EHR crosswalk'!A:B,2,FALSE))</f>
        <v>Veradigm EHR (formerly Allscripts)</v>
      </c>
    </row>
    <row r="8869" spans="1:11" x14ac:dyDescent="0.25">
      <c r="A8869" t="s">
        <v>86</v>
      </c>
      <c r="B8869">
        <v>192</v>
      </c>
      <c r="C8869" t="s">
        <v>660</v>
      </c>
      <c r="D8869" t="s">
        <v>87</v>
      </c>
      <c r="E8869">
        <v>4</v>
      </c>
      <c r="F8869">
        <v>4</v>
      </c>
      <c r="G8869">
        <v>100</v>
      </c>
      <c r="H8869" t="s">
        <v>65</v>
      </c>
      <c r="I8869">
        <v>95</v>
      </c>
      <c r="J8869" t="s">
        <v>66</v>
      </c>
      <c r="K8869" s="33" t="str">
        <f>IF(ISNA(VLOOKUP(C8869,'Provider-EHR crosswalk'!A:B,2,FALSE)),"No EHR Specified",VLOOKUP(C8869,'Provider-EHR crosswalk'!A:B,2,FALSE))</f>
        <v>Veradigm EHR (formerly Allscripts)</v>
      </c>
    </row>
    <row r="8870" spans="1:11" x14ac:dyDescent="0.25">
      <c r="A8870" t="s">
        <v>88</v>
      </c>
      <c r="B8870">
        <v>192</v>
      </c>
      <c r="C8870" t="s">
        <v>660</v>
      </c>
      <c r="D8870" t="s">
        <v>89</v>
      </c>
      <c r="E8870">
        <v>4</v>
      </c>
      <c r="F8870">
        <v>4</v>
      </c>
      <c r="G8870">
        <v>100</v>
      </c>
      <c r="H8870" t="s">
        <v>65</v>
      </c>
      <c r="I8870">
        <v>95</v>
      </c>
      <c r="J8870" t="s">
        <v>66</v>
      </c>
      <c r="K8870" s="33" t="str">
        <f>IF(ISNA(VLOOKUP(C8870,'Provider-EHR crosswalk'!A:B,2,FALSE)),"No EHR Specified",VLOOKUP(C8870,'Provider-EHR crosswalk'!A:B,2,FALSE))</f>
        <v>Veradigm EHR (formerly Allscripts)</v>
      </c>
    </row>
    <row r="8871" spans="1:11" x14ac:dyDescent="0.25">
      <c r="A8871" t="s">
        <v>90</v>
      </c>
      <c r="B8871">
        <v>192</v>
      </c>
      <c r="C8871" t="s">
        <v>660</v>
      </c>
      <c r="D8871" t="s">
        <v>91</v>
      </c>
      <c r="E8871">
        <v>4</v>
      </c>
      <c r="F8871">
        <v>4</v>
      </c>
      <c r="G8871">
        <v>100</v>
      </c>
      <c r="H8871" t="s">
        <v>65</v>
      </c>
      <c r="I8871">
        <v>90</v>
      </c>
      <c r="J8871" t="s">
        <v>66</v>
      </c>
      <c r="K8871" s="33" t="str">
        <f>IF(ISNA(VLOOKUP(C8871,'Provider-EHR crosswalk'!A:B,2,FALSE)),"No EHR Specified",VLOOKUP(C8871,'Provider-EHR crosswalk'!A:B,2,FALSE))</f>
        <v>Veradigm EHR (formerly Allscripts)</v>
      </c>
    </row>
    <row r="8872" spans="1:11" x14ac:dyDescent="0.25">
      <c r="A8872" t="s">
        <v>92</v>
      </c>
      <c r="B8872">
        <v>192</v>
      </c>
      <c r="C8872" t="s">
        <v>660</v>
      </c>
      <c r="D8872" t="s">
        <v>93</v>
      </c>
      <c r="E8872">
        <v>3</v>
      </c>
      <c r="F8872">
        <v>4</v>
      </c>
      <c r="G8872">
        <v>75</v>
      </c>
      <c r="H8872" t="s">
        <v>65</v>
      </c>
      <c r="I8872">
        <v>90</v>
      </c>
      <c r="J8872" t="s">
        <v>69</v>
      </c>
      <c r="K8872" s="33" t="str">
        <f>IF(ISNA(VLOOKUP(C8872,'Provider-EHR crosswalk'!A:B,2,FALSE)),"No EHR Specified",VLOOKUP(C8872,'Provider-EHR crosswalk'!A:B,2,FALSE))</f>
        <v>Veradigm EHR (formerly Allscripts)</v>
      </c>
    </row>
    <row r="8873" spans="1:11" x14ac:dyDescent="0.25">
      <c r="A8873" t="s">
        <v>94</v>
      </c>
      <c r="B8873">
        <v>192</v>
      </c>
      <c r="C8873" t="s">
        <v>660</v>
      </c>
      <c r="D8873" t="s">
        <v>95</v>
      </c>
      <c r="E8873">
        <v>0</v>
      </c>
      <c r="F8873">
        <v>4</v>
      </c>
      <c r="G8873">
        <v>0</v>
      </c>
      <c r="H8873" t="s">
        <v>65</v>
      </c>
      <c r="I8873">
        <v>90</v>
      </c>
      <c r="J8873" t="s">
        <v>69</v>
      </c>
      <c r="K8873" s="33" t="str">
        <f>IF(ISNA(VLOOKUP(C8873,'Provider-EHR crosswalk'!A:B,2,FALSE)),"No EHR Specified",VLOOKUP(C8873,'Provider-EHR crosswalk'!A:B,2,FALSE))</f>
        <v>Veradigm EHR (formerly Allscripts)</v>
      </c>
    </row>
    <row r="8874" spans="1:11" x14ac:dyDescent="0.25">
      <c r="A8874" t="s">
        <v>96</v>
      </c>
      <c r="B8874">
        <v>192</v>
      </c>
      <c r="C8874" t="s">
        <v>660</v>
      </c>
      <c r="D8874" t="s">
        <v>97</v>
      </c>
      <c r="E8874">
        <v>4</v>
      </c>
      <c r="F8874">
        <v>4</v>
      </c>
      <c r="G8874">
        <v>100</v>
      </c>
      <c r="H8874" t="s">
        <v>65</v>
      </c>
      <c r="I8874">
        <v>90</v>
      </c>
      <c r="J8874" t="s">
        <v>66</v>
      </c>
      <c r="K8874" s="33" t="str">
        <f>IF(ISNA(VLOOKUP(C8874,'Provider-EHR crosswalk'!A:B,2,FALSE)),"No EHR Specified",VLOOKUP(C8874,'Provider-EHR crosswalk'!A:B,2,FALSE))</f>
        <v>Veradigm EHR (formerly Allscripts)</v>
      </c>
    </row>
    <row r="8875" spans="1:11" x14ac:dyDescent="0.25">
      <c r="A8875" t="s">
        <v>98</v>
      </c>
      <c r="B8875">
        <v>192</v>
      </c>
      <c r="C8875" t="s">
        <v>660</v>
      </c>
      <c r="D8875" t="s">
        <v>99</v>
      </c>
      <c r="E8875">
        <v>4</v>
      </c>
      <c r="F8875">
        <v>4</v>
      </c>
      <c r="G8875">
        <v>100</v>
      </c>
      <c r="H8875" t="s">
        <v>65</v>
      </c>
      <c r="I8875">
        <v>90</v>
      </c>
      <c r="J8875" t="s">
        <v>66</v>
      </c>
      <c r="K8875" s="33" t="str">
        <f>IF(ISNA(VLOOKUP(C8875,'Provider-EHR crosswalk'!A:B,2,FALSE)),"No EHR Specified",VLOOKUP(C8875,'Provider-EHR crosswalk'!A:B,2,FALSE))</f>
        <v>Veradigm EHR (formerly Allscripts)</v>
      </c>
    </row>
    <row r="8876" spans="1:11" x14ac:dyDescent="0.25">
      <c r="A8876" t="s">
        <v>100</v>
      </c>
      <c r="B8876">
        <v>192</v>
      </c>
      <c r="C8876" t="s">
        <v>660</v>
      </c>
      <c r="D8876" t="s">
        <v>101</v>
      </c>
      <c r="E8876">
        <v>10</v>
      </c>
      <c r="F8876">
        <v>10</v>
      </c>
      <c r="G8876">
        <v>100</v>
      </c>
      <c r="H8876" t="s">
        <v>65</v>
      </c>
      <c r="I8876">
        <v>99</v>
      </c>
      <c r="J8876" t="s">
        <v>66</v>
      </c>
      <c r="K8876" s="33" t="str">
        <f>IF(ISNA(VLOOKUP(C8876,'Provider-EHR crosswalk'!A:B,2,FALSE)),"No EHR Specified",VLOOKUP(C8876,'Provider-EHR crosswalk'!A:B,2,FALSE))</f>
        <v>Veradigm EHR (formerly Allscripts)</v>
      </c>
    </row>
    <row r="8877" spans="1:11" x14ac:dyDescent="0.25">
      <c r="A8877" t="s">
        <v>102</v>
      </c>
      <c r="B8877">
        <v>192</v>
      </c>
      <c r="C8877" t="s">
        <v>660</v>
      </c>
      <c r="D8877" t="s">
        <v>103</v>
      </c>
      <c r="E8877">
        <v>10</v>
      </c>
      <c r="F8877">
        <v>10</v>
      </c>
      <c r="G8877">
        <v>100</v>
      </c>
      <c r="H8877" t="s">
        <v>65</v>
      </c>
      <c r="I8877">
        <v>99</v>
      </c>
      <c r="J8877" t="s">
        <v>66</v>
      </c>
      <c r="K8877" s="33" t="str">
        <f>IF(ISNA(VLOOKUP(C8877,'Provider-EHR crosswalk'!A:B,2,FALSE)),"No EHR Specified",VLOOKUP(C8877,'Provider-EHR crosswalk'!A:B,2,FALSE))</f>
        <v>Veradigm EHR (formerly Allscripts)</v>
      </c>
    </row>
    <row r="8878" spans="1:11" x14ac:dyDescent="0.25">
      <c r="A8878" t="s">
        <v>104</v>
      </c>
      <c r="B8878">
        <v>192</v>
      </c>
      <c r="C8878" t="s">
        <v>660</v>
      </c>
      <c r="D8878" t="s">
        <v>105</v>
      </c>
      <c r="E8878">
        <v>10</v>
      </c>
      <c r="F8878">
        <v>10</v>
      </c>
      <c r="G8878">
        <v>100</v>
      </c>
      <c r="H8878" t="s">
        <v>65</v>
      </c>
      <c r="I8878">
        <v>99</v>
      </c>
      <c r="J8878" t="s">
        <v>66</v>
      </c>
      <c r="K8878" s="33" t="str">
        <f>IF(ISNA(VLOOKUP(C8878,'Provider-EHR crosswalk'!A:B,2,FALSE)),"No EHR Specified",VLOOKUP(C8878,'Provider-EHR crosswalk'!A:B,2,FALSE))</f>
        <v>Veradigm EHR (formerly Allscripts)</v>
      </c>
    </row>
    <row r="8879" spans="1:11" x14ac:dyDescent="0.25">
      <c r="A8879" t="s">
        <v>106</v>
      </c>
      <c r="B8879">
        <v>192</v>
      </c>
      <c r="C8879" t="s">
        <v>660</v>
      </c>
      <c r="D8879" t="s">
        <v>107</v>
      </c>
      <c r="E8879">
        <v>10</v>
      </c>
      <c r="F8879">
        <v>10</v>
      </c>
      <c r="G8879">
        <v>100</v>
      </c>
      <c r="H8879" t="s">
        <v>65</v>
      </c>
      <c r="I8879">
        <v>99</v>
      </c>
      <c r="J8879" t="s">
        <v>66</v>
      </c>
      <c r="K8879" s="33" t="str">
        <f>IF(ISNA(VLOOKUP(C8879,'Provider-EHR crosswalk'!A:B,2,FALSE)),"No EHR Specified",VLOOKUP(C8879,'Provider-EHR crosswalk'!A:B,2,FALSE))</f>
        <v>Veradigm EHR (formerly Allscripts)</v>
      </c>
    </row>
    <row r="8880" spans="1:11" x14ac:dyDescent="0.25">
      <c r="A8880" t="s">
        <v>108</v>
      </c>
      <c r="B8880">
        <v>192</v>
      </c>
      <c r="C8880" t="s">
        <v>660</v>
      </c>
      <c r="D8880" t="s">
        <v>109</v>
      </c>
      <c r="E8880">
        <v>10</v>
      </c>
      <c r="F8880">
        <v>10</v>
      </c>
      <c r="G8880">
        <v>100</v>
      </c>
      <c r="H8880" t="s">
        <v>65</v>
      </c>
      <c r="I8880">
        <v>99</v>
      </c>
      <c r="J8880" t="s">
        <v>66</v>
      </c>
      <c r="K8880" s="33" t="str">
        <f>IF(ISNA(VLOOKUP(C8880,'Provider-EHR crosswalk'!A:B,2,FALSE)),"No EHR Specified",VLOOKUP(C8880,'Provider-EHR crosswalk'!A:B,2,FALSE))</f>
        <v>Veradigm EHR (formerly Allscripts)</v>
      </c>
    </row>
    <row r="8881" spans="1:11" x14ac:dyDescent="0.25">
      <c r="A8881" t="s">
        <v>110</v>
      </c>
      <c r="B8881">
        <v>192</v>
      </c>
      <c r="C8881" t="s">
        <v>660</v>
      </c>
      <c r="D8881" t="s">
        <v>111</v>
      </c>
      <c r="E8881">
        <v>10</v>
      </c>
      <c r="F8881">
        <v>10</v>
      </c>
      <c r="G8881">
        <v>100</v>
      </c>
      <c r="H8881" t="s">
        <v>65</v>
      </c>
      <c r="I8881">
        <v>99</v>
      </c>
      <c r="J8881" t="s">
        <v>66</v>
      </c>
      <c r="K8881" s="33" t="str">
        <f>IF(ISNA(VLOOKUP(C8881,'Provider-EHR crosswalk'!A:B,2,FALSE)),"No EHR Specified",VLOOKUP(C8881,'Provider-EHR crosswalk'!A:B,2,FALSE))</f>
        <v>Veradigm EHR (formerly Allscripts)</v>
      </c>
    </row>
    <row r="8882" spans="1:11" x14ac:dyDescent="0.25">
      <c r="A8882" t="s">
        <v>112</v>
      </c>
      <c r="B8882">
        <v>192</v>
      </c>
      <c r="C8882" t="s">
        <v>660</v>
      </c>
      <c r="D8882" t="s">
        <v>113</v>
      </c>
      <c r="E8882">
        <v>10</v>
      </c>
      <c r="F8882">
        <v>10</v>
      </c>
      <c r="G8882">
        <v>100</v>
      </c>
      <c r="H8882" t="s">
        <v>65</v>
      </c>
      <c r="I8882">
        <v>99</v>
      </c>
      <c r="J8882" t="s">
        <v>66</v>
      </c>
      <c r="K8882" s="33" t="str">
        <f>IF(ISNA(VLOOKUP(C8882,'Provider-EHR crosswalk'!A:B,2,FALSE)),"No EHR Specified",VLOOKUP(C8882,'Provider-EHR crosswalk'!A:B,2,FALSE))</f>
        <v>Veradigm EHR (formerly Allscripts)</v>
      </c>
    </row>
    <row r="8883" spans="1:11" x14ac:dyDescent="0.25">
      <c r="A8883" t="s">
        <v>114</v>
      </c>
      <c r="B8883">
        <v>192</v>
      </c>
      <c r="C8883" t="s">
        <v>660</v>
      </c>
      <c r="D8883" t="s">
        <v>115</v>
      </c>
      <c r="E8883">
        <v>0</v>
      </c>
      <c r="F8883">
        <v>4</v>
      </c>
      <c r="G8883">
        <v>0</v>
      </c>
      <c r="H8883" t="s">
        <v>116</v>
      </c>
      <c r="I8883">
        <v>4</v>
      </c>
      <c r="J8883" t="s">
        <v>66</v>
      </c>
      <c r="K8883" s="33" t="str">
        <f>IF(ISNA(VLOOKUP(C8883,'Provider-EHR crosswalk'!A:B,2,FALSE)),"No EHR Specified",VLOOKUP(C8883,'Provider-EHR crosswalk'!A:B,2,FALSE))</f>
        <v>Veradigm EHR (formerly Allscripts)</v>
      </c>
    </row>
    <row r="8884" spans="1:11" x14ac:dyDescent="0.25">
      <c r="A8884" t="s">
        <v>117</v>
      </c>
      <c r="B8884">
        <v>192</v>
      </c>
      <c r="C8884" t="s">
        <v>660</v>
      </c>
      <c r="D8884" t="s">
        <v>118</v>
      </c>
      <c r="E8884">
        <v>0</v>
      </c>
      <c r="F8884">
        <v>4</v>
      </c>
      <c r="G8884">
        <v>0</v>
      </c>
      <c r="H8884" t="s">
        <v>116</v>
      </c>
      <c r="I8884">
        <v>4</v>
      </c>
      <c r="J8884" t="s">
        <v>66</v>
      </c>
      <c r="K8884" s="33" t="str">
        <f>IF(ISNA(VLOOKUP(C8884,'Provider-EHR crosswalk'!A:B,2,FALSE)),"No EHR Specified",VLOOKUP(C8884,'Provider-EHR crosswalk'!A:B,2,FALSE))</f>
        <v>Veradigm EHR (formerly Allscripts)</v>
      </c>
    </row>
    <row r="8885" spans="1:11" x14ac:dyDescent="0.25">
      <c r="A8885" t="s">
        <v>119</v>
      </c>
      <c r="B8885">
        <v>192</v>
      </c>
      <c r="C8885" t="s">
        <v>660</v>
      </c>
      <c r="D8885" t="s">
        <v>120</v>
      </c>
      <c r="E8885">
        <v>0</v>
      </c>
      <c r="F8885">
        <v>4</v>
      </c>
      <c r="G8885">
        <v>0</v>
      </c>
      <c r="H8885" t="s">
        <v>116</v>
      </c>
      <c r="I8885">
        <v>4</v>
      </c>
      <c r="J8885" t="s">
        <v>66</v>
      </c>
      <c r="K8885" s="33" t="str">
        <f>IF(ISNA(VLOOKUP(C8885,'Provider-EHR crosswalk'!A:B,2,FALSE)),"No EHR Specified",VLOOKUP(C8885,'Provider-EHR crosswalk'!A:B,2,FALSE))</f>
        <v>Veradigm EHR (formerly Allscripts)</v>
      </c>
    </row>
    <row r="8886" spans="1:11" x14ac:dyDescent="0.25">
      <c r="A8886" t="s">
        <v>121</v>
      </c>
      <c r="B8886">
        <v>192</v>
      </c>
      <c r="C8886" t="s">
        <v>660</v>
      </c>
      <c r="D8886" t="s">
        <v>122</v>
      </c>
      <c r="E8886">
        <v>0</v>
      </c>
      <c r="F8886">
        <v>4</v>
      </c>
      <c r="G8886">
        <v>0</v>
      </c>
      <c r="H8886" t="s">
        <v>116</v>
      </c>
      <c r="I8886">
        <v>1</v>
      </c>
      <c r="J8886" t="s">
        <v>66</v>
      </c>
      <c r="K8886" s="33" t="str">
        <f>IF(ISNA(VLOOKUP(C8886,'Provider-EHR crosswalk'!A:B,2,FALSE)),"No EHR Specified",VLOOKUP(C8886,'Provider-EHR crosswalk'!A:B,2,FALSE))</f>
        <v>Veradigm EHR (formerly Allscripts)</v>
      </c>
    </row>
    <row r="8887" spans="1:11" x14ac:dyDescent="0.25">
      <c r="A8887" t="s">
        <v>123</v>
      </c>
      <c r="B8887">
        <v>192</v>
      </c>
      <c r="C8887" t="s">
        <v>660</v>
      </c>
      <c r="D8887" t="s">
        <v>124</v>
      </c>
      <c r="E8887">
        <v>0</v>
      </c>
      <c r="F8887">
        <v>10</v>
      </c>
      <c r="G8887">
        <v>0</v>
      </c>
      <c r="H8887" t="s">
        <v>116</v>
      </c>
      <c r="I8887">
        <v>1</v>
      </c>
      <c r="J8887" t="s">
        <v>66</v>
      </c>
      <c r="K8887" s="33" t="str">
        <f>IF(ISNA(VLOOKUP(C8887,'Provider-EHR crosswalk'!A:B,2,FALSE)),"No EHR Specified",VLOOKUP(C8887,'Provider-EHR crosswalk'!A:B,2,FALSE))</f>
        <v>Veradigm EHR (formerly Allscripts)</v>
      </c>
    </row>
    <row r="8888" spans="1:11" x14ac:dyDescent="0.25">
      <c r="A8888" t="s">
        <v>125</v>
      </c>
      <c r="B8888">
        <v>192</v>
      </c>
      <c r="C8888" t="s">
        <v>660</v>
      </c>
      <c r="D8888" t="s">
        <v>126</v>
      </c>
      <c r="E8888">
        <v>0</v>
      </c>
      <c r="F8888">
        <v>10</v>
      </c>
      <c r="G8888">
        <v>0</v>
      </c>
      <c r="H8888" t="s">
        <v>116</v>
      </c>
      <c r="I8888">
        <v>1</v>
      </c>
      <c r="J8888" t="s">
        <v>66</v>
      </c>
      <c r="K8888" s="33" t="str">
        <f>IF(ISNA(VLOOKUP(C8888,'Provider-EHR crosswalk'!A:B,2,FALSE)),"No EHR Specified",VLOOKUP(C8888,'Provider-EHR crosswalk'!A:B,2,FALSE))</f>
        <v>Veradigm EHR (formerly Allscripts)</v>
      </c>
    </row>
    <row r="8889" spans="1:11" x14ac:dyDescent="0.25">
      <c r="A8889" t="s">
        <v>127</v>
      </c>
      <c r="B8889">
        <v>192</v>
      </c>
      <c r="C8889" t="s">
        <v>660</v>
      </c>
      <c r="D8889" t="s">
        <v>128</v>
      </c>
      <c r="E8889">
        <v>0</v>
      </c>
      <c r="F8889">
        <v>10</v>
      </c>
      <c r="G8889">
        <v>0</v>
      </c>
      <c r="H8889" t="s">
        <v>116</v>
      </c>
      <c r="I8889">
        <v>4</v>
      </c>
      <c r="J8889" t="s">
        <v>66</v>
      </c>
      <c r="K8889" s="33" t="str">
        <f>IF(ISNA(VLOOKUP(C8889,'Provider-EHR crosswalk'!A:B,2,FALSE)),"No EHR Specified",VLOOKUP(C8889,'Provider-EHR crosswalk'!A:B,2,FALSE))</f>
        <v>Veradigm EHR (formerly Allscripts)</v>
      </c>
    </row>
    <row r="8890" spans="1:11" x14ac:dyDescent="0.25">
      <c r="A8890" t="s">
        <v>129</v>
      </c>
      <c r="B8890">
        <v>192</v>
      </c>
      <c r="C8890" t="s">
        <v>660</v>
      </c>
      <c r="D8890" t="s">
        <v>130</v>
      </c>
      <c r="E8890">
        <v>0</v>
      </c>
      <c r="F8890">
        <v>10</v>
      </c>
      <c r="G8890">
        <v>0</v>
      </c>
      <c r="H8890" t="s">
        <v>116</v>
      </c>
      <c r="I8890">
        <v>4</v>
      </c>
      <c r="J8890" t="s">
        <v>66</v>
      </c>
      <c r="K8890" s="33" t="str">
        <f>IF(ISNA(VLOOKUP(C8890,'Provider-EHR crosswalk'!A:B,2,FALSE)),"No EHR Specified",VLOOKUP(C8890,'Provider-EHR crosswalk'!A:B,2,FALSE))</f>
        <v>Veradigm EHR (formerly Allscripts)</v>
      </c>
    </row>
    <row r="8891" spans="1:11" x14ac:dyDescent="0.25">
      <c r="A8891" t="s">
        <v>131</v>
      </c>
      <c r="B8891">
        <v>192</v>
      </c>
      <c r="C8891" t="s">
        <v>660</v>
      </c>
      <c r="D8891" t="s">
        <v>132</v>
      </c>
      <c r="E8891">
        <v>0</v>
      </c>
      <c r="F8891">
        <v>10</v>
      </c>
      <c r="G8891">
        <v>0</v>
      </c>
      <c r="H8891" t="s">
        <v>116</v>
      </c>
      <c r="I8891">
        <v>4</v>
      </c>
      <c r="J8891" t="s">
        <v>66</v>
      </c>
      <c r="K8891" s="33" t="str">
        <f>IF(ISNA(VLOOKUP(C8891,'Provider-EHR crosswalk'!A:B,2,FALSE)),"No EHR Specified",VLOOKUP(C8891,'Provider-EHR crosswalk'!A:B,2,FALSE))</f>
        <v>Veradigm EHR (formerly Allscripts)</v>
      </c>
    </row>
    <row r="8892" spans="1:11" x14ac:dyDescent="0.25">
      <c r="A8892" t="s">
        <v>133</v>
      </c>
      <c r="B8892">
        <v>192</v>
      </c>
      <c r="C8892" t="s">
        <v>660</v>
      </c>
      <c r="D8892" t="s">
        <v>134</v>
      </c>
      <c r="E8892">
        <v>0</v>
      </c>
      <c r="F8892">
        <v>10</v>
      </c>
      <c r="G8892">
        <v>0</v>
      </c>
      <c r="H8892" t="s">
        <v>116</v>
      </c>
      <c r="I8892">
        <v>1</v>
      </c>
      <c r="J8892" t="s">
        <v>66</v>
      </c>
      <c r="K8892" s="33" t="str">
        <f>IF(ISNA(VLOOKUP(C8892,'Provider-EHR crosswalk'!A:B,2,FALSE)),"No EHR Specified",VLOOKUP(C8892,'Provider-EHR crosswalk'!A:B,2,FALSE))</f>
        <v>Veradigm EHR (formerly Allscripts)</v>
      </c>
    </row>
    <row r="8893" spans="1:11" x14ac:dyDescent="0.25">
      <c r="A8893" t="s">
        <v>135</v>
      </c>
      <c r="B8893">
        <v>192</v>
      </c>
      <c r="C8893" t="s">
        <v>660</v>
      </c>
      <c r="D8893" t="s">
        <v>136</v>
      </c>
      <c r="E8893">
        <v>0</v>
      </c>
      <c r="F8893">
        <v>10</v>
      </c>
      <c r="G8893">
        <v>0</v>
      </c>
      <c r="H8893" t="s">
        <v>116</v>
      </c>
      <c r="I8893">
        <v>1</v>
      </c>
      <c r="J8893" t="s">
        <v>66</v>
      </c>
      <c r="K8893" s="33" t="str">
        <f>IF(ISNA(VLOOKUP(C8893,'Provider-EHR crosswalk'!A:B,2,FALSE)),"No EHR Specified",VLOOKUP(C8893,'Provider-EHR crosswalk'!A:B,2,FALSE))</f>
        <v>Veradigm EHR (formerly Allscripts)</v>
      </c>
    </row>
    <row r="8894" spans="1:11" x14ac:dyDescent="0.25">
      <c r="A8894" t="s">
        <v>137</v>
      </c>
      <c r="B8894">
        <v>192</v>
      </c>
      <c r="C8894" t="s">
        <v>660</v>
      </c>
      <c r="D8894" t="s">
        <v>138</v>
      </c>
      <c r="E8894">
        <v>0</v>
      </c>
      <c r="F8894">
        <v>10</v>
      </c>
      <c r="G8894">
        <v>0</v>
      </c>
      <c r="H8894" t="s">
        <v>116</v>
      </c>
      <c r="I8894">
        <v>1</v>
      </c>
      <c r="J8894" t="s">
        <v>66</v>
      </c>
      <c r="K8894" s="33" t="str">
        <f>IF(ISNA(VLOOKUP(C8894,'Provider-EHR crosswalk'!A:B,2,FALSE)),"No EHR Specified",VLOOKUP(C8894,'Provider-EHR crosswalk'!A:B,2,FALSE))</f>
        <v>Veradigm EHR (formerly Allscripts)</v>
      </c>
    </row>
    <row r="8895" spans="1:11" x14ac:dyDescent="0.25">
      <c r="A8895" t="s">
        <v>139</v>
      </c>
      <c r="B8895">
        <v>192</v>
      </c>
      <c r="C8895" t="s">
        <v>660</v>
      </c>
      <c r="D8895" t="s">
        <v>140</v>
      </c>
      <c r="E8895">
        <v>0</v>
      </c>
      <c r="F8895">
        <v>10</v>
      </c>
      <c r="G8895">
        <v>0</v>
      </c>
      <c r="H8895" t="s">
        <v>116</v>
      </c>
      <c r="I8895">
        <v>1</v>
      </c>
      <c r="J8895" t="s">
        <v>66</v>
      </c>
      <c r="K8895" s="33" t="str">
        <f>IF(ISNA(VLOOKUP(C8895,'Provider-EHR crosswalk'!A:B,2,FALSE)),"No EHR Specified",VLOOKUP(C8895,'Provider-EHR crosswalk'!A:B,2,FALSE))</f>
        <v>Veradigm EHR (formerly Allscripts)</v>
      </c>
    </row>
    <row r="8896" spans="1:11" x14ac:dyDescent="0.25">
      <c r="A8896" t="s">
        <v>141</v>
      </c>
      <c r="B8896">
        <v>192</v>
      </c>
      <c r="C8896" t="s">
        <v>660</v>
      </c>
      <c r="D8896" t="s">
        <v>142</v>
      </c>
      <c r="E8896">
        <v>0</v>
      </c>
      <c r="F8896">
        <v>10</v>
      </c>
      <c r="G8896">
        <v>0</v>
      </c>
      <c r="H8896" t="s">
        <v>116</v>
      </c>
      <c r="I8896">
        <v>1</v>
      </c>
      <c r="J8896" t="s">
        <v>66</v>
      </c>
      <c r="K8896" s="33" t="str">
        <f>IF(ISNA(VLOOKUP(C8896,'Provider-EHR crosswalk'!A:B,2,FALSE)),"No EHR Specified",VLOOKUP(C8896,'Provider-EHR crosswalk'!A:B,2,FALSE))</f>
        <v>Veradigm EHR (formerly Allscripts)</v>
      </c>
    </row>
    <row r="8897" spans="1:11" x14ac:dyDescent="0.25">
      <c r="A8897" t="s">
        <v>143</v>
      </c>
      <c r="B8897">
        <v>192</v>
      </c>
      <c r="C8897" t="s">
        <v>660</v>
      </c>
      <c r="D8897" t="s">
        <v>144</v>
      </c>
      <c r="E8897">
        <v>0</v>
      </c>
      <c r="F8897">
        <v>10</v>
      </c>
      <c r="G8897">
        <v>0</v>
      </c>
      <c r="H8897" t="s">
        <v>116</v>
      </c>
      <c r="I8897">
        <v>1</v>
      </c>
      <c r="J8897" t="s">
        <v>66</v>
      </c>
      <c r="K8897" s="33" t="str">
        <f>IF(ISNA(VLOOKUP(C8897,'Provider-EHR crosswalk'!A:B,2,FALSE)),"No EHR Specified",VLOOKUP(C8897,'Provider-EHR crosswalk'!A:B,2,FALSE))</f>
        <v>Veradigm EHR (formerly Allscripts)</v>
      </c>
    </row>
    <row r="8898" spans="1:11" x14ac:dyDescent="0.25">
      <c r="A8898" t="s">
        <v>145</v>
      </c>
      <c r="B8898">
        <v>192</v>
      </c>
      <c r="C8898" t="s">
        <v>660</v>
      </c>
      <c r="D8898" t="s">
        <v>146</v>
      </c>
      <c r="E8898">
        <v>0</v>
      </c>
      <c r="F8898">
        <v>10</v>
      </c>
      <c r="G8898">
        <v>0</v>
      </c>
      <c r="H8898" t="s">
        <v>116</v>
      </c>
      <c r="I8898">
        <v>1</v>
      </c>
      <c r="J8898" t="s">
        <v>66</v>
      </c>
      <c r="K8898" s="33" t="str">
        <f>IF(ISNA(VLOOKUP(C8898,'Provider-EHR crosswalk'!A:B,2,FALSE)),"No EHR Specified",VLOOKUP(C8898,'Provider-EHR crosswalk'!A:B,2,FALSE))</f>
        <v>Veradigm EHR (formerly Allscripts)</v>
      </c>
    </row>
    <row r="8899" spans="1:11" x14ac:dyDescent="0.25">
      <c r="A8899" t="s">
        <v>147</v>
      </c>
      <c r="B8899">
        <v>192</v>
      </c>
      <c r="C8899" t="s">
        <v>660</v>
      </c>
      <c r="D8899" t="s">
        <v>148</v>
      </c>
      <c r="E8899">
        <v>0</v>
      </c>
      <c r="F8899">
        <v>10</v>
      </c>
      <c r="G8899">
        <v>0</v>
      </c>
      <c r="H8899" t="s">
        <v>116</v>
      </c>
      <c r="I8899">
        <v>1</v>
      </c>
      <c r="J8899" t="s">
        <v>66</v>
      </c>
      <c r="K8899" s="33" t="str">
        <f>IF(ISNA(VLOOKUP(C8899,'Provider-EHR crosswalk'!A:B,2,FALSE)),"No EHR Specified",VLOOKUP(C8899,'Provider-EHR crosswalk'!A:B,2,FALSE))</f>
        <v>Veradigm EHR (formerly Allscripts)</v>
      </c>
    </row>
    <row r="8900" spans="1:11" x14ac:dyDescent="0.25">
      <c r="A8900" t="s">
        <v>149</v>
      </c>
      <c r="B8900">
        <v>192</v>
      </c>
      <c r="C8900" t="s">
        <v>660</v>
      </c>
      <c r="D8900" t="s">
        <v>150</v>
      </c>
      <c r="E8900">
        <v>0</v>
      </c>
      <c r="F8900">
        <v>10</v>
      </c>
      <c r="G8900">
        <v>0</v>
      </c>
      <c r="H8900" t="s">
        <v>116</v>
      </c>
      <c r="I8900">
        <v>1</v>
      </c>
      <c r="J8900" t="s">
        <v>66</v>
      </c>
      <c r="K8900" s="33" t="str">
        <f>IF(ISNA(VLOOKUP(C8900,'Provider-EHR crosswalk'!A:B,2,FALSE)),"No EHR Specified",VLOOKUP(C8900,'Provider-EHR crosswalk'!A:B,2,FALSE))</f>
        <v>Veradigm EHR (formerly Allscripts)</v>
      </c>
    </row>
    <row r="8901" spans="1:11" x14ac:dyDescent="0.25">
      <c r="A8901" t="s">
        <v>151</v>
      </c>
      <c r="B8901">
        <v>192</v>
      </c>
      <c r="C8901" t="s">
        <v>660</v>
      </c>
      <c r="D8901" t="s">
        <v>152</v>
      </c>
      <c r="E8901">
        <v>0</v>
      </c>
      <c r="F8901">
        <v>10</v>
      </c>
      <c r="G8901">
        <v>0</v>
      </c>
      <c r="H8901" t="s">
        <v>116</v>
      </c>
      <c r="I8901">
        <v>1</v>
      </c>
      <c r="J8901" t="s">
        <v>66</v>
      </c>
      <c r="K8901" s="33" t="str">
        <f>IF(ISNA(VLOOKUP(C8901,'Provider-EHR crosswalk'!A:B,2,FALSE)),"No EHR Specified",VLOOKUP(C8901,'Provider-EHR crosswalk'!A:B,2,FALSE))</f>
        <v>Veradigm EHR (formerly Allscripts)</v>
      </c>
    </row>
    <row r="8902" spans="1:11" x14ac:dyDescent="0.25">
      <c r="A8902" t="s">
        <v>153</v>
      </c>
      <c r="B8902">
        <v>192</v>
      </c>
      <c r="C8902" t="s">
        <v>660</v>
      </c>
      <c r="D8902" t="s">
        <v>154</v>
      </c>
      <c r="E8902">
        <v>0</v>
      </c>
      <c r="F8902">
        <v>10</v>
      </c>
      <c r="G8902">
        <v>0</v>
      </c>
      <c r="H8902" t="s">
        <v>116</v>
      </c>
      <c r="I8902">
        <v>1</v>
      </c>
      <c r="J8902" t="s">
        <v>66</v>
      </c>
      <c r="K8902" s="33" t="str">
        <f>IF(ISNA(VLOOKUP(C8902,'Provider-EHR crosswalk'!A:B,2,FALSE)),"No EHR Specified",VLOOKUP(C8902,'Provider-EHR crosswalk'!A:B,2,FALSE))</f>
        <v>Veradigm EHR (formerly Allscripts)</v>
      </c>
    </row>
    <row r="8903" spans="1:11" x14ac:dyDescent="0.25">
      <c r="A8903" t="s">
        <v>155</v>
      </c>
      <c r="B8903">
        <v>192</v>
      </c>
      <c r="C8903" t="s">
        <v>660</v>
      </c>
      <c r="D8903" t="s">
        <v>156</v>
      </c>
      <c r="E8903">
        <v>0</v>
      </c>
      <c r="F8903">
        <v>10</v>
      </c>
      <c r="G8903">
        <v>0</v>
      </c>
      <c r="H8903" t="s">
        <v>157</v>
      </c>
      <c r="I8903" t="s">
        <v>157</v>
      </c>
      <c r="J8903" t="s">
        <v>157</v>
      </c>
      <c r="K8903" s="33" t="str">
        <f>IF(ISNA(VLOOKUP(C8903,'Provider-EHR crosswalk'!A:B,2,FALSE)),"No EHR Specified",VLOOKUP(C8903,'Provider-EHR crosswalk'!A:B,2,FALSE))</f>
        <v>Veradigm EHR (formerly Allscripts)</v>
      </c>
    </row>
    <row r="8904" spans="1:11" x14ac:dyDescent="0.25">
      <c r="A8904" t="s">
        <v>158</v>
      </c>
      <c r="B8904">
        <v>192</v>
      </c>
      <c r="C8904" t="s">
        <v>660</v>
      </c>
      <c r="D8904" t="s">
        <v>159</v>
      </c>
      <c r="E8904">
        <v>0</v>
      </c>
      <c r="F8904">
        <v>10</v>
      </c>
      <c r="G8904">
        <v>0</v>
      </c>
      <c r="H8904" t="s">
        <v>157</v>
      </c>
      <c r="I8904" t="s">
        <v>157</v>
      </c>
      <c r="J8904" t="s">
        <v>157</v>
      </c>
      <c r="K8904" s="33" t="str">
        <f>IF(ISNA(VLOOKUP(C8904,'Provider-EHR crosswalk'!A:B,2,FALSE)),"No EHR Specified",VLOOKUP(C8904,'Provider-EHR crosswalk'!A:B,2,FALSE))</f>
        <v>Veradigm EHR (formerly Allscripts)</v>
      </c>
    </row>
    <row r="8905" spans="1:11" x14ac:dyDescent="0.25">
      <c r="A8905" t="s">
        <v>162</v>
      </c>
      <c r="B8905">
        <v>192</v>
      </c>
      <c r="C8905" t="s">
        <v>660</v>
      </c>
      <c r="D8905" t="s">
        <v>163</v>
      </c>
      <c r="E8905">
        <v>3</v>
      </c>
      <c r="F8905">
        <v>10</v>
      </c>
      <c r="G8905">
        <v>30</v>
      </c>
      <c r="H8905" t="s">
        <v>65</v>
      </c>
      <c r="I8905">
        <v>95</v>
      </c>
      <c r="J8905" t="s">
        <v>69</v>
      </c>
      <c r="K8905" s="33" t="str">
        <f>IF(ISNA(VLOOKUP(C8905,'Provider-EHR crosswalk'!A:B,2,FALSE)),"No EHR Specified",VLOOKUP(C8905,'Provider-EHR crosswalk'!A:B,2,FALSE))</f>
        <v>Veradigm EHR (formerly Allscripts)</v>
      </c>
    </row>
    <row r="8906" spans="1:11" x14ac:dyDescent="0.25">
      <c r="A8906" t="s">
        <v>164</v>
      </c>
      <c r="B8906">
        <v>192</v>
      </c>
      <c r="C8906" t="s">
        <v>660</v>
      </c>
      <c r="D8906" t="s">
        <v>165</v>
      </c>
      <c r="E8906">
        <v>4</v>
      </c>
      <c r="F8906">
        <v>4</v>
      </c>
      <c r="G8906">
        <v>100</v>
      </c>
      <c r="H8906" t="s">
        <v>65</v>
      </c>
      <c r="I8906">
        <v>95</v>
      </c>
      <c r="J8906" t="s">
        <v>66</v>
      </c>
      <c r="K8906" s="33" t="str">
        <f>IF(ISNA(VLOOKUP(C8906,'Provider-EHR crosswalk'!A:B,2,FALSE)),"No EHR Specified",VLOOKUP(C8906,'Provider-EHR crosswalk'!A:B,2,FALSE))</f>
        <v>Veradigm EHR (formerly Allscripts)</v>
      </c>
    </row>
    <row r="8907" spans="1:11" x14ac:dyDescent="0.25">
      <c r="A8907" t="s">
        <v>166</v>
      </c>
      <c r="B8907">
        <v>192</v>
      </c>
      <c r="C8907" t="s">
        <v>660</v>
      </c>
      <c r="D8907" t="s">
        <v>167</v>
      </c>
      <c r="E8907">
        <v>0</v>
      </c>
      <c r="F8907">
        <v>4</v>
      </c>
      <c r="G8907">
        <v>0</v>
      </c>
      <c r="H8907" t="s">
        <v>116</v>
      </c>
      <c r="I8907">
        <v>5</v>
      </c>
      <c r="J8907" t="s">
        <v>66</v>
      </c>
      <c r="K8907" s="33" t="str">
        <f>IF(ISNA(VLOOKUP(C8907,'Provider-EHR crosswalk'!A:B,2,FALSE)),"No EHR Specified",VLOOKUP(C8907,'Provider-EHR crosswalk'!A:B,2,FALSE))</f>
        <v>Veradigm EHR (formerly Allscripts)</v>
      </c>
    </row>
    <row r="8908" spans="1:11" x14ac:dyDescent="0.25">
      <c r="A8908" t="s">
        <v>168</v>
      </c>
      <c r="B8908">
        <v>192</v>
      </c>
      <c r="C8908" t="s">
        <v>660</v>
      </c>
      <c r="D8908" t="s">
        <v>169</v>
      </c>
      <c r="E8908">
        <v>0</v>
      </c>
      <c r="F8908">
        <v>4</v>
      </c>
      <c r="G8908">
        <v>0</v>
      </c>
      <c r="H8908" t="s">
        <v>116</v>
      </c>
      <c r="I8908">
        <v>5</v>
      </c>
      <c r="J8908" t="s">
        <v>66</v>
      </c>
      <c r="K8908" s="33" t="str">
        <f>IF(ISNA(VLOOKUP(C8908,'Provider-EHR crosswalk'!A:B,2,FALSE)),"No EHR Specified",VLOOKUP(C8908,'Provider-EHR crosswalk'!A:B,2,FALSE))</f>
        <v>Veradigm EHR (formerly Allscripts)</v>
      </c>
    </row>
    <row r="8909" spans="1:11" x14ac:dyDescent="0.25">
      <c r="A8909" t="s">
        <v>170</v>
      </c>
      <c r="B8909">
        <v>192</v>
      </c>
      <c r="C8909" t="s">
        <v>660</v>
      </c>
      <c r="D8909" t="s">
        <v>171</v>
      </c>
      <c r="E8909">
        <v>0</v>
      </c>
      <c r="F8909">
        <v>4</v>
      </c>
      <c r="G8909">
        <v>0</v>
      </c>
      <c r="H8909" t="s">
        <v>116</v>
      </c>
      <c r="I8909">
        <v>5</v>
      </c>
      <c r="J8909" t="s">
        <v>66</v>
      </c>
      <c r="K8909" s="33" t="str">
        <f>IF(ISNA(VLOOKUP(C8909,'Provider-EHR crosswalk'!A:B,2,FALSE)),"No EHR Specified",VLOOKUP(C8909,'Provider-EHR crosswalk'!A:B,2,FALSE))</f>
        <v>Veradigm EHR (formerly Allscripts)</v>
      </c>
    </row>
    <row r="8910" spans="1:11" x14ac:dyDescent="0.25">
      <c r="A8910" t="s">
        <v>172</v>
      </c>
      <c r="B8910">
        <v>192</v>
      </c>
      <c r="C8910" t="s">
        <v>660</v>
      </c>
      <c r="D8910" t="s">
        <v>173</v>
      </c>
      <c r="E8910">
        <v>2</v>
      </c>
      <c r="F8910">
        <v>10</v>
      </c>
      <c r="G8910">
        <v>20</v>
      </c>
      <c r="H8910" t="s">
        <v>116</v>
      </c>
      <c r="I8910">
        <v>5</v>
      </c>
      <c r="J8910" t="s">
        <v>69</v>
      </c>
      <c r="K8910" s="33" t="str">
        <f>IF(ISNA(VLOOKUP(C8910,'Provider-EHR crosswalk'!A:B,2,FALSE)),"No EHR Specified",VLOOKUP(C8910,'Provider-EHR crosswalk'!A:B,2,FALSE))</f>
        <v>Veradigm EHR (formerly Allscripts)</v>
      </c>
    </row>
    <row r="8911" spans="1:11" x14ac:dyDescent="0.25">
      <c r="A8911" t="s">
        <v>174</v>
      </c>
      <c r="B8911">
        <v>192</v>
      </c>
      <c r="C8911" t="s">
        <v>660</v>
      </c>
      <c r="D8911" t="s">
        <v>175</v>
      </c>
      <c r="E8911">
        <v>2</v>
      </c>
      <c r="F8911">
        <v>10</v>
      </c>
      <c r="G8911">
        <v>20</v>
      </c>
      <c r="H8911" t="s">
        <v>116</v>
      </c>
      <c r="I8911">
        <v>5</v>
      </c>
      <c r="J8911" t="s">
        <v>69</v>
      </c>
      <c r="K8911" s="33" t="str">
        <f>IF(ISNA(VLOOKUP(C8911,'Provider-EHR crosswalk'!A:B,2,FALSE)),"No EHR Specified",VLOOKUP(C8911,'Provider-EHR crosswalk'!A:B,2,FALSE))</f>
        <v>Veradigm EHR (formerly Allscripts)</v>
      </c>
    </row>
    <row r="8912" spans="1:11" x14ac:dyDescent="0.25">
      <c r="A8912" t="s">
        <v>176</v>
      </c>
      <c r="B8912">
        <v>192</v>
      </c>
      <c r="C8912" t="s">
        <v>660</v>
      </c>
      <c r="D8912" t="s">
        <v>177</v>
      </c>
      <c r="E8912">
        <v>3</v>
      </c>
      <c r="F8912">
        <v>10</v>
      </c>
      <c r="G8912">
        <v>30</v>
      </c>
      <c r="H8912" t="s">
        <v>116</v>
      </c>
      <c r="I8912">
        <v>5</v>
      </c>
      <c r="J8912" t="s">
        <v>69</v>
      </c>
      <c r="K8912" s="33" t="str">
        <f>IF(ISNA(VLOOKUP(C8912,'Provider-EHR crosswalk'!A:B,2,FALSE)),"No EHR Specified",VLOOKUP(C8912,'Provider-EHR crosswalk'!A:B,2,FALSE))</f>
        <v>Veradigm EHR (formerly Allscripts)</v>
      </c>
    </row>
    <row r="8913" spans="1:11" x14ac:dyDescent="0.25">
      <c r="A8913" t="s">
        <v>63</v>
      </c>
      <c r="B8913">
        <v>78</v>
      </c>
      <c r="C8913" t="s">
        <v>586</v>
      </c>
      <c r="D8913" t="s">
        <v>64</v>
      </c>
      <c r="E8913">
        <v>159</v>
      </c>
      <c r="F8913">
        <v>159</v>
      </c>
      <c r="G8913">
        <v>100</v>
      </c>
      <c r="H8913" t="s">
        <v>65</v>
      </c>
      <c r="I8913">
        <v>99</v>
      </c>
      <c r="J8913" t="s">
        <v>66</v>
      </c>
      <c r="K8913" s="33" t="str">
        <f>IF(ISNA(VLOOKUP(C8913,'Provider-EHR crosswalk'!A:B,2,FALSE)),"No EHR Specified",VLOOKUP(C8913,'Provider-EHR crosswalk'!A:B,2,FALSE))</f>
        <v>Athems Clinicals</v>
      </c>
    </row>
    <row r="8914" spans="1:11" x14ac:dyDescent="0.25">
      <c r="A8914" t="s">
        <v>67</v>
      </c>
      <c r="B8914">
        <v>78</v>
      </c>
      <c r="C8914" t="s">
        <v>586</v>
      </c>
      <c r="D8914" t="s">
        <v>68</v>
      </c>
      <c r="E8914">
        <v>148</v>
      </c>
      <c r="F8914">
        <v>159</v>
      </c>
      <c r="G8914">
        <v>93.08</v>
      </c>
      <c r="H8914" t="s">
        <v>65</v>
      </c>
      <c r="I8914">
        <v>75</v>
      </c>
      <c r="J8914" t="s">
        <v>66</v>
      </c>
      <c r="K8914" s="33" t="str">
        <f>IF(ISNA(VLOOKUP(C8914,'Provider-EHR crosswalk'!A:B,2,FALSE)),"No EHR Specified",VLOOKUP(C8914,'Provider-EHR crosswalk'!A:B,2,FALSE))</f>
        <v>Athems Clinicals</v>
      </c>
    </row>
    <row r="8915" spans="1:11" x14ac:dyDescent="0.25">
      <c r="A8915" t="s">
        <v>70</v>
      </c>
      <c r="B8915">
        <v>78</v>
      </c>
      <c r="C8915" t="s">
        <v>586</v>
      </c>
      <c r="D8915" t="s">
        <v>71</v>
      </c>
      <c r="E8915">
        <v>159</v>
      </c>
      <c r="F8915">
        <v>159</v>
      </c>
      <c r="G8915">
        <v>100</v>
      </c>
      <c r="H8915" t="s">
        <v>65</v>
      </c>
      <c r="I8915">
        <v>99</v>
      </c>
      <c r="J8915" t="s">
        <v>66</v>
      </c>
      <c r="K8915" s="33" t="str">
        <f>IF(ISNA(VLOOKUP(C8915,'Provider-EHR crosswalk'!A:B,2,FALSE)),"No EHR Specified",VLOOKUP(C8915,'Provider-EHR crosswalk'!A:B,2,FALSE))</f>
        <v>Athems Clinicals</v>
      </c>
    </row>
    <row r="8916" spans="1:11" x14ac:dyDescent="0.25">
      <c r="A8916" t="s">
        <v>72</v>
      </c>
      <c r="B8916">
        <v>78</v>
      </c>
      <c r="C8916" t="s">
        <v>586</v>
      </c>
      <c r="D8916" t="s">
        <v>73</v>
      </c>
      <c r="E8916">
        <v>159</v>
      </c>
      <c r="F8916">
        <v>159</v>
      </c>
      <c r="G8916">
        <v>100</v>
      </c>
      <c r="H8916" t="s">
        <v>65</v>
      </c>
      <c r="I8916">
        <v>99</v>
      </c>
      <c r="J8916" t="s">
        <v>66</v>
      </c>
      <c r="K8916" s="33" t="str">
        <f>IF(ISNA(VLOOKUP(C8916,'Provider-EHR crosswalk'!A:B,2,FALSE)),"No EHR Specified",VLOOKUP(C8916,'Provider-EHR crosswalk'!A:B,2,FALSE))</f>
        <v>Athems Clinicals</v>
      </c>
    </row>
    <row r="8917" spans="1:11" x14ac:dyDescent="0.25">
      <c r="A8917" t="s">
        <v>74</v>
      </c>
      <c r="B8917">
        <v>78</v>
      </c>
      <c r="C8917" t="s">
        <v>586</v>
      </c>
      <c r="D8917" t="s">
        <v>75</v>
      </c>
      <c r="E8917">
        <v>159</v>
      </c>
      <c r="F8917">
        <v>159</v>
      </c>
      <c r="G8917">
        <v>100</v>
      </c>
      <c r="H8917" t="s">
        <v>65</v>
      </c>
      <c r="I8917">
        <v>99</v>
      </c>
      <c r="J8917" t="s">
        <v>66</v>
      </c>
      <c r="K8917" s="33" t="str">
        <f>IF(ISNA(VLOOKUP(C8917,'Provider-EHR crosswalk'!A:B,2,FALSE)),"No EHR Specified",VLOOKUP(C8917,'Provider-EHR crosswalk'!A:B,2,FALSE))</f>
        <v>Athems Clinicals</v>
      </c>
    </row>
    <row r="8918" spans="1:11" x14ac:dyDescent="0.25">
      <c r="A8918" t="s">
        <v>76</v>
      </c>
      <c r="B8918">
        <v>78</v>
      </c>
      <c r="C8918" t="s">
        <v>586</v>
      </c>
      <c r="D8918" t="s">
        <v>77</v>
      </c>
      <c r="E8918">
        <v>159</v>
      </c>
      <c r="F8918">
        <v>159</v>
      </c>
      <c r="G8918">
        <v>100</v>
      </c>
      <c r="H8918" t="s">
        <v>65</v>
      </c>
      <c r="I8918">
        <v>85</v>
      </c>
      <c r="J8918" t="s">
        <v>66</v>
      </c>
      <c r="K8918" s="33" t="str">
        <f>IF(ISNA(VLOOKUP(C8918,'Provider-EHR crosswalk'!A:B,2,FALSE)),"No EHR Specified",VLOOKUP(C8918,'Provider-EHR crosswalk'!A:B,2,FALSE))</f>
        <v>Athems Clinicals</v>
      </c>
    </row>
    <row r="8919" spans="1:11" x14ac:dyDescent="0.25">
      <c r="A8919" t="s">
        <v>78</v>
      </c>
      <c r="B8919">
        <v>78</v>
      </c>
      <c r="C8919" t="s">
        <v>586</v>
      </c>
      <c r="D8919" t="s">
        <v>79</v>
      </c>
      <c r="E8919">
        <v>159</v>
      </c>
      <c r="F8919">
        <v>159</v>
      </c>
      <c r="G8919">
        <v>100</v>
      </c>
      <c r="H8919" t="s">
        <v>65</v>
      </c>
      <c r="I8919">
        <v>85</v>
      </c>
      <c r="J8919" t="s">
        <v>66</v>
      </c>
      <c r="K8919" s="33" t="str">
        <f>IF(ISNA(VLOOKUP(C8919,'Provider-EHR crosswalk'!A:B,2,FALSE)),"No EHR Specified",VLOOKUP(C8919,'Provider-EHR crosswalk'!A:B,2,FALSE))</f>
        <v>Athems Clinicals</v>
      </c>
    </row>
    <row r="8920" spans="1:11" x14ac:dyDescent="0.25">
      <c r="A8920" t="s">
        <v>80</v>
      </c>
      <c r="B8920">
        <v>78</v>
      </c>
      <c r="C8920" t="s">
        <v>586</v>
      </c>
      <c r="D8920" t="s">
        <v>81</v>
      </c>
      <c r="E8920">
        <v>159</v>
      </c>
      <c r="F8920">
        <v>159</v>
      </c>
      <c r="G8920">
        <v>100</v>
      </c>
      <c r="H8920" t="s">
        <v>65</v>
      </c>
      <c r="I8920">
        <v>85</v>
      </c>
      <c r="J8920" t="s">
        <v>66</v>
      </c>
      <c r="K8920" s="33" t="str">
        <f>IF(ISNA(VLOOKUP(C8920,'Provider-EHR crosswalk'!A:B,2,FALSE)),"No EHR Specified",VLOOKUP(C8920,'Provider-EHR crosswalk'!A:B,2,FALSE))</f>
        <v>Athems Clinicals</v>
      </c>
    </row>
    <row r="8921" spans="1:11" x14ac:dyDescent="0.25">
      <c r="A8921" t="s">
        <v>82</v>
      </c>
      <c r="B8921">
        <v>78</v>
      </c>
      <c r="C8921" t="s">
        <v>586</v>
      </c>
      <c r="D8921" t="s">
        <v>83</v>
      </c>
      <c r="E8921">
        <v>159</v>
      </c>
      <c r="F8921">
        <v>159</v>
      </c>
      <c r="G8921">
        <v>100</v>
      </c>
      <c r="H8921" t="s">
        <v>65</v>
      </c>
      <c r="I8921">
        <v>85</v>
      </c>
      <c r="J8921" t="s">
        <v>66</v>
      </c>
      <c r="K8921" s="33" t="str">
        <f>IF(ISNA(VLOOKUP(C8921,'Provider-EHR crosswalk'!A:B,2,FALSE)),"No EHR Specified",VLOOKUP(C8921,'Provider-EHR crosswalk'!A:B,2,FALSE))</f>
        <v>Athems Clinicals</v>
      </c>
    </row>
    <row r="8922" spans="1:11" x14ac:dyDescent="0.25">
      <c r="A8922" t="s">
        <v>84</v>
      </c>
      <c r="B8922">
        <v>78</v>
      </c>
      <c r="C8922" t="s">
        <v>586</v>
      </c>
      <c r="D8922" t="s">
        <v>85</v>
      </c>
      <c r="E8922">
        <v>159</v>
      </c>
      <c r="F8922">
        <v>159</v>
      </c>
      <c r="G8922">
        <v>100</v>
      </c>
      <c r="H8922" t="s">
        <v>65</v>
      </c>
      <c r="I8922">
        <v>85</v>
      </c>
      <c r="J8922" t="s">
        <v>66</v>
      </c>
      <c r="K8922" s="33" t="str">
        <f>IF(ISNA(VLOOKUP(C8922,'Provider-EHR crosswalk'!A:B,2,FALSE)),"No EHR Specified",VLOOKUP(C8922,'Provider-EHR crosswalk'!A:B,2,FALSE))</f>
        <v>Athems Clinicals</v>
      </c>
    </row>
    <row r="8923" spans="1:11" x14ac:dyDescent="0.25">
      <c r="A8923" t="s">
        <v>86</v>
      </c>
      <c r="B8923">
        <v>78</v>
      </c>
      <c r="C8923" t="s">
        <v>586</v>
      </c>
      <c r="D8923" t="s">
        <v>87</v>
      </c>
      <c r="E8923">
        <v>159</v>
      </c>
      <c r="F8923">
        <v>159</v>
      </c>
      <c r="G8923">
        <v>100</v>
      </c>
      <c r="H8923" t="s">
        <v>65</v>
      </c>
      <c r="I8923">
        <v>95</v>
      </c>
      <c r="J8923" t="s">
        <v>66</v>
      </c>
      <c r="K8923" s="33" t="str">
        <f>IF(ISNA(VLOOKUP(C8923,'Provider-EHR crosswalk'!A:B,2,FALSE)),"No EHR Specified",VLOOKUP(C8923,'Provider-EHR crosswalk'!A:B,2,FALSE))</f>
        <v>Athems Clinicals</v>
      </c>
    </row>
    <row r="8924" spans="1:11" x14ac:dyDescent="0.25">
      <c r="A8924" t="s">
        <v>88</v>
      </c>
      <c r="B8924">
        <v>78</v>
      </c>
      <c r="C8924" t="s">
        <v>586</v>
      </c>
      <c r="D8924" t="s">
        <v>89</v>
      </c>
      <c r="E8924">
        <v>159</v>
      </c>
      <c r="F8924">
        <v>159</v>
      </c>
      <c r="G8924">
        <v>100</v>
      </c>
      <c r="H8924" t="s">
        <v>65</v>
      </c>
      <c r="I8924">
        <v>95</v>
      </c>
      <c r="J8924" t="s">
        <v>66</v>
      </c>
      <c r="K8924" s="33" t="str">
        <f>IF(ISNA(VLOOKUP(C8924,'Provider-EHR crosswalk'!A:B,2,FALSE)),"No EHR Specified",VLOOKUP(C8924,'Provider-EHR crosswalk'!A:B,2,FALSE))</f>
        <v>Athems Clinicals</v>
      </c>
    </row>
    <row r="8925" spans="1:11" x14ac:dyDescent="0.25">
      <c r="A8925" t="s">
        <v>90</v>
      </c>
      <c r="B8925">
        <v>78</v>
      </c>
      <c r="C8925" t="s">
        <v>586</v>
      </c>
      <c r="D8925" t="s">
        <v>91</v>
      </c>
      <c r="E8925">
        <v>159</v>
      </c>
      <c r="F8925">
        <v>159</v>
      </c>
      <c r="G8925">
        <v>100</v>
      </c>
      <c r="H8925" t="s">
        <v>65</v>
      </c>
      <c r="I8925">
        <v>90</v>
      </c>
      <c r="J8925" t="s">
        <v>66</v>
      </c>
      <c r="K8925" s="33" t="str">
        <f>IF(ISNA(VLOOKUP(C8925,'Provider-EHR crosswalk'!A:B,2,FALSE)),"No EHR Specified",VLOOKUP(C8925,'Provider-EHR crosswalk'!A:B,2,FALSE))</f>
        <v>Athems Clinicals</v>
      </c>
    </row>
    <row r="8926" spans="1:11" x14ac:dyDescent="0.25">
      <c r="A8926" t="s">
        <v>92</v>
      </c>
      <c r="B8926">
        <v>78</v>
      </c>
      <c r="C8926" t="s">
        <v>586</v>
      </c>
      <c r="D8926" t="s">
        <v>93</v>
      </c>
      <c r="E8926">
        <v>39</v>
      </c>
      <c r="F8926">
        <v>159</v>
      </c>
      <c r="G8926">
        <v>24.53</v>
      </c>
      <c r="H8926" t="s">
        <v>65</v>
      </c>
      <c r="I8926">
        <v>90</v>
      </c>
      <c r="J8926" t="s">
        <v>69</v>
      </c>
      <c r="K8926" s="33" t="str">
        <f>IF(ISNA(VLOOKUP(C8926,'Provider-EHR crosswalk'!A:B,2,FALSE)),"No EHR Specified",VLOOKUP(C8926,'Provider-EHR crosswalk'!A:B,2,FALSE))</f>
        <v>Athems Clinicals</v>
      </c>
    </row>
    <row r="8927" spans="1:11" x14ac:dyDescent="0.25">
      <c r="A8927" t="s">
        <v>94</v>
      </c>
      <c r="B8927">
        <v>78</v>
      </c>
      <c r="C8927" t="s">
        <v>586</v>
      </c>
      <c r="D8927" t="s">
        <v>95</v>
      </c>
      <c r="E8927">
        <v>56</v>
      </c>
      <c r="F8927">
        <v>159</v>
      </c>
      <c r="G8927">
        <v>35.22</v>
      </c>
      <c r="H8927" t="s">
        <v>65</v>
      </c>
      <c r="I8927">
        <v>90</v>
      </c>
      <c r="J8927" t="s">
        <v>69</v>
      </c>
      <c r="K8927" s="33" t="str">
        <f>IF(ISNA(VLOOKUP(C8927,'Provider-EHR crosswalk'!A:B,2,FALSE)),"No EHR Specified",VLOOKUP(C8927,'Provider-EHR crosswalk'!A:B,2,FALSE))</f>
        <v>Athems Clinicals</v>
      </c>
    </row>
    <row r="8928" spans="1:11" x14ac:dyDescent="0.25">
      <c r="A8928" t="s">
        <v>96</v>
      </c>
      <c r="B8928">
        <v>78</v>
      </c>
      <c r="C8928" t="s">
        <v>586</v>
      </c>
      <c r="D8928" t="s">
        <v>97</v>
      </c>
      <c r="E8928">
        <v>113</v>
      </c>
      <c r="F8928">
        <v>159</v>
      </c>
      <c r="G8928">
        <v>71.069999999999993</v>
      </c>
      <c r="H8928" t="s">
        <v>65</v>
      </c>
      <c r="I8928">
        <v>90</v>
      </c>
      <c r="J8928" t="s">
        <v>69</v>
      </c>
      <c r="K8928" s="33" t="str">
        <f>IF(ISNA(VLOOKUP(C8928,'Provider-EHR crosswalk'!A:B,2,FALSE)),"No EHR Specified",VLOOKUP(C8928,'Provider-EHR crosswalk'!A:B,2,FALSE))</f>
        <v>Athems Clinicals</v>
      </c>
    </row>
    <row r="8929" spans="1:11" x14ac:dyDescent="0.25">
      <c r="A8929" t="s">
        <v>98</v>
      </c>
      <c r="B8929">
        <v>78</v>
      </c>
      <c r="C8929" t="s">
        <v>586</v>
      </c>
      <c r="D8929" t="s">
        <v>99</v>
      </c>
      <c r="E8929">
        <v>113</v>
      </c>
      <c r="F8929">
        <v>159</v>
      </c>
      <c r="G8929">
        <v>71.069999999999993</v>
      </c>
      <c r="H8929" t="s">
        <v>65</v>
      </c>
      <c r="I8929">
        <v>90</v>
      </c>
      <c r="J8929" t="s">
        <v>69</v>
      </c>
      <c r="K8929" s="33" t="str">
        <f>IF(ISNA(VLOOKUP(C8929,'Provider-EHR crosswalk'!A:B,2,FALSE)),"No EHR Specified",VLOOKUP(C8929,'Provider-EHR crosswalk'!A:B,2,FALSE))</f>
        <v>Athems Clinicals</v>
      </c>
    </row>
    <row r="8930" spans="1:11" x14ac:dyDescent="0.25">
      <c r="A8930" t="s">
        <v>100</v>
      </c>
      <c r="B8930">
        <v>78</v>
      </c>
      <c r="C8930" t="s">
        <v>586</v>
      </c>
      <c r="D8930" t="s">
        <v>101</v>
      </c>
      <c r="E8930">
        <v>1266</v>
      </c>
      <c r="F8930">
        <v>1266</v>
      </c>
      <c r="G8930">
        <v>100</v>
      </c>
      <c r="H8930" t="s">
        <v>65</v>
      </c>
      <c r="I8930">
        <v>99</v>
      </c>
      <c r="J8930" t="s">
        <v>66</v>
      </c>
      <c r="K8930" s="33" t="str">
        <f>IF(ISNA(VLOOKUP(C8930,'Provider-EHR crosswalk'!A:B,2,FALSE)),"No EHR Specified",VLOOKUP(C8930,'Provider-EHR crosswalk'!A:B,2,FALSE))</f>
        <v>Athems Clinicals</v>
      </c>
    </row>
    <row r="8931" spans="1:11" x14ac:dyDescent="0.25">
      <c r="A8931" t="s">
        <v>102</v>
      </c>
      <c r="B8931">
        <v>78</v>
      </c>
      <c r="C8931" t="s">
        <v>586</v>
      </c>
      <c r="D8931" t="s">
        <v>103</v>
      </c>
      <c r="E8931">
        <v>1266</v>
      </c>
      <c r="F8931">
        <v>1266</v>
      </c>
      <c r="G8931">
        <v>100</v>
      </c>
      <c r="H8931" t="s">
        <v>65</v>
      </c>
      <c r="I8931">
        <v>99</v>
      </c>
      <c r="J8931" t="s">
        <v>66</v>
      </c>
      <c r="K8931" s="33" t="str">
        <f>IF(ISNA(VLOOKUP(C8931,'Provider-EHR crosswalk'!A:B,2,FALSE)),"No EHR Specified",VLOOKUP(C8931,'Provider-EHR crosswalk'!A:B,2,FALSE))</f>
        <v>Athems Clinicals</v>
      </c>
    </row>
    <row r="8932" spans="1:11" x14ac:dyDescent="0.25">
      <c r="A8932" t="s">
        <v>104</v>
      </c>
      <c r="B8932">
        <v>78</v>
      </c>
      <c r="C8932" t="s">
        <v>586</v>
      </c>
      <c r="D8932" t="s">
        <v>105</v>
      </c>
      <c r="E8932">
        <v>1266</v>
      </c>
      <c r="F8932">
        <v>1266</v>
      </c>
      <c r="G8932">
        <v>100</v>
      </c>
      <c r="H8932" t="s">
        <v>65</v>
      </c>
      <c r="I8932">
        <v>99</v>
      </c>
      <c r="J8932" t="s">
        <v>66</v>
      </c>
      <c r="K8932" s="33" t="str">
        <f>IF(ISNA(VLOOKUP(C8932,'Provider-EHR crosswalk'!A:B,2,FALSE)),"No EHR Specified",VLOOKUP(C8932,'Provider-EHR crosswalk'!A:B,2,FALSE))</f>
        <v>Athems Clinicals</v>
      </c>
    </row>
    <row r="8933" spans="1:11" x14ac:dyDescent="0.25">
      <c r="A8933" t="s">
        <v>106</v>
      </c>
      <c r="B8933">
        <v>78</v>
      </c>
      <c r="C8933" t="s">
        <v>586</v>
      </c>
      <c r="D8933" t="s">
        <v>107</v>
      </c>
      <c r="E8933">
        <v>1266</v>
      </c>
      <c r="F8933">
        <v>1266</v>
      </c>
      <c r="G8933">
        <v>100</v>
      </c>
      <c r="H8933" t="s">
        <v>65</v>
      </c>
      <c r="I8933">
        <v>99</v>
      </c>
      <c r="J8933" t="s">
        <v>66</v>
      </c>
      <c r="K8933" s="33" t="str">
        <f>IF(ISNA(VLOOKUP(C8933,'Provider-EHR crosswalk'!A:B,2,FALSE)),"No EHR Specified",VLOOKUP(C8933,'Provider-EHR crosswalk'!A:B,2,FALSE))</f>
        <v>Athems Clinicals</v>
      </c>
    </row>
    <row r="8934" spans="1:11" x14ac:dyDescent="0.25">
      <c r="A8934" t="s">
        <v>108</v>
      </c>
      <c r="B8934">
        <v>78</v>
      </c>
      <c r="C8934" t="s">
        <v>586</v>
      </c>
      <c r="D8934" t="s">
        <v>109</v>
      </c>
      <c r="E8934">
        <v>1266</v>
      </c>
      <c r="F8934">
        <v>1266</v>
      </c>
      <c r="G8934">
        <v>100</v>
      </c>
      <c r="H8934" t="s">
        <v>65</v>
      </c>
      <c r="I8934">
        <v>99</v>
      </c>
      <c r="J8934" t="s">
        <v>66</v>
      </c>
      <c r="K8934" s="33" t="str">
        <f>IF(ISNA(VLOOKUP(C8934,'Provider-EHR crosswalk'!A:B,2,FALSE)),"No EHR Specified",VLOOKUP(C8934,'Provider-EHR crosswalk'!A:B,2,FALSE))</f>
        <v>Athems Clinicals</v>
      </c>
    </row>
    <row r="8935" spans="1:11" x14ac:dyDescent="0.25">
      <c r="A8935" t="s">
        <v>110</v>
      </c>
      <c r="B8935">
        <v>78</v>
      </c>
      <c r="C8935" t="s">
        <v>586</v>
      </c>
      <c r="D8935" t="s">
        <v>111</v>
      </c>
      <c r="E8935">
        <v>1266</v>
      </c>
      <c r="F8935">
        <v>1266</v>
      </c>
      <c r="G8935">
        <v>100</v>
      </c>
      <c r="H8935" t="s">
        <v>65</v>
      </c>
      <c r="I8935">
        <v>99</v>
      </c>
      <c r="J8935" t="s">
        <v>66</v>
      </c>
      <c r="K8935" s="33" t="str">
        <f>IF(ISNA(VLOOKUP(C8935,'Provider-EHR crosswalk'!A:B,2,FALSE)),"No EHR Specified",VLOOKUP(C8935,'Provider-EHR crosswalk'!A:B,2,FALSE))</f>
        <v>Athems Clinicals</v>
      </c>
    </row>
    <row r="8936" spans="1:11" x14ac:dyDescent="0.25">
      <c r="A8936" t="s">
        <v>112</v>
      </c>
      <c r="B8936">
        <v>78</v>
      </c>
      <c r="C8936" t="s">
        <v>586</v>
      </c>
      <c r="D8936" t="s">
        <v>113</v>
      </c>
      <c r="E8936">
        <v>1266</v>
      </c>
      <c r="F8936">
        <v>1266</v>
      </c>
      <c r="G8936">
        <v>100</v>
      </c>
      <c r="H8936" t="s">
        <v>65</v>
      </c>
      <c r="I8936">
        <v>99</v>
      </c>
      <c r="J8936" t="s">
        <v>66</v>
      </c>
      <c r="K8936" s="33" t="str">
        <f>IF(ISNA(VLOOKUP(C8936,'Provider-EHR crosswalk'!A:B,2,FALSE)),"No EHR Specified",VLOOKUP(C8936,'Provider-EHR crosswalk'!A:B,2,FALSE))</f>
        <v>Athems Clinicals</v>
      </c>
    </row>
    <row r="8937" spans="1:11" x14ac:dyDescent="0.25">
      <c r="A8937" t="s">
        <v>114</v>
      </c>
      <c r="B8937">
        <v>78</v>
      </c>
      <c r="C8937" t="s">
        <v>586</v>
      </c>
      <c r="D8937" t="s">
        <v>115</v>
      </c>
      <c r="E8937">
        <v>7</v>
      </c>
      <c r="F8937">
        <v>159</v>
      </c>
      <c r="G8937">
        <v>4.4000000000000004</v>
      </c>
      <c r="H8937" t="s">
        <v>116</v>
      </c>
      <c r="I8937">
        <v>4</v>
      </c>
      <c r="J8937" t="s">
        <v>69</v>
      </c>
      <c r="K8937" s="33" t="str">
        <f>IF(ISNA(VLOOKUP(C8937,'Provider-EHR crosswalk'!A:B,2,FALSE)),"No EHR Specified",VLOOKUP(C8937,'Provider-EHR crosswalk'!A:B,2,FALSE))</f>
        <v>Athems Clinicals</v>
      </c>
    </row>
    <row r="8938" spans="1:11" x14ac:dyDescent="0.25">
      <c r="A8938" t="s">
        <v>117</v>
      </c>
      <c r="B8938">
        <v>78</v>
      </c>
      <c r="C8938" t="s">
        <v>586</v>
      </c>
      <c r="D8938" t="s">
        <v>118</v>
      </c>
      <c r="E8938">
        <v>11</v>
      </c>
      <c r="F8938">
        <v>159</v>
      </c>
      <c r="G8938">
        <v>6.92</v>
      </c>
      <c r="H8938" t="s">
        <v>116</v>
      </c>
      <c r="I8938">
        <v>4</v>
      </c>
      <c r="J8938" t="s">
        <v>69</v>
      </c>
      <c r="K8938" s="33" t="str">
        <f>IF(ISNA(VLOOKUP(C8938,'Provider-EHR crosswalk'!A:B,2,FALSE)),"No EHR Specified",VLOOKUP(C8938,'Provider-EHR crosswalk'!A:B,2,FALSE))</f>
        <v>Athems Clinicals</v>
      </c>
    </row>
    <row r="8939" spans="1:11" x14ac:dyDescent="0.25">
      <c r="A8939" t="s">
        <v>119</v>
      </c>
      <c r="B8939">
        <v>78</v>
      </c>
      <c r="C8939" t="s">
        <v>586</v>
      </c>
      <c r="D8939" t="s">
        <v>120</v>
      </c>
      <c r="E8939">
        <v>4</v>
      </c>
      <c r="F8939">
        <v>159</v>
      </c>
      <c r="G8939">
        <v>2.52</v>
      </c>
      <c r="H8939" t="s">
        <v>116</v>
      </c>
      <c r="I8939">
        <v>4</v>
      </c>
      <c r="J8939" t="s">
        <v>66</v>
      </c>
      <c r="K8939" s="33" t="str">
        <f>IF(ISNA(VLOOKUP(C8939,'Provider-EHR crosswalk'!A:B,2,FALSE)),"No EHR Specified",VLOOKUP(C8939,'Provider-EHR crosswalk'!A:B,2,FALSE))</f>
        <v>Athems Clinicals</v>
      </c>
    </row>
    <row r="8940" spans="1:11" x14ac:dyDescent="0.25">
      <c r="A8940" t="s">
        <v>121</v>
      </c>
      <c r="B8940">
        <v>78</v>
      </c>
      <c r="C8940" t="s">
        <v>586</v>
      </c>
      <c r="D8940" t="s">
        <v>122</v>
      </c>
      <c r="E8940">
        <v>0</v>
      </c>
      <c r="F8940">
        <v>159</v>
      </c>
      <c r="G8940">
        <v>0</v>
      </c>
      <c r="H8940" t="s">
        <v>116</v>
      </c>
      <c r="I8940">
        <v>1</v>
      </c>
      <c r="J8940" t="s">
        <v>66</v>
      </c>
      <c r="K8940" s="33" t="str">
        <f>IF(ISNA(VLOOKUP(C8940,'Provider-EHR crosswalk'!A:B,2,FALSE)),"No EHR Specified",VLOOKUP(C8940,'Provider-EHR crosswalk'!A:B,2,FALSE))</f>
        <v>Athems Clinicals</v>
      </c>
    </row>
    <row r="8941" spans="1:11" x14ac:dyDescent="0.25">
      <c r="A8941" t="s">
        <v>123</v>
      </c>
      <c r="B8941">
        <v>78</v>
      </c>
      <c r="C8941" t="s">
        <v>586</v>
      </c>
      <c r="D8941" t="s">
        <v>124</v>
      </c>
      <c r="E8941">
        <v>0</v>
      </c>
      <c r="F8941">
        <v>1266</v>
      </c>
      <c r="G8941">
        <v>0</v>
      </c>
      <c r="H8941" t="s">
        <v>116</v>
      </c>
      <c r="I8941">
        <v>1</v>
      </c>
      <c r="J8941" t="s">
        <v>66</v>
      </c>
      <c r="K8941" s="33" t="str">
        <f>IF(ISNA(VLOOKUP(C8941,'Provider-EHR crosswalk'!A:B,2,FALSE)),"No EHR Specified",VLOOKUP(C8941,'Provider-EHR crosswalk'!A:B,2,FALSE))</f>
        <v>Athems Clinicals</v>
      </c>
    </row>
    <row r="8942" spans="1:11" x14ac:dyDescent="0.25">
      <c r="A8942" t="s">
        <v>125</v>
      </c>
      <c r="B8942">
        <v>78</v>
      </c>
      <c r="C8942" t="s">
        <v>586</v>
      </c>
      <c r="D8942" t="s">
        <v>126</v>
      </c>
      <c r="E8942">
        <v>0</v>
      </c>
      <c r="F8942">
        <v>1266</v>
      </c>
      <c r="G8942">
        <v>0</v>
      </c>
      <c r="H8942" t="s">
        <v>116</v>
      </c>
      <c r="I8942">
        <v>1</v>
      </c>
      <c r="J8942" t="s">
        <v>66</v>
      </c>
      <c r="K8942" s="33" t="str">
        <f>IF(ISNA(VLOOKUP(C8942,'Provider-EHR crosswalk'!A:B,2,FALSE)),"No EHR Specified",VLOOKUP(C8942,'Provider-EHR crosswalk'!A:B,2,FALSE))</f>
        <v>Athems Clinicals</v>
      </c>
    </row>
    <row r="8943" spans="1:11" x14ac:dyDescent="0.25">
      <c r="A8943" t="s">
        <v>127</v>
      </c>
      <c r="B8943">
        <v>78</v>
      </c>
      <c r="C8943" t="s">
        <v>586</v>
      </c>
      <c r="D8943" t="s">
        <v>128</v>
      </c>
      <c r="E8943">
        <v>17</v>
      </c>
      <c r="F8943">
        <v>1266</v>
      </c>
      <c r="G8943">
        <v>1.34</v>
      </c>
      <c r="H8943" t="s">
        <v>116</v>
      </c>
      <c r="I8943">
        <v>4</v>
      </c>
      <c r="J8943" t="s">
        <v>66</v>
      </c>
      <c r="K8943" s="33" t="str">
        <f>IF(ISNA(VLOOKUP(C8943,'Provider-EHR crosswalk'!A:B,2,FALSE)),"No EHR Specified",VLOOKUP(C8943,'Provider-EHR crosswalk'!A:B,2,FALSE))</f>
        <v>Athems Clinicals</v>
      </c>
    </row>
    <row r="8944" spans="1:11" x14ac:dyDescent="0.25">
      <c r="A8944" t="s">
        <v>129</v>
      </c>
      <c r="B8944">
        <v>78</v>
      </c>
      <c r="C8944" t="s">
        <v>586</v>
      </c>
      <c r="D8944" t="s">
        <v>130</v>
      </c>
      <c r="E8944">
        <v>63</v>
      </c>
      <c r="F8944">
        <v>1266</v>
      </c>
      <c r="G8944">
        <v>4.9800000000000004</v>
      </c>
      <c r="H8944" t="s">
        <v>116</v>
      </c>
      <c r="I8944">
        <v>4</v>
      </c>
      <c r="J8944" t="s">
        <v>69</v>
      </c>
      <c r="K8944" s="33" t="str">
        <f>IF(ISNA(VLOOKUP(C8944,'Provider-EHR crosswalk'!A:B,2,FALSE)),"No EHR Specified",VLOOKUP(C8944,'Provider-EHR crosswalk'!A:B,2,FALSE))</f>
        <v>Athems Clinicals</v>
      </c>
    </row>
    <row r="8945" spans="1:11" x14ac:dyDescent="0.25">
      <c r="A8945" t="s">
        <v>131</v>
      </c>
      <c r="B8945">
        <v>78</v>
      </c>
      <c r="C8945" t="s">
        <v>586</v>
      </c>
      <c r="D8945" t="s">
        <v>132</v>
      </c>
      <c r="E8945">
        <v>40</v>
      </c>
      <c r="F8945">
        <v>1266</v>
      </c>
      <c r="G8945">
        <v>3.16</v>
      </c>
      <c r="H8945" t="s">
        <v>116</v>
      </c>
      <c r="I8945">
        <v>4</v>
      </c>
      <c r="J8945" t="s">
        <v>66</v>
      </c>
      <c r="K8945" s="33" t="str">
        <f>IF(ISNA(VLOOKUP(C8945,'Provider-EHR crosswalk'!A:B,2,FALSE)),"No EHR Specified",VLOOKUP(C8945,'Provider-EHR crosswalk'!A:B,2,FALSE))</f>
        <v>Athems Clinicals</v>
      </c>
    </row>
    <row r="8946" spans="1:11" x14ac:dyDescent="0.25">
      <c r="A8946" t="s">
        <v>133</v>
      </c>
      <c r="B8946">
        <v>78</v>
      </c>
      <c r="C8946" t="s">
        <v>586</v>
      </c>
      <c r="D8946" t="s">
        <v>134</v>
      </c>
      <c r="E8946">
        <v>1</v>
      </c>
      <c r="F8946">
        <v>1266</v>
      </c>
      <c r="G8946">
        <v>0.08</v>
      </c>
      <c r="H8946" t="s">
        <v>116</v>
      </c>
      <c r="I8946">
        <v>1</v>
      </c>
      <c r="J8946" t="s">
        <v>66</v>
      </c>
      <c r="K8946" s="33" t="str">
        <f>IF(ISNA(VLOOKUP(C8946,'Provider-EHR crosswalk'!A:B,2,FALSE)),"No EHR Specified",VLOOKUP(C8946,'Provider-EHR crosswalk'!A:B,2,FALSE))</f>
        <v>Athems Clinicals</v>
      </c>
    </row>
    <row r="8947" spans="1:11" x14ac:dyDescent="0.25">
      <c r="A8947" t="s">
        <v>135</v>
      </c>
      <c r="B8947">
        <v>78</v>
      </c>
      <c r="C8947" t="s">
        <v>586</v>
      </c>
      <c r="D8947" t="s">
        <v>136</v>
      </c>
      <c r="E8947">
        <v>0</v>
      </c>
      <c r="F8947">
        <v>1266</v>
      </c>
      <c r="G8947">
        <v>0</v>
      </c>
      <c r="H8947" t="s">
        <v>116</v>
      </c>
      <c r="I8947">
        <v>1</v>
      </c>
      <c r="J8947" t="s">
        <v>66</v>
      </c>
      <c r="K8947" s="33" t="str">
        <f>IF(ISNA(VLOOKUP(C8947,'Provider-EHR crosswalk'!A:B,2,FALSE)),"No EHR Specified",VLOOKUP(C8947,'Provider-EHR crosswalk'!A:B,2,FALSE))</f>
        <v>Athems Clinicals</v>
      </c>
    </row>
    <row r="8948" spans="1:11" x14ac:dyDescent="0.25">
      <c r="A8948" t="s">
        <v>137</v>
      </c>
      <c r="B8948">
        <v>78</v>
      </c>
      <c r="C8948" t="s">
        <v>586</v>
      </c>
      <c r="D8948" t="s">
        <v>138</v>
      </c>
      <c r="E8948">
        <v>0</v>
      </c>
      <c r="F8948">
        <v>1266</v>
      </c>
      <c r="G8948">
        <v>0</v>
      </c>
      <c r="H8948" t="s">
        <v>116</v>
      </c>
      <c r="I8948">
        <v>1</v>
      </c>
      <c r="J8948" t="s">
        <v>66</v>
      </c>
      <c r="K8948" s="33" t="str">
        <f>IF(ISNA(VLOOKUP(C8948,'Provider-EHR crosswalk'!A:B,2,FALSE)),"No EHR Specified",VLOOKUP(C8948,'Provider-EHR crosswalk'!A:B,2,FALSE))</f>
        <v>Athems Clinicals</v>
      </c>
    </row>
    <row r="8949" spans="1:11" x14ac:dyDescent="0.25">
      <c r="A8949" t="s">
        <v>139</v>
      </c>
      <c r="B8949">
        <v>78</v>
      </c>
      <c r="C8949" t="s">
        <v>586</v>
      </c>
      <c r="D8949" t="s">
        <v>140</v>
      </c>
      <c r="E8949">
        <v>0</v>
      </c>
      <c r="F8949">
        <v>1266</v>
      </c>
      <c r="G8949">
        <v>0</v>
      </c>
      <c r="H8949" t="s">
        <v>116</v>
      </c>
      <c r="I8949">
        <v>1</v>
      </c>
      <c r="J8949" t="s">
        <v>66</v>
      </c>
      <c r="K8949" s="33" t="str">
        <f>IF(ISNA(VLOOKUP(C8949,'Provider-EHR crosswalk'!A:B,2,FALSE)),"No EHR Specified",VLOOKUP(C8949,'Provider-EHR crosswalk'!A:B,2,FALSE))</f>
        <v>Athems Clinicals</v>
      </c>
    </row>
    <row r="8950" spans="1:11" x14ac:dyDescent="0.25">
      <c r="A8950" t="s">
        <v>141</v>
      </c>
      <c r="B8950">
        <v>78</v>
      </c>
      <c r="C8950" t="s">
        <v>586</v>
      </c>
      <c r="D8950" t="s">
        <v>142</v>
      </c>
      <c r="E8950">
        <v>0</v>
      </c>
      <c r="F8950">
        <v>1266</v>
      </c>
      <c r="G8950">
        <v>0</v>
      </c>
      <c r="H8950" t="s">
        <v>116</v>
      </c>
      <c r="I8950">
        <v>1</v>
      </c>
      <c r="J8950" t="s">
        <v>66</v>
      </c>
      <c r="K8950" s="33" t="str">
        <f>IF(ISNA(VLOOKUP(C8950,'Provider-EHR crosswalk'!A:B,2,FALSE)),"No EHR Specified",VLOOKUP(C8950,'Provider-EHR crosswalk'!A:B,2,FALSE))</f>
        <v>Athems Clinicals</v>
      </c>
    </row>
    <row r="8951" spans="1:11" x14ac:dyDescent="0.25">
      <c r="A8951" t="s">
        <v>143</v>
      </c>
      <c r="B8951">
        <v>78</v>
      </c>
      <c r="C8951" t="s">
        <v>586</v>
      </c>
      <c r="D8951" t="s">
        <v>144</v>
      </c>
      <c r="E8951">
        <v>0</v>
      </c>
      <c r="F8951">
        <v>1266</v>
      </c>
      <c r="G8951">
        <v>0</v>
      </c>
      <c r="H8951" t="s">
        <v>116</v>
      </c>
      <c r="I8951">
        <v>1</v>
      </c>
      <c r="J8951" t="s">
        <v>66</v>
      </c>
      <c r="K8951" s="33" t="str">
        <f>IF(ISNA(VLOOKUP(C8951,'Provider-EHR crosswalk'!A:B,2,FALSE)),"No EHR Specified",VLOOKUP(C8951,'Provider-EHR crosswalk'!A:B,2,FALSE))</f>
        <v>Athems Clinicals</v>
      </c>
    </row>
    <row r="8952" spans="1:11" x14ac:dyDescent="0.25">
      <c r="A8952" t="s">
        <v>145</v>
      </c>
      <c r="B8952">
        <v>78</v>
      </c>
      <c r="C8952" t="s">
        <v>586</v>
      </c>
      <c r="D8952" t="s">
        <v>146</v>
      </c>
      <c r="E8952">
        <v>0</v>
      </c>
      <c r="F8952">
        <v>1266</v>
      </c>
      <c r="G8952">
        <v>0</v>
      </c>
      <c r="H8952" t="s">
        <v>116</v>
      </c>
      <c r="I8952">
        <v>1</v>
      </c>
      <c r="J8952" t="s">
        <v>66</v>
      </c>
      <c r="K8952" s="33" t="str">
        <f>IF(ISNA(VLOOKUP(C8952,'Provider-EHR crosswalk'!A:B,2,FALSE)),"No EHR Specified",VLOOKUP(C8952,'Provider-EHR crosswalk'!A:B,2,FALSE))</f>
        <v>Athems Clinicals</v>
      </c>
    </row>
    <row r="8953" spans="1:11" x14ac:dyDescent="0.25">
      <c r="A8953" t="s">
        <v>147</v>
      </c>
      <c r="B8953">
        <v>78</v>
      </c>
      <c r="C8953" t="s">
        <v>586</v>
      </c>
      <c r="D8953" t="s">
        <v>148</v>
      </c>
      <c r="E8953">
        <v>0</v>
      </c>
      <c r="F8953">
        <v>1266</v>
      </c>
      <c r="G8953">
        <v>0</v>
      </c>
      <c r="H8953" t="s">
        <v>116</v>
      </c>
      <c r="I8953">
        <v>1</v>
      </c>
      <c r="J8953" t="s">
        <v>66</v>
      </c>
      <c r="K8953" s="33" t="str">
        <f>IF(ISNA(VLOOKUP(C8953,'Provider-EHR crosswalk'!A:B,2,FALSE)),"No EHR Specified",VLOOKUP(C8953,'Provider-EHR crosswalk'!A:B,2,FALSE))</f>
        <v>Athems Clinicals</v>
      </c>
    </row>
    <row r="8954" spans="1:11" x14ac:dyDescent="0.25">
      <c r="A8954" t="s">
        <v>149</v>
      </c>
      <c r="B8954">
        <v>78</v>
      </c>
      <c r="C8954" t="s">
        <v>586</v>
      </c>
      <c r="D8954" t="s">
        <v>150</v>
      </c>
      <c r="E8954">
        <v>0</v>
      </c>
      <c r="F8954">
        <v>1266</v>
      </c>
      <c r="G8954">
        <v>0</v>
      </c>
      <c r="H8954" t="s">
        <v>116</v>
      </c>
      <c r="I8954">
        <v>1</v>
      </c>
      <c r="J8954" t="s">
        <v>66</v>
      </c>
      <c r="K8954" s="33" t="str">
        <f>IF(ISNA(VLOOKUP(C8954,'Provider-EHR crosswalk'!A:B,2,FALSE)),"No EHR Specified",VLOOKUP(C8954,'Provider-EHR crosswalk'!A:B,2,FALSE))</f>
        <v>Athems Clinicals</v>
      </c>
    </row>
    <row r="8955" spans="1:11" x14ac:dyDescent="0.25">
      <c r="A8955" t="s">
        <v>151</v>
      </c>
      <c r="B8955">
        <v>78</v>
      </c>
      <c r="C8955" t="s">
        <v>586</v>
      </c>
      <c r="D8955" t="s">
        <v>152</v>
      </c>
      <c r="E8955">
        <v>0</v>
      </c>
      <c r="F8955">
        <v>1266</v>
      </c>
      <c r="G8955">
        <v>0</v>
      </c>
      <c r="H8955" t="s">
        <v>116</v>
      </c>
      <c r="I8955">
        <v>1</v>
      </c>
      <c r="J8955" t="s">
        <v>66</v>
      </c>
      <c r="K8955" s="33" t="str">
        <f>IF(ISNA(VLOOKUP(C8955,'Provider-EHR crosswalk'!A:B,2,FALSE)),"No EHR Specified",VLOOKUP(C8955,'Provider-EHR crosswalk'!A:B,2,FALSE))</f>
        <v>Athems Clinicals</v>
      </c>
    </row>
    <row r="8956" spans="1:11" x14ac:dyDescent="0.25">
      <c r="A8956" t="s">
        <v>153</v>
      </c>
      <c r="B8956">
        <v>78</v>
      </c>
      <c r="C8956" t="s">
        <v>586</v>
      </c>
      <c r="D8956" t="s">
        <v>154</v>
      </c>
      <c r="E8956">
        <v>0</v>
      </c>
      <c r="F8956">
        <v>1266</v>
      </c>
      <c r="G8956">
        <v>0</v>
      </c>
      <c r="H8956" t="s">
        <v>116</v>
      </c>
      <c r="I8956">
        <v>1</v>
      </c>
      <c r="J8956" t="s">
        <v>66</v>
      </c>
      <c r="K8956" s="33" t="str">
        <f>IF(ISNA(VLOOKUP(C8956,'Provider-EHR crosswalk'!A:B,2,FALSE)),"No EHR Specified",VLOOKUP(C8956,'Provider-EHR crosswalk'!A:B,2,FALSE))</f>
        <v>Athems Clinicals</v>
      </c>
    </row>
    <row r="8957" spans="1:11" x14ac:dyDescent="0.25">
      <c r="A8957" t="s">
        <v>155</v>
      </c>
      <c r="B8957">
        <v>78</v>
      </c>
      <c r="C8957" t="s">
        <v>586</v>
      </c>
      <c r="D8957" t="s">
        <v>156</v>
      </c>
      <c r="E8957">
        <v>0</v>
      </c>
      <c r="F8957">
        <v>1266</v>
      </c>
      <c r="G8957">
        <v>0</v>
      </c>
      <c r="H8957" t="s">
        <v>157</v>
      </c>
      <c r="I8957" t="s">
        <v>157</v>
      </c>
      <c r="J8957" t="s">
        <v>157</v>
      </c>
      <c r="K8957" s="33" t="str">
        <f>IF(ISNA(VLOOKUP(C8957,'Provider-EHR crosswalk'!A:B,2,FALSE)),"No EHR Specified",VLOOKUP(C8957,'Provider-EHR crosswalk'!A:B,2,FALSE))</f>
        <v>Athems Clinicals</v>
      </c>
    </row>
    <row r="8958" spans="1:11" x14ac:dyDescent="0.25">
      <c r="A8958" t="s">
        <v>158</v>
      </c>
      <c r="B8958">
        <v>78</v>
      </c>
      <c r="C8958" t="s">
        <v>586</v>
      </c>
      <c r="D8958" t="s">
        <v>159</v>
      </c>
      <c r="E8958">
        <v>1</v>
      </c>
      <c r="F8958">
        <v>1266</v>
      </c>
      <c r="G8958">
        <v>0.08</v>
      </c>
      <c r="H8958" t="s">
        <v>157</v>
      </c>
      <c r="I8958" t="s">
        <v>157</v>
      </c>
      <c r="J8958" t="s">
        <v>157</v>
      </c>
      <c r="K8958" s="33" t="str">
        <f>IF(ISNA(VLOOKUP(C8958,'Provider-EHR crosswalk'!A:B,2,FALSE)),"No EHR Specified",VLOOKUP(C8958,'Provider-EHR crosswalk'!A:B,2,FALSE))</f>
        <v>Athems Clinicals</v>
      </c>
    </row>
    <row r="8959" spans="1:11" x14ac:dyDescent="0.25">
      <c r="A8959" t="s">
        <v>162</v>
      </c>
      <c r="B8959">
        <v>78</v>
      </c>
      <c r="C8959" t="s">
        <v>586</v>
      </c>
      <c r="D8959" t="s">
        <v>163</v>
      </c>
      <c r="E8959">
        <v>1225</v>
      </c>
      <c r="F8959">
        <v>1266</v>
      </c>
      <c r="G8959">
        <v>96.76</v>
      </c>
      <c r="H8959" t="s">
        <v>65</v>
      </c>
      <c r="I8959">
        <v>95</v>
      </c>
      <c r="J8959" t="s">
        <v>66</v>
      </c>
      <c r="K8959" s="33" t="str">
        <f>IF(ISNA(VLOOKUP(C8959,'Provider-EHR crosswalk'!A:B,2,FALSE)),"No EHR Specified",VLOOKUP(C8959,'Provider-EHR crosswalk'!A:B,2,FALSE))</f>
        <v>Athems Clinicals</v>
      </c>
    </row>
    <row r="8960" spans="1:11" x14ac:dyDescent="0.25">
      <c r="A8960" t="s">
        <v>164</v>
      </c>
      <c r="B8960">
        <v>78</v>
      </c>
      <c r="C8960" t="s">
        <v>586</v>
      </c>
      <c r="D8960" t="s">
        <v>165</v>
      </c>
      <c r="E8960">
        <v>152</v>
      </c>
      <c r="F8960">
        <v>159</v>
      </c>
      <c r="G8960">
        <v>95.6</v>
      </c>
      <c r="H8960" t="s">
        <v>65</v>
      </c>
      <c r="I8960">
        <v>95</v>
      </c>
      <c r="J8960" t="s">
        <v>66</v>
      </c>
      <c r="K8960" s="33" t="str">
        <f>IF(ISNA(VLOOKUP(C8960,'Provider-EHR crosswalk'!A:B,2,FALSE)),"No EHR Specified",VLOOKUP(C8960,'Provider-EHR crosswalk'!A:B,2,FALSE))</f>
        <v>Athems Clinicals</v>
      </c>
    </row>
    <row r="8961" spans="1:11" x14ac:dyDescent="0.25">
      <c r="A8961" t="s">
        <v>166</v>
      </c>
      <c r="B8961">
        <v>78</v>
      </c>
      <c r="C8961" t="s">
        <v>586</v>
      </c>
      <c r="D8961" t="s">
        <v>167</v>
      </c>
      <c r="E8961">
        <v>0</v>
      </c>
      <c r="F8961">
        <v>159</v>
      </c>
      <c r="G8961">
        <v>0</v>
      </c>
      <c r="H8961" t="s">
        <v>116</v>
      </c>
      <c r="I8961">
        <v>5</v>
      </c>
      <c r="J8961" t="s">
        <v>66</v>
      </c>
      <c r="K8961" s="33" t="str">
        <f>IF(ISNA(VLOOKUP(C8961,'Provider-EHR crosswalk'!A:B,2,FALSE)),"No EHR Specified",VLOOKUP(C8961,'Provider-EHR crosswalk'!A:B,2,FALSE))</f>
        <v>Athems Clinicals</v>
      </c>
    </row>
    <row r="8962" spans="1:11" x14ac:dyDescent="0.25">
      <c r="A8962" t="s">
        <v>168</v>
      </c>
      <c r="B8962">
        <v>78</v>
      </c>
      <c r="C8962" t="s">
        <v>586</v>
      </c>
      <c r="D8962" t="s">
        <v>169</v>
      </c>
      <c r="E8962">
        <v>1</v>
      </c>
      <c r="F8962">
        <v>159</v>
      </c>
      <c r="G8962">
        <v>0.63</v>
      </c>
      <c r="H8962" t="s">
        <v>116</v>
      </c>
      <c r="I8962">
        <v>5</v>
      </c>
      <c r="J8962" t="s">
        <v>66</v>
      </c>
      <c r="K8962" s="33" t="str">
        <f>IF(ISNA(VLOOKUP(C8962,'Provider-EHR crosswalk'!A:B,2,FALSE)),"No EHR Specified",VLOOKUP(C8962,'Provider-EHR crosswalk'!A:B,2,FALSE))</f>
        <v>Athems Clinicals</v>
      </c>
    </row>
    <row r="8963" spans="1:11" x14ac:dyDescent="0.25">
      <c r="A8963" t="s">
        <v>170</v>
      </c>
      <c r="B8963">
        <v>78</v>
      </c>
      <c r="C8963" t="s">
        <v>586</v>
      </c>
      <c r="D8963" t="s">
        <v>171</v>
      </c>
      <c r="E8963">
        <v>6</v>
      </c>
      <c r="F8963">
        <v>159</v>
      </c>
      <c r="G8963">
        <v>3.77</v>
      </c>
      <c r="H8963" t="s">
        <v>116</v>
      </c>
      <c r="I8963">
        <v>5</v>
      </c>
      <c r="J8963" t="s">
        <v>66</v>
      </c>
      <c r="K8963" s="33" t="str">
        <f>IF(ISNA(VLOOKUP(C8963,'Provider-EHR crosswalk'!A:B,2,FALSE)),"No EHR Specified",VLOOKUP(C8963,'Provider-EHR crosswalk'!A:B,2,FALSE))</f>
        <v>Athems Clinicals</v>
      </c>
    </row>
    <row r="8964" spans="1:11" x14ac:dyDescent="0.25">
      <c r="A8964" t="s">
        <v>172</v>
      </c>
      <c r="B8964">
        <v>78</v>
      </c>
      <c r="C8964" t="s">
        <v>586</v>
      </c>
      <c r="D8964" t="s">
        <v>173</v>
      </c>
      <c r="E8964">
        <v>8</v>
      </c>
      <c r="F8964">
        <v>1266</v>
      </c>
      <c r="G8964">
        <v>0.63</v>
      </c>
      <c r="H8964" t="s">
        <v>116</v>
      </c>
      <c r="I8964">
        <v>5</v>
      </c>
      <c r="J8964" t="s">
        <v>66</v>
      </c>
      <c r="K8964" s="33" t="str">
        <f>IF(ISNA(VLOOKUP(C8964,'Provider-EHR crosswalk'!A:B,2,FALSE)),"No EHR Specified",VLOOKUP(C8964,'Provider-EHR crosswalk'!A:B,2,FALSE))</f>
        <v>Athems Clinicals</v>
      </c>
    </row>
    <row r="8965" spans="1:11" x14ac:dyDescent="0.25">
      <c r="A8965" t="s">
        <v>174</v>
      </c>
      <c r="B8965">
        <v>78</v>
      </c>
      <c r="C8965" t="s">
        <v>586</v>
      </c>
      <c r="D8965" t="s">
        <v>175</v>
      </c>
      <c r="E8965">
        <v>1</v>
      </c>
      <c r="F8965">
        <v>1266</v>
      </c>
      <c r="G8965">
        <v>0.08</v>
      </c>
      <c r="H8965" t="s">
        <v>116</v>
      </c>
      <c r="I8965">
        <v>5</v>
      </c>
      <c r="J8965" t="s">
        <v>66</v>
      </c>
      <c r="K8965" s="33" t="str">
        <f>IF(ISNA(VLOOKUP(C8965,'Provider-EHR crosswalk'!A:B,2,FALSE)),"No EHR Specified",VLOOKUP(C8965,'Provider-EHR crosswalk'!A:B,2,FALSE))</f>
        <v>Athems Clinicals</v>
      </c>
    </row>
    <row r="8966" spans="1:11" x14ac:dyDescent="0.25">
      <c r="A8966" t="s">
        <v>176</v>
      </c>
      <c r="B8966">
        <v>78</v>
      </c>
      <c r="C8966" t="s">
        <v>586</v>
      </c>
      <c r="D8966" t="s">
        <v>177</v>
      </c>
      <c r="E8966">
        <v>32</v>
      </c>
      <c r="F8966">
        <v>1266</v>
      </c>
      <c r="G8966">
        <v>2.5299999999999998</v>
      </c>
      <c r="H8966" t="s">
        <v>116</v>
      </c>
      <c r="I8966">
        <v>5</v>
      </c>
      <c r="J8966" t="s">
        <v>66</v>
      </c>
      <c r="K8966" s="33" t="str">
        <f>IF(ISNA(VLOOKUP(C8966,'Provider-EHR crosswalk'!A:B,2,FALSE)),"No EHR Specified",VLOOKUP(C8966,'Provider-EHR crosswalk'!A:B,2,FALSE))</f>
        <v>Athems Clinicals</v>
      </c>
    </row>
    <row r="8967" spans="1:11" x14ac:dyDescent="0.25">
      <c r="A8967" t="s">
        <v>63</v>
      </c>
      <c r="B8967">
        <v>173</v>
      </c>
      <c r="C8967" t="s">
        <v>909</v>
      </c>
      <c r="D8967" t="s">
        <v>64</v>
      </c>
      <c r="E8967">
        <v>1</v>
      </c>
      <c r="F8967">
        <v>1</v>
      </c>
      <c r="G8967">
        <v>100</v>
      </c>
      <c r="H8967" t="s">
        <v>65</v>
      </c>
      <c r="I8967">
        <v>99</v>
      </c>
      <c r="J8967" t="s">
        <v>66</v>
      </c>
      <c r="K8967" s="33" t="str">
        <f>IF(ISNA(VLOOKUP(C8967,'Provider-EHR crosswalk'!A:B,2,FALSE)),"No EHR Specified",VLOOKUP(C8967,'Provider-EHR crosswalk'!A:B,2,FALSE))</f>
        <v>Azalea Health EHR</v>
      </c>
    </row>
    <row r="8968" spans="1:11" x14ac:dyDescent="0.25">
      <c r="A8968" t="s">
        <v>67</v>
      </c>
      <c r="B8968">
        <v>173</v>
      </c>
      <c r="C8968" t="s">
        <v>909</v>
      </c>
      <c r="D8968" t="s">
        <v>68</v>
      </c>
      <c r="E8968">
        <v>1</v>
      </c>
      <c r="F8968">
        <v>1</v>
      </c>
      <c r="G8968">
        <v>100</v>
      </c>
      <c r="H8968" t="s">
        <v>65</v>
      </c>
      <c r="I8968">
        <v>75</v>
      </c>
      <c r="J8968" t="s">
        <v>66</v>
      </c>
      <c r="K8968" s="33" t="str">
        <f>IF(ISNA(VLOOKUP(C8968,'Provider-EHR crosswalk'!A:B,2,FALSE)),"No EHR Specified",VLOOKUP(C8968,'Provider-EHR crosswalk'!A:B,2,FALSE))</f>
        <v>Azalea Health EHR</v>
      </c>
    </row>
    <row r="8969" spans="1:11" x14ac:dyDescent="0.25">
      <c r="A8969" t="s">
        <v>70</v>
      </c>
      <c r="B8969">
        <v>173</v>
      </c>
      <c r="C8969" t="s">
        <v>909</v>
      </c>
      <c r="D8969" t="s">
        <v>71</v>
      </c>
      <c r="E8969">
        <v>1</v>
      </c>
      <c r="F8969">
        <v>1</v>
      </c>
      <c r="G8969">
        <v>100</v>
      </c>
      <c r="H8969" t="s">
        <v>65</v>
      </c>
      <c r="I8969">
        <v>99</v>
      </c>
      <c r="J8969" t="s">
        <v>66</v>
      </c>
      <c r="K8969" s="33" t="str">
        <f>IF(ISNA(VLOOKUP(C8969,'Provider-EHR crosswalk'!A:B,2,FALSE)),"No EHR Specified",VLOOKUP(C8969,'Provider-EHR crosswalk'!A:B,2,FALSE))</f>
        <v>Azalea Health EHR</v>
      </c>
    </row>
    <row r="8970" spans="1:11" x14ac:dyDescent="0.25">
      <c r="A8970" t="s">
        <v>72</v>
      </c>
      <c r="B8970">
        <v>173</v>
      </c>
      <c r="C8970" t="s">
        <v>909</v>
      </c>
      <c r="D8970" t="s">
        <v>73</v>
      </c>
      <c r="E8970">
        <v>1</v>
      </c>
      <c r="F8970">
        <v>1</v>
      </c>
      <c r="G8970">
        <v>100</v>
      </c>
      <c r="H8970" t="s">
        <v>65</v>
      </c>
      <c r="I8970">
        <v>99</v>
      </c>
      <c r="J8970" t="s">
        <v>66</v>
      </c>
      <c r="K8970" s="33" t="str">
        <f>IF(ISNA(VLOOKUP(C8970,'Provider-EHR crosswalk'!A:B,2,FALSE)),"No EHR Specified",VLOOKUP(C8970,'Provider-EHR crosswalk'!A:B,2,FALSE))</f>
        <v>Azalea Health EHR</v>
      </c>
    </row>
    <row r="8971" spans="1:11" x14ac:dyDescent="0.25">
      <c r="A8971" t="s">
        <v>74</v>
      </c>
      <c r="B8971">
        <v>173</v>
      </c>
      <c r="C8971" t="s">
        <v>909</v>
      </c>
      <c r="D8971" t="s">
        <v>75</v>
      </c>
      <c r="E8971">
        <v>1</v>
      </c>
      <c r="F8971">
        <v>1</v>
      </c>
      <c r="G8971">
        <v>100</v>
      </c>
      <c r="H8971" t="s">
        <v>65</v>
      </c>
      <c r="I8971">
        <v>99</v>
      </c>
      <c r="J8971" t="s">
        <v>66</v>
      </c>
      <c r="K8971" s="33" t="str">
        <f>IF(ISNA(VLOOKUP(C8971,'Provider-EHR crosswalk'!A:B,2,FALSE)),"No EHR Specified",VLOOKUP(C8971,'Provider-EHR crosswalk'!A:B,2,FALSE))</f>
        <v>Azalea Health EHR</v>
      </c>
    </row>
    <row r="8972" spans="1:11" x14ac:dyDescent="0.25">
      <c r="A8972" t="s">
        <v>76</v>
      </c>
      <c r="B8972">
        <v>173</v>
      </c>
      <c r="C8972" t="s">
        <v>909</v>
      </c>
      <c r="D8972" t="s">
        <v>77</v>
      </c>
      <c r="E8972">
        <v>1</v>
      </c>
      <c r="F8972">
        <v>1</v>
      </c>
      <c r="G8972">
        <v>100</v>
      </c>
      <c r="H8972" t="s">
        <v>65</v>
      </c>
      <c r="I8972">
        <v>85</v>
      </c>
      <c r="J8972" t="s">
        <v>66</v>
      </c>
      <c r="K8972" s="33" t="str">
        <f>IF(ISNA(VLOOKUP(C8972,'Provider-EHR crosswalk'!A:B,2,FALSE)),"No EHR Specified",VLOOKUP(C8972,'Provider-EHR crosswalk'!A:B,2,FALSE))</f>
        <v>Azalea Health EHR</v>
      </c>
    </row>
    <row r="8973" spans="1:11" x14ac:dyDescent="0.25">
      <c r="A8973" t="s">
        <v>78</v>
      </c>
      <c r="B8973">
        <v>173</v>
      </c>
      <c r="C8973" t="s">
        <v>909</v>
      </c>
      <c r="D8973" t="s">
        <v>79</v>
      </c>
      <c r="E8973">
        <v>1</v>
      </c>
      <c r="F8973">
        <v>1</v>
      </c>
      <c r="G8973">
        <v>100</v>
      </c>
      <c r="H8973" t="s">
        <v>65</v>
      </c>
      <c r="I8973">
        <v>85</v>
      </c>
      <c r="J8973" t="s">
        <v>66</v>
      </c>
      <c r="K8973" s="33" t="str">
        <f>IF(ISNA(VLOOKUP(C8973,'Provider-EHR crosswalk'!A:B,2,FALSE)),"No EHR Specified",VLOOKUP(C8973,'Provider-EHR crosswalk'!A:B,2,FALSE))</f>
        <v>Azalea Health EHR</v>
      </c>
    </row>
    <row r="8974" spans="1:11" x14ac:dyDescent="0.25">
      <c r="A8974" t="s">
        <v>80</v>
      </c>
      <c r="B8974">
        <v>173</v>
      </c>
      <c r="C8974" t="s">
        <v>909</v>
      </c>
      <c r="D8974" t="s">
        <v>81</v>
      </c>
      <c r="E8974">
        <v>1</v>
      </c>
      <c r="F8974">
        <v>1</v>
      </c>
      <c r="G8974">
        <v>100</v>
      </c>
      <c r="H8974" t="s">
        <v>65</v>
      </c>
      <c r="I8974">
        <v>85</v>
      </c>
      <c r="J8974" t="s">
        <v>66</v>
      </c>
      <c r="K8974" s="33" t="str">
        <f>IF(ISNA(VLOOKUP(C8974,'Provider-EHR crosswalk'!A:B,2,FALSE)),"No EHR Specified",VLOOKUP(C8974,'Provider-EHR crosswalk'!A:B,2,FALSE))</f>
        <v>Azalea Health EHR</v>
      </c>
    </row>
    <row r="8975" spans="1:11" x14ac:dyDescent="0.25">
      <c r="A8975" t="s">
        <v>82</v>
      </c>
      <c r="B8975">
        <v>173</v>
      </c>
      <c r="C8975" t="s">
        <v>909</v>
      </c>
      <c r="D8975" t="s">
        <v>83</v>
      </c>
      <c r="E8975">
        <v>1</v>
      </c>
      <c r="F8975">
        <v>1</v>
      </c>
      <c r="G8975">
        <v>100</v>
      </c>
      <c r="H8975" t="s">
        <v>65</v>
      </c>
      <c r="I8975">
        <v>85</v>
      </c>
      <c r="J8975" t="s">
        <v>66</v>
      </c>
      <c r="K8975" s="33" t="str">
        <f>IF(ISNA(VLOOKUP(C8975,'Provider-EHR crosswalk'!A:B,2,FALSE)),"No EHR Specified",VLOOKUP(C8975,'Provider-EHR crosswalk'!A:B,2,FALSE))</f>
        <v>Azalea Health EHR</v>
      </c>
    </row>
    <row r="8976" spans="1:11" x14ac:dyDescent="0.25">
      <c r="A8976" t="s">
        <v>84</v>
      </c>
      <c r="B8976">
        <v>173</v>
      </c>
      <c r="C8976" t="s">
        <v>909</v>
      </c>
      <c r="D8976" t="s">
        <v>85</v>
      </c>
      <c r="E8976">
        <v>1</v>
      </c>
      <c r="F8976">
        <v>1</v>
      </c>
      <c r="G8976">
        <v>100</v>
      </c>
      <c r="H8976" t="s">
        <v>65</v>
      </c>
      <c r="I8976">
        <v>85</v>
      </c>
      <c r="J8976" t="s">
        <v>66</v>
      </c>
      <c r="K8976" s="33" t="str">
        <f>IF(ISNA(VLOOKUP(C8976,'Provider-EHR crosswalk'!A:B,2,FALSE)),"No EHR Specified",VLOOKUP(C8976,'Provider-EHR crosswalk'!A:B,2,FALSE))</f>
        <v>Azalea Health EHR</v>
      </c>
    </row>
    <row r="8977" spans="1:11" x14ac:dyDescent="0.25">
      <c r="A8977" t="s">
        <v>86</v>
      </c>
      <c r="B8977">
        <v>173</v>
      </c>
      <c r="C8977" t="s">
        <v>909</v>
      </c>
      <c r="D8977" t="s">
        <v>87</v>
      </c>
      <c r="E8977">
        <v>1</v>
      </c>
      <c r="F8977">
        <v>1</v>
      </c>
      <c r="G8977">
        <v>100</v>
      </c>
      <c r="H8977" t="s">
        <v>65</v>
      </c>
      <c r="I8977">
        <v>95</v>
      </c>
      <c r="J8977" t="s">
        <v>66</v>
      </c>
      <c r="K8977" s="33" t="str">
        <f>IF(ISNA(VLOOKUP(C8977,'Provider-EHR crosswalk'!A:B,2,FALSE)),"No EHR Specified",VLOOKUP(C8977,'Provider-EHR crosswalk'!A:B,2,FALSE))</f>
        <v>Azalea Health EHR</v>
      </c>
    </row>
    <row r="8978" spans="1:11" x14ac:dyDescent="0.25">
      <c r="A8978" t="s">
        <v>88</v>
      </c>
      <c r="B8978">
        <v>173</v>
      </c>
      <c r="C8978" t="s">
        <v>909</v>
      </c>
      <c r="D8978" t="s">
        <v>89</v>
      </c>
      <c r="E8978">
        <v>1</v>
      </c>
      <c r="F8978">
        <v>1</v>
      </c>
      <c r="G8978">
        <v>100</v>
      </c>
      <c r="H8978" t="s">
        <v>65</v>
      </c>
      <c r="I8978">
        <v>95</v>
      </c>
      <c r="J8978" t="s">
        <v>66</v>
      </c>
      <c r="K8978" s="33" t="str">
        <f>IF(ISNA(VLOOKUP(C8978,'Provider-EHR crosswalk'!A:B,2,FALSE)),"No EHR Specified",VLOOKUP(C8978,'Provider-EHR crosswalk'!A:B,2,FALSE))</f>
        <v>Azalea Health EHR</v>
      </c>
    </row>
    <row r="8979" spans="1:11" x14ac:dyDescent="0.25">
      <c r="A8979" t="s">
        <v>90</v>
      </c>
      <c r="B8979">
        <v>173</v>
      </c>
      <c r="C8979" t="s">
        <v>909</v>
      </c>
      <c r="D8979" t="s">
        <v>91</v>
      </c>
      <c r="E8979">
        <v>1</v>
      </c>
      <c r="F8979">
        <v>1</v>
      </c>
      <c r="G8979">
        <v>100</v>
      </c>
      <c r="H8979" t="s">
        <v>65</v>
      </c>
      <c r="I8979">
        <v>90</v>
      </c>
      <c r="J8979" t="s">
        <v>66</v>
      </c>
      <c r="K8979" s="33" t="str">
        <f>IF(ISNA(VLOOKUP(C8979,'Provider-EHR crosswalk'!A:B,2,FALSE)),"No EHR Specified",VLOOKUP(C8979,'Provider-EHR crosswalk'!A:B,2,FALSE))</f>
        <v>Azalea Health EHR</v>
      </c>
    </row>
    <row r="8980" spans="1:11" x14ac:dyDescent="0.25">
      <c r="A8980" t="s">
        <v>92</v>
      </c>
      <c r="B8980">
        <v>173</v>
      </c>
      <c r="C8980" t="s">
        <v>909</v>
      </c>
      <c r="D8980" t="s">
        <v>93</v>
      </c>
      <c r="E8980">
        <v>0</v>
      </c>
      <c r="F8980">
        <v>1</v>
      </c>
      <c r="G8980">
        <v>0</v>
      </c>
      <c r="H8980" t="s">
        <v>65</v>
      </c>
      <c r="I8980">
        <v>90</v>
      </c>
      <c r="J8980" t="s">
        <v>69</v>
      </c>
      <c r="K8980" s="33" t="str">
        <f>IF(ISNA(VLOOKUP(C8980,'Provider-EHR crosswalk'!A:B,2,FALSE)),"No EHR Specified",VLOOKUP(C8980,'Provider-EHR crosswalk'!A:B,2,FALSE))</f>
        <v>Azalea Health EHR</v>
      </c>
    </row>
    <row r="8981" spans="1:11" x14ac:dyDescent="0.25">
      <c r="A8981" t="s">
        <v>94</v>
      </c>
      <c r="B8981">
        <v>173</v>
      </c>
      <c r="C8981" t="s">
        <v>909</v>
      </c>
      <c r="D8981" t="s">
        <v>95</v>
      </c>
      <c r="E8981">
        <v>1</v>
      </c>
      <c r="F8981">
        <v>1</v>
      </c>
      <c r="G8981">
        <v>100</v>
      </c>
      <c r="H8981" t="s">
        <v>65</v>
      </c>
      <c r="I8981">
        <v>90</v>
      </c>
      <c r="J8981" t="s">
        <v>66</v>
      </c>
      <c r="K8981" s="33" t="str">
        <f>IF(ISNA(VLOOKUP(C8981,'Provider-EHR crosswalk'!A:B,2,FALSE)),"No EHR Specified",VLOOKUP(C8981,'Provider-EHR crosswalk'!A:B,2,FALSE))</f>
        <v>Azalea Health EHR</v>
      </c>
    </row>
    <row r="8982" spans="1:11" x14ac:dyDescent="0.25">
      <c r="A8982" t="s">
        <v>96</v>
      </c>
      <c r="B8982">
        <v>173</v>
      </c>
      <c r="C8982" t="s">
        <v>909</v>
      </c>
      <c r="D8982" t="s">
        <v>97</v>
      </c>
      <c r="E8982">
        <v>1</v>
      </c>
      <c r="F8982">
        <v>1</v>
      </c>
      <c r="G8982">
        <v>100</v>
      </c>
      <c r="H8982" t="s">
        <v>65</v>
      </c>
      <c r="I8982">
        <v>90</v>
      </c>
      <c r="J8982" t="s">
        <v>66</v>
      </c>
      <c r="K8982" s="33" t="str">
        <f>IF(ISNA(VLOOKUP(C8982,'Provider-EHR crosswalk'!A:B,2,FALSE)),"No EHR Specified",VLOOKUP(C8982,'Provider-EHR crosswalk'!A:B,2,FALSE))</f>
        <v>Azalea Health EHR</v>
      </c>
    </row>
    <row r="8983" spans="1:11" x14ac:dyDescent="0.25">
      <c r="A8983" t="s">
        <v>98</v>
      </c>
      <c r="B8983">
        <v>173</v>
      </c>
      <c r="C8983" t="s">
        <v>909</v>
      </c>
      <c r="D8983" t="s">
        <v>99</v>
      </c>
      <c r="E8983">
        <v>1</v>
      </c>
      <c r="F8983">
        <v>1</v>
      </c>
      <c r="G8983">
        <v>100</v>
      </c>
      <c r="H8983" t="s">
        <v>65</v>
      </c>
      <c r="I8983">
        <v>90</v>
      </c>
      <c r="J8983" t="s">
        <v>66</v>
      </c>
      <c r="K8983" s="33" t="str">
        <f>IF(ISNA(VLOOKUP(C8983,'Provider-EHR crosswalk'!A:B,2,FALSE)),"No EHR Specified",VLOOKUP(C8983,'Provider-EHR crosswalk'!A:B,2,FALSE))</f>
        <v>Azalea Health EHR</v>
      </c>
    </row>
    <row r="8984" spans="1:11" x14ac:dyDescent="0.25">
      <c r="A8984" t="s">
        <v>100</v>
      </c>
      <c r="B8984">
        <v>173</v>
      </c>
      <c r="C8984" t="s">
        <v>909</v>
      </c>
      <c r="D8984" t="s">
        <v>101</v>
      </c>
      <c r="E8984">
        <v>1</v>
      </c>
      <c r="F8984">
        <v>1</v>
      </c>
      <c r="G8984">
        <v>100</v>
      </c>
      <c r="H8984" t="s">
        <v>65</v>
      </c>
      <c r="I8984">
        <v>99</v>
      </c>
      <c r="J8984" t="s">
        <v>66</v>
      </c>
      <c r="K8984" s="33" t="str">
        <f>IF(ISNA(VLOOKUP(C8984,'Provider-EHR crosswalk'!A:B,2,FALSE)),"No EHR Specified",VLOOKUP(C8984,'Provider-EHR crosswalk'!A:B,2,FALSE))</f>
        <v>Azalea Health EHR</v>
      </c>
    </row>
    <row r="8985" spans="1:11" x14ac:dyDescent="0.25">
      <c r="A8985" t="s">
        <v>102</v>
      </c>
      <c r="B8985">
        <v>173</v>
      </c>
      <c r="C8985" t="s">
        <v>909</v>
      </c>
      <c r="D8985" t="s">
        <v>103</v>
      </c>
      <c r="E8985">
        <v>1</v>
      </c>
      <c r="F8985">
        <v>1</v>
      </c>
      <c r="G8985">
        <v>100</v>
      </c>
      <c r="H8985" t="s">
        <v>65</v>
      </c>
      <c r="I8985">
        <v>99</v>
      </c>
      <c r="J8985" t="s">
        <v>66</v>
      </c>
      <c r="K8985" s="33" t="str">
        <f>IF(ISNA(VLOOKUP(C8985,'Provider-EHR crosswalk'!A:B,2,FALSE)),"No EHR Specified",VLOOKUP(C8985,'Provider-EHR crosswalk'!A:B,2,FALSE))</f>
        <v>Azalea Health EHR</v>
      </c>
    </row>
    <row r="8986" spans="1:11" x14ac:dyDescent="0.25">
      <c r="A8986" t="s">
        <v>104</v>
      </c>
      <c r="B8986">
        <v>173</v>
      </c>
      <c r="C8986" t="s">
        <v>909</v>
      </c>
      <c r="D8986" t="s">
        <v>105</v>
      </c>
      <c r="E8986">
        <v>1</v>
      </c>
      <c r="F8986">
        <v>1</v>
      </c>
      <c r="G8986">
        <v>100</v>
      </c>
      <c r="H8986" t="s">
        <v>65</v>
      </c>
      <c r="I8986">
        <v>99</v>
      </c>
      <c r="J8986" t="s">
        <v>66</v>
      </c>
      <c r="K8986" s="33" t="str">
        <f>IF(ISNA(VLOOKUP(C8986,'Provider-EHR crosswalk'!A:B,2,FALSE)),"No EHR Specified",VLOOKUP(C8986,'Provider-EHR crosswalk'!A:B,2,FALSE))</f>
        <v>Azalea Health EHR</v>
      </c>
    </row>
    <row r="8987" spans="1:11" x14ac:dyDescent="0.25">
      <c r="A8987" t="s">
        <v>106</v>
      </c>
      <c r="B8987">
        <v>173</v>
      </c>
      <c r="C8987" t="s">
        <v>909</v>
      </c>
      <c r="D8987" t="s">
        <v>107</v>
      </c>
      <c r="E8987">
        <v>1</v>
      </c>
      <c r="F8987">
        <v>1</v>
      </c>
      <c r="G8987">
        <v>100</v>
      </c>
      <c r="H8987" t="s">
        <v>65</v>
      </c>
      <c r="I8987">
        <v>99</v>
      </c>
      <c r="J8987" t="s">
        <v>66</v>
      </c>
      <c r="K8987" s="33" t="str">
        <f>IF(ISNA(VLOOKUP(C8987,'Provider-EHR crosswalk'!A:B,2,FALSE)),"No EHR Specified",VLOOKUP(C8987,'Provider-EHR crosswalk'!A:B,2,FALSE))</f>
        <v>Azalea Health EHR</v>
      </c>
    </row>
    <row r="8988" spans="1:11" x14ac:dyDescent="0.25">
      <c r="A8988" t="s">
        <v>108</v>
      </c>
      <c r="B8988">
        <v>173</v>
      </c>
      <c r="C8988" t="s">
        <v>909</v>
      </c>
      <c r="D8988" t="s">
        <v>109</v>
      </c>
      <c r="E8988">
        <v>1</v>
      </c>
      <c r="F8988">
        <v>1</v>
      </c>
      <c r="G8988">
        <v>100</v>
      </c>
      <c r="H8988" t="s">
        <v>65</v>
      </c>
      <c r="I8988">
        <v>99</v>
      </c>
      <c r="J8988" t="s">
        <v>66</v>
      </c>
      <c r="K8988" s="33" t="str">
        <f>IF(ISNA(VLOOKUP(C8988,'Provider-EHR crosswalk'!A:B,2,FALSE)),"No EHR Specified",VLOOKUP(C8988,'Provider-EHR crosswalk'!A:B,2,FALSE))</f>
        <v>Azalea Health EHR</v>
      </c>
    </row>
    <row r="8989" spans="1:11" x14ac:dyDescent="0.25">
      <c r="A8989" t="s">
        <v>110</v>
      </c>
      <c r="B8989">
        <v>173</v>
      </c>
      <c r="C8989" t="s">
        <v>909</v>
      </c>
      <c r="D8989" t="s">
        <v>111</v>
      </c>
      <c r="E8989">
        <v>1</v>
      </c>
      <c r="F8989">
        <v>1</v>
      </c>
      <c r="G8989">
        <v>100</v>
      </c>
      <c r="H8989" t="s">
        <v>65</v>
      </c>
      <c r="I8989">
        <v>99</v>
      </c>
      <c r="J8989" t="s">
        <v>66</v>
      </c>
      <c r="K8989" s="33" t="str">
        <f>IF(ISNA(VLOOKUP(C8989,'Provider-EHR crosswalk'!A:B,2,FALSE)),"No EHR Specified",VLOOKUP(C8989,'Provider-EHR crosswalk'!A:B,2,FALSE))</f>
        <v>Azalea Health EHR</v>
      </c>
    </row>
    <row r="8990" spans="1:11" x14ac:dyDescent="0.25">
      <c r="A8990" t="s">
        <v>112</v>
      </c>
      <c r="B8990">
        <v>173</v>
      </c>
      <c r="C8990" t="s">
        <v>909</v>
      </c>
      <c r="D8990" t="s">
        <v>113</v>
      </c>
      <c r="E8990">
        <v>1</v>
      </c>
      <c r="F8990">
        <v>1</v>
      </c>
      <c r="G8990">
        <v>100</v>
      </c>
      <c r="H8990" t="s">
        <v>65</v>
      </c>
      <c r="I8990">
        <v>99</v>
      </c>
      <c r="J8990" t="s">
        <v>66</v>
      </c>
      <c r="K8990" s="33" t="str">
        <f>IF(ISNA(VLOOKUP(C8990,'Provider-EHR crosswalk'!A:B,2,FALSE)),"No EHR Specified",VLOOKUP(C8990,'Provider-EHR crosswalk'!A:B,2,FALSE))</f>
        <v>Azalea Health EHR</v>
      </c>
    </row>
    <row r="8991" spans="1:11" x14ac:dyDescent="0.25">
      <c r="A8991" t="s">
        <v>114</v>
      </c>
      <c r="B8991">
        <v>173</v>
      </c>
      <c r="C8991" t="s">
        <v>909</v>
      </c>
      <c r="D8991" t="s">
        <v>115</v>
      </c>
      <c r="E8991">
        <v>0</v>
      </c>
      <c r="F8991">
        <v>1</v>
      </c>
      <c r="G8991">
        <v>0</v>
      </c>
      <c r="H8991" t="s">
        <v>116</v>
      </c>
      <c r="I8991">
        <v>4</v>
      </c>
      <c r="J8991" t="s">
        <v>66</v>
      </c>
      <c r="K8991" s="33" t="str">
        <f>IF(ISNA(VLOOKUP(C8991,'Provider-EHR crosswalk'!A:B,2,FALSE)),"No EHR Specified",VLOOKUP(C8991,'Provider-EHR crosswalk'!A:B,2,FALSE))</f>
        <v>Azalea Health EHR</v>
      </c>
    </row>
    <row r="8992" spans="1:11" x14ac:dyDescent="0.25">
      <c r="A8992" t="s">
        <v>117</v>
      </c>
      <c r="B8992">
        <v>173</v>
      </c>
      <c r="C8992" t="s">
        <v>909</v>
      </c>
      <c r="D8992" t="s">
        <v>118</v>
      </c>
      <c r="E8992">
        <v>0</v>
      </c>
      <c r="F8992">
        <v>1</v>
      </c>
      <c r="G8992">
        <v>0</v>
      </c>
      <c r="H8992" t="s">
        <v>116</v>
      </c>
      <c r="I8992">
        <v>4</v>
      </c>
      <c r="J8992" t="s">
        <v>66</v>
      </c>
      <c r="K8992" s="33" t="str">
        <f>IF(ISNA(VLOOKUP(C8992,'Provider-EHR crosswalk'!A:B,2,FALSE)),"No EHR Specified",VLOOKUP(C8992,'Provider-EHR crosswalk'!A:B,2,FALSE))</f>
        <v>Azalea Health EHR</v>
      </c>
    </row>
    <row r="8993" spans="1:11" x14ac:dyDescent="0.25">
      <c r="A8993" t="s">
        <v>119</v>
      </c>
      <c r="B8993">
        <v>173</v>
      </c>
      <c r="C8993" t="s">
        <v>909</v>
      </c>
      <c r="D8993" t="s">
        <v>120</v>
      </c>
      <c r="E8993">
        <v>0</v>
      </c>
      <c r="F8993">
        <v>1</v>
      </c>
      <c r="G8993">
        <v>0</v>
      </c>
      <c r="H8993" t="s">
        <v>116</v>
      </c>
      <c r="I8993">
        <v>4</v>
      </c>
      <c r="J8993" t="s">
        <v>66</v>
      </c>
      <c r="K8993" s="33" t="str">
        <f>IF(ISNA(VLOOKUP(C8993,'Provider-EHR crosswalk'!A:B,2,FALSE)),"No EHR Specified",VLOOKUP(C8993,'Provider-EHR crosswalk'!A:B,2,FALSE))</f>
        <v>Azalea Health EHR</v>
      </c>
    </row>
    <row r="8994" spans="1:11" x14ac:dyDescent="0.25">
      <c r="A8994" t="s">
        <v>121</v>
      </c>
      <c r="B8994">
        <v>173</v>
      </c>
      <c r="C8994" t="s">
        <v>909</v>
      </c>
      <c r="D8994" t="s">
        <v>122</v>
      </c>
      <c r="E8994">
        <v>0</v>
      </c>
      <c r="F8994">
        <v>1</v>
      </c>
      <c r="G8994">
        <v>0</v>
      </c>
      <c r="H8994" t="s">
        <v>116</v>
      </c>
      <c r="I8994">
        <v>1</v>
      </c>
      <c r="J8994" t="s">
        <v>66</v>
      </c>
      <c r="K8994" s="33" t="str">
        <f>IF(ISNA(VLOOKUP(C8994,'Provider-EHR crosswalk'!A:B,2,FALSE)),"No EHR Specified",VLOOKUP(C8994,'Provider-EHR crosswalk'!A:B,2,FALSE))</f>
        <v>Azalea Health EHR</v>
      </c>
    </row>
    <row r="8995" spans="1:11" x14ac:dyDescent="0.25">
      <c r="A8995" t="s">
        <v>123</v>
      </c>
      <c r="B8995">
        <v>173</v>
      </c>
      <c r="C8995" t="s">
        <v>909</v>
      </c>
      <c r="D8995" t="s">
        <v>124</v>
      </c>
      <c r="E8995">
        <v>0</v>
      </c>
      <c r="F8995">
        <v>1</v>
      </c>
      <c r="G8995">
        <v>0</v>
      </c>
      <c r="H8995" t="s">
        <v>116</v>
      </c>
      <c r="I8995">
        <v>1</v>
      </c>
      <c r="J8995" t="s">
        <v>66</v>
      </c>
      <c r="K8995" s="33" t="str">
        <f>IF(ISNA(VLOOKUP(C8995,'Provider-EHR crosswalk'!A:B,2,FALSE)),"No EHR Specified",VLOOKUP(C8995,'Provider-EHR crosswalk'!A:B,2,FALSE))</f>
        <v>Azalea Health EHR</v>
      </c>
    </row>
    <row r="8996" spans="1:11" x14ac:dyDescent="0.25">
      <c r="A8996" t="s">
        <v>125</v>
      </c>
      <c r="B8996">
        <v>173</v>
      </c>
      <c r="C8996" t="s">
        <v>909</v>
      </c>
      <c r="D8996" t="s">
        <v>126</v>
      </c>
      <c r="E8996">
        <v>0</v>
      </c>
      <c r="F8996">
        <v>1</v>
      </c>
      <c r="G8996">
        <v>0</v>
      </c>
      <c r="H8996" t="s">
        <v>116</v>
      </c>
      <c r="I8996">
        <v>1</v>
      </c>
      <c r="J8996" t="s">
        <v>66</v>
      </c>
      <c r="K8996" s="33" t="str">
        <f>IF(ISNA(VLOOKUP(C8996,'Provider-EHR crosswalk'!A:B,2,FALSE)),"No EHR Specified",VLOOKUP(C8996,'Provider-EHR crosswalk'!A:B,2,FALSE))</f>
        <v>Azalea Health EHR</v>
      </c>
    </row>
    <row r="8997" spans="1:11" x14ac:dyDescent="0.25">
      <c r="A8997" t="s">
        <v>127</v>
      </c>
      <c r="B8997">
        <v>173</v>
      </c>
      <c r="C8997" t="s">
        <v>909</v>
      </c>
      <c r="D8997" t="s">
        <v>128</v>
      </c>
      <c r="E8997">
        <v>0</v>
      </c>
      <c r="F8997">
        <v>1</v>
      </c>
      <c r="G8997">
        <v>0</v>
      </c>
      <c r="H8997" t="s">
        <v>116</v>
      </c>
      <c r="I8997">
        <v>4</v>
      </c>
      <c r="J8997" t="s">
        <v>66</v>
      </c>
      <c r="K8997" s="33" t="str">
        <f>IF(ISNA(VLOOKUP(C8997,'Provider-EHR crosswalk'!A:B,2,FALSE)),"No EHR Specified",VLOOKUP(C8997,'Provider-EHR crosswalk'!A:B,2,FALSE))</f>
        <v>Azalea Health EHR</v>
      </c>
    </row>
    <row r="8998" spans="1:11" x14ac:dyDescent="0.25">
      <c r="A8998" t="s">
        <v>129</v>
      </c>
      <c r="B8998">
        <v>173</v>
      </c>
      <c r="C8998" t="s">
        <v>909</v>
      </c>
      <c r="D8998" t="s">
        <v>130</v>
      </c>
      <c r="E8998">
        <v>0</v>
      </c>
      <c r="F8998">
        <v>1</v>
      </c>
      <c r="G8998">
        <v>0</v>
      </c>
      <c r="H8998" t="s">
        <v>116</v>
      </c>
      <c r="I8998">
        <v>4</v>
      </c>
      <c r="J8998" t="s">
        <v>66</v>
      </c>
      <c r="K8998" s="33" t="str">
        <f>IF(ISNA(VLOOKUP(C8998,'Provider-EHR crosswalk'!A:B,2,FALSE)),"No EHR Specified",VLOOKUP(C8998,'Provider-EHR crosswalk'!A:B,2,FALSE))</f>
        <v>Azalea Health EHR</v>
      </c>
    </row>
    <row r="8999" spans="1:11" x14ac:dyDescent="0.25">
      <c r="A8999" t="s">
        <v>131</v>
      </c>
      <c r="B8999">
        <v>173</v>
      </c>
      <c r="C8999" t="s">
        <v>909</v>
      </c>
      <c r="D8999" t="s">
        <v>132</v>
      </c>
      <c r="E8999">
        <v>0</v>
      </c>
      <c r="F8999">
        <v>1</v>
      </c>
      <c r="G8999">
        <v>0</v>
      </c>
      <c r="H8999" t="s">
        <v>116</v>
      </c>
      <c r="I8999">
        <v>4</v>
      </c>
      <c r="J8999" t="s">
        <v>66</v>
      </c>
      <c r="K8999" s="33" t="str">
        <f>IF(ISNA(VLOOKUP(C8999,'Provider-EHR crosswalk'!A:B,2,FALSE)),"No EHR Specified",VLOOKUP(C8999,'Provider-EHR crosswalk'!A:B,2,FALSE))</f>
        <v>Azalea Health EHR</v>
      </c>
    </row>
    <row r="9000" spans="1:11" x14ac:dyDescent="0.25">
      <c r="A9000" t="s">
        <v>133</v>
      </c>
      <c r="B9000">
        <v>173</v>
      </c>
      <c r="C9000" t="s">
        <v>909</v>
      </c>
      <c r="D9000" t="s">
        <v>134</v>
      </c>
      <c r="E9000">
        <v>0</v>
      </c>
      <c r="F9000">
        <v>1</v>
      </c>
      <c r="G9000">
        <v>0</v>
      </c>
      <c r="H9000" t="s">
        <v>116</v>
      </c>
      <c r="I9000">
        <v>1</v>
      </c>
      <c r="J9000" t="s">
        <v>66</v>
      </c>
      <c r="K9000" s="33" t="str">
        <f>IF(ISNA(VLOOKUP(C9000,'Provider-EHR crosswalk'!A:B,2,FALSE)),"No EHR Specified",VLOOKUP(C9000,'Provider-EHR crosswalk'!A:B,2,FALSE))</f>
        <v>Azalea Health EHR</v>
      </c>
    </row>
    <row r="9001" spans="1:11" x14ac:dyDescent="0.25">
      <c r="A9001" t="s">
        <v>135</v>
      </c>
      <c r="B9001">
        <v>173</v>
      </c>
      <c r="C9001" t="s">
        <v>909</v>
      </c>
      <c r="D9001" t="s">
        <v>136</v>
      </c>
      <c r="E9001">
        <v>0</v>
      </c>
      <c r="F9001">
        <v>1</v>
      </c>
      <c r="G9001">
        <v>0</v>
      </c>
      <c r="H9001" t="s">
        <v>116</v>
      </c>
      <c r="I9001">
        <v>1</v>
      </c>
      <c r="J9001" t="s">
        <v>66</v>
      </c>
      <c r="K9001" s="33" t="str">
        <f>IF(ISNA(VLOOKUP(C9001,'Provider-EHR crosswalk'!A:B,2,FALSE)),"No EHR Specified",VLOOKUP(C9001,'Provider-EHR crosswalk'!A:B,2,FALSE))</f>
        <v>Azalea Health EHR</v>
      </c>
    </row>
    <row r="9002" spans="1:11" x14ac:dyDescent="0.25">
      <c r="A9002" t="s">
        <v>137</v>
      </c>
      <c r="B9002">
        <v>173</v>
      </c>
      <c r="C9002" t="s">
        <v>909</v>
      </c>
      <c r="D9002" t="s">
        <v>138</v>
      </c>
      <c r="E9002">
        <v>0</v>
      </c>
      <c r="F9002">
        <v>1</v>
      </c>
      <c r="G9002">
        <v>0</v>
      </c>
      <c r="H9002" t="s">
        <v>116</v>
      </c>
      <c r="I9002">
        <v>1</v>
      </c>
      <c r="J9002" t="s">
        <v>66</v>
      </c>
      <c r="K9002" s="33" t="str">
        <f>IF(ISNA(VLOOKUP(C9002,'Provider-EHR crosswalk'!A:B,2,FALSE)),"No EHR Specified",VLOOKUP(C9002,'Provider-EHR crosswalk'!A:B,2,FALSE))</f>
        <v>Azalea Health EHR</v>
      </c>
    </row>
    <row r="9003" spans="1:11" x14ac:dyDescent="0.25">
      <c r="A9003" t="s">
        <v>139</v>
      </c>
      <c r="B9003">
        <v>173</v>
      </c>
      <c r="C9003" t="s">
        <v>909</v>
      </c>
      <c r="D9003" t="s">
        <v>140</v>
      </c>
      <c r="E9003">
        <v>0</v>
      </c>
      <c r="F9003">
        <v>1</v>
      </c>
      <c r="G9003">
        <v>0</v>
      </c>
      <c r="H9003" t="s">
        <v>116</v>
      </c>
      <c r="I9003">
        <v>1</v>
      </c>
      <c r="J9003" t="s">
        <v>66</v>
      </c>
      <c r="K9003" s="33" t="str">
        <f>IF(ISNA(VLOOKUP(C9003,'Provider-EHR crosswalk'!A:B,2,FALSE)),"No EHR Specified",VLOOKUP(C9003,'Provider-EHR crosswalk'!A:B,2,FALSE))</f>
        <v>Azalea Health EHR</v>
      </c>
    </row>
    <row r="9004" spans="1:11" x14ac:dyDescent="0.25">
      <c r="A9004" t="s">
        <v>141</v>
      </c>
      <c r="B9004">
        <v>173</v>
      </c>
      <c r="C9004" t="s">
        <v>909</v>
      </c>
      <c r="D9004" t="s">
        <v>142</v>
      </c>
      <c r="E9004">
        <v>0</v>
      </c>
      <c r="F9004">
        <v>1</v>
      </c>
      <c r="G9004">
        <v>0</v>
      </c>
      <c r="H9004" t="s">
        <v>116</v>
      </c>
      <c r="I9004">
        <v>1</v>
      </c>
      <c r="J9004" t="s">
        <v>66</v>
      </c>
      <c r="K9004" s="33" t="str">
        <f>IF(ISNA(VLOOKUP(C9004,'Provider-EHR crosswalk'!A:B,2,FALSE)),"No EHR Specified",VLOOKUP(C9004,'Provider-EHR crosswalk'!A:B,2,FALSE))</f>
        <v>Azalea Health EHR</v>
      </c>
    </row>
    <row r="9005" spans="1:11" x14ac:dyDescent="0.25">
      <c r="A9005" t="s">
        <v>143</v>
      </c>
      <c r="B9005">
        <v>173</v>
      </c>
      <c r="C9005" t="s">
        <v>909</v>
      </c>
      <c r="D9005" t="s">
        <v>144</v>
      </c>
      <c r="E9005">
        <v>0</v>
      </c>
      <c r="F9005">
        <v>1</v>
      </c>
      <c r="G9005">
        <v>0</v>
      </c>
      <c r="H9005" t="s">
        <v>116</v>
      </c>
      <c r="I9005">
        <v>1</v>
      </c>
      <c r="J9005" t="s">
        <v>66</v>
      </c>
      <c r="K9005" s="33" t="str">
        <f>IF(ISNA(VLOOKUP(C9005,'Provider-EHR crosswalk'!A:B,2,FALSE)),"No EHR Specified",VLOOKUP(C9005,'Provider-EHR crosswalk'!A:B,2,FALSE))</f>
        <v>Azalea Health EHR</v>
      </c>
    </row>
    <row r="9006" spans="1:11" x14ac:dyDescent="0.25">
      <c r="A9006" t="s">
        <v>145</v>
      </c>
      <c r="B9006">
        <v>173</v>
      </c>
      <c r="C9006" t="s">
        <v>909</v>
      </c>
      <c r="D9006" t="s">
        <v>146</v>
      </c>
      <c r="E9006">
        <v>0</v>
      </c>
      <c r="F9006">
        <v>1</v>
      </c>
      <c r="G9006">
        <v>0</v>
      </c>
      <c r="H9006" t="s">
        <v>116</v>
      </c>
      <c r="I9006">
        <v>1</v>
      </c>
      <c r="J9006" t="s">
        <v>66</v>
      </c>
      <c r="K9006" s="33" t="str">
        <f>IF(ISNA(VLOOKUP(C9006,'Provider-EHR crosswalk'!A:B,2,FALSE)),"No EHR Specified",VLOOKUP(C9006,'Provider-EHR crosswalk'!A:B,2,FALSE))</f>
        <v>Azalea Health EHR</v>
      </c>
    </row>
    <row r="9007" spans="1:11" x14ac:dyDescent="0.25">
      <c r="A9007" t="s">
        <v>147</v>
      </c>
      <c r="B9007">
        <v>173</v>
      </c>
      <c r="C9007" t="s">
        <v>909</v>
      </c>
      <c r="D9007" t="s">
        <v>148</v>
      </c>
      <c r="E9007">
        <v>0</v>
      </c>
      <c r="F9007">
        <v>1</v>
      </c>
      <c r="G9007">
        <v>0</v>
      </c>
      <c r="H9007" t="s">
        <v>116</v>
      </c>
      <c r="I9007">
        <v>1</v>
      </c>
      <c r="J9007" t="s">
        <v>66</v>
      </c>
      <c r="K9007" s="33" t="str">
        <f>IF(ISNA(VLOOKUP(C9007,'Provider-EHR crosswalk'!A:B,2,FALSE)),"No EHR Specified",VLOOKUP(C9007,'Provider-EHR crosswalk'!A:B,2,FALSE))</f>
        <v>Azalea Health EHR</v>
      </c>
    </row>
    <row r="9008" spans="1:11" x14ac:dyDescent="0.25">
      <c r="A9008" t="s">
        <v>149</v>
      </c>
      <c r="B9008">
        <v>173</v>
      </c>
      <c r="C9008" t="s">
        <v>909</v>
      </c>
      <c r="D9008" t="s">
        <v>150</v>
      </c>
      <c r="E9008">
        <v>0</v>
      </c>
      <c r="F9008">
        <v>1</v>
      </c>
      <c r="G9008">
        <v>0</v>
      </c>
      <c r="H9008" t="s">
        <v>116</v>
      </c>
      <c r="I9008">
        <v>1</v>
      </c>
      <c r="J9008" t="s">
        <v>66</v>
      </c>
      <c r="K9008" s="33" t="str">
        <f>IF(ISNA(VLOOKUP(C9008,'Provider-EHR crosswalk'!A:B,2,FALSE)),"No EHR Specified",VLOOKUP(C9008,'Provider-EHR crosswalk'!A:B,2,FALSE))</f>
        <v>Azalea Health EHR</v>
      </c>
    </row>
    <row r="9009" spans="1:11" x14ac:dyDescent="0.25">
      <c r="A9009" t="s">
        <v>151</v>
      </c>
      <c r="B9009">
        <v>173</v>
      </c>
      <c r="C9009" t="s">
        <v>909</v>
      </c>
      <c r="D9009" t="s">
        <v>152</v>
      </c>
      <c r="E9009">
        <v>0</v>
      </c>
      <c r="F9009">
        <v>1</v>
      </c>
      <c r="G9009">
        <v>0</v>
      </c>
      <c r="H9009" t="s">
        <v>116</v>
      </c>
      <c r="I9009">
        <v>1</v>
      </c>
      <c r="J9009" t="s">
        <v>66</v>
      </c>
      <c r="K9009" s="33" t="str">
        <f>IF(ISNA(VLOOKUP(C9009,'Provider-EHR crosswalk'!A:B,2,FALSE)),"No EHR Specified",VLOOKUP(C9009,'Provider-EHR crosswalk'!A:B,2,FALSE))</f>
        <v>Azalea Health EHR</v>
      </c>
    </row>
    <row r="9010" spans="1:11" x14ac:dyDescent="0.25">
      <c r="A9010" t="s">
        <v>153</v>
      </c>
      <c r="B9010">
        <v>173</v>
      </c>
      <c r="C9010" t="s">
        <v>909</v>
      </c>
      <c r="D9010" t="s">
        <v>154</v>
      </c>
      <c r="E9010">
        <v>0</v>
      </c>
      <c r="F9010">
        <v>1</v>
      </c>
      <c r="G9010">
        <v>0</v>
      </c>
      <c r="H9010" t="s">
        <v>116</v>
      </c>
      <c r="I9010">
        <v>1</v>
      </c>
      <c r="J9010" t="s">
        <v>66</v>
      </c>
      <c r="K9010" s="33" t="str">
        <f>IF(ISNA(VLOOKUP(C9010,'Provider-EHR crosswalk'!A:B,2,FALSE)),"No EHR Specified",VLOOKUP(C9010,'Provider-EHR crosswalk'!A:B,2,FALSE))</f>
        <v>Azalea Health EHR</v>
      </c>
    </row>
    <row r="9011" spans="1:11" x14ac:dyDescent="0.25">
      <c r="A9011" t="s">
        <v>155</v>
      </c>
      <c r="B9011">
        <v>173</v>
      </c>
      <c r="C9011" t="s">
        <v>909</v>
      </c>
      <c r="D9011" t="s">
        <v>156</v>
      </c>
      <c r="E9011">
        <v>0</v>
      </c>
      <c r="F9011">
        <v>1</v>
      </c>
      <c r="G9011">
        <v>0</v>
      </c>
      <c r="H9011" t="s">
        <v>157</v>
      </c>
      <c r="I9011" t="s">
        <v>157</v>
      </c>
      <c r="J9011" t="s">
        <v>157</v>
      </c>
      <c r="K9011" s="33" t="str">
        <f>IF(ISNA(VLOOKUP(C9011,'Provider-EHR crosswalk'!A:B,2,FALSE)),"No EHR Specified",VLOOKUP(C9011,'Provider-EHR crosswalk'!A:B,2,FALSE))</f>
        <v>Azalea Health EHR</v>
      </c>
    </row>
    <row r="9012" spans="1:11" x14ac:dyDescent="0.25">
      <c r="A9012" t="s">
        <v>158</v>
      </c>
      <c r="B9012">
        <v>173</v>
      </c>
      <c r="C9012" t="s">
        <v>909</v>
      </c>
      <c r="D9012" t="s">
        <v>159</v>
      </c>
      <c r="E9012">
        <v>0</v>
      </c>
      <c r="F9012">
        <v>1</v>
      </c>
      <c r="G9012">
        <v>0</v>
      </c>
      <c r="H9012" t="s">
        <v>157</v>
      </c>
      <c r="I9012" t="s">
        <v>157</v>
      </c>
      <c r="J9012" t="s">
        <v>157</v>
      </c>
      <c r="K9012" s="33" t="str">
        <f>IF(ISNA(VLOOKUP(C9012,'Provider-EHR crosswalk'!A:B,2,FALSE)),"No EHR Specified",VLOOKUP(C9012,'Provider-EHR crosswalk'!A:B,2,FALSE))</f>
        <v>Azalea Health EHR</v>
      </c>
    </row>
    <row r="9013" spans="1:11" x14ac:dyDescent="0.25">
      <c r="A9013" t="s">
        <v>162</v>
      </c>
      <c r="B9013">
        <v>173</v>
      </c>
      <c r="C9013" t="s">
        <v>909</v>
      </c>
      <c r="D9013" t="s">
        <v>163</v>
      </c>
      <c r="E9013">
        <v>1</v>
      </c>
      <c r="F9013">
        <v>1</v>
      </c>
      <c r="G9013">
        <v>100</v>
      </c>
      <c r="H9013" t="s">
        <v>65</v>
      </c>
      <c r="I9013">
        <v>95</v>
      </c>
      <c r="J9013" t="s">
        <v>66</v>
      </c>
      <c r="K9013" s="33" t="str">
        <f>IF(ISNA(VLOOKUP(C9013,'Provider-EHR crosswalk'!A:B,2,FALSE)),"No EHR Specified",VLOOKUP(C9013,'Provider-EHR crosswalk'!A:B,2,FALSE))</f>
        <v>Azalea Health EHR</v>
      </c>
    </row>
    <row r="9014" spans="1:11" x14ac:dyDescent="0.25">
      <c r="A9014" t="s">
        <v>164</v>
      </c>
      <c r="B9014">
        <v>173</v>
      </c>
      <c r="C9014" t="s">
        <v>909</v>
      </c>
      <c r="D9014" t="s">
        <v>165</v>
      </c>
      <c r="E9014">
        <v>1</v>
      </c>
      <c r="F9014">
        <v>1</v>
      </c>
      <c r="G9014">
        <v>100</v>
      </c>
      <c r="H9014" t="s">
        <v>65</v>
      </c>
      <c r="I9014">
        <v>95</v>
      </c>
      <c r="J9014" t="s">
        <v>66</v>
      </c>
      <c r="K9014" s="33" t="str">
        <f>IF(ISNA(VLOOKUP(C9014,'Provider-EHR crosswalk'!A:B,2,FALSE)),"No EHR Specified",VLOOKUP(C9014,'Provider-EHR crosswalk'!A:B,2,FALSE))</f>
        <v>Azalea Health EHR</v>
      </c>
    </row>
    <row r="9015" spans="1:11" x14ac:dyDescent="0.25">
      <c r="A9015" t="s">
        <v>166</v>
      </c>
      <c r="B9015">
        <v>173</v>
      </c>
      <c r="C9015" t="s">
        <v>909</v>
      </c>
      <c r="D9015" t="s">
        <v>167</v>
      </c>
      <c r="E9015">
        <v>0</v>
      </c>
      <c r="F9015">
        <v>1</v>
      </c>
      <c r="G9015">
        <v>0</v>
      </c>
      <c r="H9015" t="s">
        <v>116</v>
      </c>
      <c r="I9015">
        <v>5</v>
      </c>
      <c r="J9015" t="s">
        <v>66</v>
      </c>
      <c r="K9015" s="33" t="str">
        <f>IF(ISNA(VLOOKUP(C9015,'Provider-EHR crosswalk'!A:B,2,FALSE)),"No EHR Specified",VLOOKUP(C9015,'Provider-EHR crosswalk'!A:B,2,FALSE))</f>
        <v>Azalea Health EHR</v>
      </c>
    </row>
    <row r="9016" spans="1:11" x14ac:dyDescent="0.25">
      <c r="A9016" t="s">
        <v>168</v>
      </c>
      <c r="B9016">
        <v>173</v>
      </c>
      <c r="C9016" t="s">
        <v>909</v>
      </c>
      <c r="D9016" t="s">
        <v>169</v>
      </c>
      <c r="E9016">
        <v>0</v>
      </c>
      <c r="F9016">
        <v>1</v>
      </c>
      <c r="G9016">
        <v>0</v>
      </c>
      <c r="H9016" t="s">
        <v>116</v>
      </c>
      <c r="I9016">
        <v>5</v>
      </c>
      <c r="J9016" t="s">
        <v>66</v>
      </c>
      <c r="K9016" s="33" t="str">
        <f>IF(ISNA(VLOOKUP(C9016,'Provider-EHR crosswalk'!A:B,2,FALSE)),"No EHR Specified",VLOOKUP(C9016,'Provider-EHR crosswalk'!A:B,2,FALSE))</f>
        <v>Azalea Health EHR</v>
      </c>
    </row>
    <row r="9017" spans="1:11" x14ac:dyDescent="0.25">
      <c r="A9017" t="s">
        <v>170</v>
      </c>
      <c r="B9017">
        <v>173</v>
      </c>
      <c r="C9017" t="s">
        <v>909</v>
      </c>
      <c r="D9017" t="s">
        <v>171</v>
      </c>
      <c r="E9017">
        <v>0</v>
      </c>
      <c r="F9017">
        <v>1</v>
      </c>
      <c r="G9017">
        <v>0</v>
      </c>
      <c r="H9017" t="s">
        <v>116</v>
      </c>
      <c r="I9017">
        <v>5</v>
      </c>
      <c r="J9017" t="s">
        <v>66</v>
      </c>
      <c r="K9017" s="33" t="str">
        <f>IF(ISNA(VLOOKUP(C9017,'Provider-EHR crosswalk'!A:B,2,FALSE)),"No EHR Specified",VLOOKUP(C9017,'Provider-EHR crosswalk'!A:B,2,FALSE))</f>
        <v>Azalea Health EHR</v>
      </c>
    </row>
    <row r="9018" spans="1:11" x14ac:dyDescent="0.25">
      <c r="A9018" t="s">
        <v>172</v>
      </c>
      <c r="B9018">
        <v>173</v>
      </c>
      <c r="C9018" t="s">
        <v>909</v>
      </c>
      <c r="D9018" t="s">
        <v>173</v>
      </c>
      <c r="E9018">
        <v>0</v>
      </c>
      <c r="F9018">
        <v>1</v>
      </c>
      <c r="G9018">
        <v>0</v>
      </c>
      <c r="H9018" t="s">
        <v>116</v>
      </c>
      <c r="I9018">
        <v>5</v>
      </c>
      <c r="J9018" t="s">
        <v>66</v>
      </c>
      <c r="K9018" s="33" t="str">
        <f>IF(ISNA(VLOOKUP(C9018,'Provider-EHR crosswalk'!A:B,2,FALSE)),"No EHR Specified",VLOOKUP(C9018,'Provider-EHR crosswalk'!A:B,2,FALSE))</f>
        <v>Azalea Health EHR</v>
      </c>
    </row>
    <row r="9019" spans="1:11" x14ac:dyDescent="0.25">
      <c r="A9019" t="s">
        <v>174</v>
      </c>
      <c r="B9019">
        <v>173</v>
      </c>
      <c r="C9019" t="s">
        <v>909</v>
      </c>
      <c r="D9019" t="s">
        <v>175</v>
      </c>
      <c r="E9019">
        <v>0</v>
      </c>
      <c r="F9019">
        <v>1</v>
      </c>
      <c r="G9019">
        <v>0</v>
      </c>
      <c r="H9019" t="s">
        <v>116</v>
      </c>
      <c r="I9019">
        <v>5</v>
      </c>
      <c r="J9019" t="s">
        <v>66</v>
      </c>
      <c r="K9019" s="33" t="str">
        <f>IF(ISNA(VLOOKUP(C9019,'Provider-EHR crosswalk'!A:B,2,FALSE)),"No EHR Specified",VLOOKUP(C9019,'Provider-EHR crosswalk'!A:B,2,FALSE))</f>
        <v>Azalea Health EHR</v>
      </c>
    </row>
    <row r="9020" spans="1:11" x14ac:dyDescent="0.25">
      <c r="A9020" t="s">
        <v>176</v>
      </c>
      <c r="B9020">
        <v>173</v>
      </c>
      <c r="C9020" t="s">
        <v>909</v>
      </c>
      <c r="D9020" t="s">
        <v>177</v>
      </c>
      <c r="E9020">
        <v>0</v>
      </c>
      <c r="F9020">
        <v>1</v>
      </c>
      <c r="G9020">
        <v>0</v>
      </c>
      <c r="H9020" t="s">
        <v>116</v>
      </c>
      <c r="I9020">
        <v>5</v>
      </c>
      <c r="J9020" t="s">
        <v>66</v>
      </c>
      <c r="K9020" s="33" t="str">
        <f>IF(ISNA(VLOOKUP(C9020,'Provider-EHR crosswalk'!A:B,2,FALSE)),"No EHR Specified",VLOOKUP(C9020,'Provider-EHR crosswalk'!A:B,2,FALSE))</f>
        <v>Azalea Health EHR</v>
      </c>
    </row>
    <row r="9021" spans="1:11" x14ac:dyDescent="0.25">
      <c r="A9021" t="s">
        <v>63</v>
      </c>
      <c r="B9021">
        <v>105</v>
      </c>
      <c r="C9021" t="s">
        <v>645</v>
      </c>
      <c r="D9021" t="s">
        <v>64</v>
      </c>
      <c r="E9021">
        <v>13</v>
      </c>
      <c r="F9021">
        <v>13</v>
      </c>
      <c r="G9021">
        <v>100</v>
      </c>
      <c r="H9021" t="s">
        <v>65</v>
      </c>
      <c r="I9021">
        <v>99</v>
      </c>
      <c r="J9021" t="s">
        <v>66</v>
      </c>
      <c r="K9021" s="33" t="str">
        <f>IF(ISNA(VLOOKUP(C9021,'Provider-EHR crosswalk'!A:B,2,FALSE)),"No EHR Specified",VLOOKUP(C9021,'Provider-EHR crosswalk'!A:B,2,FALSE))</f>
        <v>Veradigm EHR (formerly Allscripts)</v>
      </c>
    </row>
    <row r="9022" spans="1:11" x14ac:dyDescent="0.25">
      <c r="A9022" t="s">
        <v>67</v>
      </c>
      <c r="B9022">
        <v>105</v>
      </c>
      <c r="C9022" t="s">
        <v>645</v>
      </c>
      <c r="D9022" t="s">
        <v>68</v>
      </c>
      <c r="E9022">
        <v>11</v>
      </c>
      <c r="F9022">
        <v>13</v>
      </c>
      <c r="G9022">
        <v>84.62</v>
      </c>
      <c r="H9022" t="s">
        <v>65</v>
      </c>
      <c r="I9022">
        <v>75</v>
      </c>
      <c r="J9022" t="s">
        <v>66</v>
      </c>
      <c r="K9022" s="33" t="str">
        <f>IF(ISNA(VLOOKUP(C9022,'Provider-EHR crosswalk'!A:B,2,FALSE)),"No EHR Specified",VLOOKUP(C9022,'Provider-EHR crosswalk'!A:B,2,FALSE))</f>
        <v>Veradigm EHR (formerly Allscripts)</v>
      </c>
    </row>
    <row r="9023" spans="1:11" x14ac:dyDescent="0.25">
      <c r="A9023" t="s">
        <v>70</v>
      </c>
      <c r="B9023">
        <v>105</v>
      </c>
      <c r="C9023" t="s">
        <v>645</v>
      </c>
      <c r="D9023" t="s">
        <v>71</v>
      </c>
      <c r="E9023">
        <v>13</v>
      </c>
      <c r="F9023">
        <v>13</v>
      </c>
      <c r="G9023">
        <v>100</v>
      </c>
      <c r="H9023" t="s">
        <v>65</v>
      </c>
      <c r="I9023">
        <v>99</v>
      </c>
      <c r="J9023" t="s">
        <v>66</v>
      </c>
      <c r="K9023" s="33" t="str">
        <f>IF(ISNA(VLOOKUP(C9023,'Provider-EHR crosswalk'!A:B,2,FALSE)),"No EHR Specified",VLOOKUP(C9023,'Provider-EHR crosswalk'!A:B,2,FALSE))</f>
        <v>Veradigm EHR (formerly Allscripts)</v>
      </c>
    </row>
    <row r="9024" spans="1:11" x14ac:dyDescent="0.25">
      <c r="A9024" t="s">
        <v>72</v>
      </c>
      <c r="B9024">
        <v>105</v>
      </c>
      <c r="C9024" t="s">
        <v>645</v>
      </c>
      <c r="D9024" t="s">
        <v>73</v>
      </c>
      <c r="E9024">
        <v>13</v>
      </c>
      <c r="F9024">
        <v>13</v>
      </c>
      <c r="G9024">
        <v>100</v>
      </c>
      <c r="H9024" t="s">
        <v>65</v>
      </c>
      <c r="I9024">
        <v>99</v>
      </c>
      <c r="J9024" t="s">
        <v>66</v>
      </c>
      <c r="K9024" s="33" t="str">
        <f>IF(ISNA(VLOOKUP(C9024,'Provider-EHR crosswalk'!A:B,2,FALSE)),"No EHR Specified",VLOOKUP(C9024,'Provider-EHR crosswalk'!A:B,2,FALSE))</f>
        <v>Veradigm EHR (formerly Allscripts)</v>
      </c>
    </row>
    <row r="9025" spans="1:11" x14ac:dyDescent="0.25">
      <c r="A9025" t="s">
        <v>74</v>
      </c>
      <c r="B9025">
        <v>105</v>
      </c>
      <c r="C9025" t="s">
        <v>645</v>
      </c>
      <c r="D9025" t="s">
        <v>75</v>
      </c>
      <c r="E9025">
        <v>13</v>
      </c>
      <c r="F9025">
        <v>13</v>
      </c>
      <c r="G9025">
        <v>100</v>
      </c>
      <c r="H9025" t="s">
        <v>65</v>
      </c>
      <c r="I9025">
        <v>99</v>
      </c>
      <c r="J9025" t="s">
        <v>66</v>
      </c>
      <c r="K9025" s="33" t="str">
        <f>IF(ISNA(VLOOKUP(C9025,'Provider-EHR crosswalk'!A:B,2,FALSE)),"No EHR Specified",VLOOKUP(C9025,'Provider-EHR crosswalk'!A:B,2,FALSE))</f>
        <v>Veradigm EHR (formerly Allscripts)</v>
      </c>
    </row>
    <row r="9026" spans="1:11" x14ac:dyDescent="0.25">
      <c r="A9026" t="s">
        <v>76</v>
      </c>
      <c r="B9026">
        <v>105</v>
      </c>
      <c r="C9026" t="s">
        <v>645</v>
      </c>
      <c r="D9026" t="s">
        <v>77</v>
      </c>
      <c r="E9026">
        <v>13</v>
      </c>
      <c r="F9026">
        <v>13</v>
      </c>
      <c r="G9026">
        <v>100</v>
      </c>
      <c r="H9026" t="s">
        <v>65</v>
      </c>
      <c r="I9026">
        <v>85</v>
      </c>
      <c r="J9026" t="s">
        <v>66</v>
      </c>
      <c r="K9026" s="33" t="str">
        <f>IF(ISNA(VLOOKUP(C9026,'Provider-EHR crosswalk'!A:B,2,FALSE)),"No EHR Specified",VLOOKUP(C9026,'Provider-EHR crosswalk'!A:B,2,FALSE))</f>
        <v>Veradigm EHR (formerly Allscripts)</v>
      </c>
    </row>
    <row r="9027" spans="1:11" x14ac:dyDescent="0.25">
      <c r="A9027" t="s">
        <v>78</v>
      </c>
      <c r="B9027">
        <v>105</v>
      </c>
      <c r="C9027" t="s">
        <v>645</v>
      </c>
      <c r="D9027" t="s">
        <v>79</v>
      </c>
      <c r="E9027">
        <v>13</v>
      </c>
      <c r="F9027">
        <v>13</v>
      </c>
      <c r="G9027">
        <v>100</v>
      </c>
      <c r="H9027" t="s">
        <v>65</v>
      </c>
      <c r="I9027">
        <v>85</v>
      </c>
      <c r="J9027" t="s">
        <v>66</v>
      </c>
      <c r="K9027" s="33" t="str">
        <f>IF(ISNA(VLOOKUP(C9027,'Provider-EHR crosswalk'!A:B,2,FALSE)),"No EHR Specified",VLOOKUP(C9027,'Provider-EHR crosswalk'!A:B,2,FALSE))</f>
        <v>Veradigm EHR (formerly Allscripts)</v>
      </c>
    </row>
    <row r="9028" spans="1:11" x14ac:dyDescent="0.25">
      <c r="A9028" t="s">
        <v>80</v>
      </c>
      <c r="B9028">
        <v>105</v>
      </c>
      <c r="C9028" t="s">
        <v>645</v>
      </c>
      <c r="D9028" t="s">
        <v>81</v>
      </c>
      <c r="E9028">
        <v>13</v>
      </c>
      <c r="F9028">
        <v>13</v>
      </c>
      <c r="G9028">
        <v>100</v>
      </c>
      <c r="H9028" t="s">
        <v>65</v>
      </c>
      <c r="I9028">
        <v>85</v>
      </c>
      <c r="J9028" t="s">
        <v>66</v>
      </c>
      <c r="K9028" s="33" t="str">
        <f>IF(ISNA(VLOOKUP(C9028,'Provider-EHR crosswalk'!A:B,2,FALSE)),"No EHR Specified",VLOOKUP(C9028,'Provider-EHR crosswalk'!A:B,2,FALSE))</f>
        <v>Veradigm EHR (formerly Allscripts)</v>
      </c>
    </row>
    <row r="9029" spans="1:11" x14ac:dyDescent="0.25">
      <c r="A9029" t="s">
        <v>82</v>
      </c>
      <c r="B9029">
        <v>105</v>
      </c>
      <c r="C9029" t="s">
        <v>645</v>
      </c>
      <c r="D9029" t="s">
        <v>83</v>
      </c>
      <c r="E9029">
        <v>13</v>
      </c>
      <c r="F9029">
        <v>13</v>
      </c>
      <c r="G9029">
        <v>100</v>
      </c>
      <c r="H9029" t="s">
        <v>65</v>
      </c>
      <c r="I9029">
        <v>85</v>
      </c>
      <c r="J9029" t="s">
        <v>66</v>
      </c>
      <c r="K9029" s="33" t="str">
        <f>IF(ISNA(VLOOKUP(C9029,'Provider-EHR crosswalk'!A:B,2,FALSE)),"No EHR Specified",VLOOKUP(C9029,'Provider-EHR crosswalk'!A:B,2,FALSE))</f>
        <v>Veradigm EHR (formerly Allscripts)</v>
      </c>
    </row>
    <row r="9030" spans="1:11" x14ac:dyDescent="0.25">
      <c r="A9030" t="s">
        <v>84</v>
      </c>
      <c r="B9030">
        <v>105</v>
      </c>
      <c r="C9030" t="s">
        <v>645</v>
      </c>
      <c r="D9030" t="s">
        <v>85</v>
      </c>
      <c r="E9030">
        <v>13</v>
      </c>
      <c r="F9030">
        <v>13</v>
      </c>
      <c r="G9030">
        <v>100</v>
      </c>
      <c r="H9030" t="s">
        <v>65</v>
      </c>
      <c r="I9030">
        <v>85</v>
      </c>
      <c r="J9030" t="s">
        <v>66</v>
      </c>
      <c r="K9030" s="33" t="str">
        <f>IF(ISNA(VLOOKUP(C9030,'Provider-EHR crosswalk'!A:B,2,FALSE)),"No EHR Specified",VLOOKUP(C9030,'Provider-EHR crosswalk'!A:B,2,FALSE))</f>
        <v>Veradigm EHR (formerly Allscripts)</v>
      </c>
    </row>
    <row r="9031" spans="1:11" x14ac:dyDescent="0.25">
      <c r="A9031" t="s">
        <v>86</v>
      </c>
      <c r="B9031">
        <v>105</v>
      </c>
      <c r="C9031" t="s">
        <v>645</v>
      </c>
      <c r="D9031" t="s">
        <v>87</v>
      </c>
      <c r="E9031">
        <v>13</v>
      </c>
      <c r="F9031">
        <v>13</v>
      </c>
      <c r="G9031">
        <v>100</v>
      </c>
      <c r="H9031" t="s">
        <v>65</v>
      </c>
      <c r="I9031">
        <v>95</v>
      </c>
      <c r="J9031" t="s">
        <v>66</v>
      </c>
      <c r="K9031" s="33" t="str">
        <f>IF(ISNA(VLOOKUP(C9031,'Provider-EHR crosswalk'!A:B,2,FALSE)),"No EHR Specified",VLOOKUP(C9031,'Provider-EHR crosswalk'!A:B,2,FALSE))</f>
        <v>Veradigm EHR (formerly Allscripts)</v>
      </c>
    </row>
    <row r="9032" spans="1:11" x14ac:dyDescent="0.25">
      <c r="A9032" t="s">
        <v>88</v>
      </c>
      <c r="B9032">
        <v>105</v>
      </c>
      <c r="C9032" t="s">
        <v>645</v>
      </c>
      <c r="D9032" t="s">
        <v>89</v>
      </c>
      <c r="E9032">
        <v>13</v>
      </c>
      <c r="F9032">
        <v>13</v>
      </c>
      <c r="G9032">
        <v>100</v>
      </c>
      <c r="H9032" t="s">
        <v>65</v>
      </c>
      <c r="I9032">
        <v>95</v>
      </c>
      <c r="J9032" t="s">
        <v>66</v>
      </c>
      <c r="K9032" s="33" t="str">
        <f>IF(ISNA(VLOOKUP(C9032,'Provider-EHR crosswalk'!A:B,2,FALSE)),"No EHR Specified",VLOOKUP(C9032,'Provider-EHR crosswalk'!A:B,2,FALSE))</f>
        <v>Veradigm EHR (formerly Allscripts)</v>
      </c>
    </row>
    <row r="9033" spans="1:11" x14ac:dyDescent="0.25">
      <c r="A9033" t="s">
        <v>90</v>
      </c>
      <c r="B9033">
        <v>105</v>
      </c>
      <c r="C9033" t="s">
        <v>645</v>
      </c>
      <c r="D9033" t="s">
        <v>91</v>
      </c>
      <c r="E9033">
        <v>12</v>
      </c>
      <c r="F9033">
        <v>13</v>
      </c>
      <c r="G9033">
        <v>92.31</v>
      </c>
      <c r="H9033" t="s">
        <v>65</v>
      </c>
      <c r="I9033">
        <v>90</v>
      </c>
      <c r="J9033" t="s">
        <v>66</v>
      </c>
      <c r="K9033" s="33" t="str">
        <f>IF(ISNA(VLOOKUP(C9033,'Provider-EHR crosswalk'!A:B,2,FALSE)),"No EHR Specified",VLOOKUP(C9033,'Provider-EHR crosswalk'!A:B,2,FALSE))</f>
        <v>Veradigm EHR (formerly Allscripts)</v>
      </c>
    </row>
    <row r="9034" spans="1:11" x14ac:dyDescent="0.25">
      <c r="A9034" t="s">
        <v>92</v>
      </c>
      <c r="B9034">
        <v>105</v>
      </c>
      <c r="C9034" t="s">
        <v>645</v>
      </c>
      <c r="D9034" t="s">
        <v>93</v>
      </c>
      <c r="E9034">
        <v>3</v>
      </c>
      <c r="F9034">
        <v>13</v>
      </c>
      <c r="G9034">
        <v>23.08</v>
      </c>
      <c r="H9034" t="s">
        <v>65</v>
      </c>
      <c r="I9034">
        <v>90</v>
      </c>
      <c r="J9034" t="s">
        <v>69</v>
      </c>
      <c r="K9034" s="33" t="str">
        <f>IF(ISNA(VLOOKUP(C9034,'Provider-EHR crosswalk'!A:B,2,FALSE)),"No EHR Specified",VLOOKUP(C9034,'Provider-EHR crosswalk'!A:B,2,FALSE))</f>
        <v>Veradigm EHR (formerly Allscripts)</v>
      </c>
    </row>
    <row r="9035" spans="1:11" x14ac:dyDescent="0.25">
      <c r="A9035" t="s">
        <v>94</v>
      </c>
      <c r="B9035">
        <v>105</v>
      </c>
      <c r="C9035" t="s">
        <v>645</v>
      </c>
      <c r="D9035" t="s">
        <v>95</v>
      </c>
      <c r="E9035">
        <v>8</v>
      </c>
      <c r="F9035">
        <v>13</v>
      </c>
      <c r="G9035">
        <v>61.54</v>
      </c>
      <c r="H9035" t="s">
        <v>65</v>
      </c>
      <c r="I9035">
        <v>90</v>
      </c>
      <c r="J9035" t="s">
        <v>69</v>
      </c>
      <c r="K9035" s="33" t="str">
        <f>IF(ISNA(VLOOKUP(C9035,'Provider-EHR crosswalk'!A:B,2,FALSE)),"No EHR Specified",VLOOKUP(C9035,'Provider-EHR crosswalk'!A:B,2,FALSE))</f>
        <v>Veradigm EHR (formerly Allscripts)</v>
      </c>
    </row>
    <row r="9036" spans="1:11" x14ac:dyDescent="0.25">
      <c r="A9036" t="s">
        <v>96</v>
      </c>
      <c r="B9036">
        <v>105</v>
      </c>
      <c r="C9036" t="s">
        <v>645</v>
      </c>
      <c r="D9036" t="s">
        <v>97</v>
      </c>
      <c r="E9036">
        <v>7</v>
      </c>
      <c r="F9036">
        <v>13</v>
      </c>
      <c r="G9036">
        <v>53.85</v>
      </c>
      <c r="H9036" t="s">
        <v>65</v>
      </c>
      <c r="I9036">
        <v>90</v>
      </c>
      <c r="J9036" t="s">
        <v>69</v>
      </c>
      <c r="K9036" s="33" t="str">
        <f>IF(ISNA(VLOOKUP(C9036,'Provider-EHR crosswalk'!A:B,2,FALSE)),"No EHR Specified",VLOOKUP(C9036,'Provider-EHR crosswalk'!A:B,2,FALSE))</f>
        <v>Veradigm EHR (formerly Allscripts)</v>
      </c>
    </row>
    <row r="9037" spans="1:11" x14ac:dyDescent="0.25">
      <c r="A9037" t="s">
        <v>98</v>
      </c>
      <c r="B9037">
        <v>105</v>
      </c>
      <c r="C9037" t="s">
        <v>645</v>
      </c>
      <c r="D9037" t="s">
        <v>99</v>
      </c>
      <c r="E9037">
        <v>8</v>
      </c>
      <c r="F9037">
        <v>13</v>
      </c>
      <c r="G9037">
        <v>61.54</v>
      </c>
      <c r="H9037" t="s">
        <v>65</v>
      </c>
      <c r="I9037">
        <v>90</v>
      </c>
      <c r="J9037" t="s">
        <v>69</v>
      </c>
      <c r="K9037" s="33" t="str">
        <f>IF(ISNA(VLOOKUP(C9037,'Provider-EHR crosswalk'!A:B,2,FALSE)),"No EHR Specified",VLOOKUP(C9037,'Provider-EHR crosswalk'!A:B,2,FALSE))</f>
        <v>Veradigm EHR (formerly Allscripts)</v>
      </c>
    </row>
    <row r="9038" spans="1:11" x14ac:dyDescent="0.25">
      <c r="A9038" t="s">
        <v>100</v>
      </c>
      <c r="B9038">
        <v>105</v>
      </c>
      <c r="C9038" t="s">
        <v>645</v>
      </c>
      <c r="D9038" t="s">
        <v>101</v>
      </c>
      <c r="E9038">
        <v>57</v>
      </c>
      <c r="F9038">
        <v>57</v>
      </c>
      <c r="G9038">
        <v>100</v>
      </c>
      <c r="H9038" t="s">
        <v>65</v>
      </c>
      <c r="I9038">
        <v>99</v>
      </c>
      <c r="J9038" t="s">
        <v>66</v>
      </c>
      <c r="K9038" s="33" t="str">
        <f>IF(ISNA(VLOOKUP(C9038,'Provider-EHR crosswalk'!A:B,2,FALSE)),"No EHR Specified",VLOOKUP(C9038,'Provider-EHR crosswalk'!A:B,2,FALSE))</f>
        <v>Veradigm EHR (formerly Allscripts)</v>
      </c>
    </row>
    <row r="9039" spans="1:11" x14ac:dyDescent="0.25">
      <c r="A9039" t="s">
        <v>102</v>
      </c>
      <c r="B9039">
        <v>105</v>
      </c>
      <c r="C9039" t="s">
        <v>645</v>
      </c>
      <c r="D9039" t="s">
        <v>103</v>
      </c>
      <c r="E9039">
        <v>57</v>
      </c>
      <c r="F9039">
        <v>57</v>
      </c>
      <c r="G9039">
        <v>100</v>
      </c>
      <c r="H9039" t="s">
        <v>65</v>
      </c>
      <c r="I9039">
        <v>99</v>
      </c>
      <c r="J9039" t="s">
        <v>66</v>
      </c>
      <c r="K9039" s="33" t="str">
        <f>IF(ISNA(VLOOKUP(C9039,'Provider-EHR crosswalk'!A:B,2,FALSE)),"No EHR Specified",VLOOKUP(C9039,'Provider-EHR crosswalk'!A:B,2,FALSE))</f>
        <v>Veradigm EHR (formerly Allscripts)</v>
      </c>
    </row>
    <row r="9040" spans="1:11" x14ac:dyDescent="0.25">
      <c r="A9040" t="s">
        <v>104</v>
      </c>
      <c r="B9040">
        <v>105</v>
      </c>
      <c r="C9040" t="s">
        <v>645</v>
      </c>
      <c r="D9040" t="s">
        <v>105</v>
      </c>
      <c r="E9040">
        <v>57</v>
      </c>
      <c r="F9040">
        <v>57</v>
      </c>
      <c r="G9040">
        <v>100</v>
      </c>
      <c r="H9040" t="s">
        <v>65</v>
      </c>
      <c r="I9040">
        <v>99</v>
      </c>
      <c r="J9040" t="s">
        <v>66</v>
      </c>
      <c r="K9040" s="33" t="str">
        <f>IF(ISNA(VLOOKUP(C9040,'Provider-EHR crosswalk'!A:B,2,FALSE)),"No EHR Specified",VLOOKUP(C9040,'Provider-EHR crosswalk'!A:B,2,FALSE))</f>
        <v>Veradigm EHR (formerly Allscripts)</v>
      </c>
    </row>
    <row r="9041" spans="1:11" x14ac:dyDescent="0.25">
      <c r="A9041" t="s">
        <v>106</v>
      </c>
      <c r="B9041">
        <v>105</v>
      </c>
      <c r="C9041" t="s">
        <v>645</v>
      </c>
      <c r="D9041" t="s">
        <v>107</v>
      </c>
      <c r="E9041">
        <v>57</v>
      </c>
      <c r="F9041">
        <v>57</v>
      </c>
      <c r="G9041">
        <v>100</v>
      </c>
      <c r="H9041" t="s">
        <v>65</v>
      </c>
      <c r="I9041">
        <v>99</v>
      </c>
      <c r="J9041" t="s">
        <v>66</v>
      </c>
      <c r="K9041" s="33" t="str">
        <f>IF(ISNA(VLOOKUP(C9041,'Provider-EHR crosswalk'!A:B,2,FALSE)),"No EHR Specified",VLOOKUP(C9041,'Provider-EHR crosswalk'!A:B,2,FALSE))</f>
        <v>Veradigm EHR (formerly Allscripts)</v>
      </c>
    </row>
    <row r="9042" spans="1:11" x14ac:dyDescent="0.25">
      <c r="A9042" t="s">
        <v>108</v>
      </c>
      <c r="B9042">
        <v>105</v>
      </c>
      <c r="C9042" t="s">
        <v>645</v>
      </c>
      <c r="D9042" t="s">
        <v>109</v>
      </c>
      <c r="E9042">
        <v>57</v>
      </c>
      <c r="F9042">
        <v>57</v>
      </c>
      <c r="G9042">
        <v>100</v>
      </c>
      <c r="H9042" t="s">
        <v>65</v>
      </c>
      <c r="I9042">
        <v>99</v>
      </c>
      <c r="J9042" t="s">
        <v>66</v>
      </c>
      <c r="K9042" s="33" t="str">
        <f>IF(ISNA(VLOOKUP(C9042,'Provider-EHR crosswalk'!A:B,2,FALSE)),"No EHR Specified",VLOOKUP(C9042,'Provider-EHR crosswalk'!A:B,2,FALSE))</f>
        <v>Veradigm EHR (formerly Allscripts)</v>
      </c>
    </row>
    <row r="9043" spans="1:11" x14ac:dyDescent="0.25">
      <c r="A9043" t="s">
        <v>110</v>
      </c>
      <c r="B9043">
        <v>105</v>
      </c>
      <c r="C9043" t="s">
        <v>645</v>
      </c>
      <c r="D9043" t="s">
        <v>111</v>
      </c>
      <c r="E9043">
        <v>57</v>
      </c>
      <c r="F9043">
        <v>57</v>
      </c>
      <c r="G9043">
        <v>100</v>
      </c>
      <c r="H9043" t="s">
        <v>65</v>
      </c>
      <c r="I9043">
        <v>99</v>
      </c>
      <c r="J9043" t="s">
        <v>66</v>
      </c>
      <c r="K9043" s="33" t="str">
        <f>IF(ISNA(VLOOKUP(C9043,'Provider-EHR crosswalk'!A:B,2,FALSE)),"No EHR Specified",VLOOKUP(C9043,'Provider-EHR crosswalk'!A:B,2,FALSE))</f>
        <v>Veradigm EHR (formerly Allscripts)</v>
      </c>
    </row>
    <row r="9044" spans="1:11" x14ac:dyDescent="0.25">
      <c r="A9044" t="s">
        <v>112</v>
      </c>
      <c r="B9044">
        <v>105</v>
      </c>
      <c r="C9044" t="s">
        <v>645</v>
      </c>
      <c r="D9044" t="s">
        <v>113</v>
      </c>
      <c r="E9044">
        <v>57</v>
      </c>
      <c r="F9044">
        <v>57</v>
      </c>
      <c r="G9044">
        <v>100</v>
      </c>
      <c r="H9044" t="s">
        <v>65</v>
      </c>
      <c r="I9044">
        <v>99</v>
      </c>
      <c r="J9044" t="s">
        <v>66</v>
      </c>
      <c r="K9044" s="33" t="str">
        <f>IF(ISNA(VLOOKUP(C9044,'Provider-EHR crosswalk'!A:B,2,FALSE)),"No EHR Specified",VLOOKUP(C9044,'Provider-EHR crosswalk'!A:B,2,FALSE))</f>
        <v>Veradigm EHR (formerly Allscripts)</v>
      </c>
    </row>
    <row r="9045" spans="1:11" x14ac:dyDescent="0.25">
      <c r="A9045" t="s">
        <v>114</v>
      </c>
      <c r="B9045">
        <v>105</v>
      </c>
      <c r="C9045" t="s">
        <v>645</v>
      </c>
      <c r="D9045" t="s">
        <v>115</v>
      </c>
      <c r="E9045">
        <v>0</v>
      </c>
      <c r="F9045">
        <v>13</v>
      </c>
      <c r="G9045">
        <v>0</v>
      </c>
      <c r="H9045" t="s">
        <v>116</v>
      </c>
      <c r="I9045">
        <v>4</v>
      </c>
      <c r="J9045" t="s">
        <v>66</v>
      </c>
      <c r="K9045" s="33" t="str">
        <f>IF(ISNA(VLOOKUP(C9045,'Provider-EHR crosswalk'!A:B,2,FALSE)),"No EHR Specified",VLOOKUP(C9045,'Provider-EHR crosswalk'!A:B,2,FALSE))</f>
        <v>Veradigm EHR (formerly Allscripts)</v>
      </c>
    </row>
    <row r="9046" spans="1:11" x14ac:dyDescent="0.25">
      <c r="A9046" t="s">
        <v>117</v>
      </c>
      <c r="B9046">
        <v>105</v>
      </c>
      <c r="C9046" t="s">
        <v>645</v>
      </c>
      <c r="D9046" t="s">
        <v>118</v>
      </c>
      <c r="E9046">
        <v>1</v>
      </c>
      <c r="F9046">
        <v>13</v>
      </c>
      <c r="G9046">
        <v>7.69</v>
      </c>
      <c r="H9046" t="s">
        <v>116</v>
      </c>
      <c r="I9046">
        <v>4</v>
      </c>
      <c r="J9046" t="s">
        <v>69</v>
      </c>
      <c r="K9046" s="33" t="str">
        <f>IF(ISNA(VLOOKUP(C9046,'Provider-EHR crosswalk'!A:B,2,FALSE)),"No EHR Specified",VLOOKUP(C9046,'Provider-EHR crosswalk'!A:B,2,FALSE))</f>
        <v>Veradigm EHR (formerly Allscripts)</v>
      </c>
    </row>
    <row r="9047" spans="1:11" x14ac:dyDescent="0.25">
      <c r="A9047" t="s">
        <v>119</v>
      </c>
      <c r="B9047">
        <v>105</v>
      </c>
      <c r="C9047" t="s">
        <v>645</v>
      </c>
      <c r="D9047" t="s">
        <v>120</v>
      </c>
      <c r="E9047">
        <v>0</v>
      </c>
      <c r="F9047">
        <v>13</v>
      </c>
      <c r="G9047">
        <v>0</v>
      </c>
      <c r="H9047" t="s">
        <v>116</v>
      </c>
      <c r="I9047">
        <v>4</v>
      </c>
      <c r="J9047" t="s">
        <v>66</v>
      </c>
      <c r="K9047" s="33" t="str">
        <f>IF(ISNA(VLOOKUP(C9047,'Provider-EHR crosswalk'!A:B,2,FALSE)),"No EHR Specified",VLOOKUP(C9047,'Provider-EHR crosswalk'!A:B,2,FALSE))</f>
        <v>Veradigm EHR (formerly Allscripts)</v>
      </c>
    </row>
    <row r="9048" spans="1:11" x14ac:dyDescent="0.25">
      <c r="A9048" t="s">
        <v>121</v>
      </c>
      <c r="B9048">
        <v>105</v>
      </c>
      <c r="C9048" t="s">
        <v>645</v>
      </c>
      <c r="D9048" t="s">
        <v>122</v>
      </c>
      <c r="E9048">
        <v>0</v>
      </c>
      <c r="F9048">
        <v>13</v>
      </c>
      <c r="G9048">
        <v>0</v>
      </c>
      <c r="H9048" t="s">
        <v>116</v>
      </c>
      <c r="I9048">
        <v>1</v>
      </c>
      <c r="J9048" t="s">
        <v>66</v>
      </c>
      <c r="K9048" s="33" t="str">
        <f>IF(ISNA(VLOOKUP(C9048,'Provider-EHR crosswalk'!A:B,2,FALSE)),"No EHR Specified",VLOOKUP(C9048,'Provider-EHR crosswalk'!A:B,2,FALSE))</f>
        <v>Veradigm EHR (formerly Allscripts)</v>
      </c>
    </row>
    <row r="9049" spans="1:11" x14ac:dyDescent="0.25">
      <c r="A9049" t="s">
        <v>123</v>
      </c>
      <c r="B9049">
        <v>105</v>
      </c>
      <c r="C9049" t="s">
        <v>645</v>
      </c>
      <c r="D9049" t="s">
        <v>124</v>
      </c>
      <c r="E9049">
        <v>0</v>
      </c>
      <c r="F9049">
        <v>57</v>
      </c>
      <c r="G9049">
        <v>0</v>
      </c>
      <c r="H9049" t="s">
        <v>116</v>
      </c>
      <c r="I9049">
        <v>1</v>
      </c>
      <c r="J9049" t="s">
        <v>66</v>
      </c>
      <c r="K9049" s="33" t="str">
        <f>IF(ISNA(VLOOKUP(C9049,'Provider-EHR crosswalk'!A:B,2,FALSE)),"No EHR Specified",VLOOKUP(C9049,'Provider-EHR crosswalk'!A:B,2,FALSE))</f>
        <v>Veradigm EHR (formerly Allscripts)</v>
      </c>
    </row>
    <row r="9050" spans="1:11" x14ac:dyDescent="0.25">
      <c r="A9050" t="s">
        <v>125</v>
      </c>
      <c r="B9050">
        <v>105</v>
      </c>
      <c r="C9050" t="s">
        <v>645</v>
      </c>
      <c r="D9050" t="s">
        <v>126</v>
      </c>
      <c r="E9050">
        <v>0</v>
      </c>
      <c r="F9050">
        <v>57</v>
      </c>
      <c r="G9050">
        <v>0</v>
      </c>
      <c r="H9050" t="s">
        <v>116</v>
      </c>
      <c r="I9050">
        <v>1</v>
      </c>
      <c r="J9050" t="s">
        <v>66</v>
      </c>
      <c r="K9050" s="33" t="str">
        <f>IF(ISNA(VLOOKUP(C9050,'Provider-EHR crosswalk'!A:B,2,FALSE)),"No EHR Specified",VLOOKUP(C9050,'Provider-EHR crosswalk'!A:B,2,FALSE))</f>
        <v>Veradigm EHR (formerly Allscripts)</v>
      </c>
    </row>
    <row r="9051" spans="1:11" x14ac:dyDescent="0.25">
      <c r="A9051" t="s">
        <v>127</v>
      </c>
      <c r="B9051">
        <v>105</v>
      </c>
      <c r="C9051" t="s">
        <v>645</v>
      </c>
      <c r="D9051" t="s">
        <v>128</v>
      </c>
      <c r="E9051">
        <v>1</v>
      </c>
      <c r="F9051">
        <v>57</v>
      </c>
      <c r="G9051">
        <v>1.75</v>
      </c>
      <c r="H9051" t="s">
        <v>116</v>
      </c>
      <c r="I9051">
        <v>4</v>
      </c>
      <c r="J9051" t="s">
        <v>66</v>
      </c>
      <c r="K9051" s="33" t="str">
        <f>IF(ISNA(VLOOKUP(C9051,'Provider-EHR crosswalk'!A:B,2,FALSE)),"No EHR Specified",VLOOKUP(C9051,'Provider-EHR crosswalk'!A:B,2,FALSE))</f>
        <v>Veradigm EHR (formerly Allscripts)</v>
      </c>
    </row>
    <row r="9052" spans="1:11" x14ac:dyDescent="0.25">
      <c r="A9052" t="s">
        <v>129</v>
      </c>
      <c r="B9052">
        <v>105</v>
      </c>
      <c r="C9052" t="s">
        <v>645</v>
      </c>
      <c r="D9052" t="s">
        <v>130</v>
      </c>
      <c r="E9052">
        <v>0</v>
      </c>
      <c r="F9052">
        <v>57</v>
      </c>
      <c r="G9052">
        <v>0</v>
      </c>
      <c r="H9052" t="s">
        <v>116</v>
      </c>
      <c r="I9052">
        <v>4</v>
      </c>
      <c r="J9052" t="s">
        <v>66</v>
      </c>
      <c r="K9052" s="33" t="str">
        <f>IF(ISNA(VLOOKUP(C9052,'Provider-EHR crosswalk'!A:B,2,FALSE)),"No EHR Specified",VLOOKUP(C9052,'Provider-EHR crosswalk'!A:B,2,FALSE))</f>
        <v>Veradigm EHR (formerly Allscripts)</v>
      </c>
    </row>
    <row r="9053" spans="1:11" x14ac:dyDescent="0.25">
      <c r="A9053" t="s">
        <v>131</v>
      </c>
      <c r="B9053">
        <v>105</v>
      </c>
      <c r="C9053" t="s">
        <v>645</v>
      </c>
      <c r="D9053" t="s">
        <v>132</v>
      </c>
      <c r="E9053">
        <v>0</v>
      </c>
      <c r="F9053">
        <v>57</v>
      </c>
      <c r="G9053">
        <v>0</v>
      </c>
      <c r="H9053" t="s">
        <v>116</v>
      </c>
      <c r="I9053">
        <v>4</v>
      </c>
      <c r="J9053" t="s">
        <v>66</v>
      </c>
      <c r="K9053" s="33" t="str">
        <f>IF(ISNA(VLOOKUP(C9053,'Provider-EHR crosswalk'!A:B,2,FALSE)),"No EHR Specified",VLOOKUP(C9053,'Provider-EHR crosswalk'!A:B,2,FALSE))</f>
        <v>Veradigm EHR (formerly Allscripts)</v>
      </c>
    </row>
    <row r="9054" spans="1:11" x14ac:dyDescent="0.25">
      <c r="A9054" t="s">
        <v>133</v>
      </c>
      <c r="B9054">
        <v>105</v>
      </c>
      <c r="C9054" t="s">
        <v>645</v>
      </c>
      <c r="D9054" t="s">
        <v>134</v>
      </c>
      <c r="E9054">
        <v>0</v>
      </c>
      <c r="F9054">
        <v>57</v>
      </c>
      <c r="G9054">
        <v>0</v>
      </c>
      <c r="H9054" t="s">
        <v>116</v>
      </c>
      <c r="I9054">
        <v>1</v>
      </c>
      <c r="J9054" t="s">
        <v>66</v>
      </c>
      <c r="K9054" s="33" t="str">
        <f>IF(ISNA(VLOOKUP(C9054,'Provider-EHR crosswalk'!A:B,2,FALSE)),"No EHR Specified",VLOOKUP(C9054,'Provider-EHR crosswalk'!A:B,2,FALSE))</f>
        <v>Veradigm EHR (formerly Allscripts)</v>
      </c>
    </row>
    <row r="9055" spans="1:11" x14ac:dyDescent="0.25">
      <c r="A9055" t="s">
        <v>135</v>
      </c>
      <c r="B9055">
        <v>105</v>
      </c>
      <c r="C9055" t="s">
        <v>645</v>
      </c>
      <c r="D9055" t="s">
        <v>136</v>
      </c>
      <c r="E9055">
        <v>0</v>
      </c>
      <c r="F9055">
        <v>57</v>
      </c>
      <c r="G9055">
        <v>0</v>
      </c>
      <c r="H9055" t="s">
        <v>116</v>
      </c>
      <c r="I9055">
        <v>1</v>
      </c>
      <c r="J9055" t="s">
        <v>66</v>
      </c>
      <c r="K9055" s="33" t="str">
        <f>IF(ISNA(VLOOKUP(C9055,'Provider-EHR crosswalk'!A:B,2,FALSE)),"No EHR Specified",VLOOKUP(C9055,'Provider-EHR crosswalk'!A:B,2,FALSE))</f>
        <v>Veradigm EHR (formerly Allscripts)</v>
      </c>
    </row>
    <row r="9056" spans="1:11" x14ac:dyDescent="0.25">
      <c r="A9056" t="s">
        <v>137</v>
      </c>
      <c r="B9056">
        <v>105</v>
      </c>
      <c r="C9056" t="s">
        <v>645</v>
      </c>
      <c r="D9056" t="s">
        <v>138</v>
      </c>
      <c r="E9056">
        <v>0</v>
      </c>
      <c r="F9056">
        <v>57</v>
      </c>
      <c r="G9056">
        <v>0</v>
      </c>
      <c r="H9056" t="s">
        <v>116</v>
      </c>
      <c r="I9056">
        <v>1</v>
      </c>
      <c r="J9056" t="s">
        <v>66</v>
      </c>
      <c r="K9056" s="33" t="str">
        <f>IF(ISNA(VLOOKUP(C9056,'Provider-EHR crosswalk'!A:B,2,FALSE)),"No EHR Specified",VLOOKUP(C9056,'Provider-EHR crosswalk'!A:B,2,FALSE))</f>
        <v>Veradigm EHR (formerly Allscripts)</v>
      </c>
    </row>
    <row r="9057" spans="1:11" x14ac:dyDescent="0.25">
      <c r="A9057" t="s">
        <v>139</v>
      </c>
      <c r="B9057">
        <v>105</v>
      </c>
      <c r="C9057" t="s">
        <v>645</v>
      </c>
      <c r="D9057" t="s">
        <v>140</v>
      </c>
      <c r="E9057">
        <v>0</v>
      </c>
      <c r="F9057">
        <v>57</v>
      </c>
      <c r="G9057">
        <v>0</v>
      </c>
      <c r="H9057" t="s">
        <v>116</v>
      </c>
      <c r="I9057">
        <v>1</v>
      </c>
      <c r="J9057" t="s">
        <v>66</v>
      </c>
      <c r="K9057" s="33" t="str">
        <f>IF(ISNA(VLOOKUP(C9057,'Provider-EHR crosswalk'!A:B,2,FALSE)),"No EHR Specified",VLOOKUP(C9057,'Provider-EHR crosswalk'!A:B,2,FALSE))</f>
        <v>Veradigm EHR (formerly Allscripts)</v>
      </c>
    </row>
    <row r="9058" spans="1:11" x14ac:dyDescent="0.25">
      <c r="A9058" t="s">
        <v>141</v>
      </c>
      <c r="B9058">
        <v>105</v>
      </c>
      <c r="C9058" t="s">
        <v>645</v>
      </c>
      <c r="D9058" t="s">
        <v>142</v>
      </c>
      <c r="E9058">
        <v>0</v>
      </c>
      <c r="F9058">
        <v>57</v>
      </c>
      <c r="G9058">
        <v>0</v>
      </c>
      <c r="H9058" t="s">
        <v>116</v>
      </c>
      <c r="I9058">
        <v>1</v>
      </c>
      <c r="J9058" t="s">
        <v>66</v>
      </c>
      <c r="K9058" s="33" t="str">
        <f>IF(ISNA(VLOOKUP(C9058,'Provider-EHR crosswalk'!A:B,2,FALSE)),"No EHR Specified",VLOOKUP(C9058,'Provider-EHR crosswalk'!A:B,2,FALSE))</f>
        <v>Veradigm EHR (formerly Allscripts)</v>
      </c>
    </row>
    <row r="9059" spans="1:11" x14ac:dyDescent="0.25">
      <c r="A9059" t="s">
        <v>143</v>
      </c>
      <c r="B9059">
        <v>105</v>
      </c>
      <c r="C9059" t="s">
        <v>645</v>
      </c>
      <c r="D9059" t="s">
        <v>144</v>
      </c>
      <c r="E9059">
        <v>0</v>
      </c>
      <c r="F9059">
        <v>57</v>
      </c>
      <c r="G9059">
        <v>0</v>
      </c>
      <c r="H9059" t="s">
        <v>116</v>
      </c>
      <c r="I9059">
        <v>1</v>
      </c>
      <c r="J9059" t="s">
        <v>66</v>
      </c>
      <c r="K9059" s="33" t="str">
        <f>IF(ISNA(VLOOKUP(C9059,'Provider-EHR crosswalk'!A:B,2,FALSE)),"No EHR Specified",VLOOKUP(C9059,'Provider-EHR crosswalk'!A:B,2,FALSE))</f>
        <v>Veradigm EHR (formerly Allscripts)</v>
      </c>
    </row>
    <row r="9060" spans="1:11" x14ac:dyDescent="0.25">
      <c r="A9060" t="s">
        <v>145</v>
      </c>
      <c r="B9060">
        <v>105</v>
      </c>
      <c r="C9060" t="s">
        <v>645</v>
      </c>
      <c r="D9060" t="s">
        <v>146</v>
      </c>
      <c r="E9060">
        <v>0</v>
      </c>
      <c r="F9060">
        <v>57</v>
      </c>
      <c r="G9060">
        <v>0</v>
      </c>
      <c r="H9060" t="s">
        <v>116</v>
      </c>
      <c r="I9060">
        <v>1</v>
      </c>
      <c r="J9060" t="s">
        <v>66</v>
      </c>
      <c r="K9060" s="33" t="str">
        <f>IF(ISNA(VLOOKUP(C9060,'Provider-EHR crosswalk'!A:B,2,FALSE)),"No EHR Specified",VLOOKUP(C9060,'Provider-EHR crosswalk'!A:B,2,FALSE))</f>
        <v>Veradigm EHR (formerly Allscripts)</v>
      </c>
    </row>
    <row r="9061" spans="1:11" x14ac:dyDescent="0.25">
      <c r="A9061" t="s">
        <v>147</v>
      </c>
      <c r="B9061">
        <v>105</v>
      </c>
      <c r="C9061" t="s">
        <v>645</v>
      </c>
      <c r="D9061" t="s">
        <v>148</v>
      </c>
      <c r="E9061">
        <v>0</v>
      </c>
      <c r="F9061">
        <v>57</v>
      </c>
      <c r="G9061">
        <v>0</v>
      </c>
      <c r="H9061" t="s">
        <v>116</v>
      </c>
      <c r="I9061">
        <v>1</v>
      </c>
      <c r="J9061" t="s">
        <v>66</v>
      </c>
      <c r="K9061" s="33" t="str">
        <f>IF(ISNA(VLOOKUP(C9061,'Provider-EHR crosswalk'!A:B,2,FALSE)),"No EHR Specified",VLOOKUP(C9061,'Provider-EHR crosswalk'!A:B,2,FALSE))</f>
        <v>Veradigm EHR (formerly Allscripts)</v>
      </c>
    </row>
    <row r="9062" spans="1:11" x14ac:dyDescent="0.25">
      <c r="A9062" t="s">
        <v>149</v>
      </c>
      <c r="B9062">
        <v>105</v>
      </c>
      <c r="C9062" t="s">
        <v>645</v>
      </c>
      <c r="D9062" t="s">
        <v>150</v>
      </c>
      <c r="E9062">
        <v>0</v>
      </c>
      <c r="F9062">
        <v>57</v>
      </c>
      <c r="G9062">
        <v>0</v>
      </c>
      <c r="H9062" t="s">
        <v>116</v>
      </c>
      <c r="I9062">
        <v>1</v>
      </c>
      <c r="J9062" t="s">
        <v>66</v>
      </c>
      <c r="K9062" s="33" t="str">
        <f>IF(ISNA(VLOOKUP(C9062,'Provider-EHR crosswalk'!A:B,2,FALSE)),"No EHR Specified",VLOOKUP(C9062,'Provider-EHR crosswalk'!A:B,2,FALSE))</f>
        <v>Veradigm EHR (formerly Allscripts)</v>
      </c>
    </row>
    <row r="9063" spans="1:11" x14ac:dyDescent="0.25">
      <c r="A9063" t="s">
        <v>151</v>
      </c>
      <c r="B9063">
        <v>105</v>
      </c>
      <c r="C9063" t="s">
        <v>645</v>
      </c>
      <c r="D9063" t="s">
        <v>152</v>
      </c>
      <c r="E9063">
        <v>0</v>
      </c>
      <c r="F9063">
        <v>57</v>
      </c>
      <c r="G9063">
        <v>0</v>
      </c>
      <c r="H9063" t="s">
        <v>116</v>
      </c>
      <c r="I9063">
        <v>1</v>
      </c>
      <c r="J9063" t="s">
        <v>66</v>
      </c>
      <c r="K9063" s="33" t="str">
        <f>IF(ISNA(VLOOKUP(C9063,'Provider-EHR crosswalk'!A:B,2,FALSE)),"No EHR Specified",VLOOKUP(C9063,'Provider-EHR crosswalk'!A:B,2,FALSE))</f>
        <v>Veradigm EHR (formerly Allscripts)</v>
      </c>
    </row>
    <row r="9064" spans="1:11" x14ac:dyDescent="0.25">
      <c r="A9064" t="s">
        <v>153</v>
      </c>
      <c r="B9064">
        <v>105</v>
      </c>
      <c r="C9064" t="s">
        <v>645</v>
      </c>
      <c r="D9064" t="s">
        <v>154</v>
      </c>
      <c r="E9064">
        <v>0</v>
      </c>
      <c r="F9064">
        <v>57</v>
      </c>
      <c r="G9064">
        <v>0</v>
      </c>
      <c r="H9064" t="s">
        <v>116</v>
      </c>
      <c r="I9064">
        <v>1</v>
      </c>
      <c r="J9064" t="s">
        <v>66</v>
      </c>
      <c r="K9064" s="33" t="str">
        <f>IF(ISNA(VLOOKUP(C9064,'Provider-EHR crosswalk'!A:B,2,FALSE)),"No EHR Specified",VLOOKUP(C9064,'Provider-EHR crosswalk'!A:B,2,FALSE))</f>
        <v>Veradigm EHR (formerly Allscripts)</v>
      </c>
    </row>
    <row r="9065" spans="1:11" x14ac:dyDescent="0.25">
      <c r="A9065" t="s">
        <v>155</v>
      </c>
      <c r="B9065">
        <v>105</v>
      </c>
      <c r="C9065" t="s">
        <v>645</v>
      </c>
      <c r="D9065" t="s">
        <v>156</v>
      </c>
      <c r="E9065">
        <v>0</v>
      </c>
      <c r="F9065">
        <v>57</v>
      </c>
      <c r="G9065">
        <v>0</v>
      </c>
      <c r="H9065" t="s">
        <v>157</v>
      </c>
      <c r="I9065" t="s">
        <v>157</v>
      </c>
      <c r="J9065" t="s">
        <v>157</v>
      </c>
      <c r="K9065" s="33" t="str">
        <f>IF(ISNA(VLOOKUP(C9065,'Provider-EHR crosswalk'!A:B,2,FALSE)),"No EHR Specified",VLOOKUP(C9065,'Provider-EHR crosswalk'!A:B,2,FALSE))</f>
        <v>Veradigm EHR (formerly Allscripts)</v>
      </c>
    </row>
    <row r="9066" spans="1:11" x14ac:dyDescent="0.25">
      <c r="A9066" t="s">
        <v>158</v>
      </c>
      <c r="B9066">
        <v>105</v>
      </c>
      <c r="C9066" t="s">
        <v>645</v>
      </c>
      <c r="D9066" t="s">
        <v>159</v>
      </c>
      <c r="E9066">
        <v>0</v>
      </c>
      <c r="F9066">
        <v>57</v>
      </c>
      <c r="G9066">
        <v>0</v>
      </c>
      <c r="H9066" t="s">
        <v>157</v>
      </c>
      <c r="I9066" t="s">
        <v>157</v>
      </c>
      <c r="J9066" t="s">
        <v>157</v>
      </c>
      <c r="K9066" s="33" t="str">
        <f>IF(ISNA(VLOOKUP(C9066,'Provider-EHR crosswalk'!A:B,2,FALSE)),"No EHR Specified",VLOOKUP(C9066,'Provider-EHR crosswalk'!A:B,2,FALSE))</f>
        <v>Veradigm EHR (formerly Allscripts)</v>
      </c>
    </row>
    <row r="9067" spans="1:11" x14ac:dyDescent="0.25">
      <c r="A9067" t="s">
        <v>162</v>
      </c>
      <c r="B9067">
        <v>105</v>
      </c>
      <c r="C9067" t="s">
        <v>645</v>
      </c>
      <c r="D9067" t="s">
        <v>163</v>
      </c>
      <c r="E9067">
        <v>57</v>
      </c>
      <c r="F9067">
        <v>57</v>
      </c>
      <c r="G9067">
        <v>100</v>
      </c>
      <c r="H9067" t="s">
        <v>65</v>
      </c>
      <c r="I9067">
        <v>95</v>
      </c>
      <c r="J9067" t="s">
        <v>66</v>
      </c>
      <c r="K9067" s="33" t="str">
        <f>IF(ISNA(VLOOKUP(C9067,'Provider-EHR crosswalk'!A:B,2,FALSE)),"No EHR Specified",VLOOKUP(C9067,'Provider-EHR crosswalk'!A:B,2,FALSE))</f>
        <v>Veradigm EHR (formerly Allscripts)</v>
      </c>
    </row>
    <row r="9068" spans="1:11" x14ac:dyDescent="0.25">
      <c r="A9068" t="s">
        <v>164</v>
      </c>
      <c r="B9068">
        <v>105</v>
      </c>
      <c r="C9068" t="s">
        <v>645</v>
      </c>
      <c r="D9068" t="s">
        <v>165</v>
      </c>
      <c r="E9068">
        <v>11</v>
      </c>
      <c r="F9068">
        <v>13</v>
      </c>
      <c r="G9068">
        <v>84.62</v>
      </c>
      <c r="H9068" t="s">
        <v>65</v>
      </c>
      <c r="I9068">
        <v>95</v>
      </c>
      <c r="J9068" t="s">
        <v>69</v>
      </c>
      <c r="K9068" s="33" t="str">
        <f>IF(ISNA(VLOOKUP(C9068,'Provider-EHR crosswalk'!A:B,2,FALSE)),"No EHR Specified",VLOOKUP(C9068,'Provider-EHR crosswalk'!A:B,2,FALSE))</f>
        <v>Veradigm EHR (formerly Allscripts)</v>
      </c>
    </row>
    <row r="9069" spans="1:11" x14ac:dyDescent="0.25">
      <c r="A9069" t="s">
        <v>166</v>
      </c>
      <c r="B9069">
        <v>105</v>
      </c>
      <c r="C9069" t="s">
        <v>645</v>
      </c>
      <c r="D9069" t="s">
        <v>167</v>
      </c>
      <c r="E9069">
        <v>0</v>
      </c>
      <c r="F9069">
        <v>13</v>
      </c>
      <c r="G9069">
        <v>0</v>
      </c>
      <c r="H9069" t="s">
        <v>116</v>
      </c>
      <c r="I9069">
        <v>5</v>
      </c>
      <c r="J9069" t="s">
        <v>66</v>
      </c>
      <c r="K9069" s="33" t="str">
        <f>IF(ISNA(VLOOKUP(C9069,'Provider-EHR crosswalk'!A:B,2,FALSE)),"No EHR Specified",VLOOKUP(C9069,'Provider-EHR crosswalk'!A:B,2,FALSE))</f>
        <v>Veradigm EHR (formerly Allscripts)</v>
      </c>
    </row>
    <row r="9070" spans="1:11" x14ac:dyDescent="0.25">
      <c r="A9070" t="s">
        <v>168</v>
      </c>
      <c r="B9070">
        <v>105</v>
      </c>
      <c r="C9070" t="s">
        <v>645</v>
      </c>
      <c r="D9070" t="s">
        <v>169</v>
      </c>
      <c r="E9070">
        <v>0</v>
      </c>
      <c r="F9070">
        <v>13</v>
      </c>
      <c r="G9070">
        <v>0</v>
      </c>
      <c r="H9070" t="s">
        <v>116</v>
      </c>
      <c r="I9070">
        <v>5</v>
      </c>
      <c r="J9070" t="s">
        <v>66</v>
      </c>
      <c r="K9070" s="33" t="str">
        <f>IF(ISNA(VLOOKUP(C9070,'Provider-EHR crosswalk'!A:B,2,FALSE)),"No EHR Specified",VLOOKUP(C9070,'Provider-EHR crosswalk'!A:B,2,FALSE))</f>
        <v>Veradigm EHR (formerly Allscripts)</v>
      </c>
    </row>
    <row r="9071" spans="1:11" x14ac:dyDescent="0.25">
      <c r="A9071" t="s">
        <v>170</v>
      </c>
      <c r="B9071">
        <v>105</v>
      </c>
      <c r="C9071" t="s">
        <v>645</v>
      </c>
      <c r="D9071" t="s">
        <v>171</v>
      </c>
      <c r="E9071">
        <v>2</v>
      </c>
      <c r="F9071">
        <v>13</v>
      </c>
      <c r="G9071">
        <v>15.38</v>
      </c>
      <c r="H9071" t="s">
        <v>116</v>
      </c>
      <c r="I9071">
        <v>5</v>
      </c>
      <c r="J9071" t="s">
        <v>69</v>
      </c>
      <c r="K9071" s="33" t="str">
        <f>IF(ISNA(VLOOKUP(C9071,'Provider-EHR crosswalk'!A:B,2,FALSE)),"No EHR Specified",VLOOKUP(C9071,'Provider-EHR crosswalk'!A:B,2,FALSE))</f>
        <v>Veradigm EHR (formerly Allscripts)</v>
      </c>
    </row>
    <row r="9072" spans="1:11" x14ac:dyDescent="0.25">
      <c r="A9072" t="s">
        <v>172</v>
      </c>
      <c r="B9072">
        <v>105</v>
      </c>
      <c r="C9072" t="s">
        <v>645</v>
      </c>
      <c r="D9072" t="s">
        <v>173</v>
      </c>
      <c r="E9072">
        <v>0</v>
      </c>
      <c r="F9072">
        <v>57</v>
      </c>
      <c r="G9072">
        <v>0</v>
      </c>
      <c r="H9072" t="s">
        <v>116</v>
      </c>
      <c r="I9072">
        <v>5</v>
      </c>
      <c r="J9072" t="s">
        <v>66</v>
      </c>
      <c r="K9072" s="33" t="str">
        <f>IF(ISNA(VLOOKUP(C9072,'Provider-EHR crosswalk'!A:B,2,FALSE)),"No EHR Specified",VLOOKUP(C9072,'Provider-EHR crosswalk'!A:B,2,FALSE))</f>
        <v>Veradigm EHR (formerly Allscripts)</v>
      </c>
    </row>
    <row r="9073" spans="1:11" x14ac:dyDescent="0.25">
      <c r="A9073" t="s">
        <v>174</v>
      </c>
      <c r="B9073">
        <v>105</v>
      </c>
      <c r="C9073" t="s">
        <v>645</v>
      </c>
      <c r="D9073" t="s">
        <v>175</v>
      </c>
      <c r="E9073">
        <v>0</v>
      </c>
      <c r="F9073">
        <v>57</v>
      </c>
      <c r="G9073">
        <v>0</v>
      </c>
      <c r="H9073" t="s">
        <v>116</v>
      </c>
      <c r="I9073">
        <v>5</v>
      </c>
      <c r="J9073" t="s">
        <v>66</v>
      </c>
      <c r="K9073" s="33" t="str">
        <f>IF(ISNA(VLOOKUP(C9073,'Provider-EHR crosswalk'!A:B,2,FALSE)),"No EHR Specified",VLOOKUP(C9073,'Provider-EHR crosswalk'!A:B,2,FALSE))</f>
        <v>Veradigm EHR (formerly Allscripts)</v>
      </c>
    </row>
    <row r="9074" spans="1:11" x14ac:dyDescent="0.25">
      <c r="A9074" t="s">
        <v>176</v>
      </c>
      <c r="B9074">
        <v>105</v>
      </c>
      <c r="C9074" t="s">
        <v>645</v>
      </c>
      <c r="D9074" t="s">
        <v>177</v>
      </c>
      <c r="E9074">
        <v>0</v>
      </c>
      <c r="F9074">
        <v>57</v>
      </c>
      <c r="G9074">
        <v>0</v>
      </c>
      <c r="H9074" t="s">
        <v>116</v>
      </c>
      <c r="I9074">
        <v>5</v>
      </c>
      <c r="J9074" t="s">
        <v>66</v>
      </c>
      <c r="K9074" s="33" t="str">
        <f>IF(ISNA(VLOOKUP(C9074,'Provider-EHR crosswalk'!A:B,2,FALSE)),"No EHR Specified",VLOOKUP(C9074,'Provider-EHR crosswalk'!A:B,2,FALSE))</f>
        <v>Veradigm EHR (formerly Allscripts)</v>
      </c>
    </row>
    <row r="9075" spans="1:11" x14ac:dyDescent="0.25">
      <c r="A9075" t="s">
        <v>63</v>
      </c>
      <c r="B9075">
        <v>92</v>
      </c>
      <c r="C9075" t="s">
        <v>646</v>
      </c>
      <c r="D9075" t="s">
        <v>64</v>
      </c>
      <c r="E9075">
        <v>56</v>
      </c>
      <c r="F9075">
        <v>56</v>
      </c>
      <c r="G9075">
        <v>100</v>
      </c>
      <c r="H9075" t="s">
        <v>65</v>
      </c>
      <c r="I9075">
        <v>99</v>
      </c>
      <c r="J9075" t="s">
        <v>66</v>
      </c>
      <c r="K9075" s="33" t="str">
        <f>IF(ISNA(VLOOKUP(C9075,'Provider-EHR crosswalk'!A:B,2,FALSE)),"No EHR Specified",VLOOKUP(C9075,'Provider-EHR crosswalk'!A:B,2,FALSE))</f>
        <v>Veradigm EHR (formerly Allscripts)</v>
      </c>
    </row>
    <row r="9076" spans="1:11" x14ac:dyDescent="0.25">
      <c r="A9076" t="s">
        <v>67</v>
      </c>
      <c r="B9076">
        <v>92</v>
      </c>
      <c r="C9076" t="s">
        <v>646</v>
      </c>
      <c r="D9076" t="s">
        <v>68</v>
      </c>
      <c r="E9076">
        <v>47</v>
      </c>
      <c r="F9076">
        <v>56</v>
      </c>
      <c r="G9076">
        <v>83.93</v>
      </c>
      <c r="H9076" t="s">
        <v>65</v>
      </c>
      <c r="I9076">
        <v>75</v>
      </c>
      <c r="J9076" t="s">
        <v>66</v>
      </c>
      <c r="K9076" s="33" t="str">
        <f>IF(ISNA(VLOOKUP(C9076,'Provider-EHR crosswalk'!A:B,2,FALSE)),"No EHR Specified",VLOOKUP(C9076,'Provider-EHR crosswalk'!A:B,2,FALSE))</f>
        <v>Veradigm EHR (formerly Allscripts)</v>
      </c>
    </row>
    <row r="9077" spans="1:11" x14ac:dyDescent="0.25">
      <c r="A9077" t="s">
        <v>70</v>
      </c>
      <c r="B9077">
        <v>92</v>
      </c>
      <c r="C9077" t="s">
        <v>646</v>
      </c>
      <c r="D9077" t="s">
        <v>71</v>
      </c>
      <c r="E9077">
        <v>56</v>
      </c>
      <c r="F9077">
        <v>56</v>
      </c>
      <c r="G9077">
        <v>100</v>
      </c>
      <c r="H9077" t="s">
        <v>65</v>
      </c>
      <c r="I9077">
        <v>99</v>
      </c>
      <c r="J9077" t="s">
        <v>66</v>
      </c>
      <c r="K9077" s="33" t="str">
        <f>IF(ISNA(VLOOKUP(C9077,'Provider-EHR crosswalk'!A:B,2,FALSE)),"No EHR Specified",VLOOKUP(C9077,'Provider-EHR crosswalk'!A:B,2,FALSE))</f>
        <v>Veradigm EHR (formerly Allscripts)</v>
      </c>
    </row>
    <row r="9078" spans="1:11" x14ac:dyDescent="0.25">
      <c r="A9078" t="s">
        <v>72</v>
      </c>
      <c r="B9078">
        <v>92</v>
      </c>
      <c r="C9078" t="s">
        <v>646</v>
      </c>
      <c r="D9078" t="s">
        <v>73</v>
      </c>
      <c r="E9078">
        <v>56</v>
      </c>
      <c r="F9078">
        <v>56</v>
      </c>
      <c r="G9078">
        <v>100</v>
      </c>
      <c r="H9078" t="s">
        <v>65</v>
      </c>
      <c r="I9078">
        <v>99</v>
      </c>
      <c r="J9078" t="s">
        <v>66</v>
      </c>
      <c r="K9078" s="33" t="str">
        <f>IF(ISNA(VLOOKUP(C9078,'Provider-EHR crosswalk'!A:B,2,FALSE)),"No EHR Specified",VLOOKUP(C9078,'Provider-EHR crosswalk'!A:B,2,FALSE))</f>
        <v>Veradigm EHR (formerly Allscripts)</v>
      </c>
    </row>
    <row r="9079" spans="1:11" x14ac:dyDescent="0.25">
      <c r="A9079" t="s">
        <v>74</v>
      </c>
      <c r="B9079">
        <v>92</v>
      </c>
      <c r="C9079" t="s">
        <v>646</v>
      </c>
      <c r="D9079" t="s">
        <v>75</v>
      </c>
      <c r="E9079">
        <v>56</v>
      </c>
      <c r="F9079">
        <v>56</v>
      </c>
      <c r="G9079">
        <v>100</v>
      </c>
      <c r="H9079" t="s">
        <v>65</v>
      </c>
      <c r="I9079">
        <v>99</v>
      </c>
      <c r="J9079" t="s">
        <v>66</v>
      </c>
      <c r="K9079" s="33" t="str">
        <f>IF(ISNA(VLOOKUP(C9079,'Provider-EHR crosswalk'!A:B,2,FALSE)),"No EHR Specified",VLOOKUP(C9079,'Provider-EHR crosswalk'!A:B,2,FALSE))</f>
        <v>Veradigm EHR (formerly Allscripts)</v>
      </c>
    </row>
    <row r="9080" spans="1:11" x14ac:dyDescent="0.25">
      <c r="A9080" t="s">
        <v>76</v>
      </c>
      <c r="B9080">
        <v>92</v>
      </c>
      <c r="C9080" t="s">
        <v>646</v>
      </c>
      <c r="D9080" t="s">
        <v>77</v>
      </c>
      <c r="E9080">
        <v>56</v>
      </c>
      <c r="F9080">
        <v>56</v>
      </c>
      <c r="G9080">
        <v>100</v>
      </c>
      <c r="H9080" t="s">
        <v>65</v>
      </c>
      <c r="I9080">
        <v>85</v>
      </c>
      <c r="J9080" t="s">
        <v>66</v>
      </c>
      <c r="K9080" s="33" t="str">
        <f>IF(ISNA(VLOOKUP(C9080,'Provider-EHR crosswalk'!A:B,2,FALSE)),"No EHR Specified",VLOOKUP(C9080,'Provider-EHR crosswalk'!A:B,2,FALSE))</f>
        <v>Veradigm EHR (formerly Allscripts)</v>
      </c>
    </row>
    <row r="9081" spans="1:11" x14ac:dyDescent="0.25">
      <c r="A9081" t="s">
        <v>78</v>
      </c>
      <c r="B9081">
        <v>92</v>
      </c>
      <c r="C9081" t="s">
        <v>646</v>
      </c>
      <c r="D9081" t="s">
        <v>79</v>
      </c>
      <c r="E9081">
        <v>56</v>
      </c>
      <c r="F9081">
        <v>56</v>
      </c>
      <c r="G9081">
        <v>100</v>
      </c>
      <c r="H9081" t="s">
        <v>65</v>
      </c>
      <c r="I9081">
        <v>85</v>
      </c>
      <c r="J9081" t="s">
        <v>66</v>
      </c>
      <c r="K9081" s="33" t="str">
        <f>IF(ISNA(VLOOKUP(C9081,'Provider-EHR crosswalk'!A:B,2,FALSE)),"No EHR Specified",VLOOKUP(C9081,'Provider-EHR crosswalk'!A:B,2,FALSE))</f>
        <v>Veradigm EHR (formerly Allscripts)</v>
      </c>
    </row>
    <row r="9082" spans="1:11" x14ac:dyDescent="0.25">
      <c r="A9082" t="s">
        <v>80</v>
      </c>
      <c r="B9082">
        <v>92</v>
      </c>
      <c r="C9082" t="s">
        <v>646</v>
      </c>
      <c r="D9082" t="s">
        <v>81</v>
      </c>
      <c r="E9082">
        <v>56</v>
      </c>
      <c r="F9082">
        <v>56</v>
      </c>
      <c r="G9082">
        <v>100</v>
      </c>
      <c r="H9082" t="s">
        <v>65</v>
      </c>
      <c r="I9082">
        <v>85</v>
      </c>
      <c r="J9082" t="s">
        <v>66</v>
      </c>
      <c r="K9082" s="33" t="str">
        <f>IF(ISNA(VLOOKUP(C9082,'Provider-EHR crosswalk'!A:B,2,FALSE)),"No EHR Specified",VLOOKUP(C9082,'Provider-EHR crosswalk'!A:B,2,FALSE))</f>
        <v>Veradigm EHR (formerly Allscripts)</v>
      </c>
    </row>
    <row r="9083" spans="1:11" x14ac:dyDescent="0.25">
      <c r="A9083" t="s">
        <v>82</v>
      </c>
      <c r="B9083">
        <v>92</v>
      </c>
      <c r="C9083" t="s">
        <v>646</v>
      </c>
      <c r="D9083" t="s">
        <v>83</v>
      </c>
      <c r="E9083">
        <v>56</v>
      </c>
      <c r="F9083">
        <v>56</v>
      </c>
      <c r="G9083">
        <v>100</v>
      </c>
      <c r="H9083" t="s">
        <v>65</v>
      </c>
      <c r="I9083">
        <v>85</v>
      </c>
      <c r="J9083" t="s">
        <v>66</v>
      </c>
      <c r="K9083" s="33" t="str">
        <f>IF(ISNA(VLOOKUP(C9083,'Provider-EHR crosswalk'!A:B,2,FALSE)),"No EHR Specified",VLOOKUP(C9083,'Provider-EHR crosswalk'!A:B,2,FALSE))</f>
        <v>Veradigm EHR (formerly Allscripts)</v>
      </c>
    </row>
    <row r="9084" spans="1:11" x14ac:dyDescent="0.25">
      <c r="A9084" t="s">
        <v>84</v>
      </c>
      <c r="B9084">
        <v>92</v>
      </c>
      <c r="C9084" t="s">
        <v>646</v>
      </c>
      <c r="D9084" t="s">
        <v>85</v>
      </c>
      <c r="E9084">
        <v>56</v>
      </c>
      <c r="F9084">
        <v>56</v>
      </c>
      <c r="G9084">
        <v>100</v>
      </c>
      <c r="H9084" t="s">
        <v>65</v>
      </c>
      <c r="I9084">
        <v>85</v>
      </c>
      <c r="J9084" t="s">
        <v>66</v>
      </c>
      <c r="K9084" s="33" t="str">
        <f>IF(ISNA(VLOOKUP(C9084,'Provider-EHR crosswalk'!A:B,2,FALSE)),"No EHR Specified",VLOOKUP(C9084,'Provider-EHR crosswalk'!A:B,2,FALSE))</f>
        <v>Veradigm EHR (formerly Allscripts)</v>
      </c>
    </row>
    <row r="9085" spans="1:11" x14ac:dyDescent="0.25">
      <c r="A9085" t="s">
        <v>86</v>
      </c>
      <c r="B9085">
        <v>92</v>
      </c>
      <c r="C9085" t="s">
        <v>646</v>
      </c>
      <c r="D9085" t="s">
        <v>87</v>
      </c>
      <c r="E9085">
        <v>56</v>
      </c>
      <c r="F9085">
        <v>56</v>
      </c>
      <c r="G9085">
        <v>100</v>
      </c>
      <c r="H9085" t="s">
        <v>65</v>
      </c>
      <c r="I9085">
        <v>95</v>
      </c>
      <c r="J9085" t="s">
        <v>66</v>
      </c>
      <c r="K9085" s="33" t="str">
        <f>IF(ISNA(VLOOKUP(C9085,'Provider-EHR crosswalk'!A:B,2,FALSE)),"No EHR Specified",VLOOKUP(C9085,'Provider-EHR crosswalk'!A:B,2,FALSE))</f>
        <v>Veradigm EHR (formerly Allscripts)</v>
      </c>
    </row>
    <row r="9086" spans="1:11" x14ac:dyDescent="0.25">
      <c r="A9086" t="s">
        <v>88</v>
      </c>
      <c r="B9086">
        <v>92</v>
      </c>
      <c r="C9086" t="s">
        <v>646</v>
      </c>
      <c r="D9086" t="s">
        <v>89</v>
      </c>
      <c r="E9086">
        <v>56</v>
      </c>
      <c r="F9086">
        <v>56</v>
      </c>
      <c r="G9086">
        <v>100</v>
      </c>
      <c r="H9086" t="s">
        <v>65</v>
      </c>
      <c r="I9086">
        <v>95</v>
      </c>
      <c r="J9086" t="s">
        <v>66</v>
      </c>
      <c r="K9086" s="33" t="str">
        <f>IF(ISNA(VLOOKUP(C9086,'Provider-EHR crosswalk'!A:B,2,FALSE)),"No EHR Specified",VLOOKUP(C9086,'Provider-EHR crosswalk'!A:B,2,FALSE))</f>
        <v>Veradigm EHR (formerly Allscripts)</v>
      </c>
    </row>
    <row r="9087" spans="1:11" x14ac:dyDescent="0.25">
      <c r="A9087" t="s">
        <v>90</v>
      </c>
      <c r="B9087">
        <v>92</v>
      </c>
      <c r="C9087" t="s">
        <v>646</v>
      </c>
      <c r="D9087" t="s">
        <v>91</v>
      </c>
      <c r="E9087">
        <v>56</v>
      </c>
      <c r="F9087">
        <v>56</v>
      </c>
      <c r="G9087">
        <v>100</v>
      </c>
      <c r="H9087" t="s">
        <v>65</v>
      </c>
      <c r="I9087">
        <v>90</v>
      </c>
      <c r="J9087" t="s">
        <v>66</v>
      </c>
      <c r="K9087" s="33" t="str">
        <f>IF(ISNA(VLOOKUP(C9087,'Provider-EHR crosswalk'!A:B,2,FALSE)),"No EHR Specified",VLOOKUP(C9087,'Provider-EHR crosswalk'!A:B,2,FALSE))</f>
        <v>Veradigm EHR (formerly Allscripts)</v>
      </c>
    </row>
    <row r="9088" spans="1:11" x14ac:dyDescent="0.25">
      <c r="A9088" t="s">
        <v>92</v>
      </c>
      <c r="B9088">
        <v>92</v>
      </c>
      <c r="C9088" t="s">
        <v>646</v>
      </c>
      <c r="D9088" t="s">
        <v>93</v>
      </c>
      <c r="E9088">
        <v>22</v>
      </c>
      <c r="F9088">
        <v>56</v>
      </c>
      <c r="G9088">
        <v>39.29</v>
      </c>
      <c r="H9088" t="s">
        <v>65</v>
      </c>
      <c r="I9088">
        <v>90</v>
      </c>
      <c r="J9088" t="s">
        <v>69</v>
      </c>
      <c r="K9088" s="33" t="str">
        <f>IF(ISNA(VLOOKUP(C9088,'Provider-EHR crosswalk'!A:B,2,FALSE)),"No EHR Specified",VLOOKUP(C9088,'Provider-EHR crosswalk'!A:B,2,FALSE))</f>
        <v>Veradigm EHR (formerly Allscripts)</v>
      </c>
    </row>
    <row r="9089" spans="1:11" x14ac:dyDescent="0.25">
      <c r="A9089" t="s">
        <v>94</v>
      </c>
      <c r="B9089">
        <v>92</v>
      </c>
      <c r="C9089" t="s">
        <v>646</v>
      </c>
      <c r="D9089" t="s">
        <v>95</v>
      </c>
      <c r="E9089">
        <v>26</v>
      </c>
      <c r="F9089">
        <v>56</v>
      </c>
      <c r="G9089">
        <v>46.43</v>
      </c>
      <c r="H9089" t="s">
        <v>65</v>
      </c>
      <c r="I9089">
        <v>90</v>
      </c>
      <c r="J9089" t="s">
        <v>69</v>
      </c>
      <c r="K9089" s="33" t="str">
        <f>IF(ISNA(VLOOKUP(C9089,'Provider-EHR crosswalk'!A:B,2,FALSE)),"No EHR Specified",VLOOKUP(C9089,'Provider-EHR crosswalk'!A:B,2,FALSE))</f>
        <v>Veradigm EHR (formerly Allscripts)</v>
      </c>
    </row>
    <row r="9090" spans="1:11" x14ac:dyDescent="0.25">
      <c r="A9090" t="s">
        <v>96</v>
      </c>
      <c r="B9090">
        <v>92</v>
      </c>
      <c r="C9090" t="s">
        <v>646</v>
      </c>
      <c r="D9090" t="s">
        <v>97</v>
      </c>
      <c r="E9090">
        <v>49</v>
      </c>
      <c r="F9090">
        <v>56</v>
      </c>
      <c r="G9090">
        <v>87.5</v>
      </c>
      <c r="H9090" t="s">
        <v>65</v>
      </c>
      <c r="I9090">
        <v>90</v>
      </c>
      <c r="J9090" t="s">
        <v>69</v>
      </c>
      <c r="K9090" s="33" t="str">
        <f>IF(ISNA(VLOOKUP(C9090,'Provider-EHR crosswalk'!A:B,2,FALSE)),"No EHR Specified",VLOOKUP(C9090,'Provider-EHR crosswalk'!A:B,2,FALSE))</f>
        <v>Veradigm EHR (formerly Allscripts)</v>
      </c>
    </row>
    <row r="9091" spans="1:11" x14ac:dyDescent="0.25">
      <c r="A9091" t="s">
        <v>98</v>
      </c>
      <c r="B9091">
        <v>92</v>
      </c>
      <c r="C9091" t="s">
        <v>646</v>
      </c>
      <c r="D9091" t="s">
        <v>99</v>
      </c>
      <c r="E9091">
        <v>49</v>
      </c>
      <c r="F9091">
        <v>56</v>
      </c>
      <c r="G9091">
        <v>87.5</v>
      </c>
      <c r="H9091" t="s">
        <v>65</v>
      </c>
      <c r="I9091">
        <v>90</v>
      </c>
      <c r="J9091" t="s">
        <v>69</v>
      </c>
      <c r="K9091" s="33" t="str">
        <f>IF(ISNA(VLOOKUP(C9091,'Provider-EHR crosswalk'!A:B,2,FALSE)),"No EHR Specified",VLOOKUP(C9091,'Provider-EHR crosswalk'!A:B,2,FALSE))</f>
        <v>Veradigm EHR (formerly Allscripts)</v>
      </c>
    </row>
    <row r="9092" spans="1:11" x14ac:dyDescent="0.25">
      <c r="A9092" t="s">
        <v>100</v>
      </c>
      <c r="B9092">
        <v>92</v>
      </c>
      <c r="C9092" t="s">
        <v>646</v>
      </c>
      <c r="D9092" t="s">
        <v>101</v>
      </c>
      <c r="E9092">
        <v>454</v>
      </c>
      <c r="F9092">
        <v>454</v>
      </c>
      <c r="G9092">
        <v>100</v>
      </c>
      <c r="H9092" t="s">
        <v>65</v>
      </c>
      <c r="I9092">
        <v>99</v>
      </c>
      <c r="J9092" t="s">
        <v>66</v>
      </c>
      <c r="K9092" s="33" t="str">
        <f>IF(ISNA(VLOOKUP(C9092,'Provider-EHR crosswalk'!A:B,2,FALSE)),"No EHR Specified",VLOOKUP(C9092,'Provider-EHR crosswalk'!A:B,2,FALSE))</f>
        <v>Veradigm EHR (formerly Allscripts)</v>
      </c>
    </row>
    <row r="9093" spans="1:11" x14ac:dyDescent="0.25">
      <c r="A9093" t="s">
        <v>102</v>
      </c>
      <c r="B9093">
        <v>92</v>
      </c>
      <c r="C9093" t="s">
        <v>646</v>
      </c>
      <c r="D9093" t="s">
        <v>103</v>
      </c>
      <c r="E9093">
        <v>454</v>
      </c>
      <c r="F9093">
        <v>454</v>
      </c>
      <c r="G9093">
        <v>100</v>
      </c>
      <c r="H9093" t="s">
        <v>65</v>
      </c>
      <c r="I9093">
        <v>99</v>
      </c>
      <c r="J9093" t="s">
        <v>66</v>
      </c>
      <c r="K9093" s="33" t="str">
        <f>IF(ISNA(VLOOKUP(C9093,'Provider-EHR crosswalk'!A:B,2,FALSE)),"No EHR Specified",VLOOKUP(C9093,'Provider-EHR crosswalk'!A:B,2,FALSE))</f>
        <v>Veradigm EHR (formerly Allscripts)</v>
      </c>
    </row>
    <row r="9094" spans="1:11" x14ac:dyDescent="0.25">
      <c r="A9094" t="s">
        <v>104</v>
      </c>
      <c r="B9094">
        <v>92</v>
      </c>
      <c r="C9094" t="s">
        <v>646</v>
      </c>
      <c r="D9094" t="s">
        <v>105</v>
      </c>
      <c r="E9094">
        <v>454</v>
      </c>
      <c r="F9094">
        <v>454</v>
      </c>
      <c r="G9094">
        <v>100</v>
      </c>
      <c r="H9094" t="s">
        <v>65</v>
      </c>
      <c r="I9094">
        <v>99</v>
      </c>
      <c r="J9094" t="s">
        <v>66</v>
      </c>
      <c r="K9094" s="33" t="str">
        <f>IF(ISNA(VLOOKUP(C9094,'Provider-EHR crosswalk'!A:B,2,FALSE)),"No EHR Specified",VLOOKUP(C9094,'Provider-EHR crosswalk'!A:B,2,FALSE))</f>
        <v>Veradigm EHR (formerly Allscripts)</v>
      </c>
    </row>
    <row r="9095" spans="1:11" x14ac:dyDescent="0.25">
      <c r="A9095" t="s">
        <v>106</v>
      </c>
      <c r="B9095">
        <v>92</v>
      </c>
      <c r="C9095" t="s">
        <v>646</v>
      </c>
      <c r="D9095" t="s">
        <v>107</v>
      </c>
      <c r="E9095">
        <v>454</v>
      </c>
      <c r="F9095">
        <v>454</v>
      </c>
      <c r="G9095">
        <v>100</v>
      </c>
      <c r="H9095" t="s">
        <v>65</v>
      </c>
      <c r="I9095">
        <v>99</v>
      </c>
      <c r="J9095" t="s">
        <v>66</v>
      </c>
      <c r="K9095" s="33" t="str">
        <f>IF(ISNA(VLOOKUP(C9095,'Provider-EHR crosswalk'!A:B,2,FALSE)),"No EHR Specified",VLOOKUP(C9095,'Provider-EHR crosswalk'!A:B,2,FALSE))</f>
        <v>Veradigm EHR (formerly Allscripts)</v>
      </c>
    </row>
    <row r="9096" spans="1:11" x14ac:dyDescent="0.25">
      <c r="A9096" t="s">
        <v>108</v>
      </c>
      <c r="B9096">
        <v>92</v>
      </c>
      <c r="C9096" t="s">
        <v>646</v>
      </c>
      <c r="D9096" t="s">
        <v>109</v>
      </c>
      <c r="E9096">
        <v>454</v>
      </c>
      <c r="F9096">
        <v>454</v>
      </c>
      <c r="G9096">
        <v>100</v>
      </c>
      <c r="H9096" t="s">
        <v>65</v>
      </c>
      <c r="I9096">
        <v>99</v>
      </c>
      <c r="J9096" t="s">
        <v>66</v>
      </c>
      <c r="K9096" s="33" t="str">
        <f>IF(ISNA(VLOOKUP(C9096,'Provider-EHR crosswalk'!A:B,2,FALSE)),"No EHR Specified",VLOOKUP(C9096,'Provider-EHR crosswalk'!A:B,2,FALSE))</f>
        <v>Veradigm EHR (formerly Allscripts)</v>
      </c>
    </row>
    <row r="9097" spans="1:11" x14ac:dyDescent="0.25">
      <c r="A9097" t="s">
        <v>110</v>
      </c>
      <c r="B9097">
        <v>92</v>
      </c>
      <c r="C9097" t="s">
        <v>646</v>
      </c>
      <c r="D9097" t="s">
        <v>111</v>
      </c>
      <c r="E9097">
        <v>454</v>
      </c>
      <c r="F9097">
        <v>454</v>
      </c>
      <c r="G9097">
        <v>100</v>
      </c>
      <c r="H9097" t="s">
        <v>65</v>
      </c>
      <c r="I9097">
        <v>99</v>
      </c>
      <c r="J9097" t="s">
        <v>66</v>
      </c>
      <c r="K9097" s="33" t="str">
        <f>IF(ISNA(VLOOKUP(C9097,'Provider-EHR crosswalk'!A:B,2,FALSE)),"No EHR Specified",VLOOKUP(C9097,'Provider-EHR crosswalk'!A:B,2,FALSE))</f>
        <v>Veradigm EHR (formerly Allscripts)</v>
      </c>
    </row>
    <row r="9098" spans="1:11" x14ac:dyDescent="0.25">
      <c r="A9098" t="s">
        <v>112</v>
      </c>
      <c r="B9098">
        <v>92</v>
      </c>
      <c r="C9098" t="s">
        <v>646</v>
      </c>
      <c r="D9098" t="s">
        <v>113</v>
      </c>
      <c r="E9098">
        <v>454</v>
      </c>
      <c r="F9098">
        <v>454</v>
      </c>
      <c r="G9098">
        <v>100</v>
      </c>
      <c r="H9098" t="s">
        <v>65</v>
      </c>
      <c r="I9098">
        <v>99</v>
      </c>
      <c r="J9098" t="s">
        <v>66</v>
      </c>
      <c r="K9098" s="33" t="str">
        <f>IF(ISNA(VLOOKUP(C9098,'Provider-EHR crosswalk'!A:B,2,FALSE)),"No EHR Specified",VLOOKUP(C9098,'Provider-EHR crosswalk'!A:B,2,FALSE))</f>
        <v>Veradigm EHR (formerly Allscripts)</v>
      </c>
    </row>
    <row r="9099" spans="1:11" x14ac:dyDescent="0.25">
      <c r="A9099" t="s">
        <v>114</v>
      </c>
      <c r="B9099">
        <v>92</v>
      </c>
      <c r="C9099" t="s">
        <v>646</v>
      </c>
      <c r="D9099" t="s">
        <v>115</v>
      </c>
      <c r="E9099">
        <v>2</v>
      </c>
      <c r="F9099">
        <v>56</v>
      </c>
      <c r="G9099">
        <v>3.57</v>
      </c>
      <c r="H9099" t="s">
        <v>116</v>
      </c>
      <c r="I9099">
        <v>4</v>
      </c>
      <c r="J9099" t="s">
        <v>66</v>
      </c>
      <c r="K9099" s="33" t="str">
        <f>IF(ISNA(VLOOKUP(C9099,'Provider-EHR crosswalk'!A:B,2,FALSE)),"No EHR Specified",VLOOKUP(C9099,'Provider-EHR crosswalk'!A:B,2,FALSE))</f>
        <v>Veradigm EHR (formerly Allscripts)</v>
      </c>
    </row>
    <row r="9100" spans="1:11" x14ac:dyDescent="0.25">
      <c r="A9100" t="s">
        <v>117</v>
      </c>
      <c r="B9100">
        <v>92</v>
      </c>
      <c r="C9100" t="s">
        <v>646</v>
      </c>
      <c r="D9100" t="s">
        <v>118</v>
      </c>
      <c r="E9100">
        <v>1</v>
      </c>
      <c r="F9100">
        <v>56</v>
      </c>
      <c r="G9100">
        <v>1.79</v>
      </c>
      <c r="H9100" t="s">
        <v>116</v>
      </c>
      <c r="I9100">
        <v>4</v>
      </c>
      <c r="J9100" t="s">
        <v>66</v>
      </c>
      <c r="K9100" s="33" t="str">
        <f>IF(ISNA(VLOOKUP(C9100,'Provider-EHR crosswalk'!A:B,2,FALSE)),"No EHR Specified",VLOOKUP(C9100,'Provider-EHR crosswalk'!A:B,2,FALSE))</f>
        <v>Veradigm EHR (formerly Allscripts)</v>
      </c>
    </row>
    <row r="9101" spans="1:11" x14ac:dyDescent="0.25">
      <c r="A9101" t="s">
        <v>119</v>
      </c>
      <c r="B9101">
        <v>92</v>
      </c>
      <c r="C9101" t="s">
        <v>646</v>
      </c>
      <c r="D9101" t="s">
        <v>120</v>
      </c>
      <c r="E9101">
        <v>1</v>
      </c>
      <c r="F9101">
        <v>56</v>
      </c>
      <c r="G9101">
        <v>1.79</v>
      </c>
      <c r="H9101" t="s">
        <v>116</v>
      </c>
      <c r="I9101">
        <v>4</v>
      </c>
      <c r="J9101" t="s">
        <v>66</v>
      </c>
      <c r="K9101" s="33" t="str">
        <f>IF(ISNA(VLOOKUP(C9101,'Provider-EHR crosswalk'!A:B,2,FALSE)),"No EHR Specified",VLOOKUP(C9101,'Provider-EHR crosswalk'!A:B,2,FALSE))</f>
        <v>Veradigm EHR (formerly Allscripts)</v>
      </c>
    </row>
    <row r="9102" spans="1:11" x14ac:dyDescent="0.25">
      <c r="A9102" t="s">
        <v>121</v>
      </c>
      <c r="B9102">
        <v>92</v>
      </c>
      <c r="C9102" t="s">
        <v>646</v>
      </c>
      <c r="D9102" t="s">
        <v>122</v>
      </c>
      <c r="E9102">
        <v>0</v>
      </c>
      <c r="F9102">
        <v>56</v>
      </c>
      <c r="G9102">
        <v>0</v>
      </c>
      <c r="H9102" t="s">
        <v>116</v>
      </c>
      <c r="I9102">
        <v>1</v>
      </c>
      <c r="J9102" t="s">
        <v>66</v>
      </c>
      <c r="K9102" s="33" t="str">
        <f>IF(ISNA(VLOOKUP(C9102,'Provider-EHR crosswalk'!A:B,2,FALSE)),"No EHR Specified",VLOOKUP(C9102,'Provider-EHR crosswalk'!A:B,2,FALSE))</f>
        <v>Veradigm EHR (formerly Allscripts)</v>
      </c>
    </row>
    <row r="9103" spans="1:11" x14ac:dyDescent="0.25">
      <c r="A9103" t="s">
        <v>123</v>
      </c>
      <c r="B9103">
        <v>92</v>
      </c>
      <c r="C9103" t="s">
        <v>646</v>
      </c>
      <c r="D9103" t="s">
        <v>124</v>
      </c>
      <c r="E9103">
        <v>1</v>
      </c>
      <c r="F9103">
        <v>454</v>
      </c>
      <c r="G9103">
        <v>0.22</v>
      </c>
      <c r="H9103" t="s">
        <v>116</v>
      </c>
      <c r="I9103">
        <v>1</v>
      </c>
      <c r="J9103" t="s">
        <v>66</v>
      </c>
      <c r="K9103" s="33" t="str">
        <f>IF(ISNA(VLOOKUP(C9103,'Provider-EHR crosswalk'!A:B,2,FALSE)),"No EHR Specified",VLOOKUP(C9103,'Provider-EHR crosswalk'!A:B,2,FALSE))</f>
        <v>Veradigm EHR (formerly Allscripts)</v>
      </c>
    </row>
    <row r="9104" spans="1:11" x14ac:dyDescent="0.25">
      <c r="A9104" t="s">
        <v>125</v>
      </c>
      <c r="B9104">
        <v>92</v>
      </c>
      <c r="C9104" t="s">
        <v>646</v>
      </c>
      <c r="D9104" t="s">
        <v>126</v>
      </c>
      <c r="E9104">
        <v>0</v>
      </c>
      <c r="F9104">
        <v>454</v>
      </c>
      <c r="G9104">
        <v>0</v>
      </c>
      <c r="H9104" t="s">
        <v>116</v>
      </c>
      <c r="I9104">
        <v>1</v>
      </c>
      <c r="J9104" t="s">
        <v>66</v>
      </c>
      <c r="K9104" s="33" t="str">
        <f>IF(ISNA(VLOOKUP(C9104,'Provider-EHR crosswalk'!A:B,2,FALSE)),"No EHR Specified",VLOOKUP(C9104,'Provider-EHR crosswalk'!A:B,2,FALSE))</f>
        <v>Veradigm EHR (formerly Allscripts)</v>
      </c>
    </row>
    <row r="9105" spans="1:11" x14ac:dyDescent="0.25">
      <c r="A9105" t="s">
        <v>127</v>
      </c>
      <c r="B9105">
        <v>92</v>
      </c>
      <c r="C9105" t="s">
        <v>646</v>
      </c>
      <c r="D9105" t="s">
        <v>128</v>
      </c>
      <c r="E9105">
        <v>2</v>
      </c>
      <c r="F9105">
        <v>454</v>
      </c>
      <c r="G9105">
        <v>0.44</v>
      </c>
      <c r="H9105" t="s">
        <v>116</v>
      </c>
      <c r="I9105">
        <v>4</v>
      </c>
      <c r="J9105" t="s">
        <v>66</v>
      </c>
      <c r="K9105" s="33" t="str">
        <f>IF(ISNA(VLOOKUP(C9105,'Provider-EHR crosswalk'!A:B,2,FALSE)),"No EHR Specified",VLOOKUP(C9105,'Provider-EHR crosswalk'!A:B,2,FALSE))</f>
        <v>Veradigm EHR (formerly Allscripts)</v>
      </c>
    </row>
    <row r="9106" spans="1:11" x14ac:dyDescent="0.25">
      <c r="A9106" t="s">
        <v>129</v>
      </c>
      <c r="B9106">
        <v>92</v>
      </c>
      <c r="C9106" t="s">
        <v>646</v>
      </c>
      <c r="D9106" t="s">
        <v>130</v>
      </c>
      <c r="E9106">
        <v>18</v>
      </c>
      <c r="F9106">
        <v>454</v>
      </c>
      <c r="G9106">
        <v>3.96</v>
      </c>
      <c r="H9106" t="s">
        <v>116</v>
      </c>
      <c r="I9106">
        <v>4</v>
      </c>
      <c r="J9106" t="s">
        <v>66</v>
      </c>
      <c r="K9106" s="33" t="str">
        <f>IF(ISNA(VLOOKUP(C9106,'Provider-EHR crosswalk'!A:B,2,FALSE)),"No EHR Specified",VLOOKUP(C9106,'Provider-EHR crosswalk'!A:B,2,FALSE))</f>
        <v>Veradigm EHR (formerly Allscripts)</v>
      </c>
    </row>
    <row r="9107" spans="1:11" x14ac:dyDescent="0.25">
      <c r="A9107" t="s">
        <v>131</v>
      </c>
      <c r="B9107">
        <v>92</v>
      </c>
      <c r="C9107" t="s">
        <v>646</v>
      </c>
      <c r="D9107" t="s">
        <v>132</v>
      </c>
      <c r="E9107">
        <v>0</v>
      </c>
      <c r="F9107">
        <v>454</v>
      </c>
      <c r="G9107">
        <v>0</v>
      </c>
      <c r="H9107" t="s">
        <v>116</v>
      </c>
      <c r="I9107">
        <v>4</v>
      </c>
      <c r="J9107" t="s">
        <v>66</v>
      </c>
      <c r="K9107" s="33" t="str">
        <f>IF(ISNA(VLOOKUP(C9107,'Provider-EHR crosswalk'!A:B,2,FALSE)),"No EHR Specified",VLOOKUP(C9107,'Provider-EHR crosswalk'!A:B,2,FALSE))</f>
        <v>Veradigm EHR (formerly Allscripts)</v>
      </c>
    </row>
    <row r="9108" spans="1:11" x14ac:dyDescent="0.25">
      <c r="A9108" t="s">
        <v>133</v>
      </c>
      <c r="B9108">
        <v>92</v>
      </c>
      <c r="C9108" t="s">
        <v>646</v>
      </c>
      <c r="D9108" t="s">
        <v>134</v>
      </c>
      <c r="E9108">
        <v>5</v>
      </c>
      <c r="F9108">
        <v>454</v>
      </c>
      <c r="G9108">
        <v>1.1000000000000001</v>
      </c>
      <c r="H9108" t="s">
        <v>116</v>
      </c>
      <c r="I9108">
        <v>1</v>
      </c>
      <c r="J9108" t="s">
        <v>69</v>
      </c>
      <c r="K9108" s="33" t="str">
        <f>IF(ISNA(VLOOKUP(C9108,'Provider-EHR crosswalk'!A:B,2,FALSE)),"No EHR Specified",VLOOKUP(C9108,'Provider-EHR crosswalk'!A:B,2,FALSE))</f>
        <v>Veradigm EHR (formerly Allscripts)</v>
      </c>
    </row>
    <row r="9109" spans="1:11" x14ac:dyDescent="0.25">
      <c r="A9109" t="s">
        <v>135</v>
      </c>
      <c r="B9109">
        <v>92</v>
      </c>
      <c r="C9109" t="s">
        <v>646</v>
      </c>
      <c r="D9109" t="s">
        <v>136</v>
      </c>
      <c r="E9109">
        <v>0</v>
      </c>
      <c r="F9109">
        <v>454</v>
      </c>
      <c r="G9109">
        <v>0</v>
      </c>
      <c r="H9109" t="s">
        <v>116</v>
      </c>
      <c r="I9109">
        <v>1</v>
      </c>
      <c r="J9109" t="s">
        <v>66</v>
      </c>
      <c r="K9109" s="33" t="str">
        <f>IF(ISNA(VLOOKUP(C9109,'Provider-EHR crosswalk'!A:B,2,FALSE)),"No EHR Specified",VLOOKUP(C9109,'Provider-EHR crosswalk'!A:B,2,FALSE))</f>
        <v>Veradigm EHR (formerly Allscripts)</v>
      </c>
    </row>
    <row r="9110" spans="1:11" x14ac:dyDescent="0.25">
      <c r="A9110" t="s">
        <v>137</v>
      </c>
      <c r="B9110">
        <v>92</v>
      </c>
      <c r="C9110" t="s">
        <v>646</v>
      </c>
      <c r="D9110" t="s">
        <v>138</v>
      </c>
      <c r="E9110">
        <v>0</v>
      </c>
      <c r="F9110">
        <v>454</v>
      </c>
      <c r="G9110">
        <v>0</v>
      </c>
      <c r="H9110" t="s">
        <v>116</v>
      </c>
      <c r="I9110">
        <v>1</v>
      </c>
      <c r="J9110" t="s">
        <v>66</v>
      </c>
      <c r="K9110" s="33" t="str">
        <f>IF(ISNA(VLOOKUP(C9110,'Provider-EHR crosswalk'!A:B,2,FALSE)),"No EHR Specified",VLOOKUP(C9110,'Provider-EHR crosswalk'!A:B,2,FALSE))</f>
        <v>Veradigm EHR (formerly Allscripts)</v>
      </c>
    </row>
    <row r="9111" spans="1:11" x14ac:dyDescent="0.25">
      <c r="A9111" t="s">
        <v>139</v>
      </c>
      <c r="B9111">
        <v>92</v>
      </c>
      <c r="C9111" t="s">
        <v>646</v>
      </c>
      <c r="D9111" t="s">
        <v>140</v>
      </c>
      <c r="E9111">
        <v>0</v>
      </c>
      <c r="F9111">
        <v>454</v>
      </c>
      <c r="G9111">
        <v>0</v>
      </c>
      <c r="H9111" t="s">
        <v>116</v>
      </c>
      <c r="I9111">
        <v>1</v>
      </c>
      <c r="J9111" t="s">
        <v>66</v>
      </c>
      <c r="K9111" s="33" t="str">
        <f>IF(ISNA(VLOOKUP(C9111,'Provider-EHR crosswalk'!A:B,2,FALSE)),"No EHR Specified",VLOOKUP(C9111,'Provider-EHR crosswalk'!A:B,2,FALSE))</f>
        <v>Veradigm EHR (formerly Allscripts)</v>
      </c>
    </row>
    <row r="9112" spans="1:11" x14ac:dyDescent="0.25">
      <c r="A9112" t="s">
        <v>141</v>
      </c>
      <c r="B9112">
        <v>92</v>
      </c>
      <c r="C9112" t="s">
        <v>646</v>
      </c>
      <c r="D9112" t="s">
        <v>142</v>
      </c>
      <c r="E9112">
        <v>0</v>
      </c>
      <c r="F9112">
        <v>454</v>
      </c>
      <c r="G9112">
        <v>0</v>
      </c>
      <c r="H9112" t="s">
        <v>116</v>
      </c>
      <c r="I9112">
        <v>1</v>
      </c>
      <c r="J9112" t="s">
        <v>66</v>
      </c>
      <c r="K9112" s="33" t="str">
        <f>IF(ISNA(VLOOKUP(C9112,'Provider-EHR crosswalk'!A:B,2,FALSE)),"No EHR Specified",VLOOKUP(C9112,'Provider-EHR crosswalk'!A:B,2,FALSE))</f>
        <v>Veradigm EHR (formerly Allscripts)</v>
      </c>
    </row>
    <row r="9113" spans="1:11" x14ac:dyDescent="0.25">
      <c r="A9113" t="s">
        <v>143</v>
      </c>
      <c r="B9113">
        <v>92</v>
      </c>
      <c r="C9113" t="s">
        <v>646</v>
      </c>
      <c r="D9113" t="s">
        <v>144</v>
      </c>
      <c r="E9113">
        <v>0</v>
      </c>
      <c r="F9113">
        <v>454</v>
      </c>
      <c r="G9113">
        <v>0</v>
      </c>
      <c r="H9113" t="s">
        <v>116</v>
      </c>
      <c r="I9113">
        <v>1</v>
      </c>
      <c r="J9113" t="s">
        <v>66</v>
      </c>
      <c r="K9113" s="33" t="str">
        <f>IF(ISNA(VLOOKUP(C9113,'Provider-EHR crosswalk'!A:B,2,FALSE)),"No EHR Specified",VLOOKUP(C9113,'Provider-EHR crosswalk'!A:B,2,FALSE))</f>
        <v>Veradigm EHR (formerly Allscripts)</v>
      </c>
    </row>
    <row r="9114" spans="1:11" x14ac:dyDescent="0.25">
      <c r="A9114" t="s">
        <v>145</v>
      </c>
      <c r="B9114">
        <v>92</v>
      </c>
      <c r="C9114" t="s">
        <v>646</v>
      </c>
      <c r="D9114" t="s">
        <v>146</v>
      </c>
      <c r="E9114">
        <v>0</v>
      </c>
      <c r="F9114">
        <v>454</v>
      </c>
      <c r="G9114">
        <v>0</v>
      </c>
      <c r="H9114" t="s">
        <v>116</v>
      </c>
      <c r="I9114">
        <v>1</v>
      </c>
      <c r="J9114" t="s">
        <v>66</v>
      </c>
      <c r="K9114" s="33" t="str">
        <f>IF(ISNA(VLOOKUP(C9114,'Provider-EHR crosswalk'!A:B,2,FALSE)),"No EHR Specified",VLOOKUP(C9114,'Provider-EHR crosswalk'!A:B,2,FALSE))</f>
        <v>Veradigm EHR (formerly Allscripts)</v>
      </c>
    </row>
    <row r="9115" spans="1:11" x14ac:dyDescent="0.25">
      <c r="A9115" t="s">
        <v>147</v>
      </c>
      <c r="B9115">
        <v>92</v>
      </c>
      <c r="C9115" t="s">
        <v>646</v>
      </c>
      <c r="D9115" t="s">
        <v>148</v>
      </c>
      <c r="E9115">
        <v>0</v>
      </c>
      <c r="F9115">
        <v>454</v>
      </c>
      <c r="G9115">
        <v>0</v>
      </c>
      <c r="H9115" t="s">
        <v>116</v>
      </c>
      <c r="I9115">
        <v>1</v>
      </c>
      <c r="J9115" t="s">
        <v>66</v>
      </c>
      <c r="K9115" s="33" t="str">
        <f>IF(ISNA(VLOOKUP(C9115,'Provider-EHR crosswalk'!A:B,2,FALSE)),"No EHR Specified",VLOOKUP(C9115,'Provider-EHR crosswalk'!A:B,2,FALSE))</f>
        <v>Veradigm EHR (formerly Allscripts)</v>
      </c>
    </row>
    <row r="9116" spans="1:11" x14ac:dyDescent="0.25">
      <c r="A9116" t="s">
        <v>149</v>
      </c>
      <c r="B9116">
        <v>92</v>
      </c>
      <c r="C9116" t="s">
        <v>646</v>
      </c>
      <c r="D9116" t="s">
        <v>150</v>
      </c>
      <c r="E9116">
        <v>0</v>
      </c>
      <c r="F9116">
        <v>454</v>
      </c>
      <c r="G9116">
        <v>0</v>
      </c>
      <c r="H9116" t="s">
        <v>116</v>
      </c>
      <c r="I9116">
        <v>1</v>
      </c>
      <c r="J9116" t="s">
        <v>66</v>
      </c>
      <c r="K9116" s="33" t="str">
        <f>IF(ISNA(VLOOKUP(C9116,'Provider-EHR crosswalk'!A:B,2,FALSE)),"No EHR Specified",VLOOKUP(C9116,'Provider-EHR crosswalk'!A:B,2,FALSE))</f>
        <v>Veradigm EHR (formerly Allscripts)</v>
      </c>
    </row>
    <row r="9117" spans="1:11" x14ac:dyDescent="0.25">
      <c r="A9117" t="s">
        <v>151</v>
      </c>
      <c r="B9117">
        <v>92</v>
      </c>
      <c r="C9117" t="s">
        <v>646</v>
      </c>
      <c r="D9117" t="s">
        <v>152</v>
      </c>
      <c r="E9117">
        <v>0</v>
      </c>
      <c r="F9117">
        <v>454</v>
      </c>
      <c r="G9117">
        <v>0</v>
      </c>
      <c r="H9117" t="s">
        <v>116</v>
      </c>
      <c r="I9117">
        <v>1</v>
      </c>
      <c r="J9117" t="s">
        <v>66</v>
      </c>
      <c r="K9117" s="33" t="str">
        <f>IF(ISNA(VLOOKUP(C9117,'Provider-EHR crosswalk'!A:B,2,FALSE)),"No EHR Specified",VLOOKUP(C9117,'Provider-EHR crosswalk'!A:B,2,FALSE))</f>
        <v>Veradigm EHR (formerly Allscripts)</v>
      </c>
    </row>
    <row r="9118" spans="1:11" x14ac:dyDescent="0.25">
      <c r="A9118" t="s">
        <v>153</v>
      </c>
      <c r="B9118">
        <v>92</v>
      </c>
      <c r="C9118" t="s">
        <v>646</v>
      </c>
      <c r="D9118" t="s">
        <v>154</v>
      </c>
      <c r="E9118">
        <v>0</v>
      </c>
      <c r="F9118">
        <v>454</v>
      </c>
      <c r="G9118">
        <v>0</v>
      </c>
      <c r="H9118" t="s">
        <v>116</v>
      </c>
      <c r="I9118">
        <v>1</v>
      </c>
      <c r="J9118" t="s">
        <v>66</v>
      </c>
      <c r="K9118" s="33" t="str">
        <f>IF(ISNA(VLOOKUP(C9118,'Provider-EHR crosswalk'!A:B,2,FALSE)),"No EHR Specified",VLOOKUP(C9118,'Provider-EHR crosswalk'!A:B,2,FALSE))</f>
        <v>Veradigm EHR (formerly Allscripts)</v>
      </c>
    </row>
    <row r="9119" spans="1:11" x14ac:dyDescent="0.25">
      <c r="A9119" t="s">
        <v>155</v>
      </c>
      <c r="B9119">
        <v>92</v>
      </c>
      <c r="C9119" t="s">
        <v>646</v>
      </c>
      <c r="D9119" t="s">
        <v>156</v>
      </c>
      <c r="E9119">
        <v>0</v>
      </c>
      <c r="F9119">
        <v>454</v>
      </c>
      <c r="G9119">
        <v>0</v>
      </c>
      <c r="H9119" t="s">
        <v>157</v>
      </c>
      <c r="I9119" t="s">
        <v>157</v>
      </c>
      <c r="J9119" t="s">
        <v>157</v>
      </c>
      <c r="K9119" s="33" t="str">
        <f>IF(ISNA(VLOOKUP(C9119,'Provider-EHR crosswalk'!A:B,2,FALSE)),"No EHR Specified",VLOOKUP(C9119,'Provider-EHR crosswalk'!A:B,2,FALSE))</f>
        <v>Veradigm EHR (formerly Allscripts)</v>
      </c>
    </row>
    <row r="9120" spans="1:11" x14ac:dyDescent="0.25">
      <c r="A9120" t="s">
        <v>158</v>
      </c>
      <c r="B9120">
        <v>92</v>
      </c>
      <c r="C9120" t="s">
        <v>646</v>
      </c>
      <c r="D9120" t="s">
        <v>159</v>
      </c>
      <c r="E9120">
        <v>3</v>
      </c>
      <c r="F9120">
        <v>454</v>
      </c>
      <c r="G9120">
        <v>0.66</v>
      </c>
      <c r="H9120" t="s">
        <v>157</v>
      </c>
      <c r="I9120" t="s">
        <v>157</v>
      </c>
      <c r="J9120" t="s">
        <v>157</v>
      </c>
      <c r="K9120" s="33" t="str">
        <f>IF(ISNA(VLOOKUP(C9120,'Provider-EHR crosswalk'!A:B,2,FALSE)),"No EHR Specified",VLOOKUP(C9120,'Provider-EHR crosswalk'!A:B,2,FALSE))</f>
        <v>Veradigm EHR (formerly Allscripts)</v>
      </c>
    </row>
    <row r="9121" spans="1:11" x14ac:dyDescent="0.25">
      <c r="A9121" t="s">
        <v>162</v>
      </c>
      <c r="B9121">
        <v>92</v>
      </c>
      <c r="C9121" t="s">
        <v>646</v>
      </c>
      <c r="D9121" t="s">
        <v>163</v>
      </c>
      <c r="E9121">
        <v>443</v>
      </c>
      <c r="F9121">
        <v>454</v>
      </c>
      <c r="G9121">
        <v>97.58</v>
      </c>
      <c r="H9121" t="s">
        <v>65</v>
      </c>
      <c r="I9121">
        <v>95</v>
      </c>
      <c r="J9121" t="s">
        <v>66</v>
      </c>
      <c r="K9121" s="33" t="str">
        <f>IF(ISNA(VLOOKUP(C9121,'Provider-EHR crosswalk'!A:B,2,FALSE)),"No EHR Specified",VLOOKUP(C9121,'Provider-EHR crosswalk'!A:B,2,FALSE))</f>
        <v>Veradigm EHR (formerly Allscripts)</v>
      </c>
    </row>
    <row r="9122" spans="1:11" x14ac:dyDescent="0.25">
      <c r="A9122" t="s">
        <v>164</v>
      </c>
      <c r="B9122">
        <v>92</v>
      </c>
      <c r="C9122" t="s">
        <v>646</v>
      </c>
      <c r="D9122" t="s">
        <v>165</v>
      </c>
      <c r="E9122">
        <v>53</v>
      </c>
      <c r="F9122">
        <v>56</v>
      </c>
      <c r="G9122">
        <v>94.64</v>
      </c>
      <c r="H9122" t="s">
        <v>65</v>
      </c>
      <c r="I9122">
        <v>95</v>
      </c>
      <c r="J9122" t="s">
        <v>69</v>
      </c>
      <c r="K9122" s="33" t="str">
        <f>IF(ISNA(VLOOKUP(C9122,'Provider-EHR crosswalk'!A:B,2,FALSE)),"No EHR Specified",VLOOKUP(C9122,'Provider-EHR crosswalk'!A:B,2,FALSE))</f>
        <v>Veradigm EHR (formerly Allscripts)</v>
      </c>
    </row>
    <row r="9123" spans="1:11" x14ac:dyDescent="0.25">
      <c r="A9123" t="s">
        <v>166</v>
      </c>
      <c r="B9123">
        <v>92</v>
      </c>
      <c r="C9123" t="s">
        <v>646</v>
      </c>
      <c r="D9123" t="s">
        <v>167</v>
      </c>
      <c r="E9123">
        <v>0</v>
      </c>
      <c r="F9123">
        <v>56</v>
      </c>
      <c r="G9123">
        <v>0</v>
      </c>
      <c r="H9123" t="s">
        <v>116</v>
      </c>
      <c r="I9123">
        <v>5</v>
      </c>
      <c r="J9123" t="s">
        <v>66</v>
      </c>
      <c r="K9123" s="33" t="str">
        <f>IF(ISNA(VLOOKUP(C9123,'Provider-EHR crosswalk'!A:B,2,FALSE)),"No EHR Specified",VLOOKUP(C9123,'Provider-EHR crosswalk'!A:B,2,FALSE))</f>
        <v>Veradigm EHR (formerly Allscripts)</v>
      </c>
    </row>
    <row r="9124" spans="1:11" x14ac:dyDescent="0.25">
      <c r="A9124" t="s">
        <v>168</v>
      </c>
      <c r="B9124">
        <v>92</v>
      </c>
      <c r="C9124" t="s">
        <v>646</v>
      </c>
      <c r="D9124" t="s">
        <v>169</v>
      </c>
      <c r="E9124">
        <v>0</v>
      </c>
      <c r="F9124">
        <v>56</v>
      </c>
      <c r="G9124">
        <v>0</v>
      </c>
      <c r="H9124" t="s">
        <v>116</v>
      </c>
      <c r="I9124">
        <v>5</v>
      </c>
      <c r="J9124" t="s">
        <v>66</v>
      </c>
      <c r="K9124" s="33" t="str">
        <f>IF(ISNA(VLOOKUP(C9124,'Provider-EHR crosswalk'!A:B,2,FALSE)),"No EHR Specified",VLOOKUP(C9124,'Provider-EHR crosswalk'!A:B,2,FALSE))</f>
        <v>Veradigm EHR (formerly Allscripts)</v>
      </c>
    </row>
    <row r="9125" spans="1:11" x14ac:dyDescent="0.25">
      <c r="A9125" t="s">
        <v>170</v>
      </c>
      <c r="B9125">
        <v>92</v>
      </c>
      <c r="C9125" t="s">
        <v>646</v>
      </c>
      <c r="D9125" t="s">
        <v>171</v>
      </c>
      <c r="E9125">
        <v>3</v>
      </c>
      <c r="F9125">
        <v>56</v>
      </c>
      <c r="G9125">
        <v>5.36</v>
      </c>
      <c r="H9125" t="s">
        <v>116</v>
      </c>
      <c r="I9125">
        <v>5</v>
      </c>
      <c r="J9125" t="s">
        <v>69</v>
      </c>
      <c r="K9125" s="33" t="str">
        <f>IF(ISNA(VLOOKUP(C9125,'Provider-EHR crosswalk'!A:B,2,FALSE)),"No EHR Specified",VLOOKUP(C9125,'Provider-EHR crosswalk'!A:B,2,FALSE))</f>
        <v>Veradigm EHR (formerly Allscripts)</v>
      </c>
    </row>
    <row r="9126" spans="1:11" x14ac:dyDescent="0.25">
      <c r="A9126" t="s">
        <v>172</v>
      </c>
      <c r="B9126">
        <v>92</v>
      </c>
      <c r="C9126" t="s">
        <v>646</v>
      </c>
      <c r="D9126" t="s">
        <v>173</v>
      </c>
      <c r="E9126">
        <v>6</v>
      </c>
      <c r="F9126">
        <v>454</v>
      </c>
      <c r="G9126">
        <v>1.32</v>
      </c>
      <c r="H9126" t="s">
        <v>116</v>
      </c>
      <c r="I9126">
        <v>5</v>
      </c>
      <c r="J9126" t="s">
        <v>66</v>
      </c>
      <c r="K9126" s="33" t="str">
        <f>IF(ISNA(VLOOKUP(C9126,'Provider-EHR crosswalk'!A:B,2,FALSE)),"No EHR Specified",VLOOKUP(C9126,'Provider-EHR crosswalk'!A:B,2,FALSE))</f>
        <v>Veradigm EHR (formerly Allscripts)</v>
      </c>
    </row>
    <row r="9127" spans="1:11" x14ac:dyDescent="0.25">
      <c r="A9127" t="s">
        <v>174</v>
      </c>
      <c r="B9127">
        <v>92</v>
      </c>
      <c r="C9127" t="s">
        <v>646</v>
      </c>
      <c r="D9127" t="s">
        <v>175</v>
      </c>
      <c r="E9127">
        <v>0</v>
      </c>
      <c r="F9127">
        <v>454</v>
      </c>
      <c r="G9127">
        <v>0</v>
      </c>
      <c r="H9127" t="s">
        <v>116</v>
      </c>
      <c r="I9127">
        <v>5</v>
      </c>
      <c r="J9127" t="s">
        <v>66</v>
      </c>
      <c r="K9127" s="33" t="str">
        <f>IF(ISNA(VLOOKUP(C9127,'Provider-EHR crosswalk'!A:B,2,FALSE)),"No EHR Specified",VLOOKUP(C9127,'Provider-EHR crosswalk'!A:B,2,FALSE))</f>
        <v>Veradigm EHR (formerly Allscripts)</v>
      </c>
    </row>
    <row r="9128" spans="1:11" x14ac:dyDescent="0.25">
      <c r="A9128" t="s">
        <v>176</v>
      </c>
      <c r="B9128">
        <v>92</v>
      </c>
      <c r="C9128" t="s">
        <v>646</v>
      </c>
      <c r="D9128" t="s">
        <v>177</v>
      </c>
      <c r="E9128">
        <v>5</v>
      </c>
      <c r="F9128">
        <v>454</v>
      </c>
      <c r="G9128">
        <v>1.1000000000000001</v>
      </c>
      <c r="H9128" t="s">
        <v>116</v>
      </c>
      <c r="I9128">
        <v>5</v>
      </c>
      <c r="J9128" t="s">
        <v>66</v>
      </c>
      <c r="K9128" s="33" t="str">
        <f>IF(ISNA(VLOOKUP(C9128,'Provider-EHR crosswalk'!A:B,2,FALSE)),"No EHR Specified",VLOOKUP(C9128,'Provider-EHR crosswalk'!A:B,2,FALSE))</f>
        <v>Veradigm EHR (formerly Allscripts)</v>
      </c>
    </row>
    <row r="9129" spans="1:11" x14ac:dyDescent="0.25">
      <c r="A9129" t="s">
        <v>63</v>
      </c>
      <c r="B9129">
        <v>91</v>
      </c>
      <c r="C9129" t="s">
        <v>695</v>
      </c>
      <c r="D9129" t="s">
        <v>64</v>
      </c>
      <c r="E9129">
        <v>41</v>
      </c>
      <c r="F9129">
        <v>41</v>
      </c>
      <c r="G9129">
        <v>100</v>
      </c>
      <c r="H9129" t="s">
        <v>65</v>
      </c>
      <c r="I9129">
        <v>99</v>
      </c>
      <c r="J9129" t="s">
        <v>66</v>
      </c>
      <c r="K9129" s="33" t="str">
        <f>IF(ISNA(VLOOKUP(C9129,'Provider-EHR crosswalk'!A:B,2,FALSE)),"No EHR Specified",VLOOKUP(C9129,'Provider-EHR crosswalk'!A:B,2,FALSE))</f>
        <v>AdvancedMD EHR</v>
      </c>
    </row>
    <row r="9130" spans="1:11" x14ac:dyDescent="0.25">
      <c r="A9130" t="s">
        <v>67</v>
      </c>
      <c r="B9130">
        <v>91</v>
      </c>
      <c r="C9130" t="s">
        <v>695</v>
      </c>
      <c r="D9130" t="s">
        <v>68</v>
      </c>
      <c r="E9130">
        <v>36</v>
      </c>
      <c r="F9130">
        <v>41</v>
      </c>
      <c r="G9130">
        <v>87.8</v>
      </c>
      <c r="H9130" t="s">
        <v>65</v>
      </c>
      <c r="I9130">
        <v>75</v>
      </c>
      <c r="J9130" t="s">
        <v>66</v>
      </c>
      <c r="K9130" s="33" t="str">
        <f>IF(ISNA(VLOOKUP(C9130,'Provider-EHR crosswalk'!A:B,2,FALSE)),"No EHR Specified",VLOOKUP(C9130,'Provider-EHR crosswalk'!A:B,2,FALSE))</f>
        <v>AdvancedMD EHR</v>
      </c>
    </row>
    <row r="9131" spans="1:11" x14ac:dyDescent="0.25">
      <c r="A9131" t="s">
        <v>70</v>
      </c>
      <c r="B9131">
        <v>91</v>
      </c>
      <c r="C9131" t="s">
        <v>695</v>
      </c>
      <c r="D9131" t="s">
        <v>71</v>
      </c>
      <c r="E9131">
        <v>41</v>
      </c>
      <c r="F9131">
        <v>41</v>
      </c>
      <c r="G9131">
        <v>100</v>
      </c>
      <c r="H9131" t="s">
        <v>65</v>
      </c>
      <c r="I9131">
        <v>99</v>
      </c>
      <c r="J9131" t="s">
        <v>66</v>
      </c>
      <c r="K9131" s="33" t="str">
        <f>IF(ISNA(VLOOKUP(C9131,'Provider-EHR crosswalk'!A:B,2,FALSE)),"No EHR Specified",VLOOKUP(C9131,'Provider-EHR crosswalk'!A:B,2,FALSE))</f>
        <v>AdvancedMD EHR</v>
      </c>
    </row>
    <row r="9132" spans="1:11" x14ac:dyDescent="0.25">
      <c r="A9132" t="s">
        <v>72</v>
      </c>
      <c r="B9132">
        <v>91</v>
      </c>
      <c r="C9132" t="s">
        <v>695</v>
      </c>
      <c r="D9132" t="s">
        <v>73</v>
      </c>
      <c r="E9132">
        <v>41</v>
      </c>
      <c r="F9132">
        <v>41</v>
      </c>
      <c r="G9132">
        <v>100</v>
      </c>
      <c r="H9132" t="s">
        <v>65</v>
      </c>
      <c r="I9132">
        <v>99</v>
      </c>
      <c r="J9132" t="s">
        <v>66</v>
      </c>
      <c r="K9132" s="33" t="str">
        <f>IF(ISNA(VLOOKUP(C9132,'Provider-EHR crosswalk'!A:B,2,FALSE)),"No EHR Specified",VLOOKUP(C9132,'Provider-EHR crosswalk'!A:B,2,FALSE))</f>
        <v>AdvancedMD EHR</v>
      </c>
    </row>
    <row r="9133" spans="1:11" x14ac:dyDescent="0.25">
      <c r="A9133" t="s">
        <v>74</v>
      </c>
      <c r="B9133">
        <v>91</v>
      </c>
      <c r="C9133" t="s">
        <v>695</v>
      </c>
      <c r="D9133" t="s">
        <v>75</v>
      </c>
      <c r="E9133">
        <v>41</v>
      </c>
      <c r="F9133">
        <v>41</v>
      </c>
      <c r="G9133">
        <v>100</v>
      </c>
      <c r="H9133" t="s">
        <v>65</v>
      </c>
      <c r="I9133">
        <v>99</v>
      </c>
      <c r="J9133" t="s">
        <v>66</v>
      </c>
      <c r="K9133" s="33" t="str">
        <f>IF(ISNA(VLOOKUP(C9133,'Provider-EHR crosswalk'!A:B,2,FALSE)),"No EHR Specified",VLOOKUP(C9133,'Provider-EHR crosswalk'!A:B,2,FALSE))</f>
        <v>AdvancedMD EHR</v>
      </c>
    </row>
    <row r="9134" spans="1:11" x14ac:dyDescent="0.25">
      <c r="A9134" t="s">
        <v>76</v>
      </c>
      <c r="B9134">
        <v>91</v>
      </c>
      <c r="C9134" t="s">
        <v>695</v>
      </c>
      <c r="D9134" t="s">
        <v>77</v>
      </c>
      <c r="E9134">
        <v>41</v>
      </c>
      <c r="F9134">
        <v>41</v>
      </c>
      <c r="G9134">
        <v>100</v>
      </c>
      <c r="H9134" t="s">
        <v>65</v>
      </c>
      <c r="I9134">
        <v>85</v>
      </c>
      <c r="J9134" t="s">
        <v>66</v>
      </c>
      <c r="K9134" s="33" t="str">
        <f>IF(ISNA(VLOOKUP(C9134,'Provider-EHR crosswalk'!A:B,2,FALSE)),"No EHR Specified",VLOOKUP(C9134,'Provider-EHR crosswalk'!A:B,2,FALSE))</f>
        <v>AdvancedMD EHR</v>
      </c>
    </row>
    <row r="9135" spans="1:11" x14ac:dyDescent="0.25">
      <c r="A9135" t="s">
        <v>78</v>
      </c>
      <c r="B9135">
        <v>91</v>
      </c>
      <c r="C9135" t="s">
        <v>695</v>
      </c>
      <c r="D9135" t="s">
        <v>79</v>
      </c>
      <c r="E9135">
        <v>41</v>
      </c>
      <c r="F9135">
        <v>41</v>
      </c>
      <c r="G9135">
        <v>100</v>
      </c>
      <c r="H9135" t="s">
        <v>65</v>
      </c>
      <c r="I9135">
        <v>85</v>
      </c>
      <c r="J9135" t="s">
        <v>66</v>
      </c>
      <c r="K9135" s="33" t="str">
        <f>IF(ISNA(VLOOKUP(C9135,'Provider-EHR crosswalk'!A:B,2,FALSE)),"No EHR Specified",VLOOKUP(C9135,'Provider-EHR crosswalk'!A:B,2,FALSE))</f>
        <v>AdvancedMD EHR</v>
      </c>
    </row>
    <row r="9136" spans="1:11" x14ac:dyDescent="0.25">
      <c r="A9136" t="s">
        <v>80</v>
      </c>
      <c r="B9136">
        <v>91</v>
      </c>
      <c r="C9136" t="s">
        <v>695</v>
      </c>
      <c r="D9136" t="s">
        <v>81</v>
      </c>
      <c r="E9136">
        <v>41</v>
      </c>
      <c r="F9136">
        <v>41</v>
      </c>
      <c r="G9136">
        <v>100</v>
      </c>
      <c r="H9136" t="s">
        <v>65</v>
      </c>
      <c r="I9136">
        <v>85</v>
      </c>
      <c r="J9136" t="s">
        <v>66</v>
      </c>
      <c r="K9136" s="33" t="str">
        <f>IF(ISNA(VLOOKUP(C9136,'Provider-EHR crosswalk'!A:B,2,FALSE)),"No EHR Specified",VLOOKUP(C9136,'Provider-EHR crosswalk'!A:B,2,FALSE))</f>
        <v>AdvancedMD EHR</v>
      </c>
    </row>
    <row r="9137" spans="1:11" x14ac:dyDescent="0.25">
      <c r="A9137" t="s">
        <v>82</v>
      </c>
      <c r="B9137">
        <v>91</v>
      </c>
      <c r="C9137" t="s">
        <v>695</v>
      </c>
      <c r="D9137" t="s">
        <v>83</v>
      </c>
      <c r="E9137">
        <v>41</v>
      </c>
      <c r="F9137">
        <v>41</v>
      </c>
      <c r="G9137">
        <v>100</v>
      </c>
      <c r="H9137" t="s">
        <v>65</v>
      </c>
      <c r="I9137">
        <v>85</v>
      </c>
      <c r="J9137" t="s">
        <v>66</v>
      </c>
      <c r="K9137" s="33" t="str">
        <f>IF(ISNA(VLOOKUP(C9137,'Provider-EHR crosswalk'!A:B,2,FALSE)),"No EHR Specified",VLOOKUP(C9137,'Provider-EHR crosswalk'!A:B,2,FALSE))</f>
        <v>AdvancedMD EHR</v>
      </c>
    </row>
    <row r="9138" spans="1:11" x14ac:dyDescent="0.25">
      <c r="A9138" t="s">
        <v>84</v>
      </c>
      <c r="B9138">
        <v>91</v>
      </c>
      <c r="C9138" t="s">
        <v>695</v>
      </c>
      <c r="D9138" t="s">
        <v>85</v>
      </c>
      <c r="E9138">
        <v>41</v>
      </c>
      <c r="F9138">
        <v>41</v>
      </c>
      <c r="G9138">
        <v>100</v>
      </c>
      <c r="H9138" t="s">
        <v>65</v>
      </c>
      <c r="I9138">
        <v>85</v>
      </c>
      <c r="J9138" t="s">
        <v>66</v>
      </c>
      <c r="K9138" s="33" t="str">
        <f>IF(ISNA(VLOOKUP(C9138,'Provider-EHR crosswalk'!A:B,2,FALSE)),"No EHR Specified",VLOOKUP(C9138,'Provider-EHR crosswalk'!A:B,2,FALSE))</f>
        <v>AdvancedMD EHR</v>
      </c>
    </row>
    <row r="9139" spans="1:11" x14ac:dyDescent="0.25">
      <c r="A9139" t="s">
        <v>86</v>
      </c>
      <c r="B9139">
        <v>91</v>
      </c>
      <c r="C9139" t="s">
        <v>695</v>
      </c>
      <c r="D9139" t="s">
        <v>87</v>
      </c>
      <c r="E9139">
        <v>41</v>
      </c>
      <c r="F9139">
        <v>41</v>
      </c>
      <c r="G9139">
        <v>100</v>
      </c>
      <c r="H9139" t="s">
        <v>65</v>
      </c>
      <c r="I9139">
        <v>95</v>
      </c>
      <c r="J9139" t="s">
        <v>66</v>
      </c>
      <c r="K9139" s="33" t="str">
        <f>IF(ISNA(VLOOKUP(C9139,'Provider-EHR crosswalk'!A:B,2,FALSE)),"No EHR Specified",VLOOKUP(C9139,'Provider-EHR crosswalk'!A:B,2,FALSE))</f>
        <v>AdvancedMD EHR</v>
      </c>
    </row>
    <row r="9140" spans="1:11" x14ac:dyDescent="0.25">
      <c r="A9140" t="s">
        <v>88</v>
      </c>
      <c r="B9140">
        <v>91</v>
      </c>
      <c r="C9140" t="s">
        <v>695</v>
      </c>
      <c r="D9140" t="s">
        <v>89</v>
      </c>
      <c r="E9140">
        <v>41</v>
      </c>
      <c r="F9140">
        <v>41</v>
      </c>
      <c r="G9140">
        <v>100</v>
      </c>
      <c r="H9140" t="s">
        <v>65</v>
      </c>
      <c r="I9140">
        <v>95</v>
      </c>
      <c r="J9140" t="s">
        <v>66</v>
      </c>
      <c r="K9140" s="33" t="str">
        <f>IF(ISNA(VLOOKUP(C9140,'Provider-EHR crosswalk'!A:B,2,FALSE)),"No EHR Specified",VLOOKUP(C9140,'Provider-EHR crosswalk'!A:B,2,FALSE))</f>
        <v>AdvancedMD EHR</v>
      </c>
    </row>
    <row r="9141" spans="1:11" x14ac:dyDescent="0.25">
      <c r="A9141" t="s">
        <v>90</v>
      </c>
      <c r="B9141">
        <v>91</v>
      </c>
      <c r="C9141" t="s">
        <v>695</v>
      </c>
      <c r="D9141" t="s">
        <v>91</v>
      </c>
      <c r="E9141">
        <v>41</v>
      </c>
      <c r="F9141">
        <v>41</v>
      </c>
      <c r="G9141">
        <v>100</v>
      </c>
      <c r="H9141" t="s">
        <v>65</v>
      </c>
      <c r="I9141">
        <v>90</v>
      </c>
      <c r="J9141" t="s">
        <v>66</v>
      </c>
      <c r="K9141" s="33" t="str">
        <f>IF(ISNA(VLOOKUP(C9141,'Provider-EHR crosswalk'!A:B,2,FALSE)),"No EHR Specified",VLOOKUP(C9141,'Provider-EHR crosswalk'!A:B,2,FALSE))</f>
        <v>AdvancedMD EHR</v>
      </c>
    </row>
    <row r="9142" spans="1:11" x14ac:dyDescent="0.25">
      <c r="A9142" t="s">
        <v>92</v>
      </c>
      <c r="B9142">
        <v>91</v>
      </c>
      <c r="C9142" t="s">
        <v>695</v>
      </c>
      <c r="D9142" t="s">
        <v>93</v>
      </c>
      <c r="E9142">
        <v>22</v>
      </c>
      <c r="F9142">
        <v>41</v>
      </c>
      <c r="G9142">
        <v>53.66</v>
      </c>
      <c r="H9142" t="s">
        <v>65</v>
      </c>
      <c r="I9142">
        <v>90</v>
      </c>
      <c r="J9142" t="s">
        <v>69</v>
      </c>
      <c r="K9142" s="33" t="str">
        <f>IF(ISNA(VLOOKUP(C9142,'Provider-EHR crosswalk'!A:B,2,FALSE)),"No EHR Specified",VLOOKUP(C9142,'Provider-EHR crosswalk'!A:B,2,FALSE))</f>
        <v>AdvancedMD EHR</v>
      </c>
    </row>
    <row r="9143" spans="1:11" x14ac:dyDescent="0.25">
      <c r="A9143" t="s">
        <v>94</v>
      </c>
      <c r="B9143">
        <v>91</v>
      </c>
      <c r="C9143" t="s">
        <v>695</v>
      </c>
      <c r="D9143" t="s">
        <v>95</v>
      </c>
      <c r="E9143">
        <v>30</v>
      </c>
      <c r="F9143">
        <v>41</v>
      </c>
      <c r="G9143">
        <v>73.17</v>
      </c>
      <c r="H9143" t="s">
        <v>65</v>
      </c>
      <c r="I9143">
        <v>90</v>
      </c>
      <c r="J9143" t="s">
        <v>69</v>
      </c>
      <c r="K9143" s="33" t="str">
        <f>IF(ISNA(VLOOKUP(C9143,'Provider-EHR crosswalk'!A:B,2,FALSE)),"No EHR Specified",VLOOKUP(C9143,'Provider-EHR crosswalk'!A:B,2,FALSE))</f>
        <v>AdvancedMD EHR</v>
      </c>
    </row>
    <row r="9144" spans="1:11" x14ac:dyDescent="0.25">
      <c r="A9144" t="s">
        <v>96</v>
      </c>
      <c r="B9144">
        <v>91</v>
      </c>
      <c r="C9144" t="s">
        <v>695</v>
      </c>
      <c r="D9144" t="s">
        <v>97</v>
      </c>
      <c r="E9144">
        <v>41</v>
      </c>
      <c r="F9144">
        <v>41</v>
      </c>
      <c r="G9144">
        <v>100</v>
      </c>
      <c r="H9144" t="s">
        <v>65</v>
      </c>
      <c r="I9144">
        <v>90</v>
      </c>
      <c r="J9144" t="s">
        <v>66</v>
      </c>
      <c r="K9144" s="33" t="str">
        <f>IF(ISNA(VLOOKUP(C9144,'Provider-EHR crosswalk'!A:B,2,FALSE)),"No EHR Specified",VLOOKUP(C9144,'Provider-EHR crosswalk'!A:B,2,FALSE))</f>
        <v>AdvancedMD EHR</v>
      </c>
    </row>
    <row r="9145" spans="1:11" x14ac:dyDescent="0.25">
      <c r="A9145" t="s">
        <v>98</v>
      </c>
      <c r="B9145">
        <v>91</v>
      </c>
      <c r="C9145" t="s">
        <v>695</v>
      </c>
      <c r="D9145" t="s">
        <v>99</v>
      </c>
      <c r="E9145">
        <v>41</v>
      </c>
      <c r="F9145">
        <v>41</v>
      </c>
      <c r="G9145">
        <v>100</v>
      </c>
      <c r="H9145" t="s">
        <v>65</v>
      </c>
      <c r="I9145">
        <v>90</v>
      </c>
      <c r="J9145" t="s">
        <v>66</v>
      </c>
      <c r="K9145" s="33" t="str">
        <f>IF(ISNA(VLOOKUP(C9145,'Provider-EHR crosswalk'!A:B,2,FALSE)),"No EHR Specified",VLOOKUP(C9145,'Provider-EHR crosswalk'!A:B,2,FALSE))</f>
        <v>AdvancedMD EHR</v>
      </c>
    </row>
    <row r="9146" spans="1:11" x14ac:dyDescent="0.25">
      <c r="A9146" t="s">
        <v>100</v>
      </c>
      <c r="B9146">
        <v>91</v>
      </c>
      <c r="C9146" t="s">
        <v>695</v>
      </c>
      <c r="D9146" t="s">
        <v>101</v>
      </c>
      <c r="E9146">
        <v>371</v>
      </c>
      <c r="F9146">
        <v>371</v>
      </c>
      <c r="G9146">
        <v>100</v>
      </c>
      <c r="H9146" t="s">
        <v>65</v>
      </c>
      <c r="I9146">
        <v>99</v>
      </c>
      <c r="J9146" t="s">
        <v>66</v>
      </c>
      <c r="K9146" s="33" t="str">
        <f>IF(ISNA(VLOOKUP(C9146,'Provider-EHR crosswalk'!A:B,2,FALSE)),"No EHR Specified",VLOOKUP(C9146,'Provider-EHR crosswalk'!A:B,2,FALSE))</f>
        <v>AdvancedMD EHR</v>
      </c>
    </row>
    <row r="9147" spans="1:11" x14ac:dyDescent="0.25">
      <c r="A9147" t="s">
        <v>102</v>
      </c>
      <c r="B9147">
        <v>91</v>
      </c>
      <c r="C9147" t="s">
        <v>695</v>
      </c>
      <c r="D9147" t="s">
        <v>103</v>
      </c>
      <c r="E9147">
        <v>371</v>
      </c>
      <c r="F9147">
        <v>371</v>
      </c>
      <c r="G9147">
        <v>100</v>
      </c>
      <c r="H9147" t="s">
        <v>65</v>
      </c>
      <c r="I9147">
        <v>99</v>
      </c>
      <c r="J9147" t="s">
        <v>66</v>
      </c>
      <c r="K9147" s="33" t="str">
        <f>IF(ISNA(VLOOKUP(C9147,'Provider-EHR crosswalk'!A:B,2,FALSE)),"No EHR Specified",VLOOKUP(C9147,'Provider-EHR crosswalk'!A:B,2,FALSE))</f>
        <v>AdvancedMD EHR</v>
      </c>
    </row>
    <row r="9148" spans="1:11" x14ac:dyDescent="0.25">
      <c r="A9148" t="s">
        <v>104</v>
      </c>
      <c r="B9148">
        <v>91</v>
      </c>
      <c r="C9148" t="s">
        <v>695</v>
      </c>
      <c r="D9148" t="s">
        <v>105</v>
      </c>
      <c r="E9148">
        <v>371</v>
      </c>
      <c r="F9148">
        <v>371</v>
      </c>
      <c r="G9148">
        <v>100</v>
      </c>
      <c r="H9148" t="s">
        <v>65</v>
      </c>
      <c r="I9148">
        <v>99</v>
      </c>
      <c r="J9148" t="s">
        <v>66</v>
      </c>
      <c r="K9148" s="33" t="str">
        <f>IF(ISNA(VLOOKUP(C9148,'Provider-EHR crosswalk'!A:B,2,FALSE)),"No EHR Specified",VLOOKUP(C9148,'Provider-EHR crosswalk'!A:B,2,FALSE))</f>
        <v>AdvancedMD EHR</v>
      </c>
    </row>
    <row r="9149" spans="1:11" x14ac:dyDescent="0.25">
      <c r="A9149" t="s">
        <v>106</v>
      </c>
      <c r="B9149">
        <v>91</v>
      </c>
      <c r="C9149" t="s">
        <v>695</v>
      </c>
      <c r="D9149" t="s">
        <v>107</v>
      </c>
      <c r="E9149">
        <v>371</v>
      </c>
      <c r="F9149">
        <v>371</v>
      </c>
      <c r="G9149">
        <v>100</v>
      </c>
      <c r="H9149" t="s">
        <v>65</v>
      </c>
      <c r="I9149">
        <v>99</v>
      </c>
      <c r="J9149" t="s">
        <v>66</v>
      </c>
      <c r="K9149" s="33" t="str">
        <f>IF(ISNA(VLOOKUP(C9149,'Provider-EHR crosswalk'!A:B,2,FALSE)),"No EHR Specified",VLOOKUP(C9149,'Provider-EHR crosswalk'!A:B,2,FALSE))</f>
        <v>AdvancedMD EHR</v>
      </c>
    </row>
    <row r="9150" spans="1:11" x14ac:dyDescent="0.25">
      <c r="A9150" t="s">
        <v>108</v>
      </c>
      <c r="B9150">
        <v>91</v>
      </c>
      <c r="C9150" t="s">
        <v>695</v>
      </c>
      <c r="D9150" t="s">
        <v>109</v>
      </c>
      <c r="E9150">
        <v>371</v>
      </c>
      <c r="F9150">
        <v>371</v>
      </c>
      <c r="G9150">
        <v>100</v>
      </c>
      <c r="H9150" t="s">
        <v>65</v>
      </c>
      <c r="I9150">
        <v>99</v>
      </c>
      <c r="J9150" t="s">
        <v>66</v>
      </c>
      <c r="K9150" s="33" t="str">
        <f>IF(ISNA(VLOOKUP(C9150,'Provider-EHR crosswalk'!A:B,2,FALSE)),"No EHR Specified",VLOOKUP(C9150,'Provider-EHR crosswalk'!A:B,2,FALSE))</f>
        <v>AdvancedMD EHR</v>
      </c>
    </row>
    <row r="9151" spans="1:11" x14ac:dyDescent="0.25">
      <c r="A9151" t="s">
        <v>110</v>
      </c>
      <c r="B9151">
        <v>91</v>
      </c>
      <c r="C9151" t="s">
        <v>695</v>
      </c>
      <c r="D9151" t="s">
        <v>111</v>
      </c>
      <c r="E9151">
        <v>371</v>
      </c>
      <c r="F9151">
        <v>371</v>
      </c>
      <c r="G9151">
        <v>100</v>
      </c>
      <c r="H9151" t="s">
        <v>65</v>
      </c>
      <c r="I9151">
        <v>99</v>
      </c>
      <c r="J9151" t="s">
        <v>66</v>
      </c>
      <c r="K9151" s="33" t="str">
        <f>IF(ISNA(VLOOKUP(C9151,'Provider-EHR crosswalk'!A:B,2,FALSE)),"No EHR Specified",VLOOKUP(C9151,'Provider-EHR crosswalk'!A:B,2,FALSE))</f>
        <v>AdvancedMD EHR</v>
      </c>
    </row>
    <row r="9152" spans="1:11" x14ac:dyDescent="0.25">
      <c r="A9152" t="s">
        <v>112</v>
      </c>
      <c r="B9152">
        <v>91</v>
      </c>
      <c r="C9152" t="s">
        <v>695</v>
      </c>
      <c r="D9152" t="s">
        <v>113</v>
      </c>
      <c r="E9152">
        <v>371</v>
      </c>
      <c r="F9152">
        <v>371</v>
      </c>
      <c r="G9152">
        <v>100</v>
      </c>
      <c r="H9152" t="s">
        <v>65</v>
      </c>
      <c r="I9152">
        <v>99</v>
      </c>
      <c r="J9152" t="s">
        <v>66</v>
      </c>
      <c r="K9152" s="33" t="str">
        <f>IF(ISNA(VLOOKUP(C9152,'Provider-EHR crosswalk'!A:B,2,FALSE)),"No EHR Specified",VLOOKUP(C9152,'Provider-EHR crosswalk'!A:B,2,FALSE))</f>
        <v>AdvancedMD EHR</v>
      </c>
    </row>
    <row r="9153" spans="1:11" x14ac:dyDescent="0.25">
      <c r="A9153" t="s">
        <v>114</v>
      </c>
      <c r="B9153">
        <v>91</v>
      </c>
      <c r="C9153" t="s">
        <v>695</v>
      </c>
      <c r="D9153" t="s">
        <v>115</v>
      </c>
      <c r="E9153">
        <v>2</v>
      </c>
      <c r="F9153">
        <v>41</v>
      </c>
      <c r="G9153">
        <v>4.88</v>
      </c>
      <c r="H9153" t="s">
        <v>116</v>
      </c>
      <c r="I9153">
        <v>4</v>
      </c>
      <c r="J9153" t="s">
        <v>69</v>
      </c>
      <c r="K9153" s="33" t="str">
        <f>IF(ISNA(VLOOKUP(C9153,'Provider-EHR crosswalk'!A:B,2,FALSE)),"No EHR Specified",VLOOKUP(C9153,'Provider-EHR crosswalk'!A:B,2,FALSE))</f>
        <v>AdvancedMD EHR</v>
      </c>
    </row>
    <row r="9154" spans="1:11" x14ac:dyDescent="0.25">
      <c r="A9154" t="s">
        <v>117</v>
      </c>
      <c r="B9154">
        <v>91</v>
      </c>
      <c r="C9154" t="s">
        <v>695</v>
      </c>
      <c r="D9154" t="s">
        <v>118</v>
      </c>
      <c r="E9154">
        <v>1</v>
      </c>
      <c r="F9154">
        <v>41</v>
      </c>
      <c r="G9154">
        <v>2.44</v>
      </c>
      <c r="H9154" t="s">
        <v>116</v>
      </c>
      <c r="I9154">
        <v>4</v>
      </c>
      <c r="J9154" t="s">
        <v>66</v>
      </c>
      <c r="K9154" s="33" t="str">
        <f>IF(ISNA(VLOOKUP(C9154,'Provider-EHR crosswalk'!A:B,2,FALSE)),"No EHR Specified",VLOOKUP(C9154,'Provider-EHR crosswalk'!A:B,2,FALSE))</f>
        <v>AdvancedMD EHR</v>
      </c>
    </row>
    <row r="9155" spans="1:11" x14ac:dyDescent="0.25">
      <c r="A9155" t="s">
        <v>119</v>
      </c>
      <c r="B9155">
        <v>91</v>
      </c>
      <c r="C9155" t="s">
        <v>695</v>
      </c>
      <c r="D9155" t="s">
        <v>120</v>
      </c>
      <c r="E9155">
        <v>1</v>
      </c>
      <c r="F9155">
        <v>41</v>
      </c>
      <c r="G9155">
        <v>2.44</v>
      </c>
      <c r="H9155" t="s">
        <v>116</v>
      </c>
      <c r="I9155">
        <v>4</v>
      </c>
      <c r="J9155" t="s">
        <v>66</v>
      </c>
      <c r="K9155" s="33" t="str">
        <f>IF(ISNA(VLOOKUP(C9155,'Provider-EHR crosswalk'!A:B,2,FALSE)),"No EHR Specified",VLOOKUP(C9155,'Provider-EHR crosswalk'!A:B,2,FALSE))</f>
        <v>AdvancedMD EHR</v>
      </c>
    </row>
    <row r="9156" spans="1:11" x14ac:dyDescent="0.25">
      <c r="A9156" t="s">
        <v>121</v>
      </c>
      <c r="B9156">
        <v>91</v>
      </c>
      <c r="C9156" t="s">
        <v>695</v>
      </c>
      <c r="D9156" t="s">
        <v>122</v>
      </c>
      <c r="E9156">
        <v>0</v>
      </c>
      <c r="F9156">
        <v>41</v>
      </c>
      <c r="G9156">
        <v>0</v>
      </c>
      <c r="H9156" t="s">
        <v>116</v>
      </c>
      <c r="I9156">
        <v>1</v>
      </c>
      <c r="J9156" t="s">
        <v>66</v>
      </c>
      <c r="K9156" s="33" t="str">
        <f>IF(ISNA(VLOOKUP(C9156,'Provider-EHR crosswalk'!A:B,2,FALSE)),"No EHR Specified",VLOOKUP(C9156,'Provider-EHR crosswalk'!A:B,2,FALSE))</f>
        <v>AdvancedMD EHR</v>
      </c>
    </row>
    <row r="9157" spans="1:11" x14ac:dyDescent="0.25">
      <c r="A9157" t="s">
        <v>123</v>
      </c>
      <c r="B9157">
        <v>91</v>
      </c>
      <c r="C9157" t="s">
        <v>695</v>
      </c>
      <c r="D9157" t="s">
        <v>124</v>
      </c>
      <c r="E9157">
        <v>0</v>
      </c>
      <c r="F9157">
        <v>371</v>
      </c>
      <c r="G9157">
        <v>0</v>
      </c>
      <c r="H9157" t="s">
        <v>116</v>
      </c>
      <c r="I9157">
        <v>1</v>
      </c>
      <c r="J9157" t="s">
        <v>66</v>
      </c>
      <c r="K9157" s="33" t="str">
        <f>IF(ISNA(VLOOKUP(C9157,'Provider-EHR crosswalk'!A:B,2,FALSE)),"No EHR Specified",VLOOKUP(C9157,'Provider-EHR crosswalk'!A:B,2,FALSE))</f>
        <v>AdvancedMD EHR</v>
      </c>
    </row>
    <row r="9158" spans="1:11" x14ac:dyDescent="0.25">
      <c r="A9158" t="s">
        <v>125</v>
      </c>
      <c r="B9158">
        <v>91</v>
      </c>
      <c r="C9158" t="s">
        <v>695</v>
      </c>
      <c r="D9158" t="s">
        <v>126</v>
      </c>
      <c r="E9158">
        <v>0</v>
      </c>
      <c r="F9158">
        <v>371</v>
      </c>
      <c r="G9158">
        <v>0</v>
      </c>
      <c r="H9158" t="s">
        <v>116</v>
      </c>
      <c r="I9158">
        <v>1</v>
      </c>
      <c r="J9158" t="s">
        <v>66</v>
      </c>
      <c r="K9158" s="33" t="str">
        <f>IF(ISNA(VLOOKUP(C9158,'Provider-EHR crosswalk'!A:B,2,FALSE)),"No EHR Specified",VLOOKUP(C9158,'Provider-EHR crosswalk'!A:B,2,FALSE))</f>
        <v>AdvancedMD EHR</v>
      </c>
    </row>
    <row r="9159" spans="1:11" x14ac:dyDescent="0.25">
      <c r="A9159" t="s">
        <v>127</v>
      </c>
      <c r="B9159">
        <v>91</v>
      </c>
      <c r="C9159" t="s">
        <v>695</v>
      </c>
      <c r="D9159" t="s">
        <v>128</v>
      </c>
      <c r="E9159">
        <v>11</v>
      </c>
      <c r="F9159">
        <v>371</v>
      </c>
      <c r="G9159">
        <v>2.96</v>
      </c>
      <c r="H9159" t="s">
        <v>116</v>
      </c>
      <c r="I9159">
        <v>4</v>
      </c>
      <c r="J9159" t="s">
        <v>66</v>
      </c>
      <c r="K9159" s="33" t="str">
        <f>IF(ISNA(VLOOKUP(C9159,'Provider-EHR crosswalk'!A:B,2,FALSE)),"No EHR Specified",VLOOKUP(C9159,'Provider-EHR crosswalk'!A:B,2,FALSE))</f>
        <v>AdvancedMD EHR</v>
      </c>
    </row>
    <row r="9160" spans="1:11" x14ac:dyDescent="0.25">
      <c r="A9160" t="s">
        <v>129</v>
      </c>
      <c r="B9160">
        <v>91</v>
      </c>
      <c r="C9160" t="s">
        <v>695</v>
      </c>
      <c r="D9160" t="s">
        <v>130</v>
      </c>
      <c r="E9160">
        <v>9</v>
      </c>
      <c r="F9160">
        <v>371</v>
      </c>
      <c r="G9160">
        <v>2.4300000000000002</v>
      </c>
      <c r="H9160" t="s">
        <v>116</v>
      </c>
      <c r="I9160">
        <v>4</v>
      </c>
      <c r="J9160" t="s">
        <v>66</v>
      </c>
      <c r="K9160" s="33" t="str">
        <f>IF(ISNA(VLOOKUP(C9160,'Provider-EHR crosswalk'!A:B,2,FALSE)),"No EHR Specified",VLOOKUP(C9160,'Provider-EHR crosswalk'!A:B,2,FALSE))</f>
        <v>AdvancedMD EHR</v>
      </c>
    </row>
    <row r="9161" spans="1:11" x14ac:dyDescent="0.25">
      <c r="A9161" t="s">
        <v>131</v>
      </c>
      <c r="B9161">
        <v>91</v>
      </c>
      <c r="C9161" t="s">
        <v>695</v>
      </c>
      <c r="D9161" t="s">
        <v>132</v>
      </c>
      <c r="E9161">
        <v>10</v>
      </c>
      <c r="F9161">
        <v>371</v>
      </c>
      <c r="G9161">
        <v>2.7</v>
      </c>
      <c r="H9161" t="s">
        <v>116</v>
      </c>
      <c r="I9161">
        <v>4</v>
      </c>
      <c r="J9161" t="s">
        <v>66</v>
      </c>
      <c r="K9161" s="33" t="str">
        <f>IF(ISNA(VLOOKUP(C9161,'Provider-EHR crosswalk'!A:B,2,FALSE)),"No EHR Specified",VLOOKUP(C9161,'Provider-EHR crosswalk'!A:B,2,FALSE))</f>
        <v>AdvancedMD EHR</v>
      </c>
    </row>
    <row r="9162" spans="1:11" x14ac:dyDescent="0.25">
      <c r="A9162" t="s">
        <v>133</v>
      </c>
      <c r="B9162">
        <v>91</v>
      </c>
      <c r="C9162" t="s">
        <v>695</v>
      </c>
      <c r="D9162" t="s">
        <v>134</v>
      </c>
      <c r="E9162">
        <v>13</v>
      </c>
      <c r="F9162">
        <v>371</v>
      </c>
      <c r="G9162">
        <v>3.5</v>
      </c>
      <c r="H9162" t="s">
        <v>116</v>
      </c>
      <c r="I9162">
        <v>1</v>
      </c>
      <c r="J9162" t="s">
        <v>69</v>
      </c>
      <c r="K9162" s="33" t="str">
        <f>IF(ISNA(VLOOKUP(C9162,'Provider-EHR crosswalk'!A:B,2,FALSE)),"No EHR Specified",VLOOKUP(C9162,'Provider-EHR crosswalk'!A:B,2,FALSE))</f>
        <v>AdvancedMD EHR</v>
      </c>
    </row>
    <row r="9163" spans="1:11" x14ac:dyDescent="0.25">
      <c r="A9163" t="s">
        <v>135</v>
      </c>
      <c r="B9163">
        <v>91</v>
      </c>
      <c r="C9163" t="s">
        <v>695</v>
      </c>
      <c r="D9163" t="s">
        <v>136</v>
      </c>
      <c r="E9163">
        <v>0</v>
      </c>
      <c r="F9163">
        <v>371</v>
      </c>
      <c r="G9163">
        <v>0</v>
      </c>
      <c r="H9163" t="s">
        <v>116</v>
      </c>
      <c r="I9163">
        <v>1</v>
      </c>
      <c r="J9163" t="s">
        <v>66</v>
      </c>
      <c r="K9163" s="33" t="str">
        <f>IF(ISNA(VLOOKUP(C9163,'Provider-EHR crosswalk'!A:B,2,FALSE)),"No EHR Specified",VLOOKUP(C9163,'Provider-EHR crosswalk'!A:B,2,FALSE))</f>
        <v>AdvancedMD EHR</v>
      </c>
    </row>
    <row r="9164" spans="1:11" x14ac:dyDescent="0.25">
      <c r="A9164" t="s">
        <v>137</v>
      </c>
      <c r="B9164">
        <v>91</v>
      </c>
      <c r="C9164" t="s">
        <v>695</v>
      </c>
      <c r="D9164" t="s">
        <v>138</v>
      </c>
      <c r="E9164">
        <v>0</v>
      </c>
      <c r="F9164">
        <v>371</v>
      </c>
      <c r="G9164">
        <v>0</v>
      </c>
      <c r="H9164" t="s">
        <v>116</v>
      </c>
      <c r="I9164">
        <v>1</v>
      </c>
      <c r="J9164" t="s">
        <v>66</v>
      </c>
      <c r="K9164" s="33" t="str">
        <f>IF(ISNA(VLOOKUP(C9164,'Provider-EHR crosswalk'!A:B,2,FALSE)),"No EHR Specified",VLOOKUP(C9164,'Provider-EHR crosswalk'!A:B,2,FALSE))</f>
        <v>AdvancedMD EHR</v>
      </c>
    </row>
    <row r="9165" spans="1:11" x14ac:dyDescent="0.25">
      <c r="A9165" t="s">
        <v>139</v>
      </c>
      <c r="B9165">
        <v>91</v>
      </c>
      <c r="C9165" t="s">
        <v>695</v>
      </c>
      <c r="D9165" t="s">
        <v>140</v>
      </c>
      <c r="E9165">
        <v>0</v>
      </c>
      <c r="F9165">
        <v>371</v>
      </c>
      <c r="G9165">
        <v>0</v>
      </c>
      <c r="H9165" t="s">
        <v>116</v>
      </c>
      <c r="I9165">
        <v>1</v>
      </c>
      <c r="J9165" t="s">
        <v>66</v>
      </c>
      <c r="K9165" s="33" t="str">
        <f>IF(ISNA(VLOOKUP(C9165,'Provider-EHR crosswalk'!A:B,2,FALSE)),"No EHR Specified",VLOOKUP(C9165,'Provider-EHR crosswalk'!A:B,2,FALSE))</f>
        <v>AdvancedMD EHR</v>
      </c>
    </row>
    <row r="9166" spans="1:11" x14ac:dyDescent="0.25">
      <c r="A9166" t="s">
        <v>141</v>
      </c>
      <c r="B9166">
        <v>91</v>
      </c>
      <c r="C9166" t="s">
        <v>695</v>
      </c>
      <c r="D9166" t="s">
        <v>142</v>
      </c>
      <c r="E9166">
        <v>0</v>
      </c>
      <c r="F9166">
        <v>371</v>
      </c>
      <c r="G9166">
        <v>0</v>
      </c>
      <c r="H9166" t="s">
        <v>116</v>
      </c>
      <c r="I9166">
        <v>1</v>
      </c>
      <c r="J9166" t="s">
        <v>66</v>
      </c>
      <c r="K9166" s="33" t="str">
        <f>IF(ISNA(VLOOKUP(C9166,'Provider-EHR crosswalk'!A:B,2,FALSE)),"No EHR Specified",VLOOKUP(C9166,'Provider-EHR crosswalk'!A:B,2,FALSE))</f>
        <v>AdvancedMD EHR</v>
      </c>
    </row>
    <row r="9167" spans="1:11" x14ac:dyDescent="0.25">
      <c r="A9167" t="s">
        <v>143</v>
      </c>
      <c r="B9167">
        <v>91</v>
      </c>
      <c r="C9167" t="s">
        <v>695</v>
      </c>
      <c r="D9167" t="s">
        <v>144</v>
      </c>
      <c r="E9167">
        <v>0</v>
      </c>
      <c r="F9167">
        <v>371</v>
      </c>
      <c r="G9167">
        <v>0</v>
      </c>
      <c r="H9167" t="s">
        <v>116</v>
      </c>
      <c r="I9167">
        <v>1</v>
      </c>
      <c r="J9167" t="s">
        <v>66</v>
      </c>
      <c r="K9167" s="33" t="str">
        <f>IF(ISNA(VLOOKUP(C9167,'Provider-EHR crosswalk'!A:B,2,FALSE)),"No EHR Specified",VLOOKUP(C9167,'Provider-EHR crosswalk'!A:B,2,FALSE))</f>
        <v>AdvancedMD EHR</v>
      </c>
    </row>
    <row r="9168" spans="1:11" x14ac:dyDescent="0.25">
      <c r="A9168" t="s">
        <v>145</v>
      </c>
      <c r="B9168">
        <v>91</v>
      </c>
      <c r="C9168" t="s">
        <v>695</v>
      </c>
      <c r="D9168" t="s">
        <v>146</v>
      </c>
      <c r="E9168">
        <v>0</v>
      </c>
      <c r="F9168">
        <v>371</v>
      </c>
      <c r="G9168">
        <v>0</v>
      </c>
      <c r="H9168" t="s">
        <v>116</v>
      </c>
      <c r="I9168">
        <v>1</v>
      </c>
      <c r="J9168" t="s">
        <v>66</v>
      </c>
      <c r="K9168" s="33" t="str">
        <f>IF(ISNA(VLOOKUP(C9168,'Provider-EHR crosswalk'!A:B,2,FALSE)),"No EHR Specified",VLOOKUP(C9168,'Provider-EHR crosswalk'!A:B,2,FALSE))</f>
        <v>AdvancedMD EHR</v>
      </c>
    </row>
    <row r="9169" spans="1:11" x14ac:dyDescent="0.25">
      <c r="A9169" t="s">
        <v>147</v>
      </c>
      <c r="B9169">
        <v>91</v>
      </c>
      <c r="C9169" t="s">
        <v>695</v>
      </c>
      <c r="D9169" t="s">
        <v>148</v>
      </c>
      <c r="E9169">
        <v>0</v>
      </c>
      <c r="F9169">
        <v>371</v>
      </c>
      <c r="G9169">
        <v>0</v>
      </c>
      <c r="H9169" t="s">
        <v>116</v>
      </c>
      <c r="I9169">
        <v>1</v>
      </c>
      <c r="J9169" t="s">
        <v>66</v>
      </c>
      <c r="K9169" s="33" t="str">
        <f>IF(ISNA(VLOOKUP(C9169,'Provider-EHR crosswalk'!A:B,2,FALSE)),"No EHR Specified",VLOOKUP(C9169,'Provider-EHR crosswalk'!A:B,2,FALSE))</f>
        <v>AdvancedMD EHR</v>
      </c>
    </row>
    <row r="9170" spans="1:11" x14ac:dyDescent="0.25">
      <c r="A9170" t="s">
        <v>149</v>
      </c>
      <c r="B9170">
        <v>91</v>
      </c>
      <c r="C9170" t="s">
        <v>695</v>
      </c>
      <c r="D9170" t="s">
        <v>150</v>
      </c>
      <c r="E9170">
        <v>0</v>
      </c>
      <c r="F9170">
        <v>371</v>
      </c>
      <c r="G9170">
        <v>0</v>
      </c>
      <c r="H9170" t="s">
        <v>116</v>
      </c>
      <c r="I9170">
        <v>1</v>
      </c>
      <c r="J9170" t="s">
        <v>66</v>
      </c>
      <c r="K9170" s="33" t="str">
        <f>IF(ISNA(VLOOKUP(C9170,'Provider-EHR crosswalk'!A:B,2,FALSE)),"No EHR Specified",VLOOKUP(C9170,'Provider-EHR crosswalk'!A:B,2,FALSE))</f>
        <v>AdvancedMD EHR</v>
      </c>
    </row>
    <row r="9171" spans="1:11" x14ac:dyDescent="0.25">
      <c r="A9171" t="s">
        <v>151</v>
      </c>
      <c r="B9171">
        <v>91</v>
      </c>
      <c r="C9171" t="s">
        <v>695</v>
      </c>
      <c r="D9171" t="s">
        <v>152</v>
      </c>
      <c r="E9171">
        <v>0</v>
      </c>
      <c r="F9171">
        <v>371</v>
      </c>
      <c r="G9171">
        <v>0</v>
      </c>
      <c r="H9171" t="s">
        <v>116</v>
      </c>
      <c r="I9171">
        <v>1</v>
      </c>
      <c r="J9171" t="s">
        <v>66</v>
      </c>
      <c r="K9171" s="33" t="str">
        <f>IF(ISNA(VLOOKUP(C9171,'Provider-EHR crosswalk'!A:B,2,FALSE)),"No EHR Specified",VLOOKUP(C9171,'Provider-EHR crosswalk'!A:B,2,FALSE))</f>
        <v>AdvancedMD EHR</v>
      </c>
    </row>
    <row r="9172" spans="1:11" x14ac:dyDescent="0.25">
      <c r="A9172" t="s">
        <v>153</v>
      </c>
      <c r="B9172">
        <v>91</v>
      </c>
      <c r="C9172" t="s">
        <v>695</v>
      </c>
      <c r="D9172" t="s">
        <v>154</v>
      </c>
      <c r="E9172">
        <v>0</v>
      </c>
      <c r="F9172">
        <v>371</v>
      </c>
      <c r="G9172">
        <v>0</v>
      </c>
      <c r="H9172" t="s">
        <v>116</v>
      </c>
      <c r="I9172">
        <v>1</v>
      </c>
      <c r="J9172" t="s">
        <v>66</v>
      </c>
      <c r="K9172" s="33" t="str">
        <f>IF(ISNA(VLOOKUP(C9172,'Provider-EHR crosswalk'!A:B,2,FALSE)),"No EHR Specified",VLOOKUP(C9172,'Provider-EHR crosswalk'!A:B,2,FALSE))</f>
        <v>AdvancedMD EHR</v>
      </c>
    </row>
    <row r="9173" spans="1:11" x14ac:dyDescent="0.25">
      <c r="A9173" t="s">
        <v>155</v>
      </c>
      <c r="B9173">
        <v>91</v>
      </c>
      <c r="C9173" t="s">
        <v>695</v>
      </c>
      <c r="D9173" t="s">
        <v>156</v>
      </c>
      <c r="E9173">
        <v>0</v>
      </c>
      <c r="F9173">
        <v>371</v>
      </c>
      <c r="G9173">
        <v>0</v>
      </c>
      <c r="H9173" t="s">
        <v>157</v>
      </c>
      <c r="I9173" t="s">
        <v>157</v>
      </c>
      <c r="J9173" t="s">
        <v>157</v>
      </c>
      <c r="K9173" s="33" t="str">
        <f>IF(ISNA(VLOOKUP(C9173,'Provider-EHR crosswalk'!A:B,2,FALSE)),"No EHR Specified",VLOOKUP(C9173,'Provider-EHR crosswalk'!A:B,2,FALSE))</f>
        <v>AdvancedMD EHR</v>
      </c>
    </row>
    <row r="9174" spans="1:11" x14ac:dyDescent="0.25">
      <c r="A9174" t="s">
        <v>158</v>
      </c>
      <c r="B9174">
        <v>91</v>
      </c>
      <c r="C9174" t="s">
        <v>695</v>
      </c>
      <c r="D9174" t="s">
        <v>159</v>
      </c>
      <c r="E9174">
        <v>19</v>
      </c>
      <c r="F9174">
        <v>371</v>
      </c>
      <c r="G9174">
        <v>5.12</v>
      </c>
      <c r="H9174" t="s">
        <v>157</v>
      </c>
      <c r="I9174" t="s">
        <v>157</v>
      </c>
      <c r="J9174" t="s">
        <v>157</v>
      </c>
      <c r="K9174" s="33" t="str">
        <f>IF(ISNA(VLOOKUP(C9174,'Provider-EHR crosswalk'!A:B,2,FALSE)),"No EHR Specified",VLOOKUP(C9174,'Provider-EHR crosswalk'!A:B,2,FALSE))</f>
        <v>AdvancedMD EHR</v>
      </c>
    </row>
    <row r="9175" spans="1:11" x14ac:dyDescent="0.25">
      <c r="A9175" t="s">
        <v>162</v>
      </c>
      <c r="B9175">
        <v>91</v>
      </c>
      <c r="C9175" t="s">
        <v>695</v>
      </c>
      <c r="D9175" t="s">
        <v>163</v>
      </c>
      <c r="E9175">
        <v>361</v>
      </c>
      <c r="F9175">
        <v>371</v>
      </c>
      <c r="G9175">
        <v>97.3</v>
      </c>
      <c r="H9175" t="s">
        <v>65</v>
      </c>
      <c r="I9175">
        <v>95</v>
      </c>
      <c r="J9175" t="s">
        <v>66</v>
      </c>
      <c r="K9175" s="33" t="str">
        <f>IF(ISNA(VLOOKUP(C9175,'Provider-EHR crosswalk'!A:B,2,FALSE)),"No EHR Specified",VLOOKUP(C9175,'Provider-EHR crosswalk'!A:B,2,FALSE))</f>
        <v>AdvancedMD EHR</v>
      </c>
    </row>
    <row r="9176" spans="1:11" x14ac:dyDescent="0.25">
      <c r="A9176" t="s">
        <v>164</v>
      </c>
      <c r="B9176">
        <v>91</v>
      </c>
      <c r="C9176" t="s">
        <v>695</v>
      </c>
      <c r="D9176" t="s">
        <v>165</v>
      </c>
      <c r="E9176">
        <v>40</v>
      </c>
      <c r="F9176">
        <v>41</v>
      </c>
      <c r="G9176">
        <v>97.56</v>
      </c>
      <c r="H9176" t="s">
        <v>65</v>
      </c>
      <c r="I9176">
        <v>95</v>
      </c>
      <c r="J9176" t="s">
        <v>66</v>
      </c>
      <c r="K9176" s="33" t="str">
        <f>IF(ISNA(VLOOKUP(C9176,'Provider-EHR crosswalk'!A:B,2,FALSE)),"No EHR Specified",VLOOKUP(C9176,'Provider-EHR crosswalk'!A:B,2,FALSE))</f>
        <v>AdvancedMD EHR</v>
      </c>
    </row>
    <row r="9177" spans="1:11" x14ac:dyDescent="0.25">
      <c r="A9177" t="s">
        <v>166</v>
      </c>
      <c r="B9177">
        <v>91</v>
      </c>
      <c r="C9177" t="s">
        <v>695</v>
      </c>
      <c r="D9177" t="s">
        <v>167</v>
      </c>
      <c r="E9177">
        <v>0</v>
      </c>
      <c r="F9177">
        <v>41</v>
      </c>
      <c r="G9177">
        <v>0</v>
      </c>
      <c r="H9177" t="s">
        <v>116</v>
      </c>
      <c r="I9177">
        <v>5</v>
      </c>
      <c r="J9177" t="s">
        <v>66</v>
      </c>
      <c r="K9177" s="33" t="str">
        <f>IF(ISNA(VLOOKUP(C9177,'Provider-EHR crosswalk'!A:B,2,FALSE)),"No EHR Specified",VLOOKUP(C9177,'Provider-EHR crosswalk'!A:B,2,FALSE))</f>
        <v>AdvancedMD EHR</v>
      </c>
    </row>
    <row r="9178" spans="1:11" x14ac:dyDescent="0.25">
      <c r="A9178" t="s">
        <v>168</v>
      </c>
      <c r="B9178">
        <v>91</v>
      </c>
      <c r="C9178" t="s">
        <v>695</v>
      </c>
      <c r="D9178" t="s">
        <v>169</v>
      </c>
      <c r="E9178">
        <v>0</v>
      </c>
      <c r="F9178">
        <v>41</v>
      </c>
      <c r="G9178">
        <v>0</v>
      </c>
      <c r="H9178" t="s">
        <v>116</v>
      </c>
      <c r="I9178">
        <v>5</v>
      </c>
      <c r="J9178" t="s">
        <v>66</v>
      </c>
      <c r="K9178" s="33" t="str">
        <f>IF(ISNA(VLOOKUP(C9178,'Provider-EHR crosswalk'!A:B,2,FALSE)),"No EHR Specified",VLOOKUP(C9178,'Provider-EHR crosswalk'!A:B,2,FALSE))</f>
        <v>AdvancedMD EHR</v>
      </c>
    </row>
    <row r="9179" spans="1:11" x14ac:dyDescent="0.25">
      <c r="A9179" t="s">
        <v>170</v>
      </c>
      <c r="B9179">
        <v>91</v>
      </c>
      <c r="C9179" t="s">
        <v>695</v>
      </c>
      <c r="D9179" t="s">
        <v>171</v>
      </c>
      <c r="E9179">
        <v>1</v>
      </c>
      <c r="F9179">
        <v>41</v>
      </c>
      <c r="G9179">
        <v>2.44</v>
      </c>
      <c r="H9179" t="s">
        <v>116</v>
      </c>
      <c r="I9179">
        <v>5</v>
      </c>
      <c r="J9179" t="s">
        <v>66</v>
      </c>
      <c r="K9179" s="33" t="str">
        <f>IF(ISNA(VLOOKUP(C9179,'Provider-EHR crosswalk'!A:B,2,FALSE)),"No EHR Specified",VLOOKUP(C9179,'Provider-EHR crosswalk'!A:B,2,FALSE))</f>
        <v>AdvancedMD EHR</v>
      </c>
    </row>
    <row r="9180" spans="1:11" x14ac:dyDescent="0.25">
      <c r="A9180" t="s">
        <v>172</v>
      </c>
      <c r="B9180">
        <v>91</v>
      </c>
      <c r="C9180" t="s">
        <v>695</v>
      </c>
      <c r="D9180" t="s">
        <v>173</v>
      </c>
      <c r="E9180">
        <v>0</v>
      </c>
      <c r="F9180">
        <v>371</v>
      </c>
      <c r="G9180">
        <v>0</v>
      </c>
      <c r="H9180" t="s">
        <v>116</v>
      </c>
      <c r="I9180">
        <v>5</v>
      </c>
      <c r="J9180" t="s">
        <v>66</v>
      </c>
      <c r="K9180" s="33" t="str">
        <f>IF(ISNA(VLOOKUP(C9180,'Provider-EHR crosswalk'!A:B,2,FALSE)),"No EHR Specified",VLOOKUP(C9180,'Provider-EHR crosswalk'!A:B,2,FALSE))</f>
        <v>AdvancedMD EHR</v>
      </c>
    </row>
    <row r="9181" spans="1:11" x14ac:dyDescent="0.25">
      <c r="A9181" t="s">
        <v>174</v>
      </c>
      <c r="B9181">
        <v>91</v>
      </c>
      <c r="C9181" t="s">
        <v>695</v>
      </c>
      <c r="D9181" t="s">
        <v>175</v>
      </c>
      <c r="E9181">
        <v>4</v>
      </c>
      <c r="F9181">
        <v>371</v>
      </c>
      <c r="G9181">
        <v>1.08</v>
      </c>
      <c r="H9181" t="s">
        <v>116</v>
      </c>
      <c r="I9181">
        <v>5</v>
      </c>
      <c r="J9181" t="s">
        <v>66</v>
      </c>
      <c r="K9181" s="33" t="str">
        <f>IF(ISNA(VLOOKUP(C9181,'Provider-EHR crosswalk'!A:B,2,FALSE)),"No EHR Specified",VLOOKUP(C9181,'Provider-EHR crosswalk'!A:B,2,FALSE))</f>
        <v>AdvancedMD EHR</v>
      </c>
    </row>
    <row r="9182" spans="1:11" x14ac:dyDescent="0.25">
      <c r="A9182" t="s">
        <v>176</v>
      </c>
      <c r="B9182">
        <v>91</v>
      </c>
      <c r="C9182" t="s">
        <v>695</v>
      </c>
      <c r="D9182" t="s">
        <v>177</v>
      </c>
      <c r="E9182">
        <v>6</v>
      </c>
      <c r="F9182">
        <v>371</v>
      </c>
      <c r="G9182">
        <v>1.62</v>
      </c>
      <c r="H9182" t="s">
        <v>116</v>
      </c>
      <c r="I9182">
        <v>5</v>
      </c>
      <c r="J9182" t="s">
        <v>66</v>
      </c>
      <c r="K9182" s="33" t="str">
        <f>IF(ISNA(VLOOKUP(C9182,'Provider-EHR crosswalk'!A:B,2,FALSE)),"No EHR Specified",VLOOKUP(C9182,'Provider-EHR crosswalk'!A:B,2,FALSE))</f>
        <v>AdvancedMD EHR</v>
      </c>
    </row>
    <row r="9183" spans="1:11" x14ac:dyDescent="0.25">
      <c r="A9183" t="s">
        <v>63</v>
      </c>
      <c r="B9183">
        <v>135</v>
      </c>
      <c r="C9183" t="s">
        <v>768</v>
      </c>
      <c r="D9183" t="s">
        <v>64</v>
      </c>
      <c r="E9183">
        <v>16</v>
      </c>
      <c r="F9183">
        <v>16</v>
      </c>
      <c r="G9183">
        <v>100</v>
      </c>
      <c r="H9183" t="s">
        <v>65</v>
      </c>
      <c r="I9183">
        <v>99</v>
      </c>
      <c r="J9183" t="s">
        <v>66</v>
      </c>
      <c r="K9183" s="33" t="str">
        <f>IF(ISNA(VLOOKUP(C9183,'Provider-EHR crosswalk'!A:B,2,FALSE)),"No EHR Specified",VLOOKUP(C9183,'Provider-EHR crosswalk'!A:B,2,FALSE))</f>
        <v>Azalea Health EHR</v>
      </c>
    </row>
    <row r="9184" spans="1:11" x14ac:dyDescent="0.25">
      <c r="A9184" t="s">
        <v>67</v>
      </c>
      <c r="B9184">
        <v>135</v>
      </c>
      <c r="C9184" t="s">
        <v>768</v>
      </c>
      <c r="D9184" t="s">
        <v>68</v>
      </c>
      <c r="E9184">
        <v>12</v>
      </c>
      <c r="F9184">
        <v>16</v>
      </c>
      <c r="G9184">
        <v>75</v>
      </c>
      <c r="H9184" t="s">
        <v>65</v>
      </c>
      <c r="I9184">
        <v>75</v>
      </c>
      <c r="J9184" t="s">
        <v>69</v>
      </c>
      <c r="K9184" s="33" t="str">
        <f>IF(ISNA(VLOOKUP(C9184,'Provider-EHR crosswalk'!A:B,2,FALSE)),"No EHR Specified",VLOOKUP(C9184,'Provider-EHR crosswalk'!A:B,2,FALSE))</f>
        <v>Azalea Health EHR</v>
      </c>
    </row>
    <row r="9185" spans="1:11" x14ac:dyDescent="0.25">
      <c r="A9185" t="s">
        <v>70</v>
      </c>
      <c r="B9185">
        <v>135</v>
      </c>
      <c r="C9185" t="s">
        <v>768</v>
      </c>
      <c r="D9185" t="s">
        <v>71</v>
      </c>
      <c r="E9185">
        <v>16</v>
      </c>
      <c r="F9185">
        <v>16</v>
      </c>
      <c r="G9185">
        <v>100</v>
      </c>
      <c r="H9185" t="s">
        <v>65</v>
      </c>
      <c r="I9185">
        <v>99</v>
      </c>
      <c r="J9185" t="s">
        <v>66</v>
      </c>
      <c r="K9185" s="33" t="str">
        <f>IF(ISNA(VLOOKUP(C9185,'Provider-EHR crosswalk'!A:B,2,FALSE)),"No EHR Specified",VLOOKUP(C9185,'Provider-EHR crosswalk'!A:B,2,FALSE))</f>
        <v>Azalea Health EHR</v>
      </c>
    </row>
    <row r="9186" spans="1:11" x14ac:dyDescent="0.25">
      <c r="A9186" t="s">
        <v>72</v>
      </c>
      <c r="B9186">
        <v>135</v>
      </c>
      <c r="C9186" t="s">
        <v>768</v>
      </c>
      <c r="D9186" t="s">
        <v>73</v>
      </c>
      <c r="E9186">
        <v>16</v>
      </c>
      <c r="F9186">
        <v>16</v>
      </c>
      <c r="G9186">
        <v>100</v>
      </c>
      <c r="H9186" t="s">
        <v>65</v>
      </c>
      <c r="I9186">
        <v>99</v>
      </c>
      <c r="J9186" t="s">
        <v>66</v>
      </c>
      <c r="K9186" s="33" t="str">
        <f>IF(ISNA(VLOOKUP(C9186,'Provider-EHR crosswalk'!A:B,2,FALSE)),"No EHR Specified",VLOOKUP(C9186,'Provider-EHR crosswalk'!A:B,2,FALSE))</f>
        <v>Azalea Health EHR</v>
      </c>
    </row>
    <row r="9187" spans="1:11" x14ac:dyDescent="0.25">
      <c r="A9187" t="s">
        <v>74</v>
      </c>
      <c r="B9187">
        <v>135</v>
      </c>
      <c r="C9187" t="s">
        <v>768</v>
      </c>
      <c r="D9187" t="s">
        <v>75</v>
      </c>
      <c r="E9187">
        <v>16</v>
      </c>
      <c r="F9187">
        <v>16</v>
      </c>
      <c r="G9187">
        <v>100</v>
      </c>
      <c r="H9187" t="s">
        <v>65</v>
      </c>
      <c r="I9187">
        <v>99</v>
      </c>
      <c r="J9187" t="s">
        <v>66</v>
      </c>
      <c r="K9187" s="33" t="str">
        <f>IF(ISNA(VLOOKUP(C9187,'Provider-EHR crosswalk'!A:B,2,FALSE)),"No EHR Specified",VLOOKUP(C9187,'Provider-EHR crosswalk'!A:B,2,FALSE))</f>
        <v>Azalea Health EHR</v>
      </c>
    </row>
    <row r="9188" spans="1:11" x14ac:dyDescent="0.25">
      <c r="A9188" t="s">
        <v>76</v>
      </c>
      <c r="B9188">
        <v>135</v>
      </c>
      <c r="C9188" t="s">
        <v>768</v>
      </c>
      <c r="D9188" t="s">
        <v>77</v>
      </c>
      <c r="E9188">
        <v>16</v>
      </c>
      <c r="F9188">
        <v>16</v>
      </c>
      <c r="G9188">
        <v>100</v>
      </c>
      <c r="H9188" t="s">
        <v>65</v>
      </c>
      <c r="I9188">
        <v>85</v>
      </c>
      <c r="J9188" t="s">
        <v>66</v>
      </c>
      <c r="K9188" s="33" t="str">
        <f>IF(ISNA(VLOOKUP(C9188,'Provider-EHR crosswalk'!A:B,2,FALSE)),"No EHR Specified",VLOOKUP(C9188,'Provider-EHR crosswalk'!A:B,2,FALSE))</f>
        <v>Azalea Health EHR</v>
      </c>
    </row>
    <row r="9189" spans="1:11" x14ac:dyDescent="0.25">
      <c r="A9189" t="s">
        <v>78</v>
      </c>
      <c r="B9189">
        <v>135</v>
      </c>
      <c r="C9189" t="s">
        <v>768</v>
      </c>
      <c r="D9189" t="s">
        <v>79</v>
      </c>
      <c r="E9189">
        <v>16</v>
      </c>
      <c r="F9189">
        <v>16</v>
      </c>
      <c r="G9189">
        <v>100</v>
      </c>
      <c r="H9189" t="s">
        <v>65</v>
      </c>
      <c r="I9189">
        <v>85</v>
      </c>
      <c r="J9189" t="s">
        <v>66</v>
      </c>
      <c r="K9189" s="33" t="str">
        <f>IF(ISNA(VLOOKUP(C9189,'Provider-EHR crosswalk'!A:B,2,FALSE)),"No EHR Specified",VLOOKUP(C9189,'Provider-EHR crosswalk'!A:B,2,FALSE))</f>
        <v>Azalea Health EHR</v>
      </c>
    </row>
    <row r="9190" spans="1:11" x14ac:dyDescent="0.25">
      <c r="A9190" t="s">
        <v>80</v>
      </c>
      <c r="B9190">
        <v>135</v>
      </c>
      <c r="C9190" t="s">
        <v>768</v>
      </c>
      <c r="D9190" t="s">
        <v>81</v>
      </c>
      <c r="E9190">
        <v>16</v>
      </c>
      <c r="F9190">
        <v>16</v>
      </c>
      <c r="G9190">
        <v>100</v>
      </c>
      <c r="H9190" t="s">
        <v>65</v>
      </c>
      <c r="I9190">
        <v>85</v>
      </c>
      <c r="J9190" t="s">
        <v>66</v>
      </c>
      <c r="K9190" s="33" t="str">
        <f>IF(ISNA(VLOOKUP(C9190,'Provider-EHR crosswalk'!A:B,2,FALSE)),"No EHR Specified",VLOOKUP(C9190,'Provider-EHR crosswalk'!A:B,2,FALSE))</f>
        <v>Azalea Health EHR</v>
      </c>
    </row>
    <row r="9191" spans="1:11" x14ac:dyDescent="0.25">
      <c r="A9191" t="s">
        <v>82</v>
      </c>
      <c r="B9191">
        <v>135</v>
      </c>
      <c r="C9191" t="s">
        <v>768</v>
      </c>
      <c r="D9191" t="s">
        <v>83</v>
      </c>
      <c r="E9191">
        <v>16</v>
      </c>
      <c r="F9191">
        <v>16</v>
      </c>
      <c r="G9191">
        <v>100</v>
      </c>
      <c r="H9191" t="s">
        <v>65</v>
      </c>
      <c r="I9191">
        <v>85</v>
      </c>
      <c r="J9191" t="s">
        <v>66</v>
      </c>
      <c r="K9191" s="33" t="str">
        <f>IF(ISNA(VLOOKUP(C9191,'Provider-EHR crosswalk'!A:B,2,FALSE)),"No EHR Specified",VLOOKUP(C9191,'Provider-EHR crosswalk'!A:B,2,FALSE))</f>
        <v>Azalea Health EHR</v>
      </c>
    </row>
    <row r="9192" spans="1:11" x14ac:dyDescent="0.25">
      <c r="A9192" t="s">
        <v>84</v>
      </c>
      <c r="B9192">
        <v>135</v>
      </c>
      <c r="C9192" t="s">
        <v>768</v>
      </c>
      <c r="D9192" t="s">
        <v>85</v>
      </c>
      <c r="E9192">
        <v>16</v>
      </c>
      <c r="F9192">
        <v>16</v>
      </c>
      <c r="G9192">
        <v>100</v>
      </c>
      <c r="H9192" t="s">
        <v>65</v>
      </c>
      <c r="I9192">
        <v>85</v>
      </c>
      <c r="J9192" t="s">
        <v>66</v>
      </c>
      <c r="K9192" s="33" t="str">
        <f>IF(ISNA(VLOOKUP(C9192,'Provider-EHR crosswalk'!A:B,2,FALSE)),"No EHR Specified",VLOOKUP(C9192,'Provider-EHR crosswalk'!A:B,2,FALSE))</f>
        <v>Azalea Health EHR</v>
      </c>
    </row>
    <row r="9193" spans="1:11" x14ac:dyDescent="0.25">
      <c r="A9193" t="s">
        <v>86</v>
      </c>
      <c r="B9193">
        <v>135</v>
      </c>
      <c r="C9193" t="s">
        <v>768</v>
      </c>
      <c r="D9193" t="s">
        <v>87</v>
      </c>
      <c r="E9193">
        <v>16</v>
      </c>
      <c r="F9193">
        <v>16</v>
      </c>
      <c r="G9193">
        <v>100</v>
      </c>
      <c r="H9193" t="s">
        <v>65</v>
      </c>
      <c r="I9193">
        <v>95</v>
      </c>
      <c r="J9193" t="s">
        <v>66</v>
      </c>
      <c r="K9193" s="33" t="str">
        <f>IF(ISNA(VLOOKUP(C9193,'Provider-EHR crosswalk'!A:B,2,FALSE)),"No EHR Specified",VLOOKUP(C9193,'Provider-EHR crosswalk'!A:B,2,FALSE))</f>
        <v>Azalea Health EHR</v>
      </c>
    </row>
    <row r="9194" spans="1:11" x14ac:dyDescent="0.25">
      <c r="A9194" t="s">
        <v>88</v>
      </c>
      <c r="B9194">
        <v>135</v>
      </c>
      <c r="C9194" t="s">
        <v>768</v>
      </c>
      <c r="D9194" t="s">
        <v>89</v>
      </c>
      <c r="E9194">
        <v>16</v>
      </c>
      <c r="F9194">
        <v>16</v>
      </c>
      <c r="G9194">
        <v>100</v>
      </c>
      <c r="H9194" t="s">
        <v>65</v>
      </c>
      <c r="I9194">
        <v>95</v>
      </c>
      <c r="J9194" t="s">
        <v>66</v>
      </c>
      <c r="K9194" s="33" t="str">
        <f>IF(ISNA(VLOOKUP(C9194,'Provider-EHR crosswalk'!A:B,2,FALSE)),"No EHR Specified",VLOOKUP(C9194,'Provider-EHR crosswalk'!A:B,2,FALSE))</f>
        <v>Azalea Health EHR</v>
      </c>
    </row>
    <row r="9195" spans="1:11" x14ac:dyDescent="0.25">
      <c r="A9195" t="s">
        <v>90</v>
      </c>
      <c r="B9195">
        <v>135</v>
      </c>
      <c r="C9195" t="s">
        <v>768</v>
      </c>
      <c r="D9195" t="s">
        <v>91</v>
      </c>
      <c r="E9195">
        <v>14</v>
      </c>
      <c r="F9195">
        <v>16</v>
      </c>
      <c r="G9195">
        <v>87.5</v>
      </c>
      <c r="H9195" t="s">
        <v>65</v>
      </c>
      <c r="I9195">
        <v>90</v>
      </c>
      <c r="J9195" t="s">
        <v>69</v>
      </c>
      <c r="K9195" s="33" t="str">
        <f>IF(ISNA(VLOOKUP(C9195,'Provider-EHR crosswalk'!A:B,2,FALSE)),"No EHR Specified",VLOOKUP(C9195,'Provider-EHR crosswalk'!A:B,2,FALSE))</f>
        <v>Azalea Health EHR</v>
      </c>
    </row>
    <row r="9196" spans="1:11" x14ac:dyDescent="0.25">
      <c r="A9196" t="s">
        <v>92</v>
      </c>
      <c r="B9196">
        <v>135</v>
      </c>
      <c r="C9196" t="s">
        <v>768</v>
      </c>
      <c r="D9196" t="s">
        <v>93</v>
      </c>
      <c r="E9196">
        <v>3</v>
      </c>
      <c r="F9196">
        <v>16</v>
      </c>
      <c r="G9196">
        <v>18.75</v>
      </c>
      <c r="H9196" t="s">
        <v>65</v>
      </c>
      <c r="I9196">
        <v>90</v>
      </c>
      <c r="J9196" t="s">
        <v>69</v>
      </c>
      <c r="K9196" s="33" t="str">
        <f>IF(ISNA(VLOOKUP(C9196,'Provider-EHR crosswalk'!A:B,2,FALSE)),"No EHR Specified",VLOOKUP(C9196,'Provider-EHR crosswalk'!A:B,2,FALSE))</f>
        <v>Azalea Health EHR</v>
      </c>
    </row>
    <row r="9197" spans="1:11" x14ac:dyDescent="0.25">
      <c r="A9197" t="s">
        <v>94</v>
      </c>
      <c r="B9197">
        <v>135</v>
      </c>
      <c r="C9197" t="s">
        <v>768</v>
      </c>
      <c r="D9197" t="s">
        <v>95</v>
      </c>
      <c r="E9197">
        <v>7</v>
      </c>
      <c r="F9197">
        <v>16</v>
      </c>
      <c r="G9197">
        <v>43.75</v>
      </c>
      <c r="H9197" t="s">
        <v>65</v>
      </c>
      <c r="I9197">
        <v>90</v>
      </c>
      <c r="J9197" t="s">
        <v>69</v>
      </c>
      <c r="K9197" s="33" t="str">
        <f>IF(ISNA(VLOOKUP(C9197,'Provider-EHR crosswalk'!A:B,2,FALSE)),"No EHR Specified",VLOOKUP(C9197,'Provider-EHR crosswalk'!A:B,2,FALSE))</f>
        <v>Azalea Health EHR</v>
      </c>
    </row>
    <row r="9198" spans="1:11" x14ac:dyDescent="0.25">
      <c r="A9198" t="s">
        <v>96</v>
      </c>
      <c r="B9198">
        <v>135</v>
      </c>
      <c r="C9198" t="s">
        <v>768</v>
      </c>
      <c r="D9198" t="s">
        <v>97</v>
      </c>
      <c r="E9198">
        <v>5</v>
      </c>
      <c r="F9198">
        <v>16</v>
      </c>
      <c r="G9198">
        <v>31.25</v>
      </c>
      <c r="H9198" t="s">
        <v>65</v>
      </c>
      <c r="I9198">
        <v>90</v>
      </c>
      <c r="J9198" t="s">
        <v>69</v>
      </c>
      <c r="K9198" s="33" t="str">
        <f>IF(ISNA(VLOOKUP(C9198,'Provider-EHR crosswalk'!A:B,2,FALSE)),"No EHR Specified",VLOOKUP(C9198,'Provider-EHR crosswalk'!A:B,2,FALSE))</f>
        <v>Azalea Health EHR</v>
      </c>
    </row>
    <row r="9199" spans="1:11" x14ac:dyDescent="0.25">
      <c r="A9199" t="s">
        <v>98</v>
      </c>
      <c r="B9199">
        <v>135</v>
      </c>
      <c r="C9199" t="s">
        <v>768</v>
      </c>
      <c r="D9199" t="s">
        <v>99</v>
      </c>
      <c r="E9199">
        <v>5</v>
      </c>
      <c r="F9199">
        <v>16</v>
      </c>
      <c r="G9199">
        <v>31.25</v>
      </c>
      <c r="H9199" t="s">
        <v>65</v>
      </c>
      <c r="I9199">
        <v>90</v>
      </c>
      <c r="J9199" t="s">
        <v>69</v>
      </c>
      <c r="K9199" s="33" t="str">
        <f>IF(ISNA(VLOOKUP(C9199,'Provider-EHR crosswalk'!A:B,2,FALSE)),"No EHR Specified",VLOOKUP(C9199,'Provider-EHR crosswalk'!A:B,2,FALSE))</f>
        <v>Azalea Health EHR</v>
      </c>
    </row>
    <row r="9200" spans="1:11" x14ac:dyDescent="0.25">
      <c r="A9200" t="s">
        <v>100</v>
      </c>
      <c r="B9200">
        <v>135</v>
      </c>
      <c r="C9200" t="s">
        <v>768</v>
      </c>
      <c r="D9200" t="s">
        <v>101</v>
      </c>
      <c r="E9200">
        <v>80</v>
      </c>
      <c r="F9200">
        <v>80</v>
      </c>
      <c r="G9200">
        <v>100</v>
      </c>
      <c r="H9200" t="s">
        <v>65</v>
      </c>
      <c r="I9200">
        <v>99</v>
      </c>
      <c r="J9200" t="s">
        <v>66</v>
      </c>
      <c r="K9200" s="33" t="str">
        <f>IF(ISNA(VLOOKUP(C9200,'Provider-EHR crosswalk'!A:B,2,FALSE)),"No EHR Specified",VLOOKUP(C9200,'Provider-EHR crosswalk'!A:B,2,FALSE))</f>
        <v>Azalea Health EHR</v>
      </c>
    </row>
    <row r="9201" spans="1:11" x14ac:dyDescent="0.25">
      <c r="A9201" t="s">
        <v>102</v>
      </c>
      <c r="B9201">
        <v>135</v>
      </c>
      <c r="C9201" t="s">
        <v>768</v>
      </c>
      <c r="D9201" t="s">
        <v>103</v>
      </c>
      <c r="E9201">
        <v>80</v>
      </c>
      <c r="F9201">
        <v>80</v>
      </c>
      <c r="G9201">
        <v>100</v>
      </c>
      <c r="H9201" t="s">
        <v>65</v>
      </c>
      <c r="I9201">
        <v>99</v>
      </c>
      <c r="J9201" t="s">
        <v>66</v>
      </c>
      <c r="K9201" s="33" t="str">
        <f>IF(ISNA(VLOOKUP(C9201,'Provider-EHR crosswalk'!A:B,2,FALSE)),"No EHR Specified",VLOOKUP(C9201,'Provider-EHR crosswalk'!A:B,2,FALSE))</f>
        <v>Azalea Health EHR</v>
      </c>
    </row>
    <row r="9202" spans="1:11" x14ac:dyDescent="0.25">
      <c r="A9202" t="s">
        <v>104</v>
      </c>
      <c r="B9202">
        <v>135</v>
      </c>
      <c r="C9202" t="s">
        <v>768</v>
      </c>
      <c r="D9202" t="s">
        <v>105</v>
      </c>
      <c r="E9202">
        <v>80</v>
      </c>
      <c r="F9202">
        <v>80</v>
      </c>
      <c r="G9202">
        <v>100</v>
      </c>
      <c r="H9202" t="s">
        <v>65</v>
      </c>
      <c r="I9202">
        <v>99</v>
      </c>
      <c r="J9202" t="s">
        <v>66</v>
      </c>
      <c r="K9202" s="33" t="str">
        <f>IF(ISNA(VLOOKUP(C9202,'Provider-EHR crosswalk'!A:B,2,FALSE)),"No EHR Specified",VLOOKUP(C9202,'Provider-EHR crosswalk'!A:B,2,FALSE))</f>
        <v>Azalea Health EHR</v>
      </c>
    </row>
    <row r="9203" spans="1:11" x14ac:dyDescent="0.25">
      <c r="A9203" t="s">
        <v>106</v>
      </c>
      <c r="B9203">
        <v>135</v>
      </c>
      <c r="C9203" t="s">
        <v>768</v>
      </c>
      <c r="D9203" t="s">
        <v>107</v>
      </c>
      <c r="E9203">
        <v>80</v>
      </c>
      <c r="F9203">
        <v>80</v>
      </c>
      <c r="G9203">
        <v>100</v>
      </c>
      <c r="H9203" t="s">
        <v>65</v>
      </c>
      <c r="I9203">
        <v>99</v>
      </c>
      <c r="J9203" t="s">
        <v>66</v>
      </c>
      <c r="K9203" s="33" t="str">
        <f>IF(ISNA(VLOOKUP(C9203,'Provider-EHR crosswalk'!A:B,2,FALSE)),"No EHR Specified",VLOOKUP(C9203,'Provider-EHR crosswalk'!A:B,2,FALSE))</f>
        <v>Azalea Health EHR</v>
      </c>
    </row>
    <row r="9204" spans="1:11" x14ac:dyDescent="0.25">
      <c r="A9204" t="s">
        <v>108</v>
      </c>
      <c r="B9204">
        <v>135</v>
      </c>
      <c r="C9204" t="s">
        <v>768</v>
      </c>
      <c r="D9204" t="s">
        <v>109</v>
      </c>
      <c r="E9204">
        <v>80</v>
      </c>
      <c r="F9204">
        <v>80</v>
      </c>
      <c r="G9204">
        <v>100</v>
      </c>
      <c r="H9204" t="s">
        <v>65</v>
      </c>
      <c r="I9204">
        <v>99</v>
      </c>
      <c r="J9204" t="s">
        <v>66</v>
      </c>
      <c r="K9204" s="33" t="str">
        <f>IF(ISNA(VLOOKUP(C9204,'Provider-EHR crosswalk'!A:B,2,FALSE)),"No EHR Specified",VLOOKUP(C9204,'Provider-EHR crosswalk'!A:B,2,FALSE))</f>
        <v>Azalea Health EHR</v>
      </c>
    </row>
    <row r="9205" spans="1:11" x14ac:dyDescent="0.25">
      <c r="A9205" t="s">
        <v>110</v>
      </c>
      <c r="B9205">
        <v>135</v>
      </c>
      <c r="C9205" t="s">
        <v>768</v>
      </c>
      <c r="D9205" t="s">
        <v>111</v>
      </c>
      <c r="E9205">
        <v>80</v>
      </c>
      <c r="F9205">
        <v>80</v>
      </c>
      <c r="G9205">
        <v>100</v>
      </c>
      <c r="H9205" t="s">
        <v>65</v>
      </c>
      <c r="I9205">
        <v>99</v>
      </c>
      <c r="J9205" t="s">
        <v>66</v>
      </c>
      <c r="K9205" s="33" t="str">
        <f>IF(ISNA(VLOOKUP(C9205,'Provider-EHR crosswalk'!A:B,2,FALSE)),"No EHR Specified",VLOOKUP(C9205,'Provider-EHR crosswalk'!A:B,2,FALSE))</f>
        <v>Azalea Health EHR</v>
      </c>
    </row>
    <row r="9206" spans="1:11" x14ac:dyDescent="0.25">
      <c r="A9206" t="s">
        <v>112</v>
      </c>
      <c r="B9206">
        <v>135</v>
      </c>
      <c r="C9206" t="s">
        <v>768</v>
      </c>
      <c r="D9206" t="s">
        <v>113</v>
      </c>
      <c r="E9206">
        <v>80</v>
      </c>
      <c r="F9206">
        <v>80</v>
      </c>
      <c r="G9206">
        <v>100</v>
      </c>
      <c r="H9206" t="s">
        <v>65</v>
      </c>
      <c r="I9206">
        <v>99</v>
      </c>
      <c r="J9206" t="s">
        <v>66</v>
      </c>
      <c r="K9206" s="33" t="str">
        <f>IF(ISNA(VLOOKUP(C9206,'Provider-EHR crosswalk'!A:B,2,FALSE)),"No EHR Specified",VLOOKUP(C9206,'Provider-EHR crosswalk'!A:B,2,FALSE))</f>
        <v>Azalea Health EHR</v>
      </c>
    </row>
    <row r="9207" spans="1:11" x14ac:dyDescent="0.25">
      <c r="A9207" t="s">
        <v>114</v>
      </c>
      <c r="B9207">
        <v>135</v>
      </c>
      <c r="C9207" t="s">
        <v>768</v>
      </c>
      <c r="D9207" t="s">
        <v>115</v>
      </c>
      <c r="E9207">
        <v>1</v>
      </c>
      <c r="F9207">
        <v>16</v>
      </c>
      <c r="G9207">
        <v>6.25</v>
      </c>
      <c r="H9207" t="s">
        <v>116</v>
      </c>
      <c r="I9207">
        <v>4</v>
      </c>
      <c r="J9207" t="s">
        <v>69</v>
      </c>
      <c r="K9207" s="33" t="str">
        <f>IF(ISNA(VLOOKUP(C9207,'Provider-EHR crosswalk'!A:B,2,FALSE)),"No EHR Specified",VLOOKUP(C9207,'Provider-EHR crosswalk'!A:B,2,FALSE))</f>
        <v>Azalea Health EHR</v>
      </c>
    </row>
    <row r="9208" spans="1:11" x14ac:dyDescent="0.25">
      <c r="A9208" t="s">
        <v>117</v>
      </c>
      <c r="B9208">
        <v>135</v>
      </c>
      <c r="C9208" t="s">
        <v>768</v>
      </c>
      <c r="D9208" t="s">
        <v>118</v>
      </c>
      <c r="E9208">
        <v>0</v>
      </c>
      <c r="F9208">
        <v>16</v>
      </c>
      <c r="G9208">
        <v>0</v>
      </c>
      <c r="H9208" t="s">
        <v>116</v>
      </c>
      <c r="I9208">
        <v>4</v>
      </c>
      <c r="J9208" t="s">
        <v>66</v>
      </c>
      <c r="K9208" s="33" t="str">
        <f>IF(ISNA(VLOOKUP(C9208,'Provider-EHR crosswalk'!A:B,2,FALSE)),"No EHR Specified",VLOOKUP(C9208,'Provider-EHR crosswalk'!A:B,2,FALSE))</f>
        <v>Azalea Health EHR</v>
      </c>
    </row>
    <row r="9209" spans="1:11" x14ac:dyDescent="0.25">
      <c r="A9209" t="s">
        <v>119</v>
      </c>
      <c r="B9209">
        <v>135</v>
      </c>
      <c r="C9209" t="s">
        <v>768</v>
      </c>
      <c r="D9209" t="s">
        <v>120</v>
      </c>
      <c r="E9209">
        <v>1</v>
      </c>
      <c r="F9209">
        <v>16</v>
      </c>
      <c r="G9209">
        <v>6.25</v>
      </c>
      <c r="H9209" t="s">
        <v>116</v>
      </c>
      <c r="I9209">
        <v>4</v>
      </c>
      <c r="J9209" t="s">
        <v>69</v>
      </c>
      <c r="K9209" s="33" t="str">
        <f>IF(ISNA(VLOOKUP(C9209,'Provider-EHR crosswalk'!A:B,2,FALSE)),"No EHR Specified",VLOOKUP(C9209,'Provider-EHR crosswalk'!A:B,2,FALSE))</f>
        <v>Azalea Health EHR</v>
      </c>
    </row>
    <row r="9210" spans="1:11" x14ac:dyDescent="0.25">
      <c r="A9210" t="s">
        <v>121</v>
      </c>
      <c r="B9210">
        <v>135</v>
      </c>
      <c r="C9210" t="s">
        <v>768</v>
      </c>
      <c r="D9210" t="s">
        <v>122</v>
      </c>
      <c r="E9210">
        <v>0</v>
      </c>
      <c r="F9210">
        <v>16</v>
      </c>
      <c r="G9210">
        <v>0</v>
      </c>
      <c r="H9210" t="s">
        <v>116</v>
      </c>
      <c r="I9210">
        <v>1</v>
      </c>
      <c r="J9210" t="s">
        <v>66</v>
      </c>
      <c r="K9210" s="33" t="str">
        <f>IF(ISNA(VLOOKUP(C9210,'Provider-EHR crosswalk'!A:B,2,FALSE)),"No EHR Specified",VLOOKUP(C9210,'Provider-EHR crosswalk'!A:B,2,FALSE))</f>
        <v>Azalea Health EHR</v>
      </c>
    </row>
    <row r="9211" spans="1:11" x14ac:dyDescent="0.25">
      <c r="A9211" t="s">
        <v>123</v>
      </c>
      <c r="B9211">
        <v>135</v>
      </c>
      <c r="C9211" t="s">
        <v>768</v>
      </c>
      <c r="D9211" t="s">
        <v>124</v>
      </c>
      <c r="E9211">
        <v>0</v>
      </c>
      <c r="F9211">
        <v>80</v>
      </c>
      <c r="G9211">
        <v>0</v>
      </c>
      <c r="H9211" t="s">
        <v>116</v>
      </c>
      <c r="I9211">
        <v>1</v>
      </c>
      <c r="J9211" t="s">
        <v>66</v>
      </c>
      <c r="K9211" s="33" t="str">
        <f>IF(ISNA(VLOOKUP(C9211,'Provider-EHR crosswalk'!A:B,2,FALSE)),"No EHR Specified",VLOOKUP(C9211,'Provider-EHR crosswalk'!A:B,2,FALSE))</f>
        <v>Azalea Health EHR</v>
      </c>
    </row>
    <row r="9212" spans="1:11" x14ac:dyDescent="0.25">
      <c r="A9212" t="s">
        <v>125</v>
      </c>
      <c r="B9212">
        <v>135</v>
      </c>
      <c r="C9212" t="s">
        <v>768</v>
      </c>
      <c r="D9212" t="s">
        <v>126</v>
      </c>
      <c r="E9212">
        <v>0</v>
      </c>
      <c r="F9212">
        <v>80</v>
      </c>
      <c r="G9212">
        <v>0</v>
      </c>
      <c r="H9212" t="s">
        <v>116</v>
      </c>
      <c r="I9212">
        <v>1</v>
      </c>
      <c r="J9212" t="s">
        <v>66</v>
      </c>
      <c r="K9212" s="33" t="str">
        <f>IF(ISNA(VLOOKUP(C9212,'Provider-EHR crosswalk'!A:B,2,FALSE)),"No EHR Specified",VLOOKUP(C9212,'Provider-EHR crosswalk'!A:B,2,FALSE))</f>
        <v>Azalea Health EHR</v>
      </c>
    </row>
    <row r="9213" spans="1:11" x14ac:dyDescent="0.25">
      <c r="A9213" t="s">
        <v>127</v>
      </c>
      <c r="B9213">
        <v>135</v>
      </c>
      <c r="C9213" t="s">
        <v>768</v>
      </c>
      <c r="D9213" t="s">
        <v>128</v>
      </c>
      <c r="E9213">
        <v>0</v>
      </c>
      <c r="F9213">
        <v>80</v>
      </c>
      <c r="G9213">
        <v>0</v>
      </c>
      <c r="H9213" t="s">
        <v>116</v>
      </c>
      <c r="I9213">
        <v>4</v>
      </c>
      <c r="J9213" t="s">
        <v>66</v>
      </c>
      <c r="K9213" s="33" t="str">
        <f>IF(ISNA(VLOOKUP(C9213,'Provider-EHR crosswalk'!A:B,2,FALSE)),"No EHR Specified",VLOOKUP(C9213,'Provider-EHR crosswalk'!A:B,2,FALSE))</f>
        <v>Azalea Health EHR</v>
      </c>
    </row>
    <row r="9214" spans="1:11" x14ac:dyDescent="0.25">
      <c r="A9214" t="s">
        <v>129</v>
      </c>
      <c r="B9214">
        <v>135</v>
      </c>
      <c r="C9214" t="s">
        <v>768</v>
      </c>
      <c r="D9214" t="s">
        <v>130</v>
      </c>
      <c r="E9214">
        <v>1</v>
      </c>
      <c r="F9214">
        <v>80</v>
      </c>
      <c r="G9214">
        <v>1.25</v>
      </c>
      <c r="H9214" t="s">
        <v>116</v>
      </c>
      <c r="I9214">
        <v>4</v>
      </c>
      <c r="J9214" t="s">
        <v>66</v>
      </c>
      <c r="K9214" s="33" t="str">
        <f>IF(ISNA(VLOOKUP(C9214,'Provider-EHR crosswalk'!A:B,2,FALSE)),"No EHR Specified",VLOOKUP(C9214,'Provider-EHR crosswalk'!A:B,2,FALSE))</f>
        <v>Azalea Health EHR</v>
      </c>
    </row>
    <row r="9215" spans="1:11" x14ac:dyDescent="0.25">
      <c r="A9215" t="s">
        <v>131</v>
      </c>
      <c r="B9215">
        <v>135</v>
      </c>
      <c r="C9215" t="s">
        <v>768</v>
      </c>
      <c r="D9215" t="s">
        <v>132</v>
      </c>
      <c r="E9215">
        <v>3</v>
      </c>
      <c r="F9215">
        <v>80</v>
      </c>
      <c r="G9215">
        <v>3.75</v>
      </c>
      <c r="H9215" t="s">
        <v>116</v>
      </c>
      <c r="I9215">
        <v>4</v>
      </c>
      <c r="J9215" t="s">
        <v>66</v>
      </c>
      <c r="K9215" s="33" t="str">
        <f>IF(ISNA(VLOOKUP(C9215,'Provider-EHR crosswalk'!A:B,2,FALSE)),"No EHR Specified",VLOOKUP(C9215,'Provider-EHR crosswalk'!A:B,2,FALSE))</f>
        <v>Azalea Health EHR</v>
      </c>
    </row>
    <row r="9216" spans="1:11" x14ac:dyDescent="0.25">
      <c r="A9216" t="s">
        <v>133</v>
      </c>
      <c r="B9216">
        <v>135</v>
      </c>
      <c r="C9216" t="s">
        <v>768</v>
      </c>
      <c r="D9216" t="s">
        <v>134</v>
      </c>
      <c r="E9216">
        <v>1</v>
      </c>
      <c r="F9216">
        <v>80</v>
      </c>
      <c r="G9216">
        <v>1.25</v>
      </c>
      <c r="H9216" t="s">
        <v>116</v>
      </c>
      <c r="I9216">
        <v>1</v>
      </c>
      <c r="J9216" t="s">
        <v>69</v>
      </c>
      <c r="K9216" s="33" t="str">
        <f>IF(ISNA(VLOOKUP(C9216,'Provider-EHR crosswalk'!A:B,2,FALSE)),"No EHR Specified",VLOOKUP(C9216,'Provider-EHR crosswalk'!A:B,2,FALSE))</f>
        <v>Azalea Health EHR</v>
      </c>
    </row>
    <row r="9217" spans="1:11" x14ac:dyDescent="0.25">
      <c r="A9217" t="s">
        <v>135</v>
      </c>
      <c r="B9217">
        <v>135</v>
      </c>
      <c r="C9217" t="s">
        <v>768</v>
      </c>
      <c r="D9217" t="s">
        <v>136</v>
      </c>
      <c r="E9217">
        <v>0</v>
      </c>
      <c r="F9217">
        <v>80</v>
      </c>
      <c r="G9217">
        <v>0</v>
      </c>
      <c r="H9217" t="s">
        <v>116</v>
      </c>
      <c r="I9217">
        <v>1</v>
      </c>
      <c r="J9217" t="s">
        <v>66</v>
      </c>
      <c r="K9217" s="33" t="str">
        <f>IF(ISNA(VLOOKUP(C9217,'Provider-EHR crosswalk'!A:B,2,FALSE)),"No EHR Specified",VLOOKUP(C9217,'Provider-EHR crosswalk'!A:B,2,FALSE))</f>
        <v>Azalea Health EHR</v>
      </c>
    </row>
    <row r="9218" spans="1:11" x14ac:dyDescent="0.25">
      <c r="A9218" t="s">
        <v>137</v>
      </c>
      <c r="B9218">
        <v>135</v>
      </c>
      <c r="C9218" t="s">
        <v>768</v>
      </c>
      <c r="D9218" t="s">
        <v>138</v>
      </c>
      <c r="E9218">
        <v>0</v>
      </c>
      <c r="F9218">
        <v>80</v>
      </c>
      <c r="G9218">
        <v>0</v>
      </c>
      <c r="H9218" t="s">
        <v>116</v>
      </c>
      <c r="I9218">
        <v>1</v>
      </c>
      <c r="J9218" t="s">
        <v>66</v>
      </c>
      <c r="K9218" s="33" t="str">
        <f>IF(ISNA(VLOOKUP(C9218,'Provider-EHR crosswalk'!A:B,2,FALSE)),"No EHR Specified",VLOOKUP(C9218,'Provider-EHR crosswalk'!A:B,2,FALSE))</f>
        <v>Azalea Health EHR</v>
      </c>
    </row>
    <row r="9219" spans="1:11" x14ac:dyDescent="0.25">
      <c r="A9219" t="s">
        <v>139</v>
      </c>
      <c r="B9219">
        <v>135</v>
      </c>
      <c r="C9219" t="s">
        <v>768</v>
      </c>
      <c r="D9219" t="s">
        <v>140</v>
      </c>
      <c r="E9219">
        <v>0</v>
      </c>
      <c r="F9219">
        <v>80</v>
      </c>
      <c r="G9219">
        <v>0</v>
      </c>
      <c r="H9219" t="s">
        <v>116</v>
      </c>
      <c r="I9219">
        <v>1</v>
      </c>
      <c r="J9219" t="s">
        <v>66</v>
      </c>
      <c r="K9219" s="33" t="str">
        <f>IF(ISNA(VLOOKUP(C9219,'Provider-EHR crosswalk'!A:B,2,FALSE)),"No EHR Specified",VLOOKUP(C9219,'Provider-EHR crosswalk'!A:B,2,FALSE))</f>
        <v>Azalea Health EHR</v>
      </c>
    </row>
    <row r="9220" spans="1:11" x14ac:dyDescent="0.25">
      <c r="A9220" t="s">
        <v>141</v>
      </c>
      <c r="B9220">
        <v>135</v>
      </c>
      <c r="C9220" t="s">
        <v>768</v>
      </c>
      <c r="D9220" t="s">
        <v>142</v>
      </c>
      <c r="E9220">
        <v>0</v>
      </c>
      <c r="F9220">
        <v>80</v>
      </c>
      <c r="G9220">
        <v>0</v>
      </c>
      <c r="H9220" t="s">
        <v>116</v>
      </c>
      <c r="I9220">
        <v>1</v>
      </c>
      <c r="J9220" t="s">
        <v>66</v>
      </c>
      <c r="K9220" s="33" t="str">
        <f>IF(ISNA(VLOOKUP(C9220,'Provider-EHR crosswalk'!A:B,2,FALSE)),"No EHR Specified",VLOOKUP(C9220,'Provider-EHR crosswalk'!A:B,2,FALSE))</f>
        <v>Azalea Health EHR</v>
      </c>
    </row>
    <row r="9221" spans="1:11" x14ac:dyDescent="0.25">
      <c r="A9221" t="s">
        <v>143</v>
      </c>
      <c r="B9221">
        <v>135</v>
      </c>
      <c r="C9221" t="s">
        <v>768</v>
      </c>
      <c r="D9221" t="s">
        <v>144</v>
      </c>
      <c r="E9221">
        <v>0</v>
      </c>
      <c r="F9221">
        <v>80</v>
      </c>
      <c r="G9221">
        <v>0</v>
      </c>
      <c r="H9221" t="s">
        <v>116</v>
      </c>
      <c r="I9221">
        <v>1</v>
      </c>
      <c r="J9221" t="s">
        <v>66</v>
      </c>
      <c r="K9221" s="33" t="str">
        <f>IF(ISNA(VLOOKUP(C9221,'Provider-EHR crosswalk'!A:B,2,FALSE)),"No EHR Specified",VLOOKUP(C9221,'Provider-EHR crosswalk'!A:B,2,FALSE))</f>
        <v>Azalea Health EHR</v>
      </c>
    </row>
    <row r="9222" spans="1:11" x14ac:dyDescent="0.25">
      <c r="A9222" t="s">
        <v>145</v>
      </c>
      <c r="B9222">
        <v>135</v>
      </c>
      <c r="C9222" t="s">
        <v>768</v>
      </c>
      <c r="D9222" t="s">
        <v>146</v>
      </c>
      <c r="E9222">
        <v>0</v>
      </c>
      <c r="F9222">
        <v>80</v>
      </c>
      <c r="G9222">
        <v>0</v>
      </c>
      <c r="H9222" t="s">
        <v>116</v>
      </c>
      <c r="I9222">
        <v>1</v>
      </c>
      <c r="J9222" t="s">
        <v>66</v>
      </c>
      <c r="K9222" s="33" t="str">
        <f>IF(ISNA(VLOOKUP(C9222,'Provider-EHR crosswalk'!A:B,2,FALSE)),"No EHR Specified",VLOOKUP(C9222,'Provider-EHR crosswalk'!A:B,2,FALSE))</f>
        <v>Azalea Health EHR</v>
      </c>
    </row>
    <row r="9223" spans="1:11" x14ac:dyDescent="0.25">
      <c r="A9223" t="s">
        <v>147</v>
      </c>
      <c r="B9223">
        <v>135</v>
      </c>
      <c r="C9223" t="s">
        <v>768</v>
      </c>
      <c r="D9223" t="s">
        <v>148</v>
      </c>
      <c r="E9223">
        <v>0</v>
      </c>
      <c r="F9223">
        <v>80</v>
      </c>
      <c r="G9223">
        <v>0</v>
      </c>
      <c r="H9223" t="s">
        <v>116</v>
      </c>
      <c r="I9223">
        <v>1</v>
      </c>
      <c r="J9223" t="s">
        <v>66</v>
      </c>
      <c r="K9223" s="33" t="str">
        <f>IF(ISNA(VLOOKUP(C9223,'Provider-EHR crosswalk'!A:B,2,FALSE)),"No EHR Specified",VLOOKUP(C9223,'Provider-EHR crosswalk'!A:B,2,FALSE))</f>
        <v>Azalea Health EHR</v>
      </c>
    </row>
    <row r="9224" spans="1:11" x14ac:dyDescent="0.25">
      <c r="A9224" t="s">
        <v>149</v>
      </c>
      <c r="B9224">
        <v>135</v>
      </c>
      <c r="C9224" t="s">
        <v>768</v>
      </c>
      <c r="D9224" t="s">
        <v>150</v>
      </c>
      <c r="E9224">
        <v>0</v>
      </c>
      <c r="F9224">
        <v>80</v>
      </c>
      <c r="G9224">
        <v>0</v>
      </c>
      <c r="H9224" t="s">
        <v>116</v>
      </c>
      <c r="I9224">
        <v>1</v>
      </c>
      <c r="J9224" t="s">
        <v>66</v>
      </c>
      <c r="K9224" s="33" t="str">
        <f>IF(ISNA(VLOOKUP(C9224,'Provider-EHR crosswalk'!A:B,2,FALSE)),"No EHR Specified",VLOOKUP(C9224,'Provider-EHR crosswalk'!A:B,2,FALSE))</f>
        <v>Azalea Health EHR</v>
      </c>
    </row>
    <row r="9225" spans="1:11" x14ac:dyDescent="0.25">
      <c r="A9225" t="s">
        <v>151</v>
      </c>
      <c r="B9225">
        <v>135</v>
      </c>
      <c r="C9225" t="s">
        <v>768</v>
      </c>
      <c r="D9225" t="s">
        <v>152</v>
      </c>
      <c r="E9225">
        <v>0</v>
      </c>
      <c r="F9225">
        <v>80</v>
      </c>
      <c r="G9225">
        <v>0</v>
      </c>
      <c r="H9225" t="s">
        <v>116</v>
      </c>
      <c r="I9225">
        <v>1</v>
      </c>
      <c r="J9225" t="s">
        <v>66</v>
      </c>
      <c r="K9225" s="33" t="str">
        <f>IF(ISNA(VLOOKUP(C9225,'Provider-EHR crosswalk'!A:B,2,FALSE)),"No EHR Specified",VLOOKUP(C9225,'Provider-EHR crosswalk'!A:B,2,FALSE))</f>
        <v>Azalea Health EHR</v>
      </c>
    </row>
    <row r="9226" spans="1:11" x14ac:dyDescent="0.25">
      <c r="A9226" t="s">
        <v>153</v>
      </c>
      <c r="B9226">
        <v>135</v>
      </c>
      <c r="C9226" t="s">
        <v>768</v>
      </c>
      <c r="D9226" t="s">
        <v>154</v>
      </c>
      <c r="E9226">
        <v>0</v>
      </c>
      <c r="F9226">
        <v>80</v>
      </c>
      <c r="G9226">
        <v>0</v>
      </c>
      <c r="H9226" t="s">
        <v>116</v>
      </c>
      <c r="I9226">
        <v>1</v>
      </c>
      <c r="J9226" t="s">
        <v>66</v>
      </c>
      <c r="K9226" s="33" t="str">
        <f>IF(ISNA(VLOOKUP(C9226,'Provider-EHR crosswalk'!A:B,2,FALSE)),"No EHR Specified",VLOOKUP(C9226,'Provider-EHR crosswalk'!A:B,2,FALSE))</f>
        <v>Azalea Health EHR</v>
      </c>
    </row>
    <row r="9227" spans="1:11" x14ac:dyDescent="0.25">
      <c r="A9227" t="s">
        <v>155</v>
      </c>
      <c r="B9227">
        <v>135</v>
      </c>
      <c r="C9227" t="s">
        <v>768</v>
      </c>
      <c r="D9227" t="s">
        <v>156</v>
      </c>
      <c r="E9227">
        <v>0</v>
      </c>
      <c r="F9227">
        <v>80</v>
      </c>
      <c r="G9227">
        <v>0</v>
      </c>
      <c r="H9227" t="s">
        <v>157</v>
      </c>
      <c r="I9227" t="s">
        <v>157</v>
      </c>
      <c r="J9227" t="s">
        <v>157</v>
      </c>
      <c r="K9227" s="33" t="str">
        <f>IF(ISNA(VLOOKUP(C9227,'Provider-EHR crosswalk'!A:B,2,FALSE)),"No EHR Specified",VLOOKUP(C9227,'Provider-EHR crosswalk'!A:B,2,FALSE))</f>
        <v>Azalea Health EHR</v>
      </c>
    </row>
    <row r="9228" spans="1:11" x14ac:dyDescent="0.25">
      <c r="A9228" t="s">
        <v>158</v>
      </c>
      <c r="B9228">
        <v>135</v>
      </c>
      <c r="C9228" t="s">
        <v>768</v>
      </c>
      <c r="D9228" t="s">
        <v>159</v>
      </c>
      <c r="E9228">
        <v>19</v>
      </c>
      <c r="F9228">
        <v>80</v>
      </c>
      <c r="G9228">
        <v>23.75</v>
      </c>
      <c r="H9228" t="s">
        <v>157</v>
      </c>
      <c r="I9228" t="s">
        <v>157</v>
      </c>
      <c r="J9228" t="s">
        <v>157</v>
      </c>
      <c r="K9228" s="33" t="str">
        <f>IF(ISNA(VLOOKUP(C9228,'Provider-EHR crosswalk'!A:B,2,FALSE)),"No EHR Specified",VLOOKUP(C9228,'Provider-EHR crosswalk'!A:B,2,FALSE))</f>
        <v>Azalea Health EHR</v>
      </c>
    </row>
    <row r="9229" spans="1:11" x14ac:dyDescent="0.25">
      <c r="A9229" t="s">
        <v>162</v>
      </c>
      <c r="B9229">
        <v>135</v>
      </c>
      <c r="C9229" t="s">
        <v>768</v>
      </c>
      <c r="D9229" t="s">
        <v>163</v>
      </c>
      <c r="E9229">
        <v>71</v>
      </c>
      <c r="F9229">
        <v>80</v>
      </c>
      <c r="G9229">
        <v>88.75</v>
      </c>
      <c r="H9229" t="s">
        <v>65</v>
      </c>
      <c r="I9229">
        <v>95</v>
      </c>
      <c r="J9229" t="s">
        <v>69</v>
      </c>
      <c r="K9229" s="33" t="str">
        <f>IF(ISNA(VLOOKUP(C9229,'Provider-EHR crosswalk'!A:B,2,FALSE)),"No EHR Specified",VLOOKUP(C9229,'Provider-EHR crosswalk'!A:B,2,FALSE))</f>
        <v>Azalea Health EHR</v>
      </c>
    </row>
    <row r="9230" spans="1:11" x14ac:dyDescent="0.25">
      <c r="A9230" t="s">
        <v>164</v>
      </c>
      <c r="B9230">
        <v>135</v>
      </c>
      <c r="C9230" t="s">
        <v>768</v>
      </c>
      <c r="D9230" t="s">
        <v>165</v>
      </c>
      <c r="E9230">
        <v>12</v>
      </c>
      <c r="F9230">
        <v>16</v>
      </c>
      <c r="G9230">
        <v>75</v>
      </c>
      <c r="H9230" t="s">
        <v>65</v>
      </c>
      <c r="I9230">
        <v>95</v>
      </c>
      <c r="J9230" t="s">
        <v>69</v>
      </c>
      <c r="K9230" s="33" t="str">
        <f>IF(ISNA(VLOOKUP(C9230,'Provider-EHR crosswalk'!A:B,2,FALSE)),"No EHR Specified",VLOOKUP(C9230,'Provider-EHR crosswalk'!A:B,2,FALSE))</f>
        <v>Azalea Health EHR</v>
      </c>
    </row>
    <row r="9231" spans="1:11" x14ac:dyDescent="0.25">
      <c r="A9231" t="s">
        <v>166</v>
      </c>
      <c r="B9231">
        <v>135</v>
      </c>
      <c r="C9231" t="s">
        <v>768</v>
      </c>
      <c r="D9231" t="s">
        <v>167</v>
      </c>
      <c r="E9231">
        <v>0</v>
      </c>
      <c r="F9231">
        <v>16</v>
      </c>
      <c r="G9231">
        <v>0</v>
      </c>
      <c r="H9231" t="s">
        <v>116</v>
      </c>
      <c r="I9231">
        <v>5</v>
      </c>
      <c r="J9231" t="s">
        <v>66</v>
      </c>
      <c r="K9231" s="33" t="str">
        <f>IF(ISNA(VLOOKUP(C9231,'Provider-EHR crosswalk'!A:B,2,FALSE)),"No EHR Specified",VLOOKUP(C9231,'Provider-EHR crosswalk'!A:B,2,FALSE))</f>
        <v>Azalea Health EHR</v>
      </c>
    </row>
    <row r="9232" spans="1:11" x14ac:dyDescent="0.25">
      <c r="A9232" t="s">
        <v>168</v>
      </c>
      <c r="B9232">
        <v>135</v>
      </c>
      <c r="C9232" t="s">
        <v>768</v>
      </c>
      <c r="D9232" t="s">
        <v>169</v>
      </c>
      <c r="E9232">
        <v>0</v>
      </c>
      <c r="F9232">
        <v>16</v>
      </c>
      <c r="G9232">
        <v>0</v>
      </c>
      <c r="H9232" t="s">
        <v>116</v>
      </c>
      <c r="I9232">
        <v>5</v>
      </c>
      <c r="J9232" t="s">
        <v>66</v>
      </c>
      <c r="K9232" s="33" t="str">
        <f>IF(ISNA(VLOOKUP(C9232,'Provider-EHR crosswalk'!A:B,2,FALSE)),"No EHR Specified",VLOOKUP(C9232,'Provider-EHR crosswalk'!A:B,2,FALSE))</f>
        <v>Azalea Health EHR</v>
      </c>
    </row>
    <row r="9233" spans="1:11" x14ac:dyDescent="0.25">
      <c r="A9233" t="s">
        <v>170</v>
      </c>
      <c r="B9233">
        <v>135</v>
      </c>
      <c r="C9233" t="s">
        <v>768</v>
      </c>
      <c r="D9233" t="s">
        <v>171</v>
      </c>
      <c r="E9233">
        <v>4</v>
      </c>
      <c r="F9233">
        <v>16</v>
      </c>
      <c r="G9233">
        <v>25</v>
      </c>
      <c r="H9233" t="s">
        <v>116</v>
      </c>
      <c r="I9233">
        <v>5</v>
      </c>
      <c r="J9233" t="s">
        <v>69</v>
      </c>
      <c r="K9233" s="33" t="str">
        <f>IF(ISNA(VLOOKUP(C9233,'Provider-EHR crosswalk'!A:B,2,FALSE)),"No EHR Specified",VLOOKUP(C9233,'Provider-EHR crosswalk'!A:B,2,FALSE))</f>
        <v>Azalea Health EHR</v>
      </c>
    </row>
    <row r="9234" spans="1:11" x14ac:dyDescent="0.25">
      <c r="A9234" t="s">
        <v>172</v>
      </c>
      <c r="B9234">
        <v>135</v>
      </c>
      <c r="C9234" t="s">
        <v>768</v>
      </c>
      <c r="D9234" t="s">
        <v>173</v>
      </c>
      <c r="E9234">
        <v>4</v>
      </c>
      <c r="F9234">
        <v>80</v>
      </c>
      <c r="G9234">
        <v>5</v>
      </c>
      <c r="H9234" t="s">
        <v>116</v>
      </c>
      <c r="I9234">
        <v>5</v>
      </c>
      <c r="J9234" t="s">
        <v>69</v>
      </c>
      <c r="K9234" s="33" t="str">
        <f>IF(ISNA(VLOOKUP(C9234,'Provider-EHR crosswalk'!A:B,2,FALSE)),"No EHR Specified",VLOOKUP(C9234,'Provider-EHR crosswalk'!A:B,2,FALSE))</f>
        <v>Azalea Health EHR</v>
      </c>
    </row>
    <row r="9235" spans="1:11" x14ac:dyDescent="0.25">
      <c r="A9235" t="s">
        <v>174</v>
      </c>
      <c r="B9235">
        <v>135</v>
      </c>
      <c r="C9235" t="s">
        <v>768</v>
      </c>
      <c r="D9235" t="s">
        <v>175</v>
      </c>
      <c r="E9235">
        <v>0</v>
      </c>
      <c r="F9235">
        <v>80</v>
      </c>
      <c r="G9235">
        <v>0</v>
      </c>
      <c r="H9235" t="s">
        <v>116</v>
      </c>
      <c r="I9235">
        <v>5</v>
      </c>
      <c r="J9235" t="s">
        <v>66</v>
      </c>
      <c r="K9235" s="33" t="str">
        <f>IF(ISNA(VLOOKUP(C9235,'Provider-EHR crosswalk'!A:B,2,FALSE)),"No EHR Specified",VLOOKUP(C9235,'Provider-EHR crosswalk'!A:B,2,FALSE))</f>
        <v>Azalea Health EHR</v>
      </c>
    </row>
    <row r="9236" spans="1:11" x14ac:dyDescent="0.25">
      <c r="A9236" t="s">
        <v>176</v>
      </c>
      <c r="B9236">
        <v>135</v>
      </c>
      <c r="C9236" t="s">
        <v>768</v>
      </c>
      <c r="D9236" t="s">
        <v>177</v>
      </c>
      <c r="E9236">
        <v>5</v>
      </c>
      <c r="F9236">
        <v>80</v>
      </c>
      <c r="G9236">
        <v>6.25</v>
      </c>
      <c r="H9236" t="s">
        <v>116</v>
      </c>
      <c r="I9236">
        <v>5</v>
      </c>
      <c r="J9236" t="s">
        <v>69</v>
      </c>
      <c r="K9236" s="33" t="str">
        <f>IF(ISNA(VLOOKUP(C9236,'Provider-EHR crosswalk'!A:B,2,FALSE)),"No EHR Specified",VLOOKUP(C9236,'Provider-EHR crosswalk'!A:B,2,FALSE))</f>
        <v>Azalea Health EHR</v>
      </c>
    </row>
    <row r="9237" spans="1:11" x14ac:dyDescent="0.25">
      <c r="A9237" t="s">
        <v>63</v>
      </c>
      <c r="B9237">
        <v>101</v>
      </c>
      <c r="C9237" t="s">
        <v>978</v>
      </c>
      <c r="D9237" t="s">
        <v>64</v>
      </c>
      <c r="E9237">
        <v>21</v>
      </c>
      <c r="F9237">
        <v>21</v>
      </c>
      <c r="G9237">
        <v>100</v>
      </c>
      <c r="H9237" t="s">
        <v>65</v>
      </c>
      <c r="I9237">
        <v>99</v>
      </c>
      <c r="J9237" t="s">
        <v>66</v>
      </c>
      <c r="K9237" s="33" t="str">
        <f>IF(ISNA(VLOOKUP(C9237,'Provider-EHR crosswalk'!A:B,2,FALSE)),"No EHR Specified",VLOOKUP(C9237,'Provider-EHR crosswalk'!A:B,2,FALSE))</f>
        <v>Azalea Health EHR</v>
      </c>
    </row>
    <row r="9238" spans="1:11" x14ac:dyDescent="0.25">
      <c r="A9238" t="s">
        <v>67</v>
      </c>
      <c r="B9238">
        <v>101</v>
      </c>
      <c r="C9238" t="s">
        <v>978</v>
      </c>
      <c r="D9238" t="s">
        <v>68</v>
      </c>
      <c r="E9238">
        <v>10</v>
      </c>
      <c r="F9238">
        <v>21</v>
      </c>
      <c r="G9238">
        <v>47.62</v>
      </c>
      <c r="H9238" t="s">
        <v>65</v>
      </c>
      <c r="I9238">
        <v>75</v>
      </c>
      <c r="J9238" t="s">
        <v>69</v>
      </c>
      <c r="K9238" s="33" t="str">
        <f>IF(ISNA(VLOOKUP(C9238,'Provider-EHR crosswalk'!A:B,2,FALSE)),"No EHR Specified",VLOOKUP(C9238,'Provider-EHR crosswalk'!A:B,2,FALSE))</f>
        <v>Azalea Health EHR</v>
      </c>
    </row>
    <row r="9239" spans="1:11" x14ac:dyDescent="0.25">
      <c r="A9239" t="s">
        <v>70</v>
      </c>
      <c r="B9239">
        <v>101</v>
      </c>
      <c r="C9239" t="s">
        <v>978</v>
      </c>
      <c r="D9239" t="s">
        <v>71</v>
      </c>
      <c r="E9239">
        <v>21</v>
      </c>
      <c r="F9239">
        <v>21</v>
      </c>
      <c r="G9239">
        <v>100</v>
      </c>
      <c r="H9239" t="s">
        <v>65</v>
      </c>
      <c r="I9239">
        <v>99</v>
      </c>
      <c r="J9239" t="s">
        <v>66</v>
      </c>
      <c r="K9239" s="33" t="str">
        <f>IF(ISNA(VLOOKUP(C9239,'Provider-EHR crosswalk'!A:B,2,FALSE)),"No EHR Specified",VLOOKUP(C9239,'Provider-EHR crosswalk'!A:B,2,FALSE))</f>
        <v>Azalea Health EHR</v>
      </c>
    </row>
    <row r="9240" spans="1:11" x14ac:dyDescent="0.25">
      <c r="A9240" t="s">
        <v>72</v>
      </c>
      <c r="B9240">
        <v>101</v>
      </c>
      <c r="C9240" t="s">
        <v>978</v>
      </c>
      <c r="D9240" t="s">
        <v>73</v>
      </c>
      <c r="E9240">
        <v>21</v>
      </c>
      <c r="F9240">
        <v>21</v>
      </c>
      <c r="G9240">
        <v>100</v>
      </c>
      <c r="H9240" t="s">
        <v>65</v>
      </c>
      <c r="I9240">
        <v>99</v>
      </c>
      <c r="J9240" t="s">
        <v>66</v>
      </c>
      <c r="K9240" s="33" t="str">
        <f>IF(ISNA(VLOOKUP(C9240,'Provider-EHR crosswalk'!A:B,2,FALSE)),"No EHR Specified",VLOOKUP(C9240,'Provider-EHR crosswalk'!A:B,2,FALSE))</f>
        <v>Azalea Health EHR</v>
      </c>
    </row>
    <row r="9241" spans="1:11" x14ac:dyDescent="0.25">
      <c r="A9241" t="s">
        <v>74</v>
      </c>
      <c r="B9241">
        <v>101</v>
      </c>
      <c r="C9241" t="s">
        <v>978</v>
      </c>
      <c r="D9241" t="s">
        <v>75</v>
      </c>
      <c r="E9241">
        <v>21</v>
      </c>
      <c r="F9241">
        <v>21</v>
      </c>
      <c r="G9241">
        <v>100</v>
      </c>
      <c r="H9241" t="s">
        <v>65</v>
      </c>
      <c r="I9241">
        <v>99</v>
      </c>
      <c r="J9241" t="s">
        <v>66</v>
      </c>
      <c r="K9241" s="33" t="str">
        <f>IF(ISNA(VLOOKUP(C9241,'Provider-EHR crosswalk'!A:B,2,FALSE)),"No EHR Specified",VLOOKUP(C9241,'Provider-EHR crosswalk'!A:B,2,FALSE))</f>
        <v>Azalea Health EHR</v>
      </c>
    </row>
    <row r="9242" spans="1:11" x14ac:dyDescent="0.25">
      <c r="A9242" t="s">
        <v>76</v>
      </c>
      <c r="B9242">
        <v>101</v>
      </c>
      <c r="C9242" t="s">
        <v>978</v>
      </c>
      <c r="D9242" t="s">
        <v>77</v>
      </c>
      <c r="E9242">
        <v>21</v>
      </c>
      <c r="F9242">
        <v>21</v>
      </c>
      <c r="G9242">
        <v>100</v>
      </c>
      <c r="H9242" t="s">
        <v>65</v>
      </c>
      <c r="I9242">
        <v>85</v>
      </c>
      <c r="J9242" t="s">
        <v>66</v>
      </c>
      <c r="K9242" s="33" t="str">
        <f>IF(ISNA(VLOOKUP(C9242,'Provider-EHR crosswalk'!A:B,2,FALSE)),"No EHR Specified",VLOOKUP(C9242,'Provider-EHR crosswalk'!A:B,2,FALSE))</f>
        <v>Azalea Health EHR</v>
      </c>
    </row>
    <row r="9243" spans="1:11" x14ac:dyDescent="0.25">
      <c r="A9243" t="s">
        <v>78</v>
      </c>
      <c r="B9243">
        <v>101</v>
      </c>
      <c r="C9243" t="s">
        <v>978</v>
      </c>
      <c r="D9243" t="s">
        <v>79</v>
      </c>
      <c r="E9243">
        <v>21</v>
      </c>
      <c r="F9243">
        <v>21</v>
      </c>
      <c r="G9243">
        <v>100</v>
      </c>
      <c r="H9243" t="s">
        <v>65</v>
      </c>
      <c r="I9243">
        <v>85</v>
      </c>
      <c r="J9243" t="s">
        <v>66</v>
      </c>
      <c r="K9243" s="33" t="str">
        <f>IF(ISNA(VLOOKUP(C9243,'Provider-EHR crosswalk'!A:B,2,FALSE)),"No EHR Specified",VLOOKUP(C9243,'Provider-EHR crosswalk'!A:B,2,FALSE))</f>
        <v>Azalea Health EHR</v>
      </c>
    </row>
    <row r="9244" spans="1:11" x14ac:dyDescent="0.25">
      <c r="A9244" t="s">
        <v>80</v>
      </c>
      <c r="B9244">
        <v>101</v>
      </c>
      <c r="C9244" t="s">
        <v>978</v>
      </c>
      <c r="D9244" t="s">
        <v>81</v>
      </c>
      <c r="E9244">
        <v>21</v>
      </c>
      <c r="F9244">
        <v>21</v>
      </c>
      <c r="G9244">
        <v>100</v>
      </c>
      <c r="H9244" t="s">
        <v>65</v>
      </c>
      <c r="I9244">
        <v>85</v>
      </c>
      <c r="J9244" t="s">
        <v>66</v>
      </c>
      <c r="K9244" s="33" t="str">
        <f>IF(ISNA(VLOOKUP(C9244,'Provider-EHR crosswalk'!A:B,2,FALSE)),"No EHR Specified",VLOOKUP(C9244,'Provider-EHR crosswalk'!A:B,2,FALSE))</f>
        <v>Azalea Health EHR</v>
      </c>
    </row>
    <row r="9245" spans="1:11" x14ac:dyDescent="0.25">
      <c r="A9245" t="s">
        <v>82</v>
      </c>
      <c r="B9245">
        <v>101</v>
      </c>
      <c r="C9245" t="s">
        <v>978</v>
      </c>
      <c r="D9245" t="s">
        <v>83</v>
      </c>
      <c r="E9245">
        <v>21</v>
      </c>
      <c r="F9245">
        <v>21</v>
      </c>
      <c r="G9245">
        <v>100</v>
      </c>
      <c r="H9245" t="s">
        <v>65</v>
      </c>
      <c r="I9245">
        <v>85</v>
      </c>
      <c r="J9245" t="s">
        <v>66</v>
      </c>
      <c r="K9245" s="33" t="str">
        <f>IF(ISNA(VLOOKUP(C9245,'Provider-EHR crosswalk'!A:B,2,FALSE)),"No EHR Specified",VLOOKUP(C9245,'Provider-EHR crosswalk'!A:B,2,FALSE))</f>
        <v>Azalea Health EHR</v>
      </c>
    </row>
    <row r="9246" spans="1:11" x14ac:dyDescent="0.25">
      <c r="A9246" t="s">
        <v>84</v>
      </c>
      <c r="B9246">
        <v>101</v>
      </c>
      <c r="C9246" t="s">
        <v>978</v>
      </c>
      <c r="D9246" t="s">
        <v>85</v>
      </c>
      <c r="E9246">
        <v>21</v>
      </c>
      <c r="F9246">
        <v>21</v>
      </c>
      <c r="G9246">
        <v>100</v>
      </c>
      <c r="H9246" t="s">
        <v>65</v>
      </c>
      <c r="I9246">
        <v>85</v>
      </c>
      <c r="J9246" t="s">
        <v>66</v>
      </c>
      <c r="K9246" s="33" t="str">
        <f>IF(ISNA(VLOOKUP(C9246,'Provider-EHR crosswalk'!A:B,2,FALSE)),"No EHR Specified",VLOOKUP(C9246,'Provider-EHR crosswalk'!A:B,2,FALSE))</f>
        <v>Azalea Health EHR</v>
      </c>
    </row>
    <row r="9247" spans="1:11" x14ac:dyDescent="0.25">
      <c r="A9247" t="s">
        <v>86</v>
      </c>
      <c r="B9247">
        <v>101</v>
      </c>
      <c r="C9247" t="s">
        <v>978</v>
      </c>
      <c r="D9247" t="s">
        <v>87</v>
      </c>
      <c r="E9247">
        <v>21</v>
      </c>
      <c r="F9247">
        <v>21</v>
      </c>
      <c r="G9247">
        <v>100</v>
      </c>
      <c r="H9247" t="s">
        <v>65</v>
      </c>
      <c r="I9247">
        <v>95</v>
      </c>
      <c r="J9247" t="s">
        <v>66</v>
      </c>
      <c r="K9247" s="33" t="str">
        <f>IF(ISNA(VLOOKUP(C9247,'Provider-EHR crosswalk'!A:B,2,FALSE)),"No EHR Specified",VLOOKUP(C9247,'Provider-EHR crosswalk'!A:B,2,FALSE))</f>
        <v>Azalea Health EHR</v>
      </c>
    </row>
    <row r="9248" spans="1:11" x14ac:dyDescent="0.25">
      <c r="A9248" t="s">
        <v>88</v>
      </c>
      <c r="B9248">
        <v>101</v>
      </c>
      <c r="C9248" t="s">
        <v>978</v>
      </c>
      <c r="D9248" t="s">
        <v>89</v>
      </c>
      <c r="E9248">
        <v>21</v>
      </c>
      <c r="F9248">
        <v>21</v>
      </c>
      <c r="G9248">
        <v>100</v>
      </c>
      <c r="H9248" t="s">
        <v>65</v>
      </c>
      <c r="I9248">
        <v>95</v>
      </c>
      <c r="J9248" t="s">
        <v>66</v>
      </c>
      <c r="K9248" s="33" t="str">
        <f>IF(ISNA(VLOOKUP(C9248,'Provider-EHR crosswalk'!A:B,2,FALSE)),"No EHR Specified",VLOOKUP(C9248,'Provider-EHR crosswalk'!A:B,2,FALSE))</f>
        <v>Azalea Health EHR</v>
      </c>
    </row>
    <row r="9249" spans="1:11" x14ac:dyDescent="0.25">
      <c r="A9249" t="s">
        <v>90</v>
      </c>
      <c r="B9249">
        <v>101</v>
      </c>
      <c r="C9249" t="s">
        <v>978</v>
      </c>
      <c r="D9249" t="s">
        <v>91</v>
      </c>
      <c r="E9249">
        <v>21</v>
      </c>
      <c r="F9249">
        <v>21</v>
      </c>
      <c r="G9249">
        <v>100</v>
      </c>
      <c r="H9249" t="s">
        <v>65</v>
      </c>
      <c r="I9249">
        <v>90</v>
      </c>
      <c r="J9249" t="s">
        <v>66</v>
      </c>
      <c r="K9249" s="33" t="str">
        <f>IF(ISNA(VLOOKUP(C9249,'Provider-EHR crosswalk'!A:B,2,FALSE)),"No EHR Specified",VLOOKUP(C9249,'Provider-EHR crosswalk'!A:B,2,FALSE))</f>
        <v>Azalea Health EHR</v>
      </c>
    </row>
    <row r="9250" spans="1:11" x14ac:dyDescent="0.25">
      <c r="A9250" t="s">
        <v>92</v>
      </c>
      <c r="B9250">
        <v>101</v>
      </c>
      <c r="C9250" t="s">
        <v>978</v>
      </c>
      <c r="D9250" t="s">
        <v>93</v>
      </c>
      <c r="E9250">
        <v>9</v>
      </c>
      <c r="F9250">
        <v>21</v>
      </c>
      <c r="G9250">
        <v>42.86</v>
      </c>
      <c r="H9250" t="s">
        <v>65</v>
      </c>
      <c r="I9250">
        <v>90</v>
      </c>
      <c r="J9250" t="s">
        <v>69</v>
      </c>
      <c r="K9250" s="33" t="str">
        <f>IF(ISNA(VLOOKUP(C9250,'Provider-EHR crosswalk'!A:B,2,FALSE)),"No EHR Specified",VLOOKUP(C9250,'Provider-EHR crosswalk'!A:B,2,FALSE))</f>
        <v>Azalea Health EHR</v>
      </c>
    </row>
    <row r="9251" spans="1:11" x14ac:dyDescent="0.25">
      <c r="A9251" t="s">
        <v>94</v>
      </c>
      <c r="B9251">
        <v>101</v>
      </c>
      <c r="C9251" t="s">
        <v>978</v>
      </c>
      <c r="D9251" t="s">
        <v>95</v>
      </c>
      <c r="E9251">
        <v>5</v>
      </c>
      <c r="F9251">
        <v>21</v>
      </c>
      <c r="G9251">
        <v>23.81</v>
      </c>
      <c r="H9251" t="s">
        <v>65</v>
      </c>
      <c r="I9251">
        <v>90</v>
      </c>
      <c r="J9251" t="s">
        <v>69</v>
      </c>
      <c r="K9251" s="33" t="str">
        <f>IF(ISNA(VLOOKUP(C9251,'Provider-EHR crosswalk'!A:B,2,FALSE)),"No EHR Specified",VLOOKUP(C9251,'Provider-EHR crosswalk'!A:B,2,FALSE))</f>
        <v>Azalea Health EHR</v>
      </c>
    </row>
    <row r="9252" spans="1:11" x14ac:dyDescent="0.25">
      <c r="A9252" t="s">
        <v>96</v>
      </c>
      <c r="B9252">
        <v>101</v>
      </c>
      <c r="C9252" t="s">
        <v>978</v>
      </c>
      <c r="D9252" t="s">
        <v>97</v>
      </c>
      <c r="E9252">
        <v>17</v>
      </c>
      <c r="F9252">
        <v>21</v>
      </c>
      <c r="G9252">
        <v>80.95</v>
      </c>
      <c r="H9252" t="s">
        <v>65</v>
      </c>
      <c r="I9252">
        <v>90</v>
      </c>
      <c r="J9252" t="s">
        <v>69</v>
      </c>
      <c r="K9252" s="33" t="str">
        <f>IF(ISNA(VLOOKUP(C9252,'Provider-EHR crosswalk'!A:B,2,FALSE)),"No EHR Specified",VLOOKUP(C9252,'Provider-EHR crosswalk'!A:B,2,FALSE))</f>
        <v>Azalea Health EHR</v>
      </c>
    </row>
    <row r="9253" spans="1:11" x14ac:dyDescent="0.25">
      <c r="A9253" t="s">
        <v>98</v>
      </c>
      <c r="B9253">
        <v>101</v>
      </c>
      <c r="C9253" t="s">
        <v>978</v>
      </c>
      <c r="D9253" t="s">
        <v>99</v>
      </c>
      <c r="E9253">
        <v>17</v>
      </c>
      <c r="F9253">
        <v>21</v>
      </c>
      <c r="G9253">
        <v>80.95</v>
      </c>
      <c r="H9253" t="s">
        <v>65</v>
      </c>
      <c r="I9253">
        <v>90</v>
      </c>
      <c r="J9253" t="s">
        <v>69</v>
      </c>
      <c r="K9253" s="33" t="str">
        <f>IF(ISNA(VLOOKUP(C9253,'Provider-EHR crosswalk'!A:B,2,FALSE)),"No EHR Specified",VLOOKUP(C9253,'Provider-EHR crosswalk'!A:B,2,FALSE))</f>
        <v>Azalea Health EHR</v>
      </c>
    </row>
    <row r="9254" spans="1:11" x14ac:dyDescent="0.25">
      <c r="A9254" t="s">
        <v>100</v>
      </c>
      <c r="B9254">
        <v>101</v>
      </c>
      <c r="C9254" t="s">
        <v>978</v>
      </c>
      <c r="D9254" t="s">
        <v>101</v>
      </c>
      <c r="E9254">
        <v>195</v>
      </c>
      <c r="F9254">
        <v>195</v>
      </c>
      <c r="G9254">
        <v>100</v>
      </c>
      <c r="H9254" t="s">
        <v>65</v>
      </c>
      <c r="I9254">
        <v>99</v>
      </c>
      <c r="J9254" t="s">
        <v>66</v>
      </c>
      <c r="K9254" s="33" t="str">
        <f>IF(ISNA(VLOOKUP(C9254,'Provider-EHR crosswalk'!A:B,2,FALSE)),"No EHR Specified",VLOOKUP(C9254,'Provider-EHR crosswalk'!A:B,2,FALSE))</f>
        <v>Azalea Health EHR</v>
      </c>
    </row>
    <row r="9255" spans="1:11" x14ac:dyDescent="0.25">
      <c r="A9255" t="s">
        <v>102</v>
      </c>
      <c r="B9255">
        <v>101</v>
      </c>
      <c r="C9255" t="s">
        <v>978</v>
      </c>
      <c r="D9255" t="s">
        <v>103</v>
      </c>
      <c r="E9255">
        <v>195</v>
      </c>
      <c r="F9255">
        <v>195</v>
      </c>
      <c r="G9255">
        <v>100</v>
      </c>
      <c r="H9255" t="s">
        <v>65</v>
      </c>
      <c r="I9255">
        <v>99</v>
      </c>
      <c r="J9255" t="s">
        <v>66</v>
      </c>
      <c r="K9255" s="33" t="str">
        <f>IF(ISNA(VLOOKUP(C9255,'Provider-EHR crosswalk'!A:B,2,FALSE)),"No EHR Specified",VLOOKUP(C9255,'Provider-EHR crosswalk'!A:B,2,FALSE))</f>
        <v>Azalea Health EHR</v>
      </c>
    </row>
    <row r="9256" spans="1:11" x14ac:dyDescent="0.25">
      <c r="A9256" t="s">
        <v>104</v>
      </c>
      <c r="B9256">
        <v>101</v>
      </c>
      <c r="C9256" t="s">
        <v>978</v>
      </c>
      <c r="D9256" t="s">
        <v>105</v>
      </c>
      <c r="E9256">
        <v>195</v>
      </c>
      <c r="F9256">
        <v>195</v>
      </c>
      <c r="G9256">
        <v>100</v>
      </c>
      <c r="H9256" t="s">
        <v>65</v>
      </c>
      <c r="I9256">
        <v>99</v>
      </c>
      <c r="J9256" t="s">
        <v>66</v>
      </c>
      <c r="K9256" s="33" t="str">
        <f>IF(ISNA(VLOOKUP(C9256,'Provider-EHR crosswalk'!A:B,2,FALSE)),"No EHR Specified",VLOOKUP(C9256,'Provider-EHR crosswalk'!A:B,2,FALSE))</f>
        <v>Azalea Health EHR</v>
      </c>
    </row>
    <row r="9257" spans="1:11" x14ac:dyDescent="0.25">
      <c r="A9257" t="s">
        <v>106</v>
      </c>
      <c r="B9257">
        <v>101</v>
      </c>
      <c r="C9257" t="s">
        <v>978</v>
      </c>
      <c r="D9257" t="s">
        <v>107</v>
      </c>
      <c r="E9257">
        <v>195</v>
      </c>
      <c r="F9257">
        <v>195</v>
      </c>
      <c r="G9257">
        <v>100</v>
      </c>
      <c r="H9257" t="s">
        <v>65</v>
      </c>
      <c r="I9257">
        <v>99</v>
      </c>
      <c r="J9257" t="s">
        <v>66</v>
      </c>
      <c r="K9257" s="33" t="str">
        <f>IF(ISNA(VLOOKUP(C9257,'Provider-EHR crosswalk'!A:B,2,FALSE)),"No EHR Specified",VLOOKUP(C9257,'Provider-EHR crosswalk'!A:B,2,FALSE))</f>
        <v>Azalea Health EHR</v>
      </c>
    </row>
    <row r="9258" spans="1:11" x14ac:dyDescent="0.25">
      <c r="A9258" t="s">
        <v>108</v>
      </c>
      <c r="B9258">
        <v>101</v>
      </c>
      <c r="C9258" t="s">
        <v>978</v>
      </c>
      <c r="D9258" t="s">
        <v>109</v>
      </c>
      <c r="E9258">
        <v>195</v>
      </c>
      <c r="F9258">
        <v>195</v>
      </c>
      <c r="G9258">
        <v>100</v>
      </c>
      <c r="H9258" t="s">
        <v>65</v>
      </c>
      <c r="I9258">
        <v>99</v>
      </c>
      <c r="J9258" t="s">
        <v>66</v>
      </c>
      <c r="K9258" s="33" t="str">
        <f>IF(ISNA(VLOOKUP(C9258,'Provider-EHR crosswalk'!A:B,2,FALSE)),"No EHR Specified",VLOOKUP(C9258,'Provider-EHR crosswalk'!A:B,2,FALSE))</f>
        <v>Azalea Health EHR</v>
      </c>
    </row>
    <row r="9259" spans="1:11" x14ac:dyDescent="0.25">
      <c r="A9259" t="s">
        <v>110</v>
      </c>
      <c r="B9259">
        <v>101</v>
      </c>
      <c r="C9259" t="s">
        <v>978</v>
      </c>
      <c r="D9259" t="s">
        <v>111</v>
      </c>
      <c r="E9259">
        <v>195</v>
      </c>
      <c r="F9259">
        <v>195</v>
      </c>
      <c r="G9259">
        <v>100</v>
      </c>
      <c r="H9259" t="s">
        <v>65</v>
      </c>
      <c r="I9259">
        <v>99</v>
      </c>
      <c r="J9259" t="s">
        <v>66</v>
      </c>
      <c r="K9259" s="33" t="str">
        <f>IF(ISNA(VLOOKUP(C9259,'Provider-EHR crosswalk'!A:B,2,FALSE)),"No EHR Specified",VLOOKUP(C9259,'Provider-EHR crosswalk'!A:B,2,FALSE))</f>
        <v>Azalea Health EHR</v>
      </c>
    </row>
    <row r="9260" spans="1:11" x14ac:dyDescent="0.25">
      <c r="A9260" t="s">
        <v>112</v>
      </c>
      <c r="B9260">
        <v>101</v>
      </c>
      <c r="C9260" t="s">
        <v>978</v>
      </c>
      <c r="D9260" t="s">
        <v>113</v>
      </c>
      <c r="E9260">
        <v>195</v>
      </c>
      <c r="F9260">
        <v>195</v>
      </c>
      <c r="G9260">
        <v>100</v>
      </c>
      <c r="H9260" t="s">
        <v>65</v>
      </c>
      <c r="I9260">
        <v>99</v>
      </c>
      <c r="J9260" t="s">
        <v>66</v>
      </c>
      <c r="K9260" s="33" t="str">
        <f>IF(ISNA(VLOOKUP(C9260,'Provider-EHR crosswalk'!A:B,2,FALSE)),"No EHR Specified",VLOOKUP(C9260,'Provider-EHR crosswalk'!A:B,2,FALSE))</f>
        <v>Azalea Health EHR</v>
      </c>
    </row>
    <row r="9261" spans="1:11" x14ac:dyDescent="0.25">
      <c r="A9261" t="s">
        <v>114</v>
      </c>
      <c r="B9261">
        <v>101</v>
      </c>
      <c r="C9261" t="s">
        <v>978</v>
      </c>
      <c r="D9261" t="s">
        <v>115</v>
      </c>
      <c r="E9261">
        <v>0</v>
      </c>
      <c r="F9261">
        <v>21</v>
      </c>
      <c r="G9261">
        <v>0</v>
      </c>
      <c r="H9261" t="s">
        <v>116</v>
      </c>
      <c r="I9261">
        <v>4</v>
      </c>
      <c r="J9261" t="s">
        <v>66</v>
      </c>
      <c r="K9261" s="33" t="str">
        <f>IF(ISNA(VLOOKUP(C9261,'Provider-EHR crosswalk'!A:B,2,FALSE)),"No EHR Specified",VLOOKUP(C9261,'Provider-EHR crosswalk'!A:B,2,FALSE))</f>
        <v>Azalea Health EHR</v>
      </c>
    </row>
    <row r="9262" spans="1:11" x14ac:dyDescent="0.25">
      <c r="A9262" t="s">
        <v>117</v>
      </c>
      <c r="B9262">
        <v>101</v>
      </c>
      <c r="C9262" t="s">
        <v>978</v>
      </c>
      <c r="D9262" t="s">
        <v>118</v>
      </c>
      <c r="E9262">
        <v>0</v>
      </c>
      <c r="F9262">
        <v>21</v>
      </c>
      <c r="G9262">
        <v>0</v>
      </c>
      <c r="H9262" t="s">
        <v>116</v>
      </c>
      <c r="I9262">
        <v>4</v>
      </c>
      <c r="J9262" t="s">
        <v>66</v>
      </c>
      <c r="K9262" s="33" t="str">
        <f>IF(ISNA(VLOOKUP(C9262,'Provider-EHR crosswalk'!A:B,2,FALSE)),"No EHR Specified",VLOOKUP(C9262,'Provider-EHR crosswalk'!A:B,2,FALSE))</f>
        <v>Azalea Health EHR</v>
      </c>
    </row>
    <row r="9263" spans="1:11" x14ac:dyDescent="0.25">
      <c r="A9263" t="s">
        <v>119</v>
      </c>
      <c r="B9263">
        <v>101</v>
      </c>
      <c r="C9263" t="s">
        <v>978</v>
      </c>
      <c r="D9263" t="s">
        <v>120</v>
      </c>
      <c r="E9263">
        <v>0</v>
      </c>
      <c r="F9263">
        <v>21</v>
      </c>
      <c r="G9263">
        <v>0</v>
      </c>
      <c r="H9263" t="s">
        <v>116</v>
      </c>
      <c r="I9263">
        <v>4</v>
      </c>
      <c r="J9263" t="s">
        <v>66</v>
      </c>
      <c r="K9263" s="33" t="str">
        <f>IF(ISNA(VLOOKUP(C9263,'Provider-EHR crosswalk'!A:B,2,FALSE)),"No EHR Specified",VLOOKUP(C9263,'Provider-EHR crosswalk'!A:B,2,FALSE))</f>
        <v>Azalea Health EHR</v>
      </c>
    </row>
    <row r="9264" spans="1:11" x14ac:dyDescent="0.25">
      <c r="A9264" t="s">
        <v>121</v>
      </c>
      <c r="B9264">
        <v>101</v>
      </c>
      <c r="C9264" t="s">
        <v>978</v>
      </c>
      <c r="D9264" t="s">
        <v>122</v>
      </c>
      <c r="E9264">
        <v>0</v>
      </c>
      <c r="F9264">
        <v>21</v>
      </c>
      <c r="G9264">
        <v>0</v>
      </c>
      <c r="H9264" t="s">
        <v>116</v>
      </c>
      <c r="I9264">
        <v>1</v>
      </c>
      <c r="J9264" t="s">
        <v>66</v>
      </c>
      <c r="K9264" s="33" t="str">
        <f>IF(ISNA(VLOOKUP(C9264,'Provider-EHR crosswalk'!A:B,2,FALSE)),"No EHR Specified",VLOOKUP(C9264,'Provider-EHR crosswalk'!A:B,2,FALSE))</f>
        <v>Azalea Health EHR</v>
      </c>
    </row>
    <row r="9265" spans="1:11" x14ac:dyDescent="0.25">
      <c r="A9265" t="s">
        <v>123</v>
      </c>
      <c r="B9265">
        <v>101</v>
      </c>
      <c r="C9265" t="s">
        <v>978</v>
      </c>
      <c r="D9265" t="s">
        <v>124</v>
      </c>
      <c r="E9265">
        <v>0</v>
      </c>
      <c r="F9265">
        <v>195</v>
      </c>
      <c r="G9265">
        <v>0</v>
      </c>
      <c r="H9265" t="s">
        <v>116</v>
      </c>
      <c r="I9265">
        <v>1</v>
      </c>
      <c r="J9265" t="s">
        <v>66</v>
      </c>
      <c r="K9265" s="33" t="str">
        <f>IF(ISNA(VLOOKUP(C9265,'Provider-EHR crosswalk'!A:B,2,FALSE)),"No EHR Specified",VLOOKUP(C9265,'Provider-EHR crosswalk'!A:B,2,FALSE))</f>
        <v>Azalea Health EHR</v>
      </c>
    </row>
    <row r="9266" spans="1:11" x14ac:dyDescent="0.25">
      <c r="A9266" t="s">
        <v>125</v>
      </c>
      <c r="B9266">
        <v>101</v>
      </c>
      <c r="C9266" t="s">
        <v>978</v>
      </c>
      <c r="D9266" t="s">
        <v>126</v>
      </c>
      <c r="E9266">
        <v>0</v>
      </c>
      <c r="F9266">
        <v>195</v>
      </c>
      <c r="G9266">
        <v>0</v>
      </c>
      <c r="H9266" t="s">
        <v>116</v>
      </c>
      <c r="I9266">
        <v>1</v>
      </c>
      <c r="J9266" t="s">
        <v>66</v>
      </c>
      <c r="K9266" s="33" t="str">
        <f>IF(ISNA(VLOOKUP(C9266,'Provider-EHR crosswalk'!A:B,2,FALSE)),"No EHR Specified",VLOOKUP(C9266,'Provider-EHR crosswalk'!A:B,2,FALSE))</f>
        <v>Azalea Health EHR</v>
      </c>
    </row>
    <row r="9267" spans="1:11" x14ac:dyDescent="0.25">
      <c r="A9267" t="s">
        <v>127</v>
      </c>
      <c r="B9267">
        <v>101</v>
      </c>
      <c r="C9267" t="s">
        <v>978</v>
      </c>
      <c r="D9267" t="s">
        <v>128</v>
      </c>
      <c r="E9267">
        <v>7</v>
      </c>
      <c r="F9267">
        <v>195</v>
      </c>
      <c r="G9267">
        <v>3.59</v>
      </c>
      <c r="H9267" t="s">
        <v>116</v>
      </c>
      <c r="I9267">
        <v>4</v>
      </c>
      <c r="J9267" t="s">
        <v>66</v>
      </c>
      <c r="K9267" s="33" t="str">
        <f>IF(ISNA(VLOOKUP(C9267,'Provider-EHR crosswalk'!A:B,2,FALSE)),"No EHR Specified",VLOOKUP(C9267,'Provider-EHR crosswalk'!A:B,2,FALSE))</f>
        <v>Azalea Health EHR</v>
      </c>
    </row>
    <row r="9268" spans="1:11" x14ac:dyDescent="0.25">
      <c r="A9268" t="s">
        <v>129</v>
      </c>
      <c r="B9268">
        <v>101</v>
      </c>
      <c r="C9268" t="s">
        <v>978</v>
      </c>
      <c r="D9268" t="s">
        <v>130</v>
      </c>
      <c r="E9268">
        <v>0</v>
      </c>
      <c r="F9268">
        <v>195</v>
      </c>
      <c r="G9268">
        <v>0</v>
      </c>
      <c r="H9268" t="s">
        <v>116</v>
      </c>
      <c r="I9268">
        <v>4</v>
      </c>
      <c r="J9268" t="s">
        <v>66</v>
      </c>
      <c r="K9268" s="33" t="str">
        <f>IF(ISNA(VLOOKUP(C9268,'Provider-EHR crosswalk'!A:B,2,FALSE)),"No EHR Specified",VLOOKUP(C9268,'Provider-EHR crosswalk'!A:B,2,FALSE))</f>
        <v>Azalea Health EHR</v>
      </c>
    </row>
    <row r="9269" spans="1:11" x14ac:dyDescent="0.25">
      <c r="A9269" t="s">
        <v>131</v>
      </c>
      <c r="B9269">
        <v>101</v>
      </c>
      <c r="C9269" t="s">
        <v>978</v>
      </c>
      <c r="D9269" t="s">
        <v>132</v>
      </c>
      <c r="E9269">
        <v>9</v>
      </c>
      <c r="F9269">
        <v>195</v>
      </c>
      <c r="G9269">
        <v>4.62</v>
      </c>
      <c r="H9269" t="s">
        <v>116</v>
      </c>
      <c r="I9269">
        <v>4</v>
      </c>
      <c r="J9269" t="s">
        <v>69</v>
      </c>
      <c r="K9269" s="33" t="str">
        <f>IF(ISNA(VLOOKUP(C9269,'Provider-EHR crosswalk'!A:B,2,FALSE)),"No EHR Specified",VLOOKUP(C9269,'Provider-EHR crosswalk'!A:B,2,FALSE))</f>
        <v>Azalea Health EHR</v>
      </c>
    </row>
    <row r="9270" spans="1:11" x14ac:dyDescent="0.25">
      <c r="A9270" t="s">
        <v>133</v>
      </c>
      <c r="B9270">
        <v>101</v>
      </c>
      <c r="C9270" t="s">
        <v>978</v>
      </c>
      <c r="D9270" t="s">
        <v>134</v>
      </c>
      <c r="E9270">
        <v>0</v>
      </c>
      <c r="F9270">
        <v>195</v>
      </c>
      <c r="G9270">
        <v>0</v>
      </c>
      <c r="H9270" t="s">
        <v>116</v>
      </c>
      <c r="I9270">
        <v>1</v>
      </c>
      <c r="J9270" t="s">
        <v>66</v>
      </c>
      <c r="K9270" s="33" t="str">
        <f>IF(ISNA(VLOOKUP(C9270,'Provider-EHR crosswalk'!A:B,2,FALSE)),"No EHR Specified",VLOOKUP(C9270,'Provider-EHR crosswalk'!A:B,2,FALSE))</f>
        <v>Azalea Health EHR</v>
      </c>
    </row>
    <row r="9271" spans="1:11" x14ac:dyDescent="0.25">
      <c r="A9271" t="s">
        <v>135</v>
      </c>
      <c r="B9271">
        <v>101</v>
      </c>
      <c r="C9271" t="s">
        <v>978</v>
      </c>
      <c r="D9271" t="s">
        <v>136</v>
      </c>
      <c r="E9271">
        <v>0</v>
      </c>
      <c r="F9271">
        <v>195</v>
      </c>
      <c r="G9271">
        <v>0</v>
      </c>
      <c r="H9271" t="s">
        <v>116</v>
      </c>
      <c r="I9271">
        <v>1</v>
      </c>
      <c r="J9271" t="s">
        <v>66</v>
      </c>
      <c r="K9271" s="33" t="str">
        <f>IF(ISNA(VLOOKUP(C9271,'Provider-EHR crosswalk'!A:B,2,FALSE)),"No EHR Specified",VLOOKUP(C9271,'Provider-EHR crosswalk'!A:B,2,FALSE))</f>
        <v>Azalea Health EHR</v>
      </c>
    </row>
    <row r="9272" spans="1:11" x14ac:dyDescent="0.25">
      <c r="A9272" t="s">
        <v>137</v>
      </c>
      <c r="B9272">
        <v>101</v>
      </c>
      <c r="C9272" t="s">
        <v>978</v>
      </c>
      <c r="D9272" t="s">
        <v>138</v>
      </c>
      <c r="E9272">
        <v>0</v>
      </c>
      <c r="F9272">
        <v>195</v>
      </c>
      <c r="G9272">
        <v>0</v>
      </c>
      <c r="H9272" t="s">
        <v>116</v>
      </c>
      <c r="I9272">
        <v>1</v>
      </c>
      <c r="J9272" t="s">
        <v>66</v>
      </c>
      <c r="K9272" s="33" t="str">
        <f>IF(ISNA(VLOOKUP(C9272,'Provider-EHR crosswalk'!A:B,2,FALSE)),"No EHR Specified",VLOOKUP(C9272,'Provider-EHR crosswalk'!A:B,2,FALSE))</f>
        <v>Azalea Health EHR</v>
      </c>
    </row>
    <row r="9273" spans="1:11" x14ac:dyDescent="0.25">
      <c r="A9273" t="s">
        <v>139</v>
      </c>
      <c r="B9273">
        <v>101</v>
      </c>
      <c r="C9273" t="s">
        <v>978</v>
      </c>
      <c r="D9273" t="s">
        <v>140</v>
      </c>
      <c r="E9273">
        <v>0</v>
      </c>
      <c r="F9273">
        <v>195</v>
      </c>
      <c r="G9273">
        <v>0</v>
      </c>
      <c r="H9273" t="s">
        <v>116</v>
      </c>
      <c r="I9273">
        <v>1</v>
      </c>
      <c r="J9273" t="s">
        <v>66</v>
      </c>
      <c r="K9273" s="33" t="str">
        <f>IF(ISNA(VLOOKUP(C9273,'Provider-EHR crosswalk'!A:B,2,FALSE)),"No EHR Specified",VLOOKUP(C9273,'Provider-EHR crosswalk'!A:B,2,FALSE))</f>
        <v>Azalea Health EHR</v>
      </c>
    </row>
    <row r="9274" spans="1:11" x14ac:dyDescent="0.25">
      <c r="A9274" t="s">
        <v>141</v>
      </c>
      <c r="B9274">
        <v>101</v>
      </c>
      <c r="C9274" t="s">
        <v>978</v>
      </c>
      <c r="D9274" t="s">
        <v>142</v>
      </c>
      <c r="E9274">
        <v>0</v>
      </c>
      <c r="F9274">
        <v>195</v>
      </c>
      <c r="G9274">
        <v>0</v>
      </c>
      <c r="H9274" t="s">
        <v>116</v>
      </c>
      <c r="I9274">
        <v>1</v>
      </c>
      <c r="J9274" t="s">
        <v>66</v>
      </c>
      <c r="K9274" s="33" t="str">
        <f>IF(ISNA(VLOOKUP(C9274,'Provider-EHR crosswalk'!A:B,2,FALSE)),"No EHR Specified",VLOOKUP(C9274,'Provider-EHR crosswalk'!A:B,2,FALSE))</f>
        <v>Azalea Health EHR</v>
      </c>
    </row>
    <row r="9275" spans="1:11" x14ac:dyDescent="0.25">
      <c r="A9275" t="s">
        <v>143</v>
      </c>
      <c r="B9275">
        <v>101</v>
      </c>
      <c r="C9275" t="s">
        <v>978</v>
      </c>
      <c r="D9275" t="s">
        <v>144</v>
      </c>
      <c r="E9275">
        <v>0</v>
      </c>
      <c r="F9275">
        <v>195</v>
      </c>
      <c r="G9275">
        <v>0</v>
      </c>
      <c r="H9275" t="s">
        <v>116</v>
      </c>
      <c r="I9275">
        <v>1</v>
      </c>
      <c r="J9275" t="s">
        <v>66</v>
      </c>
      <c r="K9275" s="33" t="str">
        <f>IF(ISNA(VLOOKUP(C9275,'Provider-EHR crosswalk'!A:B,2,FALSE)),"No EHR Specified",VLOOKUP(C9275,'Provider-EHR crosswalk'!A:B,2,FALSE))</f>
        <v>Azalea Health EHR</v>
      </c>
    </row>
    <row r="9276" spans="1:11" x14ac:dyDescent="0.25">
      <c r="A9276" t="s">
        <v>145</v>
      </c>
      <c r="B9276">
        <v>101</v>
      </c>
      <c r="C9276" t="s">
        <v>978</v>
      </c>
      <c r="D9276" t="s">
        <v>146</v>
      </c>
      <c r="E9276">
        <v>0</v>
      </c>
      <c r="F9276">
        <v>195</v>
      </c>
      <c r="G9276">
        <v>0</v>
      </c>
      <c r="H9276" t="s">
        <v>116</v>
      </c>
      <c r="I9276">
        <v>1</v>
      </c>
      <c r="J9276" t="s">
        <v>66</v>
      </c>
      <c r="K9276" s="33" t="str">
        <f>IF(ISNA(VLOOKUP(C9276,'Provider-EHR crosswalk'!A:B,2,FALSE)),"No EHR Specified",VLOOKUP(C9276,'Provider-EHR crosswalk'!A:B,2,FALSE))</f>
        <v>Azalea Health EHR</v>
      </c>
    </row>
    <row r="9277" spans="1:11" x14ac:dyDescent="0.25">
      <c r="A9277" t="s">
        <v>147</v>
      </c>
      <c r="B9277">
        <v>101</v>
      </c>
      <c r="C9277" t="s">
        <v>978</v>
      </c>
      <c r="D9277" t="s">
        <v>148</v>
      </c>
      <c r="E9277">
        <v>0</v>
      </c>
      <c r="F9277">
        <v>195</v>
      </c>
      <c r="G9277">
        <v>0</v>
      </c>
      <c r="H9277" t="s">
        <v>116</v>
      </c>
      <c r="I9277">
        <v>1</v>
      </c>
      <c r="J9277" t="s">
        <v>66</v>
      </c>
      <c r="K9277" s="33" t="str">
        <f>IF(ISNA(VLOOKUP(C9277,'Provider-EHR crosswalk'!A:B,2,FALSE)),"No EHR Specified",VLOOKUP(C9277,'Provider-EHR crosswalk'!A:B,2,FALSE))</f>
        <v>Azalea Health EHR</v>
      </c>
    </row>
    <row r="9278" spans="1:11" x14ac:dyDescent="0.25">
      <c r="A9278" t="s">
        <v>149</v>
      </c>
      <c r="B9278">
        <v>101</v>
      </c>
      <c r="C9278" t="s">
        <v>978</v>
      </c>
      <c r="D9278" t="s">
        <v>150</v>
      </c>
      <c r="E9278">
        <v>0</v>
      </c>
      <c r="F9278">
        <v>195</v>
      </c>
      <c r="G9278">
        <v>0</v>
      </c>
      <c r="H9278" t="s">
        <v>116</v>
      </c>
      <c r="I9278">
        <v>1</v>
      </c>
      <c r="J9278" t="s">
        <v>66</v>
      </c>
      <c r="K9278" s="33" t="str">
        <f>IF(ISNA(VLOOKUP(C9278,'Provider-EHR crosswalk'!A:B,2,FALSE)),"No EHR Specified",VLOOKUP(C9278,'Provider-EHR crosswalk'!A:B,2,FALSE))</f>
        <v>Azalea Health EHR</v>
      </c>
    </row>
    <row r="9279" spans="1:11" x14ac:dyDescent="0.25">
      <c r="A9279" t="s">
        <v>151</v>
      </c>
      <c r="B9279">
        <v>101</v>
      </c>
      <c r="C9279" t="s">
        <v>978</v>
      </c>
      <c r="D9279" t="s">
        <v>152</v>
      </c>
      <c r="E9279">
        <v>0</v>
      </c>
      <c r="F9279">
        <v>195</v>
      </c>
      <c r="G9279">
        <v>0</v>
      </c>
      <c r="H9279" t="s">
        <v>116</v>
      </c>
      <c r="I9279">
        <v>1</v>
      </c>
      <c r="J9279" t="s">
        <v>66</v>
      </c>
      <c r="K9279" s="33" t="str">
        <f>IF(ISNA(VLOOKUP(C9279,'Provider-EHR crosswalk'!A:B,2,FALSE)),"No EHR Specified",VLOOKUP(C9279,'Provider-EHR crosswalk'!A:B,2,FALSE))</f>
        <v>Azalea Health EHR</v>
      </c>
    </row>
    <row r="9280" spans="1:11" x14ac:dyDescent="0.25">
      <c r="A9280" t="s">
        <v>153</v>
      </c>
      <c r="B9280">
        <v>101</v>
      </c>
      <c r="C9280" t="s">
        <v>978</v>
      </c>
      <c r="D9280" t="s">
        <v>154</v>
      </c>
      <c r="E9280">
        <v>0</v>
      </c>
      <c r="F9280">
        <v>195</v>
      </c>
      <c r="G9280">
        <v>0</v>
      </c>
      <c r="H9280" t="s">
        <v>116</v>
      </c>
      <c r="I9280">
        <v>1</v>
      </c>
      <c r="J9280" t="s">
        <v>66</v>
      </c>
      <c r="K9280" s="33" t="str">
        <f>IF(ISNA(VLOOKUP(C9280,'Provider-EHR crosswalk'!A:B,2,FALSE)),"No EHR Specified",VLOOKUP(C9280,'Provider-EHR crosswalk'!A:B,2,FALSE))</f>
        <v>Azalea Health EHR</v>
      </c>
    </row>
    <row r="9281" spans="1:11" x14ac:dyDescent="0.25">
      <c r="A9281" t="s">
        <v>155</v>
      </c>
      <c r="B9281">
        <v>101</v>
      </c>
      <c r="C9281" t="s">
        <v>978</v>
      </c>
      <c r="D9281" t="s">
        <v>156</v>
      </c>
      <c r="E9281">
        <v>0</v>
      </c>
      <c r="F9281">
        <v>195</v>
      </c>
      <c r="G9281">
        <v>0</v>
      </c>
      <c r="H9281" t="s">
        <v>157</v>
      </c>
      <c r="I9281" t="s">
        <v>157</v>
      </c>
      <c r="J9281" t="s">
        <v>157</v>
      </c>
      <c r="K9281" s="33" t="str">
        <f>IF(ISNA(VLOOKUP(C9281,'Provider-EHR crosswalk'!A:B,2,FALSE)),"No EHR Specified",VLOOKUP(C9281,'Provider-EHR crosswalk'!A:B,2,FALSE))</f>
        <v>Azalea Health EHR</v>
      </c>
    </row>
    <row r="9282" spans="1:11" x14ac:dyDescent="0.25">
      <c r="A9282" t="s">
        <v>158</v>
      </c>
      <c r="B9282">
        <v>101</v>
      </c>
      <c r="C9282" t="s">
        <v>978</v>
      </c>
      <c r="D9282" t="s">
        <v>159</v>
      </c>
      <c r="E9282">
        <v>7</v>
      </c>
      <c r="F9282">
        <v>195</v>
      </c>
      <c r="G9282">
        <v>3.59</v>
      </c>
      <c r="H9282" t="s">
        <v>157</v>
      </c>
      <c r="I9282" t="s">
        <v>157</v>
      </c>
      <c r="J9282" t="s">
        <v>157</v>
      </c>
      <c r="K9282" s="33" t="str">
        <f>IF(ISNA(VLOOKUP(C9282,'Provider-EHR crosswalk'!A:B,2,FALSE)),"No EHR Specified",VLOOKUP(C9282,'Provider-EHR crosswalk'!A:B,2,FALSE))</f>
        <v>Azalea Health EHR</v>
      </c>
    </row>
    <row r="9283" spans="1:11" x14ac:dyDescent="0.25">
      <c r="A9283" t="s">
        <v>162</v>
      </c>
      <c r="B9283">
        <v>101</v>
      </c>
      <c r="C9283" t="s">
        <v>978</v>
      </c>
      <c r="D9283" t="s">
        <v>163</v>
      </c>
      <c r="E9283">
        <v>194</v>
      </c>
      <c r="F9283">
        <v>195</v>
      </c>
      <c r="G9283">
        <v>99.49</v>
      </c>
      <c r="H9283" t="s">
        <v>65</v>
      </c>
      <c r="I9283">
        <v>95</v>
      </c>
      <c r="J9283" t="s">
        <v>66</v>
      </c>
      <c r="K9283" s="33" t="str">
        <f>IF(ISNA(VLOOKUP(C9283,'Provider-EHR crosswalk'!A:B,2,FALSE)),"No EHR Specified",VLOOKUP(C9283,'Provider-EHR crosswalk'!A:B,2,FALSE))</f>
        <v>Azalea Health EHR</v>
      </c>
    </row>
    <row r="9284" spans="1:11" x14ac:dyDescent="0.25">
      <c r="A9284" t="s">
        <v>164</v>
      </c>
      <c r="B9284">
        <v>101</v>
      </c>
      <c r="C9284" t="s">
        <v>978</v>
      </c>
      <c r="D9284" t="s">
        <v>165</v>
      </c>
      <c r="E9284">
        <v>18</v>
      </c>
      <c r="F9284">
        <v>21</v>
      </c>
      <c r="G9284">
        <v>85.71</v>
      </c>
      <c r="H9284" t="s">
        <v>65</v>
      </c>
      <c r="I9284">
        <v>95</v>
      </c>
      <c r="J9284" t="s">
        <v>69</v>
      </c>
      <c r="K9284" s="33" t="str">
        <f>IF(ISNA(VLOOKUP(C9284,'Provider-EHR crosswalk'!A:B,2,FALSE)),"No EHR Specified",VLOOKUP(C9284,'Provider-EHR crosswalk'!A:B,2,FALSE))</f>
        <v>Azalea Health EHR</v>
      </c>
    </row>
    <row r="9285" spans="1:11" x14ac:dyDescent="0.25">
      <c r="A9285" t="s">
        <v>166</v>
      </c>
      <c r="B9285">
        <v>101</v>
      </c>
      <c r="C9285" t="s">
        <v>978</v>
      </c>
      <c r="D9285" t="s">
        <v>167</v>
      </c>
      <c r="E9285">
        <v>0</v>
      </c>
      <c r="F9285">
        <v>21</v>
      </c>
      <c r="G9285">
        <v>0</v>
      </c>
      <c r="H9285" t="s">
        <v>116</v>
      </c>
      <c r="I9285">
        <v>5</v>
      </c>
      <c r="J9285" t="s">
        <v>66</v>
      </c>
      <c r="K9285" s="33" t="str">
        <f>IF(ISNA(VLOOKUP(C9285,'Provider-EHR crosswalk'!A:B,2,FALSE)),"No EHR Specified",VLOOKUP(C9285,'Provider-EHR crosswalk'!A:B,2,FALSE))</f>
        <v>Azalea Health EHR</v>
      </c>
    </row>
    <row r="9286" spans="1:11" x14ac:dyDescent="0.25">
      <c r="A9286" t="s">
        <v>168</v>
      </c>
      <c r="B9286">
        <v>101</v>
      </c>
      <c r="C9286" t="s">
        <v>978</v>
      </c>
      <c r="D9286" t="s">
        <v>169</v>
      </c>
      <c r="E9286">
        <v>0</v>
      </c>
      <c r="F9286">
        <v>21</v>
      </c>
      <c r="G9286">
        <v>0</v>
      </c>
      <c r="H9286" t="s">
        <v>116</v>
      </c>
      <c r="I9286">
        <v>5</v>
      </c>
      <c r="J9286" t="s">
        <v>66</v>
      </c>
      <c r="K9286" s="33" t="str">
        <f>IF(ISNA(VLOOKUP(C9286,'Provider-EHR crosswalk'!A:B,2,FALSE)),"No EHR Specified",VLOOKUP(C9286,'Provider-EHR crosswalk'!A:B,2,FALSE))</f>
        <v>Azalea Health EHR</v>
      </c>
    </row>
    <row r="9287" spans="1:11" x14ac:dyDescent="0.25">
      <c r="A9287" t="s">
        <v>170</v>
      </c>
      <c r="B9287">
        <v>101</v>
      </c>
      <c r="C9287" t="s">
        <v>978</v>
      </c>
      <c r="D9287" t="s">
        <v>171</v>
      </c>
      <c r="E9287">
        <v>3</v>
      </c>
      <c r="F9287">
        <v>21</v>
      </c>
      <c r="G9287">
        <v>14.29</v>
      </c>
      <c r="H9287" t="s">
        <v>116</v>
      </c>
      <c r="I9287">
        <v>5</v>
      </c>
      <c r="J9287" t="s">
        <v>69</v>
      </c>
      <c r="K9287" s="33" t="str">
        <f>IF(ISNA(VLOOKUP(C9287,'Provider-EHR crosswalk'!A:B,2,FALSE)),"No EHR Specified",VLOOKUP(C9287,'Provider-EHR crosswalk'!A:B,2,FALSE))</f>
        <v>Azalea Health EHR</v>
      </c>
    </row>
    <row r="9288" spans="1:11" x14ac:dyDescent="0.25">
      <c r="A9288" t="s">
        <v>172</v>
      </c>
      <c r="B9288">
        <v>101</v>
      </c>
      <c r="C9288" t="s">
        <v>978</v>
      </c>
      <c r="D9288" t="s">
        <v>173</v>
      </c>
      <c r="E9288">
        <v>1</v>
      </c>
      <c r="F9288">
        <v>195</v>
      </c>
      <c r="G9288">
        <v>0.51</v>
      </c>
      <c r="H9288" t="s">
        <v>116</v>
      </c>
      <c r="I9288">
        <v>5</v>
      </c>
      <c r="J9288" t="s">
        <v>66</v>
      </c>
      <c r="K9288" s="33" t="str">
        <f>IF(ISNA(VLOOKUP(C9288,'Provider-EHR crosswalk'!A:B,2,FALSE)),"No EHR Specified",VLOOKUP(C9288,'Provider-EHR crosswalk'!A:B,2,FALSE))</f>
        <v>Azalea Health EHR</v>
      </c>
    </row>
    <row r="9289" spans="1:11" x14ac:dyDescent="0.25">
      <c r="A9289" t="s">
        <v>174</v>
      </c>
      <c r="B9289">
        <v>101</v>
      </c>
      <c r="C9289" t="s">
        <v>978</v>
      </c>
      <c r="D9289" t="s">
        <v>175</v>
      </c>
      <c r="E9289">
        <v>0</v>
      </c>
      <c r="F9289">
        <v>195</v>
      </c>
      <c r="G9289">
        <v>0</v>
      </c>
      <c r="H9289" t="s">
        <v>116</v>
      </c>
      <c r="I9289">
        <v>5</v>
      </c>
      <c r="J9289" t="s">
        <v>66</v>
      </c>
      <c r="K9289" s="33" t="str">
        <f>IF(ISNA(VLOOKUP(C9289,'Provider-EHR crosswalk'!A:B,2,FALSE)),"No EHR Specified",VLOOKUP(C9289,'Provider-EHR crosswalk'!A:B,2,FALSE))</f>
        <v>Azalea Health EHR</v>
      </c>
    </row>
    <row r="9290" spans="1:11" x14ac:dyDescent="0.25">
      <c r="A9290" t="s">
        <v>176</v>
      </c>
      <c r="B9290">
        <v>101</v>
      </c>
      <c r="C9290" t="s">
        <v>978</v>
      </c>
      <c r="D9290" t="s">
        <v>177</v>
      </c>
      <c r="E9290">
        <v>0</v>
      </c>
      <c r="F9290">
        <v>195</v>
      </c>
      <c r="G9290">
        <v>0</v>
      </c>
      <c r="H9290" t="s">
        <v>116</v>
      </c>
      <c r="I9290">
        <v>5</v>
      </c>
      <c r="J9290" t="s">
        <v>66</v>
      </c>
      <c r="K9290" s="33" t="str">
        <f>IF(ISNA(VLOOKUP(C9290,'Provider-EHR crosswalk'!A:B,2,FALSE)),"No EHR Specified",VLOOKUP(C9290,'Provider-EHR crosswalk'!A:B,2,FALSE))</f>
        <v>Azalea Health EHR</v>
      </c>
    </row>
    <row r="9291" spans="1:11" x14ac:dyDescent="0.25">
      <c r="A9291" t="s">
        <v>63</v>
      </c>
      <c r="B9291">
        <v>201</v>
      </c>
      <c r="C9291" t="s">
        <v>756</v>
      </c>
      <c r="D9291" t="s">
        <v>64</v>
      </c>
      <c r="E9291">
        <v>2</v>
      </c>
      <c r="F9291">
        <v>2</v>
      </c>
      <c r="G9291">
        <v>100</v>
      </c>
      <c r="H9291" t="s">
        <v>65</v>
      </c>
      <c r="I9291">
        <v>99</v>
      </c>
      <c r="J9291" t="s">
        <v>66</v>
      </c>
      <c r="K9291" s="33" t="str">
        <f>IF(ISNA(VLOOKUP(C9291,'Provider-EHR crosswalk'!A:B,2,FALSE)),"No EHR Specified",VLOOKUP(C9291,'Provider-EHR crosswalk'!A:B,2,FALSE))</f>
        <v>Azalea Health EHR</v>
      </c>
    </row>
    <row r="9292" spans="1:11" x14ac:dyDescent="0.25">
      <c r="A9292" t="s">
        <v>67</v>
      </c>
      <c r="B9292">
        <v>201</v>
      </c>
      <c r="C9292" t="s">
        <v>756</v>
      </c>
      <c r="D9292" t="s">
        <v>68</v>
      </c>
      <c r="E9292">
        <v>1</v>
      </c>
      <c r="F9292">
        <v>2</v>
      </c>
      <c r="G9292">
        <v>50</v>
      </c>
      <c r="H9292" t="s">
        <v>65</v>
      </c>
      <c r="I9292">
        <v>75</v>
      </c>
      <c r="J9292" t="s">
        <v>69</v>
      </c>
      <c r="K9292" s="33" t="str">
        <f>IF(ISNA(VLOOKUP(C9292,'Provider-EHR crosswalk'!A:B,2,FALSE)),"No EHR Specified",VLOOKUP(C9292,'Provider-EHR crosswalk'!A:B,2,FALSE))</f>
        <v>Azalea Health EHR</v>
      </c>
    </row>
    <row r="9293" spans="1:11" x14ac:dyDescent="0.25">
      <c r="A9293" t="s">
        <v>70</v>
      </c>
      <c r="B9293">
        <v>201</v>
      </c>
      <c r="C9293" t="s">
        <v>756</v>
      </c>
      <c r="D9293" t="s">
        <v>71</v>
      </c>
      <c r="E9293">
        <v>2</v>
      </c>
      <c r="F9293">
        <v>2</v>
      </c>
      <c r="G9293">
        <v>100</v>
      </c>
      <c r="H9293" t="s">
        <v>65</v>
      </c>
      <c r="I9293">
        <v>99</v>
      </c>
      <c r="J9293" t="s">
        <v>66</v>
      </c>
      <c r="K9293" s="33" t="str">
        <f>IF(ISNA(VLOOKUP(C9293,'Provider-EHR crosswalk'!A:B,2,FALSE)),"No EHR Specified",VLOOKUP(C9293,'Provider-EHR crosswalk'!A:B,2,FALSE))</f>
        <v>Azalea Health EHR</v>
      </c>
    </row>
    <row r="9294" spans="1:11" x14ac:dyDescent="0.25">
      <c r="A9294" t="s">
        <v>72</v>
      </c>
      <c r="B9294">
        <v>201</v>
      </c>
      <c r="C9294" t="s">
        <v>756</v>
      </c>
      <c r="D9294" t="s">
        <v>73</v>
      </c>
      <c r="E9294">
        <v>2</v>
      </c>
      <c r="F9294">
        <v>2</v>
      </c>
      <c r="G9294">
        <v>100</v>
      </c>
      <c r="H9294" t="s">
        <v>65</v>
      </c>
      <c r="I9294">
        <v>99</v>
      </c>
      <c r="J9294" t="s">
        <v>66</v>
      </c>
      <c r="K9294" s="33" t="str">
        <f>IF(ISNA(VLOOKUP(C9294,'Provider-EHR crosswalk'!A:B,2,FALSE)),"No EHR Specified",VLOOKUP(C9294,'Provider-EHR crosswalk'!A:B,2,FALSE))</f>
        <v>Azalea Health EHR</v>
      </c>
    </row>
    <row r="9295" spans="1:11" x14ac:dyDescent="0.25">
      <c r="A9295" t="s">
        <v>74</v>
      </c>
      <c r="B9295">
        <v>201</v>
      </c>
      <c r="C9295" t="s">
        <v>756</v>
      </c>
      <c r="D9295" t="s">
        <v>75</v>
      </c>
      <c r="E9295">
        <v>2</v>
      </c>
      <c r="F9295">
        <v>2</v>
      </c>
      <c r="G9295">
        <v>100</v>
      </c>
      <c r="H9295" t="s">
        <v>65</v>
      </c>
      <c r="I9295">
        <v>99</v>
      </c>
      <c r="J9295" t="s">
        <v>66</v>
      </c>
      <c r="K9295" s="33" t="str">
        <f>IF(ISNA(VLOOKUP(C9295,'Provider-EHR crosswalk'!A:B,2,FALSE)),"No EHR Specified",VLOOKUP(C9295,'Provider-EHR crosswalk'!A:B,2,FALSE))</f>
        <v>Azalea Health EHR</v>
      </c>
    </row>
    <row r="9296" spans="1:11" x14ac:dyDescent="0.25">
      <c r="A9296" t="s">
        <v>76</v>
      </c>
      <c r="B9296">
        <v>201</v>
      </c>
      <c r="C9296" t="s">
        <v>756</v>
      </c>
      <c r="D9296" t="s">
        <v>77</v>
      </c>
      <c r="E9296">
        <v>2</v>
      </c>
      <c r="F9296">
        <v>2</v>
      </c>
      <c r="G9296">
        <v>100</v>
      </c>
      <c r="H9296" t="s">
        <v>65</v>
      </c>
      <c r="I9296">
        <v>85</v>
      </c>
      <c r="J9296" t="s">
        <v>66</v>
      </c>
      <c r="K9296" s="33" t="str">
        <f>IF(ISNA(VLOOKUP(C9296,'Provider-EHR crosswalk'!A:B,2,FALSE)),"No EHR Specified",VLOOKUP(C9296,'Provider-EHR crosswalk'!A:B,2,FALSE))</f>
        <v>Azalea Health EHR</v>
      </c>
    </row>
    <row r="9297" spans="1:11" x14ac:dyDescent="0.25">
      <c r="A9297" t="s">
        <v>78</v>
      </c>
      <c r="B9297">
        <v>201</v>
      </c>
      <c r="C9297" t="s">
        <v>756</v>
      </c>
      <c r="D9297" t="s">
        <v>79</v>
      </c>
      <c r="E9297">
        <v>2</v>
      </c>
      <c r="F9297">
        <v>2</v>
      </c>
      <c r="G9297">
        <v>100</v>
      </c>
      <c r="H9297" t="s">
        <v>65</v>
      </c>
      <c r="I9297">
        <v>85</v>
      </c>
      <c r="J9297" t="s">
        <v>66</v>
      </c>
      <c r="K9297" s="33" t="str">
        <f>IF(ISNA(VLOOKUP(C9297,'Provider-EHR crosswalk'!A:B,2,FALSE)),"No EHR Specified",VLOOKUP(C9297,'Provider-EHR crosswalk'!A:B,2,FALSE))</f>
        <v>Azalea Health EHR</v>
      </c>
    </row>
    <row r="9298" spans="1:11" x14ac:dyDescent="0.25">
      <c r="A9298" t="s">
        <v>80</v>
      </c>
      <c r="B9298">
        <v>201</v>
      </c>
      <c r="C9298" t="s">
        <v>756</v>
      </c>
      <c r="D9298" t="s">
        <v>81</v>
      </c>
      <c r="E9298">
        <v>2</v>
      </c>
      <c r="F9298">
        <v>2</v>
      </c>
      <c r="G9298">
        <v>100</v>
      </c>
      <c r="H9298" t="s">
        <v>65</v>
      </c>
      <c r="I9298">
        <v>85</v>
      </c>
      <c r="J9298" t="s">
        <v>66</v>
      </c>
      <c r="K9298" s="33" t="str">
        <f>IF(ISNA(VLOOKUP(C9298,'Provider-EHR crosswalk'!A:B,2,FALSE)),"No EHR Specified",VLOOKUP(C9298,'Provider-EHR crosswalk'!A:B,2,FALSE))</f>
        <v>Azalea Health EHR</v>
      </c>
    </row>
    <row r="9299" spans="1:11" x14ac:dyDescent="0.25">
      <c r="A9299" t="s">
        <v>82</v>
      </c>
      <c r="B9299">
        <v>201</v>
      </c>
      <c r="C9299" t="s">
        <v>756</v>
      </c>
      <c r="D9299" t="s">
        <v>83</v>
      </c>
      <c r="E9299">
        <v>2</v>
      </c>
      <c r="F9299">
        <v>2</v>
      </c>
      <c r="G9299">
        <v>100</v>
      </c>
      <c r="H9299" t="s">
        <v>65</v>
      </c>
      <c r="I9299">
        <v>85</v>
      </c>
      <c r="J9299" t="s">
        <v>66</v>
      </c>
      <c r="K9299" s="33" t="str">
        <f>IF(ISNA(VLOOKUP(C9299,'Provider-EHR crosswalk'!A:B,2,FALSE)),"No EHR Specified",VLOOKUP(C9299,'Provider-EHR crosswalk'!A:B,2,FALSE))</f>
        <v>Azalea Health EHR</v>
      </c>
    </row>
    <row r="9300" spans="1:11" x14ac:dyDescent="0.25">
      <c r="A9300" t="s">
        <v>84</v>
      </c>
      <c r="B9300">
        <v>201</v>
      </c>
      <c r="C9300" t="s">
        <v>756</v>
      </c>
      <c r="D9300" t="s">
        <v>85</v>
      </c>
      <c r="E9300">
        <v>2</v>
      </c>
      <c r="F9300">
        <v>2</v>
      </c>
      <c r="G9300">
        <v>100</v>
      </c>
      <c r="H9300" t="s">
        <v>65</v>
      </c>
      <c r="I9300">
        <v>85</v>
      </c>
      <c r="J9300" t="s">
        <v>66</v>
      </c>
      <c r="K9300" s="33" t="str">
        <f>IF(ISNA(VLOOKUP(C9300,'Provider-EHR crosswalk'!A:B,2,FALSE)),"No EHR Specified",VLOOKUP(C9300,'Provider-EHR crosswalk'!A:B,2,FALSE))</f>
        <v>Azalea Health EHR</v>
      </c>
    </row>
    <row r="9301" spans="1:11" x14ac:dyDescent="0.25">
      <c r="A9301" t="s">
        <v>86</v>
      </c>
      <c r="B9301">
        <v>201</v>
      </c>
      <c r="C9301" t="s">
        <v>756</v>
      </c>
      <c r="D9301" t="s">
        <v>87</v>
      </c>
      <c r="E9301">
        <v>2</v>
      </c>
      <c r="F9301">
        <v>2</v>
      </c>
      <c r="G9301">
        <v>100</v>
      </c>
      <c r="H9301" t="s">
        <v>65</v>
      </c>
      <c r="I9301">
        <v>95</v>
      </c>
      <c r="J9301" t="s">
        <v>66</v>
      </c>
      <c r="K9301" s="33" t="str">
        <f>IF(ISNA(VLOOKUP(C9301,'Provider-EHR crosswalk'!A:B,2,FALSE)),"No EHR Specified",VLOOKUP(C9301,'Provider-EHR crosswalk'!A:B,2,FALSE))</f>
        <v>Azalea Health EHR</v>
      </c>
    </row>
    <row r="9302" spans="1:11" x14ac:dyDescent="0.25">
      <c r="A9302" t="s">
        <v>88</v>
      </c>
      <c r="B9302">
        <v>201</v>
      </c>
      <c r="C9302" t="s">
        <v>756</v>
      </c>
      <c r="D9302" t="s">
        <v>89</v>
      </c>
      <c r="E9302">
        <v>2</v>
      </c>
      <c r="F9302">
        <v>2</v>
      </c>
      <c r="G9302">
        <v>100</v>
      </c>
      <c r="H9302" t="s">
        <v>65</v>
      </c>
      <c r="I9302">
        <v>95</v>
      </c>
      <c r="J9302" t="s">
        <v>66</v>
      </c>
      <c r="K9302" s="33" t="str">
        <f>IF(ISNA(VLOOKUP(C9302,'Provider-EHR crosswalk'!A:B,2,FALSE)),"No EHR Specified",VLOOKUP(C9302,'Provider-EHR crosswalk'!A:B,2,FALSE))</f>
        <v>Azalea Health EHR</v>
      </c>
    </row>
    <row r="9303" spans="1:11" x14ac:dyDescent="0.25">
      <c r="A9303" t="s">
        <v>90</v>
      </c>
      <c r="B9303">
        <v>201</v>
      </c>
      <c r="C9303" t="s">
        <v>756</v>
      </c>
      <c r="D9303" t="s">
        <v>91</v>
      </c>
      <c r="E9303">
        <v>2</v>
      </c>
      <c r="F9303">
        <v>2</v>
      </c>
      <c r="G9303">
        <v>100</v>
      </c>
      <c r="H9303" t="s">
        <v>65</v>
      </c>
      <c r="I9303">
        <v>90</v>
      </c>
      <c r="J9303" t="s">
        <v>66</v>
      </c>
      <c r="K9303" s="33" t="str">
        <f>IF(ISNA(VLOOKUP(C9303,'Provider-EHR crosswalk'!A:B,2,FALSE)),"No EHR Specified",VLOOKUP(C9303,'Provider-EHR crosswalk'!A:B,2,FALSE))</f>
        <v>Azalea Health EHR</v>
      </c>
    </row>
    <row r="9304" spans="1:11" x14ac:dyDescent="0.25">
      <c r="A9304" t="s">
        <v>92</v>
      </c>
      <c r="B9304">
        <v>201</v>
      </c>
      <c r="C9304" t="s">
        <v>756</v>
      </c>
      <c r="D9304" t="s">
        <v>93</v>
      </c>
      <c r="E9304">
        <v>1</v>
      </c>
      <c r="F9304">
        <v>2</v>
      </c>
      <c r="G9304">
        <v>50</v>
      </c>
      <c r="H9304" t="s">
        <v>65</v>
      </c>
      <c r="I9304">
        <v>90</v>
      </c>
      <c r="J9304" t="s">
        <v>69</v>
      </c>
      <c r="K9304" s="33" t="str">
        <f>IF(ISNA(VLOOKUP(C9304,'Provider-EHR crosswalk'!A:B,2,FALSE)),"No EHR Specified",VLOOKUP(C9304,'Provider-EHR crosswalk'!A:B,2,FALSE))</f>
        <v>Azalea Health EHR</v>
      </c>
    </row>
    <row r="9305" spans="1:11" x14ac:dyDescent="0.25">
      <c r="A9305" t="s">
        <v>94</v>
      </c>
      <c r="B9305">
        <v>201</v>
      </c>
      <c r="C9305" t="s">
        <v>756</v>
      </c>
      <c r="D9305" t="s">
        <v>95</v>
      </c>
      <c r="E9305">
        <v>1</v>
      </c>
      <c r="F9305">
        <v>2</v>
      </c>
      <c r="G9305">
        <v>50</v>
      </c>
      <c r="H9305" t="s">
        <v>65</v>
      </c>
      <c r="I9305">
        <v>90</v>
      </c>
      <c r="J9305" t="s">
        <v>69</v>
      </c>
      <c r="K9305" s="33" t="str">
        <f>IF(ISNA(VLOOKUP(C9305,'Provider-EHR crosswalk'!A:B,2,FALSE)),"No EHR Specified",VLOOKUP(C9305,'Provider-EHR crosswalk'!A:B,2,FALSE))</f>
        <v>Azalea Health EHR</v>
      </c>
    </row>
    <row r="9306" spans="1:11" x14ac:dyDescent="0.25">
      <c r="A9306" t="s">
        <v>96</v>
      </c>
      <c r="B9306">
        <v>201</v>
      </c>
      <c r="C9306" t="s">
        <v>756</v>
      </c>
      <c r="D9306" t="s">
        <v>97</v>
      </c>
      <c r="E9306">
        <v>1</v>
      </c>
      <c r="F9306">
        <v>2</v>
      </c>
      <c r="G9306">
        <v>50</v>
      </c>
      <c r="H9306" t="s">
        <v>65</v>
      </c>
      <c r="I9306">
        <v>90</v>
      </c>
      <c r="J9306" t="s">
        <v>69</v>
      </c>
      <c r="K9306" s="33" t="str">
        <f>IF(ISNA(VLOOKUP(C9306,'Provider-EHR crosswalk'!A:B,2,FALSE)),"No EHR Specified",VLOOKUP(C9306,'Provider-EHR crosswalk'!A:B,2,FALSE))</f>
        <v>Azalea Health EHR</v>
      </c>
    </row>
    <row r="9307" spans="1:11" x14ac:dyDescent="0.25">
      <c r="A9307" t="s">
        <v>98</v>
      </c>
      <c r="B9307">
        <v>201</v>
      </c>
      <c r="C9307" t="s">
        <v>756</v>
      </c>
      <c r="D9307" t="s">
        <v>99</v>
      </c>
      <c r="E9307">
        <v>1</v>
      </c>
      <c r="F9307">
        <v>2</v>
      </c>
      <c r="G9307">
        <v>50</v>
      </c>
      <c r="H9307" t="s">
        <v>65</v>
      </c>
      <c r="I9307">
        <v>90</v>
      </c>
      <c r="J9307" t="s">
        <v>69</v>
      </c>
      <c r="K9307" s="33" t="str">
        <f>IF(ISNA(VLOOKUP(C9307,'Provider-EHR crosswalk'!A:B,2,FALSE)),"No EHR Specified",VLOOKUP(C9307,'Provider-EHR crosswalk'!A:B,2,FALSE))</f>
        <v>Azalea Health EHR</v>
      </c>
    </row>
    <row r="9308" spans="1:11" x14ac:dyDescent="0.25">
      <c r="A9308" t="s">
        <v>100</v>
      </c>
      <c r="B9308">
        <v>201</v>
      </c>
      <c r="C9308" t="s">
        <v>756</v>
      </c>
      <c r="D9308" t="s">
        <v>101</v>
      </c>
      <c r="E9308">
        <v>15</v>
      </c>
      <c r="F9308">
        <v>15</v>
      </c>
      <c r="G9308">
        <v>100</v>
      </c>
      <c r="H9308" t="s">
        <v>65</v>
      </c>
      <c r="I9308">
        <v>99</v>
      </c>
      <c r="J9308" t="s">
        <v>66</v>
      </c>
      <c r="K9308" s="33" t="str">
        <f>IF(ISNA(VLOOKUP(C9308,'Provider-EHR crosswalk'!A:B,2,FALSE)),"No EHR Specified",VLOOKUP(C9308,'Provider-EHR crosswalk'!A:B,2,FALSE))</f>
        <v>Azalea Health EHR</v>
      </c>
    </row>
    <row r="9309" spans="1:11" x14ac:dyDescent="0.25">
      <c r="A9309" t="s">
        <v>102</v>
      </c>
      <c r="B9309">
        <v>201</v>
      </c>
      <c r="C9309" t="s">
        <v>756</v>
      </c>
      <c r="D9309" t="s">
        <v>103</v>
      </c>
      <c r="E9309">
        <v>15</v>
      </c>
      <c r="F9309">
        <v>15</v>
      </c>
      <c r="G9309">
        <v>100</v>
      </c>
      <c r="H9309" t="s">
        <v>65</v>
      </c>
      <c r="I9309">
        <v>99</v>
      </c>
      <c r="J9309" t="s">
        <v>66</v>
      </c>
      <c r="K9309" s="33" t="str">
        <f>IF(ISNA(VLOOKUP(C9309,'Provider-EHR crosswalk'!A:B,2,FALSE)),"No EHR Specified",VLOOKUP(C9309,'Provider-EHR crosswalk'!A:B,2,FALSE))</f>
        <v>Azalea Health EHR</v>
      </c>
    </row>
    <row r="9310" spans="1:11" x14ac:dyDescent="0.25">
      <c r="A9310" t="s">
        <v>104</v>
      </c>
      <c r="B9310">
        <v>201</v>
      </c>
      <c r="C9310" t="s">
        <v>756</v>
      </c>
      <c r="D9310" t="s">
        <v>105</v>
      </c>
      <c r="E9310">
        <v>15</v>
      </c>
      <c r="F9310">
        <v>15</v>
      </c>
      <c r="G9310">
        <v>100</v>
      </c>
      <c r="H9310" t="s">
        <v>65</v>
      </c>
      <c r="I9310">
        <v>99</v>
      </c>
      <c r="J9310" t="s">
        <v>66</v>
      </c>
      <c r="K9310" s="33" t="str">
        <f>IF(ISNA(VLOOKUP(C9310,'Provider-EHR crosswalk'!A:B,2,FALSE)),"No EHR Specified",VLOOKUP(C9310,'Provider-EHR crosswalk'!A:B,2,FALSE))</f>
        <v>Azalea Health EHR</v>
      </c>
    </row>
    <row r="9311" spans="1:11" x14ac:dyDescent="0.25">
      <c r="A9311" t="s">
        <v>106</v>
      </c>
      <c r="B9311">
        <v>201</v>
      </c>
      <c r="C9311" t="s">
        <v>756</v>
      </c>
      <c r="D9311" t="s">
        <v>107</v>
      </c>
      <c r="E9311">
        <v>15</v>
      </c>
      <c r="F9311">
        <v>15</v>
      </c>
      <c r="G9311">
        <v>100</v>
      </c>
      <c r="H9311" t="s">
        <v>65</v>
      </c>
      <c r="I9311">
        <v>99</v>
      </c>
      <c r="J9311" t="s">
        <v>66</v>
      </c>
      <c r="K9311" s="33" t="str">
        <f>IF(ISNA(VLOOKUP(C9311,'Provider-EHR crosswalk'!A:B,2,FALSE)),"No EHR Specified",VLOOKUP(C9311,'Provider-EHR crosswalk'!A:B,2,FALSE))</f>
        <v>Azalea Health EHR</v>
      </c>
    </row>
    <row r="9312" spans="1:11" x14ac:dyDescent="0.25">
      <c r="A9312" t="s">
        <v>108</v>
      </c>
      <c r="B9312">
        <v>201</v>
      </c>
      <c r="C9312" t="s">
        <v>756</v>
      </c>
      <c r="D9312" t="s">
        <v>109</v>
      </c>
      <c r="E9312">
        <v>15</v>
      </c>
      <c r="F9312">
        <v>15</v>
      </c>
      <c r="G9312">
        <v>100</v>
      </c>
      <c r="H9312" t="s">
        <v>65</v>
      </c>
      <c r="I9312">
        <v>99</v>
      </c>
      <c r="J9312" t="s">
        <v>66</v>
      </c>
      <c r="K9312" s="33" t="str">
        <f>IF(ISNA(VLOOKUP(C9312,'Provider-EHR crosswalk'!A:B,2,FALSE)),"No EHR Specified",VLOOKUP(C9312,'Provider-EHR crosswalk'!A:B,2,FALSE))</f>
        <v>Azalea Health EHR</v>
      </c>
    </row>
    <row r="9313" spans="1:11" x14ac:dyDescent="0.25">
      <c r="A9313" t="s">
        <v>110</v>
      </c>
      <c r="B9313">
        <v>201</v>
      </c>
      <c r="C9313" t="s">
        <v>756</v>
      </c>
      <c r="D9313" t="s">
        <v>111</v>
      </c>
      <c r="E9313">
        <v>15</v>
      </c>
      <c r="F9313">
        <v>15</v>
      </c>
      <c r="G9313">
        <v>100</v>
      </c>
      <c r="H9313" t="s">
        <v>65</v>
      </c>
      <c r="I9313">
        <v>99</v>
      </c>
      <c r="J9313" t="s">
        <v>66</v>
      </c>
      <c r="K9313" s="33" t="str">
        <f>IF(ISNA(VLOOKUP(C9313,'Provider-EHR crosswalk'!A:B,2,FALSE)),"No EHR Specified",VLOOKUP(C9313,'Provider-EHR crosswalk'!A:B,2,FALSE))</f>
        <v>Azalea Health EHR</v>
      </c>
    </row>
    <row r="9314" spans="1:11" x14ac:dyDescent="0.25">
      <c r="A9314" t="s">
        <v>112</v>
      </c>
      <c r="B9314">
        <v>201</v>
      </c>
      <c r="C9314" t="s">
        <v>756</v>
      </c>
      <c r="D9314" t="s">
        <v>113</v>
      </c>
      <c r="E9314">
        <v>15</v>
      </c>
      <c r="F9314">
        <v>15</v>
      </c>
      <c r="G9314">
        <v>100</v>
      </c>
      <c r="H9314" t="s">
        <v>65</v>
      </c>
      <c r="I9314">
        <v>99</v>
      </c>
      <c r="J9314" t="s">
        <v>66</v>
      </c>
      <c r="K9314" s="33" t="str">
        <f>IF(ISNA(VLOOKUP(C9314,'Provider-EHR crosswalk'!A:B,2,FALSE)),"No EHR Specified",VLOOKUP(C9314,'Provider-EHR crosswalk'!A:B,2,FALSE))</f>
        <v>Azalea Health EHR</v>
      </c>
    </row>
    <row r="9315" spans="1:11" x14ac:dyDescent="0.25">
      <c r="A9315" t="s">
        <v>114</v>
      </c>
      <c r="B9315">
        <v>201</v>
      </c>
      <c r="C9315" t="s">
        <v>756</v>
      </c>
      <c r="D9315" t="s">
        <v>115</v>
      </c>
      <c r="E9315">
        <v>0</v>
      </c>
      <c r="F9315">
        <v>2</v>
      </c>
      <c r="G9315">
        <v>0</v>
      </c>
      <c r="H9315" t="s">
        <v>116</v>
      </c>
      <c r="I9315">
        <v>4</v>
      </c>
      <c r="J9315" t="s">
        <v>66</v>
      </c>
      <c r="K9315" s="33" t="str">
        <f>IF(ISNA(VLOOKUP(C9315,'Provider-EHR crosswalk'!A:B,2,FALSE)),"No EHR Specified",VLOOKUP(C9315,'Provider-EHR crosswalk'!A:B,2,FALSE))</f>
        <v>Azalea Health EHR</v>
      </c>
    </row>
    <row r="9316" spans="1:11" x14ac:dyDescent="0.25">
      <c r="A9316" t="s">
        <v>117</v>
      </c>
      <c r="B9316">
        <v>201</v>
      </c>
      <c r="C9316" t="s">
        <v>756</v>
      </c>
      <c r="D9316" t="s">
        <v>118</v>
      </c>
      <c r="E9316">
        <v>0</v>
      </c>
      <c r="F9316">
        <v>2</v>
      </c>
      <c r="G9316">
        <v>0</v>
      </c>
      <c r="H9316" t="s">
        <v>116</v>
      </c>
      <c r="I9316">
        <v>4</v>
      </c>
      <c r="J9316" t="s">
        <v>66</v>
      </c>
      <c r="K9316" s="33" t="str">
        <f>IF(ISNA(VLOOKUP(C9316,'Provider-EHR crosswalk'!A:B,2,FALSE)),"No EHR Specified",VLOOKUP(C9316,'Provider-EHR crosswalk'!A:B,2,FALSE))</f>
        <v>Azalea Health EHR</v>
      </c>
    </row>
    <row r="9317" spans="1:11" x14ac:dyDescent="0.25">
      <c r="A9317" t="s">
        <v>119</v>
      </c>
      <c r="B9317">
        <v>201</v>
      </c>
      <c r="C9317" t="s">
        <v>756</v>
      </c>
      <c r="D9317" t="s">
        <v>120</v>
      </c>
      <c r="E9317">
        <v>0</v>
      </c>
      <c r="F9317">
        <v>2</v>
      </c>
      <c r="G9317">
        <v>0</v>
      </c>
      <c r="H9317" t="s">
        <v>116</v>
      </c>
      <c r="I9317">
        <v>4</v>
      </c>
      <c r="J9317" t="s">
        <v>66</v>
      </c>
      <c r="K9317" s="33" t="str">
        <f>IF(ISNA(VLOOKUP(C9317,'Provider-EHR crosswalk'!A:B,2,FALSE)),"No EHR Specified",VLOOKUP(C9317,'Provider-EHR crosswalk'!A:B,2,FALSE))</f>
        <v>Azalea Health EHR</v>
      </c>
    </row>
    <row r="9318" spans="1:11" x14ac:dyDescent="0.25">
      <c r="A9318" t="s">
        <v>121</v>
      </c>
      <c r="B9318">
        <v>201</v>
      </c>
      <c r="C9318" t="s">
        <v>756</v>
      </c>
      <c r="D9318" t="s">
        <v>122</v>
      </c>
      <c r="E9318">
        <v>0</v>
      </c>
      <c r="F9318">
        <v>2</v>
      </c>
      <c r="G9318">
        <v>0</v>
      </c>
      <c r="H9318" t="s">
        <v>116</v>
      </c>
      <c r="I9318">
        <v>1</v>
      </c>
      <c r="J9318" t="s">
        <v>66</v>
      </c>
      <c r="K9318" s="33" t="str">
        <f>IF(ISNA(VLOOKUP(C9318,'Provider-EHR crosswalk'!A:B,2,FALSE)),"No EHR Specified",VLOOKUP(C9318,'Provider-EHR crosswalk'!A:B,2,FALSE))</f>
        <v>Azalea Health EHR</v>
      </c>
    </row>
    <row r="9319" spans="1:11" x14ac:dyDescent="0.25">
      <c r="A9319" t="s">
        <v>123</v>
      </c>
      <c r="B9319">
        <v>201</v>
      </c>
      <c r="C9319" t="s">
        <v>756</v>
      </c>
      <c r="D9319" t="s">
        <v>124</v>
      </c>
      <c r="E9319">
        <v>0</v>
      </c>
      <c r="F9319">
        <v>15</v>
      </c>
      <c r="G9319">
        <v>0</v>
      </c>
      <c r="H9319" t="s">
        <v>116</v>
      </c>
      <c r="I9319">
        <v>1</v>
      </c>
      <c r="J9319" t="s">
        <v>66</v>
      </c>
      <c r="K9319" s="33" t="str">
        <f>IF(ISNA(VLOOKUP(C9319,'Provider-EHR crosswalk'!A:B,2,FALSE)),"No EHR Specified",VLOOKUP(C9319,'Provider-EHR crosswalk'!A:B,2,FALSE))</f>
        <v>Azalea Health EHR</v>
      </c>
    </row>
    <row r="9320" spans="1:11" x14ac:dyDescent="0.25">
      <c r="A9320" t="s">
        <v>125</v>
      </c>
      <c r="B9320">
        <v>201</v>
      </c>
      <c r="C9320" t="s">
        <v>756</v>
      </c>
      <c r="D9320" t="s">
        <v>126</v>
      </c>
      <c r="E9320">
        <v>0</v>
      </c>
      <c r="F9320">
        <v>15</v>
      </c>
      <c r="G9320">
        <v>0</v>
      </c>
      <c r="H9320" t="s">
        <v>116</v>
      </c>
      <c r="I9320">
        <v>1</v>
      </c>
      <c r="J9320" t="s">
        <v>66</v>
      </c>
      <c r="K9320" s="33" t="str">
        <f>IF(ISNA(VLOOKUP(C9320,'Provider-EHR crosswalk'!A:B,2,FALSE)),"No EHR Specified",VLOOKUP(C9320,'Provider-EHR crosswalk'!A:B,2,FALSE))</f>
        <v>Azalea Health EHR</v>
      </c>
    </row>
    <row r="9321" spans="1:11" x14ac:dyDescent="0.25">
      <c r="A9321" t="s">
        <v>127</v>
      </c>
      <c r="B9321">
        <v>201</v>
      </c>
      <c r="C9321" t="s">
        <v>756</v>
      </c>
      <c r="D9321" t="s">
        <v>128</v>
      </c>
      <c r="E9321">
        <v>0</v>
      </c>
      <c r="F9321">
        <v>15</v>
      </c>
      <c r="G9321">
        <v>0</v>
      </c>
      <c r="H9321" t="s">
        <v>116</v>
      </c>
      <c r="I9321">
        <v>4</v>
      </c>
      <c r="J9321" t="s">
        <v>66</v>
      </c>
      <c r="K9321" s="33" t="str">
        <f>IF(ISNA(VLOOKUP(C9321,'Provider-EHR crosswalk'!A:B,2,FALSE)),"No EHR Specified",VLOOKUP(C9321,'Provider-EHR crosswalk'!A:B,2,FALSE))</f>
        <v>Azalea Health EHR</v>
      </c>
    </row>
    <row r="9322" spans="1:11" x14ac:dyDescent="0.25">
      <c r="A9322" t="s">
        <v>129</v>
      </c>
      <c r="B9322">
        <v>201</v>
      </c>
      <c r="C9322" t="s">
        <v>756</v>
      </c>
      <c r="D9322" t="s">
        <v>130</v>
      </c>
      <c r="E9322">
        <v>0</v>
      </c>
      <c r="F9322">
        <v>15</v>
      </c>
      <c r="G9322">
        <v>0</v>
      </c>
      <c r="H9322" t="s">
        <v>116</v>
      </c>
      <c r="I9322">
        <v>4</v>
      </c>
      <c r="J9322" t="s">
        <v>66</v>
      </c>
      <c r="K9322" s="33" t="str">
        <f>IF(ISNA(VLOOKUP(C9322,'Provider-EHR crosswalk'!A:B,2,FALSE)),"No EHR Specified",VLOOKUP(C9322,'Provider-EHR crosswalk'!A:B,2,FALSE))</f>
        <v>Azalea Health EHR</v>
      </c>
    </row>
    <row r="9323" spans="1:11" x14ac:dyDescent="0.25">
      <c r="A9323" t="s">
        <v>131</v>
      </c>
      <c r="B9323">
        <v>201</v>
      </c>
      <c r="C9323" t="s">
        <v>756</v>
      </c>
      <c r="D9323" t="s">
        <v>132</v>
      </c>
      <c r="E9323">
        <v>2</v>
      </c>
      <c r="F9323">
        <v>15</v>
      </c>
      <c r="G9323">
        <v>13.33</v>
      </c>
      <c r="H9323" t="s">
        <v>116</v>
      </c>
      <c r="I9323">
        <v>4</v>
      </c>
      <c r="J9323" t="s">
        <v>69</v>
      </c>
      <c r="K9323" s="33" t="str">
        <f>IF(ISNA(VLOOKUP(C9323,'Provider-EHR crosswalk'!A:B,2,FALSE)),"No EHR Specified",VLOOKUP(C9323,'Provider-EHR crosswalk'!A:B,2,FALSE))</f>
        <v>Azalea Health EHR</v>
      </c>
    </row>
    <row r="9324" spans="1:11" x14ac:dyDescent="0.25">
      <c r="A9324" t="s">
        <v>133</v>
      </c>
      <c r="B9324">
        <v>201</v>
      </c>
      <c r="C9324" t="s">
        <v>756</v>
      </c>
      <c r="D9324" t="s">
        <v>134</v>
      </c>
      <c r="E9324">
        <v>0</v>
      </c>
      <c r="F9324">
        <v>15</v>
      </c>
      <c r="G9324">
        <v>0</v>
      </c>
      <c r="H9324" t="s">
        <v>116</v>
      </c>
      <c r="I9324">
        <v>1</v>
      </c>
      <c r="J9324" t="s">
        <v>66</v>
      </c>
      <c r="K9324" s="33" t="str">
        <f>IF(ISNA(VLOOKUP(C9324,'Provider-EHR crosswalk'!A:B,2,FALSE)),"No EHR Specified",VLOOKUP(C9324,'Provider-EHR crosswalk'!A:B,2,FALSE))</f>
        <v>Azalea Health EHR</v>
      </c>
    </row>
    <row r="9325" spans="1:11" x14ac:dyDescent="0.25">
      <c r="A9325" t="s">
        <v>135</v>
      </c>
      <c r="B9325">
        <v>201</v>
      </c>
      <c r="C9325" t="s">
        <v>756</v>
      </c>
      <c r="D9325" t="s">
        <v>136</v>
      </c>
      <c r="E9325">
        <v>0</v>
      </c>
      <c r="F9325">
        <v>15</v>
      </c>
      <c r="G9325">
        <v>0</v>
      </c>
      <c r="H9325" t="s">
        <v>116</v>
      </c>
      <c r="I9325">
        <v>1</v>
      </c>
      <c r="J9325" t="s">
        <v>66</v>
      </c>
      <c r="K9325" s="33" t="str">
        <f>IF(ISNA(VLOOKUP(C9325,'Provider-EHR crosswalk'!A:B,2,FALSE)),"No EHR Specified",VLOOKUP(C9325,'Provider-EHR crosswalk'!A:B,2,FALSE))</f>
        <v>Azalea Health EHR</v>
      </c>
    </row>
    <row r="9326" spans="1:11" x14ac:dyDescent="0.25">
      <c r="A9326" t="s">
        <v>137</v>
      </c>
      <c r="B9326">
        <v>201</v>
      </c>
      <c r="C9326" t="s">
        <v>756</v>
      </c>
      <c r="D9326" t="s">
        <v>138</v>
      </c>
      <c r="E9326">
        <v>0</v>
      </c>
      <c r="F9326">
        <v>15</v>
      </c>
      <c r="G9326">
        <v>0</v>
      </c>
      <c r="H9326" t="s">
        <v>116</v>
      </c>
      <c r="I9326">
        <v>1</v>
      </c>
      <c r="J9326" t="s">
        <v>66</v>
      </c>
      <c r="K9326" s="33" t="str">
        <f>IF(ISNA(VLOOKUP(C9326,'Provider-EHR crosswalk'!A:B,2,FALSE)),"No EHR Specified",VLOOKUP(C9326,'Provider-EHR crosswalk'!A:B,2,FALSE))</f>
        <v>Azalea Health EHR</v>
      </c>
    </row>
    <row r="9327" spans="1:11" x14ac:dyDescent="0.25">
      <c r="A9327" t="s">
        <v>139</v>
      </c>
      <c r="B9327">
        <v>201</v>
      </c>
      <c r="C9327" t="s">
        <v>756</v>
      </c>
      <c r="D9327" t="s">
        <v>140</v>
      </c>
      <c r="E9327">
        <v>0</v>
      </c>
      <c r="F9327">
        <v>15</v>
      </c>
      <c r="G9327">
        <v>0</v>
      </c>
      <c r="H9327" t="s">
        <v>116</v>
      </c>
      <c r="I9327">
        <v>1</v>
      </c>
      <c r="J9327" t="s">
        <v>66</v>
      </c>
      <c r="K9327" s="33" t="str">
        <f>IF(ISNA(VLOOKUP(C9327,'Provider-EHR crosswalk'!A:B,2,FALSE)),"No EHR Specified",VLOOKUP(C9327,'Provider-EHR crosswalk'!A:B,2,FALSE))</f>
        <v>Azalea Health EHR</v>
      </c>
    </row>
    <row r="9328" spans="1:11" x14ac:dyDescent="0.25">
      <c r="A9328" t="s">
        <v>141</v>
      </c>
      <c r="B9328">
        <v>201</v>
      </c>
      <c r="C9328" t="s">
        <v>756</v>
      </c>
      <c r="D9328" t="s">
        <v>142</v>
      </c>
      <c r="E9328">
        <v>0</v>
      </c>
      <c r="F9328">
        <v>15</v>
      </c>
      <c r="G9328">
        <v>0</v>
      </c>
      <c r="H9328" t="s">
        <v>116</v>
      </c>
      <c r="I9328">
        <v>1</v>
      </c>
      <c r="J9328" t="s">
        <v>66</v>
      </c>
      <c r="K9328" s="33" t="str">
        <f>IF(ISNA(VLOOKUP(C9328,'Provider-EHR crosswalk'!A:B,2,FALSE)),"No EHR Specified",VLOOKUP(C9328,'Provider-EHR crosswalk'!A:B,2,FALSE))</f>
        <v>Azalea Health EHR</v>
      </c>
    </row>
    <row r="9329" spans="1:11" x14ac:dyDescent="0.25">
      <c r="A9329" t="s">
        <v>143</v>
      </c>
      <c r="B9329">
        <v>201</v>
      </c>
      <c r="C9329" t="s">
        <v>756</v>
      </c>
      <c r="D9329" t="s">
        <v>144</v>
      </c>
      <c r="E9329">
        <v>0</v>
      </c>
      <c r="F9329">
        <v>15</v>
      </c>
      <c r="G9329">
        <v>0</v>
      </c>
      <c r="H9329" t="s">
        <v>116</v>
      </c>
      <c r="I9329">
        <v>1</v>
      </c>
      <c r="J9329" t="s">
        <v>66</v>
      </c>
      <c r="K9329" s="33" t="str">
        <f>IF(ISNA(VLOOKUP(C9329,'Provider-EHR crosswalk'!A:B,2,FALSE)),"No EHR Specified",VLOOKUP(C9329,'Provider-EHR crosswalk'!A:B,2,FALSE))</f>
        <v>Azalea Health EHR</v>
      </c>
    </row>
    <row r="9330" spans="1:11" x14ac:dyDescent="0.25">
      <c r="A9330" t="s">
        <v>145</v>
      </c>
      <c r="B9330">
        <v>201</v>
      </c>
      <c r="C9330" t="s">
        <v>756</v>
      </c>
      <c r="D9330" t="s">
        <v>146</v>
      </c>
      <c r="E9330">
        <v>0</v>
      </c>
      <c r="F9330">
        <v>15</v>
      </c>
      <c r="G9330">
        <v>0</v>
      </c>
      <c r="H9330" t="s">
        <v>116</v>
      </c>
      <c r="I9330">
        <v>1</v>
      </c>
      <c r="J9330" t="s">
        <v>66</v>
      </c>
      <c r="K9330" s="33" t="str">
        <f>IF(ISNA(VLOOKUP(C9330,'Provider-EHR crosswalk'!A:B,2,FALSE)),"No EHR Specified",VLOOKUP(C9330,'Provider-EHR crosswalk'!A:B,2,FALSE))</f>
        <v>Azalea Health EHR</v>
      </c>
    </row>
    <row r="9331" spans="1:11" x14ac:dyDescent="0.25">
      <c r="A9331" t="s">
        <v>147</v>
      </c>
      <c r="B9331">
        <v>201</v>
      </c>
      <c r="C9331" t="s">
        <v>756</v>
      </c>
      <c r="D9331" t="s">
        <v>148</v>
      </c>
      <c r="E9331">
        <v>0</v>
      </c>
      <c r="F9331">
        <v>15</v>
      </c>
      <c r="G9331">
        <v>0</v>
      </c>
      <c r="H9331" t="s">
        <v>116</v>
      </c>
      <c r="I9331">
        <v>1</v>
      </c>
      <c r="J9331" t="s">
        <v>66</v>
      </c>
      <c r="K9331" s="33" t="str">
        <f>IF(ISNA(VLOOKUP(C9331,'Provider-EHR crosswalk'!A:B,2,FALSE)),"No EHR Specified",VLOOKUP(C9331,'Provider-EHR crosswalk'!A:B,2,FALSE))</f>
        <v>Azalea Health EHR</v>
      </c>
    </row>
    <row r="9332" spans="1:11" x14ac:dyDescent="0.25">
      <c r="A9332" t="s">
        <v>149</v>
      </c>
      <c r="B9332">
        <v>201</v>
      </c>
      <c r="C9332" t="s">
        <v>756</v>
      </c>
      <c r="D9332" t="s">
        <v>150</v>
      </c>
      <c r="E9332">
        <v>0</v>
      </c>
      <c r="F9332">
        <v>15</v>
      </c>
      <c r="G9332">
        <v>0</v>
      </c>
      <c r="H9332" t="s">
        <v>116</v>
      </c>
      <c r="I9332">
        <v>1</v>
      </c>
      <c r="J9332" t="s">
        <v>66</v>
      </c>
      <c r="K9332" s="33" t="str">
        <f>IF(ISNA(VLOOKUP(C9332,'Provider-EHR crosswalk'!A:B,2,FALSE)),"No EHR Specified",VLOOKUP(C9332,'Provider-EHR crosswalk'!A:B,2,FALSE))</f>
        <v>Azalea Health EHR</v>
      </c>
    </row>
    <row r="9333" spans="1:11" x14ac:dyDescent="0.25">
      <c r="A9333" t="s">
        <v>151</v>
      </c>
      <c r="B9333">
        <v>201</v>
      </c>
      <c r="C9333" t="s">
        <v>756</v>
      </c>
      <c r="D9333" t="s">
        <v>152</v>
      </c>
      <c r="E9333">
        <v>0</v>
      </c>
      <c r="F9333">
        <v>15</v>
      </c>
      <c r="G9333">
        <v>0</v>
      </c>
      <c r="H9333" t="s">
        <v>116</v>
      </c>
      <c r="I9333">
        <v>1</v>
      </c>
      <c r="J9333" t="s">
        <v>66</v>
      </c>
      <c r="K9333" s="33" t="str">
        <f>IF(ISNA(VLOOKUP(C9333,'Provider-EHR crosswalk'!A:B,2,FALSE)),"No EHR Specified",VLOOKUP(C9333,'Provider-EHR crosswalk'!A:B,2,FALSE))</f>
        <v>Azalea Health EHR</v>
      </c>
    </row>
    <row r="9334" spans="1:11" x14ac:dyDescent="0.25">
      <c r="A9334" t="s">
        <v>153</v>
      </c>
      <c r="B9334">
        <v>201</v>
      </c>
      <c r="C9334" t="s">
        <v>756</v>
      </c>
      <c r="D9334" t="s">
        <v>154</v>
      </c>
      <c r="E9334">
        <v>0</v>
      </c>
      <c r="F9334">
        <v>15</v>
      </c>
      <c r="G9334">
        <v>0</v>
      </c>
      <c r="H9334" t="s">
        <v>116</v>
      </c>
      <c r="I9334">
        <v>1</v>
      </c>
      <c r="J9334" t="s">
        <v>66</v>
      </c>
      <c r="K9334" s="33" t="str">
        <f>IF(ISNA(VLOOKUP(C9334,'Provider-EHR crosswalk'!A:B,2,FALSE)),"No EHR Specified",VLOOKUP(C9334,'Provider-EHR crosswalk'!A:B,2,FALSE))</f>
        <v>Azalea Health EHR</v>
      </c>
    </row>
    <row r="9335" spans="1:11" x14ac:dyDescent="0.25">
      <c r="A9335" t="s">
        <v>155</v>
      </c>
      <c r="B9335">
        <v>201</v>
      </c>
      <c r="C9335" t="s">
        <v>756</v>
      </c>
      <c r="D9335" t="s">
        <v>156</v>
      </c>
      <c r="E9335">
        <v>0</v>
      </c>
      <c r="F9335">
        <v>15</v>
      </c>
      <c r="G9335">
        <v>0</v>
      </c>
      <c r="H9335" t="s">
        <v>157</v>
      </c>
      <c r="I9335" t="s">
        <v>157</v>
      </c>
      <c r="J9335" t="s">
        <v>157</v>
      </c>
      <c r="K9335" s="33" t="str">
        <f>IF(ISNA(VLOOKUP(C9335,'Provider-EHR crosswalk'!A:B,2,FALSE)),"No EHR Specified",VLOOKUP(C9335,'Provider-EHR crosswalk'!A:B,2,FALSE))</f>
        <v>Azalea Health EHR</v>
      </c>
    </row>
    <row r="9336" spans="1:11" x14ac:dyDescent="0.25">
      <c r="A9336" t="s">
        <v>158</v>
      </c>
      <c r="B9336">
        <v>201</v>
      </c>
      <c r="C9336" t="s">
        <v>756</v>
      </c>
      <c r="D9336" t="s">
        <v>159</v>
      </c>
      <c r="E9336">
        <v>0</v>
      </c>
      <c r="F9336">
        <v>15</v>
      </c>
      <c r="G9336">
        <v>0</v>
      </c>
      <c r="H9336" t="s">
        <v>157</v>
      </c>
      <c r="I9336" t="s">
        <v>157</v>
      </c>
      <c r="J9336" t="s">
        <v>157</v>
      </c>
      <c r="K9336" s="33" t="str">
        <f>IF(ISNA(VLOOKUP(C9336,'Provider-EHR crosswalk'!A:B,2,FALSE)),"No EHR Specified",VLOOKUP(C9336,'Provider-EHR crosswalk'!A:B,2,FALSE))</f>
        <v>Azalea Health EHR</v>
      </c>
    </row>
    <row r="9337" spans="1:11" x14ac:dyDescent="0.25">
      <c r="A9337" t="s">
        <v>162</v>
      </c>
      <c r="B9337">
        <v>201</v>
      </c>
      <c r="C9337" t="s">
        <v>756</v>
      </c>
      <c r="D9337" t="s">
        <v>163</v>
      </c>
      <c r="E9337">
        <v>15</v>
      </c>
      <c r="F9337">
        <v>15</v>
      </c>
      <c r="G9337">
        <v>100</v>
      </c>
      <c r="H9337" t="s">
        <v>65</v>
      </c>
      <c r="I9337">
        <v>95</v>
      </c>
      <c r="J9337" t="s">
        <v>66</v>
      </c>
      <c r="K9337" s="33" t="str">
        <f>IF(ISNA(VLOOKUP(C9337,'Provider-EHR crosswalk'!A:B,2,FALSE)),"No EHR Specified",VLOOKUP(C9337,'Provider-EHR crosswalk'!A:B,2,FALSE))</f>
        <v>Azalea Health EHR</v>
      </c>
    </row>
    <row r="9338" spans="1:11" x14ac:dyDescent="0.25">
      <c r="A9338" t="s">
        <v>164</v>
      </c>
      <c r="B9338">
        <v>201</v>
      </c>
      <c r="C9338" t="s">
        <v>756</v>
      </c>
      <c r="D9338" t="s">
        <v>165</v>
      </c>
      <c r="E9338">
        <v>2</v>
      </c>
      <c r="F9338">
        <v>2</v>
      </c>
      <c r="G9338">
        <v>100</v>
      </c>
      <c r="H9338" t="s">
        <v>65</v>
      </c>
      <c r="I9338">
        <v>95</v>
      </c>
      <c r="J9338" t="s">
        <v>66</v>
      </c>
      <c r="K9338" s="33" t="str">
        <f>IF(ISNA(VLOOKUP(C9338,'Provider-EHR crosswalk'!A:B,2,FALSE)),"No EHR Specified",VLOOKUP(C9338,'Provider-EHR crosswalk'!A:B,2,FALSE))</f>
        <v>Azalea Health EHR</v>
      </c>
    </row>
    <row r="9339" spans="1:11" x14ac:dyDescent="0.25">
      <c r="A9339" t="s">
        <v>166</v>
      </c>
      <c r="B9339">
        <v>201</v>
      </c>
      <c r="C9339" t="s">
        <v>756</v>
      </c>
      <c r="D9339" t="s">
        <v>167</v>
      </c>
      <c r="E9339">
        <v>0</v>
      </c>
      <c r="F9339">
        <v>2</v>
      </c>
      <c r="G9339">
        <v>0</v>
      </c>
      <c r="H9339" t="s">
        <v>116</v>
      </c>
      <c r="I9339">
        <v>5</v>
      </c>
      <c r="J9339" t="s">
        <v>66</v>
      </c>
      <c r="K9339" s="33" t="str">
        <f>IF(ISNA(VLOOKUP(C9339,'Provider-EHR crosswalk'!A:B,2,FALSE)),"No EHR Specified",VLOOKUP(C9339,'Provider-EHR crosswalk'!A:B,2,FALSE))</f>
        <v>Azalea Health EHR</v>
      </c>
    </row>
    <row r="9340" spans="1:11" x14ac:dyDescent="0.25">
      <c r="A9340" t="s">
        <v>168</v>
      </c>
      <c r="B9340">
        <v>201</v>
      </c>
      <c r="C9340" t="s">
        <v>756</v>
      </c>
      <c r="D9340" t="s">
        <v>169</v>
      </c>
      <c r="E9340">
        <v>0</v>
      </c>
      <c r="F9340">
        <v>2</v>
      </c>
      <c r="G9340">
        <v>0</v>
      </c>
      <c r="H9340" t="s">
        <v>116</v>
      </c>
      <c r="I9340">
        <v>5</v>
      </c>
      <c r="J9340" t="s">
        <v>66</v>
      </c>
      <c r="K9340" s="33" t="str">
        <f>IF(ISNA(VLOOKUP(C9340,'Provider-EHR crosswalk'!A:B,2,FALSE)),"No EHR Specified",VLOOKUP(C9340,'Provider-EHR crosswalk'!A:B,2,FALSE))</f>
        <v>Azalea Health EHR</v>
      </c>
    </row>
    <row r="9341" spans="1:11" x14ac:dyDescent="0.25">
      <c r="A9341" t="s">
        <v>170</v>
      </c>
      <c r="B9341">
        <v>201</v>
      </c>
      <c r="C9341" t="s">
        <v>756</v>
      </c>
      <c r="D9341" t="s">
        <v>171</v>
      </c>
      <c r="E9341">
        <v>0</v>
      </c>
      <c r="F9341">
        <v>2</v>
      </c>
      <c r="G9341">
        <v>0</v>
      </c>
      <c r="H9341" t="s">
        <v>116</v>
      </c>
      <c r="I9341">
        <v>5</v>
      </c>
      <c r="J9341" t="s">
        <v>66</v>
      </c>
      <c r="K9341" s="33" t="str">
        <f>IF(ISNA(VLOOKUP(C9341,'Provider-EHR crosswalk'!A:B,2,FALSE)),"No EHR Specified",VLOOKUP(C9341,'Provider-EHR crosswalk'!A:B,2,FALSE))</f>
        <v>Azalea Health EHR</v>
      </c>
    </row>
    <row r="9342" spans="1:11" x14ac:dyDescent="0.25">
      <c r="A9342" t="s">
        <v>172</v>
      </c>
      <c r="B9342">
        <v>201</v>
      </c>
      <c r="C9342" t="s">
        <v>756</v>
      </c>
      <c r="D9342" t="s">
        <v>173</v>
      </c>
      <c r="E9342">
        <v>0</v>
      </c>
      <c r="F9342">
        <v>15</v>
      </c>
      <c r="G9342">
        <v>0</v>
      </c>
      <c r="H9342" t="s">
        <v>116</v>
      </c>
      <c r="I9342">
        <v>5</v>
      </c>
      <c r="J9342" t="s">
        <v>66</v>
      </c>
      <c r="K9342" s="33" t="str">
        <f>IF(ISNA(VLOOKUP(C9342,'Provider-EHR crosswalk'!A:B,2,FALSE)),"No EHR Specified",VLOOKUP(C9342,'Provider-EHR crosswalk'!A:B,2,FALSE))</f>
        <v>Azalea Health EHR</v>
      </c>
    </row>
    <row r="9343" spans="1:11" x14ac:dyDescent="0.25">
      <c r="A9343" t="s">
        <v>174</v>
      </c>
      <c r="B9343">
        <v>201</v>
      </c>
      <c r="C9343" t="s">
        <v>756</v>
      </c>
      <c r="D9343" t="s">
        <v>175</v>
      </c>
      <c r="E9343">
        <v>0</v>
      </c>
      <c r="F9343">
        <v>15</v>
      </c>
      <c r="G9343">
        <v>0</v>
      </c>
      <c r="H9343" t="s">
        <v>116</v>
      </c>
      <c r="I9343">
        <v>5</v>
      </c>
      <c r="J9343" t="s">
        <v>66</v>
      </c>
      <c r="K9343" s="33" t="str">
        <f>IF(ISNA(VLOOKUP(C9343,'Provider-EHR crosswalk'!A:B,2,FALSE)),"No EHR Specified",VLOOKUP(C9343,'Provider-EHR crosswalk'!A:B,2,FALSE))</f>
        <v>Azalea Health EHR</v>
      </c>
    </row>
    <row r="9344" spans="1:11" x14ac:dyDescent="0.25">
      <c r="A9344" t="s">
        <v>176</v>
      </c>
      <c r="B9344">
        <v>201</v>
      </c>
      <c r="C9344" t="s">
        <v>756</v>
      </c>
      <c r="D9344" t="s">
        <v>177</v>
      </c>
      <c r="E9344">
        <v>0</v>
      </c>
      <c r="F9344">
        <v>15</v>
      </c>
      <c r="G9344">
        <v>0</v>
      </c>
      <c r="H9344" t="s">
        <v>116</v>
      </c>
      <c r="I9344">
        <v>5</v>
      </c>
      <c r="J9344" t="s">
        <v>66</v>
      </c>
      <c r="K9344" s="33" t="str">
        <f>IF(ISNA(VLOOKUP(C9344,'Provider-EHR crosswalk'!A:B,2,FALSE)),"No EHR Specified",VLOOKUP(C9344,'Provider-EHR crosswalk'!A:B,2,FALSE))</f>
        <v>Azalea Health EHR</v>
      </c>
    </row>
    <row r="9345" spans="1:11" x14ac:dyDescent="0.25">
      <c r="A9345" t="s">
        <v>63</v>
      </c>
      <c r="B9345">
        <v>136</v>
      </c>
      <c r="C9345" t="s">
        <v>982</v>
      </c>
      <c r="D9345" t="s">
        <v>64</v>
      </c>
      <c r="E9345">
        <v>16</v>
      </c>
      <c r="F9345">
        <v>16</v>
      </c>
      <c r="G9345">
        <v>100</v>
      </c>
      <c r="H9345" t="s">
        <v>65</v>
      </c>
      <c r="I9345">
        <v>99</v>
      </c>
      <c r="J9345" t="s">
        <v>66</v>
      </c>
      <c r="K9345" s="33" t="str">
        <f>IF(ISNA(VLOOKUP(C9345,'Provider-EHR crosswalk'!A:B,2,FALSE)),"No EHR Specified",VLOOKUP(C9345,'Provider-EHR crosswalk'!A:B,2,FALSE))</f>
        <v>Azalea Health EHR</v>
      </c>
    </row>
    <row r="9346" spans="1:11" x14ac:dyDescent="0.25">
      <c r="A9346" t="s">
        <v>67</v>
      </c>
      <c r="B9346">
        <v>136</v>
      </c>
      <c r="C9346" t="s">
        <v>982</v>
      </c>
      <c r="D9346" t="s">
        <v>68</v>
      </c>
      <c r="E9346">
        <v>7</v>
      </c>
      <c r="F9346">
        <v>16</v>
      </c>
      <c r="G9346">
        <v>43.75</v>
      </c>
      <c r="H9346" t="s">
        <v>65</v>
      </c>
      <c r="I9346">
        <v>75</v>
      </c>
      <c r="J9346" t="s">
        <v>69</v>
      </c>
      <c r="K9346" s="33" t="str">
        <f>IF(ISNA(VLOOKUP(C9346,'Provider-EHR crosswalk'!A:B,2,FALSE)),"No EHR Specified",VLOOKUP(C9346,'Provider-EHR crosswalk'!A:B,2,FALSE))</f>
        <v>Azalea Health EHR</v>
      </c>
    </row>
    <row r="9347" spans="1:11" x14ac:dyDescent="0.25">
      <c r="A9347" t="s">
        <v>70</v>
      </c>
      <c r="B9347">
        <v>136</v>
      </c>
      <c r="C9347" t="s">
        <v>982</v>
      </c>
      <c r="D9347" t="s">
        <v>71</v>
      </c>
      <c r="E9347">
        <v>16</v>
      </c>
      <c r="F9347">
        <v>16</v>
      </c>
      <c r="G9347">
        <v>100</v>
      </c>
      <c r="H9347" t="s">
        <v>65</v>
      </c>
      <c r="I9347">
        <v>99</v>
      </c>
      <c r="J9347" t="s">
        <v>66</v>
      </c>
      <c r="K9347" s="33" t="str">
        <f>IF(ISNA(VLOOKUP(C9347,'Provider-EHR crosswalk'!A:B,2,FALSE)),"No EHR Specified",VLOOKUP(C9347,'Provider-EHR crosswalk'!A:B,2,FALSE))</f>
        <v>Azalea Health EHR</v>
      </c>
    </row>
    <row r="9348" spans="1:11" x14ac:dyDescent="0.25">
      <c r="A9348" t="s">
        <v>72</v>
      </c>
      <c r="B9348">
        <v>136</v>
      </c>
      <c r="C9348" t="s">
        <v>982</v>
      </c>
      <c r="D9348" t="s">
        <v>73</v>
      </c>
      <c r="E9348">
        <v>16</v>
      </c>
      <c r="F9348">
        <v>16</v>
      </c>
      <c r="G9348">
        <v>100</v>
      </c>
      <c r="H9348" t="s">
        <v>65</v>
      </c>
      <c r="I9348">
        <v>99</v>
      </c>
      <c r="J9348" t="s">
        <v>66</v>
      </c>
      <c r="K9348" s="33" t="str">
        <f>IF(ISNA(VLOOKUP(C9348,'Provider-EHR crosswalk'!A:B,2,FALSE)),"No EHR Specified",VLOOKUP(C9348,'Provider-EHR crosswalk'!A:B,2,FALSE))</f>
        <v>Azalea Health EHR</v>
      </c>
    </row>
    <row r="9349" spans="1:11" x14ac:dyDescent="0.25">
      <c r="A9349" t="s">
        <v>74</v>
      </c>
      <c r="B9349">
        <v>136</v>
      </c>
      <c r="C9349" t="s">
        <v>982</v>
      </c>
      <c r="D9349" t="s">
        <v>75</v>
      </c>
      <c r="E9349">
        <v>16</v>
      </c>
      <c r="F9349">
        <v>16</v>
      </c>
      <c r="G9349">
        <v>100</v>
      </c>
      <c r="H9349" t="s">
        <v>65</v>
      </c>
      <c r="I9349">
        <v>99</v>
      </c>
      <c r="J9349" t="s">
        <v>66</v>
      </c>
      <c r="K9349" s="33" t="str">
        <f>IF(ISNA(VLOOKUP(C9349,'Provider-EHR crosswalk'!A:B,2,FALSE)),"No EHR Specified",VLOOKUP(C9349,'Provider-EHR crosswalk'!A:B,2,FALSE))</f>
        <v>Azalea Health EHR</v>
      </c>
    </row>
    <row r="9350" spans="1:11" x14ac:dyDescent="0.25">
      <c r="A9350" t="s">
        <v>76</v>
      </c>
      <c r="B9350">
        <v>136</v>
      </c>
      <c r="C9350" t="s">
        <v>982</v>
      </c>
      <c r="D9350" t="s">
        <v>77</v>
      </c>
      <c r="E9350">
        <v>16</v>
      </c>
      <c r="F9350">
        <v>16</v>
      </c>
      <c r="G9350">
        <v>100</v>
      </c>
      <c r="H9350" t="s">
        <v>65</v>
      </c>
      <c r="I9350">
        <v>85</v>
      </c>
      <c r="J9350" t="s">
        <v>66</v>
      </c>
      <c r="K9350" s="33" t="str">
        <f>IF(ISNA(VLOOKUP(C9350,'Provider-EHR crosswalk'!A:B,2,FALSE)),"No EHR Specified",VLOOKUP(C9350,'Provider-EHR crosswalk'!A:B,2,FALSE))</f>
        <v>Azalea Health EHR</v>
      </c>
    </row>
    <row r="9351" spans="1:11" x14ac:dyDescent="0.25">
      <c r="A9351" t="s">
        <v>78</v>
      </c>
      <c r="B9351">
        <v>136</v>
      </c>
      <c r="C9351" t="s">
        <v>982</v>
      </c>
      <c r="D9351" t="s">
        <v>79</v>
      </c>
      <c r="E9351">
        <v>16</v>
      </c>
      <c r="F9351">
        <v>16</v>
      </c>
      <c r="G9351">
        <v>100</v>
      </c>
      <c r="H9351" t="s">
        <v>65</v>
      </c>
      <c r="I9351">
        <v>85</v>
      </c>
      <c r="J9351" t="s">
        <v>66</v>
      </c>
      <c r="K9351" s="33" t="str">
        <f>IF(ISNA(VLOOKUP(C9351,'Provider-EHR crosswalk'!A:B,2,FALSE)),"No EHR Specified",VLOOKUP(C9351,'Provider-EHR crosswalk'!A:B,2,FALSE))</f>
        <v>Azalea Health EHR</v>
      </c>
    </row>
    <row r="9352" spans="1:11" x14ac:dyDescent="0.25">
      <c r="A9352" t="s">
        <v>80</v>
      </c>
      <c r="B9352">
        <v>136</v>
      </c>
      <c r="C9352" t="s">
        <v>982</v>
      </c>
      <c r="D9352" t="s">
        <v>81</v>
      </c>
      <c r="E9352">
        <v>16</v>
      </c>
      <c r="F9352">
        <v>16</v>
      </c>
      <c r="G9352">
        <v>100</v>
      </c>
      <c r="H9352" t="s">
        <v>65</v>
      </c>
      <c r="I9352">
        <v>85</v>
      </c>
      <c r="J9352" t="s">
        <v>66</v>
      </c>
      <c r="K9352" s="33" t="str">
        <f>IF(ISNA(VLOOKUP(C9352,'Provider-EHR crosswalk'!A:B,2,FALSE)),"No EHR Specified",VLOOKUP(C9352,'Provider-EHR crosswalk'!A:B,2,FALSE))</f>
        <v>Azalea Health EHR</v>
      </c>
    </row>
    <row r="9353" spans="1:11" x14ac:dyDescent="0.25">
      <c r="A9353" t="s">
        <v>82</v>
      </c>
      <c r="B9353">
        <v>136</v>
      </c>
      <c r="C9353" t="s">
        <v>982</v>
      </c>
      <c r="D9353" t="s">
        <v>83</v>
      </c>
      <c r="E9353">
        <v>16</v>
      </c>
      <c r="F9353">
        <v>16</v>
      </c>
      <c r="G9353">
        <v>100</v>
      </c>
      <c r="H9353" t="s">
        <v>65</v>
      </c>
      <c r="I9353">
        <v>85</v>
      </c>
      <c r="J9353" t="s">
        <v>66</v>
      </c>
      <c r="K9353" s="33" t="str">
        <f>IF(ISNA(VLOOKUP(C9353,'Provider-EHR crosswalk'!A:B,2,FALSE)),"No EHR Specified",VLOOKUP(C9353,'Provider-EHR crosswalk'!A:B,2,FALSE))</f>
        <v>Azalea Health EHR</v>
      </c>
    </row>
    <row r="9354" spans="1:11" x14ac:dyDescent="0.25">
      <c r="A9354" t="s">
        <v>84</v>
      </c>
      <c r="B9354">
        <v>136</v>
      </c>
      <c r="C9354" t="s">
        <v>982</v>
      </c>
      <c r="D9354" t="s">
        <v>85</v>
      </c>
      <c r="E9354">
        <v>16</v>
      </c>
      <c r="F9354">
        <v>16</v>
      </c>
      <c r="G9354">
        <v>100</v>
      </c>
      <c r="H9354" t="s">
        <v>65</v>
      </c>
      <c r="I9354">
        <v>85</v>
      </c>
      <c r="J9354" t="s">
        <v>66</v>
      </c>
      <c r="K9354" s="33" t="str">
        <f>IF(ISNA(VLOOKUP(C9354,'Provider-EHR crosswalk'!A:B,2,FALSE)),"No EHR Specified",VLOOKUP(C9354,'Provider-EHR crosswalk'!A:B,2,FALSE))</f>
        <v>Azalea Health EHR</v>
      </c>
    </row>
    <row r="9355" spans="1:11" x14ac:dyDescent="0.25">
      <c r="A9355" t="s">
        <v>86</v>
      </c>
      <c r="B9355">
        <v>136</v>
      </c>
      <c r="C9355" t="s">
        <v>982</v>
      </c>
      <c r="D9355" t="s">
        <v>87</v>
      </c>
      <c r="E9355">
        <v>16</v>
      </c>
      <c r="F9355">
        <v>16</v>
      </c>
      <c r="G9355">
        <v>100</v>
      </c>
      <c r="H9355" t="s">
        <v>65</v>
      </c>
      <c r="I9355">
        <v>95</v>
      </c>
      <c r="J9355" t="s">
        <v>66</v>
      </c>
      <c r="K9355" s="33" t="str">
        <f>IF(ISNA(VLOOKUP(C9355,'Provider-EHR crosswalk'!A:B,2,FALSE)),"No EHR Specified",VLOOKUP(C9355,'Provider-EHR crosswalk'!A:B,2,FALSE))</f>
        <v>Azalea Health EHR</v>
      </c>
    </row>
    <row r="9356" spans="1:11" x14ac:dyDescent="0.25">
      <c r="A9356" t="s">
        <v>88</v>
      </c>
      <c r="B9356">
        <v>136</v>
      </c>
      <c r="C9356" t="s">
        <v>982</v>
      </c>
      <c r="D9356" t="s">
        <v>89</v>
      </c>
      <c r="E9356">
        <v>16</v>
      </c>
      <c r="F9356">
        <v>16</v>
      </c>
      <c r="G9356">
        <v>100</v>
      </c>
      <c r="H9356" t="s">
        <v>65</v>
      </c>
      <c r="I9356">
        <v>95</v>
      </c>
      <c r="J9356" t="s">
        <v>66</v>
      </c>
      <c r="K9356" s="33" t="str">
        <f>IF(ISNA(VLOOKUP(C9356,'Provider-EHR crosswalk'!A:B,2,FALSE)),"No EHR Specified",VLOOKUP(C9356,'Provider-EHR crosswalk'!A:B,2,FALSE))</f>
        <v>Azalea Health EHR</v>
      </c>
    </row>
    <row r="9357" spans="1:11" x14ac:dyDescent="0.25">
      <c r="A9357" t="s">
        <v>90</v>
      </c>
      <c r="B9357">
        <v>136</v>
      </c>
      <c r="C9357" t="s">
        <v>982</v>
      </c>
      <c r="D9357" t="s">
        <v>91</v>
      </c>
      <c r="E9357">
        <v>6</v>
      </c>
      <c r="F9357">
        <v>16</v>
      </c>
      <c r="G9357">
        <v>37.5</v>
      </c>
      <c r="H9357" t="s">
        <v>65</v>
      </c>
      <c r="I9357">
        <v>90</v>
      </c>
      <c r="J9357" t="s">
        <v>69</v>
      </c>
      <c r="K9357" s="33" t="str">
        <f>IF(ISNA(VLOOKUP(C9357,'Provider-EHR crosswalk'!A:B,2,FALSE)),"No EHR Specified",VLOOKUP(C9357,'Provider-EHR crosswalk'!A:B,2,FALSE))</f>
        <v>Azalea Health EHR</v>
      </c>
    </row>
    <row r="9358" spans="1:11" x14ac:dyDescent="0.25">
      <c r="A9358" t="s">
        <v>92</v>
      </c>
      <c r="B9358">
        <v>136</v>
      </c>
      <c r="C9358" t="s">
        <v>982</v>
      </c>
      <c r="D9358" t="s">
        <v>93</v>
      </c>
      <c r="E9358">
        <v>5</v>
      </c>
      <c r="F9358">
        <v>16</v>
      </c>
      <c r="G9358">
        <v>31.25</v>
      </c>
      <c r="H9358" t="s">
        <v>65</v>
      </c>
      <c r="I9358">
        <v>90</v>
      </c>
      <c r="J9358" t="s">
        <v>69</v>
      </c>
      <c r="K9358" s="33" t="str">
        <f>IF(ISNA(VLOOKUP(C9358,'Provider-EHR crosswalk'!A:B,2,FALSE)),"No EHR Specified",VLOOKUP(C9358,'Provider-EHR crosswalk'!A:B,2,FALSE))</f>
        <v>Azalea Health EHR</v>
      </c>
    </row>
    <row r="9359" spans="1:11" x14ac:dyDescent="0.25">
      <c r="A9359" t="s">
        <v>94</v>
      </c>
      <c r="B9359">
        <v>136</v>
      </c>
      <c r="C9359" t="s">
        <v>982</v>
      </c>
      <c r="D9359" t="s">
        <v>95</v>
      </c>
      <c r="E9359">
        <v>10</v>
      </c>
      <c r="F9359">
        <v>16</v>
      </c>
      <c r="G9359">
        <v>62.5</v>
      </c>
      <c r="H9359" t="s">
        <v>65</v>
      </c>
      <c r="I9359">
        <v>90</v>
      </c>
      <c r="J9359" t="s">
        <v>69</v>
      </c>
      <c r="K9359" s="33" t="str">
        <f>IF(ISNA(VLOOKUP(C9359,'Provider-EHR crosswalk'!A:B,2,FALSE)),"No EHR Specified",VLOOKUP(C9359,'Provider-EHR crosswalk'!A:B,2,FALSE))</f>
        <v>Azalea Health EHR</v>
      </c>
    </row>
    <row r="9360" spans="1:11" x14ac:dyDescent="0.25">
      <c r="A9360" t="s">
        <v>96</v>
      </c>
      <c r="B9360">
        <v>136</v>
      </c>
      <c r="C9360" t="s">
        <v>982</v>
      </c>
      <c r="D9360" t="s">
        <v>97</v>
      </c>
      <c r="E9360">
        <v>13</v>
      </c>
      <c r="F9360">
        <v>16</v>
      </c>
      <c r="G9360">
        <v>81.25</v>
      </c>
      <c r="H9360" t="s">
        <v>65</v>
      </c>
      <c r="I9360">
        <v>90</v>
      </c>
      <c r="J9360" t="s">
        <v>69</v>
      </c>
      <c r="K9360" s="33" t="str">
        <f>IF(ISNA(VLOOKUP(C9360,'Provider-EHR crosswalk'!A:B,2,FALSE)),"No EHR Specified",VLOOKUP(C9360,'Provider-EHR crosswalk'!A:B,2,FALSE))</f>
        <v>Azalea Health EHR</v>
      </c>
    </row>
    <row r="9361" spans="1:11" x14ac:dyDescent="0.25">
      <c r="A9361" t="s">
        <v>98</v>
      </c>
      <c r="B9361">
        <v>136</v>
      </c>
      <c r="C9361" t="s">
        <v>982</v>
      </c>
      <c r="D9361" t="s">
        <v>99</v>
      </c>
      <c r="E9361">
        <v>13</v>
      </c>
      <c r="F9361">
        <v>16</v>
      </c>
      <c r="G9361">
        <v>81.25</v>
      </c>
      <c r="H9361" t="s">
        <v>65</v>
      </c>
      <c r="I9361">
        <v>90</v>
      </c>
      <c r="J9361" t="s">
        <v>69</v>
      </c>
      <c r="K9361" s="33" t="str">
        <f>IF(ISNA(VLOOKUP(C9361,'Provider-EHR crosswalk'!A:B,2,FALSE)),"No EHR Specified",VLOOKUP(C9361,'Provider-EHR crosswalk'!A:B,2,FALSE))</f>
        <v>Azalea Health EHR</v>
      </c>
    </row>
    <row r="9362" spans="1:11" x14ac:dyDescent="0.25">
      <c r="A9362" t="s">
        <v>100</v>
      </c>
      <c r="B9362">
        <v>136</v>
      </c>
      <c r="C9362" t="s">
        <v>982</v>
      </c>
      <c r="D9362" t="s">
        <v>101</v>
      </c>
      <c r="E9362">
        <v>68</v>
      </c>
      <c r="F9362">
        <v>68</v>
      </c>
      <c r="G9362">
        <v>100</v>
      </c>
      <c r="H9362" t="s">
        <v>65</v>
      </c>
      <c r="I9362">
        <v>99</v>
      </c>
      <c r="J9362" t="s">
        <v>66</v>
      </c>
      <c r="K9362" s="33" t="str">
        <f>IF(ISNA(VLOOKUP(C9362,'Provider-EHR crosswalk'!A:B,2,FALSE)),"No EHR Specified",VLOOKUP(C9362,'Provider-EHR crosswalk'!A:B,2,FALSE))</f>
        <v>Azalea Health EHR</v>
      </c>
    </row>
    <row r="9363" spans="1:11" x14ac:dyDescent="0.25">
      <c r="A9363" t="s">
        <v>102</v>
      </c>
      <c r="B9363">
        <v>136</v>
      </c>
      <c r="C9363" t="s">
        <v>982</v>
      </c>
      <c r="D9363" t="s">
        <v>103</v>
      </c>
      <c r="E9363">
        <v>68</v>
      </c>
      <c r="F9363">
        <v>68</v>
      </c>
      <c r="G9363">
        <v>100</v>
      </c>
      <c r="H9363" t="s">
        <v>65</v>
      </c>
      <c r="I9363">
        <v>99</v>
      </c>
      <c r="J9363" t="s">
        <v>66</v>
      </c>
      <c r="K9363" s="33" t="str">
        <f>IF(ISNA(VLOOKUP(C9363,'Provider-EHR crosswalk'!A:B,2,FALSE)),"No EHR Specified",VLOOKUP(C9363,'Provider-EHR crosswalk'!A:B,2,FALSE))</f>
        <v>Azalea Health EHR</v>
      </c>
    </row>
    <row r="9364" spans="1:11" x14ac:dyDescent="0.25">
      <c r="A9364" t="s">
        <v>104</v>
      </c>
      <c r="B9364">
        <v>136</v>
      </c>
      <c r="C9364" t="s">
        <v>982</v>
      </c>
      <c r="D9364" t="s">
        <v>105</v>
      </c>
      <c r="E9364">
        <v>68</v>
      </c>
      <c r="F9364">
        <v>68</v>
      </c>
      <c r="G9364">
        <v>100</v>
      </c>
      <c r="H9364" t="s">
        <v>65</v>
      </c>
      <c r="I9364">
        <v>99</v>
      </c>
      <c r="J9364" t="s">
        <v>66</v>
      </c>
      <c r="K9364" s="33" t="str">
        <f>IF(ISNA(VLOOKUP(C9364,'Provider-EHR crosswalk'!A:B,2,FALSE)),"No EHR Specified",VLOOKUP(C9364,'Provider-EHR crosswalk'!A:B,2,FALSE))</f>
        <v>Azalea Health EHR</v>
      </c>
    </row>
    <row r="9365" spans="1:11" x14ac:dyDescent="0.25">
      <c r="A9365" t="s">
        <v>106</v>
      </c>
      <c r="B9365">
        <v>136</v>
      </c>
      <c r="C9365" t="s">
        <v>982</v>
      </c>
      <c r="D9365" t="s">
        <v>107</v>
      </c>
      <c r="E9365">
        <v>68</v>
      </c>
      <c r="F9365">
        <v>68</v>
      </c>
      <c r="G9365">
        <v>100</v>
      </c>
      <c r="H9365" t="s">
        <v>65</v>
      </c>
      <c r="I9365">
        <v>99</v>
      </c>
      <c r="J9365" t="s">
        <v>66</v>
      </c>
      <c r="K9365" s="33" t="str">
        <f>IF(ISNA(VLOOKUP(C9365,'Provider-EHR crosswalk'!A:B,2,FALSE)),"No EHR Specified",VLOOKUP(C9365,'Provider-EHR crosswalk'!A:B,2,FALSE))</f>
        <v>Azalea Health EHR</v>
      </c>
    </row>
    <row r="9366" spans="1:11" x14ac:dyDescent="0.25">
      <c r="A9366" t="s">
        <v>108</v>
      </c>
      <c r="B9366">
        <v>136</v>
      </c>
      <c r="C9366" t="s">
        <v>982</v>
      </c>
      <c r="D9366" t="s">
        <v>109</v>
      </c>
      <c r="E9366">
        <v>68</v>
      </c>
      <c r="F9366">
        <v>68</v>
      </c>
      <c r="G9366">
        <v>100</v>
      </c>
      <c r="H9366" t="s">
        <v>65</v>
      </c>
      <c r="I9366">
        <v>99</v>
      </c>
      <c r="J9366" t="s">
        <v>66</v>
      </c>
      <c r="K9366" s="33" t="str">
        <f>IF(ISNA(VLOOKUP(C9366,'Provider-EHR crosswalk'!A:B,2,FALSE)),"No EHR Specified",VLOOKUP(C9366,'Provider-EHR crosswalk'!A:B,2,FALSE))</f>
        <v>Azalea Health EHR</v>
      </c>
    </row>
    <row r="9367" spans="1:11" x14ac:dyDescent="0.25">
      <c r="A9367" t="s">
        <v>110</v>
      </c>
      <c r="B9367">
        <v>136</v>
      </c>
      <c r="C9367" t="s">
        <v>982</v>
      </c>
      <c r="D9367" t="s">
        <v>111</v>
      </c>
      <c r="E9367">
        <v>68</v>
      </c>
      <c r="F9367">
        <v>68</v>
      </c>
      <c r="G9367">
        <v>100</v>
      </c>
      <c r="H9367" t="s">
        <v>65</v>
      </c>
      <c r="I9367">
        <v>99</v>
      </c>
      <c r="J9367" t="s">
        <v>66</v>
      </c>
      <c r="K9367" s="33" t="str">
        <f>IF(ISNA(VLOOKUP(C9367,'Provider-EHR crosswalk'!A:B,2,FALSE)),"No EHR Specified",VLOOKUP(C9367,'Provider-EHR crosswalk'!A:B,2,FALSE))</f>
        <v>Azalea Health EHR</v>
      </c>
    </row>
    <row r="9368" spans="1:11" x14ac:dyDescent="0.25">
      <c r="A9368" t="s">
        <v>112</v>
      </c>
      <c r="B9368">
        <v>136</v>
      </c>
      <c r="C9368" t="s">
        <v>982</v>
      </c>
      <c r="D9368" t="s">
        <v>113</v>
      </c>
      <c r="E9368">
        <v>68</v>
      </c>
      <c r="F9368">
        <v>68</v>
      </c>
      <c r="G9368">
        <v>100</v>
      </c>
      <c r="H9368" t="s">
        <v>65</v>
      </c>
      <c r="I9368">
        <v>99</v>
      </c>
      <c r="J9368" t="s">
        <v>66</v>
      </c>
      <c r="K9368" s="33" t="str">
        <f>IF(ISNA(VLOOKUP(C9368,'Provider-EHR crosswalk'!A:B,2,FALSE)),"No EHR Specified",VLOOKUP(C9368,'Provider-EHR crosswalk'!A:B,2,FALSE))</f>
        <v>Azalea Health EHR</v>
      </c>
    </row>
    <row r="9369" spans="1:11" x14ac:dyDescent="0.25">
      <c r="A9369" t="s">
        <v>114</v>
      </c>
      <c r="B9369">
        <v>136</v>
      </c>
      <c r="C9369" t="s">
        <v>982</v>
      </c>
      <c r="D9369" t="s">
        <v>115</v>
      </c>
      <c r="E9369">
        <v>0</v>
      </c>
      <c r="F9369">
        <v>16</v>
      </c>
      <c r="G9369">
        <v>0</v>
      </c>
      <c r="H9369" t="s">
        <v>116</v>
      </c>
      <c r="I9369">
        <v>4</v>
      </c>
      <c r="J9369" t="s">
        <v>66</v>
      </c>
      <c r="K9369" s="33" t="str">
        <f>IF(ISNA(VLOOKUP(C9369,'Provider-EHR crosswalk'!A:B,2,FALSE)),"No EHR Specified",VLOOKUP(C9369,'Provider-EHR crosswalk'!A:B,2,FALSE))</f>
        <v>Azalea Health EHR</v>
      </c>
    </row>
    <row r="9370" spans="1:11" x14ac:dyDescent="0.25">
      <c r="A9370" t="s">
        <v>117</v>
      </c>
      <c r="B9370">
        <v>136</v>
      </c>
      <c r="C9370" t="s">
        <v>982</v>
      </c>
      <c r="D9370" t="s">
        <v>118</v>
      </c>
      <c r="E9370">
        <v>0</v>
      </c>
      <c r="F9370">
        <v>16</v>
      </c>
      <c r="G9370">
        <v>0</v>
      </c>
      <c r="H9370" t="s">
        <v>116</v>
      </c>
      <c r="I9370">
        <v>4</v>
      </c>
      <c r="J9370" t="s">
        <v>66</v>
      </c>
      <c r="K9370" s="33" t="str">
        <f>IF(ISNA(VLOOKUP(C9370,'Provider-EHR crosswalk'!A:B,2,FALSE)),"No EHR Specified",VLOOKUP(C9370,'Provider-EHR crosswalk'!A:B,2,FALSE))</f>
        <v>Azalea Health EHR</v>
      </c>
    </row>
    <row r="9371" spans="1:11" x14ac:dyDescent="0.25">
      <c r="A9371" t="s">
        <v>119</v>
      </c>
      <c r="B9371">
        <v>136</v>
      </c>
      <c r="C9371" t="s">
        <v>982</v>
      </c>
      <c r="D9371" t="s">
        <v>120</v>
      </c>
      <c r="E9371">
        <v>0</v>
      </c>
      <c r="F9371">
        <v>16</v>
      </c>
      <c r="G9371">
        <v>0</v>
      </c>
      <c r="H9371" t="s">
        <v>116</v>
      </c>
      <c r="I9371">
        <v>4</v>
      </c>
      <c r="J9371" t="s">
        <v>66</v>
      </c>
      <c r="K9371" s="33" t="str">
        <f>IF(ISNA(VLOOKUP(C9371,'Provider-EHR crosswalk'!A:B,2,FALSE)),"No EHR Specified",VLOOKUP(C9371,'Provider-EHR crosswalk'!A:B,2,FALSE))</f>
        <v>Azalea Health EHR</v>
      </c>
    </row>
    <row r="9372" spans="1:11" x14ac:dyDescent="0.25">
      <c r="A9372" t="s">
        <v>121</v>
      </c>
      <c r="B9372">
        <v>136</v>
      </c>
      <c r="C9372" t="s">
        <v>982</v>
      </c>
      <c r="D9372" t="s">
        <v>122</v>
      </c>
      <c r="E9372">
        <v>0</v>
      </c>
      <c r="F9372">
        <v>16</v>
      </c>
      <c r="G9372">
        <v>0</v>
      </c>
      <c r="H9372" t="s">
        <v>116</v>
      </c>
      <c r="I9372">
        <v>1</v>
      </c>
      <c r="J9372" t="s">
        <v>66</v>
      </c>
      <c r="K9372" s="33" t="str">
        <f>IF(ISNA(VLOOKUP(C9372,'Provider-EHR crosswalk'!A:B,2,FALSE)),"No EHR Specified",VLOOKUP(C9372,'Provider-EHR crosswalk'!A:B,2,FALSE))</f>
        <v>Azalea Health EHR</v>
      </c>
    </row>
    <row r="9373" spans="1:11" x14ac:dyDescent="0.25">
      <c r="A9373" t="s">
        <v>123</v>
      </c>
      <c r="B9373">
        <v>136</v>
      </c>
      <c r="C9373" t="s">
        <v>982</v>
      </c>
      <c r="D9373" t="s">
        <v>124</v>
      </c>
      <c r="E9373">
        <v>0</v>
      </c>
      <c r="F9373">
        <v>68</v>
      </c>
      <c r="G9373">
        <v>0</v>
      </c>
      <c r="H9373" t="s">
        <v>116</v>
      </c>
      <c r="I9373">
        <v>1</v>
      </c>
      <c r="J9373" t="s">
        <v>66</v>
      </c>
      <c r="K9373" s="33" t="str">
        <f>IF(ISNA(VLOOKUP(C9373,'Provider-EHR crosswalk'!A:B,2,FALSE)),"No EHR Specified",VLOOKUP(C9373,'Provider-EHR crosswalk'!A:B,2,FALSE))</f>
        <v>Azalea Health EHR</v>
      </c>
    </row>
    <row r="9374" spans="1:11" x14ac:dyDescent="0.25">
      <c r="A9374" t="s">
        <v>125</v>
      </c>
      <c r="B9374">
        <v>136</v>
      </c>
      <c r="C9374" t="s">
        <v>982</v>
      </c>
      <c r="D9374" t="s">
        <v>126</v>
      </c>
      <c r="E9374">
        <v>0</v>
      </c>
      <c r="F9374">
        <v>68</v>
      </c>
      <c r="G9374">
        <v>0</v>
      </c>
      <c r="H9374" t="s">
        <v>116</v>
      </c>
      <c r="I9374">
        <v>1</v>
      </c>
      <c r="J9374" t="s">
        <v>66</v>
      </c>
      <c r="K9374" s="33" t="str">
        <f>IF(ISNA(VLOOKUP(C9374,'Provider-EHR crosswalk'!A:B,2,FALSE)),"No EHR Specified",VLOOKUP(C9374,'Provider-EHR crosswalk'!A:B,2,FALSE))</f>
        <v>Azalea Health EHR</v>
      </c>
    </row>
    <row r="9375" spans="1:11" x14ac:dyDescent="0.25">
      <c r="A9375" t="s">
        <v>127</v>
      </c>
      <c r="B9375">
        <v>136</v>
      </c>
      <c r="C9375" t="s">
        <v>982</v>
      </c>
      <c r="D9375" t="s">
        <v>128</v>
      </c>
      <c r="E9375">
        <v>0</v>
      </c>
      <c r="F9375">
        <v>68</v>
      </c>
      <c r="G9375">
        <v>0</v>
      </c>
      <c r="H9375" t="s">
        <v>116</v>
      </c>
      <c r="I9375">
        <v>4</v>
      </c>
      <c r="J9375" t="s">
        <v>66</v>
      </c>
      <c r="K9375" s="33" t="str">
        <f>IF(ISNA(VLOOKUP(C9375,'Provider-EHR crosswalk'!A:B,2,FALSE)),"No EHR Specified",VLOOKUP(C9375,'Provider-EHR crosswalk'!A:B,2,FALSE))</f>
        <v>Azalea Health EHR</v>
      </c>
    </row>
    <row r="9376" spans="1:11" x14ac:dyDescent="0.25">
      <c r="A9376" t="s">
        <v>129</v>
      </c>
      <c r="B9376">
        <v>136</v>
      </c>
      <c r="C9376" t="s">
        <v>982</v>
      </c>
      <c r="D9376" t="s">
        <v>130</v>
      </c>
      <c r="E9376">
        <v>0</v>
      </c>
      <c r="F9376">
        <v>68</v>
      </c>
      <c r="G9376">
        <v>0</v>
      </c>
      <c r="H9376" t="s">
        <v>116</v>
      </c>
      <c r="I9376">
        <v>4</v>
      </c>
      <c r="J9376" t="s">
        <v>66</v>
      </c>
      <c r="K9376" s="33" t="str">
        <f>IF(ISNA(VLOOKUP(C9376,'Provider-EHR crosswalk'!A:B,2,FALSE)),"No EHR Specified",VLOOKUP(C9376,'Provider-EHR crosswalk'!A:B,2,FALSE))</f>
        <v>Azalea Health EHR</v>
      </c>
    </row>
    <row r="9377" spans="1:11" x14ac:dyDescent="0.25">
      <c r="A9377" t="s">
        <v>131</v>
      </c>
      <c r="B9377">
        <v>136</v>
      </c>
      <c r="C9377" t="s">
        <v>982</v>
      </c>
      <c r="D9377" t="s">
        <v>132</v>
      </c>
      <c r="E9377">
        <v>3</v>
      </c>
      <c r="F9377">
        <v>68</v>
      </c>
      <c r="G9377">
        <v>4.41</v>
      </c>
      <c r="H9377" t="s">
        <v>116</v>
      </c>
      <c r="I9377">
        <v>4</v>
      </c>
      <c r="J9377" t="s">
        <v>69</v>
      </c>
      <c r="K9377" s="33" t="str">
        <f>IF(ISNA(VLOOKUP(C9377,'Provider-EHR crosswalk'!A:B,2,FALSE)),"No EHR Specified",VLOOKUP(C9377,'Provider-EHR crosswalk'!A:B,2,FALSE))</f>
        <v>Azalea Health EHR</v>
      </c>
    </row>
    <row r="9378" spans="1:11" x14ac:dyDescent="0.25">
      <c r="A9378" t="s">
        <v>133</v>
      </c>
      <c r="B9378">
        <v>136</v>
      </c>
      <c r="C9378" t="s">
        <v>982</v>
      </c>
      <c r="D9378" t="s">
        <v>134</v>
      </c>
      <c r="E9378">
        <v>3</v>
      </c>
      <c r="F9378">
        <v>68</v>
      </c>
      <c r="G9378">
        <v>4.41</v>
      </c>
      <c r="H9378" t="s">
        <v>116</v>
      </c>
      <c r="I9378">
        <v>1</v>
      </c>
      <c r="J9378" t="s">
        <v>69</v>
      </c>
      <c r="K9378" s="33" t="str">
        <f>IF(ISNA(VLOOKUP(C9378,'Provider-EHR crosswalk'!A:B,2,FALSE)),"No EHR Specified",VLOOKUP(C9378,'Provider-EHR crosswalk'!A:B,2,FALSE))</f>
        <v>Azalea Health EHR</v>
      </c>
    </row>
    <row r="9379" spans="1:11" x14ac:dyDescent="0.25">
      <c r="A9379" t="s">
        <v>135</v>
      </c>
      <c r="B9379">
        <v>136</v>
      </c>
      <c r="C9379" t="s">
        <v>982</v>
      </c>
      <c r="D9379" t="s">
        <v>136</v>
      </c>
      <c r="E9379">
        <v>0</v>
      </c>
      <c r="F9379">
        <v>68</v>
      </c>
      <c r="G9379">
        <v>0</v>
      </c>
      <c r="H9379" t="s">
        <v>116</v>
      </c>
      <c r="I9379">
        <v>1</v>
      </c>
      <c r="J9379" t="s">
        <v>66</v>
      </c>
      <c r="K9379" s="33" t="str">
        <f>IF(ISNA(VLOOKUP(C9379,'Provider-EHR crosswalk'!A:B,2,FALSE)),"No EHR Specified",VLOOKUP(C9379,'Provider-EHR crosswalk'!A:B,2,FALSE))</f>
        <v>Azalea Health EHR</v>
      </c>
    </row>
    <row r="9380" spans="1:11" x14ac:dyDescent="0.25">
      <c r="A9380" t="s">
        <v>137</v>
      </c>
      <c r="B9380">
        <v>136</v>
      </c>
      <c r="C9380" t="s">
        <v>982</v>
      </c>
      <c r="D9380" t="s">
        <v>138</v>
      </c>
      <c r="E9380">
        <v>0</v>
      </c>
      <c r="F9380">
        <v>68</v>
      </c>
      <c r="G9380">
        <v>0</v>
      </c>
      <c r="H9380" t="s">
        <v>116</v>
      </c>
      <c r="I9380">
        <v>1</v>
      </c>
      <c r="J9380" t="s">
        <v>66</v>
      </c>
      <c r="K9380" s="33" t="str">
        <f>IF(ISNA(VLOOKUP(C9380,'Provider-EHR crosswalk'!A:B,2,FALSE)),"No EHR Specified",VLOOKUP(C9380,'Provider-EHR crosswalk'!A:B,2,FALSE))</f>
        <v>Azalea Health EHR</v>
      </c>
    </row>
    <row r="9381" spans="1:11" x14ac:dyDescent="0.25">
      <c r="A9381" t="s">
        <v>139</v>
      </c>
      <c r="B9381">
        <v>136</v>
      </c>
      <c r="C9381" t="s">
        <v>982</v>
      </c>
      <c r="D9381" t="s">
        <v>140</v>
      </c>
      <c r="E9381">
        <v>0</v>
      </c>
      <c r="F9381">
        <v>68</v>
      </c>
      <c r="G9381">
        <v>0</v>
      </c>
      <c r="H9381" t="s">
        <v>116</v>
      </c>
      <c r="I9381">
        <v>1</v>
      </c>
      <c r="J9381" t="s">
        <v>66</v>
      </c>
      <c r="K9381" s="33" t="str">
        <f>IF(ISNA(VLOOKUP(C9381,'Provider-EHR crosswalk'!A:B,2,FALSE)),"No EHR Specified",VLOOKUP(C9381,'Provider-EHR crosswalk'!A:B,2,FALSE))</f>
        <v>Azalea Health EHR</v>
      </c>
    </row>
    <row r="9382" spans="1:11" x14ac:dyDescent="0.25">
      <c r="A9382" t="s">
        <v>141</v>
      </c>
      <c r="B9382">
        <v>136</v>
      </c>
      <c r="C9382" t="s">
        <v>982</v>
      </c>
      <c r="D9382" t="s">
        <v>142</v>
      </c>
      <c r="E9382">
        <v>0</v>
      </c>
      <c r="F9382">
        <v>68</v>
      </c>
      <c r="G9382">
        <v>0</v>
      </c>
      <c r="H9382" t="s">
        <v>116</v>
      </c>
      <c r="I9382">
        <v>1</v>
      </c>
      <c r="J9382" t="s">
        <v>66</v>
      </c>
      <c r="K9382" s="33" t="str">
        <f>IF(ISNA(VLOOKUP(C9382,'Provider-EHR crosswalk'!A:B,2,FALSE)),"No EHR Specified",VLOOKUP(C9382,'Provider-EHR crosswalk'!A:B,2,FALSE))</f>
        <v>Azalea Health EHR</v>
      </c>
    </row>
    <row r="9383" spans="1:11" x14ac:dyDescent="0.25">
      <c r="A9383" t="s">
        <v>143</v>
      </c>
      <c r="B9383">
        <v>136</v>
      </c>
      <c r="C9383" t="s">
        <v>982</v>
      </c>
      <c r="D9383" t="s">
        <v>144</v>
      </c>
      <c r="E9383">
        <v>0</v>
      </c>
      <c r="F9383">
        <v>68</v>
      </c>
      <c r="G9383">
        <v>0</v>
      </c>
      <c r="H9383" t="s">
        <v>116</v>
      </c>
      <c r="I9383">
        <v>1</v>
      </c>
      <c r="J9383" t="s">
        <v>66</v>
      </c>
      <c r="K9383" s="33" t="str">
        <f>IF(ISNA(VLOOKUP(C9383,'Provider-EHR crosswalk'!A:B,2,FALSE)),"No EHR Specified",VLOOKUP(C9383,'Provider-EHR crosswalk'!A:B,2,FALSE))</f>
        <v>Azalea Health EHR</v>
      </c>
    </row>
    <row r="9384" spans="1:11" x14ac:dyDescent="0.25">
      <c r="A9384" t="s">
        <v>145</v>
      </c>
      <c r="B9384">
        <v>136</v>
      </c>
      <c r="C9384" t="s">
        <v>982</v>
      </c>
      <c r="D9384" t="s">
        <v>146</v>
      </c>
      <c r="E9384">
        <v>0</v>
      </c>
      <c r="F9384">
        <v>68</v>
      </c>
      <c r="G9384">
        <v>0</v>
      </c>
      <c r="H9384" t="s">
        <v>116</v>
      </c>
      <c r="I9384">
        <v>1</v>
      </c>
      <c r="J9384" t="s">
        <v>66</v>
      </c>
      <c r="K9384" s="33" t="str">
        <f>IF(ISNA(VLOOKUP(C9384,'Provider-EHR crosswalk'!A:B,2,FALSE)),"No EHR Specified",VLOOKUP(C9384,'Provider-EHR crosswalk'!A:B,2,FALSE))</f>
        <v>Azalea Health EHR</v>
      </c>
    </row>
    <row r="9385" spans="1:11" x14ac:dyDescent="0.25">
      <c r="A9385" t="s">
        <v>147</v>
      </c>
      <c r="B9385">
        <v>136</v>
      </c>
      <c r="C9385" t="s">
        <v>982</v>
      </c>
      <c r="D9385" t="s">
        <v>148</v>
      </c>
      <c r="E9385">
        <v>0</v>
      </c>
      <c r="F9385">
        <v>68</v>
      </c>
      <c r="G9385">
        <v>0</v>
      </c>
      <c r="H9385" t="s">
        <v>116</v>
      </c>
      <c r="I9385">
        <v>1</v>
      </c>
      <c r="J9385" t="s">
        <v>66</v>
      </c>
      <c r="K9385" s="33" t="str">
        <f>IF(ISNA(VLOOKUP(C9385,'Provider-EHR crosswalk'!A:B,2,FALSE)),"No EHR Specified",VLOOKUP(C9385,'Provider-EHR crosswalk'!A:B,2,FALSE))</f>
        <v>Azalea Health EHR</v>
      </c>
    </row>
    <row r="9386" spans="1:11" x14ac:dyDescent="0.25">
      <c r="A9386" t="s">
        <v>149</v>
      </c>
      <c r="B9386">
        <v>136</v>
      </c>
      <c r="C9386" t="s">
        <v>982</v>
      </c>
      <c r="D9386" t="s">
        <v>150</v>
      </c>
      <c r="E9386">
        <v>0</v>
      </c>
      <c r="F9386">
        <v>68</v>
      </c>
      <c r="G9386">
        <v>0</v>
      </c>
      <c r="H9386" t="s">
        <v>116</v>
      </c>
      <c r="I9386">
        <v>1</v>
      </c>
      <c r="J9386" t="s">
        <v>66</v>
      </c>
      <c r="K9386" s="33" t="str">
        <f>IF(ISNA(VLOOKUP(C9386,'Provider-EHR crosswalk'!A:B,2,FALSE)),"No EHR Specified",VLOOKUP(C9386,'Provider-EHR crosswalk'!A:B,2,FALSE))</f>
        <v>Azalea Health EHR</v>
      </c>
    </row>
    <row r="9387" spans="1:11" x14ac:dyDescent="0.25">
      <c r="A9387" t="s">
        <v>151</v>
      </c>
      <c r="B9387">
        <v>136</v>
      </c>
      <c r="C9387" t="s">
        <v>982</v>
      </c>
      <c r="D9387" t="s">
        <v>152</v>
      </c>
      <c r="E9387">
        <v>0</v>
      </c>
      <c r="F9387">
        <v>68</v>
      </c>
      <c r="G9387">
        <v>0</v>
      </c>
      <c r="H9387" t="s">
        <v>116</v>
      </c>
      <c r="I9387">
        <v>1</v>
      </c>
      <c r="J9387" t="s">
        <v>66</v>
      </c>
      <c r="K9387" s="33" t="str">
        <f>IF(ISNA(VLOOKUP(C9387,'Provider-EHR crosswalk'!A:B,2,FALSE)),"No EHR Specified",VLOOKUP(C9387,'Provider-EHR crosswalk'!A:B,2,FALSE))</f>
        <v>Azalea Health EHR</v>
      </c>
    </row>
    <row r="9388" spans="1:11" x14ac:dyDescent="0.25">
      <c r="A9388" t="s">
        <v>153</v>
      </c>
      <c r="B9388">
        <v>136</v>
      </c>
      <c r="C9388" t="s">
        <v>982</v>
      </c>
      <c r="D9388" t="s">
        <v>154</v>
      </c>
      <c r="E9388">
        <v>0</v>
      </c>
      <c r="F9388">
        <v>68</v>
      </c>
      <c r="G9388">
        <v>0</v>
      </c>
      <c r="H9388" t="s">
        <v>116</v>
      </c>
      <c r="I9388">
        <v>1</v>
      </c>
      <c r="J9388" t="s">
        <v>66</v>
      </c>
      <c r="K9388" s="33" t="str">
        <f>IF(ISNA(VLOOKUP(C9388,'Provider-EHR crosswalk'!A:B,2,FALSE)),"No EHR Specified",VLOOKUP(C9388,'Provider-EHR crosswalk'!A:B,2,FALSE))</f>
        <v>Azalea Health EHR</v>
      </c>
    </row>
    <row r="9389" spans="1:11" x14ac:dyDescent="0.25">
      <c r="A9389" t="s">
        <v>155</v>
      </c>
      <c r="B9389">
        <v>136</v>
      </c>
      <c r="C9389" t="s">
        <v>982</v>
      </c>
      <c r="D9389" t="s">
        <v>156</v>
      </c>
      <c r="E9389">
        <v>0</v>
      </c>
      <c r="F9389">
        <v>68</v>
      </c>
      <c r="G9389">
        <v>0</v>
      </c>
      <c r="H9389" t="s">
        <v>157</v>
      </c>
      <c r="I9389" t="s">
        <v>157</v>
      </c>
      <c r="J9389" t="s">
        <v>157</v>
      </c>
      <c r="K9389" s="33" t="str">
        <f>IF(ISNA(VLOOKUP(C9389,'Provider-EHR crosswalk'!A:B,2,FALSE)),"No EHR Specified",VLOOKUP(C9389,'Provider-EHR crosswalk'!A:B,2,FALSE))</f>
        <v>Azalea Health EHR</v>
      </c>
    </row>
    <row r="9390" spans="1:11" x14ac:dyDescent="0.25">
      <c r="A9390" t="s">
        <v>158</v>
      </c>
      <c r="B9390">
        <v>136</v>
      </c>
      <c r="C9390" t="s">
        <v>982</v>
      </c>
      <c r="D9390" t="s">
        <v>159</v>
      </c>
      <c r="E9390">
        <v>0</v>
      </c>
      <c r="F9390">
        <v>68</v>
      </c>
      <c r="G9390">
        <v>0</v>
      </c>
      <c r="H9390" t="s">
        <v>157</v>
      </c>
      <c r="I9390" t="s">
        <v>157</v>
      </c>
      <c r="J9390" t="s">
        <v>157</v>
      </c>
      <c r="K9390" s="33" t="str">
        <f>IF(ISNA(VLOOKUP(C9390,'Provider-EHR crosswalk'!A:B,2,FALSE)),"No EHR Specified",VLOOKUP(C9390,'Provider-EHR crosswalk'!A:B,2,FALSE))</f>
        <v>Azalea Health EHR</v>
      </c>
    </row>
    <row r="9391" spans="1:11" x14ac:dyDescent="0.25">
      <c r="A9391" t="s">
        <v>162</v>
      </c>
      <c r="B9391">
        <v>136</v>
      </c>
      <c r="C9391" t="s">
        <v>982</v>
      </c>
      <c r="D9391" t="s">
        <v>163</v>
      </c>
      <c r="E9391">
        <v>64</v>
      </c>
      <c r="F9391">
        <v>68</v>
      </c>
      <c r="G9391">
        <v>94.12</v>
      </c>
      <c r="H9391" t="s">
        <v>65</v>
      </c>
      <c r="I9391">
        <v>95</v>
      </c>
      <c r="J9391" t="s">
        <v>69</v>
      </c>
      <c r="K9391" s="33" t="str">
        <f>IF(ISNA(VLOOKUP(C9391,'Provider-EHR crosswalk'!A:B,2,FALSE)),"No EHR Specified",VLOOKUP(C9391,'Provider-EHR crosswalk'!A:B,2,FALSE))</f>
        <v>Azalea Health EHR</v>
      </c>
    </row>
    <row r="9392" spans="1:11" x14ac:dyDescent="0.25">
      <c r="A9392" t="s">
        <v>164</v>
      </c>
      <c r="B9392">
        <v>136</v>
      </c>
      <c r="C9392" t="s">
        <v>982</v>
      </c>
      <c r="D9392" t="s">
        <v>165</v>
      </c>
      <c r="E9392">
        <v>15</v>
      </c>
      <c r="F9392">
        <v>16</v>
      </c>
      <c r="G9392">
        <v>93.75</v>
      </c>
      <c r="H9392" t="s">
        <v>65</v>
      </c>
      <c r="I9392">
        <v>95</v>
      </c>
      <c r="J9392" t="s">
        <v>69</v>
      </c>
      <c r="K9392" s="33" t="str">
        <f>IF(ISNA(VLOOKUP(C9392,'Provider-EHR crosswalk'!A:B,2,FALSE)),"No EHR Specified",VLOOKUP(C9392,'Provider-EHR crosswalk'!A:B,2,FALSE))</f>
        <v>Azalea Health EHR</v>
      </c>
    </row>
    <row r="9393" spans="1:11" x14ac:dyDescent="0.25">
      <c r="A9393" t="s">
        <v>166</v>
      </c>
      <c r="B9393">
        <v>136</v>
      </c>
      <c r="C9393" t="s">
        <v>982</v>
      </c>
      <c r="D9393" t="s">
        <v>167</v>
      </c>
      <c r="E9393">
        <v>1</v>
      </c>
      <c r="F9393">
        <v>16</v>
      </c>
      <c r="G9393">
        <v>6.25</v>
      </c>
      <c r="H9393" t="s">
        <v>116</v>
      </c>
      <c r="I9393">
        <v>5</v>
      </c>
      <c r="J9393" t="s">
        <v>69</v>
      </c>
      <c r="K9393" s="33" t="str">
        <f>IF(ISNA(VLOOKUP(C9393,'Provider-EHR crosswalk'!A:B,2,FALSE)),"No EHR Specified",VLOOKUP(C9393,'Provider-EHR crosswalk'!A:B,2,FALSE))</f>
        <v>Azalea Health EHR</v>
      </c>
    </row>
    <row r="9394" spans="1:11" x14ac:dyDescent="0.25">
      <c r="A9394" t="s">
        <v>168</v>
      </c>
      <c r="B9394">
        <v>136</v>
      </c>
      <c r="C9394" t="s">
        <v>982</v>
      </c>
      <c r="D9394" t="s">
        <v>169</v>
      </c>
      <c r="E9394">
        <v>0</v>
      </c>
      <c r="F9394">
        <v>16</v>
      </c>
      <c r="G9394">
        <v>0</v>
      </c>
      <c r="H9394" t="s">
        <v>116</v>
      </c>
      <c r="I9394">
        <v>5</v>
      </c>
      <c r="J9394" t="s">
        <v>66</v>
      </c>
      <c r="K9394" s="33" t="str">
        <f>IF(ISNA(VLOOKUP(C9394,'Provider-EHR crosswalk'!A:B,2,FALSE)),"No EHR Specified",VLOOKUP(C9394,'Provider-EHR crosswalk'!A:B,2,FALSE))</f>
        <v>Azalea Health EHR</v>
      </c>
    </row>
    <row r="9395" spans="1:11" x14ac:dyDescent="0.25">
      <c r="A9395" t="s">
        <v>170</v>
      </c>
      <c r="B9395">
        <v>136</v>
      </c>
      <c r="C9395" t="s">
        <v>982</v>
      </c>
      <c r="D9395" t="s">
        <v>171</v>
      </c>
      <c r="E9395">
        <v>0</v>
      </c>
      <c r="F9395">
        <v>16</v>
      </c>
      <c r="G9395">
        <v>0</v>
      </c>
      <c r="H9395" t="s">
        <v>116</v>
      </c>
      <c r="I9395">
        <v>5</v>
      </c>
      <c r="J9395" t="s">
        <v>66</v>
      </c>
      <c r="K9395" s="33" t="str">
        <f>IF(ISNA(VLOOKUP(C9395,'Provider-EHR crosswalk'!A:B,2,FALSE)),"No EHR Specified",VLOOKUP(C9395,'Provider-EHR crosswalk'!A:B,2,FALSE))</f>
        <v>Azalea Health EHR</v>
      </c>
    </row>
    <row r="9396" spans="1:11" x14ac:dyDescent="0.25">
      <c r="A9396" t="s">
        <v>172</v>
      </c>
      <c r="B9396">
        <v>136</v>
      </c>
      <c r="C9396" t="s">
        <v>982</v>
      </c>
      <c r="D9396" t="s">
        <v>173</v>
      </c>
      <c r="E9396">
        <v>1</v>
      </c>
      <c r="F9396">
        <v>68</v>
      </c>
      <c r="G9396">
        <v>1.47</v>
      </c>
      <c r="H9396" t="s">
        <v>116</v>
      </c>
      <c r="I9396">
        <v>5</v>
      </c>
      <c r="J9396" t="s">
        <v>66</v>
      </c>
      <c r="K9396" s="33" t="str">
        <f>IF(ISNA(VLOOKUP(C9396,'Provider-EHR crosswalk'!A:B,2,FALSE)),"No EHR Specified",VLOOKUP(C9396,'Provider-EHR crosswalk'!A:B,2,FALSE))</f>
        <v>Azalea Health EHR</v>
      </c>
    </row>
    <row r="9397" spans="1:11" x14ac:dyDescent="0.25">
      <c r="A9397" t="s">
        <v>174</v>
      </c>
      <c r="B9397">
        <v>136</v>
      </c>
      <c r="C9397" t="s">
        <v>982</v>
      </c>
      <c r="D9397" t="s">
        <v>175</v>
      </c>
      <c r="E9397">
        <v>1</v>
      </c>
      <c r="F9397">
        <v>68</v>
      </c>
      <c r="G9397">
        <v>1.47</v>
      </c>
      <c r="H9397" t="s">
        <v>116</v>
      </c>
      <c r="I9397">
        <v>5</v>
      </c>
      <c r="J9397" t="s">
        <v>66</v>
      </c>
      <c r="K9397" s="33" t="str">
        <f>IF(ISNA(VLOOKUP(C9397,'Provider-EHR crosswalk'!A:B,2,FALSE)),"No EHR Specified",VLOOKUP(C9397,'Provider-EHR crosswalk'!A:B,2,FALSE))</f>
        <v>Azalea Health EHR</v>
      </c>
    </row>
    <row r="9398" spans="1:11" x14ac:dyDescent="0.25">
      <c r="A9398" t="s">
        <v>176</v>
      </c>
      <c r="B9398">
        <v>136</v>
      </c>
      <c r="C9398" t="s">
        <v>982</v>
      </c>
      <c r="D9398" t="s">
        <v>177</v>
      </c>
      <c r="E9398">
        <v>2</v>
      </c>
      <c r="F9398">
        <v>68</v>
      </c>
      <c r="G9398">
        <v>2.94</v>
      </c>
      <c r="H9398" t="s">
        <v>116</v>
      </c>
      <c r="I9398">
        <v>5</v>
      </c>
      <c r="J9398" t="s">
        <v>66</v>
      </c>
      <c r="K9398" s="33" t="str">
        <f>IF(ISNA(VLOOKUP(C9398,'Provider-EHR crosswalk'!A:B,2,FALSE)),"No EHR Specified",VLOOKUP(C9398,'Provider-EHR crosswalk'!A:B,2,FALSE))</f>
        <v>Azalea Health EHR</v>
      </c>
    </row>
    <row r="9399" spans="1:11" x14ac:dyDescent="0.25">
      <c r="A9399" t="s">
        <v>63</v>
      </c>
      <c r="B9399">
        <v>59</v>
      </c>
      <c r="C9399" t="s">
        <v>649</v>
      </c>
      <c r="D9399" t="s">
        <v>64</v>
      </c>
      <c r="E9399">
        <v>89</v>
      </c>
      <c r="F9399">
        <v>89</v>
      </c>
      <c r="G9399">
        <v>100</v>
      </c>
      <c r="H9399" t="s">
        <v>65</v>
      </c>
      <c r="I9399">
        <v>99</v>
      </c>
      <c r="J9399" t="s">
        <v>66</v>
      </c>
      <c r="K9399" s="33" t="str">
        <f>IF(ISNA(VLOOKUP(C9399,'Provider-EHR crosswalk'!A:B,2,FALSE)),"No EHR Specified",VLOOKUP(C9399,'Provider-EHR crosswalk'!A:B,2,FALSE))</f>
        <v>Veradigm EHR (formerly Allscripts)</v>
      </c>
    </row>
    <row r="9400" spans="1:11" x14ac:dyDescent="0.25">
      <c r="A9400" t="s">
        <v>67</v>
      </c>
      <c r="B9400">
        <v>59</v>
      </c>
      <c r="C9400" t="s">
        <v>649</v>
      </c>
      <c r="D9400" t="s">
        <v>68</v>
      </c>
      <c r="E9400">
        <v>80</v>
      </c>
      <c r="F9400">
        <v>89</v>
      </c>
      <c r="G9400">
        <v>89.89</v>
      </c>
      <c r="H9400" t="s">
        <v>65</v>
      </c>
      <c r="I9400">
        <v>75</v>
      </c>
      <c r="J9400" t="s">
        <v>66</v>
      </c>
      <c r="K9400" s="33" t="str">
        <f>IF(ISNA(VLOOKUP(C9400,'Provider-EHR crosswalk'!A:B,2,FALSE)),"No EHR Specified",VLOOKUP(C9400,'Provider-EHR crosswalk'!A:B,2,FALSE))</f>
        <v>Veradigm EHR (formerly Allscripts)</v>
      </c>
    </row>
    <row r="9401" spans="1:11" x14ac:dyDescent="0.25">
      <c r="A9401" t="s">
        <v>70</v>
      </c>
      <c r="B9401">
        <v>59</v>
      </c>
      <c r="C9401" t="s">
        <v>649</v>
      </c>
      <c r="D9401" t="s">
        <v>71</v>
      </c>
      <c r="E9401">
        <v>89</v>
      </c>
      <c r="F9401">
        <v>89</v>
      </c>
      <c r="G9401">
        <v>100</v>
      </c>
      <c r="H9401" t="s">
        <v>65</v>
      </c>
      <c r="I9401">
        <v>99</v>
      </c>
      <c r="J9401" t="s">
        <v>66</v>
      </c>
      <c r="K9401" s="33" t="str">
        <f>IF(ISNA(VLOOKUP(C9401,'Provider-EHR crosswalk'!A:B,2,FALSE)),"No EHR Specified",VLOOKUP(C9401,'Provider-EHR crosswalk'!A:B,2,FALSE))</f>
        <v>Veradigm EHR (formerly Allscripts)</v>
      </c>
    </row>
    <row r="9402" spans="1:11" x14ac:dyDescent="0.25">
      <c r="A9402" t="s">
        <v>72</v>
      </c>
      <c r="B9402">
        <v>59</v>
      </c>
      <c r="C9402" t="s">
        <v>649</v>
      </c>
      <c r="D9402" t="s">
        <v>73</v>
      </c>
      <c r="E9402">
        <v>89</v>
      </c>
      <c r="F9402">
        <v>89</v>
      </c>
      <c r="G9402">
        <v>100</v>
      </c>
      <c r="H9402" t="s">
        <v>65</v>
      </c>
      <c r="I9402">
        <v>99</v>
      </c>
      <c r="J9402" t="s">
        <v>66</v>
      </c>
      <c r="K9402" s="33" t="str">
        <f>IF(ISNA(VLOOKUP(C9402,'Provider-EHR crosswalk'!A:B,2,FALSE)),"No EHR Specified",VLOOKUP(C9402,'Provider-EHR crosswalk'!A:B,2,FALSE))</f>
        <v>Veradigm EHR (formerly Allscripts)</v>
      </c>
    </row>
    <row r="9403" spans="1:11" x14ac:dyDescent="0.25">
      <c r="A9403" t="s">
        <v>74</v>
      </c>
      <c r="B9403">
        <v>59</v>
      </c>
      <c r="C9403" t="s">
        <v>649</v>
      </c>
      <c r="D9403" t="s">
        <v>75</v>
      </c>
      <c r="E9403">
        <v>89</v>
      </c>
      <c r="F9403">
        <v>89</v>
      </c>
      <c r="G9403">
        <v>100</v>
      </c>
      <c r="H9403" t="s">
        <v>65</v>
      </c>
      <c r="I9403">
        <v>99</v>
      </c>
      <c r="J9403" t="s">
        <v>66</v>
      </c>
      <c r="K9403" s="33" t="str">
        <f>IF(ISNA(VLOOKUP(C9403,'Provider-EHR crosswalk'!A:B,2,FALSE)),"No EHR Specified",VLOOKUP(C9403,'Provider-EHR crosswalk'!A:B,2,FALSE))</f>
        <v>Veradigm EHR (formerly Allscripts)</v>
      </c>
    </row>
    <row r="9404" spans="1:11" x14ac:dyDescent="0.25">
      <c r="A9404" t="s">
        <v>76</v>
      </c>
      <c r="B9404">
        <v>59</v>
      </c>
      <c r="C9404" t="s">
        <v>649</v>
      </c>
      <c r="D9404" t="s">
        <v>77</v>
      </c>
      <c r="E9404">
        <v>89</v>
      </c>
      <c r="F9404">
        <v>89</v>
      </c>
      <c r="G9404">
        <v>100</v>
      </c>
      <c r="H9404" t="s">
        <v>65</v>
      </c>
      <c r="I9404">
        <v>85</v>
      </c>
      <c r="J9404" t="s">
        <v>66</v>
      </c>
      <c r="K9404" s="33" t="str">
        <f>IF(ISNA(VLOOKUP(C9404,'Provider-EHR crosswalk'!A:B,2,FALSE)),"No EHR Specified",VLOOKUP(C9404,'Provider-EHR crosswalk'!A:B,2,FALSE))</f>
        <v>Veradigm EHR (formerly Allscripts)</v>
      </c>
    </row>
    <row r="9405" spans="1:11" x14ac:dyDescent="0.25">
      <c r="A9405" t="s">
        <v>78</v>
      </c>
      <c r="B9405">
        <v>59</v>
      </c>
      <c r="C9405" t="s">
        <v>649</v>
      </c>
      <c r="D9405" t="s">
        <v>79</v>
      </c>
      <c r="E9405">
        <v>89</v>
      </c>
      <c r="F9405">
        <v>89</v>
      </c>
      <c r="G9405">
        <v>100</v>
      </c>
      <c r="H9405" t="s">
        <v>65</v>
      </c>
      <c r="I9405">
        <v>85</v>
      </c>
      <c r="J9405" t="s">
        <v>66</v>
      </c>
      <c r="K9405" s="33" t="str">
        <f>IF(ISNA(VLOOKUP(C9405,'Provider-EHR crosswalk'!A:B,2,FALSE)),"No EHR Specified",VLOOKUP(C9405,'Provider-EHR crosswalk'!A:B,2,FALSE))</f>
        <v>Veradigm EHR (formerly Allscripts)</v>
      </c>
    </row>
    <row r="9406" spans="1:11" x14ac:dyDescent="0.25">
      <c r="A9406" t="s">
        <v>80</v>
      </c>
      <c r="B9406">
        <v>59</v>
      </c>
      <c r="C9406" t="s">
        <v>649</v>
      </c>
      <c r="D9406" t="s">
        <v>81</v>
      </c>
      <c r="E9406">
        <v>89</v>
      </c>
      <c r="F9406">
        <v>89</v>
      </c>
      <c r="G9406">
        <v>100</v>
      </c>
      <c r="H9406" t="s">
        <v>65</v>
      </c>
      <c r="I9406">
        <v>85</v>
      </c>
      <c r="J9406" t="s">
        <v>66</v>
      </c>
      <c r="K9406" s="33" t="str">
        <f>IF(ISNA(VLOOKUP(C9406,'Provider-EHR crosswalk'!A:B,2,FALSE)),"No EHR Specified",VLOOKUP(C9406,'Provider-EHR crosswalk'!A:B,2,FALSE))</f>
        <v>Veradigm EHR (formerly Allscripts)</v>
      </c>
    </row>
    <row r="9407" spans="1:11" x14ac:dyDescent="0.25">
      <c r="A9407" t="s">
        <v>82</v>
      </c>
      <c r="B9407">
        <v>59</v>
      </c>
      <c r="C9407" t="s">
        <v>649</v>
      </c>
      <c r="D9407" t="s">
        <v>83</v>
      </c>
      <c r="E9407">
        <v>89</v>
      </c>
      <c r="F9407">
        <v>89</v>
      </c>
      <c r="G9407">
        <v>100</v>
      </c>
      <c r="H9407" t="s">
        <v>65</v>
      </c>
      <c r="I9407">
        <v>85</v>
      </c>
      <c r="J9407" t="s">
        <v>66</v>
      </c>
      <c r="K9407" s="33" t="str">
        <f>IF(ISNA(VLOOKUP(C9407,'Provider-EHR crosswalk'!A:B,2,FALSE)),"No EHR Specified",VLOOKUP(C9407,'Provider-EHR crosswalk'!A:B,2,FALSE))</f>
        <v>Veradigm EHR (formerly Allscripts)</v>
      </c>
    </row>
    <row r="9408" spans="1:11" x14ac:dyDescent="0.25">
      <c r="A9408" t="s">
        <v>84</v>
      </c>
      <c r="B9408">
        <v>59</v>
      </c>
      <c r="C9408" t="s">
        <v>649</v>
      </c>
      <c r="D9408" t="s">
        <v>85</v>
      </c>
      <c r="E9408">
        <v>89</v>
      </c>
      <c r="F9408">
        <v>89</v>
      </c>
      <c r="G9408">
        <v>100</v>
      </c>
      <c r="H9408" t="s">
        <v>65</v>
      </c>
      <c r="I9408">
        <v>85</v>
      </c>
      <c r="J9408" t="s">
        <v>66</v>
      </c>
      <c r="K9408" s="33" t="str">
        <f>IF(ISNA(VLOOKUP(C9408,'Provider-EHR crosswalk'!A:B,2,FALSE)),"No EHR Specified",VLOOKUP(C9408,'Provider-EHR crosswalk'!A:B,2,FALSE))</f>
        <v>Veradigm EHR (formerly Allscripts)</v>
      </c>
    </row>
    <row r="9409" spans="1:11" x14ac:dyDescent="0.25">
      <c r="A9409" t="s">
        <v>86</v>
      </c>
      <c r="B9409">
        <v>59</v>
      </c>
      <c r="C9409" t="s">
        <v>649</v>
      </c>
      <c r="D9409" t="s">
        <v>87</v>
      </c>
      <c r="E9409">
        <v>89</v>
      </c>
      <c r="F9409">
        <v>89</v>
      </c>
      <c r="G9409">
        <v>100</v>
      </c>
      <c r="H9409" t="s">
        <v>65</v>
      </c>
      <c r="I9409">
        <v>95</v>
      </c>
      <c r="J9409" t="s">
        <v>66</v>
      </c>
      <c r="K9409" s="33" t="str">
        <f>IF(ISNA(VLOOKUP(C9409,'Provider-EHR crosswalk'!A:B,2,FALSE)),"No EHR Specified",VLOOKUP(C9409,'Provider-EHR crosswalk'!A:B,2,FALSE))</f>
        <v>Veradigm EHR (formerly Allscripts)</v>
      </c>
    </row>
    <row r="9410" spans="1:11" x14ac:dyDescent="0.25">
      <c r="A9410" t="s">
        <v>88</v>
      </c>
      <c r="B9410">
        <v>59</v>
      </c>
      <c r="C9410" t="s">
        <v>649</v>
      </c>
      <c r="D9410" t="s">
        <v>89</v>
      </c>
      <c r="E9410">
        <v>89</v>
      </c>
      <c r="F9410">
        <v>89</v>
      </c>
      <c r="G9410">
        <v>100</v>
      </c>
      <c r="H9410" t="s">
        <v>65</v>
      </c>
      <c r="I9410">
        <v>95</v>
      </c>
      <c r="J9410" t="s">
        <v>66</v>
      </c>
      <c r="K9410" s="33" t="str">
        <f>IF(ISNA(VLOOKUP(C9410,'Provider-EHR crosswalk'!A:B,2,FALSE)),"No EHR Specified",VLOOKUP(C9410,'Provider-EHR crosswalk'!A:B,2,FALSE))</f>
        <v>Veradigm EHR (formerly Allscripts)</v>
      </c>
    </row>
    <row r="9411" spans="1:11" x14ac:dyDescent="0.25">
      <c r="A9411" t="s">
        <v>90</v>
      </c>
      <c r="B9411">
        <v>59</v>
      </c>
      <c r="C9411" t="s">
        <v>649</v>
      </c>
      <c r="D9411" t="s">
        <v>91</v>
      </c>
      <c r="E9411">
        <v>89</v>
      </c>
      <c r="F9411">
        <v>89</v>
      </c>
      <c r="G9411">
        <v>100</v>
      </c>
      <c r="H9411" t="s">
        <v>65</v>
      </c>
      <c r="I9411">
        <v>90</v>
      </c>
      <c r="J9411" t="s">
        <v>66</v>
      </c>
      <c r="K9411" s="33" t="str">
        <f>IF(ISNA(VLOOKUP(C9411,'Provider-EHR crosswalk'!A:B,2,FALSE)),"No EHR Specified",VLOOKUP(C9411,'Provider-EHR crosswalk'!A:B,2,FALSE))</f>
        <v>Veradigm EHR (formerly Allscripts)</v>
      </c>
    </row>
    <row r="9412" spans="1:11" x14ac:dyDescent="0.25">
      <c r="A9412" t="s">
        <v>92</v>
      </c>
      <c r="B9412">
        <v>59</v>
      </c>
      <c r="C9412" t="s">
        <v>649</v>
      </c>
      <c r="D9412" t="s">
        <v>93</v>
      </c>
      <c r="E9412">
        <v>36</v>
      </c>
      <c r="F9412">
        <v>89</v>
      </c>
      <c r="G9412">
        <v>40.450000000000003</v>
      </c>
      <c r="H9412" t="s">
        <v>65</v>
      </c>
      <c r="I9412">
        <v>90</v>
      </c>
      <c r="J9412" t="s">
        <v>69</v>
      </c>
      <c r="K9412" s="33" t="str">
        <f>IF(ISNA(VLOOKUP(C9412,'Provider-EHR crosswalk'!A:B,2,FALSE)),"No EHR Specified",VLOOKUP(C9412,'Provider-EHR crosswalk'!A:B,2,FALSE))</f>
        <v>Veradigm EHR (formerly Allscripts)</v>
      </c>
    </row>
    <row r="9413" spans="1:11" x14ac:dyDescent="0.25">
      <c r="A9413" t="s">
        <v>94</v>
      </c>
      <c r="B9413">
        <v>59</v>
      </c>
      <c r="C9413" t="s">
        <v>649</v>
      </c>
      <c r="D9413" t="s">
        <v>95</v>
      </c>
      <c r="E9413">
        <v>44</v>
      </c>
      <c r="F9413">
        <v>89</v>
      </c>
      <c r="G9413">
        <v>49.44</v>
      </c>
      <c r="H9413" t="s">
        <v>65</v>
      </c>
      <c r="I9413">
        <v>90</v>
      </c>
      <c r="J9413" t="s">
        <v>69</v>
      </c>
      <c r="K9413" s="33" t="str">
        <f>IF(ISNA(VLOOKUP(C9413,'Provider-EHR crosswalk'!A:B,2,FALSE)),"No EHR Specified",VLOOKUP(C9413,'Provider-EHR crosswalk'!A:B,2,FALSE))</f>
        <v>Veradigm EHR (formerly Allscripts)</v>
      </c>
    </row>
    <row r="9414" spans="1:11" x14ac:dyDescent="0.25">
      <c r="A9414" t="s">
        <v>96</v>
      </c>
      <c r="B9414">
        <v>59</v>
      </c>
      <c r="C9414" t="s">
        <v>649</v>
      </c>
      <c r="D9414" t="s">
        <v>97</v>
      </c>
      <c r="E9414">
        <v>78</v>
      </c>
      <c r="F9414">
        <v>89</v>
      </c>
      <c r="G9414">
        <v>87.64</v>
      </c>
      <c r="H9414" t="s">
        <v>65</v>
      </c>
      <c r="I9414">
        <v>90</v>
      </c>
      <c r="J9414" t="s">
        <v>69</v>
      </c>
      <c r="K9414" s="33" t="str">
        <f>IF(ISNA(VLOOKUP(C9414,'Provider-EHR crosswalk'!A:B,2,FALSE)),"No EHR Specified",VLOOKUP(C9414,'Provider-EHR crosswalk'!A:B,2,FALSE))</f>
        <v>Veradigm EHR (formerly Allscripts)</v>
      </c>
    </row>
    <row r="9415" spans="1:11" x14ac:dyDescent="0.25">
      <c r="A9415" t="s">
        <v>98</v>
      </c>
      <c r="B9415">
        <v>59</v>
      </c>
      <c r="C9415" t="s">
        <v>649</v>
      </c>
      <c r="D9415" t="s">
        <v>99</v>
      </c>
      <c r="E9415">
        <v>78</v>
      </c>
      <c r="F9415">
        <v>89</v>
      </c>
      <c r="G9415">
        <v>87.64</v>
      </c>
      <c r="H9415" t="s">
        <v>65</v>
      </c>
      <c r="I9415">
        <v>90</v>
      </c>
      <c r="J9415" t="s">
        <v>69</v>
      </c>
      <c r="K9415" s="33" t="str">
        <f>IF(ISNA(VLOOKUP(C9415,'Provider-EHR crosswalk'!A:B,2,FALSE)),"No EHR Specified",VLOOKUP(C9415,'Provider-EHR crosswalk'!A:B,2,FALSE))</f>
        <v>Veradigm EHR (formerly Allscripts)</v>
      </c>
    </row>
    <row r="9416" spans="1:11" x14ac:dyDescent="0.25">
      <c r="A9416" t="s">
        <v>100</v>
      </c>
      <c r="B9416">
        <v>59</v>
      </c>
      <c r="C9416" t="s">
        <v>649</v>
      </c>
      <c r="D9416" t="s">
        <v>101</v>
      </c>
      <c r="E9416">
        <v>690</v>
      </c>
      <c r="F9416">
        <v>690</v>
      </c>
      <c r="G9416">
        <v>100</v>
      </c>
      <c r="H9416" t="s">
        <v>65</v>
      </c>
      <c r="I9416">
        <v>99</v>
      </c>
      <c r="J9416" t="s">
        <v>66</v>
      </c>
      <c r="K9416" s="33" t="str">
        <f>IF(ISNA(VLOOKUP(C9416,'Provider-EHR crosswalk'!A:B,2,FALSE)),"No EHR Specified",VLOOKUP(C9416,'Provider-EHR crosswalk'!A:B,2,FALSE))</f>
        <v>Veradigm EHR (formerly Allscripts)</v>
      </c>
    </row>
    <row r="9417" spans="1:11" x14ac:dyDescent="0.25">
      <c r="A9417" t="s">
        <v>102</v>
      </c>
      <c r="B9417">
        <v>59</v>
      </c>
      <c r="C9417" t="s">
        <v>649</v>
      </c>
      <c r="D9417" t="s">
        <v>103</v>
      </c>
      <c r="E9417">
        <v>690</v>
      </c>
      <c r="F9417">
        <v>690</v>
      </c>
      <c r="G9417">
        <v>100</v>
      </c>
      <c r="H9417" t="s">
        <v>65</v>
      </c>
      <c r="I9417">
        <v>99</v>
      </c>
      <c r="J9417" t="s">
        <v>66</v>
      </c>
      <c r="K9417" s="33" t="str">
        <f>IF(ISNA(VLOOKUP(C9417,'Provider-EHR crosswalk'!A:B,2,FALSE)),"No EHR Specified",VLOOKUP(C9417,'Provider-EHR crosswalk'!A:B,2,FALSE))</f>
        <v>Veradigm EHR (formerly Allscripts)</v>
      </c>
    </row>
    <row r="9418" spans="1:11" x14ac:dyDescent="0.25">
      <c r="A9418" t="s">
        <v>104</v>
      </c>
      <c r="B9418">
        <v>59</v>
      </c>
      <c r="C9418" t="s">
        <v>649</v>
      </c>
      <c r="D9418" t="s">
        <v>105</v>
      </c>
      <c r="E9418">
        <v>690</v>
      </c>
      <c r="F9418">
        <v>690</v>
      </c>
      <c r="G9418">
        <v>100</v>
      </c>
      <c r="H9418" t="s">
        <v>65</v>
      </c>
      <c r="I9418">
        <v>99</v>
      </c>
      <c r="J9418" t="s">
        <v>66</v>
      </c>
      <c r="K9418" s="33" t="str">
        <f>IF(ISNA(VLOOKUP(C9418,'Provider-EHR crosswalk'!A:B,2,FALSE)),"No EHR Specified",VLOOKUP(C9418,'Provider-EHR crosswalk'!A:B,2,FALSE))</f>
        <v>Veradigm EHR (formerly Allscripts)</v>
      </c>
    </row>
    <row r="9419" spans="1:11" x14ac:dyDescent="0.25">
      <c r="A9419" t="s">
        <v>106</v>
      </c>
      <c r="B9419">
        <v>59</v>
      </c>
      <c r="C9419" t="s">
        <v>649</v>
      </c>
      <c r="D9419" t="s">
        <v>107</v>
      </c>
      <c r="E9419">
        <v>690</v>
      </c>
      <c r="F9419">
        <v>690</v>
      </c>
      <c r="G9419">
        <v>100</v>
      </c>
      <c r="H9419" t="s">
        <v>65</v>
      </c>
      <c r="I9419">
        <v>99</v>
      </c>
      <c r="J9419" t="s">
        <v>66</v>
      </c>
      <c r="K9419" s="33" t="str">
        <f>IF(ISNA(VLOOKUP(C9419,'Provider-EHR crosswalk'!A:B,2,FALSE)),"No EHR Specified",VLOOKUP(C9419,'Provider-EHR crosswalk'!A:B,2,FALSE))</f>
        <v>Veradigm EHR (formerly Allscripts)</v>
      </c>
    </row>
    <row r="9420" spans="1:11" x14ac:dyDescent="0.25">
      <c r="A9420" t="s">
        <v>108</v>
      </c>
      <c r="B9420">
        <v>59</v>
      </c>
      <c r="C9420" t="s">
        <v>649</v>
      </c>
      <c r="D9420" t="s">
        <v>109</v>
      </c>
      <c r="E9420">
        <v>690</v>
      </c>
      <c r="F9420">
        <v>690</v>
      </c>
      <c r="G9420">
        <v>100</v>
      </c>
      <c r="H9420" t="s">
        <v>65</v>
      </c>
      <c r="I9420">
        <v>99</v>
      </c>
      <c r="J9420" t="s">
        <v>66</v>
      </c>
      <c r="K9420" s="33" t="str">
        <f>IF(ISNA(VLOOKUP(C9420,'Provider-EHR crosswalk'!A:B,2,FALSE)),"No EHR Specified",VLOOKUP(C9420,'Provider-EHR crosswalk'!A:B,2,FALSE))</f>
        <v>Veradigm EHR (formerly Allscripts)</v>
      </c>
    </row>
    <row r="9421" spans="1:11" x14ac:dyDescent="0.25">
      <c r="A9421" t="s">
        <v>110</v>
      </c>
      <c r="B9421">
        <v>59</v>
      </c>
      <c r="C9421" t="s">
        <v>649</v>
      </c>
      <c r="D9421" t="s">
        <v>111</v>
      </c>
      <c r="E9421">
        <v>690</v>
      </c>
      <c r="F9421">
        <v>690</v>
      </c>
      <c r="G9421">
        <v>100</v>
      </c>
      <c r="H9421" t="s">
        <v>65</v>
      </c>
      <c r="I9421">
        <v>99</v>
      </c>
      <c r="J9421" t="s">
        <v>66</v>
      </c>
      <c r="K9421" s="33" t="str">
        <f>IF(ISNA(VLOOKUP(C9421,'Provider-EHR crosswalk'!A:B,2,FALSE)),"No EHR Specified",VLOOKUP(C9421,'Provider-EHR crosswalk'!A:B,2,FALSE))</f>
        <v>Veradigm EHR (formerly Allscripts)</v>
      </c>
    </row>
    <row r="9422" spans="1:11" x14ac:dyDescent="0.25">
      <c r="A9422" t="s">
        <v>112</v>
      </c>
      <c r="B9422">
        <v>59</v>
      </c>
      <c r="C9422" t="s">
        <v>649</v>
      </c>
      <c r="D9422" t="s">
        <v>113</v>
      </c>
      <c r="E9422">
        <v>690</v>
      </c>
      <c r="F9422">
        <v>690</v>
      </c>
      <c r="G9422">
        <v>100</v>
      </c>
      <c r="H9422" t="s">
        <v>65</v>
      </c>
      <c r="I9422">
        <v>99</v>
      </c>
      <c r="J9422" t="s">
        <v>66</v>
      </c>
      <c r="K9422" s="33" t="str">
        <f>IF(ISNA(VLOOKUP(C9422,'Provider-EHR crosswalk'!A:B,2,FALSE)),"No EHR Specified",VLOOKUP(C9422,'Provider-EHR crosswalk'!A:B,2,FALSE))</f>
        <v>Veradigm EHR (formerly Allscripts)</v>
      </c>
    </row>
    <row r="9423" spans="1:11" x14ac:dyDescent="0.25">
      <c r="A9423" t="s">
        <v>114</v>
      </c>
      <c r="B9423">
        <v>59</v>
      </c>
      <c r="C9423" t="s">
        <v>649</v>
      </c>
      <c r="D9423" t="s">
        <v>115</v>
      </c>
      <c r="E9423">
        <v>1</v>
      </c>
      <c r="F9423">
        <v>89</v>
      </c>
      <c r="G9423">
        <v>1.1200000000000001</v>
      </c>
      <c r="H9423" t="s">
        <v>116</v>
      </c>
      <c r="I9423">
        <v>4</v>
      </c>
      <c r="J9423" t="s">
        <v>66</v>
      </c>
      <c r="K9423" s="33" t="str">
        <f>IF(ISNA(VLOOKUP(C9423,'Provider-EHR crosswalk'!A:B,2,FALSE)),"No EHR Specified",VLOOKUP(C9423,'Provider-EHR crosswalk'!A:B,2,FALSE))</f>
        <v>Veradigm EHR (formerly Allscripts)</v>
      </c>
    </row>
    <row r="9424" spans="1:11" x14ac:dyDescent="0.25">
      <c r="A9424" t="s">
        <v>117</v>
      </c>
      <c r="B9424">
        <v>59</v>
      </c>
      <c r="C9424" t="s">
        <v>649</v>
      </c>
      <c r="D9424" t="s">
        <v>118</v>
      </c>
      <c r="E9424">
        <v>2</v>
      </c>
      <c r="F9424">
        <v>89</v>
      </c>
      <c r="G9424">
        <v>2.25</v>
      </c>
      <c r="H9424" t="s">
        <v>116</v>
      </c>
      <c r="I9424">
        <v>4</v>
      </c>
      <c r="J9424" t="s">
        <v>66</v>
      </c>
      <c r="K9424" s="33" t="str">
        <f>IF(ISNA(VLOOKUP(C9424,'Provider-EHR crosswalk'!A:B,2,FALSE)),"No EHR Specified",VLOOKUP(C9424,'Provider-EHR crosswalk'!A:B,2,FALSE))</f>
        <v>Veradigm EHR (formerly Allscripts)</v>
      </c>
    </row>
    <row r="9425" spans="1:11" x14ac:dyDescent="0.25">
      <c r="A9425" t="s">
        <v>119</v>
      </c>
      <c r="B9425">
        <v>59</v>
      </c>
      <c r="C9425" t="s">
        <v>649</v>
      </c>
      <c r="D9425" t="s">
        <v>120</v>
      </c>
      <c r="E9425">
        <v>3</v>
      </c>
      <c r="F9425">
        <v>89</v>
      </c>
      <c r="G9425">
        <v>3.37</v>
      </c>
      <c r="H9425" t="s">
        <v>116</v>
      </c>
      <c r="I9425">
        <v>4</v>
      </c>
      <c r="J9425" t="s">
        <v>66</v>
      </c>
      <c r="K9425" s="33" t="str">
        <f>IF(ISNA(VLOOKUP(C9425,'Provider-EHR crosswalk'!A:B,2,FALSE)),"No EHR Specified",VLOOKUP(C9425,'Provider-EHR crosswalk'!A:B,2,FALSE))</f>
        <v>Veradigm EHR (formerly Allscripts)</v>
      </c>
    </row>
    <row r="9426" spans="1:11" x14ac:dyDescent="0.25">
      <c r="A9426" t="s">
        <v>121</v>
      </c>
      <c r="B9426">
        <v>59</v>
      </c>
      <c r="C9426" t="s">
        <v>649</v>
      </c>
      <c r="D9426" t="s">
        <v>122</v>
      </c>
      <c r="E9426">
        <v>0</v>
      </c>
      <c r="F9426">
        <v>89</v>
      </c>
      <c r="G9426">
        <v>0</v>
      </c>
      <c r="H9426" t="s">
        <v>116</v>
      </c>
      <c r="I9426">
        <v>1</v>
      </c>
      <c r="J9426" t="s">
        <v>66</v>
      </c>
      <c r="K9426" s="33" t="str">
        <f>IF(ISNA(VLOOKUP(C9426,'Provider-EHR crosswalk'!A:B,2,FALSE)),"No EHR Specified",VLOOKUP(C9426,'Provider-EHR crosswalk'!A:B,2,FALSE))</f>
        <v>Veradigm EHR (formerly Allscripts)</v>
      </c>
    </row>
    <row r="9427" spans="1:11" x14ac:dyDescent="0.25">
      <c r="A9427" t="s">
        <v>123</v>
      </c>
      <c r="B9427">
        <v>59</v>
      </c>
      <c r="C9427" t="s">
        <v>649</v>
      </c>
      <c r="D9427" t="s">
        <v>124</v>
      </c>
      <c r="E9427">
        <v>0</v>
      </c>
      <c r="F9427">
        <v>690</v>
      </c>
      <c r="G9427">
        <v>0</v>
      </c>
      <c r="H9427" t="s">
        <v>116</v>
      </c>
      <c r="I9427">
        <v>1</v>
      </c>
      <c r="J9427" t="s">
        <v>66</v>
      </c>
      <c r="K9427" s="33" t="str">
        <f>IF(ISNA(VLOOKUP(C9427,'Provider-EHR crosswalk'!A:B,2,FALSE)),"No EHR Specified",VLOOKUP(C9427,'Provider-EHR crosswalk'!A:B,2,FALSE))</f>
        <v>Veradigm EHR (formerly Allscripts)</v>
      </c>
    </row>
    <row r="9428" spans="1:11" x14ac:dyDescent="0.25">
      <c r="A9428" t="s">
        <v>125</v>
      </c>
      <c r="B9428">
        <v>59</v>
      </c>
      <c r="C9428" t="s">
        <v>649</v>
      </c>
      <c r="D9428" t="s">
        <v>126</v>
      </c>
      <c r="E9428">
        <v>0</v>
      </c>
      <c r="F9428">
        <v>690</v>
      </c>
      <c r="G9428">
        <v>0</v>
      </c>
      <c r="H9428" t="s">
        <v>116</v>
      </c>
      <c r="I9428">
        <v>1</v>
      </c>
      <c r="J9428" t="s">
        <v>66</v>
      </c>
      <c r="K9428" s="33" t="str">
        <f>IF(ISNA(VLOOKUP(C9428,'Provider-EHR crosswalk'!A:B,2,FALSE)),"No EHR Specified",VLOOKUP(C9428,'Provider-EHR crosswalk'!A:B,2,FALSE))</f>
        <v>Veradigm EHR (formerly Allscripts)</v>
      </c>
    </row>
    <row r="9429" spans="1:11" x14ac:dyDescent="0.25">
      <c r="A9429" t="s">
        <v>127</v>
      </c>
      <c r="B9429">
        <v>59</v>
      </c>
      <c r="C9429" t="s">
        <v>649</v>
      </c>
      <c r="D9429" t="s">
        <v>128</v>
      </c>
      <c r="E9429">
        <v>20</v>
      </c>
      <c r="F9429">
        <v>690</v>
      </c>
      <c r="G9429">
        <v>2.9</v>
      </c>
      <c r="H9429" t="s">
        <v>116</v>
      </c>
      <c r="I9429">
        <v>4</v>
      </c>
      <c r="J9429" t="s">
        <v>66</v>
      </c>
      <c r="K9429" s="33" t="str">
        <f>IF(ISNA(VLOOKUP(C9429,'Provider-EHR crosswalk'!A:B,2,FALSE)),"No EHR Specified",VLOOKUP(C9429,'Provider-EHR crosswalk'!A:B,2,FALSE))</f>
        <v>Veradigm EHR (formerly Allscripts)</v>
      </c>
    </row>
    <row r="9430" spans="1:11" x14ac:dyDescent="0.25">
      <c r="A9430" t="s">
        <v>129</v>
      </c>
      <c r="B9430">
        <v>59</v>
      </c>
      <c r="C9430" t="s">
        <v>649</v>
      </c>
      <c r="D9430" t="s">
        <v>130</v>
      </c>
      <c r="E9430">
        <v>24</v>
      </c>
      <c r="F9430">
        <v>690</v>
      </c>
      <c r="G9430">
        <v>3.48</v>
      </c>
      <c r="H9430" t="s">
        <v>116</v>
      </c>
      <c r="I9430">
        <v>4</v>
      </c>
      <c r="J9430" t="s">
        <v>66</v>
      </c>
      <c r="K9430" s="33" t="str">
        <f>IF(ISNA(VLOOKUP(C9430,'Provider-EHR crosswalk'!A:B,2,FALSE)),"No EHR Specified",VLOOKUP(C9430,'Provider-EHR crosswalk'!A:B,2,FALSE))</f>
        <v>Veradigm EHR (formerly Allscripts)</v>
      </c>
    </row>
    <row r="9431" spans="1:11" x14ac:dyDescent="0.25">
      <c r="A9431" t="s">
        <v>131</v>
      </c>
      <c r="B9431">
        <v>59</v>
      </c>
      <c r="C9431" t="s">
        <v>649</v>
      </c>
      <c r="D9431" t="s">
        <v>132</v>
      </c>
      <c r="E9431">
        <v>30</v>
      </c>
      <c r="F9431">
        <v>690</v>
      </c>
      <c r="G9431">
        <v>4.3499999999999996</v>
      </c>
      <c r="H9431" t="s">
        <v>116</v>
      </c>
      <c r="I9431">
        <v>4</v>
      </c>
      <c r="J9431" t="s">
        <v>69</v>
      </c>
      <c r="K9431" s="33" t="str">
        <f>IF(ISNA(VLOOKUP(C9431,'Provider-EHR crosswalk'!A:B,2,FALSE)),"No EHR Specified",VLOOKUP(C9431,'Provider-EHR crosswalk'!A:B,2,FALSE))</f>
        <v>Veradigm EHR (formerly Allscripts)</v>
      </c>
    </row>
    <row r="9432" spans="1:11" x14ac:dyDescent="0.25">
      <c r="A9432" t="s">
        <v>133</v>
      </c>
      <c r="B9432">
        <v>59</v>
      </c>
      <c r="C9432" t="s">
        <v>649</v>
      </c>
      <c r="D9432" t="s">
        <v>134</v>
      </c>
      <c r="E9432">
        <v>0</v>
      </c>
      <c r="F9432">
        <v>690</v>
      </c>
      <c r="G9432">
        <v>0</v>
      </c>
      <c r="H9432" t="s">
        <v>116</v>
      </c>
      <c r="I9432">
        <v>1</v>
      </c>
      <c r="J9432" t="s">
        <v>66</v>
      </c>
      <c r="K9432" s="33" t="str">
        <f>IF(ISNA(VLOOKUP(C9432,'Provider-EHR crosswalk'!A:B,2,FALSE)),"No EHR Specified",VLOOKUP(C9432,'Provider-EHR crosswalk'!A:B,2,FALSE))</f>
        <v>Veradigm EHR (formerly Allscripts)</v>
      </c>
    </row>
    <row r="9433" spans="1:11" x14ac:dyDescent="0.25">
      <c r="A9433" t="s">
        <v>135</v>
      </c>
      <c r="B9433">
        <v>59</v>
      </c>
      <c r="C9433" t="s">
        <v>649</v>
      </c>
      <c r="D9433" t="s">
        <v>136</v>
      </c>
      <c r="E9433">
        <v>0</v>
      </c>
      <c r="F9433">
        <v>690</v>
      </c>
      <c r="G9433">
        <v>0</v>
      </c>
      <c r="H9433" t="s">
        <v>116</v>
      </c>
      <c r="I9433">
        <v>1</v>
      </c>
      <c r="J9433" t="s">
        <v>66</v>
      </c>
      <c r="K9433" s="33" t="str">
        <f>IF(ISNA(VLOOKUP(C9433,'Provider-EHR crosswalk'!A:B,2,FALSE)),"No EHR Specified",VLOOKUP(C9433,'Provider-EHR crosswalk'!A:B,2,FALSE))</f>
        <v>Veradigm EHR (formerly Allscripts)</v>
      </c>
    </row>
    <row r="9434" spans="1:11" x14ac:dyDescent="0.25">
      <c r="A9434" t="s">
        <v>137</v>
      </c>
      <c r="B9434">
        <v>59</v>
      </c>
      <c r="C9434" t="s">
        <v>649</v>
      </c>
      <c r="D9434" t="s">
        <v>138</v>
      </c>
      <c r="E9434">
        <v>0</v>
      </c>
      <c r="F9434">
        <v>690</v>
      </c>
      <c r="G9434">
        <v>0</v>
      </c>
      <c r="H9434" t="s">
        <v>116</v>
      </c>
      <c r="I9434">
        <v>1</v>
      </c>
      <c r="J9434" t="s">
        <v>66</v>
      </c>
      <c r="K9434" s="33" t="str">
        <f>IF(ISNA(VLOOKUP(C9434,'Provider-EHR crosswalk'!A:B,2,FALSE)),"No EHR Specified",VLOOKUP(C9434,'Provider-EHR crosswalk'!A:B,2,FALSE))</f>
        <v>Veradigm EHR (formerly Allscripts)</v>
      </c>
    </row>
    <row r="9435" spans="1:11" x14ac:dyDescent="0.25">
      <c r="A9435" t="s">
        <v>139</v>
      </c>
      <c r="B9435">
        <v>59</v>
      </c>
      <c r="C9435" t="s">
        <v>649</v>
      </c>
      <c r="D9435" t="s">
        <v>140</v>
      </c>
      <c r="E9435">
        <v>0</v>
      </c>
      <c r="F9435">
        <v>690</v>
      </c>
      <c r="G9435">
        <v>0</v>
      </c>
      <c r="H9435" t="s">
        <v>116</v>
      </c>
      <c r="I9435">
        <v>1</v>
      </c>
      <c r="J9435" t="s">
        <v>66</v>
      </c>
      <c r="K9435" s="33" t="str">
        <f>IF(ISNA(VLOOKUP(C9435,'Provider-EHR crosswalk'!A:B,2,FALSE)),"No EHR Specified",VLOOKUP(C9435,'Provider-EHR crosswalk'!A:B,2,FALSE))</f>
        <v>Veradigm EHR (formerly Allscripts)</v>
      </c>
    </row>
    <row r="9436" spans="1:11" x14ac:dyDescent="0.25">
      <c r="A9436" t="s">
        <v>141</v>
      </c>
      <c r="B9436">
        <v>59</v>
      </c>
      <c r="C9436" t="s">
        <v>649</v>
      </c>
      <c r="D9436" t="s">
        <v>142</v>
      </c>
      <c r="E9436">
        <v>0</v>
      </c>
      <c r="F9436">
        <v>690</v>
      </c>
      <c r="G9436">
        <v>0</v>
      </c>
      <c r="H9436" t="s">
        <v>116</v>
      </c>
      <c r="I9436">
        <v>1</v>
      </c>
      <c r="J9436" t="s">
        <v>66</v>
      </c>
      <c r="K9436" s="33" t="str">
        <f>IF(ISNA(VLOOKUP(C9436,'Provider-EHR crosswalk'!A:B,2,FALSE)),"No EHR Specified",VLOOKUP(C9436,'Provider-EHR crosswalk'!A:B,2,FALSE))</f>
        <v>Veradigm EHR (formerly Allscripts)</v>
      </c>
    </row>
    <row r="9437" spans="1:11" x14ac:dyDescent="0.25">
      <c r="A9437" t="s">
        <v>143</v>
      </c>
      <c r="B9437">
        <v>59</v>
      </c>
      <c r="C9437" t="s">
        <v>649</v>
      </c>
      <c r="D9437" t="s">
        <v>144</v>
      </c>
      <c r="E9437">
        <v>0</v>
      </c>
      <c r="F9437">
        <v>690</v>
      </c>
      <c r="G9437">
        <v>0</v>
      </c>
      <c r="H9437" t="s">
        <v>116</v>
      </c>
      <c r="I9437">
        <v>1</v>
      </c>
      <c r="J9437" t="s">
        <v>66</v>
      </c>
      <c r="K9437" s="33" t="str">
        <f>IF(ISNA(VLOOKUP(C9437,'Provider-EHR crosswalk'!A:B,2,FALSE)),"No EHR Specified",VLOOKUP(C9437,'Provider-EHR crosswalk'!A:B,2,FALSE))</f>
        <v>Veradigm EHR (formerly Allscripts)</v>
      </c>
    </row>
    <row r="9438" spans="1:11" x14ac:dyDescent="0.25">
      <c r="A9438" t="s">
        <v>145</v>
      </c>
      <c r="B9438">
        <v>59</v>
      </c>
      <c r="C9438" t="s">
        <v>649</v>
      </c>
      <c r="D9438" t="s">
        <v>146</v>
      </c>
      <c r="E9438">
        <v>0</v>
      </c>
      <c r="F9438">
        <v>690</v>
      </c>
      <c r="G9438">
        <v>0</v>
      </c>
      <c r="H9438" t="s">
        <v>116</v>
      </c>
      <c r="I9438">
        <v>1</v>
      </c>
      <c r="J9438" t="s">
        <v>66</v>
      </c>
      <c r="K9438" s="33" t="str">
        <f>IF(ISNA(VLOOKUP(C9438,'Provider-EHR crosswalk'!A:B,2,FALSE)),"No EHR Specified",VLOOKUP(C9438,'Provider-EHR crosswalk'!A:B,2,FALSE))</f>
        <v>Veradigm EHR (formerly Allscripts)</v>
      </c>
    </row>
    <row r="9439" spans="1:11" x14ac:dyDescent="0.25">
      <c r="A9439" t="s">
        <v>147</v>
      </c>
      <c r="B9439">
        <v>59</v>
      </c>
      <c r="C9439" t="s">
        <v>649</v>
      </c>
      <c r="D9439" t="s">
        <v>148</v>
      </c>
      <c r="E9439">
        <v>0</v>
      </c>
      <c r="F9439">
        <v>690</v>
      </c>
      <c r="G9439">
        <v>0</v>
      </c>
      <c r="H9439" t="s">
        <v>116</v>
      </c>
      <c r="I9439">
        <v>1</v>
      </c>
      <c r="J9439" t="s">
        <v>66</v>
      </c>
      <c r="K9439" s="33" t="str">
        <f>IF(ISNA(VLOOKUP(C9439,'Provider-EHR crosswalk'!A:B,2,FALSE)),"No EHR Specified",VLOOKUP(C9439,'Provider-EHR crosswalk'!A:B,2,FALSE))</f>
        <v>Veradigm EHR (formerly Allscripts)</v>
      </c>
    </row>
    <row r="9440" spans="1:11" x14ac:dyDescent="0.25">
      <c r="A9440" t="s">
        <v>149</v>
      </c>
      <c r="B9440">
        <v>59</v>
      </c>
      <c r="C9440" t="s">
        <v>649</v>
      </c>
      <c r="D9440" t="s">
        <v>150</v>
      </c>
      <c r="E9440">
        <v>0</v>
      </c>
      <c r="F9440">
        <v>690</v>
      </c>
      <c r="G9440">
        <v>0</v>
      </c>
      <c r="H9440" t="s">
        <v>116</v>
      </c>
      <c r="I9440">
        <v>1</v>
      </c>
      <c r="J9440" t="s">
        <v>66</v>
      </c>
      <c r="K9440" s="33" t="str">
        <f>IF(ISNA(VLOOKUP(C9440,'Provider-EHR crosswalk'!A:B,2,FALSE)),"No EHR Specified",VLOOKUP(C9440,'Provider-EHR crosswalk'!A:B,2,FALSE))</f>
        <v>Veradigm EHR (formerly Allscripts)</v>
      </c>
    </row>
    <row r="9441" spans="1:11" x14ac:dyDescent="0.25">
      <c r="A9441" t="s">
        <v>151</v>
      </c>
      <c r="B9441">
        <v>59</v>
      </c>
      <c r="C9441" t="s">
        <v>649</v>
      </c>
      <c r="D9441" t="s">
        <v>152</v>
      </c>
      <c r="E9441">
        <v>0</v>
      </c>
      <c r="F9441">
        <v>690</v>
      </c>
      <c r="G9441">
        <v>0</v>
      </c>
      <c r="H9441" t="s">
        <v>116</v>
      </c>
      <c r="I9441">
        <v>1</v>
      </c>
      <c r="J9441" t="s">
        <v>66</v>
      </c>
      <c r="K9441" s="33" t="str">
        <f>IF(ISNA(VLOOKUP(C9441,'Provider-EHR crosswalk'!A:B,2,FALSE)),"No EHR Specified",VLOOKUP(C9441,'Provider-EHR crosswalk'!A:B,2,FALSE))</f>
        <v>Veradigm EHR (formerly Allscripts)</v>
      </c>
    </row>
    <row r="9442" spans="1:11" x14ac:dyDescent="0.25">
      <c r="A9442" t="s">
        <v>153</v>
      </c>
      <c r="B9442">
        <v>59</v>
      </c>
      <c r="C9442" t="s">
        <v>649</v>
      </c>
      <c r="D9442" t="s">
        <v>154</v>
      </c>
      <c r="E9442">
        <v>0</v>
      </c>
      <c r="F9442">
        <v>690</v>
      </c>
      <c r="G9442">
        <v>0</v>
      </c>
      <c r="H9442" t="s">
        <v>116</v>
      </c>
      <c r="I9442">
        <v>1</v>
      </c>
      <c r="J9442" t="s">
        <v>66</v>
      </c>
      <c r="K9442" s="33" t="str">
        <f>IF(ISNA(VLOOKUP(C9442,'Provider-EHR crosswalk'!A:B,2,FALSE)),"No EHR Specified",VLOOKUP(C9442,'Provider-EHR crosswalk'!A:B,2,FALSE))</f>
        <v>Veradigm EHR (formerly Allscripts)</v>
      </c>
    </row>
    <row r="9443" spans="1:11" x14ac:dyDescent="0.25">
      <c r="A9443" t="s">
        <v>155</v>
      </c>
      <c r="B9443">
        <v>59</v>
      </c>
      <c r="C9443" t="s">
        <v>649</v>
      </c>
      <c r="D9443" t="s">
        <v>156</v>
      </c>
      <c r="E9443">
        <v>0</v>
      </c>
      <c r="F9443">
        <v>690</v>
      </c>
      <c r="G9443">
        <v>0</v>
      </c>
      <c r="H9443" t="s">
        <v>157</v>
      </c>
      <c r="I9443" t="s">
        <v>157</v>
      </c>
      <c r="J9443" t="s">
        <v>157</v>
      </c>
      <c r="K9443" s="33" t="str">
        <f>IF(ISNA(VLOOKUP(C9443,'Provider-EHR crosswalk'!A:B,2,FALSE)),"No EHR Specified",VLOOKUP(C9443,'Provider-EHR crosswalk'!A:B,2,FALSE))</f>
        <v>Veradigm EHR (formerly Allscripts)</v>
      </c>
    </row>
    <row r="9444" spans="1:11" x14ac:dyDescent="0.25">
      <c r="A9444" t="s">
        <v>158</v>
      </c>
      <c r="B9444">
        <v>59</v>
      </c>
      <c r="C9444" t="s">
        <v>649</v>
      </c>
      <c r="D9444" t="s">
        <v>159</v>
      </c>
      <c r="E9444">
        <v>5</v>
      </c>
      <c r="F9444">
        <v>690</v>
      </c>
      <c r="G9444">
        <v>0.72</v>
      </c>
      <c r="H9444" t="s">
        <v>157</v>
      </c>
      <c r="I9444" t="s">
        <v>157</v>
      </c>
      <c r="J9444" t="s">
        <v>157</v>
      </c>
      <c r="K9444" s="33" t="str">
        <f>IF(ISNA(VLOOKUP(C9444,'Provider-EHR crosswalk'!A:B,2,FALSE)),"No EHR Specified",VLOOKUP(C9444,'Provider-EHR crosswalk'!A:B,2,FALSE))</f>
        <v>Veradigm EHR (formerly Allscripts)</v>
      </c>
    </row>
    <row r="9445" spans="1:11" x14ac:dyDescent="0.25">
      <c r="A9445" t="s">
        <v>162</v>
      </c>
      <c r="B9445">
        <v>59</v>
      </c>
      <c r="C9445" t="s">
        <v>649</v>
      </c>
      <c r="D9445" t="s">
        <v>163</v>
      </c>
      <c r="E9445">
        <v>668</v>
      </c>
      <c r="F9445">
        <v>690</v>
      </c>
      <c r="G9445">
        <v>96.81</v>
      </c>
      <c r="H9445" t="s">
        <v>65</v>
      </c>
      <c r="I9445">
        <v>95</v>
      </c>
      <c r="J9445" t="s">
        <v>66</v>
      </c>
      <c r="K9445" s="33" t="str">
        <f>IF(ISNA(VLOOKUP(C9445,'Provider-EHR crosswalk'!A:B,2,FALSE)),"No EHR Specified",VLOOKUP(C9445,'Provider-EHR crosswalk'!A:B,2,FALSE))</f>
        <v>Veradigm EHR (formerly Allscripts)</v>
      </c>
    </row>
    <row r="9446" spans="1:11" x14ac:dyDescent="0.25">
      <c r="A9446" t="s">
        <v>164</v>
      </c>
      <c r="B9446">
        <v>59</v>
      </c>
      <c r="C9446" t="s">
        <v>649</v>
      </c>
      <c r="D9446" t="s">
        <v>165</v>
      </c>
      <c r="E9446">
        <v>77</v>
      </c>
      <c r="F9446">
        <v>89</v>
      </c>
      <c r="G9446">
        <v>86.52</v>
      </c>
      <c r="H9446" t="s">
        <v>65</v>
      </c>
      <c r="I9446">
        <v>95</v>
      </c>
      <c r="J9446" t="s">
        <v>69</v>
      </c>
      <c r="K9446" s="33" t="str">
        <f>IF(ISNA(VLOOKUP(C9446,'Provider-EHR crosswalk'!A:B,2,FALSE)),"No EHR Specified",VLOOKUP(C9446,'Provider-EHR crosswalk'!A:B,2,FALSE))</f>
        <v>Veradigm EHR (formerly Allscripts)</v>
      </c>
    </row>
    <row r="9447" spans="1:11" x14ac:dyDescent="0.25">
      <c r="A9447" t="s">
        <v>166</v>
      </c>
      <c r="B9447">
        <v>59</v>
      </c>
      <c r="C9447" t="s">
        <v>649</v>
      </c>
      <c r="D9447" t="s">
        <v>167</v>
      </c>
      <c r="E9447">
        <v>0</v>
      </c>
      <c r="F9447">
        <v>89</v>
      </c>
      <c r="G9447">
        <v>0</v>
      </c>
      <c r="H9447" t="s">
        <v>116</v>
      </c>
      <c r="I9447">
        <v>5</v>
      </c>
      <c r="J9447" t="s">
        <v>66</v>
      </c>
      <c r="K9447" s="33" t="str">
        <f>IF(ISNA(VLOOKUP(C9447,'Provider-EHR crosswalk'!A:B,2,FALSE)),"No EHR Specified",VLOOKUP(C9447,'Provider-EHR crosswalk'!A:B,2,FALSE))</f>
        <v>Veradigm EHR (formerly Allscripts)</v>
      </c>
    </row>
    <row r="9448" spans="1:11" x14ac:dyDescent="0.25">
      <c r="A9448" t="s">
        <v>168</v>
      </c>
      <c r="B9448">
        <v>59</v>
      </c>
      <c r="C9448" t="s">
        <v>649</v>
      </c>
      <c r="D9448" t="s">
        <v>169</v>
      </c>
      <c r="E9448">
        <v>0</v>
      </c>
      <c r="F9448">
        <v>89</v>
      </c>
      <c r="G9448">
        <v>0</v>
      </c>
      <c r="H9448" t="s">
        <v>116</v>
      </c>
      <c r="I9448">
        <v>5</v>
      </c>
      <c r="J9448" t="s">
        <v>66</v>
      </c>
      <c r="K9448" s="33" t="str">
        <f>IF(ISNA(VLOOKUP(C9448,'Provider-EHR crosswalk'!A:B,2,FALSE)),"No EHR Specified",VLOOKUP(C9448,'Provider-EHR crosswalk'!A:B,2,FALSE))</f>
        <v>Veradigm EHR (formerly Allscripts)</v>
      </c>
    </row>
    <row r="9449" spans="1:11" x14ac:dyDescent="0.25">
      <c r="A9449" t="s">
        <v>170</v>
      </c>
      <c r="B9449">
        <v>59</v>
      </c>
      <c r="C9449" t="s">
        <v>649</v>
      </c>
      <c r="D9449" t="s">
        <v>171</v>
      </c>
      <c r="E9449">
        <v>12</v>
      </c>
      <c r="F9449">
        <v>89</v>
      </c>
      <c r="G9449">
        <v>13.48</v>
      </c>
      <c r="H9449" t="s">
        <v>116</v>
      </c>
      <c r="I9449">
        <v>5</v>
      </c>
      <c r="J9449" t="s">
        <v>69</v>
      </c>
      <c r="K9449" s="33" t="str">
        <f>IF(ISNA(VLOOKUP(C9449,'Provider-EHR crosswalk'!A:B,2,FALSE)),"No EHR Specified",VLOOKUP(C9449,'Provider-EHR crosswalk'!A:B,2,FALSE))</f>
        <v>Veradigm EHR (formerly Allscripts)</v>
      </c>
    </row>
    <row r="9450" spans="1:11" x14ac:dyDescent="0.25">
      <c r="A9450" t="s">
        <v>172</v>
      </c>
      <c r="B9450">
        <v>59</v>
      </c>
      <c r="C9450" t="s">
        <v>649</v>
      </c>
      <c r="D9450" t="s">
        <v>173</v>
      </c>
      <c r="E9450">
        <v>20</v>
      </c>
      <c r="F9450">
        <v>690</v>
      </c>
      <c r="G9450">
        <v>2.9</v>
      </c>
      <c r="H9450" t="s">
        <v>116</v>
      </c>
      <c r="I9450">
        <v>5</v>
      </c>
      <c r="J9450" t="s">
        <v>66</v>
      </c>
      <c r="K9450" s="33" t="str">
        <f>IF(ISNA(VLOOKUP(C9450,'Provider-EHR crosswalk'!A:B,2,FALSE)),"No EHR Specified",VLOOKUP(C9450,'Provider-EHR crosswalk'!A:B,2,FALSE))</f>
        <v>Veradigm EHR (formerly Allscripts)</v>
      </c>
    </row>
    <row r="9451" spans="1:11" x14ac:dyDescent="0.25">
      <c r="A9451" t="s">
        <v>174</v>
      </c>
      <c r="B9451">
        <v>59</v>
      </c>
      <c r="C9451" t="s">
        <v>649</v>
      </c>
      <c r="D9451" t="s">
        <v>175</v>
      </c>
      <c r="E9451">
        <v>0</v>
      </c>
      <c r="F9451">
        <v>690</v>
      </c>
      <c r="G9451">
        <v>0</v>
      </c>
      <c r="H9451" t="s">
        <v>116</v>
      </c>
      <c r="I9451">
        <v>5</v>
      </c>
      <c r="J9451" t="s">
        <v>66</v>
      </c>
      <c r="K9451" s="33" t="str">
        <f>IF(ISNA(VLOOKUP(C9451,'Provider-EHR crosswalk'!A:B,2,FALSE)),"No EHR Specified",VLOOKUP(C9451,'Provider-EHR crosswalk'!A:B,2,FALSE))</f>
        <v>Veradigm EHR (formerly Allscripts)</v>
      </c>
    </row>
    <row r="9452" spans="1:11" x14ac:dyDescent="0.25">
      <c r="A9452" t="s">
        <v>176</v>
      </c>
      <c r="B9452">
        <v>59</v>
      </c>
      <c r="C9452" t="s">
        <v>649</v>
      </c>
      <c r="D9452" t="s">
        <v>177</v>
      </c>
      <c r="E9452">
        <v>2</v>
      </c>
      <c r="F9452">
        <v>690</v>
      </c>
      <c r="G9452">
        <v>0.28999999999999998</v>
      </c>
      <c r="H9452" t="s">
        <v>116</v>
      </c>
      <c r="I9452">
        <v>5</v>
      </c>
      <c r="J9452" t="s">
        <v>66</v>
      </c>
      <c r="K9452" s="33" t="str">
        <f>IF(ISNA(VLOOKUP(C9452,'Provider-EHR crosswalk'!A:B,2,FALSE)),"No EHR Specified",VLOOKUP(C9452,'Provider-EHR crosswalk'!A:B,2,FALSE))</f>
        <v>Veradigm EHR (formerly Allscripts)</v>
      </c>
    </row>
    <row r="9453" spans="1:11" x14ac:dyDescent="0.25">
      <c r="A9453" t="s">
        <v>63</v>
      </c>
      <c r="B9453">
        <v>112</v>
      </c>
      <c r="C9453" t="s">
        <v>849</v>
      </c>
      <c r="D9453" t="s">
        <v>64</v>
      </c>
      <c r="E9453">
        <v>8</v>
      </c>
      <c r="F9453">
        <v>8</v>
      </c>
      <c r="G9453">
        <v>100</v>
      </c>
      <c r="H9453" t="s">
        <v>65</v>
      </c>
      <c r="I9453">
        <v>99</v>
      </c>
      <c r="J9453" t="s">
        <v>66</v>
      </c>
      <c r="K9453" s="33" t="str">
        <f>IF(ISNA(VLOOKUP(C9453,'Provider-EHR crosswalk'!A:B,2,FALSE)),"No EHR Specified",VLOOKUP(C9453,'Provider-EHR crosswalk'!A:B,2,FALSE))</f>
        <v>Azalea Health EHR</v>
      </c>
    </row>
    <row r="9454" spans="1:11" x14ac:dyDescent="0.25">
      <c r="A9454" t="s">
        <v>67</v>
      </c>
      <c r="B9454">
        <v>112</v>
      </c>
      <c r="C9454" t="s">
        <v>849</v>
      </c>
      <c r="D9454" t="s">
        <v>68</v>
      </c>
      <c r="E9454">
        <v>6</v>
      </c>
      <c r="F9454">
        <v>8</v>
      </c>
      <c r="G9454">
        <v>75</v>
      </c>
      <c r="H9454" t="s">
        <v>65</v>
      </c>
      <c r="I9454">
        <v>75</v>
      </c>
      <c r="J9454" t="s">
        <v>69</v>
      </c>
      <c r="K9454" s="33" t="str">
        <f>IF(ISNA(VLOOKUP(C9454,'Provider-EHR crosswalk'!A:B,2,FALSE)),"No EHR Specified",VLOOKUP(C9454,'Provider-EHR crosswalk'!A:B,2,FALSE))</f>
        <v>Azalea Health EHR</v>
      </c>
    </row>
    <row r="9455" spans="1:11" x14ac:dyDescent="0.25">
      <c r="A9455" t="s">
        <v>70</v>
      </c>
      <c r="B9455">
        <v>112</v>
      </c>
      <c r="C9455" t="s">
        <v>849</v>
      </c>
      <c r="D9455" t="s">
        <v>71</v>
      </c>
      <c r="E9455">
        <v>8</v>
      </c>
      <c r="F9455">
        <v>8</v>
      </c>
      <c r="G9455">
        <v>100</v>
      </c>
      <c r="H9455" t="s">
        <v>65</v>
      </c>
      <c r="I9455">
        <v>99</v>
      </c>
      <c r="J9455" t="s">
        <v>66</v>
      </c>
      <c r="K9455" s="33" t="str">
        <f>IF(ISNA(VLOOKUP(C9455,'Provider-EHR crosswalk'!A:B,2,FALSE)),"No EHR Specified",VLOOKUP(C9455,'Provider-EHR crosswalk'!A:B,2,FALSE))</f>
        <v>Azalea Health EHR</v>
      </c>
    </row>
    <row r="9456" spans="1:11" x14ac:dyDescent="0.25">
      <c r="A9456" t="s">
        <v>72</v>
      </c>
      <c r="B9456">
        <v>112</v>
      </c>
      <c r="C9456" t="s">
        <v>849</v>
      </c>
      <c r="D9456" t="s">
        <v>73</v>
      </c>
      <c r="E9456">
        <v>8</v>
      </c>
      <c r="F9456">
        <v>8</v>
      </c>
      <c r="G9456">
        <v>100</v>
      </c>
      <c r="H9456" t="s">
        <v>65</v>
      </c>
      <c r="I9456">
        <v>99</v>
      </c>
      <c r="J9456" t="s">
        <v>66</v>
      </c>
      <c r="K9456" s="33" t="str">
        <f>IF(ISNA(VLOOKUP(C9456,'Provider-EHR crosswalk'!A:B,2,FALSE)),"No EHR Specified",VLOOKUP(C9456,'Provider-EHR crosswalk'!A:B,2,FALSE))</f>
        <v>Azalea Health EHR</v>
      </c>
    </row>
    <row r="9457" spans="1:11" x14ac:dyDescent="0.25">
      <c r="A9457" t="s">
        <v>74</v>
      </c>
      <c r="B9457">
        <v>112</v>
      </c>
      <c r="C9457" t="s">
        <v>849</v>
      </c>
      <c r="D9457" t="s">
        <v>75</v>
      </c>
      <c r="E9457">
        <v>8</v>
      </c>
      <c r="F9457">
        <v>8</v>
      </c>
      <c r="G9457">
        <v>100</v>
      </c>
      <c r="H9457" t="s">
        <v>65</v>
      </c>
      <c r="I9457">
        <v>99</v>
      </c>
      <c r="J9457" t="s">
        <v>66</v>
      </c>
      <c r="K9457" s="33" t="str">
        <f>IF(ISNA(VLOOKUP(C9457,'Provider-EHR crosswalk'!A:B,2,FALSE)),"No EHR Specified",VLOOKUP(C9457,'Provider-EHR crosswalk'!A:B,2,FALSE))</f>
        <v>Azalea Health EHR</v>
      </c>
    </row>
    <row r="9458" spans="1:11" x14ac:dyDescent="0.25">
      <c r="A9458" t="s">
        <v>76</v>
      </c>
      <c r="B9458">
        <v>112</v>
      </c>
      <c r="C9458" t="s">
        <v>849</v>
      </c>
      <c r="D9458" t="s">
        <v>77</v>
      </c>
      <c r="E9458">
        <v>8</v>
      </c>
      <c r="F9458">
        <v>8</v>
      </c>
      <c r="G9458">
        <v>100</v>
      </c>
      <c r="H9458" t="s">
        <v>65</v>
      </c>
      <c r="I9458">
        <v>85</v>
      </c>
      <c r="J9458" t="s">
        <v>66</v>
      </c>
      <c r="K9458" s="33" t="str">
        <f>IF(ISNA(VLOOKUP(C9458,'Provider-EHR crosswalk'!A:B,2,FALSE)),"No EHR Specified",VLOOKUP(C9458,'Provider-EHR crosswalk'!A:B,2,FALSE))</f>
        <v>Azalea Health EHR</v>
      </c>
    </row>
    <row r="9459" spans="1:11" x14ac:dyDescent="0.25">
      <c r="A9459" t="s">
        <v>78</v>
      </c>
      <c r="B9459">
        <v>112</v>
      </c>
      <c r="C9459" t="s">
        <v>849</v>
      </c>
      <c r="D9459" t="s">
        <v>79</v>
      </c>
      <c r="E9459">
        <v>8</v>
      </c>
      <c r="F9459">
        <v>8</v>
      </c>
      <c r="G9459">
        <v>100</v>
      </c>
      <c r="H9459" t="s">
        <v>65</v>
      </c>
      <c r="I9459">
        <v>85</v>
      </c>
      <c r="J9459" t="s">
        <v>66</v>
      </c>
      <c r="K9459" s="33" t="str">
        <f>IF(ISNA(VLOOKUP(C9459,'Provider-EHR crosswalk'!A:B,2,FALSE)),"No EHR Specified",VLOOKUP(C9459,'Provider-EHR crosswalk'!A:B,2,FALSE))</f>
        <v>Azalea Health EHR</v>
      </c>
    </row>
    <row r="9460" spans="1:11" x14ac:dyDescent="0.25">
      <c r="A9460" t="s">
        <v>80</v>
      </c>
      <c r="B9460">
        <v>112</v>
      </c>
      <c r="C9460" t="s">
        <v>849</v>
      </c>
      <c r="D9460" t="s">
        <v>81</v>
      </c>
      <c r="E9460">
        <v>8</v>
      </c>
      <c r="F9460">
        <v>8</v>
      </c>
      <c r="G9460">
        <v>100</v>
      </c>
      <c r="H9460" t="s">
        <v>65</v>
      </c>
      <c r="I9460">
        <v>85</v>
      </c>
      <c r="J9460" t="s">
        <v>66</v>
      </c>
      <c r="K9460" s="33" t="str">
        <f>IF(ISNA(VLOOKUP(C9460,'Provider-EHR crosswalk'!A:B,2,FALSE)),"No EHR Specified",VLOOKUP(C9460,'Provider-EHR crosswalk'!A:B,2,FALSE))</f>
        <v>Azalea Health EHR</v>
      </c>
    </row>
    <row r="9461" spans="1:11" x14ac:dyDescent="0.25">
      <c r="A9461" t="s">
        <v>82</v>
      </c>
      <c r="B9461">
        <v>112</v>
      </c>
      <c r="C9461" t="s">
        <v>849</v>
      </c>
      <c r="D9461" t="s">
        <v>83</v>
      </c>
      <c r="E9461">
        <v>8</v>
      </c>
      <c r="F9461">
        <v>8</v>
      </c>
      <c r="G9461">
        <v>100</v>
      </c>
      <c r="H9461" t="s">
        <v>65</v>
      </c>
      <c r="I9461">
        <v>85</v>
      </c>
      <c r="J9461" t="s">
        <v>66</v>
      </c>
      <c r="K9461" s="33" t="str">
        <f>IF(ISNA(VLOOKUP(C9461,'Provider-EHR crosswalk'!A:B,2,FALSE)),"No EHR Specified",VLOOKUP(C9461,'Provider-EHR crosswalk'!A:B,2,FALSE))</f>
        <v>Azalea Health EHR</v>
      </c>
    </row>
    <row r="9462" spans="1:11" x14ac:dyDescent="0.25">
      <c r="A9462" t="s">
        <v>84</v>
      </c>
      <c r="B9462">
        <v>112</v>
      </c>
      <c r="C9462" t="s">
        <v>849</v>
      </c>
      <c r="D9462" t="s">
        <v>85</v>
      </c>
      <c r="E9462">
        <v>8</v>
      </c>
      <c r="F9462">
        <v>8</v>
      </c>
      <c r="G9462">
        <v>100</v>
      </c>
      <c r="H9462" t="s">
        <v>65</v>
      </c>
      <c r="I9462">
        <v>85</v>
      </c>
      <c r="J9462" t="s">
        <v>66</v>
      </c>
      <c r="K9462" s="33" t="str">
        <f>IF(ISNA(VLOOKUP(C9462,'Provider-EHR crosswalk'!A:B,2,FALSE)),"No EHR Specified",VLOOKUP(C9462,'Provider-EHR crosswalk'!A:B,2,FALSE))</f>
        <v>Azalea Health EHR</v>
      </c>
    </row>
    <row r="9463" spans="1:11" x14ac:dyDescent="0.25">
      <c r="A9463" t="s">
        <v>86</v>
      </c>
      <c r="B9463">
        <v>112</v>
      </c>
      <c r="C9463" t="s">
        <v>849</v>
      </c>
      <c r="D9463" t="s">
        <v>87</v>
      </c>
      <c r="E9463">
        <v>8</v>
      </c>
      <c r="F9463">
        <v>8</v>
      </c>
      <c r="G9463">
        <v>100</v>
      </c>
      <c r="H9463" t="s">
        <v>65</v>
      </c>
      <c r="I9463">
        <v>95</v>
      </c>
      <c r="J9463" t="s">
        <v>66</v>
      </c>
      <c r="K9463" s="33" t="str">
        <f>IF(ISNA(VLOOKUP(C9463,'Provider-EHR crosswalk'!A:B,2,FALSE)),"No EHR Specified",VLOOKUP(C9463,'Provider-EHR crosswalk'!A:B,2,FALSE))</f>
        <v>Azalea Health EHR</v>
      </c>
    </row>
    <row r="9464" spans="1:11" x14ac:dyDescent="0.25">
      <c r="A9464" t="s">
        <v>88</v>
      </c>
      <c r="B9464">
        <v>112</v>
      </c>
      <c r="C9464" t="s">
        <v>849</v>
      </c>
      <c r="D9464" t="s">
        <v>89</v>
      </c>
      <c r="E9464">
        <v>8</v>
      </c>
      <c r="F9464">
        <v>8</v>
      </c>
      <c r="G9464">
        <v>100</v>
      </c>
      <c r="H9464" t="s">
        <v>65</v>
      </c>
      <c r="I9464">
        <v>95</v>
      </c>
      <c r="J9464" t="s">
        <v>66</v>
      </c>
      <c r="K9464" s="33" t="str">
        <f>IF(ISNA(VLOOKUP(C9464,'Provider-EHR crosswalk'!A:B,2,FALSE)),"No EHR Specified",VLOOKUP(C9464,'Provider-EHR crosswalk'!A:B,2,FALSE))</f>
        <v>Azalea Health EHR</v>
      </c>
    </row>
    <row r="9465" spans="1:11" x14ac:dyDescent="0.25">
      <c r="A9465" t="s">
        <v>90</v>
      </c>
      <c r="B9465">
        <v>112</v>
      </c>
      <c r="C9465" t="s">
        <v>849</v>
      </c>
      <c r="D9465" t="s">
        <v>91</v>
      </c>
      <c r="E9465">
        <v>7</v>
      </c>
      <c r="F9465">
        <v>8</v>
      </c>
      <c r="G9465">
        <v>87.5</v>
      </c>
      <c r="H9465" t="s">
        <v>65</v>
      </c>
      <c r="I9465">
        <v>90</v>
      </c>
      <c r="J9465" t="s">
        <v>69</v>
      </c>
      <c r="K9465" s="33" t="str">
        <f>IF(ISNA(VLOOKUP(C9465,'Provider-EHR crosswalk'!A:B,2,FALSE)),"No EHR Specified",VLOOKUP(C9465,'Provider-EHR crosswalk'!A:B,2,FALSE))</f>
        <v>Azalea Health EHR</v>
      </c>
    </row>
    <row r="9466" spans="1:11" x14ac:dyDescent="0.25">
      <c r="A9466" t="s">
        <v>92</v>
      </c>
      <c r="B9466">
        <v>112</v>
      </c>
      <c r="C9466" t="s">
        <v>849</v>
      </c>
      <c r="D9466" t="s">
        <v>93</v>
      </c>
      <c r="E9466">
        <v>3</v>
      </c>
      <c r="F9466">
        <v>8</v>
      </c>
      <c r="G9466">
        <v>37.5</v>
      </c>
      <c r="H9466" t="s">
        <v>65</v>
      </c>
      <c r="I9466">
        <v>90</v>
      </c>
      <c r="J9466" t="s">
        <v>69</v>
      </c>
      <c r="K9466" s="33" t="str">
        <f>IF(ISNA(VLOOKUP(C9466,'Provider-EHR crosswalk'!A:B,2,FALSE)),"No EHR Specified",VLOOKUP(C9466,'Provider-EHR crosswalk'!A:B,2,FALSE))</f>
        <v>Azalea Health EHR</v>
      </c>
    </row>
    <row r="9467" spans="1:11" x14ac:dyDescent="0.25">
      <c r="A9467" t="s">
        <v>94</v>
      </c>
      <c r="B9467">
        <v>112</v>
      </c>
      <c r="C9467" t="s">
        <v>849</v>
      </c>
      <c r="D9467" t="s">
        <v>95</v>
      </c>
      <c r="E9467">
        <v>5</v>
      </c>
      <c r="F9467">
        <v>8</v>
      </c>
      <c r="G9467">
        <v>62.5</v>
      </c>
      <c r="H9467" t="s">
        <v>65</v>
      </c>
      <c r="I9467">
        <v>90</v>
      </c>
      <c r="J9467" t="s">
        <v>69</v>
      </c>
      <c r="K9467" s="33" t="str">
        <f>IF(ISNA(VLOOKUP(C9467,'Provider-EHR crosswalk'!A:B,2,FALSE)),"No EHR Specified",VLOOKUP(C9467,'Provider-EHR crosswalk'!A:B,2,FALSE))</f>
        <v>Azalea Health EHR</v>
      </c>
    </row>
    <row r="9468" spans="1:11" x14ac:dyDescent="0.25">
      <c r="A9468" t="s">
        <v>96</v>
      </c>
      <c r="B9468">
        <v>112</v>
      </c>
      <c r="C9468" t="s">
        <v>849</v>
      </c>
      <c r="D9468" t="s">
        <v>97</v>
      </c>
      <c r="E9468">
        <v>5</v>
      </c>
      <c r="F9468">
        <v>8</v>
      </c>
      <c r="G9468">
        <v>62.5</v>
      </c>
      <c r="H9468" t="s">
        <v>65</v>
      </c>
      <c r="I9468">
        <v>90</v>
      </c>
      <c r="J9468" t="s">
        <v>69</v>
      </c>
      <c r="K9468" s="33" t="str">
        <f>IF(ISNA(VLOOKUP(C9468,'Provider-EHR crosswalk'!A:B,2,FALSE)),"No EHR Specified",VLOOKUP(C9468,'Provider-EHR crosswalk'!A:B,2,FALSE))</f>
        <v>Azalea Health EHR</v>
      </c>
    </row>
    <row r="9469" spans="1:11" x14ac:dyDescent="0.25">
      <c r="A9469" t="s">
        <v>98</v>
      </c>
      <c r="B9469">
        <v>112</v>
      </c>
      <c r="C9469" t="s">
        <v>849</v>
      </c>
      <c r="D9469" t="s">
        <v>99</v>
      </c>
      <c r="E9469">
        <v>5</v>
      </c>
      <c r="F9469">
        <v>8</v>
      </c>
      <c r="G9469">
        <v>62.5</v>
      </c>
      <c r="H9469" t="s">
        <v>65</v>
      </c>
      <c r="I9469">
        <v>90</v>
      </c>
      <c r="J9469" t="s">
        <v>69</v>
      </c>
      <c r="K9469" s="33" t="str">
        <f>IF(ISNA(VLOOKUP(C9469,'Provider-EHR crosswalk'!A:B,2,FALSE)),"No EHR Specified",VLOOKUP(C9469,'Provider-EHR crosswalk'!A:B,2,FALSE))</f>
        <v>Azalea Health EHR</v>
      </c>
    </row>
    <row r="9470" spans="1:11" x14ac:dyDescent="0.25">
      <c r="A9470" t="s">
        <v>100</v>
      </c>
      <c r="B9470">
        <v>112</v>
      </c>
      <c r="C9470" t="s">
        <v>849</v>
      </c>
      <c r="D9470" t="s">
        <v>101</v>
      </c>
      <c r="E9470">
        <v>43</v>
      </c>
      <c r="F9470">
        <v>43</v>
      </c>
      <c r="G9470">
        <v>100</v>
      </c>
      <c r="H9470" t="s">
        <v>65</v>
      </c>
      <c r="I9470">
        <v>99</v>
      </c>
      <c r="J9470" t="s">
        <v>66</v>
      </c>
      <c r="K9470" s="33" t="str">
        <f>IF(ISNA(VLOOKUP(C9470,'Provider-EHR crosswalk'!A:B,2,FALSE)),"No EHR Specified",VLOOKUP(C9470,'Provider-EHR crosswalk'!A:B,2,FALSE))</f>
        <v>Azalea Health EHR</v>
      </c>
    </row>
    <row r="9471" spans="1:11" x14ac:dyDescent="0.25">
      <c r="A9471" t="s">
        <v>102</v>
      </c>
      <c r="B9471">
        <v>112</v>
      </c>
      <c r="C9471" t="s">
        <v>849</v>
      </c>
      <c r="D9471" t="s">
        <v>103</v>
      </c>
      <c r="E9471">
        <v>43</v>
      </c>
      <c r="F9471">
        <v>43</v>
      </c>
      <c r="G9471">
        <v>100</v>
      </c>
      <c r="H9471" t="s">
        <v>65</v>
      </c>
      <c r="I9471">
        <v>99</v>
      </c>
      <c r="J9471" t="s">
        <v>66</v>
      </c>
      <c r="K9471" s="33" t="str">
        <f>IF(ISNA(VLOOKUP(C9471,'Provider-EHR crosswalk'!A:B,2,FALSE)),"No EHR Specified",VLOOKUP(C9471,'Provider-EHR crosswalk'!A:B,2,FALSE))</f>
        <v>Azalea Health EHR</v>
      </c>
    </row>
    <row r="9472" spans="1:11" x14ac:dyDescent="0.25">
      <c r="A9472" t="s">
        <v>104</v>
      </c>
      <c r="B9472">
        <v>112</v>
      </c>
      <c r="C9472" t="s">
        <v>849</v>
      </c>
      <c r="D9472" t="s">
        <v>105</v>
      </c>
      <c r="E9472">
        <v>43</v>
      </c>
      <c r="F9472">
        <v>43</v>
      </c>
      <c r="G9472">
        <v>100</v>
      </c>
      <c r="H9472" t="s">
        <v>65</v>
      </c>
      <c r="I9472">
        <v>99</v>
      </c>
      <c r="J9472" t="s">
        <v>66</v>
      </c>
      <c r="K9472" s="33" t="str">
        <f>IF(ISNA(VLOOKUP(C9472,'Provider-EHR crosswalk'!A:B,2,FALSE)),"No EHR Specified",VLOOKUP(C9472,'Provider-EHR crosswalk'!A:B,2,FALSE))</f>
        <v>Azalea Health EHR</v>
      </c>
    </row>
    <row r="9473" spans="1:11" x14ac:dyDescent="0.25">
      <c r="A9473" t="s">
        <v>106</v>
      </c>
      <c r="B9473">
        <v>112</v>
      </c>
      <c r="C9473" t="s">
        <v>849</v>
      </c>
      <c r="D9473" t="s">
        <v>107</v>
      </c>
      <c r="E9473">
        <v>43</v>
      </c>
      <c r="F9473">
        <v>43</v>
      </c>
      <c r="G9473">
        <v>100</v>
      </c>
      <c r="H9473" t="s">
        <v>65</v>
      </c>
      <c r="I9473">
        <v>99</v>
      </c>
      <c r="J9473" t="s">
        <v>66</v>
      </c>
      <c r="K9473" s="33" t="str">
        <f>IF(ISNA(VLOOKUP(C9473,'Provider-EHR crosswalk'!A:B,2,FALSE)),"No EHR Specified",VLOOKUP(C9473,'Provider-EHR crosswalk'!A:B,2,FALSE))</f>
        <v>Azalea Health EHR</v>
      </c>
    </row>
    <row r="9474" spans="1:11" x14ac:dyDescent="0.25">
      <c r="A9474" t="s">
        <v>108</v>
      </c>
      <c r="B9474">
        <v>112</v>
      </c>
      <c r="C9474" t="s">
        <v>849</v>
      </c>
      <c r="D9474" t="s">
        <v>109</v>
      </c>
      <c r="E9474">
        <v>43</v>
      </c>
      <c r="F9474">
        <v>43</v>
      </c>
      <c r="G9474">
        <v>100</v>
      </c>
      <c r="H9474" t="s">
        <v>65</v>
      </c>
      <c r="I9474">
        <v>99</v>
      </c>
      <c r="J9474" t="s">
        <v>66</v>
      </c>
      <c r="K9474" s="33" t="str">
        <f>IF(ISNA(VLOOKUP(C9474,'Provider-EHR crosswalk'!A:B,2,FALSE)),"No EHR Specified",VLOOKUP(C9474,'Provider-EHR crosswalk'!A:B,2,FALSE))</f>
        <v>Azalea Health EHR</v>
      </c>
    </row>
    <row r="9475" spans="1:11" x14ac:dyDescent="0.25">
      <c r="A9475" t="s">
        <v>110</v>
      </c>
      <c r="B9475">
        <v>112</v>
      </c>
      <c r="C9475" t="s">
        <v>849</v>
      </c>
      <c r="D9475" t="s">
        <v>111</v>
      </c>
      <c r="E9475">
        <v>43</v>
      </c>
      <c r="F9475">
        <v>43</v>
      </c>
      <c r="G9475">
        <v>100</v>
      </c>
      <c r="H9475" t="s">
        <v>65</v>
      </c>
      <c r="I9475">
        <v>99</v>
      </c>
      <c r="J9475" t="s">
        <v>66</v>
      </c>
      <c r="K9475" s="33" t="str">
        <f>IF(ISNA(VLOOKUP(C9475,'Provider-EHR crosswalk'!A:B,2,FALSE)),"No EHR Specified",VLOOKUP(C9475,'Provider-EHR crosswalk'!A:B,2,FALSE))</f>
        <v>Azalea Health EHR</v>
      </c>
    </row>
    <row r="9476" spans="1:11" x14ac:dyDescent="0.25">
      <c r="A9476" t="s">
        <v>112</v>
      </c>
      <c r="B9476">
        <v>112</v>
      </c>
      <c r="C9476" t="s">
        <v>849</v>
      </c>
      <c r="D9476" t="s">
        <v>113</v>
      </c>
      <c r="E9476">
        <v>43</v>
      </c>
      <c r="F9476">
        <v>43</v>
      </c>
      <c r="G9476">
        <v>100</v>
      </c>
      <c r="H9476" t="s">
        <v>65</v>
      </c>
      <c r="I9476">
        <v>99</v>
      </c>
      <c r="J9476" t="s">
        <v>66</v>
      </c>
      <c r="K9476" s="33" t="str">
        <f>IF(ISNA(VLOOKUP(C9476,'Provider-EHR crosswalk'!A:B,2,FALSE)),"No EHR Specified",VLOOKUP(C9476,'Provider-EHR crosswalk'!A:B,2,FALSE))</f>
        <v>Azalea Health EHR</v>
      </c>
    </row>
    <row r="9477" spans="1:11" x14ac:dyDescent="0.25">
      <c r="A9477" t="s">
        <v>114</v>
      </c>
      <c r="B9477">
        <v>112</v>
      </c>
      <c r="C9477" t="s">
        <v>849</v>
      </c>
      <c r="D9477" t="s">
        <v>115</v>
      </c>
      <c r="E9477">
        <v>0</v>
      </c>
      <c r="F9477">
        <v>8</v>
      </c>
      <c r="G9477">
        <v>0</v>
      </c>
      <c r="H9477" t="s">
        <v>116</v>
      </c>
      <c r="I9477">
        <v>4</v>
      </c>
      <c r="J9477" t="s">
        <v>66</v>
      </c>
      <c r="K9477" s="33" t="str">
        <f>IF(ISNA(VLOOKUP(C9477,'Provider-EHR crosswalk'!A:B,2,FALSE)),"No EHR Specified",VLOOKUP(C9477,'Provider-EHR crosswalk'!A:B,2,FALSE))</f>
        <v>Azalea Health EHR</v>
      </c>
    </row>
    <row r="9478" spans="1:11" x14ac:dyDescent="0.25">
      <c r="A9478" t="s">
        <v>117</v>
      </c>
      <c r="B9478">
        <v>112</v>
      </c>
      <c r="C9478" t="s">
        <v>849</v>
      </c>
      <c r="D9478" t="s">
        <v>118</v>
      </c>
      <c r="E9478">
        <v>0</v>
      </c>
      <c r="F9478">
        <v>8</v>
      </c>
      <c r="G9478">
        <v>0</v>
      </c>
      <c r="H9478" t="s">
        <v>116</v>
      </c>
      <c r="I9478">
        <v>4</v>
      </c>
      <c r="J9478" t="s">
        <v>66</v>
      </c>
      <c r="K9478" s="33" t="str">
        <f>IF(ISNA(VLOOKUP(C9478,'Provider-EHR crosswalk'!A:B,2,FALSE)),"No EHR Specified",VLOOKUP(C9478,'Provider-EHR crosswalk'!A:B,2,FALSE))</f>
        <v>Azalea Health EHR</v>
      </c>
    </row>
    <row r="9479" spans="1:11" x14ac:dyDescent="0.25">
      <c r="A9479" t="s">
        <v>119</v>
      </c>
      <c r="B9479">
        <v>112</v>
      </c>
      <c r="C9479" t="s">
        <v>849</v>
      </c>
      <c r="D9479" t="s">
        <v>120</v>
      </c>
      <c r="E9479">
        <v>0</v>
      </c>
      <c r="F9479">
        <v>8</v>
      </c>
      <c r="G9479">
        <v>0</v>
      </c>
      <c r="H9479" t="s">
        <v>116</v>
      </c>
      <c r="I9479">
        <v>4</v>
      </c>
      <c r="J9479" t="s">
        <v>66</v>
      </c>
      <c r="K9479" s="33" t="str">
        <f>IF(ISNA(VLOOKUP(C9479,'Provider-EHR crosswalk'!A:B,2,FALSE)),"No EHR Specified",VLOOKUP(C9479,'Provider-EHR crosswalk'!A:B,2,FALSE))</f>
        <v>Azalea Health EHR</v>
      </c>
    </row>
    <row r="9480" spans="1:11" x14ac:dyDescent="0.25">
      <c r="A9480" t="s">
        <v>121</v>
      </c>
      <c r="B9480">
        <v>112</v>
      </c>
      <c r="C9480" t="s">
        <v>849</v>
      </c>
      <c r="D9480" t="s">
        <v>122</v>
      </c>
      <c r="E9480">
        <v>0</v>
      </c>
      <c r="F9480">
        <v>8</v>
      </c>
      <c r="G9480">
        <v>0</v>
      </c>
      <c r="H9480" t="s">
        <v>116</v>
      </c>
      <c r="I9480">
        <v>1</v>
      </c>
      <c r="J9480" t="s">
        <v>66</v>
      </c>
      <c r="K9480" s="33" t="str">
        <f>IF(ISNA(VLOOKUP(C9480,'Provider-EHR crosswalk'!A:B,2,FALSE)),"No EHR Specified",VLOOKUP(C9480,'Provider-EHR crosswalk'!A:B,2,FALSE))</f>
        <v>Azalea Health EHR</v>
      </c>
    </row>
    <row r="9481" spans="1:11" x14ac:dyDescent="0.25">
      <c r="A9481" t="s">
        <v>123</v>
      </c>
      <c r="B9481">
        <v>112</v>
      </c>
      <c r="C9481" t="s">
        <v>849</v>
      </c>
      <c r="D9481" t="s">
        <v>124</v>
      </c>
      <c r="E9481">
        <v>0</v>
      </c>
      <c r="F9481">
        <v>43</v>
      </c>
      <c r="G9481">
        <v>0</v>
      </c>
      <c r="H9481" t="s">
        <v>116</v>
      </c>
      <c r="I9481">
        <v>1</v>
      </c>
      <c r="J9481" t="s">
        <v>66</v>
      </c>
      <c r="K9481" s="33" t="str">
        <f>IF(ISNA(VLOOKUP(C9481,'Provider-EHR crosswalk'!A:B,2,FALSE)),"No EHR Specified",VLOOKUP(C9481,'Provider-EHR crosswalk'!A:B,2,FALSE))</f>
        <v>Azalea Health EHR</v>
      </c>
    </row>
    <row r="9482" spans="1:11" x14ac:dyDescent="0.25">
      <c r="A9482" t="s">
        <v>125</v>
      </c>
      <c r="B9482">
        <v>112</v>
      </c>
      <c r="C9482" t="s">
        <v>849</v>
      </c>
      <c r="D9482" t="s">
        <v>126</v>
      </c>
      <c r="E9482">
        <v>0</v>
      </c>
      <c r="F9482">
        <v>43</v>
      </c>
      <c r="G9482">
        <v>0</v>
      </c>
      <c r="H9482" t="s">
        <v>116</v>
      </c>
      <c r="I9482">
        <v>1</v>
      </c>
      <c r="J9482" t="s">
        <v>66</v>
      </c>
      <c r="K9482" s="33" t="str">
        <f>IF(ISNA(VLOOKUP(C9482,'Provider-EHR crosswalk'!A:B,2,FALSE)),"No EHR Specified",VLOOKUP(C9482,'Provider-EHR crosswalk'!A:B,2,FALSE))</f>
        <v>Azalea Health EHR</v>
      </c>
    </row>
    <row r="9483" spans="1:11" x14ac:dyDescent="0.25">
      <c r="A9483" t="s">
        <v>127</v>
      </c>
      <c r="B9483">
        <v>112</v>
      </c>
      <c r="C9483" t="s">
        <v>849</v>
      </c>
      <c r="D9483" t="s">
        <v>128</v>
      </c>
      <c r="E9483">
        <v>2</v>
      </c>
      <c r="F9483">
        <v>43</v>
      </c>
      <c r="G9483">
        <v>4.6500000000000004</v>
      </c>
      <c r="H9483" t="s">
        <v>116</v>
      </c>
      <c r="I9483">
        <v>4</v>
      </c>
      <c r="J9483" t="s">
        <v>69</v>
      </c>
      <c r="K9483" s="33" t="str">
        <f>IF(ISNA(VLOOKUP(C9483,'Provider-EHR crosswalk'!A:B,2,FALSE)),"No EHR Specified",VLOOKUP(C9483,'Provider-EHR crosswalk'!A:B,2,FALSE))</f>
        <v>Azalea Health EHR</v>
      </c>
    </row>
    <row r="9484" spans="1:11" x14ac:dyDescent="0.25">
      <c r="A9484" t="s">
        <v>129</v>
      </c>
      <c r="B9484">
        <v>112</v>
      </c>
      <c r="C9484" t="s">
        <v>849</v>
      </c>
      <c r="D9484" t="s">
        <v>130</v>
      </c>
      <c r="E9484">
        <v>0</v>
      </c>
      <c r="F9484">
        <v>43</v>
      </c>
      <c r="G9484">
        <v>0</v>
      </c>
      <c r="H9484" t="s">
        <v>116</v>
      </c>
      <c r="I9484">
        <v>4</v>
      </c>
      <c r="J9484" t="s">
        <v>66</v>
      </c>
      <c r="K9484" s="33" t="str">
        <f>IF(ISNA(VLOOKUP(C9484,'Provider-EHR crosswalk'!A:B,2,FALSE)),"No EHR Specified",VLOOKUP(C9484,'Provider-EHR crosswalk'!A:B,2,FALSE))</f>
        <v>Azalea Health EHR</v>
      </c>
    </row>
    <row r="9485" spans="1:11" x14ac:dyDescent="0.25">
      <c r="A9485" t="s">
        <v>131</v>
      </c>
      <c r="B9485">
        <v>112</v>
      </c>
      <c r="C9485" t="s">
        <v>849</v>
      </c>
      <c r="D9485" t="s">
        <v>132</v>
      </c>
      <c r="E9485">
        <v>3</v>
      </c>
      <c r="F9485">
        <v>43</v>
      </c>
      <c r="G9485">
        <v>6.98</v>
      </c>
      <c r="H9485" t="s">
        <v>116</v>
      </c>
      <c r="I9485">
        <v>4</v>
      </c>
      <c r="J9485" t="s">
        <v>69</v>
      </c>
      <c r="K9485" s="33" t="str">
        <f>IF(ISNA(VLOOKUP(C9485,'Provider-EHR crosswalk'!A:B,2,FALSE)),"No EHR Specified",VLOOKUP(C9485,'Provider-EHR crosswalk'!A:B,2,FALSE))</f>
        <v>Azalea Health EHR</v>
      </c>
    </row>
    <row r="9486" spans="1:11" x14ac:dyDescent="0.25">
      <c r="A9486" t="s">
        <v>133</v>
      </c>
      <c r="B9486">
        <v>112</v>
      </c>
      <c r="C9486" t="s">
        <v>849</v>
      </c>
      <c r="D9486" t="s">
        <v>134</v>
      </c>
      <c r="E9486">
        <v>2</v>
      </c>
      <c r="F9486">
        <v>43</v>
      </c>
      <c r="G9486">
        <v>4.6500000000000004</v>
      </c>
      <c r="H9486" t="s">
        <v>116</v>
      </c>
      <c r="I9486">
        <v>1</v>
      </c>
      <c r="J9486" t="s">
        <v>69</v>
      </c>
      <c r="K9486" s="33" t="str">
        <f>IF(ISNA(VLOOKUP(C9486,'Provider-EHR crosswalk'!A:B,2,FALSE)),"No EHR Specified",VLOOKUP(C9486,'Provider-EHR crosswalk'!A:B,2,FALSE))</f>
        <v>Azalea Health EHR</v>
      </c>
    </row>
    <row r="9487" spans="1:11" x14ac:dyDescent="0.25">
      <c r="A9487" t="s">
        <v>135</v>
      </c>
      <c r="B9487">
        <v>112</v>
      </c>
      <c r="C9487" t="s">
        <v>849</v>
      </c>
      <c r="D9487" t="s">
        <v>136</v>
      </c>
      <c r="E9487">
        <v>0</v>
      </c>
      <c r="F9487">
        <v>43</v>
      </c>
      <c r="G9487">
        <v>0</v>
      </c>
      <c r="H9487" t="s">
        <v>116</v>
      </c>
      <c r="I9487">
        <v>1</v>
      </c>
      <c r="J9487" t="s">
        <v>66</v>
      </c>
      <c r="K9487" s="33" t="str">
        <f>IF(ISNA(VLOOKUP(C9487,'Provider-EHR crosswalk'!A:B,2,FALSE)),"No EHR Specified",VLOOKUP(C9487,'Provider-EHR crosswalk'!A:B,2,FALSE))</f>
        <v>Azalea Health EHR</v>
      </c>
    </row>
    <row r="9488" spans="1:11" x14ac:dyDescent="0.25">
      <c r="A9488" t="s">
        <v>137</v>
      </c>
      <c r="B9488">
        <v>112</v>
      </c>
      <c r="C9488" t="s">
        <v>849</v>
      </c>
      <c r="D9488" t="s">
        <v>138</v>
      </c>
      <c r="E9488">
        <v>0</v>
      </c>
      <c r="F9488">
        <v>43</v>
      </c>
      <c r="G9488">
        <v>0</v>
      </c>
      <c r="H9488" t="s">
        <v>116</v>
      </c>
      <c r="I9488">
        <v>1</v>
      </c>
      <c r="J9488" t="s">
        <v>66</v>
      </c>
      <c r="K9488" s="33" t="str">
        <f>IF(ISNA(VLOOKUP(C9488,'Provider-EHR crosswalk'!A:B,2,FALSE)),"No EHR Specified",VLOOKUP(C9488,'Provider-EHR crosswalk'!A:B,2,FALSE))</f>
        <v>Azalea Health EHR</v>
      </c>
    </row>
    <row r="9489" spans="1:11" x14ac:dyDescent="0.25">
      <c r="A9489" t="s">
        <v>139</v>
      </c>
      <c r="B9489">
        <v>112</v>
      </c>
      <c r="C9489" t="s">
        <v>849</v>
      </c>
      <c r="D9489" t="s">
        <v>140</v>
      </c>
      <c r="E9489">
        <v>0</v>
      </c>
      <c r="F9489">
        <v>43</v>
      </c>
      <c r="G9489">
        <v>0</v>
      </c>
      <c r="H9489" t="s">
        <v>116</v>
      </c>
      <c r="I9489">
        <v>1</v>
      </c>
      <c r="J9489" t="s">
        <v>66</v>
      </c>
      <c r="K9489" s="33" t="str">
        <f>IF(ISNA(VLOOKUP(C9489,'Provider-EHR crosswalk'!A:B,2,FALSE)),"No EHR Specified",VLOOKUP(C9489,'Provider-EHR crosswalk'!A:B,2,FALSE))</f>
        <v>Azalea Health EHR</v>
      </c>
    </row>
    <row r="9490" spans="1:11" x14ac:dyDescent="0.25">
      <c r="A9490" t="s">
        <v>141</v>
      </c>
      <c r="B9490">
        <v>112</v>
      </c>
      <c r="C9490" t="s">
        <v>849</v>
      </c>
      <c r="D9490" t="s">
        <v>142</v>
      </c>
      <c r="E9490">
        <v>0</v>
      </c>
      <c r="F9490">
        <v>43</v>
      </c>
      <c r="G9490">
        <v>0</v>
      </c>
      <c r="H9490" t="s">
        <v>116</v>
      </c>
      <c r="I9490">
        <v>1</v>
      </c>
      <c r="J9490" t="s">
        <v>66</v>
      </c>
      <c r="K9490" s="33" t="str">
        <f>IF(ISNA(VLOOKUP(C9490,'Provider-EHR crosswalk'!A:B,2,FALSE)),"No EHR Specified",VLOOKUP(C9490,'Provider-EHR crosswalk'!A:B,2,FALSE))</f>
        <v>Azalea Health EHR</v>
      </c>
    </row>
    <row r="9491" spans="1:11" x14ac:dyDescent="0.25">
      <c r="A9491" t="s">
        <v>143</v>
      </c>
      <c r="B9491">
        <v>112</v>
      </c>
      <c r="C9491" t="s">
        <v>849</v>
      </c>
      <c r="D9491" t="s">
        <v>144</v>
      </c>
      <c r="E9491">
        <v>0</v>
      </c>
      <c r="F9491">
        <v>43</v>
      </c>
      <c r="G9491">
        <v>0</v>
      </c>
      <c r="H9491" t="s">
        <v>116</v>
      </c>
      <c r="I9491">
        <v>1</v>
      </c>
      <c r="J9491" t="s">
        <v>66</v>
      </c>
      <c r="K9491" s="33" t="str">
        <f>IF(ISNA(VLOOKUP(C9491,'Provider-EHR crosswalk'!A:B,2,FALSE)),"No EHR Specified",VLOOKUP(C9491,'Provider-EHR crosswalk'!A:B,2,FALSE))</f>
        <v>Azalea Health EHR</v>
      </c>
    </row>
    <row r="9492" spans="1:11" x14ac:dyDescent="0.25">
      <c r="A9492" t="s">
        <v>145</v>
      </c>
      <c r="B9492">
        <v>112</v>
      </c>
      <c r="C9492" t="s">
        <v>849</v>
      </c>
      <c r="D9492" t="s">
        <v>146</v>
      </c>
      <c r="E9492">
        <v>0</v>
      </c>
      <c r="F9492">
        <v>43</v>
      </c>
      <c r="G9492">
        <v>0</v>
      </c>
      <c r="H9492" t="s">
        <v>116</v>
      </c>
      <c r="I9492">
        <v>1</v>
      </c>
      <c r="J9492" t="s">
        <v>66</v>
      </c>
      <c r="K9492" s="33" t="str">
        <f>IF(ISNA(VLOOKUP(C9492,'Provider-EHR crosswalk'!A:B,2,FALSE)),"No EHR Specified",VLOOKUP(C9492,'Provider-EHR crosswalk'!A:B,2,FALSE))</f>
        <v>Azalea Health EHR</v>
      </c>
    </row>
    <row r="9493" spans="1:11" x14ac:dyDescent="0.25">
      <c r="A9493" t="s">
        <v>147</v>
      </c>
      <c r="B9493">
        <v>112</v>
      </c>
      <c r="C9493" t="s">
        <v>849</v>
      </c>
      <c r="D9493" t="s">
        <v>148</v>
      </c>
      <c r="E9493">
        <v>0</v>
      </c>
      <c r="F9493">
        <v>43</v>
      </c>
      <c r="G9493">
        <v>0</v>
      </c>
      <c r="H9493" t="s">
        <v>116</v>
      </c>
      <c r="I9493">
        <v>1</v>
      </c>
      <c r="J9493" t="s">
        <v>66</v>
      </c>
      <c r="K9493" s="33" t="str">
        <f>IF(ISNA(VLOOKUP(C9493,'Provider-EHR crosswalk'!A:B,2,FALSE)),"No EHR Specified",VLOOKUP(C9493,'Provider-EHR crosswalk'!A:B,2,FALSE))</f>
        <v>Azalea Health EHR</v>
      </c>
    </row>
    <row r="9494" spans="1:11" x14ac:dyDescent="0.25">
      <c r="A9494" t="s">
        <v>149</v>
      </c>
      <c r="B9494">
        <v>112</v>
      </c>
      <c r="C9494" t="s">
        <v>849</v>
      </c>
      <c r="D9494" t="s">
        <v>150</v>
      </c>
      <c r="E9494">
        <v>0</v>
      </c>
      <c r="F9494">
        <v>43</v>
      </c>
      <c r="G9494">
        <v>0</v>
      </c>
      <c r="H9494" t="s">
        <v>116</v>
      </c>
      <c r="I9494">
        <v>1</v>
      </c>
      <c r="J9494" t="s">
        <v>66</v>
      </c>
      <c r="K9494" s="33" t="str">
        <f>IF(ISNA(VLOOKUP(C9494,'Provider-EHR crosswalk'!A:B,2,FALSE)),"No EHR Specified",VLOOKUP(C9494,'Provider-EHR crosswalk'!A:B,2,FALSE))</f>
        <v>Azalea Health EHR</v>
      </c>
    </row>
    <row r="9495" spans="1:11" x14ac:dyDescent="0.25">
      <c r="A9495" t="s">
        <v>151</v>
      </c>
      <c r="B9495">
        <v>112</v>
      </c>
      <c r="C9495" t="s">
        <v>849</v>
      </c>
      <c r="D9495" t="s">
        <v>152</v>
      </c>
      <c r="E9495">
        <v>0</v>
      </c>
      <c r="F9495">
        <v>43</v>
      </c>
      <c r="G9495">
        <v>0</v>
      </c>
      <c r="H9495" t="s">
        <v>116</v>
      </c>
      <c r="I9495">
        <v>1</v>
      </c>
      <c r="J9495" t="s">
        <v>66</v>
      </c>
      <c r="K9495" s="33" t="str">
        <f>IF(ISNA(VLOOKUP(C9495,'Provider-EHR crosswalk'!A:B,2,FALSE)),"No EHR Specified",VLOOKUP(C9495,'Provider-EHR crosswalk'!A:B,2,FALSE))</f>
        <v>Azalea Health EHR</v>
      </c>
    </row>
    <row r="9496" spans="1:11" x14ac:dyDescent="0.25">
      <c r="A9496" t="s">
        <v>153</v>
      </c>
      <c r="B9496">
        <v>112</v>
      </c>
      <c r="C9496" t="s">
        <v>849</v>
      </c>
      <c r="D9496" t="s">
        <v>154</v>
      </c>
      <c r="E9496">
        <v>0</v>
      </c>
      <c r="F9496">
        <v>43</v>
      </c>
      <c r="G9496">
        <v>0</v>
      </c>
      <c r="H9496" t="s">
        <v>116</v>
      </c>
      <c r="I9496">
        <v>1</v>
      </c>
      <c r="J9496" t="s">
        <v>66</v>
      </c>
      <c r="K9496" s="33" t="str">
        <f>IF(ISNA(VLOOKUP(C9496,'Provider-EHR crosswalk'!A:B,2,FALSE)),"No EHR Specified",VLOOKUP(C9496,'Provider-EHR crosswalk'!A:B,2,FALSE))</f>
        <v>Azalea Health EHR</v>
      </c>
    </row>
    <row r="9497" spans="1:11" x14ac:dyDescent="0.25">
      <c r="A9497" t="s">
        <v>155</v>
      </c>
      <c r="B9497">
        <v>112</v>
      </c>
      <c r="C9497" t="s">
        <v>849</v>
      </c>
      <c r="D9497" t="s">
        <v>156</v>
      </c>
      <c r="E9497">
        <v>0</v>
      </c>
      <c r="F9497">
        <v>43</v>
      </c>
      <c r="G9497">
        <v>0</v>
      </c>
      <c r="H9497" t="s">
        <v>157</v>
      </c>
      <c r="I9497" t="s">
        <v>157</v>
      </c>
      <c r="J9497" t="s">
        <v>157</v>
      </c>
      <c r="K9497" s="33" t="str">
        <f>IF(ISNA(VLOOKUP(C9497,'Provider-EHR crosswalk'!A:B,2,FALSE)),"No EHR Specified",VLOOKUP(C9497,'Provider-EHR crosswalk'!A:B,2,FALSE))</f>
        <v>Azalea Health EHR</v>
      </c>
    </row>
    <row r="9498" spans="1:11" x14ac:dyDescent="0.25">
      <c r="A9498" t="s">
        <v>158</v>
      </c>
      <c r="B9498">
        <v>112</v>
      </c>
      <c r="C9498" t="s">
        <v>849</v>
      </c>
      <c r="D9498" t="s">
        <v>159</v>
      </c>
      <c r="E9498">
        <v>0</v>
      </c>
      <c r="F9498">
        <v>43</v>
      </c>
      <c r="G9498">
        <v>0</v>
      </c>
      <c r="H9498" t="s">
        <v>157</v>
      </c>
      <c r="I9498" t="s">
        <v>157</v>
      </c>
      <c r="J9498" t="s">
        <v>157</v>
      </c>
      <c r="K9498" s="33" t="str">
        <f>IF(ISNA(VLOOKUP(C9498,'Provider-EHR crosswalk'!A:B,2,FALSE)),"No EHR Specified",VLOOKUP(C9498,'Provider-EHR crosswalk'!A:B,2,FALSE))</f>
        <v>Azalea Health EHR</v>
      </c>
    </row>
    <row r="9499" spans="1:11" x14ac:dyDescent="0.25">
      <c r="A9499" t="s">
        <v>162</v>
      </c>
      <c r="B9499">
        <v>112</v>
      </c>
      <c r="C9499" t="s">
        <v>849</v>
      </c>
      <c r="D9499" t="s">
        <v>163</v>
      </c>
      <c r="E9499">
        <v>42</v>
      </c>
      <c r="F9499">
        <v>43</v>
      </c>
      <c r="G9499">
        <v>97.67</v>
      </c>
      <c r="H9499" t="s">
        <v>65</v>
      </c>
      <c r="I9499">
        <v>95</v>
      </c>
      <c r="J9499" t="s">
        <v>66</v>
      </c>
      <c r="K9499" s="33" t="str">
        <f>IF(ISNA(VLOOKUP(C9499,'Provider-EHR crosswalk'!A:B,2,FALSE)),"No EHR Specified",VLOOKUP(C9499,'Provider-EHR crosswalk'!A:B,2,FALSE))</f>
        <v>Azalea Health EHR</v>
      </c>
    </row>
    <row r="9500" spans="1:11" x14ac:dyDescent="0.25">
      <c r="A9500" t="s">
        <v>164</v>
      </c>
      <c r="B9500">
        <v>112</v>
      </c>
      <c r="C9500" t="s">
        <v>849</v>
      </c>
      <c r="D9500" t="s">
        <v>165</v>
      </c>
      <c r="E9500">
        <v>5</v>
      </c>
      <c r="F9500">
        <v>8</v>
      </c>
      <c r="G9500">
        <v>62.5</v>
      </c>
      <c r="H9500" t="s">
        <v>65</v>
      </c>
      <c r="I9500">
        <v>95</v>
      </c>
      <c r="J9500" t="s">
        <v>69</v>
      </c>
      <c r="K9500" s="33" t="str">
        <f>IF(ISNA(VLOOKUP(C9500,'Provider-EHR crosswalk'!A:B,2,FALSE)),"No EHR Specified",VLOOKUP(C9500,'Provider-EHR crosswalk'!A:B,2,FALSE))</f>
        <v>Azalea Health EHR</v>
      </c>
    </row>
    <row r="9501" spans="1:11" x14ac:dyDescent="0.25">
      <c r="A9501" t="s">
        <v>166</v>
      </c>
      <c r="B9501">
        <v>112</v>
      </c>
      <c r="C9501" t="s">
        <v>849</v>
      </c>
      <c r="D9501" t="s">
        <v>167</v>
      </c>
      <c r="E9501">
        <v>0</v>
      </c>
      <c r="F9501">
        <v>8</v>
      </c>
      <c r="G9501">
        <v>0</v>
      </c>
      <c r="H9501" t="s">
        <v>116</v>
      </c>
      <c r="I9501">
        <v>5</v>
      </c>
      <c r="J9501" t="s">
        <v>66</v>
      </c>
      <c r="K9501" s="33" t="str">
        <f>IF(ISNA(VLOOKUP(C9501,'Provider-EHR crosswalk'!A:B,2,FALSE)),"No EHR Specified",VLOOKUP(C9501,'Provider-EHR crosswalk'!A:B,2,FALSE))</f>
        <v>Azalea Health EHR</v>
      </c>
    </row>
    <row r="9502" spans="1:11" x14ac:dyDescent="0.25">
      <c r="A9502" t="s">
        <v>168</v>
      </c>
      <c r="B9502">
        <v>112</v>
      </c>
      <c r="C9502" t="s">
        <v>849</v>
      </c>
      <c r="D9502" t="s">
        <v>169</v>
      </c>
      <c r="E9502">
        <v>0</v>
      </c>
      <c r="F9502">
        <v>8</v>
      </c>
      <c r="G9502">
        <v>0</v>
      </c>
      <c r="H9502" t="s">
        <v>116</v>
      </c>
      <c r="I9502">
        <v>5</v>
      </c>
      <c r="J9502" t="s">
        <v>66</v>
      </c>
      <c r="K9502" s="33" t="str">
        <f>IF(ISNA(VLOOKUP(C9502,'Provider-EHR crosswalk'!A:B,2,FALSE)),"No EHR Specified",VLOOKUP(C9502,'Provider-EHR crosswalk'!A:B,2,FALSE))</f>
        <v>Azalea Health EHR</v>
      </c>
    </row>
    <row r="9503" spans="1:11" x14ac:dyDescent="0.25">
      <c r="A9503" t="s">
        <v>170</v>
      </c>
      <c r="B9503">
        <v>112</v>
      </c>
      <c r="C9503" t="s">
        <v>849</v>
      </c>
      <c r="D9503" t="s">
        <v>171</v>
      </c>
      <c r="E9503">
        <v>3</v>
      </c>
      <c r="F9503">
        <v>8</v>
      </c>
      <c r="G9503">
        <v>37.5</v>
      </c>
      <c r="H9503" t="s">
        <v>116</v>
      </c>
      <c r="I9503">
        <v>5</v>
      </c>
      <c r="J9503" t="s">
        <v>69</v>
      </c>
      <c r="K9503" s="33" t="str">
        <f>IF(ISNA(VLOOKUP(C9503,'Provider-EHR crosswalk'!A:B,2,FALSE)),"No EHR Specified",VLOOKUP(C9503,'Provider-EHR crosswalk'!A:B,2,FALSE))</f>
        <v>Azalea Health EHR</v>
      </c>
    </row>
    <row r="9504" spans="1:11" x14ac:dyDescent="0.25">
      <c r="A9504" t="s">
        <v>172</v>
      </c>
      <c r="B9504">
        <v>112</v>
      </c>
      <c r="C9504" t="s">
        <v>849</v>
      </c>
      <c r="D9504" t="s">
        <v>173</v>
      </c>
      <c r="E9504">
        <v>1</v>
      </c>
      <c r="F9504">
        <v>43</v>
      </c>
      <c r="G9504">
        <v>2.33</v>
      </c>
      <c r="H9504" t="s">
        <v>116</v>
      </c>
      <c r="I9504">
        <v>5</v>
      </c>
      <c r="J9504" t="s">
        <v>66</v>
      </c>
      <c r="K9504" s="33" t="str">
        <f>IF(ISNA(VLOOKUP(C9504,'Provider-EHR crosswalk'!A:B,2,FALSE)),"No EHR Specified",VLOOKUP(C9504,'Provider-EHR crosswalk'!A:B,2,FALSE))</f>
        <v>Azalea Health EHR</v>
      </c>
    </row>
    <row r="9505" spans="1:11" x14ac:dyDescent="0.25">
      <c r="A9505" t="s">
        <v>174</v>
      </c>
      <c r="B9505">
        <v>112</v>
      </c>
      <c r="C9505" t="s">
        <v>849</v>
      </c>
      <c r="D9505" t="s">
        <v>175</v>
      </c>
      <c r="E9505">
        <v>0</v>
      </c>
      <c r="F9505">
        <v>43</v>
      </c>
      <c r="G9505">
        <v>0</v>
      </c>
      <c r="H9505" t="s">
        <v>116</v>
      </c>
      <c r="I9505">
        <v>5</v>
      </c>
      <c r="J9505" t="s">
        <v>66</v>
      </c>
      <c r="K9505" s="33" t="str">
        <f>IF(ISNA(VLOOKUP(C9505,'Provider-EHR crosswalk'!A:B,2,FALSE)),"No EHR Specified",VLOOKUP(C9505,'Provider-EHR crosswalk'!A:B,2,FALSE))</f>
        <v>Azalea Health EHR</v>
      </c>
    </row>
    <row r="9506" spans="1:11" x14ac:dyDescent="0.25">
      <c r="A9506" t="s">
        <v>176</v>
      </c>
      <c r="B9506">
        <v>112</v>
      </c>
      <c r="C9506" t="s">
        <v>849</v>
      </c>
      <c r="D9506" t="s">
        <v>177</v>
      </c>
      <c r="E9506">
        <v>0</v>
      </c>
      <c r="F9506">
        <v>43</v>
      </c>
      <c r="G9506">
        <v>0</v>
      </c>
      <c r="H9506" t="s">
        <v>116</v>
      </c>
      <c r="I9506">
        <v>5</v>
      </c>
      <c r="J9506" t="s">
        <v>66</v>
      </c>
      <c r="K9506" s="33" t="str">
        <f>IF(ISNA(VLOOKUP(C9506,'Provider-EHR crosswalk'!A:B,2,FALSE)),"No EHR Specified",VLOOKUP(C9506,'Provider-EHR crosswalk'!A:B,2,FALSE))</f>
        <v>Azalea Health EHR</v>
      </c>
    </row>
    <row r="9507" spans="1:11" x14ac:dyDescent="0.25">
      <c r="A9507" t="s">
        <v>63</v>
      </c>
      <c r="B9507">
        <v>74</v>
      </c>
      <c r="C9507" t="s">
        <v>897</v>
      </c>
      <c r="D9507" t="s">
        <v>64</v>
      </c>
      <c r="E9507">
        <v>97</v>
      </c>
      <c r="F9507">
        <v>97</v>
      </c>
      <c r="G9507">
        <v>100</v>
      </c>
      <c r="H9507" t="s">
        <v>65</v>
      </c>
      <c r="I9507">
        <v>99</v>
      </c>
      <c r="J9507" t="s">
        <v>66</v>
      </c>
      <c r="K9507" s="33" t="str">
        <f>IF(ISNA(VLOOKUP(C9507,'Provider-EHR crosswalk'!A:B,2,FALSE)),"No EHR Specified",VLOOKUP(C9507,'Provider-EHR crosswalk'!A:B,2,FALSE))</f>
        <v>Azalea Health EHR</v>
      </c>
    </row>
    <row r="9508" spans="1:11" x14ac:dyDescent="0.25">
      <c r="A9508" t="s">
        <v>67</v>
      </c>
      <c r="B9508">
        <v>74</v>
      </c>
      <c r="C9508" t="s">
        <v>897</v>
      </c>
      <c r="D9508" t="s">
        <v>68</v>
      </c>
      <c r="E9508">
        <v>76</v>
      </c>
      <c r="F9508">
        <v>97</v>
      </c>
      <c r="G9508">
        <v>78.349999999999994</v>
      </c>
      <c r="H9508" t="s">
        <v>65</v>
      </c>
      <c r="I9508">
        <v>75</v>
      </c>
      <c r="J9508" t="s">
        <v>66</v>
      </c>
      <c r="K9508" s="33" t="str">
        <f>IF(ISNA(VLOOKUP(C9508,'Provider-EHR crosswalk'!A:B,2,FALSE)),"No EHR Specified",VLOOKUP(C9508,'Provider-EHR crosswalk'!A:B,2,FALSE))</f>
        <v>Azalea Health EHR</v>
      </c>
    </row>
    <row r="9509" spans="1:11" x14ac:dyDescent="0.25">
      <c r="A9509" t="s">
        <v>70</v>
      </c>
      <c r="B9509">
        <v>74</v>
      </c>
      <c r="C9509" t="s">
        <v>897</v>
      </c>
      <c r="D9509" t="s">
        <v>71</v>
      </c>
      <c r="E9509">
        <v>97</v>
      </c>
      <c r="F9509">
        <v>97</v>
      </c>
      <c r="G9509">
        <v>100</v>
      </c>
      <c r="H9509" t="s">
        <v>65</v>
      </c>
      <c r="I9509">
        <v>99</v>
      </c>
      <c r="J9509" t="s">
        <v>66</v>
      </c>
      <c r="K9509" s="33" t="str">
        <f>IF(ISNA(VLOOKUP(C9509,'Provider-EHR crosswalk'!A:B,2,FALSE)),"No EHR Specified",VLOOKUP(C9509,'Provider-EHR crosswalk'!A:B,2,FALSE))</f>
        <v>Azalea Health EHR</v>
      </c>
    </row>
    <row r="9510" spans="1:11" x14ac:dyDescent="0.25">
      <c r="A9510" t="s">
        <v>72</v>
      </c>
      <c r="B9510">
        <v>74</v>
      </c>
      <c r="C9510" t="s">
        <v>897</v>
      </c>
      <c r="D9510" t="s">
        <v>73</v>
      </c>
      <c r="E9510">
        <v>97</v>
      </c>
      <c r="F9510">
        <v>97</v>
      </c>
      <c r="G9510">
        <v>100</v>
      </c>
      <c r="H9510" t="s">
        <v>65</v>
      </c>
      <c r="I9510">
        <v>99</v>
      </c>
      <c r="J9510" t="s">
        <v>66</v>
      </c>
      <c r="K9510" s="33" t="str">
        <f>IF(ISNA(VLOOKUP(C9510,'Provider-EHR crosswalk'!A:B,2,FALSE)),"No EHR Specified",VLOOKUP(C9510,'Provider-EHR crosswalk'!A:B,2,FALSE))</f>
        <v>Azalea Health EHR</v>
      </c>
    </row>
    <row r="9511" spans="1:11" x14ac:dyDescent="0.25">
      <c r="A9511" t="s">
        <v>74</v>
      </c>
      <c r="B9511">
        <v>74</v>
      </c>
      <c r="C9511" t="s">
        <v>897</v>
      </c>
      <c r="D9511" t="s">
        <v>75</v>
      </c>
      <c r="E9511">
        <v>97</v>
      </c>
      <c r="F9511">
        <v>97</v>
      </c>
      <c r="G9511">
        <v>100</v>
      </c>
      <c r="H9511" t="s">
        <v>65</v>
      </c>
      <c r="I9511">
        <v>99</v>
      </c>
      <c r="J9511" t="s">
        <v>66</v>
      </c>
      <c r="K9511" s="33" t="str">
        <f>IF(ISNA(VLOOKUP(C9511,'Provider-EHR crosswalk'!A:B,2,FALSE)),"No EHR Specified",VLOOKUP(C9511,'Provider-EHR crosswalk'!A:B,2,FALSE))</f>
        <v>Azalea Health EHR</v>
      </c>
    </row>
    <row r="9512" spans="1:11" x14ac:dyDescent="0.25">
      <c r="A9512" t="s">
        <v>76</v>
      </c>
      <c r="B9512">
        <v>74</v>
      </c>
      <c r="C9512" t="s">
        <v>897</v>
      </c>
      <c r="D9512" t="s">
        <v>77</v>
      </c>
      <c r="E9512">
        <v>97</v>
      </c>
      <c r="F9512">
        <v>97</v>
      </c>
      <c r="G9512">
        <v>100</v>
      </c>
      <c r="H9512" t="s">
        <v>65</v>
      </c>
      <c r="I9512">
        <v>85</v>
      </c>
      <c r="J9512" t="s">
        <v>66</v>
      </c>
      <c r="K9512" s="33" t="str">
        <f>IF(ISNA(VLOOKUP(C9512,'Provider-EHR crosswalk'!A:B,2,FALSE)),"No EHR Specified",VLOOKUP(C9512,'Provider-EHR crosswalk'!A:B,2,FALSE))</f>
        <v>Azalea Health EHR</v>
      </c>
    </row>
    <row r="9513" spans="1:11" x14ac:dyDescent="0.25">
      <c r="A9513" t="s">
        <v>78</v>
      </c>
      <c r="B9513">
        <v>74</v>
      </c>
      <c r="C9513" t="s">
        <v>897</v>
      </c>
      <c r="D9513" t="s">
        <v>79</v>
      </c>
      <c r="E9513">
        <v>97</v>
      </c>
      <c r="F9513">
        <v>97</v>
      </c>
      <c r="G9513">
        <v>100</v>
      </c>
      <c r="H9513" t="s">
        <v>65</v>
      </c>
      <c r="I9513">
        <v>85</v>
      </c>
      <c r="J9513" t="s">
        <v>66</v>
      </c>
      <c r="K9513" s="33" t="str">
        <f>IF(ISNA(VLOOKUP(C9513,'Provider-EHR crosswalk'!A:B,2,FALSE)),"No EHR Specified",VLOOKUP(C9513,'Provider-EHR crosswalk'!A:B,2,FALSE))</f>
        <v>Azalea Health EHR</v>
      </c>
    </row>
    <row r="9514" spans="1:11" x14ac:dyDescent="0.25">
      <c r="A9514" t="s">
        <v>80</v>
      </c>
      <c r="B9514">
        <v>74</v>
      </c>
      <c r="C9514" t="s">
        <v>897</v>
      </c>
      <c r="D9514" t="s">
        <v>81</v>
      </c>
      <c r="E9514">
        <v>97</v>
      </c>
      <c r="F9514">
        <v>97</v>
      </c>
      <c r="G9514">
        <v>100</v>
      </c>
      <c r="H9514" t="s">
        <v>65</v>
      </c>
      <c r="I9514">
        <v>85</v>
      </c>
      <c r="J9514" t="s">
        <v>66</v>
      </c>
      <c r="K9514" s="33" t="str">
        <f>IF(ISNA(VLOOKUP(C9514,'Provider-EHR crosswalk'!A:B,2,FALSE)),"No EHR Specified",VLOOKUP(C9514,'Provider-EHR crosswalk'!A:B,2,FALSE))</f>
        <v>Azalea Health EHR</v>
      </c>
    </row>
    <row r="9515" spans="1:11" x14ac:dyDescent="0.25">
      <c r="A9515" t="s">
        <v>82</v>
      </c>
      <c r="B9515">
        <v>74</v>
      </c>
      <c r="C9515" t="s">
        <v>897</v>
      </c>
      <c r="D9515" t="s">
        <v>83</v>
      </c>
      <c r="E9515">
        <v>97</v>
      </c>
      <c r="F9515">
        <v>97</v>
      </c>
      <c r="G9515">
        <v>100</v>
      </c>
      <c r="H9515" t="s">
        <v>65</v>
      </c>
      <c r="I9515">
        <v>85</v>
      </c>
      <c r="J9515" t="s">
        <v>66</v>
      </c>
      <c r="K9515" s="33" t="str">
        <f>IF(ISNA(VLOOKUP(C9515,'Provider-EHR crosswalk'!A:B,2,FALSE)),"No EHR Specified",VLOOKUP(C9515,'Provider-EHR crosswalk'!A:B,2,FALSE))</f>
        <v>Azalea Health EHR</v>
      </c>
    </row>
    <row r="9516" spans="1:11" x14ac:dyDescent="0.25">
      <c r="A9516" t="s">
        <v>84</v>
      </c>
      <c r="B9516">
        <v>74</v>
      </c>
      <c r="C9516" t="s">
        <v>897</v>
      </c>
      <c r="D9516" t="s">
        <v>85</v>
      </c>
      <c r="E9516">
        <v>97</v>
      </c>
      <c r="F9516">
        <v>97</v>
      </c>
      <c r="G9516">
        <v>100</v>
      </c>
      <c r="H9516" t="s">
        <v>65</v>
      </c>
      <c r="I9516">
        <v>85</v>
      </c>
      <c r="J9516" t="s">
        <v>66</v>
      </c>
      <c r="K9516" s="33" t="str">
        <f>IF(ISNA(VLOOKUP(C9516,'Provider-EHR crosswalk'!A:B,2,FALSE)),"No EHR Specified",VLOOKUP(C9516,'Provider-EHR crosswalk'!A:B,2,FALSE))</f>
        <v>Azalea Health EHR</v>
      </c>
    </row>
    <row r="9517" spans="1:11" x14ac:dyDescent="0.25">
      <c r="A9517" t="s">
        <v>86</v>
      </c>
      <c r="B9517">
        <v>74</v>
      </c>
      <c r="C9517" t="s">
        <v>897</v>
      </c>
      <c r="D9517" t="s">
        <v>87</v>
      </c>
      <c r="E9517">
        <v>97</v>
      </c>
      <c r="F9517">
        <v>97</v>
      </c>
      <c r="G9517">
        <v>100</v>
      </c>
      <c r="H9517" t="s">
        <v>65</v>
      </c>
      <c r="I9517">
        <v>95</v>
      </c>
      <c r="J9517" t="s">
        <v>66</v>
      </c>
      <c r="K9517" s="33" t="str">
        <f>IF(ISNA(VLOOKUP(C9517,'Provider-EHR crosswalk'!A:B,2,FALSE)),"No EHR Specified",VLOOKUP(C9517,'Provider-EHR crosswalk'!A:B,2,FALSE))</f>
        <v>Azalea Health EHR</v>
      </c>
    </row>
    <row r="9518" spans="1:11" x14ac:dyDescent="0.25">
      <c r="A9518" t="s">
        <v>88</v>
      </c>
      <c r="B9518">
        <v>74</v>
      </c>
      <c r="C9518" t="s">
        <v>897</v>
      </c>
      <c r="D9518" t="s">
        <v>89</v>
      </c>
      <c r="E9518">
        <v>97</v>
      </c>
      <c r="F9518">
        <v>97</v>
      </c>
      <c r="G9518">
        <v>100</v>
      </c>
      <c r="H9518" t="s">
        <v>65</v>
      </c>
      <c r="I9518">
        <v>95</v>
      </c>
      <c r="J9518" t="s">
        <v>66</v>
      </c>
      <c r="K9518" s="33" t="str">
        <f>IF(ISNA(VLOOKUP(C9518,'Provider-EHR crosswalk'!A:B,2,FALSE)),"No EHR Specified",VLOOKUP(C9518,'Provider-EHR crosswalk'!A:B,2,FALSE))</f>
        <v>Azalea Health EHR</v>
      </c>
    </row>
    <row r="9519" spans="1:11" x14ac:dyDescent="0.25">
      <c r="A9519" t="s">
        <v>90</v>
      </c>
      <c r="B9519">
        <v>74</v>
      </c>
      <c r="C9519" t="s">
        <v>897</v>
      </c>
      <c r="D9519" t="s">
        <v>91</v>
      </c>
      <c r="E9519">
        <v>90</v>
      </c>
      <c r="F9519">
        <v>97</v>
      </c>
      <c r="G9519">
        <v>92.78</v>
      </c>
      <c r="H9519" t="s">
        <v>65</v>
      </c>
      <c r="I9519">
        <v>90</v>
      </c>
      <c r="J9519" t="s">
        <v>66</v>
      </c>
      <c r="K9519" s="33" t="str">
        <f>IF(ISNA(VLOOKUP(C9519,'Provider-EHR crosswalk'!A:B,2,FALSE)),"No EHR Specified",VLOOKUP(C9519,'Provider-EHR crosswalk'!A:B,2,FALSE))</f>
        <v>Azalea Health EHR</v>
      </c>
    </row>
    <row r="9520" spans="1:11" x14ac:dyDescent="0.25">
      <c r="A9520" t="s">
        <v>92</v>
      </c>
      <c r="B9520">
        <v>74</v>
      </c>
      <c r="C9520" t="s">
        <v>897</v>
      </c>
      <c r="D9520" t="s">
        <v>93</v>
      </c>
      <c r="E9520">
        <v>44</v>
      </c>
      <c r="F9520">
        <v>97</v>
      </c>
      <c r="G9520">
        <v>45.36</v>
      </c>
      <c r="H9520" t="s">
        <v>65</v>
      </c>
      <c r="I9520">
        <v>90</v>
      </c>
      <c r="J9520" t="s">
        <v>69</v>
      </c>
      <c r="K9520" s="33" t="str">
        <f>IF(ISNA(VLOOKUP(C9520,'Provider-EHR crosswalk'!A:B,2,FALSE)),"No EHR Specified",VLOOKUP(C9520,'Provider-EHR crosswalk'!A:B,2,FALSE))</f>
        <v>Azalea Health EHR</v>
      </c>
    </row>
    <row r="9521" spans="1:11" x14ac:dyDescent="0.25">
      <c r="A9521" t="s">
        <v>94</v>
      </c>
      <c r="B9521">
        <v>74</v>
      </c>
      <c r="C9521" t="s">
        <v>897</v>
      </c>
      <c r="D9521" t="s">
        <v>95</v>
      </c>
      <c r="E9521">
        <v>45</v>
      </c>
      <c r="F9521">
        <v>97</v>
      </c>
      <c r="G9521">
        <v>46.39</v>
      </c>
      <c r="H9521" t="s">
        <v>65</v>
      </c>
      <c r="I9521">
        <v>90</v>
      </c>
      <c r="J9521" t="s">
        <v>69</v>
      </c>
      <c r="K9521" s="33" t="str">
        <f>IF(ISNA(VLOOKUP(C9521,'Provider-EHR crosswalk'!A:B,2,FALSE)),"No EHR Specified",VLOOKUP(C9521,'Provider-EHR crosswalk'!A:B,2,FALSE))</f>
        <v>Azalea Health EHR</v>
      </c>
    </row>
    <row r="9522" spans="1:11" x14ac:dyDescent="0.25">
      <c r="A9522" t="s">
        <v>96</v>
      </c>
      <c r="B9522">
        <v>74</v>
      </c>
      <c r="C9522" t="s">
        <v>897</v>
      </c>
      <c r="D9522" t="s">
        <v>97</v>
      </c>
      <c r="E9522">
        <v>80</v>
      </c>
      <c r="F9522">
        <v>97</v>
      </c>
      <c r="G9522">
        <v>82.47</v>
      </c>
      <c r="H9522" t="s">
        <v>65</v>
      </c>
      <c r="I9522">
        <v>90</v>
      </c>
      <c r="J9522" t="s">
        <v>69</v>
      </c>
      <c r="K9522" s="33" t="str">
        <f>IF(ISNA(VLOOKUP(C9522,'Provider-EHR crosswalk'!A:B,2,FALSE)),"No EHR Specified",VLOOKUP(C9522,'Provider-EHR crosswalk'!A:B,2,FALSE))</f>
        <v>Azalea Health EHR</v>
      </c>
    </row>
    <row r="9523" spans="1:11" x14ac:dyDescent="0.25">
      <c r="A9523" t="s">
        <v>98</v>
      </c>
      <c r="B9523">
        <v>74</v>
      </c>
      <c r="C9523" t="s">
        <v>897</v>
      </c>
      <c r="D9523" t="s">
        <v>99</v>
      </c>
      <c r="E9523">
        <v>80</v>
      </c>
      <c r="F9523">
        <v>97</v>
      </c>
      <c r="G9523">
        <v>82.47</v>
      </c>
      <c r="H9523" t="s">
        <v>65</v>
      </c>
      <c r="I9523">
        <v>90</v>
      </c>
      <c r="J9523" t="s">
        <v>69</v>
      </c>
      <c r="K9523" s="33" t="str">
        <f>IF(ISNA(VLOOKUP(C9523,'Provider-EHR crosswalk'!A:B,2,FALSE)),"No EHR Specified",VLOOKUP(C9523,'Provider-EHR crosswalk'!A:B,2,FALSE))</f>
        <v>Azalea Health EHR</v>
      </c>
    </row>
    <row r="9524" spans="1:11" x14ac:dyDescent="0.25">
      <c r="A9524" t="s">
        <v>100</v>
      </c>
      <c r="B9524">
        <v>74</v>
      </c>
      <c r="C9524" t="s">
        <v>897</v>
      </c>
      <c r="D9524" t="s">
        <v>101</v>
      </c>
      <c r="E9524">
        <v>705</v>
      </c>
      <c r="F9524">
        <v>705</v>
      </c>
      <c r="G9524">
        <v>100</v>
      </c>
      <c r="H9524" t="s">
        <v>65</v>
      </c>
      <c r="I9524">
        <v>99</v>
      </c>
      <c r="J9524" t="s">
        <v>66</v>
      </c>
      <c r="K9524" s="33" t="str">
        <f>IF(ISNA(VLOOKUP(C9524,'Provider-EHR crosswalk'!A:B,2,FALSE)),"No EHR Specified",VLOOKUP(C9524,'Provider-EHR crosswalk'!A:B,2,FALSE))</f>
        <v>Azalea Health EHR</v>
      </c>
    </row>
    <row r="9525" spans="1:11" x14ac:dyDescent="0.25">
      <c r="A9525" t="s">
        <v>102</v>
      </c>
      <c r="B9525">
        <v>74</v>
      </c>
      <c r="C9525" t="s">
        <v>897</v>
      </c>
      <c r="D9525" t="s">
        <v>103</v>
      </c>
      <c r="E9525">
        <v>705</v>
      </c>
      <c r="F9525">
        <v>705</v>
      </c>
      <c r="G9525">
        <v>100</v>
      </c>
      <c r="H9525" t="s">
        <v>65</v>
      </c>
      <c r="I9525">
        <v>99</v>
      </c>
      <c r="J9525" t="s">
        <v>66</v>
      </c>
      <c r="K9525" s="33" t="str">
        <f>IF(ISNA(VLOOKUP(C9525,'Provider-EHR crosswalk'!A:B,2,FALSE)),"No EHR Specified",VLOOKUP(C9525,'Provider-EHR crosswalk'!A:B,2,FALSE))</f>
        <v>Azalea Health EHR</v>
      </c>
    </row>
    <row r="9526" spans="1:11" x14ac:dyDescent="0.25">
      <c r="A9526" t="s">
        <v>104</v>
      </c>
      <c r="B9526">
        <v>74</v>
      </c>
      <c r="C9526" t="s">
        <v>897</v>
      </c>
      <c r="D9526" t="s">
        <v>105</v>
      </c>
      <c r="E9526">
        <v>705</v>
      </c>
      <c r="F9526">
        <v>705</v>
      </c>
      <c r="G9526">
        <v>100</v>
      </c>
      <c r="H9526" t="s">
        <v>65</v>
      </c>
      <c r="I9526">
        <v>99</v>
      </c>
      <c r="J9526" t="s">
        <v>66</v>
      </c>
      <c r="K9526" s="33" t="str">
        <f>IF(ISNA(VLOOKUP(C9526,'Provider-EHR crosswalk'!A:B,2,FALSE)),"No EHR Specified",VLOOKUP(C9526,'Provider-EHR crosswalk'!A:B,2,FALSE))</f>
        <v>Azalea Health EHR</v>
      </c>
    </row>
    <row r="9527" spans="1:11" x14ac:dyDescent="0.25">
      <c r="A9527" t="s">
        <v>106</v>
      </c>
      <c r="B9527">
        <v>74</v>
      </c>
      <c r="C9527" t="s">
        <v>897</v>
      </c>
      <c r="D9527" t="s">
        <v>107</v>
      </c>
      <c r="E9527">
        <v>705</v>
      </c>
      <c r="F9527">
        <v>705</v>
      </c>
      <c r="G9527">
        <v>100</v>
      </c>
      <c r="H9527" t="s">
        <v>65</v>
      </c>
      <c r="I9527">
        <v>99</v>
      </c>
      <c r="J9527" t="s">
        <v>66</v>
      </c>
      <c r="K9527" s="33" t="str">
        <f>IF(ISNA(VLOOKUP(C9527,'Provider-EHR crosswalk'!A:B,2,FALSE)),"No EHR Specified",VLOOKUP(C9527,'Provider-EHR crosswalk'!A:B,2,FALSE))</f>
        <v>Azalea Health EHR</v>
      </c>
    </row>
    <row r="9528" spans="1:11" x14ac:dyDescent="0.25">
      <c r="A9528" t="s">
        <v>108</v>
      </c>
      <c r="B9528">
        <v>74</v>
      </c>
      <c r="C9528" t="s">
        <v>897</v>
      </c>
      <c r="D9528" t="s">
        <v>109</v>
      </c>
      <c r="E9528">
        <v>705</v>
      </c>
      <c r="F9528">
        <v>705</v>
      </c>
      <c r="G9528">
        <v>100</v>
      </c>
      <c r="H9528" t="s">
        <v>65</v>
      </c>
      <c r="I9528">
        <v>99</v>
      </c>
      <c r="J9528" t="s">
        <v>66</v>
      </c>
      <c r="K9528" s="33" t="str">
        <f>IF(ISNA(VLOOKUP(C9528,'Provider-EHR crosswalk'!A:B,2,FALSE)),"No EHR Specified",VLOOKUP(C9528,'Provider-EHR crosswalk'!A:B,2,FALSE))</f>
        <v>Azalea Health EHR</v>
      </c>
    </row>
    <row r="9529" spans="1:11" x14ac:dyDescent="0.25">
      <c r="A9529" t="s">
        <v>110</v>
      </c>
      <c r="B9529">
        <v>74</v>
      </c>
      <c r="C9529" t="s">
        <v>897</v>
      </c>
      <c r="D9529" t="s">
        <v>111</v>
      </c>
      <c r="E9529">
        <v>705</v>
      </c>
      <c r="F9529">
        <v>705</v>
      </c>
      <c r="G9529">
        <v>100</v>
      </c>
      <c r="H9529" t="s">
        <v>65</v>
      </c>
      <c r="I9529">
        <v>99</v>
      </c>
      <c r="J9529" t="s">
        <v>66</v>
      </c>
      <c r="K9529" s="33" t="str">
        <f>IF(ISNA(VLOOKUP(C9529,'Provider-EHR crosswalk'!A:B,2,FALSE)),"No EHR Specified",VLOOKUP(C9529,'Provider-EHR crosswalk'!A:B,2,FALSE))</f>
        <v>Azalea Health EHR</v>
      </c>
    </row>
    <row r="9530" spans="1:11" x14ac:dyDescent="0.25">
      <c r="A9530" t="s">
        <v>112</v>
      </c>
      <c r="B9530">
        <v>74</v>
      </c>
      <c r="C9530" t="s">
        <v>897</v>
      </c>
      <c r="D9530" t="s">
        <v>113</v>
      </c>
      <c r="E9530">
        <v>705</v>
      </c>
      <c r="F9530">
        <v>705</v>
      </c>
      <c r="G9530">
        <v>100</v>
      </c>
      <c r="H9530" t="s">
        <v>65</v>
      </c>
      <c r="I9530">
        <v>99</v>
      </c>
      <c r="J9530" t="s">
        <v>66</v>
      </c>
      <c r="K9530" s="33" t="str">
        <f>IF(ISNA(VLOOKUP(C9530,'Provider-EHR crosswalk'!A:B,2,FALSE)),"No EHR Specified",VLOOKUP(C9530,'Provider-EHR crosswalk'!A:B,2,FALSE))</f>
        <v>Azalea Health EHR</v>
      </c>
    </row>
    <row r="9531" spans="1:11" x14ac:dyDescent="0.25">
      <c r="A9531" t="s">
        <v>114</v>
      </c>
      <c r="B9531">
        <v>74</v>
      </c>
      <c r="C9531" t="s">
        <v>897</v>
      </c>
      <c r="D9531" t="s">
        <v>115</v>
      </c>
      <c r="E9531">
        <v>4</v>
      </c>
      <c r="F9531">
        <v>97</v>
      </c>
      <c r="G9531">
        <v>4.12</v>
      </c>
      <c r="H9531" t="s">
        <v>116</v>
      </c>
      <c r="I9531">
        <v>4</v>
      </c>
      <c r="J9531" t="s">
        <v>69</v>
      </c>
      <c r="K9531" s="33" t="str">
        <f>IF(ISNA(VLOOKUP(C9531,'Provider-EHR crosswalk'!A:B,2,FALSE)),"No EHR Specified",VLOOKUP(C9531,'Provider-EHR crosswalk'!A:B,2,FALSE))</f>
        <v>Azalea Health EHR</v>
      </c>
    </row>
    <row r="9532" spans="1:11" x14ac:dyDescent="0.25">
      <c r="A9532" t="s">
        <v>117</v>
      </c>
      <c r="B9532">
        <v>74</v>
      </c>
      <c r="C9532" t="s">
        <v>897</v>
      </c>
      <c r="D9532" t="s">
        <v>118</v>
      </c>
      <c r="E9532">
        <v>7</v>
      </c>
      <c r="F9532">
        <v>97</v>
      </c>
      <c r="G9532">
        <v>7.22</v>
      </c>
      <c r="H9532" t="s">
        <v>116</v>
      </c>
      <c r="I9532">
        <v>4</v>
      </c>
      <c r="J9532" t="s">
        <v>69</v>
      </c>
      <c r="K9532" s="33" t="str">
        <f>IF(ISNA(VLOOKUP(C9532,'Provider-EHR crosswalk'!A:B,2,FALSE)),"No EHR Specified",VLOOKUP(C9532,'Provider-EHR crosswalk'!A:B,2,FALSE))</f>
        <v>Azalea Health EHR</v>
      </c>
    </row>
    <row r="9533" spans="1:11" x14ac:dyDescent="0.25">
      <c r="A9533" t="s">
        <v>119</v>
      </c>
      <c r="B9533">
        <v>74</v>
      </c>
      <c r="C9533" t="s">
        <v>897</v>
      </c>
      <c r="D9533" t="s">
        <v>120</v>
      </c>
      <c r="E9533">
        <v>4</v>
      </c>
      <c r="F9533">
        <v>97</v>
      </c>
      <c r="G9533">
        <v>4.12</v>
      </c>
      <c r="H9533" t="s">
        <v>116</v>
      </c>
      <c r="I9533">
        <v>4</v>
      </c>
      <c r="J9533" t="s">
        <v>69</v>
      </c>
      <c r="K9533" s="33" t="str">
        <f>IF(ISNA(VLOOKUP(C9533,'Provider-EHR crosswalk'!A:B,2,FALSE)),"No EHR Specified",VLOOKUP(C9533,'Provider-EHR crosswalk'!A:B,2,FALSE))</f>
        <v>Azalea Health EHR</v>
      </c>
    </row>
    <row r="9534" spans="1:11" x14ac:dyDescent="0.25">
      <c r="A9534" t="s">
        <v>121</v>
      </c>
      <c r="B9534">
        <v>74</v>
      </c>
      <c r="C9534" t="s">
        <v>897</v>
      </c>
      <c r="D9534" t="s">
        <v>122</v>
      </c>
      <c r="E9534">
        <v>0</v>
      </c>
      <c r="F9534">
        <v>97</v>
      </c>
      <c r="G9534">
        <v>0</v>
      </c>
      <c r="H9534" t="s">
        <v>116</v>
      </c>
      <c r="I9534">
        <v>1</v>
      </c>
      <c r="J9534" t="s">
        <v>66</v>
      </c>
      <c r="K9534" s="33" t="str">
        <f>IF(ISNA(VLOOKUP(C9534,'Provider-EHR crosswalk'!A:B,2,FALSE)),"No EHR Specified",VLOOKUP(C9534,'Provider-EHR crosswalk'!A:B,2,FALSE))</f>
        <v>Azalea Health EHR</v>
      </c>
    </row>
    <row r="9535" spans="1:11" x14ac:dyDescent="0.25">
      <c r="A9535" t="s">
        <v>123</v>
      </c>
      <c r="B9535">
        <v>74</v>
      </c>
      <c r="C9535" t="s">
        <v>897</v>
      </c>
      <c r="D9535" t="s">
        <v>124</v>
      </c>
      <c r="E9535">
        <v>0</v>
      </c>
      <c r="F9535">
        <v>705</v>
      </c>
      <c r="G9535">
        <v>0</v>
      </c>
      <c r="H9535" t="s">
        <v>116</v>
      </c>
      <c r="I9535">
        <v>1</v>
      </c>
      <c r="J9535" t="s">
        <v>66</v>
      </c>
      <c r="K9535" s="33" t="str">
        <f>IF(ISNA(VLOOKUP(C9535,'Provider-EHR crosswalk'!A:B,2,FALSE)),"No EHR Specified",VLOOKUP(C9535,'Provider-EHR crosswalk'!A:B,2,FALSE))</f>
        <v>Azalea Health EHR</v>
      </c>
    </row>
    <row r="9536" spans="1:11" x14ac:dyDescent="0.25">
      <c r="A9536" t="s">
        <v>125</v>
      </c>
      <c r="B9536">
        <v>74</v>
      </c>
      <c r="C9536" t="s">
        <v>897</v>
      </c>
      <c r="D9536" t="s">
        <v>126</v>
      </c>
      <c r="E9536">
        <v>0</v>
      </c>
      <c r="F9536">
        <v>705</v>
      </c>
      <c r="G9536">
        <v>0</v>
      </c>
      <c r="H9536" t="s">
        <v>116</v>
      </c>
      <c r="I9536">
        <v>1</v>
      </c>
      <c r="J9536" t="s">
        <v>66</v>
      </c>
      <c r="K9536" s="33" t="str">
        <f>IF(ISNA(VLOOKUP(C9536,'Provider-EHR crosswalk'!A:B,2,FALSE)),"No EHR Specified",VLOOKUP(C9536,'Provider-EHR crosswalk'!A:B,2,FALSE))</f>
        <v>Azalea Health EHR</v>
      </c>
    </row>
    <row r="9537" spans="1:11" x14ac:dyDescent="0.25">
      <c r="A9537" t="s">
        <v>127</v>
      </c>
      <c r="B9537">
        <v>74</v>
      </c>
      <c r="C9537" t="s">
        <v>897</v>
      </c>
      <c r="D9537" t="s">
        <v>128</v>
      </c>
      <c r="E9537">
        <v>1</v>
      </c>
      <c r="F9537">
        <v>705</v>
      </c>
      <c r="G9537">
        <v>0.14000000000000001</v>
      </c>
      <c r="H9537" t="s">
        <v>116</v>
      </c>
      <c r="I9537">
        <v>4</v>
      </c>
      <c r="J9537" t="s">
        <v>66</v>
      </c>
      <c r="K9537" s="33" t="str">
        <f>IF(ISNA(VLOOKUP(C9537,'Provider-EHR crosswalk'!A:B,2,FALSE)),"No EHR Specified",VLOOKUP(C9537,'Provider-EHR crosswalk'!A:B,2,FALSE))</f>
        <v>Azalea Health EHR</v>
      </c>
    </row>
    <row r="9538" spans="1:11" x14ac:dyDescent="0.25">
      <c r="A9538" t="s">
        <v>129</v>
      </c>
      <c r="B9538">
        <v>74</v>
      </c>
      <c r="C9538" t="s">
        <v>897</v>
      </c>
      <c r="D9538" t="s">
        <v>130</v>
      </c>
      <c r="E9538">
        <v>27</v>
      </c>
      <c r="F9538">
        <v>705</v>
      </c>
      <c r="G9538">
        <v>3.83</v>
      </c>
      <c r="H9538" t="s">
        <v>116</v>
      </c>
      <c r="I9538">
        <v>4</v>
      </c>
      <c r="J9538" t="s">
        <v>66</v>
      </c>
      <c r="K9538" s="33" t="str">
        <f>IF(ISNA(VLOOKUP(C9538,'Provider-EHR crosswalk'!A:B,2,FALSE)),"No EHR Specified",VLOOKUP(C9538,'Provider-EHR crosswalk'!A:B,2,FALSE))</f>
        <v>Azalea Health EHR</v>
      </c>
    </row>
    <row r="9539" spans="1:11" x14ac:dyDescent="0.25">
      <c r="A9539" t="s">
        <v>131</v>
      </c>
      <c r="B9539">
        <v>74</v>
      </c>
      <c r="C9539" t="s">
        <v>897</v>
      </c>
      <c r="D9539" t="s">
        <v>132</v>
      </c>
      <c r="E9539">
        <v>0</v>
      </c>
      <c r="F9539">
        <v>705</v>
      </c>
      <c r="G9539">
        <v>0</v>
      </c>
      <c r="H9539" t="s">
        <v>116</v>
      </c>
      <c r="I9539">
        <v>4</v>
      </c>
      <c r="J9539" t="s">
        <v>66</v>
      </c>
      <c r="K9539" s="33" t="str">
        <f>IF(ISNA(VLOOKUP(C9539,'Provider-EHR crosswalk'!A:B,2,FALSE)),"No EHR Specified",VLOOKUP(C9539,'Provider-EHR crosswalk'!A:B,2,FALSE))</f>
        <v>Azalea Health EHR</v>
      </c>
    </row>
    <row r="9540" spans="1:11" x14ac:dyDescent="0.25">
      <c r="A9540" t="s">
        <v>133</v>
      </c>
      <c r="B9540">
        <v>74</v>
      </c>
      <c r="C9540" t="s">
        <v>897</v>
      </c>
      <c r="D9540" t="s">
        <v>134</v>
      </c>
      <c r="E9540">
        <v>35</v>
      </c>
      <c r="F9540">
        <v>705</v>
      </c>
      <c r="G9540">
        <v>4.96</v>
      </c>
      <c r="H9540" t="s">
        <v>116</v>
      </c>
      <c r="I9540">
        <v>1</v>
      </c>
      <c r="J9540" t="s">
        <v>69</v>
      </c>
      <c r="K9540" s="33" t="str">
        <f>IF(ISNA(VLOOKUP(C9540,'Provider-EHR crosswalk'!A:B,2,FALSE)),"No EHR Specified",VLOOKUP(C9540,'Provider-EHR crosswalk'!A:B,2,FALSE))</f>
        <v>Azalea Health EHR</v>
      </c>
    </row>
    <row r="9541" spans="1:11" x14ac:dyDescent="0.25">
      <c r="A9541" t="s">
        <v>135</v>
      </c>
      <c r="B9541">
        <v>74</v>
      </c>
      <c r="C9541" t="s">
        <v>897</v>
      </c>
      <c r="D9541" t="s">
        <v>136</v>
      </c>
      <c r="E9541">
        <v>0</v>
      </c>
      <c r="F9541">
        <v>705</v>
      </c>
      <c r="G9541">
        <v>0</v>
      </c>
      <c r="H9541" t="s">
        <v>116</v>
      </c>
      <c r="I9541">
        <v>1</v>
      </c>
      <c r="J9541" t="s">
        <v>66</v>
      </c>
      <c r="K9541" s="33" t="str">
        <f>IF(ISNA(VLOOKUP(C9541,'Provider-EHR crosswalk'!A:B,2,FALSE)),"No EHR Specified",VLOOKUP(C9541,'Provider-EHR crosswalk'!A:B,2,FALSE))</f>
        <v>Azalea Health EHR</v>
      </c>
    </row>
    <row r="9542" spans="1:11" x14ac:dyDescent="0.25">
      <c r="A9542" t="s">
        <v>137</v>
      </c>
      <c r="B9542">
        <v>74</v>
      </c>
      <c r="C9542" t="s">
        <v>897</v>
      </c>
      <c r="D9542" t="s">
        <v>138</v>
      </c>
      <c r="E9542">
        <v>0</v>
      </c>
      <c r="F9542">
        <v>705</v>
      </c>
      <c r="G9542">
        <v>0</v>
      </c>
      <c r="H9542" t="s">
        <v>116</v>
      </c>
      <c r="I9542">
        <v>1</v>
      </c>
      <c r="J9542" t="s">
        <v>66</v>
      </c>
      <c r="K9542" s="33" t="str">
        <f>IF(ISNA(VLOOKUP(C9542,'Provider-EHR crosswalk'!A:B,2,FALSE)),"No EHR Specified",VLOOKUP(C9542,'Provider-EHR crosswalk'!A:B,2,FALSE))</f>
        <v>Azalea Health EHR</v>
      </c>
    </row>
    <row r="9543" spans="1:11" x14ac:dyDescent="0.25">
      <c r="A9543" t="s">
        <v>139</v>
      </c>
      <c r="B9543">
        <v>74</v>
      </c>
      <c r="C9543" t="s">
        <v>897</v>
      </c>
      <c r="D9543" t="s">
        <v>140</v>
      </c>
      <c r="E9543">
        <v>0</v>
      </c>
      <c r="F9543">
        <v>705</v>
      </c>
      <c r="G9543">
        <v>0</v>
      </c>
      <c r="H9543" t="s">
        <v>116</v>
      </c>
      <c r="I9543">
        <v>1</v>
      </c>
      <c r="J9543" t="s">
        <v>66</v>
      </c>
      <c r="K9543" s="33" t="str">
        <f>IF(ISNA(VLOOKUP(C9543,'Provider-EHR crosswalk'!A:B,2,FALSE)),"No EHR Specified",VLOOKUP(C9543,'Provider-EHR crosswalk'!A:B,2,FALSE))</f>
        <v>Azalea Health EHR</v>
      </c>
    </row>
    <row r="9544" spans="1:11" x14ac:dyDescent="0.25">
      <c r="A9544" t="s">
        <v>141</v>
      </c>
      <c r="B9544">
        <v>74</v>
      </c>
      <c r="C9544" t="s">
        <v>897</v>
      </c>
      <c r="D9544" t="s">
        <v>142</v>
      </c>
      <c r="E9544">
        <v>0</v>
      </c>
      <c r="F9544">
        <v>705</v>
      </c>
      <c r="G9544">
        <v>0</v>
      </c>
      <c r="H9544" t="s">
        <v>116</v>
      </c>
      <c r="I9544">
        <v>1</v>
      </c>
      <c r="J9544" t="s">
        <v>66</v>
      </c>
      <c r="K9544" s="33" t="str">
        <f>IF(ISNA(VLOOKUP(C9544,'Provider-EHR crosswalk'!A:B,2,FALSE)),"No EHR Specified",VLOOKUP(C9544,'Provider-EHR crosswalk'!A:B,2,FALSE))</f>
        <v>Azalea Health EHR</v>
      </c>
    </row>
    <row r="9545" spans="1:11" x14ac:dyDescent="0.25">
      <c r="A9545" t="s">
        <v>143</v>
      </c>
      <c r="B9545">
        <v>74</v>
      </c>
      <c r="C9545" t="s">
        <v>897</v>
      </c>
      <c r="D9545" t="s">
        <v>144</v>
      </c>
      <c r="E9545">
        <v>0</v>
      </c>
      <c r="F9545">
        <v>705</v>
      </c>
      <c r="G9545">
        <v>0</v>
      </c>
      <c r="H9545" t="s">
        <v>116</v>
      </c>
      <c r="I9545">
        <v>1</v>
      </c>
      <c r="J9545" t="s">
        <v>66</v>
      </c>
      <c r="K9545" s="33" t="str">
        <f>IF(ISNA(VLOOKUP(C9545,'Provider-EHR crosswalk'!A:B,2,FALSE)),"No EHR Specified",VLOOKUP(C9545,'Provider-EHR crosswalk'!A:B,2,FALSE))</f>
        <v>Azalea Health EHR</v>
      </c>
    </row>
    <row r="9546" spans="1:11" x14ac:dyDescent="0.25">
      <c r="A9546" t="s">
        <v>145</v>
      </c>
      <c r="B9546">
        <v>74</v>
      </c>
      <c r="C9546" t="s">
        <v>897</v>
      </c>
      <c r="D9546" t="s">
        <v>146</v>
      </c>
      <c r="E9546">
        <v>0</v>
      </c>
      <c r="F9546">
        <v>705</v>
      </c>
      <c r="G9546">
        <v>0</v>
      </c>
      <c r="H9546" t="s">
        <v>116</v>
      </c>
      <c r="I9546">
        <v>1</v>
      </c>
      <c r="J9546" t="s">
        <v>66</v>
      </c>
      <c r="K9546" s="33" t="str">
        <f>IF(ISNA(VLOOKUP(C9546,'Provider-EHR crosswalk'!A:B,2,FALSE)),"No EHR Specified",VLOOKUP(C9546,'Provider-EHR crosswalk'!A:B,2,FALSE))</f>
        <v>Azalea Health EHR</v>
      </c>
    </row>
    <row r="9547" spans="1:11" x14ac:dyDescent="0.25">
      <c r="A9547" t="s">
        <v>147</v>
      </c>
      <c r="B9547">
        <v>74</v>
      </c>
      <c r="C9547" t="s">
        <v>897</v>
      </c>
      <c r="D9547" t="s">
        <v>148</v>
      </c>
      <c r="E9547">
        <v>0</v>
      </c>
      <c r="F9547">
        <v>705</v>
      </c>
      <c r="G9547">
        <v>0</v>
      </c>
      <c r="H9547" t="s">
        <v>116</v>
      </c>
      <c r="I9547">
        <v>1</v>
      </c>
      <c r="J9547" t="s">
        <v>66</v>
      </c>
      <c r="K9547" s="33" t="str">
        <f>IF(ISNA(VLOOKUP(C9547,'Provider-EHR crosswalk'!A:B,2,FALSE)),"No EHR Specified",VLOOKUP(C9547,'Provider-EHR crosswalk'!A:B,2,FALSE))</f>
        <v>Azalea Health EHR</v>
      </c>
    </row>
    <row r="9548" spans="1:11" x14ac:dyDescent="0.25">
      <c r="A9548" t="s">
        <v>149</v>
      </c>
      <c r="B9548">
        <v>74</v>
      </c>
      <c r="C9548" t="s">
        <v>897</v>
      </c>
      <c r="D9548" t="s">
        <v>150</v>
      </c>
      <c r="E9548">
        <v>0</v>
      </c>
      <c r="F9548">
        <v>705</v>
      </c>
      <c r="G9548">
        <v>0</v>
      </c>
      <c r="H9548" t="s">
        <v>116</v>
      </c>
      <c r="I9548">
        <v>1</v>
      </c>
      <c r="J9548" t="s">
        <v>66</v>
      </c>
      <c r="K9548" s="33" t="str">
        <f>IF(ISNA(VLOOKUP(C9548,'Provider-EHR crosswalk'!A:B,2,FALSE)),"No EHR Specified",VLOOKUP(C9548,'Provider-EHR crosswalk'!A:B,2,FALSE))</f>
        <v>Azalea Health EHR</v>
      </c>
    </row>
    <row r="9549" spans="1:11" x14ac:dyDescent="0.25">
      <c r="A9549" t="s">
        <v>151</v>
      </c>
      <c r="B9549">
        <v>74</v>
      </c>
      <c r="C9549" t="s">
        <v>897</v>
      </c>
      <c r="D9549" t="s">
        <v>152</v>
      </c>
      <c r="E9549">
        <v>0</v>
      </c>
      <c r="F9549">
        <v>705</v>
      </c>
      <c r="G9549">
        <v>0</v>
      </c>
      <c r="H9549" t="s">
        <v>116</v>
      </c>
      <c r="I9549">
        <v>1</v>
      </c>
      <c r="J9549" t="s">
        <v>66</v>
      </c>
      <c r="K9549" s="33" t="str">
        <f>IF(ISNA(VLOOKUP(C9549,'Provider-EHR crosswalk'!A:B,2,FALSE)),"No EHR Specified",VLOOKUP(C9549,'Provider-EHR crosswalk'!A:B,2,FALSE))</f>
        <v>Azalea Health EHR</v>
      </c>
    </row>
    <row r="9550" spans="1:11" x14ac:dyDescent="0.25">
      <c r="A9550" t="s">
        <v>153</v>
      </c>
      <c r="B9550">
        <v>74</v>
      </c>
      <c r="C9550" t="s">
        <v>897</v>
      </c>
      <c r="D9550" t="s">
        <v>154</v>
      </c>
      <c r="E9550">
        <v>4</v>
      </c>
      <c r="F9550">
        <v>705</v>
      </c>
      <c r="G9550">
        <v>0.56999999999999995</v>
      </c>
      <c r="H9550" t="s">
        <v>116</v>
      </c>
      <c r="I9550">
        <v>1</v>
      </c>
      <c r="J9550" t="s">
        <v>66</v>
      </c>
      <c r="K9550" s="33" t="str">
        <f>IF(ISNA(VLOOKUP(C9550,'Provider-EHR crosswalk'!A:B,2,FALSE)),"No EHR Specified",VLOOKUP(C9550,'Provider-EHR crosswalk'!A:B,2,FALSE))</f>
        <v>Azalea Health EHR</v>
      </c>
    </row>
    <row r="9551" spans="1:11" x14ac:dyDescent="0.25">
      <c r="A9551" t="s">
        <v>155</v>
      </c>
      <c r="B9551">
        <v>74</v>
      </c>
      <c r="C9551" t="s">
        <v>897</v>
      </c>
      <c r="D9551" t="s">
        <v>156</v>
      </c>
      <c r="E9551">
        <v>0</v>
      </c>
      <c r="F9551">
        <v>705</v>
      </c>
      <c r="G9551">
        <v>0</v>
      </c>
      <c r="H9551" t="s">
        <v>157</v>
      </c>
      <c r="I9551" t="s">
        <v>157</v>
      </c>
      <c r="J9551" t="s">
        <v>157</v>
      </c>
      <c r="K9551" s="33" t="str">
        <f>IF(ISNA(VLOOKUP(C9551,'Provider-EHR crosswalk'!A:B,2,FALSE)),"No EHR Specified",VLOOKUP(C9551,'Provider-EHR crosswalk'!A:B,2,FALSE))</f>
        <v>Azalea Health EHR</v>
      </c>
    </row>
    <row r="9552" spans="1:11" x14ac:dyDescent="0.25">
      <c r="A9552" t="s">
        <v>158</v>
      </c>
      <c r="B9552">
        <v>74</v>
      </c>
      <c r="C9552" t="s">
        <v>897</v>
      </c>
      <c r="D9552" t="s">
        <v>159</v>
      </c>
      <c r="E9552">
        <v>0</v>
      </c>
      <c r="F9552">
        <v>705</v>
      </c>
      <c r="G9552">
        <v>0</v>
      </c>
      <c r="H9552" t="s">
        <v>157</v>
      </c>
      <c r="I9552" t="s">
        <v>157</v>
      </c>
      <c r="J9552" t="s">
        <v>157</v>
      </c>
      <c r="K9552" s="33" t="str">
        <f>IF(ISNA(VLOOKUP(C9552,'Provider-EHR crosswalk'!A:B,2,FALSE)),"No EHR Specified",VLOOKUP(C9552,'Provider-EHR crosswalk'!A:B,2,FALSE))</f>
        <v>Azalea Health EHR</v>
      </c>
    </row>
    <row r="9553" spans="1:11" x14ac:dyDescent="0.25">
      <c r="A9553" t="s">
        <v>162</v>
      </c>
      <c r="B9553">
        <v>74</v>
      </c>
      <c r="C9553" t="s">
        <v>897</v>
      </c>
      <c r="D9553" t="s">
        <v>163</v>
      </c>
      <c r="E9553">
        <v>699</v>
      </c>
      <c r="F9553">
        <v>705</v>
      </c>
      <c r="G9553">
        <v>99.15</v>
      </c>
      <c r="H9553" t="s">
        <v>65</v>
      </c>
      <c r="I9553">
        <v>95</v>
      </c>
      <c r="J9553" t="s">
        <v>66</v>
      </c>
      <c r="K9553" s="33" t="str">
        <f>IF(ISNA(VLOOKUP(C9553,'Provider-EHR crosswalk'!A:B,2,FALSE)),"No EHR Specified",VLOOKUP(C9553,'Provider-EHR crosswalk'!A:B,2,FALSE))</f>
        <v>Azalea Health EHR</v>
      </c>
    </row>
    <row r="9554" spans="1:11" x14ac:dyDescent="0.25">
      <c r="A9554" t="s">
        <v>164</v>
      </c>
      <c r="B9554">
        <v>74</v>
      </c>
      <c r="C9554" t="s">
        <v>897</v>
      </c>
      <c r="D9554" t="s">
        <v>165</v>
      </c>
      <c r="E9554">
        <v>84</v>
      </c>
      <c r="F9554">
        <v>97</v>
      </c>
      <c r="G9554">
        <v>86.6</v>
      </c>
      <c r="H9554" t="s">
        <v>65</v>
      </c>
      <c r="I9554">
        <v>95</v>
      </c>
      <c r="J9554" t="s">
        <v>69</v>
      </c>
      <c r="K9554" s="33" t="str">
        <f>IF(ISNA(VLOOKUP(C9554,'Provider-EHR crosswalk'!A:B,2,FALSE)),"No EHR Specified",VLOOKUP(C9554,'Provider-EHR crosswalk'!A:B,2,FALSE))</f>
        <v>Azalea Health EHR</v>
      </c>
    </row>
    <row r="9555" spans="1:11" x14ac:dyDescent="0.25">
      <c r="A9555" t="s">
        <v>166</v>
      </c>
      <c r="B9555">
        <v>74</v>
      </c>
      <c r="C9555" t="s">
        <v>897</v>
      </c>
      <c r="D9555" t="s">
        <v>167</v>
      </c>
      <c r="E9555">
        <v>2</v>
      </c>
      <c r="F9555">
        <v>97</v>
      </c>
      <c r="G9555">
        <v>2.06</v>
      </c>
      <c r="H9555" t="s">
        <v>116</v>
      </c>
      <c r="I9555">
        <v>5</v>
      </c>
      <c r="J9555" t="s">
        <v>66</v>
      </c>
      <c r="K9555" s="33" t="str">
        <f>IF(ISNA(VLOOKUP(C9555,'Provider-EHR crosswalk'!A:B,2,FALSE)),"No EHR Specified",VLOOKUP(C9555,'Provider-EHR crosswalk'!A:B,2,FALSE))</f>
        <v>Azalea Health EHR</v>
      </c>
    </row>
    <row r="9556" spans="1:11" x14ac:dyDescent="0.25">
      <c r="A9556" t="s">
        <v>168</v>
      </c>
      <c r="B9556">
        <v>74</v>
      </c>
      <c r="C9556" t="s">
        <v>897</v>
      </c>
      <c r="D9556" t="s">
        <v>169</v>
      </c>
      <c r="E9556">
        <v>2</v>
      </c>
      <c r="F9556">
        <v>97</v>
      </c>
      <c r="G9556">
        <v>2.06</v>
      </c>
      <c r="H9556" t="s">
        <v>116</v>
      </c>
      <c r="I9556">
        <v>5</v>
      </c>
      <c r="J9556" t="s">
        <v>66</v>
      </c>
      <c r="K9556" s="33" t="str">
        <f>IF(ISNA(VLOOKUP(C9556,'Provider-EHR crosswalk'!A:B,2,FALSE)),"No EHR Specified",VLOOKUP(C9556,'Provider-EHR crosswalk'!A:B,2,FALSE))</f>
        <v>Azalea Health EHR</v>
      </c>
    </row>
    <row r="9557" spans="1:11" x14ac:dyDescent="0.25">
      <c r="A9557" t="s">
        <v>170</v>
      </c>
      <c r="B9557">
        <v>74</v>
      </c>
      <c r="C9557" t="s">
        <v>897</v>
      </c>
      <c r="D9557" t="s">
        <v>171</v>
      </c>
      <c r="E9557">
        <v>9</v>
      </c>
      <c r="F9557">
        <v>97</v>
      </c>
      <c r="G9557">
        <v>9.2799999999999994</v>
      </c>
      <c r="H9557" t="s">
        <v>116</v>
      </c>
      <c r="I9557">
        <v>5</v>
      </c>
      <c r="J9557" t="s">
        <v>69</v>
      </c>
      <c r="K9557" s="33" t="str">
        <f>IF(ISNA(VLOOKUP(C9557,'Provider-EHR crosswalk'!A:B,2,FALSE)),"No EHR Specified",VLOOKUP(C9557,'Provider-EHR crosswalk'!A:B,2,FALSE))</f>
        <v>Azalea Health EHR</v>
      </c>
    </row>
    <row r="9558" spans="1:11" x14ac:dyDescent="0.25">
      <c r="A9558" t="s">
        <v>172</v>
      </c>
      <c r="B9558">
        <v>74</v>
      </c>
      <c r="C9558" t="s">
        <v>897</v>
      </c>
      <c r="D9558" t="s">
        <v>173</v>
      </c>
      <c r="E9558">
        <v>3</v>
      </c>
      <c r="F9558">
        <v>705</v>
      </c>
      <c r="G9558">
        <v>0.43</v>
      </c>
      <c r="H9558" t="s">
        <v>116</v>
      </c>
      <c r="I9558">
        <v>5</v>
      </c>
      <c r="J9558" t="s">
        <v>66</v>
      </c>
      <c r="K9558" s="33" t="str">
        <f>IF(ISNA(VLOOKUP(C9558,'Provider-EHR crosswalk'!A:B,2,FALSE)),"No EHR Specified",VLOOKUP(C9558,'Provider-EHR crosswalk'!A:B,2,FALSE))</f>
        <v>Azalea Health EHR</v>
      </c>
    </row>
    <row r="9559" spans="1:11" x14ac:dyDescent="0.25">
      <c r="A9559" t="s">
        <v>174</v>
      </c>
      <c r="B9559">
        <v>74</v>
      </c>
      <c r="C9559" t="s">
        <v>897</v>
      </c>
      <c r="D9559" t="s">
        <v>175</v>
      </c>
      <c r="E9559">
        <v>0</v>
      </c>
      <c r="F9559">
        <v>705</v>
      </c>
      <c r="G9559">
        <v>0</v>
      </c>
      <c r="H9559" t="s">
        <v>116</v>
      </c>
      <c r="I9559">
        <v>5</v>
      </c>
      <c r="J9559" t="s">
        <v>66</v>
      </c>
      <c r="K9559" s="33" t="str">
        <f>IF(ISNA(VLOOKUP(C9559,'Provider-EHR crosswalk'!A:B,2,FALSE)),"No EHR Specified",VLOOKUP(C9559,'Provider-EHR crosswalk'!A:B,2,FALSE))</f>
        <v>Azalea Health EHR</v>
      </c>
    </row>
    <row r="9560" spans="1:11" x14ac:dyDescent="0.25">
      <c r="A9560" t="s">
        <v>176</v>
      </c>
      <c r="B9560">
        <v>74</v>
      </c>
      <c r="C9560" t="s">
        <v>897</v>
      </c>
      <c r="D9560" t="s">
        <v>177</v>
      </c>
      <c r="E9560">
        <v>3</v>
      </c>
      <c r="F9560">
        <v>705</v>
      </c>
      <c r="G9560">
        <v>0.43</v>
      </c>
      <c r="H9560" t="s">
        <v>116</v>
      </c>
      <c r="I9560">
        <v>5</v>
      </c>
      <c r="J9560" t="s">
        <v>66</v>
      </c>
      <c r="K9560" s="33" t="str">
        <f>IF(ISNA(VLOOKUP(C9560,'Provider-EHR crosswalk'!A:B,2,FALSE)),"No EHR Specified",VLOOKUP(C9560,'Provider-EHR crosswalk'!A:B,2,FALSE))</f>
        <v>Azalea Health EHR</v>
      </c>
    </row>
    <row r="9561" spans="1:11" x14ac:dyDescent="0.25">
      <c r="A9561" t="s">
        <v>63</v>
      </c>
      <c r="B9561">
        <v>203</v>
      </c>
      <c r="C9561" t="s">
        <v>965</v>
      </c>
      <c r="D9561" t="s">
        <v>64</v>
      </c>
      <c r="E9561">
        <v>1</v>
      </c>
      <c r="F9561">
        <v>1</v>
      </c>
      <c r="G9561">
        <v>100</v>
      </c>
      <c r="H9561" t="s">
        <v>65</v>
      </c>
      <c r="I9561">
        <v>99</v>
      </c>
      <c r="J9561" t="s">
        <v>66</v>
      </c>
      <c r="K9561" s="33" t="str">
        <f>IF(ISNA(VLOOKUP(C9561,'Provider-EHR crosswalk'!A:B,2,FALSE)),"No EHR Specified",VLOOKUP(C9561,'Provider-EHR crosswalk'!A:B,2,FALSE))</f>
        <v>Azalea Health EHR</v>
      </c>
    </row>
    <row r="9562" spans="1:11" x14ac:dyDescent="0.25">
      <c r="A9562" t="s">
        <v>67</v>
      </c>
      <c r="B9562">
        <v>203</v>
      </c>
      <c r="C9562" t="s">
        <v>965</v>
      </c>
      <c r="D9562" t="s">
        <v>68</v>
      </c>
      <c r="E9562">
        <v>1</v>
      </c>
      <c r="F9562">
        <v>1</v>
      </c>
      <c r="G9562">
        <v>100</v>
      </c>
      <c r="H9562" t="s">
        <v>65</v>
      </c>
      <c r="I9562">
        <v>75</v>
      </c>
      <c r="J9562" t="s">
        <v>66</v>
      </c>
      <c r="K9562" s="33" t="str">
        <f>IF(ISNA(VLOOKUP(C9562,'Provider-EHR crosswalk'!A:B,2,FALSE)),"No EHR Specified",VLOOKUP(C9562,'Provider-EHR crosswalk'!A:B,2,FALSE))</f>
        <v>Azalea Health EHR</v>
      </c>
    </row>
    <row r="9563" spans="1:11" x14ac:dyDescent="0.25">
      <c r="A9563" t="s">
        <v>70</v>
      </c>
      <c r="B9563">
        <v>203</v>
      </c>
      <c r="C9563" t="s">
        <v>965</v>
      </c>
      <c r="D9563" t="s">
        <v>71</v>
      </c>
      <c r="E9563">
        <v>1</v>
      </c>
      <c r="F9563">
        <v>1</v>
      </c>
      <c r="G9563">
        <v>100</v>
      </c>
      <c r="H9563" t="s">
        <v>65</v>
      </c>
      <c r="I9563">
        <v>99</v>
      </c>
      <c r="J9563" t="s">
        <v>66</v>
      </c>
      <c r="K9563" s="33" t="str">
        <f>IF(ISNA(VLOOKUP(C9563,'Provider-EHR crosswalk'!A:B,2,FALSE)),"No EHR Specified",VLOOKUP(C9563,'Provider-EHR crosswalk'!A:B,2,FALSE))</f>
        <v>Azalea Health EHR</v>
      </c>
    </row>
    <row r="9564" spans="1:11" x14ac:dyDescent="0.25">
      <c r="A9564" t="s">
        <v>72</v>
      </c>
      <c r="B9564">
        <v>203</v>
      </c>
      <c r="C9564" t="s">
        <v>965</v>
      </c>
      <c r="D9564" t="s">
        <v>73</v>
      </c>
      <c r="E9564">
        <v>1</v>
      </c>
      <c r="F9564">
        <v>1</v>
      </c>
      <c r="G9564">
        <v>100</v>
      </c>
      <c r="H9564" t="s">
        <v>65</v>
      </c>
      <c r="I9564">
        <v>99</v>
      </c>
      <c r="J9564" t="s">
        <v>66</v>
      </c>
      <c r="K9564" s="33" t="str">
        <f>IF(ISNA(VLOOKUP(C9564,'Provider-EHR crosswalk'!A:B,2,FALSE)),"No EHR Specified",VLOOKUP(C9564,'Provider-EHR crosswalk'!A:B,2,FALSE))</f>
        <v>Azalea Health EHR</v>
      </c>
    </row>
    <row r="9565" spans="1:11" x14ac:dyDescent="0.25">
      <c r="A9565" t="s">
        <v>74</v>
      </c>
      <c r="B9565">
        <v>203</v>
      </c>
      <c r="C9565" t="s">
        <v>965</v>
      </c>
      <c r="D9565" t="s">
        <v>75</v>
      </c>
      <c r="E9565">
        <v>1</v>
      </c>
      <c r="F9565">
        <v>1</v>
      </c>
      <c r="G9565">
        <v>100</v>
      </c>
      <c r="H9565" t="s">
        <v>65</v>
      </c>
      <c r="I9565">
        <v>99</v>
      </c>
      <c r="J9565" t="s">
        <v>66</v>
      </c>
      <c r="K9565" s="33" t="str">
        <f>IF(ISNA(VLOOKUP(C9565,'Provider-EHR crosswalk'!A:B,2,FALSE)),"No EHR Specified",VLOOKUP(C9565,'Provider-EHR crosswalk'!A:B,2,FALSE))</f>
        <v>Azalea Health EHR</v>
      </c>
    </row>
    <row r="9566" spans="1:11" x14ac:dyDescent="0.25">
      <c r="A9566" t="s">
        <v>76</v>
      </c>
      <c r="B9566">
        <v>203</v>
      </c>
      <c r="C9566" t="s">
        <v>965</v>
      </c>
      <c r="D9566" t="s">
        <v>77</v>
      </c>
      <c r="E9566">
        <v>1</v>
      </c>
      <c r="F9566">
        <v>1</v>
      </c>
      <c r="G9566">
        <v>100</v>
      </c>
      <c r="H9566" t="s">
        <v>65</v>
      </c>
      <c r="I9566">
        <v>85</v>
      </c>
      <c r="J9566" t="s">
        <v>66</v>
      </c>
      <c r="K9566" s="33" t="str">
        <f>IF(ISNA(VLOOKUP(C9566,'Provider-EHR crosswalk'!A:B,2,FALSE)),"No EHR Specified",VLOOKUP(C9566,'Provider-EHR crosswalk'!A:B,2,FALSE))</f>
        <v>Azalea Health EHR</v>
      </c>
    </row>
    <row r="9567" spans="1:11" x14ac:dyDescent="0.25">
      <c r="A9567" t="s">
        <v>78</v>
      </c>
      <c r="B9567">
        <v>203</v>
      </c>
      <c r="C9567" t="s">
        <v>965</v>
      </c>
      <c r="D9567" t="s">
        <v>79</v>
      </c>
      <c r="E9567">
        <v>1</v>
      </c>
      <c r="F9567">
        <v>1</v>
      </c>
      <c r="G9567">
        <v>100</v>
      </c>
      <c r="H9567" t="s">
        <v>65</v>
      </c>
      <c r="I9567">
        <v>85</v>
      </c>
      <c r="J9567" t="s">
        <v>66</v>
      </c>
      <c r="K9567" s="33" t="str">
        <f>IF(ISNA(VLOOKUP(C9567,'Provider-EHR crosswalk'!A:B,2,FALSE)),"No EHR Specified",VLOOKUP(C9567,'Provider-EHR crosswalk'!A:B,2,FALSE))</f>
        <v>Azalea Health EHR</v>
      </c>
    </row>
    <row r="9568" spans="1:11" x14ac:dyDescent="0.25">
      <c r="A9568" t="s">
        <v>80</v>
      </c>
      <c r="B9568">
        <v>203</v>
      </c>
      <c r="C9568" t="s">
        <v>965</v>
      </c>
      <c r="D9568" t="s">
        <v>81</v>
      </c>
      <c r="E9568">
        <v>1</v>
      </c>
      <c r="F9568">
        <v>1</v>
      </c>
      <c r="G9568">
        <v>100</v>
      </c>
      <c r="H9568" t="s">
        <v>65</v>
      </c>
      <c r="I9568">
        <v>85</v>
      </c>
      <c r="J9568" t="s">
        <v>66</v>
      </c>
      <c r="K9568" s="33" t="str">
        <f>IF(ISNA(VLOOKUP(C9568,'Provider-EHR crosswalk'!A:B,2,FALSE)),"No EHR Specified",VLOOKUP(C9568,'Provider-EHR crosswalk'!A:B,2,FALSE))</f>
        <v>Azalea Health EHR</v>
      </c>
    </row>
    <row r="9569" spans="1:11" x14ac:dyDescent="0.25">
      <c r="A9569" t="s">
        <v>82</v>
      </c>
      <c r="B9569">
        <v>203</v>
      </c>
      <c r="C9569" t="s">
        <v>965</v>
      </c>
      <c r="D9569" t="s">
        <v>83</v>
      </c>
      <c r="E9569">
        <v>1</v>
      </c>
      <c r="F9569">
        <v>1</v>
      </c>
      <c r="G9569">
        <v>100</v>
      </c>
      <c r="H9569" t="s">
        <v>65</v>
      </c>
      <c r="I9569">
        <v>85</v>
      </c>
      <c r="J9569" t="s">
        <v>66</v>
      </c>
      <c r="K9569" s="33" t="str">
        <f>IF(ISNA(VLOOKUP(C9569,'Provider-EHR crosswalk'!A:B,2,FALSE)),"No EHR Specified",VLOOKUP(C9569,'Provider-EHR crosswalk'!A:B,2,FALSE))</f>
        <v>Azalea Health EHR</v>
      </c>
    </row>
    <row r="9570" spans="1:11" x14ac:dyDescent="0.25">
      <c r="A9570" t="s">
        <v>84</v>
      </c>
      <c r="B9570">
        <v>203</v>
      </c>
      <c r="C9570" t="s">
        <v>965</v>
      </c>
      <c r="D9570" t="s">
        <v>85</v>
      </c>
      <c r="E9570">
        <v>1</v>
      </c>
      <c r="F9570">
        <v>1</v>
      </c>
      <c r="G9570">
        <v>100</v>
      </c>
      <c r="H9570" t="s">
        <v>65</v>
      </c>
      <c r="I9570">
        <v>85</v>
      </c>
      <c r="J9570" t="s">
        <v>66</v>
      </c>
      <c r="K9570" s="33" t="str">
        <f>IF(ISNA(VLOOKUP(C9570,'Provider-EHR crosswalk'!A:B,2,FALSE)),"No EHR Specified",VLOOKUP(C9570,'Provider-EHR crosswalk'!A:B,2,FALSE))</f>
        <v>Azalea Health EHR</v>
      </c>
    </row>
    <row r="9571" spans="1:11" x14ac:dyDescent="0.25">
      <c r="A9571" t="s">
        <v>86</v>
      </c>
      <c r="B9571">
        <v>203</v>
      </c>
      <c r="C9571" t="s">
        <v>965</v>
      </c>
      <c r="D9571" t="s">
        <v>87</v>
      </c>
      <c r="E9571">
        <v>1</v>
      </c>
      <c r="F9571">
        <v>1</v>
      </c>
      <c r="G9571">
        <v>100</v>
      </c>
      <c r="H9571" t="s">
        <v>65</v>
      </c>
      <c r="I9571">
        <v>95</v>
      </c>
      <c r="J9571" t="s">
        <v>66</v>
      </c>
      <c r="K9571" s="33" t="str">
        <f>IF(ISNA(VLOOKUP(C9571,'Provider-EHR crosswalk'!A:B,2,FALSE)),"No EHR Specified",VLOOKUP(C9571,'Provider-EHR crosswalk'!A:B,2,FALSE))</f>
        <v>Azalea Health EHR</v>
      </c>
    </row>
    <row r="9572" spans="1:11" x14ac:dyDescent="0.25">
      <c r="A9572" t="s">
        <v>88</v>
      </c>
      <c r="B9572">
        <v>203</v>
      </c>
      <c r="C9572" t="s">
        <v>965</v>
      </c>
      <c r="D9572" t="s">
        <v>89</v>
      </c>
      <c r="E9572">
        <v>1</v>
      </c>
      <c r="F9572">
        <v>1</v>
      </c>
      <c r="G9572">
        <v>100</v>
      </c>
      <c r="H9572" t="s">
        <v>65</v>
      </c>
      <c r="I9572">
        <v>95</v>
      </c>
      <c r="J9572" t="s">
        <v>66</v>
      </c>
      <c r="K9572" s="33" t="str">
        <f>IF(ISNA(VLOOKUP(C9572,'Provider-EHR crosswalk'!A:B,2,FALSE)),"No EHR Specified",VLOOKUP(C9572,'Provider-EHR crosswalk'!A:B,2,FALSE))</f>
        <v>Azalea Health EHR</v>
      </c>
    </row>
    <row r="9573" spans="1:11" x14ac:dyDescent="0.25">
      <c r="A9573" t="s">
        <v>90</v>
      </c>
      <c r="B9573">
        <v>203</v>
      </c>
      <c r="C9573" t="s">
        <v>965</v>
      </c>
      <c r="D9573" t="s">
        <v>91</v>
      </c>
      <c r="E9573">
        <v>1</v>
      </c>
      <c r="F9573">
        <v>1</v>
      </c>
      <c r="G9573">
        <v>100</v>
      </c>
      <c r="H9573" t="s">
        <v>65</v>
      </c>
      <c r="I9573">
        <v>90</v>
      </c>
      <c r="J9573" t="s">
        <v>66</v>
      </c>
      <c r="K9573" s="33" t="str">
        <f>IF(ISNA(VLOOKUP(C9573,'Provider-EHR crosswalk'!A:B,2,FALSE)),"No EHR Specified",VLOOKUP(C9573,'Provider-EHR crosswalk'!A:B,2,FALSE))</f>
        <v>Azalea Health EHR</v>
      </c>
    </row>
    <row r="9574" spans="1:11" x14ac:dyDescent="0.25">
      <c r="A9574" t="s">
        <v>92</v>
      </c>
      <c r="B9574">
        <v>203</v>
      </c>
      <c r="C9574" t="s">
        <v>965</v>
      </c>
      <c r="D9574" t="s">
        <v>93</v>
      </c>
      <c r="E9574">
        <v>0</v>
      </c>
      <c r="F9574">
        <v>1</v>
      </c>
      <c r="G9574">
        <v>0</v>
      </c>
      <c r="H9574" t="s">
        <v>65</v>
      </c>
      <c r="I9574">
        <v>90</v>
      </c>
      <c r="J9574" t="s">
        <v>69</v>
      </c>
      <c r="K9574" s="33" t="str">
        <f>IF(ISNA(VLOOKUP(C9574,'Provider-EHR crosswalk'!A:B,2,FALSE)),"No EHR Specified",VLOOKUP(C9574,'Provider-EHR crosswalk'!A:B,2,FALSE))</f>
        <v>Azalea Health EHR</v>
      </c>
    </row>
    <row r="9575" spans="1:11" x14ac:dyDescent="0.25">
      <c r="A9575" t="s">
        <v>94</v>
      </c>
      <c r="B9575">
        <v>203</v>
      </c>
      <c r="C9575" t="s">
        <v>965</v>
      </c>
      <c r="D9575" t="s">
        <v>95</v>
      </c>
      <c r="E9575">
        <v>1</v>
      </c>
      <c r="F9575">
        <v>1</v>
      </c>
      <c r="G9575">
        <v>100</v>
      </c>
      <c r="H9575" t="s">
        <v>65</v>
      </c>
      <c r="I9575">
        <v>90</v>
      </c>
      <c r="J9575" t="s">
        <v>66</v>
      </c>
      <c r="K9575" s="33" t="str">
        <f>IF(ISNA(VLOOKUP(C9575,'Provider-EHR crosswalk'!A:B,2,FALSE)),"No EHR Specified",VLOOKUP(C9575,'Provider-EHR crosswalk'!A:B,2,FALSE))</f>
        <v>Azalea Health EHR</v>
      </c>
    </row>
    <row r="9576" spans="1:11" x14ac:dyDescent="0.25">
      <c r="A9576" t="s">
        <v>96</v>
      </c>
      <c r="B9576">
        <v>203</v>
      </c>
      <c r="C9576" t="s">
        <v>965</v>
      </c>
      <c r="D9576" t="s">
        <v>97</v>
      </c>
      <c r="E9576">
        <v>1</v>
      </c>
      <c r="F9576">
        <v>1</v>
      </c>
      <c r="G9576">
        <v>100</v>
      </c>
      <c r="H9576" t="s">
        <v>65</v>
      </c>
      <c r="I9576">
        <v>90</v>
      </c>
      <c r="J9576" t="s">
        <v>66</v>
      </c>
      <c r="K9576" s="33" t="str">
        <f>IF(ISNA(VLOOKUP(C9576,'Provider-EHR crosswalk'!A:B,2,FALSE)),"No EHR Specified",VLOOKUP(C9576,'Provider-EHR crosswalk'!A:B,2,FALSE))</f>
        <v>Azalea Health EHR</v>
      </c>
    </row>
    <row r="9577" spans="1:11" x14ac:dyDescent="0.25">
      <c r="A9577" t="s">
        <v>98</v>
      </c>
      <c r="B9577">
        <v>203</v>
      </c>
      <c r="C9577" t="s">
        <v>965</v>
      </c>
      <c r="D9577" t="s">
        <v>99</v>
      </c>
      <c r="E9577">
        <v>1</v>
      </c>
      <c r="F9577">
        <v>1</v>
      </c>
      <c r="G9577">
        <v>100</v>
      </c>
      <c r="H9577" t="s">
        <v>65</v>
      </c>
      <c r="I9577">
        <v>90</v>
      </c>
      <c r="J9577" t="s">
        <v>66</v>
      </c>
      <c r="K9577" s="33" t="str">
        <f>IF(ISNA(VLOOKUP(C9577,'Provider-EHR crosswalk'!A:B,2,FALSE)),"No EHR Specified",VLOOKUP(C9577,'Provider-EHR crosswalk'!A:B,2,FALSE))</f>
        <v>Azalea Health EHR</v>
      </c>
    </row>
    <row r="9578" spans="1:11" x14ac:dyDescent="0.25">
      <c r="A9578" t="s">
        <v>100</v>
      </c>
      <c r="B9578">
        <v>203</v>
      </c>
      <c r="C9578" t="s">
        <v>965</v>
      </c>
      <c r="D9578" t="s">
        <v>101</v>
      </c>
      <c r="E9578">
        <v>1</v>
      </c>
      <c r="F9578">
        <v>1</v>
      </c>
      <c r="G9578">
        <v>100</v>
      </c>
      <c r="H9578" t="s">
        <v>65</v>
      </c>
      <c r="I9578">
        <v>99</v>
      </c>
      <c r="J9578" t="s">
        <v>66</v>
      </c>
      <c r="K9578" s="33" t="str">
        <f>IF(ISNA(VLOOKUP(C9578,'Provider-EHR crosswalk'!A:B,2,FALSE)),"No EHR Specified",VLOOKUP(C9578,'Provider-EHR crosswalk'!A:B,2,FALSE))</f>
        <v>Azalea Health EHR</v>
      </c>
    </row>
    <row r="9579" spans="1:11" x14ac:dyDescent="0.25">
      <c r="A9579" t="s">
        <v>102</v>
      </c>
      <c r="B9579">
        <v>203</v>
      </c>
      <c r="C9579" t="s">
        <v>965</v>
      </c>
      <c r="D9579" t="s">
        <v>103</v>
      </c>
      <c r="E9579">
        <v>1</v>
      </c>
      <c r="F9579">
        <v>1</v>
      </c>
      <c r="G9579">
        <v>100</v>
      </c>
      <c r="H9579" t="s">
        <v>65</v>
      </c>
      <c r="I9579">
        <v>99</v>
      </c>
      <c r="J9579" t="s">
        <v>66</v>
      </c>
      <c r="K9579" s="33" t="str">
        <f>IF(ISNA(VLOOKUP(C9579,'Provider-EHR crosswalk'!A:B,2,FALSE)),"No EHR Specified",VLOOKUP(C9579,'Provider-EHR crosswalk'!A:B,2,FALSE))</f>
        <v>Azalea Health EHR</v>
      </c>
    </row>
    <row r="9580" spans="1:11" x14ac:dyDescent="0.25">
      <c r="A9580" t="s">
        <v>104</v>
      </c>
      <c r="B9580">
        <v>203</v>
      </c>
      <c r="C9580" t="s">
        <v>965</v>
      </c>
      <c r="D9580" t="s">
        <v>105</v>
      </c>
      <c r="E9580">
        <v>1</v>
      </c>
      <c r="F9580">
        <v>1</v>
      </c>
      <c r="G9580">
        <v>100</v>
      </c>
      <c r="H9580" t="s">
        <v>65</v>
      </c>
      <c r="I9580">
        <v>99</v>
      </c>
      <c r="J9580" t="s">
        <v>66</v>
      </c>
      <c r="K9580" s="33" t="str">
        <f>IF(ISNA(VLOOKUP(C9580,'Provider-EHR crosswalk'!A:B,2,FALSE)),"No EHR Specified",VLOOKUP(C9580,'Provider-EHR crosswalk'!A:B,2,FALSE))</f>
        <v>Azalea Health EHR</v>
      </c>
    </row>
    <row r="9581" spans="1:11" x14ac:dyDescent="0.25">
      <c r="A9581" t="s">
        <v>106</v>
      </c>
      <c r="B9581">
        <v>203</v>
      </c>
      <c r="C9581" t="s">
        <v>965</v>
      </c>
      <c r="D9581" t="s">
        <v>107</v>
      </c>
      <c r="E9581">
        <v>1</v>
      </c>
      <c r="F9581">
        <v>1</v>
      </c>
      <c r="G9581">
        <v>100</v>
      </c>
      <c r="H9581" t="s">
        <v>65</v>
      </c>
      <c r="I9581">
        <v>99</v>
      </c>
      <c r="J9581" t="s">
        <v>66</v>
      </c>
      <c r="K9581" s="33" t="str">
        <f>IF(ISNA(VLOOKUP(C9581,'Provider-EHR crosswalk'!A:B,2,FALSE)),"No EHR Specified",VLOOKUP(C9581,'Provider-EHR crosswalk'!A:B,2,FALSE))</f>
        <v>Azalea Health EHR</v>
      </c>
    </row>
    <row r="9582" spans="1:11" x14ac:dyDescent="0.25">
      <c r="A9582" t="s">
        <v>108</v>
      </c>
      <c r="B9582">
        <v>203</v>
      </c>
      <c r="C9582" t="s">
        <v>965</v>
      </c>
      <c r="D9582" t="s">
        <v>109</v>
      </c>
      <c r="E9582">
        <v>1</v>
      </c>
      <c r="F9582">
        <v>1</v>
      </c>
      <c r="G9582">
        <v>100</v>
      </c>
      <c r="H9582" t="s">
        <v>65</v>
      </c>
      <c r="I9582">
        <v>99</v>
      </c>
      <c r="J9582" t="s">
        <v>66</v>
      </c>
      <c r="K9582" s="33" t="str">
        <f>IF(ISNA(VLOOKUP(C9582,'Provider-EHR crosswalk'!A:B,2,FALSE)),"No EHR Specified",VLOOKUP(C9582,'Provider-EHR crosswalk'!A:B,2,FALSE))</f>
        <v>Azalea Health EHR</v>
      </c>
    </row>
    <row r="9583" spans="1:11" x14ac:dyDescent="0.25">
      <c r="A9583" t="s">
        <v>110</v>
      </c>
      <c r="B9583">
        <v>203</v>
      </c>
      <c r="C9583" t="s">
        <v>965</v>
      </c>
      <c r="D9583" t="s">
        <v>111</v>
      </c>
      <c r="E9583">
        <v>1</v>
      </c>
      <c r="F9583">
        <v>1</v>
      </c>
      <c r="G9583">
        <v>100</v>
      </c>
      <c r="H9583" t="s">
        <v>65</v>
      </c>
      <c r="I9583">
        <v>99</v>
      </c>
      <c r="J9583" t="s">
        <v>66</v>
      </c>
      <c r="K9583" s="33" t="str">
        <f>IF(ISNA(VLOOKUP(C9583,'Provider-EHR crosswalk'!A:B,2,FALSE)),"No EHR Specified",VLOOKUP(C9583,'Provider-EHR crosswalk'!A:B,2,FALSE))</f>
        <v>Azalea Health EHR</v>
      </c>
    </row>
    <row r="9584" spans="1:11" x14ac:dyDescent="0.25">
      <c r="A9584" t="s">
        <v>112</v>
      </c>
      <c r="B9584">
        <v>203</v>
      </c>
      <c r="C9584" t="s">
        <v>965</v>
      </c>
      <c r="D9584" t="s">
        <v>113</v>
      </c>
      <c r="E9584">
        <v>1</v>
      </c>
      <c r="F9584">
        <v>1</v>
      </c>
      <c r="G9584">
        <v>100</v>
      </c>
      <c r="H9584" t="s">
        <v>65</v>
      </c>
      <c r="I9584">
        <v>99</v>
      </c>
      <c r="J9584" t="s">
        <v>66</v>
      </c>
      <c r="K9584" s="33" t="str">
        <f>IF(ISNA(VLOOKUP(C9584,'Provider-EHR crosswalk'!A:B,2,FALSE)),"No EHR Specified",VLOOKUP(C9584,'Provider-EHR crosswalk'!A:B,2,FALSE))</f>
        <v>Azalea Health EHR</v>
      </c>
    </row>
    <row r="9585" spans="1:11" x14ac:dyDescent="0.25">
      <c r="A9585" t="s">
        <v>114</v>
      </c>
      <c r="B9585">
        <v>203</v>
      </c>
      <c r="C9585" t="s">
        <v>965</v>
      </c>
      <c r="D9585" t="s">
        <v>115</v>
      </c>
      <c r="E9585">
        <v>0</v>
      </c>
      <c r="F9585">
        <v>1</v>
      </c>
      <c r="G9585">
        <v>0</v>
      </c>
      <c r="H9585" t="s">
        <v>116</v>
      </c>
      <c r="I9585">
        <v>4</v>
      </c>
      <c r="J9585" t="s">
        <v>66</v>
      </c>
      <c r="K9585" s="33" t="str">
        <f>IF(ISNA(VLOOKUP(C9585,'Provider-EHR crosswalk'!A:B,2,FALSE)),"No EHR Specified",VLOOKUP(C9585,'Provider-EHR crosswalk'!A:B,2,FALSE))</f>
        <v>Azalea Health EHR</v>
      </c>
    </row>
    <row r="9586" spans="1:11" x14ac:dyDescent="0.25">
      <c r="A9586" t="s">
        <v>117</v>
      </c>
      <c r="B9586">
        <v>203</v>
      </c>
      <c r="C9586" t="s">
        <v>965</v>
      </c>
      <c r="D9586" t="s">
        <v>118</v>
      </c>
      <c r="E9586">
        <v>0</v>
      </c>
      <c r="F9586">
        <v>1</v>
      </c>
      <c r="G9586">
        <v>0</v>
      </c>
      <c r="H9586" t="s">
        <v>116</v>
      </c>
      <c r="I9586">
        <v>4</v>
      </c>
      <c r="J9586" t="s">
        <v>66</v>
      </c>
      <c r="K9586" s="33" t="str">
        <f>IF(ISNA(VLOOKUP(C9586,'Provider-EHR crosswalk'!A:B,2,FALSE)),"No EHR Specified",VLOOKUP(C9586,'Provider-EHR crosswalk'!A:B,2,FALSE))</f>
        <v>Azalea Health EHR</v>
      </c>
    </row>
    <row r="9587" spans="1:11" x14ac:dyDescent="0.25">
      <c r="A9587" t="s">
        <v>119</v>
      </c>
      <c r="B9587">
        <v>203</v>
      </c>
      <c r="C9587" t="s">
        <v>965</v>
      </c>
      <c r="D9587" t="s">
        <v>120</v>
      </c>
      <c r="E9587">
        <v>0</v>
      </c>
      <c r="F9587">
        <v>1</v>
      </c>
      <c r="G9587">
        <v>0</v>
      </c>
      <c r="H9587" t="s">
        <v>116</v>
      </c>
      <c r="I9587">
        <v>4</v>
      </c>
      <c r="J9587" t="s">
        <v>66</v>
      </c>
      <c r="K9587" s="33" t="str">
        <f>IF(ISNA(VLOOKUP(C9587,'Provider-EHR crosswalk'!A:B,2,FALSE)),"No EHR Specified",VLOOKUP(C9587,'Provider-EHR crosswalk'!A:B,2,FALSE))</f>
        <v>Azalea Health EHR</v>
      </c>
    </row>
    <row r="9588" spans="1:11" x14ac:dyDescent="0.25">
      <c r="A9588" t="s">
        <v>121</v>
      </c>
      <c r="B9588">
        <v>203</v>
      </c>
      <c r="C9588" t="s">
        <v>965</v>
      </c>
      <c r="D9588" t="s">
        <v>122</v>
      </c>
      <c r="E9588">
        <v>0</v>
      </c>
      <c r="F9588">
        <v>1</v>
      </c>
      <c r="G9588">
        <v>0</v>
      </c>
      <c r="H9588" t="s">
        <v>116</v>
      </c>
      <c r="I9588">
        <v>1</v>
      </c>
      <c r="J9588" t="s">
        <v>66</v>
      </c>
      <c r="K9588" s="33" t="str">
        <f>IF(ISNA(VLOOKUP(C9588,'Provider-EHR crosswalk'!A:B,2,FALSE)),"No EHR Specified",VLOOKUP(C9588,'Provider-EHR crosswalk'!A:B,2,FALSE))</f>
        <v>Azalea Health EHR</v>
      </c>
    </row>
    <row r="9589" spans="1:11" x14ac:dyDescent="0.25">
      <c r="A9589" t="s">
        <v>123</v>
      </c>
      <c r="B9589">
        <v>203</v>
      </c>
      <c r="C9589" t="s">
        <v>965</v>
      </c>
      <c r="D9589" t="s">
        <v>124</v>
      </c>
      <c r="E9589">
        <v>0</v>
      </c>
      <c r="F9589">
        <v>1</v>
      </c>
      <c r="G9589">
        <v>0</v>
      </c>
      <c r="H9589" t="s">
        <v>116</v>
      </c>
      <c r="I9589">
        <v>1</v>
      </c>
      <c r="J9589" t="s">
        <v>66</v>
      </c>
      <c r="K9589" s="33" t="str">
        <f>IF(ISNA(VLOOKUP(C9589,'Provider-EHR crosswalk'!A:B,2,FALSE)),"No EHR Specified",VLOOKUP(C9589,'Provider-EHR crosswalk'!A:B,2,FALSE))</f>
        <v>Azalea Health EHR</v>
      </c>
    </row>
    <row r="9590" spans="1:11" x14ac:dyDescent="0.25">
      <c r="A9590" t="s">
        <v>125</v>
      </c>
      <c r="B9590">
        <v>203</v>
      </c>
      <c r="C9590" t="s">
        <v>965</v>
      </c>
      <c r="D9590" t="s">
        <v>126</v>
      </c>
      <c r="E9590">
        <v>0</v>
      </c>
      <c r="F9590">
        <v>1</v>
      </c>
      <c r="G9590">
        <v>0</v>
      </c>
      <c r="H9590" t="s">
        <v>116</v>
      </c>
      <c r="I9590">
        <v>1</v>
      </c>
      <c r="J9590" t="s">
        <v>66</v>
      </c>
      <c r="K9590" s="33" t="str">
        <f>IF(ISNA(VLOOKUP(C9590,'Provider-EHR crosswalk'!A:B,2,FALSE)),"No EHR Specified",VLOOKUP(C9590,'Provider-EHR crosswalk'!A:B,2,FALSE))</f>
        <v>Azalea Health EHR</v>
      </c>
    </row>
    <row r="9591" spans="1:11" x14ac:dyDescent="0.25">
      <c r="A9591" t="s">
        <v>127</v>
      </c>
      <c r="B9591">
        <v>203</v>
      </c>
      <c r="C9591" t="s">
        <v>965</v>
      </c>
      <c r="D9591" t="s">
        <v>128</v>
      </c>
      <c r="E9591">
        <v>0</v>
      </c>
      <c r="F9591">
        <v>1</v>
      </c>
      <c r="G9591">
        <v>0</v>
      </c>
      <c r="H9591" t="s">
        <v>116</v>
      </c>
      <c r="I9591">
        <v>4</v>
      </c>
      <c r="J9591" t="s">
        <v>66</v>
      </c>
      <c r="K9591" s="33" t="str">
        <f>IF(ISNA(VLOOKUP(C9591,'Provider-EHR crosswalk'!A:B,2,FALSE)),"No EHR Specified",VLOOKUP(C9591,'Provider-EHR crosswalk'!A:B,2,FALSE))</f>
        <v>Azalea Health EHR</v>
      </c>
    </row>
    <row r="9592" spans="1:11" x14ac:dyDescent="0.25">
      <c r="A9592" t="s">
        <v>129</v>
      </c>
      <c r="B9592">
        <v>203</v>
      </c>
      <c r="C9592" t="s">
        <v>965</v>
      </c>
      <c r="D9592" t="s">
        <v>130</v>
      </c>
      <c r="E9592">
        <v>0</v>
      </c>
      <c r="F9592">
        <v>1</v>
      </c>
      <c r="G9592">
        <v>0</v>
      </c>
      <c r="H9592" t="s">
        <v>116</v>
      </c>
      <c r="I9592">
        <v>4</v>
      </c>
      <c r="J9592" t="s">
        <v>66</v>
      </c>
      <c r="K9592" s="33" t="str">
        <f>IF(ISNA(VLOOKUP(C9592,'Provider-EHR crosswalk'!A:B,2,FALSE)),"No EHR Specified",VLOOKUP(C9592,'Provider-EHR crosswalk'!A:B,2,FALSE))</f>
        <v>Azalea Health EHR</v>
      </c>
    </row>
    <row r="9593" spans="1:11" x14ac:dyDescent="0.25">
      <c r="A9593" t="s">
        <v>131</v>
      </c>
      <c r="B9593">
        <v>203</v>
      </c>
      <c r="C9593" t="s">
        <v>965</v>
      </c>
      <c r="D9593" t="s">
        <v>132</v>
      </c>
      <c r="E9593">
        <v>0</v>
      </c>
      <c r="F9593">
        <v>1</v>
      </c>
      <c r="G9593">
        <v>0</v>
      </c>
      <c r="H9593" t="s">
        <v>116</v>
      </c>
      <c r="I9593">
        <v>4</v>
      </c>
      <c r="J9593" t="s">
        <v>66</v>
      </c>
      <c r="K9593" s="33" t="str">
        <f>IF(ISNA(VLOOKUP(C9593,'Provider-EHR crosswalk'!A:B,2,FALSE)),"No EHR Specified",VLOOKUP(C9593,'Provider-EHR crosswalk'!A:B,2,FALSE))</f>
        <v>Azalea Health EHR</v>
      </c>
    </row>
    <row r="9594" spans="1:11" x14ac:dyDescent="0.25">
      <c r="A9594" t="s">
        <v>133</v>
      </c>
      <c r="B9594">
        <v>203</v>
      </c>
      <c r="C9594" t="s">
        <v>965</v>
      </c>
      <c r="D9594" t="s">
        <v>134</v>
      </c>
      <c r="E9594">
        <v>0</v>
      </c>
      <c r="F9594">
        <v>1</v>
      </c>
      <c r="G9594">
        <v>0</v>
      </c>
      <c r="H9594" t="s">
        <v>116</v>
      </c>
      <c r="I9594">
        <v>1</v>
      </c>
      <c r="J9594" t="s">
        <v>66</v>
      </c>
      <c r="K9594" s="33" t="str">
        <f>IF(ISNA(VLOOKUP(C9594,'Provider-EHR crosswalk'!A:B,2,FALSE)),"No EHR Specified",VLOOKUP(C9594,'Provider-EHR crosswalk'!A:B,2,FALSE))</f>
        <v>Azalea Health EHR</v>
      </c>
    </row>
    <row r="9595" spans="1:11" x14ac:dyDescent="0.25">
      <c r="A9595" t="s">
        <v>135</v>
      </c>
      <c r="B9595">
        <v>203</v>
      </c>
      <c r="C9595" t="s">
        <v>965</v>
      </c>
      <c r="D9595" t="s">
        <v>136</v>
      </c>
      <c r="E9595">
        <v>0</v>
      </c>
      <c r="F9595">
        <v>1</v>
      </c>
      <c r="G9595">
        <v>0</v>
      </c>
      <c r="H9595" t="s">
        <v>116</v>
      </c>
      <c r="I9595">
        <v>1</v>
      </c>
      <c r="J9595" t="s">
        <v>66</v>
      </c>
      <c r="K9595" s="33" t="str">
        <f>IF(ISNA(VLOOKUP(C9595,'Provider-EHR crosswalk'!A:B,2,FALSE)),"No EHR Specified",VLOOKUP(C9595,'Provider-EHR crosswalk'!A:B,2,FALSE))</f>
        <v>Azalea Health EHR</v>
      </c>
    </row>
    <row r="9596" spans="1:11" x14ac:dyDescent="0.25">
      <c r="A9596" t="s">
        <v>137</v>
      </c>
      <c r="B9596">
        <v>203</v>
      </c>
      <c r="C9596" t="s">
        <v>965</v>
      </c>
      <c r="D9596" t="s">
        <v>138</v>
      </c>
      <c r="E9596">
        <v>0</v>
      </c>
      <c r="F9596">
        <v>1</v>
      </c>
      <c r="G9596">
        <v>0</v>
      </c>
      <c r="H9596" t="s">
        <v>116</v>
      </c>
      <c r="I9596">
        <v>1</v>
      </c>
      <c r="J9596" t="s">
        <v>66</v>
      </c>
      <c r="K9596" s="33" t="str">
        <f>IF(ISNA(VLOOKUP(C9596,'Provider-EHR crosswalk'!A:B,2,FALSE)),"No EHR Specified",VLOOKUP(C9596,'Provider-EHR crosswalk'!A:B,2,FALSE))</f>
        <v>Azalea Health EHR</v>
      </c>
    </row>
    <row r="9597" spans="1:11" x14ac:dyDescent="0.25">
      <c r="A9597" t="s">
        <v>139</v>
      </c>
      <c r="B9597">
        <v>203</v>
      </c>
      <c r="C9597" t="s">
        <v>965</v>
      </c>
      <c r="D9597" t="s">
        <v>140</v>
      </c>
      <c r="E9597">
        <v>0</v>
      </c>
      <c r="F9597">
        <v>1</v>
      </c>
      <c r="G9597">
        <v>0</v>
      </c>
      <c r="H9597" t="s">
        <v>116</v>
      </c>
      <c r="I9597">
        <v>1</v>
      </c>
      <c r="J9597" t="s">
        <v>66</v>
      </c>
      <c r="K9597" s="33" t="str">
        <f>IF(ISNA(VLOOKUP(C9597,'Provider-EHR crosswalk'!A:B,2,FALSE)),"No EHR Specified",VLOOKUP(C9597,'Provider-EHR crosswalk'!A:B,2,FALSE))</f>
        <v>Azalea Health EHR</v>
      </c>
    </row>
    <row r="9598" spans="1:11" x14ac:dyDescent="0.25">
      <c r="A9598" t="s">
        <v>141</v>
      </c>
      <c r="B9598">
        <v>203</v>
      </c>
      <c r="C9598" t="s">
        <v>965</v>
      </c>
      <c r="D9598" t="s">
        <v>142</v>
      </c>
      <c r="E9598">
        <v>0</v>
      </c>
      <c r="F9598">
        <v>1</v>
      </c>
      <c r="G9598">
        <v>0</v>
      </c>
      <c r="H9598" t="s">
        <v>116</v>
      </c>
      <c r="I9598">
        <v>1</v>
      </c>
      <c r="J9598" t="s">
        <v>66</v>
      </c>
      <c r="K9598" s="33" t="str">
        <f>IF(ISNA(VLOOKUP(C9598,'Provider-EHR crosswalk'!A:B,2,FALSE)),"No EHR Specified",VLOOKUP(C9598,'Provider-EHR crosswalk'!A:B,2,FALSE))</f>
        <v>Azalea Health EHR</v>
      </c>
    </row>
    <row r="9599" spans="1:11" x14ac:dyDescent="0.25">
      <c r="A9599" t="s">
        <v>143</v>
      </c>
      <c r="B9599">
        <v>203</v>
      </c>
      <c r="C9599" t="s">
        <v>965</v>
      </c>
      <c r="D9599" t="s">
        <v>144</v>
      </c>
      <c r="E9599">
        <v>0</v>
      </c>
      <c r="F9599">
        <v>1</v>
      </c>
      <c r="G9599">
        <v>0</v>
      </c>
      <c r="H9599" t="s">
        <v>116</v>
      </c>
      <c r="I9599">
        <v>1</v>
      </c>
      <c r="J9599" t="s">
        <v>66</v>
      </c>
      <c r="K9599" s="33" t="str">
        <f>IF(ISNA(VLOOKUP(C9599,'Provider-EHR crosswalk'!A:B,2,FALSE)),"No EHR Specified",VLOOKUP(C9599,'Provider-EHR crosswalk'!A:B,2,FALSE))</f>
        <v>Azalea Health EHR</v>
      </c>
    </row>
    <row r="9600" spans="1:11" x14ac:dyDescent="0.25">
      <c r="A9600" t="s">
        <v>145</v>
      </c>
      <c r="B9600">
        <v>203</v>
      </c>
      <c r="C9600" t="s">
        <v>965</v>
      </c>
      <c r="D9600" t="s">
        <v>146</v>
      </c>
      <c r="E9600">
        <v>0</v>
      </c>
      <c r="F9600">
        <v>1</v>
      </c>
      <c r="G9600">
        <v>0</v>
      </c>
      <c r="H9600" t="s">
        <v>116</v>
      </c>
      <c r="I9600">
        <v>1</v>
      </c>
      <c r="J9600" t="s">
        <v>66</v>
      </c>
      <c r="K9600" s="33" t="str">
        <f>IF(ISNA(VLOOKUP(C9600,'Provider-EHR crosswalk'!A:B,2,FALSE)),"No EHR Specified",VLOOKUP(C9600,'Provider-EHR crosswalk'!A:B,2,FALSE))</f>
        <v>Azalea Health EHR</v>
      </c>
    </row>
    <row r="9601" spans="1:11" x14ac:dyDescent="0.25">
      <c r="A9601" t="s">
        <v>147</v>
      </c>
      <c r="B9601">
        <v>203</v>
      </c>
      <c r="C9601" t="s">
        <v>965</v>
      </c>
      <c r="D9601" t="s">
        <v>148</v>
      </c>
      <c r="E9601">
        <v>0</v>
      </c>
      <c r="F9601">
        <v>1</v>
      </c>
      <c r="G9601">
        <v>0</v>
      </c>
      <c r="H9601" t="s">
        <v>116</v>
      </c>
      <c r="I9601">
        <v>1</v>
      </c>
      <c r="J9601" t="s">
        <v>66</v>
      </c>
      <c r="K9601" s="33" t="str">
        <f>IF(ISNA(VLOOKUP(C9601,'Provider-EHR crosswalk'!A:B,2,FALSE)),"No EHR Specified",VLOOKUP(C9601,'Provider-EHR crosswalk'!A:B,2,FALSE))</f>
        <v>Azalea Health EHR</v>
      </c>
    </row>
    <row r="9602" spans="1:11" x14ac:dyDescent="0.25">
      <c r="A9602" t="s">
        <v>149</v>
      </c>
      <c r="B9602">
        <v>203</v>
      </c>
      <c r="C9602" t="s">
        <v>965</v>
      </c>
      <c r="D9602" t="s">
        <v>150</v>
      </c>
      <c r="E9602">
        <v>0</v>
      </c>
      <c r="F9602">
        <v>1</v>
      </c>
      <c r="G9602">
        <v>0</v>
      </c>
      <c r="H9602" t="s">
        <v>116</v>
      </c>
      <c r="I9602">
        <v>1</v>
      </c>
      <c r="J9602" t="s">
        <v>66</v>
      </c>
      <c r="K9602" s="33" t="str">
        <f>IF(ISNA(VLOOKUP(C9602,'Provider-EHR crosswalk'!A:B,2,FALSE)),"No EHR Specified",VLOOKUP(C9602,'Provider-EHR crosswalk'!A:B,2,FALSE))</f>
        <v>Azalea Health EHR</v>
      </c>
    </row>
    <row r="9603" spans="1:11" x14ac:dyDescent="0.25">
      <c r="A9603" t="s">
        <v>151</v>
      </c>
      <c r="B9603">
        <v>203</v>
      </c>
      <c r="C9603" t="s">
        <v>965</v>
      </c>
      <c r="D9603" t="s">
        <v>152</v>
      </c>
      <c r="E9603">
        <v>0</v>
      </c>
      <c r="F9603">
        <v>1</v>
      </c>
      <c r="G9603">
        <v>0</v>
      </c>
      <c r="H9603" t="s">
        <v>116</v>
      </c>
      <c r="I9603">
        <v>1</v>
      </c>
      <c r="J9603" t="s">
        <v>66</v>
      </c>
      <c r="K9603" s="33" t="str">
        <f>IF(ISNA(VLOOKUP(C9603,'Provider-EHR crosswalk'!A:B,2,FALSE)),"No EHR Specified",VLOOKUP(C9603,'Provider-EHR crosswalk'!A:B,2,FALSE))</f>
        <v>Azalea Health EHR</v>
      </c>
    </row>
    <row r="9604" spans="1:11" x14ac:dyDescent="0.25">
      <c r="A9604" t="s">
        <v>153</v>
      </c>
      <c r="B9604">
        <v>203</v>
      </c>
      <c r="C9604" t="s">
        <v>965</v>
      </c>
      <c r="D9604" t="s">
        <v>154</v>
      </c>
      <c r="E9604">
        <v>0</v>
      </c>
      <c r="F9604">
        <v>1</v>
      </c>
      <c r="G9604">
        <v>0</v>
      </c>
      <c r="H9604" t="s">
        <v>116</v>
      </c>
      <c r="I9604">
        <v>1</v>
      </c>
      <c r="J9604" t="s">
        <v>66</v>
      </c>
      <c r="K9604" s="33" t="str">
        <f>IF(ISNA(VLOOKUP(C9604,'Provider-EHR crosswalk'!A:B,2,FALSE)),"No EHR Specified",VLOOKUP(C9604,'Provider-EHR crosswalk'!A:B,2,FALSE))</f>
        <v>Azalea Health EHR</v>
      </c>
    </row>
    <row r="9605" spans="1:11" x14ac:dyDescent="0.25">
      <c r="A9605" t="s">
        <v>155</v>
      </c>
      <c r="B9605">
        <v>203</v>
      </c>
      <c r="C9605" t="s">
        <v>965</v>
      </c>
      <c r="D9605" t="s">
        <v>156</v>
      </c>
      <c r="E9605">
        <v>0</v>
      </c>
      <c r="F9605">
        <v>1</v>
      </c>
      <c r="G9605">
        <v>0</v>
      </c>
      <c r="H9605" t="s">
        <v>157</v>
      </c>
      <c r="I9605" t="s">
        <v>157</v>
      </c>
      <c r="J9605" t="s">
        <v>157</v>
      </c>
      <c r="K9605" s="33" t="str">
        <f>IF(ISNA(VLOOKUP(C9605,'Provider-EHR crosswalk'!A:B,2,FALSE)),"No EHR Specified",VLOOKUP(C9605,'Provider-EHR crosswalk'!A:B,2,FALSE))</f>
        <v>Azalea Health EHR</v>
      </c>
    </row>
    <row r="9606" spans="1:11" x14ac:dyDescent="0.25">
      <c r="A9606" t="s">
        <v>158</v>
      </c>
      <c r="B9606">
        <v>203</v>
      </c>
      <c r="C9606" t="s">
        <v>965</v>
      </c>
      <c r="D9606" t="s">
        <v>159</v>
      </c>
      <c r="E9606">
        <v>0</v>
      </c>
      <c r="F9606">
        <v>1</v>
      </c>
      <c r="G9606">
        <v>0</v>
      </c>
      <c r="H9606" t="s">
        <v>157</v>
      </c>
      <c r="I9606" t="s">
        <v>157</v>
      </c>
      <c r="J9606" t="s">
        <v>157</v>
      </c>
      <c r="K9606" s="33" t="str">
        <f>IF(ISNA(VLOOKUP(C9606,'Provider-EHR crosswalk'!A:B,2,FALSE)),"No EHR Specified",VLOOKUP(C9606,'Provider-EHR crosswalk'!A:B,2,FALSE))</f>
        <v>Azalea Health EHR</v>
      </c>
    </row>
    <row r="9607" spans="1:11" x14ac:dyDescent="0.25">
      <c r="A9607" t="s">
        <v>162</v>
      </c>
      <c r="B9607">
        <v>203</v>
      </c>
      <c r="C9607" t="s">
        <v>965</v>
      </c>
      <c r="D9607" t="s">
        <v>163</v>
      </c>
      <c r="E9607">
        <v>1</v>
      </c>
      <c r="F9607">
        <v>1</v>
      </c>
      <c r="G9607">
        <v>100</v>
      </c>
      <c r="H9607" t="s">
        <v>65</v>
      </c>
      <c r="I9607">
        <v>95</v>
      </c>
      <c r="J9607" t="s">
        <v>66</v>
      </c>
      <c r="K9607" s="33" t="str">
        <f>IF(ISNA(VLOOKUP(C9607,'Provider-EHR crosswalk'!A:B,2,FALSE)),"No EHR Specified",VLOOKUP(C9607,'Provider-EHR crosswalk'!A:B,2,FALSE))</f>
        <v>Azalea Health EHR</v>
      </c>
    </row>
    <row r="9608" spans="1:11" x14ac:dyDescent="0.25">
      <c r="A9608" t="s">
        <v>164</v>
      </c>
      <c r="B9608">
        <v>203</v>
      </c>
      <c r="C9608" t="s">
        <v>965</v>
      </c>
      <c r="D9608" t="s">
        <v>165</v>
      </c>
      <c r="E9608">
        <v>1</v>
      </c>
      <c r="F9608">
        <v>1</v>
      </c>
      <c r="G9608">
        <v>100</v>
      </c>
      <c r="H9608" t="s">
        <v>65</v>
      </c>
      <c r="I9608">
        <v>95</v>
      </c>
      <c r="J9608" t="s">
        <v>66</v>
      </c>
      <c r="K9608" s="33" t="str">
        <f>IF(ISNA(VLOOKUP(C9608,'Provider-EHR crosswalk'!A:B,2,FALSE)),"No EHR Specified",VLOOKUP(C9608,'Provider-EHR crosswalk'!A:B,2,FALSE))</f>
        <v>Azalea Health EHR</v>
      </c>
    </row>
    <row r="9609" spans="1:11" x14ac:dyDescent="0.25">
      <c r="A9609" t="s">
        <v>166</v>
      </c>
      <c r="B9609">
        <v>203</v>
      </c>
      <c r="C9609" t="s">
        <v>965</v>
      </c>
      <c r="D9609" t="s">
        <v>167</v>
      </c>
      <c r="E9609">
        <v>0</v>
      </c>
      <c r="F9609">
        <v>1</v>
      </c>
      <c r="G9609">
        <v>0</v>
      </c>
      <c r="H9609" t="s">
        <v>116</v>
      </c>
      <c r="I9609">
        <v>5</v>
      </c>
      <c r="J9609" t="s">
        <v>66</v>
      </c>
      <c r="K9609" s="33" t="str">
        <f>IF(ISNA(VLOOKUP(C9609,'Provider-EHR crosswalk'!A:B,2,FALSE)),"No EHR Specified",VLOOKUP(C9609,'Provider-EHR crosswalk'!A:B,2,FALSE))</f>
        <v>Azalea Health EHR</v>
      </c>
    </row>
    <row r="9610" spans="1:11" x14ac:dyDescent="0.25">
      <c r="A9610" t="s">
        <v>168</v>
      </c>
      <c r="B9610">
        <v>203</v>
      </c>
      <c r="C9610" t="s">
        <v>965</v>
      </c>
      <c r="D9610" t="s">
        <v>169</v>
      </c>
      <c r="E9610">
        <v>0</v>
      </c>
      <c r="F9610">
        <v>1</v>
      </c>
      <c r="G9610">
        <v>0</v>
      </c>
      <c r="H9610" t="s">
        <v>116</v>
      </c>
      <c r="I9610">
        <v>5</v>
      </c>
      <c r="J9610" t="s">
        <v>66</v>
      </c>
      <c r="K9610" s="33" t="str">
        <f>IF(ISNA(VLOOKUP(C9610,'Provider-EHR crosswalk'!A:B,2,FALSE)),"No EHR Specified",VLOOKUP(C9610,'Provider-EHR crosswalk'!A:B,2,FALSE))</f>
        <v>Azalea Health EHR</v>
      </c>
    </row>
    <row r="9611" spans="1:11" x14ac:dyDescent="0.25">
      <c r="A9611" t="s">
        <v>170</v>
      </c>
      <c r="B9611">
        <v>203</v>
      </c>
      <c r="C9611" t="s">
        <v>965</v>
      </c>
      <c r="D9611" t="s">
        <v>171</v>
      </c>
      <c r="E9611">
        <v>0</v>
      </c>
      <c r="F9611">
        <v>1</v>
      </c>
      <c r="G9611">
        <v>0</v>
      </c>
      <c r="H9611" t="s">
        <v>116</v>
      </c>
      <c r="I9611">
        <v>5</v>
      </c>
      <c r="J9611" t="s">
        <v>66</v>
      </c>
      <c r="K9611" s="33" t="str">
        <f>IF(ISNA(VLOOKUP(C9611,'Provider-EHR crosswalk'!A:B,2,FALSE)),"No EHR Specified",VLOOKUP(C9611,'Provider-EHR crosswalk'!A:B,2,FALSE))</f>
        <v>Azalea Health EHR</v>
      </c>
    </row>
    <row r="9612" spans="1:11" x14ac:dyDescent="0.25">
      <c r="A9612" t="s">
        <v>172</v>
      </c>
      <c r="B9612">
        <v>203</v>
      </c>
      <c r="C9612" t="s">
        <v>965</v>
      </c>
      <c r="D9612" t="s">
        <v>173</v>
      </c>
      <c r="E9612">
        <v>0</v>
      </c>
      <c r="F9612">
        <v>1</v>
      </c>
      <c r="G9612">
        <v>0</v>
      </c>
      <c r="H9612" t="s">
        <v>116</v>
      </c>
      <c r="I9612">
        <v>5</v>
      </c>
      <c r="J9612" t="s">
        <v>66</v>
      </c>
      <c r="K9612" s="33" t="str">
        <f>IF(ISNA(VLOOKUP(C9612,'Provider-EHR crosswalk'!A:B,2,FALSE)),"No EHR Specified",VLOOKUP(C9612,'Provider-EHR crosswalk'!A:B,2,FALSE))</f>
        <v>Azalea Health EHR</v>
      </c>
    </row>
    <row r="9613" spans="1:11" x14ac:dyDescent="0.25">
      <c r="A9613" t="s">
        <v>174</v>
      </c>
      <c r="B9613">
        <v>203</v>
      </c>
      <c r="C9613" t="s">
        <v>965</v>
      </c>
      <c r="D9613" t="s">
        <v>175</v>
      </c>
      <c r="E9613">
        <v>0</v>
      </c>
      <c r="F9613">
        <v>1</v>
      </c>
      <c r="G9613">
        <v>0</v>
      </c>
      <c r="H9613" t="s">
        <v>116</v>
      </c>
      <c r="I9613">
        <v>5</v>
      </c>
      <c r="J9613" t="s">
        <v>66</v>
      </c>
      <c r="K9613" s="33" t="str">
        <f>IF(ISNA(VLOOKUP(C9613,'Provider-EHR crosswalk'!A:B,2,FALSE)),"No EHR Specified",VLOOKUP(C9613,'Provider-EHR crosswalk'!A:B,2,FALSE))</f>
        <v>Azalea Health EHR</v>
      </c>
    </row>
    <row r="9614" spans="1:11" x14ac:dyDescent="0.25">
      <c r="A9614" t="s">
        <v>176</v>
      </c>
      <c r="B9614">
        <v>203</v>
      </c>
      <c r="C9614" t="s">
        <v>965</v>
      </c>
      <c r="D9614" t="s">
        <v>177</v>
      </c>
      <c r="E9614">
        <v>0</v>
      </c>
      <c r="F9614">
        <v>1</v>
      </c>
      <c r="G9614">
        <v>0</v>
      </c>
      <c r="H9614" t="s">
        <v>116</v>
      </c>
      <c r="I9614">
        <v>5</v>
      </c>
      <c r="J9614" t="s">
        <v>66</v>
      </c>
      <c r="K9614" s="33" t="str">
        <f>IF(ISNA(VLOOKUP(C9614,'Provider-EHR crosswalk'!A:B,2,FALSE)),"No EHR Specified",VLOOKUP(C9614,'Provider-EHR crosswalk'!A:B,2,FALSE))</f>
        <v>Azalea Health EHR</v>
      </c>
    </row>
    <row r="9615" spans="1:11" x14ac:dyDescent="0.25">
      <c r="A9615" t="s">
        <v>63</v>
      </c>
      <c r="B9615">
        <v>63</v>
      </c>
      <c r="C9615" t="s">
        <v>981</v>
      </c>
      <c r="D9615" t="s">
        <v>64</v>
      </c>
      <c r="E9615">
        <v>50</v>
      </c>
      <c r="F9615">
        <v>50</v>
      </c>
      <c r="G9615">
        <v>100</v>
      </c>
      <c r="H9615" t="s">
        <v>65</v>
      </c>
      <c r="I9615">
        <v>99</v>
      </c>
      <c r="J9615" t="s">
        <v>66</v>
      </c>
      <c r="K9615" s="33" t="str">
        <f>IF(ISNA(VLOOKUP(C9615,'Provider-EHR crosswalk'!A:B,2,FALSE)),"No EHR Specified",VLOOKUP(C9615,'Provider-EHR crosswalk'!A:B,2,FALSE))</f>
        <v>Azalea Health EHR</v>
      </c>
    </row>
    <row r="9616" spans="1:11" x14ac:dyDescent="0.25">
      <c r="A9616" t="s">
        <v>67</v>
      </c>
      <c r="B9616">
        <v>63</v>
      </c>
      <c r="C9616" t="s">
        <v>981</v>
      </c>
      <c r="D9616" t="s">
        <v>68</v>
      </c>
      <c r="E9616">
        <v>40</v>
      </c>
      <c r="F9616">
        <v>50</v>
      </c>
      <c r="G9616">
        <v>80</v>
      </c>
      <c r="H9616" t="s">
        <v>65</v>
      </c>
      <c r="I9616">
        <v>75</v>
      </c>
      <c r="J9616" t="s">
        <v>66</v>
      </c>
      <c r="K9616" s="33" t="str">
        <f>IF(ISNA(VLOOKUP(C9616,'Provider-EHR crosswalk'!A:B,2,FALSE)),"No EHR Specified",VLOOKUP(C9616,'Provider-EHR crosswalk'!A:B,2,FALSE))</f>
        <v>Azalea Health EHR</v>
      </c>
    </row>
    <row r="9617" spans="1:11" x14ac:dyDescent="0.25">
      <c r="A9617" t="s">
        <v>70</v>
      </c>
      <c r="B9617">
        <v>63</v>
      </c>
      <c r="C9617" t="s">
        <v>981</v>
      </c>
      <c r="D9617" t="s">
        <v>71</v>
      </c>
      <c r="E9617">
        <v>50</v>
      </c>
      <c r="F9617">
        <v>50</v>
      </c>
      <c r="G9617">
        <v>100</v>
      </c>
      <c r="H9617" t="s">
        <v>65</v>
      </c>
      <c r="I9617">
        <v>99</v>
      </c>
      <c r="J9617" t="s">
        <v>66</v>
      </c>
      <c r="K9617" s="33" t="str">
        <f>IF(ISNA(VLOOKUP(C9617,'Provider-EHR crosswalk'!A:B,2,FALSE)),"No EHR Specified",VLOOKUP(C9617,'Provider-EHR crosswalk'!A:B,2,FALSE))</f>
        <v>Azalea Health EHR</v>
      </c>
    </row>
    <row r="9618" spans="1:11" x14ac:dyDescent="0.25">
      <c r="A9618" t="s">
        <v>72</v>
      </c>
      <c r="B9618">
        <v>63</v>
      </c>
      <c r="C9618" t="s">
        <v>981</v>
      </c>
      <c r="D9618" t="s">
        <v>73</v>
      </c>
      <c r="E9618">
        <v>50</v>
      </c>
      <c r="F9618">
        <v>50</v>
      </c>
      <c r="G9618">
        <v>100</v>
      </c>
      <c r="H9618" t="s">
        <v>65</v>
      </c>
      <c r="I9618">
        <v>99</v>
      </c>
      <c r="J9618" t="s">
        <v>66</v>
      </c>
      <c r="K9618" s="33" t="str">
        <f>IF(ISNA(VLOOKUP(C9618,'Provider-EHR crosswalk'!A:B,2,FALSE)),"No EHR Specified",VLOOKUP(C9618,'Provider-EHR crosswalk'!A:B,2,FALSE))</f>
        <v>Azalea Health EHR</v>
      </c>
    </row>
    <row r="9619" spans="1:11" x14ac:dyDescent="0.25">
      <c r="A9619" t="s">
        <v>74</v>
      </c>
      <c r="B9619">
        <v>63</v>
      </c>
      <c r="C9619" t="s">
        <v>981</v>
      </c>
      <c r="D9619" t="s">
        <v>75</v>
      </c>
      <c r="E9619">
        <v>50</v>
      </c>
      <c r="F9619">
        <v>50</v>
      </c>
      <c r="G9619">
        <v>100</v>
      </c>
      <c r="H9619" t="s">
        <v>65</v>
      </c>
      <c r="I9619">
        <v>99</v>
      </c>
      <c r="J9619" t="s">
        <v>66</v>
      </c>
      <c r="K9619" s="33" t="str">
        <f>IF(ISNA(VLOOKUP(C9619,'Provider-EHR crosswalk'!A:B,2,FALSE)),"No EHR Specified",VLOOKUP(C9619,'Provider-EHR crosswalk'!A:B,2,FALSE))</f>
        <v>Azalea Health EHR</v>
      </c>
    </row>
    <row r="9620" spans="1:11" x14ac:dyDescent="0.25">
      <c r="A9620" t="s">
        <v>76</v>
      </c>
      <c r="B9620">
        <v>63</v>
      </c>
      <c r="C9620" t="s">
        <v>981</v>
      </c>
      <c r="D9620" t="s">
        <v>77</v>
      </c>
      <c r="E9620">
        <v>50</v>
      </c>
      <c r="F9620">
        <v>50</v>
      </c>
      <c r="G9620">
        <v>100</v>
      </c>
      <c r="H9620" t="s">
        <v>65</v>
      </c>
      <c r="I9620">
        <v>85</v>
      </c>
      <c r="J9620" t="s">
        <v>66</v>
      </c>
      <c r="K9620" s="33" t="str">
        <f>IF(ISNA(VLOOKUP(C9620,'Provider-EHR crosswalk'!A:B,2,FALSE)),"No EHR Specified",VLOOKUP(C9620,'Provider-EHR crosswalk'!A:B,2,FALSE))</f>
        <v>Azalea Health EHR</v>
      </c>
    </row>
    <row r="9621" spans="1:11" x14ac:dyDescent="0.25">
      <c r="A9621" t="s">
        <v>78</v>
      </c>
      <c r="B9621">
        <v>63</v>
      </c>
      <c r="C9621" t="s">
        <v>981</v>
      </c>
      <c r="D9621" t="s">
        <v>79</v>
      </c>
      <c r="E9621">
        <v>50</v>
      </c>
      <c r="F9621">
        <v>50</v>
      </c>
      <c r="G9621">
        <v>100</v>
      </c>
      <c r="H9621" t="s">
        <v>65</v>
      </c>
      <c r="I9621">
        <v>85</v>
      </c>
      <c r="J9621" t="s">
        <v>66</v>
      </c>
      <c r="K9621" s="33" t="str">
        <f>IF(ISNA(VLOOKUP(C9621,'Provider-EHR crosswalk'!A:B,2,FALSE)),"No EHR Specified",VLOOKUP(C9621,'Provider-EHR crosswalk'!A:B,2,FALSE))</f>
        <v>Azalea Health EHR</v>
      </c>
    </row>
    <row r="9622" spans="1:11" x14ac:dyDescent="0.25">
      <c r="A9622" t="s">
        <v>80</v>
      </c>
      <c r="B9622">
        <v>63</v>
      </c>
      <c r="C9622" t="s">
        <v>981</v>
      </c>
      <c r="D9622" t="s">
        <v>81</v>
      </c>
      <c r="E9622">
        <v>50</v>
      </c>
      <c r="F9622">
        <v>50</v>
      </c>
      <c r="G9622">
        <v>100</v>
      </c>
      <c r="H9622" t="s">
        <v>65</v>
      </c>
      <c r="I9622">
        <v>85</v>
      </c>
      <c r="J9622" t="s">
        <v>66</v>
      </c>
      <c r="K9622" s="33" t="str">
        <f>IF(ISNA(VLOOKUP(C9622,'Provider-EHR crosswalk'!A:B,2,FALSE)),"No EHR Specified",VLOOKUP(C9622,'Provider-EHR crosswalk'!A:B,2,FALSE))</f>
        <v>Azalea Health EHR</v>
      </c>
    </row>
    <row r="9623" spans="1:11" x14ac:dyDescent="0.25">
      <c r="A9623" t="s">
        <v>82</v>
      </c>
      <c r="B9623">
        <v>63</v>
      </c>
      <c r="C9623" t="s">
        <v>981</v>
      </c>
      <c r="D9623" t="s">
        <v>83</v>
      </c>
      <c r="E9623">
        <v>50</v>
      </c>
      <c r="F9623">
        <v>50</v>
      </c>
      <c r="G9623">
        <v>100</v>
      </c>
      <c r="H9623" t="s">
        <v>65</v>
      </c>
      <c r="I9623">
        <v>85</v>
      </c>
      <c r="J9623" t="s">
        <v>66</v>
      </c>
      <c r="K9623" s="33" t="str">
        <f>IF(ISNA(VLOOKUP(C9623,'Provider-EHR crosswalk'!A:B,2,FALSE)),"No EHR Specified",VLOOKUP(C9623,'Provider-EHR crosswalk'!A:B,2,FALSE))</f>
        <v>Azalea Health EHR</v>
      </c>
    </row>
    <row r="9624" spans="1:11" x14ac:dyDescent="0.25">
      <c r="A9624" t="s">
        <v>84</v>
      </c>
      <c r="B9624">
        <v>63</v>
      </c>
      <c r="C9624" t="s">
        <v>981</v>
      </c>
      <c r="D9624" t="s">
        <v>85</v>
      </c>
      <c r="E9624">
        <v>50</v>
      </c>
      <c r="F9624">
        <v>50</v>
      </c>
      <c r="G9624">
        <v>100</v>
      </c>
      <c r="H9624" t="s">
        <v>65</v>
      </c>
      <c r="I9624">
        <v>85</v>
      </c>
      <c r="J9624" t="s">
        <v>66</v>
      </c>
      <c r="K9624" s="33" t="str">
        <f>IF(ISNA(VLOOKUP(C9624,'Provider-EHR crosswalk'!A:B,2,FALSE)),"No EHR Specified",VLOOKUP(C9624,'Provider-EHR crosswalk'!A:B,2,FALSE))</f>
        <v>Azalea Health EHR</v>
      </c>
    </row>
    <row r="9625" spans="1:11" x14ac:dyDescent="0.25">
      <c r="A9625" t="s">
        <v>86</v>
      </c>
      <c r="B9625">
        <v>63</v>
      </c>
      <c r="C9625" t="s">
        <v>981</v>
      </c>
      <c r="D9625" t="s">
        <v>87</v>
      </c>
      <c r="E9625">
        <v>50</v>
      </c>
      <c r="F9625">
        <v>50</v>
      </c>
      <c r="G9625">
        <v>100</v>
      </c>
      <c r="H9625" t="s">
        <v>65</v>
      </c>
      <c r="I9625">
        <v>95</v>
      </c>
      <c r="J9625" t="s">
        <v>66</v>
      </c>
      <c r="K9625" s="33" t="str">
        <f>IF(ISNA(VLOOKUP(C9625,'Provider-EHR crosswalk'!A:B,2,FALSE)),"No EHR Specified",VLOOKUP(C9625,'Provider-EHR crosswalk'!A:B,2,FALSE))</f>
        <v>Azalea Health EHR</v>
      </c>
    </row>
    <row r="9626" spans="1:11" x14ac:dyDescent="0.25">
      <c r="A9626" t="s">
        <v>88</v>
      </c>
      <c r="B9626">
        <v>63</v>
      </c>
      <c r="C9626" t="s">
        <v>981</v>
      </c>
      <c r="D9626" t="s">
        <v>89</v>
      </c>
      <c r="E9626">
        <v>50</v>
      </c>
      <c r="F9626">
        <v>50</v>
      </c>
      <c r="G9626">
        <v>100</v>
      </c>
      <c r="H9626" t="s">
        <v>65</v>
      </c>
      <c r="I9626">
        <v>95</v>
      </c>
      <c r="J9626" t="s">
        <v>66</v>
      </c>
      <c r="K9626" s="33" t="str">
        <f>IF(ISNA(VLOOKUP(C9626,'Provider-EHR crosswalk'!A:B,2,FALSE)),"No EHR Specified",VLOOKUP(C9626,'Provider-EHR crosswalk'!A:B,2,FALSE))</f>
        <v>Azalea Health EHR</v>
      </c>
    </row>
    <row r="9627" spans="1:11" x14ac:dyDescent="0.25">
      <c r="A9627" t="s">
        <v>90</v>
      </c>
      <c r="B9627">
        <v>63</v>
      </c>
      <c r="C9627" t="s">
        <v>981</v>
      </c>
      <c r="D9627" t="s">
        <v>91</v>
      </c>
      <c r="E9627">
        <v>50</v>
      </c>
      <c r="F9627">
        <v>50</v>
      </c>
      <c r="G9627">
        <v>100</v>
      </c>
      <c r="H9627" t="s">
        <v>65</v>
      </c>
      <c r="I9627">
        <v>90</v>
      </c>
      <c r="J9627" t="s">
        <v>66</v>
      </c>
      <c r="K9627" s="33" t="str">
        <f>IF(ISNA(VLOOKUP(C9627,'Provider-EHR crosswalk'!A:B,2,FALSE)),"No EHR Specified",VLOOKUP(C9627,'Provider-EHR crosswalk'!A:B,2,FALSE))</f>
        <v>Azalea Health EHR</v>
      </c>
    </row>
    <row r="9628" spans="1:11" x14ac:dyDescent="0.25">
      <c r="A9628" t="s">
        <v>92</v>
      </c>
      <c r="B9628">
        <v>63</v>
      </c>
      <c r="C9628" t="s">
        <v>981</v>
      </c>
      <c r="D9628" t="s">
        <v>93</v>
      </c>
      <c r="E9628">
        <v>45</v>
      </c>
      <c r="F9628">
        <v>50</v>
      </c>
      <c r="G9628">
        <v>90</v>
      </c>
      <c r="H9628" t="s">
        <v>65</v>
      </c>
      <c r="I9628">
        <v>90</v>
      </c>
      <c r="J9628" t="s">
        <v>69</v>
      </c>
      <c r="K9628" s="33" t="str">
        <f>IF(ISNA(VLOOKUP(C9628,'Provider-EHR crosswalk'!A:B,2,FALSE)),"No EHR Specified",VLOOKUP(C9628,'Provider-EHR crosswalk'!A:B,2,FALSE))</f>
        <v>Azalea Health EHR</v>
      </c>
    </row>
    <row r="9629" spans="1:11" x14ac:dyDescent="0.25">
      <c r="A9629" t="s">
        <v>94</v>
      </c>
      <c r="B9629">
        <v>63</v>
      </c>
      <c r="C9629" t="s">
        <v>981</v>
      </c>
      <c r="D9629" t="s">
        <v>95</v>
      </c>
      <c r="E9629">
        <v>19</v>
      </c>
      <c r="F9629">
        <v>50</v>
      </c>
      <c r="G9629">
        <v>38</v>
      </c>
      <c r="H9629" t="s">
        <v>65</v>
      </c>
      <c r="I9629">
        <v>90</v>
      </c>
      <c r="J9629" t="s">
        <v>69</v>
      </c>
      <c r="K9629" s="33" t="str">
        <f>IF(ISNA(VLOOKUP(C9629,'Provider-EHR crosswalk'!A:B,2,FALSE)),"No EHR Specified",VLOOKUP(C9629,'Provider-EHR crosswalk'!A:B,2,FALSE))</f>
        <v>Azalea Health EHR</v>
      </c>
    </row>
    <row r="9630" spans="1:11" x14ac:dyDescent="0.25">
      <c r="A9630" t="s">
        <v>96</v>
      </c>
      <c r="B9630">
        <v>63</v>
      </c>
      <c r="C9630" t="s">
        <v>981</v>
      </c>
      <c r="D9630" t="s">
        <v>97</v>
      </c>
      <c r="E9630">
        <v>49</v>
      </c>
      <c r="F9630">
        <v>50</v>
      </c>
      <c r="G9630">
        <v>98</v>
      </c>
      <c r="H9630" t="s">
        <v>65</v>
      </c>
      <c r="I9630">
        <v>90</v>
      </c>
      <c r="J9630" t="s">
        <v>66</v>
      </c>
      <c r="K9630" s="33" t="str">
        <f>IF(ISNA(VLOOKUP(C9630,'Provider-EHR crosswalk'!A:B,2,FALSE)),"No EHR Specified",VLOOKUP(C9630,'Provider-EHR crosswalk'!A:B,2,FALSE))</f>
        <v>Azalea Health EHR</v>
      </c>
    </row>
    <row r="9631" spans="1:11" x14ac:dyDescent="0.25">
      <c r="A9631" t="s">
        <v>98</v>
      </c>
      <c r="B9631">
        <v>63</v>
      </c>
      <c r="C9631" t="s">
        <v>981</v>
      </c>
      <c r="D9631" t="s">
        <v>99</v>
      </c>
      <c r="E9631">
        <v>49</v>
      </c>
      <c r="F9631">
        <v>50</v>
      </c>
      <c r="G9631">
        <v>98</v>
      </c>
      <c r="H9631" t="s">
        <v>65</v>
      </c>
      <c r="I9631">
        <v>90</v>
      </c>
      <c r="J9631" t="s">
        <v>66</v>
      </c>
      <c r="K9631" s="33" t="str">
        <f>IF(ISNA(VLOOKUP(C9631,'Provider-EHR crosswalk'!A:B,2,FALSE)),"No EHR Specified",VLOOKUP(C9631,'Provider-EHR crosswalk'!A:B,2,FALSE))</f>
        <v>Azalea Health EHR</v>
      </c>
    </row>
    <row r="9632" spans="1:11" x14ac:dyDescent="0.25">
      <c r="A9632" t="s">
        <v>100</v>
      </c>
      <c r="B9632">
        <v>63</v>
      </c>
      <c r="C9632" t="s">
        <v>981</v>
      </c>
      <c r="D9632" t="s">
        <v>101</v>
      </c>
      <c r="E9632">
        <v>431</v>
      </c>
      <c r="F9632">
        <v>431</v>
      </c>
      <c r="G9632">
        <v>100</v>
      </c>
      <c r="H9632" t="s">
        <v>65</v>
      </c>
      <c r="I9632">
        <v>99</v>
      </c>
      <c r="J9632" t="s">
        <v>66</v>
      </c>
      <c r="K9632" s="33" t="str">
        <f>IF(ISNA(VLOOKUP(C9632,'Provider-EHR crosswalk'!A:B,2,FALSE)),"No EHR Specified",VLOOKUP(C9632,'Provider-EHR crosswalk'!A:B,2,FALSE))</f>
        <v>Azalea Health EHR</v>
      </c>
    </row>
    <row r="9633" spans="1:11" x14ac:dyDescent="0.25">
      <c r="A9633" t="s">
        <v>102</v>
      </c>
      <c r="B9633">
        <v>63</v>
      </c>
      <c r="C9633" t="s">
        <v>981</v>
      </c>
      <c r="D9633" t="s">
        <v>103</v>
      </c>
      <c r="E9633">
        <v>431</v>
      </c>
      <c r="F9633">
        <v>431</v>
      </c>
      <c r="G9633">
        <v>100</v>
      </c>
      <c r="H9633" t="s">
        <v>65</v>
      </c>
      <c r="I9633">
        <v>99</v>
      </c>
      <c r="J9633" t="s">
        <v>66</v>
      </c>
      <c r="K9633" s="33" t="str">
        <f>IF(ISNA(VLOOKUP(C9633,'Provider-EHR crosswalk'!A:B,2,FALSE)),"No EHR Specified",VLOOKUP(C9633,'Provider-EHR crosswalk'!A:B,2,FALSE))</f>
        <v>Azalea Health EHR</v>
      </c>
    </row>
    <row r="9634" spans="1:11" x14ac:dyDescent="0.25">
      <c r="A9634" t="s">
        <v>104</v>
      </c>
      <c r="B9634">
        <v>63</v>
      </c>
      <c r="C9634" t="s">
        <v>981</v>
      </c>
      <c r="D9634" t="s">
        <v>105</v>
      </c>
      <c r="E9634">
        <v>431</v>
      </c>
      <c r="F9634">
        <v>431</v>
      </c>
      <c r="G9634">
        <v>100</v>
      </c>
      <c r="H9634" t="s">
        <v>65</v>
      </c>
      <c r="I9634">
        <v>99</v>
      </c>
      <c r="J9634" t="s">
        <v>66</v>
      </c>
      <c r="K9634" s="33" t="str">
        <f>IF(ISNA(VLOOKUP(C9634,'Provider-EHR crosswalk'!A:B,2,FALSE)),"No EHR Specified",VLOOKUP(C9634,'Provider-EHR crosswalk'!A:B,2,FALSE))</f>
        <v>Azalea Health EHR</v>
      </c>
    </row>
    <row r="9635" spans="1:11" x14ac:dyDescent="0.25">
      <c r="A9635" t="s">
        <v>106</v>
      </c>
      <c r="B9635">
        <v>63</v>
      </c>
      <c r="C9635" t="s">
        <v>981</v>
      </c>
      <c r="D9635" t="s">
        <v>107</v>
      </c>
      <c r="E9635">
        <v>431</v>
      </c>
      <c r="F9635">
        <v>431</v>
      </c>
      <c r="G9635">
        <v>100</v>
      </c>
      <c r="H9635" t="s">
        <v>65</v>
      </c>
      <c r="I9635">
        <v>99</v>
      </c>
      <c r="J9635" t="s">
        <v>66</v>
      </c>
      <c r="K9635" s="33" t="str">
        <f>IF(ISNA(VLOOKUP(C9635,'Provider-EHR crosswalk'!A:B,2,FALSE)),"No EHR Specified",VLOOKUP(C9635,'Provider-EHR crosswalk'!A:B,2,FALSE))</f>
        <v>Azalea Health EHR</v>
      </c>
    </row>
    <row r="9636" spans="1:11" x14ac:dyDescent="0.25">
      <c r="A9636" t="s">
        <v>108</v>
      </c>
      <c r="B9636">
        <v>63</v>
      </c>
      <c r="C9636" t="s">
        <v>981</v>
      </c>
      <c r="D9636" t="s">
        <v>109</v>
      </c>
      <c r="E9636">
        <v>431</v>
      </c>
      <c r="F9636">
        <v>431</v>
      </c>
      <c r="G9636">
        <v>100</v>
      </c>
      <c r="H9636" t="s">
        <v>65</v>
      </c>
      <c r="I9636">
        <v>99</v>
      </c>
      <c r="J9636" t="s">
        <v>66</v>
      </c>
      <c r="K9636" s="33" t="str">
        <f>IF(ISNA(VLOOKUP(C9636,'Provider-EHR crosswalk'!A:B,2,FALSE)),"No EHR Specified",VLOOKUP(C9636,'Provider-EHR crosswalk'!A:B,2,FALSE))</f>
        <v>Azalea Health EHR</v>
      </c>
    </row>
    <row r="9637" spans="1:11" x14ac:dyDescent="0.25">
      <c r="A9637" t="s">
        <v>110</v>
      </c>
      <c r="B9637">
        <v>63</v>
      </c>
      <c r="C9637" t="s">
        <v>981</v>
      </c>
      <c r="D9637" t="s">
        <v>111</v>
      </c>
      <c r="E9637">
        <v>431</v>
      </c>
      <c r="F9637">
        <v>431</v>
      </c>
      <c r="G9637">
        <v>100</v>
      </c>
      <c r="H9637" t="s">
        <v>65</v>
      </c>
      <c r="I9637">
        <v>99</v>
      </c>
      <c r="J9637" t="s">
        <v>66</v>
      </c>
      <c r="K9637" s="33" t="str">
        <f>IF(ISNA(VLOOKUP(C9637,'Provider-EHR crosswalk'!A:B,2,FALSE)),"No EHR Specified",VLOOKUP(C9637,'Provider-EHR crosswalk'!A:B,2,FALSE))</f>
        <v>Azalea Health EHR</v>
      </c>
    </row>
    <row r="9638" spans="1:11" x14ac:dyDescent="0.25">
      <c r="A9638" t="s">
        <v>112</v>
      </c>
      <c r="B9638">
        <v>63</v>
      </c>
      <c r="C9638" t="s">
        <v>981</v>
      </c>
      <c r="D9638" t="s">
        <v>113</v>
      </c>
      <c r="E9638">
        <v>431</v>
      </c>
      <c r="F9638">
        <v>431</v>
      </c>
      <c r="G9638">
        <v>100</v>
      </c>
      <c r="H9638" t="s">
        <v>65</v>
      </c>
      <c r="I9638">
        <v>99</v>
      </c>
      <c r="J9638" t="s">
        <v>66</v>
      </c>
      <c r="K9638" s="33" t="str">
        <f>IF(ISNA(VLOOKUP(C9638,'Provider-EHR crosswalk'!A:B,2,FALSE)),"No EHR Specified",VLOOKUP(C9638,'Provider-EHR crosswalk'!A:B,2,FALSE))</f>
        <v>Azalea Health EHR</v>
      </c>
    </row>
    <row r="9639" spans="1:11" x14ac:dyDescent="0.25">
      <c r="A9639" t="s">
        <v>114</v>
      </c>
      <c r="B9639">
        <v>63</v>
      </c>
      <c r="C9639" t="s">
        <v>981</v>
      </c>
      <c r="D9639" t="s">
        <v>115</v>
      </c>
      <c r="E9639">
        <v>0</v>
      </c>
      <c r="F9639">
        <v>50</v>
      </c>
      <c r="G9639">
        <v>0</v>
      </c>
      <c r="H9639" t="s">
        <v>116</v>
      </c>
      <c r="I9639">
        <v>4</v>
      </c>
      <c r="J9639" t="s">
        <v>66</v>
      </c>
      <c r="K9639" s="33" t="str">
        <f>IF(ISNA(VLOOKUP(C9639,'Provider-EHR crosswalk'!A:B,2,FALSE)),"No EHR Specified",VLOOKUP(C9639,'Provider-EHR crosswalk'!A:B,2,FALSE))</f>
        <v>Azalea Health EHR</v>
      </c>
    </row>
    <row r="9640" spans="1:11" x14ac:dyDescent="0.25">
      <c r="A9640" t="s">
        <v>117</v>
      </c>
      <c r="B9640">
        <v>63</v>
      </c>
      <c r="C9640" t="s">
        <v>981</v>
      </c>
      <c r="D9640" t="s">
        <v>118</v>
      </c>
      <c r="E9640">
        <v>0</v>
      </c>
      <c r="F9640">
        <v>50</v>
      </c>
      <c r="G9640">
        <v>0</v>
      </c>
      <c r="H9640" t="s">
        <v>116</v>
      </c>
      <c r="I9640">
        <v>4</v>
      </c>
      <c r="J9640" t="s">
        <v>66</v>
      </c>
      <c r="K9640" s="33" t="str">
        <f>IF(ISNA(VLOOKUP(C9640,'Provider-EHR crosswalk'!A:B,2,FALSE)),"No EHR Specified",VLOOKUP(C9640,'Provider-EHR crosswalk'!A:B,2,FALSE))</f>
        <v>Azalea Health EHR</v>
      </c>
    </row>
    <row r="9641" spans="1:11" x14ac:dyDescent="0.25">
      <c r="A9641" t="s">
        <v>119</v>
      </c>
      <c r="B9641">
        <v>63</v>
      </c>
      <c r="C9641" t="s">
        <v>981</v>
      </c>
      <c r="D9641" t="s">
        <v>120</v>
      </c>
      <c r="E9641">
        <v>2</v>
      </c>
      <c r="F9641">
        <v>50</v>
      </c>
      <c r="G9641">
        <v>4</v>
      </c>
      <c r="H9641" t="s">
        <v>116</v>
      </c>
      <c r="I9641">
        <v>4</v>
      </c>
      <c r="J9641" t="s">
        <v>69</v>
      </c>
      <c r="K9641" s="33" t="str">
        <f>IF(ISNA(VLOOKUP(C9641,'Provider-EHR crosswalk'!A:B,2,FALSE)),"No EHR Specified",VLOOKUP(C9641,'Provider-EHR crosswalk'!A:B,2,FALSE))</f>
        <v>Azalea Health EHR</v>
      </c>
    </row>
    <row r="9642" spans="1:11" x14ac:dyDescent="0.25">
      <c r="A9642" t="s">
        <v>121</v>
      </c>
      <c r="B9642">
        <v>63</v>
      </c>
      <c r="C9642" t="s">
        <v>981</v>
      </c>
      <c r="D9642" t="s">
        <v>122</v>
      </c>
      <c r="E9642">
        <v>0</v>
      </c>
      <c r="F9642">
        <v>50</v>
      </c>
      <c r="G9642">
        <v>0</v>
      </c>
      <c r="H9642" t="s">
        <v>116</v>
      </c>
      <c r="I9642">
        <v>1</v>
      </c>
      <c r="J9642" t="s">
        <v>66</v>
      </c>
      <c r="K9642" s="33" t="str">
        <f>IF(ISNA(VLOOKUP(C9642,'Provider-EHR crosswalk'!A:B,2,FALSE)),"No EHR Specified",VLOOKUP(C9642,'Provider-EHR crosswalk'!A:B,2,FALSE))</f>
        <v>Azalea Health EHR</v>
      </c>
    </row>
    <row r="9643" spans="1:11" x14ac:dyDescent="0.25">
      <c r="A9643" t="s">
        <v>123</v>
      </c>
      <c r="B9643">
        <v>63</v>
      </c>
      <c r="C9643" t="s">
        <v>981</v>
      </c>
      <c r="D9643" t="s">
        <v>124</v>
      </c>
      <c r="E9643">
        <v>1</v>
      </c>
      <c r="F9643">
        <v>431</v>
      </c>
      <c r="G9643">
        <v>0.23</v>
      </c>
      <c r="H9643" t="s">
        <v>116</v>
      </c>
      <c r="I9643">
        <v>1</v>
      </c>
      <c r="J9643" t="s">
        <v>66</v>
      </c>
      <c r="K9643" s="33" t="str">
        <f>IF(ISNA(VLOOKUP(C9643,'Provider-EHR crosswalk'!A:B,2,FALSE)),"No EHR Specified",VLOOKUP(C9643,'Provider-EHR crosswalk'!A:B,2,FALSE))</f>
        <v>Azalea Health EHR</v>
      </c>
    </row>
    <row r="9644" spans="1:11" x14ac:dyDescent="0.25">
      <c r="A9644" t="s">
        <v>125</v>
      </c>
      <c r="B9644">
        <v>63</v>
      </c>
      <c r="C9644" t="s">
        <v>981</v>
      </c>
      <c r="D9644" t="s">
        <v>126</v>
      </c>
      <c r="E9644">
        <v>0</v>
      </c>
      <c r="F9644">
        <v>431</v>
      </c>
      <c r="G9644">
        <v>0</v>
      </c>
      <c r="H9644" t="s">
        <v>116</v>
      </c>
      <c r="I9644">
        <v>1</v>
      </c>
      <c r="J9644" t="s">
        <v>66</v>
      </c>
      <c r="K9644" s="33" t="str">
        <f>IF(ISNA(VLOOKUP(C9644,'Provider-EHR crosswalk'!A:B,2,FALSE)),"No EHR Specified",VLOOKUP(C9644,'Provider-EHR crosswalk'!A:B,2,FALSE))</f>
        <v>Azalea Health EHR</v>
      </c>
    </row>
    <row r="9645" spans="1:11" x14ac:dyDescent="0.25">
      <c r="A9645" t="s">
        <v>127</v>
      </c>
      <c r="B9645">
        <v>63</v>
      </c>
      <c r="C9645" t="s">
        <v>981</v>
      </c>
      <c r="D9645" t="s">
        <v>128</v>
      </c>
      <c r="E9645">
        <v>7</v>
      </c>
      <c r="F9645">
        <v>431</v>
      </c>
      <c r="G9645">
        <v>1.62</v>
      </c>
      <c r="H9645" t="s">
        <v>116</v>
      </c>
      <c r="I9645">
        <v>4</v>
      </c>
      <c r="J9645" t="s">
        <v>66</v>
      </c>
      <c r="K9645" s="33" t="str">
        <f>IF(ISNA(VLOOKUP(C9645,'Provider-EHR crosswalk'!A:B,2,FALSE)),"No EHR Specified",VLOOKUP(C9645,'Provider-EHR crosswalk'!A:B,2,FALSE))</f>
        <v>Azalea Health EHR</v>
      </c>
    </row>
    <row r="9646" spans="1:11" x14ac:dyDescent="0.25">
      <c r="A9646" t="s">
        <v>129</v>
      </c>
      <c r="B9646">
        <v>63</v>
      </c>
      <c r="C9646" t="s">
        <v>981</v>
      </c>
      <c r="D9646" t="s">
        <v>130</v>
      </c>
      <c r="E9646">
        <v>8</v>
      </c>
      <c r="F9646">
        <v>431</v>
      </c>
      <c r="G9646">
        <v>1.86</v>
      </c>
      <c r="H9646" t="s">
        <v>116</v>
      </c>
      <c r="I9646">
        <v>4</v>
      </c>
      <c r="J9646" t="s">
        <v>66</v>
      </c>
      <c r="K9646" s="33" t="str">
        <f>IF(ISNA(VLOOKUP(C9646,'Provider-EHR crosswalk'!A:B,2,FALSE)),"No EHR Specified",VLOOKUP(C9646,'Provider-EHR crosswalk'!A:B,2,FALSE))</f>
        <v>Azalea Health EHR</v>
      </c>
    </row>
    <row r="9647" spans="1:11" x14ac:dyDescent="0.25">
      <c r="A9647" t="s">
        <v>131</v>
      </c>
      <c r="B9647">
        <v>63</v>
      </c>
      <c r="C9647" t="s">
        <v>981</v>
      </c>
      <c r="D9647" t="s">
        <v>132</v>
      </c>
      <c r="E9647">
        <v>5</v>
      </c>
      <c r="F9647">
        <v>431</v>
      </c>
      <c r="G9647">
        <v>1.1599999999999999</v>
      </c>
      <c r="H9647" t="s">
        <v>116</v>
      </c>
      <c r="I9647">
        <v>4</v>
      </c>
      <c r="J9647" t="s">
        <v>66</v>
      </c>
      <c r="K9647" s="33" t="str">
        <f>IF(ISNA(VLOOKUP(C9647,'Provider-EHR crosswalk'!A:B,2,FALSE)),"No EHR Specified",VLOOKUP(C9647,'Provider-EHR crosswalk'!A:B,2,FALSE))</f>
        <v>Azalea Health EHR</v>
      </c>
    </row>
    <row r="9648" spans="1:11" x14ac:dyDescent="0.25">
      <c r="A9648" t="s">
        <v>133</v>
      </c>
      <c r="B9648">
        <v>63</v>
      </c>
      <c r="C9648" t="s">
        <v>981</v>
      </c>
      <c r="D9648" t="s">
        <v>134</v>
      </c>
      <c r="E9648">
        <v>0</v>
      </c>
      <c r="F9648">
        <v>431</v>
      </c>
      <c r="G9648">
        <v>0</v>
      </c>
      <c r="H9648" t="s">
        <v>116</v>
      </c>
      <c r="I9648">
        <v>1</v>
      </c>
      <c r="J9648" t="s">
        <v>66</v>
      </c>
      <c r="K9648" s="33" t="str">
        <f>IF(ISNA(VLOOKUP(C9648,'Provider-EHR crosswalk'!A:B,2,FALSE)),"No EHR Specified",VLOOKUP(C9648,'Provider-EHR crosswalk'!A:B,2,FALSE))</f>
        <v>Azalea Health EHR</v>
      </c>
    </row>
    <row r="9649" spans="1:11" x14ac:dyDescent="0.25">
      <c r="A9649" t="s">
        <v>135</v>
      </c>
      <c r="B9649">
        <v>63</v>
      </c>
      <c r="C9649" t="s">
        <v>981</v>
      </c>
      <c r="D9649" t="s">
        <v>136</v>
      </c>
      <c r="E9649">
        <v>0</v>
      </c>
      <c r="F9649">
        <v>431</v>
      </c>
      <c r="G9649">
        <v>0</v>
      </c>
      <c r="H9649" t="s">
        <v>116</v>
      </c>
      <c r="I9649">
        <v>1</v>
      </c>
      <c r="J9649" t="s">
        <v>66</v>
      </c>
      <c r="K9649" s="33" t="str">
        <f>IF(ISNA(VLOOKUP(C9649,'Provider-EHR crosswalk'!A:B,2,FALSE)),"No EHR Specified",VLOOKUP(C9649,'Provider-EHR crosswalk'!A:B,2,FALSE))</f>
        <v>Azalea Health EHR</v>
      </c>
    </row>
    <row r="9650" spans="1:11" x14ac:dyDescent="0.25">
      <c r="A9650" t="s">
        <v>137</v>
      </c>
      <c r="B9650">
        <v>63</v>
      </c>
      <c r="C9650" t="s">
        <v>981</v>
      </c>
      <c r="D9650" t="s">
        <v>138</v>
      </c>
      <c r="E9650">
        <v>0</v>
      </c>
      <c r="F9650">
        <v>431</v>
      </c>
      <c r="G9650">
        <v>0</v>
      </c>
      <c r="H9650" t="s">
        <v>116</v>
      </c>
      <c r="I9650">
        <v>1</v>
      </c>
      <c r="J9650" t="s">
        <v>66</v>
      </c>
      <c r="K9650" s="33" t="str">
        <f>IF(ISNA(VLOOKUP(C9650,'Provider-EHR crosswalk'!A:B,2,FALSE)),"No EHR Specified",VLOOKUP(C9650,'Provider-EHR crosswalk'!A:B,2,FALSE))</f>
        <v>Azalea Health EHR</v>
      </c>
    </row>
    <row r="9651" spans="1:11" x14ac:dyDescent="0.25">
      <c r="A9651" t="s">
        <v>139</v>
      </c>
      <c r="B9651">
        <v>63</v>
      </c>
      <c r="C9651" t="s">
        <v>981</v>
      </c>
      <c r="D9651" t="s">
        <v>140</v>
      </c>
      <c r="E9651">
        <v>0</v>
      </c>
      <c r="F9651">
        <v>431</v>
      </c>
      <c r="G9651">
        <v>0</v>
      </c>
      <c r="H9651" t="s">
        <v>116</v>
      </c>
      <c r="I9651">
        <v>1</v>
      </c>
      <c r="J9651" t="s">
        <v>66</v>
      </c>
      <c r="K9651" s="33" t="str">
        <f>IF(ISNA(VLOOKUP(C9651,'Provider-EHR crosswalk'!A:B,2,FALSE)),"No EHR Specified",VLOOKUP(C9651,'Provider-EHR crosswalk'!A:B,2,FALSE))</f>
        <v>Azalea Health EHR</v>
      </c>
    </row>
    <row r="9652" spans="1:11" x14ac:dyDescent="0.25">
      <c r="A9652" t="s">
        <v>141</v>
      </c>
      <c r="B9652">
        <v>63</v>
      </c>
      <c r="C9652" t="s">
        <v>981</v>
      </c>
      <c r="D9652" t="s">
        <v>142</v>
      </c>
      <c r="E9652">
        <v>0</v>
      </c>
      <c r="F9652">
        <v>431</v>
      </c>
      <c r="G9652">
        <v>0</v>
      </c>
      <c r="H9652" t="s">
        <v>116</v>
      </c>
      <c r="I9652">
        <v>1</v>
      </c>
      <c r="J9652" t="s">
        <v>66</v>
      </c>
      <c r="K9652" s="33" t="str">
        <f>IF(ISNA(VLOOKUP(C9652,'Provider-EHR crosswalk'!A:B,2,FALSE)),"No EHR Specified",VLOOKUP(C9652,'Provider-EHR crosswalk'!A:B,2,FALSE))</f>
        <v>Azalea Health EHR</v>
      </c>
    </row>
    <row r="9653" spans="1:11" x14ac:dyDescent="0.25">
      <c r="A9653" t="s">
        <v>143</v>
      </c>
      <c r="B9653">
        <v>63</v>
      </c>
      <c r="C9653" t="s">
        <v>981</v>
      </c>
      <c r="D9653" t="s">
        <v>144</v>
      </c>
      <c r="E9653">
        <v>0</v>
      </c>
      <c r="F9653">
        <v>431</v>
      </c>
      <c r="G9653">
        <v>0</v>
      </c>
      <c r="H9653" t="s">
        <v>116</v>
      </c>
      <c r="I9653">
        <v>1</v>
      </c>
      <c r="J9653" t="s">
        <v>66</v>
      </c>
      <c r="K9653" s="33" t="str">
        <f>IF(ISNA(VLOOKUP(C9653,'Provider-EHR crosswalk'!A:B,2,FALSE)),"No EHR Specified",VLOOKUP(C9653,'Provider-EHR crosswalk'!A:B,2,FALSE))</f>
        <v>Azalea Health EHR</v>
      </c>
    </row>
    <row r="9654" spans="1:11" x14ac:dyDescent="0.25">
      <c r="A9654" t="s">
        <v>145</v>
      </c>
      <c r="B9654">
        <v>63</v>
      </c>
      <c r="C9654" t="s">
        <v>981</v>
      </c>
      <c r="D9654" t="s">
        <v>146</v>
      </c>
      <c r="E9654">
        <v>0</v>
      </c>
      <c r="F9654">
        <v>431</v>
      </c>
      <c r="G9654">
        <v>0</v>
      </c>
      <c r="H9654" t="s">
        <v>116</v>
      </c>
      <c r="I9654">
        <v>1</v>
      </c>
      <c r="J9654" t="s">
        <v>66</v>
      </c>
      <c r="K9654" s="33" t="str">
        <f>IF(ISNA(VLOOKUP(C9654,'Provider-EHR crosswalk'!A:B,2,FALSE)),"No EHR Specified",VLOOKUP(C9654,'Provider-EHR crosswalk'!A:B,2,FALSE))</f>
        <v>Azalea Health EHR</v>
      </c>
    </row>
    <row r="9655" spans="1:11" x14ac:dyDescent="0.25">
      <c r="A9655" t="s">
        <v>147</v>
      </c>
      <c r="B9655">
        <v>63</v>
      </c>
      <c r="C9655" t="s">
        <v>981</v>
      </c>
      <c r="D9655" t="s">
        <v>148</v>
      </c>
      <c r="E9655">
        <v>0</v>
      </c>
      <c r="F9655">
        <v>431</v>
      </c>
      <c r="G9655">
        <v>0</v>
      </c>
      <c r="H9655" t="s">
        <v>116</v>
      </c>
      <c r="I9655">
        <v>1</v>
      </c>
      <c r="J9655" t="s">
        <v>66</v>
      </c>
      <c r="K9655" s="33" t="str">
        <f>IF(ISNA(VLOOKUP(C9655,'Provider-EHR crosswalk'!A:B,2,FALSE)),"No EHR Specified",VLOOKUP(C9655,'Provider-EHR crosswalk'!A:B,2,FALSE))</f>
        <v>Azalea Health EHR</v>
      </c>
    </row>
    <row r="9656" spans="1:11" x14ac:dyDescent="0.25">
      <c r="A9656" t="s">
        <v>149</v>
      </c>
      <c r="B9656">
        <v>63</v>
      </c>
      <c r="C9656" t="s">
        <v>981</v>
      </c>
      <c r="D9656" t="s">
        <v>150</v>
      </c>
      <c r="E9656">
        <v>0</v>
      </c>
      <c r="F9656">
        <v>431</v>
      </c>
      <c r="G9656">
        <v>0</v>
      </c>
      <c r="H9656" t="s">
        <v>116</v>
      </c>
      <c r="I9656">
        <v>1</v>
      </c>
      <c r="J9656" t="s">
        <v>66</v>
      </c>
      <c r="K9656" s="33" t="str">
        <f>IF(ISNA(VLOOKUP(C9656,'Provider-EHR crosswalk'!A:B,2,FALSE)),"No EHR Specified",VLOOKUP(C9656,'Provider-EHR crosswalk'!A:B,2,FALSE))</f>
        <v>Azalea Health EHR</v>
      </c>
    </row>
    <row r="9657" spans="1:11" x14ac:dyDescent="0.25">
      <c r="A9657" t="s">
        <v>151</v>
      </c>
      <c r="B9657">
        <v>63</v>
      </c>
      <c r="C9657" t="s">
        <v>981</v>
      </c>
      <c r="D9657" t="s">
        <v>152</v>
      </c>
      <c r="E9657">
        <v>0</v>
      </c>
      <c r="F9657">
        <v>431</v>
      </c>
      <c r="G9657">
        <v>0</v>
      </c>
      <c r="H9657" t="s">
        <v>116</v>
      </c>
      <c r="I9657">
        <v>1</v>
      </c>
      <c r="J9657" t="s">
        <v>66</v>
      </c>
      <c r="K9657" s="33" t="str">
        <f>IF(ISNA(VLOOKUP(C9657,'Provider-EHR crosswalk'!A:B,2,FALSE)),"No EHR Specified",VLOOKUP(C9657,'Provider-EHR crosswalk'!A:B,2,FALSE))</f>
        <v>Azalea Health EHR</v>
      </c>
    </row>
    <row r="9658" spans="1:11" x14ac:dyDescent="0.25">
      <c r="A9658" t="s">
        <v>153</v>
      </c>
      <c r="B9658">
        <v>63</v>
      </c>
      <c r="C9658" t="s">
        <v>981</v>
      </c>
      <c r="D9658" t="s">
        <v>154</v>
      </c>
      <c r="E9658">
        <v>0</v>
      </c>
      <c r="F9658">
        <v>431</v>
      </c>
      <c r="G9658">
        <v>0</v>
      </c>
      <c r="H9658" t="s">
        <v>116</v>
      </c>
      <c r="I9658">
        <v>1</v>
      </c>
      <c r="J9658" t="s">
        <v>66</v>
      </c>
      <c r="K9658" s="33" t="str">
        <f>IF(ISNA(VLOOKUP(C9658,'Provider-EHR crosswalk'!A:B,2,FALSE)),"No EHR Specified",VLOOKUP(C9658,'Provider-EHR crosswalk'!A:B,2,FALSE))</f>
        <v>Azalea Health EHR</v>
      </c>
    </row>
    <row r="9659" spans="1:11" x14ac:dyDescent="0.25">
      <c r="A9659" t="s">
        <v>155</v>
      </c>
      <c r="B9659">
        <v>63</v>
      </c>
      <c r="C9659" t="s">
        <v>981</v>
      </c>
      <c r="D9659" t="s">
        <v>156</v>
      </c>
      <c r="E9659">
        <v>0</v>
      </c>
      <c r="F9659">
        <v>431</v>
      </c>
      <c r="G9659">
        <v>0</v>
      </c>
      <c r="H9659" t="s">
        <v>157</v>
      </c>
      <c r="I9659" t="s">
        <v>157</v>
      </c>
      <c r="J9659" t="s">
        <v>157</v>
      </c>
      <c r="K9659" s="33" t="str">
        <f>IF(ISNA(VLOOKUP(C9659,'Provider-EHR crosswalk'!A:B,2,FALSE)),"No EHR Specified",VLOOKUP(C9659,'Provider-EHR crosswalk'!A:B,2,FALSE))</f>
        <v>Azalea Health EHR</v>
      </c>
    </row>
    <row r="9660" spans="1:11" x14ac:dyDescent="0.25">
      <c r="A9660" t="s">
        <v>158</v>
      </c>
      <c r="B9660">
        <v>63</v>
      </c>
      <c r="C9660" t="s">
        <v>981</v>
      </c>
      <c r="D9660" t="s">
        <v>159</v>
      </c>
      <c r="E9660">
        <v>1</v>
      </c>
      <c r="F9660">
        <v>431</v>
      </c>
      <c r="G9660">
        <v>0.23</v>
      </c>
      <c r="H9660" t="s">
        <v>157</v>
      </c>
      <c r="I9660" t="s">
        <v>157</v>
      </c>
      <c r="J9660" t="s">
        <v>157</v>
      </c>
      <c r="K9660" s="33" t="str">
        <f>IF(ISNA(VLOOKUP(C9660,'Provider-EHR crosswalk'!A:B,2,FALSE)),"No EHR Specified",VLOOKUP(C9660,'Provider-EHR crosswalk'!A:B,2,FALSE))</f>
        <v>Azalea Health EHR</v>
      </c>
    </row>
    <row r="9661" spans="1:11" x14ac:dyDescent="0.25">
      <c r="A9661" t="s">
        <v>162</v>
      </c>
      <c r="B9661">
        <v>63</v>
      </c>
      <c r="C9661" t="s">
        <v>981</v>
      </c>
      <c r="D9661" t="s">
        <v>163</v>
      </c>
      <c r="E9661">
        <v>419</v>
      </c>
      <c r="F9661">
        <v>431</v>
      </c>
      <c r="G9661">
        <v>97.22</v>
      </c>
      <c r="H9661" t="s">
        <v>65</v>
      </c>
      <c r="I9661">
        <v>95</v>
      </c>
      <c r="J9661" t="s">
        <v>66</v>
      </c>
      <c r="K9661" s="33" t="str">
        <f>IF(ISNA(VLOOKUP(C9661,'Provider-EHR crosswalk'!A:B,2,FALSE)),"No EHR Specified",VLOOKUP(C9661,'Provider-EHR crosswalk'!A:B,2,FALSE))</f>
        <v>Azalea Health EHR</v>
      </c>
    </row>
    <row r="9662" spans="1:11" x14ac:dyDescent="0.25">
      <c r="A9662" t="s">
        <v>164</v>
      </c>
      <c r="B9662">
        <v>63</v>
      </c>
      <c r="C9662" t="s">
        <v>981</v>
      </c>
      <c r="D9662" t="s">
        <v>165</v>
      </c>
      <c r="E9662">
        <v>47</v>
      </c>
      <c r="F9662">
        <v>50</v>
      </c>
      <c r="G9662">
        <v>94</v>
      </c>
      <c r="H9662" t="s">
        <v>65</v>
      </c>
      <c r="I9662">
        <v>95</v>
      </c>
      <c r="J9662" t="s">
        <v>69</v>
      </c>
      <c r="K9662" s="33" t="str">
        <f>IF(ISNA(VLOOKUP(C9662,'Provider-EHR crosswalk'!A:B,2,FALSE)),"No EHR Specified",VLOOKUP(C9662,'Provider-EHR crosswalk'!A:B,2,FALSE))</f>
        <v>Azalea Health EHR</v>
      </c>
    </row>
    <row r="9663" spans="1:11" x14ac:dyDescent="0.25">
      <c r="A9663" t="s">
        <v>166</v>
      </c>
      <c r="B9663">
        <v>63</v>
      </c>
      <c r="C9663" t="s">
        <v>981</v>
      </c>
      <c r="D9663" t="s">
        <v>167</v>
      </c>
      <c r="E9663">
        <v>0</v>
      </c>
      <c r="F9663">
        <v>50</v>
      </c>
      <c r="G9663">
        <v>0</v>
      </c>
      <c r="H9663" t="s">
        <v>116</v>
      </c>
      <c r="I9663">
        <v>5</v>
      </c>
      <c r="J9663" t="s">
        <v>66</v>
      </c>
      <c r="K9663" s="33" t="str">
        <f>IF(ISNA(VLOOKUP(C9663,'Provider-EHR crosswalk'!A:B,2,FALSE)),"No EHR Specified",VLOOKUP(C9663,'Provider-EHR crosswalk'!A:B,2,FALSE))</f>
        <v>Azalea Health EHR</v>
      </c>
    </row>
    <row r="9664" spans="1:11" x14ac:dyDescent="0.25">
      <c r="A9664" t="s">
        <v>168</v>
      </c>
      <c r="B9664">
        <v>63</v>
      </c>
      <c r="C9664" t="s">
        <v>981</v>
      </c>
      <c r="D9664" t="s">
        <v>169</v>
      </c>
      <c r="E9664">
        <v>0</v>
      </c>
      <c r="F9664">
        <v>50</v>
      </c>
      <c r="G9664">
        <v>0</v>
      </c>
      <c r="H9664" t="s">
        <v>116</v>
      </c>
      <c r="I9664">
        <v>5</v>
      </c>
      <c r="J9664" t="s">
        <v>66</v>
      </c>
      <c r="K9664" s="33" t="str">
        <f>IF(ISNA(VLOOKUP(C9664,'Provider-EHR crosswalk'!A:B,2,FALSE)),"No EHR Specified",VLOOKUP(C9664,'Provider-EHR crosswalk'!A:B,2,FALSE))</f>
        <v>Azalea Health EHR</v>
      </c>
    </row>
    <row r="9665" spans="1:11" x14ac:dyDescent="0.25">
      <c r="A9665" t="s">
        <v>170</v>
      </c>
      <c r="B9665">
        <v>63</v>
      </c>
      <c r="C9665" t="s">
        <v>981</v>
      </c>
      <c r="D9665" t="s">
        <v>171</v>
      </c>
      <c r="E9665">
        <v>3</v>
      </c>
      <c r="F9665">
        <v>50</v>
      </c>
      <c r="G9665">
        <v>6</v>
      </c>
      <c r="H9665" t="s">
        <v>116</v>
      </c>
      <c r="I9665">
        <v>5</v>
      </c>
      <c r="J9665" t="s">
        <v>69</v>
      </c>
      <c r="K9665" s="33" t="str">
        <f>IF(ISNA(VLOOKUP(C9665,'Provider-EHR crosswalk'!A:B,2,FALSE)),"No EHR Specified",VLOOKUP(C9665,'Provider-EHR crosswalk'!A:B,2,FALSE))</f>
        <v>Azalea Health EHR</v>
      </c>
    </row>
    <row r="9666" spans="1:11" x14ac:dyDescent="0.25">
      <c r="A9666" t="s">
        <v>172</v>
      </c>
      <c r="B9666">
        <v>63</v>
      </c>
      <c r="C9666" t="s">
        <v>981</v>
      </c>
      <c r="D9666" t="s">
        <v>173</v>
      </c>
      <c r="E9666">
        <v>8</v>
      </c>
      <c r="F9666">
        <v>431</v>
      </c>
      <c r="G9666">
        <v>1.86</v>
      </c>
      <c r="H9666" t="s">
        <v>116</v>
      </c>
      <c r="I9666">
        <v>5</v>
      </c>
      <c r="J9666" t="s">
        <v>66</v>
      </c>
      <c r="K9666" s="33" t="str">
        <f>IF(ISNA(VLOOKUP(C9666,'Provider-EHR crosswalk'!A:B,2,FALSE)),"No EHR Specified",VLOOKUP(C9666,'Provider-EHR crosswalk'!A:B,2,FALSE))</f>
        <v>Azalea Health EHR</v>
      </c>
    </row>
    <row r="9667" spans="1:11" x14ac:dyDescent="0.25">
      <c r="A9667" t="s">
        <v>174</v>
      </c>
      <c r="B9667">
        <v>63</v>
      </c>
      <c r="C9667" t="s">
        <v>981</v>
      </c>
      <c r="D9667" t="s">
        <v>175</v>
      </c>
      <c r="E9667">
        <v>4</v>
      </c>
      <c r="F9667">
        <v>431</v>
      </c>
      <c r="G9667">
        <v>0.93</v>
      </c>
      <c r="H9667" t="s">
        <v>116</v>
      </c>
      <c r="I9667">
        <v>5</v>
      </c>
      <c r="J9667" t="s">
        <v>66</v>
      </c>
      <c r="K9667" s="33" t="str">
        <f>IF(ISNA(VLOOKUP(C9667,'Provider-EHR crosswalk'!A:B,2,FALSE)),"No EHR Specified",VLOOKUP(C9667,'Provider-EHR crosswalk'!A:B,2,FALSE))</f>
        <v>Azalea Health EHR</v>
      </c>
    </row>
    <row r="9668" spans="1:11" x14ac:dyDescent="0.25">
      <c r="A9668" t="s">
        <v>176</v>
      </c>
      <c r="B9668">
        <v>63</v>
      </c>
      <c r="C9668" t="s">
        <v>981</v>
      </c>
      <c r="D9668" t="s">
        <v>177</v>
      </c>
      <c r="E9668">
        <v>0</v>
      </c>
      <c r="F9668">
        <v>431</v>
      </c>
      <c r="G9668">
        <v>0</v>
      </c>
      <c r="H9668" t="s">
        <v>116</v>
      </c>
      <c r="I9668">
        <v>5</v>
      </c>
      <c r="J9668" t="s">
        <v>66</v>
      </c>
      <c r="K9668" s="33" t="str">
        <f>IF(ISNA(VLOOKUP(C9668,'Provider-EHR crosswalk'!A:B,2,FALSE)),"No EHR Specified",VLOOKUP(C9668,'Provider-EHR crosswalk'!A:B,2,FALSE))</f>
        <v>Azalea Health EHR</v>
      </c>
    </row>
    <row r="9669" spans="1:11" x14ac:dyDescent="0.25">
      <c r="A9669" t="s">
        <v>63</v>
      </c>
      <c r="B9669">
        <v>179</v>
      </c>
      <c r="C9669" t="s">
        <v>989</v>
      </c>
      <c r="D9669" t="s">
        <v>64</v>
      </c>
      <c r="E9669">
        <v>1</v>
      </c>
      <c r="F9669">
        <v>1</v>
      </c>
      <c r="G9669">
        <v>100</v>
      </c>
      <c r="H9669" t="s">
        <v>65</v>
      </c>
      <c r="I9669">
        <v>99</v>
      </c>
      <c r="J9669" t="s">
        <v>66</v>
      </c>
      <c r="K9669" s="33" t="str">
        <f>IF(ISNA(VLOOKUP(C9669,'Provider-EHR crosswalk'!A:B,2,FALSE)),"No EHR Specified",VLOOKUP(C9669,'Provider-EHR crosswalk'!A:B,2,FALSE))</f>
        <v>Azalea Health EHR</v>
      </c>
    </row>
    <row r="9670" spans="1:11" x14ac:dyDescent="0.25">
      <c r="A9670" t="s">
        <v>67</v>
      </c>
      <c r="B9670">
        <v>179</v>
      </c>
      <c r="C9670" t="s">
        <v>989</v>
      </c>
      <c r="D9670" t="s">
        <v>68</v>
      </c>
      <c r="E9670">
        <v>1</v>
      </c>
      <c r="F9670">
        <v>1</v>
      </c>
      <c r="G9670">
        <v>100</v>
      </c>
      <c r="H9670" t="s">
        <v>65</v>
      </c>
      <c r="I9670">
        <v>75</v>
      </c>
      <c r="J9670" t="s">
        <v>66</v>
      </c>
      <c r="K9670" s="33" t="str">
        <f>IF(ISNA(VLOOKUP(C9670,'Provider-EHR crosswalk'!A:B,2,FALSE)),"No EHR Specified",VLOOKUP(C9670,'Provider-EHR crosswalk'!A:B,2,FALSE))</f>
        <v>Azalea Health EHR</v>
      </c>
    </row>
    <row r="9671" spans="1:11" x14ac:dyDescent="0.25">
      <c r="A9671" t="s">
        <v>70</v>
      </c>
      <c r="B9671">
        <v>179</v>
      </c>
      <c r="C9671" t="s">
        <v>989</v>
      </c>
      <c r="D9671" t="s">
        <v>71</v>
      </c>
      <c r="E9671">
        <v>1</v>
      </c>
      <c r="F9671">
        <v>1</v>
      </c>
      <c r="G9671">
        <v>100</v>
      </c>
      <c r="H9671" t="s">
        <v>65</v>
      </c>
      <c r="I9671">
        <v>99</v>
      </c>
      <c r="J9671" t="s">
        <v>66</v>
      </c>
      <c r="K9671" s="33" t="str">
        <f>IF(ISNA(VLOOKUP(C9671,'Provider-EHR crosswalk'!A:B,2,FALSE)),"No EHR Specified",VLOOKUP(C9671,'Provider-EHR crosswalk'!A:B,2,FALSE))</f>
        <v>Azalea Health EHR</v>
      </c>
    </row>
    <row r="9672" spans="1:11" x14ac:dyDescent="0.25">
      <c r="A9672" t="s">
        <v>72</v>
      </c>
      <c r="B9672">
        <v>179</v>
      </c>
      <c r="C9672" t="s">
        <v>989</v>
      </c>
      <c r="D9672" t="s">
        <v>73</v>
      </c>
      <c r="E9672">
        <v>1</v>
      </c>
      <c r="F9672">
        <v>1</v>
      </c>
      <c r="G9672">
        <v>100</v>
      </c>
      <c r="H9672" t="s">
        <v>65</v>
      </c>
      <c r="I9672">
        <v>99</v>
      </c>
      <c r="J9672" t="s">
        <v>66</v>
      </c>
      <c r="K9672" s="33" t="str">
        <f>IF(ISNA(VLOOKUP(C9672,'Provider-EHR crosswalk'!A:B,2,FALSE)),"No EHR Specified",VLOOKUP(C9672,'Provider-EHR crosswalk'!A:B,2,FALSE))</f>
        <v>Azalea Health EHR</v>
      </c>
    </row>
    <row r="9673" spans="1:11" x14ac:dyDescent="0.25">
      <c r="A9673" t="s">
        <v>74</v>
      </c>
      <c r="B9673">
        <v>179</v>
      </c>
      <c r="C9673" t="s">
        <v>989</v>
      </c>
      <c r="D9673" t="s">
        <v>75</v>
      </c>
      <c r="E9673">
        <v>1</v>
      </c>
      <c r="F9673">
        <v>1</v>
      </c>
      <c r="G9673">
        <v>100</v>
      </c>
      <c r="H9673" t="s">
        <v>65</v>
      </c>
      <c r="I9673">
        <v>99</v>
      </c>
      <c r="J9673" t="s">
        <v>66</v>
      </c>
      <c r="K9673" s="33" t="str">
        <f>IF(ISNA(VLOOKUP(C9673,'Provider-EHR crosswalk'!A:B,2,FALSE)),"No EHR Specified",VLOOKUP(C9673,'Provider-EHR crosswalk'!A:B,2,FALSE))</f>
        <v>Azalea Health EHR</v>
      </c>
    </row>
    <row r="9674" spans="1:11" x14ac:dyDescent="0.25">
      <c r="A9674" t="s">
        <v>76</v>
      </c>
      <c r="B9674">
        <v>179</v>
      </c>
      <c r="C9674" t="s">
        <v>989</v>
      </c>
      <c r="D9674" t="s">
        <v>77</v>
      </c>
      <c r="E9674">
        <v>1</v>
      </c>
      <c r="F9674">
        <v>1</v>
      </c>
      <c r="G9674">
        <v>100</v>
      </c>
      <c r="H9674" t="s">
        <v>65</v>
      </c>
      <c r="I9674">
        <v>85</v>
      </c>
      <c r="J9674" t="s">
        <v>66</v>
      </c>
      <c r="K9674" s="33" t="str">
        <f>IF(ISNA(VLOOKUP(C9674,'Provider-EHR crosswalk'!A:B,2,FALSE)),"No EHR Specified",VLOOKUP(C9674,'Provider-EHR crosswalk'!A:B,2,FALSE))</f>
        <v>Azalea Health EHR</v>
      </c>
    </row>
    <row r="9675" spans="1:11" x14ac:dyDescent="0.25">
      <c r="A9675" t="s">
        <v>78</v>
      </c>
      <c r="B9675">
        <v>179</v>
      </c>
      <c r="C9675" t="s">
        <v>989</v>
      </c>
      <c r="D9675" t="s">
        <v>79</v>
      </c>
      <c r="E9675">
        <v>1</v>
      </c>
      <c r="F9675">
        <v>1</v>
      </c>
      <c r="G9675">
        <v>100</v>
      </c>
      <c r="H9675" t="s">
        <v>65</v>
      </c>
      <c r="I9675">
        <v>85</v>
      </c>
      <c r="J9675" t="s">
        <v>66</v>
      </c>
      <c r="K9675" s="33" t="str">
        <f>IF(ISNA(VLOOKUP(C9675,'Provider-EHR crosswalk'!A:B,2,FALSE)),"No EHR Specified",VLOOKUP(C9675,'Provider-EHR crosswalk'!A:B,2,FALSE))</f>
        <v>Azalea Health EHR</v>
      </c>
    </row>
    <row r="9676" spans="1:11" x14ac:dyDescent="0.25">
      <c r="A9676" t="s">
        <v>80</v>
      </c>
      <c r="B9676">
        <v>179</v>
      </c>
      <c r="C9676" t="s">
        <v>989</v>
      </c>
      <c r="D9676" t="s">
        <v>81</v>
      </c>
      <c r="E9676">
        <v>1</v>
      </c>
      <c r="F9676">
        <v>1</v>
      </c>
      <c r="G9676">
        <v>100</v>
      </c>
      <c r="H9676" t="s">
        <v>65</v>
      </c>
      <c r="I9676">
        <v>85</v>
      </c>
      <c r="J9676" t="s">
        <v>66</v>
      </c>
      <c r="K9676" s="33" t="str">
        <f>IF(ISNA(VLOOKUP(C9676,'Provider-EHR crosswalk'!A:B,2,FALSE)),"No EHR Specified",VLOOKUP(C9676,'Provider-EHR crosswalk'!A:B,2,FALSE))</f>
        <v>Azalea Health EHR</v>
      </c>
    </row>
    <row r="9677" spans="1:11" x14ac:dyDescent="0.25">
      <c r="A9677" t="s">
        <v>82</v>
      </c>
      <c r="B9677">
        <v>179</v>
      </c>
      <c r="C9677" t="s">
        <v>989</v>
      </c>
      <c r="D9677" t="s">
        <v>83</v>
      </c>
      <c r="E9677">
        <v>1</v>
      </c>
      <c r="F9677">
        <v>1</v>
      </c>
      <c r="G9677">
        <v>100</v>
      </c>
      <c r="H9677" t="s">
        <v>65</v>
      </c>
      <c r="I9677">
        <v>85</v>
      </c>
      <c r="J9677" t="s">
        <v>66</v>
      </c>
      <c r="K9677" s="33" t="str">
        <f>IF(ISNA(VLOOKUP(C9677,'Provider-EHR crosswalk'!A:B,2,FALSE)),"No EHR Specified",VLOOKUP(C9677,'Provider-EHR crosswalk'!A:B,2,FALSE))</f>
        <v>Azalea Health EHR</v>
      </c>
    </row>
    <row r="9678" spans="1:11" x14ac:dyDescent="0.25">
      <c r="A9678" t="s">
        <v>84</v>
      </c>
      <c r="B9678">
        <v>179</v>
      </c>
      <c r="C9678" t="s">
        <v>989</v>
      </c>
      <c r="D9678" t="s">
        <v>85</v>
      </c>
      <c r="E9678">
        <v>1</v>
      </c>
      <c r="F9678">
        <v>1</v>
      </c>
      <c r="G9678">
        <v>100</v>
      </c>
      <c r="H9678" t="s">
        <v>65</v>
      </c>
      <c r="I9678">
        <v>85</v>
      </c>
      <c r="J9678" t="s">
        <v>66</v>
      </c>
      <c r="K9678" s="33" t="str">
        <f>IF(ISNA(VLOOKUP(C9678,'Provider-EHR crosswalk'!A:B,2,FALSE)),"No EHR Specified",VLOOKUP(C9678,'Provider-EHR crosswalk'!A:B,2,FALSE))</f>
        <v>Azalea Health EHR</v>
      </c>
    </row>
    <row r="9679" spans="1:11" x14ac:dyDescent="0.25">
      <c r="A9679" t="s">
        <v>86</v>
      </c>
      <c r="B9679">
        <v>179</v>
      </c>
      <c r="C9679" t="s">
        <v>989</v>
      </c>
      <c r="D9679" t="s">
        <v>87</v>
      </c>
      <c r="E9679">
        <v>1</v>
      </c>
      <c r="F9679">
        <v>1</v>
      </c>
      <c r="G9679">
        <v>100</v>
      </c>
      <c r="H9679" t="s">
        <v>65</v>
      </c>
      <c r="I9679">
        <v>95</v>
      </c>
      <c r="J9679" t="s">
        <v>66</v>
      </c>
      <c r="K9679" s="33" t="str">
        <f>IF(ISNA(VLOOKUP(C9679,'Provider-EHR crosswalk'!A:B,2,FALSE)),"No EHR Specified",VLOOKUP(C9679,'Provider-EHR crosswalk'!A:B,2,FALSE))</f>
        <v>Azalea Health EHR</v>
      </c>
    </row>
    <row r="9680" spans="1:11" x14ac:dyDescent="0.25">
      <c r="A9680" t="s">
        <v>88</v>
      </c>
      <c r="B9680">
        <v>179</v>
      </c>
      <c r="C9680" t="s">
        <v>989</v>
      </c>
      <c r="D9680" t="s">
        <v>89</v>
      </c>
      <c r="E9680">
        <v>1</v>
      </c>
      <c r="F9680">
        <v>1</v>
      </c>
      <c r="G9680">
        <v>100</v>
      </c>
      <c r="H9680" t="s">
        <v>65</v>
      </c>
      <c r="I9680">
        <v>95</v>
      </c>
      <c r="J9680" t="s">
        <v>66</v>
      </c>
      <c r="K9680" s="33" t="str">
        <f>IF(ISNA(VLOOKUP(C9680,'Provider-EHR crosswalk'!A:B,2,FALSE)),"No EHR Specified",VLOOKUP(C9680,'Provider-EHR crosswalk'!A:B,2,FALSE))</f>
        <v>Azalea Health EHR</v>
      </c>
    </row>
    <row r="9681" spans="1:11" x14ac:dyDescent="0.25">
      <c r="A9681" t="s">
        <v>90</v>
      </c>
      <c r="B9681">
        <v>179</v>
      </c>
      <c r="C9681" t="s">
        <v>989</v>
      </c>
      <c r="D9681" t="s">
        <v>91</v>
      </c>
      <c r="E9681">
        <v>1</v>
      </c>
      <c r="F9681">
        <v>1</v>
      </c>
      <c r="G9681">
        <v>100</v>
      </c>
      <c r="H9681" t="s">
        <v>65</v>
      </c>
      <c r="I9681">
        <v>90</v>
      </c>
      <c r="J9681" t="s">
        <v>66</v>
      </c>
      <c r="K9681" s="33" t="str">
        <f>IF(ISNA(VLOOKUP(C9681,'Provider-EHR crosswalk'!A:B,2,FALSE)),"No EHR Specified",VLOOKUP(C9681,'Provider-EHR crosswalk'!A:B,2,FALSE))</f>
        <v>Azalea Health EHR</v>
      </c>
    </row>
    <row r="9682" spans="1:11" x14ac:dyDescent="0.25">
      <c r="A9682" t="s">
        <v>92</v>
      </c>
      <c r="B9682">
        <v>179</v>
      </c>
      <c r="C9682" t="s">
        <v>989</v>
      </c>
      <c r="D9682" t="s">
        <v>93</v>
      </c>
      <c r="E9682">
        <v>1</v>
      </c>
      <c r="F9682">
        <v>1</v>
      </c>
      <c r="G9682">
        <v>100</v>
      </c>
      <c r="H9682" t="s">
        <v>65</v>
      </c>
      <c r="I9682">
        <v>90</v>
      </c>
      <c r="J9682" t="s">
        <v>66</v>
      </c>
      <c r="K9682" s="33" t="str">
        <f>IF(ISNA(VLOOKUP(C9682,'Provider-EHR crosswalk'!A:B,2,FALSE)),"No EHR Specified",VLOOKUP(C9682,'Provider-EHR crosswalk'!A:B,2,FALSE))</f>
        <v>Azalea Health EHR</v>
      </c>
    </row>
    <row r="9683" spans="1:11" x14ac:dyDescent="0.25">
      <c r="A9683" t="s">
        <v>94</v>
      </c>
      <c r="B9683">
        <v>179</v>
      </c>
      <c r="C9683" t="s">
        <v>989</v>
      </c>
      <c r="D9683" t="s">
        <v>95</v>
      </c>
      <c r="E9683">
        <v>1</v>
      </c>
      <c r="F9683">
        <v>1</v>
      </c>
      <c r="G9683">
        <v>100</v>
      </c>
      <c r="H9683" t="s">
        <v>65</v>
      </c>
      <c r="I9683">
        <v>90</v>
      </c>
      <c r="J9683" t="s">
        <v>66</v>
      </c>
      <c r="K9683" s="33" t="str">
        <f>IF(ISNA(VLOOKUP(C9683,'Provider-EHR crosswalk'!A:B,2,FALSE)),"No EHR Specified",VLOOKUP(C9683,'Provider-EHR crosswalk'!A:B,2,FALSE))</f>
        <v>Azalea Health EHR</v>
      </c>
    </row>
    <row r="9684" spans="1:11" x14ac:dyDescent="0.25">
      <c r="A9684" t="s">
        <v>96</v>
      </c>
      <c r="B9684">
        <v>179</v>
      </c>
      <c r="C9684" t="s">
        <v>989</v>
      </c>
      <c r="D9684" t="s">
        <v>97</v>
      </c>
      <c r="E9684">
        <v>1</v>
      </c>
      <c r="F9684">
        <v>1</v>
      </c>
      <c r="G9684">
        <v>100</v>
      </c>
      <c r="H9684" t="s">
        <v>65</v>
      </c>
      <c r="I9684">
        <v>90</v>
      </c>
      <c r="J9684" t="s">
        <v>66</v>
      </c>
      <c r="K9684" s="33" t="str">
        <f>IF(ISNA(VLOOKUP(C9684,'Provider-EHR crosswalk'!A:B,2,FALSE)),"No EHR Specified",VLOOKUP(C9684,'Provider-EHR crosswalk'!A:B,2,FALSE))</f>
        <v>Azalea Health EHR</v>
      </c>
    </row>
    <row r="9685" spans="1:11" x14ac:dyDescent="0.25">
      <c r="A9685" t="s">
        <v>98</v>
      </c>
      <c r="B9685">
        <v>179</v>
      </c>
      <c r="C9685" t="s">
        <v>989</v>
      </c>
      <c r="D9685" t="s">
        <v>99</v>
      </c>
      <c r="E9685">
        <v>1</v>
      </c>
      <c r="F9685">
        <v>1</v>
      </c>
      <c r="G9685">
        <v>100</v>
      </c>
      <c r="H9685" t="s">
        <v>65</v>
      </c>
      <c r="I9685">
        <v>90</v>
      </c>
      <c r="J9685" t="s">
        <v>66</v>
      </c>
      <c r="K9685" s="33" t="str">
        <f>IF(ISNA(VLOOKUP(C9685,'Provider-EHR crosswalk'!A:B,2,FALSE)),"No EHR Specified",VLOOKUP(C9685,'Provider-EHR crosswalk'!A:B,2,FALSE))</f>
        <v>Azalea Health EHR</v>
      </c>
    </row>
    <row r="9686" spans="1:11" x14ac:dyDescent="0.25">
      <c r="A9686" t="s">
        <v>100</v>
      </c>
      <c r="B9686">
        <v>179</v>
      </c>
      <c r="C9686" t="s">
        <v>989</v>
      </c>
      <c r="D9686" t="s">
        <v>101</v>
      </c>
      <c r="E9686">
        <v>1</v>
      </c>
      <c r="F9686">
        <v>1</v>
      </c>
      <c r="G9686">
        <v>100</v>
      </c>
      <c r="H9686" t="s">
        <v>65</v>
      </c>
      <c r="I9686">
        <v>99</v>
      </c>
      <c r="J9686" t="s">
        <v>66</v>
      </c>
      <c r="K9686" s="33" t="str">
        <f>IF(ISNA(VLOOKUP(C9686,'Provider-EHR crosswalk'!A:B,2,FALSE)),"No EHR Specified",VLOOKUP(C9686,'Provider-EHR crosswalk'!A:B,2,FALSE))</f>
        <v>Azalea Health EHR</v>
      </c>
    </row>
    <row r="9687" spans="1:11" x14ac:dyDescent="0.25">
      <c r="A9687" t="s">
        <v>102</v>
      </c>
      <c r="B9687">
        <v>179</v>
      </c>
      <c r="C9687" t="s">
        <v>989</v>
      </c>
      <c r="D9687" t="s">
        <v>103</v>
      </c>
      <c r="E9687">
        <v>1</v>
      </c>
      <c r="F9687">
        <v>1</v>
      </c>
      <c r="G9687">
        <v>100</v>
      </c>
      <c r="H9687" t="s">
        <v>65</v>
      </c>
      <c r="I9687">
        <v>99</v>
      </c>
      <c r="J9687" t="s">
        <v>66</v>
      </c>
      <c r="K9687" s="33" t="str">
        <f>IF(ISNA(VLOOKUP(C9687,'Provider-EHR crosswalk'!A:B,2,FALSE)),"No EHR Specified",VLOOKUP(C9687,'Provider-EHR crosswalk'!A:B,2,FALSE))</f>
        <v>Azalea Health EHR</v>
      </c>
    </row>
    <row r="9688" spans="1:11" x14ac:dyDescent="0.25">
      <c r="A9688" t="s">
        <v>104</v>
      </c>
      <c r="B9688">
        <v>179</v>
      </c>
      <c r="C9688" t="s">
        <v>989</v>
      </c>
      <c r="D9688" t="s">
        <v>105</v>
      </c>
      <c r="E9688">
        <v>1</v>
      </c>
      <c r="F9688">
        <v>1</v>
      </c>
      <c r="G9688">
        <v>100</v>
      </c>
      <c r="H9688" t="s">
        <v>65</v>
      </c>
      <c r="I9688">
        <v>99</v>
      </c>
      <c r="J9688" t="s">
        <v>66</v>
      </c>
      <c r="K9688" s="33" t="str">
        <f>IF(ISNA(VLOOKUP(C9688,'Provider-EHR crosswalk'!A:B,2,FALSE)),"No EHR Specified",VLOOKUP(C9688,'Provider-EHR crosswalk'!A:B,2,FALSE))</f>
        <v>Azalea Health EHR</v>
      </c>
    </row>
    <row r="9689" spans="1:11" x14ac:dyDescent="0.25">
      <c r="A9689" t="s">
        <v>106</v>
      </c>
      <c r="B9689">
        <v>179</v>
      </c>
      <c r="C9689" t="s">
        <v>989</v>
      </c>
      <c r="D9689" t="s">
        <v>107</v>
      </c>
      <c r="E9689">
        <v>1</v>
      </c>
      <c r="F9689">
        <v>1</v>
      </c>
      <c r="G9689">
        <v>100</v>
      </c>
      <c r="H9689" t="s">
        <v>65</v>
      </c>
      <c r="I9689">
        <v>99</v>
      </c>
      <c r="J9689" t="s">
        <v>66</v>
      </c>
      <c r="K9689" s="33" t="str">
        <f>IF(ISNA(VLOOKUP(C9689,'Provider-EHR crosswalk'!A:B,2,FALSE)),"No EHR Specified",VLOOKUP(C9689,'Provider-EHR crosswalk'!A:B,2,FALSE))</f>
        <v>Azalea Health EHR</v>
      </c>
    </row>
    <row r="9690" spans="1:11" x14ac:dyDescent="0.25">
      <c r="A9690" t="s">
        <v>108</v>
      </c>
      <c r="B9690">
        <v>179</v>
      </c>
      <c r="C9690" t="s">
        <v>989</v>
      </c>
      <c r="D9690" t="s">
        <v>109</v>
      </c>
      <c r="E9690">
        <v>1</v>
      </c>
      <c r="F9690">
        <v>1</v>
      </c>
      <c r="G9690">
        <v>100</v>
      </c>
      <c r="H9690" t="s">
        <v>65</v>
      </c>
      <c r="I9690">
        <v>99</v>
      </c>
      <c r="J9690" t="s">
        <v>66</v>
      </c>
      <c r="K9690" s="33" t="str">
        <f>IF(ISNA(VLOOKUP(C9690,'Provider-EHR crosswalk'!A:B,2,FALSE)),"No EHR Specified",VLOOKUP(C9690,'Provider-EHR crosswalk'!A:B,2,FALSE))</f>
        <v>Azalea Health EHR</v>
      </c>
    </row>
    <row r="9691" spans="1:11" x14ac:dyDescent="0.25">
      <c r="A9691" t="s">
        <v>110</v>
      </c>
      <c r="B9691">
        <v>179</v>
      </c>
      <c r="C9691" t="s">
        <v>989</v>
      </c>
      <c r="D9691" t="s">
        <v>111</v>
      </c>
      <c r="E9691">
        <v>1</v>
      </c>
      <c r="F9691">
        <v>1</v>
      </c>
      <c r="G9691">
        <v>100</v>
      </c>
      <c r="H9691" t="s">
        <v>65</v>
      </c>
      <c r="I9691">
        <v>99</v>
      </c>
      <c r="J9691" t="s">
        <v>66</v>
      </c>
      <c r="K9691" s="33" t="str">
        <f>IF(ISNA(VLOOKUP(C9691,'Provider-EHR crosswalk'!A:B,2,FALSE)),"No EHR Specified",VLOOKUP(C9691,'Provider-EHR crosswalk'!A:B,2,FALSE))</f>
        <v>Azalea Health EHR</v>
      </c>
    </row>
    <row r="9692" spans="1:11" x14ac:dyDescent="0.25">
      <c r="A9692" t="s">
        <v>112</v>
      </c>
      <c r="B9692">
        <v>179</v>
      </c>
      <c r="C9692" t="s">
        <v>989</v>
      </c>
      <c r="D9692" t="s">
        <v>113</v>
      </c>
      <c r="E9692">
        <v>1</v>
      </c>
      <c r="F9692">
        <v>1</v>
      </c>
      <c r="G9692">
        <v>100</v>
      </c>
      <c r="H9692" t="s">
        <v>65</v>
      </c>
      <c r="I9692">
        <v>99</v>
      </c>
      <c r="J9692" t="s">
        <v>66</v>
      </c>
      <c r="K9692" s="33" t="str">
        <f>IF(ISNA(VLOOKUP(C9692,'Provider-EHR crosswalk'!A:B,2,FALSE)),"No EHR Specified",VLOOKUP(C9692,'Provider-EHR crosswalk'!A:B,2,FALSE))</f>
        <v>Azalea Health EHR</v>
      </c>
    </row>
    <row r="9693" spans="1:11" x14ac:dyDescent="0.25">
      <c r="A9693" t="s">
        <v>114</v>
      </c>
      <c r="B9693">
        <v>179</v>
      </c>
      <c r="C9693" t="s">
        <v>989</v>
      </c>
      <c r="D9693" t="s">
        <v>115</v>
      </c>
      <c r="E9693">
        <v>0</v>
      </c>
      <c r="F9693">
        <v>1</v>
      </c>
      <c r="G9693">
        <v>0</v>
      </c>
      <c r="H9693" t="s">
        <v>116</v>
      </c>
      <c r="I9693">
        <v>4</v>
      </c>
      <c r="J9693" t="s">
        <v>66</v>
      </c>
      <c r="K9693" s="33" t="str">
        <f>IF(ISNA(VLOOKUP(C9693,'Provider-EHR crosswalk'!A:B,2,FALSE)),"No EHR Specified",VLOOKUP(C9693,'Provider-EHR crosswalk'!A:B,2,FALSE))</f>
        <v>Azalea Health EHR</v>
      </c>
    </row>
    <row r="9694" spans="1:11" x14ac:dyDescent="0.25">
      <c r="A9694" t="s">
        <v>117</v>
      </c>
      <c r="B9694">
        <v>179</v>
      </c>
      <c r="C9694" t="s">
        <v>989</v>
      </c>
      <c r="D9694" t="s">
        <v>118</v>
      </c>
      <c r="E9694">
        <v>0</v>
      </c>
      <c r="F9694">
        <v>1</v>
      </c>
      <c r="G9694">
        <v>0</v>
      </c>
      <c r="H9694" t="s">
        <v>116</v>
      </c>
      <c r="I9694">
        <v>4</v>
      </c>
      <c r="J9694" t="s">
        <v>66</v>
      </c>
      <c r="K9694" s="33" t="str">
        <f>IF(ISNA(VLOOKUP(C9694,'Provider-EHR crosswalk'!A:B,2,FALSE)),"No EHR Specified",VLOOKUP(C9694,'Provider-EHR crosswalk'!A:B,2,FALSE))</f>
        <v>Azalea Health EHR</v>
      </c>
    </row>
    <row r="9695" spans="1:11" x14ac:dyDescent="0.25">
      <c r="A9695" t="s">
        <v>119</v>
      </c>
      <c r="B9695">
        <v>179</v>
      </c>
      <c r="C9695" t="s">
        <v>989</v>
      </c>
      <c r="D9695" t="s">
        <v>120</v>
      </c>
      <c r="E9695">
        <v>0</v>
      </c>
      <c r="F9695">
        <v>1</v>
      </c>
      <c r="G9695">
        <v>0</v>
      </c>
      <c r="H9695" t="s">
        <v>116</v>
      </c>
      <c r="I9695">
        <v>4</v>
      </c>
      <c r="J9695" t="s">
        <v>66</v>
      </c>
      <c r="K9695" s="33" t="str">
        <f>IF(ISNA(VLOOKUP(C9695,'Provider-EHR crosswalk'!A:B,2,FALSE)),"No EHR Specified",VLOOKUP(C9695,'Provider-EHR crosswalk'!A:B,2,FALSE))</f>
        <v>Azalea Health EHR</v>
      </c>
    </row>
    <row r="9696" spans="1:11" x14ac:dyDescent="0.25">
      <c r="A9696" t="s">
        <v>121</v>
      </c>
      <c r="B9696">
        <v>179</v>
      </c>
      <c r="C9696" t="s">
        <v>989</v>
      </c>
      <c r="D9696" t="s">
        <v>122</v>
      </c>
      <c r="E9696">
        <v>0</v>
      </c>
      <c r="F9696">
        <v>1</v>
      </c>
      <c r="G9696">
        <v>0</v>
      </c>
      <c r="H9696" t="s">
        <v>116</v>
      </c>
      <c r="I9696">
        <v>1</v>
      </c>
      <c r="J9696" t="s">
        <v>66</v>
      </c>
      <c r="K9696" s="33" t="str">
        <f>IF(ISNA(VLOOKUP(C9696,'Provider-EHR crosswalk'!A:B,2,FALSE)),"No EHR Specified",VLOOKUP(C9696,'Provider-EHR crosswalk'!A:B,2,FALSE))</f>
        <v>Azalea Health EHR</v>
      </c>
    </row>
    <row r="9697" spans="1:11" x14ac:dyDescent="0.25">
      <c r="A9697" t="s">
        <v>123</v>
      </c>
      <c r="B9697">
        <v>179</v>
      </c>
      <c r="C9697" t="s">
        <v>989</v>
      </c>
      <c r="D9697" t="s">
        <v>124</v>
      </c>
      <c r="E9697">
        <v>0</v>
      </c>
      <c r="F9697">
        <v>1</v>
      </c>
      <c r="G9697">
        <v>0</v>
      </c>
      <c r="H9697" t="s">
        <v>116</v>
      </c>
      <c r="I9697">
        <v>1</v>
      </c>
      <c r="J9697" t="s">
        <v>66</v>
      </c>
      <c r="K9697" s="33" t="str">
        <f>IF(ISNA(VLOOKUP(C9697,'Provider-EHR crosswalk'!A:B,2,FALSE)),"No EHR Specified",VLOOKUP(C9697,'Provider-EHR crosswalk'!A:B,2,FALSE))</f>
        <v>Azalea Health EHR</v>
      </c>
    </row>
    <row r="9698" spans="1:11" x14ac:dyDescent="0.25">
      <c r="A9698" t="s">
        <v>125</v>
      </c>
      <c r="B9698">
        <v>179</v>
      </c>
      <c r="C9698" t="s">
        <v>989</v>
      </c>
      <c r="D9698" t="s">
        <v>126</v>
      </c>
      <c r="E9698">
        <v>0</v>
      </c>
      <c r="F9698">
        <v>1</v>
      </c>
      <c r="G9698">
        <v>0</v>
      </c>
      <c r="H9698" t="s">
        <v>116</v>
      </c>
      <c r="I9698">
        <v>1</v>
      </c>
      <c r="J9698" t="s">
        <v>66</v>
      </c>
      <c r="K9698" s="33" t="str">
        <f>IF(ISNA(VLOOKUP(C9698,'Provider-EHR crosswalk'!A:B,2,FALSE)),"No EHR Specified",VLOOKUP(C9698,'Provider-EHR crosswalk'!A:B,2,FALSE))</f>
        <v>Azalea Health EHR</v>
      </c>
    </row>
    <row r="9699" spans="1:11" x14ac:dyDescent="0.25">
      <c r="A9699" t="s">
        <v>127</v>
      </c>
      <c r="B9699">
        <v>179</v>
      </c>
      <c r="C9699" t="s">
        <v>989</v>
      </c>
      <c r="D9699" t="s">
        <v>128</v>
      </c>
      <c r="E9699">
        <v>0</v>
      </c>
      <c r="F9699">
        <v>1</v>
      </c>
      <c r="G9699">
        <v>0</v>
      </c>
      <c r="H9699" t="s">
        <v>116</v>
      </c>
      <c r="I9699">
        <v>4</v>
      </c>
      <c r="J9699" t="s">
        <v>66</v>
      </c>
      <c r="K9699" s="33" t="str">
        <f>IF(ISNA(VLOOKUP(C9699,'Provider-EHR crosswalk'!A:B,2,FALSE)),"No EHR Specified",VLOOKUP(C9699,'Provider-EHR crosswalk'!A:B,2,FALSE))</f>
        <v>Azalea Health EHR</v>
      </c>
    </row>
    <row r="9700" spans="1:11" x14ac:dyDescent="0.25">
      <c r="A9700" t="s">
        <v>129</v>
      </c>
      <c r="B9700">
        <v>179</v>
      </c>
      <c r="C9700" t="s">
        <v>989</v>
      </c>
      <c r="D9700" t="s">
        <v>130</v>
      </c>
      <c r="E9700">
        <v>0</v>
      </c>
      <c r="F9700">
        <v>1</v>
      </c>
      <c r="G9700">
        <v>0</v>
      </c>
      <c r="H9700" t="s">
        <v>116</v>
      </c>
      <c r="I9700">
        <v>4</v>
      </c>
      <c r="J9700" t="s">
        <v>66</v>
      </c>
      <c r="K9700" s="33" t="str">
        <f>IF(ISNA(VLOOKUP(C9700,'Provider-EHR crosswalk'!A:B,2,FALSE)),"No EHR Specified",VLOOKUP(C9700,'Provider-EHR crosswalk'!A:B,2,FALSE))</f>
        <v>Azalea Health EHR</v>
      </c>
    </row>
    <row r="9701" spans="1:11" x14ac:dyDescent="0.25">
      <c r="A9701" t="s">
        <v>131</v>
      </c>
      <c r="B9701">
        <v>179</v>
      </c>
      <c r="C9701" t="s">
        <v>989</v>
      </c>
      <c r="D9701" t="s">
        <v>132</v>
      </c>
      <c r="E9701">
        <v>0</v>
      </c>
      <c r="F9701">
        <v>1</v>
      </c>
      <c r="G9701">
        <v>0</v>
      </c>
      <c r="H9701" t="s">
        <v>116</v>
      </c>
      <c r="I9701">
        <v>4</v>
      </c>
      <c r="J9701" t="s">
        <v>66</v>
      </c>
      <c r="K9701" s="33" t="str">
        <f>IF(ISNA(VLOOKUP(C9701,'Provider-EHR crosswalk'!A:B,2,FALSE)),"No EHR Specified",VLOOKUP(C9701,'Provider-EHR crosswalk'!A:B,2,FALSE))</f>
        <v>Azalea Health EHR</v>
      </c>
    </row>
    <row r="9702" spans="1:11" x14ac:dyDescent="0.25">
      <c r="A9702" t="s">
        <v>133</v>
      </c>
      <c r="B9702">
        <v>179</v>
      </c>
      <c r="C9702" t="s">
        <v>989</v>
      </c>
      <c r="D9702" t="s">
        <v>134</v>
      </c>
      <c r="E9702">
        <v>0</v>
      </c>
      <c r="F9702">
        <v>1</v>
      </c>
      <c r="G9702">
        <v>0</v>
      </c>
      <c r="H9702" t="s">
        <v>116</v>
      </c>
      <c r="I9702">
        <v>1</v>
      </c>
      <c r="J9702" t="s">
        <v>66</v>
      </c>
      <c r="K9702" s="33" t="str">
        <f>IF(ISNA(VLOOKUP(C9702,'Provider-EHR crosswalk'!A:B,2,FALSE)),"No EHR Specified",VLOOKUP(C9702,'Provider-EHR crosswalk'!A:B,2,FALSE))</f>
        <v>Azalea Health EHR</v>
      </c>
    </row>
    <row r="9703" spans="1:11" x14ac:dyDescent="0.25">
      <c r="A9703" t="s">
        <v>135</v>
      </c>
      <c r="B9703">
        <v>179</v>
      </c>
      <c r="C9703" t="s">
        <v>989</v>
      </c>
      <c r="D9703" t="s">
        <v>136</v>
      </c>
      <c r="E9703">
        <v>0</v>
      </c>
      <c r="F9703">
        <v>1</v>
      </c>
      <c r="G9703">
        <v>0</v>
      </c>
      <c r="H9703" t="s">
        <v>116</v>
      </c>
      <c r="I9703">
        <v>1</v>
      </c>
      <c r="J9703" t="s">
        <v>66</v>
      </c>
      <c r="K9703" s="33" t="str">
        <f>IF(ISNA(VLOOKUP(C9703,'Provider-EHR crosswalk'!A:B,2,FALSE)),"No EHR Specified",VLOOKUP(C9703,'Provider-EHR crosswalk'!A:B,2,FALSE))</f>
        <v>Azalea Health EHR</v>
      </c>
    </row>
    <row r="9704" spans="1:11" x14ac:dyDescent="0.25">
      <c r="A9704" t="s">
        <v>137</v>
      </c>
      <c r="B9704">
        <v>179</v>
      </c>
      <c r="C9704" t="s">
        <v>989</v>
      </c>
      <c r="D9704" t="s">
        <v>138</v>
      </c>
      <c r="E9704">
        <v>0</v>
      </c>
      <c r="F9704">
        <v>1</v>
      </c>
      <c r="G9704">
        <v>0</v>
      </c>
      <c r="H9704" t="s">
        <v>116</v>
      </c>
      <c r="I9704">
        <v>1</v>
      </c>
      <c r="J9704" t="s">
        <v>66</v>
      </c>
      <c r="K9704" s="33" t="str">
        <f>IF(ISNA(VLOOKUP(C9704,'Provider-EHR crosswalk'!A:B,2,FALSE)),"No EHR Specified",VLOOKUP(C9704,'Provider-EHR crosswalk'!A:B,2,FALSE))</f>
        <v>Azalea Health EHR</v>
      </c>
    </row>
    <row r="9705" spans="1:11" x14ac:dyDescent="0.25">
      <c r="A9705" t="s">
        <v>139</v>
      </c>
      <c r="B9705">
        <v>179</v>
      </c>
      <c r="C9705" t="s">
        <v>989</v>
      </c>
      <c r="D9705" t="s">
        <v>140</v>
      </c>
      <c r="E9705">
        <v>0</v>
      </c>
      <c r="F9705">
        <v>1</v>
      </c>
      <c r="G9705">
        <v>0</v>
      </c>
      <c r="H9705" t="s">
        <v>116</v>
      </c>
      <c r="I9705">
        <v>1</v>
      </c>
      <c r="J9705" t="s">
        <v>66</v>
      </c>
      <c r="K9705" s="33" t="str">
        <f>IF(ISNA(VLOOKUP(C9705,'Provider-EHR crosswalk'!A:B,2,FALSE)),"No EHR Specified",VLOOKUP(C9705,'Provider-EHR crosswalk'!A:B,2,FALSE))</f>
        <v>Azalea Health EHR</v>
      </c>
    </row>
    <row r="9706" spans="1:11" x14ac:dyDescent="0.25">
      <c r="A9706" t="s">
        <v>141</v>
      </c>
      <c r="B9706">
        <v>179</v>
      </c>
      <c r="C9706" t="s">
        <v>989</v>
      </c>
      <c r="D9706" t="s">
        <v>142</v>
      </c>
      <c r="E9706">
        <v>0</v>
      </c>
      <c r="F9706">
        <v>1</v>
      </c>
      <c r="G9706">
        <v>0</v>
      </c>
      <c r="H9706" t="s">
        <v>116</v>
      </c>
      <c r="I9706">
        <v>1</v>
      </c>
      <c r="J9706" t="s">
        <v>66</v>
      </c>
      <c r="K9706" s="33" t="str">
        <f>IF(ISNA(VLOOKUP(C9706,'Provider-EHR crosswalk'!A:B,2,FALSE)),"No EHR Specified",VLOOKUP(C9706,'Provider-EHR crosswalk'!A:B,2,FALSE))</f>
        <v>Azalea Health EHR</v>
      </c>
    </row>
    <row r="9707" spans="1:11" x14ac:dyDescent="0.25">
      <c r="A9707" t="s">
        <v>143</v>
      </c>
      <c r="B9707">
        <v>179</v>
      </c>
      <c r="C9707" t="s">
        <v>989</v>
      </c>
      <c r="D9707" t="s">
        <v>144</v>
      </c>
      <c r="E9707">
        <v>0</v>
      </c>
      <c r="F9707">
        <v>1</v>
      </c>
      <c r="G9707">
        <v>0</v>
      </c>
      <c r="H9707" t="s">
        <v>116</v>
      </c>
      <c r="I9707">
        <v>1</v>
      </c>
      <c r="J9707" t="s">
        <v>66</v>
      </c>
      <c r="K9707" s="33" t="str">
        <f>IF(ISNA(VLOOKUP(C9707,'Provider-EHR crosswalk'!A:B,2,FALSE)),"No EHR Specified",VLOOKUP(C9707,'Provider-EHR crosswalk'!A:B,2,FALSE))</f>
        <v>Azalea Health EHR</v>
      </c>
    </row>
    <row r="9708" spans="1:11" x14ac:dyDescent="0.25">
      <c r="A9708" t="s">
        <v>145</v>
      </c>
      <c r="B9708">
        <v>179</v>
      </c>
      <c r="C9708" t="s">
        <v>989</v>
      </c>
      <c r="D9708" t="s">
        <v>146</v>
      </c>
      <c r="E9708">
        <v>0</v>
      </c>
      <c r="F9708">
        <v>1</v>
      </c>
      <c r="G9708">
        <v>0</v>
      </c>
      <c r="H9708" t="s">
        <v>116</v>
      </c>
      <c r="I9708">
        <v>1</v>
      </c>
      <c r="J9708" t="s">
        <v>66</v>
      </c>
      <c r="K9708" s="33" t="str">
        <f>IF(ISNA(VLOOKUP(C9708,'Provider-EHR crosswalk'!A:B,2,FALSE)),"No EHR Specified",VLOOKUP(C9708,'Provider-EHR crosswalk'!A:B,2,FALSE))</f>
        <v>Azalea Health EHR</v>
      </c>
    </row>
    <row r="9709" spans="1:11" x14ac:dyDescent="0.25">
      <c r="A9709" t="s">
        <v>147</v>
      </c>
      <c r="B9709">
        <v>179</v>
      </c>
      <c r="C9709" t="s">
        <v>989</v>
      </c>
      <c r="D9709" t="s">
        <v>148</v>
      </c>
      <c r="E9709">
        <v>0</v>
      </c>
      <c r="F9709">
        <v>1</v>
      </c>
      <c r="G9709">
        <v>0</v>
      </c>
      <c r="H9709" t="s">
        <v>116</v>
      </c>
      <c r="I9709">
        <v>1</v>
      </c>
      <c r="J9709" t="s">
        <v>66</v>
      </c>
      <c r="K9709" s="33" t="str">
        <f>IF(ISNA(VLOOKUP(C9709,'Provider-EHR crosswalk'!A:B,2,FALSE)),"No EHR Specified",VLOOKUP(C9709,'Provider-EHR crosswalk'!A:B,2,FALSE))</f>
        <v>Azalea Health EHR</v>
      </c>
    </row>
    <row r="9710" spans="1:11" x14ac:dyDescent="0.25">
      <c r="A9710" t="s">
        <v>149</v>
      </c>
      <c r="B9710">
        <v>179</v>
      </c>
      <c r="C9710" t="s">
        <v>989</v>
      </c>
      <c r="D9710" t="s">
        <v>150</v>
      </c>
      <c r="E9710">
        <v>0</v>
      </c>
      <c r="F9710">
        <v>1</v>
      </c>
      <c r="G9710">
        <v>0</v>
      </c>
      <c r="H9710" t="s">
        <v>116</v>
      </c>
      <c r="I9710">
        <v>1</v>
      </c>
      <c r="J9710" t="s">
        <v>66</v>
      </c>
      <c r="K9710" s="33" t="str">
        <f>IF(ISNA(VLOOKUP(C9710,'Provider-EHR crosswalk'!A:B,2,FALSE)),"No EHR Specified",VLOOKUP(C9710,'Provider-EHR crosswalk'!A:B,2,FALSE))</f>
        <v>Azalea Health EHR</v>
      </c>
    </row>
    <row r="9711" spans="1:11" x14ac:dyDescent="0.25">
      <c r="A9711" t="s">
        <v>151</v>
      </c>
      <c r="B9711">
        <v>179</v>
      </c>
      <c r="C9711" t="s">
        <v>989</v>
      </c>
      <c r="D9711" t="s">
        <v>152</v>
      </c>
      <c r="E9711">
        <v>0</v>
      </c>
      <c r="F9711">
        <v>1</v>
      </c>
      <c r="G9711">
        <v>0</v>
      </c>
      <c r="H9711" t="s">
        <v>116</v>
      </c>
      <c r="I9711">
        <v>1</v>
      </c>
      <c r="J9711" t="s">
        <v>66</v>
      </c>
      <c r="K9711" s="33" t="str">
        <f>IF(ISNA(VLOOKUP(C9711,'Provider-EHR crosswalk'!A:B,2,FALSE)),"No EHR Specified",VLOOKUP(C9711,'Provider-EHR crosswalk'!A:B,2,FALSE))</f>
        <v>Azalea Health EHR</v>
      </c>
    </row>
    <row r="9712" spans="1:11" x14ac:dyDescent="0.25">
      <c r="A9712" t="s">
        <v>153</v>
      </c>
      <c r="B9712">
        <v>179</v>
      </c>
      <c r="C9712" t="s">
        <v>989</v>
      </c>
      <c r="D9712" t="s">
        <v>154</v>
      </c>
      <c r="E9712">
        <v>0</v>
      </c>
      <c r="F9712">
        <v>1</v>
      </c>
      <c r="G9712">
        <v>0</v>
      </c>
      <c r="H9712" t="s">
        <v>116</v>
      </c>
      <c r="I9712">
        <v>1</v>
      </c>
      <c r="J9712" t="s">
        <v>66</v>
      </c>
      <c r="K9712" s="33" t="str">
        <f>IF(ISNA(VLOOKUP(C9712,'Provider-EHR crosswalk'!A:B,2,FALSE)),"No EHR Specified",VLOOKUP(C9712,'Provider-EHR crosswalk'!A:B,2,FALSE))</f>
        <v>Azalea Health EHR</v>
      </c>
    </row>
    <row r="9713" spans="1:11" x14ac:dyDescent="0.25">
      <c r="A9713" t="s">
        <v>155</v>
      </c>
      <c r="B9713">
        <v>179</v>
      </c>
      <c r="C9713" t="s">
        <v>989</v>
      </c>
      <c r="D9713" t="s">
        <v>156</v>
      </c>
      <c r="E9713">
        <v>0</v>
      </c>
      <c r="F9713">
        <v>1</v>
      </c>
      <c r="G9713">
        <v>0</v>
      </c>
      <c r="H9713" t="s">
        <v>157</v>
      </c>
      <c r="I9713" t="s">
        <v>157</v>
      </c>
      <c r="J9713" t="s">
        <v>157</v>
      </c>
      <c r="K9713" s="33" t="str">
        <f>IF(ISNA(VLOOKUP(C9713,'Provider-EHR crosswalk'!A:B,2,FALSE)),"No EHR Specified",VLOOKUP(C9713,'Provider-EHR crosswalk'!A:B,2,FALSE))</f>
        <v>Azalea Health EHR</v>
      </c>
    </row>
    <row r="9714" spans="1:11" x14ac:dyDescent="0.25">
      <c r="A9714" t="s">
        <v>158</v>
      </c>
      <c r="B9714">
        <v>179</v>
      </c>
      <c r="C9714" t="s">
        <v>989</v>
      </c>
      <c r="D9714" t="s">
        <v>159</v>
      </c>
      <c r="E9714">
        <v>0</v>
      </c>
      <c r="F9714">
        <v>1</v>
      </c>
      <c r="G9714">
        <v>0</v>
      </c>
      <c r="H9714" t="s">
        <v>157</v>
      </c>
      <c r="I9714" t="s">
        <v>157</v>
      </c>
      <c r="J9714" t="s">
        <v>157</v>
      </c>
      <c r="K9714" s="33" t="str">
        <f>IF(ISNA(VLOOKUP(C9714,'Provider-EHR crosswalk'!A:B,2,FALSE)),"No EHR Specified",VLOOKUP(C9714,'Provider-EHR crosswalk'!A:B,2,FALSE))</f>
        <v>Azalea Health EHR</v>
      </c>
    </row>
    <row r="9715" spans="1:11" x14ac:dyDescent="0.25">
      <c r="A9715" t="s">
        <v>162</v>
      </c>
      <c r="B9715">
        <v>179</v>
      </c>
      <c r="C9715" t="s">
        <v>989</v>
      </c>
      <c r="D9715" t="s">
        <v>163</v>
      </c>
      <c r="E9715">
        <v>1</v>
      </c>
      <c r="F9715">
        <v>1</v>
      </c>
      <c r="G9715">
        <v>100</v>
      </c>
      <c r="H9715" t="s">
        <v>65</v>
      </c>
      <c r="I9715">
        <v>95</v>
      </c>
      <c r="J9715" t="s">
        <v>66</v>
      </c>
      <c r="K9715" s="33" t="str">
        <f>IF(ISNA(VLOOKUP(C9715,'Provider-EHR crosswalk'!A:B,2,FALSE)),"No EHR Specified",VLOOKUP(C9715,'Provider-EHR crosswalk'!A:B,2,FALSE))</f>
        <v>Azalea Health EHR</v>
      </c>
    </row>
    <row r="9716" spans="1:11" x14ac:dyDescent="0.25">
      <c r="A9716" t="s">
        <v>164</v>
      </c>
      <c r="B9716">
        <v>179</v>
      </c>
      <c r="C9716" t="s">
        <v>989</v>
      </c>
      <c r="D9716" t="s">
        <v>165</v>
      </c>
      <c r="E9716">
        <v>1</v>
      </c>
      <c r="F9716">
        <v>1</v>
      </c>
      <c r="G9716">
        <v>100</v>
      </c>
      <c r="H9716" t="s">
        <v>65</v>
      </c>
      <c r="I9716">
        <v>95</v>
      </c>
      <c r="J9716" t="s">
        <v>66</v>
      </c>
      <c r="K9716" s="33" t="str">
        <f>IF(ISNA(VLOOKUP(C9716,'Provider-EHR crosswalk'!A:B,2,FALSE)),"No EHR Specified",VLOOKUP(C9716,'Provider-EHR crosswalk'!A:B,2,FALSE))</f>
        <v>Azalea Health EHR</v>
      </c>
    </row>
    <row r="9717" spans="1:11" x14ac:dyDescent="0.25">
      <c r="A9717" t="s">
        <v>166</v>
      </c>
      <c r="B9717">
        <v>179</v>
      </c>
      <c r="C9717" t="s">
        <v>989</v>
      </c>
      <c r="D9717" t="s">
        <v>167</v>
      </c>
      <c r="E9717">
        <v>0</v>
      </c>
      <c r="F9717">
        <v>1</v>
      </c>
      <c r="G9717">
        <v>0</v>
      </c>
      <c r="H9717" t="s">
        <v>116</v>
      </c>
      <c r="I9717">
        <v>5</v>
      </c>
      <c r="J9717" t="s">
        <v>66</v>
      </c>
      <c r="K9717" s="33" t="str">
        <f>IF(ISNA(VLOOKUP(C9717,'Provider-EHR crosswalk'!A:B,2,FALSE)),"No EHR Specified",VLOOKUP(C9717,'Provider-EHR crosswalk'!A:B,2,FALSE))</f>
        <v>Azalea Health EHR</v>
      </c>
    </row>
    <row r="9718" spans="1:11" x14ac:dyDescent="0.25">
      <c r="A9718" t="s">
        <v>168</v>
      </c>
      <c r="B9718">
        <v>179</v>
      </c>
      <c r="C9718" t="s">
        <v>989</v>
      </c>
      <c r="D9718" t="s">
        <v>169</v>
      </c>
      <c r="E9718">
        <v>0</v>
      </c>
      <c r="F9718">
        <v>1</v>
      </c>
      <c r="G9718">
        <v>0</v>
      </c>
      <c r="H9718" t="s">
        <v>116</v>
      </c>
      <c r="I9718">
        <v>5</v>
      </c>
      <c r="J9718" t="s">
        <v>66</v>
      </c>
      <c r="K9718" s="33" t="str">
        <f>IF(ISNA(VLOOKUP(C9718,'Provider-EHR crosswalk'!A:B,2,FALSE)),"No EHR Specified",VLOOKUP(C9718,'Provider-EHR crosswalk'!A:B,2,FALSE))</f>
        <v>Azalea Health EHR</v>
      </c>
    </row>
    <row r="9719" spans="1:11" x14ac:dyDescent="0.25">
      <c r="A9719" t="s">
        <v>170</v>
      </c>
      <c r="B9719">
        <v>179</v>
      </c>
      <c r="C9719" t="s">
        <v>989</v>
      </c>
      <c r="D9719" t="s">
        <v>171</v>
      </c>
      <c r="E9719">
        <v>0</v>
      </c>
      <c r="F9719">
        <v>1</v>
      </c>
      <c r="G9719">
        <v>0</v>
      </c>
      <c r="H9719" t="s">
        <v>116</v>
      </c>
      <c r="I9719">
        <v>5</v>
      </c>
      <c r="J9719" t="s">
        <v>66</v>
      </c>
      <c r="K9719" s="33" t="str">
        <f>IF(ISNA(VLOOKUP(C9719,'Provider-EHR crosswalk'!A:B,2,FALSE)),"No EHR Specified",VLOOKUP(C9719,'Provider-EHR crosswalk'!A:B,2,FALSE))</f>
        <v>Azalea Health EHR</v>
      </c>
    </row>
    <row r="9720" spans="1:11" x14ac:dyDescent="0.25">
      <c r="A9720" t="s">
        <v>172</v>
      </c>
      <c r="B9720">
        <v>179</v>
      </c>
      <c r="C9720" t="s">
        <v>989</v>
      </c>
      <c r="D9720" t="s">
        <v>173</v>
      </c>
      <c r="E9720">
        <v>0</v>
      </c>
      <c r="F9720">
        <v>1</v>
      </c>
      <c r="G9720">
        <v>0</v>
      </c>
      <c r="H9720" t="s">
        <v>116</v>
      </c>
      <c r="I9720">
        <v>5</v>
      </c>
      <c r="J9720" t="s">
        <v>66</v>
      </c>
      <c r="K9720" s="33" t="str">
        <f>IF(ISNA(VLOOKUP(C9720,'Provider-EHR crosswalk'!A:B,2,FALSE)),"No EHR Specified",VLOOKUP(C9720,'Provider-EHR crosswalk'!A:B,2,FALSE))</f>
        <v>Azalea Health EHR</v>
      </c>
    </row>
    <row r="9721" spans="1:11" x14ac:dyDescent="0.25">
      <c r="A9721" t="s">
        <v>174</v>
      </c>
      <c r="B9721">
        <v>179</v>
      </c>
      <c r="C9721" t="s">
        <v>989</v>
      </c>
      <c r="D9721" t="s">
        <v>175</v>
      </c>
      <c r="E9721">
        <v>0</v>
      </c>
      <c r="F9721">
        <v>1</v>
      </c>
      <c r="G9721">
        <v>0</v>
      </c>
      <c r="H9721" t="s">
        <v>116</v>
      </c>
      <c r="I9721">
        <v>5</v>
      </c>
      <c r="J9721" t="s">
        <v>66</v>
      </c>
      <c r="K9721" s="33" t="str">
        <f>IF(ISNA(VLOOKUP(C9721,'Provider-EHR crosswalk'!A:B,2,FALSE)),"No EHR Specified",VLOOKUP(C9721,'Provider-EHR crosswalk'!A:B,2,FALSE))</f>
        <v>Azalea Health EHR</v>
      </c>
    </row>
    <row r="9722" spans="1:11" x14ac:dyDescent="0.25">
      <c r="A9722" t="s">
        <v>176</v>
      </c>
      <c r="B9722">
        <v>179</v>
      </c>
      <c r="C9722" t="s">
        <v>989</v>
      </c>
      <c r="D9722" t="s">
        <v>177</v>
      </c>
      <c r="E9722">
        <v>0</v>
      </c>
      <c r="F9722">
        <v>1</v>
      </c>
      <c r="G9722">
        <v>0</v>
      </c>
      <c r="H9722" t="s">
        <v>116</v>
      </c>
      <c r="I9722">
        <v>5</v>
      </c>
      <c r="J9722" t="s">
        <v>66</v>
      </c>
      <c r="K9722" s="33" t="str">
        <f>IF(ISNA(VLOOKUP(C9722,'Provider-EHR crosswalk'!A:B,2,FALSE)),"No EHR Specified",VLOOKUP(C9722,'Provider-EHR crosswalk'!A:B,2,FALSE))</f>
        <v>Azalea Health EHR</v>
      </c>
    </row>
    <row r="9723" spans="1:11" x14ac:dyDescent="0.25">
      <c r="A9723" t="s">
        <v>63</v>
      </c>
      <c r="B9723">
        <v>22</v>
      </c>
      <c r="C9723" t="s">
        <v>687</v>
      </c>
      <c r="D9723" t="s">
        <v>64</v>
      </c>
      <c r="E9723">
        <v>81</v>
      </c>
      <c r="F9723">
        <v>81</v>
      </c>
      <c r="G9723">
        <v>100</v>
      </c>
      <c r="H9723" t="s">
        <v>65</v>
      </c>
      <c r="I9723">
        <v>99</v>
      </c>
      <c r="J9723" t="s">
        <v>66</v>
      </c>
      <c r="K9723" s="33" t="str">
        <f>IF(ISNA(VLOOKUP(C9723,'Provider-EHR crosswalk'!A:B,2,FALSE)),"No EHR Specified",VLOOKUP(C9723,'Provider-EHR crosswalk'!A:B,2,FALSE))</f>
        <v>MEDITECH Expanse</v>
      </c>
    </row>
    <row r="9724" spans="1:11" x14ac:dyDescent="0.25">
      <c r="A9724" t="s">
        <v>67</v>
      </c>
      <c r="B9724">
        <v>22</v>
      </c>
      <c r="C9724" t="s">
        <v>687</v>
      </c>
      <c r="D9724" t="s">
        <v>68</v>
      </c>
      <c r="E9724">
        <v>75</v>
      </c>
      <c r="F9724">
        <v>81</v>
      </c>
      <c r="G9724">
        <v>92.59</v>
      </c>
      <c r="H9724" t="s">
        <v>65</v>
      </c>
      <c r="I9724">
        <v>75</v>
      </c>
      <c r="J9724" t="s">
        <v>66</v>
      </c>
      <c r="K9724" s="33" t="str">
        <f>IF(ISNA(VLOOKUP(C9724,'Provider-EHR crosswalk'!A:B,2,FALSE)),"No EHR Specified",VLOOKUP(C9724,'Provider-EHR crosswalk'!A:B,2,FALSE))</f>
        <v>MEDITECH Expanse</v>
      </c>
    </row>
    <row r="9725" spans="1:11" x14ac:dyDescent="0.25">
      <c r="A9725" t="s">
        <v>70</v>
      </c>
      <c r="B9725">
        <v>22</v>
      </c>
      <c r="C9725" t="s">
        <v>687</v>
      </c>
      <c r="D9725" t="s">
        <v>71</v>
      </c>
      <c r="E9725">
        <v>81</v>
      </c>
      <c r="F9725">
        <v>81</v>
      </c>
      <c r="G9725">
        <v>100</v>
      </c>
      <c r="H9725" t="s">
        <v>65</v>
      </c>
      <c r="I9725">
        <v>99</v>
      </c>
      <c r="J9725" t="s">
        <v>66</v>
      </c>
      <c r="K9725" s="33" t="str">
        <f>IF(ISNA(VLOOKUP(C9725,'Provider-EHR crosswalk'!A:B,2,FALSE)),"No EHR Specified",VLOOKUP(C9725,'Provider-EHR crosswalk'!A:B,2,FALSE))</f>
        <v>MEDITECH Expanse</v>
      </c>
    </row>
    <row r="9726" spans="1:11" x14ac:dyDescent="0.25">
      <c r="A9726" t="s">
        <v>72</v>
      </c>
      <c r="B9726">
        <v>22</v>
      </c>
      <c r="C9726" t="s">
        <v>687</v>
      </c>
      <c r="D9726" t="s">
        <v>73</v>
      </c>
      <c r="E9726">
        <v>81</v>
      </c>
      <c r="F9726">
        <v>81</v>
      </c>
      <c r="G9726">
        <v>100</v>
      </c>
      <c r="H9726" t="s">
        <v>65</v>
      </c>
      <c r="I9726">
        <v>99</v>
      </c>
      <c r="J9726" t="s">
        <v>66</v>
      </c>
      <c r="K9726" s="33" t="str">
        <f>IF(ISNA(VLOOKUP(C9726,'Provider-EHR crosswalk'!A:B,2,FALSE)),"No EHR Specified",VLOOKUP(C9726,'Provider-EHR crosswalk'!A:B,2,FALSE))</f>
        <v>MEDITECH Expanse</v>
      </c>
    </row>
    <row r="9727" spans="1:11" x14ac:dyDescent="0.25">
      <c r="A9727" t="s">
        <v>74</v>
      </c>
      <c r="B9727">
        <v>22</v>
      </c>
      <c r="C9727" t="s">
        <v>687</v>
      </c>
      <c r="D9727" t="s">
        <v>75</v>
      </c>
      <c r="E9727">
        <v>81</v>
      </c>
      <c r="F9727">
        <v>81</v>
      </c>
      <c r="G9727">
        <v>100</v>
      </c>
      <c r="H9727" t="s">
        <v>65</v>
      </c>
      <c r="I9727">
        <v>99</v>
      </c>
      <c r="J9727" t="s">
        <v>66</v>
      </c>
      <c r="K9727" s="33" t="str">
        <f>IF(ISNA(VLOOKUP(C9727,'Provider-EHR crosswalk'!A:B,2,FALSE)),"No EHR Specified",VLOOKUP(C9727,'Provider-EHR crosswalk'!A:B,2,FALSE))</f>
        <v>MEDITECH Expanse</v>
      </c>
    </row>
    <row r="9728" spans="1:11" x14ac:dyDescent="0.25">
      <c r="A9728" t="s">
        <v>76</v>
      </c>
      <c r="B9728">
        <v>22</v>
      </c>
      <c r="C9728" t="s">
        <v>687</v>
      </c>
      <c r="D9728" t="s">
        <v>77</v>
      </c>
      <c r="E9728">
        <v>81</v>
      </c>
      <c r="F9728">
        <v>81</v>
      </c>
      <c r="G9728">
        <v>100</v>
      </c>
      <c r="H9728" t="s">
        <v>65</v>
      </c>
      <c r="I9728">
        <v>85</v>
      </c>
      <c r="J9728" t="s">
        <v>66</v>
      </c>
      <c r="K9728" s="33" t="str">
        <f>IF(ISNA(VLOOKUP(C9728,'Provider-EHR crosswalk'!A:B,2,FALSE)),"No EHR Specified",VLOOKUP(C9728,'Provider-EHR crosswalk'!A:B,2,FALSE))</f>
        <v>MEDITECH Expanse</v>
      </c>
    </row>
    <row r="9729" spans="1:11" x14ac:dyDescent="0.25">
      <c r="A9729" t="s">
        <v>78</v>
      </c>
      <c r="B9729">
        <v>22</v>
      </c>
      <c r="C9729" t="s">
        <v>687</v>
      </c>
      <c r="D9729" t="s">
        <v>79</v>
      </c>
      <c r="E9729">
        <v>81</v>
      </c>
      <c r="F9729">
        <v>81</v>
      </c>
      <c r="G9729">
        <v>100</v>
      </c>
      <c r="H9729" t="s">
        <v>65</v>
      </c>
      <c r="I9729">
        <v>85</v>
      </c>
      <c r="J9729" t="s">
        <v>66</v>
      </c>
      <c r="K9729" s="33" t="str">
        <f>IF(ISNA(VLOOKUP(C9729,'Provider-EHR crosswalk'!A:B,2,FALSE)),"No EHR Specified",VLOOKUP(C9729,'Provider-EHR crosswalk'!A:B,2,FALSE))</f>
        <v>MEDITECH Expanse</v>
      </c>
    </row>
    <row r="9730" spans="1:11" x14ac:dyDescent="0.25">
      <c r="A9730" t="s">
        <v>80</v>
      </c>
      <c r="B9730">
        <v>22</v>
      </c>
      <c r="C9730" t="s">
        <v>687</v>
      </c>
      <c r="D9730" t="s">
        <v>81</v>
      </c>
      <c r="E9730">
        <v>81</v>
      </c>
      <c r="F9730">
        <v>81</v>
      </c>
      <c r="G9730">
        <v>100</v>
      </c>
      <c r="H9730" t="s">
        <v>65</v>
      </c>
      <c r="I9730">
        <v>85</v>
      </c>
      <c r="J9730" t="s">
        <v>66</v>
      </c>
      <c r="K9730" s="33" t="str">
        <f>IF(ISNA(VLOOKUP(C9730,'Provider-EHR crosswalk'!A:B,2,FALSE)),"No EHR Specified",VLOOKUP(C9730,'Provider-EHR crosswalk'!A:B,2,FALSE))</f>
        <v>MEDITECH Expanse</v>
      </c>
    </row>
    <row r="9731" spans="1:11" x14ac:dyDescent="0.25">
      <c r="A9731" t="s">
        <v>82</v>
      </c>
      <c r="B9731">
        <v>22</v>
      </c>
      <c r="C9731" t="s">
        <v>687</v>
      </c>
      <c r="D9731" t="s">
        <v>83</v>
      </c>
      <c r="E9731">
        <v>81</v>
      </c>
      <c r="F9731">
        <v>81</v>
      </c>
      <c r="G9731">
        <v>100</v>
      </c>
      <c r="H9731" t="s">
        <v>65</v>
      </c>
      <c r="I9731">
        <v>85</v>
      </c>
      <c r="J9731" t="s">
        <v>66</v>
      </c>
      <c r="K9731" s="33" t="str">
        <f>IF(ISNA(VLOOKUP(C9731,'Provider-EHR crosswalk'!A:B,2,FALSE)),"No EHR Specified",VLOOKUP(C9731,'Provider-EHR crosswalk'!A:B,2,FALSE))</f>
        <v>MEDITECH Expanse</v>
      </c>
    </row>
    <row r="9732" spans="1:11" x14ac:dyDescent="0.25">
      <c r="A9732" t="s">
        <v>84</v>
      </c>
      <c r="B9732">
        <v>22</v>
      </c>
      <c r="C9732" t="s">
        <v>687</v>
      </c>
      <c r="D9732" t="s">
        <v>85</v>
      </c>
      <c r="E9732">
        <v>81</v>
      </c>
      <c r="F9732">
        <v>81</v>
      </c>
      <c r="G9732">
        <v>100</v>
      </c>
      <c r="H9732" t="s">
        <v>65</v>
      </c>
      <c r="I9732">
        <v>85</v>
      </c>
      <c r="J9732" t="s">
        <v>66</v>
      </c>
      <c r="K9732" s="33" t="str">
        <f>IF(ISNA(VLOOKUP(C9732,'Provider-EHR crosswalk'!A:B,2,FALSE)),"No EHR Specified",VLOOKUP(C9732,'Provider-EHR crosswalk'!A:B,2,FALSE))</f>
        <v>MEDITECH Expanse</v>
      </c>
    </row>
    <row r="9733" spans="1:11" x14ac:dyDescent="0.25">
      <c r="A9733" t="s">
        <v>86</v>
      </c>
      <c r="B9733">
        <v>22</v>
      </c>
      <c r="C9733" t="s">
        <v>687</v>
      </c>
      <c r="D9733" t="s">
        <v>87</v>
      </c>
      <c r="E9733">
        <v>81</v>
      </c>
      <c r="F9733">
        <v>81</v>
      </c>
      <c r="G9733">
        <v>100</v>
      </c>
      <c r="H9733" t="s">
        <v>65</v>
      </c>
      <c r="I9733">
        <v>95</v>
      </c>
      <c r="J9733" t="s">
        <v>66</v>
      </c>
      <c r="K9733" s="33" t="str">
        <f>IF(ISNA(VLOOKUP(C9733,'Provider-EHR crosswalk'!A:B,2,FALSE)),"No EHR Specified",VLOOKUP(C9733,'Provider-EHR crosswalk'!A:B,2,FALSE))</f>
        <v>MEDITECH Expanse</v>
      </c>
    </row>
    <row r="9734" spans="1:11" x14ac:dyDescent="0.25">
      <c r="A9734" t="s">
        <v>88</v>
      </c>
      <c r="B9734">
        <v>22</v>
      </c>
      <c r="C9734" t="s">
        <v>687</v>
      </c>
      <c r="D9734" t="s">
        <v>89</v>
      </c>
      <c r="E9734">
        <v>81</v>
      </c>
      <c r="F9734">
        <v>81</v>
      </c>
      <c r="G9734">
        <v>100</v>
      </c>
      <c r="H9734" t="s">
        <v>65</v>
      </c>
      <c r="I9734">
        <v>95</v>
      </c>
      <c r="J9734" t="s">
        <v>66</v>
      </c>
      <c r="K9734" s="33" t="str">
        <f>IF(ISNA(VLOOKUP(C9734,'Provider-EHR crosswalk'!A:B,2,FALSE)),"No EHR Specified",VLOOKUP(C9734,'Provider-EHR crosswalk'!A:B,2,FALSE))</f>
        <v>MEDITECH Expanse</v>
      </c>
    </row>
    <row r="9735" spans="1:11" x14ac:dyDescent="0.25">
      <c r="A9735" t="s">
        <v>90</v>
      </c>
      <c r="B9735">
        <v>22</v>
      </c>
      <c r="C9735" t="s">
        <v>687</v>
      </c>
      <c r="D9735" t="s">
        <v>91</v>
      </c>
      <c r="E9735">
        <v>81</v>
      </c>
      <c r="F9735">
        <v>81</v>
      </c>
      <c r="G9735">
        <v>100</v>
      </c>
      <c r="H9735" t="s">
        <v>65</v>
      </c>
      <c r="I9735">
        <v>90</v>
      </c>
      <c r="J9735" t="s">
        <v>66</v>
      </c>
      <c r="K9735" s="33" t="str">
        <f>IF(ISNA(VLOOKUP(C9735,'Provider-EHR crosswalk'!A:B,2,FALSE)),"No EHR Specified",VLOOKUP(C9735,'Provider-EHR crosswalk'!A:B,2,FALSE))</f>
        <v>MEDITECH Expanse</v>
      </c>
    </row>
    <row r="9736" spans="1:11" x14ac:dyDescent="0.25">
      <c r="A9736" t="s">
        <v>92</v>
      </c>
      <c r="B9736">
        <v>22</v>
      </c>
      <c r="C9736" t="s">
        <v>687</v>
      </c>
      <c r="D9736" t="s">
        <v>93</v>
      </c>
      <c r="E9736">
        <v>46</v>
      </c>
      <c r="F9736">
        <v>81</v>
      </c>
      <c r="G9736">
        <v>56.79</v>
      </c>
      <c r="H9736" t="s">
        <v>65</v>
      </c>
      <c r="I9736">
        <v>90</v>
      </c>
      <c r="J9736" t="s">
        <v>69</v>
      </c>
      <c r="K9736" s="33" t="str">
        <f>IF(ISNA(VLOOKUP(C9736,'Provider-EHR crosswalk'!A:B,2,FALSE)),"No EHR Specified",VLOOKUP(C9736,'Provider-EHR crosswalk'!A:B,2,FALSE))</f>
        <v>MEDITECH Expanse</v>
      </c>
    </row>
    <row r="9737" spans="1:11" x14ac:dyDescent="0.25">
      <c r="A9737" t="s">
        <v>94</v>
      </c>
      <c r="B9737">
        <v>22</v>
      </c>
      <c r="C9737" t="s">
        <v>687</v>
      </c>
      <c r="D9737" t="s">
        <v>95</v>
      </c>
      <c r="E9737">
        <v>68</v>
      </c>
      <c r="F9737">
        <v>81</v>
      </c>
      <c r="G9737">
        <v>83.95</v>
      </c>
      <c r="H9737" t="s">
        <v>65</v>
      </c>
      <c r="I9737">
        <v>90</v>
      </c>
      <c r="J9737" t="s">
        <v>69</v>
      </c>
      <c r="K9737" s="33" t="str">
        <f>IF(ISNA(VLOOKUP(C9737,'Provider-EHR crosswalk'!A:B,2,FALSE)),"No EHR Specified",VLOOKUP(C9737,'Provider-EHR crosswalk'!A:B,2,FALSE))</f>
        <v>MEDITECH Expanse</v>
      </c>
    </row>
    <row r="9738" spans="1:11" x14ac:dyDescent="0.25">
      <c r="A9738" t="s">
        <v>96</v>
      </c>
      <c r="B9738">
        <v>22</v>
      </c>
      <c r="C9738" t="s">
        <v>687</v>
      </c>
      <c r="D9738" t="s">
        <v>97</v>
      </c>
      <c r="E9738">
        <v>76</v>
      </c>
      <c r="F9738">
        <v>81</v>
      </c>
      <c r="G9738">
        <v>93.83</v>
      </c>
      <c r="H9738" t="s">
        <v>65</v>
      </c>
      <c r="I9738">
        <v>90</v>
      </c>
      <c r="J9738" t="s">
        <v>66</v>
      </c>
      <c r="K9738" s="33" t="str">
        <f>IF(ISNA(VLOOKUP(C9738,'Provider-EHR crosswalk'!A:B,2,FALSE)),"No EHR Specified",VLOOKUP(C9738,'Provider-EHR crosswalk'!A:B,2,FALSE))</f>
        <v>MEDITECH Expanse</v>
      </c>
    </row>
    <row r="9739" spans="1:11" x14ac:dyDescent="0.25">
      <c r="A9739" t="s">
        <v>98</v>
      </c>
      <c r="B9739">
        <v>22</v>
      </c>
      <c r="C9739" t="s">
        <v>687</v>
      </c>
      <c r="D9739" t="s">
        <v>99</v>
      </c>
      <c r="E9739">
        <v>76</v>
      </c>
      <c r="F9739">
        <v>81</v>
      </c>
      <c r="G9739">
        <v>93.83</v>
      </c>
      <c r="H9739" t="s">
        <v>65</v>
      </c>
      <c r="I9739">
        <v>90</v>
      </c>
      <c r="J9739" t="s">
        <v>66</v>
      </c>
      <c r="K9739" s="33" t="str">
        <f>IF(ISNA(VLOOKUP(C9739,'Provider-EHR crosswalk'!A:B,2,FALSE)),"No EHR Specified",VLOOKUP(C9739,'Provider-EHR crosswalk'!A:B,2,FALSE))</f>
        <v>MEDITECH Expanse</v>
      </c>
    </row>
    <row r="9740" spans="1:11" x14ac:dyDescent="0.25">
      <c r="A9740" t="s">
        <v>100</v>
      </c>
      <c r="B9740">
        <v>22</v>
      </c>
      <c r="C9740" t="s">
        <v>687</v>
      </c>
      <c r="D9740" t="s">
        <v>101</v>
      </c>
      <c r="E9740">
        <v>838</v>
      </c>
      <c r="F9740">
        <v>838</v>
      </c>
      <c r="G9740">
        <v>100</v>
      </c>
      <c r="H9740" t="s">
        <v>65</v>
      </c>
      <c r="I9740">
        <v>99</v>
      </c>
      <c r="J9740" t="s">
        <v>66</v>
      </c>
      <c r="K9740" s="33" t="str">
        <f>IF(ISNA(VLOOKUP(C9740,'Provider-EHR crosswalk'!A:B,2,FALSE)),"No EHR Specified",VLOOKUP(C9740,'Provider-EHR crosswalk'!A:B,2,FALSE))</f>
        <v>MEDITECH Expanse</v>
      </c>
    </row>
    <row r="9741" spans="1:11" x14ac:dyDescent="0.25">
      <c r="A9741" t="s">
        <v>102</v>
      </c>
      <c r="B9741">
        <v>22</v>
      </c>
      <c r="C9741" t="s">
        <v>687</v>
      </c>
      <c r="D9741" t="s">
        <v>103</v>
      </c>
      <c r="E9741">
        <v>838</v>
      </c>
      <c r="F9741">
        <v>838</v>
      </c>
      <c r="G9741">
        <v>100</v>
      </c>
      <c r="H9741" t="s">
        <v>65</v>
      </c>
      <c r="I9741">
        <v>99</v>
      </c>
      <c r="J9741" t="s">
        <v>66</v>
      </c>
      <c r="K9741" s="33" t="str">
        <f>IF(ISNA(VLOOKUP(C9741,'Provider-EHR crosswalk'!A:B,2,FALSE)),"No EHR Specified",VLOOKUP(C9741,'Provider-EHR crosswalk'!A:B,2,FALSE))</f>
        <v>MEDITECH Expanse</v>
      </c>
    </row>
    <row r="9742" spans="1:11" x14ac:dyDescent="0.25">
      <c r="A9742" t="s">
        <v>104</v>
      </c>
      <c r="B9742">
        <v>22</v>
      </c>
      <c r="C9742" t="s">
        <v>687</v>
      </c>
      <c r="D9742" t="s">
        <v>105</v>
      </c>
      <c r="E9742">
        <v>838</v>
      </c>
      <c r="F9742">
        <v>838</v>
      </c>
      <c r="G9742">
        <v>100</v>
      </c>
      <c r="H9742" t="s">
        <v>65</v>
      </c>
      <c r="I9742">
        <v>99</v>
      </c>
      <c r="J9742" t="s">
        <v>66</v>
      </c>
      <c r="K9742" s="33" t="str">
        <f>IF(ISNA(VLOOKUP(C9742,'Provider-EHR crosswalk'!A:B,2,FALSE)),"No EHR Specified",VLOOKUP(C9742,'Provider-EHR crosswalk'!A:B,2,FALSE))</f>
        <v>MEDITECH Expanse</v>
      </c>
    </row>
    <row r="9743" spans="1:11" x14ac:dyDescent="0.25">
      <c r="A9743" t="s">
        <v>106</v>
      </c>
      <c r="B9743">
        <v>22</v>
      </c>
      <c r="C9743" t="s">
        <v>687</v>
      </c>
      <c r="D9743" t="s">
        <v>107</v>
      </c>
      <c r="E9743">
        <v>838</v>
      </c>
      <c r="F9743">
        <v>838</v>
      </c>
      <c r="G9743">
        <v>100</v>
      </c>
      <c r="H9743" t="s">
        <v>65</v>
      </c>
      <c r="I9743">
        <v>99</v>
      </c>
      <c r="J9743" t="s">
        <v>66</v>
      </c>
      <c r="K9743" s="33" t="str">
        <f>IF(ISNA(VLOOKUP(C9743,'Provider-EHR crosswalk'!A:B,2,FALSE)),"No EHR Specified",VLOOKUP(C9743,'Provider-EHR crosswalk'!A:B,2,FALSE))</f>
        <v>MEDITECH Expanse</v>
      </c>
    </row>
    <row r="9744" spans="1:11" x14ac:dyDescent="0.25">
      <c r="A9744" t="s">
        <v>108</v>
      </c>
      <c r="B9744">
        <v>22</v>
      </c>
      <c r="C9744" t="s">
        <v>687</v>
      </c>
      <c r="D9744" t="s">
        <v>109</v>
      </c>
      <c r="E9744">
        <v>838</v>
      </c>
      <c r="F9744">
        <v>838</v>
      </c>
      <c r="G9744">
        <v>100</v>
      </c>
      <c r="H9744" t="s">
        <v>65</v>
      </c>
      <c r="I9744">
        <v>99</v>
      </c>
      <c r="J9744" t="s">
        <v>66</v>
      </c>
      <c r="K9744" s="33" t="str">
        <f>IF(ISNA(VLOOKUP(C9744,'Provider-EHR crosswalk'!A:B,2,FALSE)),"No EHR Specified",VLOOKUP(C9744,'Provider-EHR crosswalk'!A:B,2,FALSE))</f>
        <v>MEDITECH Expanse</v>
      </c>
    </row>
    <row r="9745" spans="1:11" x14ac:dyDescent="0.25">
      <c r="A9745" t="s">
        <v>110</v>
      </c>
      <c r="B9745">
        <v>22</v>
      </c>
      <c r="C9745" t="s">
        <v>687</v>
      </c>
      <c r="D9745" t="s">
        <v>111</v>
      </c>
      <c r="E9745">
        <v>838</v>
      </c>
      <c r="F9745">
        <v>838</v>
      </c>
      <c r="G9745">
        <v>100</v>
      </c>
      <c r="H9745" t="s">
        <v>65</v>
      </c>
      <c r="I9745">
        <v>99</v>
      </c>
      <c r="J9745" t="s">
        <v>66</v>
      </c>
      <c r="K9745" s="33" t="str">
        <f>IF(ISNA(VLOOKUP(C9745,'Provider-EHR crosswalk'!A:B,2,FALSE)),"No EHR Specified",VLOOKUP(C9745,'Provider-EHR crosswalk'!A:B,2,FALSE))</f>
        <v>MEDITECH Expanse</v>
      </c>
    </row>
    <row r="9746" spans="1:11" x14ac:dyDescent="0.25">
      <c r="A9746" t="s">
        <v>112</v>
      </c>
      <c r="B9746">
        <v>22</v>
      </c>
      <c r="C9746" t="s">
        <v>687</v>
      </c>
      <c r="D9746" t="s">
        <v>113</v>
      </c>
      <c r="E9746">
        <v>838</v>
      </c>
      <c r="F9746">
        <v>838</v>
      </c>
      <c r="G9746">
        <v>100</v>
      </c>
      <c r="H9746" t="s">
        <v>65</v>
      </c>
      <c r="I9746">
        <v>99</v>
      </c>
      <c r="J9746" t="s">
        <v>66</v>
      </c>
      <c r="K9746" s="33" t="str">
        <f>IF(ISNA(VLOOKUP(C9746,'Provider-EHR crosswalk'!A:B,2,FALSE)),"No EHR Specified",VLOOKUP(C9746,'Provider-EHR crosswalk'!A:B,2,FALSE))</f>
        <v>MEDITECH Expanse</v>
      </c>
    </row>
    <row r="9747" spans="1:11" x14ac:dyDescent="0.25">
      <c r="A9747" t="s">
        <v>114</v>
      </c>
      <c r="B9747">
        <v>22</v>
      </c>
      <c r="C9747" t="s">
        <v>687</v>
      </c>
      <c r="D9747" t="s">
        <v>115</v>
      </c>
      <c r="E9747">
        <v>2</v>
      </c>
      <c r="F9747">
        <v>81</v>
      </c>
      <c r="G9747">
        <v>2.4700000000000002</v>
      </c>
      <c r="H9747" t="s">
        <v>116</v>
      </c>
      <c r="I9747">
        <v>4</v>
      </c>
      <c r="J9747" t="s">
        <v>66</v>
      </c>
      <c r="K9747" s="33" t="str">
        <f>IF(ISNA(VLOOKUP(C9747,'Provider-EHR crosswalk'!A:B,2,FALSE)),"No EHR Specified",VLOOKUP(C9747,'Provider-EHR crosswalk'!A:B,2,FALSE))</f>
        <v>MEDITECH Expanse</v>
      </c>
    </row>
    <row r="9748" spans="1:11" x14ac:dyDescent="0.25">
      <c r="A9748" t="s">
        <v>117</v>
      </c>
      <c r="B9748">
        <v>22</v>
      </c>
      <c r="C9748" t="s">
        <v>687</v>
      </c>
      <c r="D9748" t="s">
        <v>118</v>
      </c>
      <c r="E9748">
        <v>3</v>
      </c>
      <c r="F9748">
        <v>81</v>
      </c>
      <c r="G9748">
        <v>3.7</v>
      </c>
      <c r="H9748" t="s">
        <v>116</v>
      </c>
      <c r="I9748">
        <v>4</v>
      </c>
      <c r="J9748" t="s">
        <v>66</v>
      </c>
      <c r="K9748" s="33" t="str">
        <f>IF(ISNA(VLOOKUP(C9748,'Provider-EHR crosswalk'!A:B,2,FALSE)),"No EHR Specified",VLOOKUP(C9748,'Provider-EHR crosswalk'!A:B,2,FALSE))</f>
        <v>MEDITECH Expanse</v>
      </c>
    </row>
    <row r="9749" spans="1:11" x14ac:dyDescent="0.25">
      <c r="A9749" t="s">
        <v>119</v>
      </c>
      <c r="B9749">
        <v>22</v>
      </c>
      <c r="C9749" t="s">
        <v>687</v>
      </c>
      <c r="D9749" t="s">
        <v>120</v>
      </c>
      <c r="E9749">
        <v>3</v>
      </c>
      <c r="F9749">
        <v>81</v>
      </c>
      <c r="G9749">
        <v>3.7</v>
      </c>
      <c r="H9749" t="s">
        <v>116</v>
      </c>
      <c r="I9749">
        <v>4</v>
      </c>
      <c r="J9749" t="s">
        <v>66</v>
      </c>
      <c r="K9749" s="33" t="str">
        <f>IF(ISNA(VLOOKUP(C9749,'Provider-EHR crosswalk'!A:B,2,FALSE)),"No EHR Specified",VLOOKUP(C9749,'Provider-EHR crosswalk'!A:B,2,FALSE))</f>
        <v>MEDITECH Expanse</v>
      </c>
    </row>
    <row r="9750" spans="1:11" x14ac:dyDescent="0.25">
      <c r="A9750" t="s">
        <v>121</v>
      </c>
      <c r="B9750">
        <v>22</v>
      </c>
      <c r="C9750" t="s">
        <v>687</v>
      </c>
      <c r="D9750" t="s">
        <v>122</v>
      </c>
      <c r="E9750">
        <v>0</v>
      </c>
      <c r="F9750">
        <v>81</v>
      </c>
      <c r="G9750">
        <v>0</v>
      </c>
      <c r="H9750" t="s">
        <v>116</v>
      </c>
      <c r="I9750">
        <v>1</v>
      </c>
      <c r="J9750" t="s">
        <v>66</v>
      </c>
      <c r="K9750" s="33" t="str">
        <f>IF(ISNA(VLOOKUP(C9750,'Provider-EHR crosswalk'!A:B,2,FALSE)),"No EHR Specified",VLOOKUP(C9750,'Provider-EHR crosswalk'!A:B,2,FALSE))</f>
        <v>MEDITECH Expanse</v>
      </c>
    </row>
    <row r="9751" spans="1:11" x14ac:dyDescent="0.25">
      <c r="A9751" t="s">
        <v>123</v>
      </c>
      <c r="B9751">
        <v>22</v>
      </c>
      <c r="C9751" t="s">
        <v>687</v>
      </c>
      <c r="D9751" t="s">
        <v>124</v>
      </c>
      <c r="E9751">
        <v>0</v>
      </c>
      <c r="F9751">
        <v>838</v>
      </c>
      <c r="G9751">
        <v>0</v>
      </c>
      <c r="H9751" t="s">
        <v>116</v>
      </c>
      <c r="I9751">
        <v>1</v>
      </c>
      <c r="J9751" t="s">
        <v>66</v>
      </c>
      <c r="K9751" s="33" t="str">
        <f>IF(ISNA(VLOOKUP(C9751,'Provider-EHR crosswalk'!A:B,2,FALSE)),"No EHR Specified",VLOOKUP(C9751,'Provider-EHR crosswalk'!A:B,2,FALSE))</f>
        <v>MEDITECH Expanse</v>
      </c>
    </row>
    <row r="9752" spans="1:11" x14ac:dyDescent="0.25">
      <c r="A9752" t="s">
        <v>125</v>
      </c>
      <c r="B9752">
        <v>22</v>
      </c>
      <c r="C9752" t="s">
        <v>687</v>
      </c>
      <c r="D9752" t="s">
        <v>126</v>
      </c>
      <c r="E9752">
        <v>0</v>
      </c>
      <c r="F9752">
        <v>838</v>
      </c>
      <c r="G9752">
        <v>0</v>
      </c>
      <c r="H9752" t="s">
        <v>116</v>
      </c>
      <c r="I9752">
        <v>1</v>
      </c>
      <c r="J9752" t="s">
        <v>66</v>
      </c>
      <c r="K9752" s="33" t="str">
        <f>IF(ISNA(VLOOKUP(C9752,'Provider-EHR crosswalk'!A:B,2,FALSE)),"No EHR Specified",VLOOKUP(C9752,'Provider-EHR crosswalk'!A:B,2,FALSE))</f>
        <v>MEDITECH Expanse</v>
      </c>
    </row>
    <row r="9753" spans="1:11" x14ac:dyDescent="0.25">
      <c r="A9753" t="s">
        <v>127</v>
      </c>
      <c r="B9753">
        <v>22</v>
      </c>
      <c r="C9753" t="s">
        <v>687</v>
      </c>
      <c r="D9753" t="s">
        <v>128</v>
      </c>
      <c r="E9753">
        <v>18</v>
      </c>
      <c r="F9753">
        <v>838</v>
      </c>
      <c r="G9753">
        <v>2.15</v>
      </c>
      <c r="H9753" t="s">
        <v>116</v>
      </c>
      <c r="I9753">
        <v>4</v>
      </c>
      <c r="J9753" t="s">
        <v>66</v>
      </c>
      <c r="K9753" s="33" t="str">
        <f>IF(ISNA(VLOOKUP(C9753,'Provider-EHR crosswalk'!A:B,2,FALSE)),"No EHR Specified",VLOOKUP(C9753,'Provider-EHR crosswalk'!A:B,2,FALSE))</f>
        <v>MEDITECH Expanse</v>
      </c>
    </row>
    <row r="9754" spans="1:11" x14ac:dyDescent="0.25">
      <c r="A9754" t="s">
        <v>129</v>
      </c>
      <c r="B9754">
        <v>22</v>
      </c>
      <c r="C9754" t="s">
        <v>687</v>
      </c>
      <c r="D9754" t="s">
        <v>130</v>
      </c>
      <c r="E9754">
        <v>27</v>
      </c>
      <c r="F9754">
        <v>838</v>
      </c>
      <c r="G9754">
        <v>3.22</v>
      </c>
      <c r="H9754" t="s">
        <v>116</v>
      </c>
      <c r="I9754">
        <v>4</v>
      </c>
      <c r="J9754" t="s">
        <v>66</v>
      </c>
      <c r="K9754" s="33" t="str">
        <f>IF(ISNA(VLOOKUP(C9754,'Provider-EHR crosswalk'!A:B,2,FALSE)),"No EHR Specified",VLOOKUP(C9754,'Provider-EHR crosswalk'!A:B,2,FALSE))</f>
        <v>MEDITECH Expanse</v>
      </c>
    </row>
    <row r="9755" spans="1:11" x14ac:dyDescent="0.25">
      <c r="A9755" t="s">
        <v>131</v>
      </c>
      <c r="B9755">
        <v>22</v>
      </c>
      <c r="C9755" t="s">
        <v>687</v>
      </c>
      <c r="D9755" t="s">
        <v>132</v>
      </c>
      <c r="E9755">
        <v>19</v>
      </c>
      <c r="F9755">
        <v>838</v>
      </c>
      <c r="G9755">
        <v>2.27</v>
      </c>
      <c r="H9755" t="s">
        <v>116</v>
      </c>
      <c r="I9755">
        <v>4</v>
      </c>
      <c r="J9755" t="s">
        <v>66</v>
      </c>
      <c r="K9755" s="33" t="str">
        <f>IF(ISNA(VLOOKUP(C9755,'Provider-EHR crosswalk'!A:B,2,FALSE)),"No EHR Specified",VLOOKUP(C9755,'Provider-EHR crosswalk'!A:B,2,FALSE))</f>
        <v>MEDITECH Expanse</v>
      </c>
    </row>
    <row r="9756" spans="1:11" x14ac:dyDescent="0.25">
      <c r="A9756" t="s">
        <v>133</v>
      </c>
      <c r="B9756">
        <v>22</v>
      </c>
      <c r="C9756" t="s">
        <v>687</v>
      </c>
      <c r="D9756" t="s">
        <v>134</v>
      </c>
      <c r="E9756">
        <v>56</v>
      </c>
      <c r="F9756">
        <v>838</v>
      </c>
      <c r="G9756">
        <v>6.68</v>
      </c>
      <c r="H9756" t="s">
        <v>116</v>
      </c>
      <c r="I9756">
        <v>1</v>
      </c>
      <c r="J9756" t="s">
        <v>69</v>
      </c>
      <c r="K9756" s="33" t="str">
        <f>IF(ISNA(VLOOKUP(C9756,'Provider-EHR crosswalk'!A:B,2,FALSE)),"No EHR Specified",VLOOKUP(C9756,'Provider-EHR crosswalk'!A:B,2,FALSE))</f>
        <v>MEDITECH Expanse</v>
      </c>
    </row>
    <row r="9757" spans="1:11" x14ac:dyDescent="0.25">
      <c r="A9757" t="s">
        <v>135</v>
      </c>
      <c r="B9757">
        <v>22</v>
      </c>
      <c r="C9757" t="s">
        <v>687</v>
      </c>
      <c r="D9757" t="s">
        <v>136</v>
      </c>
      <c r="E9757">
        <v>0</v>
      </c>
      <c r="F9757">
        <v>838</v>
      </c>
      <c r="G9757">
        <v>0</v>
      </c>
      <c r="H9757" t="s">
        <v>116</v>
      </c>
      <c r="I9757">
        <v>1</v>
      </c>
      <c r="J9757" t="s">
        <v>66</v>
      </c>
      <c r="K9757" s="33" t="str">
        <f>IF(ISNA(VLOOKUP(C9757,'Provider-EHR crosswalk'!A:B,2,FALSE)),"No EHR Specified",VLOOKUP(C9757,'Provider-EHR crosswalk'!A:B,2,FALSE))</f>
        <v>MEDITECH Expanse</v>
      </c>
    </row>
    <row r="9758" spans="1:11" x14ac:dyDescent="0.25">
      <c r="A9758" t="s">
        <v>137</v>
      </c>
      <c r="B9758">
        <v>22</v>
      </c>
      <c r="C9758" t="s">
        <v>687</v>
      </c>
      <c r="D9758" t="s">
        <v>138</v>
      </c>
      <c r="E9758">
        <v>0</v>
      </c>
      <c r="F9758">
        <v>838</v>
      </c>
      <c r="G9758">
        <v>0</v>
      </c>
      <c r="H9758" t="s">
        <v>116</v>
      </c>
      <c r="I9758">
        <v>1</v>
      </c>
      <c r="J9758" t="s">
        <v>66</v>
      </c>
      <c r="K9758" s="33" t="str">
        <f>IF(ISNA(VLOOKUP(C9758,'Provider-EHR crosswalk'!A:B,2,FALSE)),"No EHR Specified",VLOOKUP(C9758,'Provider-EHR crosswalk'!A:B,2,FALSE))</f>
        <v>MEDITECH Expanse</v>
      </c>
    </row>
    <row r="9759" spans="1:11" x14ac:dyDescent="0.25">
      <c r="A9759" t="s">
        <v>139</v>
      </c>
      <c r="B9759">
        <v>22</v>
      </c>
      <c r="C9759" t="s">
        <v>687</v>
      </c>
      <c r="D9759" t="s">
        <v>140</v>
      </c>
      <c r="E9759">
        <v>0</v>
      </c>
      <c r="F9759">
        <v>838</v>
      </c>
      <c r="G9759">
        <v>0</v>
      </c>
      <c r="H9759" t="s">
        <v>116</v>
      </c>
      <c r="I9759">
        <v>1</v>
      </c>
      <c r="J9759" t="s">
        <v>66</v>
      </c>
      <c r="K9759" s="33" t="str">
        <f>IF(ISNA(VLOOKUP(C9759,'Provider-EHR crosswalk'!A:B,2,FALSE)),"No EHR Specified",VLOOKUP(C9759,'Provider-EHR crosswalk'!A:B,2,FALSE))</f>
        <v>MEDITECH Expanse</v>
      </c>
    </row>
    <row r="9760" spans="1:11" x14ac:dyDescent="0.25">
      <c r="A9760" t="s">
        <v>141</v>
      </c>
      <c r="B9760">
        <v>22</v>
      </c>
      <c r="C9760" t="s">
        <v>687</v>
      </c>
      <c r="D9760" t="s">
        <v>142</v>
      </c>
      <c r="E9760">
        <v>0</v>
      </c>
      <c r="F9760">
        <v>838</v>
      </c>
      <c r="G9760">
        <v>0</v>
      </c>
      <c r="H9760" t="s">
        <v>116</v>
      </c>
      <c r="I9760">
        <v>1</v>
      </c>
      <c r="J9760" t="s">
        <v>66</v>
      </c>
      <c r="K9760" s="33" t="str">
        <f>IF(ISNA(VLOOKUP(C9760,'Provider-EHR crosswalk'!A:B,2,FALSE)),"No EHR Specified",VLOOKUP(C9760,'Provider-EHR crosswalk'!A:B,2,FALSE))</f>
        <v>MEDITECH Expanse</v>
      </c>
    </row>
    <row r="9761" spans="1:11" x14ac:dyDescent="0.25">
      <c r="A9761" t="s">
        <v>143</v>
      </c>
      <c r="B9761">
        <v>22</v>
      </c>
      <c r="C9761" t="s">
        <v>687</v>
      </c>
      <c r="D9761" t="s">
        <v>144</v>
      </c>
      <c r="E9761">
        <v>0</v>
      </c>
      <c r="F9761">
        <v>838</v>
      </c>
      <c r="G9761">
        <v>0</v>
      </c>
      <c r="H9761" t="s">
        <v>116</v>
      </c>
      <c r="I9761">
        <v>1</v>
      </c>
      <c r="J9761" t="s">
        <v>66</v>
      </c>
      <c r="K9761" s="33" t="str">
        <f>IF(ISNA(VLOOKUP(C9761,'Provider-EHR crosswalk'!A:B,2,FALSE)),"No EHR Specified",VLOOKUP(C9761,'Provider-EHR crosswalk'!A:B,2,FALSE))</f>
        <v>MEDITECH Expanse</v>
      </c>
    </row>
    <row r="9762" spans="1:11" x14ac:dyDescent="0.25">
      <c r="A9762" t="s">
        <v>145</v>
      </c>
      <c r="B9762">
        <v>22</v>
      </c>
      <c r="C9762" t="s">
        <v>687</v>
      </c>
      <c r="D9762" t="s">
        <v>146</v>
      </c>
      <c r="E9762">
        <v>0</v>
      </c>
      <c r="F9762">
        <v>838</v>
      </c>
      <c r="G9762">
        <v>0</v>
      </c>
      <c r="H9762" t="s">
        <v>116</v>
      </c>
      <c r="I9762">
        <v>1</v>
      </c>
      <c r="J9762" t="s">
        <v>66</v>
      </c>
      <c r="K9762" s="33" t="str">
        <f>IF(ISNA(VLOOKUP(C9762,'Provider-EHR crosswalk'!A:B,2,FALSE)),"No EHR Specified",VLOOKUP(C9762,'Provider-EHR crosswalk'!A:B,2,FALSE))</f>
        <v>MEDITECH Expanse</v>
      </c>
    </row>
    <row r="9763" spans="1:11" x14ac:dyDescent="0.25">
      <c r="A9763" t="s">
        <v>147</v>
      </c>
      <c r="B9763">
        <v>22</v>
      </c>
      <c r="C9763" t="s">
        <v>687</v>
      </c>
      <c r="D9763" t="s">
        <v>148</v>
      </c>
      <c r="E9763">
        <v>0</v>
      </c>
      <c r="F9763">
        <v>838</v>
      </c>
      <c r="G9763">
        <v>0</v>
      </c>
      <c r="H9763" t="s">
        <v>116</v>
      </c>
      <c r="I9763">
        <v>1</v>
      </c>
      <c r="J9763" t="s">
        <v>66</v>
      </c>
      <c r="K9763" s="33" t="str">
        <f>IF(ISNA(VLOOKUP(C9763,'Provider-EHR crosswalk'!A:B,2,FALSE)),"No EHR Specified",VLOOKUP(C9763,'Provider-EHR crosswalk'!A:B,2,FALSE))</f>
        <v>MEDITECH Expanse</v>
      </c>
    </row>
    <row r="9764" spans="1:11" x14ac:dyDescent="0.25">
      <c r="A9764" t="s">
        <v>149</v>
      </c>
      <c r="B9764">
        <v>22</v>
      </c>
      <c r="C9764" t="s">
        <v>687</v>
      </c>
      <c r="D9764" t="s">
        <v>150</v>
      </c>
      <c r="E9764">
        <v>0</v>
      </c>
      <c r="F9764">
        <v>838</v>
      </c>
      <c r="G9764">
        <v>0</v>
      </c>
      <c r="H9764" t="s">
        <v>116</v>
      </c>
      <c r="I9764">
        <v>1</v>
      </c>
      <c r="J9764" t="s">
        <v>66</v>
      </c>
      <c r="K9764" s="33" t="str">
        <f>IF(ISNA(VLOOKUP(C9764,'Provider-EHR crosswalk'!A:B,2,FALSE)),"No EHR Specified",VLOOKUP(C9764,'Provider-EHR crosswalk'!A:B,2,FALSE))</f>
        <v>MEDITECH Expanse</v>
      </c>
    </row>
    <row r="9765" spans="1:11" x14ac:dyDescent="0.25">
      <c r="A9765" t="s">
        <v>151</v>
      </c>
      <c r="B9765">
        <v>22</v>
      </c>
      <c r="C9765" t="s">
        <v>687</v>
      </c>
      <c r="D9765" t="s">
        <v>152</v>
      </c>
      <c r="E9765">
        <v>0</v>
      </c>
      <c r="F9765">
        <v>838</v>
      </c>
      <c r="G9765">
        <v>0</v>
      </c>
      <c r="H9765" t="s">
        <v>116</v>
      </c>
      <c r="I9765">
        <v>1</v>
      </c>
      <c r="J9765" t="s">
        <v>66</v>
      </c>
      <c r="K9765" s="33" t="str">
        <f>IF(ISNA(VLOOKUP(C9765,'Provider-EHR crosswalk'!A:B,2,FALSE)),"No EHR Specified",VLOOKUP(C9765,'Provider-EHR crosswalk'!A:B,2,FALSE))</f>
        <v>MEDITECH Expanse</v>
      </c>
    </row>
    <row r="9766" spans="1:11" x14ac:dyDescent="0.25">
      <c r="A9766" t="s">
        <v>153</v>
      </c>
      <c r="B9766">
        <v>22</v>
      </c>
      <c r="C9766" t="s">
        <v>687</v>
      </c>
      <c r="D9766" t="s">
        <v>154</v>
      </c>
      <c r="E9766">
        <v>0</v>
      </c>
      <c r="F9766">
        <v>838</v>
      </c>
      <c r="G9766">
        <v>0</v>
      </c>
      <c r="H9766" t="s">
        <v>116</v>
      </c>
      <c r="I9766">
        <v>1</v>
      </c>
      <c r="J9766" t="s">
        <v>66</v>
      </c>
      <c r="K9766" s="33" t="str">
        <f>IF(ISNA(VLOOKUP(C9766,'Provider-EHR crosswalk'!A:B,2,FALSE)),"No EHR Specified",VLOOKUP(C9766,'Provider-EHR crosswalk'!A:B,2,FALSE))</f>
        <v>MEDITECH Expanse</v>
      </c>
    </row>
    <row r="9767" spans="1:11" x14ac:dyDescent="0.25">
      <c r="A9767" t="s">
        <v>155</v>
      </c>
      <c r="B9767">
        <v>22</v>
      </c>
      <c r="C9767" t="s">
        <v>687</v>
      </c>
      <c r="D9767" t="s">
        <v>156</v>
      </c>
      <c r="E9767">
        <v>0</v>
      </c>
      <c r="F9767">
        <v>838</v>
      </c>
      <c r="G9767">
        <v>0</v>
      </c>
      <c r="H9767" t="s">
        <v>157</v>
      </c>
      <c r="I9767" t="s">
        <v>157</v>
      </c>
      <c r="J9767" t="s">
        <v>157</v>
      </c>
      <c r="K9767" s="33" t="str">
        <f>IF(ISNA(VLOOKUP(C9767,'Provider-EHR crosswalk'!A:B,2,FALSE)),"No EHR Specified",VLOOKUP(C9767,'Provider-EHR crosswalk'!A:B,2,FALSE))</f>
        <v>MEDITECH Expanse</v>
      </c>
    </row>
    <row r="9768" spans="1:11" x14ac:dyDescent="0.25">
      <c r="A9768" t="s">
        <v>158</v>
      </c>
      <c r="B9768">
        <v>22</v>
      </c>
      <c r="C9768" t="s">
        <v>687</v>
      </c>
      <c r="D9768" t="s">
        <v>159</v>
      </c>
      <c r="E9768">
        <v>55</v>
      </c>
      <c r="F9768">
        <v>838</v>
      </c>
      <c r="G9768">
        <v>6.56</v>
      </c>
      <c r="H9768" t="s">
        <v>157</v>
      </c>
      <c r="I9768" t="s">
        <v>157</v>
      </c>
      <c r="J9768" t="s">
        <v>157</v>
      </c>
      <c r="K9768" s="33" t="str">
        <f>IF(ISNA(VLOOKUP(C9768,'Provider-EHR crosswalk'!A:B,2,FALSE)),"No EHR Specified",VLOOKUP(C9768,'Provider-EHR crosswalk'!A:B,2,FALSE))</f>
        <v>MEDITECH Expanse</v>
      </c>
    </row>
    <row r="9769" spans="1:11" x14ac:dyDescent="0.25">
      <c r="A9769" t="s">
        <v>162</v>
      </c>
      <c r="B9769">
        <v>22</v>
      </c>
      <c r="C9769" t="s">
        <v>687</v>
      </c>
      <c r="D9769" t="s">
        <v>163</v>
      </c>
      <c r="E9769">
        <v>828</v>
      </c>
      <c r="F9769">
        <v>838</v>
      </c>
      <c r="G9769">
        <v>98.81</v>
      </c>
      <c r="H9769" t="s">
        <v>65</v>
      </c>
      <c r="I9769">
        <v>95</v>
      </c>
      <c r="J9769" t="s">
        <v>66</v>
      </c>
      <c r="K9769" s="33" t="str">
        <f>IF(ISNA(VLOOKUP(C9769,'Provider-EHR crosswalk'!A:B,2,FALSE)),"No EHR Specified",VLOOKUP(C9769,'Provider-EHR crosswalk'!A:B,2,FALSE))</f>
        <v>MEDITECH Expanse</v>
      </c>
    </row>
    <row r="9770" spans="1:11" x14ac:dyDescent="0.25">
      <c r="A9770" t="s">
        <v>164</v>
      </c>
      <c r="B9770">
        <v>22</v>
      </c>
      <c r="C9770" t="s">
        <v>687</v>
      </c>
      <c r="D9770" t="s">
        <v>165</v>
      </c>
      <c r="E9770">
        <v>77</v>
      </c>
      <c r="F9770">
        <v>81</v>
      </c>
      <c r="G9770">
        <v>95.06</v>
      </c>
      <c r="H9770" t="s">
        <v>65</v>
      </c>
      <c r="I9770">
        <v>95</v>
      </c>
      <c r="J9770" t="s">
        <v>66</v>
      </c>
      <c r="K9770" s="33" t="str">
        <f>IF(ISNA(VLOOKUP(C9770,'Provider-EHR crosswalk'!A:B,2,FALSE)),"No EHR Specified",VLOOKUP(C9770,'Provider-EHR crosswalk'!A:B,2,FALSE))</f>
        <v>MEDITECH Expanse</v>
      </c>
    </row>
    <row r="9771" spans="1:11" x14ac:dyDescent="0.25">
      <c r="A9771" t="s">
        <v>166</v>
      </c>
      <c r="B9771">
        <v>22</v>
      </c>
      <c r="C9771" t="s">
        <v>687</v>
      </c>
      <c r="D9771" t="s">
        <v>167</v>
      </c>
      <c r="E9771">
        <v>0</v>
      </c>
      <c r="F9771">
        <v>81</v>
      </c>
      <c r="G9771">
        <v>0</v>
      </c>
      <c r="H9771" t="s">
        <v>116</v>
      </c>
      <c r="I9771">
        <v>5</v>
      </c>
      <c r="J9771" t="s">
        <v>66</v>
      </c>
      <c r="K9771" s="33" t="str">
        <f>IF(ISNA(VLOOKUP(C9771,'Provider-EHR crosswalk'!A:B,2,FALSE)),"No EHR Specified",VLOOKUP(C9771,'Provider-EHR crosswalk'!A:B,2,FALSE))</f>
        <v>MEDITECH Expanse</v>
      </c>
    </row>
    <row r="9772" spans="1:11" x14ac:dyDescent="0.25">
      <c r="A9772" t="s">
        <v>168</v>
      </c>
      <c r="B9772">
        <v>22</v>
      </c>
      <c r="C9772" t="s">
        <v>687</v>
      </c>
      <c r="D9772" t="s">
        <v>169</v>
      </c>
      <c r="E9772">
        <v>0</v>
      </c>
      <c r="F9772">
        <v>81</v>
      </c>
      <c r="G9772">
        <v>0</v>
      </c>
      <c r="H9772" t="s">
        <v>116</v>
      </c>
      <c r="I9772">
        <v>5</v>
      </c>
      <c r="J9772" t="s">
        <v>66</v>
      </c>
      <c r="K9772" s="33" t="str">
        <f>IF(ISNA(VLOOKUP(C9772,'Provider-EHR crosswalk'!A:B,2,FALSE)),"No EHR Specified",VLOOKUP(C9772,'Provider-EHR crosswalk'!A:B,2,FALSE))</f>
        <v>MEDITECH Expanse</v>
      </c>
    </row>
    <row r="9773" spans="1:11" x14ac:dyDescent="0.25">
      <c r="A9773" t="s">
        <v>170</v>
      </c>
      <c r="B9773">
        <v>22</v>
      </c>
      <c r="C9773" t="s">
        <v>687</v>
      </c>
      <c r="D9773" t="s">
        <v>171</v>
      </c>
      <c r="E9773">
        <v>4</v>
      </c>
      <c r="F9773">
        <v>81</v>
      </c>
      <c r="G9773">
        <v>4.9400000000000004</v>
      </c>
      <c r="H9773" t="s">
        <v>116</v>
      </c>
      <c r="I9773">
        <v>5</v>
      </c>
      <c r="J9773" t="s">
        <v>66</v>
      </c>
      <c r="K9773" s="33" t="str">
        <f>IF(ISNA(VLOOKUP(C9773,'Provider-EHR crosswalk'!A:B,2,FALSE)),"No EHR Specified",VLOOKUP(C9773,'Provider-EHR crosswalk'!A:B,2,FALSE))</f>
        <v>MEDITECH Expanse</v>
      </c>
    </row>
    <row r="9774" spans="1:11" x14ac:dyDescent="0.25">
      <c r="A9774" t="s">
        <v>172</v>
      </c>
      <c r="B9774">
        <v>22</v>
      </c>
      <c r="C9774" t="s">
        <v>687</v>
      </c>
      <c r="D9774" t="s">
        <v>173</v>
      </c>
      <c r="E9774">
        <v>3</v>
      </c>
      <c r="F9774">
        <v>838</v>
      </c>
      <c r="G9774">
        <v>0.36</v>
      </c>
      <c r="H9774" t="s">
        <v>116</v>
      </c>
      <c r="I9774">
        <v>5</v>
      </c>
      <c r="J9774" t="s">
        <v>66</v>
      </c>
      <c r="K9774" s="33" t="str">
        <f>IF(ISNA(VLOOKUP(C9774,'Provider-EHR crosswalk'!A:B,2,FALSE)),"No EHR Specified",VLOOKUP(C9774,'Provider-EHR crosswalk'!A:B,2,FALSE))</f>
        <v>MEDITECH Expanse</v>
      </c>
    </row>
    <row r="9775" spans="1:11" x14ac:dyDescent="0.25">
      <c r="A9775" t="s">
        <v>174</v>
      </c>
      <c r="B9775">
        <v>22</v>
      </c>
      <c r="C9775" t="s">
        <v>687</v>
      </c>
      <c r="D9775" t="s">
        <v>175</v>
      </c>
      <c r="E9775">
        <v>0</v>
      </c>
      <c r="F9775">
        <v>838</v>
      </c>
      <c r="G9775">
        <v>0</v>
      </c>
      <c r="H9775" t="s">
        <v>116</v>
      </c>
      <c r="I9775">
        <v>5</v>
      </c>
      <c r="J9775" t="s">
        <v>66</v>
      </c>
      <c r="K9775" s="33" t="str">
        <f>IF(ISNA(VLOOKUP(C9775,'Provider-EHR crosswalk'!A:B,2,FALSE)),"No EHR Specified",VLOOKUP(C9775,'Provider-EHR crosswalk'!A:B,2,FALSE))</f>
        <v>MEDITECH Expanse</v>
      </c>
    </row>
    <row r="9776" spans="1:11" x14ac:dyDescent="0.25">
      <c r="A9776" t="s">
        <v>176</v>
      </c>
      <c r="B9776">
        <v>22</v>
      </c>
      <c r="C9776" t="s">
        <v>687</v>
      </c>
      <c r="D9776" t="s">
        <v>177</v>
      </c>
      <c r="E9776">
        <v>7</v>
      </c>
      <c r="F9776">
        <v>838</v>
      </c>
      <c r="G9776">
        <v>0.84</v>
      </c>
      <c r="H9776" t="s">
        <v>116</v>
      </c>
      <c r="I9776">
        <v>5</v>
      </c>
      <c r="J9776" t="s">
        <v>66</v>
      </c>
      <c r="K9776" s="33" t="str">
        <f>IF(ISNA(VLOOKUP(C9776,'Provider-EHR crosswalk'!A:B,2,FALSE)),"No EHR Specified",VLOOKUP(C9776,'Provider-EHR crosswalk'!A:B,2,FALSE))</f>
        <v>MEDITECH Expanse</v>
      </c>
    </row>
    <row r="9777" spans="1:11" x14ac:dyDescent="0.25">
      <c r="A9777" t="s">
        <v>63</v>
      </c>
      <c r="B9777">
        <v>159</v>
      </c>
      <c r="C9777" t="s">
        <v>688</v>
      </c>
      <c r="D9777" t="s">
        <v>64</v>
      </c>
      <c r="E9777">
        <v>9</v>
      </c>
      <c r="F9777">
        <v>9</v>
      </c>
      <c r="G9777">
        <v>100</v>
      </c>
      <c r="H9777" t="s">
        <v>65</v>
      </c>
      <c r="I9777">
        <v>99</v>
      </c>
      <c r="J9777" t="s">
        <v>66</v>
      </c>
      <c r="K9777" s="33" t="str">
        <f>IF(ISNA(VLOOKUP(C9777,'Provider-EHR crosswalk'!A:B,2,FALSE)),"No EHR Specified",VLOOKUP(C9777,'Provider-EHR crosswalk'!A:B,2,FALSE))</f>
        <v>Greenway Health (Prime Suite)</v>
      </c>
    </row>
    <row r="9778" spans="1:11" x14ac:dyDescent="0.25">
      <c r="A9778" t="s">
        <v>67</v>
      </c>
      <c r="B9778">
        <v>159</v>
      </c>
      <c r="C9778" t="s">
        <v>688</v>
      </c>
      <c r="D9778" t="s">
        <v>68</v>
      </c>
      <c r="E9778">
        <v>9</v>
      </c>
      <c r="F9778">
        <v>9</v>
      </c>
      <c r="G9778">
        <v>100</v>
      </c>
      <c r="H9778" t="s">
        <v>65</v>
      </c>
      <c r="I9778">
        <v>75</v>
      </c>
      <c r="J9778" t="s">
        <v>66</v>
      </c>
      <c r="K9778" s="33" t="str">
        <f>IF(ISNA(VLOOKUP(C9778,'Provider-EHR crosswalk'!A:B,2,FALSE)),"No EHR Specified",VLOOKUP(C9778,'Provider-EHR crosswalk'!A:B,2,FALSE))</f>
        <v>Greenway Health (Prime Suite)</v>
      </c>
    </row>
    <row r="9779" spans="1:11" x14ac:dyDescent="0.25">
      <c r="A9779" t="s">
        <v>70</v>
      </c>
      <c r="B9779">
        <v>159</v>
      </c>
      <c r="C9779" t="s">
        <v>688</v>
      </c>
      <c r="D9779" t="s">
        <v>71</v>
      </c>
      <c r="E9779">
        <v>9</v>
      </c>
      <c r="F9779">
        <v>9</v>
      </c>
      <c r="G9779">
        <v>100</v>
      </c>
      <c r="H9779" t="s">
        <v>65</v>
      </c>
      <c r="I9779">
        <v>99</v>
      </c>
      <c r="J9779" t="s">
        <v>66</v>
      </c>
      <c r="K9779" s="33" t="str">
        <f>IF(ISNA(VLOOKUP(C9779,'Provider-EHR crosswalk'!A:B,2,FALSE)),"No EHR Specified",VLOOKUP(C9779,'Provider-EHR crosswalk'!A:B,2,FALSE))</f>
        <v>Greenway Health (Prime Suite)</v>
      </c>
    </row>
    <row r="9780" spans="1:11" x14ac:dyDescent="0.25">
      <c r="A9780" t="s">
        <v>72</v>
      </c>
      <c r="B9780">
        <v>159</v>
      </c>
      <c r="C9780" t="s">
        <v>688</v>
      </c>
      <c r="D9780" t="s">
        <v>73</v>
      </c>
      <c r="E9780">
        <v>9</v>
      </c>
      <c r="F9780">
        <v>9</v>
      </c>
      <c r="G9780">
        <v>100</v>
      </c>
      <c r="H9780" t="s">
        <v>65</v>
      </c>
      <c r="I9780">
        <v>99</v>
      </c>
      <c r="J9780" t="s">
        <v>66</v>
      </c>
      <c r="K9780" s="33" t="str">
        <f>IF(ISNA(VLOOKUP(C9780,'Provider-EHR crosswalk'!A:B,2,FALSE)),"No EHR Specified",VLOOKUP(C9780,'Provider-EHR crosswalk'!A:B,2,FALSE))</f>
        <v>Greenway Health (Prime Suite)</v>
      </c>
    </row>
    <row r="9781" spans="1:11" x14ac:dyDescent="0.25">
      <c r="A9781" t="s">
        <v>74</v>
      </c>
      <c r="B9781">
        <v>159</v>
      </c>
      <c r="C9781" t="s">
        <v>688</v>
      </c>
      <c r="D9781" t="s">
        <v>75</v>
      </c>
      <c r="E9781">
        <v>9</v>
      </c>
      <c r="F9781">
        <v>9</v>
      </c>
      <c r="G9781">
        <v>100</v>
      </c>
      <c r="H9781" t="s">
        <v>65</v>
      </c>
      <c r="I9781">
        <v>99</v>
      </c>
      <c r="J9781" t="s">
        <v>66</v>
      </c>
      <c r="K9781" s="33" t="str">
        <f>IF(ISNA(VLOOKUP(C9781,'Provider-EHR crosswalk'!A:B,2,FALSE)),"No EHR Specified",VLOOKUP(C9781,'Provider-EHR crosswalk'!A:B,2,FALSE))</f>
        <v>Greenway Health (Prime Suite)</v>
      </c>
    </row>
    <row r="9782" spans="1:11" x14ac:dyDescent="0.25">
      <c r="A9782" t="s">
        <v>76</v>
      </c>
      <c r="B9782">
        <v>159</v>
      </c>
      <c r="C9782" t="s">
        <v>688</v>
      </c>
      <c r="D9782" t="s">
        <v>77</v>
      </c>
      <c r="E9782">
        <v>9</v>
      </c>
      <c r="F9782">
        <v>9</v>
      </c>
      <c r="G9782">
        <v>100</v>
      </c>
      <c r="H9782" t="s">
        <v>65</v>
      </c>
      <c r="I9782">
        <v>85</v>
      </c>
      <c r="J9782" t="s">
        <v>66</v>
      </c>
      <c r="K9782" s="33" t="str">
        <f>IF(ISNA(VLOOKUP(C9782,'Provider-EHR crosswalk'!A:B,2,FALSE)),"No EHR Specified",VLOOKUP(C9782,'Provider-EHR crosswalk'!A:B,2,FALSE))</f>
        <v>Greenway Health (Prime Suite)</v>
      </c>
    </row>
    <row r="9783" spans="1:11" x14ac:dyDescent="0.25">
      <c r="A9783" t="s">
        <v>78</v>
      </c>
      <c r="B9783">
        <v>159</v>
      </c>
      <c r="C9783" t="s">
        <v>688</v>
      </c>
      <c r="D9783" t="s">
        <v>79</v>
      </c>
      <c r="E9783">
        <v>9</v>
      </c>
      <c r="F9783">
        <v>9</v>
      </c>
      <c r="G9783">
        <v>100</v>
      </c>
      <c r="H9783" t="s">
        <v>65</v>
      </c>
      <c r="I9783">
        <v>85</v>
      </c>
      <c r="J9783" t="s">
        <v>66</v>
      </c>
      <c r="K9783" s="33" t="str">
        <f>IF(ISNA(VLOOKUP(C9783,'Provider-EHR crosswalk'!A:B,2,FALSE)),"No EHR Specified",VLOOKUP(C9783,'Provider-EHR crosswalk'!A:B,2,FALSE))</f>
        <v>Greenway Health (Prime Suite)</v>
      </c>
    </row>
    <row r="9784" spans="1:11" x14ac:dyDescent="0.25">
      <c r="A9784" t="s">
        <v>80</v>
      </c>
      <c r="B9784">
        <v>159</v>
      </c>
      <c r="C9784" t="s">
        <v>688</v>
      </c>
      <c r="D9784" t="s">
        <v>81</v>
      </c>
      <c r="E9784">
        <v>9</v>
      </c>
      <c r="F9784">
        <v>9</v>
      </c>
      <c r="G9784">
        <v>100</v>
      </c>
      <c r="H9784" t="s">
        <v>65</v>
      </c>
      <c r="I9784">
        <v>85</v>
      </c>
      <c r="J9784" t="s">
        <v>66</v>
      </c>
      <c r="K9784" s="33" t="str">
        <f>IF(ISNA(VLOOKUP(C9784,'Provider-EHR crosswalk'!A:B,2,FALSE)),"No EHR Specified",VLOOKUP(C9784,'Provider-EHR crosswalk'!A:B,2,FALSE))</f>
        <v>Greenway Health (Prime Suite)</v>
      </c>
    </row>
    <row r="9785" spans="1:11" x14ac:dyDescent="0.25">
      <c r="A9785" t="s">
        <v>82</v>
      </c>
      <c r="B9785">
        <v>159</v>
      </c>
      <c r="C9785" t="s">
        <v>688</v>
      </c>
      <c r="D9785" t="s">
        <v>83</v>
      </c>
      <c r="E9785">
        <v>9</v>
      </c>
      <c r="F9785">
        <v>9</v>
      </c>
      <c r="G9785">
        <v>100</v>
      </c>
      <c r="H9785" t="s">
        <v>65</v>
      </c>
      <c r="I9785">
        <v>85</v>
      </c>
      <c r="J9785" t="s">
        <v>66</v>
      </c>
      <c r="K9785" s="33" t="str">
        <f>IF(ISNA(VLOOKUP(C9785,'Provider-EHR crosswalk'!A:B,2,FALSE)),"No EHR Specified",VLOOKUP(C9785,'Provider-EHR crosswalk'!A:B,2,FALSE))</f>
        <v>Greenway Health (Prime Suite)</v>
      </c>
    </row>
    <row r="9786" spans="1:11" x14ac:dyDescent="0.25">
      <c r="A9786" t="s">
        <v>84</v>
      </c>
      <c r="B9786">
        <v>159</v>
      </c>
      <c r="C9786" t="s">
        <v>688</v>
      </c>
      <c r="D9786" t="s">
        <v>85</v>
      </c>
      <c r="E9786">
        <v>9</v>
      </c>
      <c r="F9786">
        <v>9</v>
      </c>
      <c r="G9786">
        <v>100</v>
      </c>
      <c r="H9786" t="s">
        <v>65</v>
      </c>
      <c r="I9786">
        <v>85</v>
      </c>
      <c r="J9786" t="s">
        <v>66</v>
      </c>
      <c r="K9786" s="33" t="str">
        <f>IF(ISNA(VLOOKUP(C9786,'Provider-EHR crosswalk'!A:B,2,FALSE)),"No EHR Specified",VLOOKUP(C9786,'Provider-EHR crosswalk'!A:B,2,FALSE))</f>
        <v>Greenway Health (Prime Suite)</v>
      </c>
    </row>
    <row r="9787" spans="1:11" x14ac:dyDescent="0.25">
      <c r="A9787" t="s">
        <v>86</v>
      </c>
      <c r="B9787">
        <v>159</v>
      </c>
      <c r="C9787" t="s">
        <v>688</v>
      </c>
      <c r="D9787" t="s">
        <v>87</v>
      </c>
      <c r="E9787">
        <v>9</v>
      </c>
      <c r="F9787">
        <v>9</v>
      </c>
      <c r="G9787">
        <v>100</v>
      </c>
      <c r="H9787" t="s">
        <v>65</v>
      </c>
      <c r="I9787">
        <v>95</v>
      </c>
      <c r="J9787" t="s">
        <v>66</v>
      </c>
      <c r="K9787" s="33" t="str">
        <f>IF(ISNA(VLOOKUP(C9787,'Provider-EHR crosswalk'!A:B,2,FALSE)),"No EHR Specified",VLOOKUP(C9787,'Provider-EHR crosswalk'!A:B,2,FALSE))</f>
        <v>Greenway Health (Prime Suite)</v>
      </c>
    </row>
    <row r="9788" spans="1:11" x14ac:dyDescent="0.25">
      <c r="A9788" t="s">
        <v>88</v>
      </c>
      <c r="B9788">
        <v>159</v>
      </c>
      <c r="C9788" t="s">
        <v>688</v>
      </c>
      <c r="D9788" t="s">
        <v>89</v>
      </c>
      <c r="E9788">
        <v>9</v>
      </c>
      <c r="F9788">
        <v>9</v>
      </c>
      <c r="G9788">
        <v>100</v>
      </c>
      <c r="H9788" t="s">
        <v>65</v>
      </c>
      <c r="I9788">
        <v>95</v>
      </c>
      <c r="J9788" t="s">
        <v>66</v>
      </c>
      <c r="K9788" s="33" t="str">
        <f>IF(ISNA(VLOOKUP(C9788,'Provider-EHR crosswalk'!A:B,2,FALSE)),"No EHR Specified",VLOOKUP(C9788,'Provider-EHR crosswalk'!A:B,2,FALSE))</f>
        <v>Greenway Health (Prime Suite)</v>
      </c>
    </row>
    <row r="9789" spans="1:11" x14ac:dyDescent="0.25">
      <c r="A9789" t="s">
        <v>90</v>
      </c>
      <c r="B9789">
        <v>159</v>
      </c>
      <c r="C9789" t="s">
        <v>688</v>
      </c>
      <c r="D9789" t="s">
        <v>91</v>
      </c>
      <c r="E9789">
        <v>9</v>
      </c>
      <c r="F9789">
        <v>9</v>
      </c>
      <c r="G9789">
        <v>100</v>
      </c>
      <c r="H9789" t="s">
        <v>65</v>
      </c>
      <c r="I9789">
        <v>90</v>
      </c>
      <c r="J9789" t="s">
        <v>66</v>
      </c>
      <c r="K9789" s="33" t="str">
        <f>IF(ISNA(VLOOKUP(C9789,'Provider-EHR crosswalk'!A:B,2,FALSE)),"No EHR Specified",VLOOKUP(C9789,'Provider-EHR crosswalk'!A:B,2,FALSE))</f>
        <v>Greenway Health (Prime Suite)</v>
      </c>
    </row>
    <row r="9790" spans="1:11" x14ac:dyDescent="0.25">
      <c r="A9790" t="s">
        <v>92</v>
      </c>
      <c r="B9790">
        <v>159</v>
      </c>
      <c r="C9790" t="s">
        <v>688</v>
      </c>
      <c r="D9790" t="s">
        <v>93</v>
      </c>
      <c r="E9790">
        <v>6</v>
      </c>
      <c r="F9790">
        <v>9</v>
      </c>
      <c r="G9790">
        <v>66.67</v>
      </c>
      <c r="H9790" t="s">
        <v>65</v>
      </c>
      <c r="I9790">
        <v>90</v>
      </c>
      <c r="J9790" t="s">
        <v>69</v>
      </c>
      <c r="K9790" s="33" t="str">
        <f>IF(ISNA(VLOOKUP(C9790,'Provider-EHR crosswalk'!A:B,2,FALSE)),"No EHR Specified",VLOOKUP(C9790,'Provider-EHR crosswalk'!A:B,2,FALSE))</f>
        <v>Greenway Health (Prime Suite)</v>
      </c>
    </row>
    <row r="9791" spans="1:11" x14ac:dyDescent="0.25">
      <c r="A9791" t="s">
        <v>94</v>
      </c>
      <c r="B9791">
        <v>159</v>
      </c>
      <c r="C9791" t="s">
        <v>688</v>
      </c>
      <c r="D9791" t="s">
        <v>95</v>
      </c>
      <c r="E9791">
        <v>5</v>
      </c>
      <c r="F9791">
        <v>9</v>
      </c>
      <c r="G9791">
        <v>55.56</v>
      </c>
      <c r="H9791" t="s">
        <v>65</v>
      </c>
      <c r="I9791">
        <v>90</v>
      </c>
      <c r="J9791" t="s">
        <v>69</v>
      </c>
      <c r="K9791" s="33" t="str">
        <f>IF(ISNA(VLOOKUP(C9791,'Provider-EHR crosswalk'!A:B,2,FALSE)),"No EHR Specified",VLOOKUP(C9791,'Provider-EHR crosswalk'!A:B,2,FALSE))</f>
        <v>Greenway Health (Prime Suite)</v>
      </c>
    </row>
    <row r="9792" spans="1:11" x14ac:dyDescent="0.25">
      <c r="A9792" t="s">
        <v>96</v>
      </c>
      <c r="B9792">
        <v>159</v>
      </c>
      <c r="C9792" t="s">
        <v>688</v>
      </c>
      <c r="D9792" t="s">
        <v>97</v>
      </c>
      <c r="E9792">
        <v>8</v>
      </c>
      <c r="F9792">
        <v>9</v>
      </c>
      <c r="G9792">
        <v>88.89</v>
      </c>
      <c r="H9792" t="s">
        <v>65</v>
      </c>
      <c r="I9792">
        <v>90</v>
      </c>
      <c r="J9792" t="s">
        <v>69</v>
      </c>
      <c r="K9792" s="33" t="str">
        <f>IF(ISNA(VLOOKUP(C9792,'Provider-EHR crosswalk'!A:B,2,FALSE)),"No EHR Specified",VLOOKUP(C9792,'Provider-EHR crosswalk'!A:B,2,FALSE))</f>
        <v>Greenway Health (Prime Suite)</v>
      </c>
    </row>
    <row r="9793" spans="1:11" x14ac:dyDescent="0.25">
      <c r="A9793" t="s">
        <v>98</v>
      </c>
      <c r="B9793">
        <v>159</v>
      </c>
      <c r="C9793" t="s">
        <v>688</v>
      </c>
      <c r="D9793" t="s">
        <v>99</v>
      </c>
      <c r="E9793">
        <v>8</v>
      </c>
      <c r="F9793">
        <v>9</v>
      </c>
      <c r="G9793">
        <v>88.89</v>
      </c>
      <c r="H9793" t="s">
        <v>65</v>
      </c>
      <c r="I9793">
        <v>90</v>
      </c>
      <c r="J9793" t="s">
        <v>69</v>
      </c>
      <c r="K9793" s="33" t="str">
        <f>IF(ISNA(VLOOKUP(C9793,'Provider-EHR crosswalk'!A:B,2,FALSE)),"No EHR Specified",VLOOKUP(C9793,'Provider-EHR crosswalk'!A:B,2,FALSE))</f>
        <v>Greenway Health (Prime Suite)</v>
      </c>
    </row>
    <row r="9794" spans="1:11" x14ac:dyDescent="0.25">
      <c r="A9794" t="s">
        <v>100</v>
      </c>
      <c r="B9794">
        <v>159</v>
      </c>
      <c r="C9794" t="s">
        <v>688</v>
      </c>
      <c r="D9794" t="s">
        <v>101</v>
      </c>
      <c r="E9794">
        <v>39</v>
      </c>
      <c r="F9794">
        <v>39</v>
      </c>
      <c r="G9794">
        <v>100</v>
      </c>
      <c r="H9794" t="s">
        <v>65</v>
      </c>
      <c r="I9794">
        <v>99</v>
      </c>
      <c r="J9794" t="s">
        <v>66</v>
      </c>
      <c r="K9794" s="33" t="str">
        <f>IF(ISNA(VLOOKUP(C9794,'Provider-EHR crosswalk'!A:B,2,FALSE)),"No EHR Specified",VLOOKUP(C9794,'Provider-EHR crosswalk'!A:B,2,FALSE))</f>
        <v>Greenway Health (Prime Suite)</v>
      </c>
    </row>
    <row r="9795" spans="1:11" x14ac:dyDescent="0.25">
      <c r="A9795" t="s">
        <v>102</v>
      </c>
      <c r="B9795">
        <v>159</v>
      </c>
      <c r="C9795" t="s">
        <v>688</v>
      </c>
      <c r="D9795" t="s">
        <v>103</v>
      </c>
      <c r="E9795">
        <v>39</v>
      </c>
      <c r="F9795">
        <v>39</v>
      </c>
      <c r="G9795">
        <v>100</v>
      </c>
      <c r="H9795" t="s">
        <v>65</v>
      </c>
      <c r="I9795">
        <v>99</v>
      </c>
      <c r="J9795" t="s">
        <v>66</v>
      </c>
      <c r="K9795" s="33" t="str">
        <f>IF(ISNA(VLOOKUP(C9795,'Provider-EHR crosswalk'!A:B,2,FALSE)),"No EHR Specified",VLOOKUP(C9795,'Provider-EHR crosswalk'!A:B,2,FALSE))</f>
        <v>Greenway Health (Prime Suite)</v>
      </c>
    </row>
    <row r="9796" spans="1:11" x14ac:dyDescent="0.25">
      <c r="A9796" t="s">
        <v>104</v>
      </c>
      <c r="B9796">
        <v>159</v>
      </c>
      <c r="C9796" t="s">
        <v>688</v>
      </c>
      <c r="D9796" t="s">
        <v>105</v>
      </c>
      <c r="E9796">
        <v>39</v>
      </c>
      <c r="F9796">
        <v>39</v>
      </c>
      <c r="G9796">
        <v>100</v>
      </c>
      <c r="H9796" t="s">
        <v>65</v>
      </c>
      <c r="I9796">
        <v>99</v>
      </c>
      <c r="J9796" t="s">
        <v>66</v>
      </c>
      <c r="K9796" s="33" t="str">
        <f>IF(ISNA(VLOOKUP(C9796,'Provider-EHR crosswalk'!A:B,2,FALSE)),"No EHR Specified",VLOOKUP(C9796,'Provider-EHR crosswalk'!A:B,2,FALSE))</f>
        <v>Greenway Health (Prime Suite)</v>
      </c>
    </row>
    <row r="9797" spans="1:11" x14ac:dyDescent="0.25">
      <c r="A9797" t="s">
        <v>106</v>
      </c>
      <c r="B9797">
        <v>159</v>
      </c>
      <c r="C9797" t="s">
        <v>688</v>
      </c>
      <c r="D9797" t="s">
        <v>107</v>
      </c>
      <c r="E9797">
        <v>39</v>
      </c>
      <c r="F9797">
        <v>39</v>
      </c>
      <c r="G9797">
        <v>100</v>
      </c>
      <c r="H9797" t="s">
        <v>65</v>
      </c>
      <c r="I9797">
        <v>99</v>
      </c>
      <c r="J9797" t="s">
        <v>66</v>
      </c>
      <c r="K9797" s="33" t="str">
        <f>IF(ISNA(VLOOKUP(C9797,'Provider-EHR crosswalk'!A:B,2,FALSE)),"No EHR Specified",VLOOKUP(C9797,'Provider-EHR crosswalk'!A:B,2,FALSE))</f>
        <v>Greenway Health (Prime Suite)</v>
      </c>
    </row>
    <row r="9798" spans="1:11" x14ac:dyDescent="0.25">
      <c r="A9798" t="s">
        <v>108</v>
      </c>
      <c r="B9798">
        <v>159</v>
      </c>
      <c r="C9798" t="s">
        <v>688</v>
      </c>
      <c r="D9798" t="s">
        <v>109</v>
      </c>
      <c r="E9798">
        <v>39</v>
      </c>
      <c r="F9798">
        <v>39</v>
      </c>
      <c r="G9798">
        <v>100</v>
      </c>
      <c r="H9798" t="s">
        <v>65</v>
      </c>
      <c r="I9798">
        <v>99</v>
      </c>
      <c r="J9798" t="s">
        <v>66</v>
      </c>
      <c r="K9798" s="33" t="str">
        <f>IF(ISNA(VLOOKUP(C9798,'Provider-EHR crosswalk'!A:B,2,FALSE)),"No EHR Specified",VLOOKUP(C9798,'Provider-EHR crosswalk'!A:B,2,FALSE))</f>
        <v>Greenway Health (Prime Suite)</v>
      </c>
    </row>
    <row r="9799" spans="1:11" x14ac:dyDescent="0.25">
      <c r="A9799" t="s">
        <v>110</v>
      </c>
      <c r="B9799">
        <v>159</v>
      </c>
      <c r="C9799" t="s">
        <v>688</v>
      </c>
      <c r="D9799" t="s">
        <v>111</v>
      </c>
      <c r="E9799">
        <v>39</v>
      </c>
      <c r="F9799">
        <v>39</v>
      </c>
      <c r="G9799">
        <v>100</v>
      </c>
      <c r="H9799" t="s">
        <v>65</v>
      </c>
      <c r="I9799">
        <v>99</v>
      </c>
      <c r="J9799" t="s">
        <v>66</v>
      </c>
      <c r="K9799" s="33" t="str">
        <f>IF(ISNA(VLOOKUP(C9799,'Provider-EHR crosswalk'!A:B,2,FALSE)),"No EHR Specified",VLOOKUP(C9799,'Provider-EHR crosswalk'!A:B,2,FALSE))</f>
        <v>Greenway Health (Prime Suite)</v>
      </c>
    </row>
    <row r="9800" spans="1:11" x14ac:dyDescent="0.25">
      <c r="A9800" t="s">
        <v>112</v>
      </c>
      <c r="B9800">
        <v>159</v>
      </c>
      <c r="C9800" t="s">
        <v>688</v>
      </c>
      <c r="D9800" t="s">
        <v>113</v>
      </c>
      <c r="E9800">
        <v>39</v>
      </c>
      <c r="F9800">
        <v>39</v>
      </c>
      <c r="G9800">
        <v>100</v>
      </c>
      <c r="H9800" t="s">
        <v>65</v>
      </c>
      <c r="I9800">
        <v>99</v>
      </c>
      <c r="J9800" t="s">
        <v>66</v>
      </c>
      <c r="K9800" s="33" t="str">
        <f>IF(ISNA(VLOOKUP(C9800,'Provider-EHR crosswalk'!A:B,2,FALSE)),"No EHR Specified",VLOOKUP(C9800,'Provider-EHR crosswalk'!A:B,2,FALSE))</f>
        <v>Greenway Health (Prime Suite)</v>
      </c>
    </row>
    <row r="9801" spans="1:11" x14ac:dyDescent="0.25">
      <c r="A9801" t="s">
        <v>114</v>
      </c>
      <c r="B9801">
        <v>159</v>
      </c>
      <c r="C9801" t="s">
        <v>688</v>
      </c>
      <c r="D9801" t="s">
        <v>115</v>
      </c>
      <c r="E9801">
        <v>0</v>
      </c>
      <c r="F9801">
        <v>9</v>
      </c>
      <c r="G9801">
        <v>0</v>
      </c>
      <c r="H9801" t="s">
        <v>116</v>
      </c>
      <c r="I9801">
        <v>4</v>
      </c>
      <c r="J9801" t="s">
        <v>66</v>
      </c>
      <c r="K9801" s="33" t="str">
        <f>IF(ISNA(VLOOKUP(C9801,'Provider-EHR crosswalk'!A:B,2,FALSE)),"No EHR Specified",VLOOKUP(C9801,'Provider-EHR crosswalk'!A:B,2,FALSE))</f>
        <v>Greenway Health (Prime Suite)</v>
      </c>
    </row>
    <row r="9802" spans="1:11" x14ac:dyDescent="0.25">
      <c r="A9802" t="s">
        <v>117</v>
      </c>
      <c r="B9802">
        <v>159</v>
      </c>
      <c r="C9802" t="s">
        <v>688</v>
      </c>
      <c r="D9802" t="s">
        <v>118</v>
      </c>
      <c r="E9802">
        <v>0</v>
      </c>
      <c r="F9802">
        <v>9</v>
      </c>
      <c r="G9802">
        <v>0</v>
      </c>
      <c r="H9802" t="s">
        <v>116</v>
      </c>
      <c r="I9802">
        <v>4</v>
      </c>
      <c r="J9802" t="s">
        <v>66</v>
      </c>
      <c r="K9802" s="33" t="str">
        <f>IF(ISNA(VLOOKUP(C9802,'Provider-EHR crosswalk'!A:B,2,FALSE)),"No EHR Specified",VLOOKUP(C9802,'Provider-EHR crosswalk'!A:B,2,FALSE))</f>
        <v>Greenway Health (Prime Suite)</v>
      </c>
    </row>
    <row r="9803" spans="1:11" x14ac:dyDescent="0.25">
      <c r="A9803" t="s">
        <v>119</v>
      </c>
      <c r="B9803">
        <v>159</v>
      </c>
      <c r="C9803" t="s">
        <v>688</v>
      </c>
      <c r="D9803" t="s">
        <v>120</v>
      </c>
      <c r="E9803">
        <v>1</v>
      </c>
      <c r="F9803">
        <v>9</v>
      </c>
      <c r="G9803">
        <v>11.11</v>
      </c>
      <c r="H9803" t="s">
        <v>116</v>
      </c>
      <c r="I9803">
        <v>4</v>
      </c>
      <c r="J9803" t="s">
        <v>69</v>
      </c>
      <c r="K9803" s="33" t="str">
        <f>IF(ISNA(VLOOKUP(C9803,'Provider-EHR crosswalk'!A:B,2,FALSE)),"No EHR Specified",VLOOKUP(C9803,'Provider-EHR crosswalk'!A:B,2,FALSE))</f>
        <v>Greenway Health (Prime Suite)</v>
      </c>
    </row>
    <row r="9804" spans="1:11" x14ac:dyDescent="0.25">
      <c r="A9804" t="s">
        <v>121</v>
      </c>
      <c r="B9804">
        <v>159</v>
      </c>
      <c r="C9804" t="s">
        <v>688</v>
      </c>
      <c r="D9804" t="s">
        <v>122</v>
      </c>
      <c r="E9804">
        <v>0</v>
      </c>
      <c r="F9804">
        <v>9</v>
      </c>
      <c r="G9804">
        <v>0</v>
      </c>
      <c r="H9804" t="s">
        <v>116</v>
      </c>
      <c r="I9804">
        <v>1</v>
      </c>
      <c r="J9804" t="s">
        <v>66</v>
      </c>
      <c r="K9804" s="33" t="str">
        <f>IF(ISNA(VLOOKUP(C9804,'Provider-EHR crosswalk'!A:B,2,FALSE)),"No EHR Specified",VLOOKUP(C9804,'Provider-EHR crosswalk'!A:B,2,FALSE))</f>
        <v>Greenway Health (Prime Suite)</v>
      </c>
    </row>
    <row r="9805" spans="1:11" x14ac:dyDescent="0.25">
      <c r="A9805" t="s">
        <v>123</v>
      </c>
      <c r="B9805">
        <v>159</v>
      </c>
      <c r="C9805" t="s">
        <v>688</v>
      </c>
      <c r="D9805" t="s">
        <v>124</v>
      </c>
      <c r="E9805">
        <v>0</v>
      </c>
      <c r="F9805">
        <v>39</v>
      </c>
      <c r="G9805">
        <v>0</v>
      </c>
      <c r="H9805" t="s">
        <v>116</v>
      </c>
      <c r="I9805">
        <v>1</v>
      </c>
      <c r="J9805" t="s">
        <v>66</v>
      </c>
      <c r="K9805" s="33" t="str">
        <f>IF(ISNA(VLOOKUP(C9805,'Provider-EHR crosswalk'!A:B,2,FALSE)),"No EHR Specified",VLOOKUP(C9805,'Provider-EHR crosswalk'!A:B,2,FALSE))</f>
        <v>Greenway Health (Prime Suite)</v>
      </c>
    </row>
    <row r="9806" spans="1:11" x14ac:dyDescent="0.25">
      <c r="A9806" t="s">
        <v>125</v>
      </c>
      <c r="B9806">
        <v>159</v>
      </c>
      <c r="C9806" t="s">
        <v>688</v>
      </c>
      <c r="D9806" t="s">
        <v>126</v>
      </c>
      <c r="E9806">
        <v>0</v>
      </c>
      <c r="F9806">
        <v>39</v>
      </c>
      <c r="G9806">
        <v>0</v>
      </c>
      <c r="H9806" t="s">
        <v>116</v>
      </c>
      <c r="I9806">
        <v>1</v>
      </c>
      <c r="J9806" t="s">
        <v>66</v>
      </c>
      <c r="K9806" s="33" t="str">
        <f>IF(ISNA(VLOOKUP(C9806,'Provider-EHR crosswalk'!A:B,2,FALSE)),"No EHR Specified",VLOOKUP(C9806,'Provider-EHR crosswalk'!A:B,2,FALSE))</f>
        <v>Greenway Health (Prime Suite)</v>
      </c>
    </row>
    <row r="9807" spans="1:11" x14ac:dyDescent="0.25">
      <c r="A9807" t="s">
        <v>127</v>
      </c>
      <c r="B9807">
        <v>159</v>
      </c>
      <c r="C9807" t="s">
        <v>688</v>
      </c>
      <c r="D9807" t="s">
        <v>128</v>
      </c>
      <c r="E9807">
        <v>3</v>
      </c>
      <c r="F9807">
        <v>39</v>
      </c>
      <c r="G9807">
        <v>7.69</v>
      </c>
      <c r="H9807" t="s">
        <v>116</v>
      </c>
      <c r="I9807">
        <v>4</v>
      </c>
      <c r="J9807" t="s">
        <v>69</v>
      </c>
      <c r="K9807" s="33" t="str">
        <f>IF(ISNA(VLOOKUP(C9807,'Provider-EHR crosswalk'!A:B,2,FALSE)),"No EHR Specified",VLOOKUP(C9807,'Provider-EHR crosswalk'!A:B,2,FALSE))</f>
        <v>Greenway Health (Prime Suite)</v>
      </c>
    </row>
    <row r="9808" spans="1:11" x14ac:dyDescent="0.25">
      <c r="A9808" t="s">
        <v>129</v>
      </c>
      <c r="B9808">
        <v>159</v>
      </c>
      <c r="C9808" t="s">
        <v>688</v>
      </c>
      <c r="D9808" t="s">
        <v>130</v>
      </c>
      <c r="E9808">
        <v>0</v>
      </c>
      <c r="F9808">
        <v>39</v>
      </c>
      <c r="G9808">
        <v>0</v>
      </c>
      <c r="H9808" t="s">
        <v>116</v>
      </c>
      <c r="I9808">
        <v>4</v>
      </c>
      <c r="J9808" t="s">
        <v>66</v>
      </c>
      <c r="K9808" s="33" t="str">
        <f>IF(ISNA(VLOOKUP(C9808,'Provider-EHR crosswalk'!A:B,2,FALSE)),"No EHR Specified",VLOOKUP(C9808,'Provider-EHR crosswalk'!A:B,2,FALSE))</f>
        <v>Greenway Health (Prime Suite)</v>
      </c>
    </row>
    <row r="9809" spans="1:11" x14ac:dyDescent="0.25">
      <c r="A9809" t="s">
        <v>131</v>
      </c>
      <c r="B9809">
        <v>159</v>
      </c>
      <c r="C9809" t="s">
        <v>688</v>
      </c>
      <c r="D9809" t="s">
        <v>132</v>
      </c>
      <c r="E9809">
        <v>0</v>
      </c>
      <c r="F9809">
        <v>39</v>
      </c>
      <c r="G9809">
        <v>0</v>
      </c>
      <c r="H9809" t="s">
        <v>116</v>
      </c>
      <c r="I9809">
        <v>4</v>
      </c>
      <c r="J9809" t="s">
        <v>66</v>
      </c>
      <c r="K9809" s="33" t="str">
        <f>IF(ISNA(VLOOKUP(C9809,'Provider-EHR crosswalk'!A:B,2,FALSE)),"No EHR Specified",VLOOKUP(C9809,'Provider-EHR crosswalk'!A:B,2,FALSE))</f>
        <v>Greenway Health (Prime Suite)</v>
      </c>
    </row>
    <row r="9810" spans="1:11" x14ac:dyDescent="0.25">
      <c r="A9810" t="s">
        <v>133</v>
      </c>
      <c r="B9810">
        <v>159</v>
      </c>
      <c r="C9810" t="s">
        <v>688</v>
      </c>
      <c r="D9810" t="s">
        <v>134</v>
      </c>
      <c r="E9810">
        <v>3</v>
      </c>
      <c r="F9810">
        <v>39</v>
      </c>
      <c r="G9810">
        <v>7.69</v>
      </c>
      <c r="H9810" t="s">
        <v>116</v>
      </c>
      <c r="I9810">
        <v>1</v>
      </c>
      <c r="J9810" t="s">
        <v>69</v>
      </c>
      <c r="K9810" s="33" t="str">
        <f>IF(ISNA(VLOOKUP(C9810,'Provider-EHR crosswalk'!A:B,2,FALSE)),"No EHR Specified",VLOOKUP(C9810,'Provider-EHR crosswalk'!A:B,2,FALSE))</f>
        <v>Greenway Health (Prime Suite)</v>
      </c>
    </row>
    <row r="9811" spans="1:11" x14ac:dyDescent="0.25">
      <c r="A9811" t="s">
        <v>135</v>
      </c>
      <c r="B9811">
        <v>159</v>
      </c>
      <c r="C9811" t="s">
        <v>688</v>
      </c>
      <c r="D9811" t="s">
        <v>136</v>
      </c>
      <c r="E9811">
        <v>0</v>
      </c>
      <c r="F9811">
        <v>39</v>
      </c>
      <c r="G9811">
        <v>0</v>
      </c>
      <c r="H9811" t="s">
        <v>116</v>
      </c>
      <c r="I9811">
        <v>1</v>
      </c>
      <c r="J9811" t="s">
        <v>66</v>
      </c>
      <c r="K9811" s="33" t="str">
        <f>IF(ISNA(VLOOKUP(C9811,'Provider-EHR crosswalk'!A:B,2,FALSE)),"No EHR Specified",VLOOKUP(C9811,'Provider-EHR crosswalk'!A:B,2,FALSE))</f>
        <v>Greenway Health (Prime Suite)</v>
      </c>
    </row>
    <row r="9812" spans="1:11" x14ac:dyDescent="0.25">
      <c r="A9812" t="s">
        <v>137</v>
      </c>
      <c r="B9812">
        <v>159</v>
      </c>
      <c r="C9812" t="s">
        <v>688</v>
      </c>
      <c r="D9812" t="s">
        <v>138</v>
      </c>
      <c r="E9812">
        <v>0</v>
      </c>
      <c r="F9812">
        <v>39</v>
      </c>
      <c r="G9812">
        <v>0</v>
      </c>
      <c r="H9812" t="s">
        <v>116</v>
      </c>
      <c r="I9812">
        <v>1</v>
      </c>
      <c r="J9812" t="s">
        <v>66</v>
      </c>
      <c r="K9812" s="33" t="str">
        <f>IF(ISNA(VLOOKUP(C9812,'Provider-EHR crosswalk'!A:B,2,FALSE)),"No EHR Specified",VLOOKUP(C9812,'Provider-EHR crosswalk'!A:B,2,FALSE))</f>
        <v>Greenway Health (Prime Suite)</v>
      </c>
    </row>
    <row r="9813" spans="1:11" x14ac:dyDescent="0.25">
      <c r="A9813" t="s">
        <v>139</v>
      </c>
      <c r="B9813">
        <v>159</v>
      </c>
      <c r="C9813" t="s">
        <v>688</v>
      </c>
      <c r="D9813" t="s">
        <v>140</v>
      </c>
      <c r="E9813">
        <v>0</v>
      </c>
      <c r="F9813">
        <v>39</v>
      </c>
      <c r="G9813">
        <v>0</v>
      </c>
      <c r="H9813" t="s">
        <v>116</v>
      </c>
      <c r="I9813">
        <v>1</v>
      </c>
      <c r="J9813" t="s">
        <v>66</v>
      </c>
      <c r="K9813" s="33" t="str">
        <f>IF(ISNA(VLOOKUP(C9813,'Provider-EHR crosswalk'!A:B,2,FALSE)),"No EHR Specified",VLOOKUP(C9813,'Provider-EHR crosswalk'!A:B,2,FALSE))</f>
        <v>Greenway Health (Prime Suite)</v>
      </c>
    </row>
    <row r="9814" spans="1:11" x14ac:dyDescent="0.25">
      <c r="A9814" t="s">
        <v>141</v>
      </c>
      <c r="B9814">
        <v>159</v>
      </c>
      <c r="C9814" t="s">
        <v>688</v>
      </c>
      <c r="D9814" t="s">
        <v>142</v>
      </c>
      <c r="E9814">
        <v>0</v>
      </c>
      <c r="F9814">
        <v>39</v>
      </c>
      <c r="G9814">
        <v>0</v>
      </c>
      <c r="H9814" t="s">
        <v>116</v>
      </c>
      <c r="I9814">
        <v>1</v>
      </c>
      <c r="J9814" t="s">
        <v>66</v>
      </c>
      <c r="K9814" s="33" t="str">
        <f>IF(ISNA(VLOOKUP(C9814,'Provider-EHR crosswalk'!A:B,2,FALSE)),"No EHR Specified",VLOOKUP(C9814,'Provider-EHR crosswalk'!A:B,2,FALSE))</f>
        <v>Greenway Health (Prime Suite)</v>
      </c>
    </row>
    <row r="9815" spans="1:11" x14ac:dyDescent="0.25">
      <c r="A9815" t="s">
        <v>143</v>
      </c>
      <c r="B9815">
        <v>159</v>
      </c>
      <c r="C9815" t="s">
        <v>688</v>
      </c>
      <c r="D9815" t="s">
        <v>144</v>
      </c>
      <c r="E9815">
        <v>0</v>
      </c>
      <c r="F9815">
        <v>39</v>
      </c>
      <c r="G9815">
        <v>0</v>
      </c>
      <c r="H9815" t="s">
        <v>116</v>
      </c>
      <c r="I9815">
        <v>1</v>
      </c>
      <c r="J9815" t="s">
        <v>66</v>
      </c>
      <c r="K9815" s="33" t="str">
        <f>IF(ISNA(VLOOKUP(C9815,'Provider-EHR crosswalk'!A:B,2,FALSE)),"No EHR Specified",VLOOKUP(C9815,'Provider-EHR crosswalk'!A:B,2,FALSE))</f>
        <v>Greenway Health (Prime Suite)</v>
      </c>
    </row>
    <row r="9816" spans="1:11" x14ac:dyDescent="0.25">
      <c r="A9816" t="s">
        <v>145</v>
      </c>
      <c r="B9816">
        <v>159</v>
      </c>
      <c r="C9816" t="s">
        <v>688</v>
      </c>
      <c r="D9816" t="s">
        <v>146</v>
      </c>
      <c r="E9816">
        <v>0</v>
      </c>
      <c r="F9816">
        <v>39</v>
      </c>
      <c r="G9816">
        <v>0</v>
      </c>
      <c r="H9816" t="s">
        <v>116</v>
      </c>
      <c r="I9816">
        <v>1</v>
      </c>
      <c r="J9816" t="s">
        <v>66</v>
      </c>
      <c r="K9816" s="33" t="str">
        <f>IF(ISNA(VLOOKUP(C9816,'Provider-EHR crosswalk'!A:B,2,FALSE)),"No EHR Specified",VLOOKUP(C9816,'Provider-EHR crosswalk'!A:B,2,FALSE))</f>
        <v>Greenway Health (Prime Suite)</v>
      </c>
    </row>
    <row r="9817" spans="1:11" x14ac:dyDescent="0.25">
      <c r="A9817" t="s">
        <v>147</v>
      </c>
      <c r="B9817">
        <v>159</v>
      </c>
      <c r="C9817" t="s">
        <v>688</v>
      </c>
      <c r="D9817" t="s">
        <v>148</v>
      </c>
      <c r="E9817">
        <v>0</v>
      </c>
      <c r="F9817">
        <v>39</v>
      </c>
      <c r="G9817">
        <v>0</v>
      </c>
      <c r="H9817" t="s">
        <v>116</v>
      </c>
      <c r="I9817">
        <v>1</v>
      </c>
      <c r="J9817" t="s">
        <v>66</v>
      </c>
      <c r="K9817" s="33" t="str">
        <f>IF(ISNA(VLOOKUP(C9817,'Provider-EHR crosswalk'!A:B,2,FALSE)),"No EHR Specified",VLOOKUP(C9817,'Provider-EHR crosswalk'!A:B,2,FALSE))</f>
        <v>Greenway Health (Prime Suite)</v>
      </c>
    </row>
    <row r="9818" spans="1:11" x14ac:dyDescent="0.25">
      <c r="A9818" t="s">
        <v>149</v>
      </c>
      <c r="B9818">
        <v>159</v>
      </c>
      <c r="C9818" t="s">
        <v>688</v>
      </c>
      <c r="D9818" t="s">
        <v>150</v>
      </c>
      <c r="E9818">
        <v>0</v>
      </c>
      <c r="F9818">
        <v>39</v>
      </c>
      <c r="G9818">
        <v>0</v>
      </c>
      <c r="H9818" t="s">
        <v>116</v>
      </c>
      <c r="I9818">
        <v>1</v>
      </c>
      <c r="J9818" t="s">
        <v>66</v>
      </c>
      <c r="K9818" s="33" t="str">
        <f>IF(ISNA(VLOOKUP(C9818,'Provider-EHR crosswalk'!A:B,2,FALSE)),"No EHR Specified",VLOOKUP(C9818,'Provider-EHR crosswalk'!A:B,2,FALSE))</f>
        <v>Greenway Health (Prime Suite)</v>
      </c>
    </row>
    <row r="9819" spans="1:11" x14ac:dyDescent="0.25">
      <c r="A9819" t="s">
        <v>151</v>
      </c>
      <c r="B9819">
        <v>159</v>
      </c>
      <c r="C9819" t="s">
        <v>688</v>
      </c>
      <c r="D9819" t="s">
        <v>152</v>
      </c>
      <c r="E9819">
        <v>0</v>
      </c>
      <c r="F9819">
        <v>39</v>
      </c>
      <c r="G9819">
        <v>0</v>
      </c>
      <c r="H9819" t="s">
        <v>116</v>
      </c>
      <c r="I9819">
        <v>1</v>
      </c>
      <c r="J9819" t="s">
        <v>66</v>
      </c>
      <c r="K9819" s="33" t="str">
        <f>IF(ISNA(VLOOKUP(C9819,'Provider-EHR crosswalk'!A:B,2,FALSE)),"No EHR Specified",VLOOKUP(C9819,'Provider-EHR crosswalk'!A:B,2,FALSE))</f>
        <v>Greenway Health (Prime Suite)</v>
      </c>
    </row>
    <row r="9820" spans="1:11" x14ac:dyDescent="0.25">
      <c r="A9820" t="s">
        <v>153</v>
      </c>
      <c r="B9820">
        <v>159</v>
      </c>
      <c r="C9820" t="s">
        <v>688</v>
      </c>
      <c r="D9820" t="s">
        <v>154</v>
      </c>
      <c r="E9820">
        <v>0</v>
      </c>
      <c r="F9820">
        <v>39</v>
      </c>
      <c r="G9820">
        <v>0</v>
      </c>
      <c r="H9820" t="s">
        <v>116</v>
      </c>
      <c r="I9820">
        <v>1</v>
      </c>
      <c r="J9820" t="s">
        <v>66</v>
      </c>
      <c r="K9820" s="33" t="str">
        <f>IF(ISNA(VLOOKUP(C9820,'Provider-EHR crosswalk'!A:B,2,FALSE)),"No EHR Specified",VLOOKUP(C9820,'Provider-EHR crosswalk'!A:B,2,FALSE))</f>
        <v>Greenway Health (Prime Suite)</v>
      </c>
    </row>
    <row r="9821" spans="1:11" x14ac:dyDescent="0.25">
      <c r="A9821" t="s">
        <v>155</v>
      </c>
      <c r="B9821">
        <v>159</v>
      </c>
      <c r="C9821" t="s">
        <v>688</v>
      </c>
      <c r="D9821" t="s">
        <v>156</v>
      </c>
      <c r="E9821">
        <v>0</v>
      </c>
      <c r="F9821">
        <v>39</v>
      </c>
      <c r="G9821">
        <v>0</v>
      </c>
      <c r="H9821" t="s">
        <v>157</v>
      </c>
      <c r="I9821" t="s">
        <v>157</v>
      </c>
      <c r="J9821" t="s">
        <v>157</v>
      </c>
      <c r="K9821" s="33" t="str">
        <f>IF(ISNA(VLOOKUP(C9821,'Provider-EHR crosswalk'!A:B,2,FALSE)),"No EHR Specified",VLOOKUP(C9821,'Provider-EHR crosswalk'!A:B,2,FALSE))</f>
        <v>Greenway Health (Prime Suite)</v>
      </c>
    </row>
    <row r="9822" spans="1:11" x14ac:dyDescent="0.25">
      <c r="A9822" t="s">
        <v>158</v>
      </c>
      <c r="B9822">
        <v>159</v>
      </c>
      <c r="C9822" t="s">
        <v>688</v>
      </c>
      <c r="D9822" t="s">
        <v>159</v>
      </c>
      <c r="E9822">
        <v>8</v>
      </c>
      <c r="F9822">
        <v>39</v>
      </c>
      <c r="G9822">
        <v>20.51</v>
      </c>
      <c r="H9822" t="s">
        <v>157</v>
      </c>
      <c r="I9822" t="s">
        <v>157</v>
      </c>
      <c r="J9822" t="s">
        <v>157</v>
      </c>
      <c r="K9822" s="33" t="str">
        <f>IF(ISNA(VLOOKUP(C9822,'Provider-EHR crosswalk'!A:B,2,FALSE)),"No EHR Specified",VLOOKUP(C9822,'Provider-EHR crosswalk'!A:B,2,FALSE))</f>
        <v>Greenway Health (Prime Suite)</v>
      </c>
    </row>
    <row r="9823" spans="1:11" x14ac:dyDescent="0.25">
      <c r="A9823" t="s">
        <v>162</v>
      </c>
      <c r="B9823">
        <v>159</v>
      </c>
      <c r="C9823" t="s">
        <v>688</v>
      </c>
      <c r="D9823" t="s">
        <v>163</v>
      </c>
      <c r="E9823">
        <v>38</v>
      </c>
      <c r="F9823">
        <v>39</v>
      </c>
      <c r="G9823">
        <v>97.44</v>
      </c>
      <c r="H9823" t="s">
        <v>65</v>
      </c>
      <c r="I9823">
        <v>95</v>
      </c>
      <c r="J9823" t="s">
        <v>66</v>
      </c>
      <c r="K9823" s="33" t="str">
        <f>IF(ISNA(VLOOKUP(C9823,'Provider-EHR crosswalk'!A:B,2,FALSE)),"No EHR Specified",VLOOKUP(C9823,'Provider-EHR crosswalk'!A:B,2,FALSE))</f>
        <v>Greenway Health (Prime Suite)</v>
      </c>
    </row>
    <row r="9824" spans="1:11" x14ac:dyDescent="0.25">
      <c r="A9824" t="s">
        <v>164</v>
      </c>
      <c r="B9824">
        <v>159</v>
      </c>
      <c r="C9824" t="s">
        <v>688</v>
      </c>
      <c r="D9824" t="s">
        <v>165</v>
      </c>
      <c r="E9824">
        <v>8</v>
      </c>
      <c r="F9824">
        <v>9</v>
      </c>
      <c r="G9824">
        <v>88.89</v>
      </c>
      <c r="H9824" t="s">
        <v>65</v>
      </c>
      <c r="I9824">
        <v>95</v>
      </c>
      <c r="J9824" t="s">
        <v>69</v>
      </c>
      <c r="K9824" s="33" t="str">
        <f>IF(ISNA(VLOOKUP(C9824,'Provider-EHR crosswalk'!A:B,2,FALSE)),"No EHR Specified",VLOOKUP(C9824,'Provider-EHR crosswalk'!A:B,2,FALSE))</f>
        <v>Greenway Health (Prime Suite)</v>
      </c>
    </row>
    <row r="9825" spans="1:11" x14ac:dyDescent="0.25">
      <c r="A9825" t="s">
        <v>166</v>
      </c>
      <c r="B9825">
        <v>159</v>
      </c>
      <c r="C9825" t="s">
        <v>688</v>
      </c>
      <c r="D9825" t="s">
        <v>167</v>
      </c>
      <c r="E9825">
        <v>0</v>
      </c>
      <c r="F9825">
        <v>9</v>
      </c>
      <c r="G9825">
        <v>0</v>
      </c>
      <c r="H9825" t="s">
        <v>116</v>
      </c>
      <c r="I9825">
        <v>5</v>
      </c>
      <c r="J9825" t="s">
        <v>66</v>
      </c>
      <c r="K9825" s="33" t="str">
        <f>IF(ISNA(VLOOKUP(C9825,'Provider-EHR crosswalk'!A:B,2,FALSE)),"No EHR Specified",VLOOKUP(C9825,'Provider-EHR crosswalk'!A:B,2,FALSE))</f>
        <v>Greenway Health (Prime Suite)</v>
      </c>
    </row>
    <row r="9826" spans="1:11" x14ac:dyDescent="0.25">
      <c r="A9826" t="s">
        <v>168</v>
      </c>
      <c r="B9826">
        <v>159</v>
      </c>
      <c r="C9826" t="s">
        <v>688</v>
      </c>
      <c r="D9826" t="s">
        <v>169</v>
      </c>
      <c r="E9826">
        <v>0</v>
      </c>
      <c r="F9826">
        <v>9</v>
      </c>
      <c r="G9826">
        <v>0</v>
      </c>
      <c r="H9826" t="s">
        <v>116</v>
      </c>
      <c r="I9826">
        <v>5</v>
      </c>
      <c r="J9826" t="s">
        <v>66</v>
      </c>
      <c r="K9826" s="33" t="str">
        <f>IF(ISNA(VLOOKUP(C9826,'Provider-EHR crosswalk'!A:B,2,FALSE)),"No EHR Specified",VLOOKUP(C9826,'Provider-EHR crosswalk'!A:B,2,FALSE))</f>
        <v>Greenway Health (Prime Suite)</v>
      </c>
    </row>
    <row r="9827" spans="1:11" x14ac:dyDescent="0.25">
      <c r="A9827" t="s">
        <v>170</v>
      </c>
      <c r="B9827">
        <v>159</v>
      </c>
      <c r="C9827" t="s">
        <v>688</v>
      </c>
      <c r="D9827" t="s">
        <v>171</v>
      </c>
      <c r="E9827">
        <v>1</v>
      </c>
      <c r="F9827">
        <v>9</v>
      </c>
      <c r="G9827">
        <v>11.11</v>
      </c>
      <c r="H9827" t="s">
        <v>116</v>
      </c>
      <c r="I9827">
        <v>5</v>
      </c>
      <c r="J9827" t="s">
        <v>69</v>
      </c>
      <c r="K9827" s="33" t="str">
        <f>IF(ISNA(VLOOKUP(C9827,'Provider-EHR crosswalk'!A:B,2,FALSE)),"No EHR Specified",VLOOKUP(C9827,'Provider-EHR crosswalk'!A:B,2,FALSE))</f>
        <v>Greenway Health (Prime Suite)</v>
      </c>
    </row>
    <row r="9828" spans="1:11" x14ac:dyDescent="0.25">
      <c r="A9828" t="s">
        <v>172</v>
      </c>
      <c r="B9828">
        <v>159</v>
      </c>
      <c r="C9828" t="s">
        <v>688</v>
      </c>
      <c r="D9828" t="s">
        <v>173</v>
      </c>
      <c r="E9828">
        <v>1</v>
      </c>
      <c r="F9828">
        <v>39</v>
      </c>
      <c r="G9828">
        <v>2.56</v>
      </c>
      <c r="H9828" t="s">
        <v>116</v>
      </c>
      <c r="I9828">
        <v>5</v>
      </c>
      <c r="J9828" t="s">
        <v>66</v>
      </c>
      <c r="K9828" s="33" t="str">
        <f>IF(ISNA(VLOOKUP(C9828,'Provider-EHR crosswalk'!A:B,2,FALSE)),"No EHR Specified",VLOOKUP(C9828,'Provider-EHR crosswalk'!A:B,2,FALSE))</f>
        <v>Greenway Health (Prime Suite)</v>
      </c>
    </row>
    <row r="9829" spans="1:11" x14ac:dyDescent="0.25">
      <c r="A9829" t="s">
        <v>174</v>
      </c>
      <c r="B9829">
        <v>159</v>
      </c>
      <c r="C9829" t="s">
        <v>688</v>
      </c>
      <c r="D9829" t="s">
        <v>175</v>
      </c>
      <c r="E9829">
        <v>0</v>
      </c>
      <c r="F9829">
        <v>39</v>
      </c>
      <c r="G9829">
        <v>0</v>
      </c>
      <c r="H9829" t="s">
        <v>116</v>
      </c>
      <c r="I9829">
        <v>5</v>
      </c>
      <c r="J9829" t="s">
        <v>66</v>
      </c>
      <c r="K9829" s="33" t="str">
        <f>IF(ISNA(VLOOKUP(C9829,'Provider-EHR crosswalk'!A:B,2,FALSE)),"No EHR Specified",VLOOKUP(C9829,'Provider-EHR crosswalk'!A:B,2,FALSE))</f>
        <v>Greenway Health (Prime Suite)</v>
      </c>
    </row>
    <row r="9830" spans="1:11" x14ac:dyDescent="0.25">
      <c r="A9830" t="s">
        <v>176</v>
      </c>
      <c r="B9830">
        <v>159</v>
      </c>
      <c r="C9830" t="s">
        <v>688</v>
      </c>
      <c r="D9830" t="s">
        <v>177</v>
      </c>
      <c r="E9830">
        <v>0</v>
      </c>
      <c r="F9830">
        <v>39</v>
      </c>
      <c r="G9830">
        <v>0</v>
      </c>
      <c r="H9830" t="s">
        <v>116</v>
      </c>
      <c r="I9830">
        <v>5</v>
      </c>
      <c r="J9830" t="s">
        <v>66</v>
      </c>
      <c r="K9830" s="33" t="str">
        <f>IF(ISNA(VLOOKUP(C9830,'Provider-EHR crosswalk'!A:B,2,FALSE)),"No EHR Specified",VLOOKUP(C9830,'Provider-EHR crosswalk'!A:B,2,FALSE))</f>
        <v>Greenway Health (Prime Suite)</v>
      </c>
    </row>
    <row r="9831" spans="1:11" x14ac:dyDescent="0.25">
      <c r="A9831" t="s">
        <v>63</v>
      </c>
      <c r="B9831">
        <v>118</v>
      </c>
      <c r="C9831" t="s">
        <v>855</v>
      </c>
      <c r="D9831" t="s">
        <v>64</v>
      </c>
      <c r="E9831">
        <v>8</v>
      </c>
      <c r="F9831">
        <v>8</v>
      </c>
      <c r="G9831">
        <v>100</v>
      </c>
      <c r="H9831" t="s">
        <v>65</v>
      </c>
      <c r="I9831">
        <v>99</v>
      </c>
      <c r="J9831" t="s">
        <v>66</v>
      </c>
      <c r="K9831" s="33" t="str">
        <f>IF(ISNA(VLOOKUP(C9831,'Provider-EHR crosswalk'!A:B,2,FALSE)),"No EHR Specified",VLOOKUP(C9831,'Provider-EHR crosswalk'!A:B,2,FALSE))</f>
        <v>Azalea Health EHR</v>
      </c>
    </row>
    <row r="9832" spans="1:11" x14ac:dyDescent="0.25">
      <c r="A9832" t="s">
        <v>67</v>
      </c>
      <c r="B9832">
        <v>118</v>
      </c>
      <c r="C9832" t="s">
        <v>855</v>
      </c>
      <c r="D9832" t="s">
        <v>68</v>
      </c>
      <c r="E9832">
        <v>6</v>
      </c>
      <c r="F9832">
        <v>8</v>
      </c>
      <c r="G9832">
        <v>75</v>
      </c>
      <c r="H9832" t="s">
        <v>65</v>
      </c>
      <c r="I9832">
        <v>75</v>
      </c>
      <c r="J9832" t="s">
        <v>69</v>
      </c>
      <c r="K9832" s="33" t="str">
        <f>IF(ISNA(VLOOKUP(C9832,'Provider-EHR crosswalk'!A:B,2,FALSE)),"No EHR Specified",VLOOKUP(C9832,'Provider-EHR crosswalk'!A:B,2,FALSE))</f>
        <v>Azalea Health EHR</v>
      </c>
    </row>
    <row r="9833" spans="1:11" x14ac:dyDescent="0.25">
      <c r="A9833" t="s">
        <v>70</v>
      </c>
      <c r="B9833">
        <v>118</v>
      </c>
      <c r="C9833" t="s">
        <v>855</v>
      </c>
      <c r="D9833" t="s">
        <v>71</v>
      </c>
      <c r="E9833">
        <v>8</v>
      </c>
      <c r="F9833">
        <v>8</v>
      </c>
      <c r="G9833">
        <v>100</v>
      </c>
      <c r="H9833" t="s">
        <v>65</v>
      </c>
      <c r="I9833">
        <v>99</v>
      </c>
      <c r="J9833" t="s">
        <v>66</v>
      </c>
      <c r="K9833" s="33" t="str">
        <f>IF(ISNA(VLOOKUP(C9833,'Provider-EHR crosswalk'!A:B,2,FALSE)),"No EHR Specified",VLOOKUP(C9833,'Provider-EHR crosswalk'!A:B,2,FALSE))</f>
        <v>Azalea Health EHR</v>
      </c>
    </row>
    <row r="9834" spans="1:11" x14ac:dyDescent="0.25">
      <c r="A9834" t="s">
        <v>72</v>
      </c>
      <c r="B9834">
        <v>118</v>
      </c>
      <c r="C9834" t="s">
        <v>855</v>
      </c>
      <c r="D9834" t="s">
        <v>73</v>
      </c>
      <c r="E9834">
        <v>8</v>
      </c>
      <c r="F9834">
        <v>8</v>
      </c>
      <c r="G9834">
        <v>100</v>
      </c>
      <c r="H9834" t="s">
        <v>65</v>
      </c>
      <c r="I9834">
        <v>99</v>
      </c>
      <c r="J9834" t="s">
        <v>66</v>
      </c>
      <c r="K9834" s="33" t="str">
        <f>IF(ISNA(VLOOKUP(C9834,'Provider-EHR crosswalk'!A:B,2,FALSE)),"No EHR Specified",VLOOKUP(C9834,'Provider-EHR crosswalk'!A:B,2,FALSE))</f>
        <v>Azalea Health EHR</v>
      </c>
    </row>
    <row r="9835" spans="1:11" x14ac:dyDescent="0.25">
      <c r="A9835" t="s">
        <v>74</v>
      </c>
      <c r="B9835">
        <v>118</v>
      </c>
      <c r="C9835" t="s">
        <v>855</v>
      </c>
      <c r="D9835" t="s">
        <v>75</v>
      </c>
      <c r="E9835">
        <v>8</v>
      </c>
      <c r="F9835">
        <v>8</v>
      </c>
      <c r="G9835">
        <v>100</v>
      </c>
      <c r="H9835" t="s">
        <v>65</v>
      </c>
      <c r="I9835">
        <v>99</v>
      </c>
      <c r="J9835" t="s">
        <v>66</v>
      </c>
      <c r="K9835" s="33" t="str">
        <f>IF(ISNA(VLOOKUP(C9835,'Provider-EHR crosswalk'!A:B,2,FALSE)),"No EHR Specified",VLOOKUP(C9835,'Provider-EHR crosswalk'!A:B,2,FALSE))</f>
        <v>Azalea Health EHR</v>
      </c>
    </row>
    <row r="9836" spans="1:11" x14ac:dyDescent="0.25">
      <c r="A9836" t="s">
        <v>76</v>
      </c>
      <c r="B9836">
        <v>118</v>
      </c>
      <c r="C9836" t="s">
        <v>855</v>
      </c>
      <c r="D9836" t="s">
        <v>77</v>
      </c>
      <c r="E9836">
        <v>8</v>
      </c>
      <c r="F9836">
        <v>8</v>
      </c>
      <c r="G9836">
        <v>100</v>
      </c>
      <c r="H9836" t="s">
        <v>65</v>
      </c>
      <c r="I9836">
        <v>85</v>
      </c>
      <c r="J9836" t="s">
        <v>66</v>
      </c>
      <c r="K9836" s="33" t="str">
        <f>IF(ISNA(VLOOKUP(C9836,'Provider-EHR crosswalk'!A:B,2,FALSE)),"No EHR Specified",VLOOKUP(C9836,'Provider-EHR crosswalk'!A:B,2,FALSE))</f>
        <v>Azalea Health EHR</v>
      </c>
    </row>
    <row r="9837" spans="1:11" x14ac:dyDescent="0.25">
      <c r="A9837" t="s">
        <v>78</v>
      </c>
      <c r="B9837">
        <v>118</v>
      </c>
      <c r="C9837" t="s">
        <v>855</v>
      </c>
      <c r="D9837" t="s">
        <v>79</v>
      </c>
      <c r="E9837">
        <v>8</v>
      </c>
      <c r="F9837">
        <v>8</v>
      </c>
      <c r="G9837">
        <v>100</v>
      </c>
      <c r="H9837" t="s">
        <v>65</v>
      </c>
      <c r="I9837">
        <v>85</v>
      </c>
      <c r="J9837" t="s">
        <v>66</v>
      </c>
      <c r="K9837" s="33" t="str">
        <f>IF(ISNA(VLOOKUP(C9837,'Provider-EHR crosswalk'!A:B,2,FALSE)),"No EHR Specified",VLOOKUP(C9837,'Provider-EHR crosswalk'!A:B,2,FALSE))</f>
        <v>Azalea Health EHR</v>
      </c>
    </row>
    <row r="9838" spans="1:11" x14ac:dyDescent="0.25">
      <c r="A9838" t="s">
        <v>80</v>
      </c>
      <c r="B9838">
        <v>118</v>
      </c>
      <c r="C9838" t="s">
        <v>855</v>
      </c>
      <c r="D9838" t="s">
        <v>81</v>
      </c>
      <c r="E9838">
        <v>8</v>
      </c>
      <c r="F9838">
        <v>8</v>
      </c>
      <c r="G9838">
        <v>100</v>
      </c>
      <c r="H9838" t="s">
        <v>65</v>
      </c>
      <c r="I9838">
        <v>85</v>
      </c>
      <c r="J9838" t="s">
        <v>66</v>
      </c>
      <c r="K9838" s="33" t="str">
        <f>IF(ISNA(VLOOKUP(C9838,'Provider-EHR crosswalk'!A:B,2,FALSE)),"No EHR Specified",VLOOKUP(C9838,'Provider-EHR crosswalk'!A:B,2,FALSE))</f>
        <v>Azalea Health EHR</v>
      </c>
    </row>
    <row r="9839" spans="1:11" x14ac:dyDescent="0.25">
      <c r="A9839" t="s">
        <v>82</v>
      </c>
      <c r="B9839">
        <v>118</v>
      </c>
      <c r="C9839" t="s">
        <v>855</v>
      </c>
      <c r="D9839" t="s">
        <v>83</v>
      </c>
      <c r="E9839">
        <v>8</v>
      </c>
      <c r="F9839">
        <v>8</v>
      </c>
      <c r="G9839">
        <v>100</v>
      </c>
      <c r="H9839" t="s">
        <v>65</v>
      </c>
      <c r="I9839">
        <v>85</v>
      </c>
      <c r="J9839" t="s">
        <v>66</v>
      </c>
      <c r="K9839" s="33" t="str">
        <f>IF(ISNA(VLOOKUP(C9839,'Provider-EHR crosswalk'!A:B,2,FALSE)),"No EHR Specified",VLOOKUP(C9839,'Provider-EHR crosswalk'!A:B,2,FALSE))</f>
        <v>Azalea Health EHR</v>
      </c>
    </row>
    <row r="9840" spans="1:11" x14ac:dyDescent="0.25">
      <c r="A9840" t="s">
        <v>84</v>
      </c>
      <c r="B9840">
        <v>118</v>
      </c>
      <c r="C9840" t="s">
        <v>855</v>
      </c>
      <c r="D9840" t="s">
        <v>85</v>
      </c>
      <c r="E9840">
        <v>8</v>
      </c>
      <c r="F9840">
        <v>8</v>
      </c>
      <c r="G9840">
        <v>100</v>
      </c>
      <c r="H9840" t="s">
        <v>65</v>
      </c>
      <c r="I9840">
        <v>85</v>
      </c>
      <c r="J9840" t="s">
        <v>66</v>
      </c>
      <c r="K9840" s="33" t="str">
        <f>IF(ISNA(VLOOKUP(C9840,'Provider-EHR crosswalk'!A:B,2,FALSE)),"No EHR Specified",VLOOKUP(C9840,'Provider-EHR crosswalk'!A:B,2,FALSE))</f>
        <v>Azalea Health EHR</v>
      </c>
    </row>
    <row r="9841" spans="1:11" x14ac:dyDescent="0.25">
      <c r="A9841" t="s">
        <v>86</v>
      </c>
      <c r="B9841">
        <v>118</v>
      </c>
      <c r="C9841" t="s">
        <v>855</v>
      </c>
      <c r="D9841" t="s">
        <v>87</v>
      </c>
      <c r="E9841">
        <v>8</v>
      </c>
      <c r="F9841">
        <v>8</v>
      </c>
      <c r="G9841">
        <v>100</v>
      </c>
      <c r="H9841" t="s">
        <v>65</v>
      </c>
      <c r="I9841">
        <v>95</v>
      </c>
      <c r="J9841" t="s">
        <v>66</v>
      </c>
      <c r="K9841" s="33" t="str">
        <f>IF(ISNA(VLOOKUP(C9841,'Provider-EHR crosswalk'!A:B,2,FALSE)),"No EHR Specified",VLOOKUP(C9841,'Provider-EHR crosswalk'!A:B,2,FALSE))</f>
        <v>Azalea Health EHR</v>
      </c>
    </row>
    <row r="9842" spans="1:11" x14ac:dyDescent="0.25">
      <c r="A9842" t="s">
        <v>88</v>
      </c>
      <c r="B9842">
        <v>118</v>
      </c>
      <c r="C9842" t="s">
        <v>855</v>
      </c>
      <c r="D9842" t="s">
        <v>89</v>
      </c>
      <c r="E9842">
        <v>8</v>
      </c>
      <c r="F9842">
        <v>8</v>
      </c>
      <c r="G9842">
        <v>100</v>
      </c>
      <c r="H9842" t="s">
        <v>65</v>
      </c>
      <c r="I9842">
        <v>95</v>
      </c>
      <c r="J9842" t="s">
        <v>66</v>
      </c>
      <c r="K9842" s="33" t="str">
        <f>IF(ISNA(VLOOKUP(C9842,'Provider-EHR crosswalk'!A:B,2,FALSE)),"No EHR Specified",VLOOKUP(C9842,'Provider-EHR crosswalk'!A:B,2,FALSE))</f>
        <v>Azalea Health EHR</v>
      </c>
    </row>
    <row r="9843" spans="1:11" x14ac:dyDescent="0.25">
      <c r="A9843" t="s">
        <v>90</v>
      </c>
      <c r="B9843">
        <v>118</v>
      </c>
      <c r="C9843" t="s">
        <v>855</v>
      </c>
      <c r="D9843" t="s">
        <v>91</v>
      </c>
      <c r="E9843">
        <v>8</v>
      </c>
      <c r="F9843">
        <v>8</v>
      </c>
      <c r="G9843">
        <v>100</v>
      </c>
      <c r="H9843" t="s">
        <v>65</v>
      </c>
      <c r="I9843">
        <v>90</v>
      </c>
      <c r="J9843" t="s">
        <v>66</v>
      </c>
      <c r="K9843" s="33" t="str">
        <f>IF(ISNA(VLOOKUP(C9843,'Provider-EHR crosswalk'!A:B,2,FALSE)),"No EHR Specified",VLOOKUP(C9843,'Provider-EHR crosswalk'!A:B,2,FALSE))</f>
        <v>Azalea Health EHR</v>
      </c>
    </row>
    <row r="9844" spans="1:11" x14ac:dyDescent="0.25">
      <c r="A9844" t="s">
        <v>92</v>
      </c>
      <c r="B9844">
        <v>118</v>
      </c>
      <c r="C9844" t="s">
        <v>855</v>
      </c>
      <c r="D9844" t="s">
        <v>93</v>
      </c>
      <c r="E9844">
        <v>1</v>
      </c>
      <c r="F9844">
        <v>8</v>
      </c>
      <c r="G9844">
        <v>12.5</v>
      </c>
      <c r="H9844" t="s">
        <v>65</v>
      </c>
      <c r="I9844">
        <v>90</v>
      </c>
      <c r="J9844" t="s">
        <v>69</v>
      </c>
      <c r="K9844" s="33" t="str">
        <f>IF(ISNA(VLOOKUP(C9844,'Provider-EHR crosswalk'!A:B,2,FALSE)),"No EHR Specified",VLOOKUP(C9844,'Provider-EHR crosswalk'!A:B,2,FALSE))</f>
        <v>Azalea Health EHR</v>
      </c>
    </row>
    <row r="9845" spans="1:11" x14ac:dyDescent="0.25">
      <c r="A9845" t="s">
        <v>94</v>
      </c>
      <c r="B9845">
        <v>118</v>
      </c>
      <c r="C9845" t="s">
        <v>855</v>
      </c>
      <c r="D9845" t="s">
        <v>95</v>
      </c>
      <c r="E9845">
        <v>2</v>
      </c>
      <c r="F9845">
        <v>8</v>
      </c>
      <c r="G9845">
        <v>25</v>
      </c>
      <c r="H9845" t="s">
        <v>65</v>
      </c>
      <c r="I9845">
        <v>90</v>
      </c>
      <c r="J9845" t="s">
        <v>69</v>
      </c>
      <c r="K9845" s="33" t="str">
        <f>IF(ISNA(VLOOKUP(C9845,'Provider-EHR crosswalk'!A:B,2,FALSE)),"No EHR Specified",VLOOKUP(C9845,'Provider-EHR crosswalk'!A:B,2,FALSE))</f>
        <v>Azalea Health EHR</v>
      </c>
    </row>
    <row r="9846" spans="1:11" x14ac:dyDescent="0.25">
      <c r="A9846" t="s">
        <v>96</v>
      </c>
      <c r="B9846">
        <v>118</v>
      </c>
      <c r="C9846" t="s">
        <v>855</v>
      </c>
      <c r="D9846" t="s">
        <v>97</v>
      </c>
      <c r="E9846">
        <v>1</v>
      </c>
      <c r="F9846">
        <v>8</v>
      </c>
      <c r="G9846">
        <v>12.5</v>
      </c>
      <c r="H9846" t="s">
        <v>65</v>
      </c>
      <c r="I9846">
        <v>90</v>
      </c>
      <c r="J9846" t="s">
        <v>69</v>
      </c>
      <c r="K9846" s="33" t="str">
        <f>IF(ISNA(VLOOKUP(C9846,'Provider-EHR crosswalk'!A:B,2,FALSE)),"No EHR Specified",VLOOKUP(C9846,'Provider-EHR crosswalk'!A:B,2,FALSE))</f>
        <v>Azalea Health EHR</v>
      </c>
    </row>
    <row r="9847" spans="1:11" x14ac:dyDescent="0.25">
      <c r="A9847" t="s">
        <v>98</v>
      </c>
      <c r="B9847">
        <v>118</v>
      </c>
      <c r="C9847" t="s">
        <v>855</v>
      </c>
      <c r="D9847" t="s">
        <v>99</v>
      </c>
      <c r="E9847">
        <v>1</v>
      </c>
      <c r="F9847">
        <v>8</v>
      </c>
      <c r="G9847">
        <v>12.5</v>
      </c>
      <c r="H9847" t="s">
        <v>65</v>
      </c>
      <c r="I9847">
        <v>90</v>
      </c>
      <c r="J9847" t="s">
        <v>69</v>
      </c>
      <c r="K9847" s="33" t="str">
        <f>IF(ISNA(VLOOKUP(C9847,'Provider-EHR crosswalk'!A:B,2,FALSE)),"No EHR Specified",VLOOKUP(C9847,'Provider-EHR crosswalk'!A:B,2,FALSE))</f>
        <v>Azalea Health EHR</v>
      </c>
    </row>
    <row r="9848" spans="1:11" x14ac:dyDescent="0.25">
      <c r="A9848" t="s">
        <v>100</v>
      </c>
      <c r="B9848">
        <v>118</v>
      </c>
      <c r="C9848" t="s">
        <v>855</v>
      </c>
      <c r="D9848" t="s">
        <v>101</v>
      </c>
      <c r="E9848">
        <v>62</v>
      </c>
      <c r="F9848">
        <v>62</v>
      </c>
      <c r="G9848">
        <v>100</v>
      </c>
      <c r="H9848" t="s">
        <v>65</v>
      </c>
      <c r="I9848">
        <v>99</v>
      </c>
      <c r="J9848" t="s">
        <v>66</v>
      </c>
      <c r="K9848" s="33" t="str">
        <f>IF(ISNA(VLOOKUP(C9848,'Provider-EHR crosswalk'!A:B,2,FALSE)),"No EHR Specified",VLOOKUP(C9848,'Provider-EHR crosswalk'!A:B,2,FALSE))</f>
        <v>Azalea Health EHR</v>
      </c>
    </row>
    <row r="9849" spans="1:11" x14ac:dyDescent="0.25">
      <c r="A9849" t="s">
        <v>102</v>
      </c>
      <c r="B9849">
        <v>118</v>
      </c>
      <c r="C9849" t="s">
        <v>855</v>
      </c>
      <c r="D9849" t="s">
        <v>103</v>
      </c>
      <c r="E9849">
        <v>62</v>
      </c>
      <c r="F9849">
        <v>62</v>
      </c>
      <c r="G9849">
        <v>100</v>
      </c>
      <c r="H9849" t="s">
        <v>65</v>
      </c>
      <c r="I9849">
        <v>99</v>
      </c>
      <c r="J9849" t="s">
        <v>66</v>
      </c>
      <c r="K9849" s="33" t="str">
        <f>IF(ISNA(VLOOKUP(C9849,'Provider-EHR crosswalk'!A:B,2,FALSE)),"No EHR Specified",VLOOKUP(C9849,'Provider-EHR crosswalk'!A:B,2,FALSE))</f>
        <v>Azalea Health EHR</v>
      </c>
    </row>
    <row r="9850" spans="1:11" x14ac:dyDescent="0.25">
      <c r="A9850" t="s">
        <v>104</v>
      </c>
      <c r="B9850">
        <v>118</v>
      </c>
      <c r="C9850" t="s">
        <v>855</v>
      </c>
      <c r="D9850" t="s">
        <v>105</v>
      </c>
      <c r="E9850">
        <v>62</v>
      </c>
      <c r="F9850">
        <v>62</v>
      </c>
      <c r="G9850">
        <v>100</v>
      </c>
      <c r="H9850" t="s">
        <v>65</v>
      </c>
      <c r="I9850">
        <v>99</v>
      </c>
      <c r="J9850" t="s">
        <v>66</v>
      </c>
      <c r="K9850" s="33" t="str">
        <f>IF(ISNA(VLOOKUP(C9850,'Provider-EHR crosswalk'!A:B,2,FALSE)),"No EHR Specified",VLOOKUP(C9850,'Provider-EHR crosswalk'!A:B,2,FALSE))</f>
        <v>Azalea Health EHR</v>
      </c>
    </row>
    <row r="9851" spans="1:11" x14ac:dyDescent="0.25">
      <c r="A9851" t="s">
        <v>106</v>
      </c>
      <c r="B9851">
        <v>118</v>
      </c>
      <c r="C9851" t="s">
        <v>855</v>
      </c>
      <c r="D9851" t="s">
        <v>107</v>
      </c>
      <c r="E9851">
        <v>62</v>
      </c>
      <c r="F9851">
        <v>62</v>
      </c>
      <c r="G9851">
        <v>100</v>
      </c>
      <c r="H9851" t="s">
        <v>65</v>
      </c>
      <c r="I9851">
        <v>99</v>
      </c>
      <c r="J9851" t="s">
        <v>66</v>
      </c>
      <c r="K9851" s="33" t="str">
        <f>IF(ISNA(VLOOKUP(C9851,'Provider-EHR crosswalk'!A:B,2,FALSE)),"No EHR Specified",VLOOKUP(C9851,'Provider-EHR crosswalk'!A:B,2,FALSE))</f>
        <v>Azalea Health EHR</v>
      </c>
    </row>
    <row r="9852" spans="1:11" x14ac:dyDescent="0.25">
      <c r="A9852" t="s">
        <v>108</v>
      </c>
      <c r="B9852">
        <v>118</v>
      </c>
      <c r="C9852" t="s">
        <v>855</v>
      </c>
      <c r="D9852" t="s">
        <v>109</v>
      </c>
      <c r="E9852">
        <v>62</v>
      </c>
      <c r="F9852">
        <v>62</v>
      </c>
      <c r="G9852">
        <v>100</v>
      </c>
      <c r="H9852" t="s">
        <v>65</v>
      </c>
      <c r="I9852">
        <v>99</v>
      </c>
      <c r="J9852" t="s">
        <v>66</v>
      </c>
      <c r="K9852" s="33" t="str">
        <f>IF(ISNA(VLOOKUP(C9852,'Provider-EHR crosswalk'!A:B,2,FALSE)),"No EHR Specified",VLOOKUP(C9852,'Provider-EHR crosswalk'!A:B,2,FALSE))</f>
        <v>Azalea Health EHR</v>
      </c>
    </row>
    <row r="9853" spans="1:11" x14ac:dyDescent="0.25">
      <c r="A9853" t="s">
        <v>110</v>
      </c>
      <c r="B9853">
        <v>118</v>
      </c>
      <c r="C9853" t="s">
        <v>855</v>
      </c>
      <c r="D9853" t="s">
        <v>111</v>
      </c>
      <c r="E9853">
        <v>62</v>
      </c>
      <c r="F9853">
        <v>62</v>
      </c>
      <c r="G9853">
        <v>100</v>
      </c>
      <c r="H9853" t="s">
        <v>65</v>
      </c>
      <c r="I9853">
        <v>99</v>
      </c>
      <c r="J9853" t="s">
        <v>66</v>
      </c>
      <c r="K9853" s="33" t="str">
        <f>IF(ISNA(VLOOKUP(C9853,'Provider-EHR crosswalk'!A:B,2,FALSE)),"No EHR Specified",VLOOKUP(C9853,'Provider-EHR crosswalk'!A:B,2,FALSE))</f>
        <v>Azalea Health EHR</v>
      </c>
    </row>
    <row r="9854" spans="1:11" x14ac:dyDescent="0.25">
      <c r="A9854" t="s">
        <v>112</v>
      </c>
      <c r="B9854">
        <v>118</v>
      </c>
      <c r="C9854" t="s">
        <v>855</v>
      </c>
      <c r="D9854" t="s">
        <v>113</v>
      </c>
      <c r="E9854">
        <v>62</v>
      </c>
      <c r="F9854">
        <v>62</v>
      </c>
      <c r="G9854">
        <v>100</v>
      </c>
      <c r="H9854" t="s">
        <v>65</v>
      </c>
      <c r="I9854">
        <v>99</v>
      </c>
      <c r="J9854" t="s">
        <v>66</v>
      </c>
      <c r="K9854" s="33" t="str">
        <f>IF(ISNA(VLOOKUP(C9854,'Provider-EHR crosswalk'!A:B,2,FALSE)),"No EHR Specified",VLOOKUP(C9854,'Provider-EHR crosswalk'!A:B,2,FALSE))</f>
        <v>Azalea Health EHR</v>
      </c>
    </row>
    <row r="9855" spans="1:11" x14ac:dyDescent="0.25">
      <c r="A9855" t="s">
        <v>114</v>
      </c>
      <c r="B9855">
        <v>118</v>
      </c>
      <c r="C9855" t="s">
        <v>855</v>
      </c>
      <c r="D9855" t="s">
        <v>115</v>
      </c>
      <c r="E9855">
        <v>0</v>
      </c>
      <c r="F9855">
        <v>8</v>
      </c>
      <c r="G9855">
        <v>0</v>
      </c>
      <c r="H9855" t="s">
        <v>116</v>
      </c>
      <c r="I9855">
        <v>4</v>
      </c>
      <c r="J9855" t="s">
        <v>66</v>
      </c>
      <c r="K9855" s="33" t="str">
        <f>IF(ISNA(VLOOKUP(C9855,'Provider-EHR crosswalk'!A:B,2,FALSE)),"No EHR Specified",VLOOKUP(C9855,'Provider-EHR crosswalk'!A:B,2,FALSE))</f>
        <v>Azalea Health EHR</v>
      </c>
    </row>
    <row r="9856" spans="1:11" x14ac:dyDescent="0.25">
      <c r="A9856" t="s">
        <v>117</v>
      </c>
      <c r="B9856">
        <v>118</v>
      </c>
      <c r="C9856" t="s">
        <v>855</v>
      </c>
      <c r="D9856" t="s">
        <v>118</v>
      </c>
      <c r="E9856">
        <v>0</v>
      </c>
      <c r="F9856">
        <v>8</v>
      </c>
      <c r="G9856">
        <v>0</v>
      </c>
      <c r="H9856" t="s">
        <v>116</v>
      </c>
      <c r="I9856">
        <v>4</v>
      </c>
      <c r="J9856" t="s">
        <v>66</v>
      </c>
      <c r="K9856" s="33" t="str">
        <f>IF(ISNA(VLOOKUP(C9856,'Provider-EHR crosswalk'!A:B,2,FALSE)),"No EHR Specified",VLOOKUP(C9856,'Provider-EHR crosswalk'!A:B,2,FALSE))</f>
        <v>Azalea Health EHR</v>
      </c>
    </row>
    <row r="9857" spans="1:11" x14ac:dyDescent="0.25">
      <c r="A9857" t="s">
        <v>119</v>
      </c>
      <c r="B9857">
        <v>118</v>
      </c>
      <c r="C9857" t="s">
        <v>855</v>
      </c>
      <c r="D9857" t="s">
        <v>120</v>
      </c>
      <c r="E9857">
        <v>1</v>
      </c>
      <c r="F9857">
        <v>8</v>
      </c>
      <c r="G9857">
        <v>12.5</v>
      </c>
      <c r="H9857" t="s">
        <v>116</v>
      </c>
      <c r="I9857">
        <v>4</v>
      </c>
      <c r="J9857" t="s">
        <v>69</v>
      </c>
      <c r="K9857" s="33" t="str">
        <f>IF(ISNA(VLOOKUP(C9857,'Provider-EHR crosswalk'!A:B,2,FALSE)),"No EHR Specified",VLOOKUP(C9857,'Provider-EHR crosswalk'!A:B,2,FALSE))</f>
        <v>Azalea Health EHR</v>
      </c>
    </row>
    <row r="9858" spans="1:11" x14ac:dyDescent="0.25">
      <c r="A9858" t="s">
        <v>121</v>
      </c>
      <c r="B9858">
        <v>118</v>
      </c>
      <c r="C9858" t="s">
        <v>855</v>
      </c>
      <c r="D9858" t="s">
        <v>122</v>
      </c>
      <c r="E9858">
        <v>0</v>
      </c>
      <c r="F9858">
        <v>8</v>
      </c>
      <c r="G9858">
        <v>0</v>
      </c>
      <c r="H9858" t="s">
        <v>116</v>
      </c>
      <c r="I9858">
        <v>1</v>
      </c>
      <c r="J9858" t="s">
        <v>66</v>
      </c>
      <c r="K9858" s="33" t="str">
        <f>IF(ISNA(VLOOKUP(C9858,'Provider-EHR crosswalk'!A:B,2,FALSE)),"No EHR Specified",VLOOKUP(C9858,'Provider-EHR crosswalk'!A:B,2,FALSE))</f>
        <v>Azalea Health EHR</v>
      </c>
    </row>
    <row r="9859" spans="1:11" x14ac:dyDescent="0.25">
      <c r="A9859" t="s">
        <v>123</v>
      </c>
      <c r="B9859">
        <v>118</v>
      </c>
      <c r="C9859" t="s">
        <v>855</v>
      </c>
      <c r="D9859" t="s">
        <v>124</v>
      </c>
      <c r="E9859">
        <v>0</v>
      </c>
      <c r="F9859">
        <v>62</v>
      </c>
      <c r="G9859">
        <v>0</v>
      </c>
      <c r="H9859" t="s">
        <v>116</v>
      </c>
      <c r="I9859">
        <v>1</v>
      </c>
      <c r="J9859" t="s">
        <v>66</v>
      </c>
      <c r="K9859" s="33" t="str">
        <f>IF(ISNA(VLOOKUP(C9859,'Provider-EHR crosswalk'!A:B,2,FALSE)),"No EHR Specified",VLOOKUP(C9859,'Provider-EHR crosswalk'!A:B,2,FALSE))</f>
        <v>Azalea Health EHR</v>
      </c>
    </row>
    <row r="9860" spans="1:11" x14ac:dyDescent="0.25">
      <c r="A9860" t="s">
        <v>125</v>
      </c>
      <c r="B9860">
        <v>118</v>
      </c>
      <c r="C9860" t="s">
        <v>855</v>
      </c>
      <c r="D9860" t="s">
        <v>126</v>
      </c>
      <c r="E9860">
        <v>0</v>
      </c>
      <c r="F9860">
        <v>62</v>
      </c>
      <c r="G9860">
        <v>0</v>
      </c>
      <c r="H9860" t="s">
        <v>116</v>
      </c>
      <c r="I9860">
        <v>1</v>
      </c>
      <c r="J9860" t="s">
        <v>66</v>
      </c>
      <c r="K9860" s="33" t="str">
        <f>IF(ISNA(VLOOKUP(C9860,'Provider-EHR crosswalk'!A:B,2,FALSE)),"No EHR Specified",VLOOKUP(C9860,'Provider-EHR crosswalk'!A:B,2,FALSE))</f>
        <v>Azalea Health EHR</v>
      </c>
    </row>
    <row r="9861" spans="1:11" x14ac:dyDescent="0.25">
      <c r="A9861" t="s">
        <v>127</v>
      </c>
      <c r="B9861">
        <v>118</v>
      </c>
      <c r="C9861" t="s">
        <v>855</v>
      </c>
      <c r="D9861" t="s">
        <v>128</v>
      </c>
      <c r="E9861">
        <v>0</v>
      </c>
      <c r="F9861">
        <v>62</v>
      </c>
      <c r="G9861">
        <v>0</v>
      </c>
      <c r="H9861" t="s">
        <v>116</v>
      </c>
      <c r="I9861">
        <v>4</v>
      </c>
      <c r="J9861" t="s">
        <v>66</v>
      </c>
      <c r="K9861" s="33" t="str">
        <f>IF(ISNA(VLOOKUP(C9861,'Provider-EHR crosswalk'!A:B,2,FALSE)),"No EHR Specified",VLOOKUP(C9861,'Provider-EHR crosswalk'!A:B,2,FALSE))</f>
        <v>Azalea Health EHR</v>
      </c>
    </row>
    <row r="9862" spans="1:11" x14ac:dyDescent="0.25">
      <c r="A9862" t="s">
        <v>129</v>
      </c>
      <c r="B9862">
        <v>118</v>
      </c>
      <c r="C9862" t="s">
        <v>855</v>
      </c>
      <c r="D9862" t="s">
        <v>130</v>
      </c>
      <c r="E9862">
        <v>3</v>
      </c>
      <c r="F9862">
        <v>62</v>
      </c>
      <c r="G9862">
        <v>4.84</v>
      </c>
      <c r="H9862" t="s">
        <v>116</v>
      </c>
      <c r="I9862">
        <v>4</v>
      </c>
      <c r="J9862" t="s">
        <v>69</v>
      </c>
      <c r="K9862" s="33" t="str">
        <f>IF(ISNA(VLOOKUP(C9862,'Provider-EHR crosswalk'!A:B,2,FALSE)),"No EHR Specified",VLOOKUP(C9862,'Provider-EHR crosswalk'!A:B,2,FALSE))</f>
        <v>Azalea Health EHR</v>
      </c>
    </row>
    <row r="9863" spans="1:11" x14ac:dyDescent="0.25">
      <c r="A9863" t="s">
        <v>131</v>
      </c>
      <c r="B9863">
        <v>118</v>
      </c>
      <c r="C9863" t="s">
        <v>855</v>
      </c>
      <c r="D9863" t="s">
        <v>132</v>
      </c>
      <c r="E9863">
        <v>5</v>
      </c>
      <c r="F9863">
        <v>62</v>
      </c>
      <c r="G9863">
        <v>8.06</v>
      </c>
      <c r="H9863" t="s">
        <v>116</v>
      </c>
      <c r="I9863">
        <v>4</v>
      </c>
      <c r="J9863" t="s">
        <v>69</v>
      </c>
      <c r="K9863" s="33" t="str">
        <f>IF(ISNA(VLOOKUP(C9863,'Provider-EHR crosswalk'!A:B,2,FALSE)),"No EHR Specified",VLOOKUP(C9863,'Provider-EHR crosswalk'!A:B,2,FALSE))</f>
        <v>Azalea Health EHR</v>
      </c>
    </row>
    <row r="9864" spans="1:11" x14ac:dyDescent="0.25">
      <c r="A9864" t="s">
        <v>133</v>
      </c>
      <c r="B9864">
        <v>118</v>
      </c>
      <c r="C9864" t="s">
        <v>855</v>
      </c>
      <c r="D9864" t="s">
        <v>134</v>
      </c>
      <c r="E9864">
        <v>0</v>
      </c>
      <c r="F9864">
        <v>62</v>
      </c>
      <c r="G9864">
        <v>0</v>
      </c>
      <c r="H9864" t="s">
        <v>116</v>
      </c>
      <c r="I9864">
        <v>1</v>
      </c>
      <c r="J9864" t="s">
        <v>66</v>
      </c>
      <c r="K9864" s="33" t="str">
        <f>IF(ISNA(VLOOKUP(C9864,'Provider-EHR crosswalk'!A:B,2,FALSE)),"No EHR Specified",VLOOKUP(C9864,'Provider-EHR crosswalk'!A:B,2,FALSE))</f>
        <v>Azalea Health EHR</v>
      </c>
    </row>
    <row r="9865" spans="1:11" x14ac:dyDescent="0.25">
      <c r="A9865" t="s">
        <v>135</v>
      </c>
      <c r="B9865">
        <v>118</v>
      </c>
      <c r="C9865" t="s">
        <v>855</v>
      </c>
      <c r="D9865" t="s">
        <v>136</v>
      </c>
      <c r="E9865">
        <v>0</v>
      </c>
      <c r="F9865">
        <v>62</v>
      </c>
      <c r="G9865">
        <v>0</v>
      </c>
      <c r="H9865" t="s">
        <v>116</v>
      </c>
      <c r="I9865">
        <v>1</v>
      </c>
      <c r="J9865" t="s">
        <v>66</v>
      </c>
      <c r="K9865" s="33" t="str">
        <f>IF(ISNA(VLOOKUP(C9865,'Provider-EHR crosswalk'!A:B,2,FALSE)),"No EHR Specified",VLOOKUP(C9865,'Provider-EHR crosswalk'!A:B,2,FALSE))</f>
        <v>Azalea Health EHR</v>
      </c>
    </row>
    <row r="9866" spans="1:11" x14ac:dyDescent="0.25">
      <c r="A9866" t="s">
        <v>137</v>
      </c>
      <c r="B9866">
        <v>118</v>
      </c>
      <c r="C9866" t="s">
        <v>855</v>
      </c>
      <c r="D9866" t="s">
        <v>138</v>
      </c>
      <c r="E9866">
        <v>0</v>
      </c>
      <c r="F9866">
        <v>62</v>
      </c>
      <c r="G9866">
        <v>0</v>
      </c>
      <c r="H9866" t="s">
        <v>116</v>
      </c>
      <c r="I9866">
        <v>1</v>
      </c>
      <c r="J9866" t="s">
        <v>66</v>
      </c>
      <c r="K9866" s="33" t="str">
        <f>IF(ISNA(VLOOKUP(C9866,'Provider-EHR crosswalk'!A:B,2,FALSE)),"No EHR Specified",VLOOKUP(C9866,'Provider-EHR crosswalk'!A:B,2,FALSE))</f>
        <v>Azalea Health EHR</v>
      </c>
    </row>
    <row r="9867" spans="1:11" x14ac:dyDescent="0.25">
      <c r="A9867" t="s">
        <v>139</v>
      </c>
      <c r="B9867">
        <v>118</v>
      </c>
      <c r="C9867" t="s">
        <v>855</v>
      </c>
      <c r="D9867" t="s">
        <v>140</v>
      </c>
      <c r="E9867">
        <v>0</v>
      </c>
      <c r="F9867">
        <v>62</v>
      </c>
      <c r="G9867">
        <v>0</v>
      </c>
      <c r="H9867" t="s">
        <v>116</v>
      </c>
      <c r="I9867">
        <v>1</v>
      </c>
      <c r="J9867" t="s">
        <v>66</v>
      </c>
      <c r="K9867" s="33" t="str">
        <f>IF(ISNA(VLOOKUP(C9867,'Provider-EHR crosswalk'!A:B,2,FALSE)),"No EHR Specified",VLOOKUP(C9867,'Provider-EHR crosswalk'!A:B,2,FALSE))</f>
        <v>Azalea Health EHR</v>
      </c>
    </row>
    <row r="9868" spans="1:11" x14ac:dyDescent="0.25">
      <c r="A9868" t="s">
        <v>141</v>
      </c>
      <c r="B9868">
        <v>118</v>
      </c>
      <c r="C9868" t="s">
        <v>855</v>
      </c>
      <c r="D9868" t="s">
        <v>142</v>
      </c>
      <c r="E9868">
        <v>0</v>
      </c>
      <c r="F9868">
        <v>62</v>
      </c>
      <c r="G9868">
        <v>0</v>
      </c>
      <c r="H9868" t="s">
        <v>116</v>
      </c>
      <c r="I9868">
        <v>1</v>
      </c>
      <c r="J9868" t="s">
        <v>66</v>
      </c>
      <c r="K9868" s="33" t="str">
        <f>IF(ISNA(VLOOKUP(C9868,'Provider-EHR crosswalk'!A:B,2,FALSE)),"No EHR Specified",VLOOKUP(C9868,'Provider-EHR crosswalk'!A:B,2,FALSE))</f>
        <v>Azalea Health EHR</v>
      </c>
    </row>
    <row r="9869" spans="1:11" x14ac:dyDescent="0.25">
      <c r="A9869" t="s">
        <v>143</v>
      </c>
      <c r="B9869">
        <v>118</v>
      </c>
      <c r="C9869" t="s">
        <v>855</v>
      </c>
      <c r="D9869" t="s">
        <v>144</v>
      </c>
      <c r="E9869">
        <v>0</v>
      </c>
      <c r="F9869">
        <v>62</v>
      </c>
      <c r="G9869">
        <v>0</v>
      </c>
      <c r="H9869" t="s">
        <v>116</v>
      </c>
      <c r="I9869">
        <v>1</v>
      </c>
      <c r="J9869" t="s">
        <v>66</v>
      </c>
      <c r="K9869" s="33" t="str">
        <f>IF(ISNA(VLOOKUP(C9869,'Provider-EHR crosswalk'!A:B,2,FALSE)),"No EHR Specified",VLOOKUP(C9869,'Provider-EHR crosswalk'!A:B,2,FALSE))</f>
        <v>Azalea Health EHR</v>
      </c>
    </row>
    <row r="9870" spans="1:11" x14ac:dyDescent="0.25">
      <c r="A9870" t="s">
        <v>145</v>
      </c>
      <c r="B9870">
        <v>118</v>
      </c>
      <c r="C9870" t="s">
        <v>855</v>
      </c>
      <c r="D9870" t="s">
        <v>146</v>
      </c>
      <c r="E9870">
        <v>0</v>
      </c>
      <c r="F9870">
        <v>62</v>
      </c>
      <c r="G9870">
        <v>0</v>
      </c>
      <c r="H9870" t="s">
        <v>116</v>
      </c>
      <c r="I9870">
        <v>1</v>
      </c>
      <c r="J9870" t="s">
        <v>66</v>
      </c>
      <c r="K9870" s="33" t="str">
        <f>IF(ISNA(VLOOKUP(C9870,'Provider-EHR crosswalk'!A:B,2,FALSE)),"No EHR Specified",VLOOKUP(C9870,'Provider-EHR crosswalk'!A:B,2,FALSE))</f>
        <v>Azalea Health EHR</v>
      </c>
    </row>
    <row r="9871" spans="1:11" x14ac:dyDescent="0.25">
      <c r="A9871" t="s">
        <v>147</v>
      </c>
      <c r="B9871">
        <v>118</v>
      </c>
      <c r="C9871" t="s">
        <v>855</v>
      </c>
      <c r="D9871" t="s">
        <v>148</v>
      </c>
      <c r="E9871">
        <v>0</v>
      </c>
      <c r="F9871">
        <v>62</v>
      </c>
      <c r="G9871">
        <v>0</v>
      </c>
      <c r="H9871" t="s">
        <v>116</v>
      </c>
      <c r="I9871">
        <v>1</v>
      </c>
      <c r="J9871" t="s">
        <v>66</v>
      </c>
      <c r="K9871" s="33" t="str">
        <f>IF(ISNA(VLOOKUP(C9871,'Provider-EHR crosswalk'!A:B,2,FALSE)),"No EHR Specified",VLOOKUP(C9871,'Provider-EHR crosswalk'!A:B,2,FALSE))</f>
        <v>Azalea Health EHR</v>
      </c>
    </row>
    <row r="9872" spans="1:11" x14ac:dyDescent="0.25">
      <c r="A9872" t="s">
        <v>149</v>
      </c>
      <c r="B9872">
        <v>118</v>
      </c>
      <c r="C9872" t="s">
        <v>855</v>
      </c>
      <c r="D9872" t="s">
        <v>150</v>
      </c>
      <c r="E9872">
        <v>0</v>
      </c>
      <c r="F9872">
        <v>62</v>
      </c>
      <c r="G9872">
        <v>0</v>
      </c>
      <c r="H9872" t="s">
        <v>116</v>
      </c>
      <c r="I9872">
        <v>1</v>
      </c>
      <c r="J9872" t="s">
        <v>66</v>
      </c>
      <c r="K9872" s="33" t="str">
        <f>IF(ISNA(VLOOKUP(C9872,'Provider-EHR crosswalk'!A:B,2,FALSE)),"No EHR Specified",VLOOKUP(C9872,'Provider-EHR crosswalk'!A:B,2,FALSE))</f>
        <v>Azalea Health EHR</v>
      </c>
    </row>
    <row r="9873" spans="1:11" x14ac:dyDescent="0.25">
      <c r="A9873" t="s">
        <v>151</v>
      </c>
      <c r="B9873">
        <v>118</v>
      </c>
      <c r="C9873" t="s">
        <v>855</v>
      </c>
      <c r="D9873" t="s">
        <v>152</v>
      </c>
      <c r="E9873">
        <v>0</v>
      </c>
      <c r="F9873">
        <v>62</v>
      </c>
      <c r="G9873">
        <v>0</v>
      </c>
      <c r="H9873" t="s">
        <v>116</v>
      </c>
      <c r="I9873">
        <v>1</v>
      </c>
      <c r="J9873" t="s">
        <v>66</v>
      </c>
      <c r="K9873" s="33" t="str">
        <f>IF(ISNA(VLOOKUP(C9873,'Provider-EHR crosswalk'!A:B,2,FALSE)),"No EHR Specified",VLOOKUP(C9873,'Provider-EHR crosswalk'!A:B,2,FALSE))</f>
        <v>Azalea Health EHR</v>
      </c>
    </row>
    <row r="9874" spans="1:11" x14ac:dyDescent="0.25">
      <c r="A9874" t="s">
        <v>153</v>
      </c>
      <c r="B9874">
        <v>118</v>
      </c>
      <c r="C9874" t="s">
        <v>855</v>
      </c>
      <c r="D9874" t="s">
        <v>154</v>
      </c>
      <c r="E9874">
        <v>0</v>
      </c>
      <c r="F9874">
        <v>62</v>
      </c>
      <c r="G9874">
        <v>0</v>
      </c>
      <c r="H9874" t="s">
        <v>116</v>
      </c>
      <c r="I9874">
        <v>1</v>
      </c>
      <c r="J9874" t="s">
        <v>66</v>
      </c>
      <c r="K9874" s="33" t="str">
        <f>IF(ISNA(VLOOKUP(C9874,'Provider-EHR crosswalk'!A:B,2,FALSE)),"No EHR Specified",VLOOKUP(C9874,'Provider-EHR crosswalk'!A:B,2,FALSE))</f>
        <v>Azalea Health EHR</v>
      </c>
    </row>
    <row r="9875" spans="1:11" x14ac:dyDescent="0.25">
      <c r="A9875" t="s">
        <v>155</v>
      </c>
      <c r="B9875">
        <v>118</v>
      </c>
      <c r="C9875" t="s">
        <v>855</v>
      </c>
      <c r="D9875" t="s">
        <v>156</v>
      </c>
      <c r="E9875">
        <v>0</v>
      </c>
      <c r="F9875">
        <v>62</v>
      </c>
      <c r="G9875">
        <v>0</v>
      </c>
      <c r="H9875" t="s">
        <v>157</v>
      </c>
      <c r="I9875" t="s">
        <v>157</v>
      </c>
      <c r="J9875" t="s">
        <v>157</v>
      </c>
      <c r="K9875" s="33" t="str">
        <f>IF(ISNA(VLOOKUP(C9875,'Provider-EHR crosswalk'!A:B,2,FALSE)),"No EHR Specified",VLOOKUP(C9875,'Provider-EHR crosswalk'!A:B,2,FALSE))</f>
        <v>Azalea Health EHR</v>
      </c>
    </row>
    <row r="9876" spans="1:11" x14ac:dyDescent="0.25">
      <c r="A9876" t="s">
        <v>158</v>
      </c>
      <c r="B9876">
        <v>118</v>
      </c>
      <c r="C9876" t="s">
        <v>855</v>
      </c>
      <c r="D9876" t="s">
        <v>159</v>
      </c>
      <c r="E9876">
        <v>3</v>
      </c>
      <c r="F9876">
        <v>62</v>
      </c>
      <c r="G9876">
        <v>4.84</v>
      </c>
      <c r="H9876" t="s">
        <v>157</v>
      </c>
      <c r="I9876" t="s">
        <v>157</v>
      </c>
      <c r="J9876" t="s">
        <v>157</v>
      </c>
      <c r="K9876" s="33" t="str">
        <f>IF(ISNA(VLOOKUP(C9876,'Provider-EHR crosswalk'!A:B,2,FALSE)),"No EHR Specified",VLOOKUP(C9876,'Provider-EHR crosswalk'!A:B,2,FALSE))</f>
        <v>Azalea Health EHR</v>
      </c>
    </row>
    <row r="9877" spans="1:11" x14ac:dyDescent="0.25">
      <c r="A9877" t="s">
        <v>162</v>
      </c>
      <c r="B9877">
        <v>118</v>
      </c>
      <c r="C9877" t="s">
        <v>855</v>
      </c>
      <c r="D9877" t="s">
        <v>163</v>
      </c>
      <c r="E9877">
        <v>47</v>
      </c>
      <c r="F9877">
        <v>62</v>
      </c>
      <c r="G9877">
        <v>75.81</v>
      </c>
      <c r="H9877" t="s">
        <v>65</v>
      </c>
      <c r="I9877">
        <v>95</v>
      </c>
      <c r="J9877" t="s">
        <v>69</v>
      </c>
      <c r="K9877" s="33" t="str">
        <f>IF(ISNA(VLOOKUP(C9877,'Provider-EHR crosswalk'!A:B,2,FALSE)),"No EHR Specified",VLOOKUP(C9877,'Provider-EHR crosswalk'!A:B,2,FALSE))</f>
        <v>Azalea Health EHR</v>
      </c>
    </row>
    <row r="9878" spans="1:11" x14ac:dyDescent="0.25">
      <c r="A9878" t="s">
        <v>164</v>
      </c>
      <c r="B9878">
        <v>118</v>
      </c>
      <c r="C9878" t="s">
        <v>855</v>
      </c>
      <c r="D9878" t="s">
        <v>165</v>
      </c>
      <c r="E9878">
        <v>4</v>
      </c>
      <c r="F9878">
        <v>8</v>
      </c>
      <c r="G9878">
        <v>50</v>
      </c>
      <c r="H9878" t="s">
        <v>65</v>
      </c>
      <c r="I9878">
        <v>95</v>
      </c>
      <c r="J9878" t="s">
        <v>69</v>
      </c>
      <c r="K9878" s="33" t="str">
        <f>IF(ISNA(VLOOKUP(C9878,'Provider-EHR crosswalk'!A:B,2,FALSE)),"No EHR Specified",VLOOKUP(C9878,'Provider-EHR crosswalk'!A:B,2,FALSE))</f>
        <v>Azalea Health EHR</v>
      </c>
    </row>
    <row r="9879" spans="1:11" x14ac:dyDescent="0.25">
      <c r="A9879" t="s">
        <v>166</v>
      </c>
      <c r="B9879">
        <v>118</v>
      </c>
      <c r="C9879" t="s">
        <v>855</v>
      </c>
      <c r="D9879" t="s">
        <v>167</v>
      </c>
      <c r="E9879">
        <v>0</v>
      </c>
      <c r="F9879">
        <v>8</v>
      </c>
      <c r="G9879">
        <v>0</v>
      </c>
      <c r="H9879" t="s">
        <v>116</v>
      </c>
      <c r="I9879">
        <v>5</v>
      </c>
      <c r="J9879" t="s">
        <v>66</v>
      </c>
      <c r="K9879" s="33" t="str">
        <f>IF(ISNA(VLOOKUP(C9879,'Provider-EHR crosswalk'!A:B,2,FALSE)),"No EHR Specified",VLOOKUP(C9879,'Provider-EHR crosswalk'!A:B,2,FALSE))</f>
        <v>Azalea Health EHR</v>
      </c>
    </row>
    <row r="9880" spans="1:11" x14ac:dyDescent="0.25">
      <c r="A9880" t="s">
        <v>168</v>
      </c>
      <c r="B9880">
        <v>118</v>
      </c>
      <c r="C9880" t="s">
        <v>855</v>
      </c>
      <c r="D9880" t="s">
        <v>169</v>
      </c>
      <c r="E9880">
        <v>0</v>
      </c>
      <c r="F9880">
        <v>8</v>
      </c>
      <c r="G9880">
        <v>0</v>
      </c>
      <c r="H9880" t="s">
        <v>116</v>
      </c>
      <c r="I9880">
        <v>5</v>
      </c>
      <c r="J9880" t="s">
        <v>66</v>
      </c>
      <c r="K9880" s="33" t="str">
        <f>IF(ISNA(VLOOKUP(C9880,'Provider-EHR crosswalk'!A:B,2,FALSE)),"No EHR Specified",VLOOKUP(C9880,'Provider-EHR crosswalk'!A:B,2,FALSE))</f>
        <v>Azalea Health EHR</v>
      </c>
    </row>
    <row r="9881" spans="1:11" x14ac:dyDescent="0.25">
      <c r="A9881" t="s">
        <v>170</v>
      </c>
      <c r="B9881">
        <v>118</v>
      </c>
      <c r="C9881" t="s">
        <v>855</v>
      </c>
      <c r="D9881" t="s">
        <v>171</v>
      </c>
      <c r="E9881">
        <v>4</v>
      </c>
      <c r="F9881">
        <v>8</v>
      </c>
      <c r="G9881">
        <v>50</v>
      </c>
      <c r="H9881" t="s">
        <v>116</v>
      </c>
      <c r="I9881">
        <v>5</v>
      </c>
      <c r="J9881" t="s">
        <v>69</v>
      </c>
      <c r="K9881" s="33" t="str">
        <f>IF(ISNA(VLOOKUP(C9881,'Provider-EHR crosswalk'!A:B,2,FALSE)),"No EHR Specified",VLOOKUP(C9881,'Provider-EHR crosswalk'!A:B,2,FALSE))</f>
        <v>Azalea Health EHR</v>
      </c>
    </row>
    <row r="9882" spans="1:11" x14ac:dyDescent="0.25">
      <c r="A9882" t="s">
        <v>172</v>
      </c>
      <c r="B9882">
        <v>118</v>
      </c>
      <c r="C9882" t="s">
        <v>855</v>
      </c>
      <c r="D9882" t="s">
        <v>173</v>
      </c>
      <c r="E9882">
        <v>0</v>
      </c>
      <c r="F9882">
        <v>62</v>
      </c>
      <c r="G9882">
        <v>0</v>
      </c>
      <c r="H9882" t="s">
        <v>116</v>
      </c>
      <c r="I9882">
        <v>5</v>
      </c>
      <c r="J9882" t="s">
        <v>66</v>
      </c>
      <c r="K9882" s="33" t="str">
        <f>IF(ISNA(VLOOKUP(C9882,'Provider-EHR crosswalk'!A:B,2,FALSE)),"No EHR Specified",VLOOKUP(C9882,'Provider-EHR crosswalk'!A:B,2,FALSE))</f>
        <v>Azalea Health EHR</v>
      </c>
    </row>
    <row r="9883" spans="1:11" x14ac:dyDescent="0.25">
      <c r="A9883" t="s">
        <v>174</v>
      </c>
      <c r="B9883">
        <v>118</v>
      </c>
      <c r="C9883" t="s">
        <v>855</v>
      </c>
      <c r="D9883" t="s">
        <v>175</v>
      </c>
      <c r="E9883">
        <v>0</v>
      </c>
      <c r="F9883">
        <v>62</v>
      </c>
      <c r="G9883">
        <v>0</v>
      </c>
      <c r="H9883" t="s">
        <v>116</v>
      </c>
      <c r="I9883">
        <v>5</v>
      </c>
      <c r="J9883" t="s">
        <v>66</v>
      </c>
      <c r="K9883" s="33" t="str">
        <f>IF(ISNA(VLOOKUP(C9883,'Provider-EHR crosswalk'!A:B,2,FALSE)),"No EHR Specified",VLOOKUP(C9883,'Provider-EHR crosswalk'!A:B,2,FALSE))</f>
        <v>Azalea Health EHR</v>
      </c>
    </row>
    <row r="9884" spans="1:11" x14ac:dyDescent="0.25">
      <c r="A9884" t="s">
        <v>176</v>
      </c>
      <c r="B9884">
        <v>118</v>
      </c>
      <c r="C9884" t="s">
        <v>855</v>
      </c>
      <c r="D9884" t="s">
        <v>177</v>
      </c>
      <c r="E9884">
        <v>15</v>
      </c>
      <c r="F9884">
        <v>62</v>
      </c>
      <c r="G9884">
        <v>24.19</v>
      </c>
      <c r="H9884" t="s">
        <v>116</v>
      </c>
      <c r="I9884">
        <v>5</v>
      </c>
      <c r="J9884" t="s">
        <v>69</v>
      </c>
      <c r="K9884" s="33" t="str">
        <f>IF(ISNA(VLOOKUP(C9884,'Provider-EHR crosswalk'!A:B,2,FALSE)),"No EHR Specified",VLOOKUP(C9884,'Provider-EHR crosswalk'!A:B,2,FALSE))</f>
        <v>Azalea Health EHR</v>
      </c>
    </row>
    <row r="9885" spans="1:11" x14ac:dyDescent="0.25">
      <c r="A9885" t="s">
        <v>63</v>
      </c>
      <c r="B9885">
        <v>180</v>
      </c>
      <c r="C9885" t="s">
        <v>733</v>
      </c>
      <c r="D9885" t="s">
        <v>64</v>
      </c>
      <c r="E9885">
        <v>4</v>
      </c>
      <c r="F9885">
        <v>4</v>
      </c>
      <c r="G9885">
        <v>100</v>
      </c>
      <c r="H9885" t="s">
        <v>65</v>
      </c>
      <c r="I9885">
        <v>99</v>
      </c>
      <c r="J9885" t="s">
        <v>66</v>
      </c>
      <c r="K9885" s="33" t="str">
        <f>IF(ISNA(VLOOKUP(C9885,'Provider-EHR crosswalk'!A:B,2,FALSE)),"No EHR Specified",VLOOKUP(C9885,'Provider-EHR crosswalk'!A:B,2,FALSE))</f>
        <v>Azalea Health EHR</v>
      </c>
    </row>
    <row r="9886" spans="1:11" x14ac:dyDescent="0.25">
      <c r="A9886" t="s">
        <v>67</v>
      </c>
      <c r="B9886">
        <v>180</v>
      </c>
      <c r="C9886" t="s">
        <v>733</v>
      </c>
      <c r="D9886" t="s">
        <v>68</v>
      </c>
      <c r="E9886">
        <v>3</v>
      </c>
      <c r="F9886">
        <v>4</v>
      </c>
      <c r="G9886">
        <v>75</v>
      </c>
      <c r="H9886" t="s">
        <v>65</v>
      </c>
      <c r="I9886">
        <v>75</v>
      </c>
      <c r="J9886" t="s">
        <v>69</v>
      </c>
      <c r="K9886" s="33" t="str">
        <f>IF(ISNA(VLOOKUP(C9886,'Provider-EHR crosswalk'!A:B,2,FALSE)),"No EHR Specified",VLOOKUP(C9886,'Provider-EHR crosswalk'!A:B,2,FALSE))</f>
        <v>Azalea Health EHR</v>
      </c>
    </row>
    <row r="9887" spans="1:11" x14ac:dyDescent="0.25">
      <c r="A9887" t="s">
        <v>70</v>
      </c>
      <c r="B9887">
        <v>180</v>
      </c>
      <c r="C9887" t="s">
        <v>733</v>
      </c>
      <c r="D9887" t="s">
        <v>71</v>
      </c>
      <c r="E9887">
        <v>4</v>
      </c>
      <c r="F9887">
        <v>4</v>
      </c>
      <c r="G9887">
        <v>100</v>
      </c>
      <c r="H9887" t="s">
        <v>65</v>
      </c>
      <c r="I9887">
        <v>99</v>
      </c>
      <c r="J9887" t="s">
        <v>66</v>
      </c>
      <c r="K9887" s="33" t="str">
        <f>IF(ISNA(VLOOKUP(C9887,'Provider-EHR crosswalk'!A:B,2,FALSE)),"No EHR Specified",VLOOKUP(C9887,'Provider-EHR crosswalk'!A:B,2,FALSE))</f>
        <v>Azalea Health EHR</v>
      </c>
    </row>
    <row r="9888" spans="1:11" x14ac:dyDescent="0.25">
      <c r="A9888" t="s">
        <v>72</v>
      </c>
      <c r="B9888">
        <v>180</v>
      </c>
      <c r="C9888" t="s">
        <v>733</v>
      </c>
      <c r="D9888" t="s">
        <v>73</v>
      </c>
      <c r="E9888">
        <v>4</v>
      </c>
      <c r="F9888">
        <v>4</v>
      </c>
      <c r="G9888">
        <v>100</v>
      </c>
      <c r="H9888" t="s">
        <v>65</v>
      </c>
      <c r="I9888">
        <v>99</v>
      </c>
      <c r="J9888" t="s">
        <v>66</v>
      </c>
      <c r="K9888" s="33" t="str">
        <f>IF(ISNA(VLOOKUP(C9888,'Provider-EHR crosswalk'!A:B,2,FALSE)),"No EHR Specified",VLOOKUP(C9888,'Provider-EHR crosswalk'!A:B,2,FALSE))</f>
        <v>Azalea Health EHR</v>
      </c>
    </row>
    <row r="9889" spans="1:11" x14ac:dyDescent="0.25">
      <c r="A9889" t="s">
        <v>74</v>
      </c>
      <c r="B9889">
        <v>180</v>
      </c>
      <c r="C9889" t="s">
        <v>733</v>
      </c>
      <c r="D9889" t="s">
        <v>75</v>
      </c>
      <c r="E9889">
        <v>4</v>
      </c>
      <c r="F9889">
        <v>4</v>
      </c>
      <c r="G9889">
        <v>100</v>
      </c>
      <c r="H9889" t="s">
        <v>65</v>
      </c>
      <c r="I9889">
        <v>99</v>
      </c>
      <c r="J9889" t="s">
        <v>66</v>
      </c>
      <c r="K9889" s="33" t="str">
        <f>IF(ISNA(VLOOKUP(C9889,'Provider-EHR crosswalk'!A:B,2,FALSE)),"No EHR Specified",VLOOKUP(C9889,'Provider-EHR crosswalk'!A:B,2,FALSE))</f>
        <v>Azalea Health EHR</v>
      </c>
    </row>
    <row r="9890" spans="1:11" x14ac:dyDescent="0.25">
      <c r="A9890" t="s">
        <v>76</v>
      </c>
      <c r="B9890">
        <v>180</v>
      </c>
      <c r="C9890" t="s">
        <v>733</v>
      </c>
      <c r="D9890" t="s">
        <v>77</v>
      </c>
      <c r="E9890">
        <v>4</v>
      </c>
      <c r="F9890">
        <v>4</v>
      </c>
      <c r="G9890">
        <v>100</v>
      </c>
      <c r="H9890" t="s">
        <v>65</v>
      </c>
      <c r="I9890">
        <v>85</v>
      </c>
      <c r="J9890" t="s">
        <v>66</v>
      </c>
      <c r="K9890" s="33" t="str">
        <f>IF(ISNA(VLOOKUP(C9890,'Provider-EHR crosswalk'!A:B,2,FALSE)),"No EHR Specified",VLOOKUP(C9890,'Provider-EHR crosswalk'!A:B,2,FALSE))</f>
        <v>Azalea Health EHR</v>
      </c>
    </row>
    <row r="9891" spans="1:11" x14ac:dyDescent="0.25">
      <c r="A9891" t="s">
        <v>78</v>
      </c>
      <c r="B9891">
        <v>180</v>
      </c>
      <c r="C9891" t="s">
        <v>733</v>
      </c>
      <c r="D9891" t="s">
        <v>79</v>
      </c>
      <c r="E9891">
        <v>4</v>
      </c>
      <c r="F9891">
        <v>4</v>
      </c>
      <c r="G9891">
        <v>100</v>
      </c>
      <c r="H9891" t="s">
        <v>65</v>
      </c>
      <c r="I9891">
        <v>85</v>
      </c>
      <c r="J9891" t="s">
        <v>66</v>
      </c>
      <c r="K9891" s="33" t="str">
        <f>IF(ISNA(VLOOKUP(C9891,'Provider-EHR crosswalk'!A:B,2,FALSE)),"No EHR Specified",VLOOKUP(C9891,'Provider-EHR crosswalk'!A:B,2,FALSE))</f>
        <v>Azalea Health EHR</v>
      </c>
    </row>
    <row r="9892" spans="1:11" x14ac:dyDescent="0.25">
      <c r="A9892" t="s">
        <v>80</v>
      </c>
      <c r="B9892">
        <v>180</v>
      </c>
      <c r="C9892" t="s">
        <v>733</v>
      </c>
      <c r="D9892" t="s">
        <v>81</v>
      </c>
      <c r="E9892">
        <v>4</v>
      </c>
      <c r="F9892">
        <v>4</v>
      </c>
      <c r="G9892">
        <v>100</v>
      </c>
      <c r="H9892" t="s">
        <v>65</v>
      </c>
      <c r="I9892">
        <v>85</v>
      </c>
      <c r="J9892" t="s">
        <v>66</v>
      </c>
      <c r="K9892" s="33" t="str">
        <f>IF(ISNA(VLOOKUP(C9892,'Provider-EHR crosswalk'!A:B,2,FALSE)),"No EHR Specified",VLOOKUP(C9892,'Provider-EHR crosswalk'!A:B,2,FALSE))</f>
        <v>Azalea Health EHR</v>
      </c>
    </row>
    <row r="9893" spans="1:11" x14ac:dyDescent="0.25">
      <c r="A9893" t="s">
        <v>82</v>
      </c>
      <c r="B9893">
        <v>180</v>
      </c>
      <c r="C9893" t="s">
        <v>733</v>
      </c>
      <c r="D9893" t="s">
        <v>83</v>
      </c>
      <c r="E9893">
        <v>4</v>
      </c>
      <c r="F9893">
        <v>4</v>
      </c>
      <c r="G9893">
        <v>100</v>
      </c>
      <c r="H9893" t="s">
        <v>65</v>
      </c>
      <c r="I9893">
        <v>85</v>
      </c>
      <c r="J9893" t="s">
        <v>66</v>
      </c>
      <c r="K9893" s="33" t="str">
        <f>IF(ISNA(VLOOKUP(C9893,'Provider-EHR crosswalk'!A:B,2,FALSE)),"No EHR Specified",VLOOKUP(C9893,'Provider-EHR crosswalk'!A:B,2,FALSE))</f>
        <v>Azalea Health EHR</v>
      </c>
    </row>
    <row r="9894" spans="1:11" x14ac:dyDescent="0.25">
      <c r="A9894" t="s">
        <v>84</v>
      </c>
      <c r="B9894">
        <v>180</v>
      </c>
      <c r="C9894" t="s">
        <v>733</v>
      </c>
      <c r="D9894" t="s">
        <v>85</v>
      </c>
      <c r="E9894">
        <v>4</v>
      </c>
      <c r="F9894">
        <v>4</v>
      </c>
      <c r="G9894">
        <v>100</v>
      </c>
      <c r="H9894" t="s">
        <v>65</v>
      </c>
      <c r="I9894">
        <v>85</v>
      </c>
      <c r="J9894" t="s">
        <v>66</v>
      </c>
      <c r="K9894" s="33" t="str">
        <f>IF(ISNA(VLOOKUP(C9894,'Provider-EHR crosswalk'!A:B,2,FALSE)),"No EHR Specified",VLOOKUP(C9894,'Provider-EHR crosswalk'!A:B,2,FALSE))</f>
        <v>Azalea Health EHR</v>
      </c>
    </row>
    <row r="9895" spans="1:11" x14ac:dyDescent="0.25">
      <c r="A9895" t="s">
        <v>86</v>
      </c>
      <c r="B9895">
        <v>180</v>
      </c>
      <c r="C9895" t="s">
        <v>733</v>
      </c>
      <c r="D9895" t="s">
        <v>87</v>
      </c>
      <c r="E9895">
        <v>4</v>
      </c>
      <c r="F9895">
        <v>4</v>
      </c>
      <c r="G9895">
        <v>100</v>
      </c>
      <c r="H9895" t="s">
        <v>65</v>
      </c>
      <c r="I9895">
        <v>95</v>
      </c>
      <c r="J9895" t="s">
        <v>66</v>
      </c>
      <c r="K9895" s="33" t="str">
        <f>IF(ISNA(VLOOKUP(C9895,'Provider-EHR crosswalk'!A:B,2,FALSE)),"No EHR Specified",VLOOKUP(C9895,'Provider-EHR crosswalk'!A:B,2,FALSE))</f>
        <v>Azalea Health EHR</v>
      </c>
    </row>
    <row r="9896" spans="1:11" x14ac:dyDescent="0.25">
      <c r="A9896" t="s">
        <v>88</v>
      </c>
      <c r="B9896">
        <v>180</v>
      </c>
      <c r="C9896" t="s">
        <v>733</v>
      </c>
      <c r="D9896" t="s">
        <v>89</v>
      </c>
      <c r="E9896">
        <v>4</v>
      </c>
      <c r="F9896">
        <v>4</v>
      </c>
      <c r="G9896">
        <v>100</v>
      </c>
      <c r="H9896" t="s">
        <v>65</v>
      </c>
      <c r="I9896">
        <v>95</v>
      </c>
      <c r="J9896" t="s">
        <v>66</v>
      </c>
      <c r="K9896" s="33" t="str">
        <f>IF(ISNA(VLOOKUP(C9896,'Provider-EHR crosswalk'!A:B,2,FALSE)),"No EHR Specified",VLOOKUP(C9896,'Provider-EHR crosswalk'!A:B,2,FALSE))</f>
        <v>Azalea Health EHR</v>
      </c>
    </row>
    <row r="9897" spans="1:11" x14ac:dyDescent="0.25">
      <c r="A9897" t="s">
        <v>90</v>
      </c>
      <c r="B9897">
        <v>180</v>
      </c>
      <c r="C9897" t="s">
        <v>733</v>
      </c>
      <c r="D9897" t="s">
        <v>91</v>
      </c>
      <c r="E9897">
        <v>3</v>
      </c>
      <c r="F9897">
        <v>4</v>
      </c>
      <c r="G9897">
        <v>75</v>
      </c>
      <c r="H9897" t="s">
        <v>65</v>
      </c>
      <c r="I9897">
        <v>90</v>
      </c>
      <c r="J9897" t="s">
        <v>69</v>
      </c>
      <c r="K9897" s="33" t="str">
        <f>IF(ISNA(VLOOKUP(C9897,'Provider-EHR crosswalk'!A:B,2,FALSE)),"No EHR Specified",VLOOKUP(C9897,'Provider-EHR crosswalk'!A:B,2,FALSE))</f>
        <v>Azalea Health EHR</v>
      </c>
    </row>
    <row r="9898" spans="1:11" x14ac:dyDescent="0.25">
      <c r="A9898" t="s">
        <v>92</v>
      </c>
      <c r="B9898">
        <v>180</v>
      </c>
      <c r="C9898" t="s">
        <v>733</v>
      </c>
      <c r="D9898" t="s">
        <v>93</v>
      </c>
      <c r="E9898">
        <v>2</v>
      </c>
      <c r="F9898">
        <v>4</v>
      </c>
      <c r="G9898">
        <v>50</v>
      </c>
      <c r="H9898" t="s">
        <v>65</v>
      </c>
      <c r="I9898">
        <v>90</v>
      </c>
      <c r="J9898" t="s">
        <v>69</v>
      </c>
      <c r="K9898" s="33" t="str">
        <f>IF(ISNA(VLOOKUP(C9898,'Provider-EHR crosswalk'!A:B,2,FALSE)),"No EHR Specified",VLOOKUP(C9898,'Provider-EHR crosswalk'!A:B,2,FALSE))</f>
        <v>Azalea Health EHR</v>
      </c>
    </row>
    <row r="9899" spans="1:11" x14ac:dyDescent="0.25">
      <c r="A9899" t="s">
        <v>94</v>
      </c>
      <c r="B9899">
        <v>180</v>
      </c>
      <c r="C9899" t="s">
        <v>733</v>
      </c>
      <c r="D9899" t="s">
        <v>95</v>
      </c>
      <c r="E9899">
        <v>4</v>
      </c>
      <c r="F9899">
        <v>4</v>
      </c>
      <c r="G9899">
        <v>100</v>
      </c>
      <c r="H9899" t="s">
        <v>65</v>
      </c>
      <c r="I9899">
        <v>90</v>
      </c>
      <c r="J9899" t="s">
        <v>66</v>
      </c>
      <c r="K9899" s="33" t="str">
        <f>IF(ISNA(VLOOKUP(C9899,'Provider-EHR crosswalk'!A:B,2,FALSE)),"No EHR Specified",VLOOKUP(C9899,'Provider-EHR crosswalk'!A:B,2,FALSE))</f>
        <v>Azalea Health EHR</v>
      </c>
    </row>
    <row r="9900" spans="1:11" x14ac:dyDescent="0.25">
      <c r="A9900" t="s">
        <v>96</v>
      </c>
      <c r="B9900">
        <v>180</v>
      </c>
      <c r="C9900" t="s">
        <v>733</v>
      </c>
      <c r="D9900" t="s">
        <v>97</v>
      </c>
      <c r="E9900">
        <v>4</v>
      </c>
      <c r="F9900">
        <v>4</v>
      </c>
      <c r="G9900">
        <v>100</v>
      </c>
      <c r="H9900" t="s">
        <v>65</v>
      </c>
      <c r="I9900">
        <v>90</v>
      </c>
      <c r="J9900" t="s">
        <v>66</v>
      </c>
      <c r="K9900" s="33" t="str">
        <f>IF(ISNA(VLOOKUP(C9900,'Provider-EHR crosswalk'!A:B,2,FALSE)),"No EHR Specified",VLOOKUP(C9900,'Provider-EHR crosswalk'!A:B,2,FALSE))</f>
        <v>Azalea Health EHR</v>
      </c>
    </row>
    <row r="9901" spans="1:11" x14ac:dyDescent="0.25">
      <c r="A9901" t="s">
        <v>98</v>
      </c>
      <c r="B9901">
        <v>180</v>
      </c>
      <c r="C9901" t="s">
        <v>733</v>
      </c>
      <c r="D9901" t="s">
        <v>99</v>
      </c>
      <c r="E9901">
        <v>4</v>
      </c>
      <c r="F9901">
        <v>4</v>
      </c>
      <c r="G9901">
        <v>100</v>
      </c>
      <c r="H9901" t="s">
        <v>65</v>
      </c>
      <c r="I9901">
        <v>90</v>
      </c>
      <c r="J9901" t="s">
        <v>66</v>
      </c>
      <c r="K9901" s="33" t="str">
        <f>IF(ISNA(VLOOKUP(C9901,'Provider-EHR crosswalk'!A:B,2,FALSE)),"No EHR Specified",VLOOKUP(C9901,'Provider-EHR crosswalk'!A:B,2,FALSE))</f>
        <v>Azalea Health EHR</v>
      </c>
    </row>
    <row r="9902" spans="1:11" x14ac:dyDescent="0.25">
      <c r="A9902" t="s">
        <v>100</v>
      </c>
      <c r="B9902">
        <v>180</v>
      </c>
      <c r="C9902" t="s">
        <v>733</v>
      </c>
      <c r="D9902" t="s">
        <v>101</v>
      </c>
      <c r="E9902">
        <v>19</v>
      </c>
      <c r="F9902">
        <v>19</v>
      </c>
      <c r="G9902">
        <v>100</v>
      </c>
      <c r="H9902" t="s">
        <v>65</v>
      </c>
      <c r="I9902">
        <v>99</v>
      </c>
      <c r="J9902" t="s">
        <v>66</v>
      </c>
      <c r="K9902" s="33" t="str">
        <f>IF(ISNA(VLOOKUP(C9902,'Provider-EHR crosswalk'!A:B,2,FALSE)),"No EHR Specified",VLOOKUP(C9902,'Provider-EHR crosswalk'!A:B,2,FALSE))</f>
        <v>Azalea Health EHR</v>
      </c>
    </row>
    <row r="9903" spans="1:11" x14ac:dyDescent="0.25">
      <c r="A9903" t="s">
        <v>102</v>
      </c>
      <c r="B9903">
        <v>180</v>
      </c>
      <c r="C9903" t="s">
        <v>733</v>
      </c>
      <c r="D9903" t="s">
        <v>103</v>
      </c>
      <c r="E9903">
        <v>19</v>
      </c>
      <c r="F9903">
        <v>19</v>
      </c>
      <c r="G9903">
        <v>100</v>
      </c>
      <c r="H9903" t="s">
        <v>65</v>
      </c>
      <c r="I9903">
        <v>99</v>
      </c>
      <c r="J9903" t="s">
        <v>66</v>
      </c>
      <c r="K9903" s="33" t="str">
        <f>IF(ISNA(VLOOKUP(C9903,'Provider-EHR crosswalk'!A:B,2,FALSE)),"No EHR Specified",VLOOKUP(C9903,'Provider-EHR crosswalk'!A:B,2,FALSE))</f>
        <v>Azalea Health EHR</v>
      </c>
    </row>
    <row r="9904" spans="1:11" x14ac:dyDescent="0.25">
      <c r="A9904" t="s">
        <v>104</v>
      </c>
      <c r="B9904">
        <v>180</v>
      </c>
      <c r="C9904" t="s">
        <v>733</v>
      </c>
      <c r="D9904" t="s">
        <v>105</v>
      </c>
      <c r="E9904">
        <v>19</v>
      </c>
      <c r="F9904">
        <v>19</v>
      </c>
      <c r="G9904">
        <v>100</v>
      </c>
      <c r="H9904" t="s">
        <v>65</v>
      </c>
      <c r="I9904">
        <v>99</v>
      </c>
      <c r="J9904" t="s">
        <v>66</v>
      </c>
      <c r="K9904" s="33" t="str">
        <f>IF(ISNA(VLOOKUP(C9904,'Provider-EHR crosswalk'!A:B,2,FALSE)),"No EHR Specified",VLOOKUP(C9904,'Provider-EHR crosswalk'!A:B,2,FALSE))</f>
        <v>Azalea Health EHR</v>
      </c>
    </row>
    <row r="9905" spans="1:11" x14ac:dyDescent="0.25">
      <c r="A9905" t="s">
        <v>106</v>
      </c>
      <c r="B9905">
        <v>180</v>
      </c>
      <c r="C9905" t="s">
        <v>733</v>
      </c>
      <c r="D9905" t="s">
        <v>107</v>
      </c>
      <c r="E9905">
        <v>19</v>
      </c>
      <c r="F9905">
        <v>19</v>
      </c>
      <c r="G9905">
        <v>100</v>
      </c>
      <c r="H9905" t="s">
        <v>65</v>
      </c>
      <c r="I9905">
        <v>99</v>
      </c>
      <c r="J9905" t="s">
        <v>66</v>
      </c>
      <c r="K9905" s="33" t="str">
        <f>IF(ISNA(VLOOKUP(C9905,'Provider-EHR crosswalk'!A:B,2,FALSE)),"No EHR Specified",VLOOKUP(C9905,'Provider-EHR crosswalk'!A:B,2,FALSE))</f>
        <v>Azalea Health EHR</v>
      </c>
    </row>
    <row r="9906" spans="1:11" x14ac:dyDescent="0.25">
      <c r="A9906" t="s">
        <v>108</v>
      </c>
      <c r="B9906">
        <v>180</v>
      </c>
      <c r="C9906" t="s">
        <v>733</v>
      </c>
      <c r="D9906" t="s">
        <v>109</v>
      </c>
      <c r="E9906">
        <v>19</v>
      </c>
      <c r="F9906">
        <v>19</v>
      </c>
      <c r="G9906">
        <v>100</v>
      </c>
      <c r="H9906" t="s">
        <v>65</v>
      </c>
      <c r="I9906">
        <v>99</v>
      </c>
      <c r="J9906" t="s">
        <v>66</v>
      </c>
      <c r="K9906" s="33" t="str">
        <f>IF(ISNA(VLOOKUP(C9906,'Provider-EHR crosswalk'!A:B,2,FALSE)),"No EHR Specified",VLOOKUP(C9906,'Provider-EHR crosswalk'!A:B,2,FALSE))</f>
        <v>Azalea Health EHR</v>
      </c>
    </row>
    <row r="9907" spans="1:11" x14ac:dyDescent="0.25">
      <c r="A9907" t="s">
        <v>110</v>
      </c>
      <c r="B9907">
        <v>180</v>
      </c>
      <c r="C9907" t="s">
        <v>733</v>
      </c>
      <c r="D9907" t="s">
        <v>111</v>
      </c>
      <c r="E9907">
        <v>19</v>
      </c>
      <c r="F9907">
        <v>19</v>
      </c>
      <c r="G9907">
        <v>100</v>
      </c>
      <c r="H9907" t="s">
        <v>65</v>
      </c>
      <c r="I9907">
        <v>99</v>
      </c>
      <c r="J9907" t="s">
        <v>66</v>
      </c>
      <c r="K9907" s="33" t="str">
        <f>IF(ISNA(VLOOKUP(C9907,'Provider-EHR crosswalk'!A:B,2,FALSE)),"No EHR Specified",VLOOKUP(C9907,'Provider-EHR crosswalk'!A:B,2,FALSE))</f>
        <v>Azalea Health EHR</v>
      </c>
    </row>
    <row r="9908" spans="1:11" x14ac:dyDescent="0.25">
      <c r="A9908" t="s">
        <v>112</v>
      </c>
      <c r="B9908">
        <v>180</v>
      </c>
      <c r="C9908" t="s">
        <v>733</v>
      </c>
      <c r="D9908" t="s">
        <v>113</v>
      </c>
      <c r="E9908">
        <v>19</v>
      </c>
      <c r="F9908">
        <v>19</v>
      </c>
      <c r="G9908">
        <v>100</v>
      </c>
      <c r="H9908" t="s">
        <v>65</v>
      </c>
      <c r="I9908">
        <v>99</v>
      </c>
      <c r="J9908" t="s">
        <v>66</v>
      </c>
      <c r="K9908" s="33" t="str">
        <f>IF(ISNA(VLOOKUP(C9908,'Provider-EHR crosswalk'!A:B,2,FALSE)),"No EHR Specified",VLOOKUP(C9908,'Provider-EHR crosswalk'!A:B,2,FALSE))</f>
        <v>Azalea Health EHR</v>
      </c>
    </row>
    <row r="9909" spans="1:11" x14ac:dyDescent="0.25">
      <c r="A9909" t="s">
        <v>114</v>
      </c>
      <c r="B9909">
        <v>180</v>
      </c>
      <c r="C9909" t="s">
        <v>733</v>
      </c>
      <c r="D9909" t="s">
        <v>115</v>
      </c>
      <c r="E9909">
        <v>0</v>
      </c>
      <c r="F9909">
        <v>4</v>
      </c>
      <c r="G9909">
        <v>0</v>
      </c>
      <c r="H9909" t="s">
        <v>116</v>
      </c>
      <c r="I9909">
        <v>4</v>
      </c>
      <c r="J9909" t="s">
        <v>66</v>
      </c>
      <c r="K9909" s="33" t="str">
        <f>IF(ISNA(VLOOKUP(C9909,'Provider-EHR crosswalk'!A:B,2,FALSE)),"No EHR Specified",VLOOKUP(C9909,'Provider-EHR crosswalk'!A:B,2,FALSE))</f>
        <v>Azalea Health EHR</v>
      </c>
    </row>
    <row r="9910" spans="1:11" x14ac:dyDescent="0.25">
      <c r="A9910" t="s">
        <v>117</v>
      </c>
      <c r="B9910">
        <v>180</v>
      </c>
      <c r="C9910" t="s">
        <v>733</v>
      </c>
      <c r="D9910" t="s">
        <v>118</v>
      </c>
      <c r="E9910">
        <v>0</v>
      </c>
      <c r="F9910">
        <v>4</v>
      </c>
      <c r="G9910">
        <v>0</v>
      </c>
      <c r="H9910" t="s">
        <v>116</v>
      </c>
      <c r="I9910">
        <v>4</v>
      </c>
      <c r="J9910" t="s">
        <v>66</v>
      </c>
      <c r="K9910" s="33" t="str">
        <f>IF(ISNA(VLOOKUP(C9910,'Provider-EHR crosswalk'!A:B,2,FALSE)),"No EHR Specified",VLOOKUP(C9910,'Provider-EHR crosswalk'!A:B,2,FALSE))</f>
        <v>Azalea Health EHR</v>
      </c>
    </row>
    <row r="9911" spans="1:11" x14ac:dyDescent="0.25">
      <c r="A9911" t="s">
        <v>119</v>
      </c>
      <c r="B9911">
        <v>180</v>
      </c>
      <c r="C9911" t="s">
        <v>733</v>
      </c>
      <c r="D9911" t="s">
        <v>120</v>
      </c>
      <c r="E9911">
        <v>0</v>
      </c>
      <c r="F9911">
        <v>4</v>
      </c>
      <c r="G9911">
        <v>0</v>
      </c>
      <c r="H9911" t="s">
        <v>116</v>
      </c>
      <c r="I9911">
        <v>4</v>
      </c>
      <c r="J9911" t="s">
        <v>66</v>
      </c>
      <c r="K9911" s="33" t="str">
        <f>IF(ISNA(VLOOKUP(C9911,'Provider-EHR crosswalk'!A:B,2,FALSE)),"No EHR Specified",VLOOKUP(C9911,'Provider-EHR crosswalk'!A:B,2,FALSE))</f>
        <v>Azalea Health EHR</v>
      </c>
    </row>
    <row r="9912" spans="1:11" x14ac:dyDescent="0.25">
      <c r="A9912" t="s">
        <v>121</v>
      </c>
      <c r="B9912">
        <v>180</v>
      </c>
      <c r="C9912" t="s">
        <v>733</v>
      </c>
      <c r="D9912" t="s">
        <v>122</v>
      </c>
      <c r="E9912">
        <v>0</v>
      </c>
      <c r="F9912">
        <v>4</v>
      </c>
      <c r="G9912">
        <v>0</v>
      </c>
      <c r="H9912" t="s">
        <v>116</v>
      </c>
      <c r="I9912">
        <v>1</v>
      </c>
      <c r="J9912" t="s">
        <v>66</v>
      </c>
      <c r="K9912" s="33" t="str">
        <f>IF(ISNA(VLOOKUP(C9912,'Provider-EHR crosswalk'!A:B,2,FALSE)),"No EHR Specified",VLOOKUP(C9912,'Provider-EHR crosswalk'!A:B,2,FALSE))</f>
        <v>Azalea Health EHR</v>
      </c>
    </row>
    <row r="9913" spans="1:11" x14ac:dyDescent="0.25">
      <c r="A9913" t="s">
        <v>123</v>
      </c>
      <c r="B9913">
        <v>180</v>
      </c>
      <c r="C9913" t="s">
        <v>733</v>
      </c>
      <c r="D9913" t="s">
        <v>124</v>
      </c>
      <c r="E9913">
        <v>0</v>
      </c>
      <c r="F9913">
        <v>19</v>
      </c>
      <c r="G9913">
        <v>0</v>
      </c>
      <c r="H9913" t="s">
        <v>116</v>
      </c>
      <c r="I9913">
        <v>1</v>
      </c>
      <c r="J9913" t="s">
        <v>66</v>
      </c>
      <c r="K9913" s="33" t="str">
        <f>IF(ISNA(VLOOKUP(C9913,'Provider-EHR crosswalk'!A:B,2,FALSE)),"No EHR Specified",VLOOKUP(C9913,'Provider-EHR crosswalk'!A:B,2,FALSE))</f>
        <v>Azalea Health EHR</v>
      </c>
    </row>
    <row r="9914" spans="1:11" x14ac:dyDescent="0.25">
      <c r="A9914" t="s">
        <v>125</v>
      </c>
      <c r="B9914">
        <v>180</v>
      </c>
      <c r="C9914" t="s">
        <v>733</v>
      </c>
      <c r="D9914" t="s">
        <v>126</v>
      </c>
      <c r="E9914">
        <v>0</v>
      </c>
      <c r="F9914">
        <v>19</v>
      </c>
      <c r="G9914">
        <v>0</v>
      </c>
      <c r="H9914" t="s">
        <v>116</v>
      </c>
      <c r="I9914">
        <v>1</v>
      </c>
      <c r="J9914" t="s">
        <v>66</v>
      </c>
      <c r="K9914" s="33" t="str">
        <f>IF(ISNA(VLOOKUP(C9914,'Provider-EHR crosswalk'!A:B,2,FALSE)),"No EHR Specified",VLOOKUP(C9914,'Provider-EHR crosswalk'!A:B,2,FALSE))</f>
        <v>Azalea Health EHR</v>
      </c>
    </row>
    <row r="9915" spans="1:11" x14ac:dyDescent="0.25">
      <c r="A9915" t="s">
        <v>127</v>
      </c>
      <c r="B9915">
        <v>180</v>
      </c>
      <c r="C9915" t="s">
        <v>733</v>
      </c>
      <c r="D9915" t="s">
        <v>128</v>
      </c>
      <c r="E9915">
        <v>0</v>
      </c>
      <c r="F9915">
        <v>19</v>
      </c>
      <c r="G9915">
        <v>0</v>
      </c>
      <c r="H9915" t="s">
        <v>116</v>
      </c>
      <c r="I9915">
        <v>4</v>
      </c>
      <c r="J9915" t="s">
        <v>66</v>
      </c>
      <c r="K9915" s="33" t="str">
        <f>IF(ISNA(VLOOKUP(C9915,'Provider-EHR crosswalk'!A:B,2,FALSE)),"No EHR Specified",VLOOKUP(C9915,'Provider-EHR crosswalk'!A:B,2,FALSE))</f>
        <v>Azalea Health EHR</v>
      </c>
    </row>
    <row r="9916" spans="1:11" x14ac:dyDescent="0.25">
      <c r="A9916" t="s">
        <v>129</v>
      </c>
      <c r="B9916">
        <v>180</v>
      </c>
      <c r="C9916" t="s">
        <v>733</v>
      </c>
      <c r="D9916" t="s">
        <v>130</v>
      </c>
      <c r="E9916">
        <v>0</v>
      </c>
      <c r="F9916">
        <v>19</v>
      </c>
      <c r="G9916">
        <v>0</v>
      </c>
      <c r="H9916" t="s">
        <v>116</v>
      </c>
      <c r="I9916">
        <v>4</v>
      </c>
      <c r="J9916" t="s">
        <v>66</v>
      </c>
      <c r="K9916" s="33" t="str">
        <f>IF(ISNA(VLOOKUP(C9916,'Provider-EHR crosswalk'!A:B,2,FALSE)),"No EHR Specified",VLOOKUP(C9916,'Provider-EHR crosswalk'!A:B,2,FALSE))</f>
        <v>Azalea Health EHR</v>
      </c>
    </row>
    <row r="9917" spans="1:11" x14ac:dyDescent="0.25">
      <c r="A9917" t="s">
        <v>131</v>
      </c>
      <c r="B9917">
        <v>180</v>
      </c>
      <c r="C9917" t="s">
        <v>733</v>
      </c>
      <c r="D9917" t="s">
        <v>132</v>
      </c>
      <c r="E9917">
        <v>0</v>
      </c>
      <c r="F9917">
        <v>19</v>
      </c>
      <c r="G9917">
        <v>0</v>
      </c>
      <c r="H9917" t="s">
        <v>116</v>
      </c>
      <c r="I9917">
        <v>4</v>
      </c>
      <c r="J9917" t="s">
        <v>66</v>
      </c>
      <c r="K9917" s="33" t="str">
        <f>IF(ISNA(VLOOKUP(C9917,'Provider-EHR crosswalk'!A:B,2,FALSE)),"No EHR Specified",VLOOKUP(C9917,'Provider-EHR crosswalk'!A:B,2,FALSE))</f>
        <v>Azalea Health EHR</v>
      </c>
    </row>
    <row r="9918" spans="1:11" x14ac:dyDescent="0.25">
      <c r="A9918" t="s">
        <v>133</v>
      </c>
      <c r="B9918">
        <v>180</v>
      </c>
      <c r="C9918" t="s">
        <v>733</v>
      </c>
      <c r="D9918" t="s">
        <v>134</v>
      </c>
      <c r="E9918">
        <v>0</v>
      </c>
      <c r="F9918">
        <v>19</v>
      </c>
      <c r="G9918">
        <v>0</v>
      </c>
      <c r="H9918" t="s">
        <v>116</v>
      </c>
      <c r="I9918">
        <v>1</v>
      </c>
      <c r="J9918" t="s">
        <v>66</v>
      </c>
      <c r="K9918" s="33" t="str">
        <f>IF(ISNA(VLOOKUP(C9918,'Provider-EHR crosswalk'!A:B,2,FALSE)),"No EHR Specified",VLOOKUP(C9918,'Provider-EHR crosswalk'!A:B,2,FALSE))</f>
        <v>Azalea Health EHR</v>
      </c>
    </row>
    <row r="9919" spans="1:11" x14ac:dyDescent="0.25">
      <c r="A9919" t="s">
        <v>135</v>
      </c>
      <c r="B9919">
        <v>180</v>
      </c>
      <c r="C9919" t="s">
        <v>733</v>
      </c>
      <c r="D9919" t="s">
        <v>136</v>
      </c>
      <c r="E9919">
        <v>0</v>
      </c>
      <c r="F9919">
        <v>19</v>
      </c>
      <c r="G9919">
        <v>0</v>
      </c>
      <c r="H9919" t="s">
        <v>116</v>
      </c>
      <c r="I9919">
        <v>1</v>
      </c>
      <c r="J9919" t="s">
        <v>66</v>
      </c>
      <c r="K9919" s="33" t="str">
        <f>IF(ISNA(VLOOKUP(C9919,'Provider-EHR crosswalk'!A:B,2,FALSE)),"No EHR Specified",VLOOKUP(C9919,'Provider-EHR crosswalk'!A:B,2,FALSE))</f>
        <v>Azalea Health EHR</v>
      </c>
    </row>
    <row r="9920" spans="1:11" x14ac:dyDescent="0.25">
      <c r="A9920" t="s">
        <v>137</v>
      </c>
      <c r="B9920">
        <v>180</v>
      </c>
      <c r="C9920" t="s">
        <v>733</v>
      </c>
      <c r="D9920" t="s">
        <v>138</v>
      </c>
      <c r="E9920">
        <v>0</v>
      </c>
      <c r="F9920">
        <v>19</v>
      </c>
      <c r="G9920">
        <v>0</v>
      </c>
      <c r="H9920" t="s">
        <v>116</v>
      </c>
      <c r="I9920">
        <v>1</v>
      </c>
      <c r="J9920" t="s">
        <v>66</v>
      </c>
      <c r="K9920" s="33" t="str">
        <f>IF(ISNA(VLOOKUP(C9920,'Provider-EHR crosswalk'!A:B,2,FALSE)),"No EHR Specified",VLOOKUP(C9920,'Provider-EHR crosswalk'!A:B,2,FALSE))</f>
        <v>Azalea Health EHR</v>
      </c>
    </row>
    <row r="9921" spans="1:11" x14ac:dyDescent="0.25">
      <c r="A9921" t="s">
        <v>139</v>
      </c>
      <c r="B9921">
        <v>180</v>
      </c>
      <c r="C9921" t="s">
        <v>733</v>
      </c>
      <c r="D9921" t="s">
        <v>140</v>
      </c>
      <c r="E9921">
        <v>0</v>
      </c>
      <c r="F9921">
        <v>19</v>
      </c>
      <c r="G9921">
        <v>0</v>
      </c>
      <c r="H9921" t="s">
        <v>116</v>
      </c>
      <c r="I9921">
        <v>1</v>
      </c>
      <c r="J9921" t="s">
        <v>66</v>
      </c>
      <c r="K9921" s="33" t="str">
        <f>IF(ISNA(VLOOKUP(C9921,'Provider-EHR crosswalk'!A:B,2,FALSE)),"No EHR Specified",VLOOKUP(C9921,'Provider-EHR crosswalk'!A:B,2,FALSE))</f>
        <v>Azalea Health EHR</v>
      </c>
    </row>
    <row r="9922" spans="1:11" x14ac:dyDescent="0.25">
      <c r="A9922" t="s">
        <v>141</v>
      </c>
      <c r="B9922">
        <v>180</v>
      </c>
      <c r="C9922" t="s">
        <v>733</v>
      </c>
      <c r="D9922" t="s">
        <v>142</v>
      </c>
      <c r="E9922">
        <v>0</v>
      </c>
      <c r="F9922">
        <v>19</v>
      </c>
      <c r="G9922">
        <v>0</v>
      </c>
      <c r="H9922" t="s">
        <v>116</v>
      </c>
      <c r="I9922">
        <v>1</v>
      </c>
      <c r="J9922" t="s">
        <v>66</v>
      </c>
      <c r="K9922" s="33" t="str">
        <f>IF(ISNA(VLOOKUP(C9922,'Provider-EHR crosswalk'!A:B,2,FALSE)),"No EHR Specified",VLOOKUP(C9922,'Provider-EHR crosswalk'!A:B,2,FALSE))</f>
        <v>Azalea Health EHR</v>
      </c>
    </row>
    <row r="9923" spans="1:11" x14ac:dyDescent="0.25">
      <c r="A9923" t="s">
        <v>143</v>
      </c>
      <c r="B9923">
        <v>180</v>
      </c>
      <c r="C9923" t="s">
        <v>733</v>
      </c>
      <c r="D9923" t="s">
        <v>144</v>
      </c>
      <c r="E9923">
        <v>0</v>
      </c>
      <c r="F9923">
        <v>19</v>
      </c>
      <c r="G9923">
        <v>0</v>
      </c>
      <c r="H9923" t="s">
        <v>116</v>
      </c>
      <c r="I9923">
        <v>1</v>
      </c>
      <c r="J9923" t="s">
        <v>66</v>
      </c>
      <c r="K9923" s="33" t="str">
        <f>IF(ISNA(VLOOKUP(C9923,'Provider-EHR crosswalk'!A:B,2,FALSE)),"No EHR Specified",VLOOKUP(C9923,'Provider-EHR crosswalk'!A:B,2,FALSE))</f>
        <v>Azalea Health EHR</v>
      </c>
    </row>
    <row r="9924" spans="1:11" x14ac:dyDescent="0.25">
      <c r="A9924" t="s">
        <v>145</v>
      </c>
      <c r="B9924">
        <v>180</v>
      </c>
      <c r="C9924" t="s">
        <v>733</v>
      </c>
      <c r="D9924" t="s">
        <v>146</v>
      </c>
      <c r="E9924">
        <v>0</v>
      </c>
      <c r="F9924">
        <v>19</v>
      </c>
      <c r="G9924">
        <v>0</v>
      </c>
      <c r="H9924" t="s">
        <v>116</v>
      </c>
      <c r="I9924">
        <v>1</v>
      </c>
      <c r="J9924" t="s">
        <v>66</v>
      </c>
      <c r="K9924" s="33" t="str">
        <f>IF(ISNA(VLOOKUP(C9924,'Provider-EHR crosswalk'!A:B,2,FALSE)),"No EHR Specified",VLOOKUP(C9924,'Provider-EHR crosswalk'!A:B,2,FALSE))</f>
        <v>Azalea Health EHR</v>
      </c>
    </row>
    <row r="9925" spans="1:11" x14ac:dyDescent="0.25">
      <c r="A9925" t="s">
        <v>147</v>
      </c>
      <c r="B9925">
        <v>180</v>
      </c>
      <c r="C9925" t="s">
        <v>733</v>
      </c>
      <c r="D9925" t="s">
        <v>148</v>
      </c>
      <c r="E9925">
        <v>0</v>
      </c>
      <c r="F9925">
        <v>19</v>
      </c>
      <c r="G9925">
        <v>0</v>
      </c>
      <c r="H9925" t="s">
        <v>116</v>
      </c>
      <c r="I9925">
        <v>1</v>
      </c>
      <c r="J9925" t="s">
        <v>66</v>
      </c>
      <c r="K9925" s="33" t="str">
        <f>IF(ISNA(VLOOKUP(C9925,'Provider-EHR crosswalk'!A:B,2,FALSE)),"No EHR Specified",VLOOKUP(C9925,'Provider-EHR crosswalk'!A:B,2,FALSE))</f>
        <v>Azalea Health EHR</v>
      </c>
    </row>
    <row r="9926" spans="1:11" x14ac:dyDescent="0.25">
      <c r="A9926" t="s">
        <v>149</v>
      </c>
      <c r="B9926">
        <v>180</v>
      </c>
      <c r="C9926" t="s">
        <v>733</v>
      </c>
      <c r="D9926" t="s">
        <v>150</v>
      </c>
      <c r="E9926">
        <v>0</v>
      </c>
      <c r="F9926">
        <v>19</v>
      </c>
      <c r="G9926">
        <v>0</v>
      </c>
      <c r="H9926" t="s">
        <v>116</v>
      </c>
      <c r="I9926">
        <v>1</v>
      </c>
      <c r="J9926" t="s">
        <v>66</v>
      </c>
      <c r="K9926" s="33" t="str">
        <f>IF(ISNA(VLOOKUP(C9926,'Provider-EHR crosswalk'!A:B,2,FALSE)),"No EHR Specified",VLOOKUP(C9926,'Provider-EHR crosswalk'!A:B,2,FALSE))</f>
        <v>Azalea Health EHR</v>
      </c>
    </row>
    <row r="9927" spans="1:11" x14ac:dyDescent="0.25">
      <c r="A9927" t="s">
        <v>151</v>
      </c>
      <c r="B9927">
        <v>180</v>
      </c>
      <c r="C9927" t="s">
        <v>733</v>
      </c>
      <c r="D9927" t="s">
        <v>152</v>
      </c>
      <c r="E9927">
        <v>0</v>
      </c>
      <c r="F9927">
        <v>19</v>
      </c>
      <c r="G9927">
        <v>0</v>
      </c>
      <c r="H9927" t="s">
        <v>116</v>
      </c>
      <c r="I9927">
        <v>1</v>
      </c>
      <c r="J9927" t="s">
        <v>66</v>
      </c>
      <c r="K9927" s="33" t="str">
        <f>IF(ISNA(VLOOKUP(C9927,'Provider-EHR crosswalk'!A:B,2,FALSE)),"No EHR Specified",VLOOKUP(C9927,'Provider-EHR crosswalk'!A:B,2,FALSE))</f>
        <v>Azalea Health EHR</v>
      </c>
    </row>
    <row r="9928" spans="1:11" x14ac:dyDescent="0.25">
      <c r="A9928" t="s">
        <v>153</v>
      </c>
      <c r="B9928">
        <v>180</v>
      </c>
      <c r="C9928" t="s">
        <v>733</v>
      </c>
      <c r="D9928" t="s">
        <v>154</v>
      </c>
      <c r="E9928">
        <v>0</v>
      </c>
      <c r="F9928">
        <v>19</v>
      </c>
      <c r="G9928">
        <v>0</v>
      </c>
      <c r="H9928" t="s">
        <v>116</v>
      </c>
      <c r="I9928">
        <v>1</v>
      </c>
      <c r="J9928" t="s">
        <v>66</v>
      </c>
      <c r="K9928" s="33" t="str">
        <f>IF(ISNA(VLOOKUP(C9928,'Provider-EHR crosswalk'!A:B,2,FALSE)),"No EHR Specified",VLOOKUP(C9928,'Provider-EHR crosswalk'!A:B,2,FALSE))</f>
        <v>Azalea Health EHR</v>
      </c>
    </row>
    <row r="9929" spans="1:11" x14ac:dyDescent="0.25">
      <c r="A9929" t="s">
        <v>155</v>
      </c>
      <c r="B9929">
        <v>180</v>
      </c>
      <c r="C9929" t="s">
        <v>733</v>
      </c>
      <c r="D9929" t="s">
        <v>156</v>
      </c>
      <c r="E9929">
        <v>0</v>
      </c>
      <c r="F9929">
        <v>19</v>
      </c>
      <c r="G9929">
        <v>0</v>
      </c>
      <c r="H9929" t="s">
        <v>157</v>
      </c>
      <c r="I9929" t="s">
        <v>157</v>
      </c>
      <c r="J9929" t="s">
        <v>157</v>
      </c>
      <c r="K9929" s="33" t="str">
        <f>IF(ISNA(VLOOKUP(C9929,'Provider-EHR crosswalk'!A:B,2,FALSE)),"No EHR Specified",VLOOKUP(C9929,'Provider-EHR crosswalk'!A:B,2,FALSE))</f>
        <v>Azalea Health EHR</v>
      </c>
    </row>
    <row r="9930" spans="1:11" x14ac:dyDescent="0.25">
      <c r="A9930" t="s">
        <v>158</v>
      </c>
      <c r="B9930">
        <v>180</v>
      </c>
      <c r="C9930" t="s">
        <v>733</v>
      </c>
      <c r="D9930" t="s">
        <v>159</v>
      </c>
      <c r="E9930">
        <v>0</v>
      </c>
      <c r="F9930">
        <v>19</v>
      </c>
      <c r="G9930">
        <v>0</v>
      </c>
      <c r="H9930" t="s">
        <v>157</v>
      </c>
      <c r="I9930" t="s">
        <v>157</v>
      </c>
      <c r="J9930" t="s">
        <v>157</v>
      </c>
      <c r="K9930" s="33" t="str">
        <f>IF(ISNA(VLOOKUP(C9930,'Provider-EHR crosswalk'!A:B,2,FALSE)),"No EHR Specified",VLOOKUP(C9930,'Provider-EHR crosswalk'!A:B,2,FALSE))</f>
        <v>Azalea Health EHR</v>
      </c>
    </row>
    <row r="9931" spans="1:11" x14ac:dyDescent="0.25">
      <c r="A9931" t="s">
        <v>162</v>
      </c>
      <c r="B9931">
        <v>180</v>
      </c>
      <c r="C9931" t="s">
        <v>733</v>
      </c>
      <c r="D9931" t="s">
        <v>163</v>
      </c>
      <c r="E9931">
        <v>19</v>
      </c>
      <c r="F9931">
        <v>19</v>
      </c>
      <c r="G9931">
        <v>100</v>
      </c>
      <c r="H9931" t="s">
        <v>65</v>
      </c>
      <c r="I9931">
        <v>95</v>
      </c>
      <c r="J9931" t="s">
        <v>66</v>
      </c>
      <c r="K9931" s="33" t="str">
        <f>IF(ISNA(VLOOKUP(C9931,'Provider-EHR crosswalk'!A:B,2,FALSE)),"No EHR Specified",VLOOKUP(C9931,'Provider-EHR crosswalk'!A:B,2,FALSE))</f>
        <v>Azalea Health EHR</v>
      </c>
    </row>
    <row r="9932" spans="1:11" x14ac:dyDescent="0.25">
      <c r="A9932" t="s">
        <v>164</v>
      </c>
      <c r="B9932">
        <v>180</v>
      </c>
      <c r="C9932" t="s">
        <v>733</v>
      </c>
      <c r="D9932" t="s">
        <v>165</v>
      </c>
      <c r="E9932">
        <v>4</v>
      </c>
      <c r="F9932">
        <v>4</v>
      </c>
      <c r="G9932">
        <v>100</v>
      </c>
      <c r="H9932" t="s">
        <v>65</v>
      </c>
      <c r="I9932">
        <v>95</v>
      </c>
      <c r="J9932" t="s">
        <v>66</v>
      </c>
      <c r="K9932" s="33" t="str">
        <f>IF(ISNA(VLOOKUP(C9932,'Provider-EHR crosswalk'!A:B,2,FALSE)),"No EHR Specified",VLOOKUP(C9932,'Provider-EHR crosswalk'!A:B,2,FALSE))</f>
        <v>Azalea Health EHR</v>
      </c>
    </row>
    <row r="9933" spans="1:11" x14ac:dyDescent="0.25">
      <c r="A9933" t="s">
        <v>166</v>
      </c>
      <c r="B9933">
        <v>180</v>
      </c>
      <c r="C9933" t="s">
        <v>733</v>
      </c>
      <c r="D9933" t="s">
        <v>167</v>
      </c>
      <c r="E9933">
        <v>0</v>
      </c>
      <c r="F9933">
        <v>4</v>
      </c>
      <c r="G9933">
        <v>0</v>
      </c>
      <c r="H9933" t="s">
        <v>116</v>
      </c>
      <c r="I9933">
        <v>5</v>
      </c>
      <c r="J9933" t="s">
        <v>66</v>
      </c>
      <c r="K9933" s="33" t="str">
        <f>IF(ISNA(VLOOKUP(C9933,'Provider-EHR crosswalk'!A:B,2,FALSE)),"No EHR Specified",VLOOKUP(C9933,'Provider-EHR crosswalk'!A:B,2,FALSE))</f>
        <v>Azalea Health EHR</v>
      </c>
    </row>
    <row r="9934" spans="1:11" x14ac:dyDescent="0.25">
      <c r="A9934" t="s">
        <v>168</v>
      </c>
      <c r="B9934">
        <v>180</v>
      </c>
      <c r="C9934" t="s">
        <v>733</v>
      </c>
      <c r="D9934" t="s">
        <v>169</v>
      </c>
      <c r="E9934">
        <v>0</v>
      </c>
      <c r="F9934">
        <v>4</v>
      </c>
      <c r="G9934">
        <v>0</v>
      </c>
      <c r="H9934" t="s">
        <v>116</v>
      </c>
      <c r="I9934">
        <v>5</v>
      </c>
      <c r="J9934" t="s">
        <v>66</v>
      </c>
      <c r="K9934" s="33" t="str">
        <f>IF(ISNA(VLOOKUP(C9934,'Provider-EHR crosswalk'!A:B,2,FALSE)),"No EHR Specified",VLOOKUP(C9934,'Provider-EHR crosswalk'!A:B,2,FALSE))</f>
        <v>Azalea Health EHR</v>
      </c>
    </row>
    <row r="9935" spans="1:11" x14ac:dyDescent="0.25">
      <c r="A9935" t="s">
        <v>170</v>
      </c>
      <c r="B9935">
        <v>180</v>
      </c>
      <c r="C9935" t="s">
        <v>733</v>
      </c>
      <c r="D9935" t="s">
        <v>171</v>
      </c>
      <c r="E9935">
        <v>0</v>
      </c>
      <c r="F9935">
        <v>4</v>
      </c>
      <c r="G9935">
        <v>0</v>
      </c>
      <c r="H9935" t="s">
        <v>116</v>
      </c>
      <c r="I9935">
        <v>5</v>
      </c>
      <c r="J9935" t="s">
        <v>66</v>
      </c>
      <c r="K9935" s="33" t="str">
        <f>IF(ISNA(VLOOKUP(C9935,'Provider-EHR crosswalk'!A:B,2,FALSE)),"No EHR Specified",VLOOKUP(C9935,'Provider-EHR crosswalk'!A:B,2,FALSE))</f>
        <v>Azalea Health EHR</v>
      </c>
    </row>
    <row r="9936" spans="1:11" x14ac:dyDescent="0.25">
      <c r="A9936" t="s">
        <v>172</v>
      </c>
      <c r="B9936">
        <v>180</v>
      </c>
      <c r="C9936" t="s">
        <v>733</v>
      </c>
      <c r="D9936" t="s">
        <v>173</v>
      </c>
      <c r="E9936">
        <v>0</v>
      </c>
      <c r="F9936">
        <v>19</v>
      </c>
      <c r="G9936">
        <v>0</v>
      </c>
      <c r="H9936" t="s">
        <v>116</v>
      </c>
      <c r="I9936">
        <v>5</v>
      </c>
      <c r="J9936" t="s">
        <v>66</v>
      </c>
      <c r="K9936" s="33" t="str">
        <f>IF(ISNA(VLOOKUP(C9936,'Provider-EHR crosswalk'!A:B,2,FALSE)),"No EHR Specified",VLOOKUP(C9936,'Provider-EHR crosswalk'!A:B,2,FALSE))</f>
        <v>Azalea Health EHR</v>
      </c>
    </row>
    <row r="9937" spans="1:11" x14ac:dyDescent="0.25">
      <c r="A9937" t="s">
        <v>174</v>
      </c>
      <c r="B9937">
        <v>180</v>
      </c>
      <c r="C9937" t="s">
        <v>733</v>
      </c>
      <c r="D9937" t="s">
        <v>175</v>
      </c>
      <c r="E9937">
        <v>0</v>
      </c>
      <c r="F9937">
        <v>19</v>
      </c>
      <c r="G9937">
        <v>0</v>
      </c>
      <c r="H9937" t="s">
        <v>116</v>
      </c>
      <c r="I9937">
        <v>5</v>
      </c>
      <c r="J9937" t="s">
        <v>66</v>
      </c>
      <c r="K9937" s="33" t="str">
        <f>IF(ISNA(VLOOKUP(C9937,'Provider-EHR crosswalk'!A:B,2,FALSE)),"No EHR Specified",VLOOKUP(C9937,'Provider-EHR crosswalk'!A:B,2,FALSE))</f>
        <v>Azalea Health EHR</v>
      </c>
    </row>
    <row r="9938" spans="1:11" x14ac:dyDescent="0.25">
      <c r="A9938" t="s">
        <v>176</v>
      </c>
      <c r="B9938">
        <v>180</v>
      </c>
      <c r="C9938" t="s">
        <v>733</v>
      </c>
      <c r="D9938" t="s">
        <v>177</v>
      </c>
      <c r="E9938">
        <v>0</v>
      </c>
      <c r="F9938">
        <v>19</v>
      </c>
      <c r="G9938">
        <v>0</v>
      </c>
      <c r="H9938" t="s">
        <v>116</v>
      </c>
      <c r="I9938">
        <v>5</v>
      </c>
      <c r="J9938" t="s">
        <v>66</v>
      </c>
      <c r="K9938" s="33" t="str">
        <f>IF(ISNA(VLOOKUP(C9938,'Provider-EHR crosswalk'!A:B,2,FALSE)),"No EHR Specified",VLOOKUP(C9938,'Provider-EHR crosswalk'!A:B,2,FALSE))</f>
        <v>Azalea Health EHR</v>
      </c>
    </row>
    <row r="9939" spans="1:11" x14ac:dyDescent="0.25">
      <c r="A9939" t="s">
        <v>63</v>
      </c>
      <c r="B9939">
        <v>150</v>
      </c>
      <c r="C9939" t="s">
        <v>852</v>
      </c>
      <c r="D9939" t="s">
        <v>64</v>
      </c>
      <c r="E9939">
        <v>5</v>
      </c>
      <c r="F9939">
        <v>5</v>
      </c>
      <c r="G9939">
        <v>100</v>
      </c>
      <c r="H9939" t="s">
        <v>65</v>
      </c>
      <c r="I9939">
        <v>99</v>
      </c>
      <c r="J9939" t="s">
        <v>66</v>
      </c>
      <c r="K9939" s="33" t="str">
        <f>IF(ISNA(VLOOKUP(C9939,'Provider-EHR crosswalk'!A:B,2,FALSE)),"No EHR Specified",VLOOKUP(C9939,'Provider-EHR crosswalk'!A:B,2,FALSE))</f>
        <v>Azalea Health EHR</v>
      </c>
    </row>
    <row r="9940" spans="1:11" x14ac:dyDescent="0.25">
      <c r="A9940" t="s">
        <v>67</v>
      </c>
      <c r="B9940">
        <v>150</v>
      </c>
      <c r="C9940" t="s">
        <v>852</v>
      </c>
      <c r="D9940" t="s">
        <v>68</v>
      </c>
      <c r="E9940">
        <v>5</v>
      </c>
      <c r="F9940">
        <v>5</v>
      </c>
      <c r="G9940">
        <v>100</v>
      </c>
      <c r="H9940" t="s">
        <v>65</v>
      </c>
      <c r="I9940">
        <v>75</v>
      </c>
      <c r="J9940" t="s">
        <v>66</v>
      </c>
      <c r="K9940" s="33" t="str">
        <f>IF(ISNA(VLOOKUP(C9940,'Provider-EHR crosswalk'!A:B,2,FALSE)),"No EHR Specified",VLOOKUP(C9940,'Provider-EHR crosswalk'!A:B,2,FALSE))</f>
        <v>Azalea Health EHR</v>
      </c>
    </row>
    <row r="9941" spans="1:11" x14ac:dyDescent="0.25">
      <c r="A9941" t="s">
        <v>70</v>
      </c>
      <c r="B9941">
        <v>150</v>
      </c>
      <c r="C9941" t="s">
        <v>852</v>
      </c>
      <c r="D9941" t="s">
        <v>71</v>
      </c>
      <c r="E9941">
        <v>5</v>
      </c>
      <c r="F9941">
        <v>5</v>
      </c>
      <c r="G9941">
        <v>100</v>
      </c>
      <c r="H9941" t="s">
        <v>65</v>
      </c>
      <c r="I9941">
        <v>99</v>
      </c>
      <c r="J9941" t="s">
        <v>66</v>
      </c>
      <c r="K9941" s="33" t="str">
        <f>IF(ISNA(VLOOKUP(C9941,'Provider-EHR crosswalk'!A:B,2,FALSE)),"No EHR Specified",VLOOKUP(C9941,'Provider-EHR crosswalk'!A:B,2,FALSE))</f>
        <v>Azalea Health EHR</v>
      </c>
    </row>
    <row r="9942" spans="1:11" x14ac:dyDescent="0.25">
      <c r="A9942" t="s">
        <v>72</v>
      </c>
      <c r="B9942">
        <v>150</v>
      </c>
      <c r="C9942" t="s">
        <v>852</v>
      </c>
      <c r="D9942" t="s">
        <v>73</v>
      </c>
      <c r="E9942">
        <v>5</v>
      </c>
      <c r="F9942">
        <v>5</v>
      </c>
      <c r="G9942">
        <v>100</v>
      </c>
      <c r="H9942" t="s">
        <v>65</v>
      </c>
      <c r="I9942">
        <v>99</v>
      </c>
      <c r="J9942" t="s">
        <v>66</v>
      </c>
      <c r="K9942" s="33" t="str">
        <f>IF(ISNA(VLOOKUP(C9942,'Provider-EHR crosswalk'!A:B,2,FALSE)),"No EHR Specified",VLOOKUP(C9942,'Provider-EHR crosswalk'!A:B,2,FALSE))</f>
        <v>Azalea Health EHR</v>
      </c>
    </row>
    <row r="9943" spans="1:11" x14ac:dyDescent="0.25">
      <c r="A9943" t="s">
        <v>74</v>
      </c>
      <c r="B9943">
        <v>150</v>
      </c>
      <c r="C9943" t="s">
        <v>852</v>
      </c>
      <c r="D9943" t="s">
        <v>75</v>
      </c>
      <c r="E9943">
        <v>5</v>
      </c>
      <c r="F9943">
        <v>5</v>
      </c>
      <c r="G9943">
        <v>100</v>
      </c>
      <c r="H9943" t="s">
        <v>65</v>
      </c>
      <c r="I9943">
        <v>99</v>
      </c>
      <c r="J9943" t="s">
        <v>66</v>
      </c>
      <c r="K9943" s="33" t="str">
        <f>IF(ISNA(VLOOKUP(C9943,'Provider-EHR crosswalk'!A:B,2,FALSE)),"No EHR Specified",VLOOKUP(C9943,'Provider-EHR crosswalk'!A:B,2,FALSE))</f>
        <v>Azalea Health EHR</v>
      </c>
    </row>
    <row r="9944" spans="1:11" x14ac:dyDescent="0.25">
      <c r="A9944" t="s">
        <v>76</v>
      </c>
      <c r="B9944">
        <v>150</v>
      </c>
      <c r="C9944" t="s">
        <v>852</v>
      </c>
      <c r="D9944" t="s">
        <v>77</v>
      </c>
      <c r="E9944">
        <v>5</v>
      </c>
      <c r="F9944">
        <v>5</v>
      </c>
      <c r="G9944">
        <v>100</v>
      </c>
      <c r="H9944" t="s">
        <v>65</v>
      </c>
      <c r="I9944">
        <v>85</v>
      </c>
      <c r="J9944" t="s">
        <v>66</v>
      </c>
      <c r="K9944" s="33" t="str">
        <f>IF(ISNA(VLOOKUP(C9944,'Provider-EHR crosswalk'!A:B,2,FALSE)),"No EHR Specified",VLOOKUP(C9944,'Provider-EHR crosswalk'!A:B,2,FALSE))</f>
        <v>Azalea Health EHR</v>
      </c>
    </row>
    <row r="9945" spans="1:11" x14ac:dyDescent="0.25">
      <c r="A9945" t="s">
        <v>78</v>
      </c>
      <c r="B9945">
        <v>150</v>
      </c>
      <c r="C9945" t="s">
        <v>852</v>
      </c>
      <c r="D9945" t="s">
        <v>79</v>
      </c>
      <c r="E9945">
        <v>5</v>
      </c>
      <c r="F9945">
        <v>5</v>
      </c>
      <c r="G9945">
        <v>100</v>
      </c>
      <c r="H9945" t="s">
        <v>65</v>
      </c>
      <c r="I9945">
        <v>85</v>
      </c>
      <c r="J9945" t="s">
        <v>66</v>
      </c>
      <c r="K9945" s="33" t="str">
        <f>IF(ISNA(VLOOKUP(C9945,'Provider-EHR crosswalk'!A:B,2,FALSE)),"No EHR Specified",VLOOKUP(C9945,'Provider-EHR crosswalk'!A:B,2,FALSE))</f>
        <v>Azalea Health EHR</v>
      </c>
    </row>
    <row r="9946" spans="1:11" x14ac:dyDescent="0.25">
      <c r="A9946" t="s">
        <v>80</v>
      </c>
      <c r="B9946">
        <v>150</v>
      </c>
      <c r="C9946" t="s">
        <v>852</v>
      </c>
      <c r="D9946" t="s">
        <v>81</v>
      </c>
      <c r="E9946">
        <v>5</v>
      </c>
      <c r="F9946">
        <v>5</v>
      </c>
      <c r="G9946">
        <v>100</v>
      </c>
      <c r="H9946" t="s">
        <v>65</v>
      </c>
      <c r="I9946">
        <v>85</v>
      </c>
      <c r="J9946" t="s">
        <v>66</v>
      </c>
      <c r="K9946" s="33" t="str">
        <f>IF(ISNA(VLOOKUP(C9946,'Provider-EHR crosswalk'!A:B,2,FALSE)),"No EHR Specified",VLOOKUP(C9946,'Provider-EHR crosswalk'!A:B,2,FALSE))</f>
        <v>Azalea Health EHR</v>
      </c>
    </row>
    <row r="9947" spans="1:11" x14ac:dyDescent="0.25">
      <c r="A9947" t="s">
        <v>82</v>
      </c>
      <c r="B9947">
        <v>150</v>
      </c>
      <c r="C9947" t="s">
        <v>852</v>
      </c>
      <c r="D9947" t="s">
        <v>83</v>
      </c>
      <c r="E9947">
        <v>5</v>
      </c>
      <c r="F9947">
        <v>5</v>
      </c>
      <c r="G9947">
        <v>100</v>
      </c>
      <c r="H9947" t="s">
        <v>65</v>
      </c>
      <c r="I9947">
        <v>85</v>
      </c>
      <c r="J9947" t="s">
        <v>66</v>
      </c>
      <c r="K9947" s="33" t="str">
        <f>IF(ISNA(VLOOKUP(C9947,'Provider-EHR crosswalk'!A:B,2,FALSE)),"No EHR Specified",VLOOKUP(C9947,'Provider-EHR crosswalk'!A:B,2,FALSE))</f>
        <v>Azalea Health EHR</v>
      </c>
    </row>
    <row r="9948" spans="1:11" x14ac:dyDescent="0.25">
      <c r="A9948" t="s">
        <v>84</v>
      </c>
      <c r="B9948">
        <v>150</v>
      </c>
      <c r="C9948" t="s">
        <v>852</v>
      </c>
      <c r="D9948" t="s">
        <v>85</v>
      </c>
      <c r="E9948">
        <v>5</v>
      </c>
      <c r="F9948">
        <v>5</v>
      </c>
      <c r="G9948">
        <v>100</v>
      </c>
      <c r="H9948" t="s">
        <v>65</v>
      </c>
      <c r="I9948">
        <v>85</v>
      </c>
      <c r="J9948" t="s">
        <v>66</v>
      </c>
      <c r="K9948" s="33" t="str">
        <f>IF(ISNA(VLOOKUP(C9948,'Provider-EHR crosswalk'!A:B,2,FALSE)),"No EHR Specified",VLOOKUP(C9948,'Provider-EHR crosswalk'!A:B,2,FALSE))</f>
        <v>Azalea Health EHR</v>
      </c>
    </row>
    <row r="9949" spans="1:11" x14ac:dyDescent="0.25">
      <c r="A9949" t="s">
        <v>86</v>
      </c>
      <c r="B9949">
        <v>150</v>
      </c>
      <c r="C9949" t="s">
        <v>852</v>
      </c>
      <c r="D9949" t="s">
        <v>87</v>
      </c>
      <c r="E9949">
        <v>5</v>
      </c>
      <c r="F9949">
        <v>5</v>
      </c>
      <c r="G9949">
        <v>100</v>
      </c>
      <c r="H9949" t="s">
        <v>65</v>
      </c>
      <c r="I9949">
        <v>95</v>
      </c>
      <c r="J9949" t="s">
        <v>66</v>
      </c>
      <c r="K9949" s="33" t="str">
        <f>IF(ISNA(VLOOKUP(C9949,'Provider-EHR crosswalk'!A:B,2,FALSE)),"No EHR Specified",VLOOKUP(C9949,'Provider-EHR crosswalk'!A:B,2,FALSE))</f>
        <v>Azalea Health EHR</v>
      </c>
    </row>
    <row r="9950" spans="1:11" x14ac:dyDescent="0.25">
      <c r="A9950" t="s">
        <v>88</v>
      </c>
      <c r="B9950">
        <v>150</v>
      </c>
      <c r="C9950" t="s">
        <v>852</v>
      </c>
      <c r="D9950" t="s">
        <v>89</v>
      </c>
      <c r="E9950">
        <v>5</v>
      </c>
      <c r="F9950">
        <v>5</v>
      </c>
      <c r="G9950">
        <v>100</v>
      </c>
      <c r="H9950" t="s">
        <v>65</v>
      </c>
      <c r="I9950">
        <v>95</v>
      </c>
      <c r="J9950" t="s">
        <v>66</v>
      </c>
      <c r="K9950" s="33" t="str">
        <f>IF(ISNA(VLOOKUP(C9950,'Provider-EHR crosswalk'!A:B,2,FALSE)),"No EHR Specified",VLOOKUP(C9950,'Provider-EHR crosswalk'!A:B,2,FALSE))</f>
        <v>Azalea Health EHR</v>
      </c>
    </row>
    <row r="9951" spans="1:11" x14ac:dyDescent="0.25">
      <c r="A9951" t="s">
        <v>90</v>
      </c>
      <c r="B9951">
        <v>150</v>
      </c>
      <c r="C9951" t="s">
        <v>852</v>
      </c>
      <c r="D9951" t="s">
        <v>91</v>
      </c>
      <c r="E9951">
        <v>5</v>
      </c>
      <c r="F9951">
        <v>5</v>
      </c>
      <c r="G9951">
        <v>100</v>
      </c>
      <c r="H9951" t="s">
        <v>65</v>
      </c>
      <c r="I9951">
        <v>90</v>
      </c>
      <c r="J9951" t="s">
        <v>66</v>
      </c>
      <c r="K9951" s="33" t="str">
        <f>IF(ISNA(VLOOKUP(C9951,'Provider-EHR crosswalk'!A:B,2,FALSE)),"No EHR Specified",VLOOKUP(C9951,'Provider-EHR crosswalk'!A:B,2,FALSE))</f>
        <v>Azalea Health EHR</v>
      </c>
    </row>
    <row r="9952" spans="1:11" x14ac:dyDescent="0.25">
      <c r="A9952" t="s">
        <v>92</v>
      </c>
      <c r="B9952">
        <v>150</v>
      </c>
      <c r="C9952" t="s">
        <v>852</v>
      </c>
      <c r="D9952" t="s">
        <v>93</v>
      </c>
      <c r="E9952">
        <v>3</v>
      </c>
      <c r="F9952">
        <v>5</v>
      </c>
      <c r="G9952">
        <v>60</v>
      </c>
      <c r="H9952" t="s">
        <v>65</v>
      </c>
      <c r="I9952">
        <v>90</v>
      </c>
      <c r="J9952" t="s">
        <v>69</v>
      </c>
      <c r="K9952" s="33" t="str">
        <f>IF(ISNA(VLOOKUP(C9952,'Provider-EHR crosswalk'!A:B,2,FALSE)),"No EHR Specified",VLOOKUP(C9952,'Provider-EHR crosswalk'!A:B,2,FALSE))</f>
        <v>Azalea Health EHR</v>
      </c>
    </row>
    <row r="9953" spans="1:11" x14ac:dyDescent="0.25">
      <c r="A9953" t="s">
        <v>94</v>
      </c>
      <c r="B9953">
        <v>150</v>
      </c>
      <c r="C9953" t="s">
        <v>852</v>
      </c>
      <c r="D9953" t="s">
        <v>95</v>
      </c>
      <c r="E9953">
        <v>1</v>
      </c>
      <c r="F9953">
        <v>5</v>
      </c>
      <c r="G9953">
        <v>20</v>
      </c>
      <c r="H9953" t="s">
        <v>65</v>
      </c>
      <c r="I9953">
        <v>90</v>
      </c>
      <c r="J9953" t="s">
        <v>69</v>
      </c>
      <c r="K9953" s="33" t="str">
        <f>IF(ISNA(VLOOKUP(C9953,'Provider-EHR crosswalk'!A:B,2,FALSE)),"No EHR Specified",VLOOKUP(C9953,'Provider-EHR crosswalk'!A:B,2,FALSE))</f>
        <v>Azalea Health EHR</v>
      </c>
    </row>
    <row r="9954" spans="1:11" x14ac:dyDescent="0.25">
      <c r="A9954" t="s">
        <v>96</v>
      </c>
      <c r="B9954">
        <v>150</v>
      </c>
      <c r="C9954" t="s">
        <v>852</v>
      </c>
      <c r="D9954" t="s">
        <v>97</v>
      </c>
      <c r="E9954">
        <v>4</v>
      </c>
      <c r="F9954">
        <v>5</v>
      </c>
      <c r="G9954">
        <v>80</v>
      </c>
      <c r="H9954" t="s">
        <v>65</v>
      </c>
      <c r="I9954">
        <v>90</v>
      </c>
      <c r="J9954" t="s">
        <v>69</v>
      </c>
      <c r="K9954" s="33" t="str">
        <f>IF(ISNA(VLOOKUP(C9954,'Provider-EHR crosswalk'!A:B,2,FALSE)),"No EHR Specified",VLOOKUP(C9954,'Provider-EHR crosswalk'!A:B,2,FALSE))</f>
        <v>Azalea Health EHR</v>
      </c>
    </row>
    <row r="9955" spans="1:11" x14ac:dyDescent="0.25">
      <c r="A9955" t="s">
        <v>98</v>
      </c>
      <c r="B9955">
        <v>150</v>
      </c>
      <c r="C9955" t="s">
        <v>852</v>
      </c>
      <c r="D9955" t="s">
        <v>99</v>
      </c>
      <c r="E9955">
        <v>4</v>
      </c>
      <c r="F9955">
        <v>5</v>
      </c>
      <c r="G9955">
        <v>80</v>
      </c>
      <c r="H9955" t="s">
        <v>65</v>
      </c>
      <c r="I9955">
        <v>90</v>
      </c>
      <c r="J9955" t="s">
        <v>69</v>
      </c>
      <c r="K9955" s="33" t="str">
        <f>IF(ISNA(VLOOKUP(C9955,'Provider-EHR crosswalk'!A:B,2,FALSE)),"No EHR Specified",VLOOKUP(C9955,'Provider-EHR crosswalk'!A:B,2,FALSE))</f>
        <v>Azalea Health EHR</v>
      </c>
    </row>
    <row r="9956" spans="1:11" x14ac:dyDescent="0.25">
      <c r="A9956" t="s">
        <v>100</v>
      </c>
      <c r="B9956">
        <v>150</v>
      </c>
      <c r="C9956" t="s">
        <v>852</v>
      </c>
      <c r="D9956" t="s">
        <v>101</v>
      </c>
      <c r="E9956">
        <v>43</v>
      </c>
      <c r="F9956">
        <v>43</v>
      </c>
      <c r="G9956">
        <v>100</v>
      </c>
      <c r="H9956" t="s">
        <v>65</v>
      </c>
      <c r="I9956">
        <v>99</v>
      </c>
      <c r="J9956" t="s">
        <v>66</v>
      </c>
      <c r="K9956" s="33" t="str">
        <f>IF(ISNA(VLOOKUP(C9956,'Provider-EHR crosswalk'!A:B,2,FALSE)),"No EHR Specified",VLOOKUP(C9956,'Provider-EHR crosswalk'!A:B,2,FALSE))</f>
        <v>Azalea Health EHR</v>
      </c>
    </row>
    <row r="9957" spans="1:11" x14ac:dyDescent="0.25">
      <c r="A9957" t="s">
        <v>102</v>
      </c>
      <c r="B9957">
        <v>150</v>
      </c>
      <c r="C9957" t="s">
        <v>852</v>
      </c>
      <c r="D9957" t="s">
        <v>103</v>
      </c>
      <c r="E9957">
        <v>43</v>
      </c>
      <c r="F9957">
        <v>43</v>
      </c>
      <c r="G9957">
        <v>100</v>
      </c>
      <c r="H9957" t="s">
        <v>65</v>
      </c>
      <c r="I9957">
        <v>99</v>
      </c>
      <c r="J9957" t="s">
        <v>66</v>
      </c>
      <c r="K9957" s="33" t="str">
        <f>IF(ISNA(VLOOKUP(C9957,'Provider-EHR crosswalk'!A:B,2,FALSE)),"No EHR Specified",VLOOKUP(C9957,'Provider-EHR crosswalk'!A:B,2,FALSE))</f>
        <v>Azalea Health EHR</v>
      </c>
    </row>
    <row r="9958" spans="1:11" x14ac:dyDescent="0.25">
      <c r="A9958" t="s">
        <v>104</v>
      </c>
      <c r="B9958">
        <v>150</v>
      </c>
      <c r="C9958" t="s">
        <v>852</v>
      </c>
      <c r="D9958" t="s">
        <v>105</v>
      </c>
      <c r="E9958">
        <v>43</v>
      </c>
      <c r="F9958">
        <v>43</v>
      </c>
      <c r="G9958">
        <v>100</v>
      </c>
      <c r="H9958" t="s">
        <v>65</v>
      </c>
      <c r="I9958">
        <v>99</v>
      </c>
      <c r="J9958" t="s">
        <v>66</v>
      </c>
      <c r="K9958" s="33" t="str">
        <f>IF(ISNA(VLOOKUP(C9958,'Provider-EHR crosswalk'!A:B,2,FALSE)),"No EHR Specified",VLOOKUP(C9958,'Provider-EHR crosswalk'!A:B,2,FALSE))</f>
        <v>Azalea Health EHR</v>
      </c>
    </row>
    <row r="9959" spans="1:11" x14ac:dyDescent="0.25">
      <c r="A9959" t="s">
        <v>106</v>
      </c>
      <c r="B9959">
        <v>150</v>
      </c>
      <c r="C9959" t="s">
        <v>852</v>
      </c>
      <c r="D9959" t="s">
        <v>107</v>
      </c>
      <c r="E9959">
        <v>43</v>
      </c>
      <c r="F9959">
        <v>43</v>
      </c>
      <c r="G9959">
        <v>100</v>
      </c>
      <c r="H9959" t="s">
        <v>65</v>
      </c>
      <c r="I9959">
        <v>99</v>
      </c>
      <c r="J9959" t="s">
        <v>66</v>
      </c>
      <c r="K9959" s="33" t="str">
        <f>IF(ISNA(VLOOKUP(C9959,'Provider-EHR crosswalk'!A:B,2,FALSE)),"No EHR Specified",VLOOKUP(C9959,'Provider-EHR crosswalk'!A:B,2,FALSE))</f>
        <v>Azalea Health EHR</v>
      </c>
    </row>
    <row r="9960" spans="1:11" x14ac:dyDescent="0.25">
      <c r="A9960" t="s">
        <v>108</v>
      </c>
      <c r="B9960">
        <v>150</v>
      </c>
      <c r="C9960" t="s">
        <v>852</v>
      </c>
      <c r="D9960" t="s">
        <v>109</v>
      </c>
      <c r="E9960">
        <v>43</v>
      </c>
      <c r="F9960">
        <v>43</v>
      </c>
      <c r="G9960">
        <v>100</v>
      </c>
      <c r="H9960" t="s">
        <v>65</v>
      </c>
      <c r="I9960">
        <v>99</v>
      </c>
      <c r="J9960" t="s">
        <v>66</v>
      </c>
      <c r="K9960" s="33" t="str">
        <f>IF(ISNA(VLOOKUP(C9960,'Provider-EHR crosswalk'!A:B,2,FALSE)),"No EHR Specified",VLOOKUP(C9960,'Provider-EHR crosswalk'!A:B,2,FALSE))</f>
        <v>Azalea Health EHR</v>
      </c>
    </row>
    <row r="9961" spans="1:11" x14ac:dyDescent="0.25">
      <c r="A9961" t="s">
        <v>110</v>
      </c>
      <c r="B9961">
        <v>150</v>
      </c>
      <c r="C9961" t="s">
        <v>852</v>
      </c>
      <c r="D9961" t="s">
        <v>111</v>
      </c>
      <c r="E9961">
        <v>43</v>
      </c>
      <c r="F9961">
        <v>43</v>
      </c>
      <c r="G9961">
        <v>100</v>
      </c>
      <c r="H9961" t="s">
        <v>65</v>
      </c>
      <c r="I9961">
        <v>99</v>
      </c>
      <c r="J9961" t="s">
        <v>66</v>
      </c>
      <c r="K9961" s="33" t="str">
        <f>IF(ISNA(VLOOKUP(C9961,'Provider-EHR crosswalk'!A:B,2,FALSE)),"No EHR Specified",VLOOKUP(C9961,'Provider-EHR crosswalk'!A:B,2,FALSE))</f>
        <v>Azalea Health EHR</v>
      </c>
    </row>
    <row r="9962" spans="1:11" x14ac:dyDescent="0.25">
      <c r="A9962" t="s">
        <v>112</v>
      </c>
      <c r="B9962">
        <v>150</v>
      </c>
      <c r="C9962" t="s">
        <v>852</v>
      </c>
      <c r="D9962" t="s">
        <v>113</v>
      </c>
      <c r="E9962">
        <v>43</v>
      </c>
      <c r="F9962">
        <v>43</v>
      </c>
      <c r="G9962">
        <v>100</v>
      </c>
      <c r="H9962" t="s">
        <v>65</v>
      </c>
      <c r="I9962">
        <v>99</v>
      </c>
      <c r="J9962" t="s">
        <v>66</v>
      </c>
      <c r="K9962" s="33" t="str">
        <f>IF(ISNA(VLOOKUP(C9962,'Provider-EHR crosswalk'!A:B,2,FALSE)),"No EHR Specified",VLOOKUP(C9962,'Provider-EHR crosswalk'!A:B,2,FALSE))</f>
        <v>Azalea Health EHR</v>
      </c>
    </row>
    <row r="9963" spans="1:11" x14ac:dyDescent="0.25">
      <c r="A9963" t="s">
        <v>114</v>
      </c>
      <c r="B9963">
        <v>150</v>
      </c>
      <c r="C9963" t="s">
        <v>852</v>
      </c>
      <c r="D9963" t="s">
        <v>115</v>
      </c>
      <c r="E9963">
        <v>1</v>
      </c>
      <c r="F9963">
        <v>5</v>
      </c>
      <c r="G9963">
        <v>20</v>
      </c>
      <c r="H9963" t="s">
        <v>116</v>
      </c>
      <c r="I9963">
        <v>4</v>
      </c>
      <c r="J9963" t="s">
        <v>69</v>
      </c>
      <c r="K9963" s="33" t="str">
        <f>IF(ISNA(VLOOKUP(C9963,'Provider-EHR crosswalk'!A:B,2,FALSE)),"No EHR Specified",VLOOKUP(C9963,'Provider-EHR crosswalk'!A:B,2,FALSE))</f>
        <v>Azalea Health EHR</v>
      </c>
    </row>
    <row r="9964" spans="1:11" x14ac:dyDescent="0.25">
      <c r="A9964" t="s">
        <v>117</v>
      </c>
      <c r="B9964">
        <v>150</v>
      </c>
      <c r="C9964" t="s">
        <v>852</v>
      </c>
      <c r="D9964" t="s">
        <v>118</v>
      </c>
      <c r="E9964">
        <v>0</v>
      </c>
      <c r="F9964">
        <v>5</v>
      </c>
      <c r="G9964">
        <v>0</v>
      </c>
      <c r="H9964" t="s">
        <v>116</v>
      </c>
      <c r="I9964">
        <v>4</v>
      </c>
      <c r="J9964" t="s">
        <v>66</v>
      </c>
      <c r="K9964" s="33" t="str">
        <f>IF(ISNA(VLOOKUP(C9964,'Provider-EHR crosswalk'!A:B,2,FALSE)),"No EHR Specified",VLOOKUP(C9964,'Provider-EHR crosswalk'!A:B,2,FALSE))</f>
        <v>Azalea Health EHR</v>
      </c>
    </row>
    <row r="9965" spans="1:11" x14ac:dyDescent="0.25">
      <c r="A9965" t="s">
        <v>119</v>
      </c>
      <c r="B9965">
        <v>150</v>
      </c>
      <c r="C9965" t="s">
        <v>852</v>
      </c>
      <c r="D9965" t="s">
        <v>120</v>
      </c>
      <c r="E9965">
        <v>0</v>
      </c>
      <c r="F9965">
        <v>5</v>
      </c>
      <c r="G9965">
        <v>0</v>
      </c>
      <c r="H9965" t="s">
        <v>116</v>
      </c>
      <c r="I9965">
        <v>4</v>
      </c>
      <c r="J9965" t="s">
        <v>66</v>
      </c>
      <c r="K9965" s="33" t="str">
        <f>IF(ISNA(VLOOKUP(C9965,'Provider-EHR crosswalk'!A:B,2,FALSE)),"No EHR Specified",VLOOKUP(C9965,'Provider-EHR crosswalk'!A:B,2,FALSE))</f>
        <v>Azalea Health EHR</v>
      </c>
    </row>
    <row r="9966" spans="1:11" x14ac:dyDescent="0.25">
      <c r="A9966" t="s">
        <v>121</v>
      </c>
      <c r="B9966">
        <v>150</v>
      </c>
      <c r="C9966" t="s">
        <v>852</v>
      </c>
      <c r="D9966" t="s">
        <v>122</v>
      </c>
      <c r="E9966">
        <v>0</v>
      </c>
      <c r="F9966">
        <v>5</v>
      </c>
      <c r="G9966">
        <v>0</v>
      </c>
      <c r="H9966" t="s">
        <v>116</v>
      </c>
      <c r="I9966">
        <v>1</v>
      </c>
      <c r="J9966" t="s">
        <v>66</v>
      </c>
      <c r="K9966" s="33" t="str">
        <f>IF(ISNA(VLOOKUP(C9966,'Provider-EHR crosswalk'!A:B,2,FALSE)),"No EHR Specified",VLOOKUP(C9966,'Provider-EHR crosswalk'!A:B,2,FALSE))</f>
        <v>Azalea Health EHR</v>
      </c>
    </row>
    <row r="9967" spans="1:11" x14ac:dyDescent="0.25">
      <c r="A9967" t="s">
        <v>123</v>
      </c>
      <c r="B9967">
        <v>150</v>
      </c>
      <c r="C9967" t="s">
        <v>852</v>
      </c>
      <c r="D9967" t="s">
        <v>124</v>
      </c>
      <c r="E9967">
        <v>0</v>
      </c>
      <c r="F9967">
        <v>43</v>
      </c>
      <c r="G9967">
        <v>0</v>
      </c>
      <c r="H9967" t="s">
        <v>116</v>
      </c>
      <c r="I9967">
        <v>1</v>
      </c>
      <c r="J9967" t="s">
        <v>66</v>
      </c>
      <c r="K9967" s="33" t="str">
        <f>IF(ISNA(VLOOKUP(C9967,'Provider-EHR crosswalk'!A:B,2,FALSE)),"No EHR Specified",VLOOKUP(C9967,'Provider-EHR crosswalk'!A:B,2,FALSE))</f>
        <v>Azalea Health EHR</v>
      </c>
    </row>
    <row r="9968" spans="1:11" x14ac:dyDescent="0.25">
      <c r="A9968" t="s">
        <v>125</v>
      </c>
      <c r="B9968">
        <v>150</v>
      </c>
      <c r="C9968" t="s">
        <v>852</v>
      </c>
      <c r="D9968" t="s">
        <v>126</v>
      </c>
      <c r="E9968">
        <v>0</v>
      </c>
      <c r="F9968">
        <v>43</v>
      </c>
      <c r="G9968">
        <v>0</v>
      </c>
      <c r="H9968" t="s">
        <v>116</v>
      </c>
      <c r="I9968">
        <v>1</v>
      </c>
      <c r="J9968" t="s">
        <v>66</v>
      </c>
      <c r="K9968" s="33" t="str">
        <f>IF(ISNA(VLOOKUP(C9968,'Provider-EHR crosswalk'!A:B,2,FALSE)),"No EHR Specified",VLOOKUP(C9968,'Provider-EHR crosswalk'!A:B,2,FALSE))</f>
        <v>Azalea Health EHR</v>
      </c>
    </row>
    <row r="9969" spans="1:11" x14ac:dyDescent="0.25">
      <c r="A9969" t="s">
        <v>127</v>
      </c>
      <c r="B9969">
        <v>150</v>
      </c>
      <c r="C9969" t="s">
        <v>852</v>
      </c>
      <c r="D9969" t="s">
        <v>128</v>
      </c>
      <c r="E9969">
        <v>3</v>
      </c>
      <c r="F9969">
        <v>43</v>
      </c>
      <c r="G9969">
        <v>6.98</v>
      </c>
      <c r="H9969" t="s">
        <v>116</v>
      </c>
      <c r="I9969">
        <v>4</v>
      </c>
      <c r="J9969" t="s">
        <v>69</v>
      </c>
      <c r="K9969" s="33" t="str">
        <f>IF(ISNA(VLOOKUP(C9969,'Provider-EHR crosswalk'!A:B,2,FALSE)),"No EHR Specified",VLOOKUP(C9969,'Provider-EHR crosswalk'!A:B,2,FALSE))</f>
        <v>Azalea Health EHR</v>
      </c>
    </row>
    <row r="9970" spans="1:11" x14ac:dyDescent="0.25">
      <c r="A9970" t="s">
        <v>129</v>
      </c>
      <c r="B9970">
        <v>150</v>
      </c>
      <c r="C9970" t="s">
        <v>852</v>
      </c>
      <c r="D9970" t="s">
        <v>130</v>
      </c>
      <c r="E9970">
        <v>0</v>
      </c>
      <c r="F9970">
        <v>43</v>
      </c>
      <c r="G9970">
        <v>0</v>
      </c>
      <c r="H9970" t="s">
        <v>116</v>
      </c>
      <c r="I9970">
        <v>4</v>
      </c>
      <c r="J9970" t="s">
        <v>66</v>
      </c>
      <c r="K9970" s="33" t="str">
        <f>IF(ISNA(VLOOKUP(C9970,'Provider-EHR crosswalk'!A:B,2,FALSE)),"No EHR Specified",VLOOKUP(C9970,'Provider-EHR crosswalk'!A:B,2,FALSE))</f>
        <v>Azalea Health EHR</v>
      </c>
    </row>
    <row r="9971" spans="1:11" x14ac:dyDescent="0.25">
      <c r="A9971" t="s">
        <v>131</v>
      </c>
      <c r="B9971">
        <v>150</v>
      </c>
      <c r="C9971" t="s">
        <v>852</v>
      </c>
      <c r="D9971" t="s">
        <v>132</v>
      </c>
      <c r="E9971">
        <v>0</v>
      </c>
      <c r="F9971">
        <v>43</v>
      </c>
      <c r="G9971">
        <v>0</v>
      </c>
      <c r="H9971" t="s">
        <v>116</v>
      </c>
      <c r="I9971">
        <v>4</v>
      </c>
      <c r="J9971" t="s">
        <v>66</v>
      </c>
      <c r="K9971" s="33" t="str">
        <f>IF(ISNA(VLOOKUP(C9971,'Provider-EHR crosswalk'!A:B,2,FALSE)),"No EHR Specified",VLOOKUP(C9971,'Provider-EHR crosswalk'!A:B,2,FALSE))</f>
        <v>Azalea Health EHR</v>
      </c>
    </row>
    <row r="9972" spans="1:11" x14ac:dyDescent="0.25">
      <c r="A9972" t="s">
        <v>133</v>
      </c>
      <c r="B9972">
        <v>150</v>
      </c>
      <c r="C9972" t="s">
        <v>852</v>
      </c>
      <c r="D9972" t="s">
        <v>134</v>
      </c>
      <c r="E9972">
        <v>0</v>
      </c>
      <c r="F9972">
        <v>43</v>
      </c>
      <c r="G9972">
        <v>0</v>
      </c>
      <c r="H9972" t="s">
        <v>116</v>
      </c>
      <c r="I9972">
        <v>1</v>
      </c>
      <c r="J9972" t="s">
        <v>66</v>
      </c>
      <c r="K9972" s="33" t="str">
        <f>IF(ISNA(VLOOKUP(C9972,'Provider-EHR crosswalk'!A:B,2,FALSE)),"No EHR Specified",VLOOKUP(C9972,'Provider-EHR crosswalk'!A:B,2,FALSE))</f>
        <v>Azalea Health EHR</v>
      </c>
    </row>
    <row r="9973" spans="1:11" x14ac:dyDescent="0.25">
      <c r="A9973" t="s">
        <v>135</v>
      </c>
      <c r="B9973">
        <v>150</v>
      </c>
      <c r="C9973" t="s">
        <v>852</v>
      </c>
      <c r="D9973" t="s">
        <v>136</v>
      </c>
      <c r="E9973">
        <v>0</v>
      </c>
      <c r="F9973">
        <v>43</v>
      </c>
      <c r="G9973">
        <v>0</v>
      </c>
      <c r="H9973" t="s">
        <v>116</v>
      </c>
      <c r="I9973">
        <v>1</v>
      </c>
      <c r="J9973" t="s">
        <v>66</v>
      </c>
      <c r="K9973" s="33" t="str">
        <f>IF(ISNA(VLOOKUP(C9973,'Provider-EHR crosswalk'!A:B,2,FALSE)),"No EHR Specified",VLOOKUP(C9973,'Provider-EHR crosswalk'!A:B,2,FALSE))</f>
        <v>Azalea Health EHR</v>
      </c>
    </row>
    <row r="9974" spans="1:11" x14ac:dyDescent="0.25">
      <c r="A9974" t="s">
        <v>137</v>
      </c>
      <c r="B9974">
        <v>150</v>
      </c>
      <c r="C9974" t="s">
        <v>852</v>
      </c>
      <c r="D9974" t="s">
        <v>138</v>
      </c>
      <c r="E9974">
        <v>0</v>
      </c>
      <c r="F9974">
        <v>43</v>
      </c>
      <c r="G9974">
        <v>0</v>
      </c>
      <c r="H9974" t="s">
        <v>116</v>
      </c>
      <c r="I9974">
        <v>1</v>
      </c>
      <c r="J9974" t="s">
        <v>66</v>
      </c>
      <c r="K9974" s="33" t="str">
        <f>IF(ISNA(VLOOKUP(C9974,'Provider-EHR crosswalk'!A:B,2,FALSE)),"No EHR Specified",VLOOKUP(C9974,'Provider-EHR crosswalk'!A:B,2,FALSE))</f>
        <v>Azalea Health EHR</v>
      </c>
    </row>
    <row r="9975" spans="1:11" x14ac:dyDescent="0.25">
      <c r="A9975" t="s">
        <v>139</v>
      </c>
      <c r="B9975">
        <v>150</v>
      </c>
      <c r="C9975" t="s">
        <v>852</v>
      </c>
      <c r="D9975" t="s">
        <v>140</v>
      </c>
      <c r="E9975">
        <v>0</v>
      </c>
      <c r="F9975">
        <v>43</v>
      </c>
      <c r="G9975">
        <v>0</v>
      </c>
      <c r="H9975" t="s">
        <v>116</v>
      </c>
      <c r="I9975">
        <v>1</v>
      </c>
      <c r="J9975" t="s">
        <v>66</v>
      </c>
      <c r="K9975" s="33" t="str">
        <f>IF(ISNA(VLOOKUP(C9975,'Provider-EHR crosswalk'!A:B,2,FALSE)),"No EHR Specified",VLOOKUP(C9975,'Provider-EHR crosswalk'!A:B,2,FALSE))</f>
        <v>Azalea Health EHR</v>
      </c>
    </row>
    <row r="9976" spans="1:11" x14ac:dyDescent="0.25">
      <c r="A9976" t="s">
        <v>141</v>
      </c>
      <c r="B9976">
        <v>150</v>
      </c>
      <c r="C9976" t="s">
        <v>852</v>
      </c>
      <c r="D9976" t="s">
        <v>142</v>
      </c>
      <c r="E9976">
        <v>0</v>
      </c>
      <c r="F9976">
        <v>43</v>
      </c>
      <c r="G9976">
        <v>0</v>
      </c>
      <c r="H9976" t="s">
        <v>116</v>
      </c>
      <c r="I9976">
        <v>1</v>
      </c>
      <c r="J9976" t="s">
        <v>66</v>
      </c>
      <c r="K9976" s="33" t="str">
        <f>IF(ISNA(VLOOKUP(C9976,'Provider-EHR crosswalk'!A:B,2,FALSE)),"No EHR Specified",VLOOKUP(C9976,'Provider-EHR crosswalk'!A:B,2,FALSE))</f>
        <v>Azalea Health EHR</v>
      </c>
    </row>
    <row r="9977" spans="1:11" x14ac:dyDescent="0.25">
      <c r="A9977" t="s">
        <v>143</v>
      </c>
      <c r="B9977">
        <v>150</v>
      </c>
      <c r="C9977" t="s">
        <v>852</v>
      </c>
      <c r="D9977" t="s">
        <v>144</v>
      </c>
      <c r="E9977">
        <v>0</v>
      </c>
      <c r="F9977">
        <v>43</v>
      </c>
      <c r="G9977">
        <v>0</v>
      </c>
      <c r="H9977" t="s">
        <v>116</v>
      </c>
      <c r="I9977">
        <v>1</v>
      </c>
      <c r="J9977" t="s">
        <v>66</v>
      </c>
      <c r="K9977" s="33" t="str">
        <f>IF(ISNA(VLOOKUP(C9977,'Provider-EHR crosswalk'!A:B,2,FALSE)),"No EHR Specified",VLOOKUP(C9977,'Provider-EHR crosswalk'!A:B,2,FALSE))</f>
        <v>Azalea Health EHR</v>
      </c>
    </row>
    <row r="9978" spans="1:11" x14ac:dyDescent="0.25">
      <c r="A9978" t="s">
        <v>145</v>
      </c>
      <c r="B9978">
        <v>150</v>
      </c>
      <c r="C9978" t="s">
        <v>852</v>
      </c>
      <c r="D9978" t="s">
        <v>146</v>
      </c>
      <c r="E9978">
        <v>0</v>
      </c>
      <c r="F9978">
        <v>43</v>
      </c>
      <c r="G9978">
        <v>0</v>
      </c>
      <c r="H9978" t="s">
        <v>116</v>
      </c>
      <c r="I9978">
        <v>1</v>
      </c>
      <c r="J9978" t="s">
        <v>66</v>
      </c>
      <c r="K9978" s="33" t="str">
        <f>IF(ISNA(VLOOKUP(C9978,'Provider-EHR crosswalk'!A:B,2,FALSE)),"No EHR Specified",VLOOKUP(C9978,'Provider-EHR crosswalk'!A:B,2,FALSE))</f>
        <v>Azalea Health EHR</v>
      </c>
    </row>
    <row r="9979" spans="1:11" x14ac:dyDescent="0.25">
      <c r="A9979" t="s">
        <v>147</v>
      </c>
      <c r="B9979">
        <v>150</v>
      </c>
      <c r="C9979" t="s">
        <v>852</v>
      </c>
      <c r="D9979" t="s">
        <v>148</v>
      </c>
      <c r="E9979">
        <v>0</v>
      </c>
      <c r="F9979">
        <v>43</v>
      </c>
      <c r="G9979">
        <v>0</v>
      </c>
      <c r="H9979" t="s">
        <v>116</v>
      </c>
      <c r="I9979">
        <v>1</v>
      </c>
      <c r="J9979" t="s">
        <v>66</v>
      </c>
      <c r="K9979" s="33" t="str">
        <f>IF(ISNA(VLOOKUP(C9979,'Provider-EHR crosswalk'!A:B,2,FALSE)),"No EHR Specified",VLOOKUP(C9979,'Provider-EHR crosswalk'!A:B,2,FALSE))</f>
        <v>Azalea Health EHR</v>
      </c>
    </row>
    <row r="9980" spans="1:11" x14ac:dyDescent="0.25">
      <c r="A9980" t="s">
        <v>149</v>
      </c>
      <c r="B9980">
        <v>150</v>
      </c>
      <c r="C9980" t="s">
        <v>852</v>
      </c>
      <c r="D9980" t="s">
        <v>150</v>
      </c>
      <c r="E9980">
        <v>0</v>
      </c>
      <c r="F9980">
        <v>43</v>
      </c>
      <c r="G9980">
        <v>0</v>
      </c>
      <c r="H9980" t="s">
        <v>116</v>
      </c>
      <c r="I9980">
        <v>1</v>
      </c>
      <c r="J9980" t="s">
        <v>66</v>
      </c>
      <c r="K9980" s="33" t="str">
        <f>IF(ISNA(VLOOKUP(C9980,'Provider-EHR crosswalk'!A:B,2,FALSE)),"No EHR Specified",VLOOKUP(C9980,'Provider-EHR crosswalk'!A:B,2,FALSE))</f>
        <v>Azalea Health EHR</v>
      </c>
    </row>
    <row r="9981" spans="1:11" x14ac:dyDescent="0.25">
      <c r="A9981" t="s">
        <v>151</v>
      </c>
      <c r="B9981">
        <v>150</v>
      </c>
      <c r="C9981" t="s">
        <v>852</v>
      </c>
      <c r="D9981" t="s">
        <v>152</v>
      </c>
      <c r="E9981">
        <v>0</v>
      </c>
      <c r="F9981">
        <v>43</v>
      </c>
      <c r="G9981">
        <v>0</v>
      </c>
      <c r="H9981" t="s">
        <v>116</v>
      </c>
      <c r="I9981">
        <v>1</v>
      </c>
      <c r="J9981" t="s">
        <v>66</v>
      </c>
      <c r="K9981" s="33" t="str">
        <f>IF(ISNA(VLOOKUP(C9981,'Provider-EHR crosswalk'!A:B,2,FALSE)),"No EHR Specified",VLOOKUP(C9981,'Provider-EHR crosswalk'!A:B,2,FALSE))</f>
        <v>Azalea Health EHR</v>
      </c>
    </row>
    <row r="9982" spans="1:11" x14ac:dyDescent="0.25">
      <c r="A9982" t="s">
        <v>153</v>
      </c>
      <c r="B9982">
        <v>150</v>
      </c>
      <c r="C9982" t="s">
        <v>852</v>
      </c>
      <c r="D9982" t="s">
        <v>154</v>
      </c>
      <c r="E9982">
        <v>0</v>
      </c>
      <c r="F9982">
        <v>43</v>
      </c>
      <c r="G9982">
        <v>0</v>
      </c>
      <c r="H9982" t="s">
        <v>116</v>
      </c>
      <c r="I9982">
        <v>1</v>
      </c>
      <c r="J9982" t="s">
        <v>66</v>
      </c>
      <c r="K9982" s="33" t="str">
        <f>IF(ISNA(VLOOKUP(C9982,'Provider-EHR crosswalk'!A:B,2,FALSE)),"No EHR Specified",VLOOKUP(C9982,'Provider-EHR crosswalk'!A:B,2,FALSE))</f>
        <v>Azalea Health EHR</v>
      </c>
    </row>
    <row r="9983" spans="1:11" x14ac:dyDescent="0.25">
      <c r="A9983" t="s">
        <v>155</v>
      </c>
      <c r="B9983">
        <v>150</v>
      </c>
      <c r="C9983" t="s">
        <v>852</v>
      </c>
      <c r="D9983" t="s">
        <v>156</v>
      </c>
      <c r="E9983">
        <v>0</v>
      </c>
      <c r="F9983">
        <v>43</v>
      </c>
      <c r="G9983">
        <v>0</v>
      </c>
      <c r="H9983" t="s">
        <v>157</v>
      </c>
      <c r="I9983" t="s">
        <v>157</v>
      </c>
      <c r="J9983" t="s">
        <v>157</v>
      </c>
      <c r="K9983" s="33" t="str">
        <f>IF(ISNA(VLOOKUP(C9983,'Provider-EHR crosswalk'!A:B,2,FALSE)),"No EHR Specified",VLOOKUP(C9983,'Provider-EHR crosswalk'!A:B,2,FALSE))</f>
        <v>Azalea Health EHR</v>
      </c>
    </row>
    <row r="9984" spans="1:11" x14ac:dyDescent="0.25">
      <c r="A9984" t="s">
        <v>158</v>
      </c>
      <c r="B9984">
        <v>150</v>
      </c>
      <c r="C9984" t="s">
        <v>852</v>
      </c>
      <c r="D9984" t="s">
        <v>159</v>
      </c>
      <c r="E9984">
        <v>0</v>
      </c>
      <c r="F9984">
        <v>43</v>
      </c>
      <c r="G9984">
        <v>0</v>
      </c>
      <c r="H9984" t="s">
        <v>157</v>
      </c>
      <c r="I9984" t="s">
        <v>157</v>
      </c>
      <c r="J9984" t="s">
        <v>157</v>
      </c>
      <c r="K9984" s="33" t="str">
        <f>IF(ISNA(VLOOKUP(C9984,'Provider-EHR crosswalk'!A:B,2,FALSE)),"No EHR Specified",VLOOKUP(C9984,'Provider-EHR crosswalk'!A:B,2,FALSE))</f>
        <v>Azalea Health EHR</v>
      </c>
    </row>
    <row r="9985" spans="1:11" x14ac:dyDescent="0.25">
      <c r="A9985" t="s">
        <v>162</v>
      </c>
      <c r="B9985">
        <v>150</v>
      </c>
      <c r="C9985" t="s">
        <v>852</v>
      </c>
      <c r="D9985" t="s">
        <v>163</v>
      </c>
      <c r="E9985">
        <v>43</v>
      </c>
      <c r="F9985">
        <v>43</v>
      </c>
      <c r="G9985">
        <v>100</v>
      </c>
      <c r="H9985" t="s">
        <v>65</v>
      </c>
      <c r="I9985">
        <v>95</v>
      </c>
      <c r="J9985" t="s">
        <v>66</v>
      </c>
      <c r="K9985" s="33" t="str">
        <f>IF(ISNA(VLOOKUP(C9985,'Provider-EHR crosswalk'!A:B,2,FALSE)),"No EHR Specified",VLOOKUP(C9985,'Provider-EHR crosswalk'!A:B,2,FALSE))</f>
        <v>Azalea Health EHR</v>
      </c>
    </row>
    <row r="9986" spans="1:11" x14ac:dyDescent="0.25">
      <c r="A9986" t="s">
        <v>164</v>
      </c>
      <c r="B9986">
        <v>150</v>
      </c>
      <c r="C9986" t="s">
        <v>852</v>
      </c>
      <c r="D9986" t="s">
        <v>165</v>
      </c>
      <c r="E9986">
        <v>5</v>
      </c>
      <c r="F9986">
        <v>5</v>
      </c>
      <c r="G9986">
        <v>100</v>
      </c>
      <c r="H9986" t="s">
        <v>65</v>
      </c>
      <c r="I9986">
        <v>95</v>
      </c>
      <c r="J9986" t="s">
        <v>66</v>
      </c>
      <c r="K9986" s="33" t="str">
        <f>IF(ISNA(VLOOKUP(C9986,'Provider-EHR crosswalk'!A:B,2,FALSE)),"No EHR Specified",VLOOKUP(C9986,'Provider-EHR crosswalk'!A:B,2,FALSE))</f>
        <v>Azalea Health EHR</v>
      </c>
    </row>
    <row r="9987" spans="1:11" x14ac:dyDescent="0.25">
      <c r="A9987" t="s">
        <v>166</v>
      </c>
      <c r="B9987">
        <v>150</v>
      </c>
      <c r="C9987" t="s">
        <v>852</v>
      </c>
      <c r="D9987" t="s">
        <v>167</v>
      </c>
      <c r="E9987">
        <v>0</v>
      </c>
      <c r="F9987">
        <v>5</v>
      </c>
      <c r="G9987">
        <v>0</v>
      </c>
      <c r="H9987" t="s">
        <v>116</v>
      </c>
      <c r="I9987">
        <v>5</v>
      </c>
      <c r="J9987" t="s">
        <v>66</v>
      </c>
      <c r="K9987" s="33" t="str">
        <f>IF(ISNA(VLOOKUP(C9987,'Provider-EHR crosswalk'!A:B,2,FALSE)),"No EHR Specified",VLOOKUP(C9987,'Provider-EHR crosswalk'!A:B,2,FALSE))</f>
        <v>Azalea Health EHR</v>
      </c>
    </row>
    <row r="9988" spans="1:11" x14ac:dyDescent="0.25">
      <c r="A9988" t="s">
        <v>168</v>
      </c>
      <c r="B9988">
        <v>150</v>
      </c>
      <c r="C9988" t="s">
        <v>852</v>
      </c>
      <c r="D9988" t="s">
        <v>169</v>
      </c>
      <c r="E9988">
        <v>0</v>
      </c>
      <c r="F9988">
        <v>5</v>
      </c>
      <c r="G9988">
        <v>0</v>
      </c>
      <c r="H9988" t="s">
        <v>116</v>
      </c>
      <c r="I9988">
        <v>5</v>
      </c>
      <c r="J9988" t="s">
        <v>66</v>
      </c>
      <c r="K9988" s="33" t="str">
        <f>IF(ISNA(VLOOKUP(C9988,'Provider-EHR crosswalk'!A:B,2,FALSE)),"No EHR Specified",VLOOKUP(C9988,'Provider-EHR crosswalk'!A:B,2,FALSE))</f>
        <v>Azalea Health EHR</v>
      </c>
    </row>
    <row r="9989" spans="1:11" x14ac:dyDescent="0.25">
      <c r="A9989" t="s">
        <v>170</v>
      </c>
      <c r="B9989">
        <v>150</v>
      </c>
      <c r="C9989" t="s">
        <v>852</v>
      </c>
      <c r="D9989" t="s">
        <v>171</v>
      </c>
      <c r="E9989">
        <v>0</v>
      </c>
      <c r="F9989">
        <v>5</v>
      </c>
      <c r="G9989">
        <v>0</v>
      </c>
      <c r="H9989" t="s">
        <v>116</v>
      </c>
      <c r="I9989">
        <v>5</v>
      </c>
      <c r="J9989" t="s">
        <v>66</v>
      </c>
      <c r="K9989" s="33" t="str">
        <f>IF(ISNA(VLOOKUP(C9989,'Provider-EHR crosswalk'!A:B,2,FALSE)),"No EHR Specified",VLOOKUP(C9989,'Provider-EHR crosswalk'!A:B,2,FALSE))</f>
        <v>Azalea Health EHR</v>
      </c>
    </row>
    <row r="9990" spans="1:11" x14ac:dyDescent="0.25">
      <c r="A9990" t="s">
        <v>172</v>
      </c>
      <c r="B9990">
        <v>150</v>
      </c>
      <c r="C9990" t="s">
        <v>852</v>
      </c>
      <c r="D9990" t="s">
        <v>173</v>
      </c>
      <c r="E9990">
        <v>0</v>
      </c>
      <c r="F9990">
        <v>43</v>
      </c>
      <c r="G9990">
        <v>0</v>
      </c>
      <c r="H9990" t="s">
        <v>116</v>
      </c>
      <c r="I9990">
        <v>5</v>
      </c>
      <c r="J9990" t="s">
        <v>66</v>
      </c>
      <c r="K9990" s="33" t="str">
        <f>IF(ISNA(VLOOKUP(C9990,'Provider-EHR crosswalk'!A:B,2,FALSE)),"No EHR Specified",VLOOKUP(C9990,'Provider-EHR crosswalk'!A:B,2,FALSE))</f>
        <v>Azalea Health EHR</v>
      </c>
    </row>
    <row r="9991" spans="1:11" x14ac:dyDescent="0.25">
      <c r="A9991" t="s">
        <v>174</v>
      </c>
      <c r="B9991">
        <v>150</v>
      </c>
      <c r="C9991" t="s">
        <v>852</v>
      </c>
      <c r="D9991" t="s">
        <v>175</v>
      </c>
      <c r="E9991">
        <v>0</v>
      </c>
      <c r="F9991">
        <v>43</v>
      </c>
      <c r="G9991">
        <v>0</v>
      </c>
      <c r="H9991" t="s">
        <v>116</v>
      </c>
      <c r="I9991">
        <v>5</v>
      </c>
      <c r="J9991" t="s">
        <v>66</v>
      </c>
      <c r="K9991" s="33" t="str">
        <f>IF(ISNA(VLOOKUP(C9991,'Provider-EHR crosswalk'!A:B,2,FALSE)),"No EHR Specified",VLOOKUP(C9991,'Provider-EHR crosswalk'!A:B,2,FALSE))</f>
        <v>Azalea Health EHR</v>
      </c>
    </row>
    <row r="9992" spans="1:11" x14ac:dyDescent="0.25">
      <c r="A9992" t="s">
        <v>176</v>
      </c>
      <c r="B9992">
        <v>150</v>
      </c>
      <c r="C9992" t="s">
        <v>852</v>
      </c>
      <c r="D9992" t="s">
        <v>177</v>
      </c>
      <c r="E9992">
        <v>0</v>
      </c>
      <c r="F9992">
        <v>43</v>
      </c>
      <c r="G9992">
        <v>0</v>
      </c>
      <c r="H9992" t="s">
        <v>116</v>
      </c>
      <c r="I9992">
        <v>5</v>
      </c>
      <c r="J9992" t="s">
        <v>66</v>
      </c>
      <c r="K9992" s="33" t="str">
        <f>IF(ISNA(VLOOKUP(C9992,'Provider-EHR crosswalk'!A:B,2,FALSE)),"No EHR Specified",VLOOKUP(C9992,'Provider-EHR crosswalk'!A:B,2,FALSE))</f>
        <v>Azalea Health EHR</v>
      </c>
    </row>
    <row r="9993" spans="1:11" x14ac:dyDescent="0.25">
      <c r="A9993" t="s">
        <v>63</v>
      </c>
      <c r="B9993">
        <v>15</v>
      </c>
      <c r="C9993" t="s">
        <v>840</v>
      </c>
      <c r="D9993" t="s">
        <v>64</v>
      </c>
      <c r="E9993">
        <v>33</v>
      </c>
      <c r="F9993">
        <v>33</v>
      </c>
      <c r="G9993">
        <v>100</v>
      </c>
      <c r="H9993" t="s">
        <v>65</v>
      </c>
      <c r="I9993">
        <v>99</v>
      </c>
      <c r="J9993" t="s">
        <v>66</v>
      </c>
      <c r="K9993" s="33" t="str">
        <f>IF(ISNA(VLOOKUP(C9993,'Provider-EHR crosswalk'!A:B,2,FALSE)),"No EHR Specified",VLOOKUP(C9993,'Provider-EHR crosswalk'!A:B,2,FALSE))</f>
        <v>Azalea Health EHR</v>
      </c>
    </row>
    <row r="9994" spans="1:11" x14ac:dyDescent="0.25">
      <c r="A9994" t="s">
        <v>67</v>
      </c>
      <c r="B9994">
        <v>15</v>
      </c>
      <c r="C9994" t="s">
        <v>840</v>
      </c>
      <c r="D9994" t="s">
        <v>68</v>
      </c>
      <c r="E9994">
        <v>26</v>
      </c>
      <c r="F9994">
        <v>33</v>
      </c>
      <c r="G9994">
        <v>78.790000000000006</v>
      </c>
      <c r="H9994" t="s">
        <v>65</v>
      </c>
      <c r="I9994">
        <v>75</v>
      </c>
      <c r="J9994" t="s">
        <v>66</v>
      </c>
      <c r="K9994" s="33" t="str">
        <f>IF(ISNA(VLOOKUP(C9994,'Provider-EHR crosswalk'!A:B,2,FALSE)),"No EHR Specified",VLOOKUP(C9994,'Provider-EHR crosswalk'!A:B,2,FALSE))</f>
        <v>Azalea Health EHR</v>
      </c>
    </row>
    <row r="9995" spans="1:11" x14ac:dyDescent="0.25">
      <c r="A9995" t="s">
        <v>70</v>
      </c>
      <c r="B9995">
        <v>15</v>
      </c>
      <c r="C9995" t="s">
        <v>840</v>
      </c>
      <c r="D9995" t="s">
        <v>71</v>
      </c>
      <c r="E9995">
        <v>33</v>
      </c>
      <c r="F9995">
        <v>33</v>
      </c>
      <c r="G9995">
        <v>100</v>
      </c>
      <c r="H9995" t="s">
        <v>65</v>
      </c>
      <c r="I9995">
        <v>99</v>
      </c>
      <c r="J9995" t="s">
        <v>66</v>
      </c>
      <c r="K9995" s="33" t="str">
        <f>IF(ISNA(VLOOKUP(C9995,'Provider-EHR crosswalk'!A:B,2,FALSE)),"No EHR Specified",VLOOKUP(C9995,'Provider-EHR crosswalk'!A:B,2,FALSE))</f>
        <v>Azalea Health EHR</v>
      </c>
    </row>
    <row r="9996" spans="1:11" x14ac:dyDescent="0.25">
      <c r="A9996" t="s">
        <v>72</v>
      </c>
      <c r="B9996">
        <v>15</v>
      </c>
      <c r="C9996" t="s">
        <v>840</v>
      </c>
      <c r="D9996" t="s">
        <v>73</v>
      </c>
      <c r="E9996">
        <v>33</v>
      </c>
      <c r="F9996">
        <v>33</v>
      </c>
      <c r="G9996">
        <v>100</v>
      </c>
      <c r="H9996" t="s">
        <v>65</v>
      </c>
      <c r="I9996">
        <v>99</v>
      </c>
      <c r="J9996" t="s">
        <v>66</v>
      </c>
      <c r="K9996" s="33" t="str">
        <f>IF(ISNA(VLOOKUP(C9996,'Provider-EHR crosswalk'!A:B,2,FALSE)),"No EHR Specified",VLOOKUP(C9996,'Provider-EHR crosswalk'!A:B,2,FALSE))</f>
        <v>Azalea Health EHR</v>
      </c>
    </row>
    <row r="9997" spans="1:11" x14ac:dyDescent="0.25">
      <c r="A9997" t="s">
        <v>74</v>
      </c>
      <c r="B9997">
        <v>15</v>
      </c>
      <c r="C9997" t="s">
        <v>840</v>
      </c>
      <c r="D9997" t="s">
        <v>75</v>
      </c>
      <c r="E9997">
        <v>33</v>
      </c>
      <c r="F9997">
        <v>33</v>
      </c>
      <c r="G9997">
        <v>100</v>
      </c>
      <c r="H9997" t="s">
        <v>65</v>
      </c>
      <c r="I9997">
        <v>99</v>
      </c>
      <c r="J9997" t="s">
        <v>66</v>
      </c>
      <c r="K9997" s="33" t="str">
        <f>IF(ISNA(VLOOKUP(C9997,'Provider-EHR crosswalk'!A:B,2,FALSE)),"No EHR Specified",VLOOKUP(C9997,'Provider-EHR crosswalk'!A:B,2,FALSE))</f>
        <v>Azalea Health EHR</v>
      </c>
    </row>
    <row r="9998" spans="1:11" x14ac:dyDescent="0.25">
      <c r="A9998" t="s">
        <v>76</v>
      </c>
      <c r="B9998">
        <v>15</v>
      </c>
      <c r="C9998" t="s">
        <v>840</v>
      </c>
      <c r="D9998" t="s">
        <v>77</v>
      </c>
      <c r="E9998">
        <v>33</v>
      </c>
      <c r="F9998">
        <v>33</v>
      </c>
      <c r="G9998">
        <v>100</v>
      </c>
      <c r="H9998" t="s">
        <v>65</v>
      </c>
      <c r="I9998">
        <v>85</v>
      </c>
      <c r="J9998" t="s">
        <v>66</v>
      </c>
      <c r="K9998" s="33" t="str">
        <f>IF(ISNA(VLOOKUP(C9998,'Provider-EHR crosswalk'!A:B,2,FALSE)),"No EHR Specified",VLOOKUP(C9998,'Provider-EHR crosswalk'!A:B,2,FALSE))</f>
        <v>Azalea Health EHR</v>
      </c>
    </row>
    <row r="9999" spans="1:11" x14ac:dyDescent="0.25">
      <c r="A9999" t="s">
        <v>78</v>
      </c>
      <c r="B9999">
        <v>15</v>
      </c>
      <c r="C9999" t="s">
        <v>840</v>
      </c>
      <c r="D9999" t="s">
        <v>79</v>
      </c>
      <c r="E9999">
        <v>33</v>
      </c>
      <c r="F9999">
        <v>33</v>
      </c>
      <c r="G9999">
        <v>100</v>
      </c>
      <c r="H9999" t="s">
        <v>65</v>
      </c>
      <c r="I9999">
        <v>85</v>
      </c>
      <c r="J9999" t="s">
        <v>66</v>
      </c>
      <c r="K9999" s="33" t="str">
        <f>IF(ISNA(VLOOKUP(C9999,'Provider-EHR crosswalk'!A:B,2,FALSE)),"No EHR Specified",VLOOKUP(C9999,'Provider-EHR crosswalk'!A:B,2,FALSE))</f>
        <v>Azalea Health EHR</v>
      </c>
    </row>
    <row r="10000" spans="1:11" x14ac:dyDescent="0.25">
      <c r="A10000" t="s">
        <v>80</v>
      </c>
      <c r="B10000">
        <v>15</v>
      </c>
      <c r="C10000" t="s">
        <v>840</v>
      </c>
      <c r="D10000" t="s">
        <v>81</v>
      </c>
      <c r="E10000">
        <v>33</v>
      </c>
      <c r="F10000">
        <v>33</v>
      </c>
      <c r="G10000">
        <v>100</v>
      </c>
      <c r="H10000" t="s">
        <v>65</v>
      </c>
      <c r="I10000">
        <v>85</v>
      </c>
      <c r="J10000" t="s">
        <v>66</v>
      </c>
      <c r="K10000" s="33" t="str">
        <f>IF(ISNA(VLOOKUP(C10000,'Provider-EHR crosswalk'!A:B,2,FALSE)),"No EHR Specified",VLOOKUP(C10000,'Provider-EHR crosswalk'!A:B,2,FALSE))</f>
        <v>Azalea Health EHR</v>
      </c>
    </row>
    <row r="10001" spans="1:11" x14ac:dyDescent="0.25">
      <c r="A10001" t="s">
        <v>82</v>
      </c>
      <c r="B10001">
        <v>15</v>
      </c>
      <c r="C10001" t="s">
        <v>840</v>
      </c>
      <c r="D10001" t="s">
        <v>83</v>
      </c>
      <c r="E10001">
        <v>33</v>
      </c>
      <c r="F10001">
        <v>33</v>
      </c>
      <c r="G10001">
        <v>100</v>
      </c>
      <c r="H10001" t="s">
        <v>65</v>
      </c>
      <c r="I10001">
        <v>85</v>
      </c>
      <c r="J10001" t="s">
        <v>66</v>
      </c>
      <c r="K10001" s="33" t="str">
        <f>IF(ISNA(VLOOKUP(C10001,'Provider-EHR crosswalk'!A:B,2,FALSE)),"No EHR Specified",VLOOKUP(C10001,'Provider-EHR crosswalk'!A:B,2,FALSE))</f>
        <v>Azalea Health EHR</v>
      </c>
    </row>
    <row r="10002" spans="1:11" x14ac:dyDescent="0.25">
      <c r="A10002" t="s">
        <v>84</v>
      </c>
      <c r="B10002">
        <v>15</v>
      </c>
      <c r="C10002" t="s">
        <v>840</v>
      </c>
      <c r="D10002" t="s">
        <v>85</v>
      </c>
      <c r="E10002">
        <v>33</v>
      </c>
      <c r="F10002">
        <v>33</v>
      </c>
      <c r="G10002">
        <v>100</v>
      </c>
      <c r="H10002" t="s">
        <v>65</v>
      </c>
      <c r="I10002">
        <v>85</v>
      </c>
      <c r="J10002" t="s">
        <v>66</v>
      </c>
      <c r="K10002" s="33" t="str">
        <f>IF(ISNA(VLOOKUP(C10002,'Provider-EHR crosswalk'!A:B,2,FALSE)),"No EHR Specified",VLOOKUP(C10002,'Provider-EHR crosswalk'!A:B,2,FALSE))</f>
        <v>Azalea Health EHR</v>
      </c>
    </row>
    <row r="10003" spans="1:11" x14ac:dyDescent="0.25">
      <c r="A10003" t="s">
        <v>86</v>
      </c>
      <c r="B10003">
        <v>15</v>
      </c>
      <c r="C10003" t="s">
        <v>840</v>
      </c>
      <c r="D10003" t="s">
        <v>87</v>
      </c>
      <c r="E10003">
        <v>33</v>
      </c>
      <c r="F10003">
        <v>33</v>
      </c>
      <c r="G10003">
        <v>100</v>
      </c>
      <c r="H10003" t="s">
        <v>65</v>
      </c>
      <c r="I10003">
        <v>95</v>
      </c>
      <c r="J10003" t="s">
        <v>66</v>
      </c>
      <c r="K10003" s="33" t="str">
        <f>IF(ISNA(VLOOKUP(C10003,'Provider-EHR crosswalk'!A:B,2,FALSE)),"No EHR Specified",VLOOKUP(C10003,'Provider-EHR crosswalk'!A:B,2,FALSE))</f>
        <v>Azalea Health EHR</v>
      </c>
    </row>
    <row r="10004" spans="1:11" x14ac:dyDescent="0.25">
      <c r="A10004" t="s">
        <v>88</v>
      </c>
      <c r="B10004">
        <v>15</v>
      </c>
      <c r="C10004" t="s">
        <v>840</v>
      </c>
      <c r="D10004" t="s">
        <v>89</v>
      </c>
      <c r="E10004">
        <v>33</v>
      </c>
      <c r="F10004">
        <v>33</v>
      </c>
      <c r="G10004">
        <v>100</v>
      </c>
      <c r="H10004" t="s">
        <v>65</v>
      </c>
      <c r="I10004">
        <v>95</v>
      </c>
      <c r="J10004" t="s">
        <v>66</v>
      </c>
      <c r="K10004" s="33" t="str">
        <f>IF(ISNA(VLOOKUP(C10004,'Provider-EHR crosswalk'!A:B,2,FALSE)),"No EHR Specified",VLOOKUP(C10004,'Provider-EHR crosswalk'!A:B,2,FALSE))</f>
        <v>Azalea Health EHR</v>
      </c>
    </row>
    <row r="10005" spans="1:11" x14ac:dyDescent="0.25">
      <c r="A10005" t="s">
        <v>90</v>
      </c>
      <c r="B10005">
        <v>15</v>
      </c>
      <c r="C10005" t="s">
        <v>840</v>
      </c>
      <c r="D10005" t="s">
        <v>91</v>
      </c>
      <c r="E10005">
        <v>28</v>
      </c>
      <c r="F10005">
        <v>33</v>
      </c>
      <c r="G10005">
        <v>84.85</v>
      </c>
      <c r="H10005" t="s">
        <v>65</v>
      </c>
      <c r="I10005">
        <v>90</v>
      </c>
      <c r="J10005" t="s">
        <v>69</v>
      </c>
      <c r="K10005" s="33" t="str">
        <f>IF(ISNA(VLOOKUP(C10005,'Provider-EHR crosswalk'!A:B,2,FALSE)),"No EHR Specified",VLOOKUP(C10005,'Provider-EHR crosswalk'!A:B,2,FALSE))</f>
        <v>Azalea Health EHR</v>
      </c>
    </row>
    <row r="10006" spans="1:11" x14ac:dyDescent="0.25">
      <c r="A10006" t="s">
        <v>92</v>
      </c>
      <c r="B10006">
        <v>15</v>
      </c>
      <c r="C10006" t="s">
        <v>840</v>
      </c>
      <c r="D10006" t="s">
        <v>93</v>
      </c>
      <c r="E10006">
        <v>17</v>
      </c>
      <c r="F10006">
        <v>33</v>
      </c>
      <c r="G10006">
        <v>51.52</v>
      </c>
      <c r="H10006" t="s">
        <v>65</v>
      </c>
      <c r="I10006">
        <v>90</v>
      </c>
      <c r="J10006" t="s">
        <v>69</v>
      </c>
      <c r="K10006" s="33" t="str">
        <f>IF(ISNA(VLOOKUP(C10006,'Provider-EHR crosswalk'!A:B,2,FALSE)),"No EHR Specified",VLOOKUP(C10006,'Provider-EHR crosswalk'!A:B,2,FALSE))</f>
        <v>Azalea Health EHR</v>
      </c>
    </row>
    <row r="10007" spans="1:11" x14ac:dyDescent="0.25">
      <c r="A10007" t="s">
        <v>94</v>
      </c>
      <c r="B10007">
        <v>15</v>
      </c>
      <c r="C10007" t="s">
        <v>840</v>
      </c>
      <c r="D10007" t="s">
        <v>95</v>
      </c>
      <c r="E10007">
        <v>18</v>
      </c>
      <c r="F10007">
        <v>33</v>
      </c>
      <c r="G10007">
        <v>54.55</v>
      </c>
      <c r="H10007" t="s">
        <v>65</v>
      </c>
      <c r="I10007">
        <v>90</v>
      </c>
      <c r="J10007" t="s">
        <v>69</v>
      </c>
      <c r="K10007" s="33" t="str">
        <f>IF(ISNA(VLOOKUP(C10007,'Provider-EHR crosswalk'!A:B,2,FALSE)),"No EHR Specified",VLOOKUP(C10007,'Provider-EHR crosswalk'!A:B,2,FALSE))</f>
        <v>Azalea Health EHR</v>
      </c>
    </row>
    <row r="10008" spans="1:11" x14ac:dyDescent="0.25">
      <c r="A10008" t="s">
        <v>96</v>
      </c>
      <c r="B10008">
        <v>15</v>
      </c>
      <c r="C10008" t="s">
        <v>840</v>
      </c>
      <c r="D10008" t="s">
        <v>97</v>
      </c>
      <c r="E10008">
        <v>19</v>
      </c>
      <c r="F10008">
        <v>33</v>
      </c>
      <c r="G10008">
        <v>57.58</v>
      </c>
      <c r="H10008" t="s">
        <v>65</v>
      </c>
      <c r="I10008">
        <v>90</v>
      </c>
      <c r="J10008" t="s">
        <v>69</v>
      </c>
      <c r="K10008" s="33" t="str">
        <f>IF(ISNA(VLOOKUP(C10008,'Provider-EHR crosswalk'!A:B,2,FALSE)),"No EHR Specified",VLOOKUP(C10008,'Provider-EHR crosswalk'!A:B,2,FALSE))</f>
        <v>Azalea Health EHR</v>
      </c>
    </row>
    <row r="10009" spans="1:11" x14ac:dyDescent="0.25">
      <c r="A10009" t="s">
        <v>98</v>
      </c>
      <c r="B10009">
        <v>15</v>
      </c>
      <c r="C10009" t="s">
        <v>840</v>
      </c>
      <c r="D10009" t="s">
        <v>99</v>
      </c>
      <c r="E10009">
        <v>19</v>
      </c>
      <c r="F10009">
        <v>33</v>
      </c>
      <c r="G10009">
        <v>57.58</v>
      </c>
      <c r="H10009" t="s">
        <v>65</v>
      </c>
      <c r="I10009">
        <v>90</v>
      </c>
      <c r="J10009" t="s">
        <v>69</v>
      </c>
      <c r="K10009" s="33" t="str">
        <f>IF(ISNA(VLOOKUP(C10009,'Provider-EHR crosswalk'!A:B,2,FALSE)),"No EHR Specified",VLOOKUP(C10009,'Provider-EHR crosswalk'!A:B,2,FALSE))</f>
        <v>Azalea Health EHR</v>
      </c>
    </row>
    <row r="10010" spans="1:11" x14ac:dyDescent="0.25">
      <c r="A10010" t="s">
        <v>100</v>
      </c>
      <c r="B10010">
        <v>15</v>
      </c>
      <c r="C10010" t="s">
        <v>840</v>
      </c>
      <c r="D10010" t="s">
        <v>101</v>
      </c>
      <c r="E10010">
        <v>264</v>
      </c>
      <c r="F10010">
        <v>264</v>
      </c>
      <c r="G10010">
        <v>100</v>
      </c>
      <c r="H10010" t="s">
        <v>65</v>
      </c>
      <c r="I10010">
        <v>99</v>
      </c>
      <c r="J10010" t="s">
        <v>66</v>
      </c>
      <c r="K10010" s="33" t="str">
        <f>IF(ISNA(VLOOKUP(C10010,'Provider-EHR crosswalk'!A:B,2,FALSE)),"No EHR Specified",VLOOKUP(C10010,'Provider-EHR crosswalk'!A:B,2,FALSE))</f>
        <v>Azalea Health EHR</v>
      </c>
    </row>
    <row r="10011" spans="1:11" x14ac:dyDescent="0.25">
      <c r="A10011" t="s">
        <v>102</v>
      </c>
      <c r="B10011">
        <v>15</v>
      </c>
      <c r="C10011" t="s">
        <v>840</v>
      </c>
      <c r="D10011" t="s">
        <v>103</v>
      </c>
      <c r="E10011">
        <v>264</v>
      </c>
      <c r="F10011">
        <v>264</v>
      </c>
      <c r="G10011">
        <v>100</v>
      </c>
      <c r="H10011" t="s">
        <v>65</v>
      </c>
      <c r="I10011">
        <v>99</v>
      </c>
      <c r="J10011" t="s">
        <v>66</v>
      </c>
      <c r="K10011" s="33" t="str">
        <f>IF(ISNA(VLOOKUP(C10011,'Provider-EHR crosswalk'!A:B,2,FALSE)),"No EHR Specified",VLOOKUP(C10011,'Provider-EHR crosswalk'!A:B,2,FALSE))</f>
        <v>Azalea Health EHR</v>
      </c>
    </row>
    <row r="10012" spans="1:11" x14ac:dyDescent="0.25">
      <c r="A10012" t="s">
        <v>104</v>
      </c>
      <c r="B10012">
        <v>15</v>
      </c>
      <c r="C10012" t="s">
        <v>840</v>
      </c>
      <c r="D10012" t="s">
        <v>105</v>
      </c>
      <c r="E10012">
        <v>264</v>
      </c>
      <c r="F10012">
        <v>264</v>
      </c>
      <c r="G10012">
        <v>100</v>
      </c>
      <c r="H10012" t="s">
        <v>65</v>
      </c>
      <c r="I10012">
        <v>99</v>
      </c>
      <c r="J10012" t="s">
        <v>66</v>
      </c>
      <c r="K10012" s="33" t="str">
        <f>IF(ISNA(VLOOKUP(C10012,'Provider-EHR crosswalk'!A:B,2,FALSE)),"No EHR Specified",VLOOKUP(C10012,'Provider-EHR crosswalk'!A:B,2,FALSE))</f>
        <v>Azalea Health EHR</v>
      </c>
    </row>
    <row r="10013" spans="1:11" x14ac:dyDescent="0.25">
      <c r="A10013" t="s">
        <v>106</v>
      </c>
      <c r="B10013">
        <v>15</v>
      </c>
      <c r="C10013" t="s">
        <v>840</v>
      </c>
      <c r="D10013" t="s">
        <v>107</v>
      </c>
      <c r="E10013">
        <v>264</v>
      </c>
      <c r="F10013">
        <v>264</v>
      </c>
      <c r="G10013">
        <v>100</v>
      </c>
      <c r="H10013" t="s">
        <v>65</v>
      </c>
      <c r="I10013">
        <v>99</v>
      </c>
      <c r="J10013" t="s">
        <v>66</v>
      </c>
      <c r="K10013" s="33" t="str">
        <f>IF(ISNA(VLOOKUP(C10013,'Provider-EHR crosswalk'!A:B,2,FALSE)),"No EHR Specified",VLOOKUP(C10013,'Provider-EHR crosswalk'!A:B,2,FALSE))</f>
        <v>Azalea Health EHR</v>
      </c>
    </row>
    <row r="10014" spans="1:11" x14ac:dyDescent="0.25">
      <c r="A10014" t="s">
        <v>108</v>
      </c>
      <c r="B10014">
        <v>15</v>
      </c>
      <c r="C10014" t="s">
        <v>840</v>
      </c>
      <c r="D10014" t="s">
        <v>109</v>
      </c>
      <c r="E10014">
        <v>264</v>
      </c>
      <c r="F10014">
        <v>264</v>
      </c>
      <c r="G10014">
        <v>100</v>
      </c>
      <c r="H10014" t="s">
        <v>65</v>
      </c>
      <c r="I10014">
        <v>99</v>
      </c>
      <c r="J10014" t="s">
        <v>66</v>
      </c>
      <c r="K10014" s="33" t="str">
        <f>IF(ISNA(VLOOKUP(C10014,'Provider-EHR crosswalk'!A:B,2,FALSE)),"No EHR Specified",VLOOKUP(C10014,'Provider-EHR crosswalk'!A:B,2,FALSE))</f>
        <v>Azalea Health EHR</v>
      </c>
    </row>
    <row r="10015" spans="1:11" x14ac:dyDescent="0.25">
      <c r="A10015" t="s">
        <v>110</v>
      </c>
      <c r="B10015">
        <v>15</v>
      </c>
      <c r="C10015" t="s">
        <v>840</v>
      </c>
      <c r="D10015" t="s">
        <v>111</v>
      </c>
      <c r="E10015">
        <v>264</v>
      </c>
      <c r="F10015">
        <v>264</v>
      </c>
      <c r="G10015">
        <v>100</v>
      </c>
      <c r="H10015" t="s">
        <v>65</v>
      </c>
      <c r="I10015">
        <v>99</v>
      </c>
      <c r="J10015" t="s">
        <v>66</v>
      </c>
      <c r="K10015" s="33" t="str">
        <f>IF(ISNA(VLOOKUP(C10015,'Provider-EHR crosswalk'!A:B,2,FALSE)),"No EHR Specified",VLOOKUP(C10015,'Provider-EHR crosswalk'!A:B,2,FALSE))</f>
        <v>Azalea Health EHR</v>
      </c>
    </row>
    <row r="10016" spans="1:11" x14ac:dyDescent="0.25">
      <c r="A10016" t="s">
        <v>112</v>
      </c>
      <c r="B10016">
        <v>15</v>
      </c>
      <c r="C10016" t="s">
        <v>840</v>
      </c>
      <c r="D10016" t="s">
        <v>113</v>
      </c>
      <c r="E10016">
        <v>264</v>
      </c>
      <c r="F10016">
        <v>264</v>
      </c>
      <c r="G10016">
        <v>100</v>
      </c>
      <c r="H10016" t="s">
        <v>65</v>
      </c>
      <c r="I10016">
        <v>99</v>
      </c>
      <c r="J10016" t="s">
        <v>66</v>
      </c>
      <c r="K10016" s="33" t="str">
        <f>IF(ISNA(VLOOKUP(C10016,'Provider-EHR crosswalk'!A:B,2,FALSE)),"No EHR Specified",VLOOKUP(C10016,'Provider-EHR crosswalk'!A:B,2,FALSE))</f>
        <v>Azalea Health EHR</v>
      </c>
    </row>
    <row r="10017" spans="1:11" x14ac:dyDescent="0.25">
      <c r="A10017" t="s">
        <v>114</v>
      </c>
      <c r="B10017">
        <v>15</v>
      </c>
      <c r="C10017" t="s">
        <v>840</v>
      </c>
      <c r="D10017" t="s">
        <v>115</v>
      </c>
      <c r="E10017">
        <v>3</v>
      </c>
      <c r="F10017">
        <v>33</v>
      </c>
      <c r="G10017">
        <v>9.09</v>
      </c>
      <c r="H10017" t="s">
        <v>116</v>
      </c>
      <c r="I10017">
        <v>4</v>
      </c>
      <c r="J10017" t="s">
        <v>69</v>
      </c>
      <c r="K10017" s="33" t="str">
        <f>IF(ISNA(VLOOKUP(C10017,'Provider-EHR crosswalk'!A:B,2,FALSE)),"No EHR Specified",VLOOKUP(C10017,'Provider-EHR crosswalk'!A:B,2,FALSE))</f>
        <v>Azalea Health EHR</v>
      </c>
    </row>
    <row r="10018" spans="1:11" x14ac:dyDescent="0.25">
      <c r="A10018" t="s">
        <v>117</v>
      </c>
      <c r="B10018">
        <v>15</v>
      </c>
      <c r="C10018" t="s">
        <v>840</v>
      </c>
      <c r="D10018" t="s">
        <v>118</v>
      </c>
      <c r="E10018">
        <v>0</v>
      </c>
      <c r="F10018">
        <v>33</v>
      </c>
      <c r="G10018">
        <v>0</v>
      </c>
      <c r="H10018" t="s">
        <v>116</v>
      </c>
      <c r="I10018">
        <v>4</v>
      </c>
      <c r="J10018" t="s">
        <v>66</v>
      </c>
      <c r="K10018" s="33" t="str">
        <f>IF(ISNA(VLOOKUP(C10018,'Provider-EHR crosswalk'!A:B,2,FALSE)),"No EHR Specified",VLOOKUP(C10018,'Provider-EHR crosswalk'!A:B,2,FALSE))</f>
        <v>Azalea Health EHR</v>
      </c>
    </row>
    <row r="10019" spans="1:11" x14ac:dyDescent="0.25">
      <c r="A10019" t="s">
        <v>119</v>
      </c>
      <c r="B10019">
        <v>15</v>
      </c>
      <c r="C10019" t="s">
        <v>840</v>
      </c>
      <c r="D10019" t="s">
        <v>120</v>
      </c>
      <c r="E10019">
        <v>0</v>
      </c>
      <c r="F10019">
        <v>33</v>
      </c>
      <c r="G10019">
        <v>0</v>
      </c>
      <c r="H10019" t="s">
        <v>116</v>
      </c>
      <c r="I10019">
        <v>4</v>
      </c>
      <c r="J10019" t="s">
        <v>66</v>
      </c>
      <c r="K10019" s="33" t="str">
        <f>IF(ISNA(VLOOKUP(C10019,'Provider-EHR crosswalk'!A:B,2,FALSE)),"No EHR Specified",VLOOKUP(C10019,'Provider-EHR crosswalk'!A:B,2,FALSE))</f>
        <v>Azalea Health EHR</v>
      </c>
    </row>
    <row r="10020" spans="1:11" x14ac:dyDescent="0.25">
      <c r="A10020" t="s">
        <v>121</v>
      </c>
      <c r="B10020">
        <v>15</v>
      </c>
      <c r="C10020" t="s">
        <v>840</v>
      </c>
      <c r="D10020" t="s">
        <v>122</v>
      </c>
      <c r="E10020">
        <v>0</v>
      </c>
      <c r="F10020">
        <v>33</v>
      </c>
      <c r="G10020">
        <v>0</v>
      </c>
      <c r="H10020" t="s">
        <v>116</v>
      </c>
      <c r="I10020">
        <v>1</v>
      </c>
      <c r="J10020" t="s">
        <v>66</v>
      </c>
      <c r="K10020" s="33" t="str">
        <f>IF(ISNA(VLOOKUP(C10020,'Provider-EHR crosswalk'!A:B,2,FALSE)),"No EHR Specified",VLOOKUP(C10020,'Provider-EHR crosswalk'!A:B,2,FALSE))</f>
        <v>Azalea Health EHR</v>
      </c>
    </row>
    <row r="10021" spans="1:11" x14ac:dyDescent="0.25">
      <c r="A10021" t="s">
        <v>123</v>
      </c>
      <c r="B10021">
        <v>15</v>
      </c>
      <c r="C10021" t="s">
        <v>840</v>
      </c>
      <c r="D10021" t="s">
        <v>124</v>
      </c>
      <c r="E10021">
        <v>0</v>
      </c>
      <c r="F10021">
        <v>264</v>
      </c>
      <c r="G10021">
        <v>0</v>
      </c>
      <c r="H10021" t="s">
        <v>116</v>
      </c>
      <c r="I10021">
        <v>1</v>
      </c>
      <c r="J10021" t="s">
        <v>66</v>
      </c>
      <c r="K10021" s="33" t="str">
        <f>IF(ISNA(VLOOKUP(C10021,'Provider-EHR crosswalk'!A:B,2,FALSE)),"No EHR Specified",VLOOKUP(C10021,'Provider-EHR crosswalk'!A:B,2,FALSE))</f>
        <v>Azalea Health EHR</v>
      </c>
    </row>
    <row r="10022" spans="1:11" x14ac:dyDescent="0.25">
      <c r="A10022" t="s">
        <v>125</v>
      </c>
      <c r="B10022">
        <v>15</v>
      </c>
      <c r="C10022" t="s">
        <v>840</v>
      </c>
      <c r="D10022" t="s">
        <v>126</v>
      </c>
      <c r="E10022">
        <v>0</v>
      </c>
      <c r="F10022">
        <v>264</v>
      </c>
      <c r="G10022">
        <v>0</v>
      </c>
      <c r="H10022" t="s">
        <v>116</v>
      </c>
      <c r="I10022">
        <v>1</v>
      </c>
      <c r="J10022" t="s">
        <v>66</v>
      </c>
      <c r="K10022" s="33" t="str">
        <f>IF(ISNA(VLOOKUP(C10022,'Provider-EHR crosswalk'!A:B,2,FALSE)),"No EHR Specified",VLOOKUP(C10022,'Provider-EHR crosswalk'!A:B,2,FALSE))</f>
        <v>Azalea Health EHR</v>
      </c>
    </row>
    <row r="10023" spans="1:11" x14ac:dyDescent="0.25">
      <c r="A10023" t="s">
        <v>127</v>
      </c>
      <c r="B10023">
        <v>15</v>
      </c>
      <c r="C10023" t="s">
        <v>840</v>
      </c>
      <c r="D10023" t="s">
        <v>128</v>
      </c>
      <c r="E10023">
        <v>3</v>
      </c>
      <c r="F10023">
        <v>264</v>
      </c>
      <c r="G10023">
        <v>1.1399999999999999</v>
      </c>
      <c r="H10023" t="s">
        <v>116</v>
      </c>
      <c r="I10023">
        <v>4</v>
      </c>
      <c r="J10023" t="s">
        <v>66</v>
      </c>
      <c r="K10023" s="33" t="str">
        <f>IF(ISNA(VLOOKUP(C10023,'Provider-EHR crosswalk'!A:B,2,FALSE)),"No EHR Specified",VLOOKUP(C10023,'Provider-EHR crosswalk'!A:B,2,FALSE))</f>
        <v>Azalea Health EHR</v>
      </c>
    </row>
    <row r="10024" spans="1:11" x14ac:dyDescent="0.25">
      <c r="A10024" t="s">
        <v>129</v>
      </c>
      <c r="B10024">
        <v>15</v>
      </c>
      <c r="C10024" t="s">
        <v>840</v>
      </c>
      <c r="D10024" t="s">
        <v>130</v>
      </c>
      <c r="E10024">
        <v>7</v>
      </c>
      <c r="F10024">
        <v>264</v>
      </c>
      <c r="G10024">
        <v>2.65</v>
      </c>
      <c r="H10024" t="s">
        <v>116</v>
      </c>
      <c r="I10024">
        <v>4</v>
      </c>
      <c r="J10024" t="s">
        <v>66</v>
      </c>
      <c r="K10024" s="33" t="str">
        <f>IF(ISNA(VLOOKUP(C10024,'Provider-EHR crosswalk'!A:B,2,FALSE)),"No EHR Specified",VLOOKUP(C10024,'Provider-EHR crosswalk'!A:B,2,FALSE))</f>
        <v>Azalea Health EHR</v>
      </c>
    </row>
    <row r="10025" spans="1:11" x14ac:dyDescent="0.25">
      <c r="A10025" t="s">
        <v>131</v>
      </c>
      <c r="B10025">
        <v>15</v>
      </c>
      <c r="C10025" t="s">
        <v>840</v>
      </c>
      <c r="D10025" t="s">
        <v>132</v>
      </c>
      <c r="E10025">
        <v>0</v>
      </c>
      <c r="F10025">
        <v>264</v>
      </c>
      <c r="G10025">
        <v>0</v>
      </c>
      <c r="H10025" t="s">
        <v>116</v>
      </c>
      <c r="I10025">
        <v>4</v>
      </c>
      <c r="J10025" t="s">
        <v>66</v>
      </c>
      <c r="K10025" s="33" t="str">
        <f>IF(ISNA(VLOOKUP(C10025,'Provider-EHR crosswalk'!A:B,2,FALSE)),"No EHR Specified",VLOOKUP(C10025,'Provider-EHR crosswalk'!A:B,2,FALSE))</f>
        <v>Azalea Health EHR</v>
      </c>
    </row>
    <row r="10026" spans="1:11" x14ac:dyDescent="0.25">
      <c r="A10026" t="s">
        <v>133</v>
      </c>
      <c r="B10026">
        <v>15</v>
      </c>
      <c r="C10026" t="s">
        <v>840</v>
      </c>
      <c r="D10026" t="s">
        <v>134</v>
      </c>
      <c r="E10026">
        <v>0</v>
      </c>
      <c r="F10026">
        <v>264</v>
      </c>
      <c r="G10026">
        <v>0</v>
      </c>
      <c r="H10026" t="s">
        <v>116</v>
      </c>
      <c r="I10026">
        <v>1</v>
      </c>
      <c r="J10026" t="s">
        <v>66</v>
      </c>
      <c r="K10026" s="33" t="str">
        <f>IF(ISNA(VLOOKUP(C10026,'Provider-EHR crosswalk'!A:B,2,FALSE)),"No EHR Specified",VLOOKUP(C10026,'Provider-EHR crosswalk'!A:B,2,FALSE))</f>
        <v>Azalea Health EHR</v>
      </c>
    </row>
    <row r="10027" spans="1:11" x14ac:dyDescent="0.25">
      <c r="A10027" t="s">
        <v>135</v>
      </c>
      <c r="B10027">
        <v>15</v>
      </c>
      <c r="C10027" t="s">
        <v>840</v>
      </c>
      <c r="D10027" t="s">
        <v>136</v>
      </c>
      <c r="E10027">
        <v>0</v>
      </c>
      <c r="F10027">
        <v>264</v>
      </c>
      <c r="G10027">
        <v>0</v>
      </c>
      <c r="H10027" t="s">
        <v>116</v>
      </c>
      <c r="I10027">
        <v>1</v>
      </c>
      <c r="J10027" t="s">
        <v>66</v>
      </c>
      <c r="K10027" s="33" t="str">
        <f>IF(ISNA(VLOOKUP(C10027,'Provider-EHR crosswalk'!A:B,2,FALSE)),"No EHR Specified",VLOOKUP(C10027,'Provider-EHR crosswalk'!A:B,2,FALSE))</f>
        <v>Azalea Health EHR</v>
      </c>
    </row>
    <row r="10028" spans="1:11" x14ac:dyDescent="0.25">
      <c r="A10028" t="s">
        <v>137</v>
      </c>
      <c r="B10028">
        <v>15</v>
      </c>
      <c r="C10028" t="s">
        <v>840</v>
      </c>
      <c r="D10028" t="s">
        <v>138</v>
      </c>
      <c r="E10028">
        <v>0</v>
      </c>
      <c r="F10028">
        <v>264</v>
      </c>
      <c r="G10028">
        <v>0</v>
      </c>
      <c r="H10028" t="s">
        <v>116</v>
      </c>
      <c r="I10028">
        <v>1</v>
      </c>
      <c r="J10028" t="s">
        <v>66</v>
      </c>
      <c r="K10028" s="33" t="str">
        <f>IF(ISNA(VLOOKUP(C10028,'Provider-EHR crosswalk'!A:B,2,FALSE)),"No EHR Specified",VLOOKUP(C10028,'Provider-EHR crosswalk'!A:B,2,FALSE))</f>
        <v>Azalea Health EHR</v>
      </c>
    </row>
    <row r="10029" spans="1:11" x14ac:dyDescent="0.25">
      <c r="A10029" t="s">
        <v>139</v>
      </c>
      <c r="B10029">
        <v>15</v>
      </c>
      <c r="C10029" t="s">
        <v>840</v>
      </c>
      <c r="D10029" t="s">
        <v>140</v>
      </c>
      <c r="E10029">
        <v>0</v>
      </c>
      <c r="F10029">
        <v>264</v>
      </c>
      <c r="G10029">
        <v>0</v>
      </c>
      <c r="H10029" t="s">
        <v>116</v>
      </c>
      <c r="I10029">
        <v>1</v>
      </c>
      <c r="J10029" t="s">
        <v>66</v>
      </c>
      <c r="K10029" s="33" t="str">
        <f>IF(ISNA(VLOOKUP(C10029,'Provider-EHR crosswalk'!A:B,2,FALSE)),"No EHR Specified",VLOOKUP(C10029,'Provider-EHR crosswalk'!A:B,2,FALSE))</f>
        <v>Azalea Health EHR</v>
      </c>
    </row>
    <row r="10030" spans="1:11" x14ac:dyDescent="0.25">
      <c r="A10030" t="s">
        <v>141</v>
      </c>
      <c r="B10030">
        <v>15</v>
      </c>
      <c r="C10030" t="s">
        <v>840</v>
      </c>
      <c r="D10030" t="s">
        <v>142</v>
      </c>
      <c r="E10030">
        <v>0</v>
      </c>
      <c r="F10030">
        <v>264</v>
      </c>
      <c r="G10030">
        <v>0</v>
      </c>
      <c r="H10030" t="s">
        <v>116</v>
      </c>
      <c r="I10030">
        <v>1</v>
      </c>
      <c r="J10030" t="s">
        <v>66</v>
      </c>
      <c r="K10030" s="33" t="str">
        <f>IF(ISNA(VLOOKUP(C10030,'Provider-EHR crosswalk'!A:B,2,FALSE)),"No EHR Specified",VLOOKUP(C10030,'Provider-EHR crosswalk'!A:B,2,FALSE))</f>
        <v>Azalea Health EHR</v>
      </c>
    </row>
    <row r="10031" spans="1:11" x14ac:dyDescent="0.25">
      <c r="A10031" t="s">
        <v>143</v>
      </c>
      <c r="B10031">
        <v>15</v>
      </c>
      <c r="C10031" t="s">
        <v>840</v>
      </c>
      <c r="D10031" t="s">
        <v>144</v>
      </c>
      <c r="E10031">
        <v>0</v>
      </c>
      <c r="F10031">
        <v>264</v>
      </c>
      <c r="G10031">
        <v>0</v>
      </c>
      <c r="H10031" t="s">
        <v>116</v>
      </c>
      <c r="I10031">
        <v>1</v>
      </c>
      <c r="J10031" t="s">
        <v>66</v>
      </c>
      <c r="K10031" s="33" t="str">
        <f>IF(ISNA(VLOOKUP(C10031,'Provider-EHR crosswalk'!A:B,2,FALSE)),"No EHR Specified",VLOOKUP(C10031,'Provider-EHR crosswalk'!A:B,2,FALSE))</f>
        <v>Azalea Health EHR</v>
      </c>
    </row>
    <row r="10032" spans="1:11" x14ac:dyDescent="0.25">
      <c r="A10032" t="s">
        <v>145</v>
      </c>
      <c r="B10032">
        <v>15</v>
      </c>
      <c r="C10032" t="s">
        <v>840</v>
      </c>
      <c r="D10032" t="s">
        <v>146</v>
      </c>
      <c r="E10032">
        <v>0</v>
      </c>
      <c r="F10032">
        <v>264</v>
      </c>
      <c r="G10032">
        <v>0</v>
      </c>
      <c r="H10032" t="s">
        <v>116</v>
      </c>
      <c r="I10032">
        <v>1</v>
      </c>
      <c r="J10032" t="s">
        <v>66</v>
      </c>
      <c r="K10032" s="33" t="str">
        <f>IF(ISNA(VLOOKUP(C10032,'Provider-EHR crosswalk'!A:B,2,FALSE)),"No EHR Specified",VLOOKUP(C10032,'Provider-EHR crosswalk'!A:B,2,FALSE))</f>
        <v>Azalea Health EHR</v>
      </c>
    </row>
    <row r="10033" spans="1:11" x14ac:dyDescent="0.25">
      <c r="A10033" t="s">
        <v>147</v>
      </c>
      <c r="B10033">
        <v>15</v>
      </c>
      <c r="C10033" t="s">
        <v>840</v>
      </c>
      <c r="D10033" t="s">
        <v>148</v>
      </c>
      <c r="E10033">
        <v>0</v>
      </c>
      <c r="F10033">
        <v>264</v>
      </c>
      <c r="G10033">
        <v>0</v>
      </c>
      <c r="H10033" t="s">
        <v>116</v>
      </c>
      <c r="I10033">
        <v>1</v>
      </c>
      <c r="J10033" t="s">
        <v>66</v>
      </c>
      <c r="K10033" s="33" t="str">
        <f>IF(ISNA(VLOOKUP(C10033,'Provider-EHR crosswalk'!A:B,2,FALSE)),"No EHR Specified",VLOOKUP(C10033,'Provider-EHR crosswalk'!A:B,2,FALSE))</f>
        <v>Azalea Health EHR</v>
      </c>
    </row>
    <row r="10034" spans="1:11" x14ac:dyDescent="0.25">
      <c r="A10034" t="s">
        <v>149</v>
      </c>
      <c r="B10034">
        <v>15</v>
      </c>
      <c r="C10034" t="s">
        <v>840</v>
      </c>
      <c r="D10034" t="s">
        <v>150</v>
      </c>
      <c r="E10034">
        <v>0</v>
      </c>
      <c r="F10034">
        <v>264</v>
      </c>
      <c r="G10034">
        <v>0</v>
      </c>
      <c r="H10034" t="s">
        <v>116</v>
      </c>
      <c r="I10034">
        <v>1</v>
      </c>
      <c r="J10034" t="s">
        <v>66</v>
      </c>
      <c r="K10034" s="33" t="str">
        <f>IF(ISNA(VLOOKUP(C10034,'Provider-EHR crosswalk'!A:B,2,FALSE)),"No EHR Specified",VLOOKUP(C10034,'Provider-EHR crosswalk'!A:B,2,FALSE))</f>
        <v>Azalea Health EHR</v>
      </c>
    </row>
    <row r="10035" spans="1:11" x14ac:dyDescent="0.25">
      <c r="A10035" t="s">
        <v>151</v>
      </c>
      <c r="B10035">
        <v>15</v>
      </c>
      <c r="C10035" t="s">
        <v>840</v>
      </c>
      <c r="D10035" t="s">
        <v>152</v>
      </c>
      <c r="E10035">
        <v>0</v>
      </c>
      <c r="F10035">
        <v>264</v>
      </c>
      <c r="G10035">
        <v>0</v>
      </c>
      <c r="H10035" t="s">
        <v>116</v>
      </c>
      <c r="I10035">
        <v>1</v>
      </c>
      <c r="J10035" t="s">
        <v>66</v>
      </c>
      <c r="K10035" s="33" t="str">
        <f>IF(ISNA(VLOOKUP(C10035,'Provider-EHR crosswalk'!A:B,2,FALSE)),"No EHR Specified",VLOOKUP(C10035,'Provider-EHR crosswalk'!A:B,2,FALSE))</f>
        <v>Azalea Health EHR</v>
      </c>
    </row>
    <row r="10036" spans="1:11" x14ac:dyDescent="0.25">
      <c r="A10036" t="s">
        <v>153</v>
      </c>
      <c r="B10036">
        <v>15</v>
      </c>
      <c r="C10036" t="s">
        <v>840</v>
      </c>
      <c r="D10036" t="s">
        <v>154</v>
      </c>
      <c r="E10036">
        <v>0</v>
      </c>
      <c r="F10036">
        <v>264</v>
      </c>
      <c r="G10036">
        <v>0</v>
      </c>
      <c r="H10036" t="s">
        <v>116</v>
      </c>
      <c r="I10036">
        <v>1</v>
      </c>
      <c r="J10036" t="s">
        <v>66</v>
      </c>
      <c r="K10036" s="33" t="str">
        <f>IF(ISNA(VLOOKUP(C10036,'Provider-EHR crosswalk'!A:B,2,FALSE)),"No EHR Specified",VLOOKUP(C10036,'Provider-EHR crosswalk'!A:B,2,FALSE))</f>
        <v>Azalea Health EHR</v>
      </c>
    </row>
    <row r="10037" spans="1:11" x14ac:dyDescent="0.25">
      <c r="A10037" t="s">
        <v>155</v>
      </c>
      <c r="B10037">
        <v>15</v>
      </c>
      <c r="C10037" t="s">
        <v>840</v>
      </c>
      <c r="D10037" t="s">
        <v>156</v>
      </c>
      <c r="E10037">
        <v>0</v>
      </c>
      <c r="F10037">
        <v>264</v>
      </c>
      <c r="G10037">
        <v>0</v>
      </c>
      <c r="H10037" t="s">
        <v>157</v>
      </c>
      <c r="I10037" t="s">
        <v>157</v>
      </c>
      <c r="J10037" t="s">
        <v>157</v>
      </c>
      <c r="K10037" s="33" t="str">
        <f>IF(ISNA(VLOOKUP(C10037,'Provider-EHR crosswalk'!A:B,2,FALSE)),"No EHR Specified",VLOOKUP(C10037,'Provider-EHR crosswalk'!A:B,2,FALSE))</f>
        <v>Azalea Health EHR</v>
      </c>
    </row>
    <row r="10038" spans="1:11" x14ac:dyDescent="0.25">
      <c r="A10038" t="s">
        <v>158</v>
      </c>
      <c r="B10038">
        <v>15</v>
      </c>
      <c r="C10038" t="s">
        <v>840</v>
      </c>
      <c r="D10038" t="s">
        <v>159</v>
      </c>
      <c r="E10038">
        <v>9</v>
      </c>
      <c r="F10038">
        <v>264</v>
      </c>
      <c r="G10038">
        <v>3.41</v>
      </c>
      <c r="H10038" t="s">
        <v>157</v>
      </c>
      <c r="I10038" t="s">
        <v>157</v>
      </c>
      <c r="J10038" t="s">
        <v>157</v>
      </c>
      <c r="K10038" s="33" t="str">
        <f>IF(ISNA(VLOOKUP(C10038,'Provider-EHR crosswalk'!A:B,2,FALSE)),"No EHR Specified",VLOOKUP(C10038,'Provider-EHR crosswalk'!A:B,2,FALSE))</f>
        <v>Azalea Health EHR</v>
      </c>
    </row>
    <row r="10039" spans="1:11" x14ac:dyDescent="0.25">
      <c r="A10039" t="s">
        <v>162</v>
      </c>
      <c r="B10039">
        <v>15</v>
      </c>
      <c r="C10039" t="s">
        <v>840</v>
      </c>
      <c r="D10039" t="s">
        <v>163</v>
      </c>
      <c r="E10039">
        <v>257</v>
      </c>
      <c r="F10039">
        <v>264</v>
      </c>
      <c r="G10039">
        <v>97.35</v>
      </c>
      <c r="H10039" t="s">
        <v>65</v>
      </c>
      <c r="I10039">
        <v>95</v>
      </c>
      <c r="J10039" t="s">
        <v>66</v>
      </c>
      <c r="K10039" s="33" t="str">
        <f>IF(ISNA(VLOOKUP(C10039,'Provider-EHR crosswalk'!A:B,2,FALSE)),"No EHR Specified",VLOOKUP(C10039,'Provider-EHR crosswalk'!A:B,2,FALSE))</f>
        <v>Azalea Health EHR</v>
      </c>
    </row>
    <row r="10040" spans="1:11" x14ac:dyDescent="0.25">
      <c r="A10040" t="s">
        <v>164</v>
      </c>
      <c r="B10040">
        <v>15</v>
      </c>
      <c r="C10040" t="s">
        <v>840</v>
      </c>
      <c r="D10040" t="s">
        <v>165</v>
      </c>
      <c r="E10040">
        <v>29</v>
      </c>
      <c r="F10040">
        <v>33</v>
      </c>
      <c r="G10040">
        <v>87.88</v>
      </c>
      <c r="H10040" t="s">
        <v>65</v>
      </c>
      <c r="I10040">
        <v>95</v>
      </c>
      <c r="J10040" t="s">
        <v>69</v>
      </c>
      <c r="K10040" s="33" t="str">
        <f>IF(ISNA(VLOOKUP(C10040,'Provider-EHR crosswalk'!A:B,2,FALSE)),"No EHR Specified",VLOOKUP(C10040,'Provider-EHR crosswalk'!A:B,2,FALSE))</f>
        <v>Azalea Health EHR</v>
      </c>
    </row>
    <row r="10041" spans="1:11" x14ac:dyDescent="0.25">
      <c r="A10041" t="s">
        <v>166</v>
      </c>
      <c r="B10041">
        <v>15</v>
      </c>
      <c r="C10041" t="s">
        <v>840</v>
      </c>
      <c r="D10041" t="s">
        <v>167</v>
      </c>
      <c r="E10041">
        <v>3</v>
      </c>
      <c r="F10041">
        <v>33</v>
      </c>
      <c r="G10041">
        <v>9.09</v>
      </c>
      <c r="H10041" t="s">
        <v>116</v>
      </c>
      <c r="I10041">
        <v>5</v>
      </c>
      <c r="J10041" t="s">
        <v>69</v>
      </c>
      <c r="K10041" s="33" t="str">
        <f>IF(ISNA(VLOOKUP(C10041,'Provider-EHR crosswalk'!A:B,2,FALSE)),"No EHR Specified",VLOOKUP(C10041,'Provider-EHR crosswalk'!A:B,2,FALSE))</f>
        <v>Azalea Health EHR</v>
      </c>
    </row>
    <row r="10042" spans="1:11" x14ac:dyDescent="0.25">
      <c r="A10042" t="s">
        <v>168</v>
      </c>
      <c r="B10042">
        <v>15</v>
      </c>
      <c r="C10042" t="s">
        <v>840</v>
      </c>
      <c r="D10042" t="s">
        <v>169</v>
      </c>
      <c r="E10042">
        <v>0</v>
      </c>
      <c r="F10042">
        <v>33</v>
      </c>
      <c r="G10042">
        <v>0</v>
      </c>
      <c r="H10042" t="s">
        <v>116</v>
      </c>
      <c r="I10042">
        <v>5</v>
      </c>
      <c r="J10042" t="s">
        <v>66</v>
      </c>
      <c r="K10042" s="33" t="str">
        <f>IF(ISNA(VLOOKUP(C10042,'Provider-EHR crosswalk'!A:B,2,FALSE)),"No EHR Specified",VLOOKUP(C10042,'Provider-EHR crosswalk'!A:B,2,FALSE))</f>
        <v>Azalea Health EHR</v>
      </c>
    </row>
    <row r="10043" spans="1:11" x14ac:dyDescent="0.25">
      <c r="A10043" t="s">
        <v>170</v>
      </c>
      <c r="B10043">
        <v>15</v>
      </c>
      <c r="C10043" t="s">
        <v>840</v>
      </c>
      <c r="D10043" t="s">
        <v>171</v>
      </c>
      <c r="E10043">
        <v>1</v>
      </c>
      <c r="F10043">
        <v>33</v>
      </c>
      <c r="G10043">
        <v>3.03</v>
      </c>
      <c r="H10043" t="s">
        <v>116</v>
      </c>
      <c r="I10043">
        <v>5</v>
      </c>
      <c r="J10043" t="s">
        <v>66</v>
      </c>
      <c r="K10043" s="33" t="str">
        <f>IF(ISNA(VLOOKUP(C10043,'Provider-EHR crosswalk'!A:B,2,FALSE)),"No EHR Specified",VLOOKUP(C10043,'Provider-EHR crosswalk'!A:B,2,FALSE))</f>
        <v>Azalea Health EHR</v>
      </c>
    </row>
    <row r="10044" spans="1:11" x14ac:dyDescent="0.25">
      <c r="A10044" t="s">
        <v>172</v>
      </c>
      <c r="B10044">
        <v>15</v>
      </c>
      <c r="C10044" t="s">
        <v>840</v>
      </c>
      <c r="D10044" t="s">
        <v>173</v>
      </c>
      <c r="E10044">
        <v>7</v>
      </c>
      <c r="F10044">
        <v>264</v>
      </c>
      <c r="G10044">
        <v>2.65</v>
      </c>
      <c r="H10044" t="s">
        <v>116</v>
      </c>
      <c r="I10044">
        <v>5</v>
      </c>
      <c r="J10044" t="s">
        <v>66</v>
      </c>
      <c r="K10044" s="33" t="str">
        <f>IF(ISNA(VLOOKUP(C10044,'Provider-EHR crosswalk'!A:B,2,FALSE)),"No EHR Specified",VLOOKUP(C10044,'Provider-EHR crosswalk'!A:B,2,FALSE))</f>
        <v>Azalea Health EHR</v>
      </c>
    </row>
    <row r="10045" spans="1:11" x14ac:dyDescent="0.25">
      <c r="A10045" t="s">
        <v>174</v>
      </c>
      <c r="B10045">
        <v>15</v>
      </c>
      <c r="C10045" t="s">
        <v>840</v>
      </c>
      <c r="D10045" t="s">
        <v>175</v>
      </c>
      <c r="E10045">
        <v>0</v>
      </c>
      <c r="F10045">
        <v>264</v>
      </c>
      <c r="G10045">
        <v>0</v>
      </c>
      <c r="H10045" t="s">
        <v>116</v>
      </c>
      <c r="I10045">
        <v>5</v>
      </c>
      <c r="J10045" t="s">
        <v>66</v>
      </c>
      <c r="K10045" s="33" t="str">
        <f>IF(ISNA(VLOOKUP(C10045,'Provider-EHR crosswalk'!A:B,2,FALSE)),"No EHR Specified",VLOOKUP(C10045,'Provider-EHR crosswalk'!A:B,2,FALSE))</f>
        <v>Azalea Health EHR</v>
      </c>
    </row>
    <row r="10046" spans="1:11" x14ac:dyDescent="0.25">
      <c r="A10046" t="s">
        <v>176</v>
      </c>
      <c r="B10046">
        <v>15</v>
      </c>
      <c r="C10046" t="s">
        <v>840</v>
      </c>
      <c r="D10046" t="s">
        <v>177</v>
      </c>
      <c r="E10046">
        <v>0</v>
      </c>
      <c r="F10046">
        <v>264</v>
      </c>
      <c r="G10046">
        <v>0</v>
      </c>
      <c r="H10046" t="s">
        <v>116</v>
      </c>
      <c r="I10046">
        <v>5</v>
      </c>
      <c r="J10046" t="s">
        <v>66</v>
      </c>
      <c r="K10046" s="33" t="str">
        <f>IF(ISNA(VLOOKUP(C10046,'Provider-EHR crosswalk'!A:B,2,FALSE)),"No EHR Specified",VLOOKUP(C10046,'Provider-EHR crosswalk'!A:B,2,FALSE))</f>
        <v>Azalea Health EHR</v>
      </c>
    </row>
    <row r="10047" spans="1:11" x14ac:dyDescent="0.25">
      <c r="A10047" t="s">
        <v>63</v>
      </c>
      <c r="B10047">
        <v>24</v>
      </c>
      <c r="C10047" t="s">
        <v>976</v>
      </c>
      <c r="D10047" t="s">
        <v>64</v>
      </c>
      <c r="E10047">
        <v>14</v>
      </c>
      <c r="F10047">
        <v>14</v>
      </c>
      <c r="G10047">
        <v>100</v>
      </c>
      <c r="H10047" t="s">
        <v>65</v>
      </c>
      <c r="I10047">
        <v>99</v>
      </c>
      <c r="J10047" t="s">
        <v>66</v>
      </c>
      <c r="K10047" s="33" t="str">
        <f>IF(ISNA(VLOOKUP(C10047,'Provider-EHR crosswalk'!A:B,2,FALSE)),"No EHR Specified",VLOOKUP(C10047,'Provider-EHR crosswalk'!A:B,2,FALSE))</f>
        <v>Azalea Health EHR</v>
      </c>
    </row>
    <row r="10048" spans="1:11" x14ac:dyDescent="0.25">
      <c r="A10048" t="s">
        <v>67</v>
      </c>
      <c r="B10048">
        <v>24</v>
      </c>
      <c r="C10048" t="s">
        <v>976</v>
      </c>
      <c r="D10048" t="s">
        <v>68</v>
      </c>
      <c r="E10048">
        <v>11</v>
      </c>
      <c r="F10048">
        <v>14</v>
      </c>
      <c r="G10048">
        <v>78.569999999999993</v>
      </c>
      <c r="H10048" t="s">
        <v>65</v>
      </c>
      <c r="I10048">
        <v>75</v>
      </c>
      <c r="J10048" t="s">
        <v>66</v>
      </c>
      <c r="K10048" s="33" t="str">
        <f>IF(ISNA(VLOOKUP(C10048,'Provider-EHR crosswalk'!A:B,2,FALSE)),"No EHR Specified",VLOOKUP(C10048,'Provider-EHR crosswalk'!A:B,2,FALSE))</f>
        <v>Azalea Health EHR</v>
      </c>
    </row>
    <row r="10049" spans="1:11" x14ac:dyDescent="0.25">
      <c r="A10049" t="s">
        <v>70</v>
      </c>
      <c r="B10049">
        <v>24</v>
      </c>
      <c r="C10049" t="s">
        <v>976</v>
      </c>
      <c r="D10049" t="s">
        <v>71</v>
      </c>
      <c r="E10049">
        <v>14</v>
      </c>
      <c r="F10049">
        <v>14</v>
      </c>
      <c r="G10049">
        <v>100</v>
      </c>
      <c r="H10049" t="s">
        <v>65</v>
      </c>
      <c r="I10049">
        <v>99</v>
      </c>
      <c r="J10049" t="s">
        <v>66</v>
      </c>
      <c r="K10049" s="33" t="str">
        <f>IF(ISNA(VLOOKUP(C10049,'Provider-EHR crosswalk'!A:B,2,FALSE)),"No EHR Specified",VLOOKUP(C10049,'Provider-EHR crosswalk'!A:B,2,FALSE))</f>
        <v>Azalea Health EHR</v>
      </c>
    </row>
    <row r="10050" spans="1:11" x14ac:dyDescent="0.25">
      <c r="A10050" t="s">
        <v>72</v>
      </c>
      <c r="B10050">
        <v>24</v>
      </c>
      <c r="C10050" t="s">
        <v>976</v>
      </c>
      <c r="D10050" t="s">
        <v>73</v>
      </c>
      <c r="E10050">
        <v>14</v>
      </c>
      <c r="F10050">
        <v>14</v>
      </c>
      <c r="G10050">
        <v>100</v>
      </c>
      <c r="H10050" t="s">
        <v>65</v>
      </c>
      <c r="I10050">
        <v>99</v>
      </c>
      <c r="J10050" t="s">
        <v>66</v>
      </c>
      <c r="K10050" s="33" t="str">
        <f>IF(ISNA(VLOOKUP(C10050,'Provider-EHR crosswalk'!A:B,2,FALSE)),"No EHR Specified",VLOOKUP(C10050,'Provider-EHR crosswalk'!A:B,2,FALSE))</f>
        <v>Azalea Health EHR</v>
      </c>
    </row>
    <row r="10051" spans="1:11" x14ac:dyDescent="0.25">
      <c r="A10051" t="s">
        <v>74</v>
      </c>
      <c r="B10051">
        <v>24</v>
      </c>
      <c r="C10051" t="s">
        <v>976</v>
      </c>
      <c r="D10051" t="s">
        <v>75</v>
      </c>
      <c r="E10051">
        <v>14</v>
      </c>
      <c r="F10051">
        <v>14</v>
      </c>
      <c r="G10051">
        <v>100</v>
      </c>
      <c r="H10051" t="s">
        <v>65</v>
      </c>
      <c r="I10051">
        <v>99</v>
      </c>
      <c r="J10051" t="s">
        <v>66</v>
      </c>
      <c r="K10051" s="33" t="str">
        <f>IF(ISNA(VLOOKUP(C10051,'Provider-EHR crosswalk'!A:B,2,FALSE)),"No EHR Specified",VLOOKUP(C10051,'Provider-EHR crosswalk'!A:B,2,FALSE))</f>
        <v>Azalea Health EHR</v>
      </c>
    </row>
    <row r="10052" spans="1:11" x14ac:dyDescent="0.25">
      <c r="A10052" t="s">
        <v>76</v>
      </c>
      <c r="B10052">
        <v>24</v>
      </c>
      <c r="C10052" t="s">
        <v>976</v>
      </c>
      <c r="D10052" t="s">
        <v>77</v>
      </c>
      <c r="E10052">
        <v>14</v>
      </c>
      <c r="F10052">
        <v>14</v>
      </c>
      <c r="G10052">
        <v>100</v>
      </c>
      <c r="H10052" t="s">
        <v>65</v>
      </c>
      <c r="I10052">
        <v>85</v>
      </c>
      <c r="J10052" t="s">
        <v>66</v>
      </c>
      <c r="K10052" s="33" t="str">
        <f>IF(ISNA(VLOOKUP(C10052,'Provider-EHR crosswalk'!A:B,2,FALSE)),"No EHR Specified",VLOOKUP(C10052,'Provider-EHR crosswalk'!A:B,2,FALSE))</f>
        <v>Azalea Health EHR</v>
      </c>
    </row>
    <row r="10053" spans="1:11" x14ac:dyDescent="0.25">
      <c r="A10053" t="s">
        <v>78</v>
      </c>
      <c r="B10053">
        <v>24</v>
      </c>
      <c r="C10053" t="s">
        <v>976</v>
      </c>
      <c r="D10053" t="s">
        <v>79</v>
      </c>
      <c r="E10053">
        <v>14</v>
      </c>
      <c r="F10053">
        <v>14</v>
      </c>
      <c r="G10053">
        <v>100</v>
      </c>
      <c r="H10053" t="s">
        <v>65</v>
      </c>
      <c r="I10053">
        <v>85</v>
      </c>
      <c r="J10053" t="s">
        <v>66</v>
      </c>
      <c r="K10053" s="33" t="str">
        <f>IF(ISNA(VLOOKUP(C10053,'Provider-EHR crosswalk'!A:B,2,FALSE)),"No EHR Specified",VLOOKUP(C10053,'Provider-EHR crosswalk'!A:B,2,FALSE))</f>
        <v>Azalea Health EHR</v>
      </c>
    </row>
    <row r="10054" spans="1:11" x14ac:dyDescent="0.25">
      <c r="A10054" t="s">
        <v>80</v>
      </c>
      <c r="B10054">
        <v>24</v>
      </c>
      <c r="C10054" t="s">
        <v>976</v>
      </c>
      <c r="D10054" t="s">
        <v>81</v>
      </c>
      <c r="E10054">
        <v>14</v>
      </c>
      <c r="F10054">
        <v>14</v>
      </c>
      <c r="G10054">
        <v>100</v>
      </c>
      <c r="H10054" t="s">
        <v>65</v>
      </c>
      <c r="I10054">
        <v>85</v>
      </c>
      <c r="J10054" t="s">
        <v>66</v>
      </c>
      <c r="K10054" s="33" t="str">
        <f>IF(ISNA(VLOOKUP(C10054,'Provider-EHR crosswalk'!A:B,2,FALSE)),"No EHR Specified",VLOOKUP(C10054,'Provider-EHR crosswalk'!A:B,2,FALSE))</f>
        <v>Azalea Health EHR</v>
      </c>
    </row>
    <row r="10055" spans="1:11" x14ac:dyDescent="0.25">
      <c r="A10055" t="s">
        <v>82</v>
      </c>
      <c r="B10055">
        <v>24</v>
      </c>
      <c r="C10055" t="s">
        <v>976</v>
      </c>
      <c r="D10055" t="s">
        <v>83</v>
      </c>
      <c r="E10055">
        <v>14</v>
      </c>
      <c r="F10055">
        <v>14</v>
      </c>
      <c r="G10055">
        <v>100</v>
      </c>
      <c r="H10055" t="s">
        <v>65</v>
      </c>
      <c r="I10055">
        <v>85</v>
      </c>
      <c r="J10055" t="s">
        <v>66</v>
      </c>
      <c r="K10055" s="33" t="str">
        <f>IF(ISNA(VLOOKUP(C10055,'Provider-EHR crosswalk'!A:B,2,FALSE)),"No EHR Specified",VLOOKUP(C10055,'Provider-EHR crosswalk'!A:B,2,FALSE))</f>
        <v>Azalea Health EHR</v>
      </c>
    </row>
    <row r="10056" spans="1:11" x14ac:dyDescent="0.25">
      <c r="A10056" t="s">
        <v>84</v>
      </c>
      <c r="B10056">
        <v>24</v>
      </c>
      <c r="C10056" t="s">
        <v>976</v>
      </c>
      <c r="D10056" t="s">
        <v>85</v>
      </c>
      <c r="E10056">
        <v>14</v>
      </c>
      <c r="F10056">
        <v>14</v>
      </c>
      <c r="G10056">
        <v>100</v>
      </c>
      <c r="H10056" t="s">
        <v>65</v>
      </c>
      <c r="I10056">
        <v>85</v>
      </c>
      <c r="J10056" t="s">
        <v>66</v>
      </c>
      <c r="K10056" s="33" t="str">
        <f>IF(ISNA(VLOOKUP(C10056,'Provider-EHR crosswalk'!A:B,2,FALSE)),"No EHR Specified",VLOOKUP(C10056,'Provider-EHR crosswalk'!A:B,2,FALSE))</f>
        <v>Azalea Health EHR</v>
      </c>
    </row>
    <row r="10057" spans="1:11" x14ac:dyDescent="0.25">
      <c r="A10057" t="s">
        <v>86</v>
      </c>
      <c r="B10057">
        <v>24</v>
      </c>
      <c r="C10057" t="s">
        <v>976</v>
      </c>
      <c r="D10057" t="s">
        <v>87</v>
      </c>
      <c r="E10057">
        <v>14</v>
      </c>
      <c r="F10057">
        <v>14</v>
      </c>
      <c r="G10057">
        <v>100</v>
      </c>
      <c r="H10057" t="s">
        <v>65</v>
      </c>
      <c r="I10057">
        <v>95</v>
      </c>
      <c r="J10057" t="s">
        <v>66</v>
      </c>
      <c r="K10057" s="33" t="str">
        <f>IF(ISNA(VLOOKUP(C10057,'Provider-EHR crosswalk'!A:B,2,FALSE)),"No EHR Specified",VLOOKUP(C10057,'Provider-EHR crosswalk'!A:B,2,FALSE))</f>
        <v>Azalea Health EHR</v>
      </c>
    </row>
    <row r="10058" spans="1:11" x14ac:dyDescent="0.25">
      <c r="A10058" t="s">
        <v>88</v>
      </c>
      <c r="B10058">
        <v>24</v>
      </c>
      <c r="C10058" t="s">
        <v>976</v>
      </c>
      <c r="D10058" t="s">
        <v>89</v>
      </c>
      <c r="E10058">
        <v>14</v>
      </c>
      <c r="F10058">
        <v>14</v>
      </c>
      <c r="G10058">
        <v>100</v>
      </c>
      <c r="H10058" t="s">
        <v>65</v>
      </c>
      <c r="I10058">
        <v>95</v>
      </c>
      <c r="J10058" t="s">
        <v>66</v>
      </c>
      <c r="K10058" s="33" t="str">
        <f>IF(ISNA(VLOOKUP(C10058,'Provider-EHR crosswalk'!A:B,2,FALSE)),"No EHR Specified",VLOOKUP(C10058,'Provider-EHR crosswalk'!A:B,2,FALSE))</f>
        <v>Azalea Health EHR</v>
      </c>
    </row>
    <row r="10059" spans="1:11" x14ac:dyDescent="0.25">
      <c r="A10059" t="s">
        <v>90</v>
      </c>
      <c r="B10059">
        <v>24</v>
      </c>
      <c r="C10059" t="s">
        <v>976</v>
      </c>
      <c r="D10059" t="s">
        <v>91</v>
      </c>
      <c r="E10059">
        <v>14</v>
      </c>
      <c r="F10059">
        <v>14</v>
      </c>
      <c r="G10059">
        <v>100</v>
      </c>
      <c r="H10059" t="s">
        <v>65</v>
      </c>
      <c r="I10059">
        <v>90</v>
      </c>
      <c r="J10059" t="s">
        <v>66</v>
      </c>
      <c r="K10059" s="33" t="str">
        <f>IF(ISNA(VLOOKUP(C10059,'Provider-EHR crosswalk'!A:B,2,FALSE)),"No EHR Specified",VLOOKUP(C10059,'Provider-EHR crosswalk'!A:B,2,FALSE))</f>
        <v>Azalea Health EHR</v>
      </c>
    </row>
    <row r="10060" spans="1:11" x14ac:dyDescent="0.25">
      <c r="A10060" t="s">
        <v>92</v>
      </c>
      <c r="B10060">
        <v>24</v>
      </c>
      <c r="C10060" t="s">
        <v>976</v>
      </c>
      <c r="D10060" t="s">
        <v>93</v>
      </c>
      <c r="E10060">
        <v>9</v>
      </c>
      <c r="F10060">
        <v>14</v>
      </c>
      <c r="G10060">
        <v>64.290000000000006</v>
      </c>
      <c r="H10060" t="s">
        <v>65</v>
      </c>
      <c r="I10060">
        <v>90</v>
      </c>
      <c r="J10060" t="s">
        <v>69</v>
      </c>
      <c r="K10060" s="33" t="str">
        <f>IF(ISNA(VLOOKUP(C10060,'Provider-EHR crosswalk'!A:B,2,FALSE)),"No EHR Specified",VLOOKUP(C10060,'Provider-EHR crosswalk'!A:B,2,FALSE))</f>
        <v>Azalea Health EHR</v>
      </c>
    </row>
    <row r="10061" spans="1:11" x14ac:dyDescent="0.25">
      <c r="A10061" t="s">
        <v>94</v>
      </c>
      <c r="B10061">
        <v>24</v>
      </c>
      <c r="C10061" t="s">
        <v>976</v>
      </c>
      <c r="D10061" t="s">
        <v>95</v>
      </c>
      <c r="E10061">
        <v>10</v>
      </c>
      <c r="F10061">
        <v>14</v>
      </c>
      <c r="G10061">
        <v>71.430000000000007</v>
      </c>
      <c r="H10061" t="s">
        <v>65</v>
      </c>
      <c r="I10061">
        <v>90</v>
      </c>
      <c r="J10061" t="s">
        <v>69</v>
      </c>
      <c r="K10061" s="33" t="str">
        <f>IF(ISNA(VLOOKUP(C10061,'Provider-EHR crosswalk'!A:B,2,FALSE)),"No EHR Specified",VLOOKUP(C10061,'Provider-EHR crosswalk'!A:B,2,FALSE))</f>
        <v>Azalea Health EHR</v>
      </c>
    </row>
    <row r="10062" spans="1:11" x14ac:dyDescent="0.25">
      <c r="A10062" t="s">
        <v>96</v>
      </c>
      <c r="B10062">
        <v>24</v>
      </c>
      <c r="C10062" t="s">
        <v>976</v>
      </c>
      <c r="D10062" t="s">
        <v>97</v>
      </c>
      <c r="E10062">
        <v>14</v>
      </c>
      <c r="F10062">
        <v>14</v>
      </c>
      <c r="G10062">
        <v>100</v>
      </c>
      <c r="H10062" t="s">
        <v>65</v>
      </c>
      <c r="I10062">
        <v>90</v>
      </c>
      <c r="J10062" t="s">
        <v>66</v>
      </c>
      <c r="K10062" s="33" t="str">
        <f>IF(ISNA(VLOOKUP(C10062,'Provider-EHR crosswalk'!A:B,2,FALSE)),"No EHR Specified",VLOOKUP(C10062,'Provider-EHR crosswalk'!A:B,2,FALSE))</f>
        <v>Azalea Health EHR</v>
      </c>
    </row>
    <row r="10063" spans="1:11" x14ac:dyDescent="0.25">
      <c r="A10063" t="s">
        <v>98</v>
      </c>
      <c r="B10063">
        <v>24</v>
      </c>
      <c r="C10063" t="s">
        <v>976</v>
      </c>
      <c r="D10063" t="s">
        <v>99</v>
      </c>
      <c r="E10063">
        <v>14</v>
      </c>
      <c r="F10063">
        <v>14</v>
      </c>
      <c r="G10063">
        <v>100</v>
      </c>
      <c r="H10063" t="s">
        <v>65</v>
      </c>
      <c r="I10063">
        <v>90</v>
      </c>
      <c r="J10063" t="s">
        <v>66</v>
      </c>
      <c r="K10063" s="33" t="str">
        <f>IF(ISNA(VLOOKUP(C10063,'Provider-EHR crosswalk'!A:B,2,FALSE)),"No EHR Specified",VLOOKUP(C10063,'Provider-EHR crosswalk'!A:B,2,FALSE))</f>
        <v>Azalea Health EHR</v>
      </c>
    </row>
    <row r="10064" spans="1:11" x14ac:dyDescent="0.25">
      <c r="A10064" t="s">
        <v>100</v>
      </c>
      <c r="B10064">
        <v>24</v>
      </c>
      <c r="C10064" t="s">
        <v>976</v>
      </c>
      <c r="D10064" t="s">
        <v>101</v>
      </c>
      <c r="E10064">
        <v>44</v>
      </c>
      <c r="F10064">
        <v>44</v>
      </c>
      <c r="G10064">
        <v>100</v>
      </c>
      <c r="H10064" t="s">
        <v>65</v>
      </c>
      <c r="I10064">
        <v>99</v>
      </c>
      <c r="J10064" t="s">
        <v>66</v>
      </c>
      <c r="K10064" s="33" t="str">
        <f>IF(ISNA(VLOOKUP(C10064,'Provider-EHR crosswalk'!A:B,2,FALSE)),"No EHR Specified",VLOOKUP(C10064,'Provider-EHR crosswalk'!A:B,2,FALSE))</f>
        <v>Azalea Health EHR</v>
      </c>
    </row>
    <row r="10065" spans="1:11" x14ac:dyDescent="0.25">
      <c r="A10065" t="s">
        <v>102</v>
      </c>
      <c r="B10065">
        <v>24</v>
      </c>
      <c r="C10065" t="s">
        <v>976</v>
      </c>
      <c r="D10065" t="s">
        <v>103</v>
      </c>
      <c r="E10065">
        <v>44</v>
      </c>
      <c r="F10065">
        <v>44</v>
      </c>
      <c r="G10065">
        <v>100</v>
      </c>
      <c r="H10065" t="s">
        <v>65</v>
      </c>
      <c r="I10065">
        <v>99</v>
      </c>
      <c r="J10065" t="s">
        <v>66</v>
      </c>
      <c r="K10065" s="33" t="str">
        <f>IF(ISNA(VLOOKUP(C10065,'Provider-EHR crosswalk'!A:B,2,FALSE)),"No EHR Specified",VLOOKUP(C10065,'Provider-EHR crosswalk'!A:B,2,FALSE))</f>
        <v>Azalea Health EHR</v>
      </c>
    </row>
    <row r="10066" spans="1:11" x14ac:dyDescent="0.25">
      <c r="A10066" t="s">
        <v>104</v>
      </c>
      <c r="B10066">
        <v>24</v>
      </c>
      <c r="C10066" t="s">
        <v>976</v>
      </c>
      <c r="D10066" t="s">
        <v>105</v>
      </c>
      <c r="E10066">
        <v>44</v>
      </c>
      <c r="F10066">
        <v>44</v>
      </c>
      <c r="G10066">
        <v>100</v>
      </c>
      <c r="H10066" t="s">
        <v>65</v>
      </c>
      <c r="I10066">
        <v>99</v>
      </c>
      <c r="J10066" t="s">
        <v>66</v>
      </c>
      <c r="K10066" s="33" t="str">
        <f>IF(ISNA(VLOOKUP(C10066,'Provider-EHR crosswalk'!A:B,2,FALSE)),"No EHR Specified",VLOOKUP(C10066,'Provider-EHR crosswalk'!A:B,2,FALSE))</f>
        <v>Azalea Health EHR</v>
      </c>
    </row>
    <row r="10067" spans="1:11" x14ac:dyDescent="0.25">
      <c r="A10067" t="s">
        <v>106</v>
      </c>
      <c r="B10067">
        <v>24</v>
      </c>
      <c r="C10067" t="s">
        <v>976</v>
      </c>
      <c r="D10067" t="s">
        <v>107</v>
      </c>
      <c r="E10067">
        <v>33</v>
      </c>
      <c r="F10067">
        <v>33</v>
      </c>
      <c r="G10067">
        <v>100</v>
      </c>
      <c r="H10067" t="s">
        <v>65</v>
      </c>
      <c r="I10067">
        <v>99</v>
      </c>
      <c r="J10067" t="s">
        <v>66</v>
      </c>
      <c r="K10067" s="33" t="str">
        <f>IF(ISNA(VLOOKUP(C10067,'Provider-EHR crosswalk'!A:B,2,FALSE)),"No EHR Specified",VLOOKUP(C10067,'Provider-EHR crosswalk'!A:B,2,FALSE))</f>
        <v>Azalea Health EHR</v>
      </c>
    </row>
    <row r="10068" spans="1:11" x14ac:dyDescent="0.25">
      <c r="A10068" t="s">
        <v>108</v>
      </c>
      <c r="B10068">
        <v>24</v>
      </c>
      <c r="C10068" t="s">
        <v>976</v>
      </c>
      <c r="D10068" t="s">
        <v>109</v>
      </c>
      <c r="E10068">
        <v>33</v>
      </c>
      <c r="F10068">
        <v>33</v>
      </c>
      <c r="G10068">
        <v>100</v>
      </c>
      <c r="H10068" t="s">
        <v>65</v>
      </c>
      <c r="I10068">
        <v>99</v>
      </c>
      <c r="J10068" t="s">
        <v>66</v>
      </c>
      <c r="K10068" s="33" t="str">
        <f>IF(ISNA(VLOOKUP(C10068,'Provider-EHR crosswalk'!A:B,2,FALSE)),"No EHR Specified",VLOOKUP(C10068,'Provider-EHR crosswalk'!A:B,2,FALSE))</f>
        <v>Azalea Health EHR</v>
      </c>
    </row>
    <row r="10069" spans="1:11" x14ac:dyDescent="0.25">
      <c r="A10069" t="s">
        <v>110</v>
      </c>
      <c r="B10069">
        <v>24</v>
      </c>
      <c r="C10069" t="s">
        <v>976</v>
      </c>
      <c r="D10069" t="s">
        <v>111</v>
      </c>
      <c r="E10069">
        <v>33</v>
      </c>
      <c r="F10069">
        <v>33</v>
      </c>
      <c r="G10069">
        <v>100</v>
      </c>
      <c r="H10069" t="s">
        <v>65</v>
      </c>
      <c r="I10069">
        <v>99</v>
      </c>
      <c r="J10069" t="s">
        <v>66</v>
      </c>
      <c r="K10069" s="33" t="str">
        <f>IF(ISNA(VLOOKUP(C10069,'Provider-EHR crosswalk'!A:B,2,FALSE)),"No EHR Specified",VLOOKUP(C10069,'Provider-EHR crosswalk'!A:B,2,FALSE))</f>
        <v>Azalea Health EHR</v>
      </c>
    </row>
    <row r="10070" spans="1:11" x14ac:dyDescent="0.25">
      <c r="A10070" t="s">
        <v>112</v>
      </c>
      <c r="B10070">
        <v>24</v>
      </c>
      <c r="C10070" t="s">
        <v>976</v>
      </c>
      <c r="D10070" t="s">
        <v>113</v>
      </c>
      <c r="E10070">
        <v>33</v>
      </c>
      <c r="F10070">
        <v>33</v>
      </c>
      <c r="G10070">
        <v>100</v>
      </c>
      <c r="H10070" t="s">
        <v>65</v>
      </c>
      <c r="I10070">
        <v>99</v>
      </c>
      <c r="J10070" t="s">
        <v>66</v>
      </c>
      <c r="K10070" s="33" t="str">
        <f>IF(ISNA(VLOOKUP(C10070,'Provider-EHR crosswalk'!A:B,2,FALSE)),"No EHR Specified",VLOOKUP(C10070,'Provider-EHR crosswalk'!A:B,2,FALSE))</f>
        <v>Azalea Health EHR</v>
      </c>
    </row>
    <row r="10071" spans="1:11" x14ac:dyDescent="0.25">
      <c r="A10071" t="s">
        <v>114</v>
      </c>
      <c r="B10071">
        <v>24</v>
      </c>
      <c r="C10071" t="s">
        <v>976</v>
      </c>
      <c r="D10071" t="s">
        <v>115</v>
      </c>
      <c r="E10071">
        <v>0</v>
      </c>
      <c r="F10071">
        <v>14</v>
      </c>
      <c r="G10071">
        <v>0</v>
      </c>
      <c r="H10071" t="s">
        <v>116</v>
      </c>
      <c r="I10071">
        <v>4</v>
      </c>
      <c r="J10071" t="s">
        <v>66</v>
      </c>
      <c r="K10071" s="33" t="str">
        <f>IF(ISNA(VLOOKUP(C10071,'Provider-EHR crosswalk'!A:B,2,FALSE)),"No EHR Specified",VLOOKUP(C10071,'Provider-EHR crosswalk'!A:B,2,FALSE))</f>
        <v>Azalea Health EHR</v>
      </c>
    </row>
    <row r="10072" spans="1:11" x14ac:dyDescent="0.25">
      <c r="A10072" t="s">
        <v>117</v>
      </c>
      <c r="B10072">
        <v>24</v>
      </c>
      <c r="C10072" t="s">
        <v>976</v>
      </c>
      <c r="D10072" t="s">
        <v>118</v>
      </c>
      <c r="E10072">
        <v>1</v>
      </c>
      <c r="F10072">
        <v>14</v>
      </c>
      <c r="G10072">
        <v>7.14</v>
      </c>
      <c r="H10072" t="s">
        <v>116</v>
      </c>
      <c r="I10072">
        <v>4</v>
      </c>
      <c r="J10072" t="s">
        <v>69</v>
      </c>
      <c r="K10072" s="33" t="str">
        <f>IF(ISNA(VLOOKUP(C10072,'Provider-EHR crosswalk'!A:B,2,FALSE)),"No EHR Specified",VLOOKUP(C10072,'Provider-EHR crosswalk'!A:B,2,FALSE))</f>
        <v>Azalea Health EHR</v>
      </c>
    </row>
    <row r="10073" spans="1:11" x14ac:dyDescent="0.25">
      <c r="A10073" t="s">
        <v>119</v>
      </c>
      <c r="B10073">
        <v>24</v>
      </c>
      <c r="C10073" t="s">
        <v>976</v>
      </c>
      <c r="D10073" t="s">
        <v>120</v>
      </c>
      <c r="E10073">
        <v>0</v>
      </c>
      <c r="F10073">
        <v>14</v>
      </c>
      <c r="G10073">
        <v>0</v>
      </c>
      <c r="H10073" t="s">
        <v>116</v>
      </c>
      <c r="I10073">
        <v>4</v>
      </c>
      <c r="J10073" t="s">
        <v>66</v>
      </c>
      <c r="K10073" s="33" t="str">
        <f>IF(ISNA(VLOOKUP(C10073,'Provider-EHR crosswalk'!A:B,2,FALSE)),"No EHR Specified",VLOOKUP(C10073,'Provider-EHR crosswalk'!A:B,2,FALSE))</f>
        <v>Azalea Health EHR</v>
      </c>
    </row>
    <row r="10074" spans="1:11" x14ac:dyDescent="0.25">
      <c r="A10074" t="s">
        <v>121</v>
      </c>
      <c r="B10074">
        <v>24</v>
      </c>
      <c r="C10074" t="s">
        <v>976</v>
      </c>
      <c r="D10074" t="s">
        <v>122</v>
      </c>
      <c r="E10074">
        <v>0</v>
      </c>
      <c r="F10074">
        <v>14</v>
      </c>
      <c r="G10074">
        <v>0</v>
      </c>
      <c r="H10074" t="s">
        <v>116</v>
      </c>
      <c r="I10074">
        <v>1</v>
      </c>
      <c r="J10074" t="s">
        <v>66</v>
      </c>
      <c r="K10074" s="33" t="str">
        <f>IF(ISNA(VLOOKUP(C10074,'Provider-EHR crosswalk'!A:B,2,FALSE)),"No EHR Specified",VLOOKUP(C10074,'Provider-EHR crosswalk'!A:B,2,FALSE))</f>
        <v>Azalea Health EHR</v>
      </c>
    </row>
    <row r="10075" spans="1:11" x14ac:dyDescent="0.25">
      <c r="A10075" t="s">
        <v>123</v>
      </c>
      <c r="B10075">
        <v>24</v>
      </c>
      <c r="C10075" t="s">
        <v>976</v>
      </c>
      <c r="D10075" t="s">
        <v>124</v>
      </c>
      <c r="E10075">
        <v>0</v>
      </c>
      <c r="F10075">
        <v>44</v>
      </c>
      <c r="G10075">
        <v>0</v>
      </c>
      <c r="H10075" t="s">
        <v>116</v>
      </c>
      <c r="I10075">
        <v>1</v>
      </c>
      <c r="J10075" t="s">
        <v>66</v>
      </c>
      <c r="K10075" s="33" t="str">
        <f>IF(ISNA(VLOOKUP(C10075,'Provider-EHR crosswalk'!A:B,2,FALSE)),"No EHR Specified",VLOOKUP(C10075,'Provider-EHR crosswalk'!A:B,2,FALSE))</f>
        <v>Azalea Health EHR</v>
      </c>
    </row>
    <row r="10076" spans="1:11" x14ac:dyDescent="0.25">
      <c r="A10076" t="s">
        <v>125</v>
      </c>
      <c r="B10076">
        <v>24</v>
      </c>
      <c r="C10076" t="s">
        <v>976</v>
      </c>
      <c r="D10076" t="s">
        <v>126</v>
      </c>
      <c r="E10076">
        <v>0</v>
      </c>
      <c r="F10076">
        <v>44</v>
      </c>
      <c r="G10076">
        <v>0</v>
      </c>
      <c r="H10076" t="s">
        <v>116</v>
      </c>
      <c r="I10076">
        <v>1</v>
      </c>
      <c r="J10076" t="s">
        <v>66</v>
      </c>
      <c r="K10076" s="33" t="str">
        <f>IF(ISNA(VLOOKUP(C10076,'Provider-EHR crosswalk'!A:B,2,FALSE)),"No EHR Specified",VLOOKUP(C10076,'Provider-EHR crosswalk'!A:B,2,FALSE))</f>
        <v>Azalea Health EHR</v>
      </c>
    </row>
    <row r="10077" spans="1:11" x14ac:dyDescent="0.25">
      <c r="A10077" t="s">
        <v>127</v>
      </c>
      <c r="B10077">
        <v>24</v>
      </c>
      <c r="C10077" t="s">
        <v>976</v>
      </c>
      <c r="D10077" t="s">
        <v>128</v>
      </c>
      <c r="E10077">
        <v>0</v>
      </c>
      <c r="F10077">
        <v>44</v>
      </c>
      <c r="G10077">
        <v>0</v>
      </c>
      <c r="H10077" t="s">
        <v>116</v>
      </c>
      <c r="I10077">
        <v>4</v>
      </c>
      <c r="J10077" t="s">
        <v>66</v>
      </c>
      <c r="K10077" s="33" t="str">
        <f>IF(ISNA(VLOOKUP(C10077,'Provider-EHR crosswalk'!A:B,2,FALSE)),"No EHR Specified",VLOOKUP(C10077,'Provider-EHR crosswalk'!A:B,2,FALSE))</f>
        <v>Azalea Health EHR</v>
      </c>
    </row>
    <row r="10078" spans="1:11" x14ac:dyDescent="0.25">
      <c r="A10078" t="s">
        <v>129</v>
      </c>
      <c r="B10078">
        <v>24</v>
      </c>
      <c r="C10078" t="s">
        <v>976</v>
      </c>
      <c r="D10078" t="s">
        <v>130</v>
      </c>
      <c r="E10078">
        <v>1</v>
      </c>
      <c r="F10078">
        <v>44</v>
      </c>
      <c r="G10078">
        <v>2.27</v>
      </c>
      <c r="H10078" t="s">
        <v>116</v>
      </c>
      <c r="I10078">
        <v>4</v>
      </c>
      <c r="J10078" t="s">
        <v>66</v>
      </c>
      <c r="K10078" s="33" t="str">
        <f>IF(ISNA(VLOOKUP(C10078,'Provider-EHR crosswalk'!A:B,2,FALSE)),"No EHR Specified",VLOOKUP(C10078,'Provider-EHR crosswalk'!A:B,2,FALSE))</f>
        <v>Azalea Health EHR</v>
      </c>
    </row>
    <row r="10079" spans="1:11" x14ac:dyDescent="0.25">
      <c r="A10079" t="s">
        <v>131</v>
      </c>
      <c r="B10079">
        <v>24</v>
      </c>
      <c r="C10079" t="s">
        <v>976</v>
      </c>
      <c r="D10079" t="s">
        <v>132</v>
      </c>
      <c r="E10079">
        <v>0</v>
      </c>
      <c r="F10079">
        <v>44</v>
      </c>
      <c r="G10079">
        <v>0</v>
      </c>
      <c r="H10079" t="s">
        <v>116</v>
      </c>
      <c r="I10079">
        <v>4</v>
      </c>
      <c r="J10079" t="s">
        <v>66</v>
      </c>
      <c r="K10079" s="33" t="str">
        <f>IF(ISNA(VLOOKUP(C10079,'Provider-EHR crosswalk'!A:B,2,FALSE)),"No EHR Specified",VLOOKUP(C10079,'Provider-EHR crosswalk'!A:B,2,FALSE))</f>
        <v>Azalea Health EHR</v>
      </c>
    </row>
    <row r="10080" spans="1:11" x14ac:dyDescent="0.25">
      <c r="A10080" t="s">
        <v>133</v>
      </c>
      <c r="B10080">
        <v>24</v>
      </c>
      <c r="C10080" t="s">
        <v>976</v>
      </c>
      <c r="D10080" t="s">
        <v>134</v>
      </c>
      <c r="E10080">
        <v>0</v>
      </c>
      <c r="F10080">
        <v>44</v>
      </c>
      <c r="G10080">
        <v>0</v>
      </c>
      <c r="H10080" t="s">
        <v>116</v>
      </c>
      <c r="I10080">
        <v>1</v>
      </c>
      <c r="J10080" t="s">
        <v>66</v>
      </c>
      <c r="K10080" s="33" t="str">
        <f>IF(ISNA(VLOOKUP(C10080,'Provider-EHR crosswalk'!A:B,2,FALSE)),"No EHR Specified",VLOOKUP(C10080,'Provider-EHR crosswalk'!A:B,2,FALSE))</f>
        <v>Azalea Health EHR</v>
      </c>
    </row>
    <row r="10081" spans="1:11" x14ac:dyDescent="0.25">
      <c r="A10081" t="s">
        <v>135</v>
      </c>
      <c r="B10081">
        <v>24</v>
      </c>
      <c r="C10081" t="s">
        <v>976</v>
      </c>
      <c r="D10081" t="s">
        <v>136</v>
      </c>
      <c r="E10081">
        <v>0</v>
      </c>
      <c r="F10081">
        <v>33</v>
      </c>
      <c r="G10081">
        <v>0</v>
      </c>
      <c r="H10081" t="s">
        <v>116</v>
      </c>
      <c r="I10081">
        <v>1</v>
      </c>
      <c r="J10081" t="s">
        <v>66</v>
      </c>
      <c r="K10081" s="33" t="str">
        <f>IF(ISNA(VLOOKUP(C10081,'Provider-EHR crosswalk'!A:B,2,FALSE)),"No EHR Specified",VLOOKUP(C10081,'Provider-EHR crosswalk'!A:B,2,FALSE))</f>
        <v>Azalea Health EHR</v>
      </c>
    </row>
    <row r="10082" spans="1:11" x14ac:dyDescent="0.25">
      <c r="A10082" t="s">
        <v>137</v>
      </c>
      <c r="B10082">
        <v>24</v>
      </c>
      <c r="C10082" t="s">
        <v>976</v>
      </c>
      <c r="D10082" t="s">
        <v>138</v>
      </c>
      <c r="E10082">
        <v>0</v>
      </c>
      <c r="F10082">
        <v>33</v>
      </c>
      <c r="G10082">
        <v>0</v>
      </c>
      <c r="H10082" t="s">
        <v>116</v>
      </c>
      <c r="I10082">
        <v>1</v>
      </c>
      <c r="J10082" t="s">
        <v>66</v>
      </c>
      <c r="K10082" s="33" t="str">
        <f>IF(ISNA(VLOOKUP(C10082,'Provider-EHR crosswalk'!A:B,2,FALSE)),"No EHR Specified",VLOOKUP(C10082,'Provider-EHR crosswalk'!A:B,2,FALSE))</f>
        <v>Azalea Health EHR</v>
      </c>
    </row>
    <row r="10083" spans="1:11" x14ac:dyDescent="0.25">
      <c r="A10083" t="s">
        <v>139</v>
      </c>
      <c r="B10083">
        <v>24</v>
      </c>
      <c r="C10083" t="s">
        <v>976</v>
      </c>
      <c r="D10083" t="s">
        <v>140</v>
      </c>
      <c r="E10083">
        <v>0</v>
      </c>
      <c r="F10083">
        <v>33</v>
      </c>
      <c r="G10083">
        <v>0</v>
      </c>
      <c r="H10083" t="s">
        <v>116</v>
      </c>
      <c r="I10083">
        <v>1</v>
      </c>
      <c r="J10083" t="s">
        <v>66</v>
      </c>
      <c r="K10083" s="33" t="str">
        <f>IF(ISNA(VLOOKUP(C10083,'Provider-EHR crosswalk'!A:B,2,FALSE)),"No EHR Specified",VLOOKUP(C10083,'Provider-EHR crosswalk'!A:B,2,FALSE))</f>
        <v>Azalea Health EHR</v>
      </c>
    </row>
    <row r="10084" spans="1:11" x14ac:dyDescent="0.25">
      <c r="A10084" t="s">
        <v>141</v>
      </c>
      <c r="B10084">
        <v>24</v>
      </c>
      <c r="C10084" t="s">
        <v>976</v>
      </c>
      <c r="D10084" t="s">
        <v>142</v>
      </c>
      <c r="E10084">
        <v>0</v>
      </c>
      <c r="F10084">
        <v>33</v>
      </c>
      <c r="G10084">
        <v>0</v>
      </c>
      <c r="H10084" t="s">
        <v>116</v>
      </c>
      <c r="I10084">
        <v>1</v>
      </c>
      <c r="J10084" t="s">
        <v>66</v>
      </c>
      <c r="K10084" s="33" t="str">
        <f>IF(ISNA(VLOOKUP(C10084,'Provider-EHR crosswalk'!A:B,2,FALSE)),"No EHR Specified",VLOOKUP(C10084,'Provider-EHR crosswalk'!A:B,2,FALSE))</f>
        <v>Azalea Health EHR</v>
      </c>
    </row>
    <row r="10085" spans="1:11" x14ac:dyDescent="0.25">
      <c r="A10085" t="s">
        <v>143</v>
      </c>
      <c r="B10085">
        <v>24</v>
      </c>
      <c r="C10085" t="s">
        <v>976</v>
      </c>
      <c r="D10085" t="s">
        <v>144</v>
      </c>
      <c r="E10085">
        <v>0</v>
      </c>
      <c r="F10085">
        <v>33</v>
      </c>
      <c r="G10085">
        <v>0</v>
      </c>
      <c r="H10085" t="s">
        <v>116</v>
      </c>
      <c r="I10085">
        <v>1</v>
      </c>
      <c r="J10085" t="s">
        <v>66</v>
      </c>
      <c r="K10085" s="33" t="str">
        <f>IF(ISNA(VLOOKUP(C10085,'Provider-EHR crosswalk'!A:B,2,FALSE)),"No EHR Specified",VLOOKUP(C10085,'Provider-EHR crosswalk'!A:B,2,FALSE))</f>
        <v>Azalea Health EHR</v>
      </c>
    </row>
    <row r="10086" spans="1:11" x14ac:dyDescent="0.25">
      <c r="A10086" t="s">
        <v>145</v>
      </c>
      <c r="B10086">
        <v>24</v>
      </c>
      <c r="C10086" t="s">
        <v>976</v>
      </c>
      <c r="D10086" t="s">
        <v>146</v>
      </c>
      <c r="E10086">
        <v>0</v>
      </c>
      <c r="F10086">
        <v>33</v>
      </c>
      <c r="G10086">
        <v>0</v>
      </c>
      <c r="H10086" t="s">
        <v>116</v>
      </c>
      <c r="I10086">
        <v>1</v>
      </c>
      <c r="J10086" t="s">
        <v>66</v>
      </c>
      <c r="K10086" s="33" t="str">
        <f>IF(ISNA(VLOOKUP(C10086,'Provider-EHR crosswalk'!A:B,2,FALSE)),"No EHR Specified",VLOOKUP(C10086,'Provider-EHR crosswalk'!A:B,2,FALSE))</f>
        <v>Azalea Health EHR</v>
      </c>
    </row>
    <row r="10087" spans="1:11" x14ac:dyDescent="0.25">
      <c r="A10087" t="s">
        <v>147</v>
      </c>
      <c r="B10087">
        <v>24</v>
      </c>
      <c r="C10087" t="s">
        <v>976</v>
      </c>
      <c r="D10087" t="s">
        <v>148</v>
      </c>
      <c r="E10087">
        <v>0</v>
      </c>
      <c r="F10087">
        <v>44</v>
      </c>
      <c r="G10087">
        <v>0</v>
      </c>
      <c r="H10087" t="s">
        <v>116</v>
      </c>
      <c r="I10087">
        <v>1</v>
      </c>
      <c r="J10087" t="s">
        <v>66</v>
      </c>
      <c r="K10087" s="33" t="str">
        <f>IF(ISNA(VLOOKUP(C10087,'Provider-EHR crosswalk'!A:B,2,FALSE)),"No EHR Specified",VLOOKUP(C10087,'Provider-EHR crosswalk'!A:B,2,FALSE))</f>
        <v>Azalea Health EHR</v>
      </c>
    </row>
    <row r="10088" spans="1:11" x14ac:dyDescent="0.25">
      <c r="A10088" t="s">
        <v>149</v>
      </c>
      <c r="B10088">
        <v>24</v>
      </c>
      <c r="C10088" t="s">
        <v>976</v>
      </c>
      <c r="D10088" t="s">
        <v>150</v>
      </c>
      <c r="E10088">
        <v>0</v>
      </c>
      <c r="F10088">
        <v>44</v>
      </c>
      <c r="G10088">
        <v>0</v>
      </c>
      <c r="H10088" t="s">
        <v>116</v>
      </c>
      <c r="I10088">
        <v>1</v>
      </c>
      <c r="J10088" t="s">
        <v>66</v>
      </c>
      <c r="K10088" s="33" t="str">
        <f>IF(ISNA(VLOOKUP(C10088,'Provider-EHR crosswalk'!A:B,2,FALSE)),"No EHR Specified",VLOOKUP(C10088,'Provider-EHR crosswalk'!A:B,2,FALSE))</f>
        <v>Azalea Health EHR</v>
      </c>
    </row>
    <row r="10089" spans="1:11" x14ac:dyDescent="0.25">
      <c r="A10089" t="s">
        <v>151</v>
      </c>
      <c r="B10089">
        <v>24</v>
      </c>
      <c r="C10089" t="s">
        <v>976</v>
      </c>
      <c r="D10089" t="s">
        <v>152</v>
      </c>
      <c r="E10089">
        <v>0</v>
      </c>
      <c r="F10089">
        <v>33</v>
      </c>
      <c r="G10089">
        <v>0</v>
      </c>
      <c r="H10089" t="s">
        <v>116</v>
      </c>
      <c r="I10089">
        <v>1</v>
      </c>
      <c r="J10089" t="s">
        <v>66</v>
      </c>
      <c r="K10089" s="33" t="str">
        <f>IF(ISNA(VLOOKUP(C10089,'Provider-EHR crosswalk'!A:B,2,FALSE)),"No EHR Specified",VLOOKUP(C10089,'Provider-EHR crosswalk'!A:B,2,FALSE))</f>
        <v>Azalea Health EHR</v>
      </c>
    </row>
    <row r="10090" spans="1:11" x14ac:dyDescent="0.25">
      <c r="A10090" t="s">
        <v>153</v>
      </c>
      <c r="B10090">
        <v>24</v>
      </c>
      <c r="C10090" t="s">
        <v>976</v>
      </c>
      <c r="D10090" t="s">
        <v>154</v>
      </c>
      <c r="E10090">
        <v>0</v>
      </c>
      <c r="F10090">
        <v>33</v>
      </c>
      <c r="G10090">
        <v>0</v>
      </c>
      <c r="H10090" t="s">
        <v>116</v>
      </c>
      <c r="I10090">
        <v>1</v>
      </c>
      <c r="J10090" t="s">
        <v>66</v>
      </c>
      <c r="K10090" s="33" t="str">
        <f>IF(ISNA(VLOOKUP(C10090,'Provider-EHR crosswalk'!A:B,2,FALSE)),"No EHR Specified",VLOOKUP(C10090,'Provider-EHR crosswalk'!A:B,2,FALSE))</f>
        <v>Azalea Health EHR</v>
      </c>
    </row>
    <row r="10091" spans="1:11" x14ac:dyDescent="0.25">
      <c r="A10091" t="s">
        <v>155</v>
      </c>
      <c r="B10091">
        <v>24</v>
      </c>
      <c r="C10091" t="s">
        <v>976</v>
      </c>
      <c r="D10091" t="s">
        <v>156</v>
      </c>
      <c r="E10091">
        <v>0</v>
      </c>
      <c r="F10091">
        <v>33</v>
      </c>
      <c r="G10091">
        <v>0</v>
      </c>
      <c r="H10091" t="s">
        <v>157</v>
      </c>
      <c r="I10091" t="s">
        <v>157</v>
      </c>
      <c r="J10091" t="s">
        <v>157</v>
      </c>
      <c r="K10091" s="33" t="str">
        <f>IF(ISNA(VLOOKUP(C10091,'Provider-EHR crosswalk'!A:B,2,FALSE)),"No EHR Specified",VLOOKUP(C10091,'Provider-EHR crosswalk'!A:B,2,FALSE))</f>
        <v>Azalea Health EHR</v>
      </c>
    </row>
    <row r="10092" spans="1:11" x14ac:dyDescent="0.25">
      <c r="A10092" t="s">
        <v>158</v>
      </c>
      <c r="B10092">
        <v>24</v>
      </c>
      <c r="C10092" t="s">
        <v>976</v>
      </c>
      <c r="D10092" t="s">
        <v>159</v>
      </c>
      <c r="E10092">
        <v>0</v>
      </c>
      <c r="F10092">
        <v>33</v>
      </c>
      <c r="G10092">
        <v>0</v>
      </c>
      <c r="H10092" t="s">
        <v>157</v>
      </c>
      <c r="I10092" t="s">
        <v>157</v>
      </c>
      <c r="J10092" t="s">
        <v>157</v>
      </c>
      <c r="K10092" s="33" t="str">
        <f>IF(ISNA(VLOOKUP(C10092,'Provider-EHR crosswalk'!A:B,2,FALSE)),"No EHR Specified",VLOOKUP(C10092,'Provider-EHR crosswalk'!A:B,2,FALSE))</f>
        <v>Azalea Health EHR</v>
      </c>
    </row>
    <row r="10093" spans="1:11" x14ac:dyDescent="0.25">
      <c r="A10093" t="s">
        <v>162</v>
      </c>
      <c r="B10093">
        <v>24</v>
      </c>
      <c r="C10093" t="s">
        <v>976</v>
      </c>
      <c r="D10093" t="s">
        <v>163</v>
      </c>
      <c r="E10093">
        <v>29</v>
      </c>
      <c r="F10093">
        <v>33</v>
      </c>
      <c r="G10093">
        <v>87.88</v>
      </c>
      <c r="H10093" t="s">
        <v>65</v>
      </c>
      <c r="I10093">
        <v>95</v>
      </c>
      <c r="J10093" t="s">
        <v>69</v>
      </c>
      <c r="K10093" s="33" t="str">
        <f>IF(ISNA(VLOOKUP(C10093,'Provider-EHR crosswalk'!A:B,2,FALSE)),"No EHR Specified",VLOOKUP(C10093,'Provider-EHR crosswalk'!A:B,2,FALSE))</f>
        <v>Azalea Health EHR</v>
      </c>
    </row>
    <row r="10094" spans="1:11" x14ac:dyDescent="0.25">
      <c r="A10094" t="s">
        <v>164</v>
      </c>
      <c r="B10094">
        <v>24</v>
      </c>
      <c r="C10094" t="s">
        <v>976</v>
      </c>
      <c r="D10094" t="s">
        <v>165</v>
      </c>
      <c r="E10094">
        <v>14</v>
      </c>
      <c r="F10094">
        <v>14</v>
      </c>
      <c r="G10094">
        <v>100</v>
      </c>
      <c r="H10094" t="s">
        <v>65</v>
      </c>
      <c r="I10094">
        <v>95</v>
      </c>
      <c r="J10094" t="s">
        <v>66</v>
      </c>
      <c r="K10094" s="33" t="str">
        <f>IF(ISNA(VLOOKUP(C10094,'Provider-EHR crosswalk'!A:B,2,FALSE)),"No EHR Specified",VLOOKUP(C10094,'Provider-EHR crosswalk'!A:B,2,FALSE))</f>
        <v>Azalea Health EHR</v>
      </c>
    </row>
    <row r="10095" spans="1:11" x14ac:dyDescent="0.25">
      <c r="A10095" t="s">
        <v>166</v>
      </c>
      <c r="B10095">
        <v>24</v>
      </c>
      <c r="C10095" t="s">
        <v>976</v>
      </c>
      <c r="D10095" t="s">
        <v>167</v>
      </c>
      <c r="E10095">
        <v>0</v>
      </c>
      <c r="F10095">
        <v>14</v>
      </c>
      <c r="G10095">
        <v>0</v>
      </c>
      <c r="H10095" t="s">
        <v>116</v>
      </c>
      <c r="I10095">
        <v>5</v>
      </c>
      <c r="J10095" t="s">
        <v>66</v>
      </c>
      <c r="K10095" s="33" t="str">
        <f>IF(ISNA(VLOOKUP(C10095,'Provider-EHR crosswalk'!A:B,2,FALSE)),"No EHR Specified",VLOOKUP(C10095,'Provider-EHR crosswalk'!A:B,2,FALSE))</f>
        <v>Azalea Health EHR</v>
      </c>
    </row>
    <row r="10096" spans="1:11" x14ac:dyDescent="0.25">
      <c r="A10096" t="s">
        <v>168</v>
      </c>
      <c r="B10096">
        <v>24</v>
      </c>
      <c r="C10096" t="s">
        <v>976</v>
      </c>
      <c r="D10096" t="s">
        <v>169</v>
      </c>
      <c r="E10096">
        <v>0</v>
      </c>
      <c r="F10096">
        <v>14</v>
      </c>
      <c r="G10096">
        <v>0</v>
      </c>
      <c r="H10096" t="s">
        <v>116</v>
      </c>
      <c r="I10096">
        <v>5</v>
      </c>
      <c r="J10096" t="s">
        <v>66</v>
      </c>
      <c r="K10096" s="33" t="str">
        <f>IF(ISNA(VLOOKUP(C10096,'Provider-EHR crosswalk'!A:B,2,FALSE)),"No EHR Specified",VLOOKUP(C10096,'Provider-EHR crosswalk'!A:B,2,FALSE))</f>
        <v>Azalea Health EHR</v>
      </c>
    </row>
    <row r="10097" spans="1:11" x14ac:dyDescent="0.25">
      <c r="A10097" t="s">
        <v>170</v>
      </c>
      <c r="B10097">
        <v>24</v>
      </c>
      <c r="C10097" t="s">
        <v>976</v>
      </c>
      <c r="D10097" t="s">
        <v>171</v>
      </c>
      <c r="E10097">
        <v>0</v>
      </c>
      <c r="F10097">
        <v>14</v>
      </c>
      <c r="G10097">
        <v>0</v>
      </c>
      <c r="H10097" t="s">
        <v>116</v>
      </c>
      <c r="I10097">
        <v>5</v>
      </c>
      <c r="J10097" t="s">
        <v>66</v>
      </c>
      <c r="K10097" s="33" t="str">
        <f>IF(ISNA(VLOOKUP(C10097,'Provider-EHR crosswalk'!A:B,2,FALSE)),"No EHR Specified",VLOOKUP(C10097,'Provider-EHR crosswalk'!A:B,2,FALSE))</f>
        <v>Azalea Health EHR</v>
      </c>
    </row>
    <row r="10098" spans="1:11" x14ac:dyDescent="0.25">
      <c r="A10098" t="s">
        <v>172</v>
      </c>
      <c r="B10098">
        <v>24</v>
      </c>
      <c r="C10098" t="s">
        <v>976</v>
      </c>
      <c r="D10098" t="s">
        <v>173</v>
      </c>
      <c r="E10098">
        <v>4</v>
      </c>
      <c r="F10098">
        <v>33</v>
      </c>
      <c r="G10098">
        <v>12.12</v>
      </c>
      <c r="H10098" t="s">
        <v>116</v>
      </c>
      <c r="I10098">
        <v>5</v>
      </c>
      <c r="J10098" t="s">
        <v>69</v>
      </c>
      <c r="K10098" s="33" t="str">
        <f>IF(ISNA(VLOOKUP(C10098,'Provider-EHR crosswalk'!A:B,2,FALSE)),"No EHR Specified",VLOOKUP(C10098,'Provider-EHR crosswalk'!A:B,2,FALSE))</f>
        <v>Azalea Health EHR</v>
      </c>
    </row>
    <row r="10099" spans="1:11" x14ac:dyDescent="0.25">
      <c r="A10099" t="s">
        <v>174</v>
      </c>
      <c r="B10099">
        <v>24</v>
      </c>
      <c r="C10099" t="s">
        <v>976</v>
      </c>
      <c r="D10099" t="s">
        <v>175</v>
      </c>
      <c r="E10099">
        <v>0</v>
      </c>
      <c r="F10099">
        <v>33</v>
      </c>
      <c r="G10099">
        <v>0</v>
      </c>
      <c r="H10099" t="s">
        <v>116</v>
      </c>
      <c r="I10099">
        <v>5</v>
      </c>
      <c r="J10099" t="s">
        <v>66</v>
      </c>
      <c r="K10099" s="33" t="str">
        <f>IF(ISNA(VLOOKUP(C10099,'Provider-EHR crosswalk'!A:B,2,FALSE)),"No EHR Specified",VLOOKUP(C10099,'Provider-EHR crosswalk'!A:B,2,FALSE))</f>
        <v>Azalea Health EHR</v>
      </c>
    </row>
    <row r="10100" spans="1:11" x14ac:dyDescent="0.25">
      <c r="A10100" t="s">
        <v>176</v>
      </c>
      <c r="B10100">
        <v>24</v>
      </c>
      <c r="C10100" t="s">
        <v>976</v>
      </c>
      <c r="D10100" t="s">
        <v>177</v>
      </c>
      <c r="E10100">
        <v>0</v>
      </c>
      <c r="F10100">
        <v>33</v>
      </c>
      <c r="G10100">
        <v>0</v>
      </c>
      <c r="H10100" t="s">
        <v>116</v>
      </c>
      <c r="I10100">
        <v>5</v>
      </c>
      <c r="J10100" t="s">
        <v>66</v>
      </c>
      <c r="K10100" s="33" t="str">
        <f>IF(ISNA(VLOOKUP(C10100,'Provider-EHR crosswalk'!A:B,2,FALSE)),"No EHR Specified",VLOOKUP(C10100,'Provider-EHR crosswalk'!A:B,2,FALSE))</f>
        <v>Azalea Health EHR</v>
      </c>
    </row>
    <row r="10101" spans="1:11" x14ac:dyDescent="0.25">
      <c r="A10101" t="s">
        <v>63</v>
      </c>
      <c r="B10101">
        <v>166</v>
      </c>
      <c r="C10101" t="s">
        <v>987</v>
      </c>
      <c r="D10101" t="s">
        <v>64</v>
      </c>
      <c r="E10101">
        <v>4</v>
      </c>
      <c r="F10101">
        <v>4</v>
      </c>
      <c r="G10101">
        <v>100</v>
      </c>
      <c r="H10101" t="s">
        <v>65</v>
      </c>
      <c r="I10101">
        <v>99</v>
      </c>
      <c r="J10101" t="s">
        <v>66</v>
      </c>
      <c r="K10101" s="33" t="str">
        <f>IF(ISNA(VLOOKUP(C10101,'Provider-EHR crosswalk'!A:B,2,FALSE)),"No EHR Specified",VLOOKUP(C10101,'Provider-EHR crosswalk'!A:B,2,FALSE))</f>
        <v>Azalea Health EHR</v>
      </c>
    </row>
    <row r="10102" spans="1:11" x14ac:dyDescent="0.25">
      <c r="A10102" t="s">
        <v>67</v>
      </c>
      <c r="B10102">
        <v>166</v>
      </c>
      <c r="C10102" t="s">
        <v>987</v>
      </c>
      <c r="D10102" t="s">
        <v>68</v>
      </c>
      <c r="E10102">
        <v>3</v>
      </c>
      <c r="F10102">
        <v>4</v>
      </c>
      <c r="G10102">
        <v>75</v>
      </c>
      <c r="H10102" t="s">
        <v>65</v>
      </c>
      <c r="I10102">
        <v>75</v>
      </c>
      <c r="J10102" t="s">
        <v>69</v>
      </c>
      <c r="K10102" s="33" t="str">
        <f>IF(ISNA(VLOOKUP(C10102,'Provider-EHR crosswalk'!A:B,2,FALSE)),"No EHR Specified",VLOOKUP(C10102,'Provider-EHR crosswalk'!A:B,2,FALSE))</f>
        <v>Azalea Health EHR</v>
      </c>
    </row>
    <row r="10103" spans="1:11" x14ac:dyDescent="0.25">
      <c r="A10103" t="s">
        <v>70</v>
      </c>
      <c r="B10103">
        <v>166</v>
      </c>
      <c r="C10103" t="s">
        <v>987</v>
      </c>
      <c r="D10103" t="s">
        <v>71</v>
      </c>
      <c r="E10103">
        <v>4</v>
      </c>
      <c r="F10103">
        <v>4</v>
      </c>
      <c r="G10103">
        <v>100</v>
      </c>
      <c r="H10103" t="s">
        <v>65</v>
      </c>
      <c r="I10103">
        <v>99</v>
      </c>
      <c r="J10103" t="s">
        <v>66</v>
      </c>
      <c r="K10103" s="33" t="str">
        <f>IF(ISNA(VLOOKUP(C10103,'Provider-EHR crosswalk'!A:B,2,FALSE)),"No EHR Specified",VLOOKUP(C10103,'Provider-EHR crosswalk'!A:B,2,FALSE))</f>
        <v>Azalea Health EHR</v>
      </c>
    </row>
    <row r="10104" spans="1:11" x14ac:dyDescent="0.25">
      <c r="A10104" t="s">
        <v>72</v>
      </c>
      <c r="B10104">
        <v>166</v>
      </c>
      <c r="C10104" t="s">
        <v>987</v>
      </c>
      <c r="D10104" t="s">
        <v>73</v>
      </c>
      <c r="E10104">
        <v>4</v>
      </c>
      <c r="F10104">
        <v>4</v>
      </c>
      <c r="G10104">
        <v>100</v>
      </c>
      <c r="H10104" t="s">
        <v>65</v>
      </c>
      <c r="I10104">
        <v>99</v>
      </c>
      <c r="J10104" t="s">
        <v>66</v>
      </c>
      <c r="K10104" s="33" t="str">
        <f>IF(ISNA(VLOOKUP(C10104,'Provider-EHR crosswalk'!A:B,2,FALSE)),"No EHR Specified",VLOOKUP(C10104,'Provider-EHR crosswalk'!A:B,2,FALSE))</f>
        <v>Azalea Health EHR</v>
      </c>
    </row>
    <row r="10105" spans="1:11" x14ac:dyDescent="0.25">
      <c r="A10105" t="s">
        <v>74</v>
      </c>
      <c r="B10105">
        <v>166</v>
      </c>
      <c r="C10105" t="s">
        <v>987</v>
      </c>
      <c r="D10105" t="s">
        <v>75</v>
      </c>
      <c r="E10105">
        <v>4</v>
      </c>
      <c r="F10105">
        <v>4</v>
      </c>
      <c r="G10105">
        <v>100</v>
      </c>
      <c r="H10105" t="s">
        <v>65</v>
      </c>
      <c r="I10105">
        <v>99</v>
      </c>
      <c r="J10105" t="s">
        <v>66</v>
      </c>
      <c r="K10105" s="33" t="str">
        <f>IF(ISNA(VLOOKUP(C10105,'Provider-EHR crosswalk'!A:B,2,FALSE)),"No EHR Specified",VLOOKUP(C10105,'Provider-EHR crosswalk'!A:B,2,FALSE))</f>
        <v>Azalea Health EHR</v>
      </c>
    </row>
    <row r="10106" spans="1:11" x14ac:dyDescent="0.25">
      <c r="A10106" t="s">
        <v>76</v>
      </c>
      <c r="B10106">
        <v>166</v>
      </c>
      <c r="C10106" t="s">
        <v>987</v>
      </c>
      <c r="D10106" t="s">
        <v>77</v>
      </c>
      <c r="E10106">
        <v>4</v>
      </c>
      <c r="F10106">
        <v>4</v>
      </c>
      <c r="G10106">
        <v>100</v>
      </c>
      <c r="H10106" t="s">
        <v>65</v>
      </c>
      <c r="I10106">
        <v>85</v>
      </c>
      <c r="J10106" t="s">
        <v>66</v>
      </c>
      <c r="K10106" s="33" t="str">
        <f>IF(ISNA(VLOOKUP(C10106,'Provider-EHR crosswalk'!A:B,2,FALSE)),"No EHR Specified",VLOOKUP(C10106,'Provider-EHR crosswalk'!A:B,2,FALSE))</f>
        <v>Azalea Health EHR</v>
      </c>
    </row>
    <row r="10107" spans="1:11" x14ac:dyDescent="0.25">
      <c r="A10107" t="s">
        <v>78</v>
      </c>
      <c r="B10107">
        <v>166</v>
      </c>
      <c r="C10107" t="s">
        <v>987</v>
      </c>
      <c r="D10107" t="s">
        <v>79</v>
      </c>
      <c r="E10107">
        <v>4</v>
      </c>
      <c r="F10107">
        <v>4</v>
      </c>
      <c r="G10107">
        <v>100</v>
      </c>
      <c r="H10107" t="s">
        <v>65</v>
      </c>
      <c r="I10107">
        <v>85</v>
      </c>
      <c r="J10107" t="s">
        <v>66</v>
      </c>
      <c r="K10107" s="33" t="str">
        <f>IF(ISNA(VLOOKUP(C10107,'Provider-EHR crosswalk'!A:B,2,FALSE)),"No EHR Specified",VLOOKUP(C10107,'Provider-EHR crosswalk'!A:B,2,FALSE))</f>
        <v>Azalea Health EHR</v>
      </c>
    </row>
    <row r="10108" spans="1:11" x14ac:dyDescent="0.25">
      <c r="A10108" t="s">
        <v>80</v>
      </c>
      <c r="B10108">
        <v>166</v>
      </c>
      <c r="C10108" t="s">
        <v>987</v>
      </c>
      <c r="D10108" t="s">
        <v>81</v>
      </c>
      <c r="E10108">
        <v>4</v>
      </c>
      <c r="F10108">
        <v>4</v>
      </c>
      <c r="G10108">
        <v>100</v>
      </c>
      <c r="H10108" t="s">
        <v>65</v>
      </c>
      <c r="I10108">
        <v>85</v>
      </c>
      <c r="J10108" t="s">
        <v>66</v>
      </c>
      <c r="K10108" s="33" t="str">
        <f>IF(ISNA(VLOOKUP(C10108,'Provider-EHR crosswalk'!A:B,2,FALSE)),"No EHR Specified",VLOOKUP(C10108,'Provider-EHR crosswalk'!A:B,2,FALSE))</f>
        <v>Azalea Health EHR</v>
      </c>
    </row>
    <row r="10109" spans="1:11" x14ac:dyDescent="0.25">
      <c r="A10109" t="s">
        <v>82</v>
      </c>
      <c r="B10109">
        <v>166</v>
      </c>
      <c r="C10109" t="s">
        <v>987</v>
      </c>
      <c r="D10109" t="s">
        <v>83</v>
      </c>
      <c r="E10109">
        <v>4</v>
      </c>
      <c r="F10109">
        <v>4</v>
      </c>
      <c r="G10109">
        <v>100</v>
      </c>
      <c r="H10109" t="s">
        <v>65</v>
      </c>
      <c r="I10109">
        <v>85</v>
      </c>
      <c r="J10109" t="s">
        <v>66</v>
      </c>
      <c r="K10109" s="33" t="str">
        <f>IF(ISNA(VLOOKUP(C10109,'Provider-EHR crosswalk'!A:B,2,FALSE)),"No EHR Specified",VLOOKUP(C10109,'Provider-EHR crosswalk'!A:B,2,FALSE))</f>
        <v>Azalea Health EHR</v>
      </c>
    </row>
    <row r="10110" spans="1:11" x14ac:dyDescent="0.25">
      <c r="A10110" t="s">
        <v>84</v>
      </c>
      <c r="B10110">
        <v>166</v>
      </c>
      <c r="C10110" t="s">
        <v>987</v>
      </c>
      <c r="D10110" t="s">
        <v>85</v>
      </c>
      <c r="E10110">
        <v>4</v>
      </c>
      <c r="F10110">
        <v>4</v>
      </c>
      <c r="G10110">
        <v>100</v>
      </c>
      <c r="H10110" t="s">
        <v>65</v>
      </c>
      <c r="I10110">
        <v>85</v>
      </c>
      <c r="J10110" t="s">
        <v>66</v>
      </c>
      <c r="K10110" s="33" t="str">
        <f>IF(ISNA(VLOOKUP(C10110,'Provider-EHR crosswalk'!A:B,2,FALSE)),"No EHR Specified",VLOOKUP(C10110,'Provider-EHR crosswalk'!A:B,2,FALSE))</f>
        <v>Azalea Health EHR</v>
      </c>
    </row>
    <row r="10111" spans="1:11" x14ac:dyDescent="0.25">
      <c r="A10111" t="s">
        <v>86</v>
      </c>
      <c r="B10111">
        <v>166</v>
      </c>
      <c r="C10111" t="s">
        <v>987</v>
      </c>
      <c r="D10111" t="s">
        <v>87</v>
      </c>
      <c r="E10111">
        <v>4</v>
      </c>
      <c r="F10111">
        <v>4</v>
      </c>
      <c r="G10111">
        <v>100</v>
      </c>
      <c r="H10111" t="s">
        <v>65</v>
      </c>
      <c r="I10111">
        <v>95</v>
      </c>
      <c r="J10111" t="s">
        <v>66</v>
      </c>
      <c r="K10111" s="33" t="str">
        <f>IF(ISNA(VLOOKUP(C10111,'Provider-EHR crosswalk'!A:B,2,FALSE)),"No EHR Specified",VLOOKUP(C10111,'Provider-EHR crosswalk'!A:B,2,FALSE))</f>
        <v>Azalea Health EHR</v>
      </c>
    </row>
    <row r="10112" spans="1:11" x14ac:dyDescent="0.25">
      <c r="A10112" t="s">
        <v>88</v>
      </c>
      <c r="B10112">
        <v>166</v>
      </c>
      <c r="C10112" t="s">
        <v>987</v>
      </c>
      <c r="D10112" t="s">
        <v>89</v>
      </c>
      <c r="E10112">
        <v>4</v>
      </c>
      <c r="F10112">
        <v>4</v>
      </c>
      <c r="G10112">
        <v>100</v>
      </c>
      <c r="H10112" t="s">
        <v>65</v>
      </c>
      <c r="I10112">
        <v>95</v>
      </c>
      <c r="J10112" t="s">
        <v>66</v>
      </c>
      <c r="K10112" s="33" t="str">
        <f>IF(ISNA(VLOOKUP(C10112,'Provider-EHR crosswalk'!A:B,2,FALSE)),"No EHR Specified",VLOOKUP(C10112,'Provider-EHR crosswalk'!A:B,2,FALSE))</f>
        <v>Azalea Health EHR</v>
      </c>
    </row>
    <row r="10113" spans="1:11" x14ac:dyDescent="0.25">
      <c r="A10113" t="s">
        <v>90</v>
      </c>
      <c r="B10113">
        <v>166</v>
      </c>
      <c r="C10113" t="s">
        <v>987</v>
      </c>
      <c r="D10113" t="s">
        <v>91</v>
      </c>
      <c r="E10113">
        <v>4</v>
      </c>
      <c r="F10113">
        <v>4</v>
      </c>
      <c r="G10113">
        <v>100</v>
      </c>
      <c r="H10113" t="s">
        <v>65</v>
      </c>
      <c r="I10113">
        <v>90</v>
      </c>
      <c r="J10113" t="s">
        <v>66</v>
      </c>
      <c r="K10113" s="33" t="str">
        <f>IF(ISNA(VLOOKUP(C10113,'Provider-EHR crosswalk'!A:B,2,FALSE)),"No EHR Specified",VLOOKUP(C10113,'Provider-EHR crosswalk'!A:B,2,FALSE))</f>
        <v>Azalea Health EHR</v>
      </c>
    </row>
    <row r="10114" spans="1:11" x14ac:dyDescent="0.25">
      <c r="A10114" t="s">
        <v>92</v>
      </c>
      <c r="B10114">
        <v>166</v>
      </c>
      <c r="C10114" t="s">
        <v>987</v>
      </c>
      <c r="D10114" t="s">
        <v>93</v>
      </c>
      <c r="E10114">
        <v>2</v>
      </c>
      <c r="F10114">
        <v>4</v>
      </c>
      <c r="G10114">
        <v>50</v>
      </c>
      <c r="H10114" t="s">
        <v>65</v>
      </c>
      <c r="I10114">
        <v>90</v>
      </c>
      <c r="J10114" t="s">
        <v>69</v>
      </c>
      <c r="K10114" s="33" t="str">
        <f>IF(ISNA(VLOOKUP(C10114,'Provider-EHR crosswalk'!A:B,2,FALSE)),"No EHR Specified",VLOOKUP(C10114,'Provider-EHR crosswalk'!A:B,2,FALSE))</f>
        <v>Azalea Health EHR</v>
      </c>
    </row>
    <row r="10115" spans="1:11" x14ac:dyDescent="0.25">
      <c r="A10115" t="s">
        <v>94</v>
      </c>
      <c r="B10115">
        <v>166</v>
      </c>
      <c r="C10115" t="s">
        <v>987</v>
      </c>
      <c r="D10115" t="s">
        <v>95</v>
      </c>
      <c r="E10115">
        <v>3</v>
      </c>
      <c r="F10115">
        <v>4</v>
      </c>
      <c r="G10115">
        <v>75</v>
      </c>
      <c r="H10115" t="s">
        <v>65</v>
      </c>
      <c r="I10115">
        <v>90</v>
      </c>
      <c r="J10115" t="s">
        <v>69</v>
      </c>
      <c r="K10115" s="33" t="str">
        <f>IF(ISNA(VLOOKUP(C10115,'Provider-EHR crosswalk'!A:B,2,FALSE)),"No EHR Specified",VLOOKUP(C10115,'Provider-EHR crosswalk'!A:B,2,FALSE))</f>
        <v>Azalea Health EHR</v>
      </c>
    </row>
    <row r="10116" spans="1:11" x14ac:dyDescent="0.25">
      <c r="A10116" t="s">
        <v>96</v>
      </c>
      <c r="B10116">
        <v>166</v>
      </c>
      <c r="C10116" t="s">
        <v>987</v>
      </c>
      <c r="D10116" t="s">
        <v>97</v>
      </c>
      <c r="E10116">
        <v>3</v>
      </c>
      <c r="F10116">
        <v>4</v>
      </c>
      <c r="G10116">
        <v>75</v>
      </c>
      <c r="H10116" t="s">
        <v>65</v>
      </c>
      <c r="I10116">
        <v>90</v>
      </c>
      <c r="J10116" t="s">
        <v>69</v>
      </c>
      <c r="K10116" s="33" t="str">
        <f>IF(ISNA(VLOOKUP(C10116,'Provider-EHR crosswalk'!A:B,2,FALSE)),"No EHR Specified",VLOOKUP(C10116,'Provider-EHR crosswalk'!A:B,2,FALSE))</f>
        <v>Azalea Health EHR</v>
      </c>
    </row>
    <row r="10117" spans="1:11" x14ac:dyDescent="0.25">
      <c r="A10117" t="s">
        <v>98</v>
      </c>
      <c r="B10117">
        <v>166</v>
      </c>
      <c r="C10117" t="s">
        <v>987</v>
      </c>
      <c r="D10117" t="s">
        <v>99</v>
      </c>
      <c r="E10117">
        <v>3</v>
      </c>
      <c r="F10117">
        <v>4</v>
      </c>
      <c r="G10117">
        <v>75</v>
      </c>
      <c r="H10117" t="s">
        <v>65</v>
      </c>
      <c r="I10117">
        <v>90</v>
      </c>
      <c r="J10117" t="s">
        <v>69</v>
      </c>
      <c r="K10117" s="33" t="str">
        <f>IF(ISNA(VLOOKUP(C10117,'Provider-EHR crosswalk'!A:B,2,FALSE)),"No EHR Specified",VLOOKUP(C10117,'Provider-EHR crosswalk'!A:B,2,FALSE))</f>
        <v>Azalea Health EHR</v>
      </c>
    </row>
    <row r="10118" spans="1:11" x14ac:dyDescent="0.25">
      <c r="A10118" t="s">
        <v>100</v>
      </c>
      <c r="B10118">
        <v>166</v>
      </c>
      <c r="C10118" t="s">
        <v>987</v>
      </c>
      <c r="D10118" t="s">
        <v>101</v>
      </c>
      <c r="E10118">
        <v>32</v>
      </c>
      <c r="F10118">
        <v>32</v>
      </c>
      <c r="G10118">
        <v>100</v>
      </c>
      <c r="H10118" t="s">
        <v>65</v>
      </c>
      <c r="I10118">
        <v>99</v>
      </c>
      <c r="J10118" t="s">
        <v>66</v>
      </c>
      <c r="K10118" s="33" t="str">
        <f>IF(ISNA(VLOOKUP(C10118,'Provider-EHR crosswalk'!A:B,2,FALSE)),"No EHR Specified",VLOOKUP(C10118,'Provider-EHR crosswalk'!A:B,2,FALSE))</f>
        <v>Azalea Health EHR</v>
      </c>
    </row>
    <row r="10119" spans="1:11" x14ac:dyDescent="0.25">
      <c r="A10119" t="s">
        <v>102</v>
      </c>
      <c r="B10119">
        <v>166</v>
      </c>
      <c r="C10119" t="s">
        <v>987</v>
      </c>
      <c r="D10119" t="s">
        <v>103</v>
      </c>
      <c r="E10119">
        <v>32</v>
      </c>
      <c r="F10119">
        <v>32</v>
      </c>
      <c r="G10119">
        <v>100</v>
      </c>
      <c r="H10119" t="s">
        <v>65</v>
      </c>
      <c r="I10119">
        <v>99</v>
      </c>
      <c r="J10119" t="s">
        <v>66</v>
      </c>
      <c r="K10119" s="33" t="str">
        <f>IF(ISNA(VLOOKUP(C10119,'Provider-EHR crosswalk'!A:B,2,FALSE)),"No EHR Specified",VLOOKUP(C10119,'Provider-EHR crosswalk'!A:B,2,FALSE))</f>
        <v>Azalea Health EHR</v>
      </c>
    </row>
    <row r="10120" spans="1:11" x14ac:dyDescent="0.25">
      <c r="A10120" t="s">
        <v>104</v>
      </c>
      <c r="B10120">
        <v>166</v>
      </c>
      <c r="C10120" t="s">
        <v>987</v>
      </c>
      <c r="D10120" t="s">
        <v>105</v>
      </c>
      <c r="E10120">
        <v>32</v>
      </c>
      <c r="F10120">
        <v>32</v>
      </c>
      <c r="G10120">
        <v>100</v>
      </c>
      <c r="H10120" t="s">
        <v>65</v>
      </c>
      <c r="I10120">
        <v>99</v>
      </c>
      <c r="J10120" t="s">
        <v>66</v>
      </c>
      <c r="K10120" s="33" t="str">
        <f>IF(ISNA(VLOOKUP(C10120,'Provider-EHR crosswalk'!A:B,2,FALSE)),"No EHR Specified",VLOOKUP(C10120,'Provider-EHR crosswalk'!A:B,2,FALSE))</f>
        <v>Azalea Health EHR</v>
      </c>
    </row>
    <row r="10121" spans="1:11" x14ac:dyDescent="0.25">
      <c r="A10121" t="s">
        <v>106</v>
      </c>
      <c r="B10121">
        <v>166</v>
      </c>
      <c r="C10121" t="s">
        <v>987</v>
      </c>
      <c r="D10121" t="s">
        <v>107</v>
      </c>
      <c r="E10121">
        <v>32</v>
      </c>
      <c r="F10121">
        <v>32</v>
      </c>
      <c r="G10121">
        <v>100</v>
      </c>
      <c r="H10121" t="s">
        <v>65</v>
      </c>
      <c r="I10121">
        <v>99</v>
      </c>
      <c r="J10121" t="s">
        <v>66</v>
      </c>
      <c r="K10121" s="33" t="str">
        <f>IF(ISNA(VLOOKUP(C10121,'Provider-EHR crosswalk'!A:B,2,FALSE)),"No EHR Specified",VLOOKUP(C10121,'Provider-EHR crosswalk'!A:B,2,FALSE))</f>
        <v>Azalea Health EHR</v>
      </c>
    </row>
    <row r="10122" spans="1:11" x14ac:dyDescent="0.25">
      <c r="A10122" t="s">
        <v>108</v>
      </c>
      <c r="B10122">
        <v>166</v>
      </c>
      <c r="C10122" t="s">
        <v>987</v>
      </c>
      <c r="D10122" t="s">
        <v>109</v>
      </c>
      <c r="E10122">
        <v>32</v>
      </c>
      <c r="F10122">
        <v>32</v>
      </c>
      <c r="G10122">
        <v>100</v>
      </c>
      <c r="H10122" t="s">
        <v>65</v>
      </c>
      <c r="I10122">
        <v>99</v>
      </c>
      <c r="J10122" t="s">
        <v>66</v>
      </c>
      <c r="K10122" s="33" t="str">
        <f>IF(ISNA(VLOOKUP(C10122,'Provider-EHR crosswalk'!A:B,2,FALSE)),"No EHR Specified",VLOOKUP(C10122,'Provider-EHR crosswalk'!A:B,2,FALSE))</f>
        <v>Azalea Health EHR</v>
      </c>
    </row>
    <row r="10123" spans="1:11" x14ac:dyDescent="0.25">
      <c r="A10123" t="s">
        <v>110</v>
      </c>
      <c r="B10123">
        <v>166</v>
      </c>
      <c r="C10123" t="s">
        <v>987</v>
      </c>
      <c r="D10123" t="s">
        <v>111</v>
      </c>
      <c r="E10123">
        <v>32</v>
      </c>
      <c r="F10123">
        <v>32</v>
      </c>
      <c r="G10123">
        <v>100</v>
      </c>
      <c r="H10123" t="s">
        <v>65</v>
      </c>
      <c r="I10123">
        <v>99</v>
      </c>
      <c r="J10123" t="s">
        <v>66</v>
      </c>
      <c r="K10123" s="33" t="str">
        <f>IF(ISNA(VLOOKUP(C10123,'Provider-EHR crosswalk'!A:B,2,FALSE)),"No EHR Specified",VLOOKUP(C10123,'Provider-EHR crosswalk'!A:B,2,FALSE))</f>
        <v>Azalea Health EHR</v>
      </c>
    </row>
    <row r="10124" spans="1:11" x14ac:dyDescent="0.25">
      <c r="A10124" t="s">
        <v>112</v>
      </c>
      <c r="B10124">
        <v>166</v>
      </c>
      <c r="C10124" t="s">
        <v>987</v>
      </c>
      <c r="D10124" t="s">
        <v>113</v>
      </c>
      <c r="E10124">
        <v>32</v>
      </c>
      <c r="F10124">
        <v>32</v>
      </c>
      <c r="G10124">
        <v>100</v>
      </c>
      <c r="H10124" t="s">
        <v>65</v>
      </c>
      <c r="I10124">
        <v>99</v>
      </c>
      <c r="J10124" t="s">
        <v>66</v>
      </c>
      <c r="K10124" s="33" t="str">
        <f>IF(ISNA(VLOOKUP(C10124,'Provider-EHR crosswalk'!A:B,2,FALSE)),"No EHR Specified",VLOOKUP(C10124,'Provider-EHR crosswalk'!A:B,2,FALSE))</f>
        <v>Azalea Health EHR</v>
      </c>
    </row>
    <row r="10125" spans="1:11" x14ac:dyDescent="0.25">
      <c r="A10125" t="s">
        <v>114</v>
      </c>
      <c r="B10125">
        <v>166</v>
      </c>
      <c r="C10125" t="s">
        <v>987</v>
      </c>
      <c r="D10125" t="s">
        <v>115</v>
      </c>
      <c r="E10125">
        <v>0</v>
      </c>
      <c r="F10125">
        <v>4</v>
      </c>
      <c r="G10125">
        <v>0</v>
      </c>
      <c r="H10125" t="s">
        <v>116</v>
      </c>
      <c r="I10125">
        <v>4</v>
      </c>
      <c r="J10125" t="s">
        <v>66</v>
      </c>
      <c r="K10125" s="33" t="str">
        <f>IF(ISNA(VLOOKUP(C10125,'Provider-EHR crosswalk'!A:B,2,FALSE)),"No EHR Specified",VLOOKUP(C10125,'Provider-EHR crosswalk'!A:B,2,FALSE))</f>
        <v>Azalea Health EHR</v>
      </c>
    </row>
    <row r="10126" spans="1:11" x14ac:dyDescent="0.25">
      <c r="A10126" t="s">
        <v>117</v>
      </c>
      <c r="B10126">
        <v>166</v>
      </c>
      <c r="C10126" t="s">
        <v>987</v>
      </c>
      <c r="D10126" t="s">
        <v>118</v>
      </c>
      <c r="E10126">
        <v>0</v>
      </c>
      <c r="F10126">
        <v>4</v>
      </c>
      <c r="G10126">
        <v>0</v>
      </c>
      <c r="H10126" t="s">
        <v>116</v>
      </c>
      <c r="I10126">
        <v>4</v>
      </c>
      <c r="J10126" t="s">
        <v>66</v>
      </c>
      <c r="K10126" s="33" t="str">
        <f>IF(ISNA(VLOOKUP(C10126,'Provider-EHR crosswalk'!A:B,2,FALSE)),"No EHR Specified",VLOOKUP(C10126,'Provider-EHR crosswalk'!A:B,2,FALSE))</f>
        <v>Azalea Health EHR</v>
      </c>
    </row>
    <row r="10127" spans="1:11" x14ac:dyDescent="0.25">
      <c r="A10127" t="s">
        <v>119</v>
      </c>
      <c r="B10127">
        <v>166</v>
      </c>
      <c r="C10127" t="s">
        <v>987</v>
      </c>
      <c r="D10127" t="s">
        <v>120</v>
      </c>
      <c r="E10127">
        <v>0</v>
      </c>
      <c r="F10127">
        <v>4</v>
      </c>
      <c r="G10127">
        <v>0</v>
      </c>
      <c r="H10127" t="s">
        <v>116</v>
      </c>
      <c r="I10127">
        <v>4</v>
      </c>
      <c r="J10127" t="s">
        <v>66</v>
      </c>
      <c r="K10127" s="33" t="str">
        <f>IF(ISNA(VLOOKUP(C10127,'Provider-EHR crosswalk'!A:B,2,FALSE)),"No EHR Specified",VLOOKUP(C10127,'Provider-EHR crosswalk'!A:B,2,FALSE))</f>
        <v>Azalea Health EHR</v>
      </c>
    </row>
    <row r="10128" spans="1:11" x14ac:dyDescent="0.25">
      <c r="A10128" t="s">
        <v>121</v>
      </c>
      <c r="B10128">
        <v>166</v>
      </c>
      <c r="C10128" t="s">
        <v>987</v>
      </c>
      <c r="D10128" t="s">
        <v>122</v>
      </c>
      <c r="E10128">
        <v>0</v>
      </c>
      <c r="F10128">
        <v>4</v>
      </c>
      <c r="G10128">
        <v>0</v>
      </c>
      <c r="H10128" t="s">
        <v>116</v>
      </c>
      <c r="I10128">
        <v>1</v>
      </c>
      <c r="J10128" t="s">
        <v>66</v>
      </c>
      <c r="K10128" s="33" t="str">
        <f>IF(ISNA(VLOOKUP(C10128,'Provider-EHR crosswalk'!A:B,2,FALSE)),"No EHR Specified",VLOOKUP(C10128,'Provider-EHR crosswalk'!A:B,2,FALSE))</f>
        <v>Azalea Health EHR</v>
      </c>
    </row>
    <row r="10129" spans="1:11" x14ac:dyDescent="0.25">
      <c r="A10129" t="s">
        <v>123</v>
      </c>
      <c r="B10129">
        <v>166</v>
      </c>
      <c r="C10129" t="s">
        <v>987</v>
      </c>
      <c r="D10129" t="s">
        <v>124</v>
      </c>
      <c r="E10129">
        <v>0</v>
      </c>
      <c r="F10129">
        <v>32</v>
      </c>
      <c r="G10129">
        <v>0</v>
      </c>
      <c r="H10129" t="s">
        <v>116</v>
      </c>
      <c r="I10129">
        <v>1</v>
      </c>
      <c r="J10129" t="s">
        <v>66</v>
      </c>
      <c r="K10129" s="33" t="str">
        <f>IF(ISNA(VLOOKUP(C10129,'Provider-EHR crosswalk'!A:B,2,FALSE)),"No EHR Specified",VLOOKUP(C10129,'Provider-EHR crosswalk'!A:B,2,FALSE))</f>
        <v>Azalea Health EHR</v>
      </c>
    </row>
    <row r="10130" spans="1:11" x14ac:dyDescent="0.25">
      <c r="A10130" t="s">
        <v>125</v>
      </c>
      <c r="B10130">
        <v>166</v>
      </c>
      <c r="C10130" t="s">
        <v>987</v>
      </c>
      <c r="D10130" t="s">
        <v>126</v>
      </c>
      <c r="E10130">
        <v>0</v>
      </c>
      <c r="F10130">
        <v>32</v>
      </c>
      <c r="G10130">
        <v>0</v>
      </c>
      <c r="H10130" t="s">
        <v>116</v>
      </c>
      <c r="I10130">
        <v>1</v>
      </c>
      <c r="J10130" t="s">
        <v>66</v>
      </c>
      <c r="K10130" s="33" t="str">
        <f>IF(ISNA(VLOOKUP(C10130,'Provider-EHR crosswalk'!A:B,2,FALSE)),"No EHR Specified",VLOOKUP(C10130,'Provider-EHR crosswalk'!A:B,2,FALSE))</f>
        <v>Azalea Health EHR</v>
      </c>
    </row>
    <row r="10131" spans="1:11" x14ac:dyDescent="0.25">
      <c r="A10131" t="s">
        <v>127</v>
      </c>
      <c r="B10131">
        <v>166</v>
      </c>
      <c r="C10131" t="s">
        <v>987</v>
      </c>
      <c r="D10131" t="s">
        <v>128</v>
      </c>
      <c r="E10131">
        <v>0</v>
      </c>
      <c r="F10131">
        <v>32</v>
      </c>
      <c r="G10131">
        <v>0</v>
      </c>
      <c r="H10131" t="s">
        <v>116</v>
      </c>
      <c r="I10131">
        <v>4</v>
      </c>
      <c r="J10131" t="s">
        <v>66</v>
      </c>
      <c r="K10131" s="33" t="str">
        <f>IF(ISNA(VLOOKUP(C10131,'Provider-EHR crosswalk'!A:B,2,FALSE)),"No EHR Specified",VLOOKUP(C10131,'Provider-EHR crosswalk'!A:B,2,FALSE))</f>
        <v>Azalea Health EHR</v>
      </c>
    </row>
    <row r="10132" spans="1:11" x14ac:dyDescent="0.25">
      <c r="A10132" t="s">
        <v>129</v>
      </c>
      <c r="B10132">
        <v>166</v>
      </c>
      <c r="C10132" t="s">
        <v>987</v>
      </c>
      <c r="D10132" t="s">
        <v>130</v>
      </c>
      <c r="E10132">
        <v>0</v>
      </c>
      <c r="F10132">
        <v>32</v>
      </c>
      <c r="G10132">
        <v>0</v>
      </c>
      <c r="H10132" t="s">
        <v>116</v>
      </c>
      <c r="I10132">
        <v>4</v>
      </c>
      <c r="J10132" t="s">
        <v>66</v>
      </c>
      <c r="K10132" s="33" t="str">
        <f>IF(ISNA(VLOOKUP(C10132,'Provider-EHR crosswalk'!A:B,2,FALSE)),"No EHR Specified",VLOOKUP(C10132,'Provider-EHR crosswalk'!A:B,2,FALSE))</f>
        <v>Azalea Health EHR</v>
      </c>
    </row>
    <row r="10133" spans="1:11" x14ac:dyDescent="0.25">
      <c r="A10133" t="s">
        <v>131</v>
      </c>
      <c r="B10133">
        <v>166</v>
      </c>
      <c r="C10133" t="s">
        <v>987</v>
      </c>
      <c r="D10133" t="s">
        <v>132</v>
      </c>
      <c r="E10133">
        <v>3</v>
      </c>
      <c r="F10133">
        <v>32</v>
      </c>
      <c r="G10133">
        <v>9.3800000000000008</v>
      </c>
      <c r="H10133" t="s">
        <v>116</v>
      </c>
      <c r="I10133">
        <v>4</v>
      </c>
      <c r="J10133" t="s">
        <v>69</v>
      </c>
      <c r="K10133" s="33" t="str">
        <f>IF(ISNA(VLOOKUP(C10133,'Provider-EHR crosswalk'!A:B,2,FALSE)),"No EHR Specified",VLOOKUP(C10133,'Provider-EHR crosswalk'!A:B,2,FALSE))</f>
        <v>Azalea Health EHR</v>
      </c>
    </row>
    <row r="10134" spans="1:11" x14ac:dyDescent="0.25">
      <c r="A10134" t="s">
        <v>133</v>
      </c>
      <c r="B10134">
        <v>166</v>
      </c>
      <c r="C10134" t="s">
        <v>987</v>
      </c>
      <c r="D10134" t="s">
        <v>134</v>
      </c>
      <c r="E10134">
        <v>0</v>
      </c>
      <c r="F10134">
        <v>32</v>
      </c>
      <c r="G10134">
        <v>0</v>
      </c>
      <c r="H10134" t="s">
        <v>116</v>
      </c>
      <c r="I10134">
        <v>1</v>
      </c>
      <c r="J10134" t="s">
        <v>66</v>
      </c>
      <c r="K10134" s="33" t="str">
        <f>IF(ISNA(VLOOKUP(C10134,'Provider-EHR crosswalk'!A:B,2,FALSE)),"No EHR Specified",VLOOKUP(C10134,'Provider-EHR crosswalk'!A:B,2,FALSE))</f>
        <v>Azalea Health EHR</v>
      </c>
    </row>
    <row r="10135" spans="1:11" x14ac:dyDescent="0.25">
      <c r="A10135" t="s">
        <v>135</v>
      </c>
      <c r="B10135">
        <v>166</v>
      </c>
      <c r="C10135" t="s">
        <v>987</v>
      </c>
      <c r="D10135" t="s">
        <v>136</v>
      </c>
      <c r="E10135">
        <v>0</v>
      </c>
      <c r="F10135">
        <v>32</v>
      </c>
      <c r="G10135">
        <v>0</v>
      </c>
      <c r="H10135" t="s">
        <v>116</v>
      </c>
      <c r="I10135">
        <v>1</v>
      </c>
      <c r="J10135" t="s">
        <v>66</v>
      </c>
      <c r="K10135" s="33" t="str">
        <f>IF(ISNA(VLOOKUP(C10135,'Provider-EHR crosswalk'!A:B,2,FALSE)),"No EHR Specified",VLOOKUP(C10135,'Provider-EHR crosswalk'!A:B,2,FALSE))</f>
        <v>Azalea Health EHR</v>
      </c>
    </row>
    <row r="10136" spans="1:11" x14ac:dyDescent="0.25">
      <c r="A10136" t="s">
        <v>137</v>
      </c>
      <c r="B10136">
        <v>166</v>
      </c>
      <c r="C10136" t="s">
        <v>987</v>
      </c>
      <c r="D10136" t="s">
        <v>138</v>
      </c>
      <c r="E10136">
        <v>0</v>
      </c>
      <c r="F10136">
        <v>32</v>
      </c>
      <c r="G10136">
        <v>0</v>
      </c>
      <c r="H10136" t="s">
        <v>116</v>
      </c>
      <c r="I10136">
        <v>1</v>
      </c>
      <c r="J10136" t="s">
        <v>66</v>
      </c>
      <c r="K10136" s="33" t="str">
        <f>IF(ISNA(VLOOKUP(C10136,'Provider-EHR crosswalk'!A:B,2,FALSE)),"No EHR Specified",VLOOKUP(C10136,'Provider-EHR crosswalk'!A:B,2,FALSE))</f>
        <v>Azalea Health EHR</v>
      </c>
    </row>
    <row r="10137" spans="1:11" x14ac:dyDescent="0.25">
      <c r="A10137" t="s">
        <v>139</v>
      </c>
      <c r="B10137">
        <v>166</v>
      </c>
      <c r="C10137" t="s">
        <v>987</v>
      </c>
      <c r="D10137" t="s">
        <v>140</v>
      </c>
      <c r="E10137">
        <v>0</v>
      </c>
      <c r="F10137">
        <v>32</v>
      </c>
      <c r="G10137">
        <v>0</v>
      </c>
      <c r="H10137" t="s">
        <v>116</v>
      </c>
      <c r="I10137">
        <v>1</v>
      </c>
      <c r="J10137" t="s">
        <v>66</v>
      </c>
      <c r="K10137" s="33" t="str">
        <f>IF(ISNA(VLOOKUP(C10137,'Provider-EHR crosswalk'!A:B,2,FALSE)),"No EHR Specified",VLOOKUP(C10137,'Provider-EHR crosswalk'!A:B,2,FALSE))</f>
        <v>Azalea Health EHR</v>
      </c>
    </row>
    <row r="10138" spans="1:11" x14ac:dyDescent="0.25">
      <c r="A10138" t="s">
        <v>141</v>
      </c>
      <c r="B10138">
        <v>166</v>
      </c>
      <c r="C10138" t="s">
        <v>987</v>
      </c>
      <c r="D10138" t="s">
        <v>142</v>
      </c>
      <c r="E10138">
        <v>0</v>
      </c>
      <c r="F10138">
        <v>32</v>
      </c>
      <c r="G10138">
        <v>0</v>
      </c>
      <c r="H10138" t="s">
        <v>116</v>
      </c>
      <c r="I10138">
        <v>1</v>
      </c>
      <c r="J10138" t="s">
        <v>66</v>
      </c>
      <c r="K10138" s="33" t="str">
        <f>IF(ISNA(VLOOKUP(C10138,'Provider-EHR crosswalk'!A:B,2,FALSE)),"No EHR Specified",VLOOKUP(C10138,'Provider-EHR crosswalk'!A:B,2,FALSE))</f>
        <v>Azalea Health EHR</v>
      </c>
    </row>
    <row r="10139" spans="1:11" x14ac:dyDescent="0.25">
      <c r="A10139" t="s">
        <v>143</v>
      </c>
      <c r="B10139">
        <v>166</v>
      </c>
      <c r="C10139" t="s">
        <v>987</v>
      </c>
      <c r="D10139" t="s">
        <v>144</v>
      </c>
      <c r="E10139">
        <v>0</v>
      </c>
      <c r="F10139">
        <v>32</v>
      </c>
      <c r="G10139">
        <v>0</v>
      </c>
      <c r="H10139" t="s">
        <v>116</v>
      </c>
      <c r="I10139">
        <v>1</v>
      </c>
      <c r="J10139" t="s">
        <v>66</v>
      </c>
      <c r="K10139" s="33" t="str">
        <f>IF(ISNA(VLOOKUP(C10139,'Provider-EHR crosswalk'!A:B,2,FALSE)),"No EHR Specified",VLOOKUP(C10139,'Provider-EHR crosswalk'!A:B,2,FALSE))</f>
        <v>Azalea Health EHR</v>
      </c>
    </row>
    <row r="10140" spans="1:11" x14ac:dyDescent="0.25">
      <c r="A10140" t="s">
        <v>145</v>
      </c>
      <c r="B10140">
        <v>166</v>
      </c>
      <c r="C10140" t="s">
        <v>987</v>
      </c>
      <c r="D10140" t="s">
        <v>146</v>
      </c>
      <c r="E10140">
        <v>0</v>
      </c>
      <c r="F10140">
        <v>32</v>
      </c>
      <c r="G10140">
        <v>0</v>
      </c>
      <c r="H10140" t="s">
        <v>116</v>
      </c>
      <c r="I10140">
        <v>1</v>
      </c>
      <c r="J10140" t="s">
        <v>66</v>
      </c>
      <c r="K10140" s="33" t="str">
        <f>IF(ISNA(VLOOKUP(C10140,'Provider-EHR crosswalk'!A:B,2,FALSE)),"No EHR Specified",VLOOKUP(C10140,'Provider-EHR crosswalk'!A:B,2,FALSE))</f>
        <v>Azalea Health EHR</v>
      </c>
    </row>
    <row r="10141" spans="1:11" x14ac:dyDescent="0.25">
      <c r="A10141" t="s">
        <v>147</v>
      </c>
      <c r="B10141">
        <v>166</v>
      </c>
      <c r="C10141" t="s">
        <v>987</v>
      </c>
      <c r="D10141" t="s">
        <v>148</v>
      </c>
      <c r="E10141">
        <v>0</v>
      </c>
      <c r="F10141">
        <v>32</v>
      </c>
      <c r="G10141">
        <v>0</v>
      </c>
      <c r="H10141" t="s">
        <v>116</v>
      </c>
      <c r="I10141">
        <v>1</v>
      </c>
      <c r="J10141" t="s">
        <v>66</v>
      </c>
      <c r="K10141" s="33" t="str">
        <f>IF(ISNA(VLOOKUP(C10141,'Provider-EHR crosswalk'!A:B,2,FALSE)),"No EHR Specified",VLOOKUP(C10141,'Provider-EHR crosswalk'!A:B,2,FALSE))</f>
        <v>Azalea Health EHR</v>
      </c>
    </row>
    <row r="10142" spans="1:11" x14ac:dyDescent="0.25">
      <c r="A10142" t="s">
        <v>149</v>
      </c>
      <c r="B10142">
        <v>166</v>
      </c>
      <c r="C10142" t="s">
        <v>987</v>
      </c>
      <c r="D10142" t="s">
        <v>150</v>
      </c>
      <c r="E10142">
        <v>0</v>
      </c>
      <c r="F10142">
        <v>32</v>
      </c>
      <c r="G10142">
        <v>0</v>
      </c>
      <c r="H10142" t="s">
        <v>116</v>
      </c>
      <c r="I10142">
        <v>1</v>
      </c>
      <c r="J10142" t="s">
        <v>66</v>
      </c>
      <c r="K10142" s="33" t="str">
        <f>IF(ISNA(VLOOKUP(C10142,'Provider-EHR crosswalk'!A:B,2,FALSE)),"No EHR Specified",VLOOKUP(C10142,'Provider-EHR crosswalk'!A:B,2,FALSE))</f>
        <v>Azalea Health EHR</v>
      </c>
    </row>
    <row r="10143" spans="1:11" x14ac:dyDescent="0.25">
      <c r="A10143" t="s">
        <v>151</v>
      </c>
      <c r="B10143">
        <v>166</v>
      </c>
      <c r="C10143" t="s">
        <v>987</v>
      </c>
      <c r="D10143" t="s">
        <v>152</v>
      </c>
      <c r="E10143">
        <v>0</v>
      </c>
      <c r="F10143">
        <v>32</v>
      </c>
      <c r="G10143">
        <v>0</v>
      </c>
      <c r="H10143" t="s">
        <v>116</v>
      </c>
      <c r="I10143">
        <v>1</v>
      </c>
      <c r="J10143" t="s">
        <v>66</v>
      </c>
      <c r="K10143" s="33" t="str">
        <f>IF(ISNA(VLOOKUP(C10143,'Provider-EHR crosswalk'!A:B,2,FALSE)),"No EHR Specified",VLOOKUP(C10143,'Provider-EHR crosswalk'!A:B,2,FALSE))</f>
        <v>Azalea Health EHR</v>
      </c>
    </row>
    <row r="10144" spans="1:11" x14ac:dyDescent="0.25">
      <c r="A10144" t="s">
        <v>153</v>
      </c>
      <c r="B10144">
        <v>166</v>
      </c>
      <c r="C10144" t="s">
        <v>987</v>
      </c>
      <c r="D10144" t="s">
        <v>154</v>
      </c>
      <c r="E10144">
        <v>0</v>
      </c>
      <c r="F10144">
        <v>32</v>
      </c>
      <c r="G10144">
        <v>0</v>
      </c>
      <c r="H10144" t="s">
        <v>116</v>
      </c>
      <c r="I10144">
        <v>1</v>
      </c>
      <c r="J10144" t="s">
        <v>66</v>
      </c>
      <c r="K10144" s="33" t="str">
        <f>IF(ISNA(VLOOKUP(C10144,'Provider-EHR crosswalk'!A:B,2,FALSE)),"No EHR Specified",VLOOKUP(C10144,'Provider-EHR crosswalk'!A:B,2,FALSE))</f>
        <v>Azalea Health EHR</v>
      </c>
    </row>
    <row r="10145" spans="1:11" x14ac:dyDescent="0.25">
      <c r="A10145" t="s">
        <v>155</v>
      </c>
      <c r="B10145">
        <v>166</v>
      </c>
      <c r="C10145" t="s">
        <v>987</v>
      </c>
      <c r="D10145" t="s">
        <v>156</v>
      </c>
      <c r="E10145">
        <v>0</v>
      </c>
      <c r="F10145">
        <v>32</v>
      </c>
      <c r="G10145">
        <v>0</v>
      </c>
      <c r="H10145" t="s">
        <v>157</v>
      </c>
      <c r="I10145" t="s">
        <v>157</v>
      </c>
      <c r="J10145" t="s">
        <v>157</v>
      </c>
      <c r="K10145" s="33" t="str">
        <f>IF(ISNA(VLOOKUP(C10145,'Provider-EHR crosswalk'!A:B,2,FALSE)),"No EHR Specified",VLOOKUP(C10145,'Provider-EHR crosswalk'!A:B,2,FALSE))</f>
        <v>Azalea Health EHR</v>
      </c>
    </row>
    <row r="10146" spans="1:11" x14ac:dyDescent="0.25">
      <c r="A10146" t="s">
        <v>158</v>
      </c>
      <c r="B10146">
        <v>166</v>
      </c>
      <c r="C10146" t="s">
        <v>987</v>
      </c>
      <c r="D10146" t="s">
        <v>159</v>
      </c>
      <c r="E10146">
        <v>1</v>
      </c>
      <c r="F10146">
        <v>32</v>
      </c>
      <c r="G10146">
        <v>3.13</v>
      </c>
      <c r="H10146" t="s">
        <v>157</v>
      </c>
      <c r="I10146" t="s">
        <v>157</v>
      </c>
      <c r="J10146" t="s">
        <v>157</v>
      </c>
      <c r="K10146" s="33" t="str">
        <f>IF(ISNA(VLOOKUP(C10146,'Provider-EHR crosswalk'!A:B,2,FALSE)),"No EHR Specified",VLOOKUP(C10146,'Provider-EHR crosswalk'!A:B,2,FALSE))</f>
        <v>Azalea Health EHR</v>
      </c>
    </row>
    <row r="10147" spans="1:11" x14ac:dyDescent="0.25">
      <c r="A10147" t="s">
        <v>162</v>
      </c>
      <c r="B10147">
        <v>166</v>
      </c>
      <c r="C10147" t="s">
        <v>987</v>
      </c>
      <c r="D10147" t="s">
        <v>163</v>
      </c>
      <c r="E10147">
        <v>32</v>
      </c>
      <c r="F10147">
        <v>32</v>
      </c>
      <c r="G10147">
        <v>100</v>
      </c>
      <c r="H10147" t="s">
        <v>65</v>
      </c>
      <c r="I10147">
        <v>95</v>
      </c>
      <c r="J10147" t="s">
        <v>66</v>
      </c>
      <c r="K10147" s="33" t="str">
        <f>IF(ISNA(VLOOKUP(C10147,'Provider-EHR crosswalk'!A:B,2,FALSE)),"No EHR Specified",VLOOKUP(C10147,'Provider-EHR crosswalk'!A:B,2,FALSE))</f>
        <v>Azalea Health EHR</v>
      </c>
    </row>
    <row r="10148" spans="1:11" x14ac:dyDescent="0.25">
      <c r="A10148" t="s">
        <v>164</v>
      </c>
      <c r="B10148">
        <v>166</v>
      </c>
      <c r="C10148" t="s">
        <v>987</v>
      </c>
      <c r="D10148" t="s">
        <v>165</v>
      </c>
      <c r="E10148">
        <v>4</v>
      </c>
      <c r="F10148">
        <v>4</v>
      </c>
      <c r="G10148">
        <v>100</v>
      </c>
      <c r="H10148" t="s">
        <v>65</v>
      </c>
      <c r="I10148">
        <v>95</v>
      </c>
      <c r="J10148" t="s">
        <v>66</v>
      </c>
      <c r="K10148" s="33" t="str">
        <f>IF(ISNA(VLOOKUP(C10148,'Provider-EHR crosswalk'!A:B,2,FALSE)),"No EHR Specified",VLOOKUP(C10148,'Provider-EHR crosswalk'!A:B,2,FALSE))</f>
        <v>Azalea Health EHR</v>
      </c>
    </row>
    <row r="10149" spans="1:11" x14ac:dyDescent="0.25">
      <c r="A10149" t="s">
        <v>166</v>
      </c>
      <c r="B10149">
        <v>166</v>
      </c>
      <c r="C10149" t="s">
        <v>987</v>
      </c>
      <c r="D10149" t="s">
        <v>167</v>
      </c>
      <c r="E10149">
        <v>0</v>
      </c>
      <c r="F10149">
        <v>4</v>
      </c>
      <c r="G10149">
        <v>0</v>
      </c>
      <c r="H10149" t="s">
        <v>116</v>
      </c>
      <c r="I10149">
        <v>5</v>
      </c>
      <c r="J10149" t="s">
        <v>66</v>
      </c>
      <c r="K10149" s="33" t="str">
        <f>IF(ISNA(VLOOKUP(C10149,'Provider-EHR crosswalk'!A:B,2,FALSE)),"No EHR Specified",VLOOKUP(C10149,'Provider-EHR crosswalk'!A:B,2,FALSE))</f>
        <v>Azalea Health EHR</v>
      </c>
    </row>
    <row r="10150" spans="1:11" x14ac:dyDescent="0.25">
      <c r="A10150" t="s">
        <v>168</v>
      </c>
      <c r="B10150">
        <v>166</v>
      </c>
      <c r="C10150" t="s">
        <v>987</v>
      </c>
      <c r="D10150" t="s">
        <v>169</v>
      </c>
      <c r="E10150">
        <v>0</v>
      </c>
      <c r="F10150">
        <v>4</v>
      </c>
      <c r="G10150">
        <v>0</v>
      </c>
      <c r="H10150" t="s">
        <v>116</v>
      </c>
      <c r="I10150">
        <v>5</v>
      </c>
      <c r="J10150" t="s">
        <v>66</v>
      </c>
      <c r="K10150" s="33" t="str">
        <f>IF(ISNA(VLOOKUP(C10150,'Provider-EHR crosswalk'!A:B,2,FALSE)),"No EHR Specified",VLOOKUP(C10150,'Provider-EHR crosswalk'!A:B,2,FALSE))</f>
        <v>Azalea Health EHR</v>
      </c>
    </row>
    <row r="10151" spans="1:11" x14ac:dyDescent="0.25">
      <c r="A10151" t="s">
        <v>170</v>
      </c>
      <c r="B10151">
        <v>166</v>
      </c>
      <c r="C10151" t="s">
        <v>987</v>
      </c>
      <c r="D10151" t="s">
        <v>171</v>
      </c>
      <c r="E10151">
        <v>0</v>
      </c>
      <c r="F10151">
        <v>4</v>
      </c>
      <c r="G10151">
        <v>0</v>
      </c>
      <c r="H10151" t="s">
        <v>116</v>
      </c>
      <c r="I10151">
        <v>5</v>
      </c>
      <c r="J10151" t="s">
        <v>66</v>
      </c>
      <c r="K10151" s="33" t="str">
        <f>IF(ISNA(VLOOKUP(C10151,'Provider-EHR crosswalk'!A:B,2,FALSE)),"No EHR Specified",VLOOKUP(C10151,'Provider-EHR crosswalk'!A:B,2,FALSE))</f>
        <v>Azalea Health EHR</v>
      </c>
    </row>
    <row r="10152" spans="1:11" x14ac:dyDescent="0.25">
      <c r="A10152" t="s">
        <v>172</v>
      </c>
      <c r="B10152">
        <v>166</v>
      </c>
      <c r="C10152" t="s">
        <v>987</v>
      </c>
      <c r="D10152" t="s">
        <v>173</v>
      </c>
      <c r="E10152">
        <v>0</v>
      </c>
      <c r="F10152">
        <v>32</v>
      </c>
      <c r="G10152">
        <v>0</v>
      </c>
      <c r="H10152" t="s">
        <v>116</v>
      </c>
      <c r="I10152">
        <v>5</v>
      </c>
      <c r="J10152" t="s">
        <v>66</v>
      </c>
      <c r="K10152" s="33" t="str">
        <f>IF(ISNA(VLOOKUP(C10152,'Provider-EHR crosswalk'!A:B,2,FALSE)),"No EHR Specified",VLOOKUP(C10152,'Provider-EHR crosswalk'!A:B,2,FALSE))</f>
        <v>Azalea Health EHR</v>
      </c>
    </row>
    <row r="10153" spans="1:11" x14ac:dyDescent="0.25">
      <c r="A10153" t="s">
        <v>174</v>
      </c>
      <c r="B10153">
        <v>166</v>
      </c>
      <c r="C10153" t="s">
        <v>987</v>
      </c>
      <c r="D10153" t="s">
        <v>175</v>
      </c>
      <c r="E10153">
        <v>0</v>
      </c>
      <c r="F10153">
        <v>32</v>
      </c>
      <c r="G10153">
        <v>0</v>
      </c>
      <c r="H10153" t="s">
        <v>116</v>
      </c>
      <c r="I10153">
        <v>5</v>
      </c>
      <c r="J10153" t="s">
        <v>66</v>
      </c>
      <c r="K10153" s="33" t="str">
        <f>IF(ISNA(VLOOKUP(C10153,'Provider-EHR crosswalk'!A:B,2,FALSE)),"No EHR Specified",VLOOKUP(C10153,'Provider-EHR crosswalk'!A:B,2,FALSE))</f>
        <v>Azalea Health EHR</v>
      </c>
    </row>
    <row r="10154" spans="1:11" x14ac:dyDescent="0.25">
      <c r="A10154" t="s">
        <v>176</v>
      </c>
      <c r="B10154">
        <v>166</v>
      </c>
      <c r="C10154" t="s">
        <v>987</v>
      </c>
      <c r="D10154" t="s">
        <v>177</v>
      </c>
      <c r="E10154">
        <v>0</v>
      </c>
      <c r="F10154">
        <v>32</v>
      </c>
      <c r="G10154">
        <v>0</v>
      </c>
      <c r="H10154" t="s">
        <v>116</v>
      </c>
      <c r="I10154">
        <v>5</v>
      </c>
      <c r="J10154" t="s">
        <v>66</v>
      </c>
      <c r="K10154" s="33" t="str">
        <f>IF(ISNA(VLOOKUP(C10154,'Provider-EHR crosswalk'!A:B,2,FALSE)),"No EHR Specified",VLOOKUP(C10154,'Provider-EHR crosswalk'!A:B,2,FALSE))</f>
        <v>Azalea Health EHR</v>
      </c>
    </row>
    <row r="10155" spans="1:11" x14ac:dyDescent="0.25">
      <c r="A10155" t="s">
        <v>63</v>
      </c>
      <c r="B10155">
        <v>171</v>
      </c>
      <c r="C10155" t="s">
        <v>1080</v>
      </c>
      <c r="D10155" t="s">
        <v>64</v>
      </c>
      <c r="E10155">
        <v>7</v>
      </c>
      <c r="F10155">
        <v>7</v>
      </c>
      <c r="G10155">
        <v>100</v>
      </c>
      <c r="H10155" t="s">
        <v>65</v>
      </c>
      <c r="I10155">
        <v>99</v>
      </c>
      <c r="J10155" t="s">
        <v>66</v>
      </c>
      <c r="K10155" s="33" t="str">
        <f>IF(ISNA(VLOOKUP(C10155,'Provider-EHR crosswalk'!A:B,2,FALSE)),"No EHR Specified",VLOOKUP(C10155,'Provider-EHR crosswalk'!A:B,2,FALSE))</f>
        <v>MatrixCare EHR</v>
      </c>
    </row>
    <row r="10156" spans="1:11" x14ac:dyDescent="0.25">
      <c r="A10156" t="s">
        <v>67</v>
      </c>
      <c r="B10156">
        <v>171</v>
      </c>
      <c r="C10156" t="s">
        <v>1080</v>
      </c>
      <c r="D10156" t="s">
        <v>68</v>
      </c>
      <c r="E10156">
        <v>6</v>
      </c>
      <c r="F10156">
        <v>7</v>
      </c>
      <c r="G10156">
        <v>85.71</v>
      </c>
      <c r="H10156" t="s">
        <v>65</v>
      </c>
      <c r="I10156">
        <v>75</v>
      </c>
      <c r="J10156" t="s">
        <v>66</v>
      </c>
      <c r="K10156" s="33" t="str">
        <f>IF(ISNA(VLOOKUP(C10156,'Provider-EHR crosswalk'!A:B,2,FALSE)),"No EHR Specified",VLOOKUP(C10156,'Provider-EHR crosswalk'!A:B,2,FALSE))</f>
        <v>MatrixCare EHR</v>
      </c>
    </row>
    <row r="10157" spans="1:11" x14ac:dyDescent="0.25">
      <c r="A10157" t="s">
        <v>70</v>
      </c>
      <c r="B10157">
        <v>171</v>
      </c>
      <c r="C10157" t="s">
        <v>1080</v>
      </c>
      <c r="D10157" t="s">
        <v>71</v>
      </c>
      <c r="E10157">
        <v>7</v>
      </c>
      <c r="F10157">
        <v>7</v>
      </c>
      <c r="G10157">
        <v>100</v>
      </c>
      <c r="H10157" t="s">
        <v>65</v>
      </c>
      <c r="I10157">
        <v>99</v>
      </c>
      <c r="J10157" t="s">
        <v>66</v>
      </c>
      <c r="K10157" s="33" t="str">
        <f>IF(ISNA(VLOOKUP(C10157,'Provider-EHR crosswalk'!A:B,2,FALSE)),"No EHR Specified",VLOOKUP(C10157,'Provider-EHR crosswalk'!A:B,2,FALSE))</f>
        <v>MatrixCare EHR</v>
      </c>
    </row>
    <row r="10158" spans="1:11" x14ac:dyDescent="0.25">
      <c r="A10158" t="s">
        <v>72</v>
      </c>
      <c r="B10158">
        <v>171</v>
      </c>
      <c r="C10158" t="s">
        <v>1080</v>
      </c>
      <c r="D10158" t="s">
        <v>73</v>
      </c>
      <c r="E10158">
        <v>7</v>
      </c>
      <c r="F10158">
        <v>7</v>
      </c>
      <c r="G10158">
        <v>100</v>
      </c>
      <c r="H10158" t="s">
        <v>65</v>
      </c>
      <c r="I10158">
        <v>99</v>
      </c>
      <c r="J10158" t="s">
        <v>66</v>
      </c>
      <c r="K10158" s="33" t="str">
        <f>IF(ISNA(VLOOKUP(C10158,'Provider-EHR crosswalk'!A:B,2,FALSE)),"No EHR Specified",VLOOKUP(C10158,'Provider-EHR crosswalk'!A:B,2,FALSE))</f>
        <v>MatrixCare EHR</v>
      </c>
    </row>
    <row r="10159" spans="1:11" x14ac:dyDescent="0.25">
      <c r="A10159" t="s">
        <v>74</v>
      </c>
      <c r="B10159">
        <v>171</v>
      </c>
      <c r="C10159" t="s">
        <v>1080</v>
      </c>
      <c r="D10159" t="s">
        <v>75</v>
      </c>
      <c r="E10159">
        <v>7</v>
      </c>
      <c r="F10159">
        <v>7</v>
      </c>
      <c r="G10159">
        <v>100</v>
      </c>
      <c r="H10159" t="s">
        <v>65</v>
      </c>
      <c r="I10159">
        <v>99</v>
      </c>
      <c r="J10159" t="s">
        <v>66</v>
      </c>
      <c r="K10159" s="33" t="str">
        <f>IF(ISNA(VLOOKUP(C10159,'Provider-EHR crosswalk'!A:B,2,FALSE)),"No EHR Specified",VLOOKUP(C10159,'Provider-EHR crosswalk'!A:B,2,FALSE))</f>
        <v>MatrixCare EHR</v>
      </c>
    </row>
    <row r="10160" spans="1:11" x14ac:dyDescent="0.25">
      <c r="A10160" t="s">
        <v>76</v>
      </c>
      <c r="B10160">
        <v>171</v>
      </c>
      <c r="C10160" t="s">
        <v>1080</v>
      </c>
      <c r="D10160" t="s">
        <v>77</v>
      </c>
      <c r="E10160">
        <v>7</v>
      </c>
      <c r="F10160">
        <v>7</v>
      </c>
      <c r="G10160">
        <v>100</v>
      </c>
      <c r="H10160" t="s">
        <v>65</v>
      </c>
      <c r="I10160">
        <v>85</v>
      </c>
      <c r="J10160" t="s">
        <v>66</v>
      </c>
      <c r="K10160" s="33" t="str">
        <f>IF(ISNA(VLOOKUP(C10160,'Provider-EHR crosswalk'!A:B,2,FALSE)),"No EHR Specified",VLOOKUP(C10160,'Provider-EHR crosswalk'!A:B,2,FALSE))</f>
        <v>MatrixCare EHR</v>
      </c>
    </row>
    <row r="10161" spans="1:11" x14ac:dyDescent="0.25">
      <c r="A10161" t="s">
        <v>78</v>
      </c>
      <c r="B10161">
        <v>171</v>
      </c>
      <c r="C10161" t="s">
        <v>1080</v>
      </c>
      <c r="D10161" t="s">
        <v>79</v>
      </c>
      <c r="E10161">
        <v>7</v>
      </c>
      <c r="F10161">
        <v>7</v>
      </c>
      <c r="G10161">
        <v>100</v>
      </c>
      <c r="H10161" t="s">
        <v>65</v>
      </c>
      <c r="I10161">
        <v>85</v>
      </c>
      <c r="J10161" t="s">
        <v>66</v>
      </c>
      <c r="K10161" s="33" t="str">
        <f>IF(ISNA(VLOOKUP(C10161,'Provider-EHR crosswalk'!A:B,2,FALSE)),"No EHR Specified",VLOOKUP(C10161,'Provider-EHR crosswalk'!A:B,2,FALSE))</f>
        <v>MatrixCare EHR</v>
      </c>
    </row>
    <row r="10162" spans="1:11" x14ac:dyDescent="0.25">
      <c r="A10162" t="s">
        <v>80</v>
      </c>
      <c r="B10162">
        <v>171</v>
      </c>
      <c r="C10162" t="s">
        <v>1080</v>
      </c>
      <c r="D10162" t="s">
        <v>81</v>
      </c>
      <c r="E10162">
        <v>7</v>
      </c>
      <c r="F10162">
        <v>7</v>
      </c>
      <c r="G10162">
        <v>100</v>
      </c>
      <c r="H10162" t="s">
        <v>65</v>
      </c>
      <c r="I10162">
        <v>85</v>
      </c>
      <c r="J10162" t="s">
        <v>66</v>
      </c>
      <c r="K10162" s="33" t="str">
        <f>IF(ISNA(VLOOKUP(C10162,'Provider-EHR crosswalk'!A:B,2,FALSE)),"No EHR Specified",VLOOKUP(C10162,'Provider-EHR crosswalk'!A:B,2,FALSE))</f>
        <v>MatrixCare EHR</v>
      </c>
    </row>
    <row r="10163" spans="1:11" x14ac:dyDescent="0.25">
      <c r="A10163" t="s">
        <v>82</v>
      </c>
      <c r="B10163">
        <v>171</v>
      </c>
      <c r="C10163" t="s">
        <v>1080</v>
      </c>
      <c r="D10163" t="s">
        <v>83</v>
      </c>
      <c r="E10163">
        <v>7</v>
      </c>
      <c r="F10163">
        <v>7</v>
      </c>
      <c r="G10163">
        <v>100</v>
      </c>
      <c r="H10163" t="s">
        <v>65</v>
      </c>
      <c r="I10163">
        <v>85</v>
      </c>
      <c r="J10163" t="s">
        <v>66</v>
      </c>
      <c r="K10163" s="33" t="str">
        <f>IF(ISNA(VLOOKUP(C10163,'Provider-EHR crosswalk'!A:B,2,FALSE)),"No EHR Specified",VLOOKUP(C10163,'Provider-EHR crosswalk'!A:B,2,FALSE))</f>
        <v>MatrixCare EHR</v>
      </c>
    </row>
    <row r="10164" spans="1:11" x14ac:dyDescent="0.25">
      <c r="A10164" t="s">
        <v>84</v>
      </c>
      <c r="B10164">
        <v>171</v>
      </c>
      <c r="C10164" t="s">
        <v>1080</v>
      </c>
      <c r="D10164" t="s">
        <v>85</v>
      </c>
      <c r="E10164">
        <v>7</v>
      </c>
      <c r="F10164">
        <v>7</v>
      </c>
      <c r="G10164">
        <v>100</v>
      </c>
      <c r="H10164" t="s">
        <v>65</v>
      </c>
      <c r="I10164">
        <v>85</v>
      </c>
      <c r="J10164" t="s">
        <v>66</v>
      </c>
      <c r="K10164" s="33" t="str">
        <f>IF(ISNA(VLOOKUP(C10164,'Provider-EHR crosswalk'!A:B,2,FALSE)),"No EHR Specified",VLOOKUP(C10164,'Provider-EHR crosswalk'!A:B,2,FALSE))</f>
        <v>MatrixCare EHR</v>
      </c>
    </row>
    <row r="10165" spans="1:11" x14ac:dyDescent="0.25">
      <c r="A10165" t="s">
        <v>86</v>
      </c>
      <c r="B10165">
        <v>171</v>
      </c>
      <c r="C10165" t="s">
        <v>1080</v>
      </c>
      <c r="D10165" t="s">
        <v>87</v>
      </c>
      <c r="E10165">
        <v>7</v>
      </c>
      <c r="F10165">
        <v>7</v>
      </c>
      <c r="G10165">
        <v>100</v>
      </c>
      <c r="H10165" t="s">
        <v>65</v>
      </c>
      <c r="I10165">
        <v>95</v>
      </c>
      <c r="J10165" t="s">
        <v>66</v>
      </c>
      <c r="K10165" s="33" t="str">
        <f>IF(ISNA(VLOOKUP(C10165,'Provider-EHR crosswalk'!A:B,2,FALSE)),"No EHR Specified",VLOOKUP(C10165,'Provider-EHR crosswalk'!A:B,2,FALSE))</f>
        <v>MatrixCare EHR</v>
      </c>
    </row>
    <row r="10166" spans="1:11" x14ac:dyDescent="0.25">
      <c r="A10166" t="s">
        <v>88</v>
      </c>
      <c r="B10166">
        <v>171</v>
      </c>
      <c r="C10166" t="s">
        <v>1080</v>
      </c>
      <c r="D10166" t="s">
        <v>89</v>
      </c>
      <c r="E10166">
        <v>7</v>
      </c>
      <c r="F10166">
        <v>7</v>
      </c>
      <c r="G10166">
        <v>100</v>
      </c>
      <c r="H10166" t="s">
        <v>65</v>
      </c>
      <c r="I10166">
        <v>95</v>
      </c>
      <c r="J10166" t="s">
        <v>66</v>
      </c>
      <c r="K10166" s="33" t="str">
        <f>IF(ISNA(VLOOKUP(C10166,'Provider-EHR crosswalk'!A:B,2,FALSE)),"No EHR Specified",VLOOKUP(C10166,'Provider-EHR crosswalk'!A:B,2,FALSE))</f>
        <v>MatrixCare EHR</v>
      </c>
    </row>
    <row r="10167" spans="1:11" x14ac:dyDescent="0.25">
      <c r="A10167" t="s">
        <v>90</v>
      </c>
      <c r="B10167">
        <v>171</v>
      </c>
      <c r="C10167" t="s">
        <v>1080</v>
      </c>
      <c r="D10167" t="s">
        <v>91</v>
      </c>
      <c r="E10167">
        <v>7</v>
      </c>
      <c r="F10167">
        <v>7</v>
      </c>
      <c r="G10167">
        <v>100</v>
      </c>
      <c r="H10167" t="s">
        <v>65</v>
      </c>
      <c r="I10167">
        <v>90</v>
      </c>
      <c r="J10167" t="s">
        <v>66</v>
      </c>
      <c r="K10167" s="33" t="str">
        <f>IF(ISNA(VLOOKUP(C10167,'Provider-EHR crosswalk'!A:B,2,FALSE)),"No EHR Specified",VLOOKUP(C10167,'Provider-EHR crosswalk'!A:B,2,FALSE))</f>
        <v>MatrixCare EHR</v>
      </c>
    </row>
    <row r="10168" spans="1:11" x14ac:dyDescent="0.25">
      <c r="A10168" t="s">
        <v>92</v>
      </c>
      <c r="B10168">
        <v>171</v>
      </c>
      <c r="C10168" t="s">
        <v>1080</v>
      </c>
      <c r="D10168" t="s">
        <v>93</v>
      </c>
      <c r="E10168">
        <v>3</v>
      </c>
      <c r="F10168">
        <v>7</v>
      </c>
      <c r="G10168">
        <v>42.86</v>
      </c>
      <c r="H10168" t="s">
        <v>65</v>
      </c>
      <c r="I10168">
        <v>90</v>
      </c>
      <c r="J10168" t="s">
        <v>69</v>
      </c>
      <c r="K10168" s="33" t="str">
        <f>IF(ISNA(VLOOKUP(C10168,'Provider-EHR crosswalk'!A:B,2,FALSE)),"No EHR Specified",VLOOKUP(C10168,'Provider-EHR crosswalk'!A:B,2,FALSE))</f>
        <v>MatrixCare EHR</v>
      </c>
    </row>
    <row r="10169" spans="1:11" x14ac:dyDescent="0.25">
      <c r="A10169" t="s">
        <v>94</v>
      </c>
      <c r="B10169">
        <v>171</v>
      </c>
      <c r="C10169" t="s">
        <v>1080</v>
      </c>
      <c r="D10169" t="s">
        <v>95</v>
      </c>
      <c r="E10169">
        <v>4</v>
      </c>
      <c r="F10169">
        <v>7</v>
      </c>
      <c r="G10169">
        <v>57.14</v>
      </c>
      <c r="H10169" t="s">
        <v>65</v>
      </c>
      <c r="I10169">
        <v>90</v>
      </c>
      <c r="J10169" t="s">
        <v>69</v>
      </c>
      <c r="K10169" s="33" t="str">
        <f>IF(ISNA(VLOOKUP(C10169,'Provider-EHR crosswalk'!A:B,2,FALSE)),"No EHR Specified",VLOOKUP(C10169,'Provider-EHR crosswalk'!A:B,2,FALSE))</f>
        <v>MatrixCare EHR</v>
      </c>
    </row>
    <row r="10170" spans="1:11" x14ac:dyDescent="0.25">
      <c r="A10170" t="s">
        <v>96</v>
      </c>
      <c r="B10170">
        <v>171</v>
      </c>
      <c r="C10170" t="s">
        <v>1080</v>
      </c>
      <c r="D10170" t="s">
        <v>97</v>
      </c>
      <c r="E10170">
        <v>5</v>
      </c>
      <c r="F10170">
        <v>7</v>
      </c>
      <c r="G10170">
        <v>71.430000000000007</v>
      </c>
      <c r="H10170" t="s">
        <v>65</v>
      </c>
      <c r="I10170">
        <v>90</v>
      </c>
      <c r="J10170" t="s">
        <v>69</v>
      </c>
      <c r="K10170" s="33" t="str">
        <f>IF(ISNA(VLOOKUP(C10170,'Provider-EHR crosswalk'!A:B,2,FALSE)),"No EHR Specified",VLOOKUP(C10170,'Provider-EHR crosswalk'!A:B,2,FALSE))</f>
        <v>MatrixCare EHR</v>
      </c>
    </row>
    <row r="10171" spans="1:11" x14ac:dyDescent="0.25">
      <c r="A10171" t="s">
        <v>98</v>
      </c>
      <c r="B10171">
        <v>171</v>
      </c>
      <c r="C10171" t="s">
        <v>1080</v>
      </c>
      <c r="D10171" t="s">
        <v>99</v>
      </c>
      <c r="E10171">
        <v>5</v>
      </c>
      <c r="F10171">
        <v>7</v>
      </c>
      <c r="G10171">
        <v>71.430000000000007</v>
      </c>
      <c r="H10171" t="s">
        <v>65</v>
      </c>
      <c r="I10171">
        <v>90</v>
      </c>
      <c r="J10171" t="s">
        <v>69</v>
      </c>
      <c r="K10171" s="33" t="str">
        <f>IF(ISNA(VLOOKUP(C10171,'Provider-EHR crosswalk'!A:B,2,FALSE)),"No EHR Specified",VLOOKUP(C10171,'Provider-EHR crosswalk'!A:B,2,FALSE))</f>
        <v>MatrixCare EHR</v>
      </c>
    </row>
    <row r="10172" spans="1:11" x14ac:dyDescent="0.25">
      <c r="A10172" t="s">
        <v>100</v>
      </c>
      <c r="B10172">
        <v>171</v>
      </c>
      <c r="C10172" t="s">
        <v>1080</v>
      </c>
      <c r="D10172" t="s">
        <v>101</v>
      </c>
      <c r="E10172">
        <v>42</v>
      </c>
      <c r="F10172">
        <v>42</v>
      </c>
      <c r="G10172">
        <v>100</v>
      </c>
      <c r="H10172" t="s">
        <v>65</v>
      </c>
      <c r="I10172">
        <v>99</v>
      </c>
      <c r="J10172" t="s">
        <v>66</v>
      </c>
      <c r="K10172" s="33" t="str">
        <f>IF(ISNA(VLOOKUP(C10172,'Provider-EHR crosswalk'!A:B,2,FALSE)),"No EHR Specified",VLOOKUP(C10172,'Provider-EHR crosswalk'!A:B,2,FALSE))</f>
        <v>MatrixCare EHR</v>
      </c>
    </row>
    <row r="10173" spans="1:11" x14ac:dyDescent="0.25">
      <c r="A10173" t="s">
        <v>102</v>
      </c>
      <c r="B10173">
        <v>171</v>
      </c>
      <c r="C10173" t="s">
        <v>1080</v>
      </c>
      <c r="D10173" t="s">
        <v>103</v>
      </c>
      <c r="E10173">
        <v>42</v>
      </c>
      <c r="F10173">
        <v>42</v>
      </c>
      <c r="G10173">
        <v>100</v>
      </c>
      <c r="H10173" t="s">
        <v>65</v>
      </c>
      <c r="I10173">
        <v>99</v>
      </c>
      <c r="J10173" t="s">
        <v>66</v>
      </c>
      <c r="K10173" s="33" t="str">
        <f>IF(ISNA(VLOOKUP(C10173,'Provider-EHR crosswalk'!A:B,2,FALSE)),"No EHR Specified",VLOOKUP(C10173,'Provider-EHR crosswalk'!A:B,2,FALSE))</f>
        <v>MatrixCare EHR</v>
      </c>
    </row>
    <row r="10174" spans="1:11" x14ac:dyDescent="0.25">
      <c r="A10174" t="s">
        <v>104</v>
      </c>
      <c r="B10174">
        <v>171</v>
      </c>
      <c r="C10174" t="s">
        <v>1080</v>
      </c>
      <c r="D10174" t="s">
        <v>105</v>
      </c>
      <c r="E10174">
        <v>42</v>
      </c>
      <c r="F10174">
        <v>42</v>
      </c>
      <c r="G10174">
        <v>100</v>
      </c>
      <c r="H10174" t="s">
        <v>65</v>
      </c>
      <c r="I10174">
        <v>99</v>
      </c>
      <c r="J10174" t="s">
        <v>66</v>
      </c>
      <c r="K10174" s="33" t="str">
        <f>IF(ISNA(VLOOKUP(C10174,'Provider-EHR crosswalk'!A:B,2,FALSE)),"No EHR Specified",VLOOKUP(C10174,'Provider-EHR crosswalk'!A:B,2,FALSE))</f>
        <v>MatrixCare EHR</v>
      </c>
    </row>
    <row r="10175" spans="1:11" x14ac:dyDescent="0.25">
      <c r="A10175" t="s">
        <v>106</v>
      </c>
      <c r="B10175">
        <v>171</v>
      </c>
      <c r="C10175" t="s">
        <v>1080</v>
      </c>
      <c r="D10175" t="s">
        <v>107</v>
      </c>
      <c r="E10175">
        <v>42</v>
      </c>
      <c r="F10175">
        <v>42</v>
      </c>
      <c r="G10175">
        <v>100</v>
      </c>
      <c r="H10175" t="s">
        <v>65</v>
      </c>
      <c r="I10175">
        <v>99</v>
      </c>
      <c r="J10175" t="s">
        <v>66</v>
      </c>
      <c r="K10175" s="33" t="str">
        <f>IF(ISNA(VLOOKUP(C10175,'Provider-EHR crosswalk'!A:B,2,FALSE)),"No EHR Specified",VLOOKUP(C10175,'Provider-EHR crosswalk'!A:B,2,FALSE))</f>
        <v>MatrixCare EHR</v>
      </c>
    </row>
    <row r="10176" spans="1:11" x14ac:dyDescent="0.25">
      <c r="A10176" t="s">
        <v>108</v>
      </c>
      <c r="B10176">
        <v>171</v>
      </c>
      <c r="C10176" t="s">
        <v>1080</v>
      </c>
      <c r="D10176" t="s">
        <v>109</v>
      </c>
      <c r="E10176">
        <v>42</v>
      </c>
      <c r="F10176">
        <v>42</v>
      </c>
      <c r="G10176">
        <v>100</v>
      </c>
      <c r="H10176" t="s">
        <v>65</v>
      </c>
      <c r="I10176">
        <v>99</v>
      </c>
      <c r="J10176" t="s">
        <v>66</v>
      </c>
      <c r="K10176" s="33" t="str">
        <f>IF(ISNA(VLOOKUP(C10176,'Provider-EHR crosswalk'!A:B,2,FALSE)),"No EHR Specified",VLOOKUP(C10176,'Provider-EHR crosswalk'!A:B,2,FALSE))</f>
        <v>MatrixCare EHR</v>
      </c>
    </row>
    <row r="10177" spans="1:11" x14ac:dyDescent="0.25">
      <c r="A10177" t="s">
        <v>110</v>
      </c>
      <c r="B10177">
        <v>171</v>
      </c>
      <c r="C10177" t="s">
        <v>1080</v>
      </c>
      <c r="D10177" t="s">
        <v>111</v>
      </c>
      <c r="E10177">
        <v>42</v>
      </c>
      <c r="F10177">
        <v>42</v>
      </c>
      <c r="G10177">
        <v>100</v>
      </c>
      <c r="H10177" t="s">
        <v>65</v>
      </c>
      <c r="I10177">
        <v>99</v>
      </c>
      <c r="J10177" t="s">
        <v>66</v>
      </c>
      <c r="K10177" s="33" t="str">
        <f>IF(ISNA(VLOOKUP(C10177,'Provider-EHR crosswalk'!A:B,2,FALSE)),"No EHR Specified",VLOOKUP(C10177,'Provider-EHR crosswalk'!A:B,2,FALSE))</f>
        <v>MatrixCare EHR</v>
      </c>
    </row>
    <row r="10178" spans="1:11" x14ac:dyDescent="0.25">
      <c r="A10178" t="s">
        <v>112</v>
      </c>
      <c r="B10178">
        <v>171</v>
      </c>
      <c r="C10178" t="s">
        <v>1080</v>
      </c>
      <c r="D10178" t="s">
        <v>113</v>
      </c>
      <c r="E10178">
        <v>42</v>
      </c>
      <c r="F10178">
        <v>42</v>
      </c>
      <c r="G10178">
        <v>100</v>
      </c>
      <c r="H10178" t="s">
        <v>65</v>
      </c>
      <c r="I10178">
        <v>99</v>
      </c>
      <c r="J10178" t="s">
        <v>66</v>
      </c>
      <c r="K10178" s="33" t="str">
        <f>IF(ISNA(VLOOKUP(C10178,'Provider-EHR crosswalk'!A:B,2,FALSE)),"No EHR Specified",VLOOKUP(C10178,'Provider-EHR crosswalk'!A:B,2,FALSE))</f>
        <v>MatrixCare EHR</v>
      </c>
    </row>
    <row r="10179" spans="1:11" x14ac:dyDescent="0.25">
      <c r="A10179" t="s">
        <v>114</v>
      </c>
      <c r="B10179">
        <v>171</v>
      </c>
      <c r="C10179" t="s">
        <v>1080</v>
      </c>
      <c r="D10179" t="s">
        <v>115</v>
      </c>
      <c r="E10179">
        <v>0</v>
      </c>
      <c r="F10179">
        <v>7</v>
      </c>
      <c r="G10179">
        <v>0</v>
      </c>
      <c r="H10179" t="s">
        <v>116</v>
      </c>
      <c r="I10179">
        <v>4</v>
      </c>
      <c r="J10179" t="s">
        <v>66</v>
      </c>
      <c r="K10179" s="33" t="str">
        <f>IF(ISNA(VLOOKUP(C10179,'Provider-EHR crosswalk'!A:B,2,FALSE)),"No EHR Specified",VLOOKUP(C10179,'Provider-EHR crosswalk'!A:B,2,FALSE))</f>
        <v>MatrixCare EHR</v>
      </c>
    </row>
    <row r="10180" spans="1:11" x14ac:dyDescent="0.25">
      <c r="A10180" t="s">
        <v>117</v>
      </c>
      <c r="B10180">
        <v>171</v>
      </c>
      <c r="C10180" t="s">
        <v>1080</v>
      </c>
      <c r="D10180" t="s">
        <v>118</v>
      </c>
      <c r="E10180">
        <v>1</v>
      </c>
      <c r="F10180">
        <v>7</v>
      </c>
      <c r="G10180">
        <v>14.29</v>
      </c>
      <c r="H10180" t="s">
        <v>116</v>
      </c>
      <c r="I10180">
        <v>4</v>
      </c>
      <c r="J10180" t="s">
        <v>69</v>
      </c>
      <c r="K10180" s="33" t="str">
        <f>IF(ISNA(VLOOKUP(C10180,'Provider-EHR crosswalk'!A:B,2,FALSE)),"No EHR Specified",VLOOKUP(C10180,'Provider-EHR crosswalk'!A:B,2,FALSE))</f>
        <v>MatrixCare EHR</v>
      </c>
    </row>
    <row r="10181" spans="1:11" x14ac:dyDescent="0.25">
      <c r="A10181" t="s">
        <v>119</v>
      </c>
      <c r="B10181">
        <v>171</v>
      </c>
      <c r="C10181" t="s">
        <v>1080</v>
      </c>
      <c r="D10181" t="s">
        <v>120</v>
      </c>
      <c r="E10181">
        <v>0</v>
      </c>
      <c r="F10181">
        <v>7</v>
      </c>
      <c r="G10181">
        <v>0</v>
      </c>
      <c r="H10181" t="s">
        <v>116</v>
      </c>
      <c r="I10181">
        <v>4</v>
      </c>
      <c r="J10181" t="s">
        <v>66</v>
      </c>
      <c r="K10181" s="33" t="str">
        <f>IF(ISNA(VLOOKUP(C10181,'Provider-EHR crosswalk'!A:B,2,FALSE)),"No EHR Specified",VLOOKUP(C10181,'Provider-EHR crosswalk'!A:B,2,FALSE))</f>
        <v>MatrixCare EHR</v>
      </c>
    </row>
    <row r="10182" spans="1:11" x14ac:dyDescent="0.25">
      <c r="A10182" t="s">
        <v>121</v>
      </c>
      <c r="B10182">
        <v>171</v>
      </c>
      <c r="C10182" t="s">
        <v>1080</v>
      </c>
      <c r="D10182" t="s">
        <v>122</v>
      </c>
      <c r="E10182">
        <v>0</v>
      </c>
      <c r="F10182">
        <v>7</v>
      </c>
      <c r="G10182">
        <v>0</v>
      </c>
      <c r="H10182" t="s">
        <v>116</v>
      </c>
      <c r="I10182">
        <v>1</v>
      </c>
      <c r="J10182" t="s">
        <v>66</v>
      </c>
      <c r="K10182" s="33" t="str">
        <f>IF(ISNA(VLOOKUP(C10182,'Provider-EHR crosswalk'!A:B,2,FALSE)),"No EHR Specified",VLOOKUP(C10182,'Provider-EHR crosswalk'!A:B,2,FALSE))</f>
        <v>MatrixCare EHR</v>
      </c>
    </row>
    <row r="10183" spans="1:11" x14ac:dyDescent="0.25">
      <c r="A10183" t="s">
        <v>123</v>
      </c>
      <c r="B10183">
        <v>171</v>
      </c>
      <c r="C10183" t="s">
        <v>1080</v>
      </c>
      <c r="D10183" t="s">
        <v>124</v>
      </c>
      <c r="E10183">
        <v>0</v>
      </c>
      <c r="F10183">
        <v>42</v>
      </c>
      <c r="G10183">
        <v>0</v>
      </c>
      <c r="H10183" t="s">
        <v>116</v>
      </c>
      <c r="I10183">
        <v>1</v>
      </c>
      <c r="J10183" t="s">
        <v>66</v>
      </c>
      <c r="K10183" s="33" t="str">
        <f>IF(ISNA(VLOOKUP(C10183,'Provider-EHR crosswalk'!A:B,2,FALSE)),"No EHR Specified",VLOOKUP(C10183,'Provider-EHR crosswalk'!A:B,2,FALSE))</f>
        <v>MatrixCare EHR</v>
      </c>
    </row>
    <row r="10184" spans="1:11" x14ac:dyDescent="0.25">
      <c r="A10184" t="s">
        <v>125</v>
      </c>
      <c r="B10184">
        <v>171</v>
      </c>
      <c r="C10184" t="s">
        <v>1080</v>
      </c>
      <c r="D10184" t="s">
        <v>126</v>
      </c>
      <c r="E10184">
        <v>0</v>
      </c>
      <c r="F10184">
        <v>42</v>
      </c>
      <c r="G10184">
        <v>0</v>
      </c>
      <c r="H10184" t="s">
        <v>116</v>
      </c>
      <c r="I10184">
        <v>1</v>
      </c>
      <c r="J10184" t="s">
        <v>66</v>
      </c>
      <c r="K10184" s="33" t="str">
        <f>IF(ISNA(VLOOKUP(C10184,'Provider-EHR crosswalk'!A:B,2,FALSE)),"No EHR Specified",VLOOKUP(C10184,'Provider-EHR crosswalk'!A:B,2,FALSE))</f>
        <v>MatrixCare EHR</v>
      </c>
    </row>
    <row r="10185" spans="1:11" x14ac:dyDescent="0.25">
      <c r="A10185" t="s">
        <v>127</v>
      </c>
      <c r="B10185">
        <v>171</v>
      </c>
      <c r="C10185" t="s">
        <v>1080</v>
      </c>
      <c r="D10185" t="s">
        <v>128</v>
      </c>
      <c r="E10185">
        <v>0</v>
      </c>
      <c r="F10185">
        <v>42</v>
      </c>
      <c r="G10185">
        <v>0</v>
      </c>
      <c r="H10185" t="s">
        <v>116</v>
      </c>
      <c r="I10185">
        <v>4</v>
      </c>
      <c r="J10185" t="s">
        <v>66</v>
      </c>
      <c r="K10185" s="33" t="str">
        <f>IF(ISNA(VLOOKUP(C10185,'Provider-EHR crosswalk'!A:B,2,FALSE)),"No EHR Specified",VLOOKUP(C10185,'Provider-EHR crosswalk'!A:B,2,FALSE))</f>
        <v>MatrixCare EHR</v>
      </c>
    </row>
    <row r="10186" spans="1:11" x14ac:dyDescent="0.25">
      <c r="A10186" t="s">
        <v>129</v>
      </c>
      <c r="B10186">
        <v>171</v>
      </c>
      <c r="C10186" t="s">
        <v>1080</v>
      </c>
      <c r="D10186" t="s">
        <v>130</v>
      </c>
      <c r="E10186">
        <v>5</v>
      </c>
      <c r="F10186">
        <v>42</v>
      </c>
      <c r="G10186">
        <v>11.9</v>
      </c>
      <c r="H10186" t="s">
        <v>116</v>
      </c>
      <c r="I10186">
        <v>4</v>
      </c>
      <c r="J10186" t="s">
        <v>69</v>
      </c>
      <c r="K10186" s="33" t="str">
        <f>IF(ISNA(VLOOKUP(C10186,'Provider-EHR crosswalk'!A:B,2,FALSE)),"No EHR Specified",VLOOKUP(C10186,'Provider-EHR crosswalk'!A:B,2,FALSE))</f>
        <v>MatrixCare EHR</v>
      </c>
    </row>
    <row r="10187" spans="1:11" x14ac:dyDescent="0.25">
      <c r="A10187" t="s">
        <v>131</v>
      </c>
      <c r="B10187">
        <v>171</v>
      </c>
      <c r="C10187" t="s">
        <v>1080</v>
      </c>
      <c r="D10187" t="s">
        <v>132</v>
      </c>
      <c r="E10187">
        <v>0</v>
      </c>
      <c r="F10187">
        <v>42</v>
      </c>
      <c r="G10187">
        <v>0</v>
      </c>
      <c r="H10187" t="s">
        <v>116</v>
      </c>
      <c r="I10187">
        <v>4</v>
      </c>
      <c r="J10187" t="s">
        <v>66</v>
      </c>
      <c r="K10187" s="33" t="str">
        <f>IF(ISNA(VLOOKUP(C10187,'Provider-EHR crosswalk'!A:B,2,FALSE)),"No EHR Specified",VLOOKUP(C10187,'Provider-EHR crosswalk'!A:B,2,FALSE))</f>
        <v>MatrixCare EHR</v>
      </c>
    </row>
    <row r="10188" spans="1:11" x14ac:dyDescent="0.25">
      <c r="A10188" t="s">
        <v>133</v>
      </c>
      <c r="B10188">
        <v>171</v>
      </c>
      <c r="C10188" t="s">
        <v>1080</v>
      </c>
      <c r="D10188" t="s">
        <v>134</v>
      </c>
      <c r="E10188">
        <v>0</v>
      </c>
      <c r="F10188">
        <v>42</v>
      </c>
      <c r="G10188">
        <v>0</v>
      </c>
      <c r="H10188" t="s">
        <v>116</v>
      </c>
      <c r="I10188">
        <v>1</v>
      </c>
      <c r="J10188" t="s">
        <v>66</v>
      </c>
      <c r="K10188" s="33" t="str">
        <f>IF(ISNA(VLOOKUP(C10188,'Provider-EHR crosswalk'!A:B,2,FALSE)),"No EHR Specified",VLOOKUP(C10188,'Provider-EHR crosswalk'!A:B,2,FALSE))</f>
        <v>MatrixCare EHR</v>
      </c>
    </row>
    <row r="10189" spans="1:11" x14ac:dyDescent="0.25">
      <c r="A10189" t="s">
        <v>135</v>
      </c>
      <c r="B10189">
        <v>171</v>
      </c>
      <c r="C10189" t="s">
        <v>1080</v>
      </c>
      <c r="D10189" t="s">
        <v>136</v>
      </c>
      <c r="E10189">
        <v>0</v>
      </c>
      <c r="F10189">
        <v>42</v>
      </c>
      <c r="G10189">
        <v>0</v>
      </c>
      <c r="H10189" t="s">
        <v>116</v>
      </c>
      <c r="I10189">
        <v>1</v>
      </c>
      <c r="J10189" t="s">
        <v>66</v>
      </c>
      <c r="K10189" s="33" t="str">
        <f>IF(ISNA(VLOOKUP(C10189,'Provider-EHR crosswalk'!A:B,2,FALSE)),"No EHR Specified",VLOOKUP(C10189,'Provider-EHR crosswalk'!A:B,2,FALSE))</f>
        <v>MatrixCare EHR</v>
      </c>
    </row>
    <row r="10190" spans="1:11" x14ac:dyDescent="0.25">
      <c r="A10190" t="s">
        <v>137</v>
      </c>
      <c r="B10190">
        <v>171</v>
      </c>
      <c r="C10190" t="s">
        <v>1080</v>
      </c>
      <c r="D10190" t="s">
        <v>138</v>
      </c>
      <c r="E10190">
        <v>0</v>
      </c>
      <c r="F10190">
        <v>42</v>
      </c>
      <c r="G10190">
        <v>0</v>
      </c>
      <c r="H10190" t="s">
        <v>116</v>
      </c>
      <c r="I10190">
        <v>1</v>
      </c>
      <c r="J10190" t="s">
        <v>66</v>
      </c>
      <c r="K10190" s="33" t="str">
        <f>IF(ISNA(VLOOKUP(C10190,'Provider-EHR crosswalk'!A:B,2,FALSE)),"No EHR Specified",VLOOKUP(C10190,'Provider-EHR crosswalk'!A:B,2,FALSE))</f>
        <v>MatrixCare EHR</v>
      </c>
    </row>
    <row r="10191" spans="1:11" x14ac:dyDescent="0.25">
      <c r="A10191" t="s">
        <v>139</v>
      </c>
      <c r="B10191">
        <v>171</v>
      </c>
      <c r="C10191" t="s">
        <v>1080</v>
      </c>
      <c r="D10191" t="s">
        <v>140</v>
      </c>
      <c r="E10191">
        <v>0</v>
      </c>
      <c r="F10191">
        <v>42</v>
      </c>
      <c r="G10191">
        <v>0</v>
      </c>
      <c r="H10191" t="s">
        <v>116</v>
      </c>
      <c r="I10191">
        <v>1</v>
      </c>
      <c r="J10191" t="s">
        <v>66</v>
      </c>
      <c r="K10191" s="33" t="str">
        <f>IF(ISNA(VLOOKUP(C10191,'Provider-EHR crosswalk'!A:B,2,FALSE)),"No EHR Specified",VLOOKUP(C10191,'Provider-EHR crosswalk'!A:B,2,FALSE))</f>
        <v>MatrixCare EHR</v>
      </c>
    </row>
    <row r="10192" spans="1:11" x14ac:dyDescent="0.25">
      <c r="A10192" t="s">
        <v>141</v>
      </c>
      <c r="B10192">
        <v>171</v>
      </c>
      <c r="C10192" t="s">
        <v>1080</v>
      </c>
      <c r="D10192" t="s">
        <v>142</v>
      </c>
      <c r="E10192">
        <v>0</v>
      </c>
      <c r="F10192">
        <v>42</v>
      </c>
      <c r="G10192">
        <v>0</v>
      </c>
      <c r="H10192" t="s">
        <v>116</v>
      </c>
      <c r="I10192">
        <v>1</v>
      </c>
      <c r="J10192" t="s">
        <v>66</v>
      </c>
      <c r="K10192" s="33" t="str">
        <f>IF(ISNA(VLOOKUP(C10192,'Provider-EHR crosswalk'!A:B,2,FALSE)),"No EHR Specified",VLOOKUP(C10192,'Provider-EHR crosswalk'!A:B,2,FALSE))</f>
        <v>MatrixCare EHR</v>
      </c>
    </row>
    <row r="10193" spans="1:11" x14ac:dyDescent="0.25">
      <c r="A10193" t="s">
        <v>143</v>
      </c>
      <c r="B10193">
        <v>171</v>
      </c>
      <c r="C10193" t="s">
        <v>1080</v>
      </c>
      <c r="D10193" t="s">
        <v>144</v>
      </c>
      <c r="E10193">
        <v>0</v>
      </c>
      <c r="F10193">
        <v>42</v>
      </c>
      <c r="G10193">
        <v>0</v>
      </c>
      <c r="H10193" t="s">
        <v>116</v>
      </c>
      <c r="I10193">
        <v>1</v>
      </c>
      <c r="J10193" t="s">
        <v>66</v>
      </c>
      <c r="K10193" s="33" t="str">
        <f>IF(ISNA(VLOOKUP(C10193,'Provider-EHR crosswalk'!A:B,2,FALSE)),"No EHR Specified",VLOOKUP(C10193,'Provider-EHR crosswalk'!A:B,2,FALSE))</f>
        <v>MatrixCare EHR</v>
      </c>
    </row>
    <row r="10194" spans="1:11" x14ac:dyDescent="0.25">
      <c r="A10194" t="s">
        <v>145</v>
      </c>
      <c r="B10194">
        <v>171</v>
      </c>
      <c r="C10194" t="s">
        <v>1080</v>
      </c>
      <c r="D10194" t="s">
        <v>146</v>
      </c>
      <c r="E10194">
        <v>0</v>
      </c>
      <c r="F10194">
        <v>42</v>
      </c>
      <c r="G10194">
        <v>0</v>
      </c>
      <c r="H10194" t="s">
        <v>116</v>
      </c>
      <c r="I10194">
        <v>1</v>
      </c>
      <c r="J10194" t="s">
        <v>66</v>
      </c>
      <c r="K10194" s="33" t="str">
        <f>IF(ISNA(VLOOKUP(C10194,'Provider-EHR crosswalk'!A:B,2,FALSE)),"No EHR Specified",VLOOKUP(C10194,'Provider-EHR crosswalk'!A:B,2,FALSE))</f>
        <v>MatrixCare EHR</v>
      </c>
    </row>
    <row r="10195" spans="1:11" x14ac:dyDescent="0.25">
      <c r="A10195" t="s">
        <v>147</v>
      </c>
      <c r="B10195">
        <v>171</v>
      </c>
      <c r="C10195" t="s">
        <v>1080</v>
      </c>
      <c r="D10195" t="s">
        <v>148</v>
      </c>
      <c r="E10195">
        <v>0</v>
      </c>
      <c r="F10195">
        <v>42</v>
      </c>
      <c r="G10195">
        <v>0</v>
      </c>
      <c r="H10195" t="s">
        <v>116</v>
      </c>
      <c r="I10195">
        <v>1</v>
      </c>
      <c r="J10195" t="s">
        <v>66</v>
      </c>
      <c r="K10195" s="33" t="str">
        <f>IF(ISNA(VLOOKUP(C10195,'Provider-EHR crosswalk'!A:B,2,FALSE)),"No EHR Specified",VLOOKUP(C10195,'Provider-EHR crosswalk'!A:B,2,FALSE))</f>
        <v>MatrixCare EHR</v>
      </c>
    </row>
    <row r="10196" spans="1:11" x14ac:dyDescent="0.25">
      <c r="A10196" t="s">
        <v>149</v>
      </c>
      <c r="B10196">
        <v>171</v>
      </c>
      <c r="C10196" t="s">
        <v>1080</v>
      </c>
      <c r="D10196" t="s">
        <v>150</v>
      </c>
      <c r="E10196">
        <v>0</v>
      </c>
      <c r="F10196">
        <v>42</v>
      </c>
      <c r="G10196">
        <v>0</v>
      </c>
      <c r="H10196" t="s">
        <v>116</v>
      </c>
      <c r="I10196">
        <v>1</v>
      </c>
      <c r="J10196" t="s">
        <v>66</v>
      </c>
      <c r="K10196" s="33" t="str">
        <f>IF(ISNA(VLOOKUP(C10196,'Provider-EHR crosswalk'!A:B,2,FALSE)),"No EHR Specified",VLOOKUP(C10196,'Provider-EHR crosswalk'!A:B,2,FALSE))</f>
        <v>MatrixCare EHR</v>
      </c>
    </row>
    <row r="10197" spans="1:11" x14ac:dyDescent="0.25">
      <c r="A10197" t="s">
        <v>151</v>
      </c>
      <c r="B10197">
        <v>171</v>
      </c>
      <c r="C10197" t="s">
        <v>1080</v>
      </c>
      <c r="D10197" t="s">
        <v>152</v>
      </c>
      <c r="E10197">
        <v>0</v>
      </c>
      <c r="F10197">
        <v>42</v>
      </c>
      <c r="G10197">
        <v>0</v>
      </c>
      <c r="H10197" t="s">
        <v>116</v>
      </c>
      <c r="I10197">
        <v>1</v>
      </c>
      <c r="J10197" t="s">
        <v>66</v>
      </c>
      <c r="K10197" s="33" t="str">
        <f>IF(ISNA(VLOOKUP(C10197,'Provider-EHR crosswalk'!A:B,2,FALSE)),"No EHR Specified",VLOOKUP(C10197,'Provider-EHR crosswalk'!A:B,2,FALSE))</f>
        <v>MatrixCare EHR</v>
      </c>
    </row>
    <row r="10198" spans="1:11" x14ac:dyDescent="0.25">
      <c r="A10198" t="s">
        <v>153</v>
      </c>
      <c r="B10198">
        <v>171</v>
      </c>
      <c r="C10198" t="s">
        <v>1080</v>
      </c>
      <c r="D10198" t="s">
        <v>154</v>
      </c>
      <c r="E10198">
        <v>0</v>
      </c>
      <c r="F10198">
        <v>42</v>
      </c>
      <c r="G10198">
        <v>0</v>
      </c>
      <c r="H10198" t="s">
        <v>116</v>
      </c>
      <c r="I10198">
        <v>1</v>
      </c>
      <c r="J10198" t="s">
        <v>66</v>
      </c>
      <c r="K10198" s="33" t="str">
        <f>IF(ISNA(VLOOKUP(C10198,'Provider-EHR crosswalk'!A:B,2,FALSE)),"No EHR Specified",VLOOKUP(C10198,'Provider-EHR crosswalk'!A:B,2,FALSE))</f>
        <v>MatrixCare EHR</v>
      </c>
    </row>
    <row r="10199" spans="1:11" x14ac:dyDescent="0.25">
      <c r="A10199" t="s">
        <v>155</v>
      </c>
      <c r="B10199">
        <v>171</v>
      </c>
      <c r="C10199" t="s">
        <v>1080</v>
      </c>
      <c r="D10199" t="s">
        <v>156</v>
      </c>
      <c r="E10199">
        <v>0</v>
      </c>
      <c r="F10199">
        <v>42</v>
      </c>
      <c r="G10199">
        <v>0</v>
      </c>
      <c r="H10199" t="s">
        <v>157</v>
      </c>
      <c r="I10199" t="s">
        <v>157</v>
      </c>
      <c r="J10199" t="s">
        <v>157</v>
      </c>
      <c r="K10199" s="33" t="str">
        <f>IF(ISNA(VLOOKUP(C10199,'Provider-EHR crosswalk'!A:B,2,FALSE)),"No EHR Specified",VLOOKUP(C10199,'Provider-EHR crosswalk'!A:B,2,FALSE))</f>
        <v>MatrixCare EHR</v>
      </c>
    </row>
    <row r="10200" spans="1:11" x14ac:dyDescent="0.25">
      <c r="A10200" t="s">
        <v>158</v>
      </c>
      <c r="B10200">
        <v>171</v>
      </c>
      <c r="C10200" t="s">
        <v>1080</v>
      </c>
      <c r="D10200" t="s">
        <v>159</v>
      </c>
      <c r="E10200">
        <v>0</v>
      </c>
      <c r="F10200">
        <v>42</v>
      </c>
      <c r="G10200">
        <v>0</v>
      </c>
      <c r="H10200" t="s">
        <v>157</v>
      </c>
      <c r="I10200" t="s">
        <v>157</v>
      </c>
      <c r="J10200" t="s">
        <v>157</v>
      </c>
      <c r="K10200" s="33" t="str">
        <f>IF(ISNA(VLOOKUP(C10200,'Provider-EHR crosswalk'!A:B,2,FALSE)),"No EHR Specified",VLOOKUP(C10200,'Provider-EHR crosswalk'!A:B,2,FALSE))</f>
        <v>MatrixCare EHR</v>
      </c>
    </row>
    <row r="10201" spans="1:11" x14ac:dyDescent="0.25">
      <c r="A10201" t="s">
        <v>162</v>
      </c>
      <c r="B10201">
        <v>171</v>
      </c>
      <c r="C10201" t="s">
        <v>1080</v>
      </c>
      <c r="D10201" t="s">
        <v>163</v>
      </c>
      <c r="E10201">
        <v>39</v>
      </c>
      <c r="F10201">
        <v>42</v>
      </c>
      <c r="G10201">
        <v>92.86</v>
      </c>
      <c r="H10201" t="s">
        <v>65</v>
      </c>
      <c r="I10201">
        <v>95</v>
      </c>
      <c r="J10201" t="s">
        <v>69</v>
      </c>
      <c r="K10201" s="33" t="str">
        <f>IF(ISNA(VLOOKUP(C10201,'Provider-EHR crosswalk'!A:B,2,FALSE)),"No EHR Specified",VLOOKUP(C10201,'Provider-EHR crosswalk'!A:B,2,FALSE))</f>
        <v>MatrixCare EHR</v>
      </c>
    </row>
    <row r="10202" spans="1:11" x14ac:dyDescent="0.25">
      <c r="A10202" t="s">
        <v>164</v>
      </c>
      <c r="B10202">
        <v>171</v>
      </c>
      <c r="C10202" t="s">
        <v>1080</v>
      </c>
      <c r="D10202" t="s">
        <v>165</v>
      </c>
      <c r="E10202">
        <v>6</v>
      </c>
      <c r="F10202">
        <v>7</v>
      </c>
      <c r="G10202">
        <v>85.71</v>
      </c>
      <c r="H10202" t="s">
        <v>65</v>
      </c>
      <c r="I10202">
        <v>95</v>
      </c>
      <c r="J10202" t="s">
        <v>69</v>
      </c>
      <c r="K10202" s="33" t="str">
        <f>IF(ISNA(VLOOKUP(C10202,'Provider-EHR crosswalk'!A:B,2,FALSE)),"No EHR Specified",VLOOKUP(C10202,'Provider-EHR crosswalk'!A:B,2,FALSE))</f>
        <v>MatrixCare EHR</v>
      </c>
    </row>
    <row r="10203" spans="1:11" x14ac:dyDescent="0.25">
      <c r="A10203" t="s">
        <v>166</v>
      </c>
      <c r="B10203">
        <v>171</v>
      </c>
      <c r="C10203" t="s">
        <v>1080</v>
      </c>
      <c r="D10203" t="s">
        <v>167</v>
      </c>
      <c r="E10203">
        <v>0</v>
      </c>
      <c r="F10203">
        <v>7</v>
      </c>
      <c r="G10203">
        <v>0</v>
      </c>
      <c r="H10203" t="s">
        <v>116</v>
      </c>
      <c r="I10203">
        <v>5</v>
      </c>
      <c r="J10203" t="s">
        <v>66</v>
      </c>
      <c r="K10203" s="33" t="str">
        <f>IF(ISNA(VLOOKUP(C10203,'Provider-EHR crosswalk'!A:B,2,FALSE)),"No EHR Specified",VLOOKUP(C10203,'Provider-EHR crosswalk'!A:B,2,FALSE))</f>
        <v>MatrixCare EHR</v>
      </c>
    </row>
    <row r="10204" spans="1:11" x14ac:dyDescent="0.25">
      <c r="A10204" t="s">
        <v>168</v>
      </c>
      <c r="B10204">
        <v>171</v>
      </c>
      <c r="C10204" t="s">
        <v>1080</v>
      </c>
      <c r="D10204" t="s">
        <v>169</v>
      </c>
      <c r="E10204">
        <v>0</v>
      </c>
      <c r="F10204">
        <v>7</v>
      </c>
      <c r="G10204">
        <v>0</v>
      </c>
      <c r="H10204" t="s">
        <v>116</v>
      </c>
      <c r="I10204">
        <v>5</v>
      </c>
      <c r="J10204" t="s">
        <v>66</v>
      </c>
      <c r="K10204" s="33" t="str">
        <f>IF(ISNA(VLOOKUP(C10204,'Provider-EHR crosswalk'!A:B,2,FALSE)),"No EHR Specified",VLOOKUP(C10204,'Provider-EHR crosswalk'!A:B,2,FALSE))</f>
        <v>MatrixCare EHR</v>
      </c>
    </row>
    <row r="10205" spans="1:11" x14ac:dyDescent="0.25">
      <c r="A10205" t="s">
        <v>170</v>
      </c>
      <c r="B10205">
        <v>171</v>
      </c>
      <c r="C10205" t="s">
        <v>1080</v>
      </c>
      <c r="D10205" t="s">
        <v>171</v>
      </c>
      <c r="E10205">
        <v>1</v>
      </c>
      <c r="F10205">
        <v>7</v>
      </c>
      <c r="G10205">
        <v>14.29</v>
      </c>
      <c r="H10205" t="s">
        <v>116</v>
      </c>
      <c r="I10205">
        <v>5</v>
      </c>
      <c r="J10205" t="s">
        <v>69</v>
      </c>
      <c r="K10205" s="33" t="str">
        <f>IF(ISNA(VLOOKUP(C10205,'Provider-EHR crosswalk'!A:B,2,FALSE)),"No EHR Specified",VLOOKUP(C10205,'Provider-EHR crosswalk'!A:B,2,FALSE))</f>
        <v>MatrixCare EHR</v>
      </c>
    </row>
    <row r="10206" spans="1:11" x14ac:dyDescent="0.25">
      <c r="A10206" t="s">
        <v>172</v>
      </c>
      <c r="B10206">
        <v>171</v>
      </c>
      <c r="C10206" t="s">
        <v>1080</v>
      </c>
      <c r="D10206" t="s">
        <v>173</v>
      </c>
      <c r="E10206">
        <v>1</v>
      </c>
      <c r="F10206">
        <v>42</v>
      </c>
      <c r="G10206">
        <v>2.38</v>
      </c>
      <c r="H10206" t="s">
        <v>116</v>
      </c>
      <c r="I10206">
        <v>5</v>
      </c>
      <c r="J10206" t="s">
        <v>66</v>
      </c>
      <c r="K10206" s="33" t="str">
        <f>IF(ISNA(VLOOKUP(C10206,'Provider-EHR crosswalk'!A:B,2,FALSE)),"No EHR Specified",VLOOKUP(C10206,'Provider-EHR crosswalk'!A:B,2,FALSE))</f>
        <v>MatrixCare EHR</v>
      </c>
    </row>
    <row r="10207" spans="1:11" x14ac:dyDescent="0.25">
      <c r="A10207" t="s">
        <v>174</v>
      </c>
      <c r="B10207">
        <v>171</v>
      </c>
      <c r="C10207" t="s">
        <v>1080</v>
      </c>
      <c r="D10207" t="s">
        <v>175</v>
      </c>
      <c r="E10207">
        <v>0</v>
      </c>
      <c r="F10207">
        <v>42</v>
      </c>
      <c r="G10207">
        <v>0</v>
      </c>
      <c r="H10207" t="s">
        <v>116</v>
      </c>
      <c r="I10207">
        <v>5</v>
      </c>
      <c r="J10207" t="s">
        <v>66</v>
      </c>
      <c r="K10207" s="33" t="str">
        <f>IF(ISNA(VLOOKUP(C10207,'Provider-EHR crosswalk'!A:B,2,FALSE)),"No EHR Specified",VLOOKUP(C10207,'Provider-EHR crosswalk'!A:B,2,FALSE))</f>
        <v>MatrixCare EHR</v>
      </c>
    </row>
    <row r="10208" spans="1:11" x14ac:dyDescent="0.25">
      <c r="A10208" t="s">
        <v>176</v>
      </c>
      <c r="B10208">
        <v>171</v>
      </c>
      <c r="C10208" t="s">
        <v>1080</v>
      </c>
      <c r="D10208" t="s">
        <v>177</v>
      </c>
      <c r="E10208">
        <v>2</v>
      </c>
      <c r="F10208">
        <v>42</v>
      </c>
      <c r="G10208">
        <v>4.76</v>
      </c>
      <c r="H10208" t="s">
        <v>116</v>
      </c>
      <c r="I10208">
        <v>5</v>
      </c>
      <c r="J10208" t="s">
        <v>66</v>
      </c>
      <c r="K10208" s="33" t="str">
        <f>IF(ISNA(VLOOKUP(C10208,'Provider-EHR crosswalk'!A:B,2,FALSE)),"No EHR Specified",VLOOKUP(C10208,'Provider-EHR crosswalk'!A:B,2,FALSE))</f>
        <v>MatrixCare EHR</v>
      </c>
    </row>
    <row r="10209" spans="1:11" x14ac:dyDescent="0.25">
      <c r="A10209" t="s">
        <v>63</v>
      </c>
      <c r="B10209">
        <v>164</v>
      </c>
      <c r="C10209" t="s">
        <v>631</v>
      </c>
      <c r="D10209" t="s">
        <v>64</v>
      </c>
      <c r="E10209">
        <v>3</v>
      </c>
      <c r="F10209">
        <v>3</v>
      </c>
      <c r="G10209">
        <v>100</v>
      </c>
      <c r="H10209" t="s">
        <v>65</v>
      </c>
      <c r="I10209">
        <v>99</v>
      </c>
      <c r="J10209" t="s">
        <v>66</v>
      </c>
      <c r="K10209" s="33" t="str">
        <f>IF(ISNA(VLOOKUP(C10209,'Provider-EHR crosswalk'!A:B,2,FALSE)),"No EHR Specified",VLOOKUP(C10209,'Provider-EHR crosswalk'!A:B,2,FALSE))</f>
        <v>eClinicalWorks V12</v>
      </c>
    </row>
    <row r="10210" spans="1:11" x14ac:dyDescent="0.25">
      <c r="A10210" t="s">
        <v>67</v>
      </c>
      <c r="B10210">
        <v>164</v>
      </c>
      <c r="C10210" t="s">
        <v>631</v>
      </c>
      <c r="D10210" t="s">
        <v>68</v>
      </c>
      <c r="E10210">
        <v>3</v>
      </c>
      <c r="F10210">
        <v>3</v>
      </c>
      <c r="G10210">
        <v>100</v>
      </c>
      <c r="H10210" t="s">
        <v>65</v>
      </c>
      <c r="I10210">
        <v>75</v>
      </c>
      <c r="J10210" t="s">
        <v>66</v>
      </c>
      <c r="K10210" s="33" t="str">
        <f>IF(ISNA(VLOOKUP(C10210,'Provider-EHR crosswalk'!A:B,2,FALSE)),"No EHR Specified",VLOOKUP(C10210,'Provider-EHR crosswalk'!A:B,2,FALSE))</f>
        <v>eClinicalWorks V12</v>
      </c>
    </row>
    <row r="10211" spans="1:11" x14ac:dyDescent="0.25">
      <c r="A10211" t="s">
        <v>70</v>
      </c>
      <c r="B10211">
        <v>164</v>
      </c>
      <c r="C10211" t="s">
        <v>631</v>
      </c>
      <c r="D10211" t="s">
        <v>71</v>
      </c>
      <c r="E10211">
        <v>3</v>
      </c>
      <c r="F10211">
        <v>3</v>
      </c>
      <c r="G10211">
        <v>100</v>
      </c>
      <c r="H10211" t="s">
        <v>65</v>
      </c>
      <c r="I10211">
        <v>99</v>
      </c>
      <c r="J10211" t="s">
        <v>66</v>
      </c>
      <c r="K10211" s="33" t="str">
        <f>IF(ISNA(VLOOKUP(C10211,'Provider-EHR crosswalk'!A:B,2,FALSE)),"No EHR Specified",VLOOKUP(C10211,'Provider-EHR crosswalk'!A:B,2,FALSE))</f>
        <v>eClinicalWorks V12</v>
      </c>
    </row>
    <row r="10212" spans="1:11" x14ac:dyDescent="0.25">
      <c r="A10212" t="s">
        <v>72</v>
      </c>
      <c r="B10212">
        <v>164</v>
      </c>
      <c r="C10212" t="s">
        <v>631</v>
      </c>
      <c r="D10212" t="s">
        <v>73</v>
      </c>
      <c r="E10212">
        <v>3</v>
      </c>
      <c r="F10212">
        <v>3</v>
      </c>
      <c r="G10212">
        <v>100</v>
      </c>
      <c r="H10212" t="s">
        <v>65</v>
      </c>
      <c r="I10212">
        <v>99</v>
      </c>
      <c r="J10212" t="s">
        <v>66</v>
      </c>
      <c r="K10212" s="33" t="str">
        <f>IF(ISNA(VLOOKUP(C10212,'Provider-EHR crosswalk'!A:B,2,FALSE)),"No EHR Specified",VLOOKUP(C10212,'Provider-EHR crosswalk'!A:B,2,FALSE))</f>
        <v>eClinicalWorks V12</v>
      </c>
    </row>
    <row r="10213" spans="1:11" x14ac:dyDescent="0.25">
      <c r="A10213" t="s">
        <v>74</v>
      </c>
      <c r="B10213">
        <v>164</v>
      </c>
      <c r="C10213" t="s">
        <v>631</v>
      </c>
      <c r="D10213" t="s">
        <v>75</v>
      </c>
      <c r="E10213">
        <v>3</v>
      </c>
      <c r="F10213">
        <v>3</v>
      </c>
      <c r="G10213">
        <v>100</v>
      </c>
      <c r="H10213" t="s">
        <v>65</v>
      </c>
      <c r="I10213">
        <v>99</v>
      </c>
      <c r="J10213" t="s">
        <v>66</v>
      </c>
      <c r="K10213" s="33" t="str">
        <f>IF(ISNA(VLOOKUP(C10213,'Provider-EHR crosswalk'!A:B,2,FALSE)),"No EHR Specified",VLOOKUP(C10213,'Provider-EHR crosswalk'!A:B,2,FALSE))</f>
        <v>eClinicalWorks V12</v>
      </c>
    </row>
    <row r="10214" spans="1:11" x14ac:dyDescent="0.25">
      <c r="A10214" t="s">
        <v>76</v>
      </c>
      <c r="B10214">
        <v>164</v>
      </c>
      <c r="C10214" t="s">
        <v>631</v>
      </c>
      <c r="D10214" t="s">
        <v>77</v>
      </c>
      <c r="E10214">
        <v>3</v>
      </c>
      <c r="F10214">
        <v>3</v>
      </c>
      <c r="G10214">
        <v>100</v>
      </c>
      <c r="H10214" t="s">
        <v>65</v>
      </c>
      <c r="I10214">
        <v>85</v>
      </c>
      <c r="J10214" t="s">
        <v>66</v>
      </c>
      <c r="K10214" s="33" t="str">
        <f>IF(ISNA(VLOOKUP(C10214,'Provider-EHR crosswalk'!A:B,2,FALSE)),"No EHR Specified",VLOOKUP(C10214,'Provider-EHR crosswalk'!A:B,2,FALSE))</f>
        <v>eClinicalWorks V12</v>
      </c>
    </row>
    <row r="10215" spans="1:11" x14ac:dyDescent="0.25">
      <c r="A10215" t="s">
        <v>78</v>
      </c>
      <c r="B10215">
        <v>164</v>
      </c>
      <c r="C10215" t="s">
        <v>631</v>
      </c>
      <c r="D10215" t="s">
        <v>79</v>
      </c>
      <c r="E10215">
        <v>3</v>
      </c>
      <c r="F10215">
        <v>3</v>
      </c>
      <c r="G10215">
        <v>100</v>
      </c>
      <c r="H10215" t="s">
        <v>65</v>
      </c>
      <c r="I10215">
        <v>85</v>
      </c>
      <c r="J10215" t="s">
        <v>66</v>
      </c>
      <c r="K10215" s="33" t="str">
        <f>IF(ISNA(VLOOKUP(C10215,'Provider-EHR crosswalk'!A:B,2,FALSE)),"No EHR Specified",VLOOKUP(C10215,'Provider-EHR crosswalk'!A:B,2,FALSE))</f>
        <v>eClinicalWorks V12</v>
      </c>
    </row>
    <row r="10216" spans="1:11" x14ac:dyDescent="0.25">
      <c r="A10216" t="s">
        <v>80</v>
      </c>
      <c r="B10216">
        <v>164</v>
      </c>
      <c r="C10216" t="s">
        <v>631</v>
      </c>
      <c r="D10216" t="s">
        <v>81</v>
      </c>
      <c r="E10216">
        <v>3</v>
      </c>
      <c r="F10216">
        <v>3</v>
      </c>
      <c r="G10216">
        <v>100</v>
      </c>
      <c r="H10216" t="s">
        <v>65</v>
      </c>
      <c r="I10216">
        <v>85</v>
      </c>
      <c r="J10216" t="s">
        <v>66</v>
      </c>
      <c r="K10216" s="33" t="str">
        <f>IF(ISNA(VLOOKUP(C10216,'Provider-EHR crosswalk'!A:B,2,FALSE)),"No EHR Specified",VLOOKUP(C10216,'Provider-EHR crosswalk'!A:B,2,FALSE))</f>
        <v>eClinicalWorks V12</v>
      </c>
    </row>
    <row r="10217" spans="1:11" x14ac:dyDescent="0.25">
      <c r="A10217" t="s">
        <v>82</v>
      </c>
      <c r="B10217">
        <v>164</v>
      </c>
      <c r="C10217" t="s">
        <v>631</v>
      </c>
      <c r="D10217" t="s">
        <v>83</v>
      </c>
      <c r="E10217">
        <v>3</v>
      </c>
      <c r="F10217">
        <v>3</v>
      </c>
      <c r="G10217">
        <v>100</v>
      </c>
      <c r="H10217" t="s">
        <v>65</v>
      </c>
      <c r="I10217">
        <v>85</v>
      </c>
      <c r="J10217" t="s">
        <v>66</v>
      </c>
      <c r="K10217" s="33" t="str">
        <f>IF(ISNA(VLOOKUP(C10217,'Provider-EHR crosswalk'!A:B,2,FALSE)),"No EHR Specified",VLOOKUP(C10217,'Provider-EHR crosswalk'!A:B,2,FALSE))</f>
        <v>eClinicalWorks V12</v>
      </c>
    </row>
    <row r="10218" spans="1:11" x14ac:dyDescent="0.25">
      <c r="A10218" t="s">
        <v>84</v>
      </c>
      <c r="B10218">
        <v>164</v>
      </c>
      <c r="C10218" t="s">
        <v>631</v>
      </c>
      <c r="D10218" t="s">
        <v>85</v>
      </c>
      <c r="E10218">
        <v>3</v>
      </c>
      <c r="F10218">
        <v>3</v>
      </c>
      <c r="G10218">
        <v>100</v>
      </c>
      <c r="H10218" t="s">
        <v>65</v>
      </c>
      <c r="I10218">
        <v>85</v>
      </c>
      <c r="J10218" t="s">
        <v>66</v>
      </c>
      <c r="K10218" s="33" t="str">
        <f>IF(ISNA(VLOOKUP(C10218,'Provider-EHR crosswalk'!A:B,2,FALSE)),"No EHR Specified",VLOOKUP(C10218,'Provider-EHR crosswalk'!A:B,2,FALSE))</f>
        <v>eClinicalWorks V12</v>
      </c>
    </row>
    <row r="10219" spans="1:11" x14ac:dyDescent="0.25">
      <c r="A10219" t="s">
        <v>86</v>
      </c>
      <c r="B10219">
        <v>164</v>
      </c>
      <c r="C10219" t="s">
        <v>631</v>
      </c>
      <c r="D10219" t="s">
        <v>87</v>
      </c>
      <c r="E10219">
        <v>3</v>
      </c>
      <c r="F10219">
        <v>3</v>
      </c>
      <c r="G10219">
        <v>100</v>
      </c>
      <c r="H10219" t="s">
        <v>65</v>
      </c>
      <c r="I10219">
        <v>95</v>
      </c>
      <c r="J10219" t="s">
        <v>66</v>
      </c>
      <c r="K10219" s="33" t="str">
        <f>IF(ISNA(VLOOKUP(C10219,'Provider-EHR crosswalk'!A:B,2,FALSE)),"No EHR Specified",VLOOKUP(C10219,'Provider-EHR crosswalk'!A:B,2,FALSE))</f>
        <v>eClinicalWorks V12</v>
      </c>
    </row>
    <row r="10220" spans="1:11" x14ac:dyDescent="0.25">
      <c r="A10220" t="s">
        <v>88</v>
      </c>
      <c r="B10220">
        <v>164</v>
      </c>
      <c r="C10220" t="s">
        <v>631</v>
      </c>
      <c r="D10220" t="s">
        <v>89</v>
      </c>
      <c r="E10220">
        <v>3</v>
      </c>
      <c r="F10220">
        <v>3</v>
      </c>
      <c r="G10220">
        <v>100</v>
      </c>
      <c r="H10220" t="s">
        <v>65</v>
      </c>
      <c r="I10220">
        <v>95</v>
      </c>
      <c r="J10220" t="s">
        <v>66</v>
      </c>
      <c r="K10220" s="33" t="str">
        <f>IF(ISNA(VLOOKUP(C10220,'Provider-EHR crosswalk'!A:B,2,FALSE)),"No EHR Specified",VLOOKUP(C10220,'Provider-EHR crosswalk'!A:B,2,FALSE))</f>
        <v>eClinicalWorks V12</v>
      </c>
    </row>
    <row r="10221" spans="1:11" x14ac:dyDescent="0.25">
      <c r="A10221" t="s">
        <v>90</v>
      </c>
      <c r="B10221">
        <v>164</v>
      </c>
      <c r="C10221" t="s">
        <v>631</v>
      </c>
      <c r="D10221" t="s">
        <v>91</v>
      </c>
      <c r="E10221">
        <v>3</v>
      </c>
      <c r="F10221">
        <v>3</v>
      </c>
      <c r="G10221">
        <v>100</v>
      </c>
      <c r="H10221" t="s">
        <v>65</v>
      </c>
      <c r="I10221">
        <v>90</v>
      </c>
      <c r="J10221" t="s">
        <v>66</v>
      </c>
      <c r="K10221" s="33" t="str">
        <f>IF(ISNA(VLOOKUP(C10221,'Provider-EHR crosswalk'!A:B,2,FALSE)),"No EHR Specified",VLOOKUP(C10221,'Provider-EHR crosswalk'!A:B,2,FALSE))</f>
        <v>eClinicalWorks V12</v>
      </c>
    </row>
    <row r="10222" spans="1:11" x14ac:dyDescent="0.25">
      <c r="A10222" t="s">
        <v>92</v>
      </c>
      <c r="B10222">
        <v>164</v>
      </c>
      <c r="C10222" t="s">
        <v>631</v>
      </c>
      <c r="D10222" t="s">
        <v>93</v>
      </c>
      <c r="E10222">
        <v>3</v>
      </c>
      <c r="F10222">
        <v>3</v>
      </c>
      <c r="G10222">
        <v>100</v>
      </c>
      <c r="H10222" t="s">
        <v>65</v>
      </c>
      <c r="I10222">
        <v>90</v>
      </c>
      <c r="J10222" t="s">
        <v>66</v>
      </c>
      <c r="K10222" s="33" t="str">
        <f>IF(ISNA(VLOOKUP(C10222,'Provider-EHR crosswalk'!A:B,2,FALSE)),"No EHR Specified",VLOOKUP(C10222,'Provider-EHR crosswalk'!A:B,2,FALSE))</f>
        <v>eClinicalWorks V12</v>
      </c>
    </row>
    <row r="10223" spans="1:11" x14ac:dyDescent="0.25">
      <c r="A10223" t="s">
        <v>94</v>
      </c>
      <c r="B10223">
        <v>164</v>
      </c>
      <c r="C10223" t="s">
        <v>631</v>
      </c>
      <c r="D10223" t="s">
        <v>95</v>
      </c>
      <c r="E10223">
        <v>3</v>
      </c>
      <c r="F10223">
        <v>3</v>
      </c>
      <c r="G10223">
        <v>100</v>
      </c>
      <c r="H10223" t="s">
        <v>65</v>
      </c>
      <c r="I10223">
        <v>90</v>
      </c>
      <c r="J10223" t="s">
        <v>66</v>
      </c>
      <c r="K10223" s="33" t="str">
        <f>IF(ISNA(VLOOKUP(C10223,'Provider-EHR crosswalk'!A:B,2,FALSE)),"No EHR Specified",VLOOKUP(C10223,'Provider-EHR crosswalk'!A:B,2,FALSE))</f>
        <v>eClinicalWorks V12</v>
      </c>
    </row>
    <row r="10224" spans="1:11" x14ac:dyDescent="0.25">
      <c r="A10224" t="s">
        <v>96</v>
      </c>
      <c r="B10224">
        <v>164</v>
      </c>
      <c r="C10224" t="s">
        <v>631</v>
      </c>
      <c r="D10224" t="s">
        <v>97</v>
      </c>
      <c r="E10224">
        <v>3</v>
      </c>
      <c r="F10224">
        <v>3</v>
      </c>
      <c r="G10224">
        <v>100</v>
      </c>
      <c r="H10224" t="s">
        <v>65</v>
      </c>
      <c r="I10224">
        <v>90</v>
      </c>
      <c r="J10224" t="s">
        <v>66</v>
      </c>
      <c r="K10224" s="33" t="str">
        <f>IF(ISNA(VLOOKUP(C10224,'Provider-EHR crosswalk'!A:B,2,FALSE)),"No EHR Specified",VLOOKUP(C10224,'Provider-EHR crosswalk'!A:B,2,FALSE))</f>
        <v>eClinicalWorks V12</v>
      </c>
    </row>
    <row r="10225" spans="1:11" x14ac:dyDescent="0.25">
      <c r="A10225" t="s">
        <v>98</v>
      </c>
      <c r="B10225">
        <v>164</v>
      </c>
      <c r="C10225" t="s">
        <v>631</v>
      </c>
      <c r="D10225" t="s">
        <v>99</v>
      </c>
      <c r="E10225">
        <v>3</v>
      </c>
      <c r="F10225">
        <v>3</v>
      </c>
      <c r="G10225">
        <v>100</v>
      </c>
      <c r="H10225" t="s">
        <v>65</v>
      </c>
      <c r="I10225">
        <v>90</v>
      </c>
      <c r="J10225" t="s">
        <v>66</v>
      </c>
      <c r="K10225" s="33" t="str">
        <f>IF(ISNA(VLOOKUP(C10225,'Provider-EHR crosswalk'!A:B,2,FALSE)),"No EHR Specified",VLOOKUP(C10225,'Provider-EHR crosswalk'!A:B,2,FALSE))</f>
        <v>eClinicalWorks V12</v>
      </c>
    </row>
    <row r="10226" spans="1:11" x14ac:dyDescent="0.25">
      <c r="A10226" t="s">
        <v>100</v>
      </c>
      <c r="B10226">
        <v>164</v>
      </c>
      <c r="C10226" t="s">
        <v>631</v>
      </c>
      <c r="D10226" t="s">
        <v>101</v>
      </c>
      <c r="E10226">
        <v>3</v>
      </c>
      <c r="F10226">
        <v>3</v>
      </c>
      <c r="G10226">
        <v>100</v>
      </c>
      <c r="H10226" t="s">
        <v>65</v>
      </c>
      <c r="I10226">
        <v>99</v>
      </c>
      <c r="J10226" t="s">
        <v>66</v>
      </c>
      <c r="K10226" s="33" t="str">
        <f>IF(ISNA(VLOOKUP(C10226,'Provider-EHR crosswalk'!A:B,2,FALSE)),"No EHR Specified",VLOOKUP(C10226,'Provider-EHR crosswalk'!A:B,2,FALSE))</f>
        <v>eClinicalWorks V12</v>
      </c>
    </row>
    <row r="10227" spans="1:11" x14ac:dyDescent="0.25">
      <c r="A10227" t="s">
        <v>102</v>
      </c>
      <c r="B10227">
        <v>164</v>
      </c>
      <c r="C10227" t="s">
        <v>631</v>
      </c>
      <c r="D10227" t="s">
        <v>103</v>
      </c>
      <c r="E10227">
        <v>3</v>
      </c>
      <c r="F10227">
        <v>3</v>
      </c>
      <c r="G10227">
        <v>100</v>
      </c>
      <c r="H10227" t="s">
        <v>65</v>
      </c>
      <c r="I10227">
        <v>99</v>
      </c>
      <c r="J10227" t="s">
        <v>66</v>
      </c>
      <c r="K10227" s="33" t="str">
        <f>IF(ISNA(VLOOKUP(C10227,'Provider-EHR crosswalk'!A:B,2,FALSE)),"No EHR Specified",VLOOKUP(C10227,'Provider-EHR crosswalk'!A:B,2,FALSE))</f>
        <v>eClinicalWorks V12</v>
      </c>
    </row>
    <row r="10228" spans="1:11" x14ac:dyDescent="0.25">
      <c r="A10228" t="s">
        <v>104</v>
      </c>
      <c r="B10228">
        <v>164</v>
      </c>
      <c r="C10228" t="s">
        <v>631</v>
      </c>
      <c r="D10228" t="s">
        <v>105</v>
      </c>
      <c r="E10228">
        <v>3</v>
      </c>
      <c r="F10228">
        <v>3</v>
      </c>
      <c r="G10228">
        <v>100</v>
      </c>
      <c r="H10228" t="s">
        <v>65</v>
      </c>
      <c r="I10228">
        <v>99</v>
      </c>
      <c r="J10228" t="s">
        <v>66</v>
      </c>
      <c r="K10228" s="33" t="str">
        <f>IF(ISNA(VLOOKUP(C10228,'Provider-EHR crosswalk'!A:B,2,FALSE)),"No EHR Specified",VLOOKUP(C10228,'Provider-EHR crosswalk'!A:B,2,FALSE))</f>
        <v>eClinicalWorks V12</v>
      </c>
    </row>
    <row r="10229" spans="1:11" x14ac:dyDescent="0.25">
      <c r="A10229" t="s">
        <v>106</v>
      </c>
      <c r="B10229">
        <v>164</v>
      </c>
      <c r="C10229" t="s">
        <v>631</v>
      </c>
      <c r="D10229" t="s">
        <v>107</v>
      </c>
      <c r="E10229">
        <v>3</v>
      </c>
      <c r="F10229">
        <v>3</v>
      </c>
      <c r="G10229">
        <v>100</v>
      </c>
      <c r="H10229" t="s">
        <v>65</v>
      </c>
      <c r="I10229">
        <v>99</v>
      </c>
      <c r="J10229" t="s">
        <v>66</v>
      </c>
      <c r="K10229" s="33" t="str">
        <f>IF(ISNA(VLOOKUP(C10229,'Provider-EHR crosswalk'!A:B,2,FALSE)),"No EHR Specified",VLOOKUP(C10229,'Provider-EHR crosswalk'!A:B,2,FALSE))</f>
        <v>eClinicalWorks V12</v>
      </c>
    </row>
    <row r="10230" spans="1:11" x14ac:dyDescent="0.25">
      <c r="A10230" t="s">
        <v>108</v>
      </c>
      <c r="B10230">
        <v>164</v>
      </c>
      <c r="C10230" t="s">
        <v>631</v>
      </c>
      <c r="D10230" t="s">
        <v>109</v>
      </c>
      <c r="E10230">
        <v>3</v>
      </c>
      <c r="F10230">
        <v>3</v>
      </c>
      <c r="G10230">
        <v>100</v>
      </c>
      <c r="H10230" t="s">
        <v>65</v>
      </c>
      <c r="I10230">
        <v>99</v>
      </c>
      <c r="J10230" t="s">
        <v>66</v>
      </c>
      <c r="K10230" s="33" t="str">
        <f>IF(ISNA(VLOOKUP(C10230,'Provider-EHR crosswalk'!A:B,2,FALSE)),"No EHR Specified",VLOOKUP(C10230,'Provider-EHR crosswalk'!A:B,2,FALSE))</f>
        <v>eClinicalWorks V12</v>
      </c>
    </row>
    <row r="10231" spans="1:11" x14ac:dyDescent="0.25">
      <c r="A10231" t="s">
        <v>110</v>
      </c>
      <c r="B10231">
        <v>164</v>
      </c>
      <c r="C10231" t="s">
        <v>631</v>
      </c>
      <c r="D10231" t="s">
        <v>111</v>
      </c>
      <c r="E10231">
        <v>3</v>
      </c>
      <c r="F10231">
        <v>3</v>
      </c>
      <c r="G10231">
        <v>100</v>
      </c>
      <c r="H10231" t="s">
        <v>65</v>
      </c>
      <c r="I10231">
        <v>99</v>
      </c>
      <c r="J10231" t="s">
        <v>66</v>
      </c>
      <c r="K10231" s="33" t="str">
        <f>IF(ISNA(VLOOKUP(C10231,'Provider-EHR crosswalk'!A:B,2,FALSE)),"No EHR Specified",VLOOKUP(C10231,'Provider-EHR crosswalk'!A:B,2,FALSE))</f>
        <v>eClinicalWorks V12</v>
      </c>
    </row>
    <row r="10232" spans="1:11" x14ac:dyDescent="0.25">
      <c r="A10232" t="s">
        <v>112</v>
      </c>
      <c r="B10232">
        <v>164</v>
      </c>
      <c r="C10232" t="s">
        <v>631</v>
      </c>
      <c r="D10232" t="s">
        <v>113</v>
      </c>
      <c r="E10232">
        <v>3</v>
      </c>
      <c r="F10232">
        <v>3</v>
      </c>
      <c r="G10232">
        <v>100</v>
      </c>
      <c r="H10232" t="s">
        <v>65</v>
      </c>
      <c r="I10232">
        <v>99</v>
      </c>
      <c r="J10232" t="s">
        <v>66</v>
      </c>
      <c r="K10232" s="33" t="str">
        <f>IF(ISNA(VLOOKUP(C10232,'Provider-EHR crosswalk'!A:B,2,FALSE)),"No EHR Specified",VLOOKUP(C10232,'Provider-EHR crosswalk'!A:B,2,FALSE))</f>
        <v>eClinicalWorks V12</v>
      </c>
    </row>
    <row r="10233" spans="1:11" x14ac:dyDescent="0.25">
      <c r="A10233" t="s">
        <v>114</v>
      </c>
      <c r="B10233">
        <v>164</v>
      </c>
      <c r="C10233" t="s">
        <v>631</v>
      </c>
      <c r="D10233" t="s">
        <v>115</v>
      </c>
      <c r="E10233">
        <v>0</v>
      </c>
      <c r="F10233">
        <v>3</v>
      </c>
      <c r="G10233">
        <v>0</v>
      </c>
      <c r="H10233" t="s">
        <v>116</v>
      </c>
      <c r="I10233">
        <v>4</v>
      </c>
      <c r="J10233" t="s">
        <v>66</v>
      </c>
      <c r="K10233" s="33" t="str">
        <f>IF(ISNA(VLOOKUP(C10233,'Provider-EHR crosswalk'!A:B,2,FALSE)),"No EHR Specified",VLOOKUP(C10233,'Provider-EHR crosswalk'!A:B,2,FALSE))</f>
        <v>eClinicalWorks V12</v>
      </c>
    </row>
    <row r="10234" spans="1:11" x14ac:dyDescent="0.25">
      <c r="A10234" t="s">
        <v>117</v>
      </c>
      <c r="B10234">
        <v>164</v>
      </c>
      <c r="C10234" t="s">
        <v>631</v>
      </c>
      <c r="D10234" t="s">
        <v>118</v>
      </c>
      <c r="E10234">
        <v>0</v>
      </c>
      <c r="F10234">
        <v>3</v>
      </c>
      <c r="G10234">
        <v>0</v>
      </c>
      <c r="H10234" t="s">
        <v>116</v>
      </c>
      <c r="I10234">
        <v>4</v>
      </c>
      <c r="J10234" t="s">
        <v>66</v>
      </c>
      <c r="K10234" s="33" t="str">
        <f>IF(ISNA(VLOOKUP(C10234,'Provider-EHR crosswalk'!A:B,2,FALSE)),"No EHR Specified",VLOOKUP(C10234,'Provider-EHR crosswalk'!A:B,2,FALSE))</f>
        <v>eClinicalWorks V12</v>
      </c>
    </row>
    <row r="10235" spans="1:11" x14ac:dyDescent="0.25">
      <c r="A10235" t="s">
        <v>119</v>
      </c>
      <c r="B10235">
        <v>164</v>
      </c>
      <c r="C10235" t="s">
        <v>631</v>
      </c>
      <c r="D10235" t="s">
        <v>120</v>
      </c>
      <c r="E10235">
        <v>0</v>
      </c>
      <c r="F10235">
        <v>3</v>
      </c>
      <c r="G10235">
        <v>0</v>
      </c>
      <c r="H10235" t="s">
        <v>116</v>
      </c>
      <c r="I10235">
        <v>4</v>
      </c>
      <c r="J10235" t="s">
        <v>66</v>
      </c>
      <c r="K10235" s="33" t="str">
        <f>IF(ISNA(VLOOKUP(C10235,'Provider-EHR crosswalk'!A:B,2,FALSE)),"No EHR Specified",VLOOKUP(C10235,'Provider-EHR crosswalk'!A:B,2,FALSE))</f>
        <v>eClinicalWorks V12</v>
      </c>
    </row>
    <row r="10236" spans="1:11" x14ac:dyDescent="0.25">
      <c r="A10236" t="s">
        <v>121</v>
      </c>
      <c r="B10236">
        <v>164</v>
      </c>
      <c r="C10236" t="s">
        <v>631</v>
      </c>
      <c r="D10236" t="s">
        <v>122</v>
      </c>
      <c r="E10236">
        <v>0</v>
      </c>
      <c r="F10236">
        <v>3</v>
      </c>
      <c r="G10236">
        <v>0</v>
      </c>
      <c r="H10236" t="s">
        <v>116</v>
      </c>
      <c r="I10236">
        <v>1</v>
      </c>
      <c r="J10236" t="s">
        <v>66</v>
      </c>
      <c r="K10236" s="33" t="str">
        <f>IF(ISNA(VLOOKUP(C10236,'Provider-EHR crosswalk'!A:B,2,FALSE)),"No EHR Specified",VLOOKUP(C10236,'Provider-EHR crosswalk'!A:B,2,FALSE))</f>
        <v>eClinicalWorks V12</v>
      </c>
    </row>
    <row r="10237" spans="1:11" x14ac:dyDescent="0.25">
      <c r="A10237" t="s">
        <v>123</v>
      </c>
      <c r="B10237">
        <v>164</v>
      </c>
      <c r="C10237" t="s">
        <v>631</v>
      </c>
      <c r="D10237" t="s">
        <v>124</v>
      </c>
      <c r="E10237">
        <v>0</v>
      </c>
      <c r="F10237">
        <v>3</v>
      </c>
      <c r="G10237">
        <v>0</v>
      </c>
      <c r="H10237" t="s">
        <v>116</v>
      </c>
      <c r="I10237">
        <v>1</v>
      </c>
      <c r="J10237" t="s">
        <v>66</v>
      </c>
      <c r="K10237" s="33" t="str">
        <f>IF(ISNA(VLOOKUP(C10237,'Provider-EHR crosswalk'!A:B,2,FALSE)),"No EHR Specified",VLOOKUP(C10237,'Provider-EHR crosswalk'!A:B,2,FALSE))</f>
        <v>eClinicalWorks V12</v>
      </c>
    </row>
    <row r="10238" spans="1:11" x14ac:dyDescent="0.25">
      <c r="A10238" t="s">
        <v>125</v>
      </c>
      <c r="B10238">
        <v>164</v>
      </c>
      <c r="C10238" t="s">
        <v>631</v>
      </c>
      <c r="D10238" t="s">
        <v>126</v>
      </c>
      <c r="E10238">
        <v>0</v>
      </c>
      <c r="F10238">
        <v>3</v>
      </c>
      <c r="G10238">
        <v>0</v>
      </c>
      <c r="H10238" t="s">
        <v>116</v>
      </c>
      <c r="I10238">
        <v>1</v>
      </c>
      <c r="J10238" t="s">
        <v>66</v>
      </c>
      <c r="K10238" s="33" t="str">
        <f>IF(ISNA(VLOOKUP(C10238,'Provider-EHR crosswalk'!A:B,2,FALSE)),"No EHR Specified",VLOOKUP(C10238,'Provider-EHR crosswalk'!A:B,2,FALSE))</f>
        <v>eClinicalWorks V12</v>
      </c>
    </row>
    <row r="10239" spans="1:11" x14ac:dyDescent="0.25">
      <c r="A10239" t="s">
        <v>127</v>
      </c>
      <c r="B10239">
        <v>164</v>
      </c>
      <c r="C10239" t="s">
        <v>631</v>
      </c>
      <c r="D10239" t="s">
        <v>128</v>
      </c>
      <c r="E10239">
        <v>0</v>
      </c>
      <c r="F10239">
        <v>3</v>
      </c>
      <c r="G10239">
        <v>0</v>
      </c>
      <c r="H10239" t="s">
        <v>116</v>
      </c>
      <c r="I10239">
        <v>4</v>
      </c>
      <c r="J10239" t="s">
        <v>66</v>
      </c>
      <c r="K10239" s="33" t="str">
        <f>IF(ISNA(VLOOKUP(C10239,'Provider-EHR crosswalk'!A:B,2,FALSE)),"No EHR Specified",VLOOKUP(C10239,'Provider-EHR crosswalk'!A:B,2,FALSE))</f>
        <v>eClinicalWorks V12</v>
      </c>
    </row>
    <row r="10240" spans="1:11" x14ac:dyDescent="0.25">
      <c r="A10240" t="s">
        <v>129</v>
      </c>
      <c r="B10240">
        <v>164</v>
      </c>
      <c r="C10240" t="s">
        <v>631</v>
      </c>
      <c r="D10240" t="s">
        <v>130</v>
      </c>
      <c r="E10240">
        <v>0</v>
      </c>
      <c r="F10240">
        <v>3</v>
      </c>
      <c r="G10240">
        <v>0</v>
      </c>
      <c r="H10240" t="s">
        <v>116</v>
      </c>
      <c r="I10240">
        <v>4</v>
      </c>
      <c r="J10240" t="s">
        <v>66</v>
      </c>
      <c r="K10240" s="33" t="str">
        <f>IF(ISNA(VLOOKUP(C10240,'Provider-EHR crosswalk'!A:B,2,FALSE)),"No EHR Specified",VLOOKUP(C10240,'Provider-EHR crosswalk'!A:B,2,FALSE))</f>
        <v>eClinicalWorks V12</v>
      </c>
    </row>
    <row r="10241" spans="1:11" x14ac:dyDescent="0.25">
      <c r="A10241" t="s">
        <v>131</v>
      </c>
      <c r="B10241">
        <v>164</v>
      </c>
      <c r="C10241" t="s">
        <v>631</v>
      </c>
      <c r="D10241" t="s">
        <v>132</v>
      </c>
      <c r="E10241">
        <v>0</v>
      </c>
      <c r="F10241">
        <v>3</v>
      </c>
      <c r="G10241">
        <v>0</v>
      </c>
      <c r="H10241" t="s">
        <v>116</v>
      </c>
      <c r="I10241">
        <v>4</v>
      </c>
      <c r="J10241" t="s">
        <v>66</v>
      </c>
      <c r="K10241" s="33" t="str">
        <f>IF(ISNA(VLOOKUP(C10241,'Provider-EHR crosswalk'!A:B,2,FALSE)),"No EHR Specified",VLOOKUP(C10241,'Provider-EHR crosswalk'!A:B,2,FALSE))</f>
        <v>eClinicalWorks V12</v>
      </c>
    </row>
    <row r="10242" spans="1:11" x14ac:dyDescent="0.25">
      <c r="A10242" t="s">
        <v>133</v>
      </c>
      <c r="B10242">
        <v>164</v>
      </c>
      <c r="C10242" t="s">
        <v>631</v>
      </c>
      <c r="D10242" t="s">
        <v>134</v>
      </c>
      <c r="E10242">
        <v>0</v>
      </c>
      <c r="F10242">
        <v>3</v>
      </c>
      <c r="G10242">
        <v>0</v>
      </c>
      <c r="H10242" t="s">
        <v>116</v>
      </c>
      <c r="I10242">
        <v>1</v>
      </c>
      <c r="J10242" t="s">
        <v>66</v>
      </c>
      <c r="K10242" s="33" t="str">
        <f>IF(ISNA(VLOOKUP(C10242,'Provider-EHR crosswalk'!A:B,2,FALSE)),"No EHR Specified",VLOOKUP(C10242,'Provider-EHR crosswalk'!A:B,2,FALSE))</f>
        <v>eClinicalWorks V12</v>
      </c>
    </row>
    <row r="10243" spans="1:11" x14ac:dyDescent="0.25">
      <c r="A10243" t="s">
        <v>135</v>
      </c>
      <c r="B10243">
        <v>164</v>
      </c>
      <c r="C10243" t="s">
        <v>631</v>
      </c>
      <c r="D10243" t="s">
        <v>136</v>
      </c>
      <c r="E10243">
        <v>0</v>
      </c>
      <c r="F10243">
        <v>3</v>
      </c>
      <c r="G10243">
        <v>0</v>
      </c>
      <c r="H10243" t="s">
        <v>116</v>
      </c>
      <c r="I10243">
        <v>1</v>
      </c>
      <c r="J10243" t="s">
        <v>66</v>
      </c>
      <c r="K10243" s="33" t="str">
        <f>IF(ISNA(VLOOKUP(C10243,'Provider-EHR crosswalk'!A:B,2,FALSE)),"No EHR Specified",VLOOKUP(C10243,'Provider-EHR crosswalk'!A:B,2,FALSE))</f>
        <v>eClinicalWorks V12</v>
      </c>
    </row>
    <row r="10244" spans="1:11" x14ac:dyDescent="0.25">
      <c r="A10244" t="s">
        <v>137</v>
      </c>
      <c r="B10244">
        <v>164</v>
      </c>
      <c r="C10244" t="s">
        <v>631</v>
      </c>
      <c r="D10244" t="s">
        <v>138</v>
      </c>
      <c r="E10244">
        <v>0</v>
      </c>
      <c r="F10244">
        <v>3</v>
      </c>
      <c r="G10244">
        <v>0</v>
      </c>
      <c r="H10244" t="s">
        <v>116</v>
      </c>
      <c r="I10244">
        <v>1</v>
      </c>
      <c r="J10244" t="s">
        <v>66</v>
      </c>
      <c r="K10244" s="33" t="str">
        <f>IF(ISNA(VLOOKUP(C10244,'Provider-EHR crosswalk'!A:B,2,FALSE)),"No EHR Specified",VLOOKUP(C10244,'Provider-EHR crosswalk'!A:B,2,FALSE))</f>
        <v>eClinicalWorks V12</v>
      </c>
    </row>
    <row r="10245" spans="1:11" x14ac:dyDescent="0.25">
      <c r="A10245" t="s">
        <v>139</v>
      </c>
      <c r="B10245">
        <v>164</v>
      </c>
      <c r="C10245" t="s">
        <v>631</v>
      </c>
      <c r="D10245" t="s">
        <v>140</v>
      </c>
      <c r="E10245">
        <v>0</v>
      </c>
      <c r="F10245">
        <v>3</v>
      </c>
      <c r="G10245">
        <v>0</v>
      </c>
      <c r="H10245" t="s">
        <v>116</v>
      </c>
      <c r="I10245">
        <v>1</v>
      </c>
      <c r="J10245" t="s">
        <v>66</v>
      </c>
      <c r="K10245" s="33" t="str">
        <f>IF(ISNA(VLOOKUP(C10245,'Provider-EHR crosswalk'!A:B,2,FALSE)),"No EHR Specified",VLOOKUP(C10245,'Provider-EHR crosswalk'!A:B,2,FALSE))</f>
        <v>eClinicalWorks V12</v>
      </c>
    </row>
    <row r="10246" spans="1:11" x14ac:dyDescent="0.25">
      <c r="A10246" t="s">
        <v>141</v>
      </c>
      <c r="B10246">
        <v>164</v>
      </c>
      <c r="C10246" t="s">
        <v>631</v>
      </c>
      <c r="D10246" t="s">
        <v>142</v>
      </c>
      <c r="E10246">
        <v>0</v>
      </c>
      <c r="F10246">
        <v>3</v>
      </c>
      <c r="G10246">
        <v>0</v>
      </c>
      <c r="H10246" t="s">
        <v>116</v>
      </c>
      <c r="I10246">
        <v>1</v>
      </c>
      <c r="J10246" t="s">
        <v>66</v>
      </c>
      <c r="K10246" s="33" t="str">
        <f>IF(ISNA(VLOOKUP(C10246,'Provider-EHR crosswalk'!A:B,2,FALSE)),"No EHR Specified",VLOOKUP(C10246,'Provider-EHR crosswalk'!A:B,2,FALSE))</f>
        <v>eClinicalWorks V12</v>
      </c>
    </row>
    <row r="10247" spans="1:11" x14ac:dyDescent="0.25">
      <c r="A10247" t="s">
        <v>143</v>
      </c>
      <c r="B10247">
        <v>164</v>
      </c>
      <c r="C10247" t="s">
        <v>631</v>
      </c>
      <c r="D10247" t="s">
        <v>144</v>
      </c>
      <c r="E10247">
        <v>0</v>
      </c>
      <c r="F10247">
        <v>3</v>
      </c>
      <c r="G10247">
        <v>0</v>
      </c>
      <c r="H10247" t="s">
        <v>116</v>
      </c>
      <c r="I10247">
        <v>1</v>
      </c>
      <c r="J10247" t="s">
        <v>66</v>
      </c>
      <c r="K10247" s="33" t="str">
        <f>IF(ISNA(VLOOKUP(C10247,'Provider-EHR crosswalk'!A:B,2,FALSE)),"No EHR Specified",VLOOKUP(C10247,'Provider-EHR crosswalk'!A:B,2,FALSE))</f>
        <v>eClinicalWorks V12</v>
      </c>
    </row>
    <row r="10248" spans="1:11" x14ac:dyDescent="0.25">
      <c r="A10248" t="s">
        <v>145</v>
      </c>
      <c r="B10248">
        <v>164</v>
      </c>
      <c r="C10248" t="s">
        <v>631</v>
      </c>
      <c r="D10248" t="s">
        <v>146</v>
      </c>
      <c r="E10248">
        <v>0</v>
      </c>
      <c r="F10248">
        <v>3</v>
      </c>
      <c r="G10248">
        <v>0</v>
      </c>
      <c r="H10248" t="s">
        <v>116</v>
      </c>
      <c r="I10248">
        <v>1</v>
      </c>
      <c r="J10248" t="s">
        <v>66</v>
      </c>
      <c r="K10248" s="33" t="str">
        <f>IF(ISNA(VLOOKUP(C10248,'Provider-EHR crosswalk'!A:B,2,FALSE)),"No EHR Specified",VLOOKUP(C10248,'Provider-EHR crosswalk'!A:B,2,FALSE))</f>
        <v>eClinicalWorks V12</v>
      </c>
    </row>
    <row r="10249" spans="1:11" x14ac:dyDescent="0.25">
      <c r="A10249" t="s">
        <v>147</v>
      </c>
      <c r="B10249">
        <v>164</v>
      </c>
      <c r="C10249" t="s">
        <v>631</v>
      </c>
      <c r="D10249" t="s">
        <v>148</v>
      </c>
      <c r="E10249">
        <v>0</v>
      </c>
      <c r="F10249">
        <v>3</v>
      </c>
      <c r="G10249">
        <v>0</v>
      </c>
      <c r="H10249" t="s">
        <v>116</v>
      </c>
      <c r="I10249">
        <v>1</v>
      </c>
      <c r="J10249" t="s">
        <v>66</v>
      </c>
      <c r="K10249" s="33" t="str">
        <f>IF(ISNA(VLOOKUP(C10249,'Provider-EHR crosswalk'!A:B,2,FALSE)),"No EHR Specified",VLOOKUP(C10249,'Provider-EHR crosswalk'!A:B,2,FALSE))</f>
        <v>eClinicalWorks V12</v>
      </c>
    </row>
    <row r="10250" spans="1:11" x14ac:dyDescent="0.25">
      <c r="A10250" t="s">
        <v>149</v>
      </c>
      <c r="B10250">
        <v>164</v>
      </c>
      <c r="C10250" t="s">
        <v>631</v>
      </c>
      <c r="D10250" t="s">
        <v>150</v>
      </c>
      <c r="E10250">
        <v>0</v>
      </c>
      <c r="F10250">
        <v>3</v>
      </c>
      <c r="G10250">
        <v>0</v>
      </c>
      <c r="H10250" t="s">
        <v>116</v>
      </c>
      <c r="I10250">
        <v>1</v>
      </c>
      <c r="J10250" t="s">
        <v>66</v>
      </c>
      <c r="K10250" s="33" t="str">
        <f>IF(ISNA(VLOOKUP(C10250,'Provider-EHR crosswalk'!A:B,2,FALSE)),"No EHR Specified",VLOOKUP(C10250,'Provider-EHR crosswalk'!A:B,2,FALSE))</f>
        <v>eClinicalWorks V12</v>
      </c>
    </row>
    <row r="10251" spans="1:11" x14ac:dyDescent="0.25">
      <c r="A10251" t="s">
        <v>151</v>
      </c>
      <c r="B10251">
        <v>164</v>
      </c>
      <c r="C10251" t="s">
        <v>631</v>
      </c>
      <c r="D10251" t="s">
        <v>152</v>
      </c>
      <c r="E10251">
        <v>0</v>
      </c>
      <c r="F10251">
        <v>3</v>
      </c>
      <c r="G10251">
        <v>0</v>
      </c>
      <c r="H10251" t="s">
        <v>116</v>
      </c>
      <c r="I10251">
        <v>1</v>
      </c>
      <c r="J10251" t="s">
        <v>66</v>
      </c>
      <c r="K10251" s="33" t="str">
        <f>IF(ISNA(VLOOKUP(C10251,'Provider-EHR crosswalk'!A:B,2,FALSE)),"No EHR Specified",VLOOKUP(C10251,'Provider-EHR crosswalk'!A:B,2,FALSE))</f>
        <v>eClinicalWorks V12</v>
      </c>
    </row>
    <row r="10252" spans="1:11" x14ac:dyDescent="0.25">
      <c r="A10252" t="s">
        <v>153</v>
      </c>
      <c r="B10252">
        <v>164</v>
      </c>
      <c r="C10252" t="s">
        <v>631</v>
      </c>
      <c r="D10252" t="s">
        <v>154</v>
      </c>
      <c r="E10252">
        <v>0</v>
      </c>
      <c r="F10252">
        <v>3</v>
      </c>
      <c r="G10252">
        <v>0</v>
      </c>
      <c r="H10252" t="s">
        <v>116</v>
      </c>
      <c r="I10252">
        <v>1</v>
      </c>
      <c r="J10252" t="s">
        <v>66</v>
      </c>
      <c r="K10252" s="33" t="str">
        <f>IF(ISNA(VLOOKUP(C10252,'Provider-EHR crosswalk'!A:B,2,FALSE)),"No EHR Specified",VLOOKUP(C10252,'Provider-EHR crosswalk'!A:B,2,FALSE))</f>
        <v>eClinicalWorks V12</v>
      </c>
    </row>
    <row r="10253" spans="1:11" x14ac:dyDescent="0.25">
      <c r="A10253" t="s">
        <v>155</v>
      </c>
      <c r="B10253">
        <v>164</v>
      </c>
      <c r="C10253" t="s">
        <v>631</v>
      </c>
      <c r="D10253" t="s">
        <v>156</v>
      </c>
      <c r="E10253">
        <v>0</v>
      </c>
      <c r="F10253">
        <v>3</v>
      </c>
      <c r="G10253">
        <v>0</v>
      </c>
      <c r="H10253" t="s">
        <v>157</v>
      </c>
      <c r="I10253" t="s">
        <v>157</v>
      </c>
      <c r="J10253" t="s">
        <v>157</v>
      </c>
      <c r="K10253" s="33" t="str">
        <f>IF(ISNA(VLOOKUP(C10253,'Provider-EHR crosswalk'!A:B,2,FALSE)),"No EHR Specified",VLOOKUP(C10253,'Provider-EHR crosswalk'!A:B,2,FALSE))</f>
        <v>eClinicalWorks V12</v>
      </c>
    </row>
    <row r="10254" spans="1:11" x14ac:dyDescent="0.25">
      <c r="A10254" t="s">
        <v>158</v>
      </c>
      <c r="B10254">
        <v>164</v>
      </c>
      <c r="C10254" t="s">
        <v>631</v>
      </c>
      <c r="D10254" t="s">
        <v>159</v>
      </c>
      <c r="E10254">
        <v>0</v>
      </c>
      <c r="F10254">
        <v>3</v>
      </c>
      <c r="G10254">
        <v>0</v>
      </c>
      <c r="H10254" t="s">
        <v>157</v>
      </c>
      <c r="I10254" t="s">
        <v>157</v>
      </c>
      <c r="J10254" t="s">
        <v>157</v>
      </c>
      <c r="K10254" s="33" t="str">
        <f>IF(ISNA(VLOOKUP(C10254,'Provider-EHR crosswalk'!A:B,2,FALSE)),"No EHR Specified",VLOOKUP(C10254,'Provider-EHR crosswalk'!A:B,2,FALSE))</f>
        <v>eClinicalWorks V12</v>
      </c>
    </row>
    <row r="10255" spans="1:11" x14ac:dyDescent="0.25">
      <c r="A10255" t="s">
        <v>162</v>
      </c>
      <c r="B10255">
        <v>164</v>
      </c>
      <c r="C10255" t="s">
        <v>631</v>
      </c>
      <c r="D10255" t="s">
        <v>163</v>
      </c>
      <c r="E10255">
        <v>0</v>
      </c>
      <c r="F10255">
        <v>3</v>
      </c>
      <c r="G10255">
        <v>0</v>
      </c>
      <c r="H10255" t="s">
        <v>65</v>
      </c>
      <c r="I10255">
        <v>95</v>
      </c>
      <c r="J10255" t="s">
        <v>69</v>
      </c>
      <c r="K10255" s="33" t="str">
        <f>IF(ISNA(VLOOKUP(C10255,'Provider-EHR crosswalk'!A:B,2,FALSE)),"No EHR Specified",VLOOKUP(C10255,'Provider-EHR crosswalk'!A:B,2,FALSE))</f>
        <v>eClinicalWorks V12</v>
      </c>
    </row>
    <row r="10256" spans="1:11" x14ac:dyDescent="0.25">
      <c r="A10256" t="s">
        <v>164</v>
      </c>
      <c r="B10256">
        <v>164</v>
      </c>
      <c r="C10256" t="s">
        <v>631</v>
      </c>
      <c r="D10256" t="s">
        <v>165</v>
      </c>
      <c r="E10256">
        <v>3</v>
      </c>
      <c r="F10256">
        <v>3</v>
      </c>
      <c r="G10256">
        <v>100</v>
      </c>
      <c r="H10256" t="s">
        <v>65</v>
      </c>
      <c r="I10256">
        <v>95</v>
      </c>
      <c r="J10256" t="s">
        <v>66</v>
      </c>
      <c r="K10256" s="33" t="str">
        <f>IF(ISNA(VLOOKUP(C10256,'Provider-EHR crosswalk'!A:B,2,FALSE)),"No EHR Specified",VLOOKUP(C10256,'Provider-EHR crosswalk'!A:B,2,FALSE))</f>
        <v>eClinicalWorks V12</v>
      </c>
    </row>
    <row r="10257" spans="1:11" x14ac:dyDescent="0.25">
      <c r="A10257" t="s">
        <v>166</v>
      </c>
      <c r="B10257">
        <v>164</v>
      </c>
      <c r="C10257" t="s">
        <v>631</v>
      </c>
      <c r="D10257" t="s">
        <v>167</v>
      </c>
      <c r="E10257">
        <v>0</v>
      </c>
      <c r="F10257">
        <v>3</v>
      </c>
      <c r="G10257">
        <v>0</v>
      </c>
      <c r="H10257" t="s">
        <v>116</v>
      </c>
      <c r="I10257">
        <v>5</v>
      </c>
      <c r="J10257" t="s">
        <v>66</v>
      </c>
      <c r="K10257" s="33" t="str">
        <f>IF(ISNA(VLOOKUP(C10257,'Provider-EHR crosswalk'!A:B,2,FALSE)),"No EHR Specified",VLOOKUP(C10257,'Provider-EHR crosswalk'!A:B,2,FALSE))</f>
        <v>eClinicalWorks V12</v>
      </c>
    </row>
    <row r="10258" spans="1:11" x14ac:dyDescent="0.25">
      <c r="A10258" t="s">
        <v>168</v>
      </c>
      <c r="B10258">
        <v>164</v>
      </c>
      <c r="C10258" t="s">
        <v>631</v>
      </c>
      <c r="D10258" t="s">
        <v>169</v>
      </c>
      <c r="E10258">
        <v>0</v>
      </c>
      <c r="F10258">
        <v>3</v>
      </c>
      <c r="G10258">
        <v>0</v>
      </c>
      <c r="H10258" t="s">
        <v>116</v>
      </c>
      <c r="I10258">
        <v>5</v>
      </c>
      <c r="J10258" t="s">
        <v>66</v>
      </c>
      <c r="K10258" s="33" t="str">
        <f>IF(ISNA(VLOOKUP(C10258,'Provider-EHR crosswalk'!A:B,2,FALSE)),"No EHR Specified",VLOOKUP(C10258,'Provider-EHR crosswalk'!A:B,2,FALSE))</f>
        <v>eClinicalWorks V12</v>
      </c>
    </row>
    <row r="10259" spans="1:11" x14ac:dyDescent="0.25">
      <c r="A10259" t="s">
        <v>170</v>
      </c>
      <c r="B10259">
        <v>164</v>
      </c>
      <c r="C10259" t="s">
        <v>631</v>
      </c>
      <c r="D10259" t="s">
        <v>171</v>
      </c>
      <c r="E10259">
        <v>0</v>
      </c>
      <c r="F10259">
        <v>3</v>
      </c>
      <c r="G10259">
        <v>0</v>
      </c>
      <c r="H10259" t="s">
        <v>116</v>
      </c>
      <c r="I10259">
        <v>5</v>
      </c>
      <c r="J10259" t="s">
        <v>66</v>
      </c>
      <c r="K10259" s="33" t="str">
        <f>IF(ISNA(VLOOKUP(C10259,'Provider-EHR crosswalk'!A:B,2,FALSE)),"No EHR Specified",VLOOKUP(C10259,'Provider-EHR crosswalk'!A:B,2,FALSE))</f>
        <v>eClinicalWorks V12</v>
      </c>
    </row>
    <row r="10260" spans="1:11" x14ac:dyDescent="0.25">
      <c r="A10260" t="s">
        <v>172</v>
      </c>
      <c r="B10260">
        <v>164</v>
      </c>
      <c r="C10260" t="s">
        <v>631</v>
      </c>
      <c r="D10260" t="s">
        <v>173</v>
      </c>
      <c r="E10260">
        <v>0</v>
      </c>
      <c r="F10260">
        <v>3</v>
      </c>
      <c r="G10260">
        <v>0</v>
      </c>
      <c r="H10260" t="s">
        <v>116</v>
      </c>
      <c r="I10260">
        <v>5</v>
      </c>
      <c r="J10260" t="s">
        <v>66</v>
      </c>
      <c r="K10260" s="33" t="str">
        <f>IF(ISNA(VLOOKUP(C10260,'Provider-EHR crosswalk'!A:B,2,FALSE)),"No EHR Specified",VLOOKUP(C10260,'Provider-EHR crosswalk'!A:B,2,FALSE))</f>
        <v>eClinicalWorks V12</v>
      </c>
    </row>
    <row r="10261" spans="1:11" x14ac:dyDescent="0.25">
      <c r="A10261" t="s">
        <v>174</v>
      </c>
      <c r="B10261">
        <v>164</v>
      </c>
      <c r="C10261" t="s">
        <v>631</v>
      </c>
      <c r="D10261" t="s">
        <v>175</v>
      </c>
      <c r="E10261">
        <v>0</v>
      </c>
      <c r="F10261">
        <v>3</v>
      </c>
      <c r="G10261">
        <v>0</v>
      </c>
      <c r="H10261" t="s">
        <v>116</v>
      </c>
      <c r="I10261">
        <v>5</v>
      </c>
      <c r="J10261" t="s">
        <v>66</v>
      </c>
      <c r="K10261" s="33" t="str">
        <f>IF(ISNA(VLOOKUP(C10261,'Provider-EHR crosswalk'!A:B,2,FALSE)),"No EHR Specified",VLOOKUP(C10261,'Provider-EHR crosswalk'!A:B,2,FALSE))</f>
        <v>eClinicalWorks V12</v>
      </c>
    </row>
    <row r="10262" spans="1:11" x14ac:dyDescent="0.25">
      <c r="A10262" t="s">
        <v>176</v>
      </c>
      <c r="B10262">
        <v>164</v>
      </c>
      <c r="C10262" t="s">
        <v>631</v>
      </c>
      <c r="D10262" t="s">
        <v>177</v>
      </c>
      <c r="E10262">
        <v>3</v>
      </c>
      <c r="F10262">
        <v>3</v>
      </c>
      <c r="G10262">
        <v>100</v>
      </c>
      <c r="H10262" t="s">
        <v>116</v>
      </c>
      <c r="I10262">
        <v>5</v>
      </c>
      <c r="J10262" t="s">
        <v>69</v>
      </c>
      <c r="K10262" s="33" t="str">
        <f>IF(ISNA(VLOOKUP(C10262,'Provider-EHR crosswalk'!A:B,2,FALSE)),"No EHR Specified",VLOOKUP(C10262,'Provider-EHR crosswalk'!A:B,2,FALSE))</f>
        <v>eClinicalWorks V12</v>
      </c>
    </row>
    <row r="10263" spans="1:11" x14ac:dyDescent="0.25">
      <c r="A10263" t="s">
        <v>63</v>
      </c>
      <c r="B10263">
        <v>98</v>
      </c>
      <c r="C10263" t="s">
        <v>697</v>
      </c>
      <c r="D10263" t="s">
        <v>64</v>
      </c>
      <c r="E10263">
        <v>13</v>
      </c>
      <c r="F10263">
        <v>13</v>
      </c>
      <c r="G10263">
        <v>100</v>
      </c>
      <c r="H10263" t="s">
        <v>65</v>
      </c>
      <c r="I10263">
        <v>99</v>
      </c>
      <c r="J10263" t="s">
        <v>66</v>
      </c>
      <c r="K10263" s="33" t="str">
        <f>IF(ISNA(VLOOKUP(C10263,'Provider-EHR crosswalk'!A:B,2,FALSE)),"No EHR Specified",VLOOKUP(C10263,'Provider-EHR crosswalk'!A:B,2,FALSE))</f>
        <v>AdvancedMD EHR</v>
      </c>
    </row>
    <row r="10264" spans="1:11" x14ac:dyDescent="0.25">
      <c r="A10264" t="s">
        <v>67</v>
      </c>
      <c r="B10264">
        <v>98</v>
      </c>
      <c r="C10264" t="s">
        <v>697</v>
      </c>
      <c r="D10264" t="s">
        <v>68</v>
      </c>
      <c r="E10264">
        <v>12</v>
      </c>
      <c r="F10264">
        <v>13</v>
      </c>
      <c r="G10264">
        <v>92.31</v>
      </c>
      <c r="H10264" t="s">
        <v>65</v>
      </c>
      <c r="I10264">
        <v>75</v>
      </c>
      <c r="J10264" t="s">
        <v>66</v>
      </c>
      <c r="K10264" s="33" t="str">
        <f>IF(ISNA(VLOOKUP(C10264,'Provider-EHR crosswalk'!A:B,2,FALSE)),"No EHR Specified",VLOOKUP(C10264,'Provider-EHR crosswalk'!A:B,2,FALSE))</f>
        <v>AdvancedMD EHR</v>
      </c>
    </row>
    <row r="10265" spans="1:11" x14ac:dyDescent="0.25">
      <c r="A10265" t="s">
        <v>70</v>
      </c>
      <c r="B10265">
        <v>98</v>
      </c>
      <c r="C10265" t="s">
        <v>697</v>
      </c>
      <c r="D10265" t="s">
        <v>71</v>
      </c>
      <c r="E10265">
        <v>13</v>
      </c>
      <c r="F10265">
        <v>13</v>
      </c>
      <c r="G10265">
        <v>100</v>
      </c>
      <c r="H10265" t="s">
        <v>65</v>
      </c>
      <c r="I10265">
        <v>99</v>
      </c>
      <c r="J10265" t="s">
        <v>66</v>
      </c>
      <c r="K10265" s="33" t="str">
        <f>IF(ISNA(VLOOKUP(C10265,'Provider-EHR crosswalk'!A:B,2,FALSE)),"No EHR Specified",VLOOKUP(C10265,'Provider-EHR crosswalk'!A:B,2,FALSE))</f>
        <v>AdvancedMD EHR</v>
      </c>
    </row>
    <row r="10266" spans="1:11" x14ac:dyDescent="0.25">
      <c r="A10266" t="s">
        <v>72</v>
      </c>
      <c r="B10266">
        <v>98</v>
      </c>
      <c r="C10266" t="s">
        <v>697</v>
      </c>
      <c r="D10266" t="s">
        <v>73</v>
      </c>
      <c r="E10266">
        <v>13</v>
      </c>
      <c r="F10266">
        <v>13</v>
      </c>
      <c r="G10266">
        <v>100</v>
      </c>
      <c r="H10266" t="s">
        <v>65</v>
      </c>
      <c r="I10266">
        <v>99</v>
      </c>
      <c r="J10266" t="s">
        <v>66</v>
      </c>
      <c r="K10266" s="33" t="str">
        <f>IF(ISNA(VLOOKUP(C10266,'Provider-EHR crosswalk'!A:B,2,FALSE)),"No EHR Specified",VLOOKUP(C10266,'Provider-EHR crosswalk'!A:B,2,FALSE))</f>
        <v>AdvancedMD EHR</v>
      </c>
    </row>
    <row r="10267" spans="1:11" x14ac:dyDescent="0.25">
      <c r="A10267" t="s">
        <v>74</v>
      </c>
      <c r="B10267">
        <v>98</v>
      </c>
      <c r="C10267" t="s">
        <v>697</v>
      </c>
      <c r="D10267" t="s">
        <v>75</v>
      </c>
      <c r="E10267">
        <v>13</v>
      </c>
      <c r="F10267">
        <v>13</v>
      </c>
      <c r="G10267">
        <v>100</v>
      </c>
      <c r="H10267" t="s">
        <v>65</v>
      </c>
      <c r="I10267">
        <v>99</v>
      </c>
      <c r="J10267" t="s">
        <v>66</v>
      </c>
      <c r="K10267" s="33" t="str">
        <f>IF(ISNA(VLOOKUP(C10267,'Provider-EHR crosswalk'!A:B,2,FALSE)),"No EHR Specified",VLOOKUP(C10267,'Provider-EHR crosswalk'!A:B,2,FALSE))</f>
        <v>AdvancedMD EHR</v>
      </c>
    </row>
    <row r="10268" spans="1:11" x14ac:dyDescent="0.25">
      <c r="A10268" t="s">
        <v>76</v>
      </c>
      <c r="B10268">
        <v>98</v>
      </c>
      <c r="C10268" t="s">
        <v>697</v>
      </c>
      <c r="D10268" t="s">
        <v>77</v>
      </c>
      <c r="E10268">
        <v>13</v>
      </c>
      <c r="F10268">
        <v>13</v>
      </c>
      <c r="G10268">
        <v>100</v>
      </c>
      <c r="H10268" t="s">
        <v>65</v>
      </c>
      <c r="I10268">
        <v>85</v>
      </c>
      <c r="J10268" t="s">
        <v>66</v>
      </c>
      <c r="K10268" s="33" t="str">
        <f>IF(ISNA(VLOOKUP(C10268,'Provider-EHR crosswalk'!A:B,2,FALSE)),"No EHR Specified",VLOOKUP(C10268,'Provider-EHR crosswalk'!A:B,2,FALSE))</f>
        <v>AdvancedMD EHR</v>
      </c>
    </row>
    <row r="10269" spans="1:11" x14ac:dyDescent="0.25">
      <c r="A10269" t="s">
        <v>78</v>
      </c>
      <c r="B10269">
        <v>98</v>
      </c>
      <c r="C10269" t="s">
        <v>697</v>
      </c>
      <c r="D10269" t="s">
        <v>79</v>
      </c>
      <c r="E10269">
        <v>13</v>
      </c>
      <c r="F10269">
        <v>13</v>
      </c>
      <c r="G10269">
        <v>100</v>
      </c>
      <c r="H10269" t="s">
        <v>65</v>
      </c>
      <c r="I10269">
        <v>85</v>
      </c>
      <c r="J10269" t="s">
        <v>66</v>
      </c>
      <c r="K10269" s="33" t="str">
        <f>IF(ISNA(VLOOKUP(C10269,'Provider-EHR crosswalk'!A:B,2,FALSE)),"No EHR Specified",VLOOKUP(C10269,'Provider-EHR crosswalk'!A:B,2,FALSE))</f>
        <v>AdvancedMD EHR</v>
      </c>
    </row>
    <row r="10270" spans="1:11" x14ac:dyDescent="0.25">
      <c r="A10270" t="s">
        <v>80</v>
      </c>
      <c r="B10270">
        <v>98</v>
      </c>
      <c r="C10270" t="s">
        <v>697</v>
      </c>
      <c r="D10270" t="s">
        <v>81</v>
      </c>
      <c r="E10270">
        <v>13</v>
      </c>
      <c r="F10270">
        <v>13</v>
      </c>
      <c r="G10270">
        <v>100</v>
      </c>
      <c r="H10270" t="s">
        <v>65</v>
      </c>
      <c r="I10270">
        <v>85</v>
      </c>
      <c r="J10270" t="s">
        <v>66</v>
      </c>
      <c r="K10270" s="33" t="str">
        <f>IF(ISNA(VLOOKUP(C10270,'Provider-EHR crosswalk'!A:B,2,FALSE)),"No EHR Specified",VLOOKUP(C10270,'Provider-EHR crosswalk'!A:B,2,FALSE))</f>
        <v>AdvancedMD EHR</v>
      </c>
    </row>
    <row r="10271" spans="1:11" x14ac:dyDescent="0.25">
      <c r="A10271" t="s">
        <v>82</v>
      </c>
      <c r="B10271">
        <v>98</v>
      </c>
      <c r="C10271" t="s">
        <v>697</v>
      </c>
      <c r="D10271" t="s">
        <v>83</v>
      </c>
      <c r="E10271">
        <v>13</v>
      </c>
      <c r="F10271">
        <v>13</v>
      </c>
      <c r="G10271">
        <v>100</v>
      </c>
      <c r="H10271" t="s">
        <v>65</v>
      </c>
      <c r="I10271">
        <v>85</v>
      </c>
      <c r="J10271" t="s">
        <v>66</v>
      </c>
      <c r="K10271" s="33" t="str">
        <f>IF(ISNA(VLOOKUP(C10271,'Provider-EHR crosswalk'!A:B,2,FALSE)),"No EHR Specified",VLOOKUP(C10271,'Provider-EHR crosswalk'!A:B,2,FALSE))</f>
        <v>AdvancedMD EHR</v>
      </c>
    </row>
    <row r="10272" spans="1:11" x14ac:dyDescent="0.25">
      <c r="A10272" t="s">
        <v>84</v>
      </c>
      <c r="B10272">
        <v>98</v>
      </c>
      <c r="C10272" t="s">
        <v>697</v>
      </c>
      <c r="D10272" t="s">
        <v>85</v>
      </c>
      <c r="E10272">
        <v>13</v>
      </c>
      <c r="F10272">
        <v>13</v>
      </c>
      <c r="G10272">
        <v>100</v>
      </c>
      <c r="H10272" t="s">
        <v>65</v>
      </c>
      <c r="I10272">
        <v>85</v>
      </c>
      <c r="J10272" t="s">
        <v>66</v>
      </c>
      <c r="K10272" s="33" t="str">
        <f>IF(ISNA(VLOOKUP(C10272,'Provider-EHR crosswalk'!A:B,2,FALSE)),"No EHR Specified",VLOOKUP(C10272,'Provider-EHR crosswalk'!A:B,2,FALSE))</f>
        <v>AdvancedMD EHR</v>
      </c>
    </row>
    <row r="10273" spans="1:11" x14ac:dyDescent="0.25">
      <c r="A10273" t="s">
        <v>86</v>
      </c>
      <c r="B10273">
        <v>98</v>
      </c>
      <c r="C10273" t="s">
        <v>697</v>
      </c>
      <c r="D10273" t="s">
        <v>87</v>
      </c>
      <c r="E10273">
        <v>13</v>
      </c>
      <c r="F10273">
        <v>13</v>
      </c>
      <c r="G10273">
        <v>100</v>
      </c>
      <c r="H10273" t="s">
        <v>65</v>
      </c>
      <c r="I10273">
        <v>95</v>
      </c>
      <c r="J10273" t="s">
        <v>66</v>
      </c>
      <c r="K10273" s="33" t="str">
        <f>IF(ISNA(VLOOKUP(C10273,'Provider-EHR crosswalk'!A:B,2,FALSE)),"No EHR Specified",VLOOKUP(C10273,'Provider-EHR crosswalk'!A:B,2,FALSE))</f>
        <v>AdvancedMD EHR</v>
      </c>
    </row>
    <row r="10274" spans="1:11" x14ac:dyDescent="0.25">
      <c r="A10274" t="s">
        <v>88</v>
      </c>
      <c r="B10274">
        <v>98</v>
      </c>
      <c r="C10274" t="s">
        <v>697</v>
      </c>
      <c r="D10274" t="s">
        <v>89</v>
      </c>
      <c r="E10274">
        <v>13</v>
      </c>
      <c r="F10274">
        <v>13</v>
      </c>
      <c r="G10274">
        <v>100</v>
      </c>
      <c r="H10274" t="s">
        <v>65</v>
      </c>
      <c r="I10274">
        <v>95</v>
      </c>
      <c r="J10274" t="s">
        <v>66</v>
      </c>
      <c r="K10274" s="33" t="str">
        <f>IF(ISNA(VLOOKUP(C10274,'Provider-EHR crosswalk'!A:B,2,FALSE)),"No EHR Specified",VLOOKUP(C10274,'Provider-EHR crosswalk'!A:B,2,FALSE))</f>
        <v>AdvancedMD EHR</v>
      </c>
    </row>
    <row r="10275" spans="1:11" x14ac:dyDescent="0.25">
      <c r="A10275" t="s">
        <v>90</v>
      </c>
      <c r="B10275">
        <v>98</v>
      </c>
      <c r="C10275" t="s">
        <v>697</v>
      </c>
      <c r="D10275" t="s">
        <v>91</v>
      </c>
      <c r="E10275">
        <v>13</v>
      </c>
      <c r="F10275">
        <v>13</v>
      </c>
      <c r="G10275">
        <v>100</v>
      </c>
      <c r="H10275" t="s">
        <v>65</v>
      </c>
      <c r="I10275">
        <v>90</v>
      </c>
      <c r="J10275" t="s">
        <v>66</v>
      </c>
      <c r="K10275" s="33" t="str">
        <f>IF(ISNA(VLOOKUP(C10275,'Provider-EHR crosswalk'!A:B,2,FALSE)),"No EHR Specified",VLOOKUP(C10275,'Provider-EHR crosswalk'!A:B,2,FALSE))</f>
        <v>AdvancedMD EHR</v>
      </c>
    </row>
    <row r="10276" spans="1:11" x14ac:dyDescent="0.25">
      <c r="A10276" t="s">
        <v>92</v>
      </c>
      <c r="B10276">
        <v>98</v>
      </c>
      <c r="C10276" t="s">
        <v>697</v>
      </c>
      <c r="D10276" t="s">
        <v>93</v>
      </c>
      <c r="E10276">
        <v>7</v>
      </c>
      <c r="F10276">
        <v>13</v>
      </c>
      <c r="G10276">
        <v>53.85</v>
      </c>
      <c r="H10276" t="s">
        <v>65</v>
      </c>
      <c r="I10276">
        <v>90</v>
      </c>
      <c r="J10276" t="s">
        <v>69</v>
      </c>
      <c r="K10276" s="33" t="str">
        <f>IF(ISNA(VLOOKUP(C10276,'Provider-EHR crosswalk'!A:B,2,FALSE)),"No EHR Specified",VLOOKUP(C10276,'Provider-EHR crosswalk'!A:B,2,FALSE))</f>
        <v>AdvancedMD EHR</v>
      </c>
    </row>
    <row r="10277" spans="1:11" x14ac:dyDescent="0.25">
      <c r="A10277" t="s">
        <v>94</v>
      </c>
      <c r="B10277">
        <v>98</v>
      </c>
      <c r="C10277" t="s">
        <v>697</v>
      </c>
      <c r="D10277" t="s">
        <v>95</v>
      </c>
      <c r="E10277">
        <v>9</v>
      </c>
      <c r="F10277">
        <v>13</v>
      </c>
      <c r="G10277">
        <v>69.23</v>
      </c>
      <c r="H10277" t="s">
        <v>65</v>
      </c>
      <c r="I10277">
        <v>90</v>
      </c>
      <c r="J10277" t="s">
        <v>69</v>
      </c>
      <c r="K10277" s="33" t="str">
        <f>IF(ISNA(VLOOKUP(C10277,'Provider-EHR crosswalk'!A:B,2,FALSE)),"No EHR Specified",VLOOKUP(C10277,'Provider-EHR crosswalk'!A:B,2,FALSE))</f>
        <v>AdvancedMD EHR</v>
      </c>
    </row>
    <row r="10278" spans="1:11" x14ac:dyDescent="0.25">
      <c r="A10278" t="s">
        <v>96</v>
      </c>
      <c r="B10278">
        <v>98</v>
      </c>
      <c r="C10278" t="s">
        <v>697</v>
      </c>
      <c r="D10278" t="s">
        <v>97</v>
      </c>
      <c r="E10278">
        <v>13</v>
      </c>
      <c r="F10278">
        <v>13</v>
      </c>
      <c r="G10278">
        <v>100</v>
      </c>
      <c r="H10278" t="s">
        <v>65</v>
      </c>
      <c r="I10278">
        <v>90</v>
      </c>
      <c r="J10278" t="s">
        <v>66</v>
      </c>
      <c r="K10278" s="33" t="str">
        <f>IF(ISNA(VLOOKUP(C10278,'Provider-EHR crosswalk'!A:B,2,FALSE)),"No EHR Specified",VLOOKUP(C10278,'Provider-EHR crosswalk'!A:B,2,FALSE))</f>
        <v>AdvancedMD EHR</v>
      </c>
    </row>
    <row r="10279" spans="1:11" x14ac:dyDescent="0.25">
      <c r="A10279" t="s">
        <v>98</v>
      </c>
      <c r="B10279">
        <v>98</v>
      </c>
      <c r="C10279" t="s">
        <v>697</v>
      </c>
      <c r="D10279" t="s">
        <v>99</v>
      </c>
      <c r="E10279">
        <v>13</v>
      </c>
      <c r="F10279">
        <v>13</v>
      </c>
      <c r="G10279">
        <v>100</v>
      </c>
      <c r="H10279" t="s">
        <v>65</v>
      </c>
      <c r="I10279">
        <v>90</v>
      </c>
      <c r="J10279" t="s">
        <v>66</v>
      </c>
      <c r="K10279" s="33" t="str">
        <f>IF(ISNA(VLOOKUP(C10279,'Provider-EHR crosswalk'!A:B,2,FALSE)),"No EHR Specified",VLOOKUP(C10279,'Provider-EHR crosswalk'!A:B,2,FALSE))</f>
        <v>AdvancedMD EHR</v>
      </c>
    </row>
    <row r="10280" spans="1:11" x14ac:dyDescent="0.25">
      <c r="A10280" t="s">
        <v>100</v>
      </c>
      <c r="B10280">
        <v>98</v>
      </c>
      <c r="C10280" t="s">
        <v>697</v>
      </c>
      <c r="D10280" t="s">
        <v>101</v>
      </c>
      <c r="E10280">
        <v>101</v>
      </c>
      <c r="F10280">
        <v>101</v>
      </c>
      <c r="G10280">
        <v>100</v>
      </c>
      <c r="H10280" t="s">
        <v>65</v>
      </c>
      <c r="I10280">
        <v>99</v>
      </c>
      <c r="J10280" t="s">
        <v>66</v>
      </c>
      <c r="K10280" s="33" t="str">
        <f>IF(ISNA(VLOOKUP(C10280,'Provider-EHR crosswalk'!A:B,2,FALSE)),"No EHR Specified",VLOOKUP(C10280,'Provider-EHR crosswalk'!A:B,2,FALSE))</f>
        <v>AdvancedMD EHR</v>
      </c>
    </row>
    <row r="10281" spans="1:11" x14ac:dyDescent="0.25">
      <c r="A10281" t="s">
        <v>102</v>
      </c>
      <c r="B10281">
        <v>98</v>
      </c>
      <c r="C10281" t="s">
        <v>697</v>
      </c>
      <c r="D10281" t="s">
        <v>103</v>
      </c>
      <c r="E10281">
        <v>101</v>
      </c>
      <c r="F10281">
        <v>101</v>
      </c>
      <c r="G10281">
        <v>100</v>
      </c>
      <c r="H10281" t="s">
        <v>65</v>
      </c>
      <c r="I10281">
        <v>99</v>
      </c>
      <c r="J10281" t="s">
        <v>66</v>
      </c>
      <c r="K10281" s="33" t="str">
        <f>IF(ISNA(VLOOKUP(C10281,'Provider-EHR crosswalk'!A:B,2,FALSE)),"No EHR Specified",VLOOKUP(C10281,'Provider-EHR crosswalk'!A:B,2,FALSE))</f>
        <v>AdvancedMD EHR</v>
      </c>
    </row>
    <row r="10282" spans="1:11" x14ac:dyDescent="0.25">
      <c r="A10282" t="s">
        <v>104</v>
      </c>
      <c r="B10282">
        <v>98</v>
      </c>
      <c r="C10282" t="s">
        <v>697</v>
      </c>
      <c r="D10282" t="s">
        <v>105</v>
      </c>
      <c r="E10282">
        <v>101</v>
      </c>
      <c r="F10282">
        <v>101</v>
      </c>
      <c r="G10282">
        <v>100</v>
      </c>
      <c r="H10282" t="s">
        <v>65</v>
      </c>
      <c r="I10282">
        <v>99</v>
      </c>
      <c r="J10282" t="s">
        <v>66</v>
      </c>
      <c r="K10282" s="33" t="str">
        <f>IF(ISNA(VLOOKUP(C10282,'Provider-EHR crosswalk'!A:B,2,FALSE)),"No EHR Specified",VLOOKUP(C10282,'Provider-EHR crosswalk'!A:B,2,FALSE))</f>
        <v>AdvancedMD EHR</v>
      </c>
    </row>
    <row r="10283" spans="1:11" x14ac:dyDescent="0.25">
      <c r="A10283" t="s">
        <v>106</v>
      </c>
      <c r="B10283">
        <v>98</v>
      </c>
      <c r="C10283" t="s">
        <v>697</v>
      </c>
      <c r="D10283" t="s">
        <v>107</v>
      </c>
      <c r="E10283">
        <v>101</v>
      </c>
      <c r="F10283">
        <v>101</v>
      </c>
      <c r="G10283">
        <v>100</v>
      </c>
      <c r="H10283" t="s">
        <v>65</v>
      </c>
      <c r="I10283">
        <v>99</v>
      </c>
      <c r="J10283" t="s">
        <v>66</v>
      </c>
      <c r="K10283" s="33" t="str">
        <f>IF(ISNA(VLOOKUP(C10283,'Provider-EHR crosswalk'!A:B,2,FALSE)),"No EHR Specified",VLOOKUP(C10283,'Provider-EHR crosswalk'!A:B,2,FALSE))</f>
        <v>AdvancedMD EHR</v>
      </c>
    </row>
    <row r="10284" spans="1:11" x14ac:dyDescent="0.25">
      <c r="A10284" t="s">
        <v>108</v>
      </c>
      <c r="B10284">
        <v>98</v>
      </c>
      <c r="C10284" t="s">
        <v>697</v>
      </c>
      <c r="D10284" t="s">
        <v>109</v>
      </c>
      <c r="E10284">
        <v>101</v>
      </c>
      <c r="F10284">
        <v>101</v>
      </c>
      <c r="G10284">
        <v>100</v>
      </c>
      <c r="H10284" t="s">
        <v>65</v>
      </c>
      <c r="I10284">
        <v>99</v>
      </c>
      <c r="J10284" t="s">
        <v>66</v>
      </c>
      <c r="K10284" s="33" t="str">
        <f>IF(ISNA(VLOOKUP(C10284,'Provider-EHR crosswalk'!A:B,2,FALSE)),"No EHR Specified",VLOOKUP(C10284,'Provider-EHR crosswalk'!A:B,2,FALSE))</f>
        <v>AdvancedMD EHR</v>
      </c>
    </row>
    <row r="10285" spans="1:11" x14ac:dyDescent="0.25">
      <c r="A10285" t="s">
        <v>110</v>
      </c>
      <c r="B10285">
        <v>98</v>
      </c>
      <c r="C10285" t="s">
        <v>697</v>
      </c>
      <c r="D10285" t="s">
        <v>111</v>
      </c>
      <c r="E10285">
        <v>101</v>
      </c>
      <c r="F10285">
        <v>101</v>
      </c>
      <c r="G10285">
        <v>100</v>
      </c>
      <c r="H10285" t="s">
        <v>65</v>
      </c>
      <c r="I10285">
        <v>99</v>
      </c>
      <c r="J10285" t="s">
        <v>66</v>
      </c>
      <c r="K10285" s="33" t="str">
        <f>IF(ISNA(VLOOKUP(C10285,'Provider-EHR crosswalk'!A:B,2,FALSE)),"No EHR Specified",VLOOKUP(C10285,'Provider-EHR crosswalk'!A:B,2,FALSE))</f>
        <v>AdvancedMD EHR</v>
      </c>
    </row>
    <row r="10286" spans="1:11" x14ac:dyDescent="0.25">
      <c r="A10286" t="s">
        <v>112</v>
      </c>
      <c r="B10286">
        <v>98</v>
      </c>
      <c r="C10286" t="s">
        <v>697</v>
      </c>
      <c r="D10286" t="s">
        <v>113</v>
      </c>
      <c r="E10286">
        <v>101</v>
      </c>
      <c r="F10286">
        <v>101</v>
      </c>
      <c r="G10286">
        <v>100</v>
      </c>
      <c r="H10286" t="s">
        <v>65</v>
      </c>
      <c r="I10286">
        <v>99</v>
      </c>
      <c r="J10286" t="s">
        <v>66</v>
      </c>
      <c r="K10286" s="33" t="str">
        <f>IF(ISNA(VLOOKUP(C10286,'Provider-EHR crosswalk'!A:B,2,FALSE)),"No EHR Specified",VLOOKUP(C10286,'Provider-EHR crosswalk'!A:B,2,FALSE))</f>
        <v>AdvancedMD EHR</v>
      </c>
    </row>
    <row r="10287" spans="1:11" x14ac:dyDescent="0.25">
      <c r="A10287" t="s">
        <v>114</v>
      </c>
      <c r="B10287">
        <v>98</v>
      </c>
      <c r="C10287" t="s">
        <v>697</v>
      </c>
      <c r="D10287" t="s">
        <v>115</v>
      </c>
      <c r="E10287">
        <v>2</v>
      </c>
      <c r="F10287">
        <v>13</v>
      </c>
      <c r="G10287">
        <v>15.38</v>
      </c>
      <c r="H10287" t="s">
        <v>116</v>
      </c>
      <c r="I10287">
        <v>4</v>
      </c>
      <c r="J10287" t="s">
        <v>69</v>
      </c>
      <c r="K10287" s="33" t="str">
        <f>IF(ISNA(VLOOKUP(C10287,'Provider-EHR crosswalk'!A:B,2,FALSE)),"No EHR Specified",VLOOKUP(C10287,'Provider-EHR crosswalk'!A:B,2,FALSE))</f>
        <v>AdvancedMD EHR</v>
      </c>
    </row>
    <row r="10288" spans="1:11" x14ac:dyDescent="0.25">
      <c r="A10288" t="s">
        <v>117</v>
      </c>
      <c r="B10288">
        <v>98</v>
      </c>
      <c r="C10288" t="s">
        <v>697</v>
      </c>
      <c r="D10288" t="s">
        <v>118</v>
      </c>
      <c r="E10288">
        <v>0</v>
      </c>
      <c r="F10288">
        <v>13</v>
      </c>
      <c r="G10288">
        <v>0</v>
      </c>
      <c r="H10288" t="s">
        <v>116</v>
      </c>
      <c r="I10288">
        <v>4</v>
      </c>
      <c r="J10288" t="s">
        <v>66</v>
      </c>
      <c r="K10288" s="33" t="str">
        <f>IF(ISNA(VLOOKUP(C10288,'Provider-EHR crosswalk'!A:B,2,FALSE)),"No EHR Specified",VLOOKUP(C10288,'Provider-EHR crosswalk'!A:B,2,FALSE))</f>
        <v>AdvancedMD EHR</v>
      </c>
    </row>
    <row r="10289" spans="1:11" x14ac:dyDescent="0.25">
      <c r="A10289" t="s">
        <v>119</v>
      </c>
      <c r="B10289">
        <v>98</v>
      </c>
      <c r="C10289" t="s">
        <v>697</v>
      </c>
      <c r="D10289" t="s">
        <v>120</v>
      </c>
      <c r="E10289">
        <v>0</v>
      </c>
      <c r="F10289">
        <v>13</v>
      </c>
      <c r="G10289">
        <v>0</v>
      </c>
      <c r="H10289" t="s">
        <v>116</v>
      </c>
      <c r="I10289">
        <v>4</v>
      </c>
      <c r="J10289" t="s">
        <v>66</v>
      </c>
      <c r="K10289" s="33" t="str">
        <f>IF(ISNA(VLOOKUP(C10289,'Provider-EHR crosswalk'!A:B,2,FALSE)),"No EHR Specified",VLOOKUP(C10289,'Provider-EHR crosswalk'!A:B,2,FALSE))</f>
        <v>AdvancedMD EHR</v>
      </c>
    </row>
    <row r="10290" spans="1:11" x14ac:dyDescent="0.25">
      <c r="A10290" t="s">
        <v>121</v>
      </c>
      <c r="B10290">
        <v>98</v>
      </c>
      <c r="C10290" t="s">
        <v>697</v>
      </c>
      <c r="D10290" t="s">
        <v>122</v>
      </c>
      <c r="E10290">
        <v>0</v>
      </c>
      <c r="F10290">
        <v>13</v>
      </c>
      <c r="G10290">
        <v>0</v>
      </c>
      <c r="H10290" t="s">
        <v>116</v>
      </c>
      <c r="I10290">
        <v>1</v>
      </c>
      <c r="J10290" t="s">
        <v>66</v>
      </c>
      <c r="K10290" s="33" t="str">
        <f>IF(ISNA(VLOOKUP(C10290,'Provider-EHR crosswalk'!A:B,2,FALSE)),"No EHR Specified",VLOOKUP(C10290,'Provider-EHR crosswalk'!A:B,2,FALSE))</f>
        <v>AdvancedMD EHR</v>
      </c>
    </row>
    <row r="10291" spans="1:11" x14ac:dyDescent="0.25">
      <c r="A10291" t="s">
        <v>123</v>
      </c>
      <c r="B10291">
        <v>98</v>
      </c>
      <c r="C10291" t="s">
        <v>697</v>
      </c>
      <c r="D10291" t="s">
        <v>124</v>
      </c>
      <c r="E10291">
        <v>0</v>
      </c>
      <c r="F10291">
        <v>101</v>
      </c>
      <c r="G10291">
        <v>0</v>
      </c>
      <c r="H10291" t="s">
        <v>116</v>
      </c>
      <c r="I10291">
        <v>1</v>
      </c>
      <c r="J10291" t="s">
        <v>66</v>
      </c>
      <c r="K10291" s="33" t="str">
        <f>IF(ISNA(VLOOKUP(C10291,'Provider-EHR crosswalk'!A:B,2,FALSE)),"No EHR Specified",VLOOKUP(C10291,'Provider-EHR crosswalk'!A:B,2,FALSE))</f>
        <v>AdvancedMD EHR</v>
      </c>
    </row>
    <row r="10292" spans="1:11" x14ac:dyDescent="0.25">
      <c r="A10292" t="s">
        <v>125</v>
      </c>
      <c r="B10292">
        <v>98</v>
      </c>
      <c r="C10292" t="s">
        <v>697</v>
      </c>
      <c r="D10292" t="s">
        <v>126</v>
      </c>
      <c r="E10292">
        <v>0</v>
      </c>
      <c r="F10292">
        <v>101</v>
      </c>
      <c r="G10292">
        <v>0</v>
      </c>
      <c r="H10292" t="s">
        <v>116</v>
      </c>
      <c r="I10292">
        <v>1</v>
      </c>
      <c r="J10292" t="s">
        <v>66</v>
      </c>
      <c r="K10292" s="33" t="str">
        <f>IF(ISNA(VLOOKUP(C10292,'Provider-EHR crosswalk'!A:B,2,FALSE)),"No EHR Specified",VLOOKUP(C10292,'Provider-EHR crosswalk'!A:B,2,FALSE))</f>
        <v>AdvancedMD EHR</v>
      </c>
    </row>
    <row r="10293" spans="1:11" x14ac:dyDescent="0.25">
      <c r="A10293" t="s">
        <v>127</v>
      </c>
      <c r="B10293">
        <v>98</v>
      </c>
      <c r="C10293" t="s">
        <v>697</v>
      </c>
      <c r="D10293" t="s">
        <v>128</v>
      </c>
      <c r="E10293">
        <v>1</v>
      </c>
      <c r="F10293">
        <v>101</v>
      </c>
      <c r="G10293">
        <v>0.99</v>
      </c>
      <c r="H10293" t="s">
        <v>116</v>
      </c>
      <c r="I10293">
        <v>4</v>
      </c>
      <c r="J10293" t="s">
        <v>66</v>
      </c>
      <c r="K10293" s="33" t="str">
        <f>IF(ISNA(VLOOKUP(C10293,'Provider-EHR crosswalk'!A:B,2,FALSE)),"No EHR Specified",VLOOKUP(C10293,'Provider-EHR crosswalk'!A:B,2,FALSE))</f>
        <v>AdvancedMD EHR</v>
      </c>
    </row>
    <row r="10294" spans="1:11" x14ac:dyDescent="0.25">
      <c r="A10294" t="s">
        <v>129</v>
      </c>
      <c r="B10294">
        <v>98</v>
      </c>
      <c r="C10294" t="s">
        <v>697</v>
      </c>
      <c r="D10294" t="s">
        <v>130</v>
      </c>
      <c r="E10294">
        <v>0</v>
      </c>
      <c r="F10294">
        <v>101</v>
      </c>
      <c r="G10294">
        <v>0</v>
      </c>
      <c r="H10294" t="s">
        <v>116</v>
      </c>
      <c r="I10294">
        <v>4</v>
      </c>
      <c r="J10294" t="s">
        <v>66</v>
      </c>
      <c r="K10294" s="33" t="str">
        <f>IF(ISNA(VLOOKUP(C10294,'Provider-EHR crosswalk'!A:B,2,FALSE)),"No EHR Specified",VLOOKUP(C10294,'Provider-EHR crosswalk'!A:B,2,FALSE))</f>
        <v>AdvancedMD EHR</v>
      </c>
    </row>
    <row r="10295" spans="1:11" x14ac:dyDescent="0.25">
      <c r="A10295" t="s">
        <v>131</v>
      </c>
      <c r="B10295">
        <v>98</v>
      </c>
      <c r="C10295" t="s">
        <v>697</v>
      </c>
      <c r="D10295" t="s">
        <v>132</v>
      </c>
      <c r="E10295">
        <v>0</v>
      </c>
      <c r="F10295">
        <v>101</v>
      </c>
      <c r="G10295">
        <v>0</v>
      </c>
      <c r="H10295" t="s">
        <v>116</v>
      </c>
      <c r="I10295">
        <v>4</v>
      </c>
      <c r="J10295" t="s">
        <v>66</v>
      </c>
      <c r="K10295" s="33" t="str">
        <f>IF(ISNA(VLOOKUP(C10295,'Provider-EHR crosswalk'!A:B,2,FALSE)),"No EHR Specified",VLOOKUP(C10295,'Provider-EHR crosswalk'!A:B,2,FALSE))</f>
        <v>AdvancedMD EHR</v>
      </c>
    </row>
    <row r="10296" spans="1:11" x14ac:dyDescent="0.25">
      <c r="A10296" t="s">
        <v>133</v>
      </c>
      <c r="B10296">
        <v>98</v>
      </c>
      <c r="C10296" t="s">
        <v>697</v>
      </c>
      <c r="D10296" t="s">
        <v>134</v>
      </c>
      <c r="E10296">
        <v>9</v>
      </c>
      <c r="F10296">
        <v>101</v>
      </c>
      <c r="G10296">
        <v>8.91</v>
      </c>
      <c r="H10296" t="s">
        <v>116</v>
      </c>
      <c r="I10296">
        <v>1</v>
      </c>
      <c r="J10296" t="s">
        <v>69</v>
      </c>
      <c r="K10296" s="33" t="str">
        <f>IF(ISNA(VLOOKUP(C10296,'Provider-EHR crosswalk'!A:B,2,FALSE)),"No EHR Specified",VLOOKUP(C10296,'Provider-EHR crosswalk'!A:B,2,FALSE))</f>
        <v>AdvancedMD EHR</v>
      </c>
    </row>
    <row r="10297" spans="1:11" x14ac:dyDescent="0.25">
      <c r="A10297" t="s">
        <v>135</v>
      </c>
      <c r="B10297">
        <v>98</v>
      </c>
      <c r="C10297" t="s">
        <v>697</v>
      </c>
      <c r="D10297" t="s">
        <v>136</v>
      </c>
      <c r="E10297">
        <v>0</v>
      </c>
      <c r="F10297">
        <v>101</v>
      </c>
      <c r="G10297">
        <v>0</v>
      </c>
      <c r="H10297" t="s">
        <v>116</v>
      </c>
      <c r="I10297">
        <v>1</v>
      </c>
      <c r="J10297" t="s">
        <v>66</v>
      </c>
      <c r="K10297" s="33" t="str">
        <f>IF(ISNA(VLOOKUP(C10297,'Provider-EHR crosswalk'!A:B,2,FALSE)),"No EHR Specified",VLOOKUP(C10297,'Provider-EHR crosswalk'!A:B,2,FALSE))</f>
        <v>AdvancedMD EHR</v>
      </c>
    </row>
    <row r="10298" spans="1:11" x14ac:dyDescent="0.25">
      <c r="A10298" t="s">
        <v>137</v>
      </c>
      <c r="B10298">
        <v>98</v>
      </c>
      <c r="C10298" t="s">
        <v>697</v>
      </c>
      <c r="D10298" t="s">
        <v>138</v>
      </c>
      <c r="E10298">
        <v>0</v>
      </c>
      <c r="F10298">
        <v>101</v>
      </c>
      <c r="G10298">
        <v>0</v>
      </c>
      <c r="H10298" t="s">
        <v>116</v>
      </c>
      <c r="I10298">
        <v>1</v>
      </c>
      <c r="J10298" t="s">
        <v>66</v>
      </c>
      <c r="K10298" s="33" t="str">
        <f>IF(ISNA(VLOOKUP(C10298,'Provider-EHR crosswalk'!A:B,2,FALSE)),"No EHR Specified",VLOOKUP(C10298,'Provider-EHR crosswalk'!A:B,2,FALSE))</f>
        <v>AdvancedMD EHR</v>
      </c>
    </row>
    <row r="10299" spans="1:11" x14ac:dyDescent="0.25">
      <c r="A10299" t="s">
        <v>139</v>
      </c>
      <c r="B10299">
        <v>98</v>
      </c>
      <c r="C10299" t="s">
        <v>697</v>
      </c>
      <c r="D10299" t="s">
        <v>140</v>
      </c>
      <c r="E10299">
        <v>0</v>
      </c>
      <c r="F10299">
        <v>101</v>
      </c>
      <c r="G10299">
        <v>0</v>
      </c>
      <c r="H10299" t="s">
        <v>116</v>
      </c>
      <c r="I10299">
        <v>1</v>
      </c>
      <c r="J10299" t="s">
        <v>66</v>
      </c>
      <c r="K10299" s="33" t="str">
        <f>IF(ISNA(VLOOKUP(C10299,'Provider-EHR crosswalk'!A:B,2,FALSE)),"No EHR Specified",VLOOKUP(C10299,'Provider-EHR crosswalk'!A:B,2,FALSE))</f>
        <v>AdvancedMD EHR</v>
      </c>
    </row>
    <row r="10300" spans="1:11" x14ac:dyDescent="0.25">
      <c r="A10300" t="s">
        <v>141</v>
      </c>
      <c r="B10300">
        <v>98</v>
      </c>
      <c r="C10300" t="s">
        <v>697</v>
      </c>
      <c r="D10300" t="s">
        <v>142</v>
      </c>
      <c r="E10300">
        <v>0</v>
      </c>
      <c r="F10300">
        <v>101</v>
      </c>
      <c r="G10300">
        <v>0</v>
      </c>
      <c r="H10300" t="s">
        <v>116</v>
      </c>
      <c r="I10300">
        <v>1</v>
      </c>
      <c r="J10300" t="s">
        <v>66</v>
      </c>
      <c r="K10300" s="33" t="str">
        <f>IF(ISNA(VLOOKUP(C10300,'Provider-EHR crosswalk'!A:B,2,FALSE)),"No EHR Specified",VLOOKUP(C10300,'Provider-EHR crosswalk'!A:B,2,FALSE))</f>
        <v>AdvancedMD EHR</v>
      </c>
    </row>
    <row r="10301" spans="1:11" x14ac:dyDescent="0.25">
      <c r="A10301" t="s">
        <v>143</v>
      </c>
      <c r="B10301">
        <v>98</v>
      </c>
      <c r="C10301" t="s">
        <v>697</v>
      </c>
      <c r="D10301" t="s">
        <v>144</v>
      </c>
      <c r="E10301">
        <v>0</v>
      </c>
      <c r="F10301">
        <v>101</v>
      </c>
      <c r="G10301">
        <v>0</v>
      </c>
      <c r="H10301" t="s">
        <v>116</v>
      </c>
      <c r="I10301">
        <v>1</v>
      </c>
      <c r="J10301" t="s">
        <v>66</v>
      </c>
      <c r="K10301" s="33" t="str">
        <f>IF(ISNA(VLOOKUP(C10301,'Provider-EHR crosswalk'!A:B,2,FALSE)),"No EHR Specified",VLOOKUP(C10301,'Provider-EHR crosswalk'!A:B,2,FALSE))</f>
        <v>AdvancedMD EHR</v>
      </c>
    </row>
    <row r="10302" spans="1:11" x14ac:dyDescent="0.25">
      <c r="A10302" t="s">
        <v>145</v>
      </c>
      <c r="B10302">
        <v>98</v>
      </c>
      <c r="C10302" t="s">
        <v>697</v>
      </c>
      <c r="D10302" t="s">
        <v>146</v>
      </c>
      <c r="E10302">
        <v>0</v>
      </c>
      <c r="F10302">
        <v>101</v>
      </c>
      <c r="G10302">
        <v>0</v>
      </c>
      <c r="H10302" t="s">
        <v>116</v>
      </c>
      <c r="I10302">
        <v>1</v>
      </c>
      <c r="J10302" t="s">
        <v>66</v>
      </c>
      <c r="K10302" s="33" t="str">
        <f>IF(ISNA(VLOOKUP(C10302,'Provider-EHR crosswalk'!A:B,2,FALSE)),"No EHR Specified",VLOOKUP(C10302,'Provider-EHR crosswalk'!A:B,2,FALSE))</f>
        <v>AdvancedMD EHR</v>
      </c>
    </row>
    <row r="10303" spans="1:11" x14ac:dyDescent="0.25">
      <c r="A10303" t="s">
        <v>147</v>
      </c>
      <c r="B10303">
        <v>98</v>
      </c>
      <c r="C10303" t="s">
        <v>697</v>
      </c>
      <c r="D10303" t="s">
        <v>148</v>
      </c>
      <c r="E10303">
        <v>0</v>
      </c>
      <c r="F10303">
        <v>101</v>
      </c>
      <c r="G10303">
        <v>0</v>
      </c>
      <c r="H10303" t="s">
        <v>116</v>
      </c>
      <c r="I10303">
        <v>1</v>
      </c>
      <c r="J10303" t="s">
        <v>66</v>
      </c>
      <c r="K10303" s="33" t="str">
        <f>IF(ISNA(VLOOKUP(C10303,'Provider-EHR crosswalk'!A:B,2,FALSE)),"No EHR Specified",VLOOKUP(C10303,'Provider-EHR crosswalk'!A:B,2,FALSE))</f>
        <v>AdvancedMD EHR</v>
      </c>
    </row>
    <row r="10304" spans="1:11" x14ac:dyDescent="0.25">
      <c r="A10304" t="s">
        <v>149</v>
      </c>
      <c r="B10304">
        <v>98</v>
      </c>
      <c r="C10304" t="s">
        <v>697</v>
      </c>
      <c r="D10304" t="s">
        <v>150</v>
      </c>
      <c r="E10304">
        <v>0</v>
      </c>
      <c r="F10304">
        <v>101</v>
      </c>
      <c r="G10304">
        <v>0</v>
      </c>
      <c r="H10304" t="s">
        <v>116</v>
      </c>
      <c r="I10304">
        <v>1</v>
      </c>
      <c r="J10304" t="s">
        <v>66</v>
      </c>
      <c r="K10304" s="33" t="str">
        <f>IF(ISNA(VLOOKUP(C10304,'Provider-EHR crosswalk'!A:B,2,FALSE)),"No EHR Specified",VLOOKUP(C10304,'Provider-EHR crosswalk'!A:B,2,FALSE))</f>
        <v>AdvancedMD EHR</v>
      </c>
    </row>
    <row r="10305" spans="1:11" x14ac:dyDescent="0.25">
      <c r="A10305" t="s">
        <v>151</v>
      </c>
      <c r="B10305">
        <v>98</v>
      </c>
      <c r="C10305" t="s">
        <v>697</v>
      </c>
      <c r="D10305" t="s">
        <v>152</v>
      </c>
      <c r="E10305">
        <v>0</v>
      </c>
      <c r="F10305">
        <v>101</v>
      </c>
      <c r="G10305">
        <v>0</v>
      </c>
      <c r="H10305" t="s">
        <v>116</v>
      </c>
      <c r="I10305">
        <v>1</v>
      </c>
      <c r="J10305" t="s">
        <v>66</v>
      </c>
      <c r="K10305" s="33" t="str">
        <f>IF(ISNA(VLOOKUP(C10305,'Provider-EHR crosswalk'!A:B,2,FALSE)),"No EHR Specified",VLOOKUP(C10305,'Provider-EHR crosswalk'!A:B,2,FALSE))</f>
        <v>AdvancedMD EHR</v>
      </c>
    </row>
    <row r="10306" spans="1:11" x14ac:dyDescent="0.25">
      <c r="A10306" t="s">
        <v>153</v>
      </c>
      <c r="B10306">
        <v>98</v>
      </c>
      <c r="C10306" t="s">
        <v>697</v>
      </c>
      <c r="D10306" t="s">
        <v>154</v>
      </c>
      <c r="E10306">
        <v>0</v>
      </c>
      <c r="F10306">
        <v>101</v>
      </c>
      <c r="G10306">
        <v>0</v>
      </c>
      <c r="H10306" t="s">
        <v>116</v>
      </c>
      <c r="I10306">
        <v>1</v>
      </c>
      <c r="J10306" t="s">
        <v>66</v>
      </c>
      <c r="K10306" s="33" t="str">
        <f>IF(ISNA(VLOOKUP(C10306,'Provider-EHR crosswalk'!A:B,2,FALSE)),"No EHR Specified",VLOOKUP(C10306,'Provider-EHR crosswalk'!A:B,2,FALSE))</f>
        <v>AdvancedMD EHR</v>
      </c>
    </row>
    <row r="10307" spans="1:11" x14ac:dyDescent="0.25">
      <c r="A10307" t="s">
        <v>155</v>
      </c>
      <c r="B10307">
        <v>98</v>
      </c>
      <c r="C10307" t="s">
        <v>697</v>
      </c>
      <c r="D10307" t="s">
        <v>156</v>
      </c>
      <c r="E10307">
        <v>0</v>
      </c>
      <c r="F10307">
        <v>101</v>
      </c>
      <c r="G10307">
        <v>0</v>
      </c>
      <c r="H10307" t="s">
        <v>157</v>
      </c>
      <c r="I10307" t="s">
        <v>157</v>
      </c>
      <c r="J10307" t="s">
        <v>157</v>
      </c>
      <c r="K10307" s="33" t="str">
        <f>IF(ISNA(VLOOKUP(C10307,'Provider-EHR crosswalk'!A:B,2,FALSE)),"No EHR Specified",VLOOKUP(C10307,'Provider-EHR crosswalk'!A:B,2,FALSE))</f>
        <v>AdvancedMD EHR</v>
      </c>
    </row>
    <row r="10308" spans="1:11" x14ac:dyDescent="0.25">
      <c r="A10308" t="s">
        <v>158</v>
      </c>
      <c r="B10308">
        <v>98</v>
      </c>
      <c r="C10308" t="s">
        <v>697</v>
      </c>
      <c r="D10308" t="s">
        <v>159</v>
      </c>
      <c r="E10308">
        <v>4</v>
      </c>
      <c r="F10308">
        <v>101</v>
      </c>
      <c r="G10308">
        <v>3.96</v>
      </c>
      <c r="H10308" t="s">
        <v>157</v>
      </c>
      <c r="I10308" t="s">
        <v>157</v>
      </c>
      <c r="J10308" t="s">
        <v>157</v>
      </c>
      <c r="K10308" s="33" t="str">
        <f>IF(ISNA(VLOOKUP(C10308,'Provider-EHR crosswalk'!A:B,2,FALSE)),"No EHR Specified",VLOOKUP(C10308,'Provider-EHR crosswalk'!A:B,2,FALSE))</f>
        <v>AdvancedMD EHR</v>
      </c>
    </row>
    <row r="10309" spans="1:11" x14ac:dyDescent="0.25">
      <c r="A10309" t="s">
        <v>162</v>
      </c>
      <c r="B10309">
        <v>98</v>
      </c>
      <c r="C10309" t="s">
        <v>697</v>
      </c>
      <c r="D10309" t="s">
        <v>163</v>
      </c>
      <c r="E10309">
        <v>96</v>
      </c>
      <c r="F10309">
        <v>101</v>
      </c>
      <c r="G10309">
        <v>95.05</v>
      </c>
      <c r="H10309" t="s">
        <v>65</v>
      </c>
      <c r="I10309">
        <v>95</v>
      </c>
      <c r="J10309" t="s">
        <v>66</v>
      </c>
      <c r="K10309" s="33" t="str">
        <f>IF(ISNA(VLOOKUP(C10309,'Provider-EHR crosswalk'!A:B,2,FALSE)),"No EHR Specified",VLOOKUP(C10309,'Provider-EHR crosswalk'!A:B,2,FALSE))</f>
        <v>AdvancedMD EHR</v>
      </c>
    </row>
    <row r="10310" spans="1:11" x14ac:dyDescent="0.25">
      <c r="A10310" t="s">
        <v>164</v>
      </c>
      <c r="B10310">
        <v>98</v>
      </c>
      <c r="C10310" t="s">
        <v>697</v>
      </c>
      <c r="D10310" t="s">
        <v>165</v>
      </c>
      <c r="E10310">
        <v>12</v>
      </c>
      <c r="F10310">
        <v>13</v>
      </c>
      <c r="G10310">
        <v>92.31</v>
      </c>
      <c r="H10310" t="s">
        <v>65</v>
      </c>
      <c r="I10310">
        <v>95</v>
      </c>
      <c r="J10310" t="s">
        <v>69</v>
      </c>
      <c r="K10310" s="33" t="str">
        <f>IF(ISNA(VLOOKUP(C10310,'Provider-EHR crosswalk'!A:B,2,FALSE)),"No EHR Specified",VLOOKUP(C10310,'Provider-EHR crosswalk'!A:B,2,FALSE))</f>
        <v>AdvancedMD EHR</v>
      </c>
    </row>
    <row r="10311" spans="1:11" x14ac:dyDescent="0.25">
      <c r="A10311" t="s">
        <v>166</v>
      </c>
      <c r="B10311">
        <v>98</v>
      </c>
      <c r="C10311" t="s">
        <v>697</v>
      </c>
      <c r="D10311" t="s">
        <v>167</v>
      </c>
      <c r="E10311">
        <v>0</v>
      </c>
      <c r="F10311">
        <v>13</v>
      </c>
      <c r="G10311">
        <v>0</v>
      </c>
      <c r="H10311" t="s">
        <v>116</v>
      </c>
      <c r="I10311">
        <v>5</v>
      </c>
      <c r="J10311" t="s">
        <v>66</v>
      </c>
      <c r="K10311" s="33" t="str">
        <f>IF(ISNA(VLOOKUP(C10311,'Provider-EHR crosswalk'!A:B,2,FALSE)),"No EHR Specified",VLOOKUP(C10311,'Provider-EHR crosswalk'!A:B,2,FALSE))</f>
        <v>AdvancedMD EHR</v>
      </c>
    </row>
    <row r="10312" spans="1:11" x14ac:dyDescent="0.25">
      <c r="A10312" t="s">
        <v>168</v>
      </c>
      <c r="B10312">
        <v>98</v>
      </c>
      <c r="C10312" t="s">
        <v>697</v>
      </c>
      <c r="D10312" t="s">
        <v>169</v>
      </c>
      <c r="E10312">
        <v>0</v>
      </c>
      <c r="F10312">
        <v>13</v>
      </c>
      <c r="G10312">
        <v>0</v>
      </c>
      <c r="H10312" t="s">
        <v>116</v>
      </c>
      <c r="I10312">
        <v>5</v>
      </c>
      <c r="J10312" t="s">
        <v>66</v>
      </c>
      <c r="K10312" s="33" t="str">
        <f>IF(ISNA(VLOOKUP(C10312,'Provider-EHR crosswalk'!A:B,2,FALSE)),"No EHR Specified",VLOOKUP(C10312,'Provider-EHR crosswalk'!A:B,2,FALSE))</f>
        <v>AdvancedMD EHR</v>
      </c>
    </row>
    <row r="10313" spans="1:11" x14ac:dyDescent="0.25">
      <c r="A10313" t="s">
        <v>170</v>
      </c>
      <c r="B10313">
        <v>98</v>
      </c>
      <c r="C10313" t="s">
        <v>697</v>
      </c>
      <c r="D10313" t="s">
        <v>171</v>
      </c>
      <c r="E10313">
        <v>1</v>
      </c>
      <c r="F10313">
        <v>13</v>
      </c>
      <c r="G10313">
        <v>7.69</v>
      </c>
      <c r="H10313" t="s">
        <v>116</v>
      </c>
      <c r="I10313">
        <v>5</v>
      </c>
      <c r="J10313" t="s">
        <v>69</v>
      </c>
      <c r="K10313" s="33" t="str">
        <f>IF(ISNA(VLOOKUP(C10313,'Provider-EHR crosswalk'!A:B,2,FALSE)),"No EHR Specified",VLOOKUP(C10313,'Provider-EHR crosswalk'!A:B,2,FALSE))</f>
        <v>AdvancedMD EHR</v>
      </c>
    </row>
    <row r="10314" spans="1:11" x14ac:dyDescent="0.25">
      <c r="A10314" t="s">
        <v>172</v>
      </c>
      <c r="B10314">
        <v>98</v>
      </c>
      <c r="C10314" t="s">
        <v>697</v>
      </c>
      <c r="D10314" t="s">
        <v>173</v>
      </c>
      <c r="E10314">
        <v>4</v>
      </c>
      <c r="F10314">
        <v>101</v>
      </c>
      <c r="G10314">
        <v>3.96</v>
      </c>
      <c r="H10314" t="s">
        <v>116</v>
      </c>
      <c r="I10314">
        <v>5</v>
      </c>
      <c r="J10314" t="s">
        <v>66</v>
      </c>
      <c r="K10314" s="33" t="str">
        <f>IF(ISNA(VLOOKUP(C10314,'Provider-EHR crosswalk'!A:B,2,FALSE)),"No EHR Specified",VLOOKUP(C10314,'Provider-EHR crosswalk'!A:B,2,FALSE))</f>
        <v>AdvancedMD EHR</v>
      </c>
    </row>
    <row r="10315" spans="1:11" x14ac:dyDescent="0.25">
      <c r="A10315" t="s">
        <v>174</v>
      </c>
      <c r="B10315">
        <v>98</v>
      </c>
      <c r="C10315" t="s">
        <v>697</v>
      </c>
      <c r="D10315" t="s">
        <v>175</v>
      </c>
      <c r="E10315">
        <v>0</v>
      </c>
      <c r="F10315">
        <v>101</v>
      </c>
      <c r="G10315">
        <v>0</v>
      </c>
      <c r="H10315" t="s">
        <v>116</v>
      </c>
      <c r="I10315">
        <v>5</v>
      </c>
      <c r="J10315" t="s">
        <v>66</v>
      </c>
      <c r="K10315" s="33" t="str">
        <f>IF(ISNA(VLOOKUP(C10315,'Provider-EHR crosswalk'!A:B,2,FALSE)),"No EHR Specified",VLOOKUP(C10315,'Provider-EHR crosswalk'!A:B,2,FALSE))</f>
        <v>AdvancedMD EHR</v>
      </c>
    </row>
    <row r="10316" spans="1:11" x14ac:dyDescent="0.25">
      <c r="A10316" t="s">
        <v>176</v>
      </c>
      <c r="B10316">
        <v>98</v>
      </c>
      <c r="C10316" t="s">
        <v>697</v>
      </c>
      <c r="D10316" t="s">
        <v>177</v>
      </c>
      <c r="E10316">
        <v>1</v>
      </c>
      <c r="F10316">
        <v>101</v>
      </c>
      <c r="G10316">
        <v>0.99</v>
      </c>
      <c r="H10316" t="s">
        <v>116</v>
      </c>
      <c r="I10316">
        <v>5</v>
      </c>
      <c r="J10316" t="s">
        <v>66</v>
      </c>
      <c r="K10316" s="33" t="str">
        <f>IF(ISNA(VLOOKUP(C10316,'Provider-EHR crosswalk'!A:B,2,FALSE)),"No EHR Specified",VLOOKUP(C10316,'Provider-EHR crosswalk'!A:B,2,FALSE))</f>
        <v>AdvancedMD EHR</v>
      </c>
    </row>
    <row r="10317" spans="1:11" x14ac:dyDescent="0.25">
      <c r="A10317" t="s">
        <v>63</v>
      </c>
      <c r="B10317">
        <v>6</v>
      </c>
      <c r="C10317" t="s">
        <v>634</v>
      </c>
      <c r="D10317" t="s">
        <v>64</v>
      </c>
      <c r="E10317">
        <v>547</v>
      </c>
      <c r="F10317">
        <v>547</v>
      </c>
      <c r="G10317">
        <v>100</v>
      </c>
      <c r="H10317" t="s">
        <v>65</v>
      </c>
      <c r="I10317">
        <v>99</v>
      </c>
      <c r="J10317" t="s">
        <v>66</v>
      </c>
      <c r="K10317" s="33" t="str">
        <f>IF(ISNA(VLOOKUP(C10317,'Provider-EHR crosswalk'!A:B,2,FALSE)),"No EHR Specified",VLOOKUP(C10317,'Provider-EHR crosswalk'!A:B,2,FALSE))</f>
        <v>eClinicalWorks V12</v>
      </c>
    </row>
    <row r="10318" spans="1:11" x14ac:dyDescent="0.25">
      <c r="A10318" t="s">
        <v>67</v>
      </c>
      <c r="B10318">
        <v>6</v>
      </c>
      <c r="C10318" t="s">
        <v>634</v>
      </c>
      <c r="D10318" t="s">
        <v>68</v>
      </c>
      <c r="E10318">
        <v>450</v>
      </c>
      <c r="F10318">
        <v>547</v>
      </c>
      <c r="G10318">
        <v>82.27</v>
      </c>
      <c r="H10318" t="s">
        <v>65</v>
      </c>
      <c r="I10318">
        <v>75</v>
      </c>
      <c r="J10318" t="s">
        <v>66</v>
      </c>
      <c r="K10318" s="33" t="str">
        <f>IF(ISNA(VLOOKUP(C10318,'Provider-EHR crosswalk'!A:B,2,FALSE)),"No EHR Specified",VLOOKUP(C10318,'Provider-EHR crosswalk'!A:B,2,FALSE))</f>
        <v>eClinicalWorks V12</v>
      </c>
    </row>
    <row r="10319" spans="1:11" x14ac:dyDescent="0.25">
      <c r="A10319" t="s">
        <v>70</v>
      </c>
      <c r="B10319">
        <v>6</v>
      </c>
      <c r="C10319" t="s">
        <v>634</v>
      </c>
      <c r="D10319" t="s">
        <v>71</v>
      </c>
      <c r="E10319">
        <v>547</v>
      </c>
      <c r="F10319">
        <v>547</v>
      </c>
      <c r="G10319">
        <v>100</v>
      </c>
      <c r="H10319" t="s">
        <v>65</v>
      </c>
      <c r="I10319">
        <v>99</v>
      </c>
      <c r="J10319" t="s">
        <v>66</v>
      </c>
      <c r="K10319" s="33" t="str">
        <f>IF(ISNA(VLOOKUP(C10319,'Provider-EHR crosswalk'!A:B,2,FALSE)),"No EHR Specified",VLOOKUP(C10319,'Provider-EHR crosswalk'!A:B,2,FALSE))</f>
        <v>eClinicalWorks V12</v>
      </c>
    </row>
    <row r="10320" spans="1:11" x14ac:dyDescent="0.25">
      <c r="A10320" t="s">
        <v>72</v>
      </c>
      <c r="B10320">
        <v>6</v>
      </c>
      <c r="C10320" t="s">
        <v>634</v>
      </c>
      <c r="D10320" t="s">
        <v>73</v>
      </c>
      <c r="E10320">
        <v>547</v>
      </c>
      <c r="F10320">
        <v>547</v>
      </c>
      <c r="G10320">
        <v>100</v>
      </c>
      <c r="H10320" t="s">
        <v>65</v>
      </c>
      <c r="I10320">
        <v>99</v>
      </c>
      <c r="J10320" t="s">
        <v>66</v>
      </c>
      <c r="K10320" s="33" t="str">
        <f>IF(ISNA(VLOOKUP(C10320,'Provider-EHR crosswalk'!A:B,2,FALSE)),"No EHR Specified",VLOOKUP(C10320,'Provider-EHR crosswalk'!A:B,2,FALSE))</f>
        <v>eClinicalWorks V12</v>
      </c>
    </row>
    <row r="10321" spans="1:11" x14ac:dyDescent="0.25">
      <c r="A10321" t="s">
        <v>74</v>
      </c>
      <c r="B10321">
        <v>6</v>
      </c>
      <c r="C10321" t="s">
        <v>634</v>
      </c>
      <c r="D10321" t="s">
        <v>75</v>
      </c>
      <c r="E10321">
        <v>547</v>
      </c>
      <c r="F10321">
        <v>547</v>
      </c>
      <c r="G10321">
        <v>100</v>
      </c>
      <c r="H10321" t="s">
        <v>65</v>
      </c>
      <c r="I10321">
        <v>99</v>
      </c>
      <c r="J10321" t="s">
        <v>66</v>
      </c>
      <c r="K10321" s="33" t="str">
        <f>IF(ISNA(VLOOKUP(C10321,'Provider-EHR crosswalk'!A:B,2,FALSE)),"No EHR Specified",VLOOKUP(C10321,'Provider-EHR crosswalk'!A:B,2,FALSE))</f>
        <v>eClinicalWorks V12</v>
      </c>
    </row>
    <row r="10322" spans="1:11" x14ac:dyDescent="0.25">
      <c r="A10322" t="s">
        <v>76</v>
      </c>
      <c r="B10322">
        <v>6</v>
      </c>
      <c r="C10322" t="s">
        <v>634</v>
      </c>
      <c r="D10322" t="s">
        <v>77</v>
      </c>
      <c r="E10322">
        <v>547</v>
      </c>
      <c r="F10322">
        <v>547</v>
      </c>
      <c r="G10322">
        <v>100</v>
      </c>
      <c r="H10322" t="s">
        <v>65</v>
      </c>
      <c r="I10322">
        <v>85</v>
      </c>
      <c r="J10322" t="s">
        <v>66</v>
      </c>
      <c r="K10322" s="33" t="str">
        <f>IF(ISNA(VLOOKUP(C10322,'Provider-EHR crosswalk'!A:B,2,FALSE)),"No EHR Specified",VLOOKUP(C10322,'Provider-EHR crosswalk'!A:B,2,FALSE))</f>
        <v>eClinicalWorks V12</v>
      </c>
    </row>
    <row r="10323" spans="1:11" x14ac:dyDescent="0.25">
      <c r="A10323" t="s">
        <v>78</v>
      </c>
      <c r="B10323">
        <v>6</v>
      </c>
      <c r="C10323" t="s">
        <v>634</v>
      </c>
      <c r="D10323" t="s">
        <v>79</v>
      </c>
      <c r="E10323">
        <v>547</v>
      </c>
      <c r="F10323">
        <v>547</v>
      </c>
      <c r="G10323">
        <v>100</v>
      </c>
      <c r="H10323" t="s">
        <v>65</v>
      </c>
      <c r="I10323">
        <v>85</v>
      </c>
      <c r="J10323" t="s">
        <v>66</v>
      </c>
      <c r="K10323" s="33" t="str">
        <f>IF(ISNA(VLOOKUP(C10323,'Provider-EHR crosswalk'!A:B,2,FALSE)),"No EHR Specified",VLOOKUP(C10323,'Provider-EHR crosswalk'!A:B,2,FALSE))</f>
        <v>eClinicalWorks V12</v>
      </c>
    </row>
    <row r="10324" spans="1:11" x14ac:dyDescent="0.25">
      <c r="A10324" t="s">
        <v>80</v>
      </c>
      <c r="B10324">
        <v>6</v>
      </c>
      <c r="C10324" t="s">
        <v>634</v>
      </c>
      <c r="D10324" t="s">
        <v>81</v>
      </c>
      <c r="E10324">
        <v>547</v>
      </c>
      <c r="F10324">
        <v>547</v>
      </c>
      <c r="G10324">
        <v>100</v>
      </c>
      <c r="H10324" t="s">
        <v>65</v>
      </c>
      <c r="I10324">
        <v>85</v>
      </c>
      <c r="J10324" t="s">
        <v>66</v>
      </c>
      <c r="K10324" s="33" t="str">
        <f>IF(ISNA(VLOOKUP(C10324,'Provider-EHR crosswalk'!A:B,2,FALSE)),"No EHR Specified",VLOOKUP(C10324,'Provider-EHR crosswalk'!A:B,2,FALSE))</f>
        <v>eClinicalWorks V12</v>
      </c>
    </row>
    <row r="10325" spans="1:11" x14ac:dyDescent="0.25">
      <c r="A10325" t="s">
        <v>82</v>
      </c>
      <c r="B10325">
        <v>6</v>
      </c>
      <c r="C10325" t="s">
        <v>634</v>
      </c>
      <c r="D10325" t="s">
        <v>83</v>
      </c>
      <c r="E10325">
        <v>547</v>
      </c>
      <c r="F10325">
        <v>547</v>
      </c>
      <c r="G10325">
        <v>100</v>
      </c>
      <c r="H10325" t="s">
        <v>65</v>
      </c>
      <c r="I10325">
        <v>85</v>
      </c>
      <c r="J10325" t="s">
        <v>66</v>
      </c>
      <c r="K10325" s="33" t="str">
        <f>IF(ISNA(VLOOKUP(C10325,'Provider-EHR crosswalk'!A:B,2,FALSE)),"No EHR Specified",VLOOKUP(C10325,'Provider-EHR crosswalk'!A:B,2,FALSE))</f>
        <v>eClinicalWorks V12</v>
      </c>
    </row>
    <row r="10326" spans="1:11" x14ac:dyDescent="0.25">
      <c r="A10326" t="s">
        <v>84</v>
      </c>
      <c r="B10326">
        <v>6</v>
      </c>
      <c r="C10326" t="s">
        <v>634</v>
      </c>
      <c r="D10326" t="s">
        <v>85</v>
      </c>
      <c r="E10326">
        <v>547</v>
      </c>
      <c r="F10326">
        <v>547</v>
      </c>
      <c r="G10326">
        <v>100</v>
      </c>
      <c r="H10326" t="s">
        <v>65</v>
      </c>
      <c r="I10326">
        <v>85</v>
      </c>
      <c r="J10326" t="s">
        <v>66</v>
      </c>
      <c r="K10326" s="33" t="str">
        <f>IF(ISNA(VLOOKUP(C10326,'Provider-EHR crosswalk'!A:B,2,FALSE)),"No EHR Specified",VLOOKUP(C10326,'Provider-EHR crosswalk'!A:B,2,FALSE))</f>
        <v>eClinicalWorks V12</v>
      </c>
    </row>
    <row r="10327" spans="1:11" x14ac:dyDescent="0.25">
      <c r="A10327" t="s">
        <v>86</v>
      </c>
      <c r="B10327">
        <v>6</v>
      </c>
      <c r="C10327" t="s">
        <v>634</v>
      </c>
      <c r="D10327" t="s">
        <v>87</v>
      </c>
      <c r="E10327">
        <v>547</v>
      </c>
      <c r="F10327">
        <v>547</v>
      </c>
      <c r="G10327">
        <v>100</v>
      </c>
      <c r="H10327" t="s">
        <v>65</v>
      </c>
      <c r="I10327">
        <v>95</v>
      </c>
      <c r="J10327" t="s">
        <v>66</v>
      </c>
      <c r="K10327" s="33" t="str">
        <f>IF(ISNA(VLOOKUP(C10327,'Provider-EHR crosswalk'!A:B,2,FALSE)),"No EHR Specified",VLOOKUP(C10327,'Provider-EHR crosswalk'!A:B,2,FALSE))</f>
        <v>eClinicalWorks V12</v>
      </c>
    </row>
    <row r="10328" spans="1:11" x14ac:dyDescent="0.25">
      <c r="A10328" t="s">
        <v>88</v>
      </c>
      <c r="B10328">
        <v>6</v>
      </c>
      <c r="C10328" t="s">
        <v>634</v>
      </c>
      <c r="D10328" t="s">
        <v>89</v>
      </c>
      <c r="E10328">
        <v>547</v>
      </c>
      <c r="F10328">
        <v>547</v>
      </c>
      <c r="G10328">
        <v>100</v>
      </c>
      <c r="H10328" t="s">
        <v>65</v>
      </c>
      <c r="I10328">
        <v>95</v>
      </c>
      <c r="J10328" t="s">
        <v>66</v>
      </c>
      <c r="K10328" s="33" t="str">
        <f>IF(ISNA(VLOOKUP(C10328,'Provider-EHR crosswalk'!A:B,2,FALSE)),"No EHR Specified",VLOOKUP(C10328,'Provider-EHR crosswalk'!A:B,2,FALSE))</f>
        <v>eClinicalWorks V12</v>
      </c>
    </row>
    <row r="10329" spans="1:11" x14ac:dyDescent="0.25">
      <c r="A10329" t="s">
        <v>90</v>
      </c>
      <c r="B10329">
        <v>6</v>
      </c>
      <c r="C10329" t="s">
        <v>634</v>
      </c>
      <c r="D10329" t="s">
        <v>91</v>
      </c>
      <c r="E10329">
        <v>544</v>
      </c>
      <c r="F10329">
        <v>547</v>
      </c>
      <c r="G10329">
        <v>99.45</v>
      </c>
      <c r="H10329" t="s">
        <v>65</v>
      </c>
      <c r="I10329">
        <v>90</v>
      </c>
      <c r="J10329" t="s">
        <v>66</v>
      </c>
      <c r="K10329" s="33" t="str">
        <f>IF(ISNA(VLOOKUP(C10329,'Provider-EHR crosswalk'!A:B,2,FALSE)),"No EHR Specified",VLOOKUP(C10329,'Provider-EHR crosswalk'!A:B,2,FALSE))</f>
        <v>eClinicalWorks V12</v>
      </c>
    </row>
    <row r="10330" spans="1:11" x14ac:dyDescent="0.25">
      <c r="A10330" t="s">
        <v>92</v>
      </c>
      <c r="B10330">
        <v>6</v>
      </c>
      <c r="C10330" t="s">
        <v>634</v>
      </c>
      <c r="D10330" t="s">
        <v>93</v>
      </c>
      <c r="E10330">
        <v>475</v>
      </c>
      <c r="F10330">
        <v>547</v>
      </c>
      <c r="G10330">
        <v>86.84</v>
      </c>
      <c r="H10330" t="s">
        <v>65</v>
      </c>
      <c r="I10330">
        <v>90</v>
      </c>
      <c r="J10330" t="s">
        <v>69</v>
      </c>
      <c r="K10330" s="33" t="str">
        <f>IF(ISNA(VLOOKUP(C10330,'Provider-EHR crosswalk'!A:B,2,FALSE)),"No EHR Specified",VLOOKUP(C10330,'Provider-EHR crosswalk'!A:B,2,FALSE))</f>
        <v>eClinicalWorks V12</v>
      </c>
    </row>
    <row r="10331" spans="1:11" x14ac:dyDescent="0.25">
      <c r="A10331" t="s">
        <v>94</v>
      </c>
      <c r="B10331">
        <v>6</v>
      </c>
      <c r="C10331" t="s">
        <v>634</v>
      </c>
      <c r="D10331" t="s">
        <v>95</v>
      </c>
      <c r="E10331">
        <v>280</v>
      </c>
      <c r="F10331">
        <v>547</v>
      </c>
      <c r="G10331">
        <v>51.19</v>
      </c>
      <c r="H10331" t="s">
        <v>65</v>
      </c>
      <c r="I10331">
        <v>90</v>
      </c>
      <c r="J10331" t="s">
        <v>69</v>
      </c>
      <c r="K10331" s="33" t="str">
        <f>IF(ISNA(VLOOKUP(C10331,'Provider-EHR crosswalk'!A:B,2,FALSE)),"No EHR Specified",VLOOKUP(C10331,'Provider-EHR crosswalk'!A:B,2,FALSE))</f>
        <v>eClinicalWorks V12</v>
      </c>
    </row>
    <row r="10332" spans="1:11" x14ac:dyDescent="0.25">
      <c r="A10332" t="s">
        <v>96</v>
      </c>
      <c r="B10332">
        <v>6</v>
      </c>
      <c r="C10332" t="s">
        <v>634</v>
      </c>
      <c r="D10332" t="s">
        <v>97</v>
      </c>
      <c r="E10332">
        <v>412</v>
      </c>
      <c r="F10332">
        <v>547</v>
      </c>
      <c r="G10332">
        <v>75.319999999999993</v>
      </c>
      <c r="H10332" t="s">
        <v>65</v>
      </c>
      <c r="I10332">
        <v>90</v>
      </c>
      <c r="J10332" t="s">
        <v>69</v>
      </c>
      <c r="K10332" s="33" t="str">
        <f>IF(ISNA(VLOOKUP(C10332,'Provider-EHR crosswalk'!A:B,2,FALSE)),"No EHR Specified",VLOOKUP(C10332,'Provider-EHR crosswalk'!A:B,2,FALSE))</f>
        <v>eClinicalWorks V12</v>
      </c>
    </row>
    <row r="10333" spans="1:11" x14ac:dyDescent="0.25">
      <c r="A10333" t="s">
        <v>98</v>
      </c>
      <c r="B10333">
        <v>6</v>
      </c>
      <c r="C10333" t="s">
        <v>634</v>
      </c>
      <c r="D10333" t="s">
        <v>99</v>
      </c>
      <c r="E10333">
        <v>412</v>
      </c>
      <c r="F10333">
        <v>547</v>
      </c>
      <c r="G10333">
        <v>75.319999999999993</v>
      </c>
      <c r="H10333" t="s">
        <v>65</v>
      </c>
      <c r="I10333">
        <v>90</v>
      </c>
      <c r="J10333" t="s">
        <v>69</v>
      </c>
      <c r="K10333" s="33" t="str">
        <f>IF(ISNA(VLOOKUP(C10333,'Provider-EHR crosswalk'!A:B,2,FALSE)),"No EHR Specified",VLOOKUP(C10333,'Provider-EHR crosswalk'!A:B,2,FALSE))</f>
        <v>eClinicalWorks V12</v>
      </c>
    </row>
    <row r="10334" spans="1:11" x14ac:dyDescent="0.25">
      <c r="A10334" t="s">
        <v>100</v>
      </c>
      <c r="B10334">
        <v>6</v>
      </c>
      <c r="C10334" t="s">
        <v>634</v>
      </c>
      <c r="D10334" t="s">
        <v>101</v>
      </c>
      <c r="E10334">
        <v>4227</v>
      </c>
      <c r="F10334">
        <v>4227</v>
      </c>
      <c r="G10334">
        <v>100</v>
      </c>
      <c r="H10334" t="s">
        <v>65</v>
      </c>
      <c r="I10334">
        <v>99</v>
      </c>
      <c r="J10334" t="s">
        <v>66</v>
      </c>
      <c r="K10334" s="33" t="str">
        <f>IF(ISNA(VLOOKUP(C10334,'Provider-EHR crosswalk'!A:B,2,FALSE)),"No EHR Specified",VLOOKUP(C10334,'Provider-EHR crosswalk'!A:B,2,FALSE))</f>
        <v>eClinicalWorks V12</v>
      </c>
    </row>
    <row r="10335" spans="1:11" x14ac:dyDescent="0.25">
      <c r="A10335" t="s">
        <v>102</v>
      </c>
      <c r="B10335">
        <v>6</v>
      </c>
      <c r="C10335" t="s">
        <v>634</v>
      </c>
      <c r="D10335" t="s">
        <v>103</v>
      </c>
      <c r="E10335">
        <v>4227</v>
      </c>
      <c r="F10335">
        <v>4227</v>
      </c>
      <c r="G10335">
        <v>100</v>
      </c>
      <c r="H10335" t="s">
        <v>65</v>
      </c>
      <c r="I10335">
        <v>99</v>
      </c>
      <c r="J10335" t="s">
        <v>66</v>
      </c>
      <c r="K10335" s="33" t="str">
        <f>IF(ISNA(VLOOKUP(C10335,'Provider-EHR crosswalk'!A:B,2,FALSE)),"No EHR Specified",VLOOKUP(C10335,'Provider-EHR crosswalk'!A:B,2,FALSE))</f>
        <v>eClinicalWorks V12</v>
      </c>
    </row>
    <row r="10336" spans="1:11" x14ac:dyDescent="0.25">
      <c r="A10336" t="s">
        <v>104</v>
      </c>
      <c r="B10336">
        <v>6</v>
      </c>
      <c r="C10336" t="s">
        <v>634</v>
      </c>
      <c r="D10336" t="s">
        <v>105</v>
      </c>
      <c r="E10336">
        <v>4227</v>
      </c>
      <c r="F10336">
        <v>4227</v>
      </c>
      <c r="G10336">
        <v>100</v>
      </c>
      <c r="H10336" t="s">
        <v>65</v>
      </c>
      <c r="I10336">
        <v>99</v>
      </c>
      <c r="J10336" t="s">
        <v>66</v>
      </c>
      <c r="K10336" s="33" t="str">
        <f>IF(ISNA(VLOOKUP(C10336,'Provider-EHR crosswalk'!A:B,2,FALSE)),"No EHR Specified",VLOOKUP(C10336,'Provider-EHR crosswalk'!A:B,2,FALSE))</f>
        <v>eClinicalWorks V12</v>
      </c>
    </row>
    <row r="10337" spans="1:11" x14ac:dyDescent="0.25">
      <c r="A10337" t="s">
        <v>106</v>
      </c>
      <c r="B10337">
        <v>6</v>
      </c>
      <c r="C10337" t="s">
        <v>634</v>
      </c>
      <c r="D10337" t="s">
        <v>107</v>
      </c>
      <c r="E10337">
        <v>4226</v>
      </c>
      <c r="F10337">
        <v>4226</v>
      </c>
      <c r="G10337">
        <v>100</v>
      </c>
      <c r="H10337" t="s">
        <v>65</v>
      </c>
      <c r="I10337">
        <v>99</v>
      </c>
      <c r="J10337" t="s">
        <v>66</v>
      </c>
      <c r="K10337" s="33" t="str">
        <f>IF(ISNA(VLOOKUP(C10337,'Provider-EHR crosswalk'!A:B,2,FALSE)),"No EHR Specified",VLOOKUP(C10337,'Provider-EHR crosswalk'!A:B,2,FALSE))</f>
        <v>eClinicalWorks V12</v>
      </c>
    </row>
    <row r="10338" spans="1:11" x14ac:dyDescent="0.25">
      <c r="A10338" t="s">
        <v>108</v>
      </c>
      <c r="B10338">
        <v>6</v>
      </c>
      <c r="C10338" t="s">
        <v>634</v>
      </c>
      <c r="D10338" t="s">
        <v>109</v>
      </c>
      <c r="E10338">
        <v>4226</v>
      </c>
      <c r="F10338">
        <v>4226</v>
      </c>
      <c r="G10338">
        <v>100</v>
      </c>
      <c r="H10338" t="s">
        <v>65</v>
      </c>
      <c r="I10338">
        <v>99</v>
      </c>
      <c r="J10338" t="s">
        <v>66</v>
      </c>
      <c r="K10338" s="33" t="str">
        <f>IF(ISNA(VLOOKUP(C10338,'Provider-EHR crosswalk'!A:B,2,FALSE)),"No EHR Specified",VLOOKUP(C10338,'Provider-EHR crosswalk'!A:B,2,FALSE))</f>
        <v>eClinicalWorks V12</v>
      </c>
    </row>
    <row r="10339" spans="1:11" x14ac:dyDescent="0.25">
      <c r="A10339" t="s">
        <v>110</v>
      </c>
      <c r="B10339">
        <v>6</v>
      </c>
      <c r="C10339" t="s">
        <v>634</v>
      </c>
      <c r="D10339" t="s">
        <v>111</v>
      </c>
      <c r="E10339">
        <v>4226</v>
      </c>
      <c r="F10339">
        <v>4226</v>
      </c>
      <c r="G10339">
        <v>100</v>
      </c>
      <c r="H10339" t="s">
        <v>65</v>
      </c>
      <c r="I10339">
        <v>99</v>
      </c>
      <c r="J10339" t="s">
        <v>66</v>
      </c>
      <c r="K10339" s="33" t="str">
        <f>IF(ISNA(VLOOKUP(C10339,'Provider-EHR crosswalk'!A:B,2,FALSE)),"No EHR Specified",VLOOKUP(C10339,'Provider-EHR crosswalk'!A:B,2,FALSE))</f>
        <v>eClinicalWorks V12</v>
      </c>
    </row>
    <row r="10340" spans="1:11" x14ac:dyDescent="0.25">
      <c r="A10340" t="s">
        <v>112</v>
      </c>
      <c r="B10340">
        <v>6</v>
      </c>
      <c r="C10340" t="s">
        <v>634</v>
      </c>
      <c r="D10340" t="s">
        <v>113</v>
      </c>
      <c r="E10340">
        <v>4226</v>
      </c>
      <c r="F10340">
        <v>4226</v>
      </c>
      <c r="G10340">
        <v>100</v>
      </c>
      <c r="H10340" t="s">
        <v>65</v>
      </c>
      <c r="I10340">
        <v>99</v>
      </c>
      <c r="J10340" t="s">
        <v>66</v>
      </c>
      <c r="K10340" s="33" t="str">
        <f>IF(ISNA(VLOOKUP(C10340,'Provider-EHR crosswalk'!A:B,2,FALSE)),"No EHR Specified",VLOOKUP(C10340,'Provider-EHR crosswalk'!A:B,2,FALSE))</f>
        <v>eClinicalWorks V12</v>
      </c>
    </row>
    <row r="10341" spans="1:11" x14ac:dyDescent="0.25">
      <c r="A10341" t="s">
        <v>114</v>
      </c>
      <c r="B10341">
        <v>6</v>
      </c>
      <c r="C10341" t="s">
        <v>634</v>
      </c>
      <c r="D10341" t="s">
        <v>115</v>
      </c>
      <c r="E10341">
        <v>14</v>
      </c>
      <c r="F10341">
        <v>547</v>
      </c>
      <c r="G10341">
        <v>2.56</v>
      </c>
      <c r="H10341" t="s">
        <v>116</v>
      </c>
      <c r="I10341">
        <v>4</v>
      </c>
      <c r="J10341" t="s">
        <v>66</v>
      </c>
      <c r="K10341" s="33" t="str">
        <f>IF(ISNA(VLOOKUP(C10341,'Provider-EHR crosswalk'!A:B,2,FALSE)),"No EHR Specified",VLOOKUP(C10341,'Provider-EHR crosswalk'!A:B,2,FALSE))</f>
        <v>eClinicalWorks V12</v>
      </c>
    </row>
    <row r="10342" spans="1:11" x14ac:dyDescent="0.25">
      <c r="A10342" t="s">
        <v>117</v>
      </c>
      <c r="B10342">
        <v>6</v>
      </c>
      <c r="C10342" t="s">
        <v>634</v>
      </c>
      <c r="D10342" t="s">
        <v>118</v>
      </c>
      <c r="E10342">
        <v>19</v>
      </c>
      <c r="F10342">
        <v>547</v>
      </c>
      <c r="G10342">
        <v>3.47</v>
      </c>
      <c r="H10342" t="s">
        <v>116</v>
      </c>
      <c r="I10342">
        <v>4</v>
      </c>
      <c r="J10342" t="s">
        <v>66</v>
      </c>
      <c r="K10342" s="33" t="str">
        <f>IF(ISNA(VLOOKUP(C10342,'Provider-EHR crosswalk'!A:B,2,FALSE)),"No EHR Specified",VLOOKUP(C10342,'Provider-EHR crosswalk'!A:B,2,FALSE))</f>
        <v>eClinicalWorks V12</v>
      </c>
    </row>
    <row r="10343" spans="1:11" x14ac:dyDescent="0.25">
      <c r="A10343" t="s">
        <v>119</v>
      </c>
      <c r="B10343">
        <v>6</v>
      </c>
      <c r="C10343" t="s">
        <v>634</v>
      </c>
      <c r="D10343" t="s">
        <v>120</v>
      </c>
      <c r="E10343">
        <v>16</v>
      </c>
      <c r="F10343">
        <v>547</v>
      </c>
      <c r="G10343">
        <v>2.93</v>
      </c>
      <c r="H10343" t="s">
        <v>116</v>
      </c>
      <c r="I10343">
        <v>4</v>
      </c>
      <c r="J10343" t="s">
        <v>66</v>
      </c>
      <c r="K10343" s="33" t="str">
        <f>IF(ISNA(VLOOKUP(C10343,'Provider-EHR crosswalk'!A:B,2,FALSE)),"No EHR Specified",VLOOKUP(C10343,'Provider-EHR crosswalk'!A:B,2,FALSE))</f>
        <v>eClinicalWorks V12</v>
      </c>
    </row>
    <row r="10344" spans="1:11" x14ac:dyDescent="0.25">
      <c r="A10344" t="s">
        <v>121</v>
      </c>
      <c r="B10344">
        <v>6</v>
      </c>
      <c r="C10344" t="s">
        <v>634</v>
      </c>
      <c r="D10344" t="s">
        <v>122</v>
      </c>
      <c r="E10344">
        <v>0</v>
      </c>
      <c r="F10344">
        <v>547</v>
      </c>
      <c r="G10344">
        <v>0</v>
      </c>
      <c r="H10344" t="s">
        <v>116</v>
      </c>
      <c r="I10344">
        <v>1</v>
      </c>
      <c r="J10344" t="s">
        <v>66</v>
      </c>
      <c r="K10344" s="33" t="str">
        <f>IF(ISNA(VLOOKUP(C10344,'Provider-EHR crosswalk'!A:B,2,FALSE)),"No EHR Specified",VLOOKUP(C10344,'Provider-EHR crosswalk'!A:B,2,FALSE))</f>
        <v>eClinicalWorks V12</v>
      </c>
    </row>
    <row r="10345" spans="1:11" x14ac:dyDescent="0.25">
      <c r="A10345" t="s">
        <v>123</v>
      </c>
      <c r="B10345">
        <v>6</v>
      </c>
      <c r="C10345" t="s">
        <v>634</v>
      </c>
      <c r="D10345" t="s">
        <v>124</v>
      </c>
      <c r="E10345">
        <v>2</v>
      </c>
      <c r="F10345">
        <v>4227</v>
      </c>
      <c r="G10345">
        <v>0.05</v>
      </c>
      <c r="H10345" t="s">
        <v>116</v>
      </c>
      <c r="I10345">
        <v>1</v>
      </c>
      <c r="J10345" t="s">
        <v>66</v>
      </c>
      <c r="K10345" s="33" t="str">
        <f>IF(ISNA(VLOOKUP(C10345,'Provider-EHR crosswalk'!A:B,2,FALSE)),"No EHR Specified",VLOOKUP(C10345,'Provider-EHR crosswalk'!A:B,2,FALSE))</f>
        <v>eClinicalWorks V12</v>
      </c>
    </row>
    <row r="10346" spans="1:11" x14ac:dyDescent="0.25">
      <c r="A10346" t="s">
        <v>125</v>
      </c>
      <c r="B10346">
        <v>6</v>
      </c>
      <c r="C10346" t="s">
        <v>634</v>
      </c>
      <c r="D10346" t="s">
        <v>126</v>
      </c>
      <c r="E10346">
        <v>0</v>
      </c>
      <c r="F10346">
        <v>4227</v>
      </c>
      <c r="G10346">
        <v>0</v>
      </c>
      <c r="H10346" t="s">
        <v>116</v>
      </c>
      <c r="I10346">
        <v>1</v>
      </c>
      <c r="J10346" t="s">
        <v>66</v>
      </c>
      <c r="K10346" s="33" t="str">
        <f>IF(ISNA(VLOOKUP(C10346,'Provider-EHR crosswalk'!A:B,2,FALSE)),"No EHR Specified",VLOOKUP(C10346,'Provider-EHR crosswalk'!A:B,2,FALSE))</f>
        <v>eClinicalWorks V12</v>
      </c>
    </row>
    <row r="10347" spans="1:11" x14ac:dyDescent="0.25">
      <c r="A10347" t="s">
        <v>127</v>
      </c>
      <c r="B10347">
        <v>6</v>
      </c>
      <c r="C10347" t="s">
        <v>634</v>
      </c>
      <c r="D10347" t="s">
        <v>128</v>
      </c>
      <c r="E10347">
        <v>114</v>
      </c>
      <c r="F10347">
        <v>4227</v>
      </c>
      <c r="G10347">
        <v>2.7</v>
      </c>
      <c r="H10347" t="s">
        <v>116</v>
      </c>
      <c r="I10347">
        <v>4</v>
      </c>
      <c r="J10347" t="s">
        <v>66</v>
      </c>
      <c r="K10347" s="33" t="str">
        <f>IF(ISNA(VLOOKUP(C10347,'Provider-EHR crosswalk'!A:B,2,FALSE)),"No EHR Specified",VLOOKUP(C10347,'Provider-EHR crosswalk'!A:B,2,FALSE))</f>
        <v>eClinicalWorks V12</v>
      </c>
    </row>
    <row r="10348" spans="1:11" x14ac:dyDescent="0.25">
      <c r="A10348" t="s">
        <v>129</v>
      </c>
      <c r="B10348">
        <v>6</v>
      </c>
      <c r="C10348" t="s">
        <v>634</v>
      </c>
      <c r="D10348" t="s">
        <v>130</v>
      </c>
      <c r="E10348">
        <v>146</v>
      </c>
      <c r="F10348">
        <v>4227</v>
      </c>
      <c r="G10348">
        <v>3.45</v>
      </c>
      <c r="H10348" t="s">
        <v>116</v>
      </c>
      <c r="I10348">
        <v>4</v>
      </c>
      <c r="J10348" t="s">
        <v>66</v>
      </c>
      <c r="K10348" s="33" t="str">
        <f>IF(ISNA(VLOOKUP(C10348,'Provider-EHR crosswalk'!A:B,2,FALSE)),"No EHR Specified",VLOOKUP(C10348,'Provider-EHR crosswalk'!A:B,2,FALSE))</f>
        <v>eClinicalWorks V12</v>
      </c>
    </row>
    <row r="10349" spans="1:11" x14ac:dyDescent="0.25">
      <c r="A10349" t="s">
        <v>131</v>
      </c>
      <c r="B10349">
        <v>6</v>
      </c>
      <c r="C10349" t="s">
        <v>634</v>
      </c>
      <c r="D10349" t="s">
        <v>132</v>
      </c>
      <c r="E10349">
        <v>135</v>
      </c>
      <c r="F10349">
        <v>4227</v>
      </c>
      <c r="G10349">
        <v>3.19</v>
      </c>
      <c r="H10349" t="s">
        <v>116</v>
      </c>
      <c r="I10349">
        <v>4</v>
      </c>
      <c r="J10349" t="s">
        <v>66</v>
      </c>
      <c r="K10349" s="33" t="str">
        <f>IF(ISNA(VLOOKUP(C10349,'Provider-EHR crosswalk'!A:B,2,FALSE)),"No EHR Specified",VLOOKUP(C10349,'Provider-EHR crosswalk'!A:B,2,FALSE))</f>
        <v>eClinicalWorks V12</v>
      </c>
    </row>
    <row r="10350" spans="1:11" x14ac:dyDescent="0.25">
      <c r="A10350" t="s">
        <v>133</v>
      </c>
      <c r="B10350">
        <v>6</v>
      </c>
      <c r="C10350" t="s">
        <v>634</v>
      </c>
      <c r="D10350" t="s">
        <v>134</v>
      </c>
      <c r="E10350">
        <v>0</v>
      </c>
      <c r="F10350">
        <v>4227</v>
      </c>
      <c r="G10350">
        <v>0</v>
      </c>
      <c r="H10350" t="s">
        <v>116</v>
      </c>
      <c r="I10350">
        <v>1</v>
      </c>
      <c r="J10350" t="s">
        <v>66</v>
      </c>
      <c r="K10350" s="33" t="str">
        <f>IF(ISNA(VLOOKUP(C10350,'Provider-EHR crosswalk'!A:B,2,FALSE)),"No EHR Specified",VLOOKUP(C10350,'Provider-EHR crosswalk'!A:B,2,FALSE))</f>
        <v>eClinicalWorks V12</v>
      </c>
    </row>
    <row r="10351" spans="1:11" x14ac:dyDescent="0.25">
      <c r="A10351" t="s">
        <v>135</v>
      </c>
      <c r="B10351">
        <v>6</v>
      </c>
      <c r="C10351" t="s">
        <v>634</v>
      </c>
      <c r="D10351" t="s">
        <v>136</v>
      </c>
      <c r="E10351">
        <v>0</v>
      </c>
      <c r="F10351">
        <v>4226</v>
      </c>
      <c r="G10351">
        <v>0</v>
      </c>
      <c r="H10351" t="s">
        <v>116</v>
      </c>
      <c r="I10351">
        <v>1</v>
      </c>
      <c r="J10351" t="s">
        <v>66</v>
      </c>
      <c r="K10351" s="33" t="str">
        <f>IF(ISNA(VLOOKUP(C10351,'Provider-EHR crosswalk'!A:B,2,FALSE)),"No EHR Specified",VLOOKUP(C10351,'Provider-EHR crosswalk'!A:B,2,FALSE))</f>
        <v>eClinicalWorks V12</v>
      </c>
    </row>
    <row r="10352" spans="1:11" x14ac:dyDescent="0.25">
      <c r="A10352" t="s">
        <v>137</v>
      </c>
      <c r="B10352">
        <v>6</v>
      </c>
      <c r="C10352" t="s">
        <v>634</v>
      </c>
      <c r="D10352" t="s">
        <v>138</v>
      </c>
      <c r="E10352">
        <v>0</v>
      </c>
      <c r="F10352">
        <v>4226</v>
      </c>
      <c r="G10352">
        <v>0</v>
      </c>
      <c r="H10352" t="s">
        <v>116</v>
      </c>
      <c r="I10352">
        <v>1</v>
      </c>
      <c r="J10352" t="s">
        <v>66</v>
      </c>
      <c r="K10352" s="33" t="str">
        <f>IF(ISNA(VLOOKUP(C10352,'Provider-EHR crosswalk'!A:B,2,FALSE)),"No EHR Specified",VLOOKUP(C10352,'Provider-EHR crosswalk'!A:B,2,FALSE))</f>
        <v>eClinicalWorks V12</v>
      </c>
    </row>
    <row r="10353" spans="1:11" x14ac:dyDescent="0.25">
      <c r="A10353" t="s">
        <v>139</v>
      </c>
      <c r="B10353">
        <v>6</v>
      </c>
      <c r="C10353" t="s">
        <v>634</v>
      </c>
      <c r="D10353" t="s">
        <v>140</v>
      </c>
      <c r="E10353">
        <v>0</v>
      </c>
      <c r="F10353">
        <v>4226</v>
      </c>
      <c r="G10353">
        <v>0</v>
      </c>
      <c r="H10353" t="s">
        <v>116</v>
      </c>
      <c r="I10353">
        <v>1</v>
      </c>
      <c r="J10353" t="s">
        <v>66</v>
      </c>
      <c r="K10353" s="33" t="str">
        <f>IF(ISNA(VLOOKUP(C10353,'Provider-EHR crosswalk'!A:B,2,FALSE)),"No EHR Specified",VLOOKUP(C10353,'Provider-EHR crosswalk'!A:B,2,FALSE))</f>
        <v>eClinicalWorks V12</v>
      </c>
    </row>
    <row r="10354" spans="1:11" x14ac:dyDescent="0.25">
      <c r="A10354" t="s">
        <v>141</v>
      </c>
      <c r="B10354">
        <v>6</v>
      </c>
      <c r="C10354" t="s">
        <v>634</v>
      </c>
      <c r="D10354" t="s">
        <v>142</v>
      </c>
      <c r="E10354">
        <v>0</v>
      </c>
      <c r="F10354">
        <v>4226</v>
      </c>
      <c r="G10354">
        <v>0</v>
      </c>
      <c r="H10354" t="s">
        <v>116</v>
      </c>
      <c r="I10354">
        <v>1</v>
      </c>
      <c r="J10354" t="s">
        <v>66</v>
      </c>
      <c r="K10354" s="33" t="str">
        <f>IF(ISNA(VLOOKUP(C10354,'Provider-EHR crosswalk'!A:B,2,FALSE)),"No EHR Specified",VLOOKUP(C10354,'Provider-EHR crosswalk'!A:B,2,FALSE))</f>
        <v>eClinicalWorks V12</v>
      </c>
    </row>
    <row r="10355" spans="1:11" x14ac:dyDescent="0.25">
      <c r="A10355" t="s">
        <v>143</v>
      </c>
      <c r="B10355">
        <v>6</v>
      </c>
      <c r="C10355" t="s">
        <v>634</v>
      </c>
      <c r="D10355" t="s">
        <v>144</v>
      </c>
      <c r="E10355">
        <v>0</v>
      </c>
      <c r="F10355">
        <v>4226</v>
      </c>
      <c r="G10355">
        <v>0</v>
      </c>
      <c r="H10355" t="s">
        <v>116</v>
      </c>
      <c r="I10355">
        <v>1</v>
      </c>
      <c r="J10355" t="s">
        <v>66</v>
      </c>
      <c r="K10355" s="33" t="str">
        <f>IF(ISNA(VLOOKUP(C10355,'Provider-EHR crosswalk'!A:B,2,FALSE)),"No EHR Specified",VLOOKUP(C10355,'Provider-EHR crosswalk'!A:B,2,FALSE))</f>
        <v>eClinicalWorks V12</v>
      </c>
    </row>
    <row r="10356" spans="1:11" x14ac:dyDescent="0.25">
      <c r="A10356" t="s">
        <v>145</v>
      </c>
      <c r="B10356">
        <v>6</v>
      </c>
      <c r="C10356" t="s">
        <v>634</v>
      </c>
      <c r="D10356" t="s">
        <v>146</v>
      </c>
      <c r="E10356">
        <v>0</v>
      </c>
      <c r="F10356">
        <v>4226</v>
      </c>
      <c r="G10356">
        <v>0</v>
      </c>
      <c r="H10356" t="s">
        <v>116</v>
      </c>
      <c r="I10356">
        <v>1</v>
      </c>
      <c r="J10356" t="s">
        <v>66</v>
      </c>
      <c r="K10356" s="33" t="str">
        <f>IF(ISNA(VLOOKUP(C10356,'Provider-EHR crosswalk'!A:B,2,FALSE)),"No EHR Specified",VLOOKUP(C10356,'Provider-EHR crosswalk'!A:B,2,FALSE))</f>
        <v>eClinicalWorks V12</v>
      </c>
    </row>
    <row r="10357" spans="1:11" x14ac:dyDescent="0.25">
      <c r="A10357" t="s">
        <v>147</v>
      </c>
      <c r="B10357">
        <v>6</v>
      </c>
      <c r="C10357" t="s">
        <v>634</v>
      </c>
      <c r="D10357" t="s">
        <v>148</v>
      </c>
      <c r="E10357">
        <v>0</v>
      </c>
      <c r="F10357">
        <v>4227</v>
      </c>
      <c r="G10357">
        <v>0</v>
      </c>
      <c r="H10357" t="s">
        <v>116</v>
      </c>
      <c r="I10357">
        <v>1</v>
      </c>
      <c r="J10357" t="s">
        <v>66</v>
      </c>
      <c r="K10357" s="33" t="str">
        <f>IF(ISNA(VLOOKUP(C10357,'Provider-EHR crosswalk'!A:B,2,FALSE)),"No EHR Specified",VLOOKUP(C10357,'Provider-EHR crosswalk'!A:B,2,FALSE))</f>
        <v>eClinicalWorks V12</v>
      </c>
    </row>
    <row r="10358" spans="1:11" x14ac:dyDescent="0.25">
      <c r="A10358" t="s">
        <v>149</v>
      </c>
      <c r="B10358">
        <v>6</v>
      </c>
      <c r="C10358" t="s">
        <v>634</v>
      </c>
      <c r="D10358" t="s">
        <v>150</v>
      </c>
      <c r="E10358">
        <v>2</v>
      </c>
      <c r="F10358">
        <v>4227</v>
      </c>
      <c r="G10358">
        <v>0.05</v>
      </c>
      <c r="H10358" t="s">
        <v>116</v>
      </c>
      <c r="I10358">
        <v>1</v>
      </c>
      <c r="J10358" t="s">
        <v>66</v>
      </c>
      <c r="K10358" s="33" t="str">
        <f>IF(ISNA(VLOOKUP(C10358,'Provider-EHR crosswalk'!A:B,2,FALSE)),"No EHR Specified",VLOOKUP(C10358,'Provider-EHR crosswalk'!A:B,2,FALSE))</f>
        <v>eClinicalWorks V12</v>
      </c>
    </row>
    <row r="10359" spans="1:11" x14ac:dyDescent="0.25">
      <c r="A10359" t="s">
        <v>151</v>
      </c>
      <c r="B10359">
        <v>6</v>
      </c>
      <c r="C10359" t="s">
        <v>634</v>
      </c>
      <c r="D10359" t="s">
        <v>152</v>
      </c>
      <c r="E10359">
        <v>0</v>
      </c>
      <c r="F10359">
        <v>4226</v>
      </c>
      <c r="G10359">
        <v>0</v>
      </c>
      <c r="H10359" t="s">
        <v>116</v>
      </c>
      <c r="I10359">
        <v>1</v>
      </c>
      <c r="J10359" t="s">
        <v>66</v>
      </c>
      <c r="K10359" s="33" t="str">
        <f>IF(ISNA(VLOOKUP(C10359,'Provider-EHR crosswalk'!A:B,2,FALSE)),"No EHR Specified",VLOOKUP(C10359,'Provider-EHR crosswalk'!A:B,2,FALSE))</f>
        <v>eClinicalWorks V12</v>
      </c>
    </row>
    <row r="10360" spans="1:11" x14ac:dyDescent="0.25">
      <c r="A10360" t="s">
        <v>153</v>
      </c>
      <c r="B10360">
        <v>6</v>
      </c>
      <c r="C10360" t="s">
        <v>634</v>
      </c>
      <c r="D10360" t="s">
        <v>154</v>
      </c>
      <c r="E10360">
        <v>1</v>
      </c>
      <c r="F10360">
        <v>4226</v>
      </c>
      <c r="G10360">
        <v>0.02</v>
      </c>
      <c r="H10360" t="s">
        <v>116</v>
      </c>
      <c r="I10360">
        <v>1</v>
      </c>
      <c r="J10360" t="s">
        <v>66</v>
      </c>
      <c r="K10360" s="33" t="str">
        <f>IF(ISNA(VLOOKUP(C10360,'Provider-EHR crosswalk'!A:B,2,FALSE)),"No EHR Specified",VLOOKUP(C10360,'Provider-EHR crosswalk'!A:B,2,FALSE))</f>
        <v>eClinicalWorks V12</v>
      </c>
    </row>
    <row r="10361" spans="1:11" x14ac:dyDescent="0.25">
      <c r="A10361" t="s">
        <v>155</v>
      </c>
      <c r="B10361">
        <v>6</v>
      </c>
      <c r="C10361" t="s">
        <v>634</v>
      </c>
      <c r="D10361" t="s">
        <v>156</v>
      </c>
      <c r="E10361">
        <v>0</v>
      </c>
      <c r="F10361">
        <v>4226</v>
      </c>
      <c r="G10361">
        <v>0</v>
      </c>
      <c r="H10361" t="s">
        <v>157</v>
      </c>
      <c r="I10361" t="s">
        <v>157</v>
      </c>
      <c r="J10361" t="s">
        <v>157</v>
      </c>
      <c r="K10361" s="33" t="str">
        <f>IF(ISNA(VLOOKUP(C10361,'Provider-EHR crosswalk'!A:B,2,FALSE)),"No EHR Specified",VLOOKUP(C10361,'Provider-EHR crosswalk'!A:B,2,FALSE))</f>
        <v>eClinicalWorks V12</v>
      </c>
    </row>
    <row r="10362" spans="1:11" x14ac:dyDescent="0.25">
      <c r="A10362" t="s">
        <v>158</v>
      </c>
      <c r="B10362">
        <v>6</v>
      </c>
      <c r="C10362" t="s">
        <v>634</v>
      </c>
      <c r="D10362" t="s">
        <v>159</v>
      </c>
      <c r="E10362">
        <v>90</v>
      </c>
      <c r="F10362">
        <v>4226</v>
      </c>
      <c r="G10362">
        <v>2.13</v>
      </c>
      <c r="H10362" t="s">
        <v>157</v>
      </c>
      <c r="I10362" t="s">
        <v>157</v>
      </c>
      <c r="J10362" t="s">
        <v>157</v>
      </c>
      <c r="K10362" s="33" t="str">
        <f>IF(ISNA(VLOOKUP(C10362,'Provider-EHR crosswalk'!A:B,2,FALSE)),"No EHR Specified",VLOOKUP(C10362,'Provider-EHR crosswalk'!A:B,2,FALSE))</f>
        <v>eClinicalWorks V12</v>
      </c>
    </row>
    <row r="10363" spans="1:11" x14ac:dyDescent="0.25">
      <c r="A10363" t="s">
        <v>162</v>
      </c>
      <c r="B10363">
        <v>6</v>
      </c>
      <c r="C10363" t="s">
        <v>634</v>
      </c>
      <c r="D10363" t="s">
        <v>163</v>
      </c>
      <c r="E10363">
        <v>4078</v>
      </c>
      <c r="F10363">
        <v>4226</v>
      </c>
      <c r="G10363">
        <v>96.5</v>
      </c>
      <c r="H10363" t="s">
        <v>65</v>
      </c>
      <c r="I10363">
        <v>95</v>
      </c>
      <c r="J10363" t="s">
        <v>66</v>
      </c>
      <c r="K10363" s="33" t="str">
        <f>IF(ISNA(VLOOKUP(C10363,'Provider-EHR crosswalk'!A:B,2,FALSE)),"No EHR Specified",VLOOKUP(C10363,'Provider-EHR crosswalk'!A:B,2,FALSE))</f>
        <v>eClinicalWorks V12</v>
      </c>
    </row>
    <row r="10364" spans="1:11" x14ac:dyDescent="0.25">
      <c r="A10364" t="s">
        <v>164</v>
      </c>
      <c r="B10364">
        <v>6</v>
      </c>
      <c r="C10364" t="s">
        <v>634</v>
      </c>
      <c r="D10364" t="s">
        <v>165</v>
      </c>
      <c r="E10364">
        <v>457</v>
      </c>
      <c r="F10364">
        <v>547</v>
      </c>
      <c r="G10364">
        <v>83.55</v>
      </c>
      <c r="H10364" t="s">
        <v>65</v>
      </c>
      <c r="I10364">
        <v>95</v>
      </c>
      <c r="J10364" t="s">
        <v>69</v>
      </c>
      <c r="K10364" s="33" t="str">
        <f>IF(ISNA(VLOOKUP(C10364,'Provider-EHR crosswalk'!A:B,2,FALSE)),"No EHR Specified",VLOOKUP(C10364,'Provider-EHR crosswalk'!A:B,2,FALSE))</f>
        <v>eClinicalWorks V12</v>
      </c>
    </row>
    <row r="10365" spans="1:11" x14ac:dyDescent="0.25">
      <c r="A10365" t="s">
        <v>166</v>
      </c>
      <c r="B10365">
        <v>6</v>
      </c>
      <c r="C10365" t="s">
        <v>634</v>
      </c>
      <c r="D10365" t="s">
        <v>167</v>
      </c>
      <c r="E10365">
        <v>8</v>
      </c>
      <c r="F10365">
        <v>547</v>
      </c>
      <c r="G10365">
        <v>1.46</v>
      </c>
      <c r="H10365" t="s">
        <v>116</v>
      </c>
      <c r="I10365">
        <v>5</v>
      </c>
      <c r="J10365" t="s">
        <v>66</v>
      </c>
      <c r="K10365" s="33" t="str">
        <f>IF(ISNA(VLOOKUP(C10365,'Provider-EHR crosswalk'!A:B,2,FALSE)),"No EHR Specified",VLOOKUP(C10365,'Provider-EHR crosswalk'!A:B,2,FALSE))</f>
        <v>eClinicalWorks V12</v>
      </c>
    </row>
    <row r="10366" spans="1:11" x14ac:dyDescent="0.25">
      <c r="A10366" t="s">
        <v>168</v>
      </c>
      <c r="B10366">
        <v>6</v>
      </c>
      <c r="C10366" t="s">
        <v>634</v>
      </c>
      <c r="D10366" t="s">
        <v>169</v>
      </c>
      <c r="E10366">
        <v>6</v>
      </c>
      <c r="F10366">
        <v>547</v>
      </c>
      <c r="G10366">
        <v>1.1000000000000001</v>
      </c>
      <c r="H10366" t="s">
        <v>116</v>
      </c>
      <c r="I10366">
        <v>5</v>
      </c>
      <c r="J10366" t="s">
        <v>66</v>
      </c>
      <c r="K10366" s="33" t="str">
        <f>IF(ISNA(VLOOKUP(C10366,'Provider-EHR crosswalk'!A:B,2,FALSE)),"No EHR Specified",VLOOKUP(C10366,'Provider-EHR crosswalk'!A:B,2,FALSE))</f>
        <v>eClinicalWorks V12</v>
      </c>
    </row>
    <row r="10367" spans="1:11" x14ac:dyDescent="0.25">
      <c r="A10367" t="s">
        <v>170</v>
      </c>
      <c r="B10367">
        <v>6</v>
      </c>
      <c r="C10367" t="s">
        <v>634</v>
      </c>
      <c r="D10367" t="s">
        <v>171</v>
      </c>
      <c r="E10367">
        <v>76</v>
      </c>
      <c r="F10367">
        <v>547</v>
      </c>
      <c r="G10367">
        <v>13.89</v>
      </c>
      <c r="H10367" t="s">
        <v>116</v>
      </c>
      <c r="I10367">
        <v>5</v>
      </c>
      <c r="J10367" t="s">
        <v>69</v>
      </c>
      <c r="K10367" s="33" t="str">
        <f>IF(ISNA(VLOOKUP(C10367,'Provider-EHR crosswalk'!A:B,2,FALSE)),"No EHR Specified",VLOOKUP(C10367,'Provider-EHR crosswalk'!A:B,2,FALSE))</f>
        <v>eClinicalWorks V12</v>
      </c>
    </row>
    <row r="10368" spans="1:11" x14ac:dyDescent="0.25">
      <c r="A10368" t="s">
        <v>172</v>
      </c>
      <c r="B10368">
        <v>6</v>
      </c>
      <c r="C10368" t="s">
        <v>634</v>
      </c>
      <c r="D10368" t="s">
        <v>173</v>
      </c>
      <c r="E10368">
        <v>20</v>
      </c>
      <c r="F10368">
        <v>4226</v>
      </c>
      <c r="G10368">
        <v>0.47</v>
      </c>
      <c r="H10368" t="s">
        <v>116</v>
      </c>
      <c r="I10368">
        <v>5</v>
      </c>
      <c r="J10368" t="s">
        <v>66</v>
      </c>
      <c r="K10368" s="33" t="str">
        <f>IF(ISNA(VLOOKUP(C10368,'Provider-EHR crosswalk'!A:B,2,FALSE)),"No EHR Specified",VLOOKUP(C10368,'Provider-EHR crosswalk'!A:B,2,FALSE))</f>
        <v>eClinicalWorks V12</v>
      </c>
    </row>
    <row r="10369" spans="1:11" x14ac:dyDescent="0.25">
      <c r="A10369" t="s">
        <v>174</v>
      </c>
      <c r="B10369">
        <v>6</v>
      </c>
      <c r="C10369" t="s">
        <v>634</v>
      </c>
      <c r="D10369" t="s">
        <v>175</v>
      </c>
      <c r="E10369">
        <v>20</v>
      </c>
      <c r="F10369">
        <v>4226</v>
      </c>
      <c r="G10369">
        <v>0.47</v>
      </c>
      <c r="H10369" t="s">
        <v>116</v>
      </c>
      <c r="I10369">
        <v>5</v>
      </c>
      <c r="J10369" t="s">
        <v>66</v>
      </c>
      <c r="K10369" s="33" t="str">
        <f>IF(ISNA(VLOOKUP(C10369,'Provider-EHR crosswalk'!A:B,2,FALSE)),"No EHR Specified",VLOOKUP(C10369,'Provider-EHR crosswalk'!A:B,2,FALSE))</f>
        <v>eClinicalWorks V12</v>
      </c>
    </row>
    <row r="10370" spans="1:11" x14ac:dyDescent="0.25">
      <c r="A10370" t="s">
        <v>176</v>
      </c>
      <c r="B10370">
        <v>6</v>
      </c>
      <c r="C10370" t="s">
        <v>634</v>
      </c>
      <c r="D10370" t="s">
        <v>177</v>
      </c>
      <c r="E10370">
        <v>108</v>
      </c>
      <c r="F10370">
        <v>4226</v>
      </c>
      <c r="G10370">
        <v>2.56</v>
      </c>
      <c r="H10370" t="s">
        <v>116</v>
      </c>
      <c r="I10370">
        <v>5</v>
      </c>
      <c r="J10370" t="s">
        <v>66</v>
      </c>
      <c r="K10370" s="33" t="str">
        <f>IF(ISNA(VLOOKUP(C10370,'Provider-EHR crosswalk'!A:B,2,FALSE)),"No EHR Specified",VLOOKUP(C10370,'Provider-EHR crosswalk'!A:B,2,FALSE))</f>
        <v>eClinicalWorks V12</v>
      </c>
    </row>
    <row r="10371" spans="1:11" x14ac:dyDescent="0.25">
      <c r="A10371" t="s">
        <v>63</v>
      </c>
      <c r="B10371">
        <v>129</v>
      </c>
      <c r="C10371" t="s">
        <v>662</v>
      </c>
      <c r="D10371" t="s">
        <v>64</v>
      </c>
      <c r="E10371">
        <v>9</v>
      </c>
      <c r="F10371">
        <v>9</v>
      </c>
      <c r="G10371">
        <v>100</v>
      </c>
      <c r="H10371" t="s">
        <v>65</v>
      </c>
      <c r="I10371">
        <v>99</v>
      </c>
      <c r="J10371" t="s">
        <v>66</v>
      </c>
      <c r="K10371" s="33" t="str">
        <f>IF(ISNA(VLOOKUP(C10371,'Provider-EHR crosswalk'!A:B,2,FALSE)),"No EHR Specified",VLOOKUP(C10371,'Provider-EHR crosswalk'!A:B,2,FALSE))</f>
        <v>Veradigm EHR (formerly Allscripts)</v>
      </c>
    </row>
    <row r="10372" spans="1:11" x14ac:dyDescent="0.25">
      <c r="A10372" t="s">
        <v>67</v>
      </c>
      <c r="B10372">
        <v>129</v>
      </c>
      <c r="C10372" t="s">
        <v>662</v>
      </c>
      <c r="D10372" t="s">
        <v>68</v>
      </c>
      <c r="E10372">
        <v>3</v>
      </c>
      <c r="F10372">
        <v>9</v>
      </c>
      <c r="G10372">
        <v>33.33</v>
      </c>
      <c r="H10372" t="s">
        <v>65</v>
      </c>
      <c r="I10372">
        <v>75</v>
      </c>
      <c r="J10372" t="s">
        <v>69</v>
      </c>
      <c r="K10372" s="33" t="str">
        <f>IF(ISNA(VLOOKUP(C10372,'Provider-EHR crosswalk'!A:B,2,FALSE)),"No EHR Specified",VLOOKUP(C10372,'Provider-EHR crosswalk'!A:B,2,FALSE))</f>
        <v>Veradigm EHR (formerly Allscripts)</v>
      </c>
    </row>
    <row r="10373" spans="1:11" x14ac:dyDescent="0.25">
      <c r="A10373" t="s">
        <v>70</v>
      </c>
      <c r="B10373">
        <v>129</v>
      </c>
      <c r="C10373" t="s">
        <v>662</v>
      </c>
      <c r="D10373" t="s">
        <v>71</v>
      </c>
      <c r="E10373">
        <v>9</v>
      </c>
      <c r="F10373">
        <v>9</v>
      </c>
      <c r="G10373">
        <v>100</v>
      </c>
      <c r="H10373" t="s">
        <v>65</v>
      </c>
      <c r="I10373">
        <v>99</v>
      </c>
      <c r="J10373" t="s">
        <v>66</v>
      </c>
      <c r="K10373" s="33" t="str">
        <f>IF(ISNA(VLOOKUP(C10373,'Provider-EHR crosswalk'!A:B,2,FALSE)),"No EHR Specified",VLOOKUP(C10373,'Provider-EHR crosswalk'!A:B,2,FALSE))</f>
        <v>Veradigm EHR (formerly Allscripts)</v>
      </c>
    </row>
    <row r="10374" spans="1:11" x14ac:dyDescent="0.25">
      <c r="A10374" t="s">
        <v>72</v>
      </c>
      <c r="B10374">
        <v>129</v>
      </c>
      <c r="C10374" t="s">
        <v>662</v>
      </c>
      <c r="D10374" t="s">
        <v>73</v>
      </c>
      <c r="E10374">
        <v>9</v>
      </c>
      <c r="F10374">
        <v>9</v>
      </c>
      <c r="G10374">
        <v>100</v>
      </c>
      <c r="H10374" t="s">
        <v>65</v>
      </c>
      <c r="I10374">
        <v>99</v>
      </c>
      <c r="J10374" t="s">
        <v>66</v>
      </c>
      <c r="K10374" s="33" t="str">
        <f>IF(ISNA(VLOOKUP(C10374,'Provider-EHR crosswalk'!A:B,2,FALSE)),"No EHR Specified",VLOOKUP(C10374,'Provider-EHR crosswalk'!A:B,2,FALSE))</f>
        <v>Veradigm EHR (formerly Allscripts)</v>
      </c>
    </row>
    <row r="10375" spans="1:11" x14ac:dyDescent="0.25">
      <c r="A10375" t="s">
        <v>74</v>
      </c>
      <c r="B10375">
        <v>129</v>
      </c>
      <c r="C10375" t="s">
        <v>662</v>
      </c>
      <c r="D10375" t="s">
        <v>75</v>
      </c>
      <c r="E10375">
        <v>9</v>
      </c>
      <c r="F10375">
        <v>9</v>
      </c>
      <c r="G10375">
        <v>100</v>
      </c>
      <c r="H10375" t="s">
        <v>65</v>
      </c>
      <c r="I10375">
        <v>99</v>
      </c>
      <c r="J10375" t="s">
        <v>66</v>
      </c>
      <c r="K10375" s="33" t="str">
        <f>IF(ISNA(VLOOKUP(C10375,'Provider-EHR crosswalk'!A:B,2,FALSE)),"No EHR Specified",VLOOKUP(C10375,'Provider-EHR crosswalk'!A:B,2,FALSE))</f>
        <v>Veradigm EHR (formerly Allscripts)</v>
      </c>
    </row>
    <row r="10376" spans="1:11" x14ac:dyDescent="0.25">
      <c r="A10376" t="s">
        <v>76</v>
      </c>
      <c r="B10376">
        <v>129</v>
      </c>
      <c r="C10376" t="s">
        <v>662</v>
      </c>
      <c r="D10376" t="s">
        <v>77</v>
      </c>
      <c r="E10376">
        <v>9</v>
      </c>
      <c r="F10376">
        <v>9</v>
      </c>
      <c r="G10376">
        <v>100</v>
      </c>
      <c r="H10376" t="s">
        <v>65</v>
      </c>
      <c r="I10376">
        <v>85</v>
      </c>
      <c r="J10376" t="s">
        <v>66</v>
      </c>
      <c r="K10376" s="33" t="str">
        <f>IF(ISNA(VLOOKUP(C10376,'Provider-EHR crosswalk'!A:B,2,FALSE)),"No EHR Specified",VLOOKUP(C10376,'Provider-EHR crosswalk'!A:B,2,FALSE))</f>
        <v>Veradigm EHR (formerly Allscripts)</v>
      </c>
    </row>
    <row r="10377" spans="1:11" x14ac:dyDescent="0.25">
      <c r="A10377" t="s">
        <v>78</v>
      </c>
      <c r="B10377">
        <v>129</v>
      </c>
      <c r="C10377" t="s">
        <v>662</v>
      </c>
      <c r="D10377" t="s">
        <v>79</v>
      </c>
      <c r="E10377">
        <v>9</v>
      </c>
      <c r="F10377">
        <v>9</v>
      </c>
      <c r="G10377">
        <v>100</v>
      </c>
      <c r="H10377" t="s">
        <v>65</v>
      </c>
      <c r="I10377">
        <v>85</v>
      </c>
      <c r="J10377" t="s">
        <v>66</v>
      </c>
      <c r="K10377" s="33" t="str">
        <f>IF(ISNA(VLOOKUP(C10377,'Provider-EHR crosswalk'!A:B,2,FALSE)),"No EHR Specified",VLOOKUP(C10377,'Provider-EHR crosswalk'!A:B,2,FALSE))</f>
        <v>Veradigm EHR (formerly Allscripts)</v>
      </c>
    </row>
    <row r="10378" spans="1:11" x14ac:dyDescent="0.25">
      <c r="A10378" t="s">
        <v>80</v>
      </c>
      <c r="B10378">
        <v>129</v>
      </c>
      <c r="C10378" t="s">
        <v>662</v>
      </c>
      <c r="D10378" t="s">
        <v>81</v>
      </c>
      <c r="E10378">
        <v>9</v>
      </c>
      <c r="F10378">
        <v>9</v>
      </c>
      <c r="G10378">
        <v>100</v>
      </c>
      <c r="H10378" t="s">
        <v>65</v>
      </c>
      <c r="I10378">
        <v>85</v>
      </c>
      <c r="J10378" t="s">
        <v>66</v>
      </c>
      <c r="K10378" s="33" t="str">
        <f>IF(ISNA(VLOOKUP(C10378,'Provider-EHR crosswalk'!A:B,2,FALSE)),"No EHR Specified",VLOOKUP(C10378,'Provider-EHR crosswalk'!A:B,2,FALSE))</f>
        <v>Veradigm EHR (formerly Allscripts)</v>
      </c>
    </row>
    <row r="10379" spans="1:11" x14ac:dyDescent="0.25">
      <c r="A10379" t="s">
        <v>82</v>
      </c>
      <c r="B10379">
        <v>129</v>
      </c>
      <c r="C10379" t="s">
        <v>662</v>
      </c>
      <c r="D10379" t="s">
        <v>83</v>
      </c>
      <c r="E10379">
        <v>9</v>
      </c>
      <c r="F10379">
        <v>9</v>
      </c>
      <c r="G10379">
        <v>100</v>
      </c>
      <c r="H10379" t="s">
        <v>65</v>
      </c>
      <c r="I10379">
        <v>85</v>
      </c>
      <c r="J10379" t="s">
        <v>66</v>
      </c>
      <c r="K10379" s="33" t="str">
        <f>IF(ISNA(VLOOKUP(C10379,'Provider-EHR crosswalk'!A:B,2,FALSE)),"No EHR Specified",VLOOKUP(C10379,'Provider-EHR crosswalk'!A:B,2,FALSE))</f>
        <v>Veradigm EHR (formerly Allscripts)</v>
      </c>
    </row>
    <row r="10380" spans="1:11" x14ac:dyDescent="0.25">
      <c r="A10380" t="s">
        <v>84</v>
      </c>
      <c r="B10380">
        <v>129</v>
      </c>
      <c r="C10380" t="s">
        <v>662</v>
      </c>
      <c r="D10380" t="s">
        <v>85</v>
      </c>
      <c r="E10380">
        <v>9</v>
      </c>
      <c r="F10380">
        <v>9</v>
      </c>
      <c r="G10380">
        <v>100</v>
      </c>
      <c r="H10380" t="s">
        <v>65</v>
      </c>
      <c r="I10380">
        <v>85</v>
      </c>
      <c r="J10380" t="s">
        <v>66</v>
      </c>
      <c r="K10380" s="33" t="str">
        <f>IF(ISNA(VLOOKUP(C10380,'Provider-EHR crosswalk'!A:B,2,FALSE)),"No EHR Specified",VLOOKUP(C10380,'Provider-EHR crosswalk'!A:B,2,FALSE))</f>
        <v>Veradigm EHR (formerly Allscripts)</v>
      </c>
    </row>
    <row r="10381" spans="1:11" x14ac:dyDescent="0.25">
      <c r="A10381" t="s">
        <v>86</v>
      </c>
      <c r="B10381">
        <v>129</v>
      </c>
      <c r="C10381" t="s">
        <v>662</v>
      </c>
      <c r="D10381" t="s">
        <v>87</v>
      </c>
      <c r="E10381">
        <v>9</v>
      </c>
      <c r="F10381">
        <v>9</v>
      </c>
      <c r="G10381">
        <v>100</v>
      </c>
      <c r="H10381" t="s">
        <v>65</v>
      </c>
      <c r="I10381">
        <v>95</v>
      </c>
      <c r="J10381" t="s">
        <v>66</v>
      </c>
      <c r="K10381" s="33" t="str">
        <f>IF(ISNA(VLOOKUP(C10381,'Provider-EHR crosswalk'!A:B,2,FALSE)),"No EHR Specified",VLOOKUP(C10381,'Provider-EHR crosswalk'!A:B,2,FALSE))</f>
        <v>Veradigm EHR (formerly Allscripts)</v>
      </c>
    </row>
    <row r="10382" spans="1:11" x14ac:dyDescent="0.25">
      <c r="A10382" t="s">
        <v>88</v>
      </c>
      <c r="B10382">
        <v>129</v>
      </c>
      <c r="C10382" t="s">
        <v>662</v>
      </c>
      <c r="D10382" t="s">
        <v>89</v>
      </c>
      <c r="E10382">
        <v>9</v>
      </c>
      <c r="F10382">
        <v>9</v>
      </c>
      <c r="G10382">
        <v>100</v>
      </c>
      <c r="H10382" t="s">
        <v>65</v>
      </c>
      <c r="I10382">
        <v>95</v>
      </c>
      <c r="J10382" t="s">
        <v>66</v>
      </c>
      <c r="K10382" s="33" t="str">
        <f>IF(ISNA(VLOOKUP(C10382,'Provider-EHR crosswalk'!A:B,2,FALSE)),"No EHR Specified",VLOOKUP(C10382,'Provider-EHR crosswalk'!A:B,2,FALSE))</f>
        <v>Veradigm EHR (formerly Allscripts)</v>
      </c>
    </row>
    <row r="10383" spans="1:11" x14ac:dyDescent="0.25">
      <c r="A10383" t="s">
        <v>90</v>
      </c>
      <c r="B10383">
        <v>129</v>
      </c>
      <c r="C10383" t="s">
        <v>662</v>
      </c>
      <c r="D10383" t="s">
        <v>91</v>
      </c>
      <c r="E10383">
        <v>5</v>
      </c>
      <c r="F10383">
        <v>9</v>
      </c>
      <c r="G10383">
        <v>55.56</v>
      </c>
      <c r="H10383" t="s">
        <v>65</v>
      </c>
      <c r="I10383">
        <v>90</v>
      </c>
      <c r="J10383" t="s">
        <v>69</v>
      </c>
      <c r="K10383" s="33" t="str">
        <f>IF(ISNA(VLOOKUP(C10383,'Provider-EHR crosswalk'!A:B,2,FALSE)),"No EHR Specified",VLOOKUP(C10383,'Provider-EHR crosswalk'!A:B,2,FALSE))</f>
        <v>Veradigm EHR (formerly Allscripts)</v>
      </c>
    </row>
    <row r="10384" spans="1:11" x14ac:dyDescent="0.25">
      <c r="A10384" t="s">
        <v>92</v>
      </c>
      <c r="B10384">
        <v>129</v>
      </c>
      <c r="C10384" t="s">
        <v>662</v>
      </c>
      <c r="D10384" t="s">
        <v>93</v>
      </c>
      <c r="E10384">
        <v>9</v>
      </c>
      <c r="F10384">
        <v>9</v>
      </c>
      <c r="G10384">
        <v>100</v>
      </c>
      <c r="H10384" t="s">
        <v>65</v>
      </c>
      <c r="I10384">
        <v>90</v>
      </c>
      <c r="J10384" t="s">
        <v>66</v>
      </c>
      <c r="K10384" s="33" t="str">
        <f>IF(ISNA(VLOOKUP(C10384,'Provider-EHR crosswalk'!A:B,2,FALSE)),"No EHR Specified",VLOOKUP(C10384,'Provider-EHR crosswalk'!A:B,2,FALSE))</f>
        <v>Veradigm EHR (formerly Allscripts)</v>
      </c>
    </row>
    <row r="10385" spans="1:11" x14ac:dyDescent="0.25">
      <c r="A10385" t="s">
        <v>94</v>
      </c>
      <c r="B10385">
        <v>129</v>
      </c>
      <c r="C10385" t="s">
        <v>662</v>
      </c>
      <c r="D10385" t="s">
        <v>95</v>
      </c>
      <c r="E10385">
        <v>6</v>
      </c>
      <c r="F10385">
        <v>9</v>
      </c>
      <c r="G10385">
        <v>66.67</v>
      </c>
      <c r="H10385" t="s">
        <v>65</v>
      </c>
      <c r="I10385">
        <v>90</v>
      </c>
      <c r="J10385" t="s">
        <v>69</v>
      </c>
      <c r="K10385" s="33" t="str">
        <f>IF(ISNA(VLOOKUP(C10385,'Provider-EHR crosswalk'!A:B,2,FALSE)),"No EHR Specified",VLOOKUP(C10385,'Provider-EHR crosswalk'!A:B,2,FALSE))</f>
        <v>Veradigm EHR (formerly Allscripts)</v>
      </c>
    </row>
    <row r="10386" spans="1:11" x14ac:dyDescent="0.25">
      <c r="A10386" t="s">
        <v>96</v>
      </c>
      <c r="B10386">
        <v>129</v>
      </c>
      <c r="C10386" t="s">
        <v>662</v>
      </c>
      <c r="D10386" t="s">
        <v>97</v>
      </c>
      <c r="E10386">
        <v>9</v>
      </c>
      <c r="F10386">
        <v>9</v>
      </c>
      <c r="G10386">
        <v>100</v>
      </c>
      <c r="H10386" t="s">
        <v>65</v>
      </c>
      <c r="I10386">
        <v>90</v>
      </c>
      <c r="J10386" t="s">
        <v>66</v>
      </c>
      <c r="K10386" s="33" t="str">
        <f>IF(ISNA(VLOOKUP(C10386,'Provider-EHR crosswalk'!A:B,2,FALSE)),"No EHR Specified",VLOOKUP(C10386,'Provider-EHR crosswalk'!A:B,2,FALSE))</f>
        <v>Veradigm EHR (formerly Allscripts)</v>
      </c>
    </row>
    <row r="10387" spans="1:11" x14ac:dyDescent="0.25">
      <c r="A10387" t="s">
        <v>98</v>
      </c>
      <c r="B10387">
        <v>129</v>
      </c>
      <c r="C10387" t="s">
        <v>662</v>
      </c>
      <c r="D10387" t="s">
        <v>99</v>
      </c>
      <c r="E10387">
        <v>9</v>
      </c>
      <c r="F10387">
        <v>9</v>
      </c>
      <c r="G10387">
        <v>100</v>
      </c>
      <c r="H10387" t="s">
        <v>65</v>
      </c>
      <c r="I10387">
        <v>90</v>
      </c>
      <c r="J10387" t="s">
        <v>66</v>
      </c>
      <c r="K10387" s="33" t="str">
        <f>IF(ISNA(VLOOKUP(C10387,'Provider-EHR crosswalk'!A:B,2,FALSE)),"No EHR Specified",VLOOKUP(C10387,'Provider-EHR crosswalk'!A:B,2,FALSE))</f>
        <v>Veradigm EHR (formerly Allscripts)</v>
      </c>
    </row>
    <row r="10388" spans="1:11" x14ac:dyDescent="0.25">
      <c r="A10388" t="s">
        <v>100</v>
      </c>
      <c r="B10388">
        <v>129</v>
      </c>
      <c r="C10388" t="s">
        <v>662</v>
      </c>
      <c r="D10388" t="s">
        <v>101</v>
      </c>
      <c r="E10388">
        <v>77</v>
      </c>
      <c r="F10388">
        <v>77</v>
      </c>
      <c r="G10388">
        <v>100</v>
      </c>
      <c r="H10388" t="s">
        <v>65</v>
      </c>
      <c r="I10388">
        <v>99</v>
      </c>
      <c r="J10388" t="s">
        <v>66</v>
      </c>
      <c r="K10388" s="33" t="str">
        <f>IF(ISNA(VLOOKUP(C10388,'Provider-EHR crosswalk'!A:B,2,FALSE)),"No EHR Specified",VLOOKUP(C10388,'Provider-EHR crosswalk'!A:B,2,FALSE))</f>
        <v>Veradigm EHR (formerly Allscripts)</v>
      </c>
    </row>
    <row r="10389" spans="1:11" x14ac:dyDescent="0.25">
      <c r="A10389" t="s">
        <v>102</v>
      </c>
      <c r="B10389">
        <v>129</v>
      </c>
      <c r="C10389" t="s">
        <v>662</v>
      </c>
      <c r="D10389" t="s">
        <v>103</v>
      </c>
      <c r="E10389">
        <v>77</v>
      </c>
      <c r="F10389">
        <v>77</v>
      </c>
      <c r="G10389">
        <v>100</v>
      </c>
      <c r="H10389" t="s">
        <v>65</v>
      </c>
      <c r="I10389">
        <v>99</v>
      </c>
      <c r="J10389" t="s">
        <v>66</v>
      </c>
      <c r="K10389" s="33" t="str">
        <f>IF(ISNA(VLOOKUP(C10389,'Provider-EHR crosswalk'!A:B,2,FALSE)),"No EHR Specified",VLOOKUP(C10389,'Provider-EHR crosswalk'!A:B,2,FALSE))</f>
        <v>Veradigm EHR (formerly Allscripts)</v>
      </c>
    </row>
    <row r="10390" spans="1:11" x14ac:dyDescent="0.25">
      <c r="A10390" t="s">
        <v>104</v>
      </c>
      <c r="B10390">
        <v>129</v>
      </c>
      <c r="C10390" t="s">
        <v>662</v>
      </c>
      <c r="D10390" t="s">
        <v>105</v>
      </c>
      <c r="E10390">
        <v>77</v>
      </c>
      <c r="F10390">
        <v>77</v>
      </c>
      <c r="G10390">
        <v>100</v>
      </c>
      <c r="H10390" t="s">
        <v>65</v>
      </c>
      <c r="I10390">
        <v>99</v>
      </c>
      <c r="J10390" t="s">
        <v>66</v>
      </c>
      <c r="K10390" s="33" t="str">
        <f>IF(ISNA(VLOOKUP(C10390,'Provider-EHR crosswalk'!A:B,2,FALSE)),"No EHR Specified",VLOOKUP(C10390,'Provider-EHR crosswalk'!A:B,2,FALSE))</f>
        <v>Veradigm EHR (formerly Allscripts)</v>
      </c>
    </row>
    <row r="10391" spans="1:11" x14ac:dyDescent="0.25">
      <c r="A10391" t="s">
        <v>106</v>
      </c>
      <c r="B10391">
        <v>129</v>
      </c>
      <c r="C10391" t="s">
        <v>662</v>
      </c>
      <c r="D10391" t="s">
        <v>107</v>
      </c>
      <c r="E10391">
        <v>74</v>
      </c>
      <c r="F10391">
        <v>74</v>
      </c>
      <c r="G10391">
        <v>100</v>
      </c>
      <c r="H10391" t="s">
        <v>65</v>
      </c>
      <c r="I10391">
        <v>99</v>
      </c>
      <c r="J10391" t="s">
        <v>66</v>
      </c>
      <c r="K10391" s="33" t="str">
        <f>IF(ISNA(VLOOKUP(C10391,'Provider-EHR crosswalk'!A:B,2,FALSE)),"No EHR Specified",VLOOKUP(C10391,'Provider-EHR crosswalk'!A:B,2,FALSE))</f>
        <v>Veradigm EHR (formerly Allscripts)</v>
      </c>
    </row>
    <row r="10392" spans="1:11" x14ac:dyDescent="0.25">
      <c r="A10392" t="s">
        <v>108</v>
      </c>
      <c r="B10392">
        <v>129</v>
      </c>
      <c r="C10392" t="s">
        <v>662</v>
      </c>
      <c r="D10392" t="s">
        <v>109</v>
      </c>
      <c r="E10392">
        <v>74</v>
      </c>
      <c r="F10392">
        <v>74</v>
      </c>
      <c r="G10392">
        <v>100</v>
      </c>
      <c r="H10392" t="s">
        <v>65</v>
      </c>
      <c r="I10392">
        <v>99</v>
      </c>
      <c r="J10392" t="s">
        <v>66</v>
      </c>
      <c r="K10392" s="33" t="str">
        <f>IF(ISNA(VLOOKUP(C10392,'Provider-EHR crosswalk'!A:B,2,FALSE)),"No EHR Specified",VLOOKUP(C10392,'Provider-EHR crosswalk'!A:B,2,FALSE))</f>
        <v>Veradigm EHR (formerly Allscripts)</v>
      </c>
    </row>
    <row r="10393" spans="1:11" x14ac:dyDescent="0.25">
      <c r="A10393" t="s">
        <v>110</v>
      </c>
      <c r="B10393">
        <v>129</v>
      </c>
      <c r="C10393" t="s">
        <v>662</v>
      </c>
      <c r="D10393" t="s">
        <v>111</v>
      </c>
      <c r="E10393">
        <v>74</v>
      </c>
      <c r="F10393">
        <v>74</v>
      </c>
      <c r="G10393">
        <v>100</v>
      </c>
      <c r="H10393" t="s">
        <v>65</v>
      </c>
      <c r="I10393">
        <v>99</v>
      </c>
      <c r="J10393" t="s">
        <v>66</v>
      </c>
      <c r="K10393" s="33" t="str">
        <f>IF(ISNA(VLOOKUP(C10393,'Provider-EHR crosswalk'!A:B,2,FALSE)),"No EHR Specified",VLOOKUP(C10393,'Provider-EHR crosswalk'!A:B,2,FALSE))</f>
        <v>Veradigm EHR (formerly Allscripts)</v>
      </c>
    </row>
    <row r="10394" spans="1:11" x14ac:dyDescent="0.25">
      <c r="A10394" t="s">
        <v>112</v>
      </c>
      <c r="B10394">
        <v>129</v>
      </c>
      <c r="C10394" t="s">
        <v>662</v>
      </c>
      <c r="D10394" t="s">
        <v>113</v>
      </c>
      <c r="E10394">
        <v>74</v>
      </c>
      <c r="F10394">
        <v>74</v>
      </c>
      <c r="G10394">
        <v>100</v>
      </c>
      <c r="H10394" t="s">
        <v>65</v>
      </c>
      <c r="I10394">
        <v>99</v>
      </c>
      <c r="J10394" t="s">
        <v>66</v>
      </c>
      <c r="K10394" s="33" t="str">
        <f>IF(ISNA(VLOOKUP(C10394,'Provider-EHR crosswalk'!A:B,2,FALSE)),"No EHR Specified",VLOOKUP(C10394,'Provider-EHR crosswalk'!A:B,2,FALSE))</f>
        <v>Veradigm EHR (formerly Allscripts)</v>
      </c>
    </row>
    <row r="10395" spans="1:11" x14ac:dyDescent="0.25">
      <c r="A10395" t="s">
        <v>114</v>
      </c>
      <c r="B10395">
        <v>129</v>
      </c>
      <c r="C10395" t="s">
        <v>662</v>
      </c>
      <c r="D10395" t="s">
        <v>115</v>
      </c>
      <c r="E10395">
        <v>0</v>
      </c>
      <c r="F10395">
        <v>9</v>
      </c>
      <c r="G10395">
        <v>0</v>
      </c>
      <c r="H10395" t="s">
        <v>116</v>
      </c>
      <c r="I10395">
        <v>4</v>
      </c>
      <c r="J10395" t="s">
        <v>66</v>
      </c>
      <c r="K10395" s="33" t="str">
        <f>IF(ISNA(VLOOKUP(C10395,'Provider-EHR crosswalk'!A:B,2,FALSE)),"No EHR Specified",VLOOKUP(C10395,'Provider-EHR crosswalk'!A:B,2,FALSE))</f>
        <v>Veradigm EHR (formerly Allscripts)</v>
      </c>
    </row>
    <row r="10396" spans="1:11" x14ac:dyDescent="0.25">
      <c r="A10396" t="s">
        <v>117</v>
      </c>
      <c r="B10396">
        <v>129</v>
      </c>
      <c r="C10396" t="s">
        <v>662</v>
      </c>
      <c r="D10396" t="s">
        <v>118</v>
      </c>
      <c r="E10396">
        <v>0</v>
      </c>
      <c r="F10396">
        <v>9</v>
      </c>
      <c r="G10396">
        <v>0</v>
      </c>
      <c r="H10396" t="s">
        <v>116</v>
      </c>
      <c r="I10396">
        <v>4</v>
      </c>
      <c r="J10396" t="s">
        <v>66</v>
      </c>
      <c r="K10396" s="33" t="str">
        <f>IF(ISNA(VLOOKUP(C10396,'Provider-EHR crosswalk'!A:B,2,FALSE)),"No EHR Specified",VLOOKUP(C10396,'Provider-EHR crosswalk'!A:B,2,FALSE))</f>
        <v>Veradigm EHR (formerly Allscripts)</v>
      </c>
    </row>
    <row r="10397" spans="1:11" x14ac:dyDescent="0.25">
      <c r="A10397" t="s">
        <v>119</v>
      </c>
      <c r="B10397">
        <v>129</v>
      </c>
      <c r="C10397" t="s">
        <v>662</v>
      </c>
      <c r="D10397" t="s">
        <v>120</v>
      </c>
      <c r="E10397">
        <v>1</v>
      </c>
      <c r="F10397">
        <v>9</v>
      </c>
      <c r="G10397">
        <v>11.11</v>
      </c>
      <c r="H10397" t="s">
        <v>116</v>
      </c>
      <c r="I10397">
        <v>4</v>
      </c>
      <c r="J10397" t="s">
        <v>69</v>
      </c>
      <c r="K10397" s="33" t="str">
        <f>IF(ISNA(VLOOKUP(C10397,'Provider-EHR crosswalk'!A:B,2,FALSE)),"No EHR Specified",VLOOKUP(C10397,'Provider-EHR crosswalk'!A:B,2,FALSE))</f>
        <v>Veradigm EHR (formerly Allscripts)</v>
      </c>
    </row>
    <row r="10398" spans="1:11" x14ac:dyDescent="0.25">
      <c r="A10398" t="s">
        <v>121</v>
      </c>
      <c r="B10398">
        <v>129</v>
      </c>
      <c r="C10398" t="s">
        <v>662</v>
      </c>
      <c r="D10398" t="s">
        <v>122</v>
      </c>
      <c r="E10398">
        <v>0</v>
      </c>
      <c r="F10398">
        <v>9</v>
      </c>
      <c r="G10398">
        <v>0</v>
      </c>
      <c r="H10398" t="s">
        <v>116</v>
      </c>
      <c r="I10398">
        <v>1</v>
      </c>
      <c r="J10398" t="s">
        <v>66</v>
      </c>
      <c r="K10398" s="33" t="str">
        <f>IF(ISNA(VLOOKUP(C10398,'Provider-EHR crosswalk'!A:B,2,FALSE)),"No EHR Specified",VLOOKUP(C10398,'Provider-EHR crosswalk'!A:B,2,FALSE))</f>
        <v>Veradigm EHR (formerly Allscripts)</v>
      </c>
    </row>
    <row r="10399" spans="1:11" x14ac:dyDescent="0.25">
      <c r="A10399" t="s">
        <v>123</v>
      </c>
      <c r="B10399">
        <v>129</v>
      </c>
      <c r="C10399" t="s">
        <v>662</v>
      </c>
      <c r="D10399" t="s">
        <v>124</v>
      </c>
      <c r="E10399">
        <v>0</v>
      </c>
      <c r="F10399">
        <v>77</v>
      </c>
      <c r="G10399">
        <v>0</v>
      </c>
      <c r="H10399" t="s">
        <v>116</v>
      </c>
      <c r="I10399">
        <v>1</v>
      </c>
      <c r="J10399" t="s">
        <v>66</v>
      </c>
      <c r="K10399" s="33" t="str">
        <f>IF(ISNA(VLOOKUP(C10399,'Provider-EHR crosswalk'!A:B,2,FALSE)),"No EHR Specified",VLOOKUP(C10399,'Provider-EHR crosswalk'!A:B,2,FALSE))</f>
        <v>Veradigm EHR (formerly Allscripts)</v>
      </c>
    </row>
    <row r="10400" spans="1:11" x14ac:dyDescent="0.25">
      <c r="A10400" t="s">
        <v>125</v>
      </c>
      <c r="B10400">
        <v>129</v>
      </c>
      <c r="C10400" t="s">
        <v>662</v>
      </c>
      <c r="D10400" t="s">
        <v>126</v>
      </c>
      <c r="E10400">
        <v>0</v>
      </c>
      <c r="F10400">
        <v>77</v>
      </c>
      <c r="G10400">
        <v>0</v>
      </c>
      <c r="H10400" t="s">
        <v>116</v>
      </c>
      <c r="I10400">
        <v>1</v>
      </c>
      <c r="J10400" t="s">
        <v>66</v>
      </c>
      <c r="K10400" s="33" t="str">
        <f>IF(ISNA(VLOOKUP(C10400,'Provider-EHR crosswalk'!A:B,2,FALSE)),"No EHR Specified",VLOOKUP(C10400,'Provider-EHR crosswalk'!A:B,2,FALSE))</f>
        <v>Veradigm EHR (formerly Allscripts)</v>
      </c>
    </row>
    <row r="10401" spans="1:11" x14ac:dyDescent="0.25">
      <c r="A10401" t="s">
        <v>127</v>
      </c>
      <c r="B10401">
        <v>129</v>
      </c>
      <c r="C10401" t="s">
        <v>662</v>
      </c>
      <c r="D10401" t="s">
        <v>128</v>
      </c>
      <c r="E10401">
        <v>9</v>
      </c>
      <c r="F10401">
        <v>77</v>
      </c>
      <c r="G10401">
        <v>11.69</v>
      </c>
      <c r="H10401" t="s">
        <v>116</v>
      </c>
      <c r="I10401">
        <v>4</v>
      </c>
      <c r="J10401" t="s">
        <v>69</v>
      </c>
      <c r="K10401" s="33" t="str">
        <f>IF(ISNA(VLOOKUP(C10401,'Provider-EHR crosswalk'!A:B,2,FALSE)),"No EHR Specified",VLOOKUP(C10401,'Provider-EHR crosswalk'!A:B,2,FALSE))</f>
        <v>Veradigm EHR (formerly Allscripts)</v>
      </c>
    </row>
    <row r="10402" spans="1:11" x14ac:dyDescent="0.25">
      <c r="A10402" t="s">
        <v>129</v>
      </c>
      <c r="B10402">
        <v>129</v>
      </c>
      <c r="C10402" t="s">
        <v>662</v>
      </c>
      <c r="D10402" t="s">
        <v>130</v>
      </c>
      <c r="E10402">
        <v>0</v>
      </c>
      <c r="F10402">
        <v>77</v>
      </c>
      <c r="G10402">
        <v>0</v>
      </c>
      <c r="H10402" t="s">
        <v>116</v>
      </c>
      <c r="I10402">
        <v>4</v>
      </c>
      <c r="J10402" t="s">
        <v>66</v>
      </c>
      <c r="K10402" s="33" t="str">
        <f>IF(ISNA(VLOOKUP(C10402,'Provider-EHR crosswalk'!A:B,2,FALSE)),"No EHR Specified",VLOOKUP(C10402,'Provider-EHR crosswalk'!A:B,2,FALSE))</f>
        <v>Veradigm EHR (formerly Allscripts)</v>
      </c>
    </row>
    <row r="10403" spans="1:11" x14ac:dyDescent="0.25">
      <c r="A10403" t="s">
        <v>131</v>
      </c>
      <c r="B10403">
        <v>129</v>
      </c>
      <c r="C10403" t="s">
        <v>662</v>
      </c>
      <c r="D10403" t="s">
        <v>132</v>
      </c>
      <c r="E10403">
        <v>3</v>
      </c>
      <c r="F10403">
        <v>77</v>
      </c>
      <c r="G10403">
        <v>3.9</v>
      </c>
      <c r="H10403" t="s">
        <v>116</v>
      </c>
      <c r="I10403">
        <v>4</v>
      </c>
      <c r="J10403" t="s">
        <v>66</v>
      </c>
      <c r="K10403" s="33" t="str">
        <f>IF(ISNA(VLOOKUP(C10403,'Provider-EHR crosswalk'!A:B,2,FALSE)),"No EHR Specified",VLOOKUP(C10403,'Provider-EHR crosswalk'!A:B,2,FALSE))</f>
        <v>Veradigm EHR (formerly Allscripts)</v>
      </c>
    </row>
    <row r="10404" spans="1:11" x14ac:dyDescent="0.25">
      <c r="A10404" t="s">
        <v>133</v>
      </c>
      <c r="B10404">
        <v>129</v>
      </c>
      <c r="C10404" t="s">
        <v>662</v>
      </c>
      <c r="D10404" t="s">
        <v>134</v>
      </c>
      <c r="E10404">
        <v>0</v>
      </c>
      <c r="F10404">
        <v>77</v>
      </c>
      <c r="G10404">
        <v>0</v>
      </c>
      <c r="H10404" t="s">
        <v>116</v>
      </c>
      <c r="I10404">
        <v>1</v>
      </c>
      <c r="J10404" t="s">
        <v>66</v>
      </c>
      <c r="K10404" s="33" t="str">
        <f>IF(ISNA(VLOOKUP(C10404,'Provider-EHR crosswalk'!A:B,2,FALSE)),"No EHR Specified",VLOOKUP(C10404,'Provider-EHR crosswalk'!A:B,2,FALSE))</f>
        <v>Veradigm EHR (formerly Allscripts)</v>
      </c>
    </row>
    <row r="10405" spans="1:11" x14ac:dyDescent="0.25">
      <c r="A10405" t="s">
        <v>135</v>
      </c>
      <c r="B10405">
        <v>129</v>
      </c>
      <c r="C10405" t="s">
        <v>662</v>
      </c>
      <c r="D10405" t="s">
        <v>136</v>
      </c>
      <c r="E10405">
        <v>0</v>
      </c>
      <c r="F10405">
        <v>74</v>
      </c>
      <c r="G10405">
        <v>0</v>
      </c>
      <c r="H10405" t="s">
        <v>116</v>
      </c>
      <c r="I10405">
        <v>1</v>
      </c>
      <c r="J10405" t="s">
        <v>66</v>
      </c>
      <c r="K10405" s="33" t="str">
        <f>IF(ISNA(VLOOKUP(C10405,'Provider-EHR crosswalk'!A:B,2,FALSE)),"No EHR Specified",VLOOKUP(C10405,'Provider-EHR crosswalk'!A:B,2,FALSE))</f>
        <v>Veradigm EHR (formerly Allscripts)</v>
      </c>
    </row>
    <row r="10406" spans="1:11" x14ac:dyDescent="0.25">
      <c r="A10406" t="s">
        <v>137</v>
      </c>
      <c r="B10406">
        <v>129</v>
      </c>
      <c r="C10406" t="s">
        <v>662</v>
      </c>
      <c r="D10406" t="s">
        <v>138</v>
      </c>
      <c r="E10406">
        <v>0</v>
      </c>
      <c r="F10406">
        <v>74</v>
      </c>
      <c r="G10406">
        <v>0</v>
      </c>
      <c r="H10406" t="s">
        <v>116</v>
      </c>
      <c r="I10406">
        <v>1</v>
      </c>
      <c r="J10406" t="s">
        <v>66</v>
      </c>
      <c r="K10406" s="33" t="str">
        <f>IF(ISNA(VLOOKUP(C10406,'Provider-EHR crosswalk'!A:B,2,FALSE)),"No EHR Specified",VLOOKUP(C10406,'Provider-EHR crosswalk'!A:B,2,FALSE))</f>
        <v>Veradigm EHR (formerly Allscripts)</v>
      </c>
    </row>
    <row r="10407" spans="1:11" x14ac:dyDescent="0.25">
      <c r="A10407" t="s">
        <v>139</v>
      </c>
      <c r="B10407">
        <v>129</v>
      </c>
      <c r="C10407" t="s">
        <v>662</v>
      </c>
      <c r="D10407" t="s">
        <v>140</v>
      </c>
      <c r="E10407">
        <v>0</v>
      </c>
      <c r="F10407">
        <v>74</v>
      </c>
      <c r="G10407">
        <v>0</v>
      </c>
      <c r="H10407" t="s">
        <v>116</v>
      </c>
      <c r="I10407">
        <v>1</v>
      </c>
      <c r="J10407" t="s">
        <v>66</v>
      </c>
      <c r="K10407" s="33" t="str">
        <f>IF(ISNA(VLOOKUP(C10407,'Provider-EHR crosswalk'!A:B,2,FALSE)),"No EHR Specified",VLOOKUP(C10407,'Provider-EHR crosswalk'!A:B,2,FALSE))</f>
        <v>Veradigm EHR (formerly Allscripts)</v>
      </c>
    </row>
    <row r="10408" spans="1:11" x14ac:dyDescent="0.25">
      <c r="A10408" t="s">
        <v>141</v>
      </c>
      <c r="B10408">
        <v>129</v>
      </c>
      <c r="C10408" t="s">
        <v>662</v>
      </c>
      <c r="D10408" t="s">
        <v>142</v>
      </c>
      <c r="E10408">
        <v>0</v>
      </c>
      <c r="F10408">
        <v>74</v>
      </c>
      <c r="G10408">
        <v>0</v>
      </c>
      <c r="H10408" t="s">
        <v>116</v>
      </c>
      <c r="I10408">
        <v>1</v>
      </c>
      <c r="J10408" t="s">
        <v>66</v>
      </c>
      <c r="K10408" s="33" t="str">
        <f>IF(ISNA(VLOOKUP(C10408,'Provider-EHR crosswalk'!A:B,2,FALSE)),"No EHR Specified",VLOOKUP(C10408,'Provider-EHR crosswalk'!A:B,2,FALSE))</f>
        <v>Veradigm EHR (formerly Allscripts)</v>
      </c>
    </row>
    <row r="10409" spans="1:11" x14ac:dyDescent="0.25">
      <c r="A10409" t="s">
        <v>143</v>
      </c>
      <c r="B10409">
        <v>129</v>
      </c>
      <c r="C10409" t="s">
        <v>662</v>
      </c>
      <c r="D10409" t="s">
        <v>144</v>
      </c>
      <c r="E10409">
        <v>0</v>
      </c>
      <c r="F10409">
        <v>74</v>
      </c>
      <c r="G10409">
        <v>0</v>
      </c>
      <c r="H10409" t="s">
        <v>116</v>
      </c>
      <c r="I10409">
        <v>1</v>
      </c>
      <c r="J10409" t="s">
        <v>66</v>
      </c>
      <c r="K10409" s="33" t="str">
        <f>IF(ISNA(VLOOKUP(C10409,'Provider-EHR crosswalk'!A:B,2,FALSE)),"No EHR Specified",VLOOKUP(C10409,'Provider-EHR crosswalk'!A:B,2,FALSE))</f>
        <v>Veradigm EHR (formerly Allscripts)</v>
      </c>
    </row>
    <row r="10410" spans="1:11" x14ac:dyDescent="0.25">
      <c r="A10410" t="s">
        <v>145</v>
      </c>
      <c r="B10410">
        <v>129</v>
      </c>
      <c r="C10410" t="s">
        <v>662</v>
      </c>
      <c r="D10410" t="s">
        <v>146</v>
      </c>
      <c r="E10410">
        <v>0</v>
      </c>
      <c r="F10410">
        <v>74</v>
      </c>
      <c r="G10410">
        <v>0</v>
      </c>
      <c r="H10410" t="s">
        <v>116</v>
      </c>
      <c r="I10410">
        <v>1</v>
      </c>
      <c r="J10410" t="s">
        <v>66</v>
      </c>
      <c r="K10410" s="33" t="str">
        <f>IF(ISNA(VLOOKUP(C10410,'Provider-EHR crosswalk'!A:B,2,FALSE)),"No EHR Specified",VLOOKUP(C10410,'Provider-EHR crosswalk'!A:B,2,FALSE))</f>
        <v>Veradigm EHR (formerly Allscripts)</v>
      </c>
    </row>
    <row r="10411" spans="1:11" x14ac:dyDescent="0.25">
      <c r="A10411" t="s">
        <v>147</v>
      </c>
      <c r="B10411">
        <v>129</v>
      </c>
      <c r="C10411" t="s">
        <v>662</v>
      </c>
      <c r="D10411" t="s">
        <v>148</v>
      </c>
      <c r="E10411">
        <v>0</v>
      </c>
      <c r="F10411">
        <v>77</v>
      </c>
      <c r="G10411">
        <v>0</v>
      </c>
      <c r="H10411" t="s">
        <v>116</v>
      </c>
      <c r="I10411">
        <v>1</v>
      </c>
      <c r="J10411" t="s">
        <v>66</v>
      </c>
      <c r="K10411" s="33" t="str">
        <f>IF(ISNA(VLOOKUP(C10411,'Provider-EHR crosswalk'!A:B,2,FALSE)),"No EHR Specified",VLOOKUP(C10411,'Provider-EHR crosswalk'!A:B,2,FALSE))</f>
        <v>Veradigm EHR (formerly Allscripts)</v>
      </c>
    </row>
    <row r="10412" spans="1:11" x14ac:dyDescent="0.25">
      <c r="A10412" t="s">
        <v>149</v>
      </c>
      <c r="B10412">
        <v>129</v>
      </c>
      <c r="C10412" t="s">
        <v>662</v>
      </c>
      <c r="D10412" t="s">
        <v>150</v>
      </c>
      <c r="E10412">
        <v>0</v>
      </c>
      <c r="F10412">
        <v>77</v>
      </c>
      <c r="G10412">
        <v>0</v>
      </c>
      <c r="H10412" t="s">
        <v>116</v>
      </c>
      <c r="I10412">
        <v>1</v>
      </c>
      <c r="J10412" t="s">
        <v>66</v>
      </c>
      <c r="K10412" s="33" t="str">
        <f>IF(ISNA(VLOOKUP(C10412,'Provider-EHR crosswalk'!A:B,2,FALSE)),"No EHR Specified",VLOOKUP(C10412,'Provider-EHR crosswalk'!A:B,2,FALSE))</f>
        <v>Veradigm EHR (formerly Allscripts)</v>
      </c>
    </row>
    <row r="10413" spans="1:11" x14ac:dyDescent="0.25">
      <c r="A10413" t="s">
        <v>151</v>
      </c>
      <c r="B10413">
        <v>129</v>
      </c>
      <c r="C10413" t="s">
        <v>662</v>
      </c>
      <c r="D10413" t="s">
        <v>152</v>
      </c>
      <c r="E10413">
        <v>0</v>
      </c>
      <c r="F10413">
        <v>74</v>
      </c>
      <c r="G10413">
        <v>0</v>
      </c>
      <c r="H10413" t="s">
        <v>116</v>
      </c>
      <c r="I10413">
        <v>1</v>
      </c>
      <c r="J10413" t="s">
        <v>66</v>
      </c>
      <c r="K10413" s="33" t="str">
        <f>IF(ISNA(VLOOKUP(C10413,'Provider-EHR crosswalk'!A:B,2,FALSE)),"No EHR Specified",VLOOKUP(C10413,'Provider-EHR crosswalk'!A:B,2,FALSE))</f>
        <v>Veradigm EHR (formerly Allscripts)</v>
      </c>
    </row>
    <row r="10414" spans="1:11" x14ac:dyDescent="0.25">
      <c r="A10414" t="s">
        <v>153</v>
      </c>
      <c r="B10414">
        <v>129</v>
      </c>
      <c r="C10414" t="s">
        <v>662</v>
      </c>
      <c r="D10414" t="s">
        <v>154</v>
      </c>
      <c r="E10414">
        <v>0</v>
      </c>
      <c r="F10414">
        <v>74</v>
      </c>
      <c r="G10414">
        <v>0</v>
      </c>
      <c r="H10414" t="s">
        <v>116</v>
      </c>
      <c r="I10414">
        <v>1</v>
      </c>
      <c r="J10414" t="s">
        <v>66</v>
      </c>
      <c r="K10414" s="33" t="str">
        <f>IF(ISNA(VLOOKUP(C10414,'Provider-EHR crosswalk'!A:B,2,FALSE)),"No EHR Specified",VLOOKUP(C10414,'Provider-EHR crosswalk'!A:B,2,FALSE))</f>
        <v>Veradigm EHR (formerly Allscripts)</v>
      </c>
    </row>
    <row r="10415" spans="1:11" x14ac:dyDescent="0.25">
      <c r="A10415" t="s">
        <v>155</v>
      </c>
      <c r="B10415">
        <v>129</v>
      </c>
      <c r="C10415" t="s">
        <v>662</v>
      </c>
      <c r="D10415" t="s">
        <v>156</v>
      </c>
      <c r="E10415">
        <v>0</v>
      </c>
      <c r="F10415">
        <v>74</v>
      </c>
      <c r="G10415">
        <v>0</v>
      </c>
      <c r="H10415" t="s">
        <v>157</v>
      </c>
      <c r="I10415" t="s">
        <v>157</v>
      </c>
      <c r="J10415" t="s">
        <v>157</v>
      </c>
      <c r="K10415" s="33" t="str">
        <f>IF(ISNA(VLOOKUP(C10415,'Provider-EHR crosswalk'!A:B,2,FALSE)),"No EHR Specified",VLOOKUP(C10415,'Provider-EHR crosswalk'!A:B,2,FALSE))</f>
        <v>Veradigm EHR (formerly Allscripts)</v>
      </c>
    </row>
    <row r="10416" spans="1:11" x14ac:dyDescent="0.25">
      <c r="A10416" t="s">
        <v>158</v>
      </c>
      <c r="B10416">
        <v>129</v>
      </c>
      <c r="C10416" t="s">
        <v>662</v>
      </c>
      <c r="D10416" t="s">
        <v>159</v>
      </c>
      <c r="E10416">
        <v>0</v>
      </c>
      <c r="F10416">
        <v>74</v>
      </c>
      <c r="G10416">
        <v>0</v>
      </c>
      <c r="H10416" t="s">
        <v>157</v>
      </c>
      <c r="I10416" t="s">
        <v>157</v>
      </c>
      <c r="J10416" t="s">
        <v>157</v>
      </c>
      <c r="K10416" s="33" t="str">
        <f>IF(ISNA(VLOOKUP(C10416,'Provider-EHR crosswalk'!A:B,2,FALSE)),"No EHR Specified",VLOOKUP(C10416,'Provider-EHR crosswalk'!A:B,2,FALSE))</f>
        <v>Veradigm EHR (formerly Allscripts)</v>
      </c>
    </row>
    <row r="10417" spans="1:11" x14ac:dyDescent="0.25">
      <c r="A10417" t="s">
        <v>162</v>
      </c>
      <c r="B10417">
        <v>129</v>
      </c>
      <c r="C10417" t="s">
        <v>662</v>
      </c>
      <c r="D10417" t="s">
        <v>163</v>
      </c>
      <c r="E10417">
        <v>63</v>
      </c>
      <c r="F10417">
        <v>74</v>
      </c>
      <c r="G10417">
        <v>85.14</v>
      </c>
      <c r="H10417" t="s">
        <v>65</v>
      </c>
      <c r="I10417">
        <v>95</v>
      </c>
      <c r="J10417" t="s">
        <v>69</v>
      </c>
      <c r="K10417" s="33" t="str">
        <f>IF(ISNA(VLOOKUP(C10417,'Provider-EHR crosswalk'!A:B,2,FALSE)),"No EHR Specified",VLOOKUP(C10417,'Provider-EHR crosswalk'!A:B,2,FALSE))</f>
        <v>Veradigm EHR (formerly Allscripts)</v>
      </c>
    </row>
    <row r="10418" spans="1:11" x14ac:dyDescent="0.25">
      <c r="A10418" t="s">
        <v>164</v>
      </c>
      <c r="B10418">
        <v>129</v>
      </c>
      <c r="C10418" t="s">
        <v>662</v>
      </c>
      <c r="D10418" t="s">
        <v>165</v>
      </c>
      <c r="E10418">
        <v>7</v>
      </c>
      <c r="F10418">
        <v>9</v>
      </c>
      <c r="G10418">
        <v>77.78</v>
      </c>
      <c r="H10418" t="s">
        <v>65</v>
      </c>
      <c r="I10418">
        <v>95</v>
      </c>
      <c r="J10418" t="s">
        <v>69</v>
      </c>
      <c r="K10418" s="33" t="str">
        <f>IF(ISNA(VLOOKUP(C10418,'Provider-EHR crosswalk'!A:B,2,FALSE)),"No EHR Specified",VLOOKUP(C10418,'Provider-EHR crosswalk'!A:B,2,FALSE))</f>
        <v>Veradigm EHR (formerly Allscripts)</v>
      </c>
    </row>
    <row r="10419" spans="1:11" x14ac:dyDescent="0.25">
      <c r="A10419" t="s">
        <v>166</v>
      </c>
      <c r="B10419">
        <v>129</v>
      </c>
      <c r="C10419" t="s">
        <v>662</v>
      </c>
      <c r="D10419" t="s">
        <v>167</v>
      </c>
      <c r="E10419">
        <v>1</v>
      </c>
      <c r="F10419">
        <v>9</v>
      </c>
      <c r="G10419">
        <v>11.11</v>
      </c>
      <c r="H10419" t="s">
        <v>116</v>
      </c>
      <c r="I10419">
        <v>5</v>
      </c>
      <c r="J10419" t="s">
        <v>69</v>
      </c>
      <c r="K10419" s="33" t="str">
        <f>IF(ISNA(VLOOKUP(C10419,'Provider-EHR crosswalk'!A:B,2,FALSE)),"No EHR Specified",VLOOKUP(C10419,'Provider-EHR crosswalk'!A:B,2,FALSE))</f>
        <v>Veradigm EHR (formerly Allscripts)</v>
      </c>
    </row>
    <row r="10420" spans="1:11" x14ac:dyDescent="0.25">
      <c r="A10420" t="s">
        <v>168</v>
      </c>
      <c r="B10420">
        <v>129</v>
      </c>
      <c r="C10420" t="s">
        <v>662</v>
      </c>
      <c r="D10420" t="s">
        <v>169</v>
      </c>
      <c r="E10420">
        <v>1</v>
      </c>
      <c r="F10420">
        <v>9</v>
      </c>
      <c r="G10420">
        <v>11.11</v>
      </c>
      <c r="H10420" t="s">
        <v>116</v>
      </c>
      <c r="I10420">
        <v>5</v>
      </c>
      <c r="J10420" t="s">
        <v>69</v>
      </c>
      <c r="K10420" s="33" t="str">
        <f>IF(ISNA(VLOOKUP(C10420,'Provider-EHR crosswalk'!A:B,2,FALSE)),"No EHR Specified",VLOOKUP(C10420,'Provider-EHR crosswalk'!A:B,2,FALSE))</f>
        <v>Veradigm EHR (formerly Allscripts)</v>
      </c>
    </row>
    <row r="10421" spans="1:11" x14ac:dyDescent="0.25">
      <c r="A10421" t="s">
        <v>170</v>
      </c>
      <c r="B10421">
        <v>129</v>
      </c>
      <c r="C10421" t="s">
        <v>662</v>
      </c>
      <c r="D10421" t="s">
        <v>171</v>
      </c>
      <c r="E10421">
        <v>0</v>
      </c>
      <c r="F10421">
        <v>9</v>
      </c>
      <c r="G10421">
        <v>0</v>
      </c>
      <c r="H10421" t="s">
        <v>116</v>
      </c>
      <c r="I10421">
        <v>5</v>
      </c>
      <c r="J10421" t="s">
        <v>66</v>
      </c>
      <c r="K10421" s="33" t="str">
        <f>IF(ISNA(VLOOKUP(C10421,'Provider-EHR crosswalk'!A:B,2,FALSE)),"No EHR Specified",VLOOKUP(C10421,'Provider-EHR crosswalk'!A:B,2,FALSE))</f>
        <v>Veradigm EHR (formerly Allscripts)</v>
      </c>
    </row>
    <row r="10422" spans="1:11" x14ac:dyDescent="0.25">
      <c r="A10422" t="s">
        <v>172</v>
      </c>
      <c r="B10422">
        <v>129</v>
      </c>
      <c r="C10422" t="s">
        <v>662</v>
      </c>
      <c r="D10422" t="s">
        <v>173</v>
      </c>
      <c r="E10422">
        <v>0</v>
      </c>
      <c r="F10422">
        <v>74</v>
      </c>
      <c r="G10422">
        <v>0</v>
      </c>
      <c r="H10422" t="s">
        <v>116</v>
      </c>
      <c r="I10422">
        <v>5</v>
      </c>
      <c r="J10422" t="s">
        <v>66</v>
      </c>
      <c r="K10422" s="33" t="str">
        <f>IF(ISNA(VLOOKUP(C10422,'Provider-EHR crosswalk'!A:B,2,FALSE)),"No EHR Specified",VLOOKUP(C10422,'Provider-EHR crosswalk'!A:B,2,FALSE))</f>
        <v>Veradigm EHR (formerly Allscripts)</v>
      </c>
    </row>
    <row r="10423" spans="1:11" x14ac:dyDescent="0.25">
      <c r="A10423" t="s">
        <v>174</v>
      </c>
      <c r="B10423">
        <v>129</v>
      </c>
      <c r="C10423" t="s">
        <v>662</v>
      </c>
      <c r="D10423" t="s">
        <v>175</v>
      </c>
      <c r="E10423">
        <v>2</v>
      </c>
      <c r="F10423">
        <v>74</v>
      </c>
      <c r="G10423">
        <v>2.7</v>
      </c>
      <c r="H10423" t="s">
        <v>116</v>
      </c>
      <c r="I10423">
        <v>5</v>
      </c>
      <c r="J10423" t="s">
        <v>66</v>
      </c>
      <c r="K10423" s="33" t="str">
        <f>IF(ISNA(VLOOKUP(C10423,'Provider-EHR crosswalk'!A:B,2,FALSE)),"No EHR Specified",VLOOKUP(C10423,'Provider-EHR crosswalk'!A:B,2,FALSE))</f>
        <v>Veradigm EHR (formerly Allscripts)</v>
      </c>
    </row>
    <row r="10424" spans="1:11" x14ac:dyDescent="0.25">
      <c r="A10424" t="s">
        <v>176</v>
      </c>
      <c r="B10424">
        <v>129</v>
      </c>
      <c r="C10424" t="s">
        <v>662</v>
      </c>
      <c r="D10424" t="s">
        <v>177</v>
      </c>
      <c r="E10424">
        <v>9</v>
      </c>
      <c r="F10424">
        <v>74</v>
      </c>
      <c r="G10424">
        <v>12.16</v>
      </c>
      <c r="H10424" t="s">
        <v>116</v>
      </c>
      <c r="I10424">
        <v>5</v>
      </c>
      <c r="J10424" t="s">
        <v>69</v>
      </c>
      <c r="K10424" s="33" t="str">
        <f>IF(ISNA(VLOOKUP(C10424,'Provider-EHR crosswalk'!A:B,2,FALSE)),"No EHR Specified",VLOOKUP(C10424,'Provider-EHR crosswalk'!A:B,2,FALSE))</f>
        <v>Veradigm EHR (formerly Allscripts)</v>
      </c>
    </row>
    <row r="10425" spans="1:11" x14ac:dyDescent="0.25">
      <c r="A10425" t="s">
        <v>63</v>
      </c>
      <c r="B10425">
        <v>39</v>
      </c>
      <c r="C10425" t="s">
        <v>587</v>
      </c>
      <c r="D10425" t="s">
        <v>64</v>
      </c>
      <c r="E10425">
        <v>178</v>
      </c>
      <c r="F10425">
        <v>178</v>
      </c>
      <c r="G10425">
        <v>100</v>
      </c>
      <c r="H10425" t="s">
        <v>65</v>
      </c>
      <c r="I10425">
        <v>99</v>
      </c>
      <c r="J10425" t="s">
        <v>66</v>
      </c>
      <c r="K10425" s="33" t="str">
        <f>IF(ISNA(VLOOKUP(C10425,'Provider-EHR crosswalk'!A:B,2,FALSE)),"No EHR Specified",VLOOKUP(C10425,'Provider-EHR crosswalk'!A:B,2,FALSE))</f>
        <v>Athems Clinicals</v>
      </c>
    </row>
    <row r="10426" spans="1:11" x14ac:dyDescent="0.25">
      <c r="A10426" t="s">
        <v>67</v>
      </c>
      <c r="B10426">
        <v>39</v>
      </c>
      <c r="C10426" t="s">
        <v>587</v>
      </c>
      <c r="D10426" t="s">
        <v>68</v>
      </c>
      <c r="E10426">
        <v>167</v>
      </c>
      <c r="F10426">
        <v>178</v>
      </c>
      <c r="G10426">
        <v>93.82</v>
      </c>
      <c r="H10426" t="s">
        <v>65</v>
      </c>
      <c r="I10426">
        <v>75</v>
      </c>
      <c r="J10426" t="s">
        <v>66</v>
      </c>
      <c r="K10426" s="33" t="str">
        <f>IF(ISNA(VLOOKUP(C10426,'Provider-EHR crosswalk'!A:B,2,FALSE)),"No EHR Specified",VLOOKUP(C10426,'Provider-EHR crosswalk'!A:B,2,FALSE))</f>
        <v>Athems Clinicals</v>
      </c>
    </row>
    <row r="10427" spans="1:11" x14ac:dyDescent="0.25">
      <c r="A10427" t="s">
        <v>70</v>
      </c>
      <c r="B10427">
        <v>39</v>
      </c>
      <c r="C10427" t="s">
        <v>587</v>
      </c>
      <c r="D10427" t="s">
        <v>71</v>
      </c>
      <c r="E10427">
        <v>178</v>
      </c>
      <c r="F10427">
        <v>178</v>
      </c>
      <c r="G10427">
        <v>100</v>
      </c>
      <c r="H10427" t="s">
        <v>65</v>
      </c>
      <c r="I10427">
        <v>99</v>
      </c>
      <c r="J10427" t="s">
        <v>66</v>
      </c>
      <c r="K10427" s="33" t="str">
        <f>IF(ISNA(VLOOKUP(C10427,'Provider-EHR crosswalk'!A:B,2,FALSE)),"No EHR Specified",VLOOKUP(C10427,'Provider-EHR crosswalk'!A:B,2,FALSE))</f>
        <v>Athems Clinicals</v>
      </c>
    </row>
    <row r="10428" spans="1:11" x14ac:dyDescent="0.25">
      <c r="A10428" t="s">
        <v>72</v>
      </c>
      <c r="B10428">
        <v>39</v>
      </c>
      <c r="C10428" t="s">
        <v>587</v>
      </c>
      <c r="D10428" t="s">
        <v>73</v>
      </c>
      <c r="E10428">
        <v>178</v>
      </c>
      <c r="F10428">
        <v>178</v>
      </c>
      <c r="G10428">
        <v>100</v>
      </c>
      <c r="H10428" t="s">
        <v>65</v>
      </c>
      <c r="I10428">
        <v>99</v>
      </c>
      <c r="J10428" t="s">
        <v>66</v>
      </c>
      <c r="K10428" s="33" t="str">
        <f>IF(ISNA(VLOOKUP(C10428,'Provider-EHR crosswalk'!A:B,2,FALSE)),"No EHR Specified",VLOOKUP(C10428,'Provider-EHR crosswalk'!A:B,2,FALSE))</f>
        <v>Athems Clinicals</v>
      </c>
    </row>
    <row r="10429" spans="1:11" x14ac:dyDescent="0.25">
      <c r="A10429" t="s">
        <v>74</v>
      </c>
      <c r="B10429">
        <v>39</v>
      </c>
      <c r="C10429" t="s">
        <v>587</v>
      </c>
      <c r="D10429" t="s">
        <v>75</v>
      </c>
      <c r="E10429">
        <v>178</v>
      </c>
      <c r="F10429">
        <v>178</v>
      </c>
      <c r="G10429">
        <v>100</v>
      </c>
      <c r="H10429" t="s">
        <v>65</v>
      </c>
      <c r="I10429">
        <v>99</v>
      </c>
      <c r="J10429" t="s">
        <v>66</v>
      </c>
      <c r="K10429" s="33" t="str">
        <f>IF(ISNA(VLOOKUP(C10429,'Provider-EHR crosswalk'!A:B,2,FALSE)),"No EHR Specified",VLOOKUP(C10429,'Provider-EHR crosswalk'!A:B,2,FALSE))</f>
        <v>Athems Clinicals</v>
      </c>
    </row>
    <row r="10430" spans="1:11" x14ac:dyDescent="0.25">
      <c r="A10430" t="s">
        <v>76</v>
      </c>
      <c r="B10430">
        <v>39</v>
      </c>
      <c r="C10430" t="s">
        <v>587</v>
      </c>
      <c r="D10430" t="s">
        <v>77</v>
      </c>
      <c r="E10430">
        <v>178</v>
      </c>
      <c r="F10430">
        <v>178</v>
      </c>
      <c r="G10430">
        <v>100</v>
      </c>
      <c r="H10430" t="s">
        <v>65</v>
      </c>
      <c r="I10430">
        <v>85</v>
      </c>
      <c r="J10430" t="s">
        <v>66</v>
      </c>
      <c r="K10430" s="33" t="str">
        <f>IF(ISNA(VLOOKUP(C10430,'Provider-EHR crosswalk'!A:B,2,FALSE)),"No EHR Specified",VLOOKUP(C10430,'Provider-EHR crosswalk'!A:B,2,FALSE))</f>
        <v>Athems Clinicals</v>
      </c>
    </row>
    <row r="10431" spans="1:11" x14ac:dyDescent="0.25">
      <c r="A10431" t="s">
        <v>78</v>
      </c>
      <c r="B10431">
        <v>39</v>
      </c>
      <c r="C10431" t="s">
        <v>587</v>
      </c>
      <c r="D10431" t="s">
        <v>79</v>
      </c>
      <c r="E10431">
        <v>178</v>
      </c>
      <c r="F10431">
        <v>178</v>
      </c>
      <c r="G10431">
        <v>100</v>
      </c>
      <c r="H10431" t="s">
        <v>65</v>
      </c>
      <c r="I10431">
        <v>85</v>
      </c>
      <c r="J10431" t="s">
        <v>66</v>
      </c>
      <c r="K10431" s="33" t="str">
        <f>IF(ISNA(VLOOKUP(C10431,'Provider-EHR crosswalk'!A:B,2,FALSE)),"No EHR Specified",VLOOKUP(C10431,'Provider-EHR crosswalk'!A:B,2,FALSE))</f>
        <v>Athems Clinicals</v>
      </c>
    </row>
    <row r="10432" spans="1:11" x14ac:dyDescent="0.25">
      <c r="A10432" t="s">
        <v>80</v>
      </c>
      <c r="B10432">
        <v>39</v>
      </c>
      <c r="C10432" t="s">
        <v>587</v>
      </c>
      <c r="D10432" t="s">
        <v>81</v>
      </c>
      <c r="E10432">
        <v>178</v>
      </c>
      <c r="F10432">
        <v>178</v>
      </c>
      <c r="G10432">
        <v>100</v>
      </c>
      <c r="H10432" t="s">
        <v>65</v>
      </c>
      <c r="I10432">
        <v>85</v>
      </c>
      <c r="J10432" t="s">
        <v>66</v>
      </c>
      <c r="K10432" s="33" t="str">
        <f>IF(ISNA(VLOOKUP(C10432,'Provider-EHR crosswalk'!A:B,2,FALSE)),"No EHR Specified",VLOOKUP(C10432,'Provider-EHR crosswalk'!A:B,2,FALSE))</f>
        <v>Athems Clinicals</v>
      </c>
    </row>
    <row r="10433" spans="1:11" x14ac:dyDescent="0.25">
      <c r="A10433" t="s">
        <v>82</v>
      </c>
      <c r="B10433">
        <v>39</v>
      </c>
      <c r="C10433" t="s">
        <v>587</v>
      </c>
      <c r="D10433" t="s">
        <v>83</v>
      </c>
      <c r="E10433">
        <v>178</v>
      </c>
      <c r="F10433">
        <v>178</v>
      </c>
      <c r="G10433">
        <v>100</v>
      </c>
      <c r="H10433" t="s">
        <v>65</v>
      </c>
      <c r="I10433">
        <v>85</v>
      </c>
      <c r="J10433" t="s">
        <v>66</v>
      </c>
      <c r="K10433" s="33" t="str">
        <f>IF(ISNA(VLOOKUP(C10433,'Provider-EHR crosswalk'!A:B,2,FALSE)),"No EHR Specified",VLOOKUP(C10433,'Provider-EHR crosswalk'!A:B,2,FALSE))</f>
        <v>Athems Clinicals</v>
      </c>
    </row>
    <row r="10434" spans="1:11" x14ac:dyDescent="0.25">
      <c r="A10434" t="s">
        <v>84</v>
      </c>
      <c r="B10434">
        <v>39</v>
      </c>
      <c r="C10434" t="s">
        <v>587</v>
      </c>
      <c r="D10434" t="s">
        <v>85</v>
      </c>
      <c r="E10434">
        <v>178</v>
      </c>
      <c r="F10434">
        <v>178</v>
      </c>
      <c r="G10434">
        <v>100</v>
      </c>
      <c r="H10434" t="s">
        <v>65</v>
      </c>
      <c r="I10434">
        <v>85</v>
      </c>
      <c r="J10434" t="s">
        <v>66</v>
      </c>
      <c r="K10434" s="33" t="str">
        <f>IF(ISNA(VLOOKUP(C10434,'Provider-EHR crosswalk'!A:B,2,FALSE)),"No EHR Specified",VLOOKUP(C10434,'Provider-EHR crosswalk'!A:B,2,FALSE))</f>
        <v>Athems Clinicals</v>
      </c>
    </row>
    <row r="10435" spans="1:11" x14ac:dyDescent="0.25">
      <c r="A10435" t="s">
        <v>86</v>
      </c>
      <c r="B10435">
        <v>39</v>
      </c>
      <c r="C10435" t="s">
        <v>587</v>
      </c>
      <c r="D10435" t="s">
        <v>87</v>
      </c>
      <c r="E10435">
        <v>178</v>
      </c>
      <c r="F10435">
        <v>178</v>
      </c>
      <c r="G10435">
        <v>100</v>
      </c>
      <c r="H10435" t="s">
        <v>65</v>
      </c>
      <c r="I10435">
        <v>95</v>
      </c>
      <c r="J10435" t="s">
        <v>66</v>
      </c>
      <c r="K10435" s="33" t="str">
        <f>IF(ISNA(VLOOKUP(C10435,'Provider-EHR crosswalk'!A:B,2,FALSE)),"No EHR Specified",VLOOKUP(C10435,'Provider-EHR crosswalk'!A:B,2,FALSE))</f>
        <v>Athems Clinicals</v>
      </c>
    </row>
    <row r="10436" spans="1:11" x14ac:dyDescent="0.25">
      <c r="A10436" t="s">
        <v>88</v>
      </c>
      <c r="B10436">
        <v>39</v>
      </c>
      <c r="C10436" t="s">
        <v>587</v>
      </c>
      <c r="D10436" t="s">
        <v>89</v>
      </c>
      <c r="E10436">
        <v>178</v>
      </c>
      <c r="F10436">
        <v>178</v>
      </c>
      <c r="G10436">
        <v>100</v>
      </c>
      <c r="H10436" t="s">
        <v>65</v>
      </c>
      <c r="I10436">
        <v>95</v>
      </c>
      <c r="J10436" t="s">
        <v>66</v>
      </c>
      <c r="K10436" s="33" t="str">
        <f>IF(ISNA(VLOOKUP(C10436,'Provider-EHR crosswalk'!A:B,2,FALSE)),"No EHR Specified",VLOOKUP(C10436,'Provider-EHR crosswalk'!A:B,2,FALSE))</f>
        <v>Athems Clinicals</v>
      </c>
    </row>
    <row r="10437" spans="1:11" x14ac:dyDescent="0.25">
      <c r="A10437" t="s">
        <v>90</v>
      </c>
      <c r="B10437">
        <v>39</v>
      </c>
      <c r="C10437" t="s">
        <v>587</v>
      </c>
      <c r="D10437" t="s">
        <v>91</v>
      </c>
      <c r="E10437">
        <v>177</v>
      </c>
      <c r="F10437">
        <v>178</v>
      </c>
      <c r="G10437">
        <v>99.44</v>
      </c>
      <c r="H10437" t="s">
        <v>65</v>
      </c>
      <c r="I10437">
        <v>90</v>
      </c>
      <c r="J10437" t="s">
        <v>66</v>
      </c>
      <c r="K10437" s="33" t="str">
        <f>IF(ISNA(VLOOKUP(C10437,'Provider-EHR crosswalk'!A:B,2,FALSE)),"No EHR Specified",VLOOKUP(C10437,'Provider-EHR crosswalk'!A:B,2,FALSE))</f>
        <v>Athems Clinicals</v>
      </c>
    </row>
    <row r="10438" spans="1:11" x14ac:dyDescent="0.25">
      <c r="A10438" t="s">
        <v>92</v>
      </c>
      <c r="B10438">
        <v>39</v>
      </c>
      <c r="C10438" t="s">
        <v>587</v>
      </c>
      <c r="D10438" t="s">
        <v>93</v>
      </c>
      <c r="E10438">
        <v>40</v>
      </c>
      <c r="F10438">
        <v>178</v>
      </c>
      <c r="G10438">
        <v>22.47</v>
      </c>
      <c r="H10438" t="s">
        <v>65</v>
      </c>
      <c r="I10438">
        <v>90</v>
      </c>
      <c r="J10438" t="s">
        <v>69</v>
      </c>
      <c r="K10438" s="33" t="str">
        <f>IF(ISNA(VLOOKUP(C10438,'Provider-EHR crosswalk'!A:B,2,FALSE)),"No EHR Specified",VLOOKUP(C10438,'Provider-EHR crosswalk'!A:B,2,FALSE))</f>
        <v>Athems Clinicals</v>
      </c>
    </row>
    <row r="10439" spans="1:11" x14ac:dyDescent="0.25">
      <c r="A10439" t="s">
        <v>94</v>
      </c>
      <c r="B10439">
        <v>39</v>
      </c>
      <c r="C10439" t="s">
        <v>587</v>
      </c>
      <c r="D10439" t="s">
        <v>95</v>
      </c>
      <c r="E10439">
        <v>80</v>
      </c>
      <c r="F10439">
        <v>178</v>
      </c>
      <c r="G10439">
        <v>44.94</v>
      </c>
      <c r="H10439" t="s">
        <v>65</v>
      </c>
      <c r="I10439">
        <v>90</v>
      </c>
      <c r="J10439" t="s">
        <v>69</v>
      </c>
      <c r="K10439" s="33" t="str">
        <f>IF(ISNA(VLOOKUP(C10439,'Provider-EHR crosswalk'!A:B,2,FALSE)),"No EHR Specified",VLOOKUP(C10439,'Provider-EHR crosswalk'!A:B,2,FALSE))</f>
        <v>Athems Clinicals</v>
      </c>
    </row>
    <row r="10440" spans="1:11" x14ac:dyDescent="0.25">
      <c r="A10440" t="s">
        <v>96</v>
      </c>
      <c r="B10440">
        <v>39</v>
      </c>
      <c r="C10440" t="s">
        <v>587</v>
      </c>
      <c r="D10440" t="s">
        <v>97</v>
      </c>
      <c r="E10440">
        <v>121</v>
      </c>
      <c r="F10440">
        <v>178</v>
      </c>
      <c r="G10440">
        <v>67.98</v>
      </c>
      <c r="H10440" t="s">
        <v>65</v>
      </c>
      <c r="I10440">
        <v>90</v>
      </c>
      <c r="J10440" t="s">
        <v>69</v>
      </c>
      <c r="K10440" s="33" t="str">
        <f>IF(ISNA(VLOOKUP(C10440,'Provider-EHR crosswalk'!A:B,2,FALSE)),"No EHR Specified",VLOOKUP(C10440,'Provider-EHR crosswalk'!A:B,2,FALSE))</f>
        <v>Athems Clinicals</v>
      </c>
    </row>
    <row r="10441" spans="1:11" x14ac:dyDescent="0.25">
      <c r="A10441" t="s">
        <v>98</v>
      </c>
      <c r="B10441">
        <v>39</v>
      </c>
      <c r="C10441" t="s">
        <v>587</v>
      </c>
      <c r="D10441" t="s">
        <v>99</v>
      </c>
      <c r="E10441">
        <v>121</v>
      </c>
      <c r="F10441">
        <v>178</v>
      </c>
      <c r="G10441">
        <v>67.98</v>
      </c>
      <c r="H10441" t="s">
        <v>65</v>
      </c>
      <c r="I10441">
        <v>90</v>
      </c>
      <c r="J10441" t="s">
        <v>69</v>
      </c>
      <c r="K10441" s="33" t="str">
        <f>IF(ISNA(VLOOKUP(C10441,'Provider-EHR crosswalk'!A:B,2,FALSE)),"No EHR Specified",VLOOKUP(C10441,'Provider-EHR crosswalk'!A:B,2,FALSE))</f>
        <v>Athems Clinicals</v>
      </c>
    </row>
    <row r="10442" spans="1:11" x14ac:dyDescent="0.25">
      <c r="A10442" t="s">
        <v>100</v>
      </c>
      <c r="B10442">
        <v>39</v>
      </c>
      <c r="C10442" t="s">
        <v>587</v>
      </c>
      <c r="D10442" t="s">
        <v>101</v>
      </c>
      <c r="E10442">
        <v>1842</v>
      </c>
      <c r="F10442">
        <v>1842</v>
      </c>
      <c r="G10442">
        <v>100</v>
      </c>
      <c r="H10442" t="s">
        <v>65</v>
      </c>
      <c r="I10442">
        <v>99</v>
      </c>
      <c r="J10442" t="s">
        <v>66</v>
      </c>
      <c r="K10442" s="33" t="str">
        <f>IF(ISNA(VLOOKUP(C10442,'Provider-EHR crosswalk'!A:B,2,FALSE)),"No EHR Specified",VLOOKUP(C10442,'Provider-EHR crosswalk'!A:B,2,FALSE))</f>
        <v>Athems Clinicals</v>
      </c>
    </row>
    <row r="10443" spans="1:11" x14ac:dyDescent="0.25">
      <c r="A10443" t="s">
        <v>102</v>
      </c>
      <c r="B10443">
        <v>39</v>
      </c>
      <c r="C10443" t="s">
        <v>587</v>
      </c>
      <c r="D10443" t="s">
        <v>103</v>
      </c>
      <c r="E10443">
        <v>1842</v>
      </c>
      <c r="F10443">
        <v>1842</v>
      </c>
      <c r="G10443">
        <v>100</v>
      </c>
      <c r="H10443" t="s">
        <v>65</v>
      </c>
      <c r="I10443">
        <v>99</v>
      </c>
      <c r="J10443" t="s">
        <v>66</v>
      </c>
      <c r="K10443" s="33" t="str">
        <f>IF(ISNA(VLOOKUP(C10443,'Provider-EHR crosswalk'!A:B,2,FALSE)),"No EHR Specified",VLOOKUP(C10443,'Provider-EHR crosswalk'!A:B,2,FALSE))</f>
        <v>Athems Clinicals</v>
      </c>
    </row>
    <row r="10444" spans="1:11" x14ac:dyDescent="0.25">
      <c r="A10444" t="s">
        <v>104</v>
      </c>
      <c r="B10444">
        <v>39</v>
      </c>
      <c r="C10444" t="s">
        <v>587</v>
      </c>
      <c r="D10444" t="s">
        <v>105</v>
      </c>
      <c r="E10444">
        <v>1842</v>
      </c>
      <c r="F10444">
        <v>1842</v>
      </c>
      <c r="G10444">
        <v>100</v>
      </c>
      <c r="H10444" t="s">
        <v>65</v>
      </c>
      <c r="I10444">
        <v>99</v>
      </c>
      <c r="J10444" t="s">
        <v>66</v>
      </c>
      <c r="K10444" s="33" t="str">
        <f>IF(ISNA(VLOOKUP(C10444,'Provider-EHR crosswalk'!A:B,2,FALSE)),"No EHR Specified",VLOOKUP(C10444,'Provider-EHR crosswalk'!A:B,2,FALSE))</f>
        <v>Athems Clinicals</v>
      </c>
    </row>
    <row r="10445" spans="1:11" x14ac:dyDescent="0.25">
      <c r="A10445" t="s">
        <v>106</v>
      </c>
      <c r="B10445">
        <v>39</v>
      </c>
      <c r="C10445" t="s">
        <v>587</v>
      </c>
      <c r="D10445" t="s">
        <v>107</v>
      </c>
      <c r="E10445">
        <v>1842</v>
      </c>
      <c r="F10445">
        <v>1842</v>
      </c>
      <c r="G10445">
        <v>100</v>
      </c>
      <c r="H10445" t="s">
        <v>65</v>
      </c>
      <c r="I10445">
        <v>99</v>
      </c>
      <c r="J10445" t="s">
        <v>66</v>
      </c>
      <c r="K10445" s="33" t="str">
        <f>IF(ISNA(VLOOKUP(C10445,'Provider-EHR crosswalk'!A:B,2,FALSE)),"No EHR Specified",VLOOKUP(C10445,'Provider-EHR crosswalk'!A:B,2,FALSE))</f>
        <v>Athems Clinicals</v>
      </c>
    </row>
    <row r="10446" spans="1:11" x14ac:dyDescent="0.25">
      <c r="A10446" t="s">
        <v>108</v>
      </c>
      <c r="B10446">
        <v>39</v>
      </c>
      <c r="C10446" t="s">
        <v>587</v>
      </c>
      <c r="D10446" t="s">
        <v>109</v>
      </c>
      <c r="E10446">
        <v>1842</v>
      </c>
      <c r="F10446">
        <v>1842</v>
      </c>
      <c r="G10446">
        <v>100</v>
      </c>
      <c r="H10446" t="s">
        <v>65</v>
      </c>
      <c r="I10446">
        <v>99</v>
      </c>
      <c r="J10446" t="s">
        <v>66</v>
      </c>
      <c r="K10446" s="33" t="str">
        <f>IF(ISNA(VLOOKUP(C10446,'Provider-EHR crosswalk'!A:B,2,FALSE)),"No EHR Specified",VLOOKUP(C10446,'Provider-EHR crosswalk'!A:B,2,FALSE))</f>
        <v>Athems Clinicals</v>
      </c>
    </row>
    <row r="10447" spans="1:11" x14ac:dyDescent="0.25">
      <c r="A10447" t="s">
        <v>110</v>
      </c>
      <c r="B10447">
        <v>39</v>
      </c>
      <c r="C10447" t="s">
        <v>587</v>
      </c>
      <c r="D10447" t="s">
        <v>111</v>
      </c>
      <c r="E10447">
        <v>1842</v>
      </c>
      <c r="F10447">
        <v>1842</v>
      </c>
      <c r="G10447">
        <v>100</v>
      </c>
      <c r="H10447" t="s">
        <v>65</v>
      </c>
      <c r="I10447">
        <v>99</v>
      </c>
      <c r="J10447" t="s">
        <v>66</v>
      </c>
      <c r="K10447" s="33" t="str">
        <f>IF(ISNA(VLOOKUP(C10447,'Provider-EHR crosswalk'!A:B,2,FALSE)),"No EHR Specified",VLOOKUP(C10447,'Provider-EHR crosswalk'!A:B,2,FALSE))</f>
        <v>Athems Clinicals</v>
      </c>
    </row>
    <row r="10448" spans="1:11" x14ac:dyDescent="0.25">
      <c r="A10448" t="s">
        <v>112</v>
      </c>
      <c r="B10448">
        <v>39</v>
      </c>
      <c r="C10448" t="s">
        <v>587</v>
      </c>
      <c r="D10448" t="s">
        <v>113</v>
      </c>
      <c r="E10448">
        <v>1842</v>
      </c>
      <c r="F10448">
        <v>1842</v>
      </c>
      <c r="G10448">
        <v>100</v>
      </c>
      <c r="H10448" t="s">
        <v>65</v>
      </c>
      <c r="I10448">
        <v>99</v>
      </c>
      <c r="J10448" t="s">
        <v>66</v>
      </c>
      <c r="K10448" s="33" t="str">
        <f>IF(ISNA(VLOOKUP(C10448,'Provider-EHR crosswalk'!A:B,2,FALSE)),"No EHR Specified",VLOOKUP(C10448,'Provider-EHR crosswalk'!A:B,2,FALSE))</f>
        <v>Athems Clinicals</v>
      </c>
    </row>
    <row r="10449" spans="1:11" x14ac:dyDescent="0.25">
      <c r="A10449" t="s">
        <v>114</v>
      </c>
      <c r="B10449">
        <v>39</v>
      </c>
      <c r="C10449" t="s">
        <v>587</v>
      </c>
      <c r="D10449" t="s">
        <v>115</v>
      </c>
      <c r="E10449">
        <v>2</v>
      </c>
      <c r="F10449">
        <v>178</v>
      </c>
      <c r="G10449">
        <v>1.1200000000000001</v>
      </c>
      <c r="H10449" t="s">
        <v>116</v>
      </c>
      <c r="I10449">
        <v>4</v>
      </c>
      <c r="J10449" t="s">
        <v>66</v>
      </c>
      <c r="K10449" s="33" t="str">
        <f>IF(ISNA(VLOOKUP(C10449,'Provider-EHR crosswalk'!A:B,2,FALSE)),"No EHR Specified",VLOOKUP(C10449,'Provider-EHR crosswalk'!A:B,2,FALSE))</f>
        <v>Athems Clinicals</v>
      </c>
    </row>
    <row r="10450" spans="1:11" x14ac:dyDescent="0.25">
      <c r="A10450" t="s">
        <v>117</v>
      </c>
      <c r="B10450">
        <v>39</v>
      </c>
      <c r="C10450" t="s">
        <v>587</v>
      </c>
      <c r="D10450" t="s">
        <v>118</v>
      </c>
      <c r="E10450">
        <v>4</v>
      </c>
      <c r="F10450">
        <v>178</v>
      </c>
      <c r="G10450">
        <v>2.25</v>
      </c>
      <c r="H10450" t="s">
        <v>116</v>
      </c>
      <c r="I10450">
        <v>4</v>
      </c>
      <c r="J10450" t="s">
        <v>66</v>
      </c>
      <c r="K10450" s="33" t="str">
        <f>IF(ISNA(VLOOKUP(C10450,'Provider-EHR crosswalk'!A:B,2,FALSE)),"No EHR Specified",VLOOKUP(C10450,'Provider-EHR crosswalk'!A:B,2,FALSE))</f>
        <v>Athems Clinicals</v>
      </c>
    </row>
    <row r="10451" spans="1:11" x14ac:dyDescent="0.25">
      <c r="A10451" t="s">
        <v>119</v>
      </c>
      <c r="B10451">
        <v>39</v>
      </c>
      <c r="C10451" t="s">
        <v>587</v>
      </c>
      <c r="D10451" t="s">
        <v>120</v>
      </c>
      <c r="E10451">
        <v>12</v>
      </c>
      <c r="F10451">
        <v>178</v>
      </c>
      <c r="G10451">
        <v>6.74</v>
      </c>
      <c r="H10451" t="s">
        <v>116</v>
      </c>
      <c r="I10451">
        <v>4</v>
      </c>
      <c r="J10451" t="s">
        <v>69</v>
      </c>
      <c r="K10451" s="33" t="str">
        <f>IF(ISNA(VLOOKUP(C10451,'Provider-EHR crosswalk'!A:B,2,FALSE)),"No EHR Specified",VLOOKUP(C10451,'Provider-EHR crosswalk'!A:B,2,FALSE))</f>
        <v>Athems Clinicals</v>
      </c>
    </row>
    <row r="10452" spans="1:11" x14ac:dyDescent="0.25">
      <c r="A10452" t="s">
        <v>121</v>
      </c>
      <c r="B10452">
        <v>39</v>
      </c>
      <c r="C10452" t="s">
        <v>587</v>
      </c>
      <c r="D10452" t="s">
        <v>122</v>
      </c>
      <c r="E10452">
        <v>0</v>
      </c>
      <c r="F10452">
        <v>178</v>
      </c>
      <c r="G10452">
        <v>0</v>
      </c>
      <c r="H10452" t="s">
        <v>116</v>
      </c>
      <c r="I10452">
        <v>1</v>
      </c>
      <c r="J10452" t="s">
        <v>66</v>
      </c>
      <c r="K10452" s="33" t="str">
        <f>IF(ISNA(VLOOKUP(C10452,'Provider-EHR crosswalk'!A:B,2,FALSE)),"No EHR Specified",VLOOKUP(C10452,'Provider-EHR crosswalk'!A:B,2,FALSE))</f>
        <v>Athems Clinicals</v>
      </c>
    </row>
    <row r="10453" spans="1:11" x14ac:dyDescent="0.25">
      <c r="A10453" t="s">
        <v>123</v>
      </c>
      <c r="B10453">
        <v>39</v>
      </c>
      <c r="C10453" t="s">
        <v>587</v>
      </c>
      <c r="D10453" t="s">
        <v>124</v>
      </c>
      <c r="E10453">
        <v>0</v>
      </c>
      <c r="F10453">
        <v>1842</v>
      </c>
      <c r="G10453">
        <v>0</v>
      </c>
      <c r="H10453" t="s">
        <v>116</v>
      </c>
      <c r="I10453">
        <v>1</v>
      </c>
      <c r="J10453" t="s">
        <v>66</v>
      </c>
      <c r="K10453" s="33" t="str">
        <f>IF(ISNA(VLOOKUP(C10453,'Provider-EHR crosswalk'!A:B,2,FALSE)),"No EHR Specified",VLOOKUP(C10453,'Provider-EHR crosswalk'!A:B,2,FALSE))</f>
        <v>Athems Clinicals</v>
      </c>
    </row>
    <row r="10454" spans="1:11" x14ac:dyDescent="0.25">
      <c r="A10454" t="s">
        <v>125</v>
      </c>
      <c r="B10454">
        <v>39</v>
      </c>
      <c r="C10454" t="s">
        <v>587</v>
      </c>
      <c r="D10454" t="s">
        <v>126</v>
      </c>
      <c r="E10454">
        <v>0</v>
      </c>
      <c r="F10454">
        <v>1842</v>
      </c>
      <c r="G10454">
        <v>0</v>
      </c>
      <c r="H10454" t="s">
        <v>116</v>
      </c>
      <c r="I10454">
        <v>1</v>
      </c>
      <c r="J10454" t="s">
        <v>66</v>
      </c>
      <c r="K10454" s="33" t="str">
        <f>IF(ISNA(VLOOKUP(C10454,'Provider-EHR crosswalk'!A:B,2,FALSE)),"No EHR Specified",VLOOKUP(C10454,'Provider-EHR crosswalk'!A:B,2,FALSE))</f>
        <v>Athems Clinicals</v>
      </c>
    </row>
    <row r="10455" spans="1:11" x14ac:dyDescent="0.25">
      <c r="A10455" t="s">
        <v>127</v>
      </c>
      <c r="B10455">
        <v>39</v>
      </c>
      <c r="C10455" t="s">
        <v>587</v>
      </c>
      <c r="D10455" t="s">
        <v>128</v>
      </c>
      <c r="E10455">
        <v>26</v>
      </c>
      <c r="F10455">
        <v>1842</v>
      </c>
      <c r="G10455">
        <v>1.41</v>
      </c>
      <c r="H10455" t="s">
        <v>116</v>
      </c>
      <c r="I10455">
        <v>4</v>
      </c>
      <c r="J10455" t="s">
        <v>66</v>
      </c>
      <c r="K10455" s="33" t="str">
        <f>IF(ISNA(VLOOKUP(C10455,'Provider-EHR crosswalk'!A:B,2,FALSE)),"No EHR Specified",VLOOKUP(C10455,'Provider-EHR crosswalk'!A:B,2,FALSE))</f>
        <v>Athems Clinicals</v>
      </c>
    </row>
    <row r="10456" spans="1:11" x14ac:dyDescent="0.25">
      <c r="A10456" t="s">
        <v>129</v>
      </c>
      <c r="B10456">
        <v>39</v>
      </c>
      <c r="C10456" t="s">
        <v>587</v>
      </c>
      <c r="D10456" t="s">
        <v>130</v>
      </c>
      <c r="E10456">
        <v>38</v>
      </c>
      <c r="F10456">
        <v>1842</v>
      </c>
      <c r="G10456">
        <v>2.06</v>
      </c>
      <c r="H10456" t="s">
        <v>116</v>
      </c>
      <c r="I10456">
        <v>4</v>
      </c>
      <c r="J10456" t="s">
        <v>66</v>
      </c>
      <c r="K10456" s="33" t="str">
        <f>IF(ISNA(VLOOKUP(C10456,'Provider-EHR crosswalk'!A:B,2,FALSE)),"No EHR Specified",VLOOKUP(C10456,'Provider-EHR crosswalk'!A:B,2,FALSE))</f>
        <v>Athems Clinicals</v>
      </c>
    </row>
    <row r="10457" spans="1:11" x14ac:dyDescent="0.25">
      <c r="A10457" t="s">
        <v>131</v>
      </c>
      <c r="B10457">
        <v>39</v>
      </c>
      <c r="C10457" t="s">
        <v>587</v>
      </c>
      <c r="D10457" t="s">
        <v>132</v>
      </c>
      <c r="E10457">
        <v>70</v>
      </c>
      <c r="F10457">
        <v>1842</v>
      </c>
      <c r="G10457">
        <v>3.8</v>
      </c>
      <c r="H10457" t="s">
        <v>116</v>
      </c>
      <c r="I10457">
        <v>4</v>
      </c>
      <c r="J10457" t="s">
        <v>66</v>
      </c>
      <c r="K10457" s="33" t="str">
        <f>IF(ISNA(VLOOKUP(C10457,'Provider-EHR crosswalk'!A:B,2,FALSE)),"No EHR Specified",VLOOKUP(C10457,'Provider-EHR crosswalk'!A:B,2,FALSE))</f>
        <v>Athems Clinicals</v>
      </c>
    </row>
    <row r="10458" spans="1:11" x14ac:dyDescent="0.25">
      <c r="A10458" t="s">
        <v>133</v>
      </c>
      <c r="B10458">
        <v>39</v>
      </c>
      <c r="C10458" t="s">
        <v>587</v>
      </c>
      <c r="D10458" t="s">
        <v>134</v>
      </c>
      <c r="E10458">
        <v>2</v>
      </c>
      <c r="F10458">
        <v>1842</v>
      </c>
      <c r="G10458">
        <v>0.11</v>
      </c>
      <c r="H10458" t="s">
        <v>116</v>
      </c>
      <c r="I10458">
        <v>1</v>
      </c>
      <c r="J10458" t="s">
        <v>66</v>
      </c>
      <c r="K10458" s="33" t="str">
        <f>IF(ISNA(VLOOKUP(C10458,'Provider-EHR crosswalk'!A:B,2,FALSE)),"No EHR Specified",VLOOKUP(C10458,'Provider-EHR crosswalk'!A:B,2,FALSE))</f>
        <v>Athems Clinicals</v>
      </c>
    </row>
    <row r="10459" spans="1:11" x14ac:dyDescent="0.25">
      <c r="A10459" t="s">
        <v>135</v>
      </c>
      <c r="B10459">
        <v>39</v>
      </c>
      <c r="C10459" t="s">
        <v>587</v>
      </c>
      <c r="D10459" t="s">
        <v>136</v>
      </c>
      <c r="E10459">
        <v>0</v>
      </c>
      <c r="F10459">
        <v>1842</v>
      </c>
      <c r="G10459">
        <v>0</v>
      </c>
      <c r="H10459" t="s">
        <v>116</v>
      </c>
      <c r="I10459">
        <v>1</v>
      </c>
      <c r="J10459" t="s">
        <v>66</v>
      </c>
      <c r="K10459" s="33" t="str">
        <f>IF(ISNA(VLOOKUP(C10459,'Provider-EHR crosswalk'!A:B,2,FALSE)),"No EHR Specified",VLOOKUP(C10459,'Provider-EHR crosswalk'!A:B,2,FALSE))</f>
        <v>Athems Clinicals</v>
      </c>
    </row>
    <row r="10460" spans="1:11" x14ac:dyDescent="0.25">
      <c r="A10460" t="s">
        <v>137</v>
      </c>
      <c r="B10460">
        <v>39</v>
      </c>
      <c r="C10460" t="s">
        <v>587</v>
      </c>
      <c r="D10460" t="s">
        <v>138</v>
      </c>
      <c r="E10460">
        <v>0</v>
      </c>
      <c r="F10460">
        <v>1842</v>
      </c>
      <c r="G10460">
        <v>0</v>
      </c>
      <c r="H10460" t="s">
        <v>116</v>
      </c>
      <c r="I10460">
        <v>1</v>
      </c>
      <c r="J10460" t="s">
        <v>66</v>
      </c>
      <c r="K10460" s="33" t="str">
        <f>IF(ISNA(VLOOKUP(C10460,'Provider-EHR crosswalk'!A:B,2,FALSE)),"No EHR Specified",VLOOKUP(C10460,'Provider-EHR crosswalk'!A:B,2,FALSE))</f>
        <v>Athems Clinicals</v>
      </c>
    </row>
    <row r="10461" spans="1:11" x14ac:dyDescent="0.25">
      <c r="A10461" t="s">
        <v>139</v>
      </c>
      <c r="B10461">
        <v>39</v>
      </c>
      <c r="C10461" t="s">
        <v>587</v>
      </c>
      <c r="D10461" t="s">
        <v>140</v>
      </c>
      <c r="E10461">
        <v>0</v>
      </c>
      <c r="F10461">
        <v>1842</v>
      </c>
      <c r="G10461">
        <v>0</v>
      </c>
      <c r="H10461" t="s">
        <v>116</v>
      </c>
      <c r="I10461">
        <v>1</v>
      </c>
      <c r="J10461" t="s">
        <v>66</v>
      </c>
      <c r="K10461" s="33" t="str">
        <f>IF(ISNA(VLOOKUP(C10461,'Provider-EHR crosswalk'!A:B,2,FALSE)),"No EHR Specified",VLOOKUP(C10461,'Provider-EHR crosswalk'!A:B,2,FALSE))</f>
        <v>Athems Clinicals</v>
      </c>
    </row>
    <row r="10462" spans="1:11" x14ac:dyDescent="0.25">
      <c r="A10462" t="s">
        <v>141</v>
      </c>
      <c r="B10462">
        <v>39</v>
      </c>
      <c r="C10462" t="s">
        <v>587</v>
      </c>
      <c r="D10462" t="s">
        <v>142</v>
      </c>
      <c r="E10462">
        <v>0</v>
      </c>
      <c r="F10462">
        <v>1842</v>
      </c>
      <c r="G10462">
        <v>0</v>
      </c>
      <c r="H10462" t="s">
        <v>116</v>
      </c>
      <c r="I10462">
        <v>1</v>
      </c>
      <c r="J10462" t="s">
        <v>66</v>
      </c>
      <c r="K10462" s="33" t="str">
        <f>IF(ISNA(VLOOKUP(C10462,'Provider-EHR crosswalk'!A:B,2,FALSE)),"No EHR Specified",VLOOKUP(C10462,'Provider-EHR crosswalk'!A:B,2,FALSE))</f>
        <v>Athems Clinicals</v>
      </c>
    </row>
    <row r="10463" spans="1:11" x14ac:dyDescent="0.25">
      <c r="A10463" t="s">
        <v>143</v>
      </c>
      <c r="B10463">
        <v>39</v>
      </c>
      <c r="C10463" t="s">
        <v>587</v>
      </c>
      <c r="D10463" t="s">
        <v>144</v>
      </c>
      <c r="E10463">
        <v>0</v>
      </c>
      <c r="F10463">
        <v>1842</v>
      </c>
      <c r="G10463">
        <v>0</v>
      </c>
      <c r="H10463" t="s">
        <v>116</v>
      </c>
      <c r="I10463">
        <v>1</v>
      </c>
      <c r="J10463" t="s">
        <v>66</v>
      </c>
      <c r="K10463" s="33" t="str">
        <f>IF(ISNA(VLOOKUP(C10463,'Provider-EHR crosswalk'!A:B,2,FALSE)),"No EHR Specified",VLOOKUP(C10463,'Provider-EHR crosswalk'!A:B,2,FALSE))</f>
        <v>Athems Clinicals</v>
      </c>
    </row>
    <row r="10464" spans="1:11" x14ac:dyDescent="0.25">
      <c r="A10464" t="s">
        <v>145</v>
      </c>
      <c r="B10464">
        <v>39</v>
      </c>
      <c r="C10464" t="s">
        <v>587</v>
      </c>
      <c r="D10464" t="s">
        <v>146</v>
      </c>
      <c r="E10464">
        <v>0</v>
      </c>
      <c r="F10464">
        <v>1842</v>
      </c>
      <c r="G10464">
        <v>0</v>
      </c>
      <c r="H10464" t="s">
        <v>116</v>
      </c>
      <c r="I10464">
        <v>1</v>
      </c>
      <c r="J10464" t="s">
        <v>66</v>
      </c>
      <c r="K10464" s="33" t="str">
        <f>IF(ISNA(VLOOKUP(C10464,'Provider-EHR crosswalk'!A:B,2,FALSE)),"No EHR Specified",VLOOKUP(C10464,'Provider-EHR crosswalk'!A:B,2,FALSE))</f>
        <v>Athems Clinicals</v>
      </c>
    </row>
    <row r="10465" spans="1:11" x14ac:dyDescent="0.25">
      <c r="A10465" t="s">
        <v>147</v>
      </c>
      <c r="B10465">
        <v>39</v>
      </c>
      <c r="C10465" t="s">
        <v>587</v>
      </c>
      <c r="D10465" t="s">
        <v>148</v>
      </c>
      <c r="E10465">
        <v>0</v>
      </c>
      <c r="F10465">
        <v>1842</v>
      </c>
      <c r="G10465">
        <v>0</v>
      </c>
      <c r="H10465" t="s">
        <v>116</v>
      </c>
      <c r="I10465">
        <v>1</v>
      </c>
      <c r="J10465" t="s">
        <v>66</v>
      </c>
      <c r="K10465" s="33" t="str">
        <f>IF(ISNA(VLOOKUP(C10465,'Provider-EHR crosswalk'!A:B,2,FALSE)),"No EHR Specified",VLOOKUP(C10465,'Provider-EHR crosswalk'!A:B,2,FALSE))</f>
        <v>Athems Clinicals</v>
      </c>
    </row>
    <row r="10466" spans="1:11" x14ac:dyDescent="0.25">
      <c r="A10466" t="s">
        <v>149</v>
      </c>
      <c r="B10466">
        <v>39</v>
      </c>
      <c r="C10466" t="s">
        <v>587</v>
      </c>
      <c r="D10466" t="s">
        <v>150</v>
      </c>
      <c r="E10466">
        <v>0</v>
      </c>
      <c r="F10466">
        <v>1842</v>
      </c>
      <c r="G10466">
        <v>0</v>
      </c>
      <c r="H10466" t="s">
        <v>116</v>
      </c>
      <c r="I10466">
        <v>1</v>
      </c>
      <c r="J10466" t="s">
        <v>66</v>
      </c>
      <c r="K10466" s="33" t="str">
        <f>IF(ISNA(VLOOKUP(C10466,'Provider-EHR crosswalk'!A:B,2,FALSE)),"No EHR Specified",VLOOKUP(C10466,'Provider-EHR crosswalk'!A:B,2,FALSE))</f>
        <v>Athems Clinicals</v>
      </c>
    </row>
    <row r="10467" spans="1:11" x14ac:dyDescent="0.25">
      <c r="A10467" t="s">
        <v>151</v>
      </c>
      <c r="B10467">
        <v>39</v>
      </c>
      <c r="C10467" t="s">
        <v>587</v>
      </c>
      <c r="D10467" t="s">
        <v>152</v>
      </c>
      <c r="E10467">
        <v>0</v>
      </c>
      <c r="F10467">
        <v>1842</v>
      </c>
      <c r="G10467">
        <v>0</v>
      </c>
      <c r="H10467" t="s">
        <v>116</v>
      </c>
      <c r="I10467">
        <v>1</v>
      </c>
      <c r="J10467" t="s">
        <v>66</v>
      </c>
      <c r="K10467" s="33" t="str">
        <f>IF(ISNA(VLOOKUP(C10467,'Provider-EHR crosswalk'!A:B,2,FALSE)),"No EHR Specified",VLOOKUP(C10467,'Provider-EHR crosswalk'!A:B,2,FALSE))</f>
        <v>Athems Clinicals</v>
      </c>
    </row>
    <row r="10468" spans="1:11" x14ac:dyDescent="0.25">
      <c r="A10468" t="s">
        <v>153</v>
      </c>
      <c r="B10468">
        <v>39</v>
      </c>
      <c r="C10468" t="s">
        <v>587</v>
      </c>
      <c r="D10468" t="s">
        <v>154</v>
      </c>
      <c r="E10468">
        <v>0</v>
      </c>
      <c r="F10468">
        <v>1842</v>
      </c>
      <c r="G10468">
        <v>0</v>
      </c>
      <c r="H10468" t="s">
        <v>116</v>
      </c>
      <c r="I10468">
        <v>1</v>
      </c>
      <c r="J10468" t="s">
        <v>66</v>
      </c>
      <c r="K10468" s="33" t="str">
        <f>IF(ISNA(VLOOKUP(C10468,'Provider-EHR crosswalk'!A:B,2,FALSE)),"No EHR Specified",VLOOKUP(C10468,'Provider-EHR crosswalk'!A:B,2,FALSE))</f>
        <v>Athems Clinicals</v>
      </c>
    </row>
    <row r="10469" spans="1:11" x14ac:dyDescent="0.25">
      <c r="A10469" t="s">
        <v>155</v>
      </c>
      <c r="B10469">
        <v>39</v>
      </c>
      <c r="C10469" t="s">
        <v>587</v>
      </c>
      <c r="D10469" t="s">
        <v>156</v>
      </c>
      <c r="E10469">
        <v>0</v>
      </c>
      <c r="F10469">
        <v>1842</v>
      </c>
      <c r="G10469">
        <v>0</v>
      </c>
      <c r="H10469" t="s">
        <v>157</v>
      </c>
      <c r="I10469" t="s">
        <v>157</v>
      </c>
      <c r="J10469" t="s">
        <v>157</v>
      </c>
      <c r="K10469" s="33" t="str">
        <f>IF(ISNA(VLOOKUP(C10469,'Provider-EHR crosswalk'!A:B,2,FALSE)),"No EHR Specified",VLOOKUP(C10469,'Provider-EHR crosswalk'!A:B,2,FALSE))</f>
        <v>Athems Clinicals</v>
      </c>
    </row>
    <row r="10470" spans="1:11" x14ac:dyDescent="0.25">
      <c r="A10470" t="s">
        <v>158</v>
      </c>
      <c r="B10470">
        <v>39</v>
      </c>
      <c r="C10470" t="s">
        <v>587</v>
      </c>
      <c r="D10470" t="s">
        <v>159</v>
      </c>
      <c r="E10470">
        <v>35</v>
      </c>
      <c r="F10470">
        <v>1842</v>
      </c>
      <c r="G10470">
        <v>1.9</v>
      </c>
      <c r="H10470" t="s">
        <v>157</v>
      </c>
      <c r="I10470" t="s">
        <v>157</v>
      </c>
      <c r="J10470" t="s">
        <v>157</v>
      </c>
      <c r="K10470" s="33" t="str">
        <f>IF(ISNA(VLOOKUP(C10470,'Provider-EHR crosswalk'!A:B,2,FALSE)),"No EHR Specified",VLOOKUP(C10470,'Provider-EHR crosswalk'!A:B,2,FALSE))</f>
        <v>Athems Clinicals</v>
      </c>
    </row>
    <row r="10471" spans="1:11" x14ac:dyDescent="0.25">
      <c r="A10471" t="s">
        <v>162</v>
      </c>
      <c r="B10471">
        <v>39</v>
      </c>
      <c r="C10471" t="s">
        <v>587</v>
      </c>
      <c r="D10471" t="s">
        <v>163</v>
      </c>
      <c r="E10471">
        <v>1777</v>
      </c>
      <c r="F10471">
        <v>1842</v>
      </c>
      <c r="G10471">
        <v>96.47</v>
      </c>
      <c r="H10471" t="s">
        <v>65</v>
      </c>
      <c r="I10471">
        <v>95</v>
      </c>
      <c r="J10471" t="s">
        <v>66</v>
      </c>
      <c r="K10471" s="33" t="str">
        <f>IF(ISNA(VLOOKUP(C10471,'Provider-EHR crosswalk'!A:B,2,FALSE)),"No EHR Specified",VLOOKUP(C10471,'Provider-EHR crosswalk'!A:B,2,FALSE))</f>
        <v>Athems Clinicals</v>
      </c>
    </row>
    <row r="10472" spans="1:11" x14ac:dyDescent="0.25">
      <c r="A10472" t="s">
        <v>164</v>
      </c>
      <c r="B10472">
        <v>39</v>
      </c>
      <c r="C10472" t="s">
        <v>587</v>
      </c>
      <c r="D10472" t="s">
        <v>165</v>
      </c>
      <c r="E10472">
        <v>170</v>
      </c>
      <c r="F10472">
        <v>178</v>
      </c>
      <c r="G10472">
        <v>95.51</v>
      </c>
      <c r="H10472" t="s">
        <v>65</v>
      </c>
      <c r="I10472">
        <v>95</v>
      </c>
      <c r="J10472" t="s">
        <v>66</v>
      </c>
      <c r="K10472" s="33" t="str">
        <f>IF(ISNA(VLOOKUP(C10472,'Provider-EHR crosswalk'!A:B,2,FALSE)),"No EHR Specified",VLOOKUP(C10472,'Provider-EHR crosswalk'!A:B,2,FALSE))</f>
        <v>Athems Clinicals</v>
      </c>
    </row>
    <row r="10473" spans="1:11" x14ac:dyDescent="0.25">
      <c r="A10473" t="s">
        <v>166</v>
      </c>
      <c r="B10473">
        <v>39</v>
      </c>
      <c r="C10473" t="s">
        <v>587</v>
      </c>
      <c r="D10473" t="s">
        <v>167</v>
      </c>
      <c r="E10473">
        <v>0</v>
      </c>
      <c r="F10473">
        <v>178</v>
      </c>
      <c r="G10473">
        <v>0</v>
      </c>
      <c r="H10473" t="s">
        <v>116</v>
      </c>
      <c r="I10473">
        <v>5</v>
      </c>
      <c r="J10473" t="s">
        <v>66</v>
      </c>
      <c r="K10473" s="33" t="str">
        <f>IF(ISNA(VLOOKUP(C10473,'Provider-EHR crosswalk'!A:B,2,FALSE)),"No EHR Specified",VLOOKUP(C10473,'Provider-EHR crosswalk'!A:B,2,FALSE))</f>
        <v>Athems Clinicals</v>
      </c>
    </row>
    <row r="10474" spans="1:11" x14ac:dyDescent="0.25">
      <c r="A10474" t="s">
        <v>168</v>
      </c>
      <c r="B10474">
        <v>39</v>
      </c>
      <c r="C10474" t="s">
        <v>587</v>
      </c>
      <c r="D10474" t="s">
        <v>169</v>
      </c>
      <c r="E10474">
        <v>0</v>
      </c>
      <c r="F10474">
        <v>178</v>
      </c>
      <c r="G10474">
        <v>0</v>
      </c>
      <c r="H10474" t="s">
        <v>116</v>
      </c>
      <c r="I10474">
        <v>5</v>
      </c>
      <c r="J10474" t="s">
        <v>66</v>
      </c>
      <c r="K10474" s="33" t="str">
        <f>IF(ISNA(VLOOKUP(C10474,'Provider-EHR crosswalk'!A:B,2,FALSE)),"No EHR Specified",VLOOKUP(C10474,'Provider-EHR crosswalk'!A:B,2,FALSE))</f>
        <v>Athems Clinicals</v>
      </c>
    </row>
    <row r="10475" spans="1:11" x14ac:dyDescent="0.25">
      <c r="A10475" t="s">
        <v>170</v>
      </c>
      <c r="B10475">
        <v>39</v>
      </c>
      <c r="C10475" t="s">
        <v>587</v>
      </c>
      <c r="D10475" t="s">
        <v>171</v>
      </c>
      <c r="E10475">
        <v>8</v>
      </c>
      <c r="F10475">
        <v>178</v>
      </c>
      <c r="G10475">
        <v>4.49</v>
      </c>
      <c r="H10475" t="s">
        <v>116</v>
      </c>
      <c r="I10475">
        <v>5</v>
      </c>
      <c r="J10475" t="s">
        <v>66</v>
      </c>
      <c r="K10475" s="33" t="str">
        <f>IF(ISNA(VLOOKUP(C10475,'Provider-EHR crosswalk'!A:B,2,FALSE)),"No EHR Specified",VLOOKUP(C10475,'Provider-EHR crosswalk'!A:B,2,FALSE))</f>
        <v>Athems Clinicals</v>
      </c>
    </row>
    <row r="10476" spans="1:11" x14ac:dyDescent="0.25">
      <c r="A10476" t="s">
        <v>172</v>
      </c>
      <c r="B10476">
        <v>39</v>
      </c>
      <c r="C10476" t="s">
        <v>587</v>
      </c>
      <c r="D10476" t="s">
        <v>173</v>
      </c>
      <c r="E10476">
        <v>14</v>
      </c>
      <c r="F10476">
        <v>1842</v>
      </c>
      <c r="G10476">
        <v>0.76</v>
      </c>
      <c r="H10476" t="s">
        <v>116</v>
      </c>
      <c r="I10476">
        <v>5</v>
      </c>
      <c r="J10476" t="s">
        <v>66</v>
      </c>
      <c r="K10476" s="33" t="str">
        <f>IF(ISNA(VLOOKUP(C10476,'Provider-EHR crosswalk'!A:B,2,FALSE)),"No EHR Specified",VLOOKUP(C10476,'Provider-EHR crosswalk'!A:B,2,FALSE))</f>
        <v>Athems Clinicals</v>
      </c>
    </row>
    <row r="10477" spans="1:11" x14ac:dyDescent="0.25">
      <c r="A10477" t="s">
        <v>174</v>
      </c>
      <c r="B10477">
        <v>39</v>
      </c>
      <c r="C10477" t="s">
        <v>587</v>
      </c>
      <c r="D10477" t="s">
        <v>175</v>
      </c>
      <c r="E10477">
        <v>0</v>
      </c>
      <c r="F10477">
        <v>1842</v>
      </c>
      <c r="G10477">
        <v>0</v>
      </c>
      <c r="H10477" t="s">
        <v>116</v>
      </c>
      <c r="I10477">
        <v>5</v>
      </c>
      <c r="J10477" t="s">
        <v>66</v>
      </c>
      <c r="K10477" s="33" t="str">
        <f>IF(ISNA(VLOOKUP(C10477,'Provider-EHR crosswalk'!A:B,2,FALSE)),"No EHR Specified",VLOOKUP(C10477,'Provider-EHR crosswalk'!A:B,2,FALSE))</f>
        <v>Athems Clinicals</v>
      </c>
    </row>
    <row r="10478" spans="1:11" x14ac:dyDescent="0.25">
      <c r="A10478" t="s">
        <v>176</v>
      </c>
      <c r="B10478">
        <v>39</v>
      </c>
      <c r="C10478" t="s">
        <v>587</v>
      </c>
      <c r="D10478" t="s">
        <v>177</v>
      </c>
      <c r="E10478">
        <v>51</v>
      </c>
      <c r="F10478">
        <v>1842</v>
      </c>
      <c r="G10478">
        <v>2.77</v>
      </c>
      <c r="H10478" t="s">
        <v>116</v>
      </c>
      <c r="I10478">
        <v>5</v>
      </c>
      <c r="J10478" t="s">
        <v>66</v>
      </c>
      <c r="K10478" s="33" t="str">
        <f>IF(ISNA(VLOOKUP(C10478,'Provider-EHR crosswalk'!A:B,2,FALSE)),"No EHR Specified",VLOOKUP(C10478,'Provider-EHR crosswalk'!A:B,2,FALSE))</f>
        <v>Athems Clinicals</v>
      </c>
    </row>
    <row r="10479" spans="1:11" x14ac:dyDescent="0.25">
      <c r="A10479" t="s">
        <v>63</v>
      </c>
      <c r="B10479">
        <v>72</v>
      </c>
      <c r="C10479" t="s">
        <v>606</v>
      </c>
      <c r="D10479" t="s">
        <v>64</v>
      </c>
      <c r="E10479">
        <v>51</v>
      </c>
      <c r="F10479">
        <v>51</v>
      </c>
      <c r="G10479">
        <v>100</v>
      </c>
      <c r="H10479" t="s">
        <v>65</v>
      </c>
      <c r="I10479">
        <v>99</v>
      </c>
      <c r="J10479" t="s">
        <v>66</v>
      </c>
      <c r="K10479" s="33" t="str">
        <f>IF(ISNA(VLOOKUP(C10479,'Provider-EHR crosswalk'!A:B,2,FALSE)),"No EHR Specified",VLOOKUP(C10479,'Provider-EHR crosswalk'!A:B,2,FALSE))</f>
        <v>Athems Clinicals</v>
      </c>
    </row>
    <row r="10480" spans="1:11" x14ac:dyDescent="0.25">
      <c r="A10480" t="s">
        <v>67</v>
      </c>
      <c r="B10480">
        <v>72</v>
      </c>
      <c r="C10480" t="s">
        <v>606</v>
      </c>
      <c r="D10480" t="s">
        <v>68</v>
      </c>
      <c r="E10480">
        <v>46</v>
      </c>
      <c r="F10480">
        <v>51</v>
      </c>
      <c r="G10480">
        <v>90.2</v>
      </c>
      <c r="H10480" t="s">
        <v>65</v>
      </c>
      <c r="I10480">
        <v>75</v>
      </c>
      <c r="J10480" t="s">
        <v>66</v>
      </c>
      <c r="K10480" s="33" t="str">
        <f>IF(ISNA(VLOOKUP(C10480,'Provider-EHR crosswalk'!A:B,2,FALSE)),"No EHR Specified",VLOOKUP(C10480,'Provider-EHR crosswalk'!A:B,2,FALSE))</f>
        <v>Athems Clinicals</v>
      </c>
    </row>
    <row r="10481" spans="1:11" x14ac:dyDescent="0.25">
      <c r="A10481" t="s">
        <v>70</v>
      </c>
      <c r="B10481">
        <v>72</v>
      </c>
      <c r="C10481" t="s">
        <v>606</v>
      </c>
      <c r="D10481" t="s">
        <v>71</v>
      </c>
      <c r="E10481">
        <v>51</v>
      </c>
      <c r="F10481">
        <v>51</v>
      </c>
      <c r="G10481">
        <v>100</v>
      </c>
      <c r="H10481" t="s">
        <v>65</v>
      </c>
      <c r="I10481">
        <v>99</v>
      </c>
      <c r="J10481" t="s">
        <v>66</v>
      </c>
      <c r="K10481" s="33" t="str">
        <f>IF(ISNA(VLOOKUP(C10481,'Provider-EHR crosswalk'!A:B,2,FALSE)),"No EHR Specified",VLOOKUP(C10481,'Provider-EHR crosswalk'!A:B,2,FALSE))</f>
        <v>Athems Clinicals</v>
      </c>
    </row>
    <row r="10482" spans="1:11" x14ac:dyDescent="0.25">
      <c r="A10482" t="s">
        <v>72</v>
      </c>
      <c r="B10482">
        <v>72</v>
      </c>
      <c r="C10482" t="s">
        <v>606</v>
      </c>
      <c r="D10482" t="s">
        <v>73</v>
      </c>
      <c r="E10482">
        <v>51</v>
      </c>
      <c r="F10482">
        <v>51</v>
      </c>
      <c r="G10482">
        <v>100</v>
      </c>
      <c r="H10482" t="s">
        <v>65</v>
      </c>
      <c r="I10482">
        <v>99</v>
      </c>
      <c r="J10482" t="s">
        <v>66</v>
      </c>
      <c r="K10482" s="33" t="str">
        <f>IF(ISNA(VLOOKUP(C10482,'Provider-EHR crosswalk'!A:B,2,FALSE)),"No EHR Specified",VLOOKUP(C10482,'Provider-EHR crosswalk'!A:B,2,FALSE))</f>
        <v>Athems Clinicals</v>
      </c>
    </row>
    <row r="10483" spans="1:11" x14ac:dyDescent="0.25">
      <c r="A10483" t="s">
        <v>74</v>
      </c>
      <c r="B10483">
        <v>72</v>
      </c>
      <c r="C10483" t="s">
        <v>606</v>
      </c>
      <c r="D10483" t="s">
        <v>75</v>
      </c>
      <c r="E10483">
        <v>51</v>
      </c>
      <c r="F10483">
        <v>51</v>
      </c>
      <c r="G10483">
        <v>100</v>
      </c>
      <c r="H10483" t="s">
        <v>65</v>
      </c>
      <c r="I10483">
        <v>99</v>
      </c>
      <c r="J10483" t="s">
        <v>66</v>
      </c>
      <c r="K10483" s="33" t="str">
        <f>IF(ISNA(VLOOKUP(C10483,'Provider-EHR crosswalk'!A:B,2,FALSE)),"No EHR Specified",VLOOKUP(C10483,'Provider-EHR crosswalk'!A:B,2,FALSE))</f>
        <v>Athems Clinicals</v>
      </c>
    </row>
    <row r="10484" spans="1:11" x14ac:dyDescent="0.25">
      <c r="A10484" t="s">
        <v>76</v>
      </c>
      <c r="B10484">
        <v>72</v>
      </c>
      <c r="C10484" t="s">
        <v>606</v>
      </c>
      <c r="D10484" t="s">
        <v>77</v>
      </c>
      <c r="E10484">
        <v>51</v>
      </c>
      <c r="F10484">
        <v>51</v>
      </c>
      <c r="G10484">
        <v>100</v>
      </c>
      <c r="H10484" t="s">
        <v>65</v>
      </c>
      <c r="I10484">
        <v>85</v>
      </c>
      <c r="J10484" t="s">
        <v>66</v>
      </c>
      <c r="K10484" s="33" t="str">
        <f>IF(ISNA(VLOOKUP(C10484,'Provider-EHR crosswalk'!A:B,2,FALSE)),"No EHR Specified",VLOOKUP(C10484,'Provider-EHR crosswalk'!A:B,2,FALSE))</f>
        <v>Athems Clinicals</v>
      </c>
    </row>
    <row r="10485" spans="1:11" x14ac:dyDescent="0.25">
      <c r="A10485" t="s">
        <v>78</v>
      </c>
      <c r="B10485">
        <v>72</v>
      </c>
      <c r="C10485" t="s">
        <v>606</v>
      </c>
      <c r="D10485" t="s">
        <v>79</v>
      </c>
      <c r="E10485">
        <v>51</v>
      </c>
      <c r="F10485">
        <v>51</v>
      </c>
      <c r="G10485">
        <v>100</v>
      </c>
      <c r="H10485" t="s">
        <v>65</v>
      </c>
      <c r="I10485">
        <v>85</v>
      </c>
      <c r="J10485" t="s">
        <v>66</v>
      </c>
      <c r="K10485" s="33" t="str">
        <f>IF(ISNA(VLOOKUP(C10485,'Provider-EHR crosswalk'!A:B,2,FALSE)),"No EHR Specified",VLOOKUP(C10485,'Provider-EHR crosswalk'!A:B,2,FALSE))</f>
        <v>Athems Clinicals</v>
      </c>
    </row>
    <row r="10486" spans="1:11" x14ac:dyDescent="0.25">
      <c r="A10486" t="s">
        <v>80</v>
      </c>
      <c r="B10486">
        <v>72</v>
      </c>
      <c r="C10486" t="s">
        <v>606</v>
      </c>
      <c r="D10486" t="s">
        <v>81</v>
      </c>
      <c r="E10486">
        <v>51</v>
      </c>
      <c r="F10486">
        <v>51</v>
      </c>
      <c r="G10486">
        <v>100</v>
      </c>
      <c r="H10486" t="s">
        <v>65</v>
      </c>
      <c r="I10486">
        <v>85</v>
      </c>
      <c r="J10486" t="s">
        <v>66</v>
      </c>
      <c r="K10486" s="33" t="str">
        <f>IF(ISNA(VLOOKUP(C10486,'Provider-EHR crosswalk'!A:B,2,FALSE)),"No EHR Specified",VLOOKUP(C10486,'Provider-EHR crosswalk'!A:B,2,FALSE))</f>
        <v>Athems Clinicals</v>
      </c>
    </row>
    <row r="10487" spans="1:11" x14ac:dyDescent="0.25">
      <c r="A10487" t="s">
        <v>82</v>
      </c>
      <c r="B10487">
        <v>72</v>
      </c>
      <c r="C10487" t="s">
        <v>606</v>
      </c>
      <c r="D10487" t="s">
        <v>83</v>
      </c>
      <c r="E10487">
        <v>51</v>
      </c>
      <c r="F10487">
        <v>51</v>
      </c>
      <c r="G10487">
        <v>100</v>
      </c>
      <c r="H10487" t="s">
        <v>65</v>
      </c>
      <c r="I10487">
        <v>85</v>
      </c>
      <c r="J10487" t="s">
        <v>66</v>
      </c>
      <c r="K10487" s="33" t="str">
        <f>IF(ISNA(VLOOKUP(C10487,'Provider-EHR crosswalk'!A:B,2,FALSE)),"No EHR Specified",VLOOKUP(C10487,'Provider-EHR crosswalk'!A:B,2,FALSE))</f>
        <v>Athems Clinicals</v>
      </c>
    </row>
    <row r="10488" spans="1:11" x14ac:dyDescent="0.25">
      <c r="A10488" t="s">
        <v>84</v>
      </c>
      <c r="B10488">
        <v>72</v>
      </c>
      <c r="C10488" t="s">
        <v>606</v>
      </c>
      <c r="D10488" t="s">
        <v>85</v>
      </c>
      <c r="E10488">
        <v>51</v>
      </c>
      <c r="F10488">
        <v>51</v>
      </c>
      <c r="G10488">
        <v>100</v>
      </c>
      <c r="H10488" t="s">
        <v>65</v>
      </c>
      <c r="I10488">
        <v>85</v>
      </c>
      <c r="J10488" t="s">
        <v>66</v>
      </c>
      <c r="K10488" s="33" t="str">
        <f>IF(ISNA(VLOOKUP(C10488,'Provider-EHR crosswalk'!A:B,2,FALSE)),"No EHR Specified",VLOOKUP(C10488,'Provider-EHR crosswalk'!A:B,2,FALSE))</f>
        <v>Athems Clinicals</v>
      </c>
    </row>
    <row r="10489" spans="1:11" x14ac:dyDescent="0.25">
      <c r="A10489" t="s">
        <v>86</v>
      </c>
      <c r="B10489">
        <v>72</v>
      </c>
      <c r="C10489" t="s">
        <v>606</v>
      </c>
      <c r="D10489" t="s">
        <v>87</v>
      </c>
      <c r="E10489">
        <v>51</v>
      </c>
      <c r="F10489">
        <v>51</v>
      </c>
      <c r="G10489">
        <v>100</v>
      </c>
      <c r="H10489" t="s">
        <v>65</v>
      </c>
      <c r="I10489">
        <v>95</v>
      </c>
      <c r="J10489" t="s">
        <v>66</v>
      </c>
      <c r="K10489" s="33" t="str">
        <f>IF(ISNA(VLOOKUP(C10489,'Provider-EHR crosswalk'!A:B,2,FALSE)),"No EHR Specified",VLOOKUP(C10489,'Provider-EHR crosswalk'!A:B,2,FALSE))</f>
        <v>Athems Clinicals</v>
      </c>
    </row>
    <row r="10490" spans="1:11" x14ac:dyDescent="0.25">
      <c r="A10490" t="s">
        <v>88</v>
      </c>
      <c r="B10490">
        <v>72</v>
      </c>
      <c r="C10490" t="s">
        <v>606</v>
      </c>
      <c r="D10490" t="s">
        <v>89</v>
      </c>
      <c r="E10490">
        <v>51</v>
      </c>
      <c r="F10490">
        <v>51</v>
      </c>
      <c r="G10490">
        <v>100</v>
      </c>
      <c r="H10490" t="s">
        <v>65</v>
      </c>
      <c r="I10490">
        <v>95</v>
      </c>
      <c r="J10490" t="s">
        <v>66</v>
      </c>
      <c r="K10490" s="33" t="str">
        <f>IF(ISNA(VLOOKUP(C10490,'Provider-EHR crosswalk'!A:B,2,FALSE)),"No EHR Specified",VLOOKUP(C10490,'Provider-EHR crosswalk'!A:B,2,FALSE))</f>
        <v>Athems Clinicals</v>
      </c>
    </row>
    <row r="10491" spans="1:11" x14ac:dyDescent="0.25">
      <c r="A10491" t="s">
        <v>90</v>
      </c>
      <c r="B10491">
        <v>72</v>
      </c>
      <c r="C10491" t="s">
        <v>606</v>
      </c>
      <c r="D10491" t="s">
        <v>91</v>
      </c>
      <c r="E10491">
        <v>50</v>
      </c>
      <c r="F10491">
        <v>51</v>
      </c>
      <c r="G10491">
        <v>98.04</v>
      </c>
      <c r="H10491" t="s">
        <v>65</v>
      </c>
      <c r="I10491">
        <v>90</v>
      </c>
      <c r="J10491" t="s">
        <v>66</v>
      </c>
      <c r="K10491" s="33" t="str">
        <f>IF(ISNA(VLOOKUP(C10491,'Provider-EHR crosswalk'!A:B,2,FALSE)),"No EHR Specified",VLOOKUP(C10491,'Provider-EHR crosswalk'!A:B,2,FALSE))</f>
        <v>Athems Clinicals</v>
      </c>
    </row>
    <row r="10492" spans="1:11" x14ac:dyDescent="0.25">
      <c r="A10492" t="s">
        <v>92</v>
      </c>
      <c r="B10492">
        <v>72</v>
      </c>
      <c r="C10492" t="s">
        <v>606</v>
      </c>
      <c r="D10492" t="s">
        <v>93</v>
      </c>
      <c r="E10492">
        <v>21</v>
      </c>
      <c r="F10492">
        <v>51</v>
      </c>
      <c r="G10492">
        <v>41.18</v>
      </c>
      <c r="H10492" t="s">
        <v>65</v>
      </c>
      <c r="I10492">
        <v>90</v>
      </c>
      <c r="J10492" t="s">
        <v>69</v>
      </c>
      <c r="K10492" s="33" t="str">
        <f>IF(ISNA(VLOOKUP(C10492,'Provider-EHR crosswalk'!A:B,2,FALSE)),"No EHR Specified",VLOOKUP(C10492,'Provider-EHR crosswalk'!A:B,2,FALSE))</f>
        <v>Athems Clinicals</v>
      </c>
    </row>
    <row r="10493" spans="1:11" x14ac:dyDescent="0.25">
      <c r="A10493" t="s">
        <v>94</v>
      </c>
      <c r="B10493">
        <v>72</v>
      </c>
      <c r="C10493" t="s">
        <v>606</v>
      </c>
      <c r="D10493" t="s">
        <v>95</v>
      </c>
      <c r="E10493">
        <v>21</v>
      </c>
      <c r="F10493">
        <v>51</v>
      </c>
      <c r="G10493">
        <v>41.18</v>
      </c>
      <c r="H10493" t="s">
        <v>65</v>
      </c>
      <c r="I10493">
        <v>90</v>
      </c>
      <c r="J10493" t="s">
        <v>69</v>
      </c>
      <c r="K10493" s="33" t="str">
        <f>IF(ISNA(VLOOKUP(C10493,'Provider-EHR crosswalk'!A:B,2,FALSE)),"No EHR Specified",VLOOKUP(C10493,'Provider-EHR crosswalk'!A:B,2,FALSE))</f>
        <v>Athems Clinicals</v>
      </c>
    </row>
    <row r="10494" spans="1:11" x14ac:dyDescent="0.25">
      <c r="A10494" t="s">
        <v>96</v>
      </c>
      <c r="B10494">
        <v>72</v>
      </c>
      <c r="C10494" t="s">
        <v>606</v>
      </c>
      <c r="D10494" t="s">
        <v>97</v>
      </c>
      <c r="E10494">
        <v>29</v>
      </c>
      <c r="F10494">
        <v>51</v>
      </c>
      <c r="G10494">
        <v>56.86</v>
      </c>
      <c r="H10494" t="s">
        <v>65</v>
      </c>
      <c r="I10494">
        <v>90</v>
      </c>
      <c r="J10494" t="s">
        <v>69</v>
      </c>
      <c r="K10494" s="33" t="str">
        <f>IF(ISNA(VLOOKUP(C10494,'Provider-EHR crosswalk'!A:B,2,FALSE)),"No EHR Specified",VLOOKUP(C10494,'Provider-EHR crosswalk'!A:B,2,FALSE))</f>
        <v>Athems Clinicals</v>
      </c>
    </row>
    <row r="10495" spans="1:11" x14ac:dyDescent="0.25">
      <c r="A10495" t="s">
        <v>98</v>
      </c>
      <c r="B10495">
        <v>72</v>
      </c>
      <c r="C10495" t="s">
        <v>606</v>
      </c>
      <c r="D10495" t="s">
        <v>99</v>
      </c>
      <c r="E10495">
        <v>30</v>
      </c>
      <c r="F10495">
        <v>51</v>
      </c>
      <c r="G10495">
        <v>58.82</v>
      </c>
      <c r="H10495" t="s">
        <v>65</v>
      </c>
      <c r="I10495">
        <v>90</v>
      </c>
      <c r="J10495" t="s">
        <v>69</v>
      </c>
      <c r="K10495" s="33" t="str">
        <f>IF(ISNA(VLOOKUP(C10495,'Provider-EHR crosswalk'!A:B,2,FALSE)),"No EHR Specified",VLOOKUP(C10495,'Provider-EHR crosswalk'!A:B,2,FALSE))</f>
        <v>Athems Clinicals</v>
      </c>
    </row>
    <row r="10496" spans="1:11" x14ac:dyDescent="0.25">
      <c r="A10496" t="s">
        <v>100</v>
      </c>
      <c r="B10496">
        <v>72</v>
      </c>
      <c r="C10496" t="s">
        <v>606</v>
      </c>
      <c r="D10496" t="s">
        <v>101</v>
      </c>
      <c r="E10496">
        <v>234</v>
      </c>
      <c r="F10496">
        <v>234</v>
      </c>
      <c r="G10496">
        <v>100</v>
      </c>
      <c r="H10496" t="s">
        <v>65</v>
      </c>
      <c r="I10496">
        <v>99</v>
      </c>
      <c r="J10496" t="s">
        <v>66</v>
      </c>
      <c r="K10496" s="33" t="str">
        <f>IF(ISNA(VLOOKUP(C10496,'Provider-EHR crosswalk'!A:B,2,FALSE)),"No EHR Specified",VLOOKUP(C10496,'Provider-EHR crosswalk'!A:B,2,FALSE))</f>
        <v>Athems Clinicals</v>
      </c>
    </row>
    <row r="10497" spans="1:11" x14ac:dyDescent="0.25">
      <c r="A10497" t="s">
        <v>102</v>
      </c>
      <c r="B10497">
        <v>72</v>
      </c>
      <c r="C10497" t="s">
        <v>606</v>
      </c>
      <c r="D10497" t="s">
        <v>103</v>
      </c>
      <c r="E10497">
        <v>234</v>
      </c>
      <c r="F10497">
        <v>234</v>
      </c>
      <c r="G10497">
        <v>100</v>
      </c>
      <c r="H10497" t="s">
        <v>65</v>
      </c>
      <c r="I10497">
        <v>99</v>
      </c>
      <c r="J10497" t="s">
        <v>66</v>
      </c>
      <c r="K10497" s="33" t="str">
        <f>IF(ISNA(VLOOKUP(C10497,'Provider-EHR crosswalk'!A:B,2,FALSE)),"No EHR Specified",VLOOKUP(C10497,'Provider-EHR crosswalk'!A:B,2,FALSE))</f>
        <v>Athems Clinicals</v>
      </c>
    </row>
    <row r="10498" spans="1:11" x14ac:dyDescent="0.25">
      <c r="A10498" t="s">
        <v>104</v>
      </c>
      <c r="B10498">
        <v>72</v>
      </c>
      <c r="C10498" t="s">
        <v>606</v>
      </c>
      <c r="D10498" t="s">
        <v>105</v>
      </c>
      <c r="E10498">
        <v>234</v>
      </c>
      <c r="F10498">
        <v>234</v>
      </c>
      <c r="G10498">
        <v>100</v>
      </c>
      <c r="H10498" t="s">
        <v>65</v>
      </c>
      <c r="I10498">
        <v>99</v>
      </c>
      <c r="J10498" t="s">
        <v>66</v>
      </c>
      <c r="K10498" s="33" t="str">
        <f>IF(ISNA(VLOOKUP(C10498,'Provider-EHR crosswalk'!A:B,2,FALSE)),"No EHR Specified",VLOOKUP(C10498,'Provider-EHR crosswalk'!A:B,2,FALSE))</f>
        <v>Athems Clinicals</v>
      </c>
    </row>
    <row r="10499" spans="1:11" x14ac:dyDescent="0.25">
      <c r="A10499" t="s">
        <v>106</v>
      </c>
      <c r="B10499">
        <v>72</v>
      </c>
      <c r="C10499" t="s">
        <v>606</v>
      </c>
      <c r="D10499" t="s">
        <v>107</v>
      </c>
      <c r="E10499">
        <v>234</v>
      </c>
      <c r="F10499">
        <v>234</v>
      </c>
      <c r="G10499">
        <v>100</v>
      </c>
      <c r="H10499" t="s">
        <v>65</v>
      </c>
      <c r="I10499">
        <v>99</v>
      </c>
      <c r="J10499" t="s">
        <v>66</v>
      </c>
      <c r="K10499" s="33" t="str">
        <f>IF(ISNA(VLOOKUP(C10499,'Provider-EHR crosswalk'!A:B,2,FALSE)),"No EHR Specified",VLOOKUP(C10499,'Provider-EHR crosswalk'!A:B,2,FALSE))</f>
        <v>Athems Clinicals</v>
      </c>
    </row>
    <row r="10500" spans="1:11" x14ac:dyDescent="0.25">
      <c r="A10500" t="s">
        <v>108</v>
      </c>
      <c r="B10500">
        <v>72</v>
      </c>
      <c r="C10500" t="s">
        <v>606</v>
      </c>
      <c r="D10500" t="s">
        <v>109</v>
      </c>
      <c r="E10500">
        <v>234</v>
      </c>
      <c r="F10500">
        <v>234</v>
      </c>
      <c r="G10500">
        <v>100</v>
      </c>
      <c r="H10500" t="s">
        <v>65</v>
      </c>
      <c r="I10500">
        <v>99</v>
      </c>
      <c r="J10500" t="s">
        <v>66</v>
      </c>
      <c r="K10500" s="33" t="str">
        <f>IF(ISNA(VLOOKUP(C10500,'Provider-EHR crosswalk'!A:B,2,FALSE)),"No EHR Specified",VLOOKUP(C10500,'Provider-EHR crosswalk'!A:B,2,FALSE))</f>
        <v>Athems Clinicals</v>
      </c>
    </row>
    <row r="10501" spans="1:11" x14ac:dyDescent="0.25">
      <c r="A10501" t="s">
        <v>110</v>
      </c>
      <c r="B10501">
        <v>72</v>
      </c>
      <c r="C10501" t="s">
        <v>606</v>
      </c>
      <c r="D10501" t="s">
        <v>111</v>
      </c>
      <c r="E10501">
        <v>234</v>
      </c>
      <c r="F10501">
        <v>234</v>
      </c>
      <c r="G10501">
        <v>100</v>
      </c>
      <c r="H10501" t="s">
        <v>65</v>
      </c>
      <c r="I10501">
        <v>99</v>
      </c>
      <c r="J10501" t="s">
        <v>66</v>
      </c>
      <c r="K10501" s="33" t="str">
        <f>IF(ISNA(VLOOKUP(C10501,'Provider-EHR crosswalk'!A:B,2,FALSE)),"No EHR Specified",VLOOKUP(C10501,'Provider-EHR crosswalk'!A:B,2,FALSE))</f>
        <v>Athems Clinicals</v>
      </c>
    </row>
    <row r="10502" spans="1:11" x14ac:dyDescent="0.25">
      <c r="A10502" t="s">
        <v>112</v>
      </c>
      <c r="B10502">
        <v>72</v>
      </c>
      <c r="C10502" t="s">
        <v>606</v>
      </c>
      <c r="D10502" t="s">
        <v>113</v>
      </c>
      <c r="E10502">
        <v>234</v>
      </c>
      <c r="F10502">
        <v>234</v>
      </c>
      <c r="G10502">
        <v>100</v>
      </c>
      <c r="H10502" t="s">
        <v>65</v>
      </c>
      <c r="I10502">
        <v>99</v>
      </c>
      <c r="J10502" t="s">
        <v>66</v>
      </c>
      <c r="K10502" s="33" t="str">
        <f>IF(ISNA(VLOOKUP(C10502,'Provider-EHR crosswalk'!A:B,2,FALSE)),"No EHR Specified",VLOOKUP(C10502,'Provider-EHR crosswalk'!A:B,2,FALSE))</f>
        <v>Athems Clinicals</v>
      </c>
    </row>
    <row r="10503" spans="1:11" x14ac:dyDescent="0.25">
      <c r="A10503" t="s">
        <v>114</v>
      </c>
      <c r="B10503">
        <v>72</v>
      </c>
      <c r="C10503" t="s">
        <v>606</v>
      </c>
      <c r="D10503" t="s">
        <v>115</v>
      </c>
      <c r="E10503">
        <v>2</v>
      </c>
      <c r="F10503">
        <v>51</v>
      </c>
      <c r="G10503">
        <v>3.92</v>
      </c>
      <c r="H10503" t="s">
        <v>116</v>
      </c>
      <c r="I10503">
        <v>4</v>
      </c>
      <c r="J10503" t="s">
        <v>66</v>
      </c>
      <c r="K10503" s="33" t="str">
        <f>IF(ISNA(VLOOKUP(C10503,'Provider-EHR crosswalk'!A:B,2,FALSE)),"No EHR Specified",VLOOKUP(C10503,'Provider-EHR crosswalk'!A:B,2,FALSE))</f>
        <v>Athems Clinicals</v>
      </c>
    </row>
    <row r="10504" spans="1:11" x14ac:dyDescent="0.25">
      <c r="A10504" t="s">
        <v>117</v>
      </c>
      <c r="B10504">
        <v>72</v>
      </c>
      <c r="C10504" t="s">
        <v>606</v>
      </c>
      <c r="D10504" t="s">
        <v>118</v>
      </c>
      <c r="E10504">
        <v>1</v>
      </c>
      <c r="F10504">
        <v>51</v>
      </c>
      <c r="G10504">
        <v>1.96</v>
      </c>
      <c r="H10504" t="s">
        <v>116</v>
      </c>
      <c r="I10504">
        <v>4</v>
      </c>
      <c r="J10504" t="s">
        <v>66</v>
      </c>
      <c r="K10504" s="33" t="str">
        <f>IF(ISNA(VLOOKUP(C10504,'Provider-EHR crosswalk'!A:B,2,FALSE)),"No EHR Specified",VLOOKUP(C10504,'Provider-EHR crosswalk'!A:B,2,FALSE))</f>
        <v>Athems Clinicals</v>
      </c>
    </row>
    <row r="10505" spans="1:11" x14ac:dyDescent="0.25">
      <c r="A10505" t="s">
        <v>119</v>
      </c>
      <c r="B10505">
        <v>72</v>
      </c>
      <c r="C10505" t="s">
        <v>606</v>
      </c>
      <c r="D10505" t="s">
        <v>120</v>
      </c>
      <c r="E10505">
        <v>0</v>
      </c>
      <c r="F10505">
        <v>51</v>
      </c>
      <c r="G10505">
        <v>0</v>
      </c>
      <c r="H10505" t="s">
        <v>116</v>
      </c>
      <c r="I10505">
        <v>4</v>
      </c>
      <c r="J10505" t="s">
        <v>66</v>
      </c>
      <c r="K10505" s="33" t="str">
        <f>IF(ISNA(VLOOKUP(C10505,'Provider-EHR crosswalk'!A:B,2,FALSE)),"No EHR Specified",VLOOKUP(C10505,'Provider-EHR crosswalk'!A:B,2,FALSE))</f>
        <v>Athems Clinicals</v>
      </c>
    </row>
    <row r="10506" spans="1:11" x14ac:dyDescent="0.25">
      <c r="A10506" t="s">
        <v>121</v>
      </c>
      <c r="B10506">
        <v>72</v>
      </c>
      <c r="C10506" t="s">
        <v>606</v>
      </c>
      <c r="D10506" t="s">
        <v>122</v>
      </c>
      <c r="E10506">
        <v>0</v>
      </c>
      <c r="F10506">
        <v>51</v>
      </c>
      <c r="G10506">
        <v>0</v>
      </c>
      <c r="H10506" t="s">
        <v>116</v>
      </c>
      <c r="I10506">
        <v>1</v>
      </c>
      <c r="J10506" t="s">
        <v>66</v>
      </c>
      <c r="K10506" s="33" t="str">
        <f>IF(ISNA(VLOOKUP(C10506,'Provider-EHR crosswalk'!A:B,2,FALSE)),"No EHR Specified",VLOOKUP(C10506,'Provider-EHR crosswalk'!A:B,2,FALSE))</f>
        <v>Athems Clinicals</v>
      </c>
    </row>
    <row r="10507" spans="1:11" x14ac:dyDescent="0.25">
      <c r="A10507" t="s">
        <v>123</v>
      </c>
      <c r="B10507">
        <v>72</v>
      </c>
      <c r="C10507" t="s">
        <v>606</v>
      </c>
      <c r="D10507" t="s">
        <v>124</v>
      </c>
      <c r="E10507">
        <v>0</v>
      </c>
      <c r="F10507">
        <v>234</v>
      </c>
      <c r="G10507">
        <v>0</v>
      </c>
      <c r="H10507" t="s">
        <v>116</v>
      </c>
      <c r="I10507">
        <v>1</v>
      </c>
      <c r="J10507" t="s">
        <v>66</v>
      </c>
      <c r="K10507" s="33" t="str">
        <f>IF(ISNA(VLOOKUP(C10507,'Provider-EHR crosswalk'!A:B,2,FALSE)),"No EHR Specified",VLOOKUP(C10507,'Provider-EHR crosswalk'!A:B,2,FALSE))</f>
        <v>Athems Clinicals</v>
      </c>
    </row>
    <row r="10508" spans="1:11" x14ac:dyDescent="0.25">
      <c r="A10508" t="s">
        <v>125</v>
      </c>
      <c r="B10508">
        <v>72</v>
      </c>
      <c r="C10508" t="s">
        <v>606</v>
      </c>
      <c r="D10508" t="s">
        <v>126</v>
      </c>
      <c r="E10508">
        <v>0</v>
      </c>
      <c r="F10508">
        <v>234</v>
      </c>
      <c r="G10508">
        <v>0</v>
      </c>
      <c r="H10508" t="s">
        <v>116</v>
      </c>
      <c r="I10508">
        <v>1</v>
      </c>
      <c r="J10508" t="s">
        <v>66</v>
      </c>
      <c r="K10508" s="33" t="str">
        <f>IF(ISNA(VLOOKUP(C10508,'Provider-EHR crosswalk'!A:B,2,FALSE)),"No EHR Specified",VLOOKUP(C10508,'Provider-EHR crosswalk'!A:B,2,FALSE))</f>
        <v>Athems Clinicals</v>
      </c>
    </row>
    <row r="10509" spans="1:11" x14ac:dyDescent="0.25">
      <c r="A10509" t="s">
        <v>127</v>
      </c>
      <c r="B10509">
        <v>72</v>
      </c>
      <c r="C10509" t="s">
        <v>606</v>
      </c>
      <c r="D10509" t="s">
        <v>128</v>
      </c>
      <c r="E10509">
        <v>7</v>
      </c>
      <c r="F10509">
        <v>234</v>
      </c>
      <c r="G10509">
        <v>2.99</v>
      </c>
      <c r="H10509" t="s">
        <v>116</v>
      </c>
      <c r="I10509">
        <v>4</v>
      </c>
      <c r="J10509" t="s">
        <v>66</v>
      </c>
      <c r="K10509" s="33" t="str">
        <f>IF(ISNA(VLOOKUP(C10509,'Provider-EHR crosswalk'!A:B,2,FALSE)),"No EHR Specified",VLOOKUP(C10509,'Provider-EHR crosswalk'!A:B,2,FALSE))</f>
        <v>Athems Clinicals</v>
      </c>
    </row>
    <row r="10510" spans="1:11" x14ac:dyDescent="0.25">
      <c r="A10510" t="s">
        <v>129</v>
      </c>
      <c r="B10510">
        <v>72</v>
      </c>
      <c r="C10510" t="s">
        <v>606</v>
      </c>
      <c r="D10510" t="s">
        <v>130</v>
      </c>
      <c r="E10510">
        <v>15</v>
      </c>
      <c r="F10510">
        <v>234</v>
      </c>
      <c r="G10510">
        <v>6.41</v>
      </c>
      <c r="H10510" t="s">
        <v>116</v>
      </c>
      <c r="I10510">
        <v>4</v>
      </c>
      <c r="J10510" t="s">
        <v>69</v>
      </c>
      <c r="K10510" s="33" t="str">
        <f>IF(ISNA(VLOOKUP(C10510,'Provider-EHR crosswalk'!A:B,2,FALSE)),"No EHR Specified",VLOOKUP(C10510,'Provider-EHR crosswalk'!A:B,2,FALSE))</f>
        <v>Athems Clinicals</v>
      </c>
    </row>
    <row r="10511" spans="1:11" x14ac:dyDescent="0.25">
      <c r="A10511" t="s">
        <v>131</v>
      </c>
      <c r="B10511">
        <v>72</v>
      </c>
      <c r="C10511" t="s">
        <v>606</v>
      </c>
      <c r="D10511" t="s">
        <v>132</v>
      </c>
      <c r="E10511">
        <v>6</v>
      </c>
      <c r="F10511">
        <v>234</v>
      </c>
      <c r="G10511">
        <v>2.56</v>
      </c>
      <c r="H10511" t="s">
        <v>116</v>
      </c>
      <c r="I10511">
        <v>4</v>
      </c>
      <c r="J10511" t="s">
        <v>66</v>
      </c>
      <c r="K10511" s="33" t="str">
        <f>IF(ISNA(VLOOKUP(C10511,'Provider-EHR crosswalk'!A:B,2,FALSE)),"No EHR Specified",VLOOKUP(C10511,'Provider-EHR crosswalk'!A:B,2,FALSE))</f>
        <v>Athems Clinicals</v>
      </c>
    </row>
    <row r="10512" spans="1:11" x14ac:dyDescent="0.25">
      <c r="A10512" t="s">
        <v>133</v>
      </c>
      <c r="B10512">
        <v>72</v>
      </c>
      <c r="C10512" t="s">
        <v>606</v>
      </c>
      <c r="D10512" t="s">
        <v>134</v>
      </c>
      <c r="E10512">
        <v>1</v>
      </c>
      <c r="F10512">
        <v>234</v>
      </c>
      <c r="G10512">
        <v>0.43</v>
      </c>
      <c r="H10512" t="s">
        <v>116</v>
      </c>
      <c r="I10512">
        <v>1</v>
      </c>
      <c r="J10512" t="s">
        <v>66</v>
      </c>
      <c r="K10512" s="33" t="str">
        <f>IF(ISNA(VLOOKUP(C10512,'Provider-EHR crosswalk'!A:B,2,FALSE)),"No EHR Specified",VLOOKUP(C10512,'Provider-EHR crosswalk'!A:B,2,FALSE))</f>
        <v>Athems Clinicals</v>
      </c>
    </row>
    <row r="10513" spans="1:11" x14ac:dyDescent="0.25">
      <c r="A10513" t="s">
        <v>135</v>
      </c>
      <c r="B10513">
        <v>72</v>
      </c>
      <c r="C10513" t="s">
        <v>606</v>
      </c>
      <c r="D10513" t="s">
        <v>136</v>
      </c>
      <c r="E10513">
        <v>0</v>
      </c>
      <c r="F10513">
        <v>234</v>
      </c>
      <c r="G10513">
        <v>0</v>
      </c>
      <c r="H10513" t="s">
        <v>116</v>
      </c>
      <c r="I10513">
        <v>1</v>
      </c>
      <c r="J10513" t="s">
        <v>66</v>
      </c>
      <c r="K10513" s="33" t="str">
        <f>IF(ISNA(VLOOKUP(C10513,'Provider-EHR crosswalk'!A:B,2,FALSE)),"No EHR Specified",VLOOKUP(C10513,'Provider-EHR crosswalk'!A:B,2,FALSE))</f>
        <v>Athems Clinicals</v>
      </c>
    </row>
    <row r="10514" spans="1:11" x14ac:dyDescent="0.25">
      <c r="A10514" t="s">
        <v>137</v>
      </c>
      <c r="B10514">
        <v>72</v>
      </c>
      <c r="C10514" t="s">
        <v>606</v>
      </c>
      <c r="D10514" t="s">
        <v>138</v>
      </c>
      <c r="E10514">
        <v>0</v>
      </c>
      <c r="F10514">
        <v>234</v>
      </c>
      <c r="G10514">
        <v>0</v>
      </c>
      <c r="H10514" t="s">
        <v>116</v>
      </c>
      <c r="I10514">
        <v>1</v>
      </c>
      <c r="J10514" t="s">
        <v>66</v>
      </c>
      <c r="K10514" s="33" t="str">
        <f>IF(ISNA(VLOOKUP(C10514,'Provider-EHR crosswalk'!A:B,2,FALSE)),"No EHR Specified",VLOOKUP(C10514,'Provider-EHR crosswalk'!A:B,2,FALSE))</f>
        <v>Athems Clinicals</v>
      </c>
    </row>
    <row r="10515" spans="1:11" x14ac:dyDescent="0.25">
      <c r="A10515" t="s">
        <v>139</v>
      </c>
      <c r="B10515">
        <v>72</v>
      </c>
      <c r="C10515" t="s">
        <v>606</v>
      </c>
      <c r="D10515" t="s">
        <v>140</v>
      </c>
      <c r="E10515">
        <v>0</v>
      </c>
      <c r="F10515">
        <v>234</v>
      </c>
      <c r="G10515">
        <v>0</v>
      </c>
      <c r="H10515" t="s">
        <v>116</v>
      </c>
      <c r="I10515">
        <v>1</v>
      </c>
      <c r="J10515" t="s">
        <v>66</v>
      </c>
      <c r="K10515" s="33" t="str">
        <f>IF(ISNA(VLOOKUP(C10515,'Provider-EHR crosswalk'!A:B,2,FALSE)),"No EHR Specified",VLOOKUP(C10515,'Provider-EHR crosswalk'!A:B,2,FALSE))</f>
        <v>Athems Clinicals</v>
      </c>
    </row>
    <row r="10516" spans="1:11" x14ac:dyDescent="0.25">
      <c r="A10516" t="s">
        <v>141</v>
      </c>
      <c r="B10516">
        <v>72</v>
      </c>
      <c r="C10516" t="s">
        <v>606</v>
      </c>
      <c r="D10516" t="s">
        <v>142</v>
      </c>
      <c r="E10516">
        <v>0</v>
      </c>
      <c r="F10516">
        <v>234</v>
      </c>
      <c r="G10516">
        <v>0</v>
      </c>
      <c r="H10516" t="s">
        <v>116</v>
      </c>
      <c r="I10516">
        <v>1</v>
      </c>
      <c r="J10516" t="s">
        <v>66</v>
      </c>
      <c r="K10516" s="33" t="str">
        <f>IF(ISNA(VLOOKUP(C10516,'Provider-EHR crosswalk'!A:B,2,FALSE)),"No EHR Specified",VLOOKUP(C10516,'Provider-EHR crosswalk'!A:B,2,FALSE))</f>
        <v>Athems Clinicals</v>
      </c>
    </row>
    <row r="10517" spans="1:11" x14ac:dyDescent="0.25">
      <c r="A10517" t="s">
        <v>143</v>
      </c>
      <c r="B10517">
        <v>72</v>
      </c>
      <c r="C10517" t="s">
        <v>606</v>
      </c>
      <c r="D10517" t="s">
        <v>144</v>
      </c>
      <c r="E10517">
        <v>0</v>
      </c>
      <c r="F10517">
        <v>234</v>
      </c>
      <c r="G10517">
        <v>0</v>
      </c>
      <c r="H10517" t="s">
        <v>116</v>
      </c>
      <c r="I10517">
        <v>1</v>
      </c>
      <c r="J10517" t="s">
        <v>66</v>
      </c>
      <c r="K10517" s="33" t="str">
        <f>IF(ISNA(VLOOKUP(C10517,'Provider-EHR crosswalk'!A:B,2,FALSE)),"No EHR Specified",VLOOKUP(C10517,'Provider-EHR crosswalk'!A:B,2,FALSE))</f>
        <v>Athems Clinicals</v>
      </c>
    </row>
    <row r="10518" spans="1:11" x14ac:dyDescent="0.25">
      <c r="A10518" t="s">
        <v>145</v>
      </c>
      <c r="B10518">
        <v>72</v>
      </c>
      <c r="C10518" t="s">
        <v>606</v>
      </c>
      <c r="D10518" t="s">
        <v>146</v>
      </c>
      <c r="E10518">
        <v>0</v>
      </c>
      <c r="F10518">
        <v>234</v>
      </c>
      <c r="G10518">
        <v>0</v>
      </c>
      <c r="H10518" t="s">
        <v>116</v>
      </c>
      <c r="I10518">
        <v>1</v>
      </c>
      <c r="J10518" t="s">
        <v>66</v>
      </c>
      <c r="K10518" s="33" t="str">
        <f>IF(ISNA(VLOOKUP(C10518,'Provider-EHR crosswalk'!A:B,2,FALSE)),"No EHR Specified",VLOOKUP(C10518,'Provider-EHR crosswalk'!A:B,2,FALSE))</f>
        <v>Athems Clinicals</v>
      </c>
    </row>
    <row r="10519" spans="1:11" x14ac:dyDescent="0.25">
      <c r="A10519" t="s">
        <v>147</v>
      </c>
      <c r="B10519">
        <v>72</v>
      </c>
      <c r="C10519" t="s">
        <v>606</v>
      </c>
      <c r="D10519" t="s">
        <v>148</v>
      </c>
      <c r="E10519">
        <v>0</v>
      </c>
      <c r="F10519">
        <v>234</v>
      </c>
      <c r="G10519">
        <v>0</v>
      </c>
      <c r="H10519" t="s">
        <v>116</v>
      </c>
      <c r="I10519">
        <v>1</v>
      </c>
      <c r="J10519" t="s">
        <v>66</v>
      </c>
      <c r="K10519" s="33" t="str">
        <f>IF(ISNA(VLOOKUP(C10519,'Provider-EHR crosswalk'!A:B,2,FALSE)),"No EHR Specified",VLOOKUP(C10519,'Provider-EHR crosswalk'!A:B,2,FALSE))</f>
        <v>Athems Clinicals</v>
      </c>
    </row>
    <row r="10520" spans="1:11" x14ac:dyDescent="0.25">
      <c r="A10520" t="s">
        <v>149</v>
      </c>
      <c r="B10520">
        <v>72</v>
      </c>
      <c r="C10520" t="s">
        <v>606</v>
      </c>
      <c r="D10520" t="s">
        <v>150</v>
      </c>
      <c r="E10520">
        <v>0</v>
      </c>
      <c r="F10520">
        <v>234</v>
      </c>
      <c r="G10520">
        <v>0</v>
      </c>
      <c r="H10520" t="s">
        <v>116</v>
      </c>
      <c r="I10520">
        <v>1</v>
      </c>
      <c r="J10520" t="s">
        <v>66</v>
      </c>
      <c r="K10520" s="33" t="str">
        <f>IF(ISNA(VLOOKUP(C10520,'Provider-EHR crosswalk'!A:B,2,FALSE)),"No EHR Specified",VLOOKUP(C10520,'Provider-EHR crosswalk'!A:B,2,FALSE))</f>
        <v>Athems Clinicals</v>
      </c>
    </row>
    <row r="10521" spans="1:11" x14ac:dyDescent="0.25">
      <c r="A10521" t="s">
        <v>151</v>
      </c>
      <c r="B10521">
        <v>72</v>
      </c>
      <c r="C10521" t="s">
        <v>606</v>
      </c>
      <c r="D10521" t="s">
        <v>152</v>
      </c>
      <c r="E10521">
        <v>0</v>
      </c>
      <c r="F10521">
        <v>234</v>
      </c>
      <c r="G10521">
        <v>0</v>
      </c>
      <c r="H10521" t="s">
        <v>116</v>
      </c>
      <c r="I10521">
        <v>1</v>
      </c>
      <c r="J10521" t="s">
        <v>66</v>
      </c>
      <c r="K10521" s="33" t="str">
        <f>IF(ISNA(VLOOKUP(C10521,'Provider-EHR crosswalk'!A:B,2,FALSE)),"No EHR Specified",VLOOKUP(C10521,'Provider-EHR crosswalk'!A:B,2,FALSE))</f>
        <v>Athems Clinicals</v>
      </c>
    </row>
    <row r="10522" spans="1:11" x14ac:dyDescent="0.25">
      <c r="A10522" t="s">
        <v>153</v>
      </c>
      <c r="B10522">
        <v>72</v>
      </c>
      <c r="C10522" t="s">
        <v>606</v>
      </c>
      <c r="D10522" t="s">
        <v>154</v>
      </c>
      <c r="E10522">
        <v>0</v>
      </c>
      <c r="F10522">
        <v>234</v>
      </c>
      <c r="G10522">
        <v>0</v>
      </c>
      <c r="H10522" t="s">
        <v>116</v>
      </c>
      <c r="I10522">
        <v>1</v>
      </c>
      <c r="J10522" t="s">
        <v>66</v>
      </c>
      <c r="K10522" s="33" t="str">
        <f>IF(ISNA(VLOOKUP(C10522,'Provider-EHR crosswalk'!A:B,2,FALSE)),"No EHR Specified",VLOOKUP(C10522,'Provider-EHR crosswalk'!A:B,2,FALSE))</f>
        <v>Athems Clinicals</v>
      </c>
    </row>
    <row r="10523" spans="1:11" x14ac:dyDescent="0.25">
      <c r="A10523" t="s">
        <v>155</v>
      </c>
      <c r="B10523">
        <v>72</v>
      </c>
      <c r="C10523" t="s">
        <v>606</v>
      </c>
      <c r="D10523" t="s">
        <v>156</v>
      </c>
      <c r="E10523">
        <v>0</v>
      </c>
      <c r="F10523">
        <v>234</v>
      </c>
      <c r="G10523">
        <v>0</v>
      </c>
      <c r="H10523" t="s">
        <v>157</v>
      </c>
      <c r="I10523" t="s">
        <v>157</v>
      </c>
      <c r="J10523" t="s">
        <v>157</v>
      </c>
      <c r="K10523" s="33" t="str">
        <f>IF(ISNA(VLOOKUP(C10523,'Provider-EHR crosswalk'!A:B,2,FALSE)),"No EHR Specified",VLOOKUP(C10523,'Provider-EHR crosswalk'!A:B,2,FALSE))</f>
        <v>Athems Clinicals</v>
      </c>
    </row>
    <row r="10524" spans="1:11" x14ac:dyDescent="0.25">
      <c r="A10524" t="s">
        <v>158</v>
      </c>
      <c r="B10524">
        <v>72</v>
      </c>
      <c r="C10524" t="s">
        <v>606</v>
      </c>
      <c r="D10524" t="s">
        <v>159</v>
      </c>
      <c r="E10524">
        <v>4</v>
      </c>
      <c r="F10524">
        <v>234</v>
      </c>
      <c r="G10524">
        <v>1.71</v>
      </c>
      <c r="H10524" t="s">
        <v>157</v>
      </c>
      <c r="I10524" t="s">
        <v>157</v>
      </c>
      <c r="J10524" t="s">
        <v>157</v>
      </c>
      <c r="K10524" s="33" t="str">
        <f>IF(ISNA(VLOOKUP(C10524,'Provider-EHR crosswalk'!A:B,2,FALSE)),"No EHR Specified",VLOOKUP(C10524,'Provider-EHR crosswalk'!A:B,2,FALSE))</f>
        <v>Athems Clinicals</v>
      </c>
    </row>
    <row r="10525" spans="1:11" x14ac:dyDescent="0.25">
      <c r="A10525" t="s">
        <v>162</v>
      </c>
      <c r="B10525">
        <v>72</v>
      </c>
      <c r="C10525" t="s">
        <v>606</v>
      </c>
      <c r="D10525" t="s">
        <v>163</v>
      </c>
      <c r="E10525">
        <v>230</v>
      </c>
      <c r="F10525">
        <v>234</v>
      </c>
      <c r="G10525">
        <v>98.29</v>
      </c>
      <c r="H10525" t="s">
        <v>65</v>
      </c>
      <c r="I10525">
        <v>95</v>
      </c>
      <c r="J10525" t="s">
        <v>66</v>
      </c>
      <c r="K10525" s="33" t="str">
        <f>IF(ISNA(VLOOKUP(C10525,'Provider-EHR crosswalk'!A:B,2,FALSE)),"No EHR Specified",VLOOKUP(C10525,'Provider-EHR crosswalk'!A:B,2,FALSE))</f>
        <v>Athems Clinicals</v>
      </c>
    </row>
    <row r="10526" spans="1:11" x14ac:dyDescent="0.25">
      <c r="A10526" t="s">
        <v>164</v>
      </c>
      <c r="B10526">
        <v>72</v>
      </c>
      <c r="C10526" t="s">
        <v>606</v>
      </c>
      <c r="D10526" t="s">
        <v>165</v>
      </c>
      <c r="E10526">
        <v>37</v>
      </c>
      <c r="F10526">
        <v>51</v>
      </c>
      <c r="G10526">
        <v>72.55</v>
      </c>
      <c r="H10526" t="s">
        <v>65</v>
      </c>
      <c r="I10526">
        <v>95</v>
      </c>
      <c r="J10526" t="s">
        <v>69</v>
      </c>
      <c r="K10526" s="33" t="str">
        <f>IF(ISNA(VLOOKUP(C10526,'Provider-EHR crosswalk'!A:B,2,FALSE)),"No EHR Specified",VLOOKUP(C10526,'Provider-EHR crosswalk'!A:B,2,FALSE))</f>
        <v>Athems Clinicals</v>
      </c>
    </row>
    <row r="10527" spans="1:11" x14ac:dyDescent="0.25">
      <c r="A10527" t="s">
        <v>166</v>
      </c>
      <c r="B10527">
        <v>72</v>
      </c>
      <c r="C10527" t="s">
        <v>606</v>
      </c>
      <c r="D10527" t="s">
        <v>167</v>
      </c>
      <c r="E10527">
        <v>0</v>
      </c>
      <c r="F10527">
        <v>51</v>
      </c>
      <c r="G10527">
        <v>0</v>
      </c>
      <c r="H10527" t="s">
        <v>116</v>
      </c>
      <c r="I10527">
        <v>5</v>
      </c>
      <c r="J10527" t="s">
        <v>66</v>
      </c>
      <c r="K10527" s="33" t="str">
        <f>IF(ISNA(VLOOKUP(C10527,'Provider-EHR crosswalk'!A:B,2,FALSE)),"No EHR Specified",VLOOKUP(C10527,'Provider-EHR crosswalk'!A:B,2,FALSE))</f>
        <v>Athems Clinicals</v>
      </c>
    </row>
    <row r="10528" spans="1:11" x14ac:dyDescent="0.25">
      <c r="A10528" t="s">
        <v>168</v>
      </c>
      <c r="B10528">
        <v>72</v>
      </c>
      <c r="C10528" t="s">
        <v>606</v>
      </c>
      <c r="D10528" t="s">
        <v>169</v>
      </c>
      <c r="E10528">
        <v>1</v>
      </c>
      <c r="F10528">
        <v>51</v>
      </c>
      <c r="G10528">
        <v>1.96</v>
      </c>
      <c r="H10528" t="s">
        <v>116</v>
      </c>
      <c r="I10528">
        <v>5</v>
      </c>
      <c r="J10528" t="s">
        <v>66</v>
      </c>
      <c r="K10528" s="33" t="str">
        <f>IF(ISNA(VLOOKUP(C10528,'Provider-EHR crosswalk'!A:B,2,FALSE)),"No EHR Specified",VLOOKUP(C10528,'Provider-EHR crosswalk'!A:B,2,FALSE))</f>
        <v>Athems Clinicals</v>
      </c>
    </row>
    <row r="10529" spans="1:11" x14ac:dyDescent="0.25">
      <c r="A10529" t="s">
        <v>170</v>
      </c>
      <c r="B10529">
        <v>72</v>
      </c>
      <c r="C10529" t="s">
        <v>606</v>
      </c>
      <c r="D10529" t="s">
        <v>171</v>
      </c>
      <c r="E10529">
        <v>13</v>
      </c>
      <c r="F10529">
        <v>51</v>
      </c>
      <c r="G10529">
        <v>25.49</v>
      </c>
      <c r="H10529" t="s">
        <v>116</v>
      </c>
      <c r="I10529">
        <v>5</v>
      </c>
      <c r="J10529" t="s">
        <v>69</v>
      </c>
      <c r="K10529" s="33" t="str">
        <f>IF(ISNA(VLOOKUP(C10529,'Provider-EHR crosswalk'!A:B,2,FALSE)),"No EHR Specified",VLOOKUP(C10529,'Provider-EHR crosswalk'!A:B,2,FALSE))</f>
        <v>Athems Clinicals</v>
      </c>
    </row>
    <row r="10530" spans="1:11" x14ac:dyDescent="0.25">
      <c r="A10530" t="s">
        <v>172</v>
      </c>
      <c r="B10530">
        <v>72</v>
      </c>
      <c r="C10530" t="s">
        <v>606</v>
      </c>
      <c r="D10530" t="s">
        <v>173</v>
      </c>
      <c r="E10530">
        <v>4</v>
      </c>
      <c r="F10530">
        <v>234</v>
      </c>
      <c r="G10530">
        <v>1.71</v>
      </c>
      <c r="H10530" t="s">
        <v>116</v>
      </c>
      <c r="I10530">
        <v>5</v>
      </c>
      <c r="J10530" t="s">
        <v>66</v>
      </c>
      <c r="K10530" s="33" t="str">
        <f>IF(ISNA(VLOOKUP(C10530,'Provider-EHR crosswalk'!A:B,2,FALSE)),"No EHR Specified",VLOOKUP(C10530,'Provider-EHR crosswalk'!A:B,2,FALSE))</f>
        <v>Athems Clinicals</v>
      </c>
    </row>
    <row r="10531" spans="1:11" x14ac:dyDescent="0.25">
      <c r="A10531" t="s">
        <v>174</v>
      </c>
      <c r="B10531">
        <v>72</v>
      </c>
      <c r="C10531" t="s">
        <v>606</v>
      </c>
      <c r="D10531" t="s">
        <v>175</v>
      </c>
      <c r="E10531">
        <v>0</v>
      </c>
      <c r="F10531">
        <v>234</v>
      </c>
      <c r="G10531">
        <v>0</v>
      </c>
      <c r="H10531" t="s">
        <v>116</v>
      </c>
      <c r="I10531">
        <v>5</v>
      </c>
      <c r="J10531" t="s">
        <v>66</v>
      </c>
      <c r="K10531" s="33" t="str">
        <f>IF(ISNA(VLOOKUP(C10531,'Provider-EHR crosswalk'!A:B,2,FALSE)),"No EHR Specified",VLOOKUP(C10531,'Provider-EHR crosswalk'!A:B,2,FALSE))</f>
        <v>Athems Clinicals</v>
      </c>
    </row>
    <row r="10532" spans="1:11" x14ac:dyDescent="0.25">
      <c r="A10532" t="s">
        <v>176</v>
      </c>
      <c r="B10532">
        <v>72</v>
      </c>
      <c r="C10532" t="s">
        <v>606</v>
      </c>
      <c r="D10532" t="s">
        <v>177</v>
      </c>
      <c r="E10532">
        <v>0</v>
      </c>
      <c r="F10532">
        <v>234</v>
      </c>
      <c r="G10532">
        <v>0</v>
      </c>
      <c r="H10532" t="s">
        <v>116</v>
      </c>
      <c r="I10532">
        <v>5</v>
      </c>
      <c r="J10532" t="s">
        <v>66</v>
      </c>
      <c r="K10532" s="33" t="str">
        <f>IF(ISNA(VLOOKUP(C10532,'Provider-EHR crosswalk'!A:B,2,FALSE)),"No EHR Specified",VLOOKUP(C10532,'Provider-EHR crosswalk'!A:B,2,FALSE))</f>
        <v>Athems Clinicals</v>
      </c>
    </row>
    <row r="10533" spans="1:11" x14ac:dyDescent="0.25">
      <c r="A10533" t="s">
        <v>63</v>
      </c>
      <c r="B10533">
        <v>31</v>
      </c>
      <c r="C10533" t="s">
        <v>721</v>
      </c>
      <c r="D10533" t="s">
        <v>64</v>
      </c>
      <c r="E10533">
        <v>193</v>
      </c>
      <c r="F10533">
        <v>193</v>
      </c>
      <c r="G10533">
        <v>100</v>
      </c>
      <c r="H10533" t="s">
        <v>65</v>
      </c>
      <c r="I10533">
        <v>99</v>
      </c>
      <c r="J10533" t="s">
        <v>66</v>
      </c>
      <c r="K10533" s="33" t="str">
        <f>IF(ISNA(VLOOKUP(C10533,'Provider-EHR crosswalk'!A:B,2,FALSE)),"No EHR Specified",VLOOKUP(C10533,'Provider-EHR crosswalk'!A:B,2,FALSE))</f>
        <v>Azalea Health EHR</v>
      </c>
    </row>
    <row r="10534" spans="1:11" x14ac:dyDescent="0.25">
      <c r="A10534" t="s">
        <v>67</v>
      </c>
      <c r="B10534">
        <v>31</v>
      </c>
      <c r="C10534" t="s">
        <v>721</v>
      </c>
      <c r="D10534" t="s">
        <v>68</v>
      </c>
      <c r="E10534">
        <v>132</v>
      </c>
      <c r="F10534">
        <v>193</v>
      </c>
      <c r="G10534">
        <v>68.39</v>
      </c>
      <c r="H10534" t="s">
        <v>65</v>
      </c>
      <c r="I10534">
        <v>75</v>
      </c>
      <c r="J10534" t="s">
        <v>69</v>
      </c>
      <c r="K10534" s="33" t="str">
        <f>IF(ISNA(VLOOKUP(C10534,'Provider-EHR crosswalk'!A:B,2,FALSE)),"No EHR Specified",VLOOKUP(C10534,'Provider-EHR crosswalk'!A:B,2,FALSE))</f>
        <v>Azalea Health EHR</v>
      </c>
    </row>
    <row r="10535" spans="1:11" x14ac:dyDescent="0.25">
      <c r="A10535" t="s">
        <v>70</v>
      </c>
      <c r="B10535">
        <v>31</v>
      </c>
      <c r="C10535" t="s">
        <v>721</v>
      </c>
      <c r="D10535" t="s">
        <v>71</v>
      </c>
      <c r="E10535">
        <v>193</v>
      </c>
      <c r="F10535">
        <v>193</v>
      </c>
      <c r="G10535">
        <v>100</v>
      </c>
      <c r="H10535" t="s">
        <v>65</v>
      </c>
      <c r="I10535">
        <v>99</v>
      </c>
      <c r="J10535" t="s">
        <v>66</v>
      </c>
      <c r="K10535" s="33" t="str">
        <f>IF(ISNA(VLOOKUP(C10535,'Provider-EHR crosswalk'!A:B,2,FALSE)),"No EHR Specified",VLOOKUP(C10535,'Provider-EHR crosswalk'!A:B,2,FALSE))</f>
        <v>Azalea Health EHR</v>
      </c>
    </row>
    <row r="10536" spans="1:11" x14ac:dyDescent="0.25">
      <c r="A10536" t="s">
        <v>72</v>
      </c>
      <c r="B10536">
        <v>31</v>
      </c>
      <c r="C10536" t="s">
        <v>721</v>
      </c>
      <c r="D10536" t="s">
        <v>73</v>
      </c>
      <c r="E10536">
        <v>193</v>
      </c>
      <c r="F10536">
        <v>193</v>
      </c>
      <c r="G10536">
        <v>100</v>
      </c>
      <c r="H10536" t="s">
        <v>65</v>
      </c>
      <c r="I10536">
        <v>99</v>
      </c>
      <c r="J10536" t="s">
        <v>66</v>
      </c>
      <c r="K10536" s="33" t="str">
        <f>IF(ISNA(VLOOKUP(C10536,'Provider-EHR crosswalk'!A:B,2,FALSE)),"No EHR Specified",VLOOKUP(C10536,'Provider-EHR crosswalk'!A:B,2,FALSE))</f>
        <v>Azalea Health EHR</v>
      </c>
    </row>
    <row r="10537" spans="1:11" x14ac:dyDescent="0.25">
      <c r="A10537" t="s">
        <v>74</v>
      </c>
      <c r="B10537">
        <v>31</v>
      </c>
      <c r="C10537" t="s">
        <v>721</v>
      </c>
      <c r="D10537" t="s">
        <v>75</v>
      </c>
      <c r="E10537">
        <v>193</v>
      </c>
      <c r="F10537">
        <v>193</v>
      </c>
      <c r="G10537">
        <v>100</v>
      </c>
      <c r="H10537" t="s">
        <v>65</v>
      </c>
      <c r="I10537">
        <v>99</v>
      </c>
      <c r="J10537" t="s">
        <v>66</v>
      </c>
      <c r="K10537" s="33" t="str">
        <f>IF(ISNA(VLOOKUP(C10537,'Provider-EHR crosswalk'!A:B,2,FALSE)),"No EHR Specified",VLOOKUP(C10537,'Provider-EHR crosswalk'!A:B,2,FALSE))</f>
        <v>Azalea Health EHR</v>
      </c>
    </row>
    <row r="10538" spans="1:11" x14ac:dyDescent="0.25">
      <c r="A10538" t="s">
        <v>76</v>
      </c>
      <c r="B10538">
        <v>31</v>
      </c>
      <c r="C10538" t="s">
        <v>721</v>
      </c>
      <c r="D10538" t="s">
        <v>77</v>
      </c>
      <c r="E10538">
        <v>193</v>
      </c>
      <c r="F10538">
        <v>193</v>
      </c>
      <c r="G10538">
        <v>100</v>
      </c>
      <c r="H10538" t="s">
        <v>65</v>
      </c>
      <c r="I10538">
        <v>85</v>
      </c>
      <c r="J10538" t="s">
        <v>66</v>
      </c>
      <c r="K10538" s="33" t="str">
        <f>IF(ISNA(VLOOKUP(C10538,'Provider-EHR crosswalk'!A:B,2,FALSE)),"No EHR Specified",VLOOKUP(C10538,'Provider-EHR crosswalk'!A:B,2,FALSE))</f>
        <v>Azalea Health EHR</v>
      </c>
    </row>
    <row r="10539" spans="1:11" x14ac:dyDescent="0.25">
      <c r="A10539" t="s">
        <v>78</v>
      </c>
      <c r="B10539">
        <v>31</v>
      </c>
      <c r="C10539" t="s">
        <v>721</v>
      </c>
      <c r="D10539" t="s">
        <v>79</v>
      </c>
      <c r="E10539">
        <v>193</v>
      </c>
      <c r="F10539">
        <v>193</v>
      </c>
      <c r="G10539">
        <v>100</v>
      </c>
      <c r="H10539" t="s">
        <v>65</v>
      </c>
      <c r="I10539">
        <v>85</v>
      </c>
      <c r="J10539" t="s">
        <v>66</v>
      </c>
      <c r="K10539" s="33" t="str">
        <f>IF(ISNA(VLOOKUP(C10539,'Provider-EHR crosswalk'!A:B,2,FALSE)),"No EHR Specified",VLOOKUP(C10539,'Provider-EHR crosswalk'!A:B,2,FALSE))</f>
        <v>Azalea Health EHR</v>
      </c>
    </row>
    <row r="10540" spans="1:11" x14ac:dyDescent="0.25">
      <c r="A10540" t="s">
        <v>80</v>
      </c>
      <c r="B10540">
        <v>31</v>
      </c>
      <c r="C10540" t="s">
        <v>721</v>
      </c>
      <c r="D10540" t="s">
        <v>81</v>
      </c>
      <c r="E10540">
        <v>193</v>
      </c>
      <c r="F10540">
        <v>193</v>
      </c>
      <c r="G10540">
        <v>100</v>
      </c>
      <c r="H10540" t="s">
        <v>65</v>
      </c>
      <c r="I10540">
        <v>85</v>
      </c>
      <c r="J10540" t="s">
        <v>66</v>
      </c>
      <c r="K10540" s="33" t="str">
        <f>IF(ISNA(VLOOKUP(C10540,'Provider-EHR crosswalk'!A:B,2,FALSE)),"No EHR Specified",VLOOKUP(C10540,'Provider-EHR crosswalk'!A:B,2,FALSE))</f>
        <v>Azalea Health EHR</v>
      </c>
    </row>
    <row r="10541" spans="1:11" x14ac:dyDescent="0.25">
      <c r="A10541" t="s">
        <v>82</v>
      </c>
      <c r="B10541">
        <v>31</v>
      </c>
      <c r="C10541" t="s">
        <v>721</v>
      </c>
      <c r="D10541" t="s">
        <v>83</v>
      </c>
      <c r="E10541">
        <v>192</v>
      </c>
      <c r="F10541">
        <v>193</v>
      </c>
      <c r="G10541">
        <v>99.48</v>
      </c>
      <c r="H10541" t="s">
        <v>65</v>
      </c>
      <c r="I10541">
        <v>85</v>
      </c>
      <c r="J10541" t="s">
        <v>66</v>
      </c>
      <c r="K10541" s="33" t="str">
        <f>IF(ISNA(VLOOKUP(C10541,'Provider-EHR crosswalk'!A:B,2,FALSE)),"No EHR Specified",VLOOKUP(C10541,'Provider-EHR crosswalk'!A:B,2,FALSE))</f>
        <v>Azalea Health EHR</v>
      </c>
    </row>
    <row r="10542" spans="1:11" x14ac:dyDescent="0.25">
      <c r="A10542" t="s">
        <v>84</v>
      </c>
      <c r="B10542">
        <v>31</v>
      </c>
      <c r="C10542" t="s">
        <v>721</v>
      </c>
      <c r="D10542" t="s">
        <v>85</v>
      </c>
      <c r="E10542">
        <v>192</v>
      </c>
      <c r="F10542">
        <v>193</v>
      </c>
      <c r="G10542">
        <v>99.48</v>
      </c>
      <c r="H10542" t="s">
        <v>65</v>
      </c>
      <c r="I10542">
        <v>85</v>
      </c>
      <c r="J10542" t="s">
        <v>66</v>
      </c>
      <c r="K10542" s="33" t="str">
        <f>IF(ISNA(VLOOKUP(C10542,'Provider-EHR crosswalk'!A:B,2,FALSE)),"No EHR Specified",VLOOKUP(C10542,'Provider-EHR crosswalk'!A:B,2,FALSE))</f>
        <v>Azalea Health EHR</v>
      </c>
    </row>
    <row r="10543" spans="1:11" x14ac:dyDescent="0.25">
      <c r="A10543" t="s">
        <v>86</v>
      </c>
      <c r="B10543">
        <v>31</v>
      </c>
      <c r="C10543" t="s">
        <v>721</v>
      </c>
      <c r="D10543" t="s">
        <v>87</v>
      </c>
      <c r="E10543">
        <v>193</v>
      </c>
      <c r="F10543">
        <v>193</v>
      </c>
      <c r="G10543">
        <v>100</v>
      </c>
      <c r="H10543" t="s">
        <v>65</v>
      </c>
      <c r="I10543">
        <v>95</v>
      </c>
      <c r="J10543" t="s">
        <v>66</v>
      </c>
      <c r="K10543" s="33" t="str">
        <f>IF(ISNA(VLOOKUP(C10543,'Provider-EHR crosswalk'!A:B,2,FALSE)),"No EHR Specified",VLOOKUP(C10543,'Provider-EHR crosswalk'!A:B,2,FALSE))</f>
        <v>Azalea Health EHR</v>
      </c>
    </row>
    <row r="10544" spans="1:11" x14ac:dyDescent="0.25">
      <c r="A10544" t="s">
        <v>88</v>
      </c>
      <c r="B10544">
        <v>31</v>
      </c>
      <c r="C10544" t="s">
        <v>721</v>
      </c>
      <c r="D10544" t="s">
        <v>89</v>
      </c>
      <c r="E10544">
        <v>193</v>
      </c>
      <c r="F10544">
        <v>193</v>
      </c>
      <c r="G10544">
        <v>100</v>
      </c>
      <c r="H10544" t="s">
        <v>65</v>
      </c>
      <c r="I10544">
        <v>95</v>
      </c>
      <c r="J10544" t="s">
        <v>66</v>
      </c>
      <c r="K10544" s="33" t="str">
        <f>IF(ISNA(VLOOKUP(C10544,'Provider-EHR crosswalk'!A:B,2,FALSE)),"No EHR Specified",VLOOKUP(C10544,'Provider-EHR crosswalk'!A:B,2,FALSE))</f>
        <v>Azalea Health EHR</v>
      </c>
    </row>
    <row r="10545" spans="1:11" x14ac:dyDescent="0.25">
      <c r="A10545" t="s">
        <v>90</v>
      </c>
      <c r="B10545">
        <v>31</v>
      </c>
      <c r="C10545" t="s">
        <v>721</v>
      </c>
      <c r="D10545" t="s">
        <v>91</v>
      </c>
      <c r="E10545">
        <v>187</v>
      </c>
      <c r="F10545">
        <v>193</v>
      </c>
      <c r="G10545">
        <v>96.89</v>
      </c>
      <c r="H10545" t="s">
        <v>65</v>
      </c>
      <c r="I10545">
        <v>90</v>
      </c>
      <c r="J10545" t="s">
        <v>66</v>
      </c>
      <c r="K10545" s="33" t="str">
        <f>IF(ISNA(VLOOKUP(C10545,'Provider-EHR crosswalk'!A:B,2,FALSE)),"No EHR Specified",VLOOKUP(C10545,'Provider-EHR crosswalk'!A:B,2,FALSE))</f>
        <v>Azalea Health EHR</v>
      </c>
    </row>
    <row r="10546" spans="1:11" x14ac:dyDescent="0.25">
      <c r="A10546" t="s">
        <v>92</v>
      </c>
      <c r="B10546">
        <v>31</v>
      </c>
      <c r="C10546" t="s">
        <v>721</v>
      </c>
      <c r="D10546" t="s">
        <v>93</v>
      </c>
      <c r="E10546">
        <v>83</v>
      </c>
      <c r="F10546">
        <v>193</v>
      </c>
      <c r="G10546">
        <v>43.01</v>
      </c>
      <c r="H10546" t="s">
        <v>65</v>
      </c>
      <c r="I10546">
        <v>90</v>
      </c>
      <c r="J10546" t="s">
        <v>69</v>
      </c>
      <c r="K10546" s="33" t="str">
        <f>IF(ISNA(VLOOKUP(C10546,'Provider-EHR crosswalk'!A:B,2,FALSE)),"No EHR Specified",VLOOKUP(C10546,'Provider-EHR crosswalk'!A:B,2,FALSE))</f>
        <v>Azalea Health EHR</v>
      </c>
    </row>
    <row r="10547" spans="1:11" x14ac:dyDescent="0.25">
      <c r="A10547" t="s">
        <v>94</v>
      </c>
      <c r="B10547">
        <v>31</v>
      </c>
      <c r="C10547" t="s">
        <v>721</v>
      </c>
      <c r="D10547" t="s">
        <v>95</v>
      </c>
      <c r="E10547">
        <v>93</v>
      </c>
      <c r="F10547">
        <v>193</v>
      </c>
      <c r="G10547">
        <v>48.19</v>
      </c>
      <c r="H10547" t="s">
        <v>65</v>
      </c>
      <c r="I10547">
        <v>90</v>
      </c>
      <c r="J10547" t="s">
        <v>69</v>
      </c>
      <c r="K10547" s="33" t="str">
        <f>IF(ISNA(VLOOKUP(C10547,'Provider-EHR crosswalk'!A:B,2,FALSE)),"No EHR Specified",VLOOKUP(C10547,'Provider-EHR crosswalk'!A:B,2,FALSE))</f>
        <v>Azalea Health EHR</v>
      </c>
    </row>
    <row r="10548" spans="1:11" x14ac:dyDescent="0.25">
      <c r="A10548" t="s">
        <v>96</v>
      </c>
      <c r="B10548">
        <v>31</v>
      </c>
      <c r="C10548" t="s">
        <v>721</v>
      </c>
      <c r="D10548" t="s">
        <v>97</v>
      </c>
      <c r="E10548">
        <v>104</v>
      </c>
      <c r="F10548">
        <v>193</v>
      </c>
      <c r="G10548">
        <v>53.89</v>
      </c>
      <c r="H10548" t="s">
        <v>65</v>
      </c>
      <c r="I10548">
        <v>90</v>
      </c>
      <c r="J10548" t="s">
        <v>69</v>
      </c>
      <c r="K10548" s="33" t="str">
        <f>IF(ISNA(VLOOKUP(C10548,'Provider-EHR crosswalk'!A:B,2,FALSE)),"No EHR Specified",VLOOKUP(C10548,'Provider-EHR crosswalk'!A:B,2,FALSE))</f>
        <v>Azalea Health EHR</v>
      </c>
    </row>
    <row r="10549" spans="1:11" x14ac:dyDescent="0.25">
      <c r="A10549" t="s">
        <v>98</v>
      </c>
      <c r="B10549">
        <v>31</v>
      </c>
      <c r="C10549" t="s">
        <v>721</v>
      </c>
      <c r="D10549" t="s">
        <v>99</v>
      </c>
      <c r="E10549">
        <v>104</v>
      </c>
      <c r="F10549">
        <v>193</v>
      </c>
      <c r="G10549">
        <v>53.89</v>
      </c>
      <c r="H10549" t="s">
        <v>65</v>
      </c>
      <c r="I10549">
        <v>90</v>
      </c>
      <c r="J10549" t="s">
        <v>69</v>
      </c>
      <c r="K10549" s="33" t="str">
        <f>IF(ISNA(VLOOKUP(C10549,'Provider-EHR crosswalk'!A:B,2,FALSE)),"No EHR Specified",VLOOKUP(C10549,'Provider-EHR crosswalk'!A:B,2,FALSE))</f>
        <v>Azalea Health EHR</v>
      </c>
    </row>
    <row r="10550" spans="1:11" x14ac:dyDescent="0.25">
      <c r="A10550" t="s">
        <v>100</v>
      </c>
      <c r="B10550">
        <v>31</v>
      </c>
      <c r="C10550" t="s">
        <v>721</v>
      </c>
      <c r="D10550" t="s">
        <v>101</v>
      </c>
      <c r="E10550">
        <v>1769</v>
      </c>
      <c r="F10550">
        <v>1769</v>
      </c>
      <c r="G10550">
        <v>100</v>
      </c>
      <c r="H10550" t="s">
        <v>65</v>
      </c>
      <c r="I10550">
        <v>99</v>
      </c>
      <c r="J10550" t="s">
        <v>66</v>
      </c>
      <c r="K10550" s="33" t="str">
        <f>IF(ISNA(VLOOKUP(C10550,'Provider-EHR crosswalk'!A:B,2,FALSE)),"No EHR Specified",VLOOKUP(C10550,'Provider-EHR crosswalk'!A:B,2,FALSE))</f>
        <v>Azalea Health EHR</v>
      </c>
    </row>
    <row r="10551" spans="1:11" x14ac:dyDescent="0.25">
      <c r="A10551" t="s">
        <v>102</v>
      </c>
      <c r="B10551">
        <v>31</v>
      </c>
      <c r="C10551" t="s">
        <v>721</v>
      </c>
      <c r="D10551" t="s">
        <v>103</v>
      </c>
      <c r="E10551">
        <v>1769</v>
      </c>
      <c r="F10551">
        <v>1769</v>
      </c>
      <c r="G10551">
        <v>100</v>
      </c>
      <c r="H10551" t="s">
        <v>65</v>
      </c>
      <c r="I10551">
        <v>99</v>
      </c>
      <c r="J10551" t="s">
        <v>66</v>
      </c>
      <c r="K10551" s="33" t="str">
        <f>IF(ISNA(VLOOKUP(C10551,'Provider-EHR crosswalk'!A:B,2,FALSE)),"No EHR Specified",VLOOKUP(C10551,'Provider-EHR crosswalk'!A:B,2,FALSE))</f>
        <v>Azalea Health EHR</v>
      </c>
    </row>
    <row r="10552" spans="1:11" x14ac:dyDescent="0.25">
      <c r="A10552" t="s">
        <v>104</v>
      </c>
      <c r="B10552">
        <v>31</v>
      </c>
      <c r="C10552" t="s">
        <v>721</v>
      </c>
      <c r="D10552" t="s">
        <v>105</v>
      </c>
      <c r="E10552">
        <v>1769</v>
      </c>
      <c r="F10552">
        <v>1769</v>
      </c>
      <c r="G10552">
        <v>100</v>
      </c>
      <c r="H10552" t="s">
        <v>65</v>
      </c>
      <c r="I10552">
        <v>99</v>
      </c>
      <c r="J10552" t="s">
        <v>66</v>
      </c>
      <c r="K10552" s="33" t="str">
        <f>IF(ISNA(VLOOKUP(C10552,'Provider-EHR crosswalk'!A:B,2,FALSE)),"No EHR Specified",VLOOKUP(C10552,'Provider-EHR crosswalk'!A:B,2,FALSE))</f>
        <v>Azalea Health EHR</v>
      </c>
    </row>
    <row r="10553" spans="1:11" x14ac:dyDescent="0.25">
      <c r="A10553" t="s">
        <v>106</v>
      </c>
      <c r="B10553">
        <v>31</v>
      </c>
      <c r="C10553" t="s">
        <v>721</v>
      </c>
      <c r="D10553" t="s">
        <v>107</v>
      </c>
      <c r="E10553">
        <v>1769</v>
      </c>
      <c r="F10553">
        <v>1769</v>
      </c>
      <c r="G10553">
        <v>100</v>
      </c>
      <c r="H10553" t="s">
        <v>65</v>
      </c>
      <c r="I10553">
        <v>99</v>
      </c>
      <c r="J10553" t="s">
        <v>66</v>
      </c>
      <c r="K10553" s="33" t="str">
        <f>IF(ISNA(VLOOKUP(C10553,'Provider-EHR crosswalk'!A:B,2,FALSE)),"No EHR Specified",VLOOKUP(C10553,'Provider-EHR crosswalk'!A:B,2,FALSE))</f>
        <v>Azalea Health EHR</v>
      </c>
    </row>
    <row r="10554" spans="1:11" x14ac:dyDescent="0.25">
      <c r="A10554" t="s">
        <v>108</v>
      </c>
      <c r="B10554">
        <v>31</v>
      </c>
      <c r="C10554" t="s">
        <v>721</v>
      </c>
      <c r="D10554" t="s">
        <v>109</v>
      </c>
      <c r="E10554">
        <v>1769</v>
      </c>
      <c r="F10554">
        <v>1769</v>
      </c>
      <c r="G10554">
        <v>100</v>
      </c>
      <c r="H10554" t="s">
        <v>65</v>
      </c>
      <c r="I10554">
        <v>99</v>
      </c>
      <c r="J10554" t="s">
        <v>66</v>
      </c>
      <c r="K10554" s="33" t="str">
        <f>IF(ISNA(VLOOKUP(C10554,'Provider-EHR crosswalk'!A:B,2,FALSE)),"No EHR Specified",VLOOKUP(C10554,'Provider-EHR crosswalk'!A:B,2,FALSE))</f>
        <v>Azalea Health EHR</v>
      </c>
    </row>
    <row r="10555" spans="1:11" x14ac:dyDescent="0.25">
      <c r="A10555" t="s">
        <v>110</v>
      </c>
      <c r="B10555">
        <v>31</v>
      </c>
      <c r="C10555" t="s">
        <v>721</v>
      </c>
      <c r="D10555" t="s">
        <v>111</v>
      </c>
      <c r="E10555">
        <v>1769</v>
      </c>
      <c r="F10555">
        <v>1769</v>
      </c>
      <c r="G10555">
        <v>100</v>
      </c>
      <c r="H10555" t="s">
        <v>65</v>
      </c>
      <c r="I10555">
        <v>99</v>
      </c>
      <c r="J10555" t="s">
        <v>66</v>
      </c>
      <c r="K10555" s="33" t="str">
        <f>IF(ISNA(VLOOKUP(C10555,'Provider-EHR crosswalk'!A:B,2,FALSE)),"No EHR Specified",VLOOKUP(C10555,'Provider-EHR crosswalk'!A:B,2,FALSE))</f>
        <v>Azalea Health EHR</v>
      </c>
    </row>
    <row r="10556" spans="1:11" x14ac:dyDescent="0.25">
      <c r="A10556" t="s">
        <v>112</v>
      </c>
      <c r="B10556">
        <v>31</v>
      </c>
      <c r="C10556" t="s">
        <v>721</v>
      </c>
      <c r="D10556" t="s">
        <v>113</v>
      </c>
      <c r="E10556">
        <v>1769</v>
      </c>
      <c r="F10556">
        <v>1769</v>
      </c>
      <c r="G10556">
        <v>100</v>
      </c>
      <c r="H10556" t="s">
        <v>65</v>
      </c>
      <c r="I10556">
        <v>99</v>
      </c>
      <c r="J10556" t="s">
        <v>66</v>
      </c>
      <c r="K10556" s="33" t="str">
        <f>IF(ISNA(VLOOKUP(C10556,'Provider-EHR crosswalk'!A:B,2,FALSE)),"No EHR Specified",VLOOKUP(C10556,'Provider-EHR crosswalk'!A:B,2,FALSE))</f>
        <v>Azalea Health EHR</v>
      </c>
    </row>
    <row r="10557" spans="1:11" x14ac:dyDescent="0.25">
      <c r="A10557" t="s">
        <v>114</v>
      </c>
      <c r="B10557">
        <v>31</v>
      </c>
      <c r="C10557" t="s">
        <v>721</v>
      </c>
      <c r="D10557" t="s">
        <v>115</v>
      </c>
      <c r="E10557">
        <v>5</v>
      </c>
      <c r="F10557">
        <v>193</v>
      </c>
      <c r="G10557">
        <v>2.59</v>
      </c>
      <c r="H10557" t="s">
        <v>116</v>
      </c>
      <c r="I10557">
        <v>4</v>
      </c>
      <c r="J10557" t="s">
        <v>66</v>
      </c>
      <c r="K10557" s="33" t="str">
        <f>IF(ISNA(VLOOKUP(C10557,'Provider-EHR crosswalk'!A:B,2,FALSE)),"No EHR Specified",VLOOKUP(C10557,'Provider-EHR crosswalk'!A:B,2,FALSE))</f>
        <v>Azalea Health EHR</v>
      </c>
    </row>
    <row r="10558" spans="1:11" x14ac:dyDescent="0.25">
      <c r="A10558" t="s">
        <v>117</v>
      </c>
      <c r="B10558">
        <v>31</v>
      </c>
      <c r="C10558" t="s">
        <v>721</v>
      </c>
      <c r="D10558" t="s">
        <v>118</v>
      </c>
      <c r="E10558">
        <v>3</v>
      </c>
      <c r="F10558">
        <v>193</v>
      </c>
      <c r="G10558">
        <v>1.55</v>
      </c>
      <c r="H10558" t="s">
        <v>116</v>
      </c>
      <c r="I10558">
        <v>4</v>
      </c>
      <c r="J10558" t="s">
        <v>66</v>
      </c>
      <c r="K10558" s="33" t="str">
        <f>IF(ISNA(VLOOKUP(C10558,'Provider-EHR crosswalk'!A:B,2,FALSE)),"No EHR Specified",VLOOKUP(C10558,'Provider-EHR crosswalk'!A:B,2,FALSE))</f>
        <v>Azalea Health EHR</v>
      </c>
    </row>
    <row r="10559" spans="1:11" x14ac:dyDescent="0.25">
      <c r="A10559" t="s">
        <v>119</v>
      </c>
      <c r="B10559">
        <v>31</v>
      </c>
      <c r="C10559" t="s">
        <v>721</v>
      </c>
      <c r="D10559" t="s">
        <v>120</v>
      </c>
      <c r="E10559">
        <v>9</v>
      </c>
      <c r="F10559">
        <v>193</v>
      </c>
      <c r="G10559">
        <v>4.66</v>
      </c>
      <c r="H10559" t="s">
        <v>116</v>
      </c>
      <c r="I10559">
        <v>4</v>
      </c>
      <c r="J10559" t="s">
        <v>69</v>
      </c>
      <c r="K10559" s="33" t="str">
        <f>IF(ISNA(VLOOKUP(C10559,'Provider-EHR crosswalk'!A:B,2,FALSE)),"No EHR Specified",VLOOKUP(C10559,'Provider-EHR crosswalk'!A:B,2,FALSE))</f>
        <v>Azalea Health EHR</v>
      </c>
    </row>
    <row r="10560" spans="1:11" x14ac:dyDescent="0.25">
      <c r="A10560" t="s">
        <v>121</v>
      </c>
      <c r="B10560">
        <v>31</v>
      </c>
      <c r="C10560" t="s">
        <v>721</v>
      </c>
      <c r="D10560" t="s">
        <v>122</v>
      </c>
      <c r="E10560">
        <v>0</v>
      </c>
      <c r="F10560">
        <v>193</v>
      </c>
      <c r="G10560">
        <v>0</v>
      </c>
      <c r="H10560" t="s">
        <v>116</v>
      </c>
      <c r="I10560">
        <v>1</v>
      </c>
      <c r="J10560" t="s">
        <v>66</v>
      </c>
      <c r="K10560" s="33" t="str">
        <f>IF(ISNA(VLOOKUP(C10560,'Provider-EHR crosswalk'!A:B,2,FALSE)),"No EHR Specified",VLOOKUP(C10560,'Provider-EHR crosswalk'!A:B,2,FALSE))</f>
        <v>Azalea Health EHR</v>
      </c>
    </row>
    <row r="10561" spans="1:11" x14ac:dyDescent="0.25">
      <c r="A10561" t="s">
        <v>123</v>
      </c>
      <c r="B10561">
        <v>31</v>
      </c>
      <c r="C10561" t="s">
        <v>721</v>
      </c>
      <c r="D10561" t="s">
        <v>124</v>
      </c>
      <c r="E10561">
        <v>0</v>
      </c>
      <c r="F10561">
        <v>1769</v>
      </c>
      <c r="G10561">
        <v>0</v>
      </c>
      <c r="H10561" t="s">
        <v>116</v>
      </c>
      <c r="I10561">
        <v>1</v>
      </c>
      <c r="J10561" t="s">
        <v>66</v>
      </c>
      <c r="K10561" s="33" t="str">
        <f>IF(ISNA(VLOOKUP(C10561,'Provider-EHR crosswalk'!A:B,2,FALSE)),"No EHR Specified",VLOOKUP(C10561,'Provider-EHR crosswalk'!A:B,2,FALSE))</f>
        <v>Azalea Health EHR</v>
      </c>
    </row>
    <row r="10562" spans="1:11" x14ac:dyDescent="0.25">
      <c r="A10562" t="s">
        <v>125</v>
      </c>
      <c r="B10562">
        <v>31</v>
      </c>
      <c r="C10562" t="s">
        <v>721</v>
      </c>
      <c r="D10562" t="s">
        <v>126</v>
      </c>
      <c r="E10562">
        <v>0</v>
      </c>
      <c r="F10562">
        <v>1769</v>
      </c>
      <c r="G10562">
        <v>0</v>
      </c>
      <c r="H10562" t="s">
        <v>116</v>
      </c>
      <c r="I10562">
        <v>1</v>
      </c>
      <c r="J10562" t="s">
        <v>66</v>
      </c>
      <c r="K10562" s="33" t="str">
        <f>IF(ISNA(VLOOKUP(C10562,'Provider-EHR crosswalk'!A:B,2,FALSE)),"No EHR Specified",VLOOKUP(C10562,'Provider-EHR crosswalk'!A:B,2,FALSE))</f>
        <v>Azalea Health EHR</v>
      </c>
    </row>
    <row r="10563" spans="1:11" x14ac:dyDescent="0.25">
      <c r="A10563" t="s">
        <v>127</v>
      </c>
      <c r="B10563">
        <v>31</v>
      </c>
      <c r="C10563" t="s">
        <v>721</v>
      </c>
      <c r="D10563" t="s">
        <v>128</v>
      </c>
      <c r="E10563">
        <v>52</v>
      </c>
      <c r="F10563">
        <v>1769</v>
      </c>
      <c r="G10563">
        <v>2.94</v>
      </c>
      <c r="H10563" t="s">
        <v>116</v>
      </c>
      <c r="I10563">
        <v>4</v>
      </c>
      <c r="J10563" t="s">
        <v>66</v>
      </c>
      <c r="K10563" s="33" t="str">
        <f>IF(ISNA(VLOOKUP(C10563,'Provider-EHR crosswalk'!A:B,2,FALSE)),"No EHR Specified",VLOOKUP(C10563,'Provider-EHR crosswalk'!A:B,2,FALSE))</f>
        <v>Azalea Health EHR</v>
      </c>
    </row>
    <row r="10564" spans="1:11" x14ac:dyDescent="0.25">
      <c r="A10564" t="s">
        <v>129</v>
      </c>
      <c r="B10564">
        <v>31</v>
      </c>
      <c r="C10564" t="s">
        <v>721</v>
      </c>
      <c r="D10564" t="s">
        <v>130</v>
      </c>
      <c r="E10564">
        <v>70</v>
      </c>
      <c r="F10564">
        <v>1769</v>
      </c>
      <c r="G10564">
        <v>3.96</v>
      </c>
      <c r="H10564" t="s">
        <v>116</v>
      </c>
      <c r="I10564">
        <v>4</v>
      </c>
      <c r="J10564" t="s">
        <v>66</v>
      </c>
      <c r="K10564" s="33" t="str">
        <f>IF(ISNA(VLOOKUP(C10564,'Provider-EHR crosswalk'!A:B,2,FALSE)),"No EHR Specified",VLOOKUP(C10564,'Provider-EHR crosswalk'!A:B,2,FALSE))</f>
        <v>Azalea Health EHR</v>
      </c>
    </row>
    <row r="10565" spans="1:11" x14ac:dyDescent="0.25">
      <c r="A10565" t="s">
        <v>131</v>
      </c>
      <c r="B10565">
        <v>31</v>
      </c>
      <c r="C10565" t="s">
        <v>721</v>
      </c>
      <c r="D10565" t="s">
        <v>132</v>
      </c>
      <c r="E10565">
        <v>73</v>
      </c>
      <c r="F10565">
        <v>1769</v>
      </c>
      <c r="G10565">
        <v>4.13</v>
      </c>
      <c r="H10565" t="s">
        <v>116</v>
      </c>
      <c r="I10565">
        <v>4</v>
      </c>
      <c r="J10565" t="s">
        <v>69</v>
      </c>
      <c r="K10565" s="33" t="str">
        <f>IF(ISNA(VLOOKUP(C10565,'Provider-EHR crosswalk'!A:B,2,FALSE)),"No EHR Specified",VLOOKUP(C10565,'Provider-EHR crosswalk'!A:B,2,FALSE))</f>
        <v>Azalea Health EHR</v>
      </c>
    </row>
    <row r="10566" spans="1:11" x14ac:dyDescent="0.25">
      <c r="A10566" t="s">
        <v>133</v>
      </c>
      <c r="B10566">
        <v>31</v>
      </c>
      <c r="C10566" t="s">
        <v>721</v>
      </c>
      <c r="D10566" t="s">
        <v>134</v>
      </c>
      <c r="E10566">
        <v>3</v>
      </c>
      <c r="F10566">
        <v>1769</v>
      </c>
      <c r="G10566">
        <v>0.17</v>
      </c>
      <c r="H10566" t="s">
        <v>116</v>
      </c>
      <c r="I10566">
        <v>1</v>
      </c>
      <c r="J10566" t="s">
        <v>66</v>
      </c>
      <c r="K10566" s="33" t="str">
        <f>IF(ISNA(VLOOKUP(C10566,'Provider-EHR crosswalk'!A:B,2,FALSE)),"No EHR Specified",VLOOKUP(C10566,'Provider-EHR crosswalk'!A:B,2,FALSE))</f>
        <v>Azalea Health EHR</v>
      </c>
    </row>
    <row r="10567" spans="1:11" x14ac:dyDescent="0.25">
      <c r="A10567" t="s">
        <v>135</v>
      </c>
      <c r="B10567">
        <v>31</v>
      </c>
      <c r="C10567" t="s">
        <v>721</v>
      </c>
      <c r="D10567" t="s">
        <v>136</v>
      </c>
      <c r="E10567">
        <v>0</v>
      </c>
      <c r="F10567">
        <v>1769</v>
      </c>
      <c r="G10567">
        <v>0</v>
      </c>
      <c r="H10567" t="s">
        <v>116</v>
      </c>
      <c r="I10567">
        <v>1</v>
      </c>
      <c r="J10567" t="s">
        <v>66</v>
      </c>
      <c r="K10567" s="33" t="str">
        <f>IF(ISNA(VLOOKUP(C10567,'Provider-EHR crosswalk'!A:B,2,FALSE)),"No EHR Specified",VLOOKUP(C10567,'Provider-EHR crosswalk'!A:B,2,FALSE))</f>
        <v>Azalea Health EHR</v>
      </c>
    </row>
    <row r="10568" spans="1:11" x14ac:dyDescent="0.25">
      <c r="A10568" t="s">
        <v>137</v>
      </c>
      <c r="B10568">
        <v>31</v>
      </c>
      <c r="C10568" t="s">
        <v>721</v>
      </c>
      <c r="D10568" t="s">
        <v>138</v>
      </c>
      <c r="E10568">
        <v>0</v>
      </c>
      <c r="F10568">
        <v>1769</v>
      </c>
      <c r="G10568">
        <v>0</v>
      </c>
      <c r="H10568" t="s">
        <v>116</v>
      </c>
      <c r="I10568">
        <v>1</v>
      </c>
      <c r="J10568" t="s">
        <v>66</v>
      </c>
      <c r="K10568" s="33" t="str">
        <f>IF(ISNA(VLOOKUP(C10568,'Provider-EHR crosswalk'!A:B,2,FALSE)),"No EHR Specified",VLOOKUP(C10568,'Provider-EHR crosswalk'!A:B,2,FALSE))</f>
        <v>Azalea Health EHR</v>
      </c>
    </row>
    <row r="10569" spans="1:11" x14ac:dyDescent="0.25">
      <c r="A10569" t="s">
        <v>139</v>
      </c>
      <c r="B10569">
        <v>31</v>
      </c>
      <c r="C10569" t="s">
        <v>721</v>
      </c>
      <c r="D10569" t="s">
        <v>140</v>
      </c>
      <c r="E10569">
        <v>0</v>
      </c>
      <c r="F10569">
        <v>1769</v>
      </c>
      <c r="G10569">
        <v>0</v>
      </c>
      <c r="H10569" t="s">
        <v>116</v>
      </c>
      <c r="I10569">
        <v>1</v>
      </c>
      <c r="J10569" t="s">
        <v>66</v>
      </c>
      <c r="K10569" s="33" t="str">
        <f>IF(ISNA(VLOOKUP(C10569,'Provider-EHR crosswalk'!A:B,2,FALSE)),"No EHR Specified",VLOOKUP(C10569,'Provider-EHR crosswalk'!A:B,2,FALSE))</f>
        <v>Azalea Health EHR</v>
      </c>
    </row>
    <row r="10570" spans="1:11" x14ac:dyDescent="0.25">
      <c r="A10570" t="s">
        <v>141</v>
      </c>
      <c r="B10570">
        <v>31</v>
      </c>
      <c r="C10570" t="s">
        <v>721</v>
      </c>
      <c r="D10570" t="s">
        <v>142</v>
      </c>
      <c r="E10570">
        <v>0</v>
      </c>
      <c r="F10570">
        <v>1769</v>
      </c>
      <c r="G10570">
        <v>0</v>
      </c>
      <c r="H10570" t="s">
        <v>116</v>
      </c>
      <c r="I10570">
        <v>1</v>
      </c>
      <c r="J10570" t="s">
        <v>66</v>
      </c>
      <c r="K10570" s="33" t="str">
        <f>IF(ISNA(VLOOKUP(C10570,'Provider-EHR crosswalk'!A:B,2,FALSE)),"No EHR Specified",VLOOKUP(C10570,'Provider-EHR crosswalk'!A:B,2,FALSE))</f>
        <v>Azalea Health EHR</v>
      </c>
    </row>
    <row r="10571" spans="1:11" x14ac:dyDescent="0.25">
      <c r="A10571" t="s">
        <v>143</v>
      </c>
      <c r="B10571">
        <v>31</v>
      </c>
      <c r="C10571" t="s">
        <v>721</v>
      </c>
      <c r="D10571" t="s">
        <v>144</v>
      </c>
      <c r="E10571">
        <v>0</v>
      </c>
      <c r="F10571">
        <v>1769</v>
      </c>
      <c r="G10571">
        <v>0</v>
      </c>
      <c r="H10571" t="s">
        <v>116</v>
      </c>
      <c r="I10571">
        <v>1</v>
      </c>
      <c r="J10571" t="s">
        <v>66</v>
      </c>
      <c r="K10571" s="33" t="str">
        <f>IF(ISNA(VLOOKUP(C10571,'Provider-EHR crosswalk'!A:B,2,FALSE)),"No EHR Specified",VLOOKUP(C10571,'Provider-EHR crosswalk'!A:B,2,FALSE))</f>
        <v>Azalea Health EHR</v>
      </c>
    </row>
    <row r="10572" spans="1:11" x14ac:dyDescent="0.25">
      <c r="A10572" t="s">
        <v>145</v>
      </c>
      <c r="B10572">
        <v>31</v>
      </c>
      <c r="C10572" t="s">
        <v>721</v>
      </c>
      <c r="D10572" t="s">
        <v>146</v>
      </c>
      <c r="E10572">
        <v>0</v>
      </c>
      <c r="F10572">
        <v>1769</v>
      </c>
      <c r="G10572">
        <v>0</v>
      </c>
      <c r="H10572" t="s">
        <v>116</v>
      </c>
      <c r="I10572">
        <v>1</v>
      </c>
      <c r="J10572" t="s">
        <v>66</v>
      </c>
      <c r="K10572" s="33" t="str">
        <f>IF(ISNA(VLOOKUP(C10572,'Provider-EHR crosswalk'!A:B,2,FALSE)),"No EHR Specified",VLOOKUP(C10572,'Provider-EHR crosswalk'!A:B,2,FALSE))</f>
        <v>Azalea Health EHR</v>
      </c>
    </row>
    <row r="10573" spans="1:11" x14ac:dyDescent="0.25">
      <c r="A10573" t="s">
        <v>147</v>
      </c>
      <c r="B10573">
        <v>31</v>
      </c>
      <c r="C10573" t="s">
        <v>721</v>
      </c>
      <c r="D10573" t="s">
        <v>148</v>
      </c>
      <c r="E10573">
        <v>0</v>
      </c>
      <c r="F10573">
        <v>1769</v>
      </c>
      <c r="G10573">
        <v>0</v>
      </c>
      <c r="H10573" t="s">
        <v>116</v>
      </c>
      <c r="I10573">
        <v>1</v>
      </c>
      <c r="J10573" t="s">
        <v>66</v>
      </c>
      <c r="K10573" s="33" t="str">
        <f>IF(ISNA(VLOOKUP(C10573,'Provider-EHR crosswalk'!A:B,2,FALSE)),"No EHR Specified",VLOOKUP(C10573,'Provider-EHR crosswalk'!A:B,2,FALSE))</f>
        <v>Azalea Health EHR</v>
      </c>
    </row>
    <row r="10574" spans="1:11" x14ac:dyDescent="0.25">
      <c r="A10574" t="s">
        <v>149</v>
      </c>
      <c r="B10574">
        <v>31</v>
      </c>
      <c r="C10574" t="s">
        <v>721</v>
      </c>
      <c r="D10574" t="s">
        <v>150</v>
      </c>
      <c r="E10574">
        <v>0</v>
      </c>
      <c r="F10574">
        <v>1769</v>
      </c>
      <c r="G10574">
        <v>0</v>
      </c>
      <c r="H10574" t="s">
        <v>116</v>
      </c>
      <c r="I10574">
        <v>1</v>
      </c>
      <c r="J10574" t="s">
        <v>66</v>
      </c>
      <c r="K10574" s="33" t="str">
        <f>IF(ISNA(VLOOKUP(C10574,'Provider-EHR crosswalk'!A:B,2,FALSE)),"No EHR Specified",VLOOKUP(C10574,'Provider-EHR crosswalk'!A:B,2,FALSE))</f>
        <v>Azalea Health EHR</v>
      </c>
    </row>
    <row r="10575" spans="1:11" x14ac:dyDescent="0.25">
      <c r="A10575" t="s">
        <v>151</v>
      </c>
      <c r="B10575">
        <v>31</v>
      </c>
      <c r="C10575" t="s">
        <v>721</v>
      </c>
      <c r="D10575" t="s">
        <v>152</v>
      </c>
      <c r="E10575">
        <v>0</v>
      </c>
      <c r="F10575">
        <v>1769</v>
      </c>
      <c r="G10575">
        <v>0</v>
      </c>
      <c r="H10575" t="s">
        <v>116</v>
      </c>
      <c r="I10575">
        <v>1</v>
      </c>
      <c r="J10575" t="s">
        <v>66</v>
      </c>
      <c r="K10575" s="33" t="str">
        <f>IF(ISNA(VLOOKUP(C10575,'Provider-EHR crosswalk'!A:B,2,FALSE)),"No EHR Specified",VLOOKUP(C10575,'Provider-EHR crosswalk'!A:B,2,FALSE))</f>
        <v>Azalea Health EHR</v>
      </c>
    </row>
    <row r="10576" spans="1:11" x14ac:dyDescent="0.25">
      <c r="A10576" t="s">
        <v>153</v>
      </c>
      <c r="B10576">
        <v>31</v>
      </c>
      <c r="C10576" t="s">
        <v>721</v>
      </c>
      <c r="D10576" t="s">
        <v>154</v>
      </c>
      <c r="E10576">
        <v>8</v>
      </c>
      <c r="F10576">
        <v>1769</v>
      </c>
      <c r="G10576">
        <v>0.45</v>
      </c>
      <c r="H10576" t="s">
        <v>116</v>
      </c>
      <c r="I10576">
        <v>1</v>
      </c>
      <c r="J10576" t="s">
        <v>66</v>
      </c>
      <c r="K10576" s="33" t="str">
        <f>IF(ISNA(VLOOKUP(C10576,'Provider-EHR crosswalk'!A:B,2,FALSE)),"No EHR Specified",VLOOKUP(C10576,'Provider-EHR crosswalk'!A:B,2,FALSE))</f>
        <v>Azalea Health EHR</v>
      </c>
    </row>
    <row r="10577" spans="1:11" x14ac:dyDescent="0.25">
      <c r="A10577" t="s">
        <v>155</v>
      </c>
      <c r="B10577">
        <v>31</v>
      </c>
      <c r="C10577" t="s">
        <v>721</v>
      </c>
      <c r="D10577" t="s">
        <v>156</v>
      </c>
      <c r="E10577">
        <v>0</v>
      </c>
      <c r="F10577">
        <v>1769</v>
      </c>
      <c r="G10577">
        <v>0</v>
      </c>
      <c r="H10577" t="s">
        <v>157</v>
      </c>
      <c r="I10577" t="s">
        <v>157</v>
      </c>
      <c r="J10577" t="s">
        <v>157</v>
      </c>
      <c r="K10577" s="33" t="str">
        <f>IF(ISNA(VLOOKUP(C10577,'Provider-EHR crosswalk'!A:B,2,FALSE)),"No EHR Specified",VLOOKUP(C10577,'Provider-EHR crosswalk'!A:B,2,FALSE))</f>
        <v>Azalea Health EHR</v>
      </c>
    </row>
    <row r="10578" spans="1:11" x14ac:dyDescent="0.25">
      <c r="A10578" t="s">
        <v>158</v>
      </c>
      <c r="B10578">
        <v>31</v>
      </c>
      <c r="C10578" t="s">
        <v>721</v>
      </c>
      <c r="D10578" t="s">
        <v>159</v>
      </c>
      <c r="E10578">
        <v>28</v>
      </c>
      <c r="F10578">
        <v>1769</v>
      </c>
      <c r="G10578">
        <v>1.58</v>
      </c>
      <c r="H10578" t="s">
        <v>157</v>
      </c>
      <c r="I10578" t="s">
        <v>157</v>
      </c>
      <c r="J10578" t="s">
        <v>157</v>
      </c>
      <c r="K10578" s="33" t="str">
        <f>IF(ISNA(VLOOKUP(C10578,'Provider-EHR crosswalk'!A:B,2,FALSE)),"No EHR Specified",VLOOKUP(C10578,'Provider-EHR crosswalk'!A:B,2,FALSE))</f>
        <v>Azalea Health EHR</v>
      </c>
    </row>
    <row r="10579" spans="1:11" x14ac:dyDescent="0.25">
      <c r="A10579" t="s">
        <v>162</v>
      </c>
      <c r="B10579">
        <v>31</v>
      </c>
      <c r="C10579" t="s">
        <v>721</v>
      </c>
      <c r="D10579" t="s">
        <v>163</v>
      </c>
      <c r="E10579">
        <v>1695</v>
      </c>
      <c r="F10579">
        <v>1769</v>
      </c>
      <c r="G10579">
        <v>95.82</v>
      </c>
      <c r="H10579" t="s">
        <v>65</v>
      </c>
      <c r="I10579">
        <v>95</v>
      </c>
      <c r="J10579" t="s">
        <v>66</v>
      </c>
      <c r="K10579" s="33" t="str">
        <f>IF(ISNA(VLOOKUP(C10579,'Provider-EHR crosswalk'!A:B,2,FALSE)),"No EHR Specified",VLOOKUP(C10579,'Provider-EHR crosswalk'!A:B,2,FALSE))</f>
        <v>Azalea Health EHR</v>
      </c>
    </row>
    <row r="10580" spans="1:11" x14ac:dyDescent="0.25">
      <c r="A10580" t="s">
        <v>164</v>
      </c>
      <c r="B10580">
        <v>31</v>
      </c>
      <c r="C10580" t="s">
        <v>721</v>
      </c>
      <c r="D10580" t="s">
        <v>165</v>
      </c>
      <c r="E10580">
        <v>167</v>
      </c>
      <c r="F10580">
        <v>193</v>
      </c>
      <c r="G10580">
        <v>86.53</v>
      </c>
      <c r="H10580" t="s">
        <v>65</v>
      </c>
      <c r="I10580">
        <v>95</v>
      </c>
      <c r="J10580" t="s">
        <v>69</v>
      </c>
      <c r="K10580" s="33" t="str">
        <f>IF(ISNA(VLOOKUP(C10580,'Provider-EHR crosswalk'!A:B,2,FALSE)),"No EHR Specified",VLOOKUP(C10580,'Provider-EHR crosswalk'!A:B,2,FALSE))</f>
        <v>Azalea Health EHR</v>
      </c>
    </row>
    <row r="10581" spans="1:11" x14ac:dyDescent="0.25">
      <c r="A10581" t="s">
        <v>166</v>
      </c>
      <c r="B10581">
        <v>31</v>
      </c>
      <c r="C10581" t="s">
        <v>721</v>
      </c>
      <c r="D10581" t="s">
        <v>167</v>
      </c>
      <c r="E10581">
        <v>0</v>
      </c>
      <c r="F10581">
        <v>193</v>
      </c>
      <c r="G10581">
        <v>0</v>
      </c>
      <c r="H10581" t="s">
        <v>116</v>
      </c>
      <c r="I10581">
        <v>5</v>
      </c>
      <c r="J10581" t="s">
        <v>66</v>
      </c>
      <c r="K10581" s="33" t="str">
        <f>IF(ISNA(VLOOKUP(C10581,'Provider-EHR crosswalk'!A:B,2,FALSE)),"No EHR Specified",VLOOKUP(C10581,'Provider-EHR crosswalk'!A:B,2,FALSE))</f>
        <v>Azalea Health EHR</v>
      </c>
    </row>
    <row r="10582" spans="1:11" x14ac:dyDescent="0.25">
      <c r="A10582" t="s">
        <v>168</v>
      </c>
      <c r="B10582">
        <v>31</v>
      </c>
      <c r="C10582" t="s">
        <v>721</v>
      </c>
      <c r="D10582" t="s">
        <v>169</v>
      </c>
      <c r="E10582">
        <v>2</v>
      </c>
      <c r="F10582">
        <v>193</v>
      </c>
      <c r="G10582">
        <v>1.04</v>
      </c>
      <c r="H10582" t="s">
        <v>116</v>
      </c>
      <c r="I10582">
        <v>5</v>
      </c>
      <c r="J10582" t="s">
        <v>66</v>
      </c>
      <c r="K10582" s="33" t="str">
        <f>IF(ISNA(VLOOKUP(C10582,'Provider-EHR crosswalk'!A:B,2,FALSE)),"No EHR Specified",VLOOKUP(C10582,'Provider-EHR crosswalk'!A:B,2,FALSE))</f>
        <v>Azalea Health EHR</v>
      </c>
    </row>
    <row r="10583" spans="1:11" x14ac:dyDescent="0.25">
      <c r="A10583" t="s">
        <v>170</v>
      </c>
      <c r="B10583">
        <v>31</v>
      </c>
      <c r="C10583" t="s">
        <v>721</v>
      </c>
      <c r="D10583" t="s">
        <v>171</v>
      </c>
      <c r="E10583">
        <v>24</v>
      </c>
      <c r="F10583">
        <v>193</v>
      </c>
      <c r="G10583">
        <v>12.44</v>
      </c>
      <c r="H10583" t="s">
        <v>116</v>
      </c>
      <c r="I10583">
        <v>5</v>
      </c>
      <c r="J10583" t="s">
        <v>69</v>
      </c>
      <c r="K10583" s="33" t="str">
        <f>IF(ISNA(VLOOKUP(C10583,'Provider-EHR crosswalk'!A:B,2,FALSE)),"No EHR Specified",VLOOKUP(C10583,'Provider-EHR crosswalk'!A:B,2,FALSE))</f>
        <v>Azalea Health EHR</v>
      </c>
    </row>
    <row r="10584" spans="1:11" x14ac:dyDescent="0.25">
      <c r="A10584" t="s">
        <v>172</v>
      </c>
      <c r="B10584">
        <v>31</v>
      </c>
      <c r="C10584" t="s">
        <v>721</v>
      </c>
      <c r="D10584" t="s">
        <v>173</v>
      </c>
      <c r="E10584">
        <v>37</v>
      </c>
      <c r="F10584">
        <v>1769</v>
      </c>
      <c r="G10584">
        <v>2.09</v>
      </c>
      <c r="H10584" t="s">
        <v>116</v>
      </c>
      <c r="I10584">
        <v>5</v>
      </c>
      <c r="J10584" t="s">
        <v>66</v>
      </c>
      <c r="K10584" s="33" t="str">
        <f>IF(ISNA(VLOOKUP(C10584,'Provider-EHR crosswalk'!A:B,2,FALSE)),"No EHR Specified",VLOOKUP(C10584,'Provider-EHR crosswalk'!A:B,2,FALSE))</f>
        <v>Azalea Health EHR</v>
      </c>
    </row>
    <row r="10585" spans="1:11" x14ac:dyDescent="0.25">
      <c r="A10585" t="s">
        <v>174</v>
      </c>
      <c r="B10585">
        <v>31</v>
      </c>
      <c r="C10585" t="s">
        <v>721</v>
      </c>
      <c r="D10585" t="s">
        <v>175</v>
      </c>
      <c r="E10585">
        <v>8</v>
      </c>
      <c r="F10585">
        <v>1769</v>
      </c>
      <c r="G10585">
        <v>0.45</v>
      </c>
      <c r="H10585" t="s">
        <v>116</v>
      </c>
      <c r="I10585">
        <v>5</v>
      </c>
      <c r="J10585" t="s">
        <v>66</v>
      </c>
      <c r="K10585" s="33" t="str">
        <f>IF(ISNA(VLOOKUP(C10585,'Provider-EHR crosswalk'!A:B,2,FALSE)),"No EHR Specified",VLOOKUP(C10585,'Provider-EHR crosswalk'!A:B,2,FALSE))</f>
        <v>Azalea Health EHR</v>
      </c>
    </row>
    <row r="10586" spans="1:11" x14ac:dyDescent="0.25">
      <c r="A10586" t="s">
        <v>176</v>
      </c>
      <c r="B10586">
        <v>31</v>
      </c>
      <c r="C10586" t="s">
        <v>721</v>
      </c>
      <c r="D10586" t="s">
        <v>177</v>
      </c>
      <c r="E10586">
        <v>29</v>
      </c>
      <c r="F10586">
        <v>1769</v>
      </c>
      <c r="G10586">
        <v>1.64</v>
      </c>
      <c r="H10586" t="s">
        <v>116</v>
      </c>
      <c r="I10586">
        <v>5</v>
      </c>
      <c r="J10586" t="s">
        <v>66</v>
      </c>
      <c r="K10586" s="33" t="str">
        <f>IF(ISNA(VLOOKUP(C10586,'Provider-EHR crosswalk'!A:B,2,FALSE)),"No EHR Specified",VLOOKUP(C10586,'Provider-EHR crosswalk'!A:B,2,FALSE))</f>
        <v>Azalea Health EHR</v>
      </c>
    </row>
    <row r="10587" spans="1:11" x14ac:dyDescent="0.25">
      <c r="A10587" t="s">
        <v>63</v>
      </c>
      <c r="B10587">
        <v>25</v>
      </c>
      <c r="C10587" t="s">
        <v>883</v>
      </c>
      <c r="D10587" t="s">
        <v>64</v>
      </c>
      <c r="E10587">
        <v>915</v>
      </c>
      <c r="F10587">
        <v>915</v>
      </c>
      <c r="G10587">
        <v>100</v>
      </c>
      <c r="H10587" t="s">
        <v>65</v>
      </c>
      <c r="I10587">
        <v>99</v>
      </c>
      <c r="J10587" t="s">
        <v>66</v>
      </c>
      <c r="K10587" s="33" t="str">
        <f>IF(ISNA(VLOOKUP(C10587,'Provider-EHR crosswalk'!A:B,2,FALSE)),"No EHR Specified",VLOOKUP(C10587,'Provider-EHR crosswalk'!A:B,2,FALSE))</f>
        <v>Azalea Health EHR</v>
      </c>
    </row>
    <row r="10588" spans="1:11" x14ac:dyDescent="0.25">
      <c r="A10588" t="s">
        <v>67</v>
      </c>
      <c r="B10588">
        <v>25</v>
      </c>
      <c r="C10588" t="s">
        <v>883</v>
      </c>
      <c r="D10588" t="s">
        <v>68</v>
      </c>
      <c r="E10588">
        <v>735</v>
      </c>
      <c r="F10588">
        <v>915</v>
      </c>
      <c r="G10588">
        <v>80.33</v>
      </c>
      <c r="H10588" t="s">
        <v>65</v>
      </c>
      <c r="I10588">
        <v>75</v>
      </c>
      <c r="J10588" t="s">
        <v>66</v>
      </c>
      <c r="K10588" s="33" t="str">
        <f>IF(ISNA(VLOOKUP(C10588,'Provider-EHR crosswalk'!A:B,2,FALSE)),"No EHR Specified",VLOOKUP(C10588,'Provider-EHR crosswalk'!A:B,2,FALSE))</f>
        <v>Azalea Health EHR</v>
      </c>
    </row>
    <row r="10589" spans="1:11" x14ac:dyDescent="0.25">
      <c r="A10589" t="s">
        <v>70</v>
      </c>
      <c r="B10589">
        <v>25</v>
      </c>
      <c r="C10589" t="s">
        <v>883</v>
      </c>
      <c r="D10589" t="s">
        <v>71</v>
      </c>
      <c r="E10589">
        <v>915</v>
      </c>
      <c r="F10589">
        <v>915</v>
      </c>
      <c r="G10589">
        <v>100</v>
      </c>
      <c r="H10589" t="s">
        <v>65</v>
      </c>
      <c r="I10589">
        <v>99</v>
      </c>
      <c r="J10589" t="s">
        <v>66</v>
      </c>
      <c r="K10589" s="33" t="str">
        <f>IF(ISNA(VLOOKUP(C10589,'Provider-EHR crosswalk'!A:B,2,FALSE)),"No EHR Specified",VLOOKUP(C10589,'Provider-EHR crosswalk'!A:B,2,FALSE))</f>
        <v>Azalea Health EHR</v>
      </c>
    </row>
    <row r="10590" spans="1:11" x14ac:dyDescent="0.25">
      <c r="A10590" t="s">
        <v>72</v>
      </c>
      <c r="B10590">
        <v>25</v>
      </c>
      <c r="C10590" t="s">
        <v>883</v>
      </c>
      <c r="D10590" t="s">
        <v>73</v>
      </c>
      <c r="E10590">
        <v>915</v>
      </c>
      <c r="F10590">
        <v>915</v>
      </c>
      <c r="G10590">
        <v>100</v>
      </c>
      <c r="H10590" t="s">
        <v>65</v>
      </c>
      <c r="I10590">
        <v>99</v>
      </c>
      <c r="J10590" t="s">
        <v>66</v>
      </c>
      <c r="K10590" s="33" t="str">
        <f>IF(ISNA(VLOOKUP(C10590,'Provider-EHR crosswalk'!A:B,2,FALSE)),"No EHR Specified",VLOOKUP(C10590,'Provider-EHR crosswalk'!A:B,2,FALSE))</f>
        <v>Azalea Health EHR</v>
      </c>
    </row>
    <row r="10591" spans="1:11" x14ac:dyDescent="0.25">
      <c r="A10591" t="s">
        <v>74</v>
      </c>
      <c r="B10591">
        <v>25</v>
      </c>
      <c r="C10591" t="s">
        <v>883</v>
      </c>
      <c r="D10591" t="s">
        <v>75</v>
      </c>
      <c r="E10591">
        <v>915</v>
      </c>
      <c r="F10591">
        <v>915</v>
      </c>
      <c r="G10591">
        <v>100</v>
      </c>
      <c r="H10591" t="s">
        <v>65</v>
      </c>
      <c r="I10591">
        <v>99</v>
      </c>
      <c r="J10591" t="s">
        <v>66</v>
      </c>
      <c r="K10591" s="33" t="str">
        <f>IF(ISNA(VLOOKUP(C10591,'Provider-EHR crosswalk'!A:B,2,FALSE)),"No EHR Specified",VLOOKUP(C10591,'Provider-EHR crosswalk'!A:B,2,FALSE))</f>
        <v>Azalea Health EHR</v>
      </c>
    </row>
    <row r="10592" spans="1:11" x14ac:dyDescent="0.25">
      <c r="A10592" t="s">
        <v>76</v>
      </c>
      <c r="B10592">
        <v>25</v>
      </c>
      <c r="C10592" t="s">
        <v>883</v>
      </c>
      <c r="D10592" t="s">
        <v>77</v>
      </c>
      <c r="E10592">
        <v>915</v>
      </c>
      <c r="F10592">
        <v>915</v>
      </c>
      <c r="G10592">
        <v>100</v>
      </c>
      <c r="H10592" t="s">
        <v>65</v>
      </c>
      <c r="I10592">
        <v>85</v>
      </c>
      <c r="J10592" t="s">
        <v>66</v>
      </c>
      <c r="K10592" s="33" t="str">
        <f>IF(ISNA(VLOOKUP(C10592,'Provider-EHR crosswalk'!A:B,2,FALSE)),"No EHR Specified",VLOOKUP(C10592,'Provider-EHR crosswalk'!A:B,2,FALSE))</f>
        <v>Azalea Health EHR</v>
      </c>
    </row>
    <row r="10593" spans="1:11" x14ac:dyDescent="0.25">
      <c r="A10593" t="s">
        <v>78</v>
      </c>
      <c r="B10593">
        <v>25</v>
      </c>
      <c r="C10593" t="s">
        <v>883</v>
      </c>
      <c r="D10593" t="s">
        <v>79</v>
      </c>
      <c r="E10593">
        <v>915</v>
      </c>
      <c r="F10593">
        <v>915</v>
      </c>
      <c r="G10593">
        <v>100</v>
      </c>
      <c r="H10593" t="s">
        <v>65</v>
      </c>
      <c r="I10593">
        <v>85</v>
      </c>
      <c r="J10593" t="s">
        <v>66</v>
      </c>
      <c r="K10593" s="33" t="str">
        <f>IF(ISNA(VLOOKUP(C10593,'Provider-EHR crosswalk'!A:B,2,FALSE)),"No EHR Specified",VLOOKUP(C10593,'Provider-EHR crosswalk'!A:B,2,FALSE))</f>
        <v>Azalea Health EHR</v>
      </c>
    </row>
    <row r="10594" spans="1:11" x14ac:dyDescent="0.25">
      <c r="A10594" t="s">
        <v>80</v>
      </c>
      <c r="B10594">
        <v>25</v>
      </c>
      <c r="C10594" t="s">
        <v>883</v>
      </c>
      <c r="D10594" t="s">
        <v>81</v>
      </c>
      <c r="E10594">
        <v>915</v>
      </c>
      <c r="F10594">
        <v>915</v>
      </c>
      <c r="G10594">
        <v>100</v>
      </c>
      <c r="H10594" t="s">
        <v>65</v>
      </c>
      <c r="I10594">
        <v>85</v>
      </c>
      <c r="J10594" t="s">
        <v>66</v>
      </c>
      <c r="K10594" s="33" t="str">
        <f>IF(ISNA(VLOOKUP(C10594,'Provider-EHR crosswalk'!A:B,2,FALSE)),"No EHR Specified",VLOOKUP(C10594,'Provider-EHR crosswalk'!A:B,2,FALSE))</f>
        <v>Azalea Health EHR</v>
      </c>
    </row>
    <row r="10595" spans="1:11" x14ac:dyDescent="0.25">
      <c r="A10595" t="s">
        <v>82</v>
      </c>
      <c r="B10595">
        <v>25</v>
      </c>
      <c r="C10595" t="s">
        <v>883</v>
      </c>
      <c r="D10595" t="s">
        <v>83</v>
      </c>
      <c r="E10595">
        <v>915</v>
      </c>
      <c r="F10595">
        <v>915</v>
      </c>
      <c r="G10595">
        <v>100</v>
      </c>
      <c r="H10595" t="s">
        <v>65</v>
      </c>
      <c r="I10595">
        <v>85</v>
      </c>
      <c r="J10595" t="s">
        <v>66</v>
      </c>
      <c r="K10595" s="33" t="str">
        <f>IF(ISNA(VLOOKUP(C10595,'Provider-EHR crosswalk'!A:B,2,FALSE)),"No EHR Specified",VLOOKUP(C10595,'Provider-EHR crosswalk'!A:B,2,FALSE))</f>
        <v>Azalea Health EHR</v>
      </c>
    </row>
    <row r="10596" spans="1:11" x14ac:dyDescent="0.25">
      <c r="A10596" t="s">
        <v>84</v>
      </c>
      <c r="B10596">
        <v>25</v>
      </c>
      <c r="C10596" t="s">
        <v>883</v>
      </c>
      <c r="D10596" t="s">
        <v>85</v>
      </c>
      <c r="E10596">
        <v>915</v>
      </c>
      <c r="F10596">
        <v>915</v>
      </c>
      <c r="G10596">
        <v>100</v>
      </c>
      <c r="H10596" t="s">
        <v>65</v>
      </c>
      <c r="I10596">
        <v>85</v>
      </c>
      <c r="J10596" t="s">
        <v>66</v>
      </c>
      <c r="K10596" s="33" t="str">
        <f>IF(ISNA(VLOOKUP(C10596,'Provider-EHR crosswalk'!A:B,2,FALSE)),"No EHR Specified",VLOOKUP(C10596,'Provider-EHR crosswalk'!A:B,2,FALSE))</f>
        <v>Azalea Health EHR</v>
      </c>
    </row>
    <row r="10597" spans="1:11" x14ac:dyDescent="0.25">
      <c r="A10597" t="s">
        <v>86</v>
      </c>
      <c r="B10597">
        <v>25</v>
      </c>
      <c r="C10597" t="s">
        <v>883</v>
      </c>
      <c r="D10597" t="s">
        <v>87</v>
      </c>
      <c r="E10597">
        <v>915</v>
      </c>
      <c r="F10597">
        <v>915</v>
      </c>
      <c r="G10597">
        <v>100</v>
      </c>
      <c r="H10597" t="s">
        <v>65</v>
      </c>
      <c r="I10597">
        <v>95</v>
      </c>
      <c r="J10597" t="s">
        <v>66</v>
      </c>
      <c r="K10597" s="33" t="str">
        <f>IF(ISNA(VLOOKUP(C10597,'Provider-EHR crosswalk'!A:B,2,FALSE)),"No EHR Specified",VLOOKUP(C10597,'Provider-EHR crosswalk'!A:B,2,FALSE))</f>
        <v>Azalea Health EHR</v>
      </c>
    </row>
    <row r="10598" spans="1:11" x14ac:dyDescent="0.25">
      <c r="A10598" t="s">
        <v>88</v>
      </c>
      <c r="B10598">
        <v>25</v>
      </c>
      <c r="C10598" t="s">
        <v>883</v>
      </c>
      <c r="D10598" t="s">
        <v>89</v>
      </c>
      <c r="E10598">
        <v>915</v>
      </c>
      <c r="F10598">
        <v>915</v>
      </c>
      <c r="G10598">
        <v>100</v>
      </c>
      <c r="H10598" t="s">
        <v>65</v>
      </c>
      <c r="I10598">
        <v>95</v>
      </c>
      <c r="J10598" t="s">
        <v>66</v>
      </c>
      <c r="K10598" s="33" t="str">
        <f>IF(ISNA(VLOOKUP(C10598,'Provider-EHR crosswalk'!A:B,2,FALSE)),"No EHR Specified",VLOOKUP(C10598,'Provider-EHR crosswalk'!A:B,2,FALSE))</f>
        <v>Azalea Health EHR</v>
      </c>
    </row>
    <row r="10599" spans="1:11" x14ac:dyDescent="0.25">
      <c r="A10599" t="s">
        <v>90</v>
      </c>
      <c r="B10599">
        <v>25</v>
      </c>
      <c r="C10599" t="s">
        <v>883</v>
      </c>
      <c r="D10599" t="s">
        <v>91</v>
      </c>
      <c r="E10599">
        <v>903</v>
      </c>
      <c r="F10599">
        <v>915</v>
      </c>
      <c r="G10599">
        <v>98.69</v>
      </c>
      <c r="H10599" t="s">
        <v>65</v>
      </c>
      <c r="I10599">
        <v>90</v>
      </c>
      <c r="J10599" t="s">
        <v>66</v>
      </c>
      <c r="K10599" s="33" t="str">
        <f>IF(ISNA(VLOOKUP(C10599,'Provider-EHR crosswalk'!A:B,2,FALSE)),"No EHR Specified",VLOOKUP(C10599,'Provider-EHR crosswalk'!A:B,2,FALSE))</f>
        <v>Azalea Health EHR</v>
      </c>
    </row>
    <row r="10600" spans="1:11" x14ac:dyDescent="0.25">
      <c r="A10600" t="s">
        <v>92</v>
      </c>
      <c r="B10600">
        <v>25</v>
      </c>
      <c r="C10600" t="s">
        <v>883</v>
      </c>
      <c r="D10600" t="s">
        <v>93</v>
      </c>
      <c r="E10600">
        <v>415</v>
      </c>
      <c r="F10600">
        <v>915</v>
      </c>
      <c r="G10600">
        <v>45.36</v>
      </c>
      <c r="H10600" t="s">
        <v>65</v>
      </c>
      <c r="I10600">
        <v>90</v>
      </c>
      <c r="J10600" t="s">
        <v>69</v>
      </c>
      <c r="K10600" s="33" t="str">
        <f>IF(ISNA(VLOOKUP(C10600,'Provider-EHR crosswalk'!A:B,2,FALSE)),"No EHR Specified",VLOOKUP(C10600,'Provider-EHR crosswalk'!A:B,2,FALSE))</f>
        <v>Azalea Health EHR</v>
      </c>
    </row>
    <row r="10601" spans="1:11" x14ac:dyDescent="0.25">
      <c r="A10601" t="s">
        <v>94</v>
      </c>
      <c r="B10601">
        <v>25</v>
      </c>
      <c r="C10601" t="s">
        <v>883</v>
      </c>
      <c r="D10601" t="s">
        <v>95</v>
      </c>
      <c r="E10601">
        <v>449</v>
      </c>
      <c r="F10601">
        <v>915</v>
      </c>
      <c r="G10601">
        <v>49.07</v>
      </c>
      <c r="H10601" t="s">
        <v>65</v>
      </c>
      <c r="I10601">
        <v>90</v>
      </c>
      <c r="J10601" t="s">
        <v>69</v>
      </c>
      <c r="K10601" s="33" t="str">
        <f>IF(ISNA(VLOOKUP(C10601,'Provider-EHR crosswalk'!A:B,2,FALSE)),"No EHR Specified",VLOOKUP(C10601,'Provider-EHR crosswalk'!A:B,2,FALSE))</f>
        <v>Azalea Health EHR</v>
      </c>
    </row>
    <row r="10602" spans="1:11" x14ac:dyDescent="0.25">
      <c r="A10602" t="s">
        <v>96</v>
      </c>
      <c r="B10602">
        <v>25</v>
      </c>
      <c r="C10602" t="s">
        <v>883</v>
      </c>
      <c r="D10602" t="s">
        <v>97</v>
      </c>
      <c r="E10602">
        <v>738</v>
      </c>
      <c r="F10602">
        <v>915</v>
      </c>
      <c r="G10602">
        <v>80.66</v>
      </c>
      <c r="H10602" t="s">
        <v>65</v>
      </c>
      <c r="I10602">
        <v>90</v>
      </c>
      <c r="J10602" t="s">
        <v>69</v>
      </c>
      <c r="K10602" s="33" t="str">
        <f>IF(ISNA(VLOOKUP(C10602,'Provider-EHR crosswalk'!A:B,2,FALSE)),"No EHR Specified",VLOOKUP(C10602,'Provider-EHR crosswalk'!A:B,2,FALSE))</f>
        <v>Azalea Health EHR</v>
      </c>
    </row>
    <row r="10603" spans="1:11" x14ac:dyDescent="0.25">
      <c r="A10603" t="s">
        <v>98</v>
      </c>
      <c r="B10603">
        <v>25</v>
      </c>
      <c r="C10603" t="s">
        <v>883</v>
      </c>
      <c r="D10603" t="s">
        <v>99</v>
      </c>
      <c r="E10603">
        <v>738</v>
      </c>
      <c r="F10603">
        <v>915</v>
      </c>
      <c r="G10603">
        <v>80.66</v>
      </c>
      <c r="H10603" t="s">
        <v>65</v>
      </c>
      <c r="I10603">
        <v>90</v>
      </c>
      <c r="J10603" t="s">
        <v>69</v>
      </c>
      <c r="K10603" s="33" t="str">
        <f>IF(ISNA(VLOOKUP(C10603,'Provider-EHR crosswalk'!A:B,2,FALSE)),"No EHR Specified",VLOOKUP(C10603,'Provider-EHR crosswalk'!A:B,2,FALSE))</f>
        <v>Azalea Health EHR</v>
      </c>
    </row>
    <row r="10604" spans="1:11" x14ac:dyDescent="0.25">
      <c r="A10604" t="s">
        <v>100</v>
      </c>
      <c r="B10604">
        <v>25</v>
      </c>
      <c r="C10604" t="s">
        <v>883</v>
      </c>
      <c r="D10604" t="s">
        <v>101</v>
      </c>
      <c r="E10604">
        <v>9258</v>
      </c>
      <c r="F10604">
        <v>9258</v>
      </c>
      <c r="G10604">
        <v>100</v>
      </c>
      <c r="H10604" t="s">
        <v>65</v>
      </c>
      <c r="I10604">
        <v>99</v>
      </c>
      <c r="J10604" t="s">
        <v>66</v>
      </c>
      <c r="K10604" s="33" t="str">
        <f>IF(ISNA(VLOOKUP(C10604,'Provider-EHR crosswalk'!A:B,2,FALSE)),"No EHR Specified",VLOOKUP(C10604,'Provider-EHR crosswalk'!A:B,2,FALSE))</f>
        <v>Azalea Health EHR</v>
      </c>
    </row>
    <row r="10605" spans="1:11" x14ac:dyDescent="0.25">
      <c r="A10605" t="s">
        <v>102</v>
      </c>
      <c r="B10605">
        <v>25</v>
      </c>
      <c r="C10605" t="s">
        <v>883</v>
      </c>
      <c r="D10605" t="s">
        <v>103</v>
      </c>
      <c r="E10605">
        <v>9258</v>
      </c>
      <c r="F10605">
        <v>9258</v>
      </c>
      <c r="G10605">
        <v>100</v>
      </c>
      <c r="H10605" t="s">
        <v>65</v>
      </c>
      <c r="I10605">
        <v>99</v>
      </c>
      <c r="J10605" t="s">
        <v>66</v>
      </c>
      <c r="K10605" s="33" t="str">
        <f>IF(ISNA(VLOOKUP(C10605,'Provider-EHR crosswalk'!A:B,2,FALSE)),"No EHR Specified",VLOOKUP(C10605,'Provider-EHR crosswalk'!A:B,2,FALSE))</f>
        <v>Azalea Health EHR</v>
      </c>
    </row>
    <row r="10606" spans="1:11" x14ac:dyDescent="0.25">
      <c r="A10606" t="s">
        <v>104</v>
      </c>
      <c r="B10606">
        <v>25</v>
      </c>
      <c r="C10606" t="s">
        <v>883</v>
      </c>
      <c r="D10606" t="s">
        <v>105</v>
      </c>
      <c r="E10606">
        <v>9258</v>
      </c>
      <c r="F10606">
        <v>9258</v>
      </c>
      <c r="G10606">
        <v>100</v>
      </c>
      <c r="H10606" t="s">
        <v>65</v>
      </c>
      <c r="I10606">
        <v>99</v>
      </c>
      <c r="J10606" t="s">
        <v>66</v>
      </c>
      <c r="K10606" s="33" t="str">
        <f>IF(ISNA(VLOOKUP(C10606,'Provider-EHR crosswalk'!A:B,2,FALSE)),"No EHR Specified",VLOOKUP(C10606,'Provider-EHR crosswalk'!A:B,2,FALSE))</f>
        <v>Azalea Health EHR</v>
      </c>
    </row>
    <row r="10607" spans="1:11" x14ac:dyDescent="0.25">
      <c r="A10607" t="s">
        <v>106</v>
      </c>
      <c r="B10607">
        <v>25</v>
      </c>
      <c r="C10607" t="s">
        <v>883</v>
      </c>
      <c r="D10607" t="s">
        <v>107</v>
      </c>
      <c r="E10607">
        <v>9258</v>
      </c>
      <c r="F10607">
        <v>9258</v>
      </c>
      <c r="G10607">
        <v>100</v>
      </c>
      <c r="H10607" t="s">
        <v>65</v>
      </c>
      <c r="I10607">
        <v>99</v>
      </c>
      <c r="J10607" t="s">
        <v>66</v>
      </c>
      <c r="K10607" s="33" t="str">
        <f>IF(ISNA(VLOOKUP(C10607,'Provider-EHR crosswalk'!A:B,2,FALSE)),"No EHR Specified",VLOOKUP(C10607,'Provider-EHR crosswalk'!A:B,2,FALSE))</f>
        <v>Azalea Health EHR</v>
      </c>
    </row>
    <row r="10608" spans="1:11" x14ac:dyDescent="0.25">
      <c r="A10608" t="s">
        <v>108</v>
      </c>
      <c r="B10608">
        <v>25</v>
      </c>
      <c r="C10608" t="s">
        <v>883</v>
      </c>
      <c r="D10608" t="s">
        <v>109</v>
      </c>
      <c r="E10608">
        <v>9258</v>
      </c>
      <c r="F10608">
        <v>9258</v>
      </c>
      <c r="G10608">
        <v>100</v>
      </c>
      <c r="H10608" t="s">
        <v>65</v>
      </c>
      <c r="I10608">
        <v>99</v>
      </c>
      <c r="J10608" t="s">
        <v>66</v>
      </c>
      <c r="K10608" s="33" t="str">
        <f>IF(ISNA(VLOOKUP(C10608,'Provider-EHR crosswalk'!A:B,2,FALSE)),"No EHR Specified",VLOOKUP(C10608,'Provider-EHR crosswalk'!A:B,2,FALSE))</f>
        <v>Azalea Health EHR</v>
      </c>
    </row>
    <row r="10609" spans="1:11" x14ac:dyDescent="0.25">
      <c r="A10609" t="s">
        <v>110</v>
      </c>
      <c r="B10609">
        <v>25</v>
      </c>
      <c r="C10609" t="s">
        <v>883</v>
      </c>
      <c r="D10609" t="s">
        <v>111</v>
      </c>
      <c r="E10609">
        <v>9258</v>
      </c>
      <c r="F10609">
        <v>9258</v>
      </c>
      <c r="G10609">
        <v>100</v>
      </c>
      <c r="H10609" t="s">
        <v>65</v>
      </c>
      <c r="I10609">
        <v>99</v>
      </c>
      <c r="J10609" t="s">
        <v>66</v>
      </c>
      <c r="K10609" s="33" t="str">
        <f>IF(ISNA(VLOOKUP(C10609,'Provider-EHR crosswalk'!A:B,2,FALSE)),"No EHR Specified",VLOOKUP(C10609,'Provider-EHR crosswalk'!A:B,2,FALSE))</f>
        <v>Azalea Health EHR</v>
      </c>
    </row>
    <row r="10610" spans="1:11" x14ac:dyDescent="0.25">
      <c r="A10610" t="s">
        <v>112</v>
      </c>
      <c r="B10610">
        <v>25</v>
      </c>
      <c r="C10610" t="s">
        <v>883</v>
      </c>
      <c r="D10610" t="s">
        <v>113</v>
      </c>
      <c r="E10610">
        <v>9258</v>
      </c>
      <c r="F10610">
        <v>9258</v>
      </c>
      <c r="G10610">
        <v>100</v>
      </c>
      <c r="H10610" t="s">
        <v>65</v>
      </c>
      <c r="I10610">
        <v>99</v>
      </c>
      <c r="J10610" t="s">
        <v>66</v>
      </c>
      <c r="K10610" s="33" t="str">
        <f>IF(ISNA(VLOOKUP(C10610,'Provider-EHR crosswalk'!A:B,2,FALSE)),"No EHR Specified",VLOOKUP(C10610,'Provider-EHR crosswalk'!A:B,2,FALSE))</f>
        <v>Azalea Health EHR</v>
      </c>
    </row>
    <row r="10611" spans="1:11" x14ac:dyDescent="0.25">
      <c r="A10611" t="s">
        <v>114</v>
      </c>
      <c r="B10611">
        <v>25</v>
      </c>
      <c r="C10611" t="s">
        <v>883</v>
      </c>
      <c r="D10611" t="s">
        <v>115</v>
      </c>
      <c r="E10611">
        <v>19</v>
      </c>
      <c r="F10611">
        <v>915</v>
      </c>
      <c r="G10611">
        <v>2.08</v>
      </c>
      <c r="H10611" t="s">
        <v>116</v>
      </c>
      <c r="I10611">
        <v>4</v>
      </c>
      <c r="J10611" t="s">
        <v>66</v>
      </c>
      <c r="K10611" s="33" t="str">
        <f>IF(ISNA(VLOOKUP(C10611,'Provider-EHR crosswalk'!A:B,2,FALSE)),"No EHR Specified",VLOOKUP(C10611,'Provider-EHR crosswalk'!A:B,2,FALSE))</f>
        <v>Azalea Health EHR</v>
      </c>
    </row>
    <row r="10612" spans="1:11" x14ac:dyDescent="0.25">
      <c r="A10612" t="s">
        <v>117</v>
      </c>
      <c r="B10612">
        <v>25</v>
      </c>
      <c r="C10612" t="s">
        <v>883</v>
      </c>
      <c r="D10612" t="s">
        <v>118</v>
      </c>
      <c r="E10612">
        <v>34</v>
      </c>
      <c r="F10612">
        <v>915</v>
      </c>
      <c r="G10612">
        <v>3.72</v>
      </c>
      <c r="H10612" t="s">
        <v>116</v>
      </c>
      <c r="I10612">
        <v>4</v>
      </c>
      <c r="J10612" t="s">
        <v>66</v>
      </c>
      <c r="K10612" s="33" t="str">
        <f>IF(ISNA(VLOOKUP(C10612,'Provider-EHR crosswalk'!A:B,2,FALSE)),"No EHR Specified",VLOOKUP(C10612,'Provider-EHR crosswalk'!A:B,2,FALSE))</f>
        <v>Azalea Health EHR</v>
      </c>
    </row>
    <row r="10613" spans="1:11" x14ac:dyDescent="0.25">
      <c r="A10613" t="s">
        <v>119</v>
      </c>
      <c r="B10613">
        <v>25</v>
      </c>
      <c r="C10613" t="s">
        <v>883</v>
      </c>
      <c r="D10613" t="s">
        <v>120</v>
      </c>
      <c r="E10613">
        <v>30</v>
      </c>
      <c r="F10613">
        <v>915</v>
      </c>
      <c r="G10613">
        <v>3.28</v>
      </c>
      <c r="H10613" t="s">
        <v>116</v>
      </c>
      <c r="I10613">
        <v>4</v>
      </c>
      <c r="J10613" t="s">
        <v>66</v>
      </c>
      <c r="K10613" s="33" t="str">
        <f>IF(ISNA(VLOOKUP(C10613,'Provider-EHR crosswalk'!A:B,2,FALSE)),"No EHR Specified",VLOOKUP(C10613,'Provider-EHR crosswalk'!A:B,2,FALSE))</f>
        <v>Azalea Health EHR</v>
      </c>
    </row>
    <row r="10614" spans="1:11" x14ac:dyDescent="0.25">
      <c r="A10614" t="s">
        <v>121</v>
      </c>
      <c r="B10614">
        <v>25</v>
      </c>
      <c r="C10614" t="s">
        <v>883</v>
      </c>
      <c r="D10614" t="s">
        <v>122</v>
      </c>
      <c r="E10614">
        <v>0</v>
      </c>
      <c r="F10614">
        <v>915</v>
      </c>
      <c r="G10614">
        <v>0</v>
      </c>
      <c r="H10614" t="s">
        <v>116</v>
      </c>
      <c r="I10614">
        <v>1</v>
      </c>
      <c r="J10614" t="s">
        <v>66</v>
      </c>
      <c r="K10614" s="33" t="str">
        <f>IF(ISNA(VLOOKUP(C10614,'Provider-EHR crosswalk'!A:B,2,FALSE)),"No EHR Specified",VLOOKUP(C10614,'Provider-EHR crosswalk'!A:B,2,FALSE))</f>
        <v>Azalea Health EHR</v>
      </c>
    </row>
    <row r="10615" spans="1:11" x14ac:dyDescent="0.25">
      <c r="A10615" t="s">
        <v>123</v>
      </c>
      <c r="B10615">
        <v>25</v>
      </c>
      <c r="C10615" t="s">
        <v>883</v>
      </c>
      <c r="D10615" t="s">
        <v>124</v>
      </c>
      <c r="E10615">
        <v>1</v>
      </c>
      <c r="F10615">
        <v>9258</v>
      </c>
      <c r="G10615">
        <v>0.01</v>
      </c>
      <c r="H10615" t="s">
        <v>116</v>
      </c>
      <c r="I10615">
        <v>1</v>
      </c>
      <c r="J10615" t="s">
        <v>66</v>
      </c>
      <c r="K10615" s="33" t="str">
        <f>IF(ISNA(VLOOKUP(C10615,'Provider-EHR crosswalk'!A:B,2,FALSE)),"No EHR Specified",VLOOKUP(C10615,'Provider-EHR crosswalk'!A:B,2,FALSE))</f>
        <v>Azalea Health EHR</v>
      </c>
    </row>
    <row r="10616" spans="1:11" x14ac:dyDescent="0.25">
      <c r="A10616" t="s">
        <v>125</v>
      </c>
      <c r="B10616">
        <v>25</v>
      </c>
      <c r="C10616" t="s">
        <v>883</v>
      </c>
      <c r="D10616" t="s">
        <v>126</v>
      </c>
      <c r="E10616">
        <v>0</v>
      </c>
      <c r="F10616">
        <v>9258</v>
      </c>
      <c r="G10616">
        <v>0</v>
      </c>
      <c r="H10616" t="s">
        <v>116</v>
      </c>
      <c r="I10616">
        <v>1</v>
      </c>
      <c r="J10616" t="s">
        <v>66</v>
      </c>
      <c r="K10616" s="33" t="str">
        <f>IF(ISNA(VLOOKUP(C10616,'Provider-EHR crosswalk'!A:B,2,FALSE)),"No EHR Specified",VLOOKUP(C10616,'Provider-EHR crosswalk'!A:B,2,FALSE))</f>
        <v>Azalea Health EHR</v>
      </c>
    </row>
    <row r="10617" spans="1:11" x14ac:dyDescent="0.25">
      <c r="A10617" t="s">
        <v>127</v>
      </c>
      <c r="B10617">
        <v>25</v>
      </c>
      <c r="C10617" t="s">
        <v>883</v>
      </c>
      <c r="D10617" t="s">
        <v>128</v>
      </c>
      <c r="E10617">
        <v>149</v>
      </c>
      <c r="F10617">
        <v>9258</v>
      </c>
      <c r="G10617">
        <v>1.61</v>
      </c>
      <c r="H10617" t="s">
        <v>116</v>
      </c>
      <c r="I10617">
        <v>4</v>
      </c>
      <c r="J10617" t="s">
        <v>66</v>
      </c>
      <c r="K10617" s="33" t="str">
        <f>IF(ISNA(VLOOKUP(C10617,'Provider-EHR crosswalk'!A:B,2,FALSE)),"No EHR Specified",VLOOKUP(C10617,'Provider-EHR crosswalk'!A:B,2,FALSE))</f>
        <v>Azalea Health EHR</v>
      </c>
    </row>
    <row r="10618" spans="1:11" x14ac:dyDescent="0.25">
      <c r="A10618" t="s">
        <v>129</v>
      </c>
      <c r="B10618">
        <v>25</v>
      </c>
      <c r="C10618" t="s">
        <v>883</v>
      </c>
      <c r="D10618" t="s">
        <v>130</v>
      </c>
      <c r="E10618">
        <v>303</v>
      </c>
      <c r="F10618">
        <v>9258</v>
      </c>
      <c r="G10618">
        <v>3.27</v>
      </c>
      <c r="H10618" t="s">
        <v>116</v>
      </c>
      <c r="I10618">
        <v>4</v>
      </c>
      <c r="J10618" t="s">
        <v>66</v>
      </c>
      <c r="K10618" s="33" t="str">
        <f>IF(ISNA(VLOOKUP(C10618,'Provider-EHR crosswalk'!A:B,2,FALSE)),"No EHR Specified",VLOOKUP(C10618,'Provider-EHR crosswalk'!A:B,2,FALSE))</f>
        <v>Azalea Health EHR</v>
      </c>
    </row>
    <row r="10619" spans="1:11" x14ac:dyDescent="0.25">
      <c r="A10619" t="s">
        <v>131</v>
      </c>
      <c r="B10619">
        <v>25</v>
      </c>
      <c r="C10619" t="s">
        <v>883</v>
      </c>
      <c r="D10619" t="s">
        <v>132</v>
      </c>
      <c r="E10619">
        <v>242</v>
      </c>
      <c r="F10619">
        <v>9258</v>
      </c>
      <c r="G10619">
        <v>2.61</v>
      </c>
      <c r="H10619" t="s">
        <v>116</v>
      </c>
      <c r="I10619">
        <v>4</v>
      </c>
      <c r="J10619" t="s">
        <v>66</v>
      </c>
      <c r="K10619" s="33" t="str">
        <f>IF(ISNA(VLOOKUP(C10619,'Provider-EHR crosswalk'!A:B,2,FALSE)),"No EHR Specified",VLOOKUP(C10619,'Provider-EHR crosswalk'!A:B,2,FALSE))</f>
        <v>Azalea Health EHR</v>
      </c>
    </row>
    <row r="10620" spans="1:11" x14ac:dyDescent="0.25">
      <c r="A10620" t="s">
        <v>133</v>
      </c>
      <c r="B10620">
        <v>25</v>
      </c>
      <c r="C10620" t="s">
        <v>883</v>
      </c>
      <c r="D10620" t="s">
        <v>134</v>
      </c>
      <c r="E10620">
        <v>392</v>
      </c>
      <c r="F10620">
        <v>9258</v>
      </c>
      <c r="G10620">
        <v>4.2300000000000004</v>
      </c>
      <c r="H10620" t="s">
        <v>116</v>
      </c>
      <c r="I10620">
        <v>1</v>
      </c>
      <c r="J10620" t="s">
        <v>69</v>
      </c>
      <c r="K10620" s="33" t="str">
        <f>IF(ISNA(VLOOKUP(C10620,'Provider-EHR crosswalk'!A:B,2,FALSE)),"No EHR Specified",VLOOKUP(C10620,'Provider-EHR crosswalk'!A:B,2,FALSE))</f>
        <v>Azalea Health EHR</v>
      </c>
    </row>
    <row r="10621" spans="1:11" x14ac:dyDescent="0.25">
      <c r="A10621" t="s">
        <v>135</v>
      </c>
      <c r="B10621">
        <v>25</v>
      </c>
      <c r="C10621" t="s">
        <v>883</v>
      </c>
      <c r="D10621" t="s">
        <v>136</v>
      </c>
      <c r="E10621">
        <v>0</v>
      </c>
      <c r="F10621">
        <v>9258</v>
      </c>
      <c r="G10621">
        <v>0</v>
      </c>
      <c r="H10621" t="s">
        <v>116</v>
      </c>
      <c r="I10621">
        <v>1</v>
      </c>
      <c r="J10621" t="s">
        <v>66</v>
      </c>
      <c r="K10621" s="33" t="str">
        <f>IF(ISNA(VLOOKUP(C10621,'Provider-EHR crosswalk'!A:B,2,FALSE)),"No EHR Specified",VLOOKUP(C10621,'Provider-EHR crosswalk'!A:B,2,FALSE))</f>
        <v>Azalea Health EHR</v>
      </c>
    </row>
    <row r="10622" spans="1:11" x14ac:dyDescent="0.25">
      <c r="A10622" t="s">
        <v>137</v>
      </c>
      <c r="B10622">
        <v>25</v>
      </c>
      <c r="C10622" t="s">
        <v>883</v>
      </c>
      <c r="D10622" t="s">
        <v>138</v>
      </c>
      <c r="E10622">
        <v>0</v>
      </c>
      <c r="F10622">
        <v>9258</v>
      </c>
      <c r="G10622">
        <v>0</v>
      </c>
      <c r="H10622" t="s">
        <v>116</v>
      </c>
      <c r="I10622">
        <v>1</v>
      </c>
      <c r="J10622" t="s">
        <v>66</v>
      </c>
      <c r="K10622" s="33" t="str">
        <f>IF(ISNA(VLOOKUP(C10622,'Provider-EHR crosswalk'!A:B,2,FALSE)),"No EHR Specified",VLOOKUP(C10622,'Provider-EHR crosswalk'!A:B,2,FALSE))</f>
        <v>Azalea Health EHR</v>
      </c>
    </row>
    <row r="10623" spans="1:11" x14ac:dyDescent="0.25">
      <c r="A10623" t="s">
        <v>139</v>
      </c>
      <c r="B10623">
        <v>25</v>
      </c>
      <c r="C10623" t="s">
        <v>883</v>
      </c>
      <c r="D10623" t="s">
        <v>140</v>
      </c>
      <c r="E10623">
        <v>0</v>
      </c>
      <c r="F10623">
        <v>9258</v>
      </c>
      <c r="G10623">
        <v>0</v>
      </c>
      <c r="H10623" t="s">
        <v>116</v>
      </c>
      <c r="I10623">
        <v>1</v>
      </c>
      <c r="J10623" t="s">
        <v>66</v>
      </c>
      <c r="K10623" s="33" t="str">
        <f>IF(ISNA(VLOOKUP(C10623,'Provider-EHR crosswalk'!A:B,2,FALSE)),"No EHR Specified",VLOOKUP(C10623,'Provider-EHR crosswalk'!A:B,2,FALSE))</f>
        <v>Azalea Health EHR</v>
      </c>
    </row>
    <row r="10624" spans="1:11" x14ac:dyDescent="0.25">
      <c r="A10624" t="s">
        <v>141</v>
      </c>
      <c r="B10624">
        <v>25</v>
      </c>
      <c r="C10624" t="s">
        <v>883</v>
      </c>
      <c r="D10624" t="s">
        <v>142</v>
      </c>
      <c r="E10624">
        <v>0</v>
      </c>
      <c r="F10624">
        <v>9258</v>
      </c>
      <c r="G10624">
        <v>0</v>
      </c>
      <c r="H10624" t="s">
        <v>116</v>
      </c>
      <c r="I10624">
        <v>1</v>
      </c>
      <c r="J10624" t="s">
        <v>66</v>
      </c>
      <c r="K10624" s="33" t="str">
        <f>IF(ISNA(VLOOKUP(C10624,'Provider-EHR crosswalk'!A:B,2,FALSE)),"No EHR Specified",VLOOKUP(C10624,'Provider-EHR crosswalk'!A:B,2,FALSE))</f>
        <v>Azalea Health EHR</v>
      </c>
    </row>
    <row r="10625" spans="1:11" x14ac:dyDescent="0.25">
      <c r="A10625" t="s">
        <v>143</v>
      </c>
      <c r="B10625">
        <v>25</v>
      </c>
      <c r="C10625" t="s">
        <v>883</v>
      </c>
      <c r="D10625" t="s">
        <v>144</v>
      </c>
      <c r="E10625">
        <v>0</v>
      </c>
      <c r="F10625">
        <v>9258</v>
      </c>
      <c r="G10625">
        <v>0</v>
      </c>
      <c r="H10625" t="s">
        <v>116</v>
      </c>
      <c r="I10625">
        <v>1</v>
      </c>
      <c r="J10625" t="s">
        <v>66</v>
      </c>
      <c r="K10625" s="33" t="str">
        <f>IF(ISNA(VLOOKUP(C10625,'Provider-EHR crosswalk'!A:B,2,FALSE)),"No EHR Specified",VLOOKUP(C10625,'Provider-EHR crosswalk'!A:B,2,FALSE))</f>
        <v>Azalea Health EHR</v>
      </c>
    </row>
    <row r="10626" spans="1:11" x14ac:dyDescent="0.25">
      <c r="A10626" t="s">
        <v>145</v>
      </c>
      <c r="B10626">
        <v>25</v>
      </c>
      <c r="C10626" t="s">
        <v>883</v>
      </c>
      <c r="D10626" t="s">
        <v>146</v>
      </c>
      <c r="E10626">
        <v>0</v>
      </c>
      <c r="F10626">
        <v>9258</v>
      </c>
      <c r="G10626">
        <v>0</v>
      </c>
      <c r="H10626" t="s">
        <v>116</v>
      </c>
      <c r="I10626">
        <v>1</v>
      </c>
      <c r="J10626" t="s">
        <v>66</v>
      </c>
      <c r="K10626" s="33" t="str">
        <f>IF(ISNA(VLOOKUP(C10626,'Provider-EHR crosswalk'!A:B,2,FALSE)),"No EHR Specified",VLOOKUP(C10626,'Provider-EHR crosswalk'!A:B,2,FALSE))</f>
        <v>Azalea Health EHR</v>
      </c>
    </row>
    <row r="10627" spans="1:11" x14ac:dyDescent="0.25">
      <c r="A10627" t="s">
        <v>147</v>
      </c>
      <c r="B10627">
        <v>25</v>
      </c>
      <c r="C10627" t="s">
        <v>883</v>
      </c>
      <c r="D10627" t="s">
        <v>148</v>
      </c>
      <c r="E10627">
        <v>0</v>
      </c>
      <c r="F10627">
        <v>9258</v>
      </c>
      <c r="G10627">
        <v>0</v>
      </c>
      <c r="H10627" t="s">
        <v>116</v>
      </c>
      <c r="I10627">
        <v>1</v>
      </c>
      <c r="J10627" t="s">
        <v>66</v>
      </c>
      <c r="K10627" s="33" t="str">
        <f>IF(ISNA(VLOOKUP(C10627,'Provider-EHR crosswalk'!A:B,2,FALSE)),"No EHR Specified",VLOOKUP(C10627,'Provider-EHR crosswalk'!A:B,2,FALSE))</f>
        <v>Azalea Health EHR</v>
      </c>
    </row>
    <row r="10628" spans="1:11" x14ac:dyDescent="0.25">
      <c r="A10628" t="s">
        <v>149</v>
      </c>
      <c r="B10628">
        <v>25</v>
      </c>
      <c r="C10628" t="s">
        <v>883</v>
      </c>
      <c r="D10628" t="s">
        <v>150</v>
      </c>
      <c r="E10628">
        <v>0</v>
      </c>
      <c r="F10628">
        <v>9258</v>
      </c>
      <c r="G10628">
        <v>0</v>
      </c>
      <c r="H10628" t="s">
        <v>116</v>
      </c>
      <c r="I10628">
        <v>1</v>
      </c>
      <c r="J10628" t="s">
        <v>66</v>
      </c>
      <c r="K10628" s="33" t="str">
        <f>IF(ISNA(VLOOKUP(C10628,'Provider-EHR crosswalk'!A:B,2,FALSE)),"No EHR Specified",VLOOKUP(C10628,'Provider-EHR crosswalk'!A:B,2,FALSE))</f>
        <v>Azalea Health EHR</v>
      </c>
    </row>
    <row r="10629" spans="1:11" x14ac:dyDescent="0.25">
      <c r="A10629" t="s">
        <v>151</v>
      </c>
      <c r="B10629">
        <v>25</v>
      </c>
      <c r="C10629" t="s">
        <v>883</v>
      </c>
      <c r="D10629" t="s">
        <v>152</v>
      </c>
      <c r="E10629">
        <v>0</v>
      </c>
      <c r="F10629">
        <v>9258</v>
      </c>
      <c r="G10629">
        <v>0</v>
      </c>
      <c r="H10629" t="s">
        <v>116</v>
      </c>
      <c r="I10629">
        <v>1</v>
      </c>
      <c r="J10629" t="s">
        <v>66</v>
      </c>
      <c r="K10629" s="33" t="str">
        <f>IF(ISNA(VLOOKUP(C10629,'Provider-EHR crosswalk'!A:B,2,FALSE)),"No EHR Specified",VLOOKUP(C10629,'Provider-EHR crosswalk'!A:B,2,FALSE))</f>
        <v>Azalea Health EHR</v>
      </c>
    </row>
    <row r="10630" spans="1:11" x14ac:dyDescent="0.25">
      <c r="A10630" t="s">
        <v>153</v>
      </c>
      <c r="B10630">
        <v>25</v>
      </c>
      <c r="C10630" t="s">
        <v>883</v>
      </c>
      <c r="D10630" t="s">
        <v>154</v>
      </c>
      <c r="E10630">
        <v>43</v>
      </c>
      <c r="F10630">
        <v>9258</v>
      </c>
      <c r="G10630">
        <v>0.46</v>
      </c>
      <c r="H10630" t="s">
        <v>116</v>
      </c>
      <c r="I10630">
        <v>1</v>
      </c>
      <c r="J10630" t="s">
        <v>66</v>
      </c>
      <c r="K10630" s="33" t="str">
        <f>IF(ISNA(VLOOKUP(C10630,'Provider-EHR crosswalk'!A:B,2,FALSE)),"No EHR Specified",VLOOKUP(C10630,'Provider-EHR crosswalk'!A:B,2,FALSE))</f>
        <v>Azalea Health EHR</v>
      </c>
    </row>
    <row r="10631" spans="1:11" x14ac:dyDescent="0.25">
      <c r="A10631" t="s">
        <v>155</v>
      </c>
      <c r="B10631">
        <v>25</v>
      </c>
      <c r="C10631" t="s">
        <v>883</v>
      </c>
      <c r="D10631" t="s">
        <v>156</v>
      </c>
      <c r="E10631">
        <v>0</v>
      </c>
      <c r="F10631">
        <v>9258</v>
      </c>
      <c r="G10631">
        <v>0</v>
      </c>
      <c r="H10631" t="s">
        <v>157</v>
      </c>
      <c r="I10631" t="s">
        <v>157</v>
      </c>
      <c r="J10631" t="s">
        <v>157</v>
      </c>
      <c r="K10631" s="33" t="str">
        <f>IF(ISNA(VLOOKUP(C10631,'Provider-EHR crosswalk'!A:B,2,FALSE)),"No EHR Specified",VLOOKUP(C10631,'Provider-EHR crosswalk'!A:B,2,FALSE))</f>
        <v>Azalea Health EHR</v>
      </c>
    </row>
    <row r="10632" spans="1:11" x14ac:dyDescent="0.25">
      <c r="A10632" t="s">
        <v>158</v>
      </c>
      <c r="B10632">
        <v>25</v>
      </c>
      <c r="C10632" t="s">
        <v>883</v>
      </c>
      <c r="D10632" t="s">
        <v>159</v>
      </c>
      <c r="E10632">
        <v>58</v>
      </c>
      <c r="F10632">
        <v>9258</v>
      </c>
      <c r="G10632">
        <v>0.63</v>
      </c>
      <c r="H10632" t="s">
        <v>157</v>
      </c>
      <c r="I10632" t="s">
        <v>157</v>
      </c>
      <c r="J10632" t="s">
        <v>157</v>
      </c>
      <c r="K10632" s="33" t="str">
        <f>IF(ISNA(VLOOKUP(C10632,'Provider-EHR crosswalk'!A:B,2,FALSE)),"No EHR Specified",VLOOKUP(C10632,'Provider-EHR crosswalk'!A:B,2,FALSE))</f>
        <v>Azalea Health EHR</v>
      </c>
    </row>
    <row r="10633" spans="1:11" x14ac:dyDescent="0.25">
      <c r="A10633" t="s">
        <v>162</v>
      </c>
      <c r="B10633">
        <v>25</v>
      </c>
      <c r="C10633" t="s">
        <v>883</v>
      </c>
      <c r="D10633" t="s">
        <v>163</v>
      </c>
      <c r="E10633">
        <v>8869</v>
      </c>
      <c r="F10633">
        <v>9258</v>
      </c>
      <c r="G10633">
        <v>95.8</v>
      </c>
      <c r="H10633" t="s">
        <v>65</v>
      </c>
      <c r="I10633">
        <v>95</v>
      </c>
      <c r="J10633" t="s">
        <v>66</v>
      </c>
      <c r="K10633" s="33" t="str">
        <f>IF(ISNA(VLOOKUP(C10633,'Provider-EHR crosswalk'!A:B,2,FALSE)),"No EHR Specified",VLOOKUP(C10633,'Provider-EHR crosswalk'!A:B,2,FALSE))</f>
        <v>Azalea Health EHR</v>
      </c>
    </row>
    <row r="10634" spans="1:11" x14ac:dyDescent="0.25">
      <c r="A10634" t="s">
        <v>164</v>
      </c>
      <c r="B10634">
        <v>25</v>
      </c>
      <c r="C10634" t="s">
        <v>883</v>
      </c>
      <c r="D10634" t="s">
        <v>165</v>
      </c>
      <c r="E10634">
        <v>816</v>
      </c>
      <c r="F10634">
        <v>915</v>
      </c>
      <c r="G10634">
        <v>89.18</v>
      </c>
      <c r="H10634" t="s">
        <v>65</v>
      </c>
      <c r="I10634">
        <v>95</v>
      </c>
      <c r="J10634" t="s">
        <v>69</v>
      </c>
      <c r="K10634" s="33" t="str">
        <f>IF(ISNA(VLOOKUP(C10634,'Provider-EHR crosswalk'!A:B,2,FALSE)),"No EHR Specified",VLOOKUP(C10634,'Provider-EHR crosswalk'!A:B,2,FALSE))</f>
        <v>Azalea Health EHR</v>
      </c>
    </row>
    <row r="10635" spans="1:11" x14ac:dyDescent="0.25">
      <c r="A10635" t="s">
        <v>166</v>
      </c>
      <c r="B10635">
        <v>25</v>
      </c>
      <c r="C10635" t="s">
        <v>883</v>
      </c>
      <c r="D10635" t="s">
        <v>167</v>
      </c>
      <c r="E10635">
        <v>2</v>
      </c>
      <c r="F10635">
        <v>915</v>
      </c>
      <c r="G10635">
        <v>0.22</v>
      </c>
      <c r="H10635" t="s">
        <v>116</v>
      </c>
      <c r="I10635">
        <v>5</v>
      </c>
      <c r="J10635" t="s">
        <v>66</v>
      </c>
      <c r="K10635" s="33" t="str">
        <f>IF(ISNA(VLOOKUP(C10635,'Provider-EHR crosswalk'!A:B,2,FALSE)),"No EHR Specified",VLOOKUP(C10635,'Provider-EHR crosswalk'!A:B,2,FALSE))</f>
        <v>Azalea Health EHR</v>
      </c>
    </row>
    <row r="10636" spans="1:11" x14ac:dyDescent="0.25">
      <c r="A10636" t="s">
        <v>168</v>
      </c>
      <c r="B10636">
        <v>25</v>
      </c>
      <c r="C10636" t="s">
        <v>883</v>
      </c>
      <c r="D10636" t="s">
        <v>169</v>
      </c>
      <c r="E10636">
        <v>5</v>
      </c>
      <c r="F10636">
        <v>915</v>
      </c>
      <c r="G10636">
        <v>0.55000000000000004</v>
      </c>
      <c r="H10636" t="s">
        <v>116</v>
      </c>
      <c r="I10636">
        <v>5</v>
      </c>
      <c r="J10636" t="s">
        <v>66</v>
      </c>
      <c r="K10636" s="33" t="str">
        <f>IF(ISNA(VLOOKUP(C10636,'Provider-EHR crosswalk'!A:B,2,FALSE)),"No EHR Specified",VLOOKUP(C10636,'Provider-EHR crosswalk'!A:B,2,FALSE))</f>
        <v>Azalea Health EHR</v>
      </c>
    </row>
    <row r="10637" spans="1:11" x14ac:dyDescent="0.25">
      <c r="A10637" t="s">
        <v>170</v>
      </c>
      <c r="B10637">
        <v>25</v>
      </c>
      <c r="C10637" t="s">
        <v>883</v>
      </c>
      <c r="D10637" t="s">
        <v>171</v>
      </c>
      <c r="E10637">
        <v>92</v>
      </c>
      <c r="F10637">
        <v>915</v>
      </c>
      <c r="G10637">
        <v>10.050000000000001</v>
      </c>
      <c r="H10637" t="s">
        <v>116</v>
      </c>
      <c r="I10637">
        <v>5</v>
      </c>
      <c r="J10637" t="s">
        <v>69</v>
      </c>
      <c r="K10637" s="33" t="str">
        <f>IF(ISNA(VLOOKUP(C10637,'Provider-EHR crosswalk'!A:B,2,FALSE)),"No EHR Specified",VLOOKUP(C10637,'Provider-EHR crosswalk'!A:B,2,FALSE))</f>
        <v>Azalea Health EHR</v>
      </c>
    </row>
    <row r="10638" spans="1:11" x14ac:dyDescent="0.25">
      <c r="A10638" t="s">
        <v>172</v>
      </c>
      <c r="B10638">
        <v>25</v>
      </c>
      <c r="C10638" t="s">
        <v>883</v>
      </c>
      <c r="D10638" t="s">
        <v>173</v>
      </c>
      <c r="E10638">
        <v>75</v>
      </c>
      <c r="F10638">
        <v>9258</v>
      </c>
      <c r="G10638">
        <v>0.81</v>
      </c>
      <c r="H10638" t="s">
        <v>116</v>
      </c>
      <c r="I10638">
        <v>5</v>
      </c>
      <c r="J10638" t="s">
        <v>66</v>
      </c>
      <c r="K10638" s="33" t="str">
        <f>IF(ISNA(VLOOKUP(C10638,'Provider-EHR crosswalk'!A:B,2,FALSE)),"No EHR Specified",VLOOKUP(C10638,'Provider-EHR crosswalk'!A:B,2,FALSE))</f>
        <v>Azalea Health EHR</v>
      </c>
    </row>
    <row r="10639" spans="1:11" x14ac:dyDescent="0.25">
      <c r="A10639" t="s">
        <v>174</v>
      </c>
      <c r="B10639">
        <v>25</v>
      </c>
      <c r="C10639" t="s">
        <v>883</v>
      </c>
      <c r="D10639" t="s">
        <v>175</v>
      </c>
      <c r="E10639">
        <v>43</v>
      </c>
      <c r="F10639">
        <v>9258</v>
      </c>
      <c r="G10639">
        <v>0.46</v>
      </c>
      <c r="H10639" t="s">
        <v>116</v>
      </c>
      <c r="I10639">
        <v>5</v>
      </c>
      <c r="J10639" t="s">
        <v>66</v>
      </c>
      <c r="K10639" s="33" t="str">
        <f>IF(ISNA(VLOOKUP(C10639,'Provider-EHR crosswalk'!A:B,2,FALSE)),"No EHR Specified",VLOOKUP(C10639,'Provider-EHR crosswalk'!A:B,2,FALSE))</f>
        <v>Azalea Health EHR</v>
      </c>
    </row>
    <row r="10640" spans="1:11" x14ac:dyDescent="0.25">
      <c r="A10640" t="s">
        <v>176</v>
      </c>
      <c r="B10640">
        <v>25</v>
      </c>
      <c r="C10640" t="s">
        <v>883</v>
      </c>
      <c r="D10640" t="s">
        <v>177</v>
      </c>
      <c r="E10640">
        <v>271</v>
      </c>
      <c r="F10640">
        <v>9258</v>
      </c>
      <c r="G10640">
        <v>2.93</v>
      </c>
      <c r="H10640" t="s">
        <v>116</v>
      </c>
      <c r="I10640">
        <v>5</v>
      </c>
      <c r="J10640" t="s">
        <v>66</v>
      </c>
      <c r="K10640" s="33" t="str">
        <f>IF(ISNA(VLOOKUP(C10640,'Provider-EHR crosswalk'!A:B,2,FALSE)),"No EHR Specified",VLOOKUP(C10640,'Provider-EHR crosswalk'!A:B,2,FALSE))</f>
        <v>Azalea Health EHR</v>
      </c>
    </row>
    <row r="10641" spans="1:11" x14ac:dyDescent="0.25">
      <c r="A10641" t="s">
        <v>63</v>
      </c>
      <c r="B10641">
        <v>44</v>
      </c>
      <c r="C10641" t="s">
        <v>722</v>
      </c>
      <c r="D10641" t="s">
        <v>64</v>
      </c>
      <c r="E10641">
        <v>29</v>
      </c>
      <c r="F10641">
        <v>29</v>
      </c>
      <c r="G10641">
        <v>100</v>
      </c>
      <c r="H10641" t="s">
        <v>65</v>
      </c>
      <c r="I10641">
        <v>99</v>
      </c>
      <c r="J10641" t="s">
        <v>66</v>
      </c>
      <c r="K10641" s="33" t="str">
        <f>IF(ISNA(VLOOKUP(C10641,'Provider-EHR crosswalk'!A:B,2,FALSE)),"No EHR Specified",VLOOKUP(C10641,'Provider-EHR crosswalk'!A:B,2,FALSE))</f>
        <v>Azalea Health EHR</v>
      </c>
    </row>
    <row r="10642" spans="1:11" x14ac:dyDescent="0.25">
      <c r="A10642" t="s">
        <v>67</v>
      </c>
      <c r="B10642">
        <v>44</v>
      </c>
      <c r="C10642" t="s">
        <v>722</v>
      </c>
      <c r="D10642" t="s">
        <v>68</v>
      </c>
      <c r="E10642">
        <v>27</v>
      </c>
      <c r="F10642">
        <v>29</v>
      </c>
      <c r="G10642">
        <v>93.1</v>
      </c>
      <c r="H10642" t="s">
        <v>65</v>
      </c>
      <c r="I10642">
        <v>75</v>
      </c>
      <c r="J10642" t="s">
        <v>66</v>
      </c>
      <c r="K10642" s="33" t="str">
        <f>IF(ISNA(VLOOKUP(C10642,'Provider-EHR crosswalk'!A:B,2,FALSE)),"No EHR Specified",VLOOKUP(C10642,'Provider-EHR crosswalk'!A:B,2,FALSE))</f>
        <v>Azalea Health EHR</v>
      </c>
    </row>
    <row r="10643" spans="1:11" x14ac:dyDescent="0.25">
      <c r="A10643" t="s">
        <v>70</v>
      </c>
      <c r="B10643">
        <v>44</v>
      </c>
      <c r="C10643" t="s">
        <v>722</v>
      </c>
      <c r="D10643" t="s">
        <v>71</v>
      </c>
      <c r="E10643">
        <v>29</v>
      </c>
      <c r="F10643">
        <v>29</v>
      </c>
      <c r="G10643">
        <v>100</v>
      </c>
      <c r="H10643" t="s">
        <v>65</v>
      </c>
      <c r="I10643">
        <v>99</v>
      </c>
      <c r="J10643" t="s">
        <v>66</v>
      </c>
      <c r="K10643" s="33" t="str">
        <f>IF(ISNA(VLOOKUP(C10643,'Provider-EHR crosswalk'!A:B,2,FALSE)),"No EHR Specified",VLOOKUP(C10643,'Provider-EHR crosswalk'!A:B,2,FALSE))</f>
        <v>Azalea Health EHR</v>
      </c>
    </row>
    <row r="10644" spans="1:11" x14ac:dyDescent="0.25">
      <c r="A10644" t="s">
        <v>72</v>
      </c>
      <c r="B10644">
        <v>44</v>
      </c>
      <c r="C10644" t="s">
        <v>722</v>
      </c>
      <c r="D10644" t="s">
        <v>73</v>
      </c>
      <c r="E10644">
        <v>29</v>
      </c>
      <c r="F10644">
        <v>29</v>
      </c>
      <c r="G10644">
        <v>100</v>
      </c>
      <c r="H10644" t="s">
        <v>65</v>
      </c>
      <c r="I10644">
        <v>99</v>
      </c>
      <c r="J10644" t="s">
        <v>66</v>
      </c>
      <c r="K10644" s="33" t="str">
        <f>IF(ISNA(VLOOKUP(C10644,'Provider-EHR crosswalk'!A:B,2,FALSE)),"No EHR Specified",VLOOKUP(C10644,'Provider-EHR crosswalk'!A:B,2,FALSE))</f>
        <v>Azalea Health EHR</v>
      </c>
    </row>
    <row r="10645" spans="1:11" x14ac:dyDescent="0.25">
      <c r="A10645" t="s">
        <v>74</v>
      </c>
      <c r="B10645">
        <v>44</v>
      </c>
      <c r="C10645" t="s">
        <v>722</v>
      </c>
      <c r="D10645" t="s">
        <v>75</v>
      </c>
      <c r="E10645">
        <v>29</v>
      </c>
      <c r="F10645">
        <v>29</v>
      </c>
      <c r="G10645">
        <v>100</v>
      </c>
      <c r="H10645" t="s">
        <v>65</v>
      </c>
      <c r="I10645">
        <v>99</v>
      </c>
      <c r="J10645" t="s">
        <v>66</v>
      </c>
      <c r="K10645" s="33" t="str">
        <f>IF(ISNA(VLOOKUP(C10645,'Provider-EHR crosswalk'!A:B,2,FALSE)),"No EHR Specified",VLOOKUP(C10645,'Provider-EHR crosswalk'!A:B,2,FALSE))</f>
        <v>Azalea Health EHR</v>
      </c>
    </row>
    <row r="10646" spans="1:11" x14ac:dyDescent="0.25">
      <c r="A10646" t="s">
        <v>76</v>
      </c>
      <c r="B10646">
        <v>44</v>
      </c>
      <c r="C10646" t="s">
        <v>722</v>
      </c>
      <c r="D10646" t="s">
        <v>77</v>
      </c>
      <c r="E10646">
        <v>29</v>
      </c>
      <c r="F10646">
        <v>29</v>
      </c>
      <c r="G10646">
        <v>100</v>
      </c>
      <c r="H10646" t="s">
        <v>65</v>
      </c>
      <c r="I10646">
        <v>85</v>
      </c>
      <c r="J10646" t="s">
        <v>66</v>
      </c>
      <c r="K10646" s="33" t="str">
        <f>IF(ISNA(VLOOKUP(C10646,'Provider-EHR crosswalk'!A:B,2,FALSE)),"No EHR Specified",VLOOKUP(C10646,'Provider-EHR crosswalk'!A:B,2,FALSE))</f>
        <v>Azalea Health EHR</v>
      </c>
    </row>
    <row r="10647" spans="1:11" x14ac:dyDescent="0.25">
      <c r="A10647" t="s">
        <v>78</v>
      </c>
      <c r="B10647">
        <v>44</v>
      </c>
      <c r="C10647" t="s">
        <v>722</v>
      </c>
      <c r="D10647" t="s">
        <v>79</v>
      </c>
      <c r="E10647">
        <v>29</v>
      </c>
      <c r="F10647">
        <v>29</v>
      </c>
      <c r="G10647">
        <v>100</v>
      </c>
      <c r="H10647" t="s">
        <v>65</v>
      </c>
      <c r="I10647">
        <v>85</v>
      </c>
      <c r="J10647" t="s">
        <v>66</v>
      </c>
      <c r="K10647" s="33" t="str">
        <f>IF(ISNA(VLOOKUP(C10647,'Provider-EHR crosswalk'!A:B,2,FALSE)),"No EHR Specified",VLOOKUP(C10647,'Provider-EHR crosswalk'!A:B,2,FALSE))</f>
        <v>Azalea Health EHR</v>
      </c>
    </row>
    <row r="10648" spans="1:11" x14ac:dyDescent="0.25">
      <c r="A10648" t="s">
        <v>80</v>
      </c>
      <c r="B10648">
        <v>44</v>
      </c>
      <c r="C10648" t="s">
        <v>722</v>
      </c>
      <c r="D10648" t="s">
        <v>81</v>
      </c>
      <c r="E10648">
        <v>29</v>
      </c>
      <c r="F10648">
        <v>29</v>
      </c>
      <c r="G10648">
        <v>100</v>
      </c>
      <c r="H10648" t="s">
        <v>65</v>
      </c>
      <c r="I10648">
        <v>85</v>
      </c>
      <c r="J10648" t="s">
        <v>66</v>
      </c>
      <c r="K10648" s="33" t="str">
        <f>IF(ISNA(VLOOKUP(C10648,'Provider-EHR crosswalk'!A:B,2,FALSE)),"No EHR Specified",VLOOKUP(C10648,'Provider-EHR crosswalk'!A:B,2,FALSE))</f>
        <v>Azalea Health EHR</v>
      </c>
    </row>
    <row r="10649" spans="1:11" x14ac:dyDescent="0.25">
      <c r="A10649" t="s">
        <v>82</v>
      </c>
      <c r="B10649">
        <v>44</v>
      </c>
      <c r="C10649" t="s">
        <v>722</v>
      </c>
      <c r="D10649" t="s">
        <v>83</v>
      </c>
      <c r="E10649">
        <v>29</v>
      </c>
      <c r="F10649">
        <v>29</v>
      </c>
      <c r="G10649">
        <v>100</v>
      </c>
      <c r="H10649" t="s">
        <v>65</v>
      </c>
      <c r="I10649">
        <v>85</v>
      </c>
      <c r="J10649" t="s">
        <v>66</v>
      </c>
      <c r="K10649" s="33" t="str">
        <f>IF(ISNA(VLOOKUP(C10649,'Provider-EHR crosswalk'!A:B,2,FALSE)),"No EHR Specified",VLOOKUP(C10649,'Provider-EHR crosswalk'!A:B,2,FALSE))</f>
        <v>Azalea Health EHR</v>
      </c>
    </row>
    <row r="10650" spans="1:11" x14ac:dyDescent="0.25">
      <c r="A10650" t="s">
        <v>84</v>
      </c>
      <c r="B10650">
        <v>44</v>
      </c>
      <c r="C10650" t="s">
        <v>722</v>
      </c>
      <c r="D10650" t="s">
        <v>85</v>
      </c>
      <c r="E10650">
        <v>29</v>
      </c>
      <c r="F10650">
        <v>29</v>
      </c>
      <c r="G10650">
        <v>100</v>
      </c>
      <c r="H10650" t="s">
        <v>65</v>
      </c>
      <c r="I10650">
        <v>85</v>
      </c>
      <c r="J10650" t="s">
        <v>66</v>
      </c>
      <c r="K10650" s="33" t="str">
        <f>IF(ISNA(VLOOKUP(C10650,'Provider-EHR crosswalk'!A:B,2,FALSE)),"No EHR Specified",VLOOKUP(C10650,'Provider-EHR crosswalk'!A:B,2,FALSE))</f>
        <v>Azalea Health EHR</v>
      </c>
    </row>
    <row r="10651" spans="1:11" x14ac:dyDescent="0.25">
      <c r="A10651" t="s">
        <v>86</v>
      </c>
      <c r="B10651">
        <v>44</v>
      </c>
      <c r="C10651" t="s">
        <v>722</v>
      </c>
      <c r="D10651" t="s">
        <v>87</v>
      </c>
      <c r="E10651">
        <v>29</v>
      </c>
      <c r="F10651">
        <v>29</v>
      </c>
      <c r="G10651">
        <v>100</v>
      </c>
      <c r="H10651" t="s">
        <v>65</v>
      </c>
      <c r="I10651">
        <v>95</v>
      </c>
      <c r="J10651" t="s">
        <v>66</v>
      </c>
      <c r="K10651" s="33" t="str">
        <f>IF(ISNA(VLOOKUP(C10651,'Provider-EHR crosswalk'!A:B,2,FALSE)),"No EHR Specified",VLOOKUP(C10651,'Provider-EHR crosswalk'!A:B,2,FALSE))</f>
        <v>Azalea Health EHR</v>
      </c>
    </row>
    <row r="10652" spans="1:11" x14ac:dyDescent="0.25">
      <c r="A10652" t="s">
        <v>88</v>
      </c>
      <c r="B10652">
        <v>44</v>
      </c>
      <c r="C10652" t="s">
        <v>722</v>
      </c>
      <c r="D10652" t="s">
        <v>89</v>
      </c>
      <c r="E10652">
        <v>29</v>
      </c>
      <c r="F10652">
        <v>29</v>
      </c>
      <c r="G10652">
        <v>100</v>
      </c>
      <c r="H10652" t="s">
        <v>65</v>
      </c>
      <c r="I10652">
        <v>95</v>
      </c>
      <c r="J10652" t="s">
        <v>66</v>
      </c>
      <c r="K10652" s="33" t="str">
        <f>IF(ISNA(VLOOKUP(C10652,'Provider-EHR crosswalk'!A:B,2,FALSE)),"No EHR Specified",VLOOKUP(C10652,'Provider-EHR crosswalk'!A:B,2,FALSE))</f>
        <v>Azalea Health EHR</v>
      </c>
    </row>
    <row r="10653" spans="1:11" x14ac:dyDescent="0.25">
      <c r="A10653" t="s">
        <v>90</v>
      </c>
      <c r="B10653">
        <v>44</v>
      </c>
      <c r="C10653" t="s">
        <v>722</v>
      </c>
      <c r="D10653" t="s">
        <v>91</v>
      </c>
      <c r="E10653">
        <v>29</v>
      </c>
      <c r="F10653">
        <v>29</v>
      </c>
      <c r="G10653">
        <v>100</v>
      </c>
      <c r="H10653" t="s">
        <v>65</v>
      </c>
      <c r="I10653">
        <v>90</v>
      </c>
      <c r="J10653" t="s">
        <v>66</v>
      </c>
      <c r="K10653" s="33" t="str">
        <f>IF(ISNA(VLOOKUP(C10653,'Provider-EHR crosswalk'!A:B,2,FALSE)),"No EHR Specified",VLOOKUP(C10653,'Provider-EHR crosswalk'!A:B,2,FALSE))</f>
        <v>Azalea Health EHR</v>
      </c>
    </row>
    <row r="10654" spans="1:11" x14ac:dyDescent="0.25">
      <c r="A10654" t="s">
        <v>92</v>
      </c>
      <c r="B10654">
        <v>44</v>
      </c>
      <c r="C10654" t="s">
        <v>722</v>
      </c>
      <c r="D10654" t="s">
        <v>93</v>
      </c>
      <c r="E10654">
        <v>10</v>
      </c>
      <c r="F10654">
        <v>29</v>
      </c>
      <c r="G10654">
        <v>34.479999999999997</v>
      </c>
      <c r="H10654" t="s">
        <v>65</v>
      </c>
      <c r="I10654">
        <v>90</v>
      </c>
      <c r="J10654" t="s">
        <v>69</v>
      </c>
      <c r="K10654" s="33" t="str">
        <f>IF(ISNA(VLOOKUP(C10654,'Provider-EHR crosswalk'!A:B,2,FALSE)),"No EHR Specified",VLOOKUP(C10654,'Provider-EHR crosswalk'!A:B,2,FALSE))</f>
        <v>Azalea Health EHR</v>
      </c>
    </row>
    <row r="10655" spans="1:11" x14ac:dyDescent="0.25">
      <c r="A10655" t="s">
        <v>94</v>
      </c>
      <c r="B10655">
        <v>44</v>
      </c>
      <c r="C10655" t="s">
        <v>722</v>
      </c>
      <c r="D10655" t="s">
        <v>95</v>
      </c>
      <c r="E10655">
        <v>13</v>
      </c>
      <c r="F10655">
        <v>29</v>
      </c>
      <c r="G10655">
        <v>44.83</v>
      </c>
      <c r="H10655" t="s">
        <v>65</v>
      </c>
      <c r="I10655">
        <v>90</v>
      </c>
      <c r="J10655" t="s">
        <v>69</v>
      </c>
      <c r="K10655" s="33" t="str">
        <f>IF(ISNA(VLOOKUP(C10655,'Provider-EHR crosswalk'!A:B,2,FALSE)),"No EHR Specified",VLOOKUP(C10655,'Provider-EHR crosswalk'!A:B,2,FALSE))</f>
        <v>Azalea Health EHR</v>
      </c>
    </row>
    <row r="10656" spans="1:11" x14ac:dyDescent="0.25">
      <c r="A10656" t="s">
        <v>96</v>
      </c>
      <c r="B10656">
        <v>44</v>
      </c>
      <c r="C10656" t="s">
        <v>722</v>
      </c>
      <c r="D10656" t="s">
        <v>97</v>
      </c>
      <c r="E10656">
        <v>24</v>
      </c>
      <c r="F10656">
        <v>29</v>
      </c>
      <c r="G10656">
        <v>82.76</v>
      </c>
      <c r="H10656" t="s">
        <v>65</v>
      </c>
      <c r="I10656">
        <v>90</v>
      </c>
      <c r="J10656" t="s">
        <v>69</v>
      </c>
      <c r="K10656" s="33" t="str">
        <f>IF(ISNA(VLOOKUP(C10656,'Provider-EHR crosswalk'!A:B,2,FALSE)),"No EHR Specified",VLOOKUP(C10656,'Provider-EHR crosswalk'!A:B,2,FALSE))</f>
        <v>Azalea Health EHR</v>
      </c>
    </row>
    <row r="10657" spans="1:11" x14ac:dyDescent="0.25">
      <c r="A10657" t="s">
        <v>98</v>
      </c>
      <c r="B10657">
        <v>44</v>
      </c>
      <c r="C10657" t="s">
        <v>722</v>
      </c>
      <c r="D10657" t="s">
        <v>99</v>
      </c>
      <c r="E10657">
        <v>24</v>
      </c>
      <c r="F10657">
        <v>29</v>
      </c>
      <c r="G10657">
        <v>82.76</v>
      </c>
      <c r="H10657" t="s">
        <v>65</v>
      </c>
      <c r="I10657">
        <v>90</v>
      </c>
      <c r="J10657" t="s">
        <v>69</v>
      </c>
      <c r="K10657" s="33" t="str">
        <f>IF(ISNA(VLOOKUP(C10657,'Provider-EHR crosswalk'!A:B,2,FALSE)),"No EHR Specified",VLOOKUP(C10657,'Provider-EHR crosswalk'!A:B,2,FALSE))</f>
        <v>Azalea Health EHR</v>
      </c>
    </row>
    <row r="10658" spans="1:11" x14ac:dyDescent="0.25">
      <c r="A10658" t="s">
        <v>100</v>
      </c>
      <c r="B10658">
        <v>44</v>
      </c>
      <c r="C10658" t="s">
        <v>722</v>
      </c>
      <c r="D10658" t="s">
        <v>101</v>
      </c>
      <c r="E10658">
        <v>165</v>
      </c>
      <c r="F10658">
        <v>165</v>
      </c>
      <c r="G10658">
        <v>100</v>
      </c>
      <c r="H10658" t="s">
        <v>65</v>
      </c>
      <c r="I10658">
        <v>99</v>
      </c>
      <c r="J10658" t="s">
        <v>66</v>
      </c>
      <c r="K10658" s="33" t="str">
        <f>IF(ISNA(VLOOKUP(C10658,'Provider-EHR crosswalk'!A:B,2,FALSE)),"No EHR Specified",VLOOKUP(C10658,'Provider-EHR crosswalk'!A:B,2,FALSE))</f>
        <v>Azalea Health EHR</v>
      </c>
    </row>
    <row r="10659" spans="1:11" x14ac:dyDescent="0.25">
      <c r="A10659" t="s">
        <v>102</v>
      </c>
      <c r="B10659">
        <v>44</v>
      </c>
      <c r="C10659" t="s">
        <v>722</v>
      </c>
      <c r="D10659" t="s">
        <v>103</v>
      </c>
      <c r="E10659">
        <v>165</v>
      </c>
      <c r="F10659">
        <v>165</v>
      </c>
      <c r="G10659">
        <v>100</v>
      </c>
      <c r="H10659" t="s">
        <v>65</v>
      </c>
      <c r="I10659">
        <v>99</v>
      </c>
      <c r="J10659" t="s">
        <v>66</v>
      </c>
      <c r="K10659" s="33" t="str">
        <f>IF(ISNA(VLOOKUP(C10659,'Provider-EHR crosswalk'!A:B,2,FALSE)),"No EHR Specified",VLOOKUP(C10659,'Provider-EHR crosswalk'!A:B,2,FALSE))</f>
        <v>Azalea Health EHR</v>
      </c>
    </row>
    <row r="10660" spans="1:11" x14ac:dyDescent="0.25">
      <c r="A10660" t="s">
        <v>104</v>
      </c>
      <c r="B10660">
        <v>44</v>
      </c>
      <c r="C10660" t="s">
        <v>722</v>
      </c>
      <c r="D10660" t="s">
        <v>105</v>
      </c>
      <c r="E10660">
        <v>165</v>
      </c>
      <c r="F10660">
        <v>165</v>
      </c>
      <c r="G10660">
        <v>100</v>
      </c>
      <c r="H10660" t="s">
        <v>65</v>
      </c>
      <c r="I10660">
        <v>99</v>
      </c>
      <c r="J10660" t="s">
        <v>66</v>
      </c>
      <c r="K10660" s="33" t="str">
        <f>IF(ISNA(VLOOKUP(C10660,'Provider-EHR crosswalk'!A:B,2,FALSE)),"No EHR Specified",VLOOKUP(C10660,'Provider-EHR crosswalk'!A:B,2,FALSE))</f>
        <v>Azalea Health EHR</v>
      </c>
    </row>
    <row r="10661" spans="1:11" x14ac:dyDescent="0.25">
      <c r="A10661" t="s">
        <v>106</v>
      </c>
      <c r="B10661">
        <v>44</v>
      </c>
      <c r="C10661" t="s">
        <v>722</v>
      </c>
      <c r="D10661" t="s">
        <v>107</v>
      </c>
      <c r="E10661">
        <v>165</v>
      </c>
      <c r="F10661">
        <v>165</v>
      </c>
      <c r="G10661">
        <v>100</v>
      </c>
      <c r="H10661" t="s">
        <v>65</v>
      </c>
      <c r="I10661">
        <v>99</v>
      </c>
      <c r="J10661" t="s">
        <v>66</v>
      </c>
      <c r="K10661" s="33" t="str">
        <f>IF(ISNA(VLOOKUP(C10661,'Provider-EHR crosswalk'!A:B,2,FALSE)),"No EHR Specified",VLOOKUP(C10661,'Provider-EHR crosswalk'!A:B,2,FALSE))</f>
        <v>Azalea Health EHR</v>
      </c>
    </row>
    <row r="10662" spans="1:11" x14ac:dyDescent="0.25">
      <c r="A10662" t="s">
        <v>108</v>
      </c>
      <c r="B10662">
        <v>44</v>
      </c>
      <c r="C10662" t="s">
        <v>722</v>
      </c>
      <c r="D10662" t="s">
        <v>109</v>
      </c>
      <c r="E10662">
        <v>165</v>
      </c>
      <c r="F10662">
        <v>165</v>
      </c>
      <c r="G10662">
        <v>100</v>
      </c>
      <c r="H10662" t="s">
        <v>65</v>
      </c>
      <c r="I10662">
        <v>99</v>
      </c>
      <c r="J10662" t="s">
        <v>66</v>
      </c>
      <c r="K10662" s="33" t="str">
        <f>IF(ISNA(VLOOKUP(C10662,'Provider-EHR crosswalk'!A:B,2,FALSE)),"No EHR Specified",VLOOKUP(C10662,'Provider-EHR crosswalk'!A:B,2,FALSE))</f>
        <v>Azalea Health EHR</v>
      </c>
    </row>
    <row r="10663" spans="1:11" x14ac:dyDescent="0.25">
      <c r="A10663" t="s">
        <v>110</v>
      </c>
      <c r="B10663">
        <v>44</v>
      </c>
      <c r="C10663" t="s">
        <v>722</v>
      </c>
      <c r="D10663" t="s">
        <v>111</v>
      </c>
      <c r="E10663">
        <v>165</v>
      </c>
      <c r="F10663">
        <v>165</v>
      </c>
      <c r="G10663">
        <v>100</v>
      </c>
      <c r="H10663" t="s">
        <v>65</v>
      </c>
      <c r="I10663">
        <v>99</v>
      </c>
      <c r="J10663" t="s">
        <v>66</v>
      </c>
      <c r="K10663" s="33" t="str">
        <f>IF(ISNA(VLOOKUP(C10663,'Provider-EHR crosswalk'!A:B,2,FALSE)),"No EHR Specified",VLOOKUP(C10663,'Provider-EHR crosswalk'!A:B,2,FALSE))</f>
        <v>Azalea Health EHR</v>
      </c>
    </row>
    <row r="10664" spans="1:11" x14ac:dyDescent="0.25">
      <c r="A10664" t="s">
        <v>112</v>
      </c>
      <c r="B10664">
        <v>44</v>
      </c>
      <c r="C10664" t="s">
        <v>722</v>
      </c>
      <c r="D10664" t="s">
        <v>113</v>
      </c>
      <c r="E10664">
        <v>165</v>
      </c>
      <c r="F10664">
        <v>165</v>
      </c>
      <c r="G10664">
        <v>100</v>
      </c>
      <c r="H10664" t="s">
        <v>65</v>
      </c>
      <c r="I10664">
        <v>99</v>
      </c>
      <c r="J10664" t="s">
        <v>66</v>
      </c>
      <c r="K10664" s="33" t="str">
        <f>IF(ISNA(VLOOKUP(C10664,'Provider-EHR crosswalk'!A:B,2,FALSE)),"No EHR Specified",VLOOKUP(C10664,'Provider-EHR crosswalk'!A:B,2,FALSE))</f>
        <v>Azalea Health EHR</v>
      </c>
    </row>
    <row r="10665" spans="1:11" x14ac:dyDescent="0.25">
      <c r="A10665" t="s">
        <v>114</v>
      </c>
      <c r="B10665">
        <v>44</v>
      </c>
      <c r="C10665" t="s">
        <v>722</v>
      </c>
      <c r="D10665" t="s">
        <v>115</v>
      </c>
      <c r="E10665">
        <v>1</v>
      </c>
      <c r="F10665">
        <v>29</v>
      </c>
      <c r="G10665">
        <v>3.45</v>
      </c>
      <c r="H10665" t="s">
        <v>116</v>
      </c>
      <c r="I10665">
        <v>4</v>
      </c>
      <c r="J10665" t="s">
        <v>66</v>
      </c>
      <c r="K10665" s="33" t="str">
        <f>IF(ISNA(VLOOKUP(C10665,'Provider-EHR crosswalk'!A:B,2,FALSE)),"No EHR Specified",VLOOKUP(C10665,'Provider-EHR crosswalk'!A:B,2,FALSE))</f>
        <v>Azalea Health EHR</v>
      </c>
    </row>
    <row r="10666" spans="1:11" x14ac:dyDescent="0.25">
      <c r="A10666" t="s">
        <v>117</v>
      </c>
      <c r="B10666">
        <v>44</v>
      </c>
      <c r="C10666" t="s">
        <v>722</v>
      </c>
      <c r="D10666" t="s">
        <v>118</v>
      </c>
      <c r="E10666">
        <v>3</v>
      </c>
      <c r="F10666">
        <v>29</v>
      </c>
      <c r="G10666">
        <v>10.34</v>
      </c>
      <c r="H10666" t="s">
        <v>116</v>
      </c>
      <c r="I10666">
        <v>4</v>
      </c>
      <c r="J10666" t="s">
        <v>69</v>
      </c>
      <c r="K10666" s="33" t="str">
        <f>IF(ISNA(VLOOKUP(C10666,'Provider-EHR crosswalk'!A:B,2,FALSE)),"No EHR Specified",VLOOKUP(C10666,'Provider-EHR crosswalk'!A:B,2,FALSE))</f>
        <v>Azalea Health EHR</v>
      </c>
    </row>
    <row r="10667" spans="1:11" x14ac:dyDescent="0.25">
      <c r="A10667" t="s">
        <v>119</v>
      </c>
      <c r="B10667">
        <v>44</v>
      </c>
      <c r="C10667" t="s">
        <v>722</v>
      </c>
      <c r="D10667" t="s">
        <v>120</v>
      </c>
      <c r="E10667">
        <v>3</v>
      </c>
      <c r="F10667">
        <v>29</v>
      </c>
      <c r="G10667">
        <v>10.34</v>
      </c>
      <c r="H10667" t="s">
        <v>116</v>
      </c>
      <c r="I10667">
        <v>4</v>
      </c>
      <c r="J10667" t="s">
        <v>69</v>
      </c>
      <c r="K10667" s="33" t="str">
        <f>IF(ISNA(VLOOKUP(C10667,'Provider-EHR crosswalk'!A:B,2,FALSE)),"No EHR Specified",VLOOKUP(C10667,'Provider-EHR crosswalk'!A:B,2,FALSE))</f>
        <v>Azalea Health EHR</v>
      </c>
    </row>
    <row r="10668" spans="1:11" x14ac:dyDescent="0.25">
      <c r="A10668" t="s">
        <v>121</v>
      </c>
      <c r="B10668">
        <v>44</v>
      </c>
      <c r="C10668" t="s">
        <v>722</v>
      </c>
      <c r="D10668" t="s">
        <v>122</v>
      </c>
      <c r="E10668">
        <v>0</v>
      </c>
      <c r="F10668">
        <v>29</v>
      </c>
      <c r="G10668">
        <v>0</v>
      </c>
      <c r="H10668" t="s">
        <v>116</v>
      </c>
      <c r="I10668">
        <v>1</v>
      </c>
      <c r="J10668" t="s">
        <v>66</v>
      </c>
      <c r="K10668" s="33" t="str">
        <f>IF(ISNA(VLOOKUP(C10668,'Provider-EHR crosswalk'!A:B,2,FALSE)),"No EHR Specified",VLOOKUP(C10668,'Provider-EHR crosswalk'!A:B,2,FALSE))</f>
        <v>Azalea Health EHR</v>
      </c>
    </row>
    <row r="10669" spans="1:11" x14ac:dyDescent="0.25">
      <c r="A10669" t="s">
        <v>123</v>
      </c>
      <c r="B10669">
        <v>44</v>
      </c>
      <c r="C10669" t="s">
        <v>722</v>
      </c>
      <c r="D10669" t="s">
        <v>124</v>
      </c>
      <c r="E10669">
        <v>0</v>
      </c>
      <c r="F10669">
        <v>165</v>
      </c>
      <c r="G10669">
        <v>0</v>
      </c>
      <c r="H10669" t="s">
        <v>116</v>
      </c>
      <c r="I10669">
        <v>1</v>
      </c>
      <c r="J10669" t="s">
        <v>66</v>
      </c>
      <c r="K10669" s="33" t="str">
        <f>IF(ISNA(VLOOKUP(C10669,'Provider-EHR crosswalk'!A:B,2,FALSE)),"No EHR Specified",VLOOKUP(C10669,'Provider-EHR crosswalk'!A:B,2,FALSE))</f>
        <v>Azalea Health EHR</v>
      </c>
    </row>
    <row r="10670" spans="1:11" x14ac:dyDescent="0.25">
      <c r="A10670" t="s">
        <v>125</v>
      </c>
      <c r="B10670">
        <v>44</v>
      </c>
      <c r="C10670" t="s">
        <v>722</v>
      </c>
      <c r="D10670" t="s">
        <v>126</v>
      </c>
      <c r="E10670">
        <v>0</v>
      </c>
      <c r="F10670">
        <v>165</v>
      </c>
      <c r="G10670">
        <v>0</v>
      </c>
      <c r="H10670" t="s">
        <v>116</v>
      </c>
      <c r="I10670">
        <v>1</v>
      </c>
      <c r="J10670" t="s">
        <v>66</v>
      </c>
      <c r="K10670" s="33" t="str">
        <f>IF(ISNA(VLOOKUP(C10670,'Provider-EHR crosswalk'!A:B,2,FALSE)),"No EHR Specified",VLOOKUP(C10670,'Provider-EHR crosswalk'!A:B,2,FALSE))</f>
        <v>Azalea Health EHR</v>
      </c>
    </row>
    <row r="10671" spans="1:11" x14ac:dyDescent="0.25">
      <c r="A10671" t="s">
        <v>127</v>
      </c>
      <c r="B10671">
        <v>44</v>
      </c>
      <c r="C10671" t="s">
        <v>722</v>
      </c>
      <c r="D10671" t="s">
        <v>128</v>
      </c>
      <c r="E10671">
        <v>11</v>
      </c>
      <c r="F10671">
        <v>165</v>
      </c>
      <c r="G10671">
        <v>6.67</v>
      </c>
      <c r="H10671" t="s">
        <v>116</v>
      </c>
      <c r="I10671">
        <v>4</v>
      </c>
      <c r="J10671" t="s">
        <v>69</v>
      </c>
      <c r="K10671" s="33" t="str">
        <f>IF(ISNA(VLOOKUP(C10671,'Provider-EHR crosswalk'!A:B,2,FALSE)),"No EHR Specified",VLOOKUP(C10671,'Provider-EHR crosswalk'!A:B,2,FALSE))</f>
        <v>Azalea Health EHR</v>
      </c>
    </row>
    <row r="10672" spans="1:11" x14ac:dyDescent="0.25">
      <c r="A10672" t="s">
        <v>129</v>
      </c>
      <c r="B10672">
        <v>44</v>
      </c>
      <c r="C10672" t="s">
        <v>722</v>
      </c>
      <c r="D10672" t="s">
        <v>130</v>
      </c>
      <c r="E10672">
        <v>7</v>
      </c>
      <c r="F10672">
        <v>165</v>
      </c>
      <c r="G10672">
        <v>4.24</v>
      </c>
      <c r="H10672" t="s">
        <v>116</v>
      </c>
      <c r="I10672">
        <v>4</v>
      </c>
      <c r="J10672" t="s">
        <v>69</v>
      </c>
      <c r="K10672" s="33" t="str">
        <f>IF(ISNA(VLOOKUP(C10672,'Provider-EHR crosswalk'!A:B,2,FALSE)),"No EHR Specified",VLOOKUP(C10672,'Provider-EHR crosswalk'!A:B,2,FALSE))</f>
        <v>Azalea Health EHR</v>
      </c>
    </row>
    <row r="10673" spans="1:11" x14ac:dyDescent="0.25">
      <c r="A10673" t="s">
        <v>131</v>
      </c>
      <c r="B10673">
        <v>44</v>
      </c>
      <c r="C10673" t="s">
        <v>722</v>
      </c>
      <c r="D10673" t="s">
        <v>132</v>
      </c>
      <c r="E10673">
        <v>3</v>
      </c>
      <c r="F10673">
        <v>165</v>
      </c>
      <c r="G10673">
        <v>1.82</v>
      </c>
      <c r="H10673" t="s">
        <v>116</v>
      </c>
      <c r="I10673">
        <v>4</v>
      </c>
      <c r="J10673" t="s">
        <v>66</v>
      </c>
      <c r="K10673" s="33" t="str">
        <f>IF(ISNA(VLOOKUP(C10673,'Provider-EHR crosswalk'!A:B,2,FALSE)),"No EHR Specified",VLOOKUP(C10673,'Provider-EHR crosswalk'!A:B,2,FALSE))</f>
        <v>Azalea Health EHR</v>
      </c>
    </row>
    <row r="10674" spans="1:11" x14ac:dyDescent="0.25">
      <c r="A10674" t="s">
        <v>133</v>
      </c>
      <c r="B10674">
        <v>44</v>
      </c>
      <c r="C10674" t="s">
        <v>722</v>
      </c>
      <c r="D10674" t="s">
        <v>134</v>
      </c>
      <c r="E10674">
        <v>3</v>
      </c>
      <c r="F10674">
        <v>165</v>
      </c>
      <c r="G10674">
        <v>1.82</v>
      </c>
      <c r="H10674" t="s">
        <v>116</v>
      </c>
      <c r="I10674">
        <v>1</v>
      </c>
      <c r="J10674" t="s">
        <v>69</v>
      </c>
      <c r="K10674" s="33" t="str">
        <f>IF(ISNA(VLOOKUP(C10674,'Provider-EHR crosswalk'!A:B,2,FALSE)),"No EHR Specified",VLOOKUP(C10674,'Provider-EHR crosswalk'!A:B,2,FALSE))</f>
        <v>Azalea Health EHR</v>
      </c>
    </row>
    <row r="10675" spans="1:11" x14ac:dyDescent="0.25">
      <c r="A10675" t="s">
        <v>135</v>
      </c>
      <c r="B10675">
        <v>44</v>
      </c>
      <c r="C10675" t="s">
        <v>722</v>
      </c>
      <c r="D10675" t="s">
        <v>136</v>
      </c>
      <c r="E10675">
        <v>0</v>
      </c>
      <c r="F10675">
        <v>165</v>
      </c>
      <c r="G10675">
        <v>0</v>
      </c>
      <c r="H10675" t="s">
        <v>116</v>
      </c>
      <c r="I10675">
        <v>1</v>
      </c>
      <c r="J10675" t="s">
        <v>66</v>
      </c>
      <c r="K10675" s="33" t="str">
        <f>IF(ISNA(VLOOKUP(C10675,'Provider-EHR crosswalk'!A:B,2,FALSE)),"No EHR Specified",VLOOKUP(C10675,'Provider-EHR crosswalk'!A:B,2,FALSE))</f>
        <v>Azalea Health EHR</v>
      </c>
    </row>
    <row r="10676" spans="1:11" x14ac:dyDescent="0.25">
      <c r="A10676" t="s">
        <v>137</v>
      </c>
      <c r="B10676">
        <v>44</v>
      </c>
      <c r="C10676" t="s">
        <v>722</v>
      </c>
      <c r="D10676" t="s">
        <v>138</v>
      </c>
      <c r="E10676">
        <v>0</v>
      </c>
      <c r="F10676">
        <v>165</v>
      </c>
      <c r="G10676">
        <v>0</v>
      </c>
      <c r="H10676" t="s">
        <v>116</v>
      </c>
      <c r="I10676">
        <v>1</v>
      </c>
      <c r="J10676" t="s">
        <v>66</v>
      </c>
      <c r="K10676" s="33" t="str">
        <f>IF(ISNA(VLOOKUP(C10676,'Provider-EHR crosswalk'!A:B,2,FALSE)),"No EHR Specified",VLOOKUP(C10676,'Provider-EHR crosswalk'!A:B,2,FALSE))</f>
        <v>Azalea Health EHR</v>
      </c>
    </row>
    <row r="10677" spans="1:11" x14ac:dyDescent="0.25">
      <c r="A10677" t="s">
        <v>139</v>
      </c>
      <c r="B10677">
        <v>44</v>
      </c>
      <c r="C10677" t="s">
        <v>722</v>
      </c>
      <c r="D10677" t="s">
        <v>140</v>
      </c>
      <c r="E10677">
        <v>0</v>
      </c>
      <c r="F10677">
        <v>165</v>
      </c>
      <c r="G10677">
        <v>0</v>
      </c>
      <c r="H10677" t="s">
        <v>116</v>
      </c>
      <c r="I10677">
        <v>1</v>
      </c>
      <c r="J10677" t="s">
        <v>66</v>
      </c>
      <c r="K10677" s="33" t="str">
        <f>IF(ISNA(VLOOKUP(C10677,'Provider-EHR crosswalk'!A:B,2,FALSE)),"No EHR Specified",VLOOKUP(C10677,'Provider-EHR crosswalk'!A:B,2,FALSE))</f>
        <v>Azalea Health EHR</v>
      </c>
    </row>
    <row r="10678" spans="1:11" x14ac:dyDescent="0.25">
      <c r="A10678" t="s">
        <v>141</v>
      </c>
      <c r="B10678">
        <v>44</v>
      </c>
      <c r="C10678" t="s">
        <v>722</v>
      </c>
      <c r="D10678" t="s">
        <v>142</v>
      </c>
      <c r="E10678">
        <v>0</v>
      </c>
      <c r="F10678">
        <v>165</v>
      </c>
      <c r="G10678">
        <v>0</v>
      </c>
      <c r="H10678" t="s">
        <v>116</v>
      </c>
      <c r="I10678">
        <v>1</v>
      </c>
      <c r="J10678" t="s">
        <v>66</v>
      </c>
      <c r="K10678" s="33" t="str">
        <f>IF(ISNA(VLOOKUP(C10678,'Provider-EHR crosswalk'!A:B,2,FALSE)),"No EHR Specified",VLOOKUP(C10678,'Provider-EHR crosswalk'!A:B,2,FALSE))</f>
        <v>Azalea Health EHR</v>
      </c>
    </row>
    <row r="10679" spans="1:11" x14ac:dyDescent="0.25">
      <c r="A10679" t="s">
        <v>143</v>
      </c>
      <c r="B10679">
        <v>44</v>
      </c>
      <c r="C10679" t="s">
        <v>722</v>
      </c>
      <c r="D10679" t="s">
        <v>144</v>
      </c>
      <c r="E10679">
        <v>0</v>
      </c>
      <c r="F10679">
        <v>165</v>
      </c>
      <c r="G10679">
        <v>0</v>
      </c>
      <c r="H10679" t="s">
        <v>116</v>
      </c>
      <c r="I10679">
        <v>1</v>
      </c>
      <c r="J10679" t="s">
        <v>66</v>
      </c>
      <c r="K10679" s="33" t="str">
        <f>IF(ISNA(VLOOKUP(C10679,'Provider-EHR crosswalk'!A:B,2,FALSE)),"No EHR Specified",VLOOKUP(C10679,'Provider-EHR crosswalk'!A:B,2,FALSE))</f>
        <v>Azalea Health EHR</v>
      </c>
    </row>
    <row r="10680" spans="1:11" x14ac:dyDescent="0.25">
      <c r="A10680" t="s">
        <v>145</v>
      </c>
      <c r="B10680">
        <v>44</v>
      </c>
      <c r="C10680" t="s">
        <v>722</v>
      </c>
      <c r="D10680" t="s">
        <v>146</v>
      </c>
      <c r="E10680">
        <v>0</v>
      </c>
      <c r="F10680">
        <v>165</v>
      </c>
      <c r="G10680">
        <v>0</v>
      </c>
      <c r="H10680" t="s">
        <v>116</v>
      </c>
      <c r="I10680">
        <v>1</v>
      </c>
      <c r="J10680" t="s">
        <v>66</v>
      </c>
      <c r="K10680" s="33" t="str">
        <f>IF(ISNA(VLOOKUP(C10680,'Provider-EHR crosswalk'!A:B,2,FALSE)),"No EHR Specified",VLOOKUP(C10680,'Provider-EHR crosswalk'!A:B,2,FALSE))</f>
        <v>Azalea Health EHR</v>
      </c>
    </row>
    <row r="10681" spans="1:11" x14ac:dyDescent="0.25">
      <c r="A10681" t="s">
        <v>147</v>
      </c>
      <c r="B10681">
        <v>44</v>
      </c>
      <c r="C10681" t="s">
        <v>722</v>
      </c>
      <c r="D10681" t="s">
        <v>148</v>
      </c>
      <c r="E10681">
        <v>0</v>
      </c>
      <c r="F10681">
        <v>165</v>
      </c>
      <c r="G10681">
        <v>0</v>
      </c>
      <c r="H10681" t="s">
        <v>116</v>
      </c>
      <c r="I10681">
        <v>1</v>
      </c>
      <c r="J10681" t="s">
        <v>66</v>
      </c>
      <c r="K10681" s="33" t="str">
        <f>IF(ISNA(VLOOKUP(C10681,'Provider-EHR crosswalk'!A:B,2,FALSE)),"No EHR Specified",VLOOKUP(C10681,'Provider-EHR crosswalk'!A:B,2,FALSE))</f>
        <v>Azalea Health EHR</v>
      </c>
    </row>
    <row r="10682" spans="1:11" x14ac:dyDescent="0.25">
      <c r="A10682" t="s">
        <v>149</v>
      </c>
      <c r="B10682">
        <v>44</v>
      </c>
      <c r="C10682" t="s">
        <v>722</v>
      </c>
      <c r="D10682" t="s">
        <v>150</v>
      </c>
      <c r="E10682">
        <v>0</v>
      </c>
      <c r="F10682">
        <v>165</v>
      </c>
      <c r="G10682">
        <v>0</v>
      </c>
      <c r="H10682" t="s">
        <v>116</v>
      </c>
      <c r="I10682">
        <v>1</v>
      </c>
      <c r="J10682" t="s">
        <v>66</v>
      </c>
      <c r="K10682" s="33" t="str">
        <f>IF(ISNA(VLOOKUP(C10682,'Provider-EHR crosswalk'!A:B,2,FALSE)),"No EHR Specified",VLOOKUP(C10682,'Provider-EHR crosswalk'!A:B,2,FALSE))</f>
        <v>Azalea Health EHR</v>
      </c>
    </row>
    <row r="10683" spans="1:11" x14ac:dyDescent="0.25">
      <c r="A10683" t="s">
        <v>151</v>
      </c>
      <c r="B10683">
        <v>44</v>
      </c>
      <c r="C10683" t="s">
        <v>722</v>
      </c>
      <c r="D10683" t="s">
        <v>152</v>
      </c>
      <c r="E10683">
        <v>0</v>
      </c>
      <c r="F10683">
        <v>165</v>
      </c>
      <c r="G10683">
        <v>0</v>
      </c>
      <c r="H10683" t="s">
        <v>116</v>
      </c>
      <c r="I10683">
        <v>1</v>
      </c>
      <c r="J10683" t="s">
        <v>66</v>
      </c>
      <c r="K10683" s="33" t="str">
        <f>IF(ISNA(VLOOKUP(C10683,'Provider-EHR crosswalk'!A:B,2,FALSE)),"No EHR Specified",VLOOKUP(C10683,'Provider-EHR crosswalk'!A:B,2,FALSE))</f>
        <v>Azalea Health EHR</v>
      </c>
    </row>
    <row r="10684" spans="1:11" x14ac:dyDescent="0.25">
      <c r="A10684" t="s">
        <v>153</v>
      </c>
      <c r="B10684">
        <v>44</v>
      </c>
      <c r="C10684" t="s">
        <v>722</v>
      </c>
      <c r="D10684" t="s">
        <v>154</v>
      </c>
      <c r="E10684">
        <v>0</v>
      </c>
      <c r="F10684">
        <v>165</v>
      </c>
      <c r="G10684">
        <v>0</v>
      </c>
      <c r="H10684" t="s">
        <v>116</v>
      </c>
      <c r="I10684">
        <v>1</v>
      </c>
      <c r="J10684" t="s">
        <v>66</v>
      </c>
      <c r="K10684" s="33" t="str">
        <f>IF(ISNA(VLOOKUP(C10684,'Provider-EHR crosswalk'!A:B,2,FALSE)),"No EHR Specified",VLOOKUP(C10684,'Provider-EHR crosswalk'!A:B,2,FALSE))</f>
        <v>Azalea Health EHR</v>
      </c>
    </row>
    <row r="10685" spans="1:11" x14ac:dyDescent="0.25">
      <c r="A10685" t="s">
        <v>155</v>
      </c>
      <c r="B10685">
        <v>44</v>
      </c>
      <c r="C10685" t="s">
        <v>722</v>
      </c>
      <c r="D10685" t="s">
        <v>156</v>
      </c>
      <c r="E10685">
        <v>0</v>
      </c>
      <c r="F10685">
        <v>165</v>
      </c>
      <c r="G10685">
        <v>0</v>
      </c>
      <c r="H10685" t="s">
        <v>157</v>
      </c>
      <c r="I10685" t="s">
        <v>157</v>
      </c>
      <c r="J10685" t="s">
        <v>157</v>
      </c>
      <c r="K10685" s="33" t="str">
        <f>IF(ISNA(VLOOKUP(C10685,'Provider-EHR crosswalk'!A:B,2,FALSE)),"No EHR Specified",VLOOKUP(C10685,'Provider-EHR crosswalk'!A:B,2,FALSE))</f>
        <v>Azalea Health EHR</v>
      </c>
    </row>
    <row r="10686" spans="1:11" x14ac:dyDescent="0.25">
      <c r="A10686" t="s">
        <v>158</v>
      </c>
      <c r="B10686">
        <v>44</v>
      </c>
      <c r="C10686" t="s">
        <v>722</v>
      </c>
      <c r="D10686" t="s">
        <v>159</v>
      </c>
      <c r="E10686">
        <v>13</v>
      </c>
      <c r="F10686">
        <v>165</v>
      </c>
      <c r="G10686">
        <v>7.88</v>
      </c>
      <c r="H10686" t="s">
        <v>157</v>
      </c>
      <c r="I10686" t="s">
        <v>157</v>
      </c>
      <c r="J10686" t="s">
        <v>157</v>
      </c>
      <c r="K10686" s="33" t="str">
        <f>IF(ISNA(VLOOKUP(C10686,'Provider-EHR crosswalk'!A:B,2,FALSE)),"No EHR Specified",VLOOKUP(C10686,'Provider-EHR crosswalk'!A:B,2,FALSE))</f>
        <v>Azalea Health EHR</v>
      </c>
    </row>
    <row r="10687" spans="1:11" x14ac:dyDescent="0.25">
      <c r="A10687" t="s">
        <v>162</v>
      </c>
      <c r="B10687">
        <v>44</v>
      </c>
      <c r="C10687" t="s">
        <v>722</v>
      </c>
      <c r="D10687" t="s">
        <v>163</v>
      </c>
      <c r="E10687">
        <v>164</v>
      </c>
      <c r="F10687">
        <v>165</v>
      </c>
      <c r="G10687">
        <v>99.39</v>
      </c>
      <c r="H10687" t="s">
        <v>65</v>
      </c>
      <c r="I10687">
        <v>95</v>
      </c>
      <c r="J10687" t="s">
        <v>66</v>
      </c>
      <c r="K10687" s="33" t="str">
        <f>IF(ISNA(VLOOKUP(C10687,'Provider-EHR crosswalk'!A:B,2,FALSE)),"No EHR Specified",VLOOKUP(C10687,'Provider-EHR crosswalk'!A:B,2,FALSE))</f>
        <v>Azalea Health EHR</v>
      </c>
    </row>
    <row r="10688" spans="1:11" x14ac:dyDescent="0.25">
      <c r="A10688" t="s">
        <v>164</v>
      </c>
      <c r="B10688">
        <v>44</v>
      </c>
      <c r="C10688" t="s">
        <v>722</v>
      </c>
      <c r="D10688" t="s">
        <v>165</v>
      </c>
      <c r="E10688">
        <v>21</v>
      </c>
      <c r="F10688">
        <v>29</v>
      </c>
      <c r="G10688">
        <v>72.41</v>
      </c>
      <c r="H10688" t="s">
        <v>65</v>
      </c>
      <c r="I10688">
        <v>95</v>
      </c>
      <c r="J10688" t="s">
        <v>69</v>
      </c>
      <c r="K10688" s="33" t="str">
        <f>IF(ISNA(VLOOKUP(C10688,'Provider-EHR crosswalk'!A:B,2,FALSE)),"No EHR Specified",VLOOKUP(C10688,'Provider-EHR crosswalk'!A:B,2,FALSE))</f>
        <v>Azalea Health EHR</v>
      </c>
    </row>
    <row r="10689" spans="1:11" x14ac:dyDescent="0.25">
      <c r="A10689" t="s">
        <v>166</v>
      </c>
      <c r="B10689">
        <v>44</v>
      </c>
      <c r="C10689" t="s">
        <v>722</v>
      </c>
      <c r="D10689" t="s">
        <v>167</v>
      </c>
      <c r="E10689">
        <v>0</v>
      </c>
      <c r="F10689">
        <v>29</v>
      </c>
      <c r="G10689">
        <v>0</v>
      </c>
      <c r="H10689" t="s">
        <v>116</v>
      </c>
      <c r="I10689">
        <v>5</v>
      </c>
      <c r="J10689" t="s">
        <v>66</v>
      </c>
      <c r="K10689" s="33" t="str">
        <f>IF(ISNA(VLOOKUP(C10689,'Provider-EHR crosswalk'!A:B,2,FALSE)),"No EHR Specified",VLOOKUP(C10689,'Provider-EHR crosswalk'!A:B,2,FALSE))</f>
        <v>Azalea Health EHR</v>
      </c>
    </row>
    <row r="10690" spans="1:11" x14ac:dyDescent="0.25">
      <c r="A10690" t="s">
        <v>168</v>
      </c>
      <c r="B10690">
        <v>44</v>
      </c>
      <c r="C10690" t="s">
        <v>722</v>
      </c>
      <c r="D10690" t="s">
        <v>169</v>
      </c>
      <c r="E10690">
        <v>1</v>
      </c>
      <c r="F10690">
        <v>29</v>
      </c>
      <c r="G10690">
        <v>3.45</v>
      </c>
      <c r="H10690" t="s">
        <v>116</v>
      </c>
      <c r="I10690">
        <v>5</v>
      </c>
      <c r="J10690" t="s">
        <v>66</v>
      </c>
      <c r="K10690" s="33" t="str">
        <f>IF(ISNA(VLOOKUP(C10690,'Provider-EHR crosswalk'!A:B,2,FALSE)),"No EHR Specified",VLOOKUP(C10690,'Provider-EHR crosswalk'!A:B,2,FALSE))</f>
        <v>Azalea Health EHR</v>
      </c>
    </row>
    <row r="10691" spans="1:11" x14ac:dyDescent="0.25">
      <c r="A10691" t="s">
        <v>170</v>
      </c>
      <c r="B10691">
        <v>44</v>
      </c>
      <c r="C10691" t="s">
        <v>722</v>
      </c>
      <c r="D10691" t="s">
        <v>171</v>
      </c>
      <c r="E10691">
        <v>7</v>
      </c>
      <c r="F10691">
        <v>29</v>
      </c>
      <c r="G10691">
        <v>24.14</v>
      </c>
      <c r="H10691" t="s">
        <v>116</v>
      </c>
      <c r="I10691">
        <v>5</v>
      </c>
      <c r="J10691" t="s">
        <v>69</v>
      </c>
      <c r="K10691" s="33" t="str">
        <f>IF(ISNA(VLOOKUP(C10691,'Provider-EHR crosswalk'!A:B,2,FALSE)),"No EHR Specified",VLOOKUP(C10691,'Provider-EHR crosswalk'!A:B,2,FALSE))</f>
        <v>Azalea Health EHR</v>
      </c>
    </row>
    <row r="10692" spans="1:11" x14ac:dyDescent="0.25">
      <c r="A10692" t="s">
        <v>172</v>
      </c>
      <c r="B10692">
        <v>44</v>
      </c>
      <c r="C10692" t="s">
        <v>722</v>
      </c>
      <c r="D10692" t="s">
        <v>173</v>
      </c>
      <c r="E10692">
        <v>1</v>
      </c>
      <c r="F10692">
        <v>165</v>
      </c>
      <c r="G10692">
        <v>0.61</v>
      </c>
      <c r="H10692" t="s">
        <v>116</v>
      </c>
      <c r="I10692">
        <v>5</v>
      </c>
      <c r="J10692" t="s">
        <v>66</v>
      </c>
      <c r="K10692" s="33" t="str">
        <f>IF(ISNA(VLOOKUP(C10692,'Provider-EHR crosswalk'!A:B,2,FALSE)),"No EHR Specified",VLOOKUP(C10692,'Provider-EHR crosswalk'!A:B,2,FALSE))</f>
        <v>Azalea Health EHR</v>
      </c>
    </row>
    <row r="10693" spans="1:11" x14ac:dyDescent="0.25">
      <c r="A10693" t="s">
        <v>174</v>
      </c>
      <c r="B10693">
        <v>44</v>
      </c>
      <c r="C10693" t="s">
        <v>722</v>
      </c>
      <c r="D10693" t="s">
        <v>175</v>
      </c>
      <c r="E10693">
        <v>0</v>
      </c>
      <c r="F10693">
        <v>165</v>
      </c>
      <c r="G10693">
        <v>0</v>
      </c>
      <c r="H10693" t="s">
        <v>116</v>
      </c>
      <c r="I10693">
        <v>5</v>
      </c>
      <c r="J10693" t="s">
        <v>66</v>
      </c>
      <c r="K10693" s="33" t="str">
        <f>IF(ISNA(VLOOKUP(C10693,'Provider-EHR crosswalk'!A:B,2,FALSE)),"No EHR Specified",VLOOKUP(C10693,'Provider-EHR crosswalk'!A:B,2,FALSE))</f>
        <v>Azalea Health EHR</v>
      </c>
    </row>
    <row r="10694" spans="1:11" x14ac:dyDescent="0.25">
      <c r="A10694" t="s">
        <v>176</v>
      </c>
      <c r="B10694">
        <v>44</v>
      </c>
      <c r="C10694" t="s">
        <v>722</v>
      </c>
      <c r="D10694" t="s">
        <v>177</v>
      </c>
      <c r="E10694">
        <v>0</v>
      </c>
      <c r="F10694">
        <v>165</v>
      </c>
      <c r="G10694">
        <v>0</v>
      </c>
      <c r="H10694" t="s">
        <v>116</v>
      </c>
      <c r="I10694">
        <v>5</v>
      </c>
      <c r="J10694" t="s">
        <v>66</v>
      </c>
      <c r="K10694" s="33" t="str">
        <f>IF(ISNA(VLOOKUP(C10694,'Provider-EHR crosswalk'!A:B,2,FALSE)),"No EHR Specified",VLOOKUP(C10694,'Provider-EHR crosswalk'!A:B,2,FALSE))</f>
        <v>Azalea Health EHR</v>
      </c>
    </row>
    <row r="10695" spans="1:11" x14ac:dyDescent="0.25">
      <c r="A10695" t="s">
        <v>63</v>
      </c>
      <c r="B10695">
        <v>64</v>
      </c>
      <c r="C10695" t="s">
        <v>730</v>
      </c>
      <c r="D10695" t="s">
        <v>64</v>
      </c>
      <c r="E10695">
        <v>62</v>
      </c>
      <c r="F10695">
        <v>62</v>
      </c>
      <c r="G10695">
        <v>100</v>
      </c>
      <c r="H10695" t="s">
        <v>65</v>
      </c>
      <c r="I10695">
        <v>99</v>
      </c>
      <c r="J10695" t="s">
        <v>66</v>
      </c>
      <c r="K10695" s="33" t="str">
        <f>IF(ISNA(VLOOKUP(C10695,'Provider-EHR crosswalk'!A:B,2,FALSE)),"No EHR Specified",VLOOKUP(C10695,'Provider-EHR crosswalk'!A:B,2,FALSE))</f>
        <v>Azalea Health EHR</v>
      </c>
    </row>
    <row r="10696" spans="1:11" x14ac:dyDescent="0.25">
      <c r="A10696" t="s">
        <v>67</v>
      </c>
      <c r="B10696">
        <v>64</v>
      </c>
      <c r="C10696" t="s">
        <v>730</v>
      </c>
      <c r="D10696" t="s">
        <v>68</v>
      </c>
      <c r="E10696">
        <v>52</v>
      </c>
      <c r="F10696">
        <v>62</v>
      </c>
      <c r="G10696">
        <v>83.87</v>
      </c>
      <c r="H10696" t="s">
        <v>65</v>
      </c>
      <c r="I10696">
        <v>75</v>
      </c>
      <c r="J10696" t="s">
        <v>66</v>
      </c>
      <c r="K10696" s="33" t="str">
        <f>IF(ISNA(VLOOKUP(C10696,'Provider-EHR crosswalk'!A:B,2,FALSE)),"No EHR Specified",VLOOKUP(C10696,'Provider-EHR crosswalk'!A:B,2,FALSE))</f>
        <v>Azalea Health EHR</v>
      </c>
    </row>
    <row r="10697" spans="1:11" x14ac:dyDescent="0.25">
      <c r="A10697" t="s">
        <v>70</v>
      </c>
      <c r="B10697">
        <v>64</v>
      </c>
      <c r="C10697" t="s">
        <v>730</v>
      </c>
      <c r="D10697" t="s">
        <v>71</v>
      </c>
      <c r="E10697">
        <v>62</v>
      </c>
      <c r="F10697">
        <v>62</v>
      </c>
      <c r="G10697">
        <v>100</v>
      </c>
      <c r="H10697" t="s">
        <v>65</v>
      </c>
      <c r="I10697">
        <v>99</v>
      </c>
      <c r="J10697" t="s">
        <v>66</v>
      </c>
      <c r="K10697" s="33" t="str">
        <f>IF(ISNA(VLOOKUP(C10697,'Provider-EHR crosswalk'!A:B,2,FALSE)),"No EHR Specified",VLOOKUP(C10697,'Provider-EHR crosswalk'!A:B,2,FALSE))</f>
        <v>Azalea Health EHR</v>
      </c>
    </row>
    <row r="10698" spans="1:11" x14ac:dyDescent="0.25">
      <c r="A10698" t="s">
        <v>72</v>
      </c>
      <c r="B10698">
        <v>64</v>
      </c>
      <c r="C10698" t="s">
        <v>730</v>
      </c>
      <c r="D10698" t="s">
        <v>73</v>
      </c>
      <c r="E10698">
        <v>62</v>
      </c>
      <c r="F10698">
        <v>62</v>
      </c>
      <c r="G10698">
        <v>100</v>
      </c>
      <c r="H10698" t="s">
        <v>65</v>
      </c>
      <c r="I10698">
        <v>99</v>
      </c>
      <c r="J10698" t="s">
        <v>66</v>
      </c>
      <c r="K10698" s="33" t="str">
        <f>IF(ISNA(VLOOKUP(C10698,'Provider-EHR crosswalk'!A:B,2,FALSE)),"No EHR Specified",VLOOKUP(C10698,'Provider-EHR crosswalk'!A:B,2,FALSE))</f>
        <v>Azalea Health EHR</v>
      </c>
    </row>
    <row r="10699" spans="1:11" x14ac:dyDescent="0.25">
      <c r="A10699" t="s">
        <v>74</v>
      </c>
      <c r="B10699">
        <v>64</v>
      </c>
      <c r="C10699" t="s">
        <v>730</v>
      </c>
      <c r="D10699" t="s">
        <v>75</v>
      </c>
      <c r="E10699">
        <v>62</v>
      </c>
      <c r="F10699">
        <v>62</v>
      </c>
      <c r="G10699">
        <v>100</v>
      </c>
      <c r="H10699" t="s">
        <v>65</v>
      </c>
      <c r="I10699">
        <v>99</v>
      </c>
      <c r="J10699" t="s">
        <v>66</v>
      </c>
      <c r="K10699" s="33" t="str">
        <f>IF(ISNA(VLOOKUP(C10699,'Provider-EHR crosswalk'!A:B,2,FALSE)),"No EHR Specified",VLOOKUP(C10699,'Provider-EHR crosswalk'!A:B,2,FALSE))</f>
        <v>Azalea Health EHR</v>
      </c>
    </row>
    <row r="10700" spans="1:11" x14ac:dyDescent="0.25">
      <c r="A10700" t="s">
        <v>76</v>
      </c>
      <c r="B10700">
        <v>64</v>
      </c>
      <c r="C10700" t="s">
        <v>730</v>
      </c>
      <c r="D10700" t="s">
        <v>77</v>
      </c>
      <c r="E10700">
        <v>62</v>
      </c>
      <c r="F10700">
        <v>62</v>
      </c>
      <c r="G10700">
        <v>100</v>
      </c>
      <c r="H10700" t="s">
        <v>65</v>
      </c>
      <c r="I10700">
        <v>85</v>
      </c>
      <c r="J10700" t="s">
        <v>66</v>
      </c>
      <c r="K10700" s="33" t="str">
        <f>IF(ISNA(VLOOKUP(C10700,'Provider-EHR crosswalk'!A:B,2,FALSE)),"No EHR Specified",VLOOKUP(C10700,'Provider-EHR crosswalk'!A:B,2,FALSE))</f>
        <v>Azalea Health EHR</v>
      </c>
    </row>
    <row r="10701" spans="1:11" x14ac:dyDescent="0.25">
      <c r="A10701" t="s">
        <v>78</v>
      </c>
      <c r="B10701">
        <v>64</v>
      </c>
      <c r="C10701" t="s">
        <v>730</v>
      </c>
      <c r="D10701" t="s">
        <v>79</v>
      </c>
      <c r="E10701">
        <v>62</v>
      </c>
      <c r="F10701">
        <v>62</v>
      </c>
      <c r="G10701">
        <v>100</v>
      </c>
      <c r="H10701" t="s">
        <v>65</v>
      </c>
      <c r="I10701">
        <v>85</v>
      </c>
      <c r="J10701" t="s">
        <v>66</v>
      </c>
      <c r="K10701" s="33" t="str">
        <f>IF(ISNA(VLOOKUP(C10701,'Provider-EHR crosswalk'!A:B,2,FALSE)),"No EHR Specified",VLOOKUP(C10701,'Provider-EHR crosswalk'!A:B,2,FALSE))</f>
        <v>Azalea Health EHR</v>
      </c>
    </row>
    <row r="10702" spans="1:11" x14ac:dyDescent="0.25">
      <c r="A10702" t="s">
        <v>80</v>
      </c>
      <c r="B10702">
        <v>64</v>
      </c>
      <c r="C10702" t="s">
        <v>730</v>
      </c>
      <c r="D10702" t="s">
        <v>81</v>
      </c>
      <c r="E10702">
        <v>62</v>
      </c>
      <c r="F10702">
        <v>62</v>
      </c>
      <c r="G10702">
        <v>100</v>
      </c>
      <c r="H10702" t="s">
        <v>65</v>
      </c>
      <c r="I10702">
        <v>85</v>
      </c>
      <c r="J10702" t="s">
        <v>66</v>
      </c>
      <c r="K10702" s="33" t="str">
        <f>IF(ISNA(VLOOKUP(C10702,'Provider-EHR crosswalk'!A:B,2,FALSE)),"No EHR Specified",VLOOKUP(C10702,'Provider-EHR crosswalk'!A:B,2,FALSE))</f>
        <v>Azalea Health EHR</v>
      </c>
    </row>
    <row r="10703" spans="1:11" x14ac:dyDescent="0.25">
      <c r="A10703" t="s">
        <v>82</v>
      </c>
      <c r="B10703">
        <v>64</v>
      </c>
      <c r="C10703" t="s">
        <v>730</v>
      </c>
      <c r="D10703" t="s">
        <v>83</v>
      </c>
      <c r="E10703">
        <v>62</v>
      </c>
      <c r="F10703">
        <v>62</v>
      </c>
      <c r="G10703">
        <v>100</v>
      </c>
      <c r="H10703" t="s">
        <v>65</v>
      </c>
      <c r="I10703">
        <v>85</v>
      </c>
      <c r="J10703" t="s">
        <v>66</v>
      </c>
      <c r="K10703" s="33" t="str">
        <f>IF(ISNA(VLOOKUP(C10703,'Provider-EHR crosswalk'!A:B,2,FALSE)),"No EHR Specified",VLOOKUP(C10703,'Provider-EHR crosswalk'!A:B,2,FALSE))</f>
        <v>Azalea Health EHR</v>
      </c>
    </row>
    <row r="10704" spans="1:11" x14ac:dyDescent="0.25">
      <c r="A10704" t="s">
        <v>84</v>
      </c>
      <c r="B10704">
        <v>64</v>
      </c>
      <c r="C10704" t="s">
        <v>730</v>
      </c>
      <c r="D10704" t="s">
        <v>85</v>
      </c>
      <c r="E10704">
        <v>62</v>
      </c>
      <c r="F10704">
        <v>62</v>
      </c>
      <c r="G10704">
        <v>100</v>
      </c>
      <c r="H10704" t="s">
        <v>65</v>
      </c>
      <c r="I10704">
        <v>85</v>
      </c>
      <c r="J10704" t="s">
        <v>66</v>
      </c>
      <c r="K10704" s="33" t="str">
        <f>IF(ISNA(VLOOKUP(C10704,'Provider-EHR crosswalk'!A:B,2,FALSE)),"No EHR Specified",VLOOKUP(C10704,'Provider-EHR crosswalk'!A:B,2,FALSE))</f>
        <v>Azalea Health EHR</v>
      </c>
    </row>
    <row r="10705" spans="1:11" x14ac:dyDescent="0.25">
      <c r="A10705" t="s">
        <v>86</v>
      </c>
      <c r="B10705">
        <v>64</v>
      </c>
      <c r="C10705" t="s">
        <v>730</v>
      </c>
      <c r="D10705" t="s">
        <v>87</v>
      </c>
      <c r="E10705">
        <v>62</v>
      </c>
      <c r="F10705">
        <v>62</v>
      </c>
      <c r="G10705">
        <v>100</v>
      </c>
      <c r="H10705" t="s">
        <v>65</v>
      </c>
      <c r="I10705">
        <v>95</v>
      </c>
      <c r="J10705" t="s">
        <v>66</v>
      </c>
      <c r="K10705" s="33" t="str">
        <f>IF(ISNA(VLOOKUP(C10705,'Provider-EHR crosswalk'!A:B,2,FALSE)),"No EHR Specified",VLOOKUP(C10705,'Provider-EHR crosswalk'!A:B,2,FALSE))</f>
        <v>Azalea Health EHR</v>
      </c>
    </row>
    <row r="10706" spans="1:11" x14ac:dyDescent="0.25">
      <c r="A10706" t="s">
        <v>88</v>
      </c>
      <c r="B10706">
        <v>64</v>
      </c>
      <c r="C10706" t="s">
        <v>730</v>
      </c>
      <c r="D10706" t="s">
        <v>89</v>
      </c>
      <c r="E10706">
        <v>62</v>
      </c>
      <c r="F10706">
        <v>62</v>
      </c>
      <c r="G10706">
        <v>100</v>
      </c>
      <c r="H10706" t="s">
        <v>65</v>
      </c>
      <c r="I10706">
        <v>95</v>
      </c>
      <c r="J10706" t="s">
        <v>66</v>
      </c>
      <c r="K10706" s="33" t="str">
        <f>IF(ISNA(VLOOKUP(C10706,'Provider-EHR crosswalk'!A:B,2,FALSE)),"No EHR Specified",VLOOKUP(C10706,'Provider-EHR crosswalk'!A:B,2,FALSE))</f>
        <v>Azalea Health EHR</v>
      </c>
    </row>
    <row r="10707" spans="1:11" x14ac:dyDescent="0.25">
      <c r="A10707" t="s">
        <v>90</v>
      </c>
      <c r="B10707">
        <v>64</v>
      </c>
      <c r="C10707" t="s">
        <v>730</v>
      </c>
      <c r="D10707" t="s">
        <v>91</v>
      </c>
      <c r="E10707">
        <v>62</v>
      </c>
      <c r="F10707">
        <v>62</v>
      </c>
      <c r="G10707">
        <v>100</v>
      </c>
      <c r="H10707" t="s">
        <v>65</v>
      </c>
      <c r="I10707">
        <v>90</v>
      </c>
      <c r="J10707" t="s">
        <v>66</v>
      </c>
      <c r="K10707" s="33" t="str">
        <f>IF(ISNA(VLOOKUP(C10707,'Provider-EHR crosswalk'!A:B,2,FALSE)),"No EHR Specified",VLOOKUP(C10707,'Provider-EHR crosswalk'!A:B,2,FALSE))</f>
        <v>Azalea Health EHR</v>
      </c>
    </row>
    <row r="10708" spans="1:11" x14ac:dyDescent="0.25">
      <c r="A10708" t="s">
        <v>92</v>
      </c>
      <c r="B10708">
        <v>64</v>
      </c>
      <c r="C10708" t="s">
        <v>730</v>
      </c>
      <c r="D10708" t="s">
        <v>93</v>
      </c>
      <c r="E10708">
        <v>23</v>
      </c>
      <c r="F10708">
        <v>62</v>
      </c>
      <c r="G10708">
        <v>37.1</v>
      </c>
      <c r="H10708" t="s">
        <v>65</v>
      </c>
      <c r="I10708">
        <v>90</v>
      </c>
      <c r="J10708" t="s">
        <v>69</v>
      </c>
      <c r="K10708" s="33" t="str">
        <f>IF(ISNA(VLOOKUP(C10708,'Provider-EHR crosswalk'!A:B,2,FALSE)),"No EHR Specified",VLOOKUP(C10708,'Provider-EHR crosswalk'!A:B,2,FALSE))</f>
        <v>Azalea Health EHR</v>
      </c>
    </row>
    <row r="10709" spans="1:11" x14ac:dyDescent="0.25">
      <c r="A10709" t="s">
        <v>94</v>
      </c>
      <c r="B10709">
        <v>64</v>
      </c>
      <c r="C10709" t="s">
        <v>730</v>
      </c>
      <c r="D10709" t="s">
        <v>95</v>
      </c>
      <c r="E10709">
        <v>41</v>
      </c>
      <c r="F10709">
        <v>62</v>
      </c>
      <c r="G10709">
        <v>66.13</v>
      </c>
      <c r="H10709" t="s">
        <v>65</v>
      </c>
      <c r="I10709">
        <v>90</v>
      </c>
      <c r="J10709" t="s">
        <v>69</v>
      </c>
      <c r="K10709" s="33" t="str">
        <f>IF(ISNA(VLOOKUP(C10709,'Provider-EHR crosswalk'!A:B,2,FALSE)),"No EHR Specified",VLOOKUP(C10709,'Provider-EHR crosswalk'!A:B,2,FALSE))</f>
        <v>Azalea Health EHR</v>
      </c>
    </row>
    <row r="10710" spans="1:11" x14ac:dyDescent="0.25">
      <c r="A10710" t="s">
        <v>96</v>
      </c>
      <c r="B10710">
        <v>64</v>
      </c>
      <c r="C10710" t="s">
        <v>730</v>
      </c>
      <c r="D10710" t="s">
        <v>97</v>
      </c>
      <c r="E10710">
        <v>51</v>
      </c>
      <c r="F10710">
        <v>62</v>
      </c>
      <c r="G10710">
        <v>82.26</v>
      </c>
      <c r="H10710" t="s">
        <v>65</v>
      </c>
      <c r="I10710">
        <v>90</v>
      </c>
      <c r="J10710" t="s">
        <v>69</v>
      </c>
      <c r="K10710" s="33" t="str">
        <f>IF(ISNA(VLOOKUP(C10710,'Provider-EHR crosswalk'!A:B,2,FALSE)),"No EHR Specified",VLOOKUP(C10710,'Provider-EHR crosswalk'!A:B,2,FALSE))</f>
        <v>Azalea Health EHR</v>
      </c>
    </row>
    <row r="10711" spans="1:11" x14ac:dyDescent="0.25">
      <c r="A10711" t="s">
        <v>98</v>
      </c>
      <c r="B10711">
        <v>64</v>
      </c>
      <c r="C10711" t="s">
        <v>730</v>
      </c>
      <c r="D10711" t="s">
        <v>99</v>
      </c>
      <c r="E10711">
        <v>51</v>
      </c>
      <c r="F10711">
        <v>62</v>
      </c>
      <c r="G10711">
        <v>82.26</v>
      </c>
      <c r="H10711" t="s">
        <v>65</v>
      </c>
      <c r="I10711">
        <v>90</v>
      </c>
      <c r="J10711" t="s">
        <v>69</v>
      </c>
      <c r="K10711" s="33" t="str">
        <f>IF(ISNA(VLOOKUP(C10711,'Provider-EHR crosswalk'!A:B,2,FALSE)),"No EHR Specified",VLOOKUP(C10711,'Provider-EHR crosswalk'!A:B,2,FALSE))</f>
        <v>Azalea Health EHR</v>
      </c>
    </row>
    <row r="10712" spans="1:11" x14ac:dyDescent="0.25">
      <c r="A10712" t="s">
        <v>100</v>
      </c>
      <c r="B10712">
        <v>64</v>
      </c>
      <c r="C10712" t="s">
        <v>730</v>
      </c>
      <c r="D10712" t="s">
        <v>101</v>
      </c>
      <c r="E10712">
        <v>219</v>
      </c>
      <c r="F10712">
        <v>219</v>
      </c>
      <c r="G10712">
        <v>100</v>
      </c>
      <c r="H10712" t="s">
        <v>65</v>
      </c>
      <c r="I10712">
        <v>99</v>
      </c>
      <c r="J10712" t="s">
        <v>66</v>
      </c>
      <c r="K10712" s="33" t="str">
        <f>IF(ISNA(VLOOKUP(C10712,'Provider-EHR crosswalk'!A:B,2,FALSE)),"No EHR Specified",VLOOKUP(C10712,'Provider-EHR crosswalk'!A:B,2,FALSE))</f>
        <v>Azalea Health EHR</v>
      </c>
    </row>
    <row r="10713" spans="1:11" x14ac:dyDescent="0.25">
      <c r="A10713" t="s">
        <v>102</v>
      </c>
      <c r="B10713">
        <v>64</v>
      </c>
      <c r="C10713" t="s">
        <v>730</v>
      </c>
      <c r="D10713" t="s">
        <v>103</v>
      </c>
      <c r="E10713">
        <v>219</v>
      </c>
      <c r="F10713">
        <v>219</v>
      </c>
      <c r="G10713">
        <v>100</v>
      </c>
      <c r="H10713" t="s">
        <v>65</v>
      </c>
      <c r="I10713">
        <v>99</v>
      </c>
      <c r="J10713" t="s">
        <v>66</v>
      </c>
      <c r="K10713" s="33" t="str">
        <f>IF(ISNA(VLOOKUP(C10713,'Provider-EHR crosswalk'!A:B,2,FALSE)),"No EHR Specified",VLOOKUP(C10713,'Provider-EHR crosswalk'!A:B,2,FALSE))</f>
        <v>Azalea Health EHR</v>
      </c>
    </row>
    <row r="10714" spans="1:11" x14ac:dyDescent="0.25">
      <c r="A10714" t="s">
        <v>104</v>
      </c>
      <c r="B10714">
        <v>64</v>
      </c>
      <c r="C10714" t="s">
        <v>730</v>
      </c>
      <c r="D10714" t="s">
        <v>105</v>
      </c>
      <c r="E10714">
        <v>219</v>
      </c>
      <c r="F10714">
        <v>219</v>
      </c>
      <c r="G10714">
        <v>100</v>
      </c>
      <c r="H10714" t="s">
        <v>65</v>
      </c>
      <c r="I10714">
        <v>99</v>
      </c>
      <c r="J10714" t="s">
        <v>66</v>
      </c>
      <c r="K10714" s="33" t="str">
        <f>IF(ISNA(VLOOKUP(C10714,'Provider-EHR crosswalk'!A:B,2,FALSE)),"No EHR Specified",VLOOKUP(C10714,'Provider-EHR crosswalk'!A:B,2,FALSE))</f>
        <v>Azalea Health EHR</v>
      </c>
    </row>
    <row r="10715" spans="1:11" x14ac:dyDescent="0.25">
      <c r="A10715" t="s">
        <v>106</v>
      </c>
      <c r="B10715">
        <v>64</v>
      </c>
      <c r="C10715" t="s">
        <v>730</v>
      </c>
      <c r="D10715" t="s">
        <v>107</v>
      </c>
      <c r="E10715">
        <v>219</v>
      </c>
      <c r="F10715">
        <v>219</v>
      </c>
      <c r="G10715">
        <v>100</v>
      </c>
      <c r="H10715" t="s">
        <v>65</v>
      </c>
      <c r="I10715">
        <v>99</v>
      </c>
      <c r="J10715" t="s">
        <v>66</v>
      </c>
      <c r="K10715" s="33" t="str">
        <f>IF(ISNA(VLOOKUP(C10715,'Provider-EHR crosswalk'!A:B,2,FALSE)),"No EHR Specified",VLOOKUP(C10715,'Provider-EHR crosswalk'!A:B,2,FALSE))</f>
        <v>Azalea Health EHR</v>
      </c>
    </row>
    <row r="10716" spans="1:11" x14ac:dyDescent="0.25">
      <c r="A10716" t="s">
        <v>108</v>
      </c>
      <c r="B10716">
        <v>64</v>
      </c>
      <c r="C10716" t="s">
        <v>730</v>
      </c>
      <c r="D10716" t="s">
        <v>109</v>
      </c>
      <c r="E10716">
        <v>219</v>
      </c>
      <c r="F10716">
        <v>219</v>
      </c>
      <c r="G10716">
        <v>100</v>
      </c>
      <c r="H10716" t="s">
        <v>65</v>
      </c>
      <c r="I10716">
        <v>99</v>
      </c>
      <c r="J10716" t="s">
        <v>66</v>
      </c>
      <c r="K10716" s="33" t="str">
        <f>IF(ISNA(VLOOKUP(C10716,'Provider-EHR crosswalk'!A:B,2,FALSE)),"No EHR Specified",VLOOKUP(C10716,'Provider-EHR crosswalk'!A:B,2,FALSE))</f>
        <v>Azalea Health EHR</v>
      </c>
    </row>
    <row r="10717" spans="1:11" x14ac:dyDescent="0.25">
      <c r="A10717" t="s">
        <v>110</v>
      </c>
      <c r="B10717">
        <v>64</v>
      </c>
      <c r="C10717" t="s">
        <v>730</v>
      </c>
      <c r="D10717" t="s">
        <v>111</v>
      </c>
      <c r="E10717">
        <v>219</v>
      </c>
      <c r="F10717">
        <v>219</v>
      </c>
      <c r="G10717">
        <v>100</v>
      </c>
      <c r="H10717" t="s">
        <v>65</v>
      </c>
      <c r="I10717">
        <v>99</v>
      </c>
      <c r="J10717" t="s">
        <v>66</v>
      </c>
      <c r="K10717" s="33" t="str">
        <f>IF(ISNA(VLOOKUP(C10717,'Provider-EHR crosswalk'!A:B,2,FALSE)),"No EHR Specified",VLOOKUP(C10717,'Provider-EHR crosswalk'!A:B,2,FALSE))</f>
        <v>Azalea Health EHR</v>
      </c>
    </row>
    <row r="10718" spans="1:11" x14ac:dyDescent="0.25">
      <c r="A10718" t="s">
        <v>112</v>
      </c>
      <c r="B10718">
        <v>64</v>
      </c>
      <c r="C10718" t="s">
        <v>730</v>
      </c>
      <c r="D10718" t="s">
        <v>113</v>
      </c>
      <c r="E10718">
        <v>219</v>
      </c>
      <c r="F10718">
        <v>219</v>
      </c>
      <c r="G10718">
        <v>100</v>
      </c>
      <c r="H10718" t="s">
        <v>65</v>
      </c>
      <c r="I10718">
        <v>99</v>
      </c>
      <c r="J10718" t="s">
        <v>66</v>
      </c>
      <c r="K10718" s="33" t="str">
        <f>IF(ISNA(VLOOKUP(C10718,'Provider-EHR crosswalk'!A:B,2,FALSE)),"No EHR Specified",VLOOKUP(C10718,'Provider-EHR crosswalk'!A:B,2,FALSE))</f>
        <v>Azalea Health EHR</v>
      </c>
    </row>
    <row r="10719" spans="1:11" x14ac:dyDescent="0.25">
      <c r="A10719" t="s">
        <v>114</v>
      </c>
      <c r="B10719">
        <v>64</v>
      </c>
      <c r="C10719" t="s">
        <v>730</v>
      </c>
      <c r="D10719" t="s">
        <v>115</v>
      </c>
      <c r="E10719">
        <v>3</v>
      </c>
      <c r="F10719">
        <v>62</v>
      </c>
      <c r="G10719">
        <v>4.84</v>
      </c>
      <c r="H10719" t="s">
        <v>116</v>
      </c>
      <c r="I10719">
        <v>4</v>
      </c>
      <c r="J10719" t="s">
        <v>69</v>
      </c>
      <c r="K10719" s="33" t="str">
        <f>IF(ISNA(VLOOKUP(C10719,'Provider-EHR crosswalk'!A:B,2,FALSE)),"No EHR Specified",VLOOKUP(C10719,'Provider-EHR crosswalk'!A:B,2,FALSE))</f>
        <v>Azalea Health EHR</v>
      </c>
    </row>
    <row r="10720" spans="1:11" x14ac:dyDescent="0.25">
      <c r="A10720" t="s">
        <v>117</v>
      </c>
      <c r="B10720">
        <v>64</v>
      </c>
      <c r="C10720" t="s">
        <v>730</v>
      </c>
      <c r="D10720" t="s">
        <v>118</v>
      </c>
      <c r="E10720">
        <v>0</v>
      </c>
      <c r="F10720">
        <v>62</v>
      </c>
      <c r="G10720">
        <v>0</v>
      </c>
      <c r="H10720" t="s">
        <v>116</v>
      </c>
      <c r="I10720">
        <v>4</v>
      </c>
      <c r="J10720" t="s">
        <v>66</v>
      </c>
      <c r="K10720" s="33" t="str">
        <f>IF(ISNA(VLOOKUP(C10720,'Provider-EHR crosswalk'!A:B,2,FALSE)),"No EHR Specified",VLOOKUP(C10720,'Provider-EHR crosswalk'!A:B,2,FALSE))</f>
        <v>Azalea Health EHR</v>
      </c>
    </row>
    <row r="10721" spans="1:11" x14ac:dyDescent="0.25">
      <c r="A10721" t="s">
        <v>119</v>
      </c>
      <c r="B10721">
        <v>64</v>
      </c>
      <c r="C10721" t="s">
        <v>730</v>
      </c>
      <c r="D10721" t="s">
        <v>120</v>
      </c>
      <c r="E10721">
        <v>2</v>
      </c>
      <c r="F10721">
        <v>62</v>
      </c>
      <c r="G10721">
        <v>3.23</v>
      </c>
      <c r="H10721" t="s">
        <v>116</v>
      </c>
      <c r="I10721">
        <v>4</v>
      </c>
      <c r="J10721" t="s">
        <v>66</v>
      </c>
      <c r="K10721" s="33" t="str">
        <f>IF(ISNA(VLOOKUP(C10721,'Provider-EHR crosswalk'!A:B,2,FALSE)),"No EHR Specified",VLOOKUP(C10721,'Provider-EHR crosswalk'!A:B,2,FALSE))</f>
        <v>Azalea Health EHR</v>
      </c>
    </row>
    <row r="10722" spans="1:11" x14ac:dyDescent="0.25">
      <c r="A10722" t="s">
        <v>121</v>
      </c>
      <c r="B10722">
        <v>64</v>
      </c>
      <c r="C10722" t="s">
        <v>730</v>
      </c>
      <c r="D10722" t="s">
        <v>122</v>
      </c>
      <c r="E10722">
        <v>0</v>
      </c>
      <c r="F10722">
        <v>62</v>
      </c>
      <c r="G10722">
        <v>0</v>
      </c>
      <c r="H10722" t="s">
        <v>116</v>
      </c>
      <c r="I10722">
        <v>1</v>
      </c>
      <c r="J10722" t="s">
        <v>66</v>
      </c>
      <c r="K10722" s="33" t="str">
        <f>IF(ISNA(VLOOKUP(C10722,'Provider-EHR crosswalk'!A:B,2,FALSE)),"No EHR Specified",VLOOKUP(C10722,'Provider-EHR crosswalk'!A:B,2,FALSE))</f>
        <v>Azalea Health EHR</v>
      </c>
    </row>
    <row r="10723" spans="1:11" x14ac:dyDescent="0.25">
      <c r="A10723" t="s">
        <v>123</v>
      </c>
      <c r="B10723">
        <v>64</v>
      </c>
      <c r="C10723" t="s">
        <v>730</v>
      </c>
      <c r="D10723" t="s">
        <v>124</v>
      </c>
      <c r="E10723">
        <v>0</v>
      </c>
      <c r="F10723">
        <v>219</v>
      </c>
      <c r="G10723">
        <v>0</v>
      </c>
      <c r="H10723" t="s">
        <v>116</v>
      </c>
      <c r="I10723">
        <v>1</v>
      </c>
      <c r="J10723" t="s">
        <v>66</v>
      </c>
      <c r="K10723" s="33" t="str">
        <f>IF(ISNA(VLOOKUP(C10723,'Provider-EHR crosswalk'!A:B,2,FALSE)),"No EHR Specified",VLOOKUP(C10723,'Provider-EHR crosswalk'!A:B,2,FALSE))</f>
        <v>Azalea Health EHR</v>
      </c>
    </row>
    <row r="10724" spans="1:11" x14ac:dyDescent="0.25">
      <c r="A10724" t="s">
        <v>125</v>
      </c>
      <c r="B10724">
        <v>64</v>
      </c>
      <c r="C10724" t="s">
        <v>730</v>
      </c>
      <c r="D10724" t="s">
        <v>126</v>
      </c>
      <c r="E10724">
        <v>0</v>
      </c>
      <c r="F10724">
        <v>219</v>
      </c>
      <c r="G10724">
        <v>0</v>
      </c>
      <c r="H10724" t="s">
        <v>116</v>
      </c>
      <c r="I10724">
        <v>1</v>
      </c>
      <c r="J10724" t="s">
        <v>66</v>
      </c>
      <c r="K10724" s="33" t="str">
        <f>IF(ISNA(VLOOKUP(C10724,'Provider-EHR crosswalk'!A:B,2,FALSE)),"No EHR Specified",VLOOKUP(C10724,'Provider-EHR crosswalk'!A:B,2,FALSE))</f>
        <v>Azalea Health EHR</v>
      </c>
    </row>
    <row r="10725" spans="1:11" x14ac:dyDescent="0.25">
      <c r="A10725" t="s">
        <v>127</v>
      </c>
      <c r="B10725">
        <v>64</v>
      </c>
      <c r="C10725" t="s">
        <v>730</v>
      </c>
      <c r="D10725" t="s">
        <v>128</v>
      </c>
      <c r="E10725">
        <v>8</v>
      </c>
      <c r="F10725">
        <v>219</v>
      </c>
      <c r="G10725">
        <v>3.65</v>
      </c>
      <c r="H10725" t="s">
        <v>116</v>
      </c>
      <c r="I10725">
        <v>4</v>
      </c>
      <c r="J10725" t="s">
        <v>66</v>
      </c>
      <c r="K10725" s="33" t="str">
        <f>IF(ISNA(VLOOKUP(C10725,'Provider-EHR crosswalk'!A:B,2,FALSE)),"No EHR Specified",VLOOKUP(C10725,'Provider-EHR crosswalk'!A:B,2,FALSE))</f>
        <v>Azalea Health EHR</v>
      </c>
    </row>
    <row r="10726" spans="1:11" x14ac:dyDescent="0.25">
      <c r="A10726" t="s">
        <v>129</v>
      </c>
      <c r="B10726">
        <v>64</v>
      </c>
      <c r="C10726" t="s">
        <v>730</v>
      </c>
      <c r="D10726" t="s">
        <v>130</v>
      </c>
      <c r="E10726">
        <v>10</v>
      </c>
      <c r="F10726">
        <v>219</v>
      </c>
      <c r="G10726">
        <v>4.57</v>
      </c>
      <c r="H10726" t="s">
        <v>116</v>
      </c>
      <c r="I10726">
        <v>4</v>
      </c>
      <c r="J10726" t="s">
        <v>69</v>
      </c>
      <c r="K10726" s="33" t="str">
        <f>IF(ISNA(VLOOKUP(C10726,'Provider-EHR crosswalk'!A:B,2,FALSE)),"No EHR Specified",VLOOKUP(C10726,'Provider-EHR crosswalk'!A:B,2,FALSE))</f>
        <v>Azalea Health EHR</v>
      </c>
    </row>
    <row r="10727" spans="1:11" x14ac:dyDescent="0.25">
      <c r="A10727" t="s">
        <v>131</v>
      </c>
      <c r="B10727">
        <v>64</v>
      </c>
      <c r="C10727" t="s">
        <v>730</v>
      </c>
      <c r="D10727" t="s">
        <v>132</v>
      </c>
      <c r="E10727">
        <v>5</v>
      </c>
      <c r="F10727">
        <v>219</v>
      </c>
      <c r="G10727">
        <v>2.2799999999999998</v>
      </c>
      <c r="H10727" t="s">
        <v>116</v>
      </c>
      <c r="I10727">
        <v>4</v>
      </c>
      <c r="J10727" t="s">
        <v>66</v>
      </c>
      <c r="K10727" s="33" t="str">
        <f>IF(ISNA(VLOOKUP(C10727,'Provider-EHR crosswalk'!A:B,2,FALSE)),"No EHR Specified",VLOOKUP(C10727,'Provider-EHR crosswalk'!A:B,2,FALSE))</f>
        <v>Azalea Health EHR</v>
      </c>
    </row>
    <row r="10728" spans="1:11" x14ac:dyDescent="0.25">
      <c r="A10728" t="s">
        <v>133</v>
      </c>
      <c r="B10728">
        <v>64</v>
      </c>
      <c r="C10728" t="s">
        <v>730</v>
      </c>
      <c r="D10728" t="s">
        <v>134</v>
      </c>
      <c r="E10728">
        <v>0</v>
      </c>
      <c r="F10728">
        <v>219</v>
      </c>
      <c r="G10728">
        <v>0</v>
      </c>
      <c r="H10728" t="s">
        <v>116</v>
      </c>
      <c r="I10728">
        <v>1</v>
      </c>
      <c r="J10728" t="s">
        <v>66</v>
      </c>
      <c r="K10728" s="33" t="str">
        <f>IF(ISNA(VLOOKUP(C10728,'Provider-EHR crosswalk'!A:B,2,FALSE)),"No EHR Specified",VLOOKUP(C10728,'Provider-EHR crosswalk'!A:B,2,FALSE))</f>
        <v>Azalea Health EHR</v>
      </c>
    </row>
    <row r="10729" spans="1:11" x14ac:dyDescent="0.25">
      <c r="A10729" t="s">
        <v>135</v>
      </c>
      <c r="B10729">
        <v>64</v>
      </c>
      <c r="C10729" t="s">
        <v>730</v>
      </c>
      <c r="D10729" t="s">
        <v>136</v>
      </c>
      <c r="E10729">
        <v>0</v>
      </c>
      <c r="F10729">
        <v>219</v>
      </c>
      <c r="G10729">
        <v>0</v>
      </c>
      <c r="H10729" t="s">
        <v>116</v>
      </c>
      <c r="I10729">
        <v>1</v>
      </c>
      <c r="J10729" t="s">
        <v>66</v>
      </c>
      <c r="K10729" s="33" t="str">
        <f>IF(ISNA(VLOOKUP(C10729,'Provider-EHR crosswalk'!A:B,2,FALSE)),"No EHR Specified",VLOOKUP(C10729,'Provider-EHR crosswalk'!A:B,2,FALSE))</f>
        <v>Azalea Health EHR</v>
      </c>
    </row>
    <row r="10730" spans="1:11" x14ac:dyDescent="0.25">
      <c r="A10730" t="s">
        <v>137</v>
      </c>
      <c r="B10730">
        <v>64</v>
      </c>
      <c r="C10730" t="s">
        <v>730</v>
      </c>
      <c r="D10730" t="s">
        <v>138</v>
      </c>
      <c r="E10730">
        <v>0</v>
      </c>
      <c r="F10730">
        <v>219</v>
      </c>
      <c r="G10730">
        <v>0</v>
      </c>
      <c r="H10730" t="s">
        <v>116</v>
      </c>
      <c r="I10730">
        <v>1</v>
      </c>
      <c r="J10730" t="s">
        <v>66</v>
      </c>
      <c r="K10730" s="33" t="str">
        <f>IF(ISNA(VLOOKUP(C10730,'Provider-EHR crosswalk'!A:B,2,FALSE)),"No EHR Specified",VLOOKUP(C10730,'Provider-EHR crosswalk'!A:B,2,FALSE))</f>
        <v>Azalea Health EHR</v>
      </c>
    </row>
    <row r="10731" spans="1:11" x14ac:dyDescent="0.25">
      <c r="A10731" t="s">
        <v>139</v>
      </c>
      <c r="B10731">
        <v>64</v>
      </c>
      <c r="C10731" t="s">
        <v>730</v>
      </c>
      <c r="D10731" t="s">
        <v>140</v>
      </c>
      <c r="E10731">
        <v>0</v>
      </c>
      <c r="F10731">
        <v>219</v>
      </c>
      <c r="G10731">
        <v>0</v>
      </c>
      <c r="H10731" t="s">
        <v>116</v>
      </c>
      <c r="I10731">
        <v>1</v>
      </c>
      <c r="J10731" t="s">
        <v>66</v>
      </c>
      <c r="K10731" s="33" t="str">
        <f>IF(ISNA(VLOOKUP(C10731,'Provider-EHR crosswalk'!A:B,2,FALSE)),"No EHR Specified",VLOOKUP(C10731,'Provider-EHR crosswalk'!A:B,2,FALSE))</f>
        <v>Azalea Health EHR</v>
      </c>
    </row>
    <row r="10732" spans="1:11" x14ac:dyDescent="0.25">
      <c r="A10732" t="s">
        <v>141</v>
      </c>
      <c r="B10732">
        <v>64</v>
      </c>
      <c r="C10732" t="s">
        <v>730</v>
      </c>
      <c r="D10732" t="s">
        <v>142</v>
      </c>
      <c r="E10732">
        <v>0</v>
      </c>
      <c r="F10732">
        <v>219</v>
      </c>
      <c r="G10732">
        <v>0</v>
      </c>
      <c r="H10732" t="s">
        <v>116</v>
      </c>
      <c r="I10732">
        <v>1</v>
      </c>
      <c r="J10732" t="s">
        <v>66</v>
      </c>
      <c r="K10732" s="33" t="str">
        <f>IF(ISNA(VLOOKUP(C10732,'Provider-EHR crosswalk'!A:B,2,FALSE)),"No EHR Specified",VLOOKUP(C10732,'Provider-EHR crosswalk'!A:B,2,FALSE))</f>
        <v>Azalea Health EHR</v>
      </c>
    </row>
    <row r="10733" spans="1:11" x14ac:dyDescent="0.25">
      <c r="A10733" t="s">
        <v>143</v>
      </c>
      <c r="B10733">
        <v>64</v>
      </c>
      <c r="C10733" t="s">
        <v>730</v>
      </c>
      <c r="D10733" t="s">
        <v>144</v>
      </c>
      <c r="E10733">
        <v>0</v>
      </c>
      <c r="F10733">
        <v>219</v>
      </c>
      <c r="G10733">
        <v>0</v>
      </c>
      <c r="H10733" t="s">
        <v>116</v>
      </c>
      <c r="I10733">
        <v>1</v>
      </c>
      <c r="J10733" t="s">
        <v>66</v>
      </c>
      <c r="K10733" s="33" t="str">
        <f>IF(ISNA(VLOOKUP(C10733,'Provider-EHR crosswalk'!A:B,2,FALSE)),"No EHR Specified",VLOOKUP(C10733,'Provider-EHR crosswalk'!A:B,2,FALSE))</f>
        <v>Azalea Health EHR</v>
      </c>
    </row>
    <row r="10734" spans="1:11" x14ac:dyDescent="0.25">
      <c r="A10734" t="s">
        <v>145</v>
      </c>
      <c r="B10734">
        <v>64</v>
      </c>
      <c r="C10734" t="s">
        <v>730</v>
      </c>
      <c r="D10734" t="s">
        <v>146</v>
      </c>
      <c r="E10734">
        <v>0</v>
      </c>
      <c r="F10734">
        <v>219</v>
      </c>
      <c r="G10734">
        <v>0</v>
      </c>
      <c r="H10734" t="s">
        <v>116</v>
      </c>
      <c r="I10734">
        <v>1</v>
      </c>
      <c r="J10734" t="s">
        <v>66</v>
      </c>
      <c r="K10734" s="33" t="str">
        <f>IF(ISNA(VLOOKUP(C10734,'Provider-EHR crosswalk'!A:B,2,FALSE)),"No EHR Specified",VLOOKUP(C10734,'Provider-EHR crosswalk'!A:B,2,FALSE))</f>
        <v>Azalea Health EHR</v>
      </c>
    </row>
    <row r="10735" spans="1:11" x14ac:dyDescent="0.25">
      <c r="A10735" t="s">
        <v>147</v>
      </c>
      <c r="B10735">
        <v>64</v>
      </c>
      <c r="C10735" t="s">
        <v>730</v>
      </c>
      <c r="D10735" t="s">
        <v>148</v>
      </c>
      <c r="E10735">
        <v>0</v>
      </c>
      <c r="F10735">
        <v>219</v>
      </c>
      <c r="G10735">
        <v>0</v>
      </c>
      <c r="H10735" t="s">
        <v>116</v>
      </c>
      <c r="I10735">
        <v>1</v>
      </c>
      <c r="J10735" t="s">
        <v>66</v>
      </c>
      <c r="K10735" s="33" t="str">
        <f>IF(ISNA(VLOOKUP(C10735,'Provider-EHR crosswalk'!A:B,2,FALSE)),"No EHR Specified",VLOOKUP(C10735,'Provider-EHR crosswalk'!A:B,2,FALSE))</f>
        <v>Azalea Health EHR</v>
      </c>
    </row>
    <row r="10736" spans="1:11" x14ac:dyDescent="0.25">
      <c r="A10736" t="s">
        <v>149</v>
      </c>
      <c r="B10736">
        <v>64</v>
      </c>
      <c r="C10736" t="s">
        <v>730</v>
      </c>
      <c r="D10736" t="s">
        <v>150</v>
      </c>
      <c r="E10736">
        <v>0</v>
      </c>
      <c r="F10736">
        <v>219</v>
      </c>
      <c r="G10736">
        <v>0</v>
      </c>
      <c r="H10736" t="s">
        <v>116</v>
      </c>
      <c r="I10736">
        <v>1</v>
      </c>
      <c r="J10736" t="s">
        <v>66</v>
      </c>
      <c r="K10736" s="33" t="str">
        <f>IF(ISNA(VLOOKUP(C10736,'Provider-EHR crosswalk'!A:B,2,FALSE)),"No EHR Specified",VLOOKUP(C10736,'Provider-EHR crosswalk'!A:B,2,FALSE))</f>
        <v>Azalea Health EHR</v>
      </c>
    </row>
    <row r="10737" spans="1:11" x14ac:dyDescent="0.25">
      <c r="A10737" t="s">
        <v>151</v>
      </c>
      <c r="B10737">
        <v>64</v>
      </c>
      <c r="C10737" t="s">
        <v>730</v>
      </c>
      <c r="D10737" t="s">
        <v>152</v>
      </c>
      <c r="E10737">
        <v>0</v>
      </c>
      <c r="F10737">
        <v>219</v>
      </c>
      <c r="G10737">
        <v>0</v>
      </c>
      <c r="H10737" t="s">
        <v>116</v>
      </c>
      <c r="I10737">
        <v>1</v>
      </c>
      <c r="J10737" t="s">
        <v>66</v>
      </c>
      <c r="K10737" s="33" t="str">
        <f>IF(ISNA(VLOOKUP(C10737,'Provider-EHR crosswalk'!A:B,2,FALSE)),"No EHR Specified",VLOOKUP(C10737,'Provider-EHR crosswalk'!A:B,2,FALSE))</f>
        <v>Azalea Health EHR</v>
      </c>
    </row>
    <row r="10738" spans="1:11" x14ac:dyDescent="0.25">
      <c r="A10738" t="s">
        <v>153</v>
      </c>
      <c r="B10738">
        <v>64</v>
      </c>
      <c r="C10738" t="s">
        <v>730</v>
      </c>
      <c r="D10738" t="s">
        <v>154</v>
      </c>
      <c r="E10738">
        <v>0</v>
      </c>
      <c r="F10738">
        <v>219</v>
      </c>
      <c r="G10738">
        <v>0</v>
      </c>
      <c r="H10738" t="s">
        <v>116</v>
      </c>
      <c r="I10738">
        <v>1</v>
      </c>
      <c r="J10738" t="s">
        <v>66</v>
      </c>
      <c r="K10738" s="33" t="str">
        <f>IF(ISNA(VLOOKUP(C10738,'Provider-EHR crosswalk'!A:B,2,FALSE)),"No EHR Specified",VLOOKUP(C10738,'Provider-EHR crosswalk'!A:B,2,FALSE))</f>
        <v>Azalea Health EHR</v>
      </c>
    </row>
    <row r="10739" spans="1:11" x14ac:dyDescent="0.25">
      <c r="A10739" t="s">
        <v>155</v>
      </c>
      <c r="B10739">
        <v>64</v>
      </c>
      <c r="C10739" t="s">
        <v>730</v>
      </c>
      <c r="D10739" t="s">
        <v>156</v>
      </c>
      <c r="E10739">
        <v>0</v>
      </c>
      <c r="F10739">
        <v>219</v>
      </c>
      <c r="G10739">
        <v>0</v>
      </c>
      <c r="H10739" t="s">
        <v>157</v>
      </c>
      <c r="I10739" t="s">
        <v>157</v>
      </c>
      <c r="J10739" t="s">
        <v>157</v>
      </c>
      <c r="K10739" s="33" t="str">
        <f>IF(ISNA(VLOOKUP(C10739,'Provider-EHR crosswalk'!A:B,2,FALSE)),"No EHR Specified",VLOOKUP(C10739,'Provider-EHR crosswalk'!A:B,2,FALSE))</f>
        <v>Azalea Health EHR</v>
      </c>
    </row>
    <row r="10740" spans="1:11" x14ac:dyDescent="0.25">
      <c r="A10740" t="s">
        <v>158</v>
      </c>
      <c r="B10740">
        <v>64</v>
      </c>
      <c r="C10740" t="s">
        <v>730</v>
      </c>
      <c r="D10740" t="s">
        <v>159</v>
      </c>
      <c r="E10740">
        <v>6</v>
      </c>
      <c r="F10740">
        <v>219</v>
      </c>
      <c r="G10740">
        <v>2.74</v>
      </c>
      <c r="H10740" t="s">
        <v>157</v>
      </c>
      <c r="I10740" t="s">
        <v>157</v>
      </c>
      <c r="J10740" t="s">
        <v>157</v>
      </c>
      <c r="K10740" s="33" t="str">
        <f>IF(ISNA(VLOOKUP(C10740,'Provider-EHR crosswalk'!A:B,2,FALSE)),"No EHR Specified",VLOOKUP(C10740,'Provider-EHR crosswalk'!A:B,2,FALSE))</f>
        <v>Azalea Health EHR</v>
      </c>
    </row>
    <row r="10741" spans="1:11" x14ac:dyDescent="0.25">
      <c r="A10741" t="s">
        <v>162</v>
      </c>
      <c r="B10741">
        <v>64</v>
      </c>
      <c r="C10741" t="s">
        <v>730</v>
      </c>
      <c r="D10741" t="s">
        <v>163</v>
      </c>
      <c r="E10741">
        <v>217</v>
      </c>
      <c r="F10741">
        <v>219</v>
      </c>
      <c r="G10741">
        <v>99.09</v>
      </c>
      <c r="H10741" t="s">
        <v>65</v>
      </c>
      <c r="I10741">
        <v>95</v>
      </c>
      <c r="J10741" t="s">
        <v>66</v>
      </c>
      <c r="K10741" s="33" t="str">
        <f>IF(ISNA(VLOOKUP(C10741,'Provider-EHR crosswalk'!A:B,2,FALSE)),"No EHR Specified",VLOOKUP(C10741,'Provider-EHR crosswalk'!A:B,2,FALSE))</f>
        <v>Azalea Health EHR</v>
      </c>
    </row>
    <row r="10742" spans="1:11" x14ac:dyDescent="0.25">
      <c r="A10742" t="s">
        <v>164</v>
      </c>
      <c r="B10742">
        <v>64</v>
      </c>
      <c r="C10742" t="s">
        <v>730</v>
      </c>
      <c r="D10742" t="s">
        <v>165</v>
      </c>
      <c r="E10742">
        <v>49</v>
      </c>
      <c r="F10742">
        <v>62</v>
      </c>
      <c r="G10742">
        <v>79.03</v>
      </c>
      <c r="H10742" t="s">
        <v>65</v>
      </c>
      <c r="I10742">
        <v>95</v>
      </c>
      <c r="J10742" t="s">
        <v>69</v>
      </c>
      <c r="K10742" s="33" t="str">
        <f>IF(ISNA(VLOOKUP(C10742,'Provider-EHR crosswalk'!A:B,2,FALSE)),"No EHR Specified",VLOOKUP(C10742,'Provider-EHR crosswalk'!A:B,2,FALSE))</f>
        <v>Azalea Health EHR</v>
      </c>
    </row>
    <row r="10743" spans="1:11" x14ac:dyDescent="0.25">
      <c r="A10743" t="s">
        <v>166</v>
      </c>
      <c r="B10743">
        <v>64</v>
      </c>
      <c r="C10743" t="s">
        <v>730</v>
      </c>
      <c r="D10743" t="s">
        <v>167</v>
      </c>
      <c r="E10743">
        <v>0</v>
      </c>
      <c r="F10743">
        <v>62</v>
      </c>
      <c r="G10743">
        <v>0</v>
      </c>
      <c r="H10743" t="s">
        <v>116</v>
      </c>
      <c r="I10743">
        <v>5</v>
      </c>
      <c r="J10743" t="s">
        <v>66</v>
      </c>
      <c r="K10743" s="33" t="str">
        <f>IF(ISNA(VLOOKUP(C10743,'Provider-EHR crosswalk'!A:B,2,FALSE)),"No EHR Specified",VLOOKUP(C10743,'Provider-EHR crosswalk'!A:B,2,FALSE))</f>
        <v>Azalea Health EHR</v>
      </c>
    </row>
    <row r="10744" spans="1:11" x14ac:dyDescent="0.25">
      <c r="A10744" t="s">
        <v>168</v>
      </c>
      <c r="B10744">
        <v>64</v>
      </c>
      <c r="C10744" t="s">
        <v>730</v>
      </c>
      <c r="D10744" t="s">
        <v>169</v>
      </c>
      <c r="E10744">
        <v>1</v>
      </c>
      <c r="F10744">
        <v>62</v>
      </c>
      <c r="G10744">
        <v>1.61</v>
      </c>
      <c r="H10744" t="s">
        <v>116</v>
      </c>
      <c r="I10744">
        <v>5</v>
      </c>
      <c r="J10744" t="s">
        <v>66</v>
      </c>
      <c r="K10744" s="33" t="str">
        <f>IF(ISNA(VLOOKUP(C10744,'Provider-EHR crosswalk'!A:B,2,FALSE)),"No EHR Specified",VLOOKUP(C10744,'Provider-EHR crosswalk'!A:B,2,FALSE))</f>
        <v>Azalea Health EHR</v>
      </c>
    </row>
    <row r="10745" spans="1:11" x14ac:dyDescent="0.25">
      <c r="A10745" t="s">
        <v>170</v>
      </c>
      <c r="B10745">
        <v>64</v>
      </c>
      <c r="C10745" t="s">
        <v>730</v>
      </c>
      <c r="D10745" t="s">
        <v>171</v>
      </c>
      <c r="E10745">
        <v>12</v>
      </c>
      <c r="F10745">
        <v>62</v>
      </c>
      <c r="G10745">
        <v>19.350000000000001</v>
      </c>
      <c r="H10745" t="s">
        <v>116</v>
      </c>
      <c r="I10745">
        <v>5</v>
      </c>
      <c r="J10745" t="s">
        <v>69</v>
      </c>
      <c r="K10745" s="33" t="str">
        <f>IF(ISNA(VLOOKUP(C10745,'Provider-EHR crosswalk'!A:B,2,FALSE)),"No EHR Specified",VLOOKUP(C10745,'Provider-EHR crosswalk'!A:B,2,FALSE))</f>
        <v>Azalea Health EHR</v>
      </c>
    </row>
    <row r="10746" spans="1:11" x14ac:dyDescent="0.25">
      <c r="A10746" t="s">
        <v>172</v>
      </c>
      <c r="B10746">
        <v>64</v>
      </c>
      <c r="C10746" t="s">
        <v>730</v>
      </c>
      <c r="D10746" t="s">
        <v>173</v>
      </c>
      <c r="E10746">
        <v>0</v>
      </c>
      <c r="F10746">
        <v>219</v>
      </c>
      <c r="G10746">
        <v>0</v>
      </c>
      <c r="H10746" t="s">
        <v>116</v>
      </c>
      <c r="I10746">
        <v>5</v>
      </c>
      <c r="J10746" t="s">
        <v>66</v>
      </c>
      <c r="K10746" s="33" t="str">
        <f>IF(ISNA(VLOOKUP(C10746,'Provider-EHR crosswalk'!A:B,2,FALSE)),"No EHR Specified",VLOOKUP(C10746,'Provider-EHR crosswalk'!A:B,2,FALSE))</f>
        <v>Azalea Health EHR</v>
      </c>
    </row>
    <row r="10747" spans="1:11" x14ac:dyDescent="0.25">
      <c r="A10747" t="s">
        <v>174</v>
      </c>
      <c r="B10747">
        <v>64</v>
      </c>
      <c r="C10747" t="s">
        <v>730</v>
      </c>
      <c r="D10747" t="s">
        <v>175</v>
      </c>
      <c r="E10747">
        <v>1</v>
      </c>
      <c r="F10747">
        <v>219</v>
      </c>
      <c r="G10747">
        <v>0.46</v>
      </c>
      <c r="H10747" t="s">
        <v>116</v>
      </c>
      <c r="I10747">
        <v>5</v>
      </c>
      <c r="J10747" t="s">
        <v>66</v>
      </c>
      <c r="K10747" s="33" t="str">
        <f>IF(ISNA(VLOOKUP(C10747,'Provider-EHR crosswalk'!A:B,2,FALSE)),"No EHR Specified",VLOOKUP(C10747,'Provider-EHR crosswalk'!A:B,2,FALSE))</f>
        <v>Azalea Health EHR</v>
      </c>
    </row>
    <row r="10748" spans="1:11" x14ac:dyDescent="0.25">
      <c r="A10748" t="s">
        <v>176</v>
      </c>
      <c r="B10748">
        <v>64</v>
      </c>
      <c r="C10748" t="s">
        <v>730</v>
      </c>
      <c r="D10748" t="s">
        <v>177</v>
      </c>
      <c r="E10748">
        <v>1</v>
      </c>
      <c r="F10748">
        <v>219</v>
      </c>
      <c r="G10748">
        <v>0.46</v>
      </c>
      <c r="H10748" t="s">
        <v>116</v>
      </c>
      <c r="I10748">
        <v>5</v>
      </c>
      <c r="J10748" t="s">
        <v>66</v>
      </c>
      <c r="K10748" s="33" t="str">
        <f>IF(ISNA(VLOOKUP(C10748,'Provider-EHR crosswalk'!A:B,2,FALSE)),"No EHR Specified",VLOOKUP(C10748,'Provider-EHR crosswalk'!A:B,2,FALSE))</f>
        <v>Azalea Health EHR</v>
      </c>
    </row>
    <row r="10749" spans="1:11" x14ac:dyDescent="0.25">
      <c r="A10749" t="s">
        <v>63</v>
      </c>
      <c r="B10749">
        <v>11</v>
      </c>
      <c r="C10749" t="s">
        <v>921</v>
      </c>
      <c r="D10749" t="s">
        <v>64</v>
      </c>
      <c r="E10749">
        <v>2489</v>
      </c>
      <c r="F10749">
        <v>2489</v>
      </c>
      <c r="G10749">
        <v>100</v>
      </c>
      <c r="H10749" t="s">
        <v>65</v>
      </c>
      <c r="I10749">
        <v>99</v>
      </c>
      <c r="J10749" t="s">
        <v>66</v>
      </c>
      <c r="K10749" s="33" t="str">
        <f>IF(ISNA(VLOOKUP(C10749,'Provider-EHR crosswalk'!A:B,2,FALSE)),"No EHR Specified",VLOOKUP(C10749,'Provider-EHR crosswalk'!A:B,2,FALSE))</f>
        <v>Azalea Health EHR</v>
      </c>
    </row>
    <row r="10750" spans="1:11" x14ac:dyDescent="0.25">
      <c r="A10750" t="s">
        <v>67</v>
      </c>
      <c r="B10750">
        <v>11</v>
      </c>
      <c r="C10750" t="s">
        <v>921</v>
      </c>
      <c r="D10750" t="s">
        <v>68</v>
      </c>
      <c r="E10750">
        <v>2255</v>
      </c>
      <c r="F10750">
        <v>2489</v>
      </c>
      <c r="G10750">
        <v>90.6</v>
      </c>
      <c r="H10750" t="s">
        <v>65</v>
      </c>
      <c r="I10750">
        <v>75</v>
      </c>
      <c r="J10750" t="s">
        <v>66</v>
      </c>
      <c r="K10750" s="33" t="str">
        <f>IF(ISNA(VLOOKUP(C10750,'Provider-EHR crosswalk'!A:B,2,FALSE)),"No EHR Specified",VLOOKUP(C10750,'Provider-EHR crosswalk'!A:B,2,FALSE))</f>
        <v>Azalea Health EHR</v>
      </c>
    </row>
    <row r="10751" spans="1:11" x14ac:dyDescent="0.25">
      <c r="A10751" t="s">
        <v>70</v>
      </c>
      <c r="B10751">
        <v>11</v>
      </c>
      <c r="C10751" t="s">
        <v>921</v>
      </c>
      <c r="D10751" t="s">
        <v>71</v>
      </c>
      <c r="E10751">
        <v>2489</v>
      </c>
      <c r="F10751">
        <v>2489</v>
      </c>
      <c r="G10751">
        <v>100</v>
      </c>
      <c r="H10751" t="s">
        <v>65</v>
      </c>
      <c r="I10751">
        <v>99</v>
      </c>
      <c r="J10751" t="s">
        <v>66</v>
      </c>
      <c r="K10751" s="33" t="str">
        <f>IF(ISNA(VLOOKUP(C10751,'Provider-EHR crosswalk'!A:B,2,FALSE)),"No EHR Specified",VLOOKUP(C10751,'Provider-EHR crosswalk'!A:B,2,FALSE))</f>
        <v>Azalea Health EHR</v>
      </c>
    </row>
    <row r="10752" spans="1:11" x14ac:dyDescent="0.25">
      <c r="A10752" t="s">
        <v>72</v>
      </c>
      <c r="B10752">
        <v>11</v>
      </c>
      <c r="C10752" t="s">
        <v>921</v>
      </c>
      <c r="D10752" t="s">
        <v>73</v>
      </c>
      <c r="E10752">
        <v>2489</v>
      </c>
      <c r="F10752">
        <v>2489</v>
      </c>
      <c r="G10752">
        <v>100</v>
      </c>
      <c r="H10752" t="s">
        <v>65</v>
      </c>
      <c r="I10752">
        <v>99</v>
      </c>
      <c r="J10752" t="s">
        <v>66</v>
      </c>
      <c r="K10752" s="33" t="str">
        <f>IF(ISNA(VLOOKUP(C10752,'Provider-EHR crosswalk'!A:B,2,FALSE)),"No EHR Specified",VLOOKUP(C10752,'Provider-EHR crosswalk'!A:B,2,FALSE))</f>
        <v>Azalea Health EHR</v>
      </c>
    </row>
    <row r="10753" spans="1:11" x14ac:dyDescent="0.25">
      <c r="A10753" t="s">
        <v>74</v>
      </c>
      <c r="B10753">
        <v>11</v>
      </c>
      <c r="C10753" t="s">
        <v>921</v>
      </c>
      <c r="D10753" t="s">
        <v>75</v>
      </c>
      <c r="E10753">
        <v>2489</v>
      </c>
      <c r="F10753">
        <v>2489</v>
      </c>
      <c r="G10753">
        <v>100</v>
      </c>
      <c r="H10753" t="s">
        <v>65</v>
      </c>
      <c r="I10753">
        <v>99</v>
      </c>
      <c r="J10753" t="s">
        <v>66</v>
      </c>
      <c r="K10753" s="33" t="str">
        <f>IF(ISNA(VLOOKUP(C10753,'Provider-EHR crosswalk'!A:B,2,FALSE)),"No EHR Specified",VLOOKUP(C10753,'Provider-EHR crosswalk'!A:B,2,FALSE))</f>
        <v>Azalea Health EHR</v>
      </c>
    </row>
    <row r="10754" spans="1:11" x14ac:dyDescent="0.25">
      <c r="A10754" t="s">
        <v>76</v>
      </c>
      <c r="B10754">
        <v>11</v>
      </c>
      <c r="C10754" t="s">
        <v>921</v>
      </c>
      <c r="D10754" t="s">
        <v>77</v>
      </c>
      <c r="E10754">
        <v>2489</v>
      </c>
      <c r="F10754">
        <v>2489</v>
      </c>
      <c r="G10754">
        <v>100</v>
      </c>
      <c r="H10754" t="s">
        <v>65</v>
      </c>
      <c r="I10754">
        <v>85</v>
      </c>
      <c r="J10754" t="s">
        <v>66</v>
      </c>
      <c r="K10754" s="33" t="str">
        <f>IF(ISNA(VLOOKUP(C10754,'Provider-EHR crosswalk'!A:B,2,FALSE)),"No EHR Specified",VLOOKUP(C10754,'Provider-EHR crosswalk'!A:B,2,FALSE))</f>
        <v>Azalea Health EHR</v>
      </c>
    </row>
    <row r="10755" spans="1:11" x14ac:dyDescent="0.25">
      <c r="A10755" t="s">
        <v>78</v>
      </c>
      <c r="B10755">
        <v>11</v>
      </c>
      <c r="C10755" t="s">
        <v>921</v>
      </c>
      <c r="D10755" t="s">
        <v>79</v>
      </c>
      <c r="E10755">
        <v>2489</v>
      </c>
      <c r="F10755">
        <v>2489</v>
      </c>
      <c r="G10755">
        <v>100</v>
      </c>
      <c r="H10755" t="s">
        <v>65</v>
      </c>
      <c r="I10755">
        <v>85</v>
      </c>
      <c r="J10755" t="s">
        <v>66</v>
      </c>
      <c r="K10755" s="33" t="str">
        <f>IF(ISNA(VLOOKUP(C10755,'Provider-EHR crosswalk'!A:B,2,FALSE)),"No EHR Specified",VLOOKUP(C10755,'Provider-EHR crosswalk'!A:B,2,FALSE))</f>
        <v>Azalea Health EHR</v>
      </c>
    </row>
    <row r="10756" spans="1:11" x14ac:dyDescent="0.25">
      <c r="A10756" t="s">
        <v>80</v>
      </c>
      <c r="B10756">
        <v>11</v>
      </c>
      <c r="C10756" t="s">
        <v>921</v>
      </c>
      <c r="D10756" t="s">
        <v>81</v>
      </c>
      <c r="E10756">
        <v>2489</v>
      </c>
      <c r="F10756">
        <v>2489</v>
      </c>
      <c r="G10756">
        <v>100</v>
      </c>
      <c r="H10756" t="s">
        <v>65</v>
      </c>
      <c r="I10756">
        <v>85</v>
      </c>
      <c r="J10756" t="s">
        <v>66</v>
      </c>
      <c r="K10756" s="33" t="str">
        <f>IF(ISNA(VLOOKUP(C10756,'Provider-EHR crosswalk'!A:B,2,FALSE)),"No EHR Specified",VLOOKUP(C10756,'Provider-EHR crosswalk'!A:B,2,FALSE))</f>
        <v>Azalea Health EHR</v>
      </c>
    </row>
    <row r="10757" spans="1:11" x14ac:dyDescent="0.25">
      <c r="A10757" t="s">
        <v>82</v>
      </c>
      <c r="B10757">
        <v>11</v>
      </c>
      <c r="C10757" t="s">
        <v>921</v>
      </c>
      <c r="D10757" t="s">
        <v>83</v>
      </c>
      <c r="E10757">
        <v>2489</v>
      </c>
      <c r="F10757">
        <v>2489</v>
      </c>
      <c r="G10757">
        <v>100</v>
      </c>
      <c r="H10757" t="s">
        <v>65</v>
      </c>
      <c r="I10757">
        <v>85</v>
      </c>
      <c r="J10757" t="s">
        <v>66</v>
      </c>
      <c r="K10757" s="33" t="str">
        <f>IF(ISNA(VLOOKUP(C10757,'Provider-EHR crosswalk'!A:B,2,FALSE)),"No EHR Specified",VLOOKUP(C10757,'Provider-EHR crosswalk'!A:B,2,FALSE))</f>
        <v>Azalea Health EHR</v>
      </c>
    </row>
    <row r="10758" spans="1:11" x14ac:dyDescent="0.25">
      <c r="A10758" t="s">
        <v>84</v>
      </c>
      <c r="B10758">
        <v>11</v>
      </c>
      <c r="C10758" t="s">
        <v>921</v>
      </c>
      <c r="D10758" t="s">
        <v>85</v>
      </c>
      <c r="E10758">
        <v>2489</v>
      </c>
      <c r="F10758">
        <v>2489</v>
      </c>
      <c r="G10758">
        <v>100</v>
      </c>
      <c r="H10758" t="s">
        <v>65</v>
      </c>
      <c r="I10758">
        <v>85</v>
      </c>
      <c r="J10758" t="s">
        <v>66</v>
      </c>
      <c r="K10758" s="33" t="str">
        <f>IF(ISNA(VLOOKUP(C10758,'Provider-EHR crosswalk'!A:B,2,FALSE)),"No EHR Specified",VLOOKUP(C10758,'Provider-EHR crosswalk'!A:B,2,FALSE))</f>
        <v>Azalea Health EHR</v>
      </c>
    </row>
    <row r="10759" spans="1:11" x14ac:dyDescent="0.25">
      <c r="A10759" t="s">
        <v>86</v>
      </c>
      <c r="B10759">
        <v>11</v>
      </c>
      <c r="C10759" t="s">
        <v>921</v>
      </c>
      <c r="D10759" t="s">
        <v>87</v>
      </c>
      <c r="E10759">
        <v>2489</v>
      </c>
      <c r="F10759">
        <v>2489</v>
      </c>
      <c r="G10759">
        <v>100</v>
      </c>
      <c r="H10759" t="s">
        <v>65</v>
      </c>
      <c r="I10759">
        <v>95</v>
      </c>
      <c r="J10759" t="s">
        <v>66</v>
      </c>
      <c r="K10759" s="33" t="str">
        <f>IF(ISNA(VLOOKUP(C10759,'Provider-EHR crosswalk'!A:B,2,FALSE)),"No EHR Specified",VLOOKUP(C10759,'Provider-EHR crosswalk'!A:B,2,FALSE))</f>
        <v>Azalea Health EHR</v>
      </c>
    </row>
    <row r="10760" spans="1:11" x14ac:dyDescent="0.25">
      <c r="A10760" t="s">
        <v>88</v>
      </c>
      <c r="B10760">
        <v>11</v>
      </c>
      <c r="C10760" t="s">
        <v>921</v>
      </c>
      <c r="D10760" t="s">
        <v>89</v>
      </c>
      <c r="E10760">
        <v>2489</v>
      </c>
      <c r="F10760">
        <v>2489</v>
      </c>
      <c r="G10760">
        <v>100</v>
      </c>
      <c r="H10760" t="s">
        <v>65</v>
      </c>
      <c r="I10760">
        <v>95</v>
      </c>
      <c r="J10760" t="s">
        <v>66</v>
      </c>
      <c r="K10760" s="33" t="str">
        <f>IF(ISNA(VLOOKUP(C10760,'Provider-EHR crosswalk'!A:B,2,FALSE)),"No EHR Specified",VLOOKUP(C10760,'Provider-EHR crosswalk'!A:B,2,FALSE))</f>
        <v>Azalea Health EHR</v>
      </c>
    </row>
    <row r="10761" spans="1:11" x14ac:dyDescent="0.25">
      <c r="A10761" t="s">
        <v>90</v>
      </c>
      <c r="B10761">
        <v>11</v>
      </c>
      <c r="C10761" t="s">
        <v>921</v>
      </c>
      <c r="D10761" t="s">
        <v>91</v>
      </c>
      <c r="E10761">
        <v>2465</v>
      </c>
      <c r="F10761">
        <v>2489</v>
      </c>
      <c r="G10761">
        <v>99.04</v>
      </c>
      <c r="H10761" t="s">
        <v>65</v>
      </c>
      <c r="I10761">
        <v>90</v>
      </c>
      <c r="J10761" t="s">
        <v>66</v>
      </c>
      <c r="K10761" s="33" t="str">
        <f>IF(ISNA(VLOOKUP(C10761,'Provider-EHR crosswalk'!A:B,2,FALSE)),"No EHR Specified",VLOOKUP(C10761,'Provider-EHR crosswalk'!A:B,2,FALSE))</f>
        <v>Azalea Health EHR</v>
      </c>
    </row>
    <row r="10762" spans="1:11" x14ac:dyDescent="0.25">
      <c r="A10762" t="s">
        <v>92</v>
      </c>
      <c r="B10762">
        <v>11</v>
      </c>
      <c r="C10762" t="s">
        <v>921</v>
      </c>
      <c r="D10762" t="s">
        <v>93</v>
      </c>
      <c r="E10762">
        <v>1437</v>
      </c>
      <c r="F10762">
        <v>2489</v>
      </c>
      <c r="G10762">
        <v>57.73</v>
      </c>
      <c r="H10762" t="s">
        <v>65</v>
      </c>
      <c r="I10762">
        <v>90</v>
      </c>
      <c r="J10762" t="s">
        <v>69</v>
      </c>
      <c r="K10762" s="33" t="str">
        <f>IF(ISNA(VLOOKUP(C10762,'Provider-EHR crosswalk'!A:B,2,FALSE)),"No EHR Specified",VLOOKUP(C10762,'Provider-EHR crosswalk'!A:B,2,FALSE))</f>
        <v>Azalea Health EHR</v>
      </c>
    </row>
    <row r="10763" spans="1:11" x14ac:dyDescent="0.25">
      <c r="A10763" t="s">
        <v>94</v>
      </c>
      <c r="B10763">
        <v>11</v>
      </c>
      <c r="C10763" t="s">
        <v>921</v>
      </c>
      <c r="D10763" t="s">
        <v>95</v>
      </c>
      <c r="E10763">
        <v>1152</v>
      </c>
      <c r="F10763">
        <v>2489</v>
      </c>
      <c r="G10763">
        <v>46.28</v>
      </c>
      <c r="H10763" t="s">
        <v>65</v>
      </c>
      <c r="I10763">
        <v>90</v>
      </c>
      <c r="J10763" t="s">
        <v>69</v>
      </c>
      <c r="K10763" s="33" t="str">
        <f>IF(ISNA(VLOOKUP(C10763,'Provider-EHR crosswalk'!A:B,2,FALSE)),"No EHR Specified",VLOOKUP(C10763,'Provider-EHR crosswalk'!A:B,2,FALSE))</f>
        <v>Azalea Health EHR</v>
      </c>
    </row>
    <row r="10764" spans="1:11" x14ac:dyDescent="0.25">
      <c r="A10764" t="s">
        <v>96</v>
      </c>
      <c r="B10764">
        <v>11</v>
      </c>
      <c r="C10764" t="s">
        <v>921</v>
      </c>
      <c r="D10764" t="s">
        <v>97</v>
      </c>
      <c r="E10764">
        <v>1826</v>
      </c>
      <c r="F10764">
        <v>2489</v>
      </c>
      <c r="G10764">
        <v>73.36</v>
      </c>
      <c r="H10764" t="s">
        <v>65</v>
      </c>
      <c r="I10764">
        <v>90</v>
      </c>
      <c r="J10764" t="s">
        <v>69</v>
      </c>
      <c r="K10764" s="33" t="str">
        <f>IF(ISNA(VLOOKUP(C10764,'Provider-EHR crosswalk'!A:B,2,FALSE)),"No EHR Specified",VLOOKUP(C10764,'Provider-EHR crosswalk'!A:B,2,FALSE))</f>
        <v>Azalea Health EHR</v>
      </c>
    </row>
    <row r="10765" spans="1:11" x14ac:dyDescent="0.25">
      <c r="A10765" t="s">
        <v>98</v>
      </c>
      <c r="B10765">
        <v>11</v>
      </c>
      <c r="C10765" t="s">
        <v>921</v>
      </c>
      <c r="D10765" t="s">
        <v>99</v>
      </c>
      <c r="E10765">
        <v>1826</v>
      </c>
      <c r="F10765">
        <v>2489</v>
      </c>
      <c r="G10765">
        <v>73.36</v>
      </c>
      <c r="H10765" t="s">
        <v>65</v>
      </c>
      <c r="I10765">
        <v>90</v>
      </c>
      <c r="J10765" t="s">
        <v>69</v>
      </c>
      <c r="K10765" s="33" t="str">
        <f>IF(ISNA(VLOOKUP(C10765,'Provider-EHR crosswalk'!A:B,2,FALSE)),"No EHR Specified",VLOOKUP(C10765,'Provider-EHR crosswalk'!A:B,2,FALSE))</f>
        <v>Azalea Health EHR</v>
      </c>
    </row>
    <row r="10766" spans="1:11" x14ac:dyDescent="0.25">
      <c r="A10766" t="s">
        <v>100</v>
      </c>
      <c r="B10766">
        <v>11</v>
      </c>
      <c r="C10766" t="s">
        <v>921</v>
      </c>
      <c r="D10766" t="s">
        <v>101</v>
      </c>
      <c r="E10766">
        <v>2493</v>
      </c>
      <c r="F10766">
        <v>2493</v>
      </c>
      <c r="G10766">
        <v>100</v>
      </c>
      <c r="H10766" t="s">
        <v>65</v>
      </c>
      <c r="I10766">
        <v>99</v>
      </c>
      <c r="J10766" t="s">
        <v>66</v>
      </c>
      <c r="K10766" s="33" t="str">
        <f>IF(ISNA(VLOOKUP(C10766,'Provider-EHR crosswalk'!A:B,2,FALSE)),"No EHR Specified",VLOOKUP(C10766,'Provider-EHR crosswalk'!A:B,2,FALSE))</f>
        <v>Azalea Health EHR</v>
      </c>
    </row>
    <row r="10767" spans="1:11" x14ac:dyDescent="0.25">
      <c r="A10767" t="s">
        <v>102</v>
      </c>
      <c r="B10767">
        <v>11</v>
      </c>
      <c r="C10767" t="s">
        <v>921</v>
      </c>
      <c r="D10767" t="s">
        <v>103</v>
      </c>
      <c r="E10767">
        <v>2493</v>
      </c>
      <c r="F10767">
        <v>2493</v>
      </c>
      <c r="G10767">
        <v>100</v>
      </c>
      <c r="H10767" t="s">
        <v>65</v>
      </c>
      <c r="I10767">
        <v>99</v>
      </c>
      <c r="J10767" t="s">
        <v>66</v>
      </c>
      <c r="K10767" s="33" t="str">
        <f>IF(ISNA(VLOOKUP(C10767,'Provider-EHR crosswalk'!A:B,2,FALSE)),"No EHR Specified",VLOOKUP(C10767,'Provider-EHR crosswalk'!A:B,2,FALSE))</f>
        <v>Azalea Health EHR</v>
      </c>
    </row>
    <row r="10768" spans="1:11" x14ac:dyDescent="0.25">
      <c r="A10768" t="s">
        <v>104</v>
      </c>
      <c r="B10768">
        <v>11</v>
      </c>
      <c r="C10768" t="s">
        <v>921</v>
      </c>
      <c r="D10768" t="s">
        <v>105</v>
      </c>
      <c r="E10768">
        <v>2493</v>
      </c>
      <c r="F10768">
        <v>2493</v>
      </c>
      <c r="G10768">
        <v>100</v>
      </c>
      <c r="H10768" t="s">
        <v>65</v>
      </c>
      <c r="I10768">
        <v>99</v>
      </c>
      <c r="J10768" t="s">
        <v>66</v>
      </c>
      <c r="K10768" s="33" t="str">
        <f>IF(ISNA(VLOOKUP(C10768,'Provider-EHR crosswalk'!A:B,2,FALSE)),"No EHR Specified",VLOOKUP(C10768,'Provider-EHR crosswalk'!A:B,2,FALSE))</f>
        <v>Azalea Health EHR</v>
      </c>
    </row>
    <row r="10769" spans="1:11" x14ac:dyDescent="0.25">
      <c r="A10769" t="s">
        <v>106</v>
      </c>
      <c r="B10769">
        <v>11</v>
      </c>
      <c r="C10769" t="s">
        <v>921</v>
      </c>
      <c r="D10769" t="s">
        <v>107</v>
      </c>
      <c r="E10769">
        <v>2492</v>
      </c>
      <c r="F10769">
        <v>2492</v>
      </c>
      <c r="G10769">
        <v>100</v>
      </c>
      <c r="H10769" t="s">
        <v>65</v>
      </c>
      <c r="I10769">
        <v>99</v>
      </c>
      <c r="J10769" t="s">
        <v>66</v>
      </c>
      <c r="K10769" s="33" t="str">
        <f>IF(ISNA(VLOOKUP(C10769,'Provider-EHR crosswalk'!A:B,2,FALSE)),"No EHR Specified",VLOOKUP(C10769,'Provider-EHR crosswalk'!A:B,2,FALSE))</f>
        <v>Azalea Health EHR</v>
      </c>
    </row>
    <row r="10770" spans="1:11" x14ac:dyDescent="0.25">
      <c r="A10770" t="s">
        <v>108</v>
      </c>
      <c r="B10770">
        <v>11</v>
      </c>
      <c r="C10770" t="s">
        <v>921</v>
      </c>
      <c r="D10770" t="s">
        <v>109</v>
      </c>
      <c r="E10770">
        <v>2491</v>
      </c>
      <c r="F10770">
        <v>2492</v>
      </c>
      <c r="G10770">
        <v>99.96</v>
      </c>
      <c r="H10770" t="s">
        <v>65</v>
      </c>
      <c r="I10770">
        <v>99</v>
      </c>
      <c r="J10770" t="s">
        <v>66</v>
      </c>
      <c r="K10770" s="33" t="str">
        <f>IF(ISNA(VLOOKUP(C10770,'Provider-EHR crosswalk'!A:B,2,FALSE)),"No EHR Specified",VLOOKUP(C10770,'Provider-EHR crosswalk'!A:B,2,FALSE))</f>
        <v>Azalea Health EHR</v>
      </c>
    </row>
    <row r="10771" spans="1:11" x14ac:dyDescent="0.25">
      <c r="A10771" t="s">
        <v>110</v>
      </c>
      <c r="B10771">
        <v>11</v>
      </c>
      <c r="C10771" t="s">
        <v>921</v>
      </c>
      <c r="D10771" t="s">
        <v>111</v>
      </c>
      <c r="E10771">
        <v>2492</v>
      </c>
      <c r="F10771">
        <v>2492</v>
      </c>
      <c r="G10771">
        <v>100</v>
      </c>
      <c r="H10771" t="s">
        <v>65</v>
      </c>
      <c r="I10771">
        <v>99</v>
      </c>
      <c r="J10771" t="s">
        <v>66</v>
      </c>
      <c r="K10771" s="33" t="str">
        <f>IF(ISNA(VLOOKUP(C10771,'Provider-EHR crosswalk'!A:B,2,FALSE)),"No EHR Specified",VLOOKUP(C10771,'Provider-EHR crosswalk'!A:B,2,FALSE))</f>
        <v>Azalea Health EHR</v>
      </c>
    </row>
    <row r="10772" spans="1:11" x14ac:dyDescent="0.25">
      <c r="A10772" t="s">
        <v>112</v>
      </c>
      <c r="B10772">
        <v>11</v>
      </c>
      <c r="C10772" t="s">
        <v>921</v>
      </c>
      <c r="D10772" t="s">
        <v>113</v>
      </c>
      <c r="E10772">
        <v>2492</v>
      </c>
      <c r="F10772">
        <v>2492</v>
      </c>
      <c r="G10772">
        <v>100</v>
      </c>
      <c r="H10772" t="s">
        <v>65</v>
      </c>
      <c r="I10772">
        <v>99</v>
      </c>
      <c r="J10772" t="s">
        <v>66</v>
      </c>
      <c r="K10772" s="33" t="str">
        <f>IF(ISNA(VLOOKUP(C10772,'Provider-EHR crosswalk'!A:B,2,FALSE)),"No EHR Specified",VLOOKUP(C10772,'Provider-EHR crosswalk'!A:B,2,FALSE))</f>
        <v>Azalea Health EHR</v>
      </c>
    </row>
    <row r="10773" spans="1:11" x14ac:dyDescent="0.25">
      <c r="A10773" t="s">
        <v>114</v>
      </c>
      <c r="B10773">
        <v>11</v>
      </c>
      <c r="C10773" t="s">
        <v>921</v>
      </c>
      <c r="D10773" t="s">
        <v>115</v>
      </c>
      <c r="E10773">
        <v>88</v>
      </c>
      <c r="F10773">
        <v>2489</v>
      </c>
      <c r="G10773">
        <v>3.54</v>
      </c>
      <c r="H10773" t="s">
        <v>116</v>
      </c>
      <c r="I10773">
        <v>4</v>
      </c>
      <c r="J10773" t="s">
        <v>66</v>
      </c>
      <c r="K10773" s="33" t="str">
        <f>IF(ISNA(VLOOKUP(C10773,'Provider-EHR crosswalk'!A:B,2,FALSE)),"No EHR Specified",VLOOKUP(C10773,'Provider-EHR crosswalk'!A:B,2,FALSE))</f>
        <v>Azalea Health EHR</v>
      </c>
    </row>
    <row r="10774" spans="1:11" x14ac:dyDescent="0.25">
      <c r="A10774" t="s">
        <v>117</v>
      </c>
      <c r="B10774">
        <v>11</v>
      </c>
      <c r="C10774" t="s">
        <v>921</v>
      </c>
      <c r="D10774" t="s">
        <v>118</v>
      </c>
      <c r="E10774">
        <v>80</v>
      </c>
      <c r="F10774">
        <v>2489</v>
      </c>
      <c r="G10774">
        <v>3.21</v>
      </c>
      <c r="H10774" t="s">
        <v>116</v>
      </c>
      <c r="I10774">
        <v>4</v>
      </c>
      <c r="J10774" t="s">
        <v>66</v>
      </c>
      <c r="K10774" s="33" t="str">
        <f>IF(ISNA(VLOOKUP(C10774,'Provider-EHR crosswalk'!A:B,2,FALSE)),"No EHR Specified",VLOOKUP(C10774,'Provider-EHR crosswalk'!A:B,2,FALSE))</f>
        <v>Azalea Health EHR</v>
      </c>
    </row>
    <row r="10775" spans="1:11" x14ac:dyDescent="0.25">
      <c r="A10775" t="s">
        <v>119</v>
      </c>
      <c r="B10775">
        <v>11</v>
      </c>
      <c r="C10775" t="s">
        <v>921</v>
      </c>
      <c r="D10775" t="s">
        <v>120</v>
      </c>
      <c r="E10775">
        <v>83</v>
      </c>
      <c r="F10775">
        <v>2489</v>
      </c>
      <c r="G10775">
        <v>3.33</v>
      </c>
      <c r="H10775" t="s">
        <v>116</v>
      </c>
      <c r="I10775">
        <v>4</v>
      </c>
      <c r="J10775" t="s">
        <v>66</v>
      </c>
      <c r="K10775" s="33" t="str">
        <f>IF(ISNA(VLOOKUP(C10775,'Provider-EHR crosswalk'!A:B,2,FALSE)),"No EHR Specified",VLOOKUP(C10775,'Provider-EHR crosswalk'!A:B,2,FALSE))</f>
        <v>Azalea Health EHR</v>
      </c>
    </row>
    <row r="10776" spans="1:11" x14ac:dyDescent="0.25">
      <c r="A10776" t="s">
        <v>121</v>
      </c>
      <c r="B10776">
        <v>11</v>
      </c>
      <c r="C10776" t="s">
        <v>921</v>
      </c>
      <c r="D10776" t="s">
        <v>122</v>
      </c>
      <c r="E10776">
        <v>0</v>
      </c>
      <c r="F10776">
        <v>2489</v>
      </c>
      <c r="G10776">
        <v>0</v>
      </c>
      <c r="H10776" t="s">
        <v>116</v>
      </c>
      <c r="I10776">
        <v>1</v>
      </c>
      <c r="J10776" t="s">
        <v>66</v>
      </c>
      <c r="K10776" s="33" t="str">
        <f>IF(ISNA(VLOOKUP(C10776,'Provider-EHR crosswalk'!A:B,2,FALSE)),"No EHR Specified",VLOOKUP(C10776,'Provider-EHR crosswalk'!A:B,2,FALSE))</f>
        <v>Azalea Health EHR</v>
      </c>
    </row>
    <row r="10777" spans="1:11" x14ac:dyDescent="0.25">
      <c r="A10777" t="s">
        <v>123</v>
      </c>
      <c r="B10777">
        <v>11</v>
      </c>
      <c r="C10777" t="s">
        <v>921</v>
      </c>
      <c r="D10777" t="s">
        <v>124</v>
      </c>
      <c r="E10777">
        <v>1</v>
      </c>
      <c r="F10777">
        <v>2492</v>
      </c>
      <c r="G10777">
        <v>0.04</v>
      </c>
      <c r="H10777" t="s">
        <v>116</v>
      </c>
      <c r="I10777">
        <v>1</v>
      </c>
      <c r="J10777" t="s">
        <v>66</v>
      </c>
      <c r="K10777" s="33" t="str">
        <f>IF(ISNA(VLOOKUP(C10777,'Provider-EHR crosswalk'!A:B,2,FALSE)),"No EHR Specified",VLOOKUP(C10777,'Provider-EHR crosswalk'!A:B,2,FALSE))</f>
        <v>Azalea Health EHR</v>
      </c>
    </row>
    <row r="10778" spans="1:11" x14ac:dyDescent="0.25">
      <c r="A10778" t="s">
        <v>125</v>
      </c>
      <c r="B10778">
        <v>11</v>
      </c>
      <c r="C10778" t="s">
        <v>921</v>
      </c>
      <c r="D10778" t="s">
        <v>126</v>
      </c>
      <c r="E10778">
        <v>1</v>
      </c>
      <c r="F10778">
        <v>2493</v>
      </c>
      <c r="G10778">
        <v>0.04</v>
      </c>
      <c r="H10778" t="s">
        <v>116</v>
      </c>
      <c r="I10778">
        <v>1</v>
      </c>
      <c r="J10778" t="s">
        <v>66</v>
      </c>
      <c r="K10778" s="33" t="str">
        <f>IF(ISNA(VLOOKUP(C10778,'Provider-EHR crosswalk'!A:B,2,FALSE)),"No EHR Specified",VLOOKUP(C10778,'Provider-EHR crosswalk'!A:B,2,FALSE))</f>
        <v>Azalea Health EHR</v>
      </c>
    </row>
    <row r="10779" spans="1:11" x14ac:dyDescent="0.25">
      <c r="A10779" t="s">
        <v>127</v>
      </c>
      <c r="B10779">
        <v>11</v>
      </c>
      <c r="C10779" t="s">
        <v>921</v>
      </c>
      <c r="D10779" t="s">
        <v>128</v>
      </c>
      <c r="E10779">
        <v>88</v>
      </c>
      <c r="F10779">
        <v>2493</v>
      </c>
      <c r="G10779">
        <v>3.53</v>
      </c>
      <c r="H10779" t="s">
        <v>116</v>
      </c>
      <c r="I10779">
        <v>4</v>
      </c>
      <c r="J10779" t="s">
        <v>66</v>
      </c>
      <c r="K10779" s="33" t="str">
        <f>IF(ISNA(VLOOKUP(C10779,'Provider-EHR crosswalk'!A:B,2,FALSE)),"No EHR Specified",VLOOKUP(C10779,'Provider-EHR crosswalk'!A:B,2,FALSE))</f>
        <v>Azalea Health EHR</v>
      </c>
    </row>
    <row r="10780" spans="1:11" x14ac:dyDescent="0.25">
      <c r="A10780" t="s">
        <v>129</v>
      </c>
      <c r="B10780">
        <v>11</v>
      </c>
      <c r="C10780" t="s">
        <v>921</v>
      </c>
      <c r="D10780" t="s">
        <v>130</v>
      </c>
      <c r="E10780">
        <v>78</v>
      </c>
      <c r="F10780">
        <v>2493</v>
      </c>
      <c r="G10780">
        <v>3.13</v>
      </c>
      <c r="H10780" t="s">
        <v>116</v>
      </c>
      <c r="I10780">
        <v>4</v>
      </c>
      <c r="J10780" t="s">
        <v>66</v>
      </c>
      <c r="K10780" s="33" t="str">
        <f>IF(ISNA(VLOOKUP(C10780,'Provider-EHR crosswalk'!A:B,2,FALSE)),"No EHR Specified",VLOOKUP(C10780,'Provider-EHR crosswalk'!A:B,2,FALSE))</f>
        <v>Azalea Health EHR</v>
      </c>
    </row>
    <row r="10781" spans="1:11" x14ac:dyDescent="0.25">
      <c r="A10781" t="s">
        <v>131</v>
      </c>
      <c r="B10781">
        <v>11</v>
      </c>
      <c r="C10781" t="s">
        <v>921</v>
      </c>
      <c r="D10781" t="s">
        <v>132</v>
      </c>
      <c r="E10781">
        <v>78</v>
      </c>
      <c r="F10781">
        <v>2493</v>
      </c>
      <c r="G10781">
        <v>3.13</v>
      </c>
      <c r="H10781" t="s">
        <v>116</v>
      </c>
      <c r="I10781">
        <v>4</v>
      </c>
      <c r="J10781" t="s">
        <v>66</v>
      </c>
      <c r="K10781" s="33" t="str">
        <f>IF(ISNA(VLOOKUP(C10781,'Provider-EHR crosswalk'!A:B,2,FALSE)),"No EHR Specified",VLOOKUP(C10781,'Provider-EHR crosswalk'!A:B,2,FALSE))</f>
        <v>Azalea Health EHR</v>
      </c>
    </row>
    <row r="10782" spans="1:11" x14ac:dyDescent="0.25">
      <c r="A10782" t="s">
        <v>133</v>
      </c>
      <c r="B10782">
        <v>11</v>
      </c>
      <c r="C10782" t="s">
        <v>921</v>
      </c>
      <c r="D10782" t="s">
        <v>134</v>
      </c>
      <c r="E10782">
        <v>0</v>
      </c>
      <c r="F10782">
        <v>2492</v>
      </c>
      <c r="G10782">
        <v>0</v>
      </c>
      <c r="H10782" t="s">
        <v>116</v>
      </c>
      <c r="I10782">
        <v>1</v>
      </c>
      <c r="J10782" t="s">
        <v>66</v>
      </c>
      <c r="K10782" s="33" t="str">
        <f>IF(ISNA(VLOOKUP(C10782,'Provider-EHR crosswalk'!A:B,2,FALSE)),"No EHR Specified",VLOOKUP(C10782,'Provider-EHR crosswalk'!A:B,2,FALSE))</f>
        <v>Azalea Health EHR</v>
      </c>
    </row>
    <row r="10783" spans="1:11" x14ac:dyDescent="0.25">
      <c r="A10783" t="s">
        <v>135</v>
      </c>
      <c r="B10783">
        <v>11</v>
      </c>
      <c r="C10783" t="s">
        <v>921</v>
      </c>
      <c r="D10783" t="s">
        <v>136</v>
      </c>
      <c r="E10783">
        <v>0</v>
      </c>
      <c r="F10783">
        <v>2492</v>
      </c>
      <c r="G10783">
        <v>0</v>
      </c>
      <c r="H10783" t="s">
        <v>116</v>
      </c>
      <c r="I10783">
        <v>1</v>
      </c>
      <c r="J10783" t="s">
        <v>66</v>
      </c>
      <c r="K10783" s="33" t="str">
        <f>IF(ISNA(VLOOKUP(C10783,'Provider-EHR crosswalk'!A:B,2,FALSE)),"No EHR Specified",VLOOKUP(C10783,'Provider-EHR crosswalk'!A:B,2,FALSE))</f>
        <v>Azalea Health EHR</v>
      </c>
    </row>
    <row r="10784" spans="1:11" x14ac:dyDescent="0.25">
      <c r="A10784" t="s">
        <v>137</v>
      </c>
      <c r="B10784">
        <v>11</v>
      </c>
      <c r="C10784" t="s">
        <v>921</v>
      </c>
      <c r="D10784" t="s">
        <v>138</v>
      </c>
      <c r="E10784">
        <v>0</v>
      </c>
      <c r="F10784">
        <v>2492</v>
      </c>
      <c r="G10784">
        <v>0</v>
      </c>
      <c r="H10784" t="s">
        <v>116</v>
      </c>
      <c r="I10784">
        <v>1</v>
      </c>
      <c r="J10784" t="s">
        <v>66</v>
      </c>
      <c r="K10784" s="33" t="str">
        <f>IF(ISNA(VLOOKUP(C10784,'Provider-EHR crosswalk'!A:B,2,FALSE)),"No EHR Specified",VLOOKUP(C10784,'Provider-EHR crosswalk'!A:B,2,FALSE))</f>
        <v>Azalea Health EHR</v>
      </c>
    </row>
    <row r="10785" spans="1:11" x14ac:dyDescent="0.25">
      <c r="A10785" t="s">
        <v>139</v>
      </c>
      <c r="B10785">
        <v>11</v>
      </c>
      <c r="C10785" t="s">
        <v>921</v>
      </c>
      <c r="D10785" t="s">
        <v>140</v>
      </c>
      <c r="E10785">
        <v>0</v>
      </c>
      <c r="F10785">
        <v>2492</v>
      </c>
      <c r="G10785">
        <v>0</v>
      </c>
      <c r="H10785" t="s">
        <v>116</v>
      </c>
      <c r="I10785">
        <v>1</v>
      </c>
      <c r="J10785" t="s">
        <v>66</v>
      </c>
      <c r="K10785" s="33" t="str">
        <f>IF(ISNA(VLOOKUP(C10785,'Provider-EHR crosswalk'!A:B,2,FALSE)),"No EHR Specified",VLOOKUP(C10785,'Provider-EHR crosswalk'!A:B,2,FALSE))</f>
        <v>Azalea Health EHR</v>
      </c>
    </row>
    <row r="10786" spans="1:11" x14ac:dyDescent="0.25">
      <c r="A10786" t="s">
        <v>141</v>
      </c>
      <c r="B10786">
        <v>11</v>
      </c>
      <c r="C10786" t="s">
        <v>921</v>
      </c>
      <c r="D10786" t="s">
        <v>142</v>
      </c>
      <c r="E10786">
        <v>0</v>
      </c>
      <c r="F10786">
        <v>2492</v>
      </c>
      <c r="G10786">
        <v>0</v>
      </c>
      <c r="H10786" t="s">
        <v>116</v>
      </c>
      <c r="I10786">
        <v>1</v>
      </c>
      <c r="J10786" t="s">
        <v>66</v>
      </c>
      <c r="K10786" s="33" t="str">
        <f>IF(ISNA(VLOOKUP(C10786,'Provider-EHR crosswalk'!A:B,2,FALSE)),"No EHR Specified",VLOOKUP(C10786,'Provider-EHR crosswalk'!A:B,2,FALSE))</f>
        <v>Azalea Health EHR</v>
      </c>
    </row>
    <row r="10787" spans="1:11" x14ac:dyDescent="0.25">
      <c r="A10787" t="s">
        <v>143</v>
      </c>
      <c r="B10787">
        <v>11</v>
      </c>
      <c r="C10787" t="s">
        <v>921</v>
      </c>
      <c r="D10787" t="s">
        <v>144</v>
      </c>
      <c r="E10787">
        <v>0</v>
      </c>
      <c r="F10787">
        <v>2492</v>
      </c>
      <c r="G10787">
        <v>0</v>
      </c>
      <c r="H10787" t="s">
        <v>116</v>
      </c>
      <c r="I10787">
        <v>1</v>
      </c>
      <c r="J10787" t="s">
        <v>66</v>
      </c>
      <c r="K10787" s="33" t="str">
        <f>IF(ISNA(VLOOKUP(C10787,'Provider-EHR crosswalk'!A:B,2,FALSE)),"No EHR Specified",VLOOKUP(C10787,'Provider-EHR crosswalk'!A:B,2,FALSE))</f>
        <v>Azalea Health EHR</v>
      </c>
    </row>
    <row r="10788" spans="1:11" x14ac:dyDescent="0.25">
      <c r="A10788" t="s">
        <v>145</v>
      </c>
      <c r="B10788">
        <v>11</v>
      </c>
      <c r="C10788" t="s">
        <v>921</v>
      </c>
      <c r="D10788" t="s">
        <v>146</v>
      </c>
      <c r="E10788">
        <v>0</v>
      </c>
      <c r="F10788">
        <v>2492</v>
      </c>
      <c r="G10788">
        <v>0</v>
      </c>
      <c r="H10788" t="s">
        <v>116</v>
      </c>
      <c r="I10788">
        <v>1</v>
      </c>
      <c r="J10788" t="s">
        <v>66</v>
      </c>
      <c r="K10788" s="33" t="str">
        <f>IF(ISNA(VLOOKUP(C10788,'Provider-EHR crosswalk'!A:B,2,FALSE)),"No EHR Specified",VLOOKUP(C10788,'Provider-EHR crosswalk'!A:B,2,FALSE))</f>
        <v>Azalea Health EHR</v>
      </c>
    </row>
    <row r="10789" spans="1:11" x14ac:dyDescent="0.25">
      <c r="A10789" t="s">
        <v>147</v>
      </c>
      <c r="B10789">
        <v>11</v>
      </c>
      <c r="C10789" t="s">
        <v>921</v>
      </c>
      <c r="D10789" t="s">
        <v>148</v>
      </c>
      <c r="E10789">
        <v>0</v>
      </c>
      <c r="F10789">
        <v>2493</v>
      </c>
      <c r="G10789">
        <v>0</v>
      </c>
      <c r="H10789" t="s">
        <v>116</v>
      </c>
      <c r="I10789">
        <v>1</v>
      </c>
      <c r="J10789" t="s">
        <v>66</v>
      </c>
      <c r="K10789" s="33" t="str">
        <f>IF(ISNA(VLOOKUP(C10789,'Provider-EHR crosswalk'!A:B,2,FALSE)),"No EHR Specified",VLOOKUP(C10789,'Provider-EHR crosswalk'!A:B,2,FALSE))</f>
        <v>Azalea Health EHR</v>
      </c>
    </row>
    <row r="10790" spans="1:11" x14ac:dyDescent="0.25">
      <c r="A10790" t="s">
        <v>149</v>
      </c>
      <c r="B10790">
        <v>11</v>
      </c>
      <c r="C10790" t="s">
        <v>921</v>
      </c>
      <c r="D10790" t="s">
        <v>150</v>
      </c>
      <c r="E10790">
        <v>0</v>
      </c>
      <c r="F10790">
        <v>2493</v>
      </c>
      <c r="G10790">
        <v>0</v>
      </c>
      <c r="H10790" t="s">
        <v>116</v>
      </c>
      <c r="I10790">
        <v>1</v>
      </c>
      <c r="J10790" t="s">
        <v>66</v>
      </c>
      <c r="K10790" s="33" t="str">
        <f>IF(ISNA(VLOOKUP(C10790,'Provider-EHR crosswalk'!A:B,2,FALSE)),"No EHR Specified",VLOOKUP(C10790,'Provider-EHR crosswalk'!A:B,2,FALSE))</f>
        <v>Azalea Health EHR</v>
      </c>
    </row>
    <row r="10791" spans="1:11" x14ac:dyDescent="0.25">
      <c r="A10791" t="s">
        <v>151</v>
      </c>
      <c r="B10791">
        <v>11</v>
      </c>
      <c r="C10791" t="s">
        <v>921</v>
      </c>
      <c r="D10791" t="s">
        <v>152</v>
      </c>
      <c r="E10791">
        <v>0</v>
      </c>
      <c r="F10791">
        <v>2492</v>
      </c>
      <c r="G10791">
        <v>0</v>
      </c>
      <c r="H10791" t="s">
        <v>116</v>
      </c>
      <c r="I10791">
        <v>1</v>
      </c>
      <c r="J10791" t="s">
        <v>66</v>
      </c>
      <c r="K10791" s="33" t="str">
        <f>IF(ISNA(VLOOKUP(C10791,'Provider-EHR crosswalk'!A:B,2,FALSE)),"No EHR Specified",VLOOKUP(C10791,'Provider-EHR crosswalk'!A:B,2,FALSE))</f>
        <v>Azalea Health EHR</v>
      </c>
    </row>
    <row r="10792" spans="1:11" x14ac:dyDescent="0.25">
      <c r="A10792" t="s">
        <v>153</v>
      </c>
      <c r="B10792">
        <v>11</v>
      </c>
      <c r="C10792" t="s">
        <v>921</v>
      </c>
      <c r="D10792" t="s">
        <v>154</v>
      </c>
      <c r="E10792">
        <v>0</v>
      </c>
      <c r="F10792">
        <v>2492</v>
      </c>
      <c r="G10792">
        <v>0</v>
      </c>
      <c r="H10792" t="s">
        <v>116</v>
      </c>
      <c r="I10792">
        <v>1</v>
      </c>
      <c r="J10792" t="s">
        <v>66</v>
      </c>
      <c r="K10792" s="33" t="str">
        <f>IF(ISNA(VLOOKUP(C10792,'Provider-EHR crosswalk'!A:B,2,FALSE)),"No EHR Specified",VLOOKUP(C10792,'Provider-EHR crosswalk'!A:B,2,FALSE))</f>
        <v>Azalea Health EHR</v>
      </c>
    </row>
    <row r="10793" spans="1:11" x14ac:dyDescent="0.25">
      <c r="A10793" t="s">
        <v>155</v>
      </c>
      <c r="B10793">
        <v>11</v>
      </c>
      <c r="C10793" t="s">
        <v>921</v>
      </c>
      <c r="D10793" t="s">
        <v>156</v>
      </c>
      <c r="E10793">
        <v>0</v>
      </c>
      <c r="F10793">
        <v>2492</v>
      </c>
      <c r="G10793">
        <v>0</v>
      </c>
      <c r="H10793" t="s">
        <v>157</v>
      </c>
      <c r="I10793" t="s">
        <v>157</v>
      </c>
      <c r="J10793" t="s">
        <v>157</v>
      </c>
      <c r="K10793" s="33" t="str">
        <f>IF(ISNA(VLOOKUP(C10793,'Provider-EHR crosswalk'!A:B,2,FALSE)),"No EHR Specified",VLOOKUP(C10793,'Provider-EHR crosswalk'!A:B,2,FALSE))</f>
        <v>Azalea Health EHR</v>
      </c>
    </row>
    <row r="10794" spans="1:11" x14ac:dyDescent="0.25">
      <c r="A10794" t="s">
        <v>158</v>
      </c>
      <c r="B10794">
        <v>11</v>
      </c>
      <c r="C10794" t="s">
        <v>921</v>
      </c>
      <c r="D10794" t="s">
        <v>159</v>
      </c>
      <c r="E10794">
        <v>117</v>
      </c>
      <c r="F10794">
        <v>2492</v>
      </c>
      <c r="G10794">
        <v>4.7</v>
      </c>
      <c r="H10794" t="s">
        <v>157</v>
      </c>
      <c r="I10794" t="s">
        <v>157</v>
      </c>
      <c r="J10794" t="s">
        <v>157</v>
      </c>
      <c r="K10794" s="33" t="str">
        <f>IF(ISNA(VLOOKUP(C10794,'Provider-EHR crosswalk'!A:B,2,FALSE)),"No EHR Specified",VLOOKUP(C10794,'Provider-EHR crosswalk'!A:B,2,FALSE))</f>
        <v>Azalea Health EHR</v>
      </c>
    </row>
    <row r="10795" spans="1:11" x14ac:dyDescent="0.25">
      <c r="A10795" t="s">
        <v>162</v>
      </c>
      <c r="B10795">
        <v>11</v>
      </c>
      <c r="C10795" t="s">
        <v>921</v>
      </c>
      <c r="D10795" t="s">
        <v>163</v>
      </c>
      <c r="E10795">
        <v>7</v>
      </c>
      <c r="F10795">
        <v>2491</v>
      </c>
      <c r="G10795">
        <v>0.28000000000000003</v>
      </c>
      <c r="H10795" t="s">
        <v>65</v>
      </c>
      <c r="I10795">
        <v>95</v>
      </c>
      <c r="J10795" t="s">
        <v>69</v>
      </c>
      <c r="K10795" s="33" t="str">
        <f>IF(ISNA(VLOOKUP(C10795,'Provider-EHR crosswalk'!A:B,2,FALSE)),"No EHR Specified",VLOOKUP(C10795,'Provider-EHR crosswalk'!A:B,2,FALSE))</f>
        <v>Azalea Health EHR</v>
      </c>
    </row>
    <row r="10796" spans="1:11" x14ac:dyDescent="0.25">
      <c r="A10796" t="s">
        <v>164</v>
      </c>
      <c r="B10796">
        <v>11</v>
      </c>
      <c r="C10796" t="s">
        <v>921</v>
      </c>
      <c r="D10796" t="s">
        <v>165</v>
      </c>
      <c r="E10796">
        <v>2452</v>
      </c>
      <c r="F10796">
        <v>2489</v>
      </c>
      <c r="G10796">
        <v>98.51</v>
      </c>
      <c r="H10796" t="s">
        <v>65</v>
      </c>
      <c r="I10796">
        <v>95</v>
      </c>
      <c r="J10796" t="s">
        <v>66</v>
      </c>
      <c r="K10796" s="33" t="str">
        <f>IF(ISNA(VLOOKUP(C10796,'Provider-EHR crosswalk'!A:B,2,FALSE)),"No EHR Specified",VLOOKUP(C10796,'Provider-EHR crosswalk'!A:B,2,FALSE))</f>
        <v>Azalea Health EHR</v>
      </c>
    </row>
    <row r="10797" spans="1:11" x14ac:dyDescent="0.25">
      <c r="A10797" t="s">
        <v>166</v>
      </c>
      <c r="B10797">
        <v>11</v>
      </c>
      <c r="C10797" t="s">
        <v>921</v>
      </c>
      <c r="D10797" t="s">
        <v>167</v>
      </c>
      <c r="E10797">
        <v>3</v>
      </c>
      <c r="F10797">
        <v>2489</v>
      </c>
      <c r="G10797">
        <v>0.12</v>
      </c>
      <c r="H10797" t="s">
        <v>116</v>
      </c>
      <c r="I10797">
        <v>5</v>
      </c>
      <c r="J10797" t="s">
        <v>66</v>
      </c>
      <c r="K10797" s="33" t="str">
        <f>IF(ISNA(VLOOKUP(C10797,'Provider-EHR crosswalk'!A:B,2,FALSE)),"No EHR Specified",VLOOKUP(C10797,'Provider-EHR crosswalk'!A:B,2,FALSE))</f>
        <v>Azalea Health EHR</v>
      </c>
    </row>
    <row r="10798" spans="1:11" x14ac:dyDescent="0.25">
      <c r="A10798" t="s">
        <v>168</v>
      </c>
      <c r="B10798">
        <v>11</v>
      </c>
      <c r="C10798" t="s">
        <v>921</v>
      </c>
      <c r="D10798" t="s">
        <v>169</v>
      </c>
      <c r="E10798">
        <v>5</v>
      </c>
      <c r="F10798">
        <v>2489</v>
      </c>
      <c r="G10798">
        <v>0.2</v>
      </c>
      <c r="H10798" t="s">
        <v>116</v>
      </c>
      <c r="I10798">
        <v>5</v>
      </c>
      <c r="J10798" t="s">
        <v>66</v>
      </c>
      <c r="K10798" s="33" t="str">
        <f>IF(ISNA(VLOOKUP(C10798,'Provider-EHR crosswalk'!A:B,2,FALSE)),"No EHR Specified",VLOOKUP(C10798,'Provider-EHR crosswalk'!A:B,2,FALSE))</f>
        <v>Azalea Health EHR</v>
      </c>
    </row>
    <row r="10799" spans="1:11" x14ac:dyDescent="0.25">
      <c r="A10799" t="s">
        <v>170</v>
      </c>
      <c r="B10799">
        <v>11</v>
      </c>
      <c r="C10799" t="s">
        <v>921</v>
      </c>
      <c r="D10799" t="s">
        <v>171</v>
      </c>
      <c r="E10799">
        <v>29</v>
      </c>
      <c r="F10799">
        <v>2489</v>
      </c>
      <c r="G10799">
        <v>1.17</v>
      </c>
      <c r="H10799" t="s">
        <v>116</v>
      </c>
      <c r="I10799">
        <v>5</v>
      </c>
      <c r="J10799" t="s">
        <v>66</v>
      </c>
      <c r="K10799" s="33" t="str">
        <f>IF(ISNA(VLOOKUP(C10799,'Provider-EHR crosswalk'!A:B,2,FALSE)),"No EHR Specified",VLOOKUP(C10799,'Provider-EHR crosswalk'!A:B,2,FALSE))</f>
        <v>Azalea Health EHR</v>
      </c>
    </row>
    <row r="10800" spans="1:11" x14ac:dyDescent="0.25">
      <c r="A10800" t="s">
        <v>172</v>
      </c>
      <c r="B10800">
        <v>11</v>
      </c>
      <c r="C10800" t="s">
        <v>921</v>
      </c>
      <c r="D10800" t="s">
        <v>173</v>
      </c>
      <c r="E10800">
        <v>1118</v>
      </c>
      <c r="F10800">
        <v>2491</v>
      </c>
      <c r="G10800">
        <v>44.88</v>
      </c>
      <c r="H10800" t="s">
        <v>116</v>
      </c>
      <c r="I10800">
        <v>5</v>
      </c>
      <c r="J10800" t="s">
        <v>69</v>
      </c>
      <c r="K10800" s="33" t="str">
        <f>IF(ISNA(VLOOKUP(C10800,'Provider-EHR crosswalk'!A:B,2,FALSE)),"No EHR Specified",VLOOKUP(C10800,'Provider-EHR crosswalk'!A:B,2,FALSE))</f>
        <v>Azalea Health EHR</v>
      </c>
    </row>
    <row r="10801" spans="1:11" x14ac:dyDescent="0.25">
      <c r="A10801" t="s">
        <v>174</v>
      </c>
      <c r="B10801">
        <v>11</v>
      </c>
      <c r="C10801" t="s">
        <v>921</v>
      </c>
      <c r="D10801" t="s">
        <v>175</v>
      </c>
      <c r="E10801">
        <v>806</v>
      </c>
      <c r="F10801">
        <v>2491</v>
      </c>
      <c r="G10801">
        <v>32.36</v>
      </c>
      <c r="H10801" t="s">
        <v>116</v>
      </c>
      <c r="I10801">
        <v>5</v>
      </c>
      <c r="J10801" t="s">
        <v>69</v>
      </c>
      <c r="K10801" s="33" t="str">
        <f>IF(ISNA(VLOOKUP(C10801,'Provider-EHR crosswalk'!A:B,2,FALSE)),"No EHR Specified",VLOOKUP(C10801,'Provider-EHR crosswalk'!A:B,2,FALSE))</f>
        <v>Azalea Health EHR</v>
      </c>
    </row>
    <row r="10802" spans="1:11" x14ac:dyDescent="0.25">
      <c r="A10802" t="s">
        <v>176</v>
      </c>
      <c r="B10802">
        <v>11</v>
      </c>
      <c r="C10802" t="s">
        <v>921</v>
      </c>
      <c r="D10802" t="s">
        <v>177</v>
      </c>
      <c r="E10802">
        <v>560</v>
      </c>
      <c r="F10802">
        <v>2491</v>
      </c>
      <c r="G10802">
        <v>22.48</v>
      </c>
      <c r="H10802" t="s">
        <v>116</v>
      </c>
      <c r="I10802">
        <v>5</v>
      </c>
      <c r="J10802" t="s">
        <v>69</v>
      </c>
      <c r="K10802" s="33" t="str">
        <f>IF(ISNA(VLOOKUP(C10802,'Provider-EHR crosswalk'!A:B,2,FALSE)),"No EHR Specified",VLOOKUP(C10802,'Provider-EHR crosswalk'!A:B,2,FALSE))</f>
        <v>Azalea Health EHR</v>
      </c>
    </row>
    <row r="10803" spans="1:11" x14ac:dyDescent="0.25">
      <c r="A10803" t="s">
        <v>63</v>
      </c>
      <c r="B10803">
        <v>35</v>
      </c>
      <c r="C10803" t="s">
        <v>579</v>
      </c>
      <c r="D10803" t="s">
        <v>64</v>
      </c>
      <c r="E10803">
        <v>462</v>
      </c>
      <c r="F10803">
        <v>462</v>
      </c>
      <c r="G10803">
        <v>100</v>
      </c>
      <c r="H10803" t="s">
        <v>65</v>
      </c>
      <c r="I10803">
        <v>99</v>
      </c>
      <c r="J10803" t="s">
        <v>66</v>
      </c>
      <c r="K10803" s="33" t="str">
        <f>IF(ISNA(VLOOKUP(C10803,'Provider-EHR crosswalk'!A:B,2,FALSE)),"No EHR Specified",VLOOKUP(C10803,'Provider-EHR crosswalk'!A:B,2,FALSE))</f>
        <v>Athems Clinicals</v>
      </c>
    </row>
    <row r="10804" spans="1:11" x14ac:dyDescent="0.25">
      <c r="A10804" t="s">
        <v>67</v>
      </c>
      <c r="B10804">
        <v>35</v>
      </c>
      <c r="C10804" t="s">
        <v>579</v>
      </c>
      <c r="D10804" t="s">
        <v>68</v>
      </c>
      <c r="E10804">
        <v>394</v>
      </c>
      <c r="F10804">
        <v>462</v>
      </c>
      <c r="G10804">
        <v>85.28</v>
      </c>
      <c r="H10804" t="s">
        <v>65</v>
      </c>
      <c r="I10804">
        <v>75</v>
      </c>
      <c r="J10804" t="s">
        <v>66</v>
      </c>
      <c r="K10804" s="33" t="str">
        <f>IF(ISNA(VLOOKUP(C10804,'Provider-EHR crosswalk'!A:B,2,FALSE)),"No EHR Specified",VLOOKUP(C10804,'Provider-EHR crosswalk'!A:B,2,FALSE))</f>
        <v>Athems Clinicals</v>
      </c>
    </row>
    <row r="10805" spans="1:11" x14ac:dyDescent="0.25">
      <c r="A10805" t="s">
        <v>70</v>
      </c>
      <c r="B10805">
        <v>35</v>
      </c>
      <c r="C10805" t="s">
        <v>579</v>
      </c>
      <c r="D10805" t="s">
        <v>71</v>
      </c>
      <c r="E10805">
        <v>462</v>
      </c>
      <c r="F10805">
        <v>462</v>
      </c>
      <c r="G10805">
        <v>100</v>
      </c>
      <c r="H10805" t="s">
        <v>65</v>
      </c>
      <c r="I10805">
        <v>99</v>
      </c>
      <c r="J10805" t="s">
        <v>66</v>
      </c>
      <c r="K10805" s="33" t="str">
        <f>IF(ISNA(VLOOKUP(C10805,'Provider-EHR crosswalk'!A:B,2,FALSE)),"No EHR Specified",VLOOKUP(C10805,'Provider-EHR crosswalk'!A:B,2,FALSE))</f>
        <v>Athems Clinicals</v>
      </c>
    </row>
    <row r="10806" spans="1:11" x14ac:dyDescent="0.25">
      <c r="A10806" t="s">
        <v>72</v>
      </c>
      <c r="B10806">
        <v>35</v>
      </c>
      <c r="C10806" t="s">
        <v>579</v>
      </c>
      <c r="D10806" t="s">
        <v>73</v>
      </c>
      <c r="E10806">
        <v>462</v>
      </c>
      <c r="F10806">
        <v>462</v>
      </c>
      <c r="G10806">
        <v>100</v>
      </c>
      <c r="H10806" t="s">
        <v>65</v>
      </c>
      <c r="I10806">
        <v>99</v>
      </c>
      <c r="J10806" t="s">
        <v>66</v>
      </c>
      <c r="K10806" s="33" t="str">
        <f>IF(ISNA(VLOOKUP(C10806,'Provider-EHR crosswalk'!A:B,2,FALSE)),"No EHR Specified",VLOOKUP(C10806,'Provider-EHR crosswalk'!A:B,2,FALSE))</f>
        <v>Athems Clinicals</v>
      </c>
    </row>
    <row r="10807" spans="1:11" x14ac:dyDescent="0.25">
      <c r="A10807" t="s">
        <v>74</v>
      </c>
      <c r="B10807">
        <v>35</v>
      </c>
      <c r="C10807" t="s">
        <v>579</v>
      </c>
      <c r="D10807" t="s">
        <v>75</v>
      </c>
      <c r="E10807">
        <v>462</v>
      </c>
      <c r="F10807">
        <v>462</v>
      </c>
      <c r="G10807">
        <v>100</v>
      </c>
      <c r="H10807" t="s">
        <v>65</v>
      </c>
      <c r="I10807">
        <v>99</v>
      </c>
      <c r="J10807" t="s">
        <v>66</v>
      </c>
      <c r="K10807" s="33" t="str">
        <f>IF(ISNA(VLOOKUP(C10807,'Provider-EHR crosswalk'!A:B,2,FALSE)),"No EHR Specified",VLOOKUP(C10807,'Provider-EHR crosswalk'!A:B,2,FALSE))</f>
        <v>Athems Clinicals</v>
      </c>
    </row>
    <row r="10808" spans="1:11" x14ac:dyDescent="0.25">
      <c r="A10808" t="s">
        <v>76</v>
      </c>
      <c r="B10808">
        <v>35</v>
      </c>
      <c r="C10808" t="s">
        <v>579</v>
      </c>
      <c r="D10808" t="s">
        <v>77</v>
      </c>
      <c r="E10808">
        <v>462</v>
      </c>
      <c r="F10808">
        <v>462</v>
      </c>
      <c r="G10808">
        <v>100</v>
      </c>
      <c r="H10808" t="s">
        <v>65</v>
      </c>
      <c r="I10808">
        <v>85</v>
      </c>
      <c r="J10808" t="s">
        <v>66</v>
      </c>
      <c r="K10808" s="33" t="str">
        <f>IF(ISNA(VLOOKUP(C10808,'Provider-EHR crosswalk'!A:B,2,FALSE)),"No EHR Specified",VLOOKUP(C10808,'Provider-EHR crosswalk'!A:B,2,FALSE))</f>
        <v>Athems Clinicals</v>
      </c>
    </row>
    <row r="10809" spans="1:11" x14ac:dyDescent="0.25">
      <c r="A10809" t="s">
        <v>78</v>
      </c>
      <c r="B10809">
        <v>35</v>
      </c>
      <c r="C10809" t="s">
        <v>579</v>
      </c>
      <c r="D10809" t="s">
        <v>79</v>
      </c>
      <c r="E10809">
        <v>462</v>
      </c>
      <c r="F10809">
        <v>462</v>
      </c>
      <c r="G10809">
        <v>100</v>
      </c>
      <c r="H10809" t="s">
        <v>65</v>
      </c>
      <c r="I10809">
        <v>85</v>
      </c>
      <c r="J10809" t="s">
        <v>66</v>
      </c>
      <c r="K10809" s="33" t="str">
        <f>IF(ISNA(VLOOKUP(C10809,'Provider-EHR crosswalk'!A:B,2,FALSE)),"No EHR Specified",VLOOKUP(C10809,'Provider-EHR crosswalk'!A:B,2,FALSE))</f>
        <v>Athems Clinicals</v>
      </c>
    </row>
    <row r="10810" spans="1:11" x14ac:dyDescent="0.25">
      <c r="A10810" t="s">
        <v>80</v>
      </c>
      <c r="B10810">
        <v>35</v>
      </c>
      <c r="C10810" t="s">
        <v>579</v>
      </c>
      <c r="D10810" t="s">
        <v>81</v>
      </c>
      <c r="E10810">
        <v>462</v>
      </c>
      <c r="F10810">
        <v>462</v>
      </c>
      <c r="G10810">
        <v>100</v>
      </c>
      <c r="H10810" t="s">
        <v>65</v>
      </c>
      <c r="I10810">
        <v>85</v>
      </c>
      <c r="J10810" t="s">
        <v>66</v>
      </c>
      <c r="K10810" s="33" t="str">
        <f>IF(ISNA(VLOOKUP(C10810,'Provider-EHR crosswalk'!A:B,2,FALSE)),"No EHR Specified",VLOOKUP(C10810,'Provider-EHR crosswalk'!A:B,2,FALSE))</f>
        <v>Athems Clinicals</v>
      </c>
    </row>
    <row r="10811" spans="1:11" x14ac:dyDescent="0.25">
      <c r="A10811" t="s">
        <v>82</v>
      </c>
      <c r="B10811">
        <v>35</v>
      </c>
      <c r="C10811" t="s">
        <v>579</v>
      </c>
      <c r="D10811" t="s">
        <v>83</v>
      </c>
      <c r="E10811">
        <v>462</v>
      </c>
      <c r="F10811">
        <v>462</v>
      </c>
      <c r="G10811">
        <v>100</v>
      </c>
      <c r="H10811" t="s">
        <v>65</v>
      </c>
      <c r="I10811">
        <v>85</v>
      </c>
      <c r="J10811" t="s">
        <v>66</v>
      </c>
      <c r="K10811" s="33" t="str">
        <f>IF(ISNA(VLOOKUP(C10811,'Provider-EHR crosswalk'!A:B,2,FALSE)),"No EHR Specified",VLOOKUP(C10811,'Provider-EHR crosswalk'!A:B,2,FALSE))</f>
        <v>Athems Clinicals</v>
      </c>
    </row>
    <row r="10812" spans="1:11" x14ac:dyDescent="0.25">
      <c r="A10812" t="s">
        <v>84</v>
      </c>
      <c r="B10812">
        <v>35</v>
      </c>
      <c r="C10812" t="s">
        <v>579</v>
      </c>
      <c r="D10812" t="s">
        <v>85</v>
      </c>
      <c r="E10812">
        <v>462</v>
      </c>
      <c r="F10812">
        <v>462</v>
      </c>
      <c r="G10812">
        <v>100</v>
      </c>
      <c r="H10812" t="s">
        <v>65</v>
      </c>
      <c r="I10812">
        <v>85</v>
      </c>
      <c r="J10812" t="s">
        <v>66</v>
      </c>
      <c r="K10812" s="33" t="str">
        <f>IF(ISNA(VLOOKUP(C10812,'Provider-EHR crosswalk'!A:B,2,FALSE)),"No EHR Specified",VLOOKUP(C10812,'Provider-EHR crosswalk'!A:B,2,FALSE))</f>
        <v>Athems Clinicals</v>
      </c>
    </row>
    <row r="10813" spans="1:11" x14ac:dyDescent="0.25">
      <c r="A10813" t="s">
        <v>86</v>
      </c>
      <c r="B10813">
        <v>35</v>
      </c>
      <c r="C10813" t="s">
        <v>579</v>
      </c>
      <c r="D10813" t="s">
        <v>87</v>
      </c>
      <c r="E10813">
        <v>462</v>
      </c>
      <c r="F10813">
        <v>462</v>
      </c>
      <c r="G10813">
        <v>100</v>
      </c>
      <c r="H10813" t="s">
        <v>65</v>
      </c>
      <c r="I10813">
        <v>95</v>
      </c>
      <c r="J10813" t="s">
        <v>66</v>
      </c>
      <c r="K10813" s="33" t="str">
        <f>IF(ISNA(VLOOKUP(C10813,'Provider-EHR crosswalk'!A:B,2,FALSE)),"No EHR Specified",VLOOKUP(C10813,'Provider-EHR crosswalk'!A:B,2,FALSE))</f>
        <v>Athems Clinicals</v>
      </c>
    </row>
    <row r="10814" spans="1:11" x14ac:dyDescent="0.25">
      <c r="A10814" t="s">
        <v>88</v>
      </c>
      <c r="B10814">
        <v>35</v>
      </c>
      <c r="C10814" t="s">
        <v>579</v>
      </c>
      <c r="D10814" t="s">
        <v>89</v>
      </c>
      <c r="E10814">
        <v>462</v>
      </c>
      <c r="F10814">
        <v>462</v>
      </c>
      <c r="G10814">
        <v>100</v>
      </c>
      <c r="H10814" t="s">
        <v>65</v>
      </c>
      <c r="I10814">
        <v>95</v>
      </c>
      <c r="J10814" t="s">
        <v>66</v>
      </c>
      <c r="K10814" s="33" t="str">
        <f>IF(ISNA(VLOOKUP(C10814,'Provider-EHR crosswalk'!A:B,2,FALSE)),"No EHR Specified",VLOOKUP(C10814,'Provider-EHR crosswalk'!A:B,2,FALSE))</f>
        <v>Athems Clinicals</v>
      </c>
    </row>
    <row r="10815" spans="1:11" x14ac:dyDescent="0.25">
      <c r="A10815" t="s">
        <v>90</v>
      </c>
      <c r="B10815">
        <v>35</v>
      </c>
      <c r="C10815" t="s">
        <v>579</v>
      </c>
      <c r="D10815" t="s">
        <v>91</v>
      </c>
      <c r="E10815">
        <v>461</v>
      </c>
      <c r="F10815">
        <v>462</v>
      </c>
      <c r="G10815">
        <v>99.78</v>
      </c>
      <c r="H10815" t="s">
        <v>65</v>
      </c>
      <c r="I10815">
        <v>90</v>
      </c>
      <c r="J10815" t="s">
        <v>66</v>
      </c>
      <c r="K10815" s="33" t="str">
        <f>IF(ISNA(VLOOKUP(C10815,'Provider-EHR crosswalk'!A:B,2,FALSE)),"No EHR Specified",VLOOKUP(C10815,'Provider-EHR crosswalk'!A:B,2,FALSE))</f>
        <v>Athems Clinicals</v>
      </c>
    </row>
    <row r="10816" spans="1:11" x14ac:dyDescent="0.25">
      <c r="A10816" t="s">
        <v>92</v>
      </c>
      <c r="B10816">
        <v>35</v>
      </c>
      <c r="C10816" t="s">
        <v>579</v>
      </c>
      <c r="D10816" t="s">
        <v>93</v>
      </c>
      <c r="E10816">
        <v>199</v>
      </c>
      <c r="F10816">
        <v>462</v>
      </c>
      <c r="G10816">
        <v>43.07</v>
      </c>
      <c r="H10816" t="s">
        <v>65</v>
      </c>
      <c r="I10816">
        <v>90</v>
      </c>
      <c r="J10816" t="s">
        <v>69</v>
      </c>
      <c r="K10816" s="33" t="str">
        <f>IF(ISNA(VLOOKUP(C10816,'Provider-EHR crosswalk'!A:B,2,FALSE)),"No EHR Specified",VLOOKUP(C10816,'Provider-EHR crosswalk'!A:B,2,FALSE))</f>
        <v>Athems Clinicals</v>
      </c>
    </row>
    <row r="10817" spans="1:11" x14ac:dyDescent="0.25">
      <c r="A10817" t="s">
        <v>94</v>
      </c>
      <c r="B10817">
        <v>35</v>
      </c>
      <c r="C10817" t="s">
        <v>579</v>
      </c>
      <c r="D10817" t="s">
        <v>95</v>
      </c>
      <c r="E10817">
        <v>232</v>
      </c>
      <c r="F10817">
        <v>462</v>
      </c>
      <c r="G10817">
        <v>50.22</v>
      </c>
      <c r="H10817" t="s">
        <v>65</v>
      </c>
      <c r="I10817">
        <v>90</v>
      </c>
      <c r="J10817" t="s">
        <v>69</v>
      </c>
      <c r="K10817" s="33" t="str">
        <f>IF(ISNA(VLOOKUP(C10817,'Provider-EHR crosswalk'!A:B,2,FALSE)),"No EHR Specified",VLOOKUP(C10817,'Provider-EHR crosswalk'!A:B,2,FALSE))</f>
        <v>Athems Clinicals</v>
      </c>
    </row>
    <row r="10818" spans="1:11" x14ac:dyDescent="0.25">
      <c r="A10818" t="s">
        <v>96</v>
      </c>
      <c r="B10818">
        <v>35</v>
      </c>
      <c r="C10818" t="s">
        <v>579</v>
      </c>
      <c r="D10818" t="s">
        <v>97</v>
      </c>
      <c r="E10818">
        <v>397</v>
      </c>
      <c r="F10818">
        <v>462</v>
      </c>
      <c r="G10818">
        <v>85.93</v>
      </c>
      <c r="H10818" t="s">
        <v>65</v>
      </c>
      <c r="I10818">
        <v>90</v>
      </c>
      <c r="J10818" t="s">
        <v>69</v>
      </c>
      <c r="K10818" s="33" t="str">
        <f>IF(ISNA(VLOOKUP(C10818,'Provider-EHR crosswalk'!A:B,2,FALSE)),"No EHR Specified",VLOOKUP(C10818,'Provider-EHR crosswalk'!A:B,2,FALSE))</f>
        <v>Athems Clinicals</v>
      </c>
    </row>
    <row r="10819" spans="1:11" x14ac:dyDescent="0.25">
      <c r="A10819" t="s">
        <v>98</v>
      </c>
      <c r="B10819">
        <v>35</v>
      </c>
      <c r="C10819" t="s">
        <v>579</v>
      </c>
      <c r="D10819" t="s">
        <v>99</v>
      </c>
      <c r="E10819">
        <v>397</v>
      </c>
      <c r="F10819">
        <v>462</v>
      </c>
      <c r="G10819">
        <v>85.93</v>
      </c>
      <c r="H10819" t="s">
        <v>65</v>
      </c>
      <c r="I10819">
        <v>90</v>
      </c>
      <c r="J10819" t="s">
        <v>69</v>
      </c>
      <c r="K10819" s="33" t="str">
        <f>IF(ISNA(VLOOKUP(C10819,'Provider-EHR crosswalk'!A:B,2,FALSE)),"No EHR Specified",VLOOKUP(C10819,'Provider-EHR crosswalk'!A:B,2,FALSE))</f>
        <v>Athems Clinicals</v>
      </c>
    </row>
    <row r="10820" spans="1:11" x14ac:dyDescent="0.25">
      <c r="A10820" t="s">
        <v>100</v>
      </c>
      <c r="B10820">
        <v>35</v>
      </c>
      <c r="C10820" t="s">
        <v>579</v>
      </c>
      <c r="D10820" t="s">
        <v>101</v>
      </c>
      <c r="E10820">
        <v>5570</v>
      </c>
      <c r="F10820">
        <v>5570</v>
      </c>
      <c r="G10820">
        <v>100</v>
      </c>
      <c r="H10820" t="s">
        <v>65</v>
      </c>
      <c r="I10820">
        <v>99</v>
      </c>
      <c r="J10820" t="s">
        <v>66</v>
      </c>
      <c r="K10820" s="33" t="str">
        <f>IF(ISNA(VLOOKUP(C10820,'Provider-EHR crosswalk'!A:B,2,FALSE)),"No EHR Specified",VLOOKUP(C10820,'Provider-EHR crosswalk'!A:B,2,FALSE))</f>
        <v>Athems Clinicals</v>
      </c>
    </row>
    <row r="10821" spans="1:11" x14ac:dyDescent="0.25">
      <c r="A10821" t="s">
        <v>102</v>
      </c>
      <c r="B10821">
        <v>35</v>
      </c>
      <c r="C10821" t="s">
        <v>579</v>
      </c>
      <c r="D10821" t="s">
        <v>103</v>
      </c>
      <c r="E10821">
        <v>5570</v>
      </c>
      <c r="F10821">
        <v>5570</v>
      </c>
      <c r="G10821">
        <v>100</v>
      </c>
      <c r="H10821" t="s">
        <v>65</v>
      </c>
      <c r="I10821">
        <v>99</v>
      </c>
      <c r="J10821" t="s">
        <v>66</v>
      </c>
      <c r="K10821" s="33" t="str">
        <f>IF(ISNA(VLOOKUP(C10821,'Provider-EHR crosswalk'!A:B,2,FALSE)),"No EHR Specified",VLOOKUP(C10821,'Provider-EHR crosswalk'!A:B,2,FALSE))</f>
        <v>Athems Clinicals</v>
      </c>
    </row>
    <row r="10822" spans="1:11" x14ac:dyDescent="0.25">
      <c r="A10822" t="s">
        <v>104</v>
      </c>
      <c r="B10822">
        <v>35</v>
      </c>
      <c r="C10822" t="s">
        <v>579</v>
      </c>
      <c r="D10822" t="s">
        <v>105</v>
      </c>
      <c r="E10822">
        <v>5570</v>
      </c>
      <c r="F10822">
        <v>5570</v>
      </c>
      <c r="G10822">
        <v>100</v>
      </c>
      <c r="H10822" t="s">
        <v>65</v>
      </c>
      <c r="I10822">
        <v>99</v>
      </c>
      <c r="J10822" t="s">
        <v>66</v>
      </c>
      <c r="K10822" s="33" t="str">
        <f>IF(ISNA(VLOOKUP(C10822,'Provider-EHR crosswalk'!A:B,2,FALSE)),"No EHR Specified",VLOOKUP(C10822,'Provider-EHR crosswalk'!A:B,2,FALSE))</f>
        <v>Athems Clinicals</v>
      </c>
    </row>
    <row r="10823" spans="1:11" x14ac:dyDescent="0.25">
      <c r="A10823" t="s">
        <v>106</v>
      </c>
      <c r="B10823">
        <v>35</v>
      </c>
      <c r="C10823" t="s">
        <v>579</v>
      </c>
      <c r="D10823" t="s">
        <v>107</v>
      </c>
      <c r="E10823">
        <v>5570</v>
      </c>
      <c r="F10823">
        <v>5570</v>
      </c>
      <c r="G10823">
        <v>100</v>
      </c>
      <c r="H10823" t="s">
        <v>65</v>
      </c>
      <c r="I10823">
        <v>99</v>
      </c>
      <c r="J10823" t="s">
        <v>66</v>
      </c>
      <c r="K10823" s="33" t="str">
        <f>IF(ISNA(VLOOKUP(C10823,'Provider-EHR crosswalk'!A:B,2,FALSE)),"No EHR Specified",VLOOKUP(C10823,'Provider-EHR crosswalk'!A:B,2,FALSE))</f>
        <v>Athems Clinicals</v>
      </c>
    </row>
    <row r="10824" spans="1:11" x14ac:dyDescent="0.25">
      <c r="A10824" t="s">
        <v>108</v>
      </c>
      <c r="B10824">
        <v>35</v>
      </c>
      <c r="C10824" t="s">
        <v>579</v>
      </c>
      <c r="D10824" t="s">
        <v>109</v>
      </c>
      <c r="E10824">
        <v>5570</v>
      </c>
      <c r="F10824">
        <v>5570</v>
      </c>
      <c r="G10824">
        <v>100</v>
      </c>
      <c r="H10824" t="s">
        <v>65</v>
      </c>
      <c r="I10824">
        <v>99</v>
      </c>
      <c r="J10824" t="s">
        <v>66</v>
      </c>
      <c r="K10824" s="33" t="str">
        <f>IF(ISNA(VLOOKUP(C10824,'Provider-EHR crosswalk'!A:B,2,FALSE)),"No EHR Specified",VLOOKUP(C10824,'Provider-EHR crosswalk'!A:B,2,FALSE))</f>
        <v>Athems Clinicals</v>
      </c>
    </row>
    <row r="10825" spans="1:11" x14ac:dyDescent="0.25">
      <c r="A10825" t="s">
        <v>110</v>
      </c>
      <c r="B10825">
        <v>35</v>
      </c>
      <c r="C10825" t="s">
        <v>579</v>
      </c>
      <c r="D10825" t="s">
        <v>111</v>
      </c>
      <c r="E10825">
        <v>5570</v>
      </c>
      <c r="F10825">
        <v>5570</v>
      </c>
      <c r="G10825">
        <v>100</v>
      </c>
      <c r="H10825" t="s">
        <v>65</v>
      </c>
      <c r="I10825">
        <v>99</v>
      </c>
      <c r="J10825" t="s">
        <v>66</v>
      </c>
      <c r="K10825" s="33" t="str">
        <f>IF(ISNA(VLOOKUP(C10825,'Provider-EHR crosswalk'!A:B,2,FALSE)),"No EHR Specified",VLOOKUP(C10825,'Provider-EHR crosswalk'!A:B,2,FALSE))</f>
        <v>Athems Clinicals</v>
      </c>
    </row>
    <row r="10826" spans="1:11" x14ac:dyDescent="0.25">
      <c r="A10826" t="s">
        <v>112</v>
      </c>
      <c r="B10826">
        <v>35</v>
      </c>
      <c r="C10826" t="s">
        <v>579</v>
      </c>
      <c r="D10826" t="s">
        <v>113</v>
      </c>
      <c r="E10826">
        <v>5570</v>
      </c>
      <c r="F10826">
        <v>5570</v>
      </c>
      <c r="G10826">
        <v>100</v>
      </c>
      <c r="H10826" t="s">
        <v>65</v>
      </c>
      <c r="I10826">
        <v>99</v>
      </c>
      <c r="J10826" t="s">
        <v>66</v>
      </c>
      <c r="K10826" s="33" t="str">
        <f>IF(ISNA(VLOOKUP(C10826,'Provider-EHR crosswalk'!A:B,2,FALSE)),"No EHR Specified",VLOOKUP(C10826,'Provider-EHR crosswalk'!A:B,2,FALSE))</f>
        <v>Athems Clinicals</v>
      </c>
    </row>
    <row r="10827" spans="1:11" x14ac:dyDescent="0.25">
      <c r="A10827" t="s">
        <v>114</v>
      </c>
      <c r="B10827">
        <v>35</v>
      </c>
      <c r="C10827" t="s">
        <v>579</v>
      </c>
      <c r="D10827" t="s">
        <v>115</v>
      </c>
      <c r="E10827">
        <v>9</v>
      </c>
      <c r="F10827">
        <v>462</v>
      </c>
      <c r="G10827">
        <v>1.95</v>
      </c>
      <c r="H10827" t="s">
        <v>116</v>
      </c>
      <c r="I10827">
        <v>4</v>
      </c>
      <c r="J10827" t="s">
        <v>66</v>
      </c>
      <c r="K10827" s="33" t="str">
        <f>IF(ISNA(VLOOKUP(C10827,'Provider-EHR crosswalk'!A:B,2,FALSE)),"No EHR Specified",VLOOKUP(C10827,'Provider-EHR crosswalk'!A:B,2,FALSE))</f>
        <v>Athems Clinicals</v>
      </c>
    </row>
    <row r="10828" spans="1:11" x14ac:dyDescent="0.25">
      <c r="A10828" t="s">
        <v>117</v>
      </c>
      <c r="B10828">
        <v>35</v>
      </c>
      <c r="C10828" t="s">
        <v>579</v>
      </c>
      <c r="D10828" t="s">
        <v>118</v>
      </c>
      <c r="E10828">
        <v>19</v>
      </c>
      <c r="F10828">
        <v>462</v>
      </c>
      <c r="G10828">
        <v>4.1100000000000003</v>
      </c>
      <c r="H10828" t="s">
        <v>116</v>
      </c>
      <c r="I10828">
        <v>4</v>
      </c>
      <c r="J10828" t="s">
        <v>69</v>
      </c>
      <c r="K10828" s="33" t="str">
        <f>IF(ISNA(VLOOKUP(C10828,'Provider-EHR crosswalk'!A:B,2,FALSE)),"No EHR Specified",VLOOKUP(C10828,'Provider-EHR crosswalk'!A:B,2,FALSE))</f>
        <v>Athems Clinicals</v>
      </c>
    </row>
    <row r="10829" spans="1:11" x14ac:dyDescent="0.25">
      <c r="A10829" t="s">
        <v>119</v>
      </c>
      <c r="B10829">
        <v>35</v>
      </c>
      <c r="C10829" t="s">
        <v>579</v>
      </c>
      <c r="D10829" t="s">
        <v>120</v>
      </c>
      <c r="E10829">
        <v>15</v>
      </c>
      <c r="F10829">
        <v>462</v>
      </c>
      <c r="G10829">
        <v>3.25</v>
      </c>
      <c r="H10829" t="s">
        <v>116</v>
      </c>
      <c r="I10829">
        <v>4</v>
      </c>
      <c r="J10829" t="s">
        <v>66</v>
      </c>
      <c r="K10829" s="33" t="str">
        <f>IF(ISNA(VLOOKUP(C10829,'Provider-EHR crosswalk'!A:B,2,FALSE)),"No EHR Specified",VLOOKUP(C10829,'Provider-EHR crosswalk'!A:B,2,FALSE))</f>
        <v>Athems Clinicals</v>
      </c>
    </row>
    <row r="10830" spans="1:11" x14ac:dyDescent="0.25">
      <c r="A10830" t="s">
        <v>121</v>
      </c>
      <c r="B10830">
        <v>35</v>
      </c>
      <c r="C10830" t="s">
        <v>579</v>
      </c>
      <c r="D10830" t="s">
        <v>122</v>
      </c>
      <c r="E10830">
        <v>0</v>
      </c>
      <c r="F10830">
        <v>462</v>
      </c>
      <c r="G10830">
        <v>0</v>
      </c>
      <c r="H10830" t="s">
        <v>116</v>
      </c>
      <c r="I10830">
        <v>1</v>
      </c>
      <c r="J10830" t="s">
        <v>66</v>
      </c>
      <c r="K10830" s="33" t="str">
        <f>IF(ISNA(VLOOKUP(C10830,'Provider-EHR crosswalk'!A:B,2,FALSE)),"No EHR Specified",VLOOKUP(C10830,'Provider-EHR crosswalk'!A:B,2,FALSE))</f>
        <v>Athems Clinicals</v>
      </c>
    </row>
    <row r="10831" spans="1:11" x14ac:dyDescent="0.25">
      <c r="A10831" t="s">
        <v>123</v>
      </c>
      <c r="B10831">
        <v>35</v>
      </c>
      <c r="C10831" t="s">
        <v>579</v>
      </c>
      <c r="D10831" t="s">
        <v>124</v>
      </c>
      <c r="E10831">
        <v>0</v>
      </c>
      <c r="F10831">
        <v>5570</v>
      </c>
      <c r="G10831">
        <v>0</v>
      </c>
      <c r="H10831" t="s">
        <v>116</v>
      </c>
      <c r="I10831">
        <v>1</v>
      </c>
      <c r="J10831" t="s">
        <v>66</v>
      </c>
      <c r="K10831" s="33" t="str">
        <f>IF(ISNA(VLOOKUP(C10831,'Provider-EHR crosswalk'!A:B,2,FALSE)),"No EHR Specified",VLOOKUP(C10831,'Provider-EHR crosswalk'!A:B,2,FALSE))</f>
        <v>Athems Clinicals</v>
      </c>
    </row>
    <row r="10832" spans="1:11" x14ac:dyDescent="0.25">
      <c r="A10832" t="s">
        <v>125</v>
      </c>
      <c r="B10832">
        <v>35</v>
      </c>
      <c r="C10832" t="s">
        <v>579</v>
      </c>
      <c r="D10832" t="s">
        <v>126</v>
      </c>
      <c r="E10832">
        <v>0</v>
      </c>
      <c r="F10832">
        <v>5570</v>
      </c>
      <c r="G10832">
        <v>0</v>
      </c>
      <c r="H10832" t="s">
        <v>116</v>
      </c>
      <c r="I10832">
        <v>1</v>
      </c>
      <c r="J10832" t="s">
        <v>66</v>
      </c>
      <c r="K10832" s="33" t="str">
        <f>IF(ISNA(VLOOKUP(C10832,'Provider-EHR crosswalk'!A:B,2,FALSE)),"No EHR Specified",VLOOKUP(C10832,'Provider-EHR crosswalk'!A:B,2,FALSE))</f>
        <v>Athems Clinicals</v>
      </c>
    </row>
    <row r="10833" spans="1:11" x14ac:dyDescent="0.25">
      <c r="A10833" t="s">
        <v>127</v>
      </c>
      <c r="B10833">
        <v>35</v>
      </c>
      <c r="C10833" t="s">
        <v>579</v>
      </c>
      <c r="D10833" t="s">
        <v>128</v>
      </c>
      <c r="E10833">
        <v>92</v>
      </c>
      <c r="F10833">
        <v>5570</v>
      </c>
      <c r="G10833">
        <v>1.65</v>
      </c>
      <c r="H10833" t="s">
        <v>116</v>
      </c>
      <c r="I10833">
        <v>4</v>
      </c>
      <c r="J10833" t="s">
        <v>66</v>
      </c>
      <c r="K10833" s="33" t="str">
        <f>IF(ISNA(VLOOKUP(C10833,'Provider-EHR crosswalk'!A:B,2,FALSE)),"No EHR Specified",VLOOKUP(C10833,'Provider-EHR crosswalk'!A:B,2,FALSE))</f>
        <v>Athems Clinicals</v>
      </c>
    </row>
    <row r="10834" spans="1:11" x14ac:dyDescent="0.25">
      <c r="A10834" t="s">
        <v>129</v>
      </c>
      <c r="B10834">
        <v>35</v>
      </c>
      <c r="C10834" t="s">
        <v>579</v>
      </c>
      <c r="D10834" t="s">
        <v>130</v>
      </c>
      <c r="E10834">
        <v>201</v>
      </c>
      <c r="F10834">
        <v>5570</v>
      </c>
      <c r="G10834">
        <v>3.61</v>
      </c>
      <c r="H10834" t="s">
        <v>116</v>
      </c>
      <c r="I10834">
        <v>4</v>
      </c>
      <c r="J10834" t="s">
        <v>66</v>
      </c>
      <c r="K10834" s="33" t="str">
        <f>IF(ISNA(VLOOKUP(C10834,'Provider-EHR crosswalk'!A:B,2,FALSE)),"No EHR Specified",VLOOKUP(C10834,'Provider-EHR crosswalk'!A:B,2,FALSE))</f>
        <v>Athems Clinicals</v>
      </c>
    </row>
    <row r="10835" spans="1:11" x14ac:dyDescent="0.25">
      <c r="A10835" t="s">
        <v>131</v>
      </c>
      <c r="B10835">
        <v>35</v>
      </c>
      <c r="C10835" t="s">
        <v>579</v>
      </c>
      <c r="D10835" t="s">
        <v>132</v>
      </c>
      <c r="E10835">
        <v>142</v>
      </c>
      <c r="F10835">
        <v>5570</v>
      </c>
      <c r="G10835">
        <v>2.5499999999999998</v>
      </c>
      <c r="H10835" t="s">
        <v>116</v>
      </c>
      <c r="I10835">
        <v>4</v>
      </c>
      <c r="J10835" t="s">
        <v>66</v>
      </c>
      <c r="K10835" s="33" t="str">
        <f>IF(ISNA(VLOOKUP(C10835,'Provider-EHR crosswalk'!A:B,2,FALSE)),"No EHR Specified",VLOOKUP(C10835,'Provider-EHR crosswalk'!A:B,2,FALSE))</f>
        <v>Athems Clinicals</v>
      </c>
    </row>
    <row r="10836" spans="1:11" x14ac:dyDescent="0.25">
      <c r="A10836" t="s">
        <v>133</v>
      </c>
      <c r="B10836">
        <v>35</v>
      </c>
      <c r="C10836" t="s">
        <v>579</v>
      </c>
      <c r="D10836" t="s">
        <v>134</v>
      </c>
      <c r="E10836">
        <v>1</v>
      </c>
      <c r="F10836">
        <v>5570</v>
      </c>
      <c r="G10836">
        <v>0.02</v>
      </c>
      <c r="H10836" t="s">
        <v>116</v>
      </c>
      <c r="I10836">
        <v>1</v>
      </c>
      <c r="J10836" t="s">
        <v>66</v>
      </c>
      <c r="K10836" s="33" t="str">
        <f>IF(ISNA(VLOOKUP(C10836,'Provider-EHR crosswalk'!A:B,2,FALSE)),"No EHR Specified",VLOOKUP(C10836,'Provider-EHR crosswalk'!A:B,2,FALSE))</f>
        <v>Athems Clinicals</v>
      </c>
    </row>
    <row r="10837" spans="1:11" x14ac:dyDescent="0.25">
      <c r="A10837" t="s">
        <v>135</v>
      </c>
      <c r="B10837">
        <v>35</v>
      </c>
      <c r="C10837" t="s">
        <v>579</v>
      </c>
      <c r="D10837" t="s">
        <v>136</v>
      </c>
      <c r="E10837">
        <v>0</v>
      </c>
      <c r="F10837">
        <v>5570</v>
      </c>
      <c r="G10837">
        <v>0</v>
      </c>
      <c r="H10837" t="s">
        <v>116</v>
      </c>
      <c r="I10837">
        <v>1</v>
      </c>
      <c r="J10837" t="s">
        <v>66</v>
      </c>
      <c r="K10837" s="33" t="str">
        <f>IF(ISNA(VLOOKUP(C10837,'Provider-EHR crosswalk'!A:B,2,FALSE)),"No EHR Specified",VLOOKUP(C10837,'Provider-EHR crosswalk'!A:B,2,FALSE))</f>
        <v>Athems Clinicals</v>
      </c>
    </row>
    <row r="10838" spans="1:11" x14ac:dyDescent="0.25">
      <c r="A10838" t="s">
        <v>137</v>
      </c>
      <c r="B10838">
        <v>35</v>
      </c>
      <c r="C10838" t="s">
        <v>579</v>
      </c>
      <c r="D10838" t="s">
        <v>138</v>
      </c>
      <c r="E10838">
        <v>0</v>
      </c>
      <c r="F10838">
        <v>5570</v>
      </c>
      <c r="G10838">
        <v>0</v>
      </c>
      <c r="H10838" t="s">
        <v>116</v>
      </c>
      <c r="I10838">
        <v>1</v>
      </c>
      <c r="J10838" t="s">
        <v>66</v>
      </c>
      <c r="K10838" s="33" t="str">
        <f>IF(ISNA(VLOOKUP(C10838,'Provider-EHR crosswalk'!A:B,2,FALSE)),"No EHR Specified",VLOOKUP(C10838,'Provider-EHR crosswalk'!A:B,2,FALSE))</f>
        <v>Athems Clinicals</v>
      </c>
    </row>
    <row r="10839" spans="1:11" x14ac:dyDescent="0.25">
      <c r="A10839" t="s">
        <v>139</v>
      </c>
      <c r="B10839">
        <v>35</v>
      </c>
      <c r="C10839" t="s">
        <v>579</v>
      </c>
      <c r="D10839" t="s">
        <v>140</v>
      </c>
      <c r="E10839">
        <v>0</v>
      </c>
      <c r="F10839">
        <v>5570</v>
      </c>
      <c r="G10839">
        <v>0</v>
      </c>
      <c r="H10839" t="s">
        <v>116</v>
      </c>
      <c r="I10839">
        <v>1</v>
      </c>
      <c r="J10839" t="s">
        <v>66</v>
      </c>
      <c r="K10839" s="33" t="str">
        <f>IF(ISNA(VLOOKUP(C10839,'Provider-EHR crosswalk'!A:B,2,FALSE)),"No EHR Specified",VLOOKUP(C10839,'Provider-EHR crosswalk'!A:B,2,FALSE))</f>
        <v>Athems Clinicals</v>
      </c>
    </row>
    <row r="10840" spans="1:11" x14ac:dyDescent="0.25">
      <c r="A10840" t="s">
        <v>141</v>
      </c>
      <c r="B10840">
        <v>35</v>
      </c>
      <c r="C10840" t="s">
        <v>579</v>
      </c>
      <c r="D10840" t="s">
        <v>142</v>
      </c>
      <c r="E10840">
        <v>0</v>
      </c>
      <c r="F10840">
        <v>5570</v>
      </c>
      <c r="G10840">
        <v>0</v>
      </c>
      <c r="H10840" t="s">
        <v>116</v>
      </c>
      <c r="I10840">
        <v>1</v>
      </c>
      <c r="J10840" t="s">
        <v>66</v>
      </c>
      <c r="K10840" s="33" t="str">
        <f>IF(ISNA(VLOOKUP(C10840,'Provider-EHR crosswalk'!A:B,2,FALSE)),"No EHR Specified",VLOOKUP(C10840,'Provider-EHR crosswalk'!A:B,2,FALSE))</f>
        <v>Athems Clinicals</v>
      </c>
    </row>
    <row r="10841" spans="1:11" x14ac:dyDescent="0.25">
      <c r="A10841" t="s">
        <v>143</v>
      </c>
      <c r="B10841">
        <v>35</v>
      </c>
      <c r="C10841" t="s">
        <v>579</v>
      </c>
      <c r="D10841" t="s">
        <v>144</v>
      </c>
      <c r="E10841">
        <v>0</v>
      </c>
      <c r="F10841">
        <v>5570</v>
      </c>
      <c r="G10841">
        <v>0</v>
      </c>
      <c r="H10841" t="s">
        <v>116</v>
      </c>
      <c r="I10841">
        <v>1</v>
      </c>
      <c r="J10841" t="s">
        <v>66</v>
      </c>
      <c r="K10841" s="33" t="str">
        <f>IF(ISNA(VLOOKUP(C10841,'Provider-EHR crosswalk'!A:B,2,FALSE)),"No EHR Specified",VLOOKUP(C10841,'Provider-EHR crosswalk'!A:B,2,FALSE))</f>
        <v>Athems Clinicals</v>
      </c>
    </row>
    <row r="10842" spans="1:11" x14ac:dyDescent="0.25">
      <c r="A10842" t="s">
        <v>145</v>
      </c>
      <c r="B10842">
        <v>35</v>
      </c>
      <c r="C10842" t="s">
        <v>579</v>
      </c>
      <c r="D10842" t="s">
        <v>146</v>
      </c>
      <c r="E10842">
        <v>0</v>
      </c>
      <c r="F10842">
        <v>5570</v>
      </c>
      <c r="G10842">
        <v>0</v>
      </c>
      <c r="H10842" t="s">
        <v>116</v>
      </c>
      <c r="I10842">
        <v>1</v>
      </c>
      <c r="J10842" t="s">
        <v>66</v>
      </c>
      <c r="K10842" s="33" t="str">
        <f>IF(ISNA(VLOOKUP(C10842,'Provider-EHR crosswalk'!A:B,2,FALSE)),"No EHR Specified",VLOOKUP(C10842,'Provider-EHR crosswalk'!A:B,2,FALSE))</f>
        <v>Athems Clinicals</v>
      </c>
    </row>
    <row r="10843" spans="1:11" x14ac:dyDescent="0.25">
      <c r="A10843" t="s">
        <v>147</v>
      </c>
      <c r="B10843">
        <v>35</v>
      </c>
      <c r="C10843" t="s">
        <v>579</v>
      </c>
      <c r="D10843" t="s">
        <v>148</v>
      </c>
      <c r="E10843">
        <v>0</v>
      </c>
      <c r="F10843">
        <v>5570</v>
      </c>
      <c r="G10843">
        <v>0</v>
      </c>
      <c r="H10843" t="s">
        <v>116</v>
      </c>
      <c r="I10843">
        <v>1</v>
      </c>
      <c r="J10843" t="s">
        <v>66</v>
      </c>
      <c r="K10843" s="33" t="str">
        <f>IF(ISNA(VLOOKUP(C10843,'Provider-EHR crosswalk'!A:B,2,FALSE)),"No EHR Specified",VLOOKUP(C10843,'Provider-EHR crosswalk'!A:B,2,FALSE))</f>
        <v>Athems Clinicals</v>
      </c>
    </row>
    <row r="10844" spans="1:11" x14ac:dyDescent="0.25">
      <c r="A10844" t="s">
        <v>149</v>
      </c>
      <c r="B10844">
        <v>35</v>
      </c>
      <c r="C10844" t="s">
        <v>579</v>
      </c>
      <c r="D10844" t="s">
        <v>150</v>
      </c>
      <c r="E10844">
        <v>2</v>
      </c>
      <c r="F10844">
        <v>5570</v>
      </c>
      <c r="G10844">
        <v>0.04</v>
      </c>
      <c r="H10844" t="s">
        <v>116</v>
      </c>
      <c r="I10844">
        <v>1</v>
      </c>
      <c r="J10844" t="s">
        <v>66</v>
      </c>
      <c r="K10844" s="33" t="str">
        <f>IF(ISNA(VLOOKUP(C10844,'Provider-EHR crosswalk'!A:B,2,FALSE)),"No EHR Specified",VLOOKUP(C10844,'Provider-EHR crosswalk'!A:B,2,FALSE))</f>
        <v>Athems Clinicals</v>
      </c>
    </row>
    <row r="10845" spans="1:11" x14ac:dyDescent="0.25">
      <c r="A10845" t="s">
        <v>151</v>
      </c>
      <c r="B10845">
        <v>35</v>
      </c>
      <c r="C10845" t="s">
        <v>579</v>
      </c>
      <c r="D10845" t="s">
        <v>152</v>
      </c>
      <c r="E10845">
        <v>0</v>
      </c>
      <c r="F10845">
        <v>5570</v>
      </c>
      <c r="G10845">
        <v>0</v>
      </c>
      <c r="H10845" t="s">
        <v>116</v>
      </c>
      <c r="I10845">
        <v>1</v>
      </c>
      <c r="J10845" t="s">
        <v>66</v>
      </c>
      <c r="K10845" s="33" t="str">
        <f>IF(ISNA(VLOOKUP(C10845,'Provider-EHR crosswalk'!A:B,2,FALSE)),"No EHR Specified",VLOOKUP(C10845,'Provider-EHR crosswalk'!A:B,2,FALSE))</f>
        <v>Athems Clinicals</v>
      </c>
    </row>
    <row r="10846" spans="1:11" x14ac:dyDescent="0.25">
      <c r="A10846" t="s">
        <v>153</v>
      </c>
      <c r="B10846">
        <v>35</v>
      </c>
      <c r="C10846" t="s">
        <v>579</v>
      </c>
      <c r="D10846" t="s">
        <v>154</v>
      </c>
      <c r="E10846">
        <v>0</v>
      </c>
      <c r="F10846">
        <v>5570</v>
      </c>
      <c r="G10846">
        <v>0</v>
      </c>
      <c r="H10846" t="s">
        <v>116</v>
      </c>
      <c r="I10846">
        <v>1</v>
      </c>
      <c r="J10846" t="s">
        <v>66</v>
      </c>
      <c r="K10846" s="33" t="str">
        <f>IF(ISNA(VLOOKUP(C10846,'Provider-EHR crosswalk'!A:B,2,FALSE)),"No EHR Specified",VLOOKUP(C10846,'Provider-EHR crosswalk'!A:B,2,FALSE))</f>
        <v>Athems Clinicals</v>
      </c>
    </row>
    <row r="10847" spans="1:11" x14ac:dyDescent="0.25">
      <c r="A10847" t="s">
        <v>155</v>
      </c>
      <c r="B10847">
        <v>35</v>
      </c>
      <c r="C10847" t="s">
        <v>579</v>
      </c>
      <c r="D10847" t="s">
        <v>156</v>
      </c>
      <c r="E10847">
        <v>0</v>
      </c>
      <c r="F10847">
        <v>5570</v>
      </c>
      <c r="G10847">
        <v>0</v>
      </c>
      <c r="H10847" t="s">
        <v>157</v>
      </c>
      <c r="I10847" t="s">
        <v>157</v>
      </c>
      <c r="J10847" t="s">
        <v>157</v>
      </c>
      <c r="K10847" s="33" t="str">
        <f>IF(ISNA(VLOOKUP(C10847,'Provider-EHR crosswalk'!A:B,2,FALSE)),"No EHR Specified",VLOOKUP(C10847,'Provider-EHR crosswalk'!A:B,2,FALSE))</f>
        <v>Athems Clinicals</v>
      </c>
    </row>
    <row r="10848" spans="1:11" x14ac:dyDescent="0.25">
      <c r="A10848" t="s">
        <v>158</v>
      </c>
      <c r="B10848">
        <v>35</v>
      </c>
      <c r="C10848" t="s">
        <v>579</v>
      </c>
      <c r="D10848" t="s">
        <v>159</v>
      </c>
      <c r="E10848">
        <v>37</v>
      </c>
      <c r="F10848">
        <v>5570</v>
      </c>
      <c r="G10848">
        <v>0.66</v>
      </c>
      <c r="H10848" t="s">
        <v>157</v>
      </c>
      <c r="I10848" t="s">
        <v>157</v>
      </c>
      <c r="J10848" t="s">
        <v>157</v>
      </c>
      <c r="K10848" s="33" t="str">
        <f>IF(ISNA(VLOOKUP(C10848,'Provider-EHR crosswalk'!A:B,2,FALSE)),"No EHR Specified",VLOOKUP(C10848,'Provider-EHR crosswalk'!A:B,2,FALSE))</f>
        <v>Athems Clinicals</v>
      </c>
    </row>
    <row r="10849" spans="1:11" x14ac:dyDescent="0.25">
      <c r="A10849" t="s">
        <v>162</v>
      </c>
      <c r="B10849">
        <v>35</v>
      </c>
      <c r="C10849" t="s">
        <v>579</v>
      </c>
      <c r="D10849" t="s">
        <v>163</v>
      </c>
      <c r="E10849">
        <v>5448</v>
      </c>
      <c r="F10849">
        <v>5570</v>
      </c>
      <c r="G10849">
        <v>97.81</v>
      </c>
      <c r="H10849" t="s">
        <v>65</v>
      </c>
      <c r="I10849">
        <v>95</v>
      </c>
      <c r="J10849" t="s">
        <v>66</v>
      </c>
      <c r="K10849" s="33" t="str">
        <f>IF(ISNA(VLOOKUP(C10849,'Provider-EHR crosswalk'!A:B,2,FALSE)),"No EHR Specified",VLOOKUP(C10849,'Provider-EHR crosswalk'!A:B,2,FALSE))</f>
        <v>Athems Clinicals</v>
      </c>
    </row>
    <row r="10850" spans="1:11" x14ac:dyDescent="0.25">
      <c r="A10850" t="s">
        <v>164</v>
      </c>
      <c r="B10850">
        <v>35</v>
      </c>
      <c r="C10850" t="s">
        <v>579</v>
      </c>
      <c r="D10850" t="s">
        <v>165</v>
      </c>
      <c r="E10850">
        <v>416</v>
      </c>
      <c r="F10850">
        <v>462</v>
      </c>
      <c r="G10850">
        <v>90.04</v>
      </c>
      <c r="H10850" t="s">
        <v>65</v>
      </c>
      <c r="I10850">
        <v>95</v>
      </c>
      <c r="J10850" t="s">
        <v>69</v>
      </c>
      <c r="K10850" s="33" t="str">
        <f>IF(ISNA(VLOOKUP(C10850,'Provider-EHR crosswalk'!A:B,2,FALSE)),"No EHR Specified",VLOOKUP(C10850,'Provider-EHR crosswalk'!A:B,2,FALSE))</f>
        <v>Athems Clinicals</v>
      </c>
    </row>
    <row r="10851" spans="1:11" x14ac:dyDescent="0.25">
      <c r="A10851" t="s">
        <v>166</v>
      </c>
      <c r="B10851">
        <v>35</v>
      </c>
      <c r="C10851" t="s">
        <v>579</v>
      </c>
      <c r="D10851" t="s">
        <v>167</v>
      </c>
      <c r="E10851">
        <v>21</v>
      </c>
      <c r="F10851">
        <v>462</v>
      </c>
      <c r="G10851">
        <v>4.55</v>
      </c>
      <c r="H10851" t="s">
        <v>116</v>
      </c>
      <c r="I10851">
        <v>5</v>
      </c>
      <c r="J10851" t="s">
        <v>66</v>
      </c>
      <c r="K10851" s="33" t="str">
        <f>IF(ISNA(VLOOKUP(C10851,'Provider-EHR crosswalk'!A:B,2,FALSE)),"No EHR Specified",VLOOKUP(C10851,'Provider-EHR crosswalk'!A:B,2,FALSE))</f>
        <v>Athems Clinicals</v>
      </c>
    </row>
    <row r="10852" spans="1:11" x14ac:dyDescent="0.25">
      <c r="A10852" t="s">
        <v>168</v>
      </c>
      <c r="B10852">
        <v>35</v>
      </c>
      <c r="C10852" t="s">
        <v>579</v>
      </c>
      <c r="D10852" t="s">
        <v>169</v>
      </c>
      <c r="E10852">
        <v>9</v>
      </c>
      <c r="F10852">
        <v>462</v>
      </c>
      <c r="G10852">
        <v>1.95</v>
      </c>
      <c r="H10852" t="s">
        <v>116</v>
      </c>
      <c r="I10852">
        <v>5</v>
      </c>
      <c r="J10852" t="s">
        <v>66</v>
      </c>
      <c r="K10852" s="33" t="str">
        <f>IF(ISNA(VLOOKUP(C10852,'Provider-EHR crosswalk'!A:B,2,FALSE)),"No EHR Specified",VLOOKUP(C10852,'Provider-EHR crosswalk'!A:B,2,FALSE))</f>
        <v>Athems Clinicals</v>
      </c>
    </row>
    <row r="10853" spans="1:11" x14ac:dyDescent="0.25">
      <c r="A10853" t="s">
        <v>170</v>
      </c>
      <c r="B10853">
        <v>35</v>
      </c>
      <c r="C10853" t="s">
        <v>579</v>
      </c>
      <c r="D10853" t="s">
        <v>171</v>
      </c>
      <c r="E10853">
        <v>16</v>
      </c>
      <c r="F10853">
        <v>462</v>
      </c>
      <c r="G10853">
        <v>3.46</v>
      </c>
      <c r="H10853" t="s">
        <v>116</v>
      </c>
      <c r="I10853">
        <v>5</v>
      </c>
      <c r="J10853" t="s">
        <v>66</v>
      </c>
      <c r="K10853" s="33" t="str">
        <f>IF(ISNA(VLOOKUP(C10853,'Provider-EHR crosswalk'!A:B,2,FALSE)),"No EHR Specified",VLOOKUP(C10853,'Provider-EHR crosswalk'!A:B,2,FALSE))</f>
        <v>Athems Clinicals</v>
      </c>
    </row>
    <row r="10854" spans="1:11" x14ac:dyDescent="0.25">
      <c r="A10854" t="s">
        <v>172</v>
      </c>
      <c r="B10854">
        <v>35</v>
      </c>
      <c r="C10854" t="s">
        <v>579</v>
      </c>
      <c r="D10854" t="s">
        <v>173</v>
      </c>
      <c r="E10854">
        <v>27</v>
      </c>
      <c r="F10854">
        <v>5570</v>
      </c>
      <c r="G10854">
        <v>0.48</v>
      </c>
      <c r="H10854" t="s">
        <v>116</v>
      </c>
      <c r="I10854">
        <v>5</v>
      </c>
      <c r="J10854" t="s">
        <v>66</v>
      </c>
      <c r="K10854" s="33" t="str">
        <f>IF(ISNA(VLOOKUP(C10854,'Provider-EHR crosswalk'!A:B,2,FALSE)),"No EHR Specified",VLOOKUP(C10854,'Provider-EHR crosswalk'!A:B,2,FALSE))</f>
        <v>Athems Clinicals</v>
      </c>
    </row>
    <row r="10855" spans="1:11" x14ac:dyDescent="0.25">
      <c r="A10855" t="s">
        <v>174</v>
      </c>
      <c r="B10855">
        <v>35</v>
      </c>
      <c r="C10855" t="s">
        <v>579</v>
      </c>
      <c r="D10855" t="s">
        <v>175</v>
      </c>
      <c r="E10855">
        <v>0</v>
      </c>
      <c r="F10855">
        <v>5570</v>
      </c>
      <c r="G10855">
        <v>0</v>
      </c>
      <c r="H10855" t="s">
        <v>116</v>
      </c>
      <c r="I10855">
        <v>5</v>
      </c>
      <c r="J10855" t="s">
        <v>66</v>
      </c>
      <c r="K10855" s="33" t="str">
        <f>IF(ISNA(VLOOKUP(C10855,'Provider-EHR crosswalk'!A:B,2,FALSE)),"No EHR Specified",VLOOKUP(C10855,'Provider-EHR crosswalk'!A:B,2,FALSE))</f>
        <v>Athems Clinicals</v>
      </c>
    </row>
    <row r="10856" spans="1:11" x14ac:dyDescent="0.25">
      <c r="A10856" t="s">
        <v>176</v>
      </c>
      <c r="B10856">
        <v>35</v>
      </c>
      <c r="C10856" t="s">
        <v>579</v>
      </c>
      <c r="D10856" t="s">
        <v>177</v>
      </c>
      <c r="E10856">
        <v>95</v>
      </c>
      <c r="F10856">
        <v>5570</v>
      </c>
      <c r="G10856">
        <v>1.71</v>
      </c>
      <c r="H10856" t="s">
        <v>116</v>
      </c>
      <c r="I10856">
        <v>5</v>
      </c>
      <c r="J10856" t="s">
        <v>66</v>
      </c>
      <c r="K10856" s="33" t="str">
        <f>IF(ISNA(VLOOKUP(C10856,'Provider-EHR crosswalk'!A:B,2,FALSE)),"No EHR Specified",VLOOKUP(C10856,'Provider-EHR crosswalk'!A:B,2,FALSE))</f>
        <v>Athems Clinicals</v>
      </c>
    </row>
    <row r="10857" spans="1:11" x14ac:dyDescent="0.25">
      <c r="A10857" t="s">
        <v>63</v>
      </c>
      <c r="B10857">
        <v>144</v>
      </c>
      <c r="C10857" t="s">
        <v>728</v>
      </c>
      <c r="D10857" t="s">
        <v>64</v>
      </c>
      <c r="E10857">
        <v>6</v>
      </c>
      <c r="F10857">
        <v>6</v>
      </c>
      <c r="G10857">
        <v>100</v>
      </c>
      <c r="H10857" t="s">
        <v>65</v>
      </c>
      <c r="I10857">
        <v>99</v>
      </c>
      <c r="J10857" t="s">
        <v>66</v>
      </c>
      <c r="K10857" s="33" t="str">
        <f>IF(ISNA(VLOOKUP(C10857,'Provider-EHR crosswalk'!A:B,2,FALSE)),"No EHR Specified",VLOOKUP(C10857,'Provider-EHR crosswalk'!A:B,2,FALSE))</f>
        <v>Azalea Health EHR</v>
      </c>
    </row>
    <row r="10858" spans="1:11" x14ac:dyDescent="0.25">
      <c r="A10858" t="s">
        <v>67</v>
      </c>
      <c r="B10858">
        <v>144</v>
      </c>
      <c r="C10858" t="s">
        <v>728</v>
      </c>
      <c r="D10858" t="s">
        <v>68</v>
      </c>
      <c r="E10858">
        <v>6</v>
      </c>
      <c r="F10858">
        <v>6</v>
      </c>
      <c r="G10858">
        <v>100</v>
      </c>
      <c r="H10858" t="s">
        <v>65</v>
      </c>
      <c r="I10858">
        <v>75</v>
      </c>
      <c r="J10858" t="s">
        <v>66</v>
      </c>
      <c r="K10858" s="33" t="str">
        <f>IF(ISNA(VLOOKUP(C10858,'Provider-EHR crosswalk'!A:B,2,FALSE)),"No EHR Specified",VLOOKUP(C10858,'Provider-EHR crosswalk'!A:B,2,FALSE))</f>
        <v>Azalea Health EHR</v>
      </c>
    </row>
    <row r="10859" spans="1:11" x14ac:dyDescent="0.25">
      <c r="A10859" t="s">
        <v>70</v>
      </c>
      <c r="B10859">
        <v>144</v>
      </c>
      <c r="C10859" t="s">
        <v>728</v>
      </c>
      <c r="D10859" t="s">
        <v>71</v>
      </c>
      <c r="E10859">
        <v>6</v>
      </c>
      <c r="F10859">
        <v>6</v>
      </c>
      <c r="G10859">
        <v>100</v>
      </c>
      <c r="H10859" t="s">
        <v>65</v>
      </c>
      <c r="I10859">
        <v>99</v>
      </c>
      <c r="J10859" t="s">
        <v>66</v>
      </c>
      <c r="K10859" s="33" t="str">
        <f>IF(ISNA(VLOOKUP(C10859,'Provider-EHR crosswalk'!A:B,2,FALSE)),"No EHR Specified",VLOOKUP(C10859,'Provider-EHR crosswalk'!A:B,2,FALSE))</f>
        <v>Azalea Health EHR</v>
      </c>
    </row>
    <row r="10860" spans="1:11" x14ac:dyDescent="0.25">
      <c r="A10860" t="s">
        <v>72</v>
      </c>
      <c r="B10860">
        <v>144</v>
      </c>
      <c r="C10860" t="s">
        <v>728</v>
      </c>
      <c r="D10860" t="s">
        <v>73</v>
      </c>
      <c r="E10860">
        <v>6</v>
      </c>
      <c r="F10860">
        <v>6</v>
      </c>
      <c r="G10860">
        <v>100</v>
      </c>
      <c r="H10860" t="s">
        <v>65</v>
      </c>
      <c r="I10860">
        <v>99</v>
      </c>
      <c r="J10860" t="s">
        <v>66</v>
      </c>
      <c r="K10860" s="33" t="str">
        <f>IF(ISNA(VLOOKUP(C10860,'Provider-EHR crosswalk'!A:B,2,FALSE)),"No EHR Specified",VLOOKUP(C10860,'Provider-EHR crosswalk'!A:B,2,FALSE))</f>
        <v>Azalea Health EHR</v>
      </c>
    </row>
    <row r="10861" spans="1:11" x14ac:dyDescent="0.25">
      <c r="A10861" t="s">
        <v>74</v>
      </c>
      <c r="B10861">
        <v>144</v>
      </c>
      <c r="C10861" t="s">
        <v>728</v>
      </c>
      <c r="D10861" t="s">
        <v>75</v>
      </c>
      <c r="E10861">
        <v>6</v>
      </c>
      <c r="F10861">
        <v>6</v>
      </c>
      <c r="G10861">
        <v>100</v>
      </c>
      <c r="H10861" t="s">
        <v>65</v>
      </c>
      <c r="I10861">
        <v>99</v>
      </c>
      <c r="J10861" t="s">
        <v>66</v>
      </c>
      <c r="K10861" s="33" t="str">
        <f>IF(ISNA(VLOOKUP(C10861,'Provider-EHR crosswalk'!A:B,2,FALSE)),"No EHR Specified",VLOOKUP(C10861,'Provider-EHR crosswalk'!A:B,2,FALSE))</f>
        <v>Azalea Health EHR</v>
      </c>
    </row>
    <row r="10862" spans="1:11" x14ac:dyDescent="0.25">
      <c r="A10862" t="s">
        <v>76</v>
      </c>
      <c r="B10862">
        <v>144</v>
      </c>
      <c r="C10862" t="s">
        <v>728</v>
      </c>
      <c r="D10862" t="s">
        <v>77</v>
      </c>
      <c r="E10862">
        <v>6</v>
      </c>
      <c r="F10862">
        <v>6</v>
      </c>
      <c r="G10862">
        <v>100</v>
      </c>
      <c r="H10862" t="s">
        <v>65</v>
      </c>
      <c r="I10862">
        <v>85</v>
      </c>
      <c r="J10862" t="s">
        <v>66</v>
      </c>
      <c r="K10862" s="33" t="str">
        <f>IF(ISNA(VLOOKUP(C10862,'Provider-EHR crosswalk'!A:B,2,FALSE)),"No EHR Specified",VLOOKUP(C10862,'Provider-EHR crosswalk'!A:B,2,FALSE))</f>
        <v>Azalea Health EHR</v>
      </c>
    </row>
    <row r="10863" spans="1:11" x14ac:dyDescent="0.25">
      <c r="A10863" t="s">
        <v>78</v>
      </c>
      <c r="B10863">
        <v>144</v>
      </c>
      <c r="C10863" t="s">
        <v>728</v>
      </c>
      <c r="D10863" t="s">
        <v>79</v>
      </c>
      <c r="E10863">
        <v>6</v>
      </c>
      <c r="F10863">
        <v>6</v>
      </c>
      <c r="G10863">
        <v>100</v>
      </c>
      <c r="H10863" t="s">
        <v>65</v>
      </c>
      <c r="I10863">
        <v>85</v>
      </c>
      <c r="J10863" t="s">
        <v>66</v>
      </c>
      <c r="K10863" s="33" t="str">
        <f>IF(ISNA(VLOOKUP(C10863,'Provider-EHR crosswalk'!A:B,2,FALSE)),"No EHR Specified",VLOOKUP(C10863,'Provider-EHR crosswalk'!A:B,2,FALSE))</f>
        <v>Azalea Health EHR</v>
      </c>
    </row>
    <row r="10864" spans="1:11" x14ac:dyDescent="0.25">
      <c r="A10864" t="s">
        <v>80</v>
      </c>
      <c r="B10864">
        <v>144</v>
      </c>
      <c r="C10864" t="s">
        <v>728</v>
      </c>
      <c r="D10864" t="s">
        <v>81</v>
      </c>
      <c r="E10864">
        <v>6</v>
      </c>
      <c r="F10864">
        <v>6</v>
      </c>
      <c r="G10864">
        <v>100</v>
      </c>
      <c r="H10864" t="s">
        <v>65</v>
      </c>
      <c r="I10864">
        <v>85</v>
      </c>
      <c r="J10864" t="s">
        <v>66</v>
      </c>
      <c r="K10864" s="33" t="str">
        <f>IF(ISNA(VLOOKUP(C10864,'Provider-EHR crosswalk'!A:B,2,FALSE)),"No EHR Specified",VLOOKUP(C10864,'Provider-EHR crosswalk'!A:B,2,FALSE))</f>
        <v>Azalea Health EHR</v>
      </c>
    </row>
    <row r="10865" spans="1:11" x14ac:dyDescent="0.25">
      <c r="A10865" t="s">
        <v>82</v>
      </c>
      <c r="B10865">
        <v>144</v>
      </c>
      <c r="C10865" t="s">
        <v>728</v>
      </c>
      <c r="D10865" t="s">
        <v>83</v>
      </c>
      <c r="E10865">
        <v>6</v>
      </c>
      <c r="F10865">
        <v>6</v>
      </c>
      <c r="G10865">
        <v>100</v>
      </c>
      <c r="H10865" t="s">
        <v>65</v>
      </c>
      <c r="I10865">
        <v>85</v>
      </c>
      <c r="J10865" t="s">
        <v>66</v>
      </c>
      <c r="K10865" s="33" t="str">
        <f>IF(ISNA(VLOOKUP(C10865,'Provider-EHR crosswalk'!A:B,2,FALSE)),"No EHR Specified",VLOOKUP(C10865,'Provider-EHR crosswalk'!A:B,2,FALSE))</f>
        <v>Azalea Health EHR</v>
      </c>
    </row>
    <row r="10866" spans="1:11" x14ac:dyDescent="0.25">
      <c r="A10866" t="s">
        <v>84</v>
      </c>
      <c r="B10866">
        <v>144</v>
      </c>
      <c r="C10866" t="s">
        <v>728</v>
      </c>
      <c r="D10866" t="s">
        <v>85</v>
      </c>
      <c r="E10866">
        <v>6</v>
      </c>
      <c r="F10866">
        <v>6</v>
      </c>
      <c r="G10866">
        <v>100</v>
      </c>
      <c r="H10866" t="s">
        <v>65</v>
      </c>
      <c r="I10866">
        <v>85</v>
      </c>
      <c r="J10866" t="s">
        <v>66</v>
      </c>
      <c r="K10866" s="33" t="str">
        <f>IF(ISNA(VLOOKUP(C10866,'Provider-EHR crosswalk'!A:B,2,FALSE)),"No EHR Specified",VLOOKUP(C10866,'Provider-EHR crosswalk'!A:B,2,FALSE))</f>
        <v>Azalea Health EHR</v>
      </c>
    </row>
    <row r="10867" spans="1:11" x14ac:dyDescent="0.25">
      <c r="A10867" t="s">
        <v>86</v>
      </c>
      <c r="B10867">
        <v>144</v>
      </c>
      <c r="C10867" t="s">
        <v>728</v>
      </c>
      <c r="D10867" t="s">
        <v>87</v>
      </c>
      <c r="E10867">
        <v>6</v>
      </c>
      <c r="F10867">
        <v>6</v>
      </c>
      <c r="G10867">
        <v>100</v>
      </c>
      <c r="H10867" t="s">
        <v>65</v>
      </c>
      <c r="I10867">
        <v>95</v>
      </c>
      <c r="J10867" t="s">
        <v>66</v>
      </c>
      <c r="K10867" s="33" t="str">
        <f>IF(ISNA(VLOOKUP(C10867,'Provider-EHR crosswalk'!A:B,2,FALSE)),"No EHR Specified",VLOOKUP(C10867,'Provider-EHR crosswalk'!A:B,2,FALSE))</f>
        <v>Azalea Health EHR</v>
      </c>
    </row>
    <row r="10868" spans="1:11" x14ac:dyDescent="0.25">
      <c r="A10868" t="s">
        <v>88</v>
      </c>
      <c r="B10868">
        <v>144</v>
      </c>
      <c r="C10868" t="s">
        <v>728</v>
      </c>
      <c r="D10868" t="s">
        <v>89</v>
      </c>
      <c r="E10868">
        <v>6</v>
      </c>
      <c r="F10868">
        <v>6</v>
      </c>
      <c r="G10868">
        <v>100</v>
      </c>
      <c r="H10868" t="s">
        <v>65</v>
      </c>
      <c r="I10868">
        <v>95</v>
      </c>
      <c r="J10868" t="s">
        <v>66</v>
      </c>
      <c r="K10868" s="33" t="str">
        <f>IF(ISNA(VLOOKUP(C10868,'Provider-EHR crosswalk'!A:B,2,FALSE)),"No EHR Specified",VLOOKUP(C10868,'Provider-EHR crosswalk'!A:B,2,FALSE))</f>
        <v>Azalea Health EHR</v>
      </c>
    </row>
    <row r="10869" spans="1:11" x14ac:dyDescent="0.25">
      <c r="A10869" t="s">
        <v>90</v>
      </c>
      <c r="B10869">
        <v>144</v>
      </c>
      <c r="C10869" t="s">
        <v>728</v>
      </c>
      <c r="D10869" t="s">
        <v>91</v>
      </c>
      <c r="E10869">
        <v>6</v>
      </c>
      <c r="F10869">
        <v>6</v>
      </c>
      <c r="G10869">
        <v>100</v>
      </c>
      <c r="H10869" t="s">
        <v>65</v>
      </c>
      <c r="I10869">
        <v>90</v>
      </c>
      <c r="J10869" t="s">
        <v>66</v>
      </c>
      <c r="K10869" s="33" t="str">
        <f>IF(ISNA(VLOOKUP(C10869,'Provider-EHR crosswalk'!A:B,2,FALSE)),"No EHR Specified",VLOOKUP(C10869,'Provider-EHR crosswalk'!A:B,2,FALSE))</f>
        <v>Azalea Health EHR</v>
      </c>
    </row>
    <row r="10870" spans="1:11" x14ac:dyDescent="0.25">
      <c r="A10870" t="s">
        <v>92</v>
      </c>
      <c r="B10870">
        <v>144</v>
      </c>
      <c r="C10870" t="s">
        <v>728</v>
      </c>
      <c r="D10870" t="s">
        <v>93</v>
      </c>
      <c r="E10870">
        <v>1</v>
      </c>
      <c r="F10870">
        <v>6</v>
      </c>
      <c r="G10870">
        <v>16.670000000000002</v>
      </c>
      <c r="H10870" t="s">
        <v>65</v>
      </c>
      <c r="I10870">
        <v>90</v>
      </c>
      <c r="J10870" t="s">
        <v>69</v>
      </c>
      <c r="K10870" s="33" t="str">
        <f>IF(ISNA(VLOOKUP(C10870,'Provider-EHR crosswalk'!A:B,2,FALSE)),"No EHR Specified",VLOOKUP(C10870,'Provider-EHR crosswalk'!A:B,2,FALSE))</f>
        <v>Azalea Health EHR</v>
      </c>
    </row>
    <row r="10871" spans="1:11" x14ac:dyDescent="0.25">
      <c r="A10871" t="s">
        <v>94</v>
      </c>
      <c r="B10871">
        <v>144</v>
      </c>
      <c r="C10871" t="s">
        <v>728</v>
      </c>
      <c r="D10871" t="s">
        <v>95</v>
      </c>
      <c r="E10871">
        <v>5</v>
      </c>
      <c r="F10871">
        <v>6</v>
      </c>
      <c r="G10871">
        <v>83.33</v>
      </c>
      <c r="H10871" t="s">
        <v>65</v>
      </c>
      <c r="I10871">
        <v>90</v>
      </c>
      <c r="J10871" t="s">
        <v>69</v>
      </c>
      <c r="K10871" s="33" t="str">
        <f>IF(ISNA(VLOOKUP(C10871,'Provider-EHR crosswalk'!A:B,2,FALSE)),"No EHR Specified",VLOOKUP(C10871,'Provider-EHR crosswalk'!A:B,2,FALSE))</f>
        <v>Azalea Health EHR</v>
      </c>
    </row>
    <row r="10872" spans="1:11" x14ac:dyDescent="0.25">
      <c r="A10872" t="s">
        <v>96</v>
      </c>
      <c r="B10872">
        <v>144</v>
      </c>
      <c r="C10872" t="s">
        <v>728</v>
      </c>
      <c r="D10872" t="s">
        <v>97</v>
      </c>
      <c r="E10872">
        <v>6</v>
      </c>
      <c r="F10872">
        <v>6</v>
      </c>
      <c r="G10872">
        <v>100</v>
      </c>
      <c r="H10872" t="s">
        <v>65</v>
      </c>
      <c r="I10872">
        <v>90</v>
      </c>
      <c r="J10872" t="s">
        <v>66</v>
      </c>
      <c r="K10872" s="33" t="str">
        <f>IF(ISNA(VLOOKUP(C10872,'Provider-EHR crosswalk'!A:B,2,FALSE)),"No EHR Specified",VLOOKUP(C10872,'Provider-EHR crosswalk'!A:B,2,FALSE))</f>
        <v>Azalea Health EHR</v>
      </c>
    </row>
    <row r="10873" spans="1:11" x14ac:dyDescent="0.25">
      <c r="A10873" t="s">
        <v>98</v>
      </c>
      <c r="B10873">
        <v>144</v>
      </c>
      <c r="C10873" t="s">
        <v>728</v>
      </c>
      <c r="D10873" t="s">
        <v>99</v>
      </c>
      <c r="E10873">
        <v>6</v>
      </c>
      <c r="F10873">
        <v>6</v>
      </c>
      <c r="G10873">
        <v>100</v>
      </c>
      <c r="H10873" t="s">
        <v>65</v>
      </c>
      <c r="I10873">
        <v>90</v>
      </c>
      <c r="J10873" t="s">
        <v>66</v>
      </c>
      <c r="K10873" s="33" t="str">
        <f>IF(ISNA(VLOOKUP(C10873,'Provider-EHR crosswalk'!A:B,2,FALSE)),"No EHR Specified",VLOOKUP(C10873,'Provider-EHR crosswalk'!A:B,2,FALSE))</f>
        <v>Azalea Health EHR</v>
      </c>
    </row>
    <row r="10874" spans="1:11" x14ac:dyDescent="0.25">
      <c r="A10874" t="s">
        <v>100</v>
      </c>
      <c r="B10874">
        <v>144</v>
      </c>
      <c r="C10874" t="s">
        <v>728</v>
      </c>
      <c r="D10874" t="s">
        <v>101</v>
      </c>
      <c r="E10874">
        <v>45</v>
      </c>
      <c r="F10874">
        <v>45</v>
      </c>
      <c r="G10874">
        <v>100</v>
      </c>
      <c r="H10874" t="s">
        <v>65</v>
      </c>
      <c r="I10874">
        <v>99</v>
      </c>
      <c r="J10874" t="s">
        <v>66</v>
      </c>
      <c r="K10874" s="33" t="str">
        <f>IF(ISNA(VLOOKUP(C10874,'Provider-EHR crosswalk'!A:B,2,FALSE)),"No EHR Specified",VLOOKUP(C10874,'Provider-EHR crosswalk'!A:B,2,FALSE))</f>
        <v>Azalea Health EHR</v>
      </c>
    </row>
    <row r="10875" spans="1:11" x14ac:dyDescent="0.25">
      <c r="A10875" t="s">
        <v>102</v>
      </c>
      <c r="B10875">
        <v>144</v>
      </c>
      <c r="C10875" t="s">
        <v>728</v>
      </c>
      <c r="D10875" t="s">
        <v>103</v>
      </c>
      <c r="E10875">
        <v>45</v>
      </c>
      <c r="F10875">
        <v>45</v>
      </c>
      <c r="G10875">
        <v>100</v>
      </c>
      <c r="H10875" t="s">
        <v>65</v>
      </c>
      <c r="I10875">
        <v>99</v>
      </c>
      <c r="J10875" t="s">
        <v>66</v>
      </c>
      <c r="K10875" s="33" t="str">
        <f>IF(ISNA(VLOOKUP(C10875,'Provider-EHR crosswalk'!A:B,2,FALSE)),"No EHR Specified",VLOOKUP(C10875,'Provider-EHR crosswalk'!A:B,2,FALSE))</f>
        <v>Azalea Health EHR</v>
      </c>
    </row>
    <row r="10876" spans="1:11" x14ac:dyDescent="0.25">
      <c r="A10876" t="s">
        <v>104</v>
      </c>
      <c r="B10876">
        <v>144</v>
      </c>
      <c r="C10876" t="s">
        <v>728</v>
      </c>
      <c r="D10876" t="s">
        <v>105</v>
      </c>
      <c r="E10876">
        <v>45</v>
      </c>
      <c r="F10876">
        <v>45</v>
      </c>
      <c r="G10876">
        <v>100</v>
      </c>
      <c r="H10876" t="s">
        <v>65</v>
      </c>
      <c r="I10876">
        <v>99</v>
      </c>
      <c r="J10876" t="s">
        <v>66</v>
      </c>
      <c r="K10876" s="33" t="str">
        <f>IF(ISNA(VLOOKUP(C10876,'Provider-EHR crosswalk'!A:B,2,FALSE)),"No EHR Specified",VLOOKUP(C10876,'Provider-EHR crosswalk'!A:B,2,FALSE))</f>
        <v>Azalea Health EHR</v>
      </c>
    </row>
    <row r="10877" spans="1:11" x14ac:dyDescent="0.25">
      <c r="A10877" t="s">
        <v>106</v>
      </c>
      <c r="B10877">
        <v>144</v>
      </c>
      <c r="C10877" t="s">
        <v>728</v>
      </c>
      <c r="D10877" t="s">
        <v>107</v>
      </c>
      <c r="E10877">
        <v>45</v>
      </c>
      <c r="F10877">
        <v>45</v>
      </c>
      <c r="G10877">
        <v>100</v>
      </c>
      <c r="H10877" t="s">
        <v>65</v>
      </c>
      <c r="I10877">
        <v>99</v>
      </c>
      <c r="J10877" t="s">
        <v>66</v>
      </c>
      <c r="K10877" s="33" t="str">
        <f>IF(ISNA(VLOOKUP(C10877,'Provider-EHR crosswalk'!A:B,2,FALSE)),"No EHR Specified",VLOOKUP(C10877,'Provider-EHR crosswalk'!A:B,2,FALSE))</f>
        <v>Azalea Health EHR</v>
      </c>
    </row>
    <row r="10878" spans="1:11" x14ac:dyDescent="0.25">
      <c r="A10878" t="s">
        <v>108</v>
      </c>
      <c r="B10878">
        <v>144</v>
      </c>
      <c r="C10878" t="s">
        <v>728</v>
      </c>
      <c r="D10878" t="s">
        <v>109</v>
      </c>
      <c r="E10878">
        <v>45</v>
      </c>
      <c r="F10878">
        <v>45</v>
      </c>
      <c r="G10878">
        <v>100</v>
      </c>
      <c r="H10878" t="s">
        <v>65</v>
      </c>
      <c r="I10878">
        <v>99</v>
      </c>
      <c r="J10878" t="s">
        <v>66</v>
      </c>
      <c r="K10878" s="33" t="str">
        <f>IF(ISNA(VLOOKUP(C10878,'Provider-EHR crosswalk'!A:B,2,FALSE)),"No EHR Specified",VLOOKUP(C10878,'Provider-EHR crosswalk'!A:B,2,FALSE))</f>
        <v>Azalea Health EHR</v>
      </c>
    </row>
    <row r="10879" spans="1:11" x14ac:dyDescent="0.25">
      <c r="A10879" t="s">
        <v>110</v>
      </c>
      <c r="B10879">
        <v>144</v>
      </c>
      <c r="C10879" t="s">
        <v>728</v>
      </c>
      <c r="D10879" t="s">
        <v>111</v>
      </c>
      <c r="E10879">
        <v>45</v>
      </c>
      <c r="F10879">
        <v>45</v>
      </c>
      <c r="G10879">
        <v>100</v>
      </c>
      <c r="H10879" t="s">
        <v>65</v>
      </c>
      <c r="I10879">
        <v>99</v>
      </c>
      <c r="J10879" t="s">
        <v>66</v>
      </c>
      <c r="K10879" s="33" t="str">
        <f>IF(ISNA(VLOOKUP(C10879,'Provider-EHR crosswalk'!A:B,2,FALSE)),"No EHR Specified",VLOOKUP(C10879,'Provider-EHR crosswalk'!A:B,2,FALSE))</f>
        <v>Azalea Health EHR</v>
      </c>
    </row>
    <row r="10880" spans="1:11" x14ac:dyDescent="0.25">
      <c r="A10880" t="s">
        <v>112</v>
      </c>
      <c r="B10880">
        <v>144</v>
      </c>
      <c r="C10880" t="s">
        <v>728</v>
      </c>
      <c r="D10880" t="s">
        <v>113</v>
      </c>
      <c r="E10880">
        <v>45</v>
      </c>
      <c r="F10880">
        <v>45</v>
      </c>
      <c r="G10880">
        <v>100</v>
      </c>
      <c r="H10880" t="s">
        <v>65</v>
      </c>
      <c r="I10880">
        <v>99</v>
      </c>
      <c r="J10880" t="s">
        <v>66</v>
      </c>
      <c r="K10880" s="33" t="str">
        <f>IF(ISNA(VLOOKUP(C10880,'Provider-EHR crosswalk'!A:B,2,FALSE)),"No EHR Specified",VLOOKUP(C10880,'Provider-EHR crosswalk'!A:B,2,FALSE))</f>
        <v>Azalea Health EHR</v>
      </c>
    </row>
    <row r="10881" spans="1:11" x14ac:dyDescent="0.25">
      <c r="A10881" t="s">
        <v>114</v>
      </c>
      <c r="B10881">
        <v>144</v>
      </c>
      <c r="C10881" t="s">
        <v>728</v>
      </c>
      <c r="D10881" t="s">
        <v>115</v>
      </c>
      <c r="E10881">
        <v>0</v>
      </c>
      <c r="F10881">
        <v>6</v>
      </c>
      <c r="G10881">
        <v>0</v>
      </c>
      <c r="H10881" t="s">
        <v>116</v>
      </c>
      <c r="I10881">
        <v>4</v>
      </c>
      <c r="J10881" t="s">
        <v>66</v>
      </c>
      <c r="K10881" s="33" t="str">
        <f>IF(ISNA(VLOOKUP(C10881,'Provider-EHR crosswalk'!A:B,2,FALSE)),"No EHR Specified",VLOOKUP(C10881,'Provider-EHR crosswalk'!A:B,2,FALSE))</f>
        <v>Azalea Health EHR</v>
      </c>
    </row>
    <row r="10882" spans="1:11" x14ac:dyDescent="0.25">
      <c r="A10882" t="s">
        <v>117</v>
      </c>
      <c r="B10882">
        <v>144</v>
      </c>
      <c r="C10882" t="s">
        <v>728</v>
      </c>
      <c r="D10882" t="s">
        <v>118</v>
      </c>
      <c r="E10882">
        <v>0</v>
      </c>
      <c r="F10882">
        <v>6</v>
      </c>
      <c r="G10882">
        <v>0</v>
      </c>
      <c r="H10882" t="s">
        <v>116</v>
      </c>
      <c r="I10882">
        <v>4</v>
      </c>
      <c r="J10882" t="s">
        <v>66</v>
      </c>
      <c r="K10882" s="33" t="str">
        <f>IF(ISNA(VLOOKUP(C10882,'Provider-EHR crosswalk'!A:B,2,FALSE)),"No EHR Specified",VLOOKUP(C10882,'Provider-EHR crosswalk'!A:B,2,FALSE))</f>
        <v>Azalea Health EHR</v>
      </c>
    </row>
    <row r="10883" spans="1:11" x14ac:dyDescent="0.25">
      <c r="A10883" t="s">
        <v>119</v>
      </c>
      <c r="B10883">
        <v>144</v>
      </c>
      <c r="C10883" t="s">
        <v>728</v>
      </c>
      <c r="D10883" t="s">
        <v>120</v>
      </c>
      <c r="E10883">
        <v>0</v>
      </c>
      <c r="F10883">
        <v>6</v>
      </c>
      <c r="G10883">
        <v>0</v>
      </c>
      <c r="H10883" t="s">
        <v>116</v>
      </c>
      <c r="I10883">
        <v>4</v>
      </c>
      <c r="J10883" t="s">
        <v>66</v>
      </c>
      <c r="K10883" s="33" t="str">
        <f>IF(ISNA(VLOOKUP(C10883,'Provider-EHR crosswalk'!A:B,2,FALSE)),"No EHR Specified",VLOOKUP(C10883,'Provider-EHR crosswalk'!A:B,2,FALSE))</f>
        <v>Azalea Health EHR</v>
      </c>
    </row>
    <row r="10884" spans="1:11" x14ac:dyDescent="0.25">
      <c r="A10884" t="s">
        <v>121</v>
      </c>
      <c r="B10884">
        <v>144</v>
      </c>
      <c r="C10884" t="s">
        <v>728</v>
      </c>
      <c r="D10884" t="s">
        <v>122</v>
      </c>
      <c r="E10884">
        <v>0</v>
      </c>
      <c r="F10884">
        <v>6</v>
      </c>
      <c r="G10884">
        <v>0</v>
      </c>
      <c r="H10884" t="s">
        <v>116</v>
      </c>
      <c r="I10884">
        <v>1</v>
      </c>
      <c r="J10884" t="s">
        <v>66</v>
      </c>
      <c r="K10884" s="33" t="str">
        <f>IF(ISNA(VLOOKUP(C10884,'Provider-EHR crosswalk'!A:B,2,FALSE)),"No EHR Specified",VLOOKUP(C10884,'Provider-EHR crosswalk'!A:B,2,FALSE))</f>
        <v>Azalea Health EHR</v>
      </c>
    </row>
    <row r="10885" spans="1:11" x14ac:dyDescent="0.25">
      <c r="A10885" t="s">
        <v>123</v>
      </c>
      <c r="B10885">
        <v>144</v>
      </c>
      <c r="C10885" t="s">
        <v>728</v>
      </c>
      <c r="D10885" t="s">
        <v>124</v>
      </c>
      <c r="E10885">
        <v>0</v>
      </c>
      <c r="F10885">
        <v>45</v>
      </c>
      <c r="G10885">
        <v>0</v>
      </c>
      <c r="H10885" t="s">
        <v>116</v>
      </c>
      <c r="I10885">
        <v>1</v>
      </c>
      <c r="J10885" t="s">
        <v>66</v>
      </c>
      <c r="K10885" s="33" t="str">
        <f>IF(ISNA(VLOOKUP(C10885,'Provider-EHR crosswalk'!A:B,2,FALSE)),"No EHR Specified",VLOOKUP(C10885,'Provider-EHR crosswalk'!A:B,2,FALSE))</f>
        <v>Azalea Health EHR</v>
      </c>
    </row>
    <row r="10886" spans="1:11" x14ac:dyDescent="0.25">
      <c r="A10886" t="s">
        <v>125</v>
      </c>
      <c r="B10886">
        <v>144</v>
      </c>
      <c r="C10886" t="s">
        <v>728</v>
      </c>
      <c r="D10886" t="s">
        <v>126</v>
      </c>
      <c r="E10886">
        <v>0</v>
      </c>
      <c r="F10886">
        <v>45</v>
      </c>
      <c r="G10886">
        <v>0</v>
      </c>
      <c r="H10886" t="s">
        <v>116</v>
      </c>
      <c r="I10886">
        <v>1</v>
      </c>
      <c r="J10886" t="s">
        <v>66</v>
      </c>
      <c r="K10886" s="33" t="str">
        <f>IF(ISNA(VLOOKUP(C10886,'Provider-EHR crosswalk'!A:B,2,FALSE)),"No EHR Specified",VLOOKUP(C10886,'Provider-EHR crosswalk'!A:B,2,FALSE))</f>
        <v>Azalea Health EHR</v>
      </c>
    </row>
    <row r="10887" spans="1:11" x14ac:dyDescent="0.25">
      <c r="A10887" t="s">
        <v>127</v>
      </c>
      <c r="B10887">
        <v>144</v>
      </c>
      <c r="C10887" t="s">
        <v>728</v>
      </c>
      <c r="D10887" t="s">
        <v>128</v>
      </c>
      <c r="E10887">
        <v>2</v>
      </c>
      <c r="F10887">
        <v>45</v>
      </c>
      <c r="G10887">
        <v>4.4400000000000004</v>
      </c>
      <c r="H10887" t="s">
        <v>116</v>
      </c>
      <c r="I10887">
        <v>4</v>
      </c>
      <c r="J10887" t="s">
        <v>69</v>
      </c>
      <c r="K10887" s="33" t="str">
        <f>IF(ISNA(VLOOKUP(C10887,'Provider-EHR crosswalk'!A:B,2,FALSE)),"No EHR Specified",VLOOKUP(C10887,'Provider-EHR crosswalk'!A:B,2,FALSE))</f>
        <v>Azalea Health EHR</v>
      </c>
    </row>
    <row r="10888" spans="1:11" x14ac:dyDescent="0.25">
      <c r="A10888" t="s">
        <v>129</v>
      </c>
      <c r="B10888">
        <v>144</v>
      </c>
      <c r="C10888" t="s">
        <v>728</v>
      </c>
      <c r="D10888" t="s">
        <v>130</v>
      </c>
      <c r="E10888">
        <v>1</v>
      </c>
      <c r="F10888">
        <v>45</v>
      </c>
      <c r="G10888">
        <v>2.2200000000000002</v>
      </c>
      <c r="H10888" t="s">
        <v>116</v>
      </c>
      <c r="I10888">
        <v>4</v>
      </c>
      <c r="J10888" t="s">
        <v>66</v>
      </c>
      <c r="K10888" s="33" t="str">
        <f>IF(ISNA(VLOOKUP(C10888,'Provider-EHR crosswalk'!A:B,2,FALSE)),"No EHR Specified",VLOOKUP(C10888,'Provider-EHR crosswalk'!A:B,2,FALSE))</f>
        <v>Azalea Health EHR</v>
      </c>
    </row>
    <row r="10889" spans="1:11" x14ac:dyDescent="0.25">
      <c r="A10889" t="s">
        <v>131</v>
      </c>
      <c r="B10889">
        <v>144</v>
      </c>
      <c r="C10889" t="s">
        <v>728</v>
      </c>
      <c r="D10889" t="s">
        <v>132</v>
      </c>
      <c r="E10889">
        <v>3</v>
      </c>
      <c r="F10889">
        <v>45</v>
      </c>
      <c r="G10889">
        <v>6.67</v>
      </c>
      <c r="H10889" t="s">
        <v>116</v>
      </c>
      <c r="I10889">
        <v>4</v>
      </c>
      <c r="J10889" t="s">
        <v>69</v>
      </c>
      <c r="K10889" s="33" t="str">
        <f>IF(ISNA(VLOOKUP(C10889,'Provider-EHR crosswalk'!A:B,2,FALSE)),"No EHR Specified",VLOOKUP(C10889,'Provider-EHR crosswalk'!A:B,2,FALSE))</f>
        <v>Azalea Health EHR</v>
      </c>
    </row>
    <row r="10890" spans="1:11" x14ac:dyDescent="0.25">
      <c r="A10890" t="s">
        <v>133</v>
      </c>
      <c r="B10890">
        <v>144</v>
      </c>
      <c r="C10890" t="s">
        <v>728</v>
      </c>
      <c r="D10890" t="s">
        <v>134</v>
      </c>
      <c r="E10890">
        <v>0</v>
      </c>
      <c r="F10890">
        <v>45</v>
      </c>
      <c r="G10890">
        <v>0</v>
      </c>
      <c r="H10890" t="s">
        <v>116</v>
      </c>
      <c r="I10890">
        <v>1</v>
      </c>
      <c r="J10890" t="s">
        <v>66</v>
      </c>
      <c r="K10890" s="33" t="str">
        <f>IF(ISNA(VLOOKUP(C10890,'Provider-EHR crosswalk'!A:B,2,FALSE)),"No EHR Specified",VLOOKUP(C10890,'Provider-EHR crosswalk'!A:B,2,FALSE))</f>
        <v>Azalea Health EHR</v>
      </c>
    </row>
    <row r="10891" spans="1:11" x14ac:dyDescent="0.25">
      <c r="A10891" t="s">
        <v>135</v>
      </c>
      <c r="B10891">
        <v>144</v>
      </c>
      <c r="C10891" t="s">
        <v>728</v>
      </c>
      <c r="D10891" t="s">
        <v>136</v>
      </c>
      <c r="E10891">
        <v>0</v>
      </c>
      <c r="F10891">
        <v>45</v>
      </c>
      <c r="G10891">
        <v>0</v>
      </c>
      <c r="H10891" t="s">
        <v>116</v>
      </c>
      <c r="I10891">
        <v>1</v>
      </c>
      <c r="J10891" t="s">
        <v>66</v>
      </c>
      <c r="K10891" s="33" t="str">
        <f>IF(ISNA(VLOOKUP(C10891,'Provider-EHR crosswalk'!A:B,2,FALSE)),"No EHR Specified",VLOOKUP(C10891,'Provider-EHR crosswalk'!A:B,2,FALSE))</f>
        <v>Azalea Health EHR</v>
      </c>
    </row>
    <row r="10892" spans="1:11" x14ac:dyDescent="0.25">
      <c r="A10892" t="s">
        <v>137</v>
      </c>
      <c r="B10892">
        <v>144</v>
      </c>
      <c r="C10892" t="s">
        <v>728</v>
      </c>
      <c r="D10892" t="s">
        <v>138</v>
      </c>
      <c r="E10892">
        <v>0</v>
      </c>
      <c r="F10892">
        <v>45</v>
      </c>
      <c r="G10892">
        <v>0</v>
      </c>
      <c r="H10892" t="s">
        <v>116</v>
      </c>
      <c r="I10892">
        <v>1</v>
      </c>
      <c r="J10892" t="s">
        <v>66</v>
      </c>
      <c r="K10892" s="33" t="str">
        <f>IF(ISNA(VLOOKUP(C10892,'Provider-EHR crosswalk'!A:B,2,FALSE)),"No EHR Specified",VLOOKUP(C10892,'Provider-EHR crosswalk'!A:B,2,FALSE))</f>
        <v>Azalea Health EHR</v>
      </c>
    </row>
    <row r="10893" spans="1:11" x14ac:dyDescent="0.25">
      <c r="A10893" t="s">
        <v>139</v>
      </c>
      <c r="B10893">
        <v>144</v>
      </c>
      <c r="C10893" t="s">
        <v>728</v>
      </c>
      <c r="D10893" t="s">
        <v>140</v>
      </c>
      <c r="E10893">
        <v>0</v>
      </c>
      <c r="F10893">
        <v>45</v>
      </c>
      <c r="G10893">
        <v>0</v>
      </c>
      <c r="H10893" t="s">
        <v>116</v>
      </c>
      <c r="I10893">
        <v>1</v>
      </c>
      <c r="J10893" t="s">
        <v>66</v>
      </c>
      <c r="K10893" s="33" t="str">
        <f>IF(ISNA(VLOOKUP(C10893,'Provider-EHR crosswalk'!A:B,2,FALSE)),"No EHR Specified",VLOOKUP(C10893,'Provider-EHR crosswalk'!A:B,2,FALSE))</f>
        <v>Azalea Health EHR</v>
      </c>
    </row>
    <row r="10894" spans="1:11" x14ac:dyDescent="0.25">
      <c r="A10894" t="s">
        <v>141</v>
      </c>
      <c r="B10894">
        <v>144</v>
      </c>
      <c r="C10894" t="s">
        <v>728</v>
      </c>
      <c r="D10894" t="s">
        <v>142</v>
      </c>
      <c r="E10894">
        <v>0</v>
      </c>
      <c r="F10894">
        <v>45</v>
      </c>
      <c r="G10894">
        <v>0</v>
      </c>
      <c r="H10894" t="s">
        <v>116</v>
      </c>
      <c r="I10894">
        <v>1</v>
      </c>
      <c r="J10894" t="s">
        <v>66</v>
      </c>
      <c r="K10894" s="33" t="str">
        <f>IF(ISNA(VLOOKUP(C10894,'Provider-EHR crosswalk'!A:B,2,FALSE)),"No EHR Specified",VLOOKUP(C10894,'Provider-EHR crosswalk'!A:B,2,FALSE))</f>
        <v>Azalea Health EHR</v>
      </c>
    </row>
    <row r="10895" spans="1:11" x14ac:dyDescent="0.25">
      <c r="A10895" t="s">
        <v>143</v>
      </c>
      <c r="B10895">
        <v>144</v>
      </c>
      <c r="C10895" t="s">
        <v>728</v>
      </c>
      <c r="D10895" t="s">
        <v>144</v>
      </c>
      <c r="E10895">
        <v>0</v>
      </c>
      <c r="F10895">
        <v>45</v>
      </c>
      <c r="G10895">
        <v>0</v>
      </c>
      <c r="H10895" t="s">
        <v>116</v>
      </c>
      <c r="I10895">
        <v>1</v>
      </c>
      <c r="J10895" t="s">
        <v>66</v>
      </c>
      <c r="K10895" s="33" t="str">
        <f>IF(ISNA(VLOOKUP(C10895,'Provider-EHR crosswalk'!A:B,2,FALSE)),"No EHR Specified",VLOOKUP(C10895,'Provider-EHR crosswalk'!A:B,2,FALSE))</f>
        <v>Azalea Health EHR</v>
      </c>
    </row>
    <row r="10896" spans="1:11" x14ac:dyDescent="0.25">
      <c r="A10896" t="s">
        <v>145</v>
      </c>
      <c r="B10896">
        <v>144</v>
      </c>
      <c r="C10896" t="s">
        <v>728</v>
      </c>
      <c r="D10896" t="s">
        <v>146</v>
      </c>
      <c r="E10896">
        <v>0</v>
      </c>
      <c r="F10896">
        <v>45</v>
      </c>
      <c r="G10896">
        <v>0</v>
      </c>
      <c r="H10896" t="s">
        <v>116</v>
      </c>
      <c r="I10896">
        <v>1</v>
      </c>
      <c r="J10896" t="s">
        <v>66</v>
      </c>
      <c r="K10896" s="33" t="str">
        <f>IF(ISNA(VLOOKUP(C10896,'Provider-EHR crosswalk'!A:B,2,FALSE)),"No EHR Specified",VLOOKUP(C10896,'Provider-EHR crosswalk'!A:B,2,FALSE))</f>
        <v>Azalea Health EHR</v>
      </c>
    </row>
    <row r="10897" spans="1:11" x14ac:dyDescent="0.25">
      <c r="A10897" t="s">
        <v>147</v>
      </c>
      <c r="B10897">
        <v>144</v>
      </c>
      <c r="C10897" t="s">
        <v>728</v>
      </c>
      <c r="D10897" t="s">
        <v>148</v>
      </c>
      <c r="E10897">
        <v>0</v>
      </c>
      <c r="F10897">
        <v>45</v>
      </c>
      <c r="G10897">
        <v>0</v>
      </c>
      <c r="H10897" t="s">
        <v>116</v>
      </c>
      <c r="I10897">
        <v>1</v>
      </c>
      <c r="J10897" t="s">
        <v>66</v>
      </c>
      <c r="K10897" s="33" t="str">
        <f>IF(ISNA(VLOOKUP(C10897,'Provider-EHR crosswalk'!A:B,2,FALSE)),"No EHR Specified",VLOOKUP(C10897,'Provider-EHR crosswalk'!A:B,2,FALSE))</f>
        <v>Azalea Health EHR</v>
      </c>
    </row>
    <row r="10898" spans="1:11" x14ac:dyDescent="0.25">
      <c r="A10898" t="s">
        <v>149</v>
      </c>
      <c r="B10898">
        <v>144</v>
      </c>
      <c r="C10898" t="s">
        <v>728</v>
      </c>
      <c r="D10898" t="s">
        <v>150</v>
      </c>
      <c r="E10898">
        <v>0</v>
      </c>
      <c r="F10898">
        <v>45</v>
      </c>
      <c r="G10898">
        <v>0</v>
      </c>
      <c r="H10898" t="s">
        <v>116</v>
      </c>
      <c r="I10898">
        <v>1</v>
      </c>
      <c r="J10898" t="s">
        <v>66</v>
      </c>
      <c r="K10898" s="33" t="str">
        <f>IF(ISNA(VLOOKUP(C10898,'Provider-EHR crosswalk'!A:B,2,FALSE)),"No EHR Specified",VLOOKUP(C10898,'Provider-EHR crosswalk'!A:B,2,FALSE))</f>
        <v>Azalea Health EHR</v>
      </c>
    </row>
    <row r="10899" spans="1:11" x14ac:dyDescent="0.25">
      <c r="A10899" t="s">
        <v>151</v>
      </c>
      <c r="B10899">
        <v>144</v>
      </c>
      <c r="C10899" t="s">
        <v>728</v>
      </c>
      <c r="D10899" t="s">
        <v>152</v>
      </c>
      <c r="E10899">
        <v>0</v>
      </c>
      <c r="F10899">
        <v>45</v>
      </c>
      <c r="G10899">
        <v>0</v>
      </c>
      <c r="H10899" t="s">
        <v>116</v>
      </c>
      <c r="I10899">
        <v>1</v>
      </c>
      <c r="J10899" t="s">
        <v>66</v>
      </c>
      <c r="K10899" s="33" t="str">
        <f>IF(ISNA(VLOOKUP(C10899,'Provider-EHR crosswalk'!A:B,2,FALSE)),"No EHR Specified",VLOOKUP(C10899,'Provider-EHR crosswalk'!A:B,2,FALSE))</f>
        <v>Azalea Health EHR</v>
      </c>
    </row>
    <row r="10900" spans="1:11" x14ac:dyDescent="0.25">
      <c r="A10900" t="s">
        <v>153</v>
      </c>
      <c r="B10900">
        <v>144</v>
      </c>
      <c r="C10900" t="s">
        <v>728</v>
      </c>
      <c r="D10900" t="s">
        <v>154</v>
      </c>
      <c r="E10900">
        <v>0</v>
      </c>
      <c r="F10900">
        <v>45</v>
      </c>
      <c r="G10900">
        <v>0</v>
      </c>
      <c r="H10900" t="s">
        <v>116</v>
      </c>
      <c r="I10900">
        <v>1</v>
      </c>
      <c r="J10900" t="s">
        <v>66</v>
      </c>
      <c r="K10900" s="33" t="str">
        <f>IF(ISNA(VLOOKUP(C10900,'Provider-EHR crosswalk'!A:B,2,FALSE)),"No EHR Specified",VLOOKUP(C10900,'Provider-EHR crosswalk'!A:B,2,FALSE))</f>
        <v>Azalea Health EHR</v>
      </c>
    </row>
    <row r="10901" spans="1:11" x14ac:dyDescent="0.25">
      <c r="A10901" t="s">
        <v>155</v>
      </c>
      <c r="B10901">
        <v>144</v>
      </c>
      <c r="C10901" t="s">
        <v>728</v>
      </c>
      <c r="D10901" t="s">
        <v>156</v>
      </c>
      <c r="E10901">
        <v>0</v>
      </c>
      <c r="F10901">
        <v>45</v>
      </c>
      <c r="G10901">
        <v>0</v>
      </c>
      <c r="H10901" t="s">
        <v>157</v>
      </c>
      <c r="I10901" t="s">
        <v>157</v>
      </c>
      <c r="J10901" t="s">
        <v>157</v>
      </c>
      <c r="K10901" s="33" t="str">
        <f>IF(ISNA(VLOOKUP(C10901,'Provider-EHR crosswalk'!A:B,2,FALSE)),"No EHR Specified",VLOOKUP(C10901,'Provider-EHR crosswalk'!A:B,2,FALSE))</f>
        <v>Azalea Health EHR</v>
      </c>
    </row>
    <row r="10902" spans="1:11" x14ac:dyDescent="0.25">
      <c r="A10902" t="s">
        <v>158</v>
      </c>
      <c r="B10902">
        <v>144</v>
      </c>
      <c r="C10902" t="s">
        <v>728</v>
      </c>
      <c r="D10902" t="s">
        <v>159</v>
      </c>
      <c r="E10902">
        <v>0</v>
      </c>
      <c r="F10902">
        <v>45</v>
      </c>
      <c r="G10902">
        <v>0</v>
      </c>
      <c r="H10902" t="s">
        <v>157</v>
      </c>
      <c r="I10902" t="s">
        <v>157</v>
      </c>
      <c r="J10902" t="s">
        <v>157</v>
      </c>
      <c r="K10902" s="33" t="str">
        <f>IF(ISNA(VLOOKUP(C10902,'Provider-EHR crosswalk'!A:B,2,FALSE)),"No EHR Specified",VLOOKUP(C10902,'Provider-EHR crosswalk'!A:B,2,FALSE))</f>
        <v>Azalea Health EHR</v>
      </c>
    </row>
    <row r="10903" spans="1:11" x14ac:dyDescent="0.25">
      <c r="A10903" t="s">
        <v>162</v>
      </c>
      <c r="B10903">
        <v>144</v>
      </c>
      <c r="C10903" t="s">
        <v>728</v>
      </c>
      <c r="D10903" t="s">
        <v>163</v>
      </c>
      <c r="E10903">
        <v>45</v>
      </c>
      <c r="F10903">
        <v>45</v>
      </c>
      <c r="G10903">
        <v>100</v>
      </c>
      <c r="H10903" t="s">
        <v>65</v>
      </c>
      <c r="I10903">
        <v>95</v>
      </c>
      <c r="J10903" t="s">
        <v>66</v>
      </c>
      <c r="K10903" s="33" t="str">
        <f>IF(ISNA(VLOOKUP(C10903,'Provider-EHR crosswalk'!A:B,2,FALSE)),"No EHR Specified",VLOOKUP(C10903,'Provider-EHR crosswalk'!A:B,2,FALSE))</f>
        <v>Azalea Health EHR</v>
      </c>
    </row>
    <row r="10904" spans="1:11" x14ac:dyDescent="0.25">
      <c r="A10904" t="s">
        <v>164</v>
      </c>
      <c r="B10904">
        <v>144</v>
      </c>
      <c r="C10904" t="s">
        <v>728</v>
      </c>
      <c r="D10904" t="s">
        <v>165</v>
      </c>
      <c r="E10904">
        <v>5</v>
      </c>
      <c r="F10904">
        <v>6</v>
      </c>
      <c r="G10904">
        <v>83.33</v>
      </c>
      <c r="H10904" t="s">
        <v>65</v>
      </c>
      <c r="I10904">
        <v>95</v>
      </c>
      <c r="J10904" t="s">
        <v>69</v>
      </c>
      <c r="K10904" s="33" t="str">
        <f>IF(ISNA(VLOOKUP(C10904,'Provider-EHR crosswalk'!A:B,2,FALSE)),"No EHR Specified",VLOOKUP(C10904,'Provider-EHR crosswalk'!A:B,2,FALSE))</f>
        <v>Azalea Health EHR</v>
      </c>
    </row>
    <row r="10905" spans="1:11" x14ac:dyDescent="0.25">
      <c r="A10905" t="s">
        <v>166</v>
      </c>
      <c r="B10905">
        <v>144</v>
      </c>
      <c r="C10905" t="s">
        <v>728</v>
      </c>
      <c r="D10905" t="s">
        <v>167</v>
      </c>
      <c r="E10905">
        <v>0</v>
      </c>
      <c r="F10905">
        <v>6</v>
      </c>
      <c r="G10905">
        <v>0</v>
      </c>
      <c r="H10905" t="s">
        <v>116</v>
      </c>
      <c r="I10905">
        <v>5</v>
      </c>
      <c r="J10905" t="s">
        <v>66</v>
      </c>
      <c r="K10905" s="33" t="str">
        <f>IF(ISNA(VLOOKUP(C10905,'Provider-EHR crosswalk'!A:B,2,FALSE)),"No EHR Specified",VLOOKUP(C10905,'Provider-EHR crosswalk'!A:B,2,FALSE))</f>
        <v>Azalea Health EHR</v>
      </c>
    </row>
    <row r="10906" spans="1:11" x14ac:dyDescent="0.25">
      <c r="A10906" t="s">
        <v>168</v>
      </c>
      <c r="B10906">
        <v>144</v>
      </c>
      <c r="C10906" t="s">
        <v>728</v>
      </c>
      <c r="D10906" t="s">
        <v>169</v>
      </c>
      <c r="E10906">
        <v>0</v>
      </c>
      <c r="F10906">
        <v>6</v>
      </c>
      <c r="G10906">
        <v>0</v>
      </c>
      <c r="H10906" t="s">
        <v>116</v>
      </c>
      <c r="I10906">
        <v>5</v>
      </c>
      <c r="J10906" t="s">
        <v>66</v>
      </c>
      <c r="K10906" s="33" t="str">
        <f>IF(ISNA(VLOOKUP(C10906,'Provider-EHR crosswalk'!A:B,2,FALSE)),"No EHR Specified",VLOOKUP(C10906,'Provider-EHR crosswalk'!A:B,2,FALSE))</f>
        <v>Azalea Health EHR</v>
      </c>
    </row>
    <row r="10907" spans="1:11" x14ac:dyDescent="0.25">
      <c r="A10907" t="s">
        <v>170</v>
      </c>
      <c r="B10907">
        <v>144</v>
      </c>
      <c r="C10907" t="s">
        <v>728</v>
      </c>
      <c r="D10907" t="s">
        <v>171</v>
      </c>
      <c r="E10907">
        <v>1</v>
      </c>
      <c r="F10907">
        <v>6</v>
      </c>
      <c r="G10907">
        <v>16.670000000000002</v>
      </c>
      <c r="H10907" t="s">
        <v>116</v>
      </c>
      <c r="I10907">
        <v>5</v>
      </c>
      <c r="J10907" t="s">
        <v>69</v>
      </c>
      <c r="K10907" s="33" t="str">
        <f>IF(ISNA(VLOOKUP(C10907,'Provider-EHR crosswalk'!A:B,2,FALSE)),"No EHR Specified",VLOOKUP(C10907,'Provider-EHR crosswalk'!A:B,2,FALSE))</f>
        <v>Azalea Health EHR</v>
      </c>
    </row>
    <row r="10908" spans="1:11" x14ac:dyDescent="0.25">
      <c r="A10908" t="s">
        <v>172</v>
      </c>
      <c r="B10908">
        <v>144</v>
      </c>
      <c r="C10908" t="s">
        <v>728</v>
      </c>
      <c r="D10908" t="s">
        <v>173</v>
      </c>
      <c r="E10908">
        <v>0</v>
      </c>
      <c r="F10908">
        <v>45</v>
      </c>
      <c r="G10908">
        <v>0</v>
      </c>
      <c r="H10908" t="s">
        <v>116</v>
      </c>
      <c r="I10908">
        <v>5</v>
      </c>
      <c r="J10908" t="s">
        <v>66</v>
      </c>
      <c r="K10908" s="33" t="str">
        <f>IF(ISNA(VLOOKUP(C10908,'Provider-EHR crosswalk'!A:B,2,FALSE)),"No EHR Specified",VLOOKUP(C10908,'Provider-EHR crosswalk'!A:B,2,FALSE))</f>
        <v>Azalea Health EHR</v>
      </c>
    </row>
    <row r="10909" spans="1:11" x14ac:dyDescent="0.25">
      <c r="A10909" t="s">
        <v>174</v>
      </c>
      <c r="B10909">
        <v>144</v>
      </c>
      <c r="C10909" t="s">
        <v>728</v>
      </c>
      <c r="D10909" t="s">
        <v>175</v>
      </c>
      <c r="E10909">
        <v>0</v>
      </c>
      <c r="F10909">
        <v>45</v>
      </c>
      <c r="G10909">
        <v>0</v>
      </c>
      <c r="H10909" t="s">
        <v>116</v>
      </c>
      <c r="I10909">
        <v>5</v>
      </c>
      <c r="J10909" t="s">
        <v>66</v>
      </c>
      <c r="K10909" s="33" t="str">
        <f>IF(ISNA(VLOOKUP(C10909,'Provider-EHR crosswalk'!A:B,2,FALSE)),"No EHR Specified",VLOOKUP(C10909,'Provider-EHR crosswalk'!A:B,2,FALSE))</f>
        <v>Azalea Health EHR</v>
      </c>
    </row>
    <row r="10910" spans="1:11" x14ac:dyDescent="0.25">
      <c r="A10910" t="s">
        <v>176</v>
      </c>
      <c r="B10910">
        <v>144</v>
      </c>
      <c r="C10910" t="s">
        <v>728</v>
      </c>
      <c r="D10910" t="s">
        <v>177</v>
      </c>
      <c r="E10910">
        <v>0</v>
      </c>
      <c r="F10910">
        <v>45</v>
      </c>
      <c r="G10910">
        <v>0</v>
      </c>
      <c r="H10910" t="s">
        <v>116</v>
      </c>
      <c r="I10910">
        <v>5</v>
      </c>
      <c r="J10910" t="s">
        <v>66</v>
      </c>
      <c r="K10910" s="33" t="str">
        <f>IF(ISNA(VLOOKUP(C10910,'Provider-EHR crosswalk'!A:B,2,FALSE)),"No EHR Specified",VLOOKUP(C10910,'Provider-EHR crosswalk'!A:B,2,FALSE))</f>
        <v>Azalea Health EHR</v>
      </c>
    </row>
    <row r="10911" spans="1:11" x14ac:dyDescent="0.25">
      <c r="A10911" t="s">
        <v>63</v>
      </c>
      <c r="B10911">
        <v>89</v>
      </c>
      <c r="C10911" t="s">
        <v>821</v>
      </c>
      <c r="D10911" t="s">
        <v>64</v>
      </c>
      <c r="E10911">
        <v>4</v>
      </c>
      <c r="F10911">
        <v>4</v>
      </c>
      <c r="G10911">
        <v>100</v>
      </c>
      <c r="H10911" t="s">
        <v>65</v>
      </c>
      <c r="I10911">
        <v>99</v>
      </c>
      <c r="J10911" t="s">
        <v>66</v>
      </c>
      <c r="K10911" s="33" t="str">
        <f>IF(ISNA(VLOOKUP(C10911,'Provider-EHR crosswalk'!A:B,2,FALSE)),"No EHR Specified",VLOOKUP(C10911,'Provider-EHR crosswalk'!A:B,2,FALSE))</f>
        <v>Azalea Health EHR</v>
      </c>
    </row>
    <row r="10912" spans="1:11" x14ac:dyDescent="0.25">
      <c r="A10912" t="s">
        <v>67</v>
      </c>
      <c r="B10912">
        <v>89</v>
      </c>
      <c r="C10912" t="s">
        <v>821</v>
      </c>
      <c r="D10912" t="s">
        <v>68</v>
      </c>
      <c r="E10912">
        <v>2</v>
      </c>
      <c r="F10912">
        <v>4</v>
      </c>
      <c r="G10912">
        <v>50</v>
      </c>
      <c r="H10912" t="s">
        <v>65</v>
      </c>
      <c r="I10912">
        <v>75</v>
      </c>
      <c r="J10912" t="s">
        <v>69</v>
      </c>
      <c r="K10912" s="33" t="str">
        <f>IF(ISNA(VLOOKUP(C10912,'Provider-EHR crosswalk'!A:B,2,FALSE)),"No EHR Specified",VLOOKUP(C10912,'Provider-EHR crosswalk'!A:B,2,FALSE))</f>
        <v>Azalea Health EHR</v>
      </c>
    </row>
    <row r="10913" spans="1:11" x14ac:dyDescent="0.25">
      <c r="A10913" t="s">
        <v>70</v>
      </c>
      <c r="B10913">
        <v>89</v>
      </c>
      <c r="C10913" t="s">
        <v>821</v>
      </c>
      <c r="D10913" t="s">
        <v>71</v>
      </c>
      <c r="E10913">
        <v>4</v>
      </c>
      <c r="F10913">
        <v>4</v>
      </c>
      <c r="G10913">
        <v>100</v>
      </c>
      <c r="H10913" t="s">
        <v>65</v>
      </c>
      <c r="I10913">
        <v>99</v>
      </c>
      <c r="J10913" t="s">
        <v>66</v>
      </c>
      <c r="K10913" s="33" t="str">
        <f>IF(ISNA(VLOOKUP(C10913,'Provider-EHR crosswalk'!A:B,2,FALSE)),"No EHR Specified",VLOOKUP(C10913,'Provider-EHR crosswalk'!A:B,2,FALSE))</f>
        <v>Azalea Health EHR</v>
      </c>
    </row>
    <row r="10914" spans="1:11" x14ac:dyDescent="0.25">
      <c r="A10914" t="s">
        <v>72</v>
      </c>
      <c r="B10914">
        <v>89</v>
      </c>
      <c r="C10914" t="s">
        <v>821</v>
      </c>
      <c r="D10914" t="s">
        <v>73</v>
      </c>
      <c r="E10914">
        <v>4</v>
      </c>
      <c r="F10914">
        <v>4</v>
      </c>
      <c r="G10914">
        <v>100</v>
      </c>
      <c r="H10914" t="s">
        <v>65</v>
      </c>
      <c r="I10914">
        <v>99</v>
      </c>
      <c r="J10914" t="s">
        <v>66</v>
      </c>
      <c r="K10914" s="33" t="str">
        <f>IF(ISNA(VLOOKUP(C10914,'Provider-EHR crosswalk'!A:B,2,FALSE)),"No EHR Specified",VLOOKUP(C10914,'Provider-EHR crosswalk'!A:B,2,FALSE))</f>
        <v>Azalea Health EHR</v>
      </c>
    </row>
    <row r="10915" spans="1:11" x14ac:dyDescent="0.25">
      <c r="A10915" t="s">
        <v>74</v>
      </c>
      <c r="B10915">
        <v>89</v>
      </c>
      <c r="C10915" t="s">
        <v>821</v>
      </c>
      <c r="D10915" t="s">
        <v>75</v>
      </c>
      <c r="E10915">
        <v>4</v>
      </c>
      <c r="F10915">
        <v>4</v>
      </c>
      <c r="G10915">
        <v>100</v>
      </c>
      <c r="H10915" t="s">
        <v>65</v>
      </c>
      <c r="I10915">
        <v>99</v>
      </c>
      <c r="J10915" t="s">
        <v>66</v>
      </c>
      <c r="K10915" s="33" t="str">
        <f>IF(ISNA(VLOOKUP(C10915,'Provider-EHR crosswalk'!A:B,2,FALSE)),"No EHR Specified",VLOOKUP(C10915,'Provider-EHR crosswalk'!A:B,2,FALSE))</f>
        <v>Azalea Health EHR</v>
      </c>
    </row>
    <row r="10916" spans="1:11" x14ac:dyDescent="0.25">
      <c r="A10916" t="s">
        <v>76</v>
      </c>
      <c r="B10916">
        <v>89</v>
      </c>
      <c r="C10916" t="s">
        <v>821</v>
      </c>
      <c r="D10916" t="s">
        <v>77</v>
      </c>
      <c r="E10916">
        <v>4</v>
      </c>
      <c r="F10916">
        <v>4</v>
      </c>
      <c r="G10916">
        <v>100</v>
      </c>
      <c r="H10916" t="s">
        <v>65</v>
      </c>
      <c r="I10916">
        <v>85</v>
      </c>
      <c r="J10916" t="s">
        <v>66</v>
      </c>
      <c r="K10916" s="33" t="str">
        <f>IF(ISNA(VLOOKUP(C10916,'Provider-EHR crosswalk'!A:B,2,FALSE)),"No EHR Specified",VLOOKUP(C10916,'Provider-EHR crosswalk'!A:B,2,FALSE))</f>
        <v>Azalea Health EHR</v>
      </c>
    </row>
    <row r="10917" spans="1:11" x14ac:dyDescent="0.25">
      <c r="A10917" t="s">
        <v>78</v>
      </c>
      <c r="B10917">
        <v>89</v>
      </c>
      <c r="C10917" t="s">
        <v>821</v>
      </c>
      <c r="D10917" t="s">
        <v>79</v>
      </c>
      <c r="E10917">
        <v>4</v>
      </c>
      <c r="F10917">
        <v>4</v>
      </c>
      <c r="G10917">
        <v>100</v>
      </c>
      <c r="H10917" t="s">
        <v>65</v>
      </c>
      <c r="I10917">
        <v>85</v>
      </c>
      <c r="J10917" t="s">
        <v>66</v>
      </c>
      <c r="K10917" s="33" t="str">
        <f>IF(ISNA(VLOOKUP(C10917,'Provider-EHR crosswalk'!A:B,2,FALSE)),"No EHR Specified",VLOOKUP(C10917,'Provider-EHR crosswalk'!A:B,2,FALSE))</f>
        <v>Azalea Health EHR</v>
      </c>
    </row>
    <row r="10918" spans="1:11" x14ac:dyDescent="0.25">
      <c r="A10918" t="s">
        <v>80</v>
      </c>
      <c r="B10918">
        <v>89</v>
      </c>
      <c r="C10918" t="s">
        <v>821</v>
      </c>
      <c r="D10918" t="s">
        <v>81</v>
      </c>
      <c r="E10918">
        <v>4</v>
      </c>
      <c r="F10918">
        <v>4</v>
      </c>
      <c r="G10918">
        <v>100</v>
      </c>
      <c r="H10918" t="s">
        <v>65</v>
      </c>
      <c r="I10918">
        <v>85</v>
      </c>
      <c r="J10918" t="s">
        <v>66</v>
      </c>
      <c r="K10918" s="33" t="str">
        <f>IF(ISNA(VLOOKUP(C10918,'Provider-EHR crosswalk'!A:B,2,FALSE)),"No EHR Specified",VLOOKUP(C10918,'Provider-EHR crosswalk'!A:B,2,FALSE))</f>
        <v>Azalea Health EHR</v>
      </c>
    </row>
    <row r="10919" spans="1:11" x14ac:dyDescent="0.25">
      <c r="A10919" t="s">
        <v>82</v>
      </c>
      <c r="B10919">
        <v>89</v>
      </c>
      <c r="C10919" t="s">
        <v>821</v>
      </c>
      <c r="D10919" t="s">
        <v>83</v>
      </c>
      <c r="E10919">
        <v>4</v>
      </c>
      <c r="F10919">
        <v>4</v>
      </c>
      <c r="G10919">
        <v>100</v>
      </c>
      <c r="H10919" t="s">
        <v>65</v>
      </c>
      <c r="I10919">
        <v>85</v>
      </c>
      <c r="J10919" t="s">
        <v>66</v>
      </c>
      <c r="K10919" s="33" t="str">
        <f>IF(ISNA(VLOOKUP(C10919,'Provider-EHR crosswalk'!A:B,2,FALSE)),"No EHR Specified",VLOOKUP(C10919,'Provider-EHR crosswalk'!A:B,2,FALSE))</f>
        <v>Azalea Health EHR</v>
      </c>
    </row>
    <row r="10920" spans="1:11" x14ac:dyDescent="0.25">
      <c r="A10920" t="s">
        <v>84</v>
      </c>
      <c r="B10920">
        <v>89</v>
      </c>
      <c r="C10920" t="s">
        <v>821</v>
      </c>
      <c r="D10920" t="s">
        <v>85</v>
      </c>
      <c r="E10920">
        <v>4</v>
      </c>
      <c r="F10920">
        <v>4</v>
      </c>
      <c r="G10920">
        <v>100</v>
      </c>
      <c r="H10920" t="s">
        <v>65</v>
      </c>
      <c r="I10920">
        <v>85</v>
      </c>
      <c r="J10920" t="s">
        <v>66</v>
      </c>
      <c r="K10920" s="33" t="str">
        <f>IF(ISNA(VLOOKUP(C10920,'Provider-EHR crosswalk'!A:B,2,FALSE)),"No EHR Specified",VLOOKUP(C10920,'Provider-EHR crosswalk'!A:B,2,FALSE))</f>
        <v>Azalea Health EHR</v>
      </c>
    </row>
    <row r="10921" spans="1:11" x14ac:dyDescent="0.25">
      <c r="A10921" t="s">
        <v>86</v>
      </c>
      <c r="B10921">
        <v>89</v>
      </c>
      <c r="C10921" t="s">
        <v>821</v>
      </c>
      <c r="D10921" t="s">
        <v>87</v>
      </c>
      <c r="E10921">
        <v>4</v>
      </c>
      <c r="F10921">
        <v>4</v>
      </c>
      <c r="G10921">
        <v>100</v>
      </c>
      <c r="H10921" t="s">
        <v>65</v>
      </c>
      <c r="I10921">
        <v>95</v>
      </c>
      <c r="J10921" t="s">
        <v>66</v>
      </c>
      <c r="K10921" s="33" t="str">
        <f>IF(ISNA(VLOOKUP(C10921,'Provider-EHR crosswalk'!A:B,2,FALSE)),"No EHR Specified",VLOOKUP(C10921,'Provider-EHR crosswalk'!A:B,2,FALSE))</f>
        <v>Azalea Health EHR</v>
      </c>
    </row>
    <row r="10922" spans="1:11" x14ac:dyDescent="0.25">
      <c r="A10922" t="s">
        <v>88</v>
      </c>
      <c r="B10922">
        <v>89</v>
      </c>
      <c r="C10922" t="s">
        <v>821</v>
      </c>
      <c r="D10922" t="s">
        <v>89</v>
      </c>
      <c r="E10922">
        <v>4</v>
      </c>
      <c r="F10922">
        <v>4</v>
      </c>
      <c r="G10922">
        <v>100</v>
      </c>
      <c r="H10922" t="s">
        <v>65</v>
      </c>
      <c r="I10922">
        <v>95</v>
      </c>
      <c r="J10922" t="s">
        <v>66</v>
      </c>
      <c r="K10922" s="33" t="str">
        <f>IF(ISNA(VLOOKUP(C10922,'Provider-EHR crosswalk'!A:B,2,FALSE)),"No EHR Specified",VLOOKUP(C10922,'Provider-EHR crosswalk'!A:B,2,FALSE))</f>
        <v>Azalea Health EHR</v>
      </c>
    </row>
    <row r="10923" spans="1:11" x14ac:dyDescent="0.25">
      <c r="A10923" t="s">
        <v>90</v>
      </c>
      <c r="B10923">
        <v>89</v>
      </c>
      <c r="C10923" t="s">
        <v>821</v>
      </c>
      <c r="D10923" t="s">
        <v>91</v>
      </c>
      <c r="E10923">
        <v>4</v>
      </c>
      <c r="F10923">
        <v>4</v>
      </c>
      <c r="G10923">
        <v>100</v>
      </c>
      <c r="H10923" t="s">
        <v>65</v>
      </c>
      <c r="I10923">
        <v>90</v>
      </c>
      <c r="J10923" t="s">
        <v>66</v>
      </c>
      <c r="K10923" s="33" t="str">
        <f>IF(ISNA(VLOOKUP(C10923,'Provider-EHR crosswalk'!A:B,2,FALSE)),"No EHR Specified",VLOOKUP(C10923,'Provider-EHR crosswalk'!A:B,2,FALSE))</f>
        <v>Azalea Health EHR</v>
      </c>
    </row>
    <row r="10924" spans="1:11" x14ac:dyDescent="0.25">
      <c r="A10924" t="s">
        <v>92</v>
      </c>
      <c r="B10924">
        <v>89</v>
      </c>
      <c r="C10924" t="s">
        <v>821</v>
      </c>
      <c r="D10924" t="s">
        <v>93</v>
      </c>
      <c r="E10924">
        <v>1</v>
      </c>
      <c r="F10924">
        <v>4</v>
      </c>
      <c r="G10924">
        <v>25</v>
      </c>
      <c r="H10924" t="s">
        <v>65</v>
      </c>
      <c r="I10924">
        <v>90</v>
      </c>
      <c r="J10924" t="s">
        <v>69</v>
      </c>
      <c r="K10924" s="33" t="str">
        <f>IF(ISNA(VLOOKUP(C10924,'Provider-EHR crosswalk'!A:B,2,FALSE)),"No EHR Specified",VLOOKUP(C10924,'Provider-EHR crosswalk'!A:B,2,FALSE))</f>
        <v>Azalea Health EHR</v>
      </c>
    </row>
    <row r="10925" spans="1:11" x14ac:dyDescent="0.25">
      <c r="A10925" t="s">
        <v>94</v>
      </c>
      <c r="B10925">
        <v>89</v>
      </c>
      <c r="C10925" t="s">
        <v>821</v>
      </c>
      <c r="D10925" t="s">
        <v>95</v>
      </c>
      <c r="E10925">
        <v>1</v>
      </c>
      <c r="F10925">
        <v>4</v>
      </c>
      <c r="G10925">
        <v>25</v>
      </c>
      <c r="H10925" t="s">
        <v>65</v>
      </c>
      <c r="I10925">
        <v>90</v>
      </c>
      <c r="J10925" t="s">
        <v>69</v>
      </c>
      <c r="K10925" s="33" t="str">
        <f>IF(ISNA(VLOOKUP(C10925,'Provider-EHR crosswalk'!A:B,2,FALSE)),"No EHR Specified",VLOOKUP(C10925,'Provider-EHR crosswalk'!A:B,2,FALSE))</f>
        <v>Azalea Health EHR</v>
      </c>
    </row>
    <row r="10926" spans="1:11" x14ac:dyDescent="0.25">
      <c r="A10926" t="s">
        <v>96</v>
      </c>
      <c r="B10926">
        <v>89</v>
      </c>
      <c r="C10926" t="s">
        <v>821</v>
      </c>
      <c r="D10926" t="s">
        <v>97</v>
      </c>
      <c r="E10926">
        <v>3</v>
      </c>
      <c r="F10926">
        <v>4</v>
      </c>
      <c r="G10926">
        <v>75</v>
      </c>
      <c r="H10926" t="s">
        <v>65</v>
      </c>
      <c r="I10926">
        <v>90</v>
      </c>
      <c r="J10926" t="s">
        <v>69</v>
      </c>
      <c r="K10926" s="33" t="str">
        <f>IF(ISNA(VLOOKUP(C10926,'Provider-EHR crosswalk'!A:B,2,FALSE)),"No EHR Specified",VLOOKUP(C10926,'Provider-EHR crosswalk'!A:B,2,FALSE))</f>
        <v>Azalea Health EHR</v>
      </c>
    </row>
    <row r="10927" spans="1:11" x14ac:dyDescent="0.25">
      <c r="A10927" t="s">
        <v>98</v>
      </c>
      <c r="B10927">
        <v>89</v>
      </c>
      <c r="C10927" t="s">
        <v>821</v>
      </c>
      <c r="D10927" t="s">
        <v>99</v>
      </c>
      <c r="E10927">
        <v>3</v>
      </c>
      <c r="F10927">
        <v>4</v>
      </c>
      <c r="G10927">
        <v>75</v>
      </c>
      <c r="H10927" t="s">
        <v>65</v>
      </c>
      <c r="I10927">
        <v>90</v>
      </c>
      <c r="J10927" t="s">
        <v>69</v>
      </c>
      <c r="K10927" s="33" t="str">
        <f>IF(ISNA(VLOOKUP(C10927,'Provider-EHR crosswalk'!A:B,2,FALSE)),"No EHR Specified",VLOOKUP(C10927,'Provider-EHR crosswalk'!A:B,2,FALSE))</f>
        <v>Azalea Health EHR</v>
      </c>
    </row>
    <row r="10928" spans="1:11" x14ac:dyDescent="0.25">
      <c r="A10928" t="s">
        <v>100</v>
      </c>
      <c r="B10928">
        <v>89</v>
      </c>
      <c r="C10928" t="s">
        <v>821</v>
      </c>
      <c r="D10928" t="s">
        <v>101</v>
      </c>
      <c r="E10928">
        <v>13</v>
      </c>
      <c r="F10928">
        <v>13</v>
      </c>
      <c r="G10928">
        <v>100</v>
      </c>
      <c r="H10928" t="s">
        <v>65</v>
      </c>
      <c r="I10928">
        <v>99</v>
      </c>
      <c r="J10928" t="s">
        <v>66</v>
      </c>
      <c r="K10928" s="33" t="str">
        <f>IF(ISNA(VLOOKUP(C10928,'Provider-EHR crosswalk'!A:B,2,FALSE)),"No EHR Specified",VLOOKUP(C10928,'Provider-EHR crosswalk'!A:B,2,FALSE))</f>
        <v>Azalea Health EHR</v>
      </c>
    </row>
    <row r="10929" spans="1:11" x14ac:dyDescent="0.25">
      <c r="A10929" t="s">
        <v>102</v>
      </c>
      <c r="B10929">
        <v>89</v>
      </c>
      <c r="C10929" t="s">
        <v>821</v>
      </c>
      <c r="D10929" t="s">
        <v>103</v>
      </c>
      <c r="E10929">
        <v>13</v>
      </c>
      <c r="F10929">
        <v>13</v>
      </c>
      <c r="G10929">
        <v>100</v>
      </c>
      <c r="H10929" t="s">
        <v>65</v>
      </c>
      <c r="I10929">
        <v>99</v>
      </c>
      <c r="J10929" t="s">
        <v>66</v>
      </c>
      <c r="K10929" s="33" t="str">
        <f>IF(ISNA(VLOOKUP(C10929,'Provider-EHR crosswalk'!A:B,2,FALSE)),"No EHR Specified",VLOOKUP(C10929,'Provider-EHR crosswalk'!A:B,2,FALSE))</f>
        <v>Azalea Health EHR</v>
      </c>
    </row>
    <row r="10930" spans="1:11" x14ac:dyDescent="0.25">
      <c r="A10930" t="s">
        <v>104</v>
      </c>
      <c r="B10930">
        <v>89</v>
      </c>
      <c r="C10930" t="s">
        <v>821</v>
      </c>
      <c r="D10930" t="s">
        <v>105</v>
      </c>
      <c r="E10930">
        <v>13</v>
      </c>
      <c r="F10930">
        <v>13</v>
      </c>
      <c r="G10930">
        <v>100</v>
      </c>
      <c r="H10930" t="s">
        <v>65</v>
      </c>
      <c r="I10930">
        <v>99</v>
      </c>
      <c r="J10930" t="s">
        <v>66</v>
      </c>
      <c r="K10930" s="33" t="str">
        <f>IF(ISNA(VLOOKUP(C10930,'Provider-EHR crosswalk'!A:B,2,FALSE)),"No EHR Specified",VLOOKUP(C10930,'Provider-EHR crosswalk'!A:B,2,FALSE))</f>
        <v>Azalea Health EHR</v>
      </c>
    </row>
    <row r="10931" spans="1:11" x14ac:dyDescent="0.25">
      <c r="A10931" t="s">
        <v>106</v>
      </c>
      <c r="B10931">
        <v>89</v>
      </c>
      <c r="C10931" t="s">
        <v>821</v>
      </c>
      <c r="D10931" t="s">
        <v>107</v>
      </c>
      <c r="E10931">
        <v>13</v>
      </c>
      <c r="F10931">
        <v>13</v>
      </c>
      <c r="G10931">
        <v>100</v>
      </c>
      <c r="H10931" t="s">
        <v>65</v>
      </c>
      <c r="I10931">
        <v>99</v>
      </c>
      <c r="J10931" t="s">
        <v>66</v>
      </c>
      <c r="K10931" s="33" t="str">
        <f>IF(ISNA(VLOOKUP(C10931,'Provider-EHR crosswalk'!A:B,2,FALSE)),"No EHR Specified",VLOOKUP(C10931,'Provider-EHR crosswalk'!A:B,2,FALSE))</f>
        <v>Azalea Health EHR</v>
      </c>
    </row>
    <row r="10932" spans="1:11" x14ac:dyDescent="0.25">
      <c r="A10932" t="s">
        <v>108</v>
      </c>
      <c r="B10932">
        <v>89</v>
      </c>
      <c r="C10932" t="s">
        <v>821</v>
      </c>
      <c r="D10932" t="s">
        <v>109</v>
      </c>
      <c r="E10932">
        <v>13</v>
      </c>
      <c r="F10932">
        <v>13</v>
      </c>
      <c r="G10932">
        <v>100</v>
      </c>
      <c r="H10932" t="s">
        <v>65</v>
      </c>
      <c r="I10932">
        <v>99</v>
      </c>
      <c r="J10932" t="s">
        <v>66</v>
      </c>
      <c r="K10932" s="33" t="str">
        <f>IF(ISNA(VLOOKUP(C10932,'Provider-EHR crosswalk'!A:B,2,FALSE)),"No EHR Specified",VLOOKUP(C10932,'Provider-EHR crosswalk'!A:B,2,FALSE))</f>
        <v>Azalea Health EHR</v>
      </c>
    </row>
    <row r="10933" spans="1:11" x14ac:dyDescent="0.25">
      <c r="A10933" t="s">
        <v>110</v>
      </c>
      <c r="B10933">
        <v>89</v>
      </c>
      <c r="C10933" t="s">
        <v>821</v>
      </c>
      <c r="D10933" t="s">
        <v>111</v>
      </c>
      <c r="E10933">
        <v>13</v>
      </c>
      <c r="F10933">
        <v>13</v>
      </c>
      <c r="G10933">
        <v>100</v>
      </c>
      <c r="H10933" t="s">
        <v>65</v>
      </c>
      <c r="I10933">
        <v>99</v>
      </c>
      <c r="J10933" t="s">
        <v>66</v>
      </c>
      <c r="K10933" s="33" t="str">
        <f>IF(ISNA(VLOOKUP(C10933,'Provider-EHR crosswalk'!A:B,2,FALSE)),"No EHR Specified",VLOOKUP(C10933,'Provider-EHR crosswalk'!A:B,2,FALSE))</f>
        <v>Azalea Health EHR</v>
      </c>
    </row>
    <row r="10934" spans="1:11" x14ac:dyDescent="0.25">
      <c r="A10934" t="s">
        <v>112</v>
      </c>
      <c r="B10934">
        <v>89</v>
      </c>
      <c r="C10934" t="s">
        <v>821</v>
      </c>
      <c r="D10934" t="s">
        <v>113</v>
      </c>
      <c r="E10934">
        <v>13</v>
      </c>
      <c r="F10934">
        <v>13</v>
      </c>
      <c r="G10934">
        <v>100</v>
      </c>
      <c r="H10934" t="s">
        <v>65</v>
      </c>
      <c r="I10934">
        <v>99</v>
      </c>
      <c r="J10934" t="s">
        <v>66</v>
      </c>
      <c r="K10934" s="33" t="str">
        <f>IF(ISNA(VLOOKUP(C10934,'Provider-EHR crosswalk'!A:B,2,FALSE)),"No EHR Specified",VLOOKUP(C10934,'Provider-EHR crosswalk'!A:B,2,FALSE))</f>
        <v>Azalea Health EHR</v>
      </c>
    </row>
    <row r="10935" spans="1:11" x14ac:dyDescent="0.25">
      <c r="A10935" t="s">
        <v>114</v>
      </c>
      <c r="B10935">
        <v>89</v>
      </c>
      <c r="C10935" t="s">
        <v>821</v>
      </c>
      <c r="D10935" t="s">
        <v>115</v>
      </c>
      <c r="E10935">
        <v>0</v>
      </c>
      <c r="F10935">
        <v>4</v>
      </c>
      <c r="G10935">
        <v>0</v>
      </c>
      <c r="H10935" t="s">
        <v>116</v>
      </c>
      <c r="I10935">
        <v>4</v>
      </c>
      <c r="J10935" t="s">
        <v>66</v>
      </c>
      <c r="K10935" s="33" t="str">
        <f>IF(ISNA(VLOOKUP(C10935,'Provider-EHR crosswalk'!A:B,2,FALSE)),"No EHR Specified",VLOOKUP(C10935,'Provider-EHR crosswalk'!A:B,2,FALSE))</f>
        <v>Azalea Health EHR</v>
      </c>
    </row>
    <row r="10936" spans="1:11" x14ac:dyDescent="0.25">
      <c r="A10936" t="s">
        <v>117</v>
      </c>
      <c r="B10936">
        <v>89</v>
      </c>
      <c r="C10936" t="s">
        <v>821</v>
      </c>
      <c r="D10936" t="s">
        <v>118</v>
      </c>
      <c r="E10936">
        <v>1</v>
      </c>
      <c r="F10936">
        <v>4</v>
      </c>
      <c r="G10936">
        <v>25</v>
      </c>
      <c r="H10936" t="s">
        <v>116</v>
      </c>
      <c r="I10936">
        <v>4</v>
      </c>
      <c r="J10936" t="s">
        <v>69</v>
      </c>
      <c r="K10936" s="33" t="str">
        <f>IF(ISNA(VLOOKUP(C10936,'Provider-EHR crosswalk'!A:B,2,FALSE)),"No EHR Specified",VLOOKUP(C10936,'Provider-EHR crosswalk'!A:B,2,FALSE))</f>
        <v>Azalea Health EHR</v>
      </c>
    </row>
    <row r="10937" spans="1:11" x14ac:dyDescent="0.25">
      <c r="A10937" t="s">
        <v>119</v>
      </c>
      <c r="B10937">
        <v>89</v>
      </c>
      <c r="C10937" t="s">
        <v>821</v>
      </c>
      <c r="D10937" t="s">
        <v>120</v>
      </c>
      <c r="E10937">
        <v>0</v>
      </c>
      <c r="F10937">
        <v>4</v>
      </c>
      <c r="G10937">
        <v>0</v>
      </c>
      <c r="H10937" t="s">
        <v>116</v>
      </c>
      <c r="I10937">
        <v>4</v>
      </c>
      <c r="J10937" t="s">
        <v>66</v>
      </c>
      <c r="K10937" s="33" t="str">
        <f>IF(ISNA(VLOOKUP(C10937,'Provider-EHR crosswalk'!A:B,2,FALSE)),"No EHR Specified",VLOOKUP(C10937,'Provider-EHR crosswalk'!A:B,2,FALSE))</f>
        <v>Azalea Health EHR</v>
      </c>
    </row>
    <row r="10938" spans="1:11" x14ac:dyDescent="0.25">
      <c r="A10938" t="s">
        <v>121</v>
      </c>
      <c r="B10938">
        <v>89</v>
      </c>
      <c r="C10938" t="s">
        <v>821</v>
      </c>
      <c r="D10938" t="s">
        <v>122</v>
      </c>
      <c r="E10938">
        <v>0</v>
      </c>
      <c r="F10938">
        <v>4</v>
      </c>
      <c r="G10938">
        <v>0</v>
      </c>
      <c r="H10938" t="s">
        <v>116</v>
      </c>
      <c r="I10938">
        <v>1</v>
      </c>
      <c r="J10938" t="s">
        <v>66</v>
      </c>
      <c r="K10938" s="33" t="str">
        <f>IF(ISNA(VLOOKUP(C10938,'Provider-EHR crosswalk'!A:B,2,FALSE)),"No EHR Specified",VLOOKUP(C10938,'Provider-EHR crosswalk'!A:B,2,FALSE))</f>
        <v>Azalea Health EHR</v>
      </c>
    </row>
    <row r="10939" spans="1:11" x14ac:dyDescent="0.25">
      <c r="A10939" t="s">
        <v>123</v>
      </c>
      <c r="B10939">
        <v>89</v>
      </c>
      <c r="C10939" t="s">
        <v>821</v>
      </c>
      <c r="D10939" t="s">
        <v>124</v>
      </c>
      <c r="E10939">
        <v>0</v>
      </c>
      <c r="F10939">
        <v>13</v>
      </c>
      <c r="G10939">
        <v>0</v>
      </c>
      <c r="H10939" t="s">
        <v>116</v>
      </c>
      <c r="I10939">
        <v>1</v>
      </c>
      <c r="J10939" t="s">
        <v>66</v>
      </c>
      <c r="K10939" s="33" t="str">
        <f>IF(ISNA(VLOOKUP(C10939,'Provider-EHR crosswalk'!A:B,2,FALSE)),"No EHR Specified",VLOOKUP(C10939,'Provider-EHR crosswalk'!A:B,2,FALSE))</f>
        <v>Azalea Health EHR</v>
      </c>
    </row>
    <row r="10940" spans="1:11" x14ac:dyDescent="0.25">
      <c r="A10940" t="s">
        <v>125</v>
      </c>
      <c r="B10940">
        <v>89</v>
      </c>
      <c r="C10940" t="s">
        <v>821</v>
      </c>
      <c r="D10940" t="s">
        <v>126</v>
      </c>
      <c r="E10940">
        <v>0</v>
      </c>
      <c r="F10940">
        <v>13</v>
      </c>
      <c r="G10940">
        <v>0</v>
      </c>
      <c r="H10940" t="s">
        <v>116</v>
      </c>
      <c r="I10940">
        <v>1</v>
      </c>
      <c r="J10940" t="s">
        <v>66</v>
      </c>
      <c r="K10940" s="33" t="str">
        <f>IF(ISNA(VLOOKUP(C10940,'Provider-EHR crosswalk'!A:B,2,FALSE)),"No EHR Specified",VLOOKUP(C10940,'Provider-EHR crosswalk'!A:B,2,FALSE))</f>
        <v>Azalea Health EHR</v>
      </c>
    </row>
    <row r="10941" spans="1:11" x14ac:dyDescent="0.25">
      <c r="A10941" t="s">
        <v>127</v>
      </c>
      <c r="B10941">
        <v>89</v>
      </c>
      <c r="C10941" t="s">
        <v>821</v>
      </c>
      <c r="D10941" t="s">
        <v>128</v>
      </c>
      <c r="E10941">
        <v>0</v>
      </c>
      <c r="F10941">
        <v>13</v>
      </c>
      <c r="G10941">
        <v>0</v>
      </c>
      <c r="H10941" t="s">
        <v>116</v>
      </c>
      <c r="I10941">
        <v>4</v>
      </c>
      <c r="J10941" t="s">
        <v>66</v>
      </c>
      <c r="K10941" s="33" t="str">
        <f>IF(ISNA(VLOOKUP(C10941,'Provider-EHR crosswalk'!A:B,2,FALSE)),"No EHR Specified",VLOOKUP(C10941,'Provider-EHR crosswalk'!A:B,2,FALSE))</f>
        <v>Azalea Health EHR</v>
      </c>
    </row>
    <row r="10942" spans="1:11" x14ac:dyDescent="0.25">
      <c r="A10942" t="s">
        <v>129</v>
      </c>
      <c r="B10942">
        <v>89</v>
      </c>
      <c r="C10942" t="s">
        <v>821</v>
      </c>
      <c r="D10942" t="s">
        <v>130</v>
      </c>
      <c r="E10942">
        <v>0</v>
      </c>
      <c r="F10942">
        <v>13</v>
      </c>
      <c r="G10942">
        <v>0</v>
      </c>
      <c r="H10942" t="s">
        <v>116</v>
      </c>
      <c r="I10942">
        <v>4</v>
      </c>
      <c r="J10942" t="s">
        <v>66</v>
      </c>
      <c r="K10942" s="33" t="str">
        <f>IF(ISNA(VLOOKUP(C10942,'Provider-EHR crosswalk'!A:B,2,FALSE)),"No EHR Specified",VLOOKUP(C10942,'Provider-EHR crosswalk'!A:B,2,FALSE))</f>
        <v>Azalea Health EHR</v>
      </c>
    </row>
    <row r="10943" spans="1:11" x14ac:dyDescent="0.25">
      <c r="A10943" t="s">
        <v>131</v>
      </c>
      <c r="B10943">
        <v>89</v>
      </c>
      <c r="C10943" t="s">
        <v>821</v>
      </c>
      <c r="D10943" t="s">
        <v>132</v>
      </c>
      <c r="E10943">
        <v>1</v>
      </c>
      <c r="F10943">
        <v>13</v>
      </c>
      <c r="G10943">
        <v>7.69</v>
      </c>
      <c r="H10943" t="s">
        <v>116</v>
      </c>
      <c r="I10943">
        <v>4</v>
      </c>
      <c r="J10943" t="s">
        <v>69</v>
      </c>
      <c r="K10943" s="33" t="str">
        <f>IF(ISNA(VLOOKUP(C10943,'Provider-EHR crosswalk'!A:B,2,FALSE)),"No EHR Specified",VLOOKUP(C10943,'Provider-EHR crosswalk'!A:B,2,FALSE))</f>
        <v>Azalea Health EHR</v>
      </c>
    </row>
    <row r="10944" spans="1:11" x14ac:dyDescent="0.25">
      <c r="A10944" t="s">
        <v>133</v>
      </c>
      <c r="B10944">
        <v>89</v>
      </c>
      <c r="C10944" t="s">
        <v>821</v>
      </c>
      <c r="D10944" t="s">
        <v>134</v>
      </c>
      <c r="E10944">
        <v>0</v>
      </c>
      <c r="F10944">
        <v>13</v>
      </c>
      <c r="G10944">
        <v>0</v>
      </c>
      <c r="H10944" t="s">
        <v>116</v>
      </c>
      <c r="I10944">
        <v>1</v>
      </c>
      <c r="J10944" t="s">
        <v>66</v>
      </c>
      <c r="K10944" s="33" t="str">
        <f>IF(ISNA(VLOOKUP(C10944,'Provider-EHR crosswalk'!A:B,2,FALSE)),"No EHR Specified",VLOOKUP(C10944,'Provider-EHR crosswalk'!A:B,2,FALSE))</f>
        <v>Azalea Health EHR</v>
      </c>
    </row>
    <row r="10945" spans="1:11" x14ac:dyDescent="0.25">
      <c r="A10945" t="s">
        <v>135</v>
      </c>
      <c r="B10945">
        <v>89</v>
      </c>
      <c r="C10945" t="s">
        <v>821</v>
      </c>
      <c r="D10945" t="s">
        <v>136</v>
      </c>
      <c r="E10945">
        <v>0</v>
      </c>
      <c r="F10945">
        <v>13</v>
      </c>
      <c r="G10945">
        <v>0</v>
      </c>
      <c r="H10945" t="s">
        <v>116</v>
      </c>
      <c r="I10945">
        <v>1</v>
      </c>
      <c r="J10945" t="s">
        <v>66</v>
      </c>
      <c r="K10945" s="33" t="str">
        <f>IF(ISNA(VLOOKUP(C10945,'Provider-EHR crosswalk'!A:B,2,FALSE)),"No EHR Specified",VLOOKUP(C10945,'Provider-EHR crosswalk'!A:B,2,FALSE))</f>
        <v>Azalea Health EHR</v>
      </c>
    </row>
    <row r="10946" spans="1:11" x14ac:dyDescent="0.25">
      <c r="A10946" t="s">
        <v>137</v>
      </c>
      <c r="B10946">
        <v>89</v>
      </c>
      <c r="C10946" t="s">
        <v>821</v>
      </c>
      <c r="D10946" t="s">
        <v>138</v>
      </c>
      <c r="E10946">
        <v>0</v>
      </c>
      <c r="F10946">
        <v>13</v>
      </c>
      <c r="G10946">
        <v>0</v>
      </c>
      <c r="H10946" t="s">
        <v>116</v>
      </c>
      <c r="I10946">
        <v>1</v>
      </c>
      <c r="J10946" t="s">
        <v>66</v>
      </c>
      <c r="K10946" s="33" t="str">
        <f>IF(ISNA(VLOOKUP(C10946,'Provider-EHR crosswalk'!A:B,2,FALSE)),"No EHR Specified",VLOOKUP(C10946,'Provider-EHR crosswalk'!A:B,2,FALSE))</f>
        <v>Azalea Health EHR</v>
      </c>
    </row>
    <row r="10947" spans="1:11" x14ac:dyDescent="0.25">
      <c r="A10947" t="s">
        <v>139</v>
      </c>
      <c r="B10947">
        <v>89</v>
      </c>
      <c r="C10947" t="s">
        <v>821</v>
      </c>
      <c r="D10947" t="s">
        <v>140</v>
      </c>
      <c r="E10947">
        <v>0</v>
      </c>
      <c r="F10947">
        <v>13</v>
      </c>
      <c r="G10947">
        <v>0</v>
      </c>
      <c r="H10947" t="s">
        <v>116</v>
      </c>
      <c r="I10947">
        <v>1</v>
      </c>
      <c r="J10947" t="s">
        <v>66</v>
      </c>
      <c r="K10947" s="33" t="str">
        <f>IF(ISNA(VLOOKUP(C10947,'Provider-EHR crosswalk'!A:B,2,FALSE)),"No EHR Specified",VLOOKUP(C10947,'Provider-EHR crosswalk'!A:B,2,FALSE))</f>
        <v>Azalea Health EHR</v>
      </c>
    </row>
    <row r="10948" spans="1:11" x14ac:dyDescent="0.25">
      <c r="A10948" t="s">
        <v>141</v>
      </c>
      <c r="B10948">
        <v>89</v>
      </c>
      <c r="C10948" t="s">
        <v>821</v>
      </c>
      <c r="D10948" t="s">
        <v>142</v>
      </c>
      <c r="E10948">
        <v>0</v>
      </c>
      <c r="F10948">
        <v>13</v>
      </c>
      <c r="G10948">
        <v>0</v>
      </c>
      <c r="H10948" t="s">
        <v>116</v>
      </c>
      <c r="I10948">
        <v>1</v>
      </c>
      <c r="J10948" t="s">
        <v>66</v>
      </c>
      <c r="K10948" s="33" t="str">
        <f>IF(ISNA(VLOOKUP(C10948,'Provider-EHR crosswalk'!A:B,2,FALSE)),"No EHR Specified",VLOOKUP(C10948,'Provider-EHR crosswalk'!A:B,2,FALSE))</f>
        <v>Azalea Health EHR</v>
      </c>
    </row>
    <row r="10949" spans="1:11" x14ac:dyDescent="0.25">
      <c r="A10949" t="s">
        <v>143</v>
      </c>
      <c r="B10949">
        <v>89</v>
      </c>
      <c r="C10949" t="s">
        <v>821</v>
      </c>
      <c r="D10949" t="s">
        <v>144</v>
      </c>
      <c r="E10949">
        <v>0</v>
      </c>
      <c r="F10949">
        <v>13</v>
      </c>
      <c r="G10949">
        <v>0</v>
      </c>
      <c r="H10949" t="s">
        <v>116</v>
      </c>
      <c r="I10949">
        <v>1</v>
      </c>
      <c r="J10949" t="s">
        <v>66</v>
      </c>
      <c r="K10949" s="33" t="str">
        <f>IF(ISNA(VLOOKUP(C10949,'Provider-EHR crosswalk'!A:B,2,FALSE)),"No EHR Specified",VLOOKUP(C10949,'Provider-EHR crosswalk'!A:B,2,FALSE))</f>
        <v>Azalea Health EHR</v>
      </c>
    </row>
    <row r="10950" spans="1:11" x14ac:dyDescent="0.25">
      <c r="A10950" t="s">
        <v>145</v>
      </c>
      <c r="B10950">
        <v>89</v>
      </c>
      <c r="C10950" t="s">
        <v>821</v>
      </c>
      <c r="D10950" t="s">
        <v>146</v>
      </c>
      <c r="E10950">
        <v>0</v>
      </c>
      <c r="F10950">
        <v>13</v>
      </c>
      <c r="G10950">
        <v>0</v>
      </c>
      <c r="H10950" t="s">
        <v>116</v>
      </c>
      <c r="I10950">
        <v>1</v>
      </c>
      <c r="J10950" t="s">
        <v>66</v>
      </c>
      <c r="K10950" s="33" t="str">
        <f>IF(ISNA(VLOOKUP(C10950,'Provider-EHR crosswalk'!A:B,2,FALSE)),"No EHR Specified",VLOOKUP(C10950,'Provider-EHR crosswalk'!A:B,2,FALSE))</f>
        <v>Azalea Health EHR</v>
      </c>
    </row>
    <row r="10951" spans="1:11" x14ac:dyDescent="0.25">
      <c r="A10951" t="s">
        <v>147</v>
      </c>
      <c r="B10951">
        <v>89</v>
      </c>
      <c r="C10951" t="s">
        <v>821</v>
      </c>
      <c r="D10951" t="s">
        <v>148</v>
      </c>
      <c r="E10951">
        <v>0</v>
      </c>
      <c r="F10951">
        <v>13</v>
      </c>
      <c r="G10951">
        <v>0</v>
      </c>
      <c r="H10951" t="s">
        <v>116</v>
      </c>
      <c r="I10951">
        <v>1</v>
      </c>
      <c r="J10951" t="s">
        <v>66</v>
      </c>
      <c r="K10951" s="33" t="str">
        <f>IF(ISNA(VLOOKUP(C10951,'Provider-EHR crosswalk'!A:B,2,FALSE)),"No EHR Specified",VLOOKUP(C10951,'Provider-EHR crosswalk'!A:B,2,FALSE))</f>
        <v>Azalea Health EHR</v>
      </c>
    </row>
    <row r="10952" spans="1:11" x14ac:dyDescent="0.25">
      <c r="A10952" t="s">
        <v>149</v>
      </c>
      <c r="B10952">
        <v>89</v>
      </c>
      <c r="C10952" t="s">
        <v>821</v>
      </c>
      <c r="D10952" t="s">
        <v>150</v>
      </c>
      <c r="E10952">
        <v>0</v>
      </c>
      <c r="F10952">
        <v>13</v>
      </c>
      <c r="G10952">
        <v>0</v>
      </c>
      <c r="H10952" t="s">
        <v>116</v>
      </c>
      <c r="I10952">
        <v>1</v>
      </c>
      <c r="J10952" t="s">
        <v>66</v>
      </c>
      <c r="K10952" s="33" t="str">
        <f>IF(ISNA(VLOOKUP(C10952,'Provider-EHR crosswalk'!A:B,2,FALSE)),"No EHR Specified",VLOOKUP(C10952,'Provider-EHR crosswalk'!A:B,2,FALSE))</f>
        <v>Azalea Health EHR</v>
      </c>
    </row>
    <row r="10953" spans="1:11" x14ac:dyDescent="0.25">
      <c r="A10953" t="s">
        <v>151</v>
      </c>
      <c r="B10953">
        <v>89</v>
      </c>
      <c r="C10953" t="s">
        <v>821</v>
      </c>
      <c r="D10953" t="s">
        <v>152</v>
      </c>
      <c r="E10953">
        <v>0</v>
      </c>
      <c r="F10953">
        <v>13</v>
      </c>
      <c r="G10953">
        <v>0</v>
      </c>
      <c r="H10953" t="s">
        <v>116</v>
      </c>
      <c r="I10953">
        <v>1</v>
      </c>
      <c r="J10953" t="s">
        <v>66</v>
      </c>
      <c r="K10953" s="33" t="str">
        <f>IF(ISNA(VLOOKUP(C10953,'Provider-EHR crosswalk'!A:B,2,FALSE)),"No EHR Specified",VLOOKUP(C10953,'Provider-EHR crosswalk'!A:B,2,FALSE))</f>
        <v>Azalea Health EHR</v>
      </c>
    </row>
    <row r="10954" spans="1:11" x14ac:dyDescent="0.25">
      <c r="A10954" t="s">
        <v>153</v>
      </c>
      <c r="B10954">
        <v>89</v>
      </c>
      <c r="C10954" t="s">
        <v>821</v>
      </c>
      <c r="D10954" t="s">
        <v>154</v>
      </c>
      <c r="E10954">
        <v>0</v>
      </c>
      <c r="F10954">
        <v>13</v>
      </c>
      <c r="G10954">
        <v>0</v>
      </c>
      <c r="H10954" t="s">
        <v>116</v>
      </c>
      <c r="I10954">
        <v>1</v>
      </c>
      <c r="J10954" t="s">
        <v>66</v>
      </c>
      <c r="K10954" s="33" t="str">
        <f>IF(ISNA(VLOOKUP(C10954,'Provider-EHR crosswalk'!A:B,2,FALSE)),"No EHR Specified",VLOOKUP(C10954,'Provider-EHR crosswalk'!A:B,2,FALSE))</f>
        <v>Azalea Health EHR</v>
      </c>
    </row>
    <row r="10955" spans="1:11" x14ac:dyDescent="0.25">
      <c r="A10955" t="s">
        <v>155</v>
      </c>
      <c r="B10955">
        <v>89</v>
      </c>
      <c r="C10955" t="s">
        <v>821</v>
      </c>
      <c r="D10955" t="s">
        <v>156</v>
      </c>
      <c r="E10955">
        <v>0</v>
      </c>
      <c r="F10955">
        <v>13</v>
      </c>
      <c r="G10955">
        <v>0</v>
      </c>
      <c r="H10955" t="s">
        <v>157</v>
      </c>
      <c r="I10955" t="s">
        <v>157</v>
      </c>
      <c r="J10955" t="s">
        <v>157</v>
      </c>
      <c r="K10955" s="33" t="str">
        <f>IF(ISNA(VLOOKUP(C10955,'Provider-EHR crosswalk'!A:B,2,FALSE)),"No EHR Specified",VLOOKUP(C10955,'Provider-EHR crosswalk'!A:B,2,FALSE))</f>
        <v>Azalea Health EHR</v>
      </c>
    </row>
    <row r="10956" spans="1:11" x14ac:dyDescent="0.25">
      <c r="A10956" t="s">
        <v>158</v>
      </c>
      <c r="B10956">
        <v>89</v>
      </c>
      <c r="C10956" t="s">
        <v>821</v>
      </c>
      <c r="D10956" t="s">
        <v>159</v>
      </c>
      <c r="E10956">
        <v>0</v>
      </c>
      <c r="F10956">
        <v>13</v>
      </c>
      <c r="G10956">
        <v>0</v>
      </c>
      <c r="H10956" t="s">
        <v>157</v>
      </c>
      <c r="I10956" t="s">
        <v>157</v>
      </c>
      <c r="J10956" t="s">
        <v>157</v>
      </c>
      <c r="K10956" s="33" t="str">
        <f>IF(ISNA(VLOOKUP(C10956,'Provider-EHR crosswalk'!A:B,2,FALSE)),"No EHR Specified",VLOOKUP(C10956,'Provider-EHR crosswalk'!A:B,2,FALSE))</f>
        <v>Azalea Health EHR</v>
      </c>
    </row>
    <row r="10957" spans="1:11" x14ac:dyDescent="0.25">
      <c r="A10957" t="s">
        <v>162</v>
      </c>
      <c r="B10957">
        <v>89</v>
      </c>
      <c r="C10957" t="s">
        <v>821</v>
      </c>
      <c r="D10957" t="s">
        <v>163</v>
      </c>
      <c r="E10957">
        <v>13</v>
      </c>
      <c r="F10957">
        <v>13</v>
      </c>
      <c r="G10957">
        <v>100</v>
      </c>
      <c r="H10957" t="s">
        <v>65</v>
      </c>
      <c r="I10957">
        <v>95</v>
      </c>
      <c r="J10957" t="s">
        <v>66</v>
      </c>
      <c r="K10957" s="33" t="str">
        <f>IF(ISNA(VLOOKUP(C10957,'Provider-EHR crosswalk'!A:B,2,FALSE)),"No EHR Specified",VLOOKUP(C10957,'Provider-EHR crosswalk'!A:B,2,FALSE))</f>
        <v>Azalea Health EHR</v>
      </c>
    </row>
    <row r="10958" spans="1:11" x14ac:dyDescent="0.25">
      <c r="A10958" t="s">
        <v>164</v>
      </c>
      <c r="B10958">
        <v>89</v>
      </c>
      <c r="C10958" t="s">
        <v>821</v>
      </c>
      <c r="D10958" t="s">
        <v>165</v>
      </c>
      <c r="E10958">
        <v>2</v>
      </c>
      <c r="F10958">
        <v>4</v>
      </c>
      <c r="G10958">
        <v>50</v>
      </c>
      <c r="H10958" t="s">
        <v>65</v>
      </c>
      <c r="I10958">
        <v>95</v>
      </c>
      <c r="J10958" t="s">
        <v>69</v>
      </c>
      <c r="K10958" s="33" t="str">
        <f>IF(ISNA(VLOOKUP(C10958,'Provider-EHR crosswalk'!A:B,2,FALSE)),"No EHR Specified",VLOOKUP(C10958,'Provider-EHR crosswalk'!A:B,2,FALSE))</f>
        <v>Azalea Health EHR</v>
      </c>
    </row>
    <row r="10959" spans="1:11" x14ac:dyDescent="0.25">
      <c r="A10959" t="s">
        <v>166</v>
      </c>
      <c r="B10959">
        <v>89</v>
      </c>
      <c r="C10959" t="s">
        <v>821</v>
      </c>
      <c r="D10959" t="s">
        <v>167</v>
      </c>
      <c r="E10959">
        <v>0</v>
      </c>
      <c r="F10959">
        <v>4</v>
      </c>
      <c r="G10959">
        <v>0</v>
      </c>
      <c r="H10959" t="s">
        <v>116</v>
      </c>
      <c r="I10959">
        <v>5</v>
      </c>
      <c r="J10959" t="s">
        <v>66</v>
      </c>
      <c r="K10959" s="33" t="str">
        <f>IF(ISNA(VLOOKUP(C10959,'Provider-EHR crosswalk'!A:B,2,FALSE)),"No EHR Specified",VLOOKUP(C10959,'Provider-EHR crosswalk'!A:B,2,FALSE))</f>
        <v>Azalea Health EHR</v>
      </c>
    </row>
    <row r="10960" spans="1:11" x14ac:dyDescent="0.25">
      <c r="A10960" t="s">
        <v>168</v>
      </c>
      <c r="B10960">
        <v>89</v>
      </c>
      <c r="C10960" t="s">
        <v>821</v>
      </c>
      <c r="D10960" t="s">
        <v>169</v>
      </c>
      <c r="E10960">
        <v>1</v>
      </c>
      <c r="F10960">
        <v>4</v>
      </c>
      <c r="G10960">
        <v>25</v>
      </c>
      <c r="H10960" t="s">
        <v>116</v>
      </c>
      <c r="I10960">
        <v>5</v>
      </c>
      <c r="J10960" t="s">
        <v>69</v>
      </c>
      <c r="K10960" s="33" t="str">
        <f>IF(ISNA(VLOOKUP(C10960,'Provider-EHR crosswalk'!A:B,2,FALSE)),"No EHR Specified",VLOOKUP(C10960,'Provider-EHR crosswalk'!A:B,2,FALSE))</f>
        <v>Azalea Health EHR</v>
      </c>
    </row>
    <row r="10961" spans="1:11" x14ac:dyDescent="0.25">
      <c r="A10961" t="s">
        <v>170</v>
      </c>
      <c r="B10961">
        <v>89</v>
      </c>
      <c r="C10961" t="s">
        <v>821</v>
      </c>
      <c r="D10961" t="s">
        <v>171</v>
      </c>
      <c r="E10961">
        <v>1</v>
      </c>
      <c r="F10961">
        <v>4</v>
      </c>
      <c r="G10961">
        <v>25</v>
      </c>
      <c r="H10961" t="s">
        <v>116</v>
      </c>
      <c r="I10961">
        <v>5</v>
      </c>
      <c r="J10961" t="s">
        <v>69</v>
      </c>
      <c r="K10961" s="33" t="str">
        <f>IF(ISNA(VLOOKUP(C10961,'Provider-EHR crosswalk'!A:B,2,FALSE)),"No EHR Specified",VLOOKUP(C10961,'Provider-EHR crosswalk'!A:B,2,FALSE))</f>
        <v>Azalea Health EHR</v>
      </c>
    </row>
    <row r="10962" spans="1:11" x14ac:dyDescent="0.25">
      <c r="A10962" t="s">
        <v>172</v>
      </c>
      <c r="B10962">
        <v>89</v>
      </c>
      <c r="C10962" t="s">
        <v>821</v>
      </c>
      <c r="D10962" t="s">
        <v>173</v>
      </c>
      <c r="E10962">
        <v>0</v>
      </c>
      <c r="F10962">
        <v>13</v>
      </c>
      <c r="G10962">
        <v>0</v>
      </c>
      <c r="H10962" t="s">
        <v>116</v>
      </c>
      <c r="I10962">
        <v>5</v>
      </c>
      <c r="J10962" t="s">
        <v>66</v>
      </c>
      <c r="K10962" s="33" t="str">
        <f>IF(ISNA(VLOOKUP(C10962,'Provider-EHR crosswalk'!A:B,2,FALSE)),"No EHR Specified",VLOOKUP(C10962,'Provider-EHR crosswalk'!A:B,2,FALSE))</f>
        <v>Azalea Health EHR</v>
      </c>
    </row>
    <row r="10963" spans="1:11" x14ac:dyDescent="0.25">
      <c r="A10963" t="s">
        <v>174</v>
      </c>
      <c r="B10963">
        <v>89</v>
      </c>
      <c r="C10963" t="s">
        <v>821</v>
      </c>
      <c r="D10963" t="s">
        <v>175</v>
      </c>
      <c r="E10963">
        <v>0</v>
      </c>
      <c r="F10963">
        <v>13</v>
      </c>
      <c r="G10963">
        <v>0</v>
      </c>
      <c r="H10963" t="s">
        <v>116</v>
      </c>
      <c r="I10963">
        <v>5</v>
      </c>
      <c r="J10963" t="s">
        <v>66</v>
      </c>
      <c r="K10963" s="33" t="str">
        <f>IF(ISNA(VLOOKUP(C10963,'Provider-EHR crosswalk'!A:B,2,FALSE)),"No EHR Specified",VLOOKUP(C10963,'Provider-EHR crosswalk'!A:B,2,FALSE))</f>
        <v>Azalea Health EHR</v>
      </c>
    </row>
    <row r="10964" spans="1:11" x14ac:dyDescent="0.25">
      <c r="A10964" t="s">
        <v>176</v>
      </c>
      <c r="B10964">
        <v>89</v>
      </c>
      <c r="C10964" t="s">
        <v>821</v>
      </c>
      <c r="D10964" t="s">
        <v>177</v>
      </c>
      <c r="E10964">
        <v>0</v>
      </c>
      <c r="F10964">
        <v>13</v>
      </c>
      <c r="G10964">
        <v>0</v>
      </c>
      <c r="H10964" t="s">
        <v>116</v>
      </c>
      <c r="I10964">
        <v>5</v>
      </c>
      <c r="J10964" t="s">
        <v>66</v>
      </c>
      <c r="K10964" s="33" t="str">
        <f>IF(ISNA(VLOOKUP(C10964,'Provider-EHR crosswalk'!A:B,2,FALSE)),"No EHR Specified",VLOOKUP(C10964,'Provider-EHR crosswalk'!A:B,2,FALSE))</f>
        <v>Azalea Health EHR</v>
      </c>
    </row>
    <row r="10965" spans="1:11" x14ac:dyDescent="0.25">
      <c r="A10965" t="s">
        <v>63</v>
      </c>
      <c r="B10965">
        <v>8</v>
      </c>
      <c r="C10965" t="s">
        <v>628</v>
      </c>
      <c r="D10965" t="s">
        <v>64</v>
      </c>
      <c r="E10965">
        <v>302</v>
      </c>
      <c r="F10965">
        <v>302</v>
      </c>
      <c r="G10965">
        <v>100</v>
      </c>
      <c r="H10965" t="s">
        <v>65</v>
      </c>
      <c r="I10965">
        <v>99</v>
      </c>
      <c r="J10965" t="s">
        <v>66</v>
      </c>
      <c r="K10965" s="33" t="str">
        <f>IF(ISNA(VLOOKUP(C10965,'Provider-EHR crosswalk'!A:B,2,FALSE)),"No EHR Specified",VLOOKUP(C10965,'Provider-EHR crosswalk'!A:B,2,FALSE))</f>
        <v>eClinicalWorks V12</v>
      </c>
    </row>
    <row r="10966" spans="1:11" x14ac:dyDescent="0.25">
      <c r="A10966" t="s">
        <v>67</v>
      </c>
      <c r="B10966">
        <v>8</v>
      </c>
      <c r="C10966" t="s">
        <v>628</v>
      </c>
      <c r="D10966" t="s">
        <v>68</v>
      </c>
      <c r="E10966">
        <v>261</v>
      </c>
      <c r="F10966">
        <v>302</v>
      </c>
      <c r="G10966">
        <v>86.42</v>
      </c>
      <c r="H10966" t="s">
        <v>65</v>
      </c>
      <c r="I10966">
        <v>75</v>
      </c>
      <c r="J10966" t="s">
        <v>66</v>
      </c>
      <c r="K10966" s="33" t="str">
        <f>IF(ISNA(VLOOKUP(C10966,'Provider-EHR crosswalk'!A:B,2,FALSE)),"No EHR Specified",VLOOKUP(C10966,'Provider-EHR crosswalk'!A:B,2,FALSE))</f>
        <v>eClinicalWorks V12</v>
      </c>
    </row>
    <row r="10967" spans="1:11" x14ac:dyDescent="0.25">
      <c r="A10967" t="s">
        <v>70</v>
      </c>
      <c r="B10967">
        <v>8</v>
      </c>
      <c r="C10967" t="s">
        <v>628</v>
      </c>
      <c r="D10967" t="s">
        <v>71</v>
      </c>
      <c r="E10967">
        <v>302</v>
      </c>
      <c r="F10967">
        <v>302</v>
      </c>
      <c r="G10967">
        <v>100</v>
      </c>
      <c r="H10967" t="s">
        <v>65</v>
      </c>
      <c r="I10967">
        <v>99</v>
      </c>
      <c r="J10967" t="s">
        <v>66</v>
      </c>
      <c r="K10967" s="33" t="str">
        <f>IF(ISNA(VLOOKUP(C10967,'Provider-EHR crosswalk'!A:B,2,FALSE)),"No EHR Specified",VLOOKUP(C10967,'Provider-EHR crosswalk'!A:B,2,FALSE))</f>
        <v>eClinicalWorks V12</v>
      </c>
    </row>
    <row r="10968" spans="1:11" x14ac:dyDescent="0.25">
      <c r="A10968" t="s">
        <v>72</v>
      </c>
      <c r="B10968">
        <v>8</v>
      </c>
      <c r="C10968" t="s">
        <v>628</v>
      </c>
      <c r="D10968" t="s">
        <v>73</v>
      </c>
      <c r="E10968">
        <v>302</v>
      </c>
      <c r="F10968">
        <v>302</v>
      </c>
      <c r="G10968">
        <v>100</v>
      </c>
      <c r="H10968" t="s">
        <v>65</v>
      </c>
      <c r="I10968">
        <v>99</v>
      </c>
      <c r="J10968" t="s">
        <v>66</v>
      </c>
      <c r="K10968" s="33" t="str">
        <f>IF(ISNA(VLOOKUP(C10968,'Provider-EHR crosswalk'!A:B,2,FALSE)),"No EHR Specified",VLOOKUP(C10968,'Provider-EHR crosswalk'!A:B,2,FALSE))</f>
        <v>eClinicalWorks V12</v>
      </c>
    </row>
    <row r="10969" spans="1:11" x14ac:dyDescent="0.25">
      <c r="A10969" t="s">
        <v>74</v>
      </c>
      <c r="B10969">
        <v>8</v>
      </c>
      <c r="C10969" t="s">
        <v>628</v>
      </c>
      <c r="D10969" t="s">
        <v>75</v>
      </c>
      <c r="E10969">
        <v>302</v>
      </c>
      <c r="F10969">
        <v>302</v>
      </c>
      <c r="G10969">
        <v>100</v>
      </c>
      <c r="H10969" t="s">
        <v>65</v>
      </c>
      <c r="I10969">
        <v>99</v>
      </c>
      <c r="J10969" t="s">
        <v>66</v>
      </c>
      <c r="K10969" s="33" t="str">
        <f>IF(ISNA(VLOOKUP(C10969,'Provider-EHR crosswalk'!A:B,2,FALSE)),"No EHR Specified",VLOOKUP(C10969,'Provider-EHR crosswalk'!A:B,2,FALSE))</f>
        <v>eClinicalWorks V12</v>
      </c>
    </row>
    <row r="10970" spans="1:11" x14ac:dyDescent="0.25">
      <c r="A10970" t="s">
        <v>76</v>
      </c>
      <c r="B10970">
        <v>8</v>
      </c>
      <c r="C10970" t="s">
        <v>628</v>
      </c>
      <c r="D10970" t="s">
        <v>77</v>
      </c>
      <c r="E10970">
        <v>302</v>
      </c>
      <c r="F10970">
        <v>302</v>
      </c>
      <c r="G10970">
        <v>100</v>
      </c>
      <c r="H10970" t="s">
        <v>65</v>
      </c>
      <c r="I10970">
        <v>85</v>
      </c>
      <c r="J10970" t="s">
        <v>66</v>
      </c>
      <c r="K10970" s="33" t="str">
        <f>IF(ISNA(VLOOKUP(C10970,'Provider-EHR crosswalk'!A:B,2,FALSE)),"No EHR Specified",VLOOKUP(C10970,'Provider-EHR crosswalk'!A:B,2,FALSE))</f>
        <v>eClinicalWorks V12</v>
      </c>
    </row>
    <row r="10971" spans="1:11" x14ac:dyDescent="0.25">
      <c r="A10971" t="s">
        <v>78</v>
      </c>
      <c r="B10971">
        <v>8</v>
      </c>
      <c r="C10971" t="s">
        <v>628</v>
      </c>
      <c r="D10971" t="s">
        <v>79</v>
      </c>
      <c r="E10971">
        <v>302</v>
      </c>
      <c r="F10971">
        <v>302</v>
      </c>
      <c r="G10971">
        <v>100</v>
      </c>
      <c r="H10971" t="s">
        <v>65</v>
      </c>
      <c r="I10971">
        <v>85</v>
      </c>
      <c r="J10971" t="s">
        <v>66</v>
      </c>
      <c r="K10971" s="33" t="str">
        <f>IF(ISNA(VLOOKUP(C10971,'Provider-EHR crosswalk'!A:B,2,FALSE)),"No EHR Specified",VLOOKUP(C10971,'Provider-EHR crosswalk'!A:B,2,FALSE))</f>
        <v>eClinicalWorks V12</v>
      </c>
    </row>
    <row r="10972" spans="1:11" x14ac:dyDescent="0.25">
      <c r="A10972" t="s">
        <v>80</v>
      </c>
      <c r="B10972">
        <v>8</v>
      </c>
      <c r="C10972" t="s">
        <v>628</v>
      </c>
      <c r="D10972" t="s">
        <v>81</v>
      </c>
      <c r="E10972">
        <v>302</v>
      </c>
      <c r="F10972">
        <v>302</v>
      </c>
      <c r="G10972">
        <v>100</v>
      </c>
      <c r="H10972" t="s">
        <v>65</v>
      </c>
      <c r="I10972">
        <v>85</v>
      </c>
      <c r="J10972" t="s">
        <v>66</v>
      </c>
      <c r="K10972" s="33" t="str">
        <f>IF(ISNA(VLOOKUP(C10972,'Provider-EHR crosswalk'!A:B,2,FALSE)),"No EHR Specified",VLOOKUP(C10972,'Provider-EHR crosswalk'!A:B,2,FALSE))</f>
        <v>eClinicalWorks V12</v>
      </c>
    </row>
    <row r="10973" spans="1:11" x14ac:dyDescent="0.25">
      <c r="A10973" t="s">
        <v>82</v>
      </c>
      <c r="B10973">
        <v>8</v>
      </c>
      <c r="C10973" t="s">
        <v>628</v>
      </c>
      <c r="D10973" t="s">
        <v>83</v>
      </c>
      <c r="E10973">
        <v>302</v>
      </c>
      <c r="F10973">
        <v>302</v>
      </c>
      <c r="G10973">
        <v>100</v>
      </c>
      <c r="H10973" t="s">
        <v>65</v>
      </c>
      <c r="I10973">
        <v>85</v>
      </c>
      <c r="J10973" t="s">
        <v>66</v>
      </c>
      <c r="K10973" s="33" t="str">
        <f>IF(ISNA(VLOOKUP(C10973,'Provider-EHR crosswalk'!A:B,2,FALSE)),"No EHR Specified",VLOOKUP(C10973,'Provider-EHR crosswalk'!A:B,2,FALSE))</f>
        <v>eClinicalWorks V12</v>
      </c>
    </row>
    <row r="10974" spans="1:11" x14ac:dyDescent="0.25">
      <c r="A10974" t="s">
        <v>84</v>
      </c>
      <c r="B10974">
        <v>8</v>
      </c>
      <c r="C10974" t="s">
        <v>628</v>
      </c>
      <c r="D10974" t="s">
        <v>85</v>
      </c>
      <c r="E10974">
        <v>302</v>
      </c>
      <c r="F10974">
        <v>302</v>
      </c>
      <c r="G10974">
        <v>100</v>
      </c>
      <c r="H10974" t="s">
        <v>65</v>
      </c>
      <c r="I10974">
        <v>85</v>
      </c>
      <c r="J10974" t="s">
        <v>66</v>
      </c>
      <c r="K10974" s="33" t="str">
        <f>IF(ISNA(VLOOKUP(C10974,'Provider-EHR crosswalk'!A:B,2,FALSE)),"No EHR Specified",VLOOKUP(C10974,'Provider-EHR crosswalk'!A:B,2,FALSE))</f>
        <v>eClinicalWorks V12</v>
      </c>
    </row>
    <row r="10975" spans="1:11" x14ac:dyDescent="0.25">
      <c r="A10975" t="s">
        <v>86</v>
      </c>
      <c r="B10975">
        <v>8</v>
      </c>
      <c r="C10975" t="s">
        <v>628</v>
      </c>
      <c r="D10975" t="s">
        <v>87</v>
      </c>
      <c r="E10975">
        <v>302</v>
      </c>
      <c r="F10975">
        <v>302</v>
      </c>
      <c r="G10975">
        <v>100</v>
      </c>
      <c r="H10975" t="s">
        <v>65</v>
      </c>
      <c r="I10975">
        <v>95</v>
      </c>
      <c r="J10975" t="s">
        <v>66</v>
      </c>
      <c r="K10975" s="33" t="str">
        <f>IF(ISNA(VLOOKUP(C10975,'Provider-EHR crosswalk'!A:B,2,FALSE)),"No EHR Specified",VLOOKUP(C10975,'Provider-EHR crosswalk'!A:B,2,FALSE))</f>
        <v>eClinicalWorks V12</v>
      </c>
    </row>
    <row r="10976" spans="1:11" x14ac:dyDescent="0.25">
      <c r="A10976" t="s">
        <v>88</v>
      </c>
      <c r="B10976">
        <v>8</v>
      </c>
      <c r="C10976" t="s">
        <v>628</v>
      </c>
      <c r="D10976" t="s">
        <v>89</v>
      </c>
      <c r="E10976">
        <v>302</v>
      </c>
      <c r="F10976">
        <v>302</v>
      </c>
      <c r="G10976">
        <v>100</v>
      </c>
      <c r="H10976" t="s">
        <v>65</v>
      </c>
      <c r="I10976">
        <v>95</v>
      </c>
      <c r="J10976" t="s">
        <v>66</v>
      </c>
      <c r="K10976" s="33" t="str">
        <f>IF(ISNA(VLOOKUP(C10976,'Provider-EHR crosswalk'!A:B,2,FALSE)),"No EHR Specified",VLOOKUP(C10976,'Provider-EHR crosswalk'!A:B,2,FALSE))</f>
        <v>eClinicalWorks V12</v>
      </c>
    </row>
    <row r="10977" spans="1:11" x14ac:dyDescent="0.25">
      <c r="A10977" t="s">
        <v>90</v>
      </c>
      <c r="B10977">
        <v>8</v>
      </c>
      <c r="C10977" t="s">
        <v>628</v>
      </c>
      <c r="D10977" t="s">
        <v>91</v>
      </c>
      <c r="E10977">
        <v>301</v>
      </c>
      <c r="F10977">
        <v>302</v>
      </c>
      <c r="G10977">
        <v>99.67</v>
      </c>
      <c r="H10977" t="s">
        <v>65</v>
      </c>
      <c r="I10977">
        <v>90</v>
      </c>
      <c r="J10977" t="s">
        <v>66</v>
      </c>
      <c r="K10977" s="33" t="str">
        <f>IF(ISNA(VLOOKUP(C10977,'Provider-EHR crosswalk'!A:B,2,FALSE)),"No EHR Specified",VLOOKUP(C10977,'Provider-EHR crosswalk'!A:B,2,FALSE))</f>
        <v>eClinicalWorks V12</v>
      </c>
    </row>
    <row r="10978" spans="1:11" x14ac:dyDescent="0.25">
      <c r="A10978" t="s">
        <v>92</v>
      </c>
      <c r="B10978">
        <v>8</v>
      </c>
      <c r="C10978" t="s">
        <v>628</v>
      </c>
      <c r="D10978" t="s">
        <v>93</v>
      </c>
      <c r="E10978">
        <v>154</v>
      </c>
      <c r="F10978">
        <v>302</v>
      </c>
      <c r="G10978">
        <v>50.99</v>
      </c>
      <c r="H10978" t="s">
        <v>65</v>
      </c>
      <c r="I10978">
        <v>90</v>
      </c>
      <c r="J10978" t="s">
        <v>69</v>
      </c>
      <c r="K10978" s="33" t="str">
        <f>IF(ISNA(VLOOKUP(C10978,'Provider-EHR crosswalk'!A:B,2,FALSE)),"No EHR Specified",VLOOKUP(C10978,'Provider-EHR crosswalk'!A:B,2,FALSE))</f>
        <v>eClinicalWorks V12</v>
      </c>
    </row>
    <row r="10979" spans="1:11" x14ac:dyDescent="0.25">
      <c r="A10979" t="s">
        <v>94</v>
      </c>
      <c r="B10979">
        <v>8</v>
      </c>
      <c r="C10979" t="s">
        <v>628</v>
      </c>
      <c r="D10979" t="s">
        <v>95</v>
      </c>
      <c r="E10979">
        <v>176</v>
      </c>
      <c r="F10979">
        <v>302</v>
      </c>
      <c r="G10979">
        <v>58.28</v>
      </c>
      <c r="H10979" t="s">
        <v>65</v>
      </c>
      <c r="I10979">
        <v>90</v>
      </c>
      <c r="J10979" t="s">
        <v>69</v>
      </c>
      <c r="K10979" s="33" t="str">
        <f>IF(ISNA(VLOOKUP(C10979,'Provider-EHR crosswalk'!A:B,2,FALSE)),"No EHR Specified",VLOOKUP(C10979,'Provider-EHR crosswalk'!A:B,2,FALSE))</f>
        <v>eClinicalWorks V12</v>
      </c>
    </row>
    <row r="10980" spans="1:11" x14ac:dyDescent="0.25">
      <c r="A10980" t="s">
        <v>96</v>
      </c>
      <c r="B10980">
        <v>8</v>
      </c>
      <c r="C10980" t="s">
        <v>628</v>
      </c>
      <c r="D10980" t="s">
        <v>97</v>
      </c>
      <c r="E10980">
        <v>289</v>
      </c>
      <c r="F10980">
        <v>302</v>
      </c>
      <c r="G10980">
        <v>95.7</v>
      </c>
      <c r="H10980" t="s">
        <v>65</v>
      </c>
      <c r="I10980">
        <v>90</v>
      </c>
      <c r="J10980" t="s">
        <v>66</v>
      </c>
      <c r="K10980" s="33" t="str">
        <f>IF(ISNA(VLOOKUP(C10980,'Provider-EHR crosswalk'!A:B,2,FALSE)),"No EHR Specified",VLOOKUP(C10980,'Provider-EHR crosswalk'!A:B,2,FALSE))</f>
        <v>eClinicalWorks V12</v>
      </c>
    </row>
    <row r="10981" spans="1:11" x14ac:dyDescent="0.25">
      <c r="A10981" t="s">
        <v>98</v>
      </c>
      <c r="B10981">
        <v>8</v>
      </c>
      <c r="C10981" t="s">
        <v>628</v>
      </c>
      <c r="D10981" t="s">
        <v>99</v>
      </c>
      <c r="E10981">
        <v>289</v>
      </c>
      <c r="F10981">
        <v>302</v>
      </c>
      <c r="G10981">
        <v>95.7</v>
      </c>
      <c r="H10981" t="s">
        <v>65</v>
      </c>
      <c r="I10981">
        <v>90</v>
      </c>
      <c r="J10981" t="s">
        <v>66</v>
      </c>
      <c r="K10981" s="33" t="str">
        <f>IF(ISNA(VLOOKUP(C10981,'Provider-EHR crosswalk'!A:B,2,FALSE)),"No EHR Specified",VLOOKUP(C10981,'Provider-EHR crosswalk'!A:B,2,FALSE))</f>
        <v>eClinicalWorks V12</v>
      </c>
    </row>
    <row r="10982" spans="1:11" x14ac:dyDescent="0.25">
      <c r="A10982" t="s">
        <v>100</v>
      </c>
      <c r="B10982">
        <v>8</v>
      </c>
      <c r="C10982" t="s">
        <v>628</v>
      </c>
      <c r="D10982" t="s">
        <v>101</v>
      </c>
      <c r="E10982">
        <v>303</v>
      </c>
      <c r="F10982">
        <v>303</v>
      </c>
      <c r="G10982">
        <v>100</v>
      </c>
      <c r="H10982" t="s">
        <v>65</v>
      </c>
      <c r="I10982">
        <v>99</v>
      </c>
      <c r="J10982" t="s">
        <v>66</v>
      </c>
      <c r="K10982" s="33" t="str">
        <f>IF(ISNA(VLOOKUP(C10982,'Provider-EHR crosswalk'!A:B,2,FALSE)),"No EHR Specified",VLOOKUP(C10982,'Provider-EHR crosswalk'!A:B,2,FALSE))</f>
        <v>eClinicalWorks V12</v>
      </c>
    </row>
    <row r="10983" spans="1:11" x14ac:dyDescent="0.25">
      <c r="A10983" t="s">
        <v>102</v>
      </c>
      <c r="B10983">
        <v>8</v>
      </c>
      <c r="C10983" t="s">
        <v>628</v>
      </c>
      <c r="D10983" t="s">
        <v>103</v>
      </c>
      <c r="E10983">
        <v>303</v>
      </c>
      <c r="F10983">
        <v>303</v>
      </c>
      <c r="G10983">
        <v>100</v>
      </c>
      <c r="H10983" t="s">
        <v>65</v>
      </c>
      <c r="I10983">
        <v>99</v>
      </c>
      <c r="J10983" t="s">
        <v>66</v>
      </c>
      <c r="K10983" s="33" t="str">
        <f>IF(ISNA(VLOOKUP(C10983,'Provider-EHR crosswalk'!A:B,2,FALSE)),"No EHR Specified",VLOOKUP(C10983,'Provider-EHR crosswalk'!A:B,2,FALSE))</f>
        <v>eClinicalWorks V12</v>
      </c>
    </row>
    <row r="10984" spans="1:11" x14ac:dyDescent="0.25">
      <c r="A10984" t="s">
        <v>104</v>
      </c>
      <c r="B10984">
        <v>8</v>
      </c>
      <c r="C10984" t="s">
        <v>628</v>
      </c>
      <c r="D10984" t="s">
        <v>105</v>
      </c>
      <c r="E10984">
        <v>303</v>
      </c>
      <c r="F10984">
        <v>303</v>
      </c>
      <c r="G10984">
        <v>100</v>
      </c>
      <c r="H10984" t="s">
        <v>65</v>
      </c>
      <c r="I10984">
        <v>99</v>
      </c>
      <c r="J10984" t="s">
        <v>66</v>
      </c>
      <c r="K10984" s="33" t="str">
        <f>IF(ISNA(VLOOKUP(C10984,'Provider-EHR crosswalk'!A:B,2,FALSE)),"No EHR Specified",VLOOKUP(C10984,'Provider-EHR crosswalk'!A:B,2,FALSE))</f>
        <v>eClinicalWorks V12</v>
      </c>
    </row>
    <row r="10985" spans="1:11" x14ac:dyDescent="0.25">
      <c r="A10985" t="s">
        <v>106</v>
      </c>
      <c r="B10985">
        <v>8</v>
      </c>
      <c r="C10985" t="s">
        <v>628</v>
      </c>
      <c r="D10985" t="s">
        <v>107</v>
      </c>
      <c r="E10985">
        <v>303</v>
      </c>
      <c r="F10985">
        <v>303</v>
      </c>
      <c r="G10985">
        <v>100</v>
      </c>
      <c r="H10985" t="s">
        <v>65</v>
      </c>
      <c r="I10985">
        <v>99</v>
      </c>
      <c r="J10985" t="s">
        <v>66</v>
      </c>
      <c r="K10985" s="33" t="str">
        <f>IF(ISNA(VLOOKUP(C10985,'Provider-EHR crosswalk'!A:B,2,FALSE)),"No EHR Specified",VLOOKUP(C10985,'Provider-EHR crosswalk'!A:B,2,FALSE))</f>
        <v>eClinicalWorks V12</v>
      </c>
    </row>
    <row r="10986" spans="1:11" x14ac:dyDescent="0.25">
      <c r="A10986" t="s">
        <v>108</v>
      </c>
      <c r="B10986">
        <v>8</v>
      </c>
      <c r="C10986" t="s">
        <v>628</v>
      </c>
      <c r="D10986" t="s">
        <v>109</v>
      </c>
      <c r="E10986">
        <v>303</v>
      </c>
      <c r="F10986">
        <v>303</v>
      </c>
      <c r="G10986">
        <v>100</v>
      </c>
      <c r="H10986" t="s">
        <v>65</v>
      </c>
      <c r="I10986">
        <v>99</v>
      </c>
      <c r="J10986" t="s">
        <v>66</v>
      </c>
      <c r="K10986" s="33" t="str">
        <f>IF(ISNA(VLOOKUP(C10986,'Provider-EHR crosswalk'!A:B,2,FALSE)),"No EHR Specified",VLOOKUP(C10986,'Provider-EHR crosswalk'!A:B,2,FALSE))</f>
        <v>eClinicalWorks V12</v>
      </c>
    </row>
    <row r="10987" spans="1:11" x14ac:dyDescent="0.25">
      <c r="A10987" t="s">
        <v>110</v>
      </c>
      <c r="B10987">
        <v>8</v>
      </c>
      <c r="C10987" t="s">
        <v>628</v>
      </c>
      <c r="D10987" t="s">
        <v>111</v>
      </c>
      <c r="E10987">
        <v>303</v>
      </c>
      <c r="F10987">
        <v>303</v>
      </c>
      <c r="G10987">
        <v>100</v>
      </c>
      <c r="H10987" t="s">
        <v>65</v>
      </c>
      <c r="I10987">
        <v>99</v>
      </c>
      <c r="J10987" t="s">
        <v>66</v>
      </c>
      <c r="K10987" s="33" t="str">
        <f>IF(ISNA(VLOOKUP(C10987,'Provider-EHR crosswalk'!A:B,2,FALSE)),"No EHR Specified",VLOOKUP(C10987,'Provider-EHR crosswalk'!A:B,2,FALSE))</f>
        <v>eClinicalWorks V12</v>
      </c>
    </row>
    <row r="10988" spans="1:11" x14ac:dyDescent="0.25">
      <c r="A10988" t="s">
        <v>112</v>
      </c>
      <c r="B10988">
        <v>8</v>
      </c>
      <c r="C10988" t="s">
        <v>628</v>
      </c>
      <c r="D10988" t="s">
        <v>113</v>
      </c>
      <c r="E10988">
        <v>303</v>
      </c>
      <c r="F10988">
        <v>303</v>
      </c>
      <c r="G10988">
        <v>100</v>
      </c>
      <c r="H10988" t="s">
        <v>65</v>
      </c>
      <c r="I10988">
        <v>99</v>
      </c>
      <c r="J10988" t="s">
        <v>66</v>
      </c>
      <c r="K10988" s="33" t="str">
        <f>IF(ISNA(VLOOKUP(C10988,'Provider-EHR crosswalk'!A:B,2,FALSE)),"No EHR Specified",VLOOKUP(C10988,'Provider-EHR crosswalk'!A:B,2,FALSE))</f>
        <v>eClinicalWorks V12</v>
      </c>
    </row>
    <row r="10989" spans="1:11" x14ac:dyDescent="0.25">
      <c r="A10989" t="s">
        <v>114</v>
      </c>
      <c r="B10989">
        <v>8</v>
      </c>
      <c r="C10989" t="s">
        <v>628</v>
      </c>
      <c r="D10989" t="s">
        <v>115</v>
      </c>
      <c r="E10989">
        <v>9</v>
      </c>
      <c r="F10989">
        <v>302</v>
      </c>
      <c r="G10989">
        <v>2.98</v>
      </c>
      <c r="H10989" t="s">
        <v>116</v>
      </c>
      <c r="I10989">
        <v>4</v>
      </c>
      <c r="J10989" t="s">
        <v>66</v>
      </c>
      <c r="K10989" s="33" t="str">
        <f>IF(ISNA(VLOOKUP(C10989,'Provider-EHR crosswalk'!A:B,2,FALSE)),"No EHR Specified",VLOOKUP(C10989,'Provider-EHR crosswalk'!A:B,2,FALSE))</f>
        <v>eClinicalWorks V12</v>
      </c>
    </row>
    <row r="10990" spans="1:11" x14ac:dyDescent="0.25">
      <c r="A10990" t="s">
        <v>117</v>
      </c>
      <c r="B10990">
        <v>8</v>
      </c>
      <c r="C10990" t="s">
        <v>628</v>
      </c>
      <c r="D10990" t="s">
        <v>118</v>
      </c>
      <c r="E10990">
        <v>12</v>
      </c>
      <c r="F10990">
        <v>302</v>
      </c>
      <c r="G10990">
        <v>3.97</v>
      </c>
      <c r="H10990" t="s">
        <v>116</v>
      </c>
      <c r="I10990">
        <v>4</v>
      </c>
      <c r="J10990" t="s">
        <v>66</v>
      </c>
      <c r="K10990" s="33" t="str">
        <f>IF(ISNA(VLOOKUP(C10990,'Provider-EHR crosswalk'!A:B,2,FALSE)),"No EHR Specified",VLOOKUP(C10990,'Provider-EHR crosswalk'!A:B,2,FALSE))</f>
        <v>eClinicalWorks V12</v>
      </c>
    </row>
    <row r="10991" spans="1:11" x14ac:dyDescent="0.25">
      <c r="A10991" t="s">
        <v>119</v>
      </c>
      <c r="B10991">
        <v>8</v>
      </c>
      <c r="C10991" t="s">
        <v>628</v>
      </c>
      <c r="D10991" t="s">
        <v>120</v>
      </c>
      <c r="E10991">
        <v>10</v>
      </c>
      <c r="F10991">
        <v>302</v>
      </c>
      <c r="G10991">
        <v>3.31</v>
      </c>
      <c r="H10991" t="s">
        <v>116</v>
      </c>
      <c r="I10991">
        <v>4</v>
      </c>
      <c r="J10991" t="s">
        <v>66</v>
      </c>
      <c r="K10991" s="33" t="str">
        <f>IF(ISNA(VLOOKUP(C10991,'Provider-EHR crosswalk'!A:B,2,FALSE)),"No EHR Specified",VLOOKUP(C10991,'Provider-EHR crosswalk'!A:B,2,FALSE))</f>
        <v>eClinicalWorks V12</v>
      </c>
    </row>
    <row r="10992" spans="1:11" x14ac:dyDescent="0.25">
      <c r="A10992" t="s">
        <v>121</v>
      </c>
      <c r="B10992">
        <v>8</v>
      </c>
      <c r="C10992" t="s">
        <v>628</v>
      </c>
      <c r="D10992" t="s">
        <v>122</v>
      </c>
      <c r="E10992">
        <v>0</v>
      </c>
      <c r="F10992">
        <v>302</v>
      </c>
      <c r="G10992">
        <v>0</v>
      </c>
      <c r="H10992" t="s">
        <v>116</v>
      </c>
      <c r="I10992">
        <v>1</v>
      </c>
      <c r="J10992" t="s">
        <v>66</v>
      </c>
      <c r="K10992" s="33" t="str">
        <f>IF(ISNA(VLOOKUP(C10992,'Provider-EHR crosswalk'!A:B,2,FALSE)),"No EHR Specified",VLOOKUP(C10992,'Provider-EHR crosswalk'!A:B,2,FALSE))</f>
        <v>eClinicalWorks V12</v>
      </c>
    </row>
    <row r="10993" spans="1:11" x14ac:dyDescent="0.25">
      <c r="A10993" t="s">
        <v>123</v>
      </c>
      <c r="B10993">
        <v>8</v>
      </c>
      <c r="C10993" t="s">
        <v>628</v>
      </c>
      <c r="D10993" t="s">
        <v>124</v>
      </c>
      <c r="E10993">
        <v>1</v>
      </c>
      <c r="F10993">
        <v>303</v>
      </c>
      <c r="G10993">
        <v>0.33</v>
      </c>
      <c r="H10993" t="s">
        <v>116</v>
      </c>
      <c r="I10993">
        <v>1</v>
      </c>
      <c r="J10993" t="s">
        <v>66</v>
      </c>
      <c r="K10993" s="33" t="str">
        <f>IF(ISNA(VLOOKUP(C10993,'Provider-EHR crosswalk'!A:B,2,FALSE)),"No EHR Specified",VLOOKUP(C10993,'Provider-EHR crosswalk'!A:B,2,FALSE))</f>
        <v>eClinicalWorks V12</v>
      </c>
    </row>
    <row r="10994" spans="1:11" x14ac:dyDescent="0.25">
      <c r="A10994" t="s">
        <v>125</v>
      </c>
      <c r="B10994">
        <v>8</v>
      </c>
      <c r="C10994" t="s">
        <v>628</v>
      </c>
      <c r="D10994" t="s">
        <v>126</v>
      </c>
      <c r="E10994">
        <v>0</v>
      </c>
      <c r="F10994">
        <v>303</v>
      </c>
      <c r="G10994">
        <v>0</v>
      </c>
      <c r="H10994" t="s">
        <v>116</v>
      </c>
      <c r="I10994">
        <v>1</v>
      </c>
      <c r="J10994" t="s">
        <v>66</v>
      </c>
      <c r="K10994" s="33" t="str">
        <f>IF(ISNA(VLOOKUP(C10994,'Provider-EHR crosswalk'!A:B,2,FALSE)),"No EHR Specified",VLOOKUP(C10994,'Provider-EHR crosswalk'!A:B,2,FALSE))</f>
        <v>eClinicalWorks V12</v>
      </c>
    </row>
    <row r="10995" spans="1:11" x14ac:dyDescent="0.25">
      <c r="A10995" t="s">
        <v>127</v>
      </c>
      <c r="B10995">
        <v>8</v>
      </c>
      <c r="C10995" t="s">
        <v>628</v>
      </c>
      <c r="D10995" t="s">
        <v>128</v>
      </c>
      <c r="E10995">
        <v>11</v>
      </c>
      <c r="F10995">
        <v>303</v>
      </c>
      <c r="G10995">
        <v>3.63</v>
      </c>
      <c r="H10995" t="s">
        <v>116</v>
      </c>
      <c r="I10995">
        <v>4</v>
      </c>
      <c r="J10995" t="s">
        <v>66</v>
      </c>
      <c r="K10995" s="33" t="str">
        <f>IF(ISNA(VLOOKUP(C10995,'Provider-EHR crosswalk'!A:B,2,FALSE)),"No EHR Specified",VLOOKUP(C10995,'Provider-EHR crosswalk'!A:B,2,FALSE))</f>
        <v>eClinicalWorks V12</v>
      </c>
    </row>
    <row r="10996" spans="1:11" x14ac:dyDescent="0.25">
      <c r="A10996" t="s">
        <v>129</v>
      </c>
      <c r="B10996">
        <v>8</v>
      </c>
      <c r="C10996" t="s">
        <v>628</v>
      </c>
      <c r="D10996" t="s">
        <v>130</v>
      </c>
      <c r="E10996">
        <v>11</v>
      </c>
      <c r="F10996">
        <v>303</v>
      </c>
      <c r="G10996">
        <v>3.63</v>
      </c>
      <c r="H10996" t="s">
        <v>116</v>
      </c>
      <c r="I10996">
        <v>4</v>
      </c>
      <c r="J10996" t="s">
        <v>66</v>
      </c>
      <c r="K10996" s="33" t="str">
        <f>IF(ISNA(VLOOKUP(C10996,'Provider-EHR crosswalk'!A:B,2,FALSE)),"No EHR Specified",VLOOKUP(C10996,'Provider-EHR crosswalk'!A:B,2,FALSE))</f>
        <v>eClinicalWorks V12</v>
      </c>
    </row>
    <row r="10997" spans="1:11" x14ac:dyDescent="0.25">
      <c r="A10997" t="s">
        <v>131</v>
      </c>
      <c r="B10997">
        <v>8</v>
      </c>
      <c r="C10997" t="s">
        <v>628</v>
      </c>
      <c r="D10997" t="s">
        <v>132</v>
      </c>
      <c r="E10997">
        <v>8</v>
      </c>
      <c r="F10997">
        <v>303</v>
      </c>
      <c r="G10997">
        <v>2.64</v>
      </c>
      <c r="H10997" t="s">
        <v>116</v>
      </c>
      <c r="I10997">
        <v>4</v>
      </c>
      <c r="J10997" t="s">
        <v>66</v>
      </c>
      <c r="K10997" s="33" t="str">
        <f>IF(ISNA(VLOOKUP(C10997,'Provider-EHR crosswalk'!A:B,2,FALSE)),"No EHR Specified",VLOOKUP(C10997,'Provider-EHR crosswalk'!A:B,2,FALSE))</f>
        <v>eClinicalWorks V12</v>
      </c>
    </row>
    <row r="10998" spans="1:11" x14ac:dyDescent="0.25">
      <c r="A10998" t="s">
        <v>133</v>
      </c>
      <c r="B10998">
        <v>8</v>
      </c>
      <c r="C10998" t="s">
        <v>628</v>
      </c>
      <c r="D10998" t="s">
        <v>134</v>
      </c>
      <c r="E10998">
        <v>0</v>
      </c>
      <c r="F10998">
        <v>303</v>
      </c>
      <c r="G10998">
        <v>0</v>
      </c>
      <c r="H10998" t="s">
        <v>116</v>
      </c>
      <c r="I10998">
        <v>1</v>
      </c>
      <c r="J10998" t="s">
        <v>66</v>
      </c>
      <c r="K10998" s="33" t="str">
        <f>IF(ISNA(VLOOKUP(C10998,'Provider-EHR crosswalk'!A:B,2,FALSE)),"No EHR Specified",VLOOKUP(C10998,'Provider-EHR crosswalk'!A:B,2,FALSE))</f>
        <v>eClinicalWorks V12</v>
      </c>
    </row>
    <row r="10999" spans="1:11" x14ac:dyDescent="0.25">
      <c r="A10999" t="s">
        <v>135</v>
      </c>
      <c r="B10999">
        <v>8</v>
      </c>
      <c r="C10999" t="s">
        <v>628</v>
      </c>
      <c r="D10999" t="s">
        <v>136</v>
      </c>
      <c r="E10999">
        <v>0</v>
      </c>
      <c r="F10999">
        <v>303</v>
      </c>
      <c r="G10999">
        <v>0</v>
      </c>
      <c r="H10999" t="s">
        <v>116</v>
      </c>
      <c r="I10999">
        <v>1</v>
      </c>
      <c r="J10999" t="s">
        <v>66</v>
      </c>
      <c r="K10999" s="33" t="str">
        <f>IF(ISNA(VLOOKUP(C10999,'Provider-EHR crosswalk'!A:B,2,FALSE)),"No EHR Specified",VLOOKUP(C10999,'Provider-EHR crosswalk'!A:B,2,FALSE))</f>
        <v>eClinicalWorks V12</v>
      </c>
    </row>
    <row r="11000" spans="1:11" x14ac:dyDescent="0.25">
      <c r="A11000" t="s">
        <v>137</v>
      </c>
      <c r="B11000">
        <v>8</v>
      </c>
      <c r="C11000" t="s">
        <v>628</v>
      </c>
      <c r="D11000" t="s">
        <v>138</v>
      </c>
      <c r="E11000">
        <v>0</v>
      </c>
      <c r="F11000">
        <v>303</v>
      </c>
      <c r="G11000">
        <v>0</v>
      </c>
      <c r="H11000" t="s">
        <v>116</v>
      </c>
      <c r="I11000">
        <v>1</v>
      </c>
      <c r="J11000" t="s">
        <v>66</v>
      </c>
      <c r="K11000" s="33" t="str">
        <f>IF(ISNA(VLOOKUP(C11000,'Provider-EHR crosswalk'!A:B,2,FALSE)),"No EHR Specified",VLOOKUP(C11000,'Provider-EHR crosswalk'!A:B,2,FALSE))</f>
        <v>eClinicalWorks V12</v>
      </c>
    </row>
    <row r="11001" spans="1:11" x14ac:dyDescent="0.25">
      <c r="A11001" t="s">
        <v>139</v>
      </c>
      <c r="B11001">
        <v>8</v>
      </c>
      <c r="C11001" t="s">
        <v>628</v>
      </c>
      <c r="D11001" t="s">
        <v>140</v>
      </c>
      <c r="E11001">
        <v>0</v>
      </c>
      <c r="F11001">
        <v>303</v>
      </c>
      <c r="G11001">
        <v>0</v>
      </c>
      <c r="H11001" t="s">
        <v>116</v>
      </c>
      <c r="I11001">
        <v>1</v>
      </c>
      <c r="J11001" t="s">
        <v>66</v>
      </c>
      <c r="K11001" s="33" t="str">
        <f>IF(ISNA(VLOOKUP(C11001,'Provider-EHR crosswalk'!A:B,2,FALSE)),"No EHR Specified",VLOOKUP(C11001,'Provider-EHR crosswalk'!A:B,2,FALSE))</f>
        <v>eClinicalWorks V12</v>
      </c>
    </row>
    <row r="11002" spans="1:11" x14ac:dyDescent="0.25">
      <c r="A11002" t="s">
        <v>141</v>
      </c>
      <c r="B11002">
        <v>8</v>
      </c>
      <c r="C11002" t="s">
        <v>628</v>
      </c>
      <c r="D11002" t="s">
        <v>142</v>
      </c>
      <c r="E11002">
        <v>0</v>
      </c>
      <c r="F11002">
        <v>303</v>
      </c>
      <c r="G11002">
        <v>0</v>
      </c>
      <c r="H11002" t="s">
        <v>116</v>
      </c>
      <c r="I11002">
        <v>1</v>
      </c>
      <c r="J11002" t="s">
        <v>66</v>
      </c>
      <c r="K11002" s="33" t="str">
        <f>IF(ISNA(VLOOKUP(C11002,'Provider-EHR crosswalk'!A:B,2,FALSE)),"No EHR Specified",VLOOKUP(C11002,'Provider-EHR crosswalk'!A:B,2,FALSE))</f>
        <v>eClinicalWorks V12</v>
      </c>
    </row>
    <row r="11003" spans="1:11" x14ac:dyDescent="0.25">
      <c r="A11003" t="s">
        <v>143</v>
      </c>
      <c r="B11003">
        <v>8</v>
      </c>
      <c r="C11003" t="s">
        <v>628</v>
      </c>
      <c r="D11003" t="s">
        <v>144</v>
      </c>
      <c r="E11003">
        <v>0</v>
      </c>
      <c r="F11003">
        <v>303</v>
      </c>
      <c r="G11003">
        <v>0</v>
      </c>
      <c r="H11003" t="s">
        <v>116</v>
      </c>
      <c r="I11003">
        <v>1</v>
      </c>
      <c r="J11003" t="s">
        <v>66</v>
      </c>
      <c r="K11003" s="33" t="str">
        <f>IF(ISNA(VLOOKUP(C11003,'Provider-EHR crosswalk'!A:B,2,FALSE)),"No EHR Specified",VLOOKUP(C11003,'Provider-EHR crosswalk'!A:B,2,FALSE))</f>
        <v>eClinicalWorks V12</v>
      </c>
    </row>
    <row r="11004" spans="1:11" x14ac:dyDescent="0.25">
      <c r="A11004" t="s">
        <v>145</v>
      </c>
      <c r="B11004">
        <v>8</v>
      </c>
      <c r="C11004" t="s">
        <v>628</v>
      </c>
      <c r="D11004" t="s">
        <v>146</v>
      </c>
      <c r="E11004">
        <v>0</v>
      </c>
      <c r="F11004">
        <v>303</v>
      </c>
      <c r="G11004">
        <v>0</v>
      </c>
      <c r="H11004" t="s">
        <v>116</v>
      </c>
      <c r="I11004">
        <v>1</v>
      </c>
      <c r="J11004" t="s">
        <v>66</v>
      </c>
      <c r="K11004" s="33" t="str">
        <f>IF(ISNA(VLOOKUP(C11004,'Provider-EHR crosswalk'!A:B,2,FALSE)),"No EHR Specified",VLOOKUP(C11004,'Provider-EHR crosswalk'!A:B,2,FALSE))</f>
        <v>eClinicalWorks V12</v>
      </c>
    </row>
    <row r="11005" spans="1:11" x14ac:dyDescent="0.25">
      <c r="A11005" t="s">
        <v>147</v>
      </c>
      <c r="B11005">
        <v>8</v>
      </c>
      <c r="C11005" t="s">
        <v>628</v>
      </c>
      <c r="D11005" t="s">
        <v>148</v>
      </c>
      <c r="E11005">
        <v>0</v>
      </c>
      <c r="F11005">
        <v>303</v>
      </c>
      <c r="G11005">
        <v>0</v>
      </c>
      <c r="H11005" t="s">
        <v>116</v>
      </c>
      <c r="I11005">
        <v>1</v>
      </c>
      <c r="J11005" t="s">
        <v>66</v>
      </c>
      <c r="K11005" s="33" t="str">
        <f>IF(ISNA(VLOOKUP(C11005,'Provider-EHR crosswalk'!A:B,2,FALSE)),"No EHR Specified",VLOOKUP(C11005,'Provider-EHR crosswalk'!A:B,2,FALSE))</f>
        <v>eClinicalWorks V12</v>
      </c>
    </row>
    <row r="11006" spans="1:11" x14ac:dyDescent="0.25">
      <c r="A11006" t="s">
        <v>149</v>
      </c>
      <c r="B11006">
        <v>8</v>
      </c>
      <c r="C11006" t="s">
        <v>628</v>
      </c>
      <c r="D11006" t="s">
        <v>150</v>
      </c>
      <c r="E11006">
        <v>0</v>
      </c>
      <c r="F11006">
        <v>303</v>
      </c>
      <c r="G11006">
        <v>0</v>
      </c>
      <c r="H11006" t="s">
        <v>116</v>
      </c>
      <c r="I11006">
        <v>1</v>
      </c>
      <c r="J11006" t="s">
        <v>66</v>
      </c>
      <c r="K11006" s="33" t="str">
        <f>IF(ISNA(VLOOKUP(C11006,'Provider-EHR crosswalk'!A:B,2,FALSE)),"No EHR Specified",VLOOKUP(C11006,'Provider-EHR crosswalk'!A:B,2,FALSE))</f>
        <v>eClinicalWorks V12</v>
      </c>
    </row>
    <row r="11007" spans="1:11" x14ac:dyDescent="0.25">
      <c r="A11007" t="s">
        <v>151</v>
      </c>
      <c r="B11007">
        <v>8</v>
      </c>
      <c r="C11007" t="s">
        <v>628</v>
      </c>
      <c r="D11007" t="s">
        <v>152</v>
      </c>
      <c r="E11007">
        <v>0</v>
      </c>
      <c r="F11007">
        <v>303</v>
      </c>
      <c r="G11007">
        <v>0</v>
      </c>
      <c r="H11007" t="s">
        <v>116</v>
      </c>
      <c r="I11007">
        <v>1</v>
      </c>
      <c r="J11007" t="s">
        <v>66</v>
      </c>
      <c r="K11007" s="33" t="str">
        <f>IF(ISNA(VLOOKUP(C11007,'Provider-EHR crosswalk'!A:B,2,FALSE)),"No EHR Specified",VLOOKUP(C11007,'Provider-EHR crosswalk'!A:B,2,FALSE))</f>
        <v>eClinicalWorks V12</v>
      </c>
    </row>
    <row r="11008" spans="1:11" x14ac:dyDescent="0.25">
      <c r="A11008" t="s">
        <v>153</v>
      </c>
      <c r="B11008">
        <v>8</v>
      </c>
      <c r="C11008" t="s">
        <v>628</v>
      </c>
      <c r="D11008" t="s">
        <v>154</v>
      </c>
      <c r="E11008">
        <v>0</v>
      </c>
      <c r="F11008">
        <v>303</v>
      </c>
      <c r="G11008">
        <v>0</v>
      </c>
      <c r="H11008" t="s">
        <v>116</v>
      </c>
      <c r="I11008">
        <v>1</v>
      </c>
      <c r="J11008" t="s">
        <v>66</v>
      </c>
      <c r="K11008" s="33" t="str">
        <f>IF(ISNA(VLOOKUP(C11008,'Provider-EHR crosswalk'!A:B,2,FALSE)),"No EHR Specified",VLOOKUP(C11008,'Provider-EHR crosswalk'!A:B,2,FALSE))</f>
        <v>eClinicalWorks V12</v>
      </c>
    </row>
    <row r="11009" spans="1:11" x14ac:dyDescent="0.25">
      <c r="A11009" t="s">
        <v>155</v>
      </c>
      <c r="B11009">
        <v>8</v>
      </c>
      <c r="C11009" t="s">
        <v>628</v>
      </c>
      <c r="D11009" t="s">
        <v>156</v>
      </c>
      <c r="E11009">
        <v>0</v>
      </c>
      <c r="F11009">
        <v>303</v>
      </c>
      <c r="G11009">
        <v>0</v>
      </c>
      <c r="H11009" t="s">
        <v>157</v>
      </c>
      <c r="I11009" t="s">
        <v>157</v>
      </c>
      <c r="J11009" t="s">
        <v>157</v>
      </c>
      <c r="K11009" s="33" t="str">
        <f>IF(ISNA(VLOOKUP(C11009,'Provider-EHR crosswalk'!A:B,2,FALSE)),"No EHR Specified",VLOOKUP(C11009,'Provider-EHR crosswalk'!A:B,2,FALSE))</f>
        <v>eClinicalWorks V12</v>
      </c>
    </row>
    <row r="11010" spans="1:11" x14ac:dyDescent="0.25">
      <c r="A11010" t="s">
        <v>158</v>
      </c>
      <c r="B11010">
        <v>8</v>
      </c>
      <c r="C11010" t="s">
        <v>628</v>
      </c>
      <c r="D11010" t="s">
        <v>159</v>
      </c>
      <c r="E11010">
        <v>0</v>
      </c>
      <c r="F11010">
        <v>303</v>
      </c>
      <c r="G11010">
        <v>0</v>
      </c>
      <c r="H11010" t="s">
        <v>157</v>
      </c>
      <c r="I11010" t="s">
        <v>157</v>
      </c>
      <c r="J11010" t="s">
        <v>157</v>
      </c>
      <c r="K11010" s="33" t="str">
        <f>IF(ISNA(VLOOKUP(C11010,'Provider-EHR crosswalk'!A:B,2,FALSE)),"No EHR Specified",VLOOKUP(C11010,'Provider-EHR crosswalk'!A:B,2,FALSE))</f>
        <v>eClinicalWorks V12</v>
      </c>
    </row>
    <row r="11011" spans="1:11" x14ac:dyDescent="0.25">
      <c r="A11011" t="s">
        <v>162</v>
      </c>
      <c r="B11011">
        <v>8</v>
      </c>
      <c r="C11011" t="s">
        <v>628</v>
      </c>
      <c r="D11011" t="s">
        <v>163</v>
      </c>
      <c r="E11011">
        <v>0</v>
      </c>
      <c r="F11011">
        <v>303</v>
      </c>
      <c r="G11011">
        <v>0</v>
      </c>
      <c r="H11011" t="s">
        <v>65</v>
      </c>
      <c r="I11011">
        <v>95</v>
      </c>
      <c r="J11011" t="s">
        <v>69</v>
      </c>
      <c r="K11011" s="33" t="str">
        <f>IF(ISNA(VLOOKUP(C11011,'Provider-EHR crosswalk'!A:B,2,FALSE)),"No EHR Specified",VLOOKUP(C11011,'Provider-EHR crosswalk'!A:B,2,FALSE))</f>
        <v>eClinicalWorks V12</v>
      </c>
    </row>
    <row r="11012" spans="1:11" x14ac:dyDescent="0.25">
      <c r="A11012" t="s">
        <v>164</v>
      </c>
      <c r="B11012">
        <v>8</v>
      </c>
      <c r="C11012" t="s">
        <v>628</v>
      </c>
      <c r="D11012" t="s">
        <v>165</v>
      </c>
      <c r="E11012">
        <v>280</v>
      </c>
      <c r="F11012">
        <v>302</v>
      </c>
      <c r="G11012">
        <v>92.72</v>
      </c>
      <c r="H11012" t="s">
        <v>65</v>
      </c>
      <c r="I11012">
        <v>95</v>
      </c>
      <c r="J11012" t="s">
        <v>69</v>
      </c>
      <c r="K11012" s="33" t="str">
        <f>IF(ISNA(VLOOKUP(C11012,'Provider-EHR crosswalk'!A:B,2,FALSE)),"No EHR Specified",VLOOKUP(C11012,'Provider-EHR crosswalk'!A:B,2,FALSE))</f>
        <v>eClinicalWorks V12</v>
      </c>
    </row>
    <row r="11013" spans="1:11" x14ac:dyDescent="0.25">
      <c r="A11013" t="s">
        <v>166</v>
      </c>
      <c r="B11013">
        <v>8</v>
      </c>
      <c r="C11013" t="s">
        <v>628</v>
      </c>
      <c r="D11013" t="s">
        <v>167</v>
      </c>
      <c r="E11013">
        <v>19</v>
      </c>
      <c r="F11013">
        <v>302</v>
      </c>
      <c r="G11013">
        <v>6.29</v>
      </c>
      <c r="H11013" t="s">
        <v>116</v>
      </c>
      <c r="I11013">
        <v>5</v>
      </c>
      <c r="J11013" t="s">
        <v>69</v>
      </c>
      <c r="K11013" s="33" t="str">
        <f>IF(ISNA(VLOOKUP(C11013,'Provider-EHR crosswalk'!A:B,2,FALSE)),"No EHR Specified",VLOOKUP(C11013,'Provider-EHR crosswalk'!A:B,2,FALSE))</f>
        <v>eClinicalWorks V12</v>
      </c>
    </row>
    <row r="11014" spans="1:11" x14ac:dyDescent="0.25">
      <c r="A11014" t="s">
        <v>168</v>
      </c>
      <c r="B11014">
        <v>8</v>
      </c>
      <c r="C11014" t="s">
        <v>628</v>
      </c>
      <c r="D11014" t="s">
        <v>169</v>
      </c>
      <c r="E11014">
        <v>1</v>
      </c>
      <c r="F11014">
        <v>302</v>
      </c>
      <c r="G11014">
        <v>0.33</v>
      </c>
      <c r="H11014" t="s">
        <v>116</v>
      </c>
      <c r="I11014">
        <v>5</v>
      </c>
      <c r="J11014" t="s">
        <v>66</v>
      </c>
      <c r="K11014" s="33" t="str">
        <f>IF(ISNA(VLOOKUP(C11014,'Provider-EHR crosswalk'!A:B,2,FALSE)),"No EHR Specified",VLOOKUP(C11014,'Provider-EHR crosswalk'!A:B,2,FALSE))</f>
        <v>eClinicalWorks V12</v>
      </c>
    </row>
    <row r="11015" spans="1:11" x14ac:dyDescent="0.25">
      <c r="A11015" t="s">
        <v>170</v>
      </c>
      <c r="B11015">
        <v>8</v>
      </c>
      <c r="C11015" t="s">
        <v>628</v>
      </c>
      <c r="D11015" t="s">
        <v>171</v>
      </c>
      <c r="E11015">
        <v>2</v>
      </c>
      <c r="F11015">
        <v>302</v>
      </c>
      <c r="G11015">
        <v>0.66</v>
      </c>
      <c r="H11015" t="s">
        <v>116</v>
      </c>
      <c r="I11015">
        <v>5</v>
      </c>
      <c r="J11015" t="s">
        <v>66</v>
      </c>
      <c r="K11015" s="33" t="str">
        <f>IF(ISNA(VLOOKUP(C11015,'Provider-EHR crosswalk'!A:B,2,FALSE)),"No EHR Specified",VLOOKUP(C11015,'Provider-EHR crosswalk'!A:B,2,FALSE))</f>
        <v>eClinicalWorks V12</v>
      </c>
    </row>
    <row r="11016" spans="1:11" x14ac:dyDescent="0.25">
      <c r="A11016" t="s">
        <v>172</v>
      </c>
      <c r="B11016">
        <v>8</v>
      </c>
      <c r="C11016" t="s">
        <v>628</v>
      </c>
      <c r="D11016" t="s">
        <v>173</v>
      </c>
      <c r="E11016">
        <v>14</v>
      </c>
      <c r="F11016">
        <v>303</v>
      </c>
      <c r="G11016">
        <v>4.62</v>
      </c>
      <c r="H11016" t="s">
        <v>116</v>
      </c>
      <c r="I11016">
        <v>5</v>
      </c>
      <c r="J11016" t="s">
        <v>66</v>
      </c>
      <c r="K11016" s="33" t="str">
        <f>IF(ISNA(VLOOKUP(C11016,'Provider-EHR crosswalk'!A:B,2,FALSE)),"No EHR Specified",VLOOKUP(C11016,'Provider-EHR crosswalk'!A:B,2,FALSE))</f>
        <v>eClinicalWorks V12</v>
      </c>
    </row>
    <row r="11017" spans="1:11" x14ac:dyDescent="0.25">
      <c r="A11017" t="s">
        <v>174</v>
      </c>
      <c r="B11017">
        <v>8</v>
      </c>
      <c r="C11017" t="s">
        <v>628</v>
      </c>
      <c r="D11017" t="s">
        <v>175</v>
      </c>
      <c r="E11017">
        <v>80</v>
      </c>
      <c r="F11017">
        <v>303</v>
      </c>
      <c r="G11017">
        <v>26.4</v>
      </c>
      <c r="H11017" t="s">
        <v>116</v>
      </c>
      <c r="I11017">
        <v>5</v>
      </c>
      <c r="J11017" t="s">
        <v>69</v>
      </c>
      <c r="K11017" s="33" t="str">
        <f>IF(ISNA(VLOOKUP(C11017,'Provider-EHR crosswalk'!A:B,2,FALSE)),"No EHR Specified",VLOOKUP(C11017,'Provider-EHR crosswalk'!A:B,2,FALSE))</f>
        <v>eClinicalWorks V12</v>
      </c>
    </row>
    <row r="11018" spans="1:11" x14ac:dyDescent="0.25">
      <c r="A11018" t="s">
        <v>176</v>
      </c>
      <c r="B11018">
        <v>8</v>
      </c>
      <c r="C11018" t="s">
        <v>628</v>
      </c>
      <c r="D11018" t="s">
        <v>177</v>
      </c>
      <c r="E11018">
        <v>209</v>
      </c>
      <c r="F11018">
        <v>303</v>
      </c>
      <c r="G11018">
        <v>68.98</v>
      </c>
      <c r="H11018" t="s">
        <v>116</v>
      </c>
      <c r="I11018">
        <v>5</v>
      </c>
      <c r="J11018" t="s">
        <v>69</v>
      </c>
      <c r="K11018" s="33" t="str">
        <f>IF(ISNA(VLOOKUP(C11018,'Provider-EHR crosswalk'!A:B,2,FALSE)),"No EHR Specified",VLOOKUP(C11018,'Provider-EHR crosswalk'!A:B,2,FALSE))</f>
        <v>eClinicalWorks V12</v>
      </c>
    </row>
    <row r="11019" spans="1:11" x14ac:dyDescent="0.25">
      <c r="A11019" t="s">
        <v>63</v>
      </c>
      <c r="B11019">
        <v>10</v>
      </c>
      <c r="C11019" t="s">
        <v>927</v>
      </c>
      <c r="D11019" t="s">
        <v>64</v>
      </c>
      <c r="E11019">
        <v>193</v>
      </c>
      <c r="F11019">
        <v>193</v>
      </c>
      <c r="G11019">
        <v>100</v>
      </c>
      <c r="H11019" t="s">
        <v>65</v>
      </c>
      <c r="I11019">
        <v>99</v>
      </c>
      <c r="J11019" t="s">
        <v>66</v>
      </c>
      <c r="K11019" s="33" t="str">
        <f>IF(ISNA(VLOOKUP(C11019,'Provider-EHR crosswalk'!A:B,2,FALSE)),"No EHR Specified",VLOOKUP(C11019,'Provider-EHR crosswalk'!A:B,2,FALSE))</f>
        <v>Azalea Health EHR</v>
      </c>
    </row>
    <row r="11020" spans="1:11" x14ac:dyDescent="0.25">
      <c r="A11020" t="s">
        <v>67</v>
      </c>
      <c r="B11020">
        <v>10</v>
      </c>
      <c r="C11020" t="s">
        <v>927</v>
      </c>
      <c r="D11020" t="s">
        <v>68</v>
      </c>
      <c r="E11020">
        <v>120</v>
      </c>
      <c r="F11020">
        <v>193</v>
      </c>
      <c r="G11020">
        <v>62.18</v>
      </c>
      <c r="H11020" t="s">
        <v>65</v>
      </c>
      <c r="I11020">
        <v>75</v>
      </c>
      <c r="J11020" t="s">
        <v>69</v>
      </c>
      <c r="K11020" s="33" t="str">
        <f>IF(ISNA(VLOOKUP(C11020,'Provider-EHR crosswalk'!A:B,2,FALSE)),"No EHR Specified",VLOOKUP(C11020,'Provider-EHR crosswalk'!A:B,2,FALSE))</f>
        <v>Azalea Health EHR</v>
      </c>
    </row>
    <row r="11021" spans="1:11" x14ac:dyDescent="0.25">
      <c r="A11021" t="s">
        <v>70</v>
      </c>
      <c r="B11021">
        <v>10</v>
      </c>
      <c r="C11021" t="s">
        <v>927</v>
      </c>
      <c r="D11021" t="s">
        <v>71</v>
      </c>
      <c r="E11021">
        <v>193</v>
      </c>
      <c r="F11021">
        <v>193</v>
      </c>
      <c r="G11021">
        <v>100</v>
      </c>
      <c r="H11021" t="s">
        <v>65</v>
      </c>
      <c r="I11021">
        <v>99</v>
      </c>
      <c r="J11021" t="s">
        <v>66</v>
      </c>
      <c r="K11021" s="33" t="str">
        <f>IF(ISNA(VLOOKUP(C11021,'Provider-EHR crosswalk'!A:B,2,FALSE)),"No EHR Specified",VLOOKUP(C11021,'Provider-EHR crosswalk'!A:B,2,FALSE))</f>
        <v>Azalea Health EHR</v>
      </c>
    </row>
    <row r="11022" spans="1:11" x14ac:dyDescent="0.25">
      <c r="A11022" t="s">
        <v>72</v>
      </c>
      <c r="B11022">
        <v>10</v>
      </c>
      <c r="C11022" t="s">
        <v>927</v>
      </c>
      <c r="D11022" t="s">
        <v>73</v>
      </c>
      <c r="E11022">
        <v>193</v>
      </c>
      <c r="F11022">
        <v>193</v>
      </c>
      <c r="G11022">
        <v>100</v>
      </c>
      <c r="H11022" t="s">
        <v>65</v>
      </c>
      <c r="I11022">
        <v>99</v>
      </c>
      <c r="J11022" t="s">
        <v>66</v>
      </c>
      <c r="K11022" s="33" t="str">
        <f>IF(ISNA(VLOOKUP(C11022,'Provider-EHR crosswalk'!A:B,2,FALSE)),"No EHR Specified",VLOOKUP(C11022,'Provider-EHR crosswalk'!A:B,2,FALSE))</f>
        <v>Azalea Health EHR</v>
      </c>
    </row>
    <row r="11023" spans="1:11" x14ac:dyDescent="0.25">
      <c r="A11023" t="s">
        <v>74</v>
      </c>
      <c r="B11023">
        <v>10</v>
      </c>
      <c r="C11023" t="s">
        <v>927</v>
      </c>
      <c r="D11023" t="s">
        <v>75</v>
      </c>
      <c r="E11023">
        <v>193</v>
      </c>
      <c r="F11023">
        <v>193</v>
      </c>
      <c r="G11023">
        <v>100</v>
      </c>
      <c r="H11023" t="s">
        <v>65</v>
      </c>
      <c r="I11023">
        <v>99</v>
      </c>
      <c r="J11023" t="s">
        <v>66</v>
      </c>
      <c r="K11023" s="33" t="str">
        <f>IF(ISNA(VLOOKUP(C11023,'Provider-EHR crosswalk'!A:B,2,FALSE)),"No EHR Specified",VLOOKUP(C11023,'Provider-EHR crosswalk'!A:B,2,FALSE))</f>
        <v>Azalea Health EHR</v>
      </c>
    </row>
    <row r="11024" spans="1:11" x14ac:dyDescent="0.25">
      <c r="A11024" t="s">
        <v>76</v>
      </c>
      <c r="B11024">
        <v>10</v>
      </c>
      <c r="C11024" t="s">
        <v>927</v>
      </c>
      <c r="D11024" t="s">
        <v>77</v>
      </c>
      <c r="E11024">
        <v>193</v>
      </c>
      <c r="F11024">
        <v>193</v>
      </c>
      <c r="G11024">
        <v>100</v>
      </c>
      <c r="H11024" t="s">
        <v>65</v>
      </c>
      <c r="I11024">
        <v>85</v>
      </c>
      <c r="J11024" t="s">
        <v>66</v>
      </c>
      <c r="K11024" s="33" t="str">
        <f>IF(ISNA(VLOOKUP(C11024,'Provider-EHR crosswalk'!A:B,2,FALSE)),"No EHR Specified",VLOOKUP(C11024,'Provider-EHR crosswalk'!A:B,2,FALSE))</f>
        <v>Azalea Health EHR</v>
      </c>
    </row>
    <row r="11025" spans="1:11" x14ac:dyDescent="0.25">
      <c r="A11025" t="s">
        <v>78</v>
      </c>
      <c r="B11025">
        <v>10</v>
      </c>
      <c r="C11025" t="s">
        <v>927</v>
      </c>
      <c r="D11025" t="s">
        <v>79</v>
      </c>
      <c r="E11025">
        <v>193</v>
      </c>
      <c r="F11025">
        <v>193</v>
      </c>
      <c r="G11025">
        <v>100</v>
      </c>
      <c r="H11025" t="s">
        <v>65</v>
      </c>
      <c r="I11025">
        <v>85</v>
      </c>
      <c r="J11025" t="s">
        <v>66</v>
      </c>
      <c r="K11025" s="33" t="str">
        <f>IF(ISNA(VLOOKUP(C11025,'Provider-EHR crosswalk'!A:B,2,FALSE)),"No EHR Specified",VLOOKUP(C11025,'Provider-EHR crosswalk'!A:B,2,FALSE))</f>
        <v>Azalea Health EHR</v>
      </c>
    </row>
    <row r="11026" spans="1:11" x14ac:dyDescent="0.25">
      <c r="A11026" t="s">
        <v>80</v>
      </c>
      <c r="B11026">
        <v>10</v>
      </c>
      <c r="C11026" t="s">
        <v>927</v>
      </c>
      <c r="D11026" t="s">
        <v>81</v>
      </c>
      <c r="E11026">
        <v>193</v>
      </c>
      <c r="F11026">
        <v>193</v>
      </c>
      <c r="G11026">
        <v>100</v>
      </c>
      <c r="H11026" t="s">
        <v>65</v>
      </c>
      <c r="I11026">
        <v>85</v>
      </c>
      <c r="J11026" t="s">
        <v>66</v>
      </c>
      <c r="K11026" s="33" t="str">
        <f>IF(ISNA(VLOOKUP(C11026,'Provider-EHR crosswalk'!A:B,2,FALSE)),"No EHR Specified",VLOOKUP(C11026,'Provider-EHR crosswalk'!A:B,2,FALSE))</f>
        <v>Azalea Health EHR</v>
      </c>
    </row>
    <row r="11027" spans="1:11" x14ac:dyDescent="0.25">
      <c r="A11027" t="s">
        <v>82</v>
      </c>
      <c r="B11027">
        <v>10</v>
      </c>
      <c r="C11027" t="s">
        <v>927</v>
      </c>
      <c r="D11027" t="s">
        <v>83</v>
      </c>
      <c r="E11027">
        <v>193</v>
      </c>
      <c r="F11027">
        <v>193</v>
      </c>
      <c r="G11027">
        <v>100</v>
      </c>
      <c r="H11027" t="s">
        <v>65</v>
      </c>
      <c r="I11027">
        <v>85</v>
      </c>
      <c r="J11027" t="s">
        <v>66</v>
      </c>
      <c r="K11027" s="33" t="str">
        <f>IF(ISNA(VLOOKUP(C11027,'Provider-EHR crosswalk'!A:B,2,FALSE)),"No EHR Specified",VLOOKUP(C11027,'Provider-EHR crosswalk'!A:B,2,FALSE))</f>
        <v>Azalea Health EHR</v>
      </c>
    </row>
    <row r="11028" spans="1:11" x14ac:dyDescent="0.25">
      <c r="A11028" t="s">
        <v>84</v>
      </c>
      <c r="B11028">
        <v>10</v>
      </c>
      <c r="C11028" t="s">
        <v>927</v>
      </c>
      <c r="D11028" t="s">
        <v>85</v>
      </c>
      <c r="E11028">
        <v>193</v>
      </c>
      <c r="F11028">
        <v>193</v>
      </c>
      <c r="G11028">
        <v>100</v>
      </c>
      <c r="H11028" t="s">
        <v>65</v>
      </c>
      <c r="I11028">
        <v>85</v>
      </c>
      <c r="J11028" t="s">
        <v>66</v>
      </c>
      <c r="K11028" s="33" t="str">
        <f>IF(ISNA(VLOOKUP(C11028,'Provider-EHR crosswalk'!A:B,2,FALSE)),"No EHR Specified",VLOOKUP(C11028,'Provider-EHR crosswalk'!A:B,2,FALSE))</f>
        <v>Azalea Health EHR</v>
      </c>
    </row>
    <row r="11029" spans="1:11" x14ac:dyDescent="0.25">
      <c r="A11029" t="s">
        <v>86</v>
      </c>
      <c r="B11029">
        <v>10</v>
      </c>
      <c r="C11029" t="s">
        <v>927</v>
      </c>
      <c r="D11029" t="s">
        <v>87</v>
      </c>
      <c r="E11029">
        <v>193</v>
      </c>
      <c r="F11029">
        <v>193</v>
      </c>
      <c r="G11029">
        <v>100</v>
      </c>
      <c r="H11029" t="s">
        <v>65</v>
      </c>
      <c r="I11029">
        <v>95</v>
      </c>
      <c r="J11029" t="s">
        <v>66</v>
      </c>
      <c r="K11029" s="33" t="str">
        <f>IF(ISNA(VLOOKUP(C11029,'Provider-EHR crosswalk'!A:B,2,FALSE)),"No EHR Specified",VLOOKUP(C11029,'Provider-EHR crosswalk'!A:B,2,FALSE))</f>
        <v>Azalea Health EHR</v>
      </c>
    </row>
    <row r="11030" spans="1:11" x14ac:dyDescent="0.25">
      <c r="A11030" t="s">
        <v>88</v>
      </c>
      <c r="B11030">
        <v>10</v>
      </c>
      <c r="C11030" t="s">
        <v>927</v>
      </c>
      <c r="D11030" t="s">
        <v>89</v>
      </c>
      <c r="E11030">
        <v>193</v>
      </c>
      <c r="F11030">
        <v>193</v>
      </c>
      <c r="G11030">
        <v>100</v>
      </c>
      <c r="H11030" t="s">
        <v>65</v>
      </c>
      <c r="I11030">
        <v>95</v>
      </c>
      <c r="J11030" t="s">
        <v>66</v>
      </c>
      <c r="K11030" s="33" t="str">
        <f>IF(ISNA(VLOOKUP(C11030,'Provider-EHR crosswalk'!A:B,2,FALSE)),"No EHR Specified",VLOOKUP(C11030,'Provider-EHR crosswalk'!A:B,2,FALSE))</f>
        <v>Azalea Health EHR</v>
      </c>
    </row>
    <row r="11031" spans="1:11" x14ac:dyDescent="0.25">
      <c r="A11031" t="s">
        <v>90</v>
      </c>
      <c r="B11031">
        <v>10</v>
      </c>
      <c r="C11031" t="s">
        <v>927</v>
      </c>
      <c r="D11031" t="s">
        <v>91</v>
      </c>
      <c r="E11031">
        <v>192</v>
      </c>
      <c r="F11031">
        <v>193</v>
      </c>
      <c r="G11031">
        <v>99.48</v>
      </c>
      <c r="H11031" t="s">
        <v>65</v>
      </c>
      <c r="I11031">
        <v>90</v>
      </c>
      <c r="J11031" t="s">
        <v>66</v>
      </c>
      <c r="K11031" s="33" t="str">
        <f>IF(ISNA(VLOOKUP(C11031,'Provider-EHR crosswalk'!A:B,2,FALSE)),"No EHR Specified",VLOOKUP(C11031,'Provider-EHR crosswalk'!A:B,2,FALSE))</f>
        <v>Azalea Health EHR</v>
      </c>
    </row>
    <row r="11032" spans="1:11" x14ac:dyDescent="0.25">
      <c r="A11032" t="s">
        <v>92</v>
      </c>
      <c r="B11032">
        <v>10</v>
      </c>
      <c r="C11032" t="s">
        <v>927</v>
      </c>
      <c r="D11032" t="s">
        <v>93</v>
      </c>
      <c r="E11032">
        <v>99</v>
      </c>
      <c r="F11032">
        <v>193</v>
      </c>
      <c r="G11032">
        <v>51.3</v>
      </c>
      <c r="H11032" t="s">
        <v>65</v>
      </c>
      <c r="I11032">
        <v>90</v>
      </c>
      <c r="J11032" t="s">
        <v>69</v>
      </c>
      <c r="K11032" s="33" t="str">
        <f>IF(ISNA(VLOOKUP(C11032,'Provider-EHR crosswalk'!A:B,2,FALSE)),"No EHR Specified",VLOOKUP(C11032,'Provider-EHR crosswalk'!A:B,2,FALSE))</f>
        <v>Azalea Health EHR</v>
      </c>
    </row>
    <row r="11033" spans="1:11" x14ac:dyDescent="0.25">
      <c r="A11033" t="s">
        <v>94</v>
      </c>
      <c r="B11033">
        <v>10</v>
      </c>
      <c r="C11033" t="s">
        <v>927</v>
      </c>
      <c r="D11033" t="s">
        <v>95</v>
      </c>
      <c r="E11033">
        <v>98</v>
      </c>
      <c r="F11033">
        <v>193</v>
      </c>
      <c r="G11033">
        <v>50.78</v>
      </c>
      <c r="H11033" t="s">
        <v>65</v>
      </c>
      <c r="I11033">
        <v>90</v>
      </c>
      <c r="J11033" t="s">
        <v>69</v>
      </c>
      <c r="K11033" s="33" t="str">
        <f>IF(ISNA(VLOOKUP(C11033,'Provider-EHR crosswalk'!A:B,2,FALSE)),"No EHR Specified",VLOOKUP(C11033,'Provider-EHR crosswalk'!A:B,2,FALSE))</f>
        <v>Azalea Health EHR</v>
      </c>
    </row>
    <row r="11034" spans="1:11" x14ac:dyDescent="0.25">
      <c r="A11034" t="s">
        <v>96</v>
      </c>
      <c r="B11034">
        <v>10</v>
      </c>
      <c r="C11034" t="s">
        <v>927</v>
      </c>
      <c r="D11034" t="s">
        <v>97</v>
      </c>
      <c r="E11034">
        <v>146</v>
      </c>
      <c r="F11034">
        <v>193</v>
      </c>
      <c r="G11034">
        <v>75.650000000000006</v>
      </c>
      <c r="H11034" t="s">
        <v>65</v>
      </c>
      <c r="I11034">
        <v>90</v>
      </c>
      <c r="J11034" t="s">
        <v>69</v>
      </c>
      <c r="K11034" s="33" t="str">
        <f>IF(ISNA(VLOOKUP(C11034,'Provider-EHR crosswalk'!A:B,2,FALSE)),"No EHR Specified",VLOOKUP(C11034,'Provider-EHR crosswalk'!A:B,2,FALSE))</f>
        <v>Azalea Health EHR</v>
      </c>
    </row>
    <row r="11035" spans="1:11" x14ac:dyDescent="0.25">
      <c r="A11035" t="s">
        <v>98</v>
      </c>
      <c r="B11035">
        <v>10</v>
      </c>
      <c r="C11035" t="s">
        <v>927</v>
      </c>
      <c r="D11035" t="s">
        <v>99</v>
      </c>
      <c r="E11035">
        <v>146</v>
      </c>
      <c r="F11035">
        <v>193</v>
      </c>
      <c r="G11035">
        <v>75.650000000000006</v>
      </c>
      <c r="H11035" t="s">
        <v>65</v>
      </c>
      <c r="I11035">
        <v>90</v>
      </c>
      <c r="J11035" t="s">
        <v>69</v>
      </c>
      <c r="K11035" s="33" t="str">
        <f>IF(ISNA(VLOOKUP(C11035,'Provider-EHR crosswalk'!A:B,2,FALSE)),"No EHR Specified",VLOOKUP(C11035,'Provider-EHR crosswalk'!A:B,2,FALSE))</f>
        <v>Azalea Health EHR</v>
      </c>
    </row>
    <row r="11036" spans="1:11" x14ac:dyDescent="0.25">
      <c r="A11036" t="s">
        <v>100</v>
      </c>
      <c r="B11036">
        <v>10</v>
      </c>
      <c r="C11036" t="s">
        <v>927</v>
      </c>
      <c r="D11036" t="s">
        <v>101</v>
      </c>
      <c r="E11036">
        <v>1602</v>
      </c>
      <c r="F11036">
        <v>1602</v>
      </c>
      <c r="G11036">
        <v>100</v>
      </c>
      <c r="H11036" t="s">
        <v>65</v>
      </c>
      <c r="I11036">
        <v>99</v>
      </c>
      <c r="J11036" t="s">
        <v>66</v>
      </c>
      <c r="K11036" s="33" t="str">
        <f>IF(ISNA(VLOOKUP(C11036,'Provider-EHR crosswalk'!A:B,2,FALSE)),"No EHR Specified",VLOOKUP(C11036,'Provider-EHR crosswalk'!A:B,2,FALSE))</f>
        <v>Azalea Health EHR</v>
      </c>
    </row>
    <row r="11037" spans="1:11" x14ac:dyDescent="0.25">
      <c r="A11037" t="s">
        <v>102</v>
      </c>
      <c r="B11037">
        <v>10</v>
      </c>
      <c r="C11037" t="s">
        <v>927</v>
      </c>
      <c r="D11037" t="s">
        <v>103</v>
      </c>
      <c r="E11037">
        <v>1602</v>
      </c>
      <c r="F11037">
        <v>1602</v>
      </c>
      <c r="G11037">
        <v>100</v>
      </c>
      <c r="H11037" t="s">
        <v>65</v>
      </c>
      <c r="I11037">
        <v>99</v>
      </c>
      <c r="J11037" t="s">
        <v>66</v>
      </c>
      <c r="K11037" s="33" t="str">
        <f>IF(ISNA(VLOOKUP(C11037,'Provider-EHR crosswalk'!A:B,2,FALSE)),"No EHR Specified",VLOOKUP(C11037,'Provider-EHR crosswalk'!A:B,2,FALSE))</f>
        <v>Azalea Health EHR</v>
      </c>
    </row>
    <row r="11038" spans="1:11" x14ac:dyDescent="0.25">
      <c r="A11038" t="s">
        <v>104</v>
      </c>
      <c r="B11038">
        <v>10</v>
      </c>
      <c r="C11038" t="s">
        <v>927</v>
      </c>
      <c r="D11038" t="s">
        <v>105</v>
      </c>
      <c r="E11038">
        <v>1602</v>
      </c>
      <c r="F11038">
        <v>1602</v>
      </c>
      <c r="G11038">
        <v>100</v>
      </c>
      <c r="H11038" t="s">
        <v>65</v>
      </c>
      <c r="I11038">
        <v>99</v>
      </c>
      <c r="J11038" t="s">
        <v>66</v>
      </c>
      <c r="K11038" s="33" t="str">
        <f>IF(ISNA(VLOOKUP(C11038,'Provider-EHR crosswalk'!A:B,2,FALSE)),"No EHR Specified",VLOOKUP(C11038,'Provider-EHR crosswalk'!A:B,2,FALSE))</f>
        <v>Azalea Health EHR</v>
      </c>
    </row>
    <row r="11039" spans="1:11" x14ac:dyDescent="0.25">
      <c r="A11039" t="s">
        <v>106</v>
      </c>
      <c r="B11039">
        <v>10</v>
      </c>
      <c r="C11039" t="s">
        <v>927</v>
      </c>
      <c r="D11039" t="s">
        <v>107</v>
      </c>
      <c r="E11039">
        <v>1600</v>
      </c>
      <c r="F11039">
        <v>1600</v>
      </c>
      <c r="G11039">
        <v>100</v>
      </c>
      <c r="H11039" t="s">
        <v>65</v>
      </c>
      <c r="I11039">
        <v>99</v>
      </c>
      <c r="J11039" t="s">
        <v>66</v>
      </c>
      <c r="K11039" s="33" t="str">
        <f>IF(ISNA(VLOOKUP(C11039,'Provider-EHR crosswalk'!A:B,2,FALSE)),"No EHR Specified",VLOOKUP(C11039,'Provider-EHR crosswalk'!A:B,2,FALSE))</f>
        <v>Azalea Health EHR</v>
      </c>
    </row>
    <row r="11040" spans="1:11" x14ac:dyDescent="0.25">
      <c r="A11040" t="s">
        <v>108</v>
      </c>
      <c r="B11040">
        <v>10</v>
      </c>
      <c r="C11040" t="s">
        <v>927</v>
      </c>
      <c r="D11040" t="s">
        <v>109</v>
      </c>
      <c r="E11040">
        <v>1600</v>
      </c>
      <c r="F11040">
        <v>1600</v>
      </c>
      <c r="G11040">
        <v>100</v>
      </c>
      <c r="H11040" t="s">
        <v>65</v>
      </c>
      <c r="I11040">
        <v>99</v>
      </c>
      <c r="J11040" t="s">
        <v>66</v>
      </c>
      <c r="K11040" s="33" t="str">
        <f>IF(ISNA(VLOOKUP(C11040,'Provider-EHR crosswalk'!A:B,2,FALSE)),"No EHR Specified",VLOOKUP(C11040,'Provider-EHR crosswalk'!A:B,2,FALSE))</f>
        <v>Azalea Health EHR</v>
      </c>
    </row>
    <row r="11041" spans="1:11" x14ac:dyDescent="0.25">
      <c r="A11041" t="s">
        <v>110</v>
      </c>
      <c r="B11041">
        <v>10</v>
      </c>
      <c r="C11041" t="s">
        <v>927</v>
      </c>
      <c r="D11041" t="s">
        <v>111</v>
      </c>
      <c r="E11041">
        <v>1600</v>
      </c>
      <c r="F11041">
        <v>1600</v>
      </c>
      <c r="G11041">
        <v>100</v>
      </c>
      <c r="H11041" t="s">
        <v>65</v>
      </c>
      <c r="I11041">
        <v>99</v>
      </c>
      <c r="J11041" t="s">
        <v>66</v>
      </c>
      <c r="K11041" s="33" t="str">
        <f>IF(ISNA(VLOOKUP(C11041,'Provider-EHR crosswalk'!A:B,2,FALSE)),"No EHR Specified",VLOOKUP(C11041,'Provider-EHR crosswalk'!A:B,2,FALSE))</f>
        <v>Azalea Health EHR</v>
      </c>
    </row>
    <row r="11042" spans="1:11" x14ac:dyDescent="0.25">
      <c r="A11042" t="s">
        <v>112</v>
      </c>
      <c r="B11042">
        <v>10</v>
      </c>
      <c r="C11042" t="s">
        <v>927</v>
      </c>
      <c r="D11042" t="s">
        <v>113</v>
      </c>
      <c r="E11042">
        <v>1600</v>
      </c>
      <c r="F11042">
        <v>1600</v>
      </c>
      <c r="G11042">
        <v>100</v>
      </c>
      <c r="H11042" t="s">
        <v>65</v>
      </c>
      <c r="I11042">
        <v>99</v>
      </c>
      <c r="J11042" t="s">
        <v>66</v>
      </c>
      <c r="K11042" s="33" t="str">
        <f>IF(ISNA(VLOOKUP(C11042,'Provider-EHR crosswalk'!A:B,2,FALSE)),"No EHR Specified",VLOOKUP(C11042,'Provider-EHR crosswalk'!A:B,2,FALSE))</f>
        <v>Azalea Health EHR</v>
      </c>
    </row>
    <row r="11043" spans="1:11" x14ac:dyDescent="0.25">
      <c r="A11043" t="s">
        <v>114</v>
      </c>
      <c r="B11043">
        <v>10</v>
      </c>
      <c r="C11043" t="s">
        <v>927</v>
      </c>
      <c r="D11043" t="s">
        <v>115</v>
      </c>
      <c r="E11043">
        <v>4</v>
      </c>
      <c r="F11043">
        <v>193</v>
      </c>
      <c r="G11043">
        <v>2.0699999999999998</v>
      </c>
      <c r="H11043" t="s">
        <v>116</v>
      </c>
      <c r="I11043">
        <v>4</v>
      </c>
      <c r="J11043" t="s">
        <v>66</v>
      </c>
      <c r="K11043" s="33" t="str">
        <f>IF(ISNA(VLOOKUP(C11043,'Provider-EHR crosswalk'!A:B,2,FALSE)),"No EHR Specified",VLOOKUP(C11043,'Provider-EHR crosswalk'!A:B,2,FALSE))</f>
        <v>Azalea Health EHR</v>
      </c>
    </row>
    <row r="11044" spans="1:11" x14ac:dyDescent="0.25">
      <c r="A11044" t="s">
        <v>117</v>
      </c>
      <c r="B11044">
        <v>10</v>
      </c>
      <c r="C11044" t="s">
        <v>927</v>
      </c>
      <c r="D11044" t="s">
        <v>118</v>
      </c>
      <c r="E11044">
        <v>5</v>
      </c>
      <c r="F11044">
        <v>193</v>
      </c>
      <c r="G11044">
        <v>2.59</v>
      </c>
      <c r="H11044" t="s">
        <v>116</v>
      </c>
      <c r="I11044">
        <v>4</v>
      </c>
      <c r="J11044" t="s">
        <v>66</v>
      </c>
      <c r="K11044" s="33" t="str">
        <f>IF(ISNA(VLOOKUP(C11044,'Provider-EHR crosswalk'!A:B,2,FALSE)),"No EHR Specified",VLOOKUP(C11044,'Provider-EHR crosswalk'!A:B,2,FALSE))</f>
        <v>Azalea Health EHR</v>
      </c>
    </row>
    <row r="11045" spans="1:11" x14ac:dyDescent="0.25">
      <c r="A11045" t="s">
        <v>119</v>
      </c>
      <c r="B11045">
        <v>10</v>
      </c>
      <c r="C11045" t="s">
        <v>927</v>
      </c>
      <c r="D11045" t="s">
        <v>120</v>
      </c>
      <c r="E11045">
        <v>6</v>
      </c>
      <c r="F11045">
        <v>193</v>
      </c>
      <c r="G11045">
        <v>3.11</v>
      </c>
      <c r="H11045" t="s">
        <v>116</v>
      </c>
      <c r="I11045">
        <v>4</v>
      </c>
      <c r="J11045" t="s">
        <v>66</v>
      </c>
      <c r="K11045" s="33" t="str">
        <f>IF(ISNA(VLOOKUP(C11045,'Provider-EHR crosswalk'!A:B,2,FALSE)),"No EHR Specified",VLOOKUP(C11045,'Provider-EHR crosswalk'!A:B,2,FALSE))</f>
        <v>Azalea Health EHR</v>
      </c>
    </row>
    <row r="11046" spans="1:11" x14ac:dyDescent="0.25">
      <c r="A11046" t="s">
        <v>121</v>
      </c>
      <c r="B11046">
        <v>10</v>
      </c>
      <c r="C11046" t="s">
        <v>927</v>
      </c>
      <c r="D11046" t="s">
        <v>122</v>
      </c>
      <c r="E11046">
        <v>0</v>
      </c>
      <c r="F11046">
        <v>193</v>
      </c>
      <c r="G11046">
        <v>0</v>
      </c>
      <c r="H11046" t="s">
        <v>116</v>
      </c>
      <c r="I11046">
        <v>1</v>
      </c>
      <c r="J11046" t="s">
        <v>66</v>
      </c>
      <c r="K11046" s="33" t="str">
        <f>IF(ISNA(VLOOKUP(C11046,'Provider-EHR crosswalk'!A:B,2,FALSE)),"No EHR Specified",VLOOKUP(C11046,'Provider-EHR crosswalk'!A:B,2,FALSE))</f>
        <v>Azalea Health EHR</v>
      </c>
    </row>
    <row r="11047" spans="1:11" x14ac:dyDescent="0.25">
      <c r="A11047" t="s">
        <v>123</v>
      </c>
      <c r="B11047">
        <v>10</v>
      </c>
      <c r="C11047" t="s">
        <v>927</v>
      </c>
      <c r="D11047" t="s">
        <v>124</v>
      </c>
      <c r="E11047">
        <v>1</v>
      </c>
      <c r="F11047">
        <v>1602</v>
      </c>
      <c r="G11047">
        <v>0.06</v>
      </c>
      <c r="H11047" t="s">
        <v>116</v>
      </c>
      <c r="I11047">
        <v>1</v>
      </c>
      <c r="J11047" t="s">
        <v>66</v>
      </c>
      <c r="K11047" s="33" t="str">
        <f>IF(ISNA(VLOOKUP(C11047,'Provider-EHR crosswalk'!A:B,2,FALSE)),"No EHR Specified",VLOOKUP(C11047,'Provider-EHR crosswalk'!A:B,2,FALSE))</f>
        <v>Azalea Health EHR</v>
      </c>
    </row>
    <row r="11048" spans="1:11" x14ac:dyDescent="0.25">
      <c r="A11048" t="s">
        <v>125</v>
      </c>
      <c r="B11048">
        <v>10</v>
      </c>
      <c r="C11048" t="s">
        <v>927</v>
      </c>
      <c r="D11048" t="s">
        <v>126</v>
      </c>
      <c r="E11048">
        <v>0</v>
      </c>
      <c r="F11048">
        <v>1602</v>
      </c>
      <c r="G11048">
        <v>0</v>
      </c>
      <c r="H11048" t="s">
        <v>116</v>
      </c>
      <c r="I11048">
        <v>1</v>
      </c>
      <c r="J11048" t="s">
        <v>66</v>
      </c>
      <c r="K11048" s="33" t="str">
        <f>IF(ISNA(VLOOKUP(C11048,'Provider-EHR crosswalk'!A:B,2,FALSE)),"No EHR Specified",VLOOKUP(C11048,'Provider-EHR crosswalk'!A:B,2,FALSE))</f>
        <v>Azalea Health EHR</v>
      </c>
    </row>
    <row r="11049" spans="1:11" x14ac:dyDescent="0.25">
      <c r="A11049" t="s">
        <v>127</v>
      </c>
      <c r="B11049">
        <v>10</v>
      </c>
      <c r="C11049" t="s">
        <v>927</v>
      </c>
      <c r="D11049" t="s">
        <v>128</v>
      </c>
      <c r="E11049">
        <v>43</v>
      </c>
      <c r="F11049">
        <v>1602</v>
      </c>
      <c r="G11049">
        <v>2.68</v>
      </c>
      <c r="H11049" t="s">
        <v>116</v>
      </c>
      <c r="I11049">
        <v>4</v>
      </c>
      <c r="J11049" t="s">
        <v>66</v>
      </c>
      <c r="K11049" s="33" t="str">
        <f>IF(ISNA(VLOOKUP(C11049,'Provider-EHR crosswalk'!A:B,2,FALSE)),"No EHR Specified",VLOOKUP(C11049,'Provider-EHR crosswalk'!A:B,2,FALSE))</f>
        <v>Azalea Health EHR</v>
      </c>
    </row>
    <row r="11050" spans="1:11" x14ac:dyDescent="0.25">
      <c r="A11050" t="s">
        <v>129</v>
      </c>
      <c r="B11050">
        <v>10</v>
      </c>
      <c r="C11050" t="s">
        <v>927</v>
      </c>
      <c r="D11050" t="s">
        <v>130</v>
      </c>
      <c r="E11050">
        <v>56</v>
      </c>
      <c r="F11050">
        <v>1602</v>
      </c>
      <c r="G11050">
        <v>3.5</v>
      </c>
      <c r="H11050" t="s">
        <v>116</v>
      </c>
      <c r="I11050">
        <v>4</v>
      </c>
      <c r="J11050" t="s">
        <v>66</v>
      </c>
      <c r="K11050" s="33" t="str">
        <f>IF(ISNA(VLOOKUP(C11050,'Provider-EHR crosswalk'!A:B,2,FALSE)),"No EHR Specified",VLOOKUP(C11050,'Provider-EHR crosswalk'!A:B,2,FALSE))</f>
        <v>Azalea Health EHR</v>
      </c>
    </row>
    <row r="11051" spans="1:11" x14ac:dyDescent="0.25">
      <c r="A11051" t="s">
        <v>131</v>
      </c>
      <c r="B11051">
        <v>10</v>
      </c>
      <c r="C11051" t="s">
        <v>927</v>
      </c>
      <c r="D11051" t="s">
        <v>132</v>
      </c>
      <c r="E11051">
        <v>43</v>
      </c>
      <c r="F11051">
        <v>1602</v>
      </c>
      <c r="G11051">
        <v>2.68</v>
      </c>
      <c r="H11051" t="s">
        <v>116</v>
      </c>
      <c r="I11051">
        <v>4</v>
      </c>
      <c r="J11051" t="s">
        <v>66</v>
      </c>
      <c r="K11051" s="33" t="str">
        <f>IF(ISNA(VLOOKUP(C11051,'Provider-EHR crosswalk'!A:B,2,FALSE)),"No EHR Specified",VLOOKUP(C11051,'Provider-EHR crosswalk'!A:B,2,FALSE))</f>
        <v>Azalea Health EHR</v>
      </c>
    </row>
    <row r="11052" spans="1:11" x14ac:dyDescent="0.25">
      <c r="A11052" t="s">
        <v>133</v>
      </c>
      <c r="B11052">
        <v>10</v>
      </c>
      <c r="C11052" t="s">
        <v>927</v>
      </c>
      <c r="D11052" t="s">
        <v>134</v>
      </c>
      <c r="E11052">
        <v>41</v>
      </c>
      <c r="F11052">
        <v>1602</v>
      </c>
      <c r="G11052">
        <v>2.56</v>
      </c>
      <c r="H11052" t="s">
        <v>116</v>
      </c>
      <c r="I11052">
        <v>1</v>
      </c>
      <c r="J11052" t="s">
        <v>69</v>
      </c>
      <c r="K11052" s="33" t="str">
        <f>IF(ISNA(VLOOKUP(C11052,'Provider-EHR crosswalk'!A:B,2,FALSE)),"No EHR Specified",VLOOKUP(C11052,'Provider-EHR crosswalk'!A:B,2,FALSE))</f>
        <v>Azalea Health EHR</v>
      </c>
    </row>
    <row r="11053" spans="1:11" x14ac:dyDescent="0.25">
      <c r="A11053" t="s">
        <v>135</v>
      </c>
      <c r="B11053">
        <v>10</v>
      </c>
      <c r="C11053" t="s">
        <v>927</v>
      </c>
      <c r="D11053" t="s">
        <v>136</v>
      </c>
      <c r="E11053">
        <v>0</v>
      </c>
      <c r="F11053">
        <v>1600</v>
      </c>
      <c r="G11053">
        <v>0</v>
      </c>
      <c r="H11053" t="s">
        <v>116</v>
      </c>
      <c r="I11053">
        <v>1</v>
      </c>
      <c r="J11053" t="s">
        <v>66</v>
      </c>
      <c r="K11053" s="33" t="str">
        <f>IF(ISNA(VLOOKUP(C11053,'Provider-EHR crosswalk'!A:B,2,FALSE)),"No EHR Specified",VLOOKUP(C11053,'Provider-EHR crosswalk'!A:B,2,FALSE))</f>
        <v>Azalea Health EHR</v>
      </c>
    </row>
    <row r="11054" spans="1:11" x14ac:dyDescent="0.25">
      <c r="A11054" t="s">
        <v>137</v>
      </c>
      <c r="B11054">
        <v>10</v>
      </c>
      <c r="C11054" t="s">
        <v>927</v>
      </c>
      <c r="D11054" t="s">
        <v>138</v>
      </c>
      <c r="E11054">
        <v>0</v>
      </c>
      <c r="F11054">
        <v>1600</v>
      </c>
      <c r="G11054">
        <v>0</v>
      </c>
      <c r="H11054" t="s">
        <v>116</v>
      </c>
      <c r="I11054">
        <v>1</v>
      </c>
      <c r="J11054" t="s">
        <v>66</v>
      </c>
      <c r="K11054" s="33" t="str">
        <f>IF(ISNA(VLOOKUP(C11054,'Provider-EHR crosswalk'!A:B,2,FALSE)),"No EHR Specified",VLOOKUP(C11054,'Provider-EHR crosswalk'!A:B,2,FALSE))</f>
        <v>Azalea Health EHR</v>
      </c>
    </row>
    <row r="11055" spans="1:11" x14ac:dyDescent="0.25">
      <c r="A11055" t="s">
        <v>139</v>
      </c>
      <c r="B11055">
        <v>10</v>
      </c>
      <c r="C11055" t="s">
        <v>927</v>
      </c>
      <c r="D11055" t="s">
        <v>140</v>
      </c>
      <c r="E11055">
        <v>0</v>
      </c>
      <c r="F11055">
        <v>1600</v>
      </c>
      <c r="G11055">
        <v>0</v>
      </c>
      <c r="H11055" t="s">
        <v>116</v>
      </c>
      <c r="I11055">
        <v>1</v>
      </c>
      <c r="J11055" t="s">
        <v>66</v>
      </c>
      <c r="K11055" s="33" t="str">
        <f>IF(ISNA(VLOOKUP(C11055,'Provider-EHR crosswalk'!A:B,2,FALSE)),"No EHR Specified",VLOOKUP(C11055,'Provider-EHR crosswalk'!A:B,2,FALSE))</f>
        <v>Azalea Health EHR</v>
      </c>
    </row>
    <row r="11056" spans="1:11" x14ac:dyDescent="0.25">
      <c r="A11056" t="s">
        <v>141</v>
      </c>
      <c r="B11056">
        <v>10</v>
      </c>
      <c r="C11056" t="s">
        <v>927</v>
      </c>
      <c r="D11056" t="s">
        <v>142</v>
      </c>
      <c r="E11056">
        <v>0</v>
      </c>
      <c r="F11056">
        <v>1600</v>
      </c>
      <c r="G11056">
        <v>0</v>
      </c>
      <c r="H11056" t="s">
        <v>116</v>
      </c>
      <c r="I11056">
        <v>1</v>
      </c>
      <c r="J11056" t="s">
        <v>66</v>
      </c>
      <c r="K11056" s="33" t="str">
        <f>IF(ISNA(VLOOKUP(C11056,'Provider-EHR crosswalk'!A:B,2,FALSE)),"No EHR Specified",VLOOKUP(C11056,'Provider-EHR crosswalk'!A:B,2,FALSE))</f>
        <v>Azalea Health EHR</v>
      </c>
    </row>
    <row r="11057" spans="1:11" x14ac:dyDescent="0.25">
      <c r="A11057" t="s">
        <v>143</v>
      </c>
      <c r="B11057">
        <v>10</v>
      </c>
      <c r="C11057" t="s">
        <v>927</v>
      </c>
      <c r="D11057" t="s">
        <v>144</v>
      </c>
      <c r="E11057">
        <v>0</v>
      </c>
      <c r="F11057">
        <v>1600</v>
      </c>
      <c r="G11057">
        <v>0</v>
      </c>
      <c r="H11057" t="s">
        <v>116</v>
      </c>
      <c r="I11057">
        <v>1</v>
      </c>
      <c r="J11057" t="s">
        <v>66</v>
      </c>
      <c r="K11057" s="33" t="str">
        <f>IF(ISNA(VLOOKUP(C11057,'Provider-EHR crosswalk'!A:B,2,FALSE)),"No EHR Specified",VLOOKUP(C11057,'Provider-EHR crosswalk'!A:B,2,FALSE))</f>
        <v>Azalea Health EHR</v>
      </c>
    </row>
    <row r="11058" spans="1:11" x14ac:dyDescent="0.25">
      <c r="A11058" t="s">
        <v>145</v>
      </c>
      <c r="B11058">
        <v>10</v>
      </c>
      <c r="C11058" t="s">
        <v>927</v>
      </c>
      <c r="D11058" t="s">
        <v>146</v>
      </c>
      <c r="E11058">
        <v>0</v>
      </c>
      <c r="F11058">
        <v>1600</v>
      </c>
      <c r="G11058">
        <v>0</v>
      </c>
      <c r="H11058" t="s">
        <v>116</v>
      </c>
      <c r="I11058">
        <v>1</v>
      </c>
      <c r="J11058" t="s">
        <v>66</v>
      </c>
      <c r="K11058" s="33" t="str">
        <f>IF(ISNA(VLOOKUP(C11058,'Provider-EHR crosswalk'!A:B,2,FALSE)),"No EHR Specified",VLOOKUP(C11058,'Provider-EHR crosswalk'!A:B,2,FALSE))</f>
        <v>Azalea Health EHR</v>
      </c>
    </row>
    <row r="11059" spans="1:11" x14ac:dyDescent="0.25">
      <c r="A11059" t="s">
        <v>147</v>
      </c>
      <c r="B11059">
        <v>10</v>
      </c>
      <c r="C11059" t="s">
        <v>927</v>
      </c>
      <c r="D11059" t="s">
        <v>148</v>
      </c>
      <c r="E11059">
        <v>0</v>
      </c>
      <c r="F11059">
        <v>1602</v>
      </c>
      <c r="G11059">
        <v>0</v>
      </c>
      <c r="H11059" t="s">
        <v>116</v>
      </c>
      <c r="I11059">
        <v>1</v>
      </c>
      <c r="J11059" t="s">
        <v>66</v>
      </c>
      <c r="K11059" s="33" t="str">
        <f>IF(ISNA(VLOOKUP(C11059,'Provider-EHR crosswalk'!A:B,2,FALSE)),"No EHR Specified",VLOOKUP(C11059,'Provider-EHR crosswalk'!A:B,2,FALSE))</f>
        <v>Azalea Health EHR</v>
      </c>
    </row>
    <row r="11060" spans="1:11" x14ac:dyDescent="0.25">
      <c r="A11060" t="s">
        <v>149</v>
      </c>
      <c r="B11060">
        <v>10</v>
      </c>
      <c r="C11060" t="s">
        <v>927</v>
      </c>
      <c r="D11060" t="s">
        <v>150</v>
      </c>
      <c r="E11060">
        <v>0</v>
      </c>
      <c r="F11060">
        <v>1602</v>
      </c>
      <c r="G11060">
        <v>0</v>
      </c>
      <c r="H11060" t="s">
        <v>116</v>
      </c>
      <c r="I11060">
        <v>1</v>
      </c>
      <c r="J11060" t="s">
        <v>66</v>
      </c>
      <c r="K11060" s="33" t="str">
        <f>IF(ISNA(VLOOKUP(C11060,'Provider-EHR crosswalk'!A:B,2,FALSE)),"No EHR Specified",VLOOKUP(C11060,'Provider-EHR crosswalk'!A:B,2,FALSE))</f>
        <v>Azalea Health EHR</v>
      </c>
    </row>
    <row r="11061" spans="1:11" x14ac:dyDescent="0.25">
      <c r="A11061" t="s">
        <v>151</v>
      </c>
      <c r="B11061">
        <v>10</v>
      </c>
      <c r="C11061" t="s">
        <v>927</v>
      </c>
      <c r="D11061" t="s">
        <v>152</v>
      </c>
      <c r="E11061">
        <v>0</v>
      </c>
      <c r="F11061">
        <v>1600</v>
      </c>
      <c r="G11061">
        <v>0</v>
      </c>
      <c r="H11061" t="s">
        <v>116</v>
      </c>
      <c r="I11061">
        <v>1</v>
      </c>
      <c r="J11061" t="s">
        <v>66</v>
      </c>
      <c r="K11061" s="33" t="str">
        <f>IF(ISNA(VLOOKUP(C11061,'Provider-EHR crosswalk'!A:B,2,FALSE)),"No EHR Specified",VLOOKUP(C11061,'Provider-EHR crosswalk'!A:B,2,FALSE))</f>
        <v>Azalea Health EHR</v>
      </c>
    </row>
    <row r="11062" spans="1:11" x14ac:dyDescent="0.25">
      <c r="A11062" t="s">
        <v>153</v>
      </c>
      <c r="B11062">
        <v>10</v>
      </c>
      <c r="C11062" t="s">
        <v>927</v>
      </c>
      <c r="D11062" t="s">
        <v>154</v>
      </c>
      <c r="E11062">
        <v>7</v>
      </c>
      <c r="F11062">
        <v>1600</v>
      </c>
      <c r="G11062">
        <v>0.44</v>
      </c>
      <c r="H11062" t="s">
        <v>116</v>
      </c>
      <c r="I11062">
        <v>1</v>
      </c>
      <c r="J11062" t="s">
        <v>66</v>
      </c>
      <c r="K11062" s="33" t="str">
        <f>IF(ISNA(VLOOKUP(C11062,'Provider-EHR crosswalk'!A:B,2,FALSE)),"No EHR Specified",VLOOKUP(C11062,'Provider-EHR crosswalk'!A:B,2,FALSE))</f>
        <v>Azalea Health EHR</v>
      </c>
    </row>
    <row r="11063" spans="1:11" x14ac:dyDescent="0.25">
      <c r="A11063" t="s">
        <v>155</v>
      </c>
      <c r="B11063">
        <v>10</v>
      </c>
      <c r="C11063" t="s">
        <v>927</v>
      </c>
      <c r="D11063" t="s">
        <v>156</v>
      </c>
      <c r="E11063">
        <v>0</v>
      </c>
      <c r="F11063">
        <v>1600</v>
      </c>
      <c r="G11063">
        <v>0</v>
      </c>
      <c r="H11063" t="s">
        <v>157</v>
      </c>
      <c r="I11063" t="s">
        <v>157</v>
      </c>
      <c r="J11063" t="s">
        <v>157</v>
      </c>
      <c r="K11063" s="33" t="str">
        <f>IF(ISNA(VLOOKUP(C11063,'Provider-EHR crosswalk'!A:B,2,FALSE)),"No EHR Specified",VLOOKUP(C11063,'Provider-EHR crosswalk'!A:B,2,FALSE))</f>
        <v>Azalea Health EHR</v>
      </c>
    </row>
    <row r="11064" spans="1:11" x14ac:dyDescent="0.25">
      <c r="A11064" t="s">
        <v>158</v>
      </c>
      <c r="B11064">
        <v>10</v>
      </c>
      <c r="C11064" t="s">
        <v>927</v>
      </c>
      <c r="D11064" t="s">
        <v>159</v>
      </c>
      <c r="E11064">
        <v>84</v>
      </c>
      <c r="F11064">
        <v>1600</v>
      </c>
      <c r="G11064">
        <v>5.25</v>
      </c>
      <c r="H11064" t="s">
        <v>157</v>
      </c>
      <c r="I11064" t="s">
        <v>157</v>
      </c>
      <c r="J11064" t="s">
        <v>157</v>
      </c>
      <c r="K11064" s="33" t="str">
        <f>IF(ISNA(VLOOKUP(C11064,'Provider-EHR crosswalk'!A:B,2,FALSE)),"No EHR Specified",VLOOKUP(C11064,'Provider-EHR crosswalk'!A:B,2,FALSE))</f>
        <v>Azalea Health EHR</v>
      </c>
    </row>
    <row r="11065" spans="1:11" x14ac:dyDescent="0.25">
      <c r="A11065" t="s">
        <v>162</v>
      </c>
      <c r="B11065">
        <v>10</v>
      </c>
      <c r="C11065" t="s">
        <v>927</v>
      </c>
      <c r="D11065" t="s">
        <v>163</v>
      </c>
      <c r="E11065">
        <v>1497</v>
      </c>
      <c r="F11065">
        <v>1600</v>
      </c>
      <c r="G11065">
        <v>93.56</v>
      </c>
      <c r="H11065" t="s">
        <v>65</v>
      </c>
      <c r="I11065">
        <v>95</v>
      </c>
      <c r="J11065" t="s">
        <v>69</v>
      </c>
      <c r="K11065" s="33" t="str">
        <f>IF(ISNA(VLOOKUP(C11065,'Provider-EHR crosswalk'!A:B,2,FALSE)),"No EHR Specified",VLOOKUP(C11065,'Provider-EHR crosswalk'!A:B,2,FALSE))</f>
        <v>Azalea Health EHR</v>
      </c>
    </row>
    <row r="11066" spans="1:11" x14ac:dyDescent="0.25">
      <c r="A11066" t="s">
        <v>164</v>
      </c>
      <c r="B11066">
        <v>10</v>
      </c>
      <c r="C11066" t="s">
        <v>927</v>
      </c>
      <c r="D11066" t="s">
        <v>165</v>
      </c>
      <c r="E11066">
        <v>172</v>
      </c>
      <c r="F11066">
        <v>193</v>
      </c>
      <c r="G11066">
        <v>89.12</v>
      </c>
      <c r="H11066" t="s">
        <v>65</v>
      </c>
      <c r="I11066">
        <v>95</v>
      </c>
      <c r="J11066" t="s">
        <v>69</v>
      </c>
      <c r="K11066" s="33" t="str">
        <f>IF(ISNA(VLOOKUP(C11066,'Provider-EHR crosswalk'!A:B,2,FALSE)),"No EHR Specified",VLOOKUP(C11066,'Provider-EHR crosswalk'!A:B,2,FALSE))</f>
        <v>Azalea Health EHR</v>
      </c>
    </row>
    <row r="11067" spans="1:11" x14ac:dyDescent="0.25">
      <c r="A11067" t="s">
        <v>166</v>
      </c>
      <c r="B11067">
        <v>10</v>
      </c>
      <c r="C11067" t="s">
        <v>927</v>
      </c>
      <c r="D11067" t="s">
        <v>167</v>
      </c>
      <c r="E11067">
        <v>0</v>
      </c>
      <c r="F11067">
        <v>193</v>
      </c>
      <c r="G11067">
        <v>0</v>
      </c>
      <c r="H11067" t="s">
        <v>116</v>
      </c>
      <c r="I11067">
        <v>5</v>
      </c>
      <c r="J11067" t="s">
        <v>66</v>
      </c>
      <c r="K11067" s="33" t="str">
        <f>IF(ISNA(VLOOKUP(C11067,'Provider-EHR crosswalk'!A:B,2,FALSE)),"No EHR Specified",VLOOKUP(C11067,'Provider-EHR crosswalk'!A:B,2,FALSE))</f>
        <v>Azalea Health EHR</v>
      </c>
    </row>
    <row r="11068" spans="1:11" x14ac:dyDescent="0.25">
      <c r="A11068" t="s">
        <v>168</v>
      </c>
      <c r="B11068">
        <v>10</v>
      </c>
      <c r="C11068" t="s">
        <v>927</v>
      </c>
      <c r="D11068" t="s">
        <v>169</v>
      </c>
      <c r="E11068">
        <v>1</v>
      </c>
      <c r="F11068">
        <v>193</v>
      </c>
      <c r="G11068">
        <v>0.52</v>
      </c>
      <c r="H11068" t="s">
        <v>116</v>
      </c>
      <c r="I11068">
        <v>5</v>
      </c>
      <c r="J11068" t="s">
        <v>66</v>
      </c>
      <c r="K11068" s="33" t="str">
        <f>IF(ISNA(VLOOKUP(C11068,'Provider-EHR crosswalk'!A:B,2,FALSE)),"No EHR Specified",VLOOKUP(C11068,'Provider-EHR crosswalk'!A:B,2,FALSE))</f>
        <v>Azalea Health EHR</v>
      </c>
    </row>
    <row r="11069" spans="1:11" x14ac:dyDescent="0.25">
      <c r="A11069" t="s">
        <v>170</v>
      </c>
      <c r="B11069">
        <v>10</v>
      </c>
      <c r="C11069" t="s">
        <v>927</v>
      </c>
      <c r="D11069" t="s">
        <v>171</v>
      </c>
      <c r="E11069">
        <v>20</v>
      </c>
      <c r="F11069">
        <v>193</v>
      </c>
      <c r="G11069">
        <v>10.36</v>
      </c>
      <c r="H11069" t="s">
        <v>116</v>
      </c>
      <c r="I11069">
        <v>5</v>
      </c>
      <c r="J11069" t="s">
        <v>69</v>
      </c>
      <c r="K11069" s="33" t="str">
        <f>IF(ISNA(VLOOKUP(C11069,'Provider-EHR crosswalk'!A:B,2,FALSE)),"No EHR Specified",VLOOKUP(C11069,'Provider-EHR crosswalk'!A:B,2,FALSE))</f>
        <v>Azalea Health EHR</v>
      </c>
    </row>
    <row r="11070" spans="1:11" x14ac:dyDescent="0.25">
      <c r="A11070" t="s">
        <v>172</v>
      </c>
      <c r="B11070">
        <v>10</v>
      </c>
      <c r="C11070" t="s">
        <v>927</v>
      </c>
      <c r="D11070" t="s">
        <v>173</v>
      </c>
      <c r="E11070">
        <v>9</v>
      </c>
      <c r="F11070">
        <v>1600</v>
      </c>
      <c r="G11070">
        <v>0.56000000000000005</v>
      </c>
      <c r="H11070" t="s">
        <v>116</v>
      </c>
      <c r="I11070">
        <v>5</v>
      </c>
      <c r="J11070" t="s">
        <v>66</v>
      </c>
      <c r="K11070" s="33" t="str">
        <f>IF(ISNA(VLOOKUP(C11070,'Provider-EHR crosswalk'!A:B,2,FALSE)),"No EHR Specified",VLOOKUP(C11070,'Provider-EHR crosswalk'!A:B,2,FALSE))</f>
        <v>Azalea Health EHR</v>
      </c>
    </row>
    <row r="11071" spans="1:11" x14ac:dyDescent="0.25">
      <c r="A11071" t="s">
        <v>174</v>
      </c>
      <c r="B11071">
        <v>10</v>
      </c>
      <c r="C11071" t="s">
        <v>927</v>
      </c>
      <c r="D11071" t="s">
        <v>175</v>
      </c>
      <c r="E11071">
        <v>18</v>
      </c>
      <c r="F11071">
        <v>1600</v>
      </c>
      <c r="G11071">
        <v>1.1299999999999999</v>
      </c>
      <c r="H11071" t="s">
        <v>116</v>
      </c>
      <c r="I11071">
        <v>5</v>
      </c>
      <c r="J11071" t="s">
        <v>66</v>
      </c>
      <c r="K11071" s="33" t="str">
        <f>IF(ISNA(VLOOKUP(C11071,'Provider-EHR crosswalk'!A:B,2,FALSE)),"No EHR Specified",VLOOKUP(C11071,'Provider-EHR crosswalk'!A:B,2,FALSE))</f>
        <v>Azalea Health EHR</v>
      </c>
    </row>
    <row r="11072" spans="1:11" x14ac:dyDescent="0.25">
      <c r="A11072" t="s">
        <v>176</v>
      </c>
      <c r="B11072">
        <v>10</v>
      </c>
      <c r="C11072" t="s">
        <v>927</v>
      </c>
      <c r="D11072" t="s">
        <v>177</v>
      </c>
      <c r="E11072">
        <v>76</v>
      </c>
      <c r="F11072">
        <v>1600</v>
      </c>
      <c r="G11072">
        <v>4.75</v>
      </c>
      <c r="H11072" t="s">
        <v>116</v>
      </c>
      <c r="I11072">
        <v>5</v>
      </c>
      <c r="J11072" t="s">
        <v>66</v>
      </c>
      <c r="K11072" s="33" t="str">
        <f>IF(ISNA(VLOOKUP(C11072,'Provider-EHR crosswalk'!A:B,2,FALSE)),"No EHR Specified",VLOOKUP(C11072,'Provider-EHR crosswalk'!A:B,2,FALSE))</f>
        <v>Azalea Health EHR</v>
      </c>
    </row>
    <row r="11073" spans="1:11" x14ac:dyDescent="0.25">
      <c r="A11073" t="s">
        <v>63</v>
      </c>
      <c r="B11073">
        <v>167</v>
      </c>
      <c r="C11073" t="s">
        <v>985</v>
      </c>
      <c r="D11073" t="s">
        <v>64</v>
      </c>
      <c r="E11073">
        <v>1</v>
      </c>
      <c r="F11073">
        <v>1</v>
      </c>
      <c r="G11073">
        <v>100</v>
      </c>
      <c r="H11073" t="s">
        <v>65</v>
      </c>
      <c r="I11073">
        <v>99</v>
      </c>
      <c r="J11073" t="s">
        <v>66</v>
      </c>
      <c r="K11073" s="33" t="str">
        <f>IF(ISNA(VLOOKUP(C11073,'Provider-EHR crosswalk'!A:B,2,FALSE)),"No EHR Specified",VLOOKUP(C11073,'Provider-EHR crosswalk'!A:B,2,FALSE))</f>
        <v>Azalea Health EHR</v>
      </c>
    </row>
    <row r="11074" spans="1:11" x14ac:dyDescent="0.25">
      <c r="A11074" t="s">
        <v>67</v>
      </c>
      <c r="B11074">
        <v>167</v>
      </c>
      <c r="C11074" t="s">
        <v>985</v>
      </c>
      <c r="D11074" t="s">
        <v>68</v>
      </c>
      <c r="E11074">
        <v>0</v>
      </c>
      <c r="F11074">
        <v>1</v>
      </c>
      <c r="G11074">
        <v>0</v>
      </c>
      <c r="H11074" t="s">
        <v>65</v>
      </c>
      <c r="I11074">
        <v>75</v>
      </c>
      <c r="J11074" t="s">
        <v>69</v>
      </c>
      <c r="K11074" s="33" t="str">
        <f>IF(ISNA(VLOOKUP(C11074,'Provider-EHR crosswalk'!A:B,2,FALSE)),"No EHR Specified",VLOOKUP(C11074,'Provider-EHR crosswalk'!A:B,2,FALSE))</f>
        <v>Azalea Health EHR</v>
      </c>
    </row>
    <row r="11075" spans="1:11" x14ac:dyDescent="0.25">
      <c r="A11075" t="s">
        <v>70</v>
      </c>
      <c r="B11075">
        <v>167</v>
      </c>
      <c r="C11075" t="s">
        <v>985</v>
      </c>
      <c r="D11075" t="s">
        <v>71</v>
      </c>
      <c r="E11075">
        <v>1</v>
      </c>
      <c r="F11075">
        <v>1</v>
      </c>
      <c r="G11075">
        <v>100</v>
      </c>
      <c r="H11075" t="s">
        <v>65</v>
      </c>
      <c r="I11075">
        <v>99</v>
      </c>
      <c r="J11075" t="s">
        <v>66</v>
      </c>
      <c r="K11075" s="33" t="str">
        <f>IF(ISNA(VLOOKUP(C11075,'Provider-EHR crosswalk'!A:B,2,FALSE)),"No EHR Specified",VLOOKUP(C11075,'Provider-EHR crosswalk'!A:B,2,FALSE))</f>
        <v>Azalea Health EHR</v>
      </c>
    </row>
    <row r="11076" spans="1:11" x14ac:dyDescent="0.25">
      <c r="A11076" t="s">
        <v>72</v>
      </c>
      <c r="B11076">
        <v>167</v>
      </c>
      <c r="C11076" t="s">
        <v>985</v>
      </c>
      <c r="D11076" t="s">
        <v>73</v>
      </c>
      <c r="E11076">
        <v>1</v>
      </c>
      <c r="F11076">
        <v>1</v>
      </c>
      <c r="G11076">
        <v>100</v>
      </c>
      <c r="H11076" t="s">
        <v>65</v>
      </c>
      <c r="I11076">
        <v>99</v>
      </c>
      <c r="J11076" t="s">
        <v>66</v>
      </c>
      <c r="K11076" s="33" t="str">
        <f>IF(ISNA(VLOOKUP(C11076,'Provider-EHR crosswalk'!A:B,2,FALSE)),"No EHR Specified",VLOOKUP(C11076,'Provider-EHR crosswalk'!A:B,2,FALSE))</f>
        <v>Azalea Health EHR</v>
      </c>
    </row>
    <row r="11077" spans="1:11" x14ac:dyDescent="0.25">
      <c r="A11077" t="s">
        <v>74</v>
      </c>
      <c r="B11077">
        <v>167</v>
      </c>
      <c r="C11077" t="s">
        <v>985</v>
      </c>
      <c r="D11077" t="s">
        <v>75</v>
      </c>
      <c r="E11077">
        <v>1</v>
      </c>
      <c r="F11077">
        <v>1</v>
      </c>
      <c r="G11077">
        <v>100</v>
      </c>
      <c r="H11077" t="s">
        <v>65</v>
      </c>
      <c r="I11077">
        <v>99</v>
      </c>
      <c r="J11077" t="s">
        <v>66</v>
      </c>
      <c r="K11077" s="33" t="str">
        <f>IF(ISNA(VLOOKUP(C11077,'Provider-EHR crosswalk'!A:B,2,FALSE)),"No EHR Specified",VLOOKUP(C11077,'Provider-EHR crosswalk'!A:B,2,FALSE))</f>
        <v>Azalea Health EHR</v>
      </c>
    </row>
    <row r="11078" spans="1:11" x14ac:dyDescent="0.25">
      <c r="A11078" t="s">
        <v>76</v>
      </c>
      <c r="B11078">
        <v>167</v>
      </c>
      <c r="C11078" t="s">
        <v>985</v>
      </c>
      <c r="D11078" t="s">
        <v>77</v>
      </c>
      <c r="E11078">
        <v>1</v>
      </c>
      <c r="F11078">
        <v>1</v>
      </c>
      <c r="G11078">
        <v>100</v>
      </c>
      <c r="H11078" t="s">
        <v>65</v>
      </c>
      <c r="I11078">
        <v>85</v>
      </c>
      <c r="J11078" t="s">
        <v>66</v>
      </c>
      <c r="K11078" s="33" t="str">
        <f>IF(ISNA(VLOOKUP(C11078,'Provider-EHR crosswalk'!A:B,2,FALSE)),"No EHR Specified",VLOOKUP(C11078,'Provider-EHR crosswalk'!A:B,2,FALSE))</f>
        <v>Azalea Health EHR</v>
      </c>
    </row>
    <row r="11079" spans="1:11" x14ac:dyDescent="0.25">
      <c r="A11079" t="s">
        <v>78</v>
      </c>
      <c r="B11079">
        <v>167</v>
      </c>
      <c r="C11079" t="s">
        <v>985</v>
      </c>
      <c r="D11079" t="s">
        <v>79</v>
      </c>
      <c r="E11079">
        <v>1</v>
      </c>
      <c r="F11079">
        <v>1</v>
      </c>
      <c r="G11079">
        <v>100</v>
      </c>
      <c r="H11079" t="s">
        <v>65</v>
      </c>
      <c r="I11079">
        <v>85</v>
      </c>
      <c r="J11079" t="s">
        <v>66</v>
      </c>
      <c r="K11079" s="33" t="str">
        <f>IF(ISNA(VLOOKUP(C11079,'Provider-EHR crosswalk'!A:B,2,FALSE)),"No EHR Specified",VLOOKUP(C11079,'Provider-EHR crosswalk'!A:B,2,FALSE))</f>
        <v>Azalea Health EHR</v>
      </c>
    </row>
    <row r="11080" spans="1:11" x14ac:dyDescent="0.25">
      <c r="A11080" t="s">
        <v>80</v>
      </c>
      <c r="B11080">
        <v>167</v>
      </c>
      <c r="C11080" t="s">
        <v>985</v>
      </c>
      <c r="D11080" t="s">
        <v>81</v>
      </c>
      <c r="E11080">
        <v>1</v>
      </c>
      <c r="F11080">
        <v>1</v>
      </c>
      <c r="G11080">
        <v>100</v>
      </c>
      <c r="H11080" t="s">
        <v>65</v>
      </c>
      <c r="I11080">
        <v>85</v>
      </c>
      <c r="J11080" t="s">
        <v>66</v>
      </c>
      <c r="K11080" s="33" t="str">
        <f>IF(ISNA(VLOOKUP(C11080,'Provider-EHR crosswalk'!A:B,2,FALSE)),"No EHR Specified",VLOOKUP(C11080,'Provider-EHR crosswalk'!A:B,2,FALSE))</f>
        <v>Azalea Health EHR</v>
      </c>
    </row>
    <row r="11081" spans="1:11" x14ac:dyDescent="0.25">
      <c r="A11081" t="s">
        <v>82</v>
      </c>
      <c r="B11081">
        <v>167</v>
      </c>
      <c r="C11081" t="s">
        <v>985</v>
      </c>
      <c r="D11081" t="s">
        <v>83</v>
      </c>
      <c r="E11081">
        <v>1</v>
      </c>
      <c r="F11081">
        <v>1</v>
      </c>
      <c r="G11081">
        <v>100</v>
      </c>
      <c r="H11081" t="s">
        <v>65</v>
      </c>
      <c r="I11081">
        <v>85</v>
      </c>
      <c r="J11081" t="s">
        <v>66</v>
      </c>
      <c r="K11081" s="33" t="str">
        <f>IF(ISNA(VLOOKUP(C11081,'Provider-EHR crosswalk'!A:B,2,FALSE)),"No EHR Specified",VLOOKUP(C11081,'Provider-EHR crosswalk'!A:B,2,FALSE))</f>
        <v>Azalea Health EHR</v>
      </c>
    </row>
    <row r="11082" spans="1:11" x14ac:dyDescent="0.25">
      <c r="A11082" t="s">
        <v>84</v>
      </c>
      <c r="B11082">
        <v>167</v>
      </c>
      <c r="C11082" t="s">
        <v>985</v>
      </c>
      <c r="D11082" t="s">
        <v>85</v>
      </c>
      <c r="E11082">
        <v>1</v>
      </c>
      <c r="F11082">
        <v>1</v>
      </c>
      <c r="G11082">
        <v>100</v>
      </c>
      <c r="H11082" t="s">
        <v>65</v>
      </c>
      <c r="I11082">
        <v>85</v>
      </c>
      <c r="J11082" t="s">
        <v>66</v>
      </c>
      <c r="K11082" s="33" t="str">
        <f>IF(ISNA(VLOOKUP(C11082,'Provider-EHR crosswalk'!A:B,2,FALSE)),"No EHR Specified",VLOOKUP(C11082,'Provider-EHR crosswalk'!A:B,2,FALSE))</f>
        <v>Azalea Health EHR</v>
      </c>
    </row>
    <row r="11083" spans="1:11" x14ac:dyDescent="0.25">
      <c r="A11083" t="s">
        <v>86</v>
      </c>
      <c r="B11083">
        <v>167</v>
      </c>
      <c r="C11083" t="s">
        <v>985</v>
      </c>
      <c r="D11083" t="s">
        <v>87</v>
      </c>
      <c r="E11083">
        <v>1</v>
      </c>
      <c r="F11083">
        <v>1</v>
      </c>
      <c r="G11083">
        <v>100</v>
      </c>
      <c r="H11083" t="s">
        <v>65</v>
      </c>
      <c r="I11083">
        <v>95</v>
      </c>
      <c r="J11083" t="s">
        <v>66</v>
      </c>
      <c r="K11083" s="33" t="str">
        <f>IF(ISNA(VLOOKUP(C11083,'Provider-EHR crosswalk'!A:B,2,FALSE)),"No EHR Specified",VLOOKUP(C11083,'Provider-EHR crosswalk'!A:B,2,FALSE))</f>
        <v>Azalea Health EHR</v>
      </c>
    </row>
    <row r="11084" spans="1:11" x14ac:dyDescent="0.25">
      <c r="A11084" t="s">
        <v>88</v>
      </c>
      <c r="B11084">
        <v>167</v>
      </c>
      <c r="C11084" t="s">
        <v>985</v>
      </c>
      <c r="D11084" t="s">
        <v>89</v>
      </c>
      <c r="E11084">
        <v>1</v>
      </c>
      <c r="F11084">
        <v>1</v>
      </c>
      <c r="G11084">
        <v>100</v>
      </c>
      <c r="H11084" t="s">
        <v>65</v>
      </c>
      <c r="I11084">
        <v>95</v>
      </c>
      <c r="J11084" t="s">
        <v>66</v>
      </c>
      <c r="K11084" s="33" t="str">
        <f>IF(ISNA(VLOOKUP(C11084,'Provider-EHR crosswalk'!A:B,2,FALSE)),"No EHR Specified",VLOOKUP(C11084,'Provider-EHR crosswalk'!A:B,2,FALSE))</f>
        <v>Azalea Health EHR</v>
      </c>
    </row>
    <row r="11085" spans="1:11" x14ac:dyDescent="0.25">
      <c r="A11085" t="s">
        <v>90</v>
      </c>
      <c r="B11085">
        <v>167</v>
      </c>
      <c r="C11085" t="s">
        <v>985</v>
      </c>
      <c r="D11085" t="s">
        <v>91</v>
      </c>
      <c r="E11085">
        <v>1</v>
      </c>
      <c r="F11085">
        <v>1</v>
      </c>
      <c r="G11085">
        <v>100</v>
      </c>
      <c r="H11085" t="s">
        <v>65</v>
      </c>
      <c r="I11085">
        <v>90</v>
      </c>
      <c r="J11085" t="s">
        <v>66</v>
      </c>
      <c r="K11085" s="33" t="str">
        <f>IF(ISNA(VLOOKUP(C11085,'Provider-EHR crosswalk'!A:B,2,FALSE)),"No EHR Specified",VLOOKUP(C11085,'Provider-EHR crosswalk'!A:B,2,FALSE))</f>
        <v>Azalea Health EHR</v>
      </c>
    </row>
    <row r="11086" spans="1:11" x14ac:dyDescent="0.25">
      <c r="A11086" t="s">
        <v>92</v>
      </c>
      <c r="B11086">
        <v>167</v>
      </c>
      <c r="C11086" t="s">
        <v>985</v>
      </c>
      <c r="D11086" t="s">
        <v>93</v>
      </c>
      <c r="E11086">
        <v>0</v>
      </c>
      <c r="F11086">
        <v>1</v>
      </c>
      <c r="G11086">
        <v>0</v>
      </c>
      <c r="H11086" t="s">
        <v>65</v>
      </c>
      <c r="I11086">
        <v>90</v>
      </c>
      <c r="J11086" t="s">
        <v>69</v>
      </c>
      <c r="K11086" s="33" t="str">
        <f>IF(ISNA(VLOOKUP(C11086,'Provider-EHR crosswalk'!A:B,2,FALSE)),"No EHR Specified",VLOOKUP(C11086,'Provider-EHR crosswalk'!A:B,2,FALSE))</f>
        <v>Azalea Health EHR</v>
      </c>
    </row>
    <row r="11087" spans="1:11" x14ac:dyDescent="0.25">
      <c r="A11087" t="s">
        <v>94</v>
      </c>
      <c r="B11087">
        <v>167</v>
      </c>
      <c r="C11087" t="s">
        <v>985</v>
      </c>
      <c r="D11087" t="s">
        <v>95</v>
      </c>
      <c r="E11087">
        <v>1</v>
      </c>
      <c r="F11087">
        <v>1</v>
      </c>
      <c r="G11087">
        <v>100</v>
      </c>
      <c r="H11087" t="s">
        <v>65</v>
      </c>
      <c r="I11087">
        <v>90</v>
      </c>
      <c r="J11087" t="s">
        <v>66</v>
      </c>
      <c r="K11087" s="33" t="str">
        <f>IF(ISNA(VLOOKUP(C11087,'Provider-EHR crosswalk'!A:B,2,FALSE)),"No EHR Specified",VLOOKUP(C11087,'Provider-EHR crosswalk'!A:B,2,FALSE))</f>
        <v>Azalea Health EHR</v>
      </c>
    </row>
    <row r="11088" spans="1:11" x14ac:dyDescent="0.25">
      <c r="A11088" t="s">
        <v>96</v>
      </c>
      <c r="B11088">
        <v>167</v>
      </c>
      <c r="C11088" t="s">
        <v>985</v>
      </c>
      <c r="D11088" t="s">
        <v>97</v>
      </c>
      <c r="E11088">
        <v>0</v>
      </c>
      <c r="F11088">
        <v>1</v>
      </c>
      <c r="G11088">
        <v>0</v>
      </c>
      <c r="H11088" t="s">
        <v>65</v>
      </c>
      <c r="I11088">
        <v>90</v>
      </c>
      <c r="J11088" t="s">
        <v>69</v>
      </c>
      <c r="K11088" s="33" t="str">
        <f>IF(ISNA(VLOOKUP(C11088,'Provider-EHR crosswalk'!A:B,2,FALSE)),"No EHR Specified",VLOOKUP(C11088,'Provider-EHR crosswalk'!A:B,2,FALSE))</f>
        <v>Azalea Health EHR</v>
      </c>
    </row>
    <row r="11089" spans="1:11" x14ac:dyDescent="0.25">
      <c r="A11089" t="s">
        <v>98</v>
      </c>
      <c r="B11089">
        <v>167</v>
      </c>
      <c r="C11089" t="s">
        <v>985</v>
      </c>
      <c r="D11089" t="s">
        <v>99</v>
      </c>
      <c r="E11089">
        <v>0</v>
      </c>
      <c r="F11089">
        <v>1</v>
      </c>
      <c r="G11089">
        <v>0</v>
      </c>
      <c r="H11089" t="s">
        <v>65</v>
      </c>
      <c r="I11089">
        <v>90</v>
      </c>
      <c r="J11089" t="s">
        <v>69</v>
      </c>
      <c r="K11089" s="33" t="str">
        <f>IF(ISNA(VLOOKUP(C11089,'Provider-EHR crosswalk'!A:B,2,FALSE)),"No EHR Specified",VLOOKUP(C11089,'Provider-EHR crosswalk'!A:B,2,FALSE))</f>
        <v>Azalea Health EHR</v>
      </c>
    </row>
    <row r="11090" spans="1:11" x14ac:dyDescent="0.25">
      <c r="A11090" t="s">
        <v>100</v>
      </c>
      <c r="B11090">
        <v>167</v>
      </c>
      <c r="C11090" t="s">
        <v>985</v>
      </c>
      <c r="D11090" t="s">
        <v>101</v>
      </c>
      <c r="E11090">
        <v>3</v>
      </c>
      <c r="F11090">
        <v>3</v>
      </c>
      <c r="G11090">
        <v>100</v>
      </c>
      <c r="H11090" t="s">
        <v>65</v>
      </c>
      <c r="I11090">
        <v>99</v>
      </c>
      <c r="J11090" t="s">
        <v>66</v>
      </c>
      <c r="K11090" s="33" t="str">
        <f>IF(ISNA(VLOOKUP(C11090,'Provider-EHR crosswalk'!A:B,2,FALSE)),"No EHR Specified",VLOOKUP(C11090,'Provider-EHR crosswalk'!A:B,2,FALSE))</f>
        <v>Azalea Health EHR</v>
      </c>
    </row>
    <row r="11091" spans="1:11" x14ac:dyDescent="0.25">
      <c r="A11091" t="s">
        <v>102</v>
      </c>
      <c r="B11091">
        <v>167</v>
      </c>
      <c r="C11091" t="s">
        <v>985</v>
      </c>
      <c r="D11091" t="s">
        <v>103</v>
      </c>
      <c r="E11091">
        <v>3</v>
      </c>
      <c r="F11091">
        <v>3</v>
      </c>
      <c r="G11091">
        <v>100</v>
      </c>
      <c r="H11091" t="s">
        <v>65</v>
      </c>
      <c r="I11091">
        <v>99</v>
      </c>
      <c r="J11091" t="s">
        <v>66</v>
      </c>
      <c r="K11091" s="33" t="str">
        <f>IF(ISNA(VLOOKUP(C11091,'Provider-EHR crosswalk'!A:B,2,FALSE)),"No EHR Specified",VLOOKUP(C11091,'Provider-EHR crosswalk'!A:B,2,FALSE))</f>
        <v>Azalea Health EHR</v>
      </c>
    </row>
    <row r="11092" spans="1:11" x14ac:dyDescent="0.25">
      <c r="A11092" t="s">
        <v>104</v>
      </c>
      <c r="B11092">
        <v>167</v>
      </c>
      <c r="C11092" t="s">
        <v>985</v>
      </c>
      <c r="D11092" t="s">
        <v>105</v>
      </c>
      <c r="E11092">
        <v>3</v>
      </c>
      <c r="F11092">
        <v>3</v>
      </c>
      <c r="G11092">
        <v>100</v>
      </c>
      <c r="H11092" t="s">
        <v>65</v>
      </c>
      <c r="I11092">
        <v>99</v>
      </c>
      <c r="J11092" t="s">
        <v>66</v>
      </c>
      <c r="K11092" s="33" t="str">
        <f>IF(ISNA(VLOOKUP(C11092,'Provider-EHR crosswalk'!A:B,2,FALSE)),"No EHR Specified",VLOOKUP(C11092,'Provider-EHR crosswalk'!A:B,2,FALSE))</f>
        <v>Azalea Health EHR</v>
      </c>
    </row>
    <row r="11093" spans="1:11" x14ac:dyDescent="0.25">
      <c r="A11093" t="s">
        <v>106</v>
      </c>
      <c r="B11093">
        <v>167</v>
      </c>
      <c r="C11093" t="s">
        <v>985</v>
      </c>
      <c r="D11093" t="s">
        <v>107</v>
      </c>
      <c r="E11093">
        <v>3</v>
      </c>
      <c r="F11093">
        <v>3</v>
      </c>
      <c r="G11093">
        <v>100</v>
      </c>
      <c r="H11093" t="s">
        <v>65</v>
      </c>
      <c r="I11093">
        <v>99</v>
      </c>
      <c r="J11093" t="s">
        <v>66</v>
      </c>
      <c r="K11093" s="33" t="str">
        <f>IF(ISNA(VLOOKUP(C11093,'Provider-EHR crosswalk'!A:B,2,FALSE)),"No EHR Specified",VLOOKUP(C11093,'Provider-EHR crosswalk'!A:B,2,FALSE))</f>
        <v>Azalea Health EHR</v>
      </c>
    </row>
    <row r="11094" spans="1:11" x14ac:dyDescent="0.25">
      <c r="A11094" t="s">
        <v>108</v>
      </c>
      <c r="B11094">
        <v>167</v>
      </c>
      <c r="C11094" t="s">
        <v>985</v>
      </c>
      <c r="D11094" t="s">
        <v>109</v>
      </c>
      <c r="E11094">
        <v>3</v>
      </c>
      <c r="F11094">
        <v>3</v>
      </c>
      <c r="G11094">
        <v>100</v>
      </c>
      <c r="H11094" t="s">
        <v>65</v>
      </c>
      <c r="I11094">
        <v>99</v>
      </c>
      <c r="J11094" t="s">
        <v>66</v>
      </c>
      <c r="K11094" s="33" t="str">
        <f>IF(ISNA(VLOOKUP(C11094,'Provider-EHR crosswalk'!A:B,2,FALSE)),"No EHR Specified",VLOOKUP(C11094,'Provider-EHR crosswalk'!A:B,2,FALSE))</f>
        <v>Azalea Health EHR</v>
      </c>
    </row>
    <row r="11095" spans="1:11" x14ac:dyDescent="0.25">
      <c r="A11095" t="s">
        <v>110</v>
      </c>
      <c r="B11095">
        <v>167</v>
      </c>
      <c r="C11095" t="s">
        <v>985</v>
      </c>
      <c r="D11095" t="s">
        <v>111</v>
      </c>
      <c r="E11095">
        <v>3</v>
      </c>
      <c r="F11095">
        <v>3</v>
      </c>
      <c r="G11095">
        <v>100</v>
      </c>
      <c r="H11095" t="s">
        <v>65</v>
      </c>
      <c r="I11095">
        <v>99</v>
      </c>
      <c r="J11095" t="s">
        <v>66</v>
      </c>
      <c r="K11095" s="33" t="str">
        <f>IF(ISNA(VLOOKUP(C11095,'Provider-EHR crosswalk'!A:B,2,FALSE)),"No EHR Specified",VLOOKUP(C11095,'Provider-EHR crosswalk'!A:B,2,FALSE))</f>
        <v>Azalea Health EHR</v>
      </c>
    </row>
    <row r="11096" spans="1:11" x14ac:dyDescent="0.25">
      <c r="A11096" t="s">
        <v>112</v>
      </c>
      <c r="B11096">
        <v>167</v>
      </c>
      <c r="C11096" t="s">
        <v>985</v>
      </c>
      <c r="D11096" t="s">
        <v>113</v>
      </c>
      <c r="E11096">
        <v>3</v>
      </c>
      <c r="F11096">
        <v>3</v>
      </c>
      <c r="G11096">
        <v>100</v>
      </c>
      <c r="H11096" t="s">
        <v>65</v>
      </c>
      <c r="I11096">
        <v>99</v>
      </c>
      <c r="J11096" t="s">
        <v>66</v>
      </c>
      <c r="K11096" s="33" t="str">
        <f>IF(ISNA(VLOOKUP(C11096,'Provider-EHR crosswalk'!A:B,2,FALSE)),"No EHR Specified",VLOOKUP(C11096,'Provider-EHR crosswalk'!A:B,2,FALSE))</f>
        <v>Azalea Health EHR</v>
      </c>
    </row>
    <row r="11097" spans="1:11" x14ac:dyDescent="0.25">
      <c r="A11097" t="s">
        <v>114</v>
      </c>
      <c r="B11097">
        <v>167</v>
      </c>
      <c r="C11097" t="s">
        <v>985</v>
      </c>
      <c r="D11097" t="s">
        <v>115</v>
      </c>
      <c r="E11097">
        <v>0</v>
      </c>
      <c r="F11097">
        <v>1</v>
      </c>
      <c r="G11097">
        <v>0</v>
      </c>
      <c r="H11097" t="s">
        <v>116</v>
      </c>
      <c r="I11097">
        <v>4</v>
      </c>
      <c r="J11097" t="s">
        <v>66</v>
      </c>
      <c r="K11097" s="33" t="str">
        <f>IF(ISNA(VLOOKUP(C11097,'Provider-EHR crosswalk'!A:B,2,FALSE)),"No EHR Specified",VLOOKUP(C11097,'Provider-EHR crosswalk'!A:B,2,FALSE))</f>
        <v>Azalea Health EHR</v>
      </c>
    </row>
    <row r="11098" spans="1:11" x14ac:dyDescent="0.25">
      <c r="A11098" t="s">
        <v>117</v>
      </c>
      <c r="B11098">
        <v>167</v>
      </c>
      <c r="C11098" t="s">
        <v>985</v>
      </c>
      <c r="D11098" t="s">
        <v>118</v>
      </c>
      <c r="E11098">
        <v>0</v>
      </c>
      <c r="F11098">
        <v>1</v>
      </c>
      <c r="G11098">
        <v>0</v>
      </c>
      <c r="H11098" t="s">
        <v>116</v>
      </c>
      <c r="I11098">
        <v>4</v>
      </c>
      <c r="J11098" t="s">
        <v>66</v>
      </c>
      <c r="K11098" s="33" t="str">
        <f>IF(ISNA(VLOOKUP(C11098,'Provider-EHR crosswalk'!A:B,2,FALSE)),"No EHR Specified",VLOOKUP(C11098,'Provider-EHR crosswalk'!A:B,2,FALSE))</f>
        <v>Azalea Health EHR</v>
      </c>
    </row>
    <row r="11099" spans="1:11" x14ac:dyDescent="0.25">
      <c r="A11099" t="s">
        <v>119</v>
      </c>
      <c r="B11099">
        <v>167</v>
      </c>
      <c r="C11099" t="s">
        <v>985</v>
      </c>
      <c r="D11099" t="s">
        <v>120</v>
      </c>
      <c r="E11099">
        <v>0</v>
      </c>
      <c r="F11099">
        <v>1</v>
      </c>
      <c r="G11099">
        <v>0</v>
      </c>
      <c r="H11099" t="s">
        <v>116</v>
      </c>
      <c r="I11099">
        <v>4</v>
      </c>
      <c r="J11099" t="s">
        <v>66</v>
      </c>
      <c r="K11099" s="33" t="str">
        <f>IF(ISNA(VLOOKUP(C11099,'Provider-EHR crosswalk'!A:B,2,FALSE)),"No EHR Specified",VLOOKUP(C11099,'Provider-EHR crosswalk'!A:B,2,FALSE))</f>
        <v>Azalea Health EHR</v>
      </c>
    </row>
    <row r="11100" spans="1:11" x14ac:dyDescent="0.25">
      <c r="A11100" t="s">
        <v>121</v>
      </c>
      <c r="B11100">
        <v>167</v>
      </c>
      <c r="C11100" t="s">
        <v>985</v>
      </c>
      <c r="D11100" t="s">
        <v>122</v>
      </c>
      <c r="E11100">
        <v>0</v>
      </c>
      <c r="F11100">
        <v>1</v>
      </c>
      <c r="G11100">
        <v>0</v>
      </c>
      <c r="H11100" t="s">
        <v>116</v>
      </c>
      <c r="I11100">
        <v>1</v>
      </c>
      <c r="J11100" t="s">
        <v>66</v>
      </c>
      <c r="K11100" s="33" t="str">
        <f>IF(ISNA(VLOOKUP(C11100,'Provider-EHR crosswalk'!A:B,2,FALSE)),"No EHR Specified",VLOOKUP(C11100,'Provider-EHR crosswalk'!A:B,2,FALSE))</f>
        <v>Azalea Health EHR</v>
      </c>
    </row>
    <row r="11101" spans="1:11" x14ac:dyDescent="0.25">
      <c r="A11101" t="s">
        <v>123</v>
      </c>
      <c r="B11101">
        <v>167</v>
      </c>
      <c r="C11101" t="s">
        <v>985</v>
      </c>
      <c r="D11101" t="s">
        <v>124</v>
      </c>
      <c r="E11101">
        <v>0</v>
      </c>
      <c r="F11101">
        <v>3</v>
      </c>
      <c r="G11101">
        <v>0</v>
      </c>
      <c r="H11101" t="s">
        <v>116</v>
      </c>
      <c r="I11101">
        <v>1</v>
      </c>
      <c r="J11101" t="s">
        <v>66</v>
      </c>
      <c r="K11101" s="33" t="str">
        <f>IF(ISNA(VLOOKUP(C11101,'Provider-EHR crosswalk'!A:B,2,FALSE)),"No EHR Specified",VLOOKUP(C11101,'Provider-EHR crosswalk'!A:B,2,FALSE))</f>
        <v>Azalea Health EHR</v>
      </c>
    </row>
    <row r="11102" spans="1:11" x14ac:dyDescent="0.25">
      <c r="A11102" t="s">
        <v>125</v>
      </c>
      <c r="B11102">
        <v>167</v>
      </c>
      <c r="C11102" t="s">
        <v>985</v>
      </c>
      <c r="D11102" t="s">
        <v>126</v>
      </c>
      <c r="E11102">
        <v>0</v>
      </c>
      <c r="F11102">
        <v>3</v>
      </c>
      <c r="G11102">
        <v>0</v>
      </c>
      <c r="H11102" t="s">
        <v>116</v>
      </c>
      <c r="I11102">
        <v>1</v>
      </c>
      <c r="J11102" t="s">
        <v>66</v>
      </c>
      <c r="K11102" s="33" t="str">
        <f>IF(ISNA(VLOOKUP(C11102,'Provider-EHR crosswalk'!A:B,2,FALSE)),"No EHR Specified",VLOOKUP(C11102,'Provider-EHR crosswalk'!A:B,2,FALSE))</f>
        <v>Azalea Health EHR</v>
      </c>
    </row>
    <row r="11103" spans="1:11" x14ac:dyDescent="0.25">
      <c r="A11103" t="s">
        <v>127</v>
      </c>
      <c r="B11103">
        <v>167</v>
      </c>
      <c r="C11103" t="s">
        <v>985</v>
      </c>
      <c r="D11103" t="s">
        <v>128</v>
      </c>
      <c r="E11103">
        <v>0</v>
      </c>
      <c r="F11103">
        <v>3</v>
      </c>
      <c r="G11103">
        <v>0</v>
      </c>
      <c r="H11103" t="s">
        <v>116</v>
      </c>
      <c r="I11103">
        <v>4</v>
      </c>
      <c r="J11103" t="s">
        <v>66</v>
      </c>
      <c r="K11103" s="33" t="str">
        <f>IF(ISNA(VLOOKUP(C11103,'Provider-EHR crosswalk'!A:B,2,FALSE)),"No EHR Specified",VLOOKUP(C11103,'Provider-EHR crosswalk'!A:B,2,FALSE))</f>
        <v>Azalea Health EHR</v>
      </c>
    </row>
    <row r="11104" spans="1:11" x14ac:dyDescent="0.25">
      <c r="A11104" t="s">
        <v>129</v>
      </c>
      <c r="B11104">
        <v>167</v>
      </c>
      <c r="C11104" t="s">
        <v>985</v>
      </c>
      <c r="D11104" t="s">
        <v>130</v>
      </c>
      <c r="E11104">
        <v>0</v>
      </c>
      <c r="F11104">
        <v>3</v>
      </c>
      <c r="G11104">
        <v>0</v>
      </c>
      <c r="H11104" t="s">
        <v>116</v>
      </c>
      <c r="I11104">
        <v>4</v>
      </c>
      <c r="J11104" t="s">
        <v>66</v>
      </c>
      <c r="K11104" s="33" t="str">
        <f>IF(ISNA(VLOOKUP(C11104,'Provider-EHR crosswalk'!A:B,2,FALSE)),"No EHR Specified",VLOOKUP(C11104,'Provider-EHR crosswalk'!A:B,2,FALSE))</f>
        <v>Azalea Health EHR</v>
      </c>
    </row>
    <row r="11105" spans="1:11" x14ac:dyDescent="0.25">
      <c r="A11105" t="s">
        <v>131</v>
      </c>
      <c r="B11105">
        <v>167</v>
      </c>
      <c r="C11105" t="s">
        <v>985</v>
      </c>
      <c r="D11105" t="s">
        <v>132</v>
      </c>
      <c r="E11105">
        <v>0</v>
      </c>
      <c r="F11105">
        <v>3</v>
      </c>
      <c r="G11105">
        <v>0</v>
      </c>
      <c r="H11105" t="s">
        <v>116</v>
      </c>
      <c r="I11105">
        <v>4</v>
      </c>
      <c r="J11105" t="s">
        <v>66</v>
      </c>
      <c r="K11105" s="33" t="str">
        <f>IF(ISNA(VLOOKUP(C11105,'Provider-EHR crosswalk'!A:B,2,FALSE)),"No EHR Specified",VLOOKUP(C11105,'Provider-EHR crosswalk'!A:B,2,FALSE))</f>
        <v>Azalea Health EHR</v>
      </c>
    </row>
    <row r="11106" spans="1:11" x14ac:dyDescent="0.25">
      <c r="A11106" t="s">
        <v>133</v>
      </c>
      <c r="B11106">
        <v>167</v>
      </c>
      <c r="C11106" t="s">
        <v>985</v>
      </c>
      <c r="D11106" t="s">
        <v>134</v>
      </c>
      <c r="E11106">
        <v>0</v>
      </c>
      <c r="F11106">
        <v>3</v>
      </c>
      <c r="G11106">
        <v>0</v>
      </c>
      <c r="H11106" t="s">
        <v>116</v>
      </c>
      <c r="I11106">
        <v>1</v>
      </c>
      <c r="J11106" t="s">
        <v>66</v>
      </c>
      <c r="K11106" s="33" t="str">
        <f>IF(ISNA(VLOOKUP(C11106,'Provider-EHR crosswalk'!A:B,2,FALSE)),"No EHR Specified",VLOOKUP(C11106,'Provider-EHR crosswalk'!A:B,2,FALSE))</f>
        <v>Azalea Health EHR</v>
      </c>
    </row>
    <row r="11107" spans="1:11" x14ac:dyDescent="0.25">
      <c r="A11107" t="s">
        <v>135</v>
      </c>
      <c r="B11107">
        <v>167</v>
      </c>
      <c r="C11107" t="s">
        <v>985</v>
      </c>
      <c r="D11107" t="s">
        <v>136</v>
      </c>
      <c r="E11107">
        <v>0</v>
      </c>
      <c r="F11107">
        <v>3</v>
      </c>
      <c r="G11107">
        <v>0</v>
      </c>
      <c r="H11107" t="s">
        <v>116</v>
      </c>
      <c r="I11107">
        <v>1</v>
      </c>
      <c r="J11107" t="s">
        <v>66</v>
      </c>
      <c r="K11107" s="33" t="str">
        <f>IF(ISNA(VLOOKUP(C11107,'Provider-EHR crosswalk'!A:B,2,FALSE)),"No EHR Specified",VLOOKUP(C11107,'Provider-EHR crosswalk'!A:B,2,FALSE))</f>
        <v>Azalea Health EHR</v>
      </c>
    </row>
    <row r="11108" spans="1:11" x14ac:dyDescent="0.25">
      <c r="A11108" t="s">
        <v>137</v>
      </c>
      <c r="B11108">
        <v>167</v>
      </c>
      <c r="C11108" t="s">
        <v>985</v>
      </c>
      <c r="D11108" t="s">
        <v>138</v>
      </c>
      <c r="E11108">
        <v>0</v>
      </c>
      <c r="F11108">
        <v>3</v>
      </c>
      <c r="G11108">
        <v>0</v>
      </c>
      <c r="H11108" t="s">
        <v>116</v>
      </c>
      <c r="I11108">
        <v>1</v>
      </c>
      <c r="J11108" t="s">
        <v>66</v>
      </c>
      <c r="K11108" s="33" t="str">
        <f>IF(ISNA(VLOOKUP(C11108,'Provider-EHR crosswalk'!A:B,2,FALSE)),"No EHR Specified",VLOOKUP(C11108,'Provider-EHR crosswalk'!A:B,2,FALSE))</f>
        <v>Azalea Health EHR</v>
      </c>
    </row>
    <row r="11109" spans="1:11" x14ac:dyDescent="0.25">
      <c r="A11109" t="s">
        <v>139</v>
      </c>
      <c r="B11109">
        <v>167</v>
      </c>
      <c r="C11109" t="s">
        <v>985</v>
      </c>
      <c r="D11109" t="s">
        <v>140</v>
      </c>
      <c r="E11109">
        <v>0</v>
      </c>
      <c r="F11109">
        <v>3</v>
      </c>
      <c r="G11109">
        <v>0</v>
      </c>
      <c r="H11109" t="s">
        <v>116</v>
      </c>
      <c r="I11109">
        <v>1</v>
      </c>
      <c r="J11109" t="s">
        <v>66</v>
      </c>
      <c r="K11109" s="33" t="str">
        <f>IF(ISNA(VLOOKUP(C11109,'Provider-EHR crosswalk'!A:B,2,FALSE)),"No EHR Specified",VLOOKUP(C11109,'Provider-EHR crosswalk'!A:B,2,FALSE))</f>
        <v>Azalea Health EHR</v>
      </c>
    </row>
    <row r="11110" spans="1:11" x14ac:dyDescent="0.25">
      <c r="A11110" t="s">
        <v>141</v>
      </c>
      <c r="B11110">
        <v>167</v>
      </c>
      <c r="C11110" t="s">
        <v>985</v>
      </c>
      <c r="D11110" t="s">
        <v>142</v>
      </c>
      <c r="E11110">
        <v>0</v>
      </c>
      <c r="F11110">
        <v>3</v>
      </c>
      <c r="G11110">
        <v>0</v>
      </c>
      <c r="H11110" t="s">
        <v>116</v>
      </c>
      <c r="I11110">
        <v>1</v>
      </c>
      <c r="J11110" t="s">
        <v>66</v>
      </c>
      <c r="K11110" s="33" t="str">
        <f>IF(ISNA(VLOOKUP(C11110,'Provider-EHR crosswalk'!A:B,2,FALSE)),"No EHR Specified",VLOOKUP(C11110,'Provider-EHR crosswalk'!A:B,2,FALSE))</f>
        <v>Azalea Health EHR</v>
      </c>
    </row>
    <row r="11111" spans="1:11" x14ac:dyDescent="0.25">
      <c r="A11111" t="s">
        <v>143</v>
      </c>
      <c r="B11111">
        <v>167</v>
      </c>
      <c r="C11111" t="s">
        <v>985</v>
      </c>
      <c r="D11111" t="s">
        <v>144</v>
      </c>
      <c r="E11111">
        <v>0</v>
      </c>
      <c r="F11111">
        <v>3</v>
      </c>
      <c r="G11111">
        <v>0</v>
      </c>
      <c r="H11111" t="s">
        <v>116</v>
      </c>
      <c r="I11111">
        <v>1</v>
      </c>
      <c r="J11111" t="s">
        <v>66</v>
      </c>
      <c r="K11111" s="33" t="str">
        <f>IF(ISNA(VLOOKUP(C11111,'Provider-EHR crosswalk'!A:B,2,FALSE)),"No EHR Specified",VLOOKUP(C11111,'Provider-EHR crosswalk'!A:B,2,FALSE))</f>
        <v>Azalea Health EHR</v>
      </c>
    </row>
    <row r="11112" spans="1:11" x14ac:dyDescent="0.25">
      <c r="A11112" t="s">
        <v>145</v>
      </c>
      <c r="B11112">
        <v>167</v>
      </c>
      <c r="C11112" t="s">
        <v>985</v>
      </c>
      <c r="D11112" t="s">
        <v>146</v>
      </c>
      <c r="E11112">
        <v>0</v>
      </c>
      <c r="F11112">
        <v>3</v>
      </c>
      <c r="G11112">
        <v>0</v>
      </c>
      <c r="H11112" t="s">
        <v>116</v>
      </c>
      <c r="I11112">
        <v>1</v>
      </c>
      <c r="J11112" t="s">
        <v>66</v>
      </c>
      <c r="K11112" s="33" t="str">
        <f>IF(ISNA(VLOOKUP(C11112,'Provider-EHR crosswalk'!A:B,2,FALSE)),"No EHR Specified",VLOOKUP(C11112,'Provider-EHR crosswalk'!A:B,2,FALSE))</f>
        <v>Azalea Health EHR</v>
      </c>
    </row>
    <row r="11113" spans="1:11" x14ac:dyDescent="0.25">
      <c r="A11113" t="s">
        <v>147</v>
      </c>
      <c r="B11113">
        <v>167</v>
      </c>
      <c r="C11113" t="s">
        <v>985</v>
      </c>
      <c r="D11113" t="s">
        <v>148</v>
      </c>
      <c r="E11113">
        <v>0</v>
      </c>
      <c r="F11113">
        <v>3</v>
      </c>
      <c r="G11113">
        <v>0</v>
      </c>
      <c r="H11113" t="s">
        <v>116</v>
      </c>
      <c r="I11113">
        <v>1</v>
      </c>
      <c r="J11113" t="s">
        <v>66</v>
      </c>
      <c r="K11113" s="33" t="str">
        <f>IF(ISNA(VLOOKUP(C11113,'Provider-EHR crosswalk'!A:B,2,FALSE)),"No EHR Specified",VLOOKUP(C11113,'Provider-EHR crosswalk'!A:B,2,FALSE))</f>
        <v>Azalea Health EHR</v>
      </c>
    </row>
    <row r="11114" spans="1:11" x14ac:dyDescent="0.25">
      <c r="A11114" t="s">
        <v>149</v>
      </c>
      <c r="B11114">
        <v>167</v>
      </c>
      <c r="C11114" t="s">
        <v>985</v>
      </c>
      <c r="D11114" t="s">
        <v>150</v>
      </c>
      <c r="E11114">
        <v>0</v>
      </c>
      <c r="F11114">
        <v>3</v>
      </c>
      <c r="G11114">
        <v>0</v>
      </c>
      <c r="H11114" t="s">
        <v>116</v>
      </c>
      <c r="I11114">
        <v>1</v>
      </c>
      <c r="J11114" t="s">
        <v>66</v>
      </c>
      <c r="K11114" s="33" t="str">
        <f>IF(ISNA(VLOOKUP(C11114,'Provider-EHR crosswalk'!A:B,2,FALSE)),"No EHR Specified",VLOOKUP(C11114,'Provider-EHR crosswalk'!A:B,2,FALSE))</f>
        <v>Azalea Health EHR</v>
      </c>
    </row>
    <row r="11115" spans="1:11" x14ac:dyDescent="0.25">
      <c r="A11115" t="s">
        <v>151</v>
      </c>
      <c r="B11115">
        <v>167</v>
      </c>
      <c r="C11115" t="s">
        <v>985</v>
      </c>
      <c r="D11115" t="s">
        <v>152</v>
      </c>
      <c r="E11115">
        <v>0</v>
      </c>
      <c r="F11115">
        <v>3</v>
      </c>
      <c r="G11115">
        <v>0</v>
      </c>
      <c r="H11115" t="s">
        <v>116</v>
      </c>
      <c r="I11115">
        <v>1</v>
      </c>
      <c r="J11115" t="s">
        <v>66</v>
      </c>
      <c r="K11115" s="33" t="str">
        <f>IF(ISNA(VLOOKUP(C11115,'Provider-EHR crosswalk'!A:B,2,FALSE)),"No EHR Specified",VLOOKUP(C11115,'Provider-EHR crosswalk'!A:B,2,FALSE))</f>
        <v>Azalea Health EHR</v>
      </c>
    </row>
    <row r="11116" spans="1:11" x14ac:dyDescent="0.25">
      <c r="A11116" t="s">
        <v>153</v>
      </c>
      <c r="B11116">
        <v>167</v>
      </c>
      <c r="C11116" t="s">
        <v>985</v>
      </c>
      <c r="D11116" t="s">
        <v>154</v>
      </c>
      <c r="E11116">
        <v>0</v>
      </c>
      <c r="F11116">
        <v>3</v>
      </c>
      <c r="G11116">
        <v>0</v>
      </c>
      <c r="H11116" t="s">
        <v>116</v>
      </c>
      <c r="I11116">
        <v>1</v>
      </c>
      <c r="J11116" t="s">
        <v>66</v>
      </c>
      <c r="K11116" s="33" t="str">
        <f>IF(ISNA(VLOOKUP(C11116,'Provider-EHR crosswalk'!A:B,2,FALSE)),"No EHR Specified",VLOOKUP(C11116,'Provider-EHR crosswalk'!A:B,2,FALSE))</f>
        <v>Azalea Health EHR</v>
      </c>
    </row>
    <row r="11117" spans="1:11" x14ac:dyDescent="0.25">
      <c r="A11117" t="s">
        <v>155</v>
      </c>
      <c r="B11117">
        <v>167</v>
      </c>
      <c r="C11117" t="s">
        <v>985</v>
      </c>
      <c r="D11117" t="s">
        <v>156</v>
      </c>
      <c r="E11117">
        <v>0</v>
      </c>
      <c r="F11117">
        <v>3</v>
      </c>
      <c r="G11117">
        <v>0</v>
      </c>
      <c r="H11117" t="s">
        <v>157</v>
      </c>
      <c r="I11117" t="s">
        <v>157</v>
      </c>
      <c r="J11117" t="s">
        <v>157</v>
      </c>
      <c r="K11117" s="33" t="str">
        <f>IF(ISNA(VLOOKUP(C11117,'Provider-EHR crosswalk'!A:B,2,FALSE)),"No EHR Specified",VLOOKUP(C11117,'Provider-EHR crosswalk'!A:B,2,FALSE))</f>
        <v>Azalea Health EHR</v>
      </c>
    </row>
    <row r="11118" spans="1:11" x14ac:dyDescent="0.25">
      <c r="A11118" t="s">
        <v>158</v>
      </c>
      <c r="B11118">
        <v>167</v>
      </c>
      <c r="C11118" t="s">
        <v>985</v>
      </c>
      <c r="D11118" t="s">
        <v>159</v>
      </c>
      <c r="E11118">
        <v>3</v>
      </c>
      <c r="F11118">
        <v>3</v>
      </c>
      <c r="G11118">
        <v>100</v>
      </c>
      <c r="H11118" t="s">
        <v>157</v>
      </c>
      <c r="I11118" t="s">
        <v>157</v>
      </c>
      <c r="J11118" t="s">
        <v>157</v>
      </c>
      <c r="K11118" s="33" t="str">
        <f>IF(ISNA(VLOOKUP(C11118,'Provider-EHR crosswalk'!A:B,2,FALSE)),"No EHR Specified",VLOOKUP(C11118,'Provider-EHR crosswalk'!A:B,2,FALSE))</f>
        <v>Azalea Health EHR</v>
      </c>
    </row>
    <row r="11119" spans="1:11" x14ac:dyDescent="0.25">
      <c r="A11119" t="s">
        <v>162</v>
      </c>
      <c r="B11119">
        <v>167</v>
      </c>
      <c r="C11119" t="s">
        <v>985</v>
      </c>
      <c r="D11119" t="s">
        <v>163</v>
      </c>
      <c r="E11119">
        <v>3</v>
      </c>
      <c r="F11119">
        <v>3</v>
      </c>
      <c r="G11119">
        <v>100</v>
      </c>
      <c r="H11119" t="s">
        <v>65</v>
      </c>
      <c r="I11119">
        <v>95</v>
      </c>
      <c r="J11119" t="s">
        <v>66</v>
      </c>
      <c r="K11119" s="33" t="str">
        <f>IF(ISNA(VLOOKUP(C11119,'Provider-EHR crosswalk'!A:B,2,FALSE)),"No EHR Specified",VLOOKUP(C11119,'Provider-EHR crosswalk'!A:B,2,FALSE))</f>
        <v>Azalea Health EHR</v>
      </c>
    </row>
    <row r="11120" spans="1:11" x14ac:dyDescent="0.25">
      <c r="A11120" t="s">
        <v>164</v>
      </c>
      <c r="B11120">
        <v>167</v>
      </c>
      <c r="C11120" t="s">
        <v>985</v>
      </c>
      <c r="D11120" t="s">
        <v>165</v>
      </c>
      <c r="E11120">
        <v>1</v>
      </c>
      <c r="F11120">
        <v>1</v>
      </c>
      <c r="G11120">
        <v>100</v>
      </c>
      <c r="H11120" t="s">
        <v>65</v>
      </c>
      <c r="I11120">
        <v>95</v>
      </c>
      <c r="J11120" t="s">
        <v>66</v>
      </c>
      <c r="K11120" s="33" t="str">
        <f>IF(ISNA(VLOOKUP(C11120,'Provider-EHR crosswalk'!A:B,2,FALSE)),"No EHR Specified",VLOOKUP(C11120,'Provider-EHR crosswalk'!A:B,2,FALSE))</f>
        <v>Azalea Health EHR</v>
      </c>
    </row>
    <row r="11121" spans="1:11" x14ac:dyDescent="0.25">
      <c r="A11121" t="s">
        <v>166</v>
      </c>
      <c r="B11121">
        <v>167</v>
      </c>
      <c r="C11121" t="s">
        <v>985</v>
      </c>
      <c r="D11121" t="s">
        <v>167</v>
      </c>
      <c r="E11121">
        <v>0</v>
      </c>
      <c r="F11121">
        <v>1</v>
      </c>
      <c r="G11121">
        <v>0</v>
      </c>
      <c r="H11121" t="s">
        <v>116</v>
      </c>
      <c r="I11121">
        <v>5</v>
      </c>
      <c r="J11121" t="s">
        <v>66</v>
      </c>
      <c r="K11121" s="33" t="str">
        <f>IF(ISNA(VLOOKUP(C11121,'Provider-EHR crosswalk'!A:B,2,FALSE)),"No EHR Specified",VLOOKUP(C11121,'Provider-EHR crosswalk'!A:B,2,FALSE))</f>
        <v>Azalea Health EHR</v>
      </c>
    </row>
    <row r="11122" spans="1:11" x14ac:dyDescent="0.25">
      <c r="A11122" t="s">
        <v>168</v>
      </c>
      <c r="B11122">
        <v>167</v>
      </c>
      <c r="C11122" t="s">
        <v>985</v>
      </c>
      <c r="D11122" t="s">
        <v>169</v>
      </c>
      <c r="E11122">
        <v>0</v>
      </c>
      <c r="F11122">
        <v>1</v>
      </c>
      <c r="G11122">
        <v>0</v>
      </c>
      <c r="H11122" t="s">
        <v>116</v>
      </c>
      <c r="I11122">
        <v>5</v>
      </c>
      <c r="J11122" t="s">
        <v>66</v>
      </c>
      <c r="K11122" s="33" t="str">
        <f>IF(ISNA(VLOOKUP(C11122,'Provider-EHR crosswalk'!A:B,2,FALSE)),"No EHR Specified",VLOOKUP(C11122,'Provider-EHR crosswalk'!A:B,2,FALSE))</f>
        <v>Azalea Health EHR</v>
      </c>
    </row>
    <row r="11123" spans="1:11" x14ac:dyDescent="0.25">
      <c r="A11123" t="s">
        <v>170</v>
      </c>
      <c r="B11123">
        <v>167</v>
      </c>
      <c r="C11123" t="s">
        <v>985</v>
      </c>
      <c r="D11123" t="s">
        <v>171</v>
      </c>
      <c r="E11123">
        <v>0</v>
      </c>
      <c r="F11123">
        <v>1</v>
      </c>
      <c r="G11123">
        <v>0</v>
      </c>
      <c r="H11123" t="s">
        <v>116</v>
      </c>
      <c r="I11123">
        <v>5</v>
      </c>
      <c r="J11123" t="s">
        <v>66</v>
      </c>
      <c r="K11123" s="33" t="str">
        <f>IF(ISNA(VLOOKUP(C11123,'Provider-EHR crosswalk'!A:B,2,FALSE)),"No EHR Specified",VLOOKUP(C11123,'Provider-EHR crosswalk'!A:B,2,FALSE))</f>
        <v>Azalea Health EHR</v>
      </c>
    </row>
    <row r="11124" spans="1:11" x14ac:dyDescent="0.25">
      <c r="A11124" t="s">
        <v>172</v>
      </c>
      <c r="B11124">
        <v>167</v>
      </c>
      <c r="C11124" t="s">
        <v>985</v>
      </c>
      <c r="D11124" t="s">
        <v>173</v>
      </c>
      <c r="E11124">
        <v>0</v>
      </c>
      <c r="F11124">
        <v>3</v>
      </c>
      <c r="G11124">
        <v>0</v>
      </c>
      <c r="H11124" t="s">
        <v>116</v>
      </c>
      <c r="I11124">
        <v>5</v>
      </c>
      <c r="J11124" t="s">
        <v>66</v>
      </c>
      <c r="K11124" s="33" t="str">
        <f>IF(ISNA(VLOOKUP(C11124,'Provider-EHR crosswalk'!A:B,2,FALSE)),"No EHR Specified",VLOOKUP(C11124,'Provider-EHR crosswalk'!A:B,2,FALSE))</f>
        <v>Azalea Health EHR</v>
      </c>
    </row>
    <row r="11125" spans="1:11" x14ac:dyDescent="0.25">
      <c r="A11125" t="s">
        <v>174</v>
      </c>
      <c r="B11125">
        <v>167</v>
      </c>
      <c r="C11125" t="s">
        <v>985</v>
      </c>
      <c r="D11125" t="s">
        <v>175</v>
      </c>
      <c r="E11125">
        <v>0</v>
      </c>
      <c r="F11125">
        <v>3</v>
      </c>
      <c r="G11125">
        <v>0</v>
      </c>
      <c r="H11125" t="s">
        <v>116</v>
      </c>
      <c r="I11125">
        <v>5</v>
      </c>
      <c r="J11125" t="s">
        <v>66</v>
      </c>
      <c r="K11125" s="33" t="str">
        <f>IF(ISNA(VLOOKUP(C11125,'Provider-EHR crosswalk'!A:B,2,FALSE)),"No EHR Specified",VLOOKUP(C11125,'Provider-EHR crosswalk'!A:B,2,FALSE))</f>
        <v>Azalea Health EHR</v>
      </c>
    </row>
    <row r="11126" spans="1:11" x14ac:dyDescent="0.25">
      <c r="A11126" t="s">
        <v>176</v>
      </c>
      <c r="B11126">
        <v>167</v>
      </c>
      <c r="C11126" t="s">
        <v>985</v>
      </c>
      <c r="D11126" t="s">
        <v>177</v>
      </c>
      <c r="E11126">
        <v>0</v>
      </c>
      <c r="F11126">
        <v>3</v>
      </c>
      <c r="G11126">
        <v>0</v>
      </c>
      <c r="H11126" t="s">
        <v>116</v>
      </c>
      <c r="I11126">
        <v>5</v>
      </c>
      <c r="J11126" t="s">
        <v>66</v>
      </c>
      <c r="K11126" s="33" t="str">
        <f>IF(ISNA(VLOOKUP(C11126,'Provider-EHR crosswalk'!A:B,2,FALSE)),"No EHR Specified",VLOOKUP(C11126,'Provider-EHR crosswalk'!A:B,2,FALSE))</f>
        <v>Azalea Health EHR</v>
      </c>
    </row>
    <row r="11127" spans="1:11" x14ac:dyDescent="0.25">
      <c r="A11127" t="s">
        <v>63</v>
      </c>
      <c r="B11127">
        <v>158</v>
      </c>
      <c r="C11127" t="s">
        <v>624</v>
      </c>
      <c r="D11127" t="s">
        <v>64</v>
      </c>
      <c r="E11127">
        <v>6</v>
      </c>
      <c r="F11127">
        <v>6</v>
      </c>
      <c r="G11127">
        <v>100</v>
      </c>
      <c r="H11127" t="s">
        <v>65</v>
      </c>
      <c r="I11127">
        <v>99</v>
      </c>
      <c r="J11127" t="s">
        <v>66</v>
      </c>
      <c r="K11127" s="33" t="str">
        <f>IF(ISNA(VLOOKUP(C11127,'Provider-EHR crosswalk'!A:B,2,FALSE)),"No EHR Specified",VLOOKUP(C11127,'Provider-EHR crosswalk'!A:B,2,FALSE))</f>
        <v>eClinicalWorks V12</v>
      </c>
    </row>
    <row r="11128" spans="1:11" x14ac:dyDescent="0.25">
      <c r="A11128" t="s">
        <v>67</v>
      </c>
      <c r="B11128">
        <v>158</v>
      </c>
      <c r="C11128" t="s">
        <v>624</v>
      </c>
      <c r="D11128" t="s">
        <v>68</v>
      </c>
      <c r="E11128">
        <v>3</v>
      </c>
      <c r="F11128">
        <v>6</v>
      </c>
      <c r="G11128">
        <v>50</v>
      </c>
      <c r="H11128" t="s">
        <v>65</v>
      </c>
      <c r="I11128">
        <v>75</v>
      </c>
      <c r="J11128" t="s">
        <v>69</v>
      </c>
      <c r="K11128" s="33" t="str">
        <f>IF(ISNA(VLOOKUP(C11128,'Provider-EHR crosswalk'!A:B,2,FALSE)),"No EHR Specified",VLOOKUP(C11128,'Provider-EHR crosswalk'!A:B,2,FALSE))</f>
        <v>eClinicalWorks V12</v>
      </c>
    </row>
    <row r="11129" spans="1:11" x14ac:dyDescent="0.25">
      <c r="A11129" t="s">
        <v>70</v>
      </c>
      <c r="B11129">
        <v>158</v>
      </c>
      <c r="C11129" t="s">
        <v>624</v>
      </c>
      <c r="D11129" t="s">
        <v>71</v>
      </c>
      <c r="E11129">
        <v>6</v>
      </c>
      <c r="F11129">
        <v>6</v>
      </c>
      <c r="G11129">
        <v>100</v>
      </c>
      <c r="H11129" t="s">
        <v>65</v>
      </c>
      <c r="I11129">
        <v>99</v>
      </c>
      <c r="J11129" t="s">
        <v>66</v>
      </c>
      <c r="K11129" s="33" t="str">
        <f>IF(ISNA(VLOOKUP(C11129,'Provider-EHR crosswalk'!A:B,2,FALSE)),"No EHR Specified",VLOOKUP(C11129,'Provider-EHR crosswalk'!A:B,2,FALSE))</f>
        <v>eClinicalWorks V12</v>
      </c>
    </row>
    <row r="11130" spans="1:11" x14ac:dyDescent="0.25">
      <c r="A11130" t="s">
        <v>72</v>
      </c>
      <c r="B11130">
        <v>158</v>
      </c>
      <c r="C11130" t="s">
        <v>624</v>
      </c>
      <c r="D11130" t="s">
        <v>73</v>
      </c>
      <c r="E11130">
        <v>6</v>
      </c>
      <c r="F11130">
        <v>6</v>
      </c>
      <c r="G11130">
        <v>100</v>
      </c>
      <c r="H11130" t="s">
        <v>65</v>
      </c>
      <c r="I11130">
        <v>99</v>
      </c>
      <c r="J11130" t="s">
        <v>66</v>
      </c>
      <c r="K11130" s="33" t="str">
        <f>IF(ISNA(VLOOKUP(C11130,'Provider-EHR crosswalk'!A:B,2,FALSE)),"No EHR Specified",VLOOKUP(C11130,'Provider-EHR crosswalk'!A:B,2,FALSE))</f>
        <v>eClinicalWorks V12</v>
      </c>
    </row>
    <row r="11131" spans="1:11" x14ac:dyDescent="0.25">
      <c r="A11131" t="s">
        <v>74</v>
      </c>
      <c r="B11131">
        <v>158</v>
      </c>
      <c r="C11131" t="s">
        <v>624</v>
      </c>
      <c r="D11131" t="s">
        <v>75</v>
      </c>
      <c r="E11131">
        <v>6</v>
      </c>
      <c r="F11131">
        <v>6</v>
      </c>
      <c r="G11131">
        <v>100</v>
      </c>
      <c r="H11131" t="s">
        <v>65</v>
      </c>
      <c r="I11131">
        <v>99</v>
      </c>
      <c r="J11131" t="s">
        <v>66</v>
      </c>
      <c r="K11131" s="33" t="str">
        <f>IF(ISNA(VLOOKUP(C11131,'Provider-EHR crosswalk'!A:B,2,FALSE)),"No EHR Specified",VLOOKUP(C11131,'Provider-EHR crosswalk'!A:B,2,FALSE))</f>
        <v>eClinicalWorks V12</v>
      </c>
    </row>
    <row r="11132" spans="1:11" x14ac:dyDescent="0.25">
      <c r="A11132" t="s">
        <v>76</v>
      </c>
      <c r="B11132">
        <v>158</v>
      </c>
      <c r="C11132" t="s">
        <v>624</v>
      </c>
      <c r="D11132" t="s">
        <v>77</v>
      </c>
      <c r="E11132">
        <v>6</v>
      </c>
      <c r="F11132">
        <v>6</v>
      </c>
      <c r="G11132">
        <v>100</v>
      </c>
      <c r="H11132" t="s">
        <v>65</v>
      </c>
      <c r="I11132">
        <v>85</v>
      </c>
      <c r="J11132" t="s">
        <v>66</v>
      </c>
      <c r="K11132" s="33" t="str">
        <f>IF(ISNA(VLOOKUP(C11132,'Provider-EHR crosswalk'!A:B,2,FALSE)),"No EHR Specified",VLOOKUP(C11132,'Provider-EHR crosswalk'!A:B,2,FALSE))</f>
        <v>eClinicalWorks V12</v>
      </c>
    </row>
    <row r="11133" spans="1:11" x14ac:dyDescent="0.25">
      <c r="A11133" t="s">
        <v>78</v>
      </c>
      <c r="B11133">
        <v>158</v>
      </c>
      <c r="C11133" t="s">
        <v>624</v>
      </c>
      <c r="D11133" t="s">
        <v>79</v>
      </c>
      <c r="E11133">
        <v>6</v>
      </c>
      <c r="F11133">
        <v>6</v>
      </c>
      <c r="G11133">
        <v>100</v>
      </c>
      <c r="H11133" t="s">
        <v>65</v>
      </c>
      <c r="I11133">
        <v>85</v>
      </c>
      <c r="J11133" t="s">
        <v>66</v>
      </c>
      <c r="K11133" s="33" t="str">
        <f>IF(ISNA(VLOOKUP(C11133,'Provider-EHR crosswalk'!A:B,2,FALSE)),"No EHR Specified",VLOOKUP(C11133,'Provider-EHR crosswalk'!A:B,2,FALSE))</f>
        <v>eClinicalWorks V12</v>
      </c>
    </row>
    <row r="11134" spans="1:11" x14ac:dyDescent="0.25">
      <c r="A11134" t="s">
        <v>80</v>
      </c>
      <c r="B11134">
        <v>158</v>
      </c>
      <c r="C11134" t="s">
        <v>624</v>
      </c>
      <c r="D11134" t="s">
        <v>81</v>
      </c>
      <c r="E11134">
        <v>6</v>
      </c>
      <c r="F11134">
        <v>6</v>
      </c>
      <c r="G11134">
        <v>100</v>
      </c>
      <c r="H11134" t="s">
        <v>65</v>
      </c>
      <c r="I11134">
        <v>85</v>
      </c>
      <c r="J11134" t="s">
        <v>66</v>
      </c>
      <c r="K11134" s="33" t="str">
        <f>IF(ISNA(VLOOKUP(C11134,'Provider-EHR crosswalk'!A:B,2,FALSE)),"No EHR Specified",VLOOKUP(C11134,'Provider-EHR crosswalk'!A:B,2,FALSE))</f>
        <v>eClinicalWorks V12</v>
      </c>
    </row>
    <row r="11135" spans="1:11" x14ac:dyDescent="0.25">
      <c r="A11135" t="s">
        <v>82</v>
      </c>
      <c r="B11135">
        <v>158</v>
      </c>
      <c r="C11135" t="s">
        <v>624</v>
      </c>
      <c r="D11135" t="s">
        <v>83</v>
      </c>
      <c r="E11135">
        <v>6</v>
      </c>
      <c r="F11135">
        <v>6</v>
      </c>
      <c r="G11135">
        <v>100</v>
      </c>
      <c r="H11135" t="s">
        <v>65</v>
      </c>
      <c r="I11135">
        <v>85</v>
      </c>
      <c r="J11135" t="s">
        <v>66</v>
      </c>
      <c r="K11135" s="33" t="str">
        <f>IF(ISNA(VLOOKUP(C11135,'Provider-EHR crosswalk'!A:B,2,FALSE)),"No EHR Specified",VLOOKUP(C11135,'Provider-EHR crosswalk'!A:B,2,FALSE))</f>
        <v>eClinicalWorks V12</v>
      </c>
    </row>
    <row r="11136" spans="1:11" x14ac:dyDescent="0.25">
      <c r="A11136" t="s">
        <v>84</v>
      </c>
      <c r="B11136">
        <v>158</v>
      </c>
      <c r="C11136" t="s">
        <v>624</v>
      </c>
      <c r="D11136" t="s">
        <v>85</v>
      </c>
      <c r="E11136">
        <v>6</v>
      </c>
      <c r="F11136">
        <v>6</v>
      </c>
      <c r="G11136">
        <v>100</v>
      </c>
      <c r="H11136" t="s">
        <v>65</v>
      </c>
      <c r="I11136">
        <v>85</v>
      </c>
      <c r="J11136" t="s">
        <v>66</v>
      </c>
      <c r="K11136" s="33" t="str">
        <f>IF(ISNA(VLOOKUP(C11136,'Provider-EHR crosswalk'!A:B,2,FALSE)),"No EHR Specified",VLOOKUP(C11136,'Provider-EHR crosswalk'!A:B,2,FALSE))</f>
        <v>eClinicalWorks V12</v>
      </c>
    </row>
    <row r="11137" spans="1:11" x14ac:dyDescent="0.25">
      <c r="A11137" t="s">
        <v>86</v>
      </c>
      <c r="B11137">
        <v>158</v>
      </c>
      <c r="C11137" t="s">
        <v>624</v>
      </c>
      <c r="D11137" t="s">
        <v>87</v>
      </c>
      <c r="E11137">
        <v>6</v>
      </c>
      <c r="F11137">
        <v>6</v>
      </c>
      <c r="G11137">
        <v>100</v>
      </c>
      <c r="H11137" t="s">
        <v>65</v>
      </c>
      <c r="I11137">
        <v>95</v>
      </c>
      <c r="J11137" t="s">
        <v>66</v>
      </c>
      <c r="K11137" s="33" t="str">
        <f>IF(ISNA(VLOOKUP(C11137,'Provider-EHR crosswalk'!A:B,2,FALSE)),"No EHR Specified",VLOOKUP(C11137,'Provider-EHR crosswalk'!A:B,2,FALSE))</f>
        <v>eClinicalWorks V12</v>
      </c>
    </row>
    <row r="11138" spans="1:11" x14ac:dyDescent="0.25">
      <c r="A11138" t="s">
        <v>88</v>
      </c>
      <c r="B11138">
        <v>158</v>
      </c>
      <c r="C11138" t="s">
        <v>624</v>
      </c>
      <c r="D11138" t="s">
        <v>89</v>
      </c>
      <c r="E11138">
        <v>6</v>
      </c>
      <c r="F11138">
        <v>6</v>
      </c>
      <c r="G11138">
        <v>100</v>
      </c>
      <c r="H11138" t="s">
        <v>65</v>
      </c>
      <c r="I11138">
        <v>95</v>
      </c>
      <c r="J11138" t="s">
        <v>66</v>
      </c>
      <c r="K11138" s="33" t="str">
        <f>IF(ISNA(VLOOKUP(C11138,'Provider-EHR crosswalk'!A:B,2,FALSE)),"No EHR Specified",VLOOKUP(C11138,'Provider-EHR crosswalk'!A:B,2,FALSE))</f>
        <v>eClinicalWorks V12</v>
      </c>
    </row>
    <row r="11139" spans="1:11" x14ac:dyDescent="0.25">
      <c r="A11139" t="s">
        <v>90</v>
      </c>
      <c r="B11139">
        <v>158</v>
      </c>
      <c r="C11139" t="s">
        <v>624</v>
      </c>
      <c r="D11139" t="s">
        <v>91</v>
      </c>
      <c r="E11139">
        <v>6</v>
      </c>
      <c r="F11139">
        <v>6</v>
      </c>
      <c r="G11139">
        <v>100</v>
      </c>
      <c r="H11139" t="s">
        <v>65</v>
      </c>
      <c r="I11139">
        <v>90</v>
      </c>
      <c r="J11139" t="s">
        <v>66</v>
      </c>
      <c r="K11139" s="33" t="str">
        <f>IF(ISNA(VLOOKUP(C11139,'Provider-EHR crosswalk'!A:B,2,FALSE)),"No EHR Specified",VLOOKUP(C11139,'Provider-EHR crosswalk'!A:B,2,FALSE))</f>
        <v>eClinicalWorks V12</v>
      </c>
    </row>
    <row r="11140" spans="1:11" x14ac:dyDescent="0.25">
      <c r="A11140" t="s">
        <v>92</v>
      </c>
      <c r="B11140">
        <v>158</v>
      </c>
      <c r="C11140" t="s">
        <v>624</v>
      </c>
      <c r="D11140" t="s">
        <v>93</v>
      </c>
      <c r="E11140">
        <v>5</v>
      </c>
      <c r="F11140">
        <v>6</v>
      </c>
      <c r="G11140">
        <v>83.33</v>
      </c>
      <c r="H11140" t="s">
        <v>65</v>
      </c>
      <c r="I11140">
        <v>90</v>
      </c>
      <c r="J11140" t="s">
        <v>69</v>
      </c>
      <c r="K11140" s="33" t="str">
        <f>IF(ISNA(VLOOKUP(C11140,'Provider-EHR crosswalk'!A:B,2,FALSE)),"No EHR Specified",VLOOKUP(C11140,'Provider-EHR crosswalk'!A:B,2,FALSE))</f>
        <v>eClinicalWorks V12</v>
      </c>
    </row>
    <row r="11141" spans="1:11" x14ac:dyDescent="0.25">
      <c r="A11141" t="s">
        <v>94</v>
      </c>
      <c r="B11141">
        <v>158</v>
      </c>
      <c r="C11141" t="s">
        <v>624</v>
      </c>
      <c r="D11141" t="s">
        <v>95</v>
      </c>
      <c r="E11141">
        <v>2</v>
      </c>
      <c r="F11141">
        <v>6</v>
      </c>
      <c r="G11141">
        <v>33.33</v>
      </c>
      <c r="H11141" t="s">
        <v>65</v>
      </c>
      <c r="I11141">
        <v>90</v>
      </c>
      <c r="J11141" t="s">
        <v>69</v>
      </c>
      <c r="K11141" s="33" t="str">
        <f>IF(ISNA(VLOOKUP(C11141,'Provider-EHR crosswalk'!A:B,2,FALSE)),"No EHR Specified",VLOOKUP(C11141,'Provider-EHR crosswalk'!A:B,2,FALSE))</f>
        <v>eClinicalWorks V12</v>
      </c>
    </row>
    <row r="11142" spans="1:11" x14ac:dyDescent="0.25">
      <c r="A11142" t="s">
        <v>96</v>
      </c>
      <c r="B11142">
        <v>158</v>
      </c>
      <c r="C11142" t="s">
        <v>624</v>
      </c>
      <c r="D11142" t="s">
        <v>97</v>
      </c>
      <c r="E11142">
        <v>6</v>
      </c>
      <c r="F11142">
        <v>6</v>
      </c>
      <c r="G11142">
        <v>100</v>
      </c>
      <c r="H11142" t="s">
        <v>65</v>
      </c>
      <c r="I11142">
        <v>90</v>
      </c>
      <c r="J11142" t="s">
        <v>66</v>
      </c>
      <c r="K11142" s="33" t="str">
        <f>IF(ISNA(VLOOKUP(C11142,'Provider-EHR crosswalk'!A:B,2,FALSE)),"No EHR Specified",VLOOKUP(C11142,'Provider-EHR crosswalk'!A:B,2,FALSE))</f>
        <v>eClinicalWorks V12</v>
      </c>
    </row>
    <row r="11143" spans="1:11" x14ac:dyDescent="0.25">
      <c r="A11143" t="s">
        <v>98</v>
      </c>
      <c r="B11143">
        <v>158</v>
      </c>
      <c r="C11143" t="s">
        <v>624</v>
      </c>
      <c r="D11143" t="s">
        <v>99</v>
      </c>
      <c r="E11143">
        <v>6</v>
      </c>
      <c r="F11143">
        <v>6</v>
      </c>
      <c r="G11143">
        <v>100</v>
      </c>
      <c r="H11143" t="s">
        <v>65</v>
      </c>
      <c r="I11143">
        <v>90</v>
      </c>
      <c r="J11143" t="s">
        <v>66</v>
      </c>
      <c r="K11143" s="33" t="str">
        <f>IF(ISNA(VLOOKUP(C11143,'Provider-EHR crosswalk'!A:B,2,FALSE)),"No EHR Specified",VLOOKUP(C11143,'Provider-EHR crosswalk'!A:B,2,FALSE))</f>
        <v>eClinicalWorks V12</v>
      </c>
    </row>
    <row r="11144" spans="1:11" x14ac:dyDescent="0.25">
      <c r="A11144" t="s">
        <v>100</v>
      </c>
      <c r="B11144">
        <v>158</v>
      </c>
      <c r="C11144" t="s">
        <v>624</v>
      </c>
      <c r="D11144" t="s">
        <v>101</v>
      </c>
      <c r="E11144">
        <v>43</v>
      </c>
      <c r="F11144">
        <v>43</v>
      </c>
      <c r="G11144">
        <v>100</v>
      </c>
      <c r="H11144" t="s">
        <v>65</v>
      </c>
      <c r="I11144">
        <v>99</v>
      </c>
      <c r="J11144" t="s">
        <v>66</v>
      </c>
      <c r="K11144" s="33" t="str">
        <f>IF(ISNA(VLOOKUP(C11144,'Provider-EHR crosswalk'!A:B,2,FALSE)),"No EHR Specified",VLOOKUP(C11144,'Provider-EHR crosswalk'!A:B,2,FALSE))</f>
        <v>eClinicalWorks V12</v>
      </c>
    </row>
    <row r="11145" spans="1:11" x14ac:dyDescent="0.25">
      <c r="A11145" t="s">
        <v>102</v>
      </c>
      <c r="B11145">
        <v>158</v>
      </c>
      <c r="C11145" t="s">
        <v>624</v>
      </c>
      <c r="D11145" t="s">
        <v>103</v>
      </c>
      <c r="E11145">
        <v>43</v>
      </c>
      <c r="F11145">
        <v>43</v>
      </c>
      <c r="G11145">
        <v>100</v>
      </c>
      <c r="H11145" t="s">
        <v>65</v>
      </c>
      <c r="I11145">
        <v>99</v>
      </c>
      <c r="J11145" t="s">
        <v>66</v>
      </c>
      <c r="K11145" s="33" t="str">
        <f>IF(ISNA(VLOOKUP(C11145,'Provider-EHR crosswalk'!A:B,2,FALSE)),"No EHR Specified",VLOOKUP(C11145,'Provider-EHR crosswalk'!A:B,2,FALSE))</f>
        <v>eClinicalWorks V12</v>
      </c>
    </row>
    <row r="11146" spans="1:11" x14ac:dyDescent="0.25">
      <c r="A11146" t="s">
        <v>104</v>
      </c>
      <c r="B11146">
        <v>158</v>
      </c>
      <c r="C11146" t="s">
        <v>624</v>
      </c>
      <c r="D11146" t="s">
        <v>105</v>
      </c>
      <c r="E11146">
        <v>43</v>
      </c>
      <c r="F11146">
        <v>43</v>
      </c>
      <c r="G11146">
        <v>100</v>
      </c>
      <c r="H11146" t="s">
        <v>65</v>
      </c>
      <c r="I11146">
        <v>99</v>
      </c>
      <c r="J11146" t="s">
        <v>66</v>
      </c>
      <c r="K11146" s="33" t="str">
        <f>IF(ISNA(VLOOKUP(C11146,'Provider-EHR crosswalk'!A:B,2,FALSE)),"No EHR Specified",VLOOKUP(C11146,'Provider-EHR crosswalk'!A:B,2,FALSE))</f>
        <v>eClinicalWorks V12</v>
      </c>
    </row>
    <row r="11147" spans="1:11" x14ac:dyDescent="0.25">
      <c r="A11147" t="s">
        <v>106</v>
      </c>
      <c r="B11147">
        <v>158</v>
      </c>
      <c r="C11147" t="s">
        <v>624</v>
      </c>
      <c r="D11147" t="s">
        <v>107</v>
      </c>
      <c r="E11147">
        <v>43</v>
      </c>
      <c r="F11147">
        <v>43</v>
      </c>
      <c r="G11147">
        <v>100</v>
      </c>
      <c r="H11147" t="s">
        <v>65</v>
      </c>
      <c r="I11147">
        <v>99</v>
      </c>
      <c r="J11147" t="s">
        <v>66</v>
      </c>
      <c r="K11147" s="33" t="str">
        <f>IF(ISNA(VLOOKUP(C11147,'Provider-EHR crosswalk'!A:B,2,FALSE)),"No EHR Specified",VLOOKUP(C11147,'Provider-EHR crosswalk'!A:B,2,FALSE))</f>
        <v>eClinicalWorks V12</v>
      </c>
    </row>
    <row r="11148" spans="1:11" x14ac:dyDescent="0.25">
      <c r="A11148" t="s">
        <v>108</v>
      </c>
      <c r="B11148">
        <v>158</v>
      </c>
      <c r="C11148" t="s">
        <v>624</v>
      </c>
      <c r="D11148" t="s">
        <v>109</v>
      </c>
      <c r="E11148">
        <v>43</v>
      </c>
      <c r="F11148">
        <v>43</v>
      </c>
      <c r="G11148">
        <v>100</v>
      </c>
      <c r="H11148" t="s">
        <v>65</v>
      </c>
      <c r="I11148">
        <v>99</v>
      </c>
      <c r="J11148" t="s">
        <v>66</v>
      </c>
      <c r="K11148" s="33" t="str">
        <f>IF(ISNA(VLOOKUP(C11148,'Provider-EHR crosswalk'!A:B,2,FALSE)),"No EHR Specified",VLOOKUP(C11148,'Provider-EHR crosswalk'!A:B,2,FALSE))</f>
        <v>eClinicalWorks V12</v>
      </c>
    </row>
    <row r="11149" spans="1:11" x14ac:dyDescent="0.25">
      <c r="A11149" t="s">
        <v>110</v>
      </c>
      <c r="B11149">
        <v>158</v>
      </c>
      <c r="C11149" t="s">
        <v>624</v>
      </c>
      <c r="D11149" t="s">
        <v>111</v>
      </c>
      <c r="E11149">
        <v>43</v>
      </c>
      <c r="F11149">
        <v>43</v>
      </c>
      <c r="G11149">
        <v>100</v>
      </c>
      <c r="H11149" t="s">
        <v>65</v>
      </c>
      <c r="I11149">
        <v>99</v>
      </c>
      <c r="J11149" t="s">
        <v>66</v>
      </c>
      <c r="K11149" s="33" t="str">
        <f>IF(ISNA(VLOOKUP(C11149,'Provider-EHR crosswalk'!A:B,2,FALSE)),"No EHR Specified",VLOOKUP(C11149,'Provider-EHR crosswalk'!A:B,2,FALSE))</f>
        <v>eClinicalWorks V12</v>
      </c>
    </row>
    <row r="11150" spans="1:11" x14ac:dyDescent="0.25">
      <c r="A11150" t="s">
        <v>112</v>
      </c>
      <c r="B11150">
        <v>158</v>
      </c>
      <c r="C11150" t="s">
        <v>624</v>
      </c>
      <c r="D11150" t="s">
        <v>113</v>
      </c>
      <c r="E11150">
        <v>43</v>
      </c>
      <c r="F11150">
        <v>43</v>
      </c>
      <c r="G11150">
        <v>100</v>
      </c>
      <c r="H11150" t="s">
        <v>65</v>
      </c>
      <c r="I11150">
        <v>99</v>
      </c>
      <c r="J11150" t="s">
        <v>66</v>
      </c>
      <c r="K11150" s="33" t="str">
        <f>IF(ISNA(VLOOKUP(C11150,'Provider-EHR crosswalk'!A:B,2,FALSE)),"No EHR Specified",VLOOKUP(C11150,'Provider-EHR crosswalk'!A:B,2,FALSE))</f>
        <v>eClinicalWorks V12</v>
      </c>
    </row>
    <row r="11151" spans="1:11" x14ac:dyDescent="0.25">
      <c r="A11151" t="s">
        <v>114</v>
      </c>
      <c r="B11151">
        <v>158</v>
      </c>
      <c r="C11151" t="s">
        <v>624</v>
      </c>
      <c r="D11151" t="s">
        <v>115</v>
      </c>
      <c r="E11151">
        <v>1</v>
      </c>
      <c r="F11151">
        <v>6</v>
      </c>
      <c r="G11151">
        <v>16.670000000000002</v>
      </c>
      <c r="H11151" t="s">
        <v>116</v>
      </c>
      <c r="I11151">
        <v>4</v>
      </c>
      <c r="J11151" t="s">
        <v>69</v>
      </c>
      <c r="K11151" s="33" t="str">
        <f>IF(ISNA(VLOOKUP(C11151,'Provider-EHR crosswalk'!A:B,2,FALSE)),"No EHR Specified",VLOOKUP(C11151,'Provider-EHR crosswalk'!A:B,2,FALSE))</f>
        <v>eClinicalWorks V12</v>
      </c>
    </row>
    <row r="11152" spans="1:11" x14ac:dyDescent="0.25">
      <c r="A11152" t="s">
        <v>117</v>
      </c>
      <c r="B11152">
        <v>158</v>
      </c>
      <c r="C11152" t="s">
        <v>624</v>
      </c>
      <c r="D11152" t="s">
        <v>118</v>
      </c>
      <c r="E11152">
        <v>0</v>
      </c>
      <c r="F11152">
        <v>6</v>
      </c>
      <c r="G11152">
        <v>0</v>
      </c>
      <c r="H11152" t="s">
        <v>116</v>
      </c>
      <c r="I11152">
        <v>4</v>
      </c>
      <c r="J11152" t="s">
        <v>66</v>
      </c>
      <c r="K11152" s="33" t="str">
        <f>IF(ISNA(VLOOKUP(C11152,'Provider-EHR crosswalk'!A:B,2,FALSE)),"No EHR Specified",VLOOKUP(C11152,'Provider-EHR crosswalk'!A:B,2,FALSE))</f>
        <v>eClinicalWorks V12</v>
      </c>
    </row>
    <row r="11153" spans="1:11" x14ac:dyDescent="0.25">
      <c r="A11153" t="s">
        <v>119</v>
      </c>
      <c r="B11153">
        <v>158</v>
      </c>
      <c r="C11153" t="s">
        <v>624</v>
      </c>
      <c r="D11153" t="s">
        <v>120</v>
      </c>
      <c r="E11153">
        <v>2</v>
      </c>
      <c r="F11153">
        <v>6</v>
      </c>
      <c r="G11153">
        <v>33.33</v>
      </c>
      <c r="H11153" t="s">
        <v>116</v>
      </c>
      <c r="I11153">
        <v>4</v>
      </c>
      <c r="J11153" t="s">
        <v>69</v>
      </c>
      <c r="K11153" s="33" t="str">
        <f>IF(ISNA(VLOOKUP(C11153,'Provider-EHR crosswalk'!A:B,2,FALSE)),"No EHR Specified",VLOOKUP(C11153,'Provider-EHR crosswalk'!A:B,2,FALSE))</f>
        <v>eClinicalWorks V12</v>
      </c>
    </row>
    <row r="11154" spans="1:11" x14ac:dyDescent="0.25">
      <c r="A11154" t="s">
        <v>121</v>
      </c>
      <c r="B11154">
        <v>158</v>
      </c>
      <c r="C11154" t="s">
        <v>624</v>
      </c>
      <c r="D11154" t="s">
        <v>122</v>
      </c>
      <c r="E11154">
        <v>0</v>
      </c>
      <c r="F11154">
        <v>6</v>
      </c>
      <c r="G11154">
        <v>0</v>
      </c>
      <c r="H11154" t="s">
        <v>116</v>
      </c>
      <c r="I11154">
        <v>1</v>
      </c>
      <c r="J11154" t="s">
        <v>66</v>
      </c>
      <c r="K11154" s="33" t="str">
        <f>IF(ISNA(VLOOKUP(C11154,'Provider-EHR crosswalk'!A:B,2,FALSE)),"No EHR Specified",VLOOKUP(C11154,'Provider-EHR crosswalk'!A:B,2,FALSE))</f>
        <v>eClinicalWorks V12</v>
      </c>
    </row>
    <row r="11155" spans="1:11" x14ac:dyDescent="0.25">
      <c r="A11155" t="s">
        <v>123</v>
      </c>
      <c r="B11155">
        <v>158</v>
      </c>
      <c r="C11155" t="s">
        <v>624</v>
      </c>
      <c r="D11155" t="s">
        <v>124</v>
      </c>
      <c r="E11155">
        <v>0</v>
      </c>
      <c r="F11155">
        <v>43</v>
      </c>
      <c r="G11155">
        <v>0</v>
      </c>
      <c r="H11155" t="s">
        <v>116</v>
      </c>
      <c r="I11155">
        <v>1</v>
      </c>
      <c r="J11155" t="s">
        <v>66</v>
      </c>
      <c r="K11155" s="33" t="str">
        <f>IF(ISNA(VLOOKUP(C11155,'Provider-EHR crosswalk'!A:B,2,FALSE)),"No EHR Specified",VLOOKUP(C11155,'Provider-EHR crosswalk'!A:B,2,FALSE))</f>
        <v>eClinicalWorks V12</v>
      </c>
    </row>
    <row r="11156" spans="1:11" x14ac:dyDescent="0.25">
      <c r="A11156" t="s">
        <v>125</v>
      </c>
      <c r="B11156">
        <v>158</v>
      </c>
      <c r="C11156" t="s">
        <v>624</v>
      </c>
      <c r="D11156" t="s">
        <v>126</v>
      </c>
      <c r="E11156">
        <v>0</v>
      </c>
      <c r="F11156">
        <v>43</v>
      </c>
      <c r="G11156">
        <v>0</v>
      </c>
      <c r="H11156" t="s">
        <v>116</v>
      </c>
      <c r="I11156">
        <v>1</v>
      </c>
      <c r="J11156" t="s">
        <v>66</v>
      </c>
      <c r="K11156" s="33" t="str">
        <f>IF(ISNA(VLOOKUP(C11156,'Provider-EHR crosswalk'!A:B,2,FALSE)),"No EHR Specified",VLOOKUP(C11156,'Provider-EHR crosswalk'!A:B,2,FALSE))</f>
        <v>eClinicalWorks V12</v>
      </c>
    </row>
    <row r="11157" spans="1:11" x14ac:dyDescent="0.25">
      <c r="A11157" t="s">
        <v>127</v>
      </c>
      <c r="B11157">
        <v>158</v>
      </c>
      <c r="C11157" t="s">
        <v>624</v>
      </c>
      <c r="D11157" t="s">
        <v>128</v>
      </c>
      <c r="E11157">
        <v>0</v>
      </c>
      <c r="F11157">
        <v>43</v>
      </c>
      <c r="G11157">
        <v>0</v>
      </c>
      <c r="H11157" t="s">
        <v>116</v>
      </c>
      <c r="I11157">
        <v>4</v>
      </c>
      <c r="J11157" t="s">
        <v>66</v>
      </c>
      <c r="K11157" s="33" t="str">
        <f>IF(ISNA(VLOOKUP(C11157,'Provider-EHR crosswalk'!A:B,2,FALSE)),"No EHR Specified",VLOOKUP(C11157,'Provider-EHR crosswalk'!A:B,2,FALSE))</f>
        <v>eClinicalWorks V12</v>
      </c>
    </row>
    <row r="11158" spans="1:11" x14ac:dyDescent="0.25">
      <c r="A11158" t="s">
        <v>129</v>
      </c>
      <c r="B11158">
        <v>158</v>
      </c>
      <c r="C11158" t="s">
        <v>624</v>
      </c>
      <c r="D11158" t="s">
        <v>130</v>
      </c>
      <c r="E11158">
        <v>0</v>
      </c>
      <c r="F11158">
        <v>43</v>
      </c>
      <c r="G11158">
        <v>0</v>
      </c>
      <c r="H11158" t="s">
        <v>116</v>
      </c>
      <c r="I11158">
        <v>4</v>
      </c>
      <c r="J11158" t="s">
        <v>66</v>
      </c>
      <c r="K11158" s="33" t="str">
        <f>IF(ISNA(VLOOKUP(C11158,'Provider-EHR crosswalk'!A:B,2,FALSE)),"No EHR Specified",VLOOKUP(C11158,'Provider-EHR crosswalk'!A:B,2,FALSE))</f>
        <v>eClinicalWorks V12</v>
      </c>
    </row>
    <row r="11159" spans="1:11" x14ac:dyDescent="0.25">
      <c r="A11159" t="s">
        <v>131</v>
      </c>
      <c r="B11159">
        <v>158</v>
      </c>
      <c r="C11159" t="s">
        <v>624</v>
      </c>
      <c r="D11159" t="s">
        <v>132</v>
      </c>
      <c r="E11159">
        <v>0</v>
      </c>
      <c r="F11159">
        <v>43</v>
      </c>
      <c r="G11159">
        <v>0</v>
      </c>
      <c r="H11159" t="s">
        <v>116</v>
      </c>
      <c r="I11159">
        <v>4</v>
      </c>
      <c r="J11159" t="s">
        <v>66</v>
      </c>
      <c r="K11159" s="33" t="str">
        <f>IF(ISNA(VLOOKUP(C11159,'Provider-EHR crosswalk'!A:B,2,FALSE)),"No EHR Specified",VLOOKUP(C11159,'Provider-EHR crosswalk'!A:B,2,FALSE))</f>
        <v>eClinicalWorks V12</v>
      </c>
    </row>
    <row r="11160" spans="1:11" x14ac:dyDescent="0.25">
      <c r="A11160" t="s">
        <v>133</v>
      </c>
      <c r="B11160">
        <v>158</v>
      </c>
      <c r="C11160" t="s">
        <v>624</v>
      </c>
      <c r="D11160" t="s">
        <v>134</v>
      </c>
      <c r="E11160">
        <v>0</v>
      </c>
      <c r="F11160">
        <v>43</v>
      </c>
      <c r="G11160">
        <v>0</v>
      </c>
      <c r="H11160" t="s">
        <v>116</v>
      </c>
      <c r="I11160">
        <v>1</v>
      </c>
      <c r="J11160" t="s">
        <v>66</v>
      </c>
      <c r="K11160" s="33" t="str">
        <f>IF(ISNA(VLOOKUP(C11160,'Provider-EHR crosswalk'!A:B,2,FALSE)),"No EHR Specified",VLOOKUP(C11160,'Provider-EHR crosswalk'!A:B,2,FALSE))</f>
        <v>eClinicalWorks V12</v>
      </c>
    </row>
    <row r="11161" spans="1:11" x14ac:dyDescent="0.25">
      <c r="A11161" t="s">
        <v>135</v>
      </c>
      <c r="B11161">
        <v>158</v>
      </c>
      <c r="C11161" t="s">
        <v>624</v>
      </c>
      <c r="D11161" t="s">
        <v>136</v>
      </c>
      <c r="E11161">
        <v>0</v>
      </c>
      <c r="F11161">
        <v>43</v>
      </c>
      <c r="G11161">
        <v>0</v>
      </c>
      <c r="H11161" t="s">
        <v>116</v>
      </c>
      <c r="I11161">
        <v>1</v>
      </c>
      <c r="J11161" t="s">
        <v>66</v>
      </c>
      <c r="K11161" s="33" t="str">
        <f>IF(ISNA(VLOOKUP(C11161,'Provider-EHR crosswalk'!A:B,2,FALSE)),"No EHR Specified",VLOOKUP(C11161,'Provider-EHR crosswalk'!A:B,2,FALSE))</f>
        <v>eClinicalWorks V12</v>
      </c>
    </row>
    <row r="11162" spans="1:11" x14ac:dyDescent="0.25">
      <c r="A11162" t="s">
        <v>137</v>
      </c>
      <c r="B11162">
        <v>158</v>
      </c>
      <c r="C11162" t="s">
        <v>624</v>
      </c>
      <c r="D11162" t="s">
        <v>138</v>
      </c>
      <c r="E11162">
        <v>0</v>
      </c>
      <c r="F11162">
        <v>43</v>
      </c>
      <c r="G11162">
        <v>0</v>
      </c>
      <c r="H11162" t="s">
        <v>116</v>
      </c>
      <c r="I11162">
        <v>1</v>
      </c>
      <c r="J11162" t="s">
        <v>66</v>
      </c>
      <c r="K11162" s="33" t="str">
        <f>IF(ISNA(VLOOKUP(C11162,'Provider-EHR crosswalk'!A:B,2,FALSE)),"No EHR Specified",VLOOKUP(C11162,'Provider-EHR crosswalk'!A:B,2,FALSE))</f>
        <v>eClinicalWorks V12</v>
      </c>
    </row>
    <row r="11163" spans="1:11" x14ac:dyDescent="0.25">
      <c r="A11163" t="s">
        <v>139</v>
      </c>
      <c r="B11163">
        <v>158</v>
      </c>
      <c r="C11163" t="s">
        <v>624</v>
      </c>
      <c r="D11163" t="s">
        <v>140</v>
      </c>
      <c r="E11163">
        <v>0</v>
      </c>
      <c r="F11163">
        <v>43</v>
      </c>
      <c r="G11163">
        <v>0</v>
      </c>
      <c r="H11163" t="s">
        <v>116</v>
      </c>
      <c r="I11163">
        <v>1</v>
      </c>
      <c r="J11163" t="s">
        <v>66</v>
      </c>
      <c r="K11163" s="33" t="str">
        <f>IF(ISNA(VLOOKUP(C11163,'Provider-EHR crosswalk'!A:B,2,FALSE)),"No EHR Specified",VLOOKUP(C11163,'Provider-EHR crosswalk'!A:B,2,FALSE))</f>
        <v>eClinicalWorks V12</v>
      </c>
    </row>
    <row r="11164" spans="1:11" x14ac:dyDescent="0.25">
      <c r="A11164" t="s">
        <v>141</v>
      </c>
      <c r="B11164">
        <v>158</v>
      </c>
      <c r="C11164" t="s">
        <v>624</v>
      </c>
      <c r="D11164" t="s">
        <v>142</v>
      </c>
      <c r="E11164">
        <v>0</v>
      </c>
      <c r="F11164">
        <v>43</v>
      </c>
      <c r="G11164">
        <v>0</v>
      </c>
      <c r="H11164" t="s">
        <v>116</v>
      </c>
      <c r="I11164">
        <v>1</v>
      </c>
      <c r="J11164" t="s">
        <v>66</v>
      </c>
      <c r="K11164" s="33" t="str">
        <f>IF(ISNA(VLOOKUP(C11164,'Provider-EHR crosswalk'!A:B,2,FALSE)),"No EHR Specified",VLOOKUP(C11164,'Provider-EHR crosswalk'!A:B,2,FALSE))</f>
        <v>eClinicalWorks V12</v>
      </c>
    </row>
    <row r="11165" spans="1:11" x14ac:dyDescent="0.25">
      <c r="A11165" t="s">
        <v>143</v>
      </c>
      <c r="B11165">
        <v>158</v>
      </c>
      <c r="C11165" t="s">
        <v>624</v>
      </c>
      <c r="D11165" t="s">
        <v>144</v>
      </c>
      <c r="E11165">
        <v>0</v>
      </c>
      <c r="F11165">
        <v>43</v>
      </c>
      <c r="G11165">
        <v>0</v>
      </c>
      <c r="H11165" t="s">
        <v>116</v>
      </c>
      <c r="I11165">
        <v>1</v>
      </c>
      <c r="J11165" t="s">
        <v>66</v>
      </c>
      <c r="K11165" s="33" t="str">
        <f>IF(ISNA(VLOOKUP(C11165,'Provider-EHR crosswalk'!A:B,2,FALSE)),"No EHR Specified",VLOOKUP(C11165,'Provider-EHR crosswalk'!A:B,2,FALSE))</f>
        <v>eClinicalWorks V12</v>
      </c>
    </row>
    <row r="11166" spans="1:11" x14ac:dyDescent="0.25">
      <c r="A11166" t="s">
        <v>145</v>
      </c>
      <c r="B11166">
        <v>158</v>
      </c>
      <c r="C11166" t="s">
        <v>624</v>
      </c>
      <c r="D11166" t="s">
        <v>146</v>
      </c>
      <c r="E11166">
        <v>0</v>
      </c>
      <c r="F11166">
        <v>43</v>
      </c>
      <c r="G11166">
        <v>0</v>
      </c>
      <c r="H11166" t="s">
        <v>116</v>
      </c>
      <c r="I11166">
        <v>1</v>
      </c>
      <c r="J11166" t="s">
        <v>66</v>
      </c>
      <c r="K11166" s="33" t="str">
        <f>IF(ISNA(VLOOKUP(C11166,'Provider-EHR crosswalk'!A:B,2,FALSE)),"No EHR Specified",VLOOKUP(C11166,'Provider-EHR crosswalk'!A:B,2,FALSE))</f>
        <v>eClinicalWorks V12</v>
      </c>
    </row>
    <row r="11167" spans="1:11" x14ac:dyDescent="0.25">
      <c r="A11167" t="s">
        <v>147</v>
      </c>
      <c r="B11167">
        <v>158</v>
      </c>
      <c r="C11167" t="s">
        <v>624</v>
      </c>
      <c r="D11167" t="s">
        <v>148</v>
      </c>
      <c r="E11167">
        <v>0</v>
      </c>
      <c r="F11167">
        <v>43</v>
      </c>
      <c r="G11167">
        <v>0</v>
      </c>
      <c r="H11167" t="s">
        <v>116</v>
      </c>
      <c r="I11167">
        <v>1</v>
      </c>
      <c r="J11167" t="s">
        <v>66</v>
      </c>
      <c r="K11167" s="33" t="str">
        <f>IF(ISNA(VLOOKUP(C11167,'Provider-EHR crosswalk'!A:B,2,FALSE)),"No EHR Specified",VLOOKUP(C11167,'Provider-EHR crosswalk'!A:B,2,FALSE))</f>
        <v>eClinicalWorks V12</v>
      </c>
    </row>
    <row r="11168" spans="1:11" x14ac:dyDescent="0.25">
      <c r="A11168" t="s">
        <v>149</v>
      </c>
      <c r="B11168">
        <v>158</v>
      </c>
      <c r="C11168" t="s">
        <v>624</v>
      </c>
      <c r="D11168" t="s">
        <v>150</v>
      </c>
      <c r="E11168">
        <v>0</v>
      </c>
      <c r="F11168">
        <v>43</v>
      </c>
      <c r="G11168">
        <v>0</v>
      </c>
      <c r="H11168" t="s">
        <v>116</v>
      </c>
      <c r="I11168">
        <v>1</v>
      </c>
      <c r="J11168" t="s">
        <v>66</v>
      </c>
      <c r="K11168" s="33" t="str">
        <f>IF(ISNA(VLOOKUP(C11168,'Provider-EHR crosswalk'!A:B,2,FALSE)),"No EHR Specified",VLOOKUP(C11168,'Provider-EHR crosswalk'!A:B,2,FALSE))</f>
        <v>eClinicalWorks V12</v>
      </c>
    </row>
    <row r="11169" spans="1:11" x14ac:dyDescent="0.25">
      <c r="A11169" t="s">
        <v>151</v>
      </c>
      <c r="B11169">
        <v>158</v>
      </c>
      <c r="C11169" t="s">
        <v>624</v>
      </c>
      <c r="D11169" t="s">
        <v>152</v>
      </c>
      <c r="E11169">
        <v>0</v>
      </c>
      <c r="F11169">
        <v>43</v>
      </c>
      <c r="G11169">
        <v>0</v>
      </c>
      <c r="H11169" t="s">
        <v>116</v>
      </c>
      <c r="I11169">
        <v>1</v>
      </c>
      <c r="J11169" t="s">
        <v>66</v>
      </c>
      <c r="K11169" s="33" t="str">
        <f>IF(ISNA(VLOOKUP(C11169,'Provider-EHR crosswalk'!A:B,2,FALSE)),"No EHR Specified",VLOOKUP(C11169,'Provider-EHR crosswalk'!A:B,2,FALSE))</f>
        <v>eClinicalWorks V12</v>
      </c>
    </row>
    <row r="11170" spans="1:11" x14ac:dyDescent="0.25">
      <c r="A11170" t="s">
        <v>153</v>
      </c>
      <c r="B11170">
        <v>158</v>
      </c>
      <c r="C11170" t="s">
        <v>624</v>
      </c>
      <c r="D11170" t="s">
        <v>154</v>
      </c>
      <c r="E11170">
        <v>0</v>
      </c>
      <c r="F11170">
        <v>43</v>
      </c>
      <c r="G11170">
        <v>0</v>
      </c>
      <c r="H11170" t="s">
        <v>116</v>
      </c>
      <c r="I11170">
        <v>1</v>
      </c>
      <c r="J11170" t="s">
        <v>66</v>
      </c>
      <c r="K11170" s="33" t="str">
        <f>IF(ISNA(VLOOKUP(C11170,'Provider-EHR crosswalk'!A:B,2,FALSE)),"No EHR Specified",VLOOKUP(C11170,'Provider-EHR crosswalk'!A:B,2,FALSE))</f>
        <v>eClinicalWorks V12</v>
      </c>
    </row>
    <row r="11171" spans="1:11" x14ac:dyDescent="0.25">
      <c r="A11171" t="s">
        <v>155</v>
      </c>
      <c r="B11171">
        <v>158</v>
      </c>
      <c r="C11171" t="s">
        <v>624</v>
      </c>
      <c r="D11171" t="s">
        <v>156</v>
      </c>
      <c r="E11171">
        <v>0</v>
      </c>
      <c r="F11171">
        <v>43</v>
      </c>
      <c r="G11171">
        <v>0</v>
      </c>
      <c r="H11171" t="s">
        <v>157</v>
      </c>
      <c r="I11171" t="s">
        <v>157</v>
      </c>
      <c r="J11171" t="s">
        <v>157</v>
      </c>
      <c r="K11171" s="33" t="str">
        <f>IF(ISNA(VLOOKUP(C11171,'Provider-EHR crosswalk'!A:B,2,FALSE)),"No EHR Specified",VLOOKUP(C11171,'Provider-EHR crosswalk'!A:B,2,FALSE))</f>
        <v>eClinicalWorks V12</v>
      </c>
    </row>
    <row r="11172" spans="1:11" x14ac:dyDescent="0.25">
      <c r="A11172" t="s">
        <v>158</v>
      </c>
      <c r="B11172">
        <v>158</v>
      </c>
      <c r="C11172" t="s">
        <v>624</v>
      </c>
      <c r="D11172" t="s">
        <v>159</v>
      </c>
      <c r="E11172">
        <v>0</v>
      </c>
      <c r="F11172">
        <v>43</v>
      </c>
      <c r="G11172">
        <v>0</v>
      </c>
      <c r="H11172" t="s">
        <v>157</v>
      </c>
      <c r="I11172" t="s">
        <v>157</v>
      </c>
      <c r="J11172" t="s">
        <v>157</v>
      </c>
      <c r="K11172" s="33" t="str">
        <f>IF(ISNA(VLOOKUP(C11172,'Provider-EHR crosswalk'!A:B,2,FALSE)),"No EHR Specified",VLOOKUP(C11172,'Provider-EHR crosswalk'!A:B,2,FALSE))</f>
        <v>eClinicalWorks V12</v>
      </c>
    </row>
    <row r="11173" spans="1:11" x14ac:dyDescent="0.25">
      <c r="A11173" t="s">
        <v>162</v>
      </c>
      <c r="B11173">
        <v>158</v>
      </c>
      <c r="C11173" t="s">
        <v>624</v>
      </c>
      <c r="D11173" t="s">
        <v>163</v>
      </c>
      <c r="E11173">
        <v>43</v>
      </c>
      <c r="F11173">
        <v>43</v>
      </c>
      <c r="G11173">
        <v>100</v>
      </c>
      <c r="H11173" t="s">
        <v>65</v>
      </c>
      <c r="I11173">
        <v>95</v>
      </c>
      <c r="J11173" t="s">
        <v>66</v>
      </c>
      <c r="K11173" s="33" t="str">
        <f>IF(ISNA(VLOOKUP(C11173,'Provider-EHR crosswalk'!A:B,2,FALSE)),"No EHR Specified",VLOOKUP(C11173,'Provider-EHR crosswalk'!A:B,2,FALSE))</f>
        <v>eClinicalWorks V12</v>
      </c>
    </row>
    <row r="11174" spans="1:11" x14ac:dyDescent="0.25">
      <c r="A11174" t="s">
        <v>164</v>
      </c>
      <c r="B11174">
        <v>158</v>
      </c>
      <c r="C11174" t="s">
        <v>624</v>
      </c>
      <c r="D11174" t="s">
        <v>165</v>
      </c>
      <c r="E11174">
        <v>5</v>
      </c>
      <c r="F11174">
        <v>6</v>
      </c>
      <c r="G11174">
        <v>83.33</v>
      </c>
      <c r="H11174" t="s">
        <v>65</v>
      </c>
      <c r="I11174">
        <v>95</v>
      </c>
      <c r="J11174" t="s">
        <v>69</v>
      </c>
      <c r="K11174" s="33" t="str">
        <f>IF(ISNA(VLOOKUP(C11174,'Provider-EHR crosswalk'!A:B,2,FALSE)),"No EHR Specified",VLOOKUP(C11174,'Provider-EHR crosswalk'!A:B,2,FALSE))</f>
        <v>eClinicalWorks V12</v>
      </c>
    </row>
    <row r="11175" spans="1:11" x14ac:dyDescent="0.25">
      <c r="A11175" t="s">
        <v>166</v>
      </c>
      <c r="B11175">
        <v>158</v>
      </c>
      <c r="C11175" t="s">
        <v>624</v>
      </c>
      <c r="D11175" t="s">
        <v>167</v>
      </c>
      <c r="E11175">
        <v>0</v>
      </c>
      <c r="F11175">
        <v>6</v>
      </c>
      <c r="G11175">
        <v>0</v>
      </c>
      <c r="H11175" t="s">
        <v>116</v>
      </c>
      <c r="I11175">
        <v>5</v>
      </c>
      <c r="J11175" t="s">
        <v>66</v>
      </c>
      <c r="K11175" s="33" t="str">
        <f>IF(ISNA(VLOOKUP(C11175,'Provider-EHR crosswalk'!A:B,2,FALSE)),"No EHR Specified",VLOOKUP(C11175,'Provider-EHR crosswalk'!A:B,2,FALSE))</f>
        <v>eClinicalWorks V12</v>
      </c>
    </row>
    <row r="11176" spans="1:11" x14ac:dyDescent="0.25">
      <c r="A11176" t="s">
        <v>168</v>
      </c>
      <c r="B11176">
        <v>158</v>
      </c>
      <c r="C11176" t="s">
        <v>624</v>
      </c>
      <c r="D11176" t="s">
        <v>169</v>
      </c>
      <c r="E11176">
        <v>1</v>
      </c>
      <c r="F11176">
        <v>6</v>
      </c>
      <c r="G11176">
        <v>16.670000000000002</v>
      </c>
      <c r="H11176" t="s">
        <v>116</v>
      </c>
      <c r="I11176">
        <v>5</v>
      </c>
      <c r="J11176" t="s">
        <v>69</v>
      </c>
      <c r="K11176" s="33" t="str">
        <f>IF(ISNA(VLOOKUP(C11176,'Provider-EHR crosswalk'!A:B,2,FALSE)),"No EHR Specified",VLOOKUP(C11176,'Provider-EHR crosswalk'!A:B,2,FALSE))</f>
        <v>eClinicalWorks V12</v>
      </c>
    </row>
    <row r="11177" spans="1:11" x14ac:dyDescent="0.25">
      <c r="A11177" t="s">
        <v>170</v>
      </c>
      <c r="B11177">
        <v>158</v>
      </c>
      <c r="C11177" t="s">
        <v>624</v>
      </c>
      <c r="D11177" t="s">
        <v>171</v>
      </c>
      <c r="E11177">
        <v>0</v>
      </c>
      <c r="F11177">
        <v>6</v>
      </c>
      <c r="G11177">
        <v>0</v>
      </c>
      <c r="H11177" t="s">
        <v>116</v>
      </c>
      <c r="I11177">
        <v>5</v>
      </c>
      <c r="J11177" t="s">
        <v>66</v>
      </c>
      <c r="K11177" s="33" t="str">
        <f>IF(ISNA(VLOOKUP(C11177,'Provider-EHR crosswalk'!A:B,2,FALSE)),"No EHR Specified",VLOOKUP(C11177,'Provider-EHR crosswalk'!A:B,2,FALSE))</f>
        <v>eClinicalWorks V12</v>
      </c>
    </row>
    <row r="11178" spans="1:11" x14ac:dyDescent="0.25">
      <c r="A11178" t="s">
        <v>172</v>
      </c>
      <c r="B11178">
        <v>158</v>
      </c>
      <c r="C11178" t="s">
        <v>624</v>
      </c>
      <c r="D11178" t="s">
        <v>173</v>
      </c>
      <c r="E11178">
        <v>0</v>
      </c>
      <c r="F11178">
        <v>43</v>
      </c>
      <c r="G11178">
        <v>0</v>
      </c>
      <c r="H11178" t="s">
        <v>116</v>
      </c>
      <c r="I11178">
        <v>5</v>
      </c>
      <c r="J11178" t="s">
        <v>66</v>
      </c>
      <c r="K11178" s="33" t="str">
        <f>IF(ISNA(VLOOKUP(C11178,'Provider-EHR crosswalk'!A:B,2,FALSE)),"No EHR Specified",VLOOKUP(C11178,'Provider-EHR crosswalk'!A:B,2,FALSE))</f>
        <v>eClinicalWorks V12</v>
      </c>
    </row>
    <row r="11179" spans="1:11" x14ac:dyDescent="0.25">
      <c r="A11179" t="s">
        <v>174</v>
      </c>
      <c r="B11179">
        <v>158</v>
      </c>
      <c r="C11179" t="s">
        <v>624</v>
      </c>
      <c r="D11179" t="s">
        <v>175</v>
      </c>
      <c r="E11179">
        <v>0</v>
      </c>
      <c r="F11179">
        <v>43</v>
      </c>
      <c r="G11179">
        <v>0</v>
      </c>
      <c r="H11179" t="s">
        <v>116</v>
      </c>
      <c r="I11179">
        <v>5</v>
      </c>
      <c r="J11179" t="s">
        <v>66</v>
      </c>
      <c r="K11179" s="33" t="str">
        <f>IF(ISNA(VLOOKUP(C11179,'Provider-EHR crosswalk'!A:B,2,FALSE)),"No EHR Specified",VLOOKUP(C11179,'Provider-EHR crosswalk'!A:B,2,FALSE))</f>
        <v>eClinicalWorks V12</v>
      </c>
    </row>
    <row r="11180" spans="1:11" x14ac:dyDescent="0.25">
      <c r="A11180" t="s">
        <v>176</v>
      </c>
      <c r="B11180">
        <v>158</v>
      </c>
      <c r="C11180" t="s">
        <v>624</v>
      </c>
      <c r="D11180" t="s">
        <v>177</v>
      </c>
      <c r="E11180">
        <v>0</v>
      </c>
      <c r="F11180">
        <v>43</v>
      </c>
      <c r="G11180">
        <v>0</v>
      </c>
      <c r="H11180" t="s">
        <v>116</v>
      </c>
      <c r="I11180">
        <v>5</v>
      </c>
      <c r="J11180" t="s">
        <v>66</v>
      </c>
      <c r="K11180" s="33" t="str">
        <f>IF(ISNA(VLOOKUP(C11180,'Provider-EHR crosswalk'!A:B,2,FALSE)),"No EHR Specified",VLOOKUP(C11180,'Provider-EHR crosswalk'!A:B,2,FALSE))</f>
        <v>eClinicalWorks V12</v>
      </c>
    </row>
    <row r="11181" spans="1:11" x14ac:dyDescent="0.25">
      <c r="A11181" t="s">
        <v>63</v>
      </c>
      <c r="B11181">
        <v>149</v>
      </c>
      <c r="C11181" t="s">
        <v>639</v>
      </c>
      <c r="D11181" t="s">
        <v>64</v>
      </c>
      <c r="E11181">
        <v>4</v>
      </c>
      <c r="F11181">
        <v>4</v>
      </c>
      <c r="G11181">
        <v>100</v>
      </c>
      <c r="H11181" t="s">
        <v>65</v>
      </c>
      <c r="I11181">
        <v>99</v>
      </c>
      <c r="J11181" t="s">
        <v>66</v>
      </c>
      <c r="K11181" s="33" t="str">
        <f>IF(ISNA(VLOOKUP(C11181,'Provider-EHR crosswalk'!A:B,2,FALSE)),"No EHR Specified",VLOOKUP(C11181,'Provider-EHR crosswalk'!A:B,2,FALSE))</f>
        <v>NextGen Enterprise EHR</v>
      </c>
    </row>
    <row r="11182" spans="1:11" x14ac:dyDescent="0.25">
      <c r="A11182" t="s">
        <v>67</v>
      </c>
      <c r="B11182">
        <v>149</v>
      </c>
      <c r="C11182" t="s">
        <v>639</v>
      </c>
      <c r="D11182" t="s">
        <v>68</v>
      </c>
      <c r="E11182">
        <v>4</v>
      </c>
      <c r="F11182">
        <v>4</v>
      </c>
      <c r="G11182">
        <v>100</v>
      </c>
      <c r="H11182" t="s">
        <v>65</v>
      </c>
      <c r="I11182">
        <v>75</v>
      </c>
      <c r="J11182" t="s">
        <v>66</v>
      </c>
      <c r="K11182" s="33" t="str">
        <f>IF(ISNA(VLOOKUP(C11182,'Provider-EHR crosswalk'!A:B,2,FALSE)),"No EHR Specified",VLOOKUP(C11182,'Provider-EHR crosswalk'!A:B,2,FALSE))</f>
        <v>NextGen Enterprise EHR</v>
      </c>
    </row>
    <row r="11183" spans="1:11" x14ac:dyDescent="0.25">
      <c r="A11183" t="s">
        <v>70</v>
      </c>
      <c r="B11183">
        <v>149</v>
      </c>
      <c r="C11183" t="s">
        <v>639</v>
      </c>
      <c r="D11183" t="s">
        <v>71</v>
      </c>
      <c r="E11183">
        <v>4</v>
      </c>
      <c r="F11183">
        <v>4</v>
      </c>
      <c r="G11183">
        <v>100</v>
      </c>
      <c r="H11183" t="s">
        <v>65</v>
      </c>
      <c r="I11183">
        <v>99</v>
      </c>
      <c r="J11183" t="s">
        <v>66</v>
      </c>
      <c r="K11183" s="33" t="str">
        <f>IF(ISNA(VLOOKUP(C11183,'Provider-EHR crosswalk'!A:B,2,FALSE)),"No EHR Specified",VLOOKUP(C11183,'Provider-EHR crosswalk'!A:B,2,FALSE))</f>
        <v>NextGen Enterprise EHR</v>
      </c>
    </row>
    <row r="11184" spans="1:11" x14ac:dyDescent="0.25">
      <c r="A11184" t="s">
        <v>72</v>
      </c>
      <c r="B11184">
        <v>149</v>
      </c>
      <c r="C11184" t="s">
        <v>639</v>
      </c>
      <c r="D11184" t="s">
        <v>73</v>
      </c>
      <c r="E11184">
        <v>4</v>
      </c>
      <c r="F11184">
        <v>4</v>
      </c>
      <c r="G11184">
        <v>100</v>
      </c>
      <c r="H11184" t="s">
        <v>65</v>
      </c>
      <c r="I11184">
        <v>99</v>
      </c>
      <c r="J11184" t="s">
        <v>66</v>
      </c>
      <c r="K11184" s="33" t="str">
        <f>IF(ISNA(VLOOKUP(C11184,'Provider-EHR crosswalk'!A:B,2,FALSE)),"No EHR Specified",VLOOKUP(C11184,'Provider-EHR crosswalk'!A:B,2,FALSE))</f>
        <v>NextGen Enterprise EHR</v>
      </c>
    </row>
    <row r="11185" spans="1:11" x14ac:dyDescent="0.25">
      <c r="A11185" t="s">
        <v>74</v>
      </c>
      <c r="B11185">
        <v>149</v>
      </c>
      <c r="C11185" t="s">
        <v>639</v>
      </c>
      <c r="D11185" t="s">
        <v>75</v>
      </c>
      <c r="E11185">
        <v>4</v>
      </c>
      <c r="F11185">
        <v>4</v>
      </c>
      <c r="G11185">
        <v>100</v>
      </c>
      <c r="H11185" t="s">
        <v>65</v>
      </c>
      <c r="I11185">
        <v>99</v>
      </c>
      <c r="J11185" t="s">
        <v>66</v>
      </c>
      <c r="K11185" s="33" t="str">
        <f>IF(ISNA(VLOOKUP(C11185,'Provider-EHR crosswalk'!A:B,2,FALSE)),"No EHR Specified",VLOOKUP(C11185,'Provider-EHR crosswalk'!A:B,2,FALSE))</f>
        <v>NextGen Enterprise EHR</v>
      </c>
    </row>
    <row r="11186" spans="1:11" x14ac:dyDescent="0.25">
      <c r="A11186" t="s">
        <v>76</v>
      </c>
      <c r="B11186">
        <v>149</v>
      </c>
      <c r="C11186" t="s">
        <v>639</v>
      </c>
      <c r="D11186" t="s">
        <v>77</v>
      </c>
      <c r="E11186">
        <v>4</v>
      </c>
      <c r="F11186">
        <v>4</v>
      </c>
      <c r="G11186">
        <v>100</v>
      </c>
      <c r="H11186" t="s">
        <v>65</v>
      </c>
      <c r="I11186">
        <v>85</v>
      </c>
      <c r="J11186" t="s">
        <v>66</v>
      </c>
      <c r="K11186" s="33" t="str">
        <f>IF(ISNA(VLOOKUP(C11186,'Provider-EHR crosswalk'!A:B,2,FALSE)),"No EHR Specified",VLOOKUP(C11186,'Provider-EHR crosswalk'!A:B,2,FALSE))</f>
        <v>NextGen Enterprise EHR</v>
      </c>
    </row>
    <row r="11187" spans="1:11" x14ac:dyDescent="0.25">
      <c r="A11187" t="s">
        <v>78</v>
      </c>
      <c r="B11187">
        <v>149</v>
      </c>
      <c r="C11187" t="s">
        <v>639</v>
      </c>
      <c r="D11187" t="s">
        <v>79</v>
      </c>
      <c r="E11187">
        <v>4</v>
      </c>
      <c r="F11187">
        <v>4</v>
      </c>
      <c r="G11187">
        <v>100</v>
      </c>
      <c r="H11187" t="s">
        <v>65</v>
      </c>
      <c r="I11187">
        <v>85</v>
      </c>
      <c r="J11187" t="s">
        <v>66</v>
      </c>
      <c r="K11187" s="33" t="str">
        <f>IF(ISNA(VLOOKUP(C11187,'Provider-EHR crosswalk'!A:B,2,FALSE)),"No EHR Specified",VLOOKUP(C11187,'Provider-EHR crosswalk'!A:B,2,FALSE))</f>
        <v>NextGen Enterprise EHR</v>
      </c>
    </row>
    <row r="11188" spans="1:11" x14ac:dyDescent="0.25">
      <c r="A11188" t="s">
        <v>80</v>
      </c>
      <c r="B11188">
        <v>149</v>
      </c>
      <c r="C11188" t="s">
        <v>639</v>
      </c>
      <c r="D11188" t="s">
        <v>81</v>
      </c>
      <c r="E11188">
        <v>4</v>
      </c>
      <c r="F11188">
        <v>4</v>
      </c>
      <c r="G11188">
        <v>100</v>
      </c>
      <c r="H11188" t="s">
        <v>65</v>
      </c>
      <c r="I11188">
        <v>85</v>
      </c>
      <c r="J11188" t="s">
        <v>66</v>
      </c>
      <c r="K11188" s="33" t="str">
        <f>IF(ISNA(VLOOKUP(C11188,'Provider-EHR crosswalk'!A:B,2,FALSE)),"No EHR Specified",VLOOKUP(C11188,'Provider-EHR crosswalk'!A:B,2,FALSE))</f>
        <v>NextGen Enterprise EHR</v>
      </c>
    </row>
    <row r="11189" spans="1:11" x14ac:dyDescent="0.25">
      <c r="A11189" t="s">
        <v>82</v>
      </c>
      <c r="B11189">
        <v>149</v>
      </c>
      <c r="C11189" t="s">
        <v>639</v>
      </c>
      <c r="D11189" t="s">
        <v>83</v>
      </c>
      <c r="E11189">
        <v>4</v>
      </c>
      <c r="F11189">
        <v>4</v>
      </c>
      <c r="G11189">
        <v>100</v>
      </c>
      <c r="H11189" t="s">
        <v>65</v>
      </c>
      <c r="I11189">
        <v>85</v>
      </c>
      <c r="J11189" t="s">
        <v>66</v>
      </c>
      <c r="K11189" s="33" t="str">
        <f>IF(ISNA(VLOOKUP(C11189,'Provider-EHR crosswalk'!A:B,2,FALSE)),"No EHR Specified",VLOOKUP(C11189,'Provider-EHR crosswalk'!A:B,2,FALSE))</f>
        <v>NextGen Enterprise EHR</v>
      </c>
    </row>
    <row r="11190" spans="1:11" x14ac:dyDescent="0.25">
      <c r="A11190" t="s">
        <v>84</v>
      </c>
      <c r="B11190">
        <v>149</v>
      </c>
      <c r="C11190" t="s">
        <v>639</v>
      </c>
      <c r="D11190" t="s">
        <v>85</v>
      </c>
      <c r="E11190">
        <v>4</v>
      </c>
      <c r="F11190">
        <v>4</v>
      </c>
      <c r="G11190">
        <v>100</v>
      </c>
      <c r="H11190" t="s">
        <v>65</v>
      </c>
      <c r="I11190">
        <v>85</v>
      </c>
      <c r="J11190" t="s">
        <v>66</v>
      </c>
      <c r="K11190" s="33" t="str">
        <f>IF(ISNA(VLOOKUP(C11190,'Provider-EHR crosswalk'!A:B,2,FALSE)),"No EHR Specified",VLOOKUP(C11190,'Provider-EHR crosswalk'!A:B,2,FALSE))</f>
        <v>NextGen Enterprise EHR</v>
      </c>
    </row>
    <row r="11191" spans="1:11" x14ac:dyDescent="0.25">
      <c r="A11191" t="s">
        <v>86</v>
      </c>
      <c r="B11191">
        <v>149</v>
      </c>
      <c r="C11191" t="s">
        <v>639</v>
      </c>
      <c r="D11191" t="s">
        <v>87</v>
      </c>
      <c r="E11191">
        <v>4</v>
      </c>
      <c r="F11191">
        <v>4</v>
      </c>
      <c r="G11191">
        <v>100</v>
      </c>
      <c r="H11191" t="s">
        <v>65</v>
      </c>
      <c r="I11191">
        <v>95</v>
      </c>
      <c r="J11191" t="s">
        <v>66</v>
      </c>
      <c r="K11191" s="33" t="str">
        <f>IF(ISNA(VLOOKUP(C11191,'Provider-EHR crosswalk'!A:B,2,FALSE)),"No EHR Specified",VLOOKUP(C11191,'Provider-EHR crosswalk'!A:B,2,FALSE))</f>
        <v>NextGen Enterprise EHR</v>
      </c>
    </row>
    <row r="11192" spans="1:11" x14ac:dyDescent="0.25">
      <c r="A11192" t="s">
        <v>88</v>
      </c>
      <c r="B11192">
        <v>149</v>
      </c>
      <c r="C11192" t="s">
        <v>639</v>
      </c>
      <c r="D11192" t="s">
        <v>89</v>
      </c>
      <c r="E11192">
        <v>4</v>
      </c>
      <c r="F11192">
        <v>4</v>
      </c>
      <c r="G11192">
        <v>100</v>
      </c>
      <c r="H11192" t="s">
        <v>65</v>
      </c>
      <c r="I11192">
        <v>95</v>
      </c>
      <c r="J11192" t="s">
        <v>66</v>
      </c>
      <c r="K11192" s="33" t="str">
        <f>IF(ISNA(VLOOKUP(C11192,'Provider-EHR crosswalk'!A:B,2,FALSE)),"No EHR Specified",VLOOKUP(C11192,'Provider-EHR crosswalk'!A:B,2,FALSE))</f>
        <v>NextGen Enterprise EHR</v>
      </c>
    </row>
    <row r="11193" spans="1:11" x14ac:dyDescent="0.25">
      <c r="A11193" t="s">
        <v>90</v>
      </c>
      <c r="B11193">
        <v>149</v>
      </c>
      <c r="C11193" t="s">
        <v>639</v>
      </c>
      <c r="D11193" t="s">
        <v>91</v>
      </c>
      <c r="E11193">
        <v>4</v>
      </c>
      <c r="F11193">
        <v>4</v>
      </c>
      <c r="G11193">
        <v>100</v>
      </c>
      <c r="H11193" t="s">
        <v>65</v>
      </c>
      <c r="I11193">
        <v>90</v>
      </c>
      <c r="J11193" t="s">
        <v>66</v>
      </c>
      <c r="K11193" s="33" t="str">
        <f>IF(ISNA(VLOOKUP(C11193,'Provider-EHR crosswalk'!A:B,2,FALSE)),"No EHR Specified",VLOOKUP(C11193,'Provider-EHR crosswalk'!A:B,2,FALSE))</f>
        <v>NextGen Enterprise EHR</v>
      </c>
    </row>
    <row r="11194" spans="1:11" x14ac:dyDescent="0.25">
      <c r="A11194" t="s">
        <v>92</v>
      </c>
      <c r="B11194">
        <v>149</v>
      </c>
      <c r="C11194" t="s">
        <v>639</v>
      </c>
      <c r="D11194" t="s">
        <v>93</v>
      </c>
      <c r="E11194">
        <v>3</v>
      </c>
      <c r="F11194">
        <v>4</v>
      </c>
      <c r="G11194">
        <v>75</v>
      </c>
      <c r="H11194" t="s">
        <v>65</v>
      </c>
      <c r="I11194">
        <v>90</v>
      </c>
      <c r="J11194" t="s">
        <v>69</v>
      </c>
      <c r="K11194" s="33" t="str">
        <f>IF(ISNA(VLOOKUP(C11194,'Provider-EHR crosswalk'!A:B,2,FALSE)),"No EHR Specified",VLOOKUP(C11194,'Provider-EHR crosswalk'!A:B,2,FALSE))</f>
        <v>NextGen Enterprise EHR</v>
      </c>
    </row>
    <row r="11195" spans="1:11" x14ac:dyDescent="0.25">
      <c r="A11195" t="s">
        <v>94</v>
      </c>
      <c r="B11195">
        <v>149</v>
      </c>
      <c r="C11195" t="s">
        <v>639</v>
      </c>
      <c r="D11195" t="s">
        <v>95</v>
      </c>
      <c r="E11195">
        <v>3</v>
      </c>
      <c r="F11195">
        <v>4</v>
      </c>
      <c r="G11195">
        <v>75</v>
      </c>
      <c r="H11195" t="s">
        <v>65</v>
      </c>
      <c r="I11195">
        <v>90</v>
      </c>
      <c r="J11195" t="s">
        <v>69</v>
      </c>
      <c r="K11195" s="33" t="str">
        <f>IF(ISNA(VLOOKUP(C11195,'Provider-EHR crosswalk'!A:B,2,FALSE)),"No EHR Specified",VLOOKUP(C11195,'Provider-EHR crosswalk'!A:B,2,FALSE))</f>
        <v>NextGen Enterprise EHR</v>
      </c>
    </row>
    <row r="11196" spans="1:11" x14ac:dyDescent="0.25">
      <c r="A11196" t="s">
        <v>96</v>
      </c>
      <c r="B11196">
        <v>149</v>
      </c>
      <c r="C11196" t="s">
        <v>639</v>
      </c>
      <c r="D11196" t="s">
        <v>97</v>
      </c>
      <c r="E11196">
        <v>4</v>
      </c>
      <c r="F11196">
        <v>4</v>
      </c>
      <c r="G11196">
        <v>100</v>
      </c>
      <c r="H11196" t="s">
        <v>65</v>
      </c>
      <c r="I11196">
        <v>90</v>
      </c>
      <c r="J11196" t="s">
        <v>66</v>
      </c>
      <c r="K11196" s="33" t="str">
        <f>IF(ISNA(VLOOKUP(C11196,'Provider-EHR crosswalk'!A:B,2,FALSE)),"No EHR Specified",VLOOKUP(C11196,'Provider-EHR crosswalk'!A:B,2,FALSE))</f>
        <v>NextGen Enterprise EHR</v>
      </c>
    </row>
    <row r="11197" spans="1:11" x14ac:dyDescent="0.25">
      <c r="A11197" t="s">
        <v>98</v>
      </c>
      <c r="B11197">
        <v>149</v>
      </c>
      <c r="C11197" t="s">
        <v>639</v>
      </c>
      <c r="D11197" t="s">
        <v>99</v>
      </c>
      <c r="E11197">
        <v>4</v>
      </c>
      <c r="F11197">
        <v>4</v>
      </c>
      <c r="G11197">
        <v>100</v>
      </c>
      <c r="H11197" t="s">
        <v>65</v>
      </c>
      <c r="I11197">
        <v>90</v>
      </c>
      <c r="J11197" t="s">
        <v>66</v>
      </c>
      <c r="K11197" s="33" t="str">
        <f>IF(ISNA(VLOOKUP(C11197,'Provider-EHR crosswalk'!A:B,2,FALSE)),"No EHR Specified",VLOOKUP(C11197,'Provider-EHR crosswalk'!A:B,2,FALSE))</f>
        <v>NextGen Enterprise EHR</v>
      </c>
    </row>
    <row r="11198" spans="1:11" x14ac:dyDescent="0.25">
      <c r="A11198" t="s">
        <v>100</v>
      </c>
      <c r="B11198">
        <v>149</v>
      </c>
      <c r="C11198" t="s">
        <v>639</v>
      </c>
      <c r="D11198" t="s">
        <v>101</v>
      </c>
      <c r="E11198">
        <v>24</v>
      </c>
      <c r="F11198">
        <v>24</v>
      </c>
      <c r="G11198">
        <v>100</v>
      </c>
      <c r="H11198" t="s">
        <v>65</v>
      </c>
      <c r="I11198">
        <v>99</v>
      </c>
      <c r="J11198" t="s">
        <v>66</v>
      </c>
      <c r="K11198" s="33" t="str">
        <f>IF(ISNA(VLOOKUP(C11198,'Provider-EHR crosswalk'!A:B,2,FALSE)),"No EHR Specified",VLOOKUP(C11198,'Provider-EHR crosswalk'!A:B,2,FALSE))</f>
        <v>NextGen Enterprise EHR</v>
      </c>
    </row>
    <row r="11199" spans="1:11" x14ac:dyDescent="0.25">
      <c r="A11199" t="s">
        <v>102</v>
      </c>
      <c r="B11199">
        <v>149</v>
      </c>
      <c r="C11199" t="s">
        <v>639</v>
      </c>
      <c r="D11199" t="s">
        <v>103</v>
      </c>
      <c r="E11199">
        <v>24</v>
      </c>
      <c r="F11199">
        <v>24</v>
      </c>
      <c r="G11199">
        <v>100</v>
      </c>
      <c r="H11199" t="s">
        <v>65</v>
      </c>
      <c r="I11199">
        <v>99</v>
      </c>
      <c r="J11199" t="s">
        <v>66</v>
      </c>
      <c r="K11199" s="33" t="str">
        <f>IF(ISNA(VLOOKUP(C11199,'Provider-EHR crosswalk'!A:B,2,FALSE)),"No EHR Specified",VLOOKUP(C11199,'Provider-EHR crosswalk'!A:B,2,FALSE))</f>
        <v>NextGen Enterprise EHR</v>
      </c>
    </row>
    <row r="11200" spans="1:11" x14ac:dyDescent="0.25">
      <c r="A11200" t="s">
        <v>104</v>
      </c>
      <c r="B11200">
        <v>149</v>
      </c>
      <c r="C11200" t="s">
        <v>639</v>
      </c>
      <c r="D11200" t="s">
        <v>105</v>
      </c>
      <c r="E11200">
        <v>24</v>
      </c>
      <c r="F11200">
        <v>24</v>
      </c>
      <c r="G11200">
        <v>100</v>
      </c>
      <c r="H11200" t="s">
        <v>65</v>
      </c>
      <c r="I11200">
        <v>99</v>
      </c>
      <c r="J11200" t="s">
        <v>66</v>
      </c>
      <c r="K11200" s="33" t="str">
        <f>IF(ISNA(VLOOKUP(C11200,'Provider-EHR crosswalk'!A:B,2,FALSE)),"No EHR Specified",VLOOKUP(C11200,'Provider-EHR crosswalk'!A:B,2,FALSE))</f>
        <v>NextGen Enterprise EHR</v>
      </c>
    </row>
    <row r="11201" spans="1:11" x14ac:dyDescent="0.25">
      <c r="A11201" t="s">
        <v>106</v>
      </c>
      <c r="B11201">
        <v>149</v>
      </c>
      <c r="C11201" t="s">
        <v>639</v>
      </c>
      <c r="D11201" t="s">
        <v>107</v>
      </c>
      <c r="E11201">
        <v>24</v>
      </c>
      <c r="F11201">
        <v>24</v>
      </c>
      <c r="G11201">
        <v>100</v>
      </c>
      <c r="H11201" t="s">
        <v>65</v>
      </c>
      <c r="I11201">
        <v>99</v>
      </c>
      <c r="J11201" t="s">
        <v>66</v>
      </c>
      <c r="K11201" s="33" t="str">
        <f>IF(ISNA(VLOOKUP(C11201,'Provider-EHR crosswalk'!A:B,2,FALSE)),"No EHR Specified",VLOOKUP(C11201,'Provider-EHR crosswalk'!A:B,2,FALSE))</f>
        <v>NextGen Enterprise EHR</v>
      </c>
    </row>
    <row r="11202" spans="1:11" x14ac:dyDescent="0.25">
      <c r="A11202" t="s">
        <v>108</v>
      </c>
      <c r="B11202">
        <v>149</v>
      </c>
      <c r="C11202" t="s">
        <v>639</v>
      </c>
      <c r="D11202" t="s">
        <v>109</v>
      </c>
      <c r="E11202">
        <v>24</v>
      </c>
      <c r="F11202">
        <v>24</v>
      </c>
      <c r="G11202">
        <v>100</v>
      </c>
      <c r="H11202" t="s">
        <v>65</v>
      </c>
      <c r="I11202">
        <v>99</v>
      </c>
      <c r="J11202" t="s">
        <v>66</v>
      </c>
      <c r="K11202" s="33" t="str">
        <f>IF(ISNA(VLOOKUP(C11202,'Provider-EHR crosswalk'!A:B,2,FALSE)),"No EHR Specified",VLOOKUP(C11202,'Provider-EHR crosswalk'!A:B,2,FALSE))</f>
        <v>NextGen Enterprise EHR</v>
      </c>
    </row>
    <row r="11203" spans="1:11" x14ac:dyDescent="0.25">
      <c r="A11203" t="s">
        <v>110</v>
      </c>
      <c r="B11203">
        <v>149</v>
      </c>
      <c r="C11203" t="s">
        <v>639</v>
      </c>
      <c r="D11203" t="s">
        <v>111</v>
      </c>
      <c r="E11203">
        <v>24</v>
      </c>
      <c r="F11203">
        <v>24</v>
      </c>
      <c r="G11203">
        <v>100</v>
      </c>
      <c r="H11203" t="s">
        <v>65</v>
      </c>
      <c r="I11203">
        <v>99</v>
      </c>
      <c r="J11203" t="s">
        <v>66</v>
      </c>
      <c r="K11203" s="33" t="str">
        <f>IF(ISNA(VLOOKUP(C11203,'Provider-EHR crosswalk'!A:B,2,FALSE)),"No EHR Specified",VLOOKUP(C11203,'Provider-EHR crosswalk'!A:B,2,FALSE))</f>
        <v>NextGen Enterprise EHR</v>
      </c>
    </row>
    <row r="11204" spans="1:11" x14ac:dyDescent="0.25">
      <c r="A11204" t="s">
        <v>112</v>
      </c>
      <c r="B11204">
        <v>149</v>
      </c>
      <c r="C11204" t="s">
        <v>639</v>
      </c>
      <c r="D11204" t="s">
        <v>113</v>
      </c>
      <c r="E11204">
        <v>24</v>
      </c>
      <c r="F11204">
        <v>24</v>
      </c>
      <c r="G11204">
        <v>100</v>
      </c>
      <c r="H11204" t="s">
        <v>65</v>
      </c>
      <c r="I11204">
        <v>99</v>
      </c>
      <c r="J11204" t="s">
        <v>66</v>
      </c>
      <c r="K11204" s="33" t="str">
        <f>IF(ISNA(VLOOKUP(C11204,'Provider-EHR crosswalk'!A:B,2,FALSE)),"No EHR Specified",VLOOKUP(C11204,'Provider-EHR crosswalk'!A:B,2,FALSE))</f>
        <v>NextGen Enterprise EHR</v>
      </c>
    </row>
    <row r="11205" spans="1:11" x14ac:dyDescent="0.25">
      <c r="A11205" t="s">
        <v>114</v>
      </c>
      <c r="B11205">
        <v>149</v>
      </c>
      <c r="C11205" t="s">
        <v>639</v>
      </c>
      <c r="D11205" t="s">
        <v>115</v>
      </c>
      <c r="E11205">
        <v>0</v>
      </c>
      <c r="F11205">
        <v>4</v>
      </c>
      <c r="G11205">
        <v>0</v>
      </c>
      <c r="H11205" t="s">
        <v>116</v>
      </c>
      <c r="I11205">
        <v>4</v>
      </c>
      <c r="J11205" t="s">
        <v>66</v>
      </c>
      <c r="K11205" s="33" t="str">
        <f>IF(ISNA(VLOOKUP(C11205,'Provider-EHR crosswalk'!A:B,2,FALSE)),"No EHR Specified",VLOOKUP(C11205,'Provider-EHR crosswalk'!A:B,2,FALSE))</f>
        <v>NextGen Enterprise EHR</v>
      </c>
    </row>
    <row r="11206" spans="1:11" x14ac:dyDescent="0.25">
      <c r="A11206" t="s">
        <v>117</v>
      </c>
      <c r="B11206">
        <v>149</v>
      </c>
      <c r="C11206" t="s">
        <v>639</v>
      </c>
      <c r="D11206" t="s">
        <v>118</v>
      </c>
      <c r="E11206">
        <v>0</v>
      </c>
      <c r="F11206">
        <v>4</v>
      </c>
      <c r="G11206">
        <v>0</v>
      </c>
      <c r="H11206" t="s">
        <v>116</v>
      </c>
      <c r="I11206">
        <v>4</v>
      </c>
      <c r="J11206" t="s">
        <v>66</v>
      </c>
      <c r="K11206" s="33" t="str">
        <f>IF(ISNA(VLOOKUP(C11206,'Provider-EHR crosswalk'!A:B,2,FALSE)),"No EHR Specified",VLOOKUP(C11206,'Provider-EHR crosswalk'!A:B,2,FALSE))</f>
        <v>NextGen Enterprise EHR</v>
      </c>
    </row>
    <row r="11207" spans="1:11" x14ac:dyDescent="0.25">
      <c r="A11207" t="s">
        <v>119</v>
      </c>
      <c r="B11207">
        <v>149</v>
      </c>
      <c r="C11207" t="s">
        <v>639</v>
      </c>
      <c r="D11207" t="s">
        <v>120</v>
      </c>
      <c r="E11207">
        <v>0</v>
      </c>
      <c r="F11207">
        <v>4</v>
      </c>
      <c r="G11207">
        <v>0</v>
      </c>
      <c r="H11207" t="s">
        <v>116</v>
      </c>
      <c r="I11207">
        <v>4</v>
      </c>
      <c r="J11207" t="s">
        <v>66</v>
      </c>
      <c r="K11207" s="33" t="str">
        <f>IF(ISNA(VLOOKUP(C11207,'Provider-EHR crosswalk'!A:B,2,FALSE)),"No EHR Specified",VLOOKUP(C11207,'Provider-EHR crosswalk'!A:B,2,FALSE))</f>
        <v>NextGen Enterprise EHR</v>
      </c>
    </row>
    <row r="11208" spans="1:11" x14ac:dyDescent="0.25">
      <c r="A11208" t="s">
        <v>121</v>
      </c>
      <c r="B11208">
        <v>149</v>
      </c>
      <c r="C11208" t="s">
        <v>639</v>
      </c>
      <c r="D11208" t="s">
        <v>122</v>
      </c>
      <c r="E11208">
        <v>0</v>
      </c>
      <c r="F11208">
        <v>4</v>
      </c>
      <c r="G11208">
        <v>0</v>
      </c>
      <c r="H11208" t="s">
        <v>116</v>
      </c>
      <c r="I11208">
        <v>1</v>
      </c>
      <c r="J11208" t="s">
        <v>66</v>
      </c>
      <c r="K11208" s="33" t="str">
        <f>IF(ISNA(VLOOKUP(C11208,'Provider-EHR crosswalk'!A:B,2,FALSE)),"No EHR Specified",VLOOKUP(C11208,'Provider-EHR crosswalk'!A:B,2,FALSE))</f>
        <v>NextGen Enterprise EHR</v>
      </c>
    </row>
    <row r="11209" spans="1:11" x14ac:dyDescent="0.25">
      <c r="A11209" t="s">
        <v>123</v>
      </c>
      <c r="B11209">
        <v>149</v>
      </c>
      <c r="C11209" t="s">
        <v>639</v>
      </c>
      <c r="D11209" t="s">
        <v>124</v>
      </c>
      <c r="E11209">
        <v>0</v>
      </c>
      <c r="F11209">
        <v>24</v>
      </c>
      <c r="G11209">
        <v>0</v>
      </c>
      <c r="H11209" t="s">
        <v>116</v>
      </c>
      <c r="I11209">
        <v>1</v>
      </c>
      <c r="J11209" t="s">
        <v>66</v>
      </c>
      <c r="K11209" s="33" t="str">
        <f>IF(ISNA(VLOOKUP(C11209,'Provider-EHR crosswalk'!A:B,2,FALSE)),"No EHR Specified",VLOOKUP(C11209,'Provider-EHR crosswalk'!A:B,2,FALSE))</f>
        <v>NextGen Enterprise EHR</v>
      </c>
    </row>
    <row r="11210" spans="1:11" x14ac:dyDescent="0.25">
      <c r="A11210" t="s">
        <v>125</v>
      </c>
      <c r="B11210">
        <v>149</v>
      </c>
      <c r="C11210" t="s">
        <v>639</v>
      </c>
      <c r="D11210" t="s">
        <v>126</v>
      </c>
      <c r="E11210">
        <v>0</v>
      </c>
      <c r="F11210">
        <v>24</v>
      </c>
      <c r="G11210">
        <v>0</v>
      </c>
      <c r="H11210" t="s">
        <v>116</v>
      </c>
      <c r="I11210">
        <v>1</v>
      </c>
      <c r="J11210" t="s">
        <v>66</v>
      </c>
      <c r="K11210" s="33" t="str">
        <f>IF(ISNA(VLOOKUP(C11210,'Provider-EHR crosswalk'!A:B,2,FALSE)),"No EHR Specified",VLOOKUP(C11210,'Provider-EHR crosswalk'!A:B,2,FALSE))</f>
        <v>NextGen Enterprise EHR</v>
      </c>
    </row>
    <row r="11211" spans="1:11" x14ac:dyDescent="0.25">
      <c r="A11211" t="s">
        <v>127</v>
      </c>
      <c r="B11211">
        <v>149</v>
      </c>
      <c r="C11211" t="s">
        <v>639</v>
      </c>
      <c r="D11211" t="s">
        <v>128</v>
      </c>
      <c r="E11211">
        <v>0</v>
      </c>
      <c r="F11211">
        <v>24</v>
      </c>
      <c r="G11211">
        <v>0</v>
      </c>
      <c r="H11211" t="s">
        <v>116</v>
      </c>
      <c r="I11211">
        <v>4</v>
      </c>
      <c r="J11211" t="s">
        <v>66</v>
      </c>
      <c r="K11211" s="33" t="str">
        <f>IF(ISNA(VLOOKUP(C11211,'Provider-EHR crosswalk'!A:B,2,FALSE)),"No EHR Specified",VLOOKUP(C11211,'Provider-EHR crosswalk'!A:B,2,FALSE))</f>
        <v>NextGen Enterprise EHR</v>
      </c>
    </row>
    <row r="11212" spans="1:11" x14ac:dyDescent="0.25">
      <c r="A11212" t="s">
        <v>129</v>
      </c>
      <c r="B11212">
        <v>149</v>
      </c>
      <c r="C11212" t="s">
        <v>639</v>
      </c>
      <c r="D11212" t="s">
        <v>130</v>
      </c>
      <c r="E11212">
        <v>0</v>
      </c>
      <c r="F11212">
        <v>24</v>
      </c>
      <c r="G11212">
        <v>0</v>
      </c>
      <c r="H11212" t="s">
        <v>116</v>
      </c>
      <c r="I11212">
        <v>4</v>
      </c>
      <c r="J11212" t="s">
        <v>66</v>
      </c>
      <c r="K11212" s="33" t="str">
        <f>IF(ISNA(VLOOKUP(C11212,'Provider-EHR crosswalk'!A:B,2,FALSE)),"No EHR Specified",VLOOKUP(C11212,'Provider-EHR crosswalk'!A:B,2,FALSE))</f>
        <v>NextGen Enterprise EHR</v>
      </c>
    </row>
    <row r="11213" spans="1:11" x14ac:dyDescent="0.25">
      <c r="A11213" t="s">
        <v>131</v>
      </c>
      <c r="B11213">
        <v>149</v>
      </c>
      <c r="C11213" t="s">
        <v>639</v>
      </c>
      <c r="D11213" t="s">
        <v>132</v>
      </c>
      <c r="E11213">
        <v>0</v>
      </c>
      <c r="F11213">
        <v>24</v>
      </c>
      <c r="G11213">
        <v>0</v>
      </c>
      <c r="H11213" t="s">
        <v>116</v>
      </c>
      <c r="I11213">
        <v>4</v>
      </c>
      <c r="J11213" t="s">
        <v>66</v>
      </c>
      <c r="K11213" s="33" t="str">
        <f>IF(ISNA(VLOOKUP(C11213,'Provider-EHR crosswalk'!A:B,2,FALSE)),"No EHR Specified",VLOOKUP(C11213,'Provider-EHR crosswalk'!A:B,2,FALSE))</f>
        <v>NextGen Enterprise EHR</v>
      </c>
    </row>
    <row r="11214" spans="1:11" x14ac:dyDescent="0.25">
      <c r="A11214" t="s">
        <v>133</v>
      </c>
      <c r="B11214">
        <v>149</v>
      </c>
      <c r="C11214" t="s">
        <v>639</v>
      </c>
      <c r="D11214" t="s">
        <v>134</v>
      </c>
      <c r="E11214">
        <v>0</v>
      </c>
      <c r="F11214">
        <v>24</v>
      </c>
      <c r="G11214">
        <v>0</v>
      </c>
      <c r="H11214" t="s">
        <v>116</v>
      </c>
      <c r="I11214">
        <v>1</v>
      </c>
      <c r="J11214" t="s">
        <v>66</v>
      </c>
      <c r="K11214" s="33" t="str">
        <f>IF(ISNA(VLOOKUP(C11214,'Provider-EHR crosswalk'!A:B,2,FALSE)),"No EHR Specified",VLOOKUP(C11214,'Provider-EHR crosswalk'!A:B,2,FALSE))</f>
        <v>NextGen Enterprise EHR</v>
      </c>
    </row>
    <row r="11215" spans="1:11" x14ac:dyDescent="0.25">
      <c r="A11215" t="s">
        <v>135</v>
      </c>
      <c r="B11215">
        <v>149</v>
      </c>
      <c r="C11215" t="s">
        <v>639</v>
      </c>
      <c r="D11215" t="s">
        <v>136</v>
      </c>
      <c r="E11215">
        <v>0</v>
      </c>
      <c r="F11215">
        <v>24</v>
      </c>
      <c r="G11215">
        <v>0</v>
      </c>
      <c r="H11215" t="s">
        <v>116</v>
      </c>
      <c r="I11215">
        <v>1</v>
      </c>
      <c r="J11215" t="s">
        <v>66</v>
      </c>
      <c r="K11215" s="33" t="str">
        <f>IF(ISNA(VLOOKUP(C11215,'Provider-EHR crosswalk'!A:B,2,FALSE)),"No EHR Specified",VLOOKUP(C11215,'Provider-EHR crosswalk'!A:B,2,FALSE))</f>
        <v>NextGen Enterprise EHR</v>
      </c>
    </row>
    <row r="11216" spans="1:11" x14ac:dyDescent="0.25">
      <c r="A11216" t="s">
        <v>137</v>
      </c>
      <c r="B11216">
        <v>149</v>
      </c>
      <c r="C11216" t="s">
        <v>639</v>
      </c>
      <c r="D11216" t="s">
        <v>138</v>
      </c>
      <c r="E11216">
        <v>0</v>
      </c>
      <c r="F11216">
        <v>24</v>
      </c>
      <c r="G11216">
        <v>0</v>
      </c>
      <c r="H11216" t="s">
        <v>116</v>
      </c>
      <c r="I11216">
        <v>1</v>
      </c>
      <c r="J11216" t="s">
        <v>66</v>
      </c>
      <c r="K11216" s="33" t="str">
        <f>IF(ISNA(VLOOKUP(C11216,'Provider-EHR crosswalk'!A:B,2,FALSE)),"No EHR Specified",VLOOKUP(C11216,'Provider-EHR crosswalk'!A:B,2,FALSE))</f>
        <v>NextGen Enterprise EHR</v>
      </c>
    </row>
    <row r="11217" spans="1:11" x14ac:dyDescent="0.25">
      <c r="A11217" t="s">
        <v>139</v>
      </c>
      <c r="B11217">
        <v>149</v>
      </c>
      <c r="C11217" t="s">
        <v>639</v>
      </c>
      <c r="D11217" t="s">
        <v>140</v>
      </c>
      <c r="E11217">
        <v>0</v>
      </c>
      <c r="F11217">
        <v>24</v>
      </c>
      <c r="G11217">
        <v>0</v>
      </c>
      <c r="H11217" t="s">
        <v>116</v>
      </c>
      <c r="I11217">
        <v>1</v>
      </c>
      <c r="J11217" t="s">
        <v>66</v>
      </c>
      <c r="K11217" s="33" t="str">
        <f>IF(ISNA(VLOOKUP(C11217,'Provider-EHR crosswalk'!A:B,2,FALSE)),"No EHR Specified",VLOOKUP(C11217,'Provider-EHR crosswalk'!A:B,2,FALSE))</f>
        <v>NextGen Enterprise EHR</v>
      </c>
    </row>
    <row r="11218" spans="1:11" x14ac:dyDescent="0.25">
      <c r="A11218" t="s">
        <v>141</v>
      </c>
      <c r="B11218">
        <v>149</v>
      </c>
      <c r="C11218" t="s">
        <v>639</v>
      </c>
      <c r="D11218" t="s">
        <v>142</v>
      </c>
      <c r="E11218">
        <v>0</v>
      </c>
      <c r="F11218">
        <v>24</v>
      </c>
      <c r="G11218">
        <v>0</v>
      </c>
      <c r="H11218" t="s">
        <v>116</v>
      </c>
      <c r="I11218">
        <v>1</v>
      </c>
      <c r="J11218" t="s">
        <v>66</v>
      </c>
      <c r="K11218" s="33" t="str">
        <f>IF(ISNA(VLOOKUP(C11218,'Provider-EHR crosswalk'!A:B,2,FALSE)),"No EHR Specified",VLOOKUP(C11218,'Provider-EHR crosswalk'!A:B,2,FALSE))</f>
        <v>NextGen Enterprise EHR</v>
      </c>
    </row>
    <row r="11219" spans="1:11" x14ac:dyDescent="0.25">
      <c r="A11219" t="s">
        <v>143</v>
      </c>
      <c r="B11219">
        <v>149</v>
      </c>
      <c r="C11219" t="s">
        <v>639</v>
      </c>
      <c r="D11219" t="s">
        <v>144</v>
      </c>
      <c r="E11219">
        <v>0</v>
      </c>
      <c r="F11219">
        <v>24</v>
      </c>
      <c r="G11219">
        <v>0</v>
      </c>
      <c r="H11219" t="s">
        <v>116</v>
      </c>
      <c r="I11219">
        <v>1</v>
      </c>
      <c r="J11219" t="s">
        <v>66</v>
      </c>
      <c r="K11219" s="33" t="str">
        <f>IF(ISNA(VLOOKUP(C11219,'Provider-EHR crosswalk'!A:B,2,FALSE)),"No EHR Specified",VLOOKUP(C11219,'Provider-EHR crosswalk'!A:B,2,FALSE))</f>
        <v>NextGen Enterprise EHR</v>
      </c>
    </row>
    <row r="11220" spans="1:11" x14ac:dyDescent="0.25">
      <c r="A11220" t="s">
        <v>145</v>
      </c>
      <c r="B11220">
        <v>149</v>
      </c>
      <c r="C11220" t="s">
        <v>639</v>
      </c>
      <c r="D11220" t="s">
        <v>146</v>
      </c>
      <c r="E11220">
        <v>0</v>
      </c>
      <c r="F11220">
        <v>24</v>
      </c>
      <c r="G11220">
        <v>0</v>
      </c>
      <c r="H11220" t="s">
        <v>116</v>
      </c>
      <c r="I11220">
        <v>1</v>
      </c>
      <c r="J11220" t="s">
        <v>66</v>
      </c>
      <c r="K11220" s="33" t="str">
        <f>IF(ISNA(VLOOKUP(C11220,'Provider-EHR crosswalk'!A:B,2,FALSE)),"No EHR Specified",VLOOKUP(C11220,'Provider-EHR crosswalk'!A:B,2,FALSE))</f>
        <v>NextGen Enterprise EHR</v>
      </c>
    </row>
    <row r="11221" spans="1:11" x14ac:dyDescent="0.25">
      <c r="A11221" t="s">
        <v>147</v>
      </c>
      <c r="B11221">
        <v>149</v>
      </c>
      <c r="C11221" t="s">
        <v>639</v>
      </c>
      <c r="D11221" t="s">
        <v>148</v>
      </c>
      <c r="E11221">
        <v>0</v>
      </c>
      <c r="F11221">
        <v>24</v>
      </c>
      <c r="G11221">
        <v>0</v>
      </c>
      <c r="H11221" t="s">
        <v>116</v>
      </c>
      <c r="I11221">
        <v>1</v>
      </c>
      <c r="J11221" t="s">
        <v>66</v>
      </c>
      <c r="K11221" s="33" t="str">
        <f>IF(ISNA(VLOOKUP(C11221,'Provider-EHR crosswalk'!A:B,2,FALSE)),"No EHR Specified",VLOOKUP(C11221,'Provider-EHR crosswalk'!A:B,2,FALSE))</f>
        <v>NextGen Enterprise EHR</v>
      </c>
    </row>
    <row r="11222" spans="1:11" x14ac:dyDescent="0.25">
      <c r="A11222" t="s">
        <v>149</v>
      </c>
      <c r="B11222">
        <v>149</v>
      </c>
      <c r="C11222" t="s">
        <v>639</v>
      </c>
      <c r="D11222" t="s">
        <v>150</v>
      </c>
      <c r="E11222">
        <v>0</v>
      </c>
      <c r="F11222">
        <v>24</v>
      </c>
      <c r="G11222">
        <v>0</v>
      </c>
      <c r="H11222" t="s">
        <v>116</v>
      </c>
      <c r="I11222">
        <v>1</v>
      </c>
      <c r="J11222" t="s">
        <v>66</v>
      </c>
      <c r="K11222" s="33" t="str">
        <f>IF(ISNA(VLOOKUP(C11222,'Provider-EHR crosswalk'!A:B,2,FALSE)),"No EHR Specified",VLOOKUP(C11222,'Provider-EHR crosswalk'!A:B,2,FALSE))</f>
        <v>NextGen Enterprise EHR</v>
      </c>
    </row>
    <row r="11223" spans="1:11" x14ac:dyDescent="0.25">
      <c r="A11223" t="s">
        <v>151</v>
      </c>
      <c r="B11223">
        <v>149</v>
      </c>
      <c r="C11223" t="s">
        <v>639</v>
      </c>
      <c r="D11223" t="s">
        <v>152</v>
      </c>
      <c r="E11223">
        <v>0</v>
      </c>
      <c r="F11223">
        <v>24</v>
      </c>
      <c r="G11223">
        <v>0</v>
      </c>
      <c r="H11223" t="s">
        <v>116</v>
      </c>
      <c r="I11223">
        <v>1</v>
      </c>
      <c r="J11223" t="s">
        <v>66</v>
      </c>
      <c r="K11223" s="33" t="str">
        <f>IF(ISNA(VLOOKUP(C11223,'Provider-EHR crosswalk'!A:B,2,FALSE)),"No EHR Specified",VLOOKUP(C11223,'Provider-EHR crosswalk'!A:B,2,FALSE))</f>
        <v>NextGen Enterprise EHR</v>
      </c>
    </row>
    <row r="11224" spans="1:11" x14ac:dyDescent="0.25">
      <c r="A11224" t="s">
        <v>153</v>
      </c>
      <c r="B11224">
        <v>149</v>
      </c>
      <c r="C11224" t="s">
        <v>639</v>
      </c>
      <c r="D11224" t="s">
        <v>154</v>
      </c>
      <c r="E11224">
        <v>0</v>
      </c>
      <c r="F11224">
        <v>24</v>
      </c>
      <c r="G11224">
        <v>0</v>
      </c>
      <c r="H11224" t="s">
        <v>116</v>
      </c>
      <c r="I11224">
        <v>1</v>
      </c>
      <c r="J11224" t="s">
        <v>66</v>
      </c>
      <c r="K11224" s="33" t="str">
        <f>IF(ISNA(VLOOKUP(C11224,'Provider-EHR crosswalk'!A:B,2,FALSE)),"No EHR Specified",VLOOKUP(C11224,'Provider-EHR crosswalk'!A:B,2,FALSE))</f>
        <v>NextGen Enterprise EHR</v>
      </c>
    </row>
    <row r="11225" spans="1:11" x14ac:dyDescent="0.25">
      <c r="A11225" t="s">
        <v>155</v>
      </c>
      <c r="B11225">
        <v>149</v>
      </c>
      <c r="C11225" t="s">
        <v>639</v>
      </c>
      <c r="D11225" t="s">
        <v>156</v>
      </c>
      <c r="E11225">
        <v>0</v>
      </c>
      <c r="F11225">
        <v>24</v>
      </c>
      <c r="G11225">
        <v>0</v>
      </c>
      <c r="H11225" t="s">
        <v>157</v>
      </c>
      <c r="I11225" t="s">
        <v>157</v>
      </c>
      <c r="J11225" t="s">
        <v>157</v>
      </c>
      <c r="K11225" s="33" t="str">
        <f>IF(ISNA(VLOOKUP(C11225,'Provider-EHR crosswalk'!A:B,2,FALSE)),"No EHR Specified",VLOOKUP(C11225,'Provider-EHR crosswalk'!A:B,2,FALSE))</f>
        <v>NextGen Enterprise EHR</v>
      </c>
    </row>
    <row r="11226" spans="1:11" x14ac:dyDescent="0.25">
      <c r="A11226" t="s">
        <v>158</v>
      </c>
      <c r="B11226">
        <v>149</v>
      </c>
      <c r="C11226" t="s">
        <v>639</v>
      </c>
      <c r="D11226" t="s">
        <v>159</v>
      </c>
      <c r="E11226">
        <v>1</v>
      </c>
      <c r="F11226">
        <v>24</v>
      </c>
      <c r="G11226">
        <v>4.17</v>
      </c>
      <c r="H11226" t="s">
        <v>157</v>
      </c>
      <c r="I11226" t="s">
        <v>157</v>
      </c>
      <c r="J11226" t="s">
        <v>157</v>
      </c>
      <c r="K11226" s="33" t="str">
        <f>IF(ISNA(VLOOKUP(C11226,'Provider-EHR crosswalk'!A:B,2,FALSE)),"No EHR Specified",VLOOKUP(C11226,'Provider-EHR crosswalk'!A:B,2,FALSE))</f>
        <v>NextGen Enterprise EHR</v>
      </c>
    </row>
    <row r="11227" spans="1:11" x14ac:dyDescent="0.25">
      <c r="A11227" t="s">
        <v>162</v>
      </c>
      <c r="B11227">
        <v>149</v>
      </c>
      <c r="C11227" t="s">
        <v>639</v>
      </c>
      <c r="D11227" t="s">
        <v>163</v>
      </c>
      <c r="E11227">
        <v>23</v>
      </c>
      <c r="F11227">
        <v>24</v>
      </c>
      <c r="G11227">
        <v>95.83</v>
      </c>
      <c r="H11227" t="s">
        <v>65</v>
      </c>
      <c r="I11227">
        <v>95</v>
      </c>
      <c r="J11227" t="s">
        <v>66</v>
      </c>
      <c r="K11227" s="33" t="str">
        <f>IF(ISNA(VLOOKUP(C11227,'Provider-EHR crosswalk'!A:B,2,FALSE)),"No EHR Specified",VLOOKUP(C11227,'Provider-EHR crosswalk'!A:B,2,FALSE))</f>
        <v>NextGen Enterprise EHR</v>
      </c>
    </row>
    <row r="11228" spans="1:11" x14ac:dyDescent="0.25">
      <c r="A11228" t="s">
        <v>164</v>
      </c>
      <c r="B11228">
        <v>149</v>
      </c>
      <c r="C11228" t="s">
        <v>639</v>
      </c>
      <c r="D11228" t="s">
        <v>165</v>
      </c>
      <c r="E11228">
        <v>4</v>
      </c>
      <c r="F11228">
        <v>4</v>
      </c>
      <c r="G11228">
        <v>100</v>
      </c>
      <c r="H11228" t="s">
        <v>65</v>
      </c>
      <c r="I11228">
        <v>95</v>
      </c>
      <c r="J11228" t="s">
        <v>66</v>
      </c>
      <c r="K11228" s="33" t="str">
        <f>IF(ISNA(VLOOKUP(C11228,'Provider-EHR crosswalk'!A:B,2,FALSE)),"No EHR Specified",VLOOKUP(C11228,'Provider-EHR crosswalk'!A:B,2,FALSE))</f>
        <v>NextGen Enterprise EHR</v>
      </c>
    </row>
    <row r="11229" spans="1:11" x14ac:dyDescent="0.25">
      <c r="A11229" t="s">
        <v>166</v>
      </c>
      <c r="B11229">
        <v>149</v>
      </c>
      <c r="C11229" t="s">
        <v>639</v>
      </c>
      <c r="D11229" t="s">
        <v>167</v>
      </c>
      <c r="E11229">
        <v>0</v>
      </c>
      <c r="F11229">
        <v>4</v>
      </c>
      <c r="G11229">
        <v>0</v>
      </c>
      <c r="H11229" t="s">
        <v>116</v>
      </c>
      <c r="I11229">
        <v>5</v>
      </c>
      <c r="J11229" t="s">
        <v>66</v>
      </c>
      <c r="K11229" s="33" t="str">
        <f>IF(ISNA(VLOOKUP(C11229,'Provider-EHR crosswalk'!A:B,2,FALSE)),"No EHR Specified",VLOOKUP(C11229,'Provider-EHR crosswalk'!A:B,2,FALSE))</f>
        <v>NextGen Enterprise EHR</v>
      </c>
    </row>
    <row r="11230" spans="1:11" x14ac:dyDescent="0.25">
      <c r="A11230" t="s">
        <v>168</v>
      </c>
      <c r="B11230">
        <v>149</v>
      </c>
      <c r="C11230" t="s">
        <v>639</v>
      </c>
      <c r="D11230" t="s">
        <v>169</v>
      </c>
      <c r="E11230">
        <v>0</v>
      </c>
      <c r="F11230">
        <v>4</v>
      </c>
      <c r="G11230">
        <v>0</v>
      </c>
      <c r="H11230" t="s">
        <v>116</v>
      </c>
      <c r="I11230">
        <v>5</v>
      </c>
      <c r="J11230" t="s">
        <v>66</v>
      </c>
      <c r="K11230" s="33" t="str">
        <f>IF(ISNA(VLOOKUP(C11230,'Provider-EHR crosswalk'!A:B,2,FALSE)),"No EHR Specified",VLOOKUP(C11230,'Provider-EHR crosswalk'!A:B,2,FALSE))</f>
        <v>NextGen Enterprise EHR</v>
      </c>
    </row>
    <row r="11231" spans="1:11" x14ac:dyDescent="0.25">
      <c r="A11231" t="s">
        <v>170</v>
      </c>
      <c r="B11231">
        <v>149</v>
      </c>
      <c r="C11231" t="s">
        <v>639</v>
      </c>
      <c r="D11231" t="s">
        <v>171</v>
      </c>
      <c r="E11231">
        <v>0</v>
      </c>
      <c r="F11231">
        <v>4</v>
      </c>
      <c r="G11231">
        <v>0</v>
      </c>
      <c r="H11231" t="s">
        <v>116</v>
      </c>
      <c r="I11231">
        <v>5</v>
      </c>
      <c r="J11231" t="s">
        <v>66</v>
      </c>
      <c r="K11231" s="33" t="str">
        <f>IF(ISNA(VLOOKUP(C11231,'Provider-EHR crosswalk'!A:B,2,FALSE)),"No EHR Specified",VLOOKUP(C11231,'Provider-EHR crosswalk'!A:B,2,FALSE))</f>
        <v>NextGen Enterprise EHR</v>
      </c>
    </row>
    <row r="11232" spans="1:11" x14ac:dyDescent="0.25">
      <c r="A11232" t="s">
        <v>172</v>
      </c>
      <c r="B11232">
        <v>149</v>
      </c>
      <c r="C11232" t="s">
        <v>639</v>
      </c>
      <c r="D11232" t="s">
        <v>173</v>
      </c>
      <c r="E11232">
        <v>0</v>
      </c>
      <c r="F11232">
        <v>24</v>
      </c>
      <c r="G11232">
        <v>0</v>
      </c>
      <c r="H11232" t="s">
        <v>116</v>
      </c>
      <c r="I11232">
        <v>5</v>
      </c>
      <c r="J11232" t="s">
        <v>66</v>
      </c>
      <c r="K11232" s="33" t="str">
        <f>IF(ISNA(VLOOKUP(C11232,'Provider-EHR crosswalk'!A:B,2,FALSE)),"No EHR Specified",VLOOKUP(C11232,'Provider-EHR crosswalk'!A:B,2,FALSE))</f>
        <v>NextGen Enterprise EHR</v>
      </c>
    </row>
    <row r="11233" spans="1:11" x14ac:dyDescent="0.25">
      <c r="A11233" t="s">
        <v>174</v>
      </c>
      <c r="B11233">
        <v>149</v>
      </c>
      <c r="C11233" t="s">
        <v>639</v>
      </c>
      <c r="D11233" t="s">
        <v>175</v>
      </c>
      <c r="E11233">
        <v>0</v>
      </c>
      <c r="F11233">
        <v>24</v>
      </c>
      <c r="G11233">
        <v>0</v>
      </c>
      <c r="H11233" t="s">
        <v>116</v>
      </c>
      <c r="I11233">
        <v>5</v>
      </c>
      <c r="J11233" t="s">
        <v>66</v>
      </c>
      <c r="K11233" s="33" t="str">
        <f>IF(ISNA(VLOOKUP(C11233,'Provider-EHR crosswalk'!A:B,2,FALSE)),"No EHR Specified",VLOOKUP(C11233,'Provider-EHR crosswalk'!A:B,2,FALSE))</f>
        <v>NextGen Enterprise EHR</v>
      </c>
    </row>
    <row r="11234" spans="1:11" x14ac:dyDescent="0.25">
      <c r="A11234" t="s">
        <v>176</v>
      </c>
      <c r="B11234">
        <v>149</v>
      </c>
      <c r="C11234" t="s">
        <v>639</v>
      </c>
      <c r="D11234" t="s">
        <v>177</v>
      </c>
      <c r="E11234">
        <v>1</v>
      </c>
      <c r="F11234">
        <v>24</v>
      </c>
      <c r="G11234">
        <v>4.17</v>
      </c>
      <c r="H11234" t="s">
        <v>116</v>
      </c>
      <c r="I11234">
        <v>5</v>
      </c>
      <c r="J11234" t="s">
        <v>66</v>
      </c>
      <c r="K11234" s="33" t="str">
        <f>IF(ISNA(VLOOKUP(C11234,'Provider-EHR crosswalk'!A:B,2,FALSE)),"No EHR Specified",VLOOKUP(C11234,'Provider-EHR crosswalk'!A:B,2,FALSE))</f>
        <v>NextGen Enterprise EHR</v>
      </c>
    </row>
    <row r="11235" spans="1:11" x14ac:dyDescent="0.25">
      <c r="A11235" t="s">
        <v>63</v>
      </c>
      <c r="B11235">
        <v>104</v>
      </c>
      <c r="C11235" t="s">
        <v>1059</v>
      </c>
      <c r="D11235" t="s">
        <v>64</v>
      </c>
      <c r="E11235">
        <v>39</v>
      </c>
      <c r="F11235">
        <v>39</v>
      </c>
      <c r="G11235">
        <v>100</v>
      </c>
      <c r="H11235" t="s">
        <v>65</v>
      </c>
      <c r="I11235">
        <v>99</v>
      </c>
      <c r="J11235" t="s">
        <v>66</v>
      </c>
      <c r="K11235" s="33" t="str">
        <f>IF(ISNA(VLOOKUP(C11235,'Provider-EHR crosswalk'!A:B,2,FALSE)),"No EHR Specified",VLOOKUP(C11235,'Provider-EHR crosswalk'!A:B,2,FALSE))</f>
        <v>NetSmart MyEvolv</v>
      </c>
    </row>
    <row r="11236" spans="1:11" x14ac:dyDescent="0.25">
      <c r="A11236" t="s">
        <v>67</v>
      </c>
      <c r="B11236">
        <v>104</v>
      </c>
      <c r="C11236" t="s">
        <v>1059</v>
      </c>
      <c r="D11236" t="s">
        <v>68</v>
      </c>
      <c r="E11236">
        <v>22</v>
      </c>
      <c r="F11236">
        <v>39</v>
      </c>
      <c r="G11236">
        <v>56.41</v>
      </c>
      <c r="H11236" t="s">
        <v>65</v>
      </c>
      <c r="I11236">
        <v>75</v>
      </c>
      <c r="J11236" t="s">
        <v>69</v>
      </c>
      <c r="K11236" s="33" t="str">
        <f>IF(ISNA(VLOOKUP(C11236,'Provider-EHR crosswalk'!A:B,2,FALSE)),"No EHR Specified",VLOOKUP(C11236,'Provider-EHR crosswalk'!A:B,2,FALSE))</f>
        <v>NetSmart MyEvolv</v>
      </c>
    </row>
    <row r="11237" spans="1:11" x14ac:dyDescent="0.25">
      <c r="A11237" t="s">
        <v>70</v>
      </c>
      <c r="B11237">
        <v>104</v>
      </c>
      <c r="C11237" t="s">
        <v>1059</v>
      </c>
      <c r="D11237" t="s">
        <v>71</v>
      </c>
      <c r="E11237">
        <v>39</v>
      </c>
      <c r="F11237">
        <v>39</v>
      </c>
      <c r="G11237">
        <v>100</v>
      </c>
      <c r="H11237" t="s">
        <v>65</v>
      </c>
      <c r="I11237">
        <v>99</v>
      </c>
      <c r="J11237" t="s">
        <v>66</v>
      </c>
      <c r="K11237" s="33" t="str">
        <f>IF(ISNA(VLOOKUP(C11237,'Provider-EHR crosswalk'!A:B,2,FALSE)),"No EHR Specified",VLOOKUP(C11237,'Provider-EHR crosswalk'!A:B,2,FALSE))</f>
        <v>NetSmart MyEvolv</v>
      </c>
    </row>
    <row r="11238" spans="1:11" x14ac:dyDescent="0.25">
      <c r="A11238" t="s">
        <v>72</v>
      </c>
      <c r="B11238">
        <v>104</v>
      </c>
      <c r="C11238" t="s">
        <v>1059</v>
      </c>
      <c r="D11238" t="s">
        <v>73</v>
      </c>
      <c r="E11238">
        <v>39</v>
      </c>
      <c r="F11238">
        <v>39</v>
      </c>
      <c r="G11238">
        <v>100</v>
      </c>
      <c r="H11238" t="s">
        <v>65</v>
      </c>
      <c r="I11238">
        <v>99</v>
      </c>
      <c r="J11238" t="s">
        <v>66</v>
      </c>
      <c r="K11238" s="33" t="str">
        <f>IF(ISNA(VLOOKUP(C11238,'Provider-EHR crosswalk'!A:B,2,FALSE)),"No EHR Specified",VLOOKUP(C11238,'Provider-EHR crosswalk'!A:B,2,FALSE))</f>
        <v>NetSmart MyEvolv</v>
      </c>
    </row>
    <row r="11239" spans="1:11" x14ac:dyDescent="0.25">
      <c r="A11239" t="s">
        <v>74</v>
      </c>
      <c r="B11239">
        <v>104</v>
      </c>
      <c r="C11239" t="s">
        <v>1059</v>
      </c>
      <c r="D11239" t="s">
        <v>75</v>
      </c>
      <c r="E11239">
        <v>39</v>
      </c>
      <c r="F11239">
        <v>39</v>
      </c>
      <c r="G11239">
        <v>100</v>
      </c>
      <c r="H11239" t="s">
        <v>65</v>
      </c>
      <c r="I11239">
        <v>99</v>
      </c>
      <c r="J11239" t="s">
        <v>66</v>
      </c>
      <c r="K11239" s="33" t="str">
        <f>IF(ISNA(VLOOKUP(C11239,'Provider-EHR crosswalk'!A:B,2,FALSE)),"No EHR Specified",VLOOKUP(C11239,'Provider-EHR crosswalk'!A:B,2,FALSE))</f>
        <v>NetSmart MyEvolv</v>
      </c>
    </row>
    <row r="11240" spans="1:11" x14ac:dyDescent="0.25">
      <c r="A11240" t="s">
        <v>76</v>
      </c>
      <c r="B11240">
        <v>104</v>
      </c>
      <c r="C11240" t="s">
        <v>1059</v>
      </c>
      <c r="D11240" t="s">
        <v>77</v>
      </c>
      <c r="E11240">
        <v>39</v>
      </c>
      <c r="F11240">
        <v>39</v>
      </c>
      <c r="G11240">
        <v>100</v>
      </c>
      <c r="H11240" t="s">
        <v>65</v>
      </c>
      <c r="I11240">
        <v>85</v>
      </c>
      <c r="J11240" t="s">
        <v>66</v>
      </c>
      <c r="K11240" s="33" t="str">
        <f>IF(ISNA(VLOOKUP(C11240,'Provider-EHR crosswalk'!A:B,2,FALSE)),"No EHR Specified",VLOOKUP(C11240,'Provider-EHR crosswalk'!A:B,2,FALSE))</f>
        <v>NetSmart MyEvolv</v>
      </c>
    </row>
    <row r="11241" spans="1:11" x14ac:dyDescent="0.25">
      <c r="A11241" t="s">
        <v>78</v>
      </c>
      <c r="B11241">
        <v>104</v>
      </c>
      <c r="C11241" t="s">
        <v>1059</v>
      </c>
      <c r="D11241" t="s">
        <v>79</v>
      </c>
      <c r="E11241">
        <v>39</v>
      </c>
      <c r="F11241">
        <v>39</v>
      </c>
      <c r="G11241">
        <v>100</v>
      </c>
      <c r="H11241" t="s">
        <v>65</v>
      </c>
      <c r="I11241">
        <v>85</v>
      </c>
      <c r="J11241" t="s">
        <v>66</v>
      </c>
      <c r="K11241" s="33" t="str">
        <f>IF(ISNA(VLOOKUP(C11241,'Provider-EHR crosswalk'!A:B,2,FALSE)),"No EHR Specified",VLOOKUP(C11241,'Provider-EHR crosswalk'!A:B,2,FALSE))</f>
        <v>NetSmart MyEvolv</v>
      </c>
    </row>
    <row r="11242" spans="1:11" x14ac:dyDescent="0.25">
      <c r="A11242" t="s">
        <v>80</v>
      </c>
      <c r="B11242">
        <v>104</v>
      </c>
      <c r="C11242" t="s">
        <v>1059</v>
      </c>
      <c r="D11242" t="s">
        <v>81</v>
      </c>
      <c r="E11242">
        <v>39</v>
      </c>
      <c r="F11242">
        <v>39</v>
      </c>
      <c r="G11242">
        <v>100</v>
      </c>
      <c r="H11242" t="s">
        <v>65</v>
      </c>
      <c r="I11242">
        <v>85</v>
      </c>
      <c r="J11242" t="s">
        <v>66</v>
      </c>
      <c r="K11242" s="33" t="str">
        <f>IF(ISNA(VLOOKUP(C11242,'Provider-EHR crosswalk'!A:B,2,FALSE)),"No EHR Specified",VLOOKUP(C11242,'Provider-EHR crosswalk'!A:B,2,FALSE))</f>
        <v>NetSmart MyEvolv</v>
      </c>
    </row>
    <row r="11243" spans="1:11" x14ac:dyDescent="0.25">
      <c r="A11243" t="s">
        <v>82</v>
      </c>
      <c r="B11243">
        <v>104</v>
      </c>
      <c r="C11243" t="s">
        <v>1059</v>
      </c>
      <c r="D11243" t="s">
        <v>83</v>
      </c>
      <c r="E11243">
        <v>39</v>
      </c>
      <c r="F11243">
        <v>39</v>
      </c>
      <c r="G11243">
        <v>100</v>
      </c>
      <c r="H11243" t="s">
        <v>65</v>
      </c>
      <c r="I11243">
        <v>85</v>
      </c>
      <c r="J11243" t="s">
        <v>66</v>
      </c>
      <c r="K11243" s="33" t="str">
        <f>IF(ISNA(VLOOKUP(C11243,'Provider-EHR crosswalk'!A:B,2,FALSE)),"No EHR Specified",VLOOKUP(C11243,'Provider-EHR crosswalk'!A:B,2,FALSE))</f>
        <v>NetSmart MyEvolv</v>
      </c>
    </row>
    <row r="11244" spans="1:11" x14ac:dyDescent="0.25">
      <c r="A11244" t="s">
        <v>84</v>
      </c>
      <c r="B11244">
        <v>104</v>
      </c>
      <c r="C11244" t="s">
        <v>1059</v>
      </c>
      <c r="D11244" t="s">
        <v>85</v>
      </c>
      <c r="E11244">
        <v>39</v>
      </c>
      <c r="F11244">
        <v>39</v>
      </c>
      <c r="G11244">
        <v>100</v>
      </c>
      <c r="H11244" t="s">
        <v>65</v>
      </c>
      <c r="I11244">
        <v>85</v>
      </c>
      <c r="J11244" t="s">
        <v>66</v>
      </c>
      <c r="K11244" s="33" t="str">
        <f>IF(ISNA(VLOOKUP(C11244,'Provider-EHR crosswalk'!A:B,2,FALSE)),"No EHR Specified",VLOOKUP(C11244,'Provider-EHR crosswalk'!A:B,2,FALSE))</f>
        <v>NetSmart MyEvolv</v>
      </c>
    </row>
    <row r="11245" spans="1:11" x14ac:dyDescent="0.25">
      <c r="A11245" t="s">
        <v>86</v>
      </c>
      <c r="B11245">
        <v>104</v>
      </c>
      <c r="C11245" t="s">
        <v>1059</v>
      </c>
      <c r="D11245" t="s">
        <v>87</v>
      </c>
      <c r="E11245">
        <v>39</v>
      </c>
      <c r="F11245">
        <v>39</v>
      </c>
      <c r="G11245">
        <v>100</v>
      </c>
      <c r="H11245" t="s">
        <v>65</v>
      </c>
      <c r="I11245">
        <v>95</v>
      </c>
      <c r="J11245" t="s">
        <v>66</v>
      </c>
      <c r="K11245" s="33" t="str">
        <f>IF(ISNA(VLOOKUP(C11245,'Provider-EHR crosswalk'!A:B,2,FALSE)),"No EHR Specified",VLOOKUP(C11245,'Provider-EHR crosswalk'!A:B,2,FALSE))</f>
        <v>NetSmart MyEvolv</v>
      </c>
    </row>
    <row r="11246" spans="1:11" x14ac:dyDescent="0.25">
      <c r="A11246" t="s">
        <v>88</v>
      </c>
      <c r="B11246">
        <v>104</v>
      </c>
      <c r="C11246" t="s">
        <v>1059</v>
      </c>
      <c r="D11246" t="s">
        <v>89</v>
      </c>
      <c r="E11246">
        <v>39</v>
      </c>
      <c r="F11246">
        <v>39</v>
      </c>
      <c r="G11246">
        <v>100</v>
      </c>
      <c r="H11246" t="s">
        <v>65</v>
      </c>
      <c r="I11246">
        <v>95</v>
      </c>
      <c r="J11246" t="s">
        <v>66</v>
      </c>
      <c r="K11246" s="33" t="str">
        <f>IF(ISNA(VLOOKUP(C11246,'Provider-EHR crosswalk'!A:B,2,FALSE)),"No EHR Specified",VLOOKUP(C11246,'Provider-EHR crosswalk'!A:B,2,FALSE))</f>
        <v>NetSmart MyEvolv</v>
      </c>
    </row>
    <row r="11247" spans="1:11" x14ac:dyDescent="0.25">
      <c r="A11247" t="s">
        <v>90</v>
      </c>
      <c r="B11247">
        <v>104</v>
      </c>
      <c r="C11247" t="s">
        <v>1059</v>
      </c>
      <c r="D11247" t="s">
        <v>91</v>
      </c>
      <c r="E11247">
        <v>39</v>
      </c>
      <c r="F11247">
        <v>39</v>
      </c>
      <c r="G11247">
        <v>100</v>
      </c>
      <c r="H11247" t="s">
        <v>65</v>
      </c>
      <c r="I11247">
        <v>90</v>
      </c>
      <c r="J11247" t="s">
        <v>66</v>
      </c>
      <c r="K11247" s="33" t="str">
        <f>IF(ISNA(VLOOKUP(C11247,'Provider-EHR crosswalk'!A:B,2,FALSE)),"No EHR Specified",VLOOKUP(C11247,'Provider-EHR crosswalk'!A:B,2,FALSE))</f>
        <v>NetSmart MyEvolv</v>
      </c>
    </row>
    <row r="11248" spans="1:11" x14ac:dyDescent="0.25">
      <c r="A11248" t="s">
        <v>92</v>
      </c>
      <c r="B11248">
        <v>104</v>
      </c>
      <c r="C11248" t="s">
        <v>1059</v>
      </c>
      <c r="D11248" t="s">
        <v>93</v>
      </c>
      <c r="E11248">
        <v>14</v>
      </c>
      <c r="F11248">
        <v>39</v>
      </c>
      <c r="G11248">
        <v>35.9</v>
      </c>
      <c r="H11248" t="s">
        <v>65</v>
      </c>
      <c r="I11248">
        <v>90</v>
      </c>
      <c r="J11248" t="s">
        <v>69</v>
      </c>
      <c r="K11248" s="33" t="str">
        <f>IF(ISNA(VLOOKUP(C11248,'Provider-EHR crosswalk'!A:B,2,FALSE)),"No EHR Specified",VLOOKUP(C11248,'Provider-EHR crosswalk'!A:B,2,FALSE))</f>
        <v>NetSmart MyEvolv</v>
      </c>
    </row>
    <row r="11249" spans="1:11" x14ac:dyDescent="0.25">
      <c r="A11249" t="s">
        <v>94</v>
      </c>
      <c r="B11249">
        <v>104</v>
      </c>
      <c r="C11249" t="s">
        <v>1059</v>
      </c>
      <c r="D11249" t="s">
        <v>95</v>
      </c>
      <c r="E11249">
        <v>17</v>
      </c>
      <c r="F11249">
        <v>39</v>
      </c>
      <c r="G11249">
        <v>43.59</v>
      </c>
      <c r="H11249" t="s">
        <v>65</v>
      </c>
      <c r="I11249">
        <v>90</v>
      </c>
      <c r="J11249" t="s">
        <v>69</v>
      </c>
      <c r="K11249" s="33" t="str">
        <f>IF(ISNA(VLOOKUP(C11249,'Provider-EHR crosswalk'!A:B,2,FALSE)),"No EHR Specified",VLOOKUP(C11249,'Provider-EHR crosswalk'!A:B,2,FALSE))</f>
        <v>NetSmart MyEvolv</v>
      </c>
    </row>
    <row r="11250" spans="1:11" x14ac:dyDescent="0.25">
      <c r="A11250" t="s">
        <v>96</v>
      </c>
      <c r="B11250">
        <v>104</v>
      </c>
      <c r="C11250" t="s">
        <v>1059</v>
      </c>
      <c r="D11250" t="s">
        <v>97</v>
      </c>
      <c r="E11250">
        <v>21</v>
      </c>
      <c r="F11250">
        <v>39</v>
      </c>
      <c r="G11250">
        <v>53.85</v>
      </c>
      <c r="H11250" t="s">
        <v>65</v>
      </c>
      <c r="I11250">
        <v>90</v>
      </c>
      <c r="J11250" t="s">
        <v>69</v>
      </c>
      <c r="K11250" s="33" t="str">
        <f>IF(ISNA(VLOOKUP(C11250,'Provider-EHR crosswalk'!A:B,2,FALSE)),"No EHR Specified",VLOOKUP(C11250,'Provider-EHR crosswalk'!A:B,2,FALSE))</f>
        <v>NetSmart MyEvolv</v>
      </c>
    </row>
    <row r="11251" spans="1:11" x14ac:dyDescent="0.25">
      <c r="A11251" t="s">
        <v>98</v>
      </c>
      <c r="B11251">
        <v>104</v>
      </c>
      <c r="C11251" t="s">
        <v>1059</v>
      </c>
      <c r="D11251" t="s">
        <v>99</v>
      </c>
      <c r="E11251">
        <v>21</v>
      </c>
      <c r="F11251">
        <v>39</v>
      </c>
      <c r="G11251">
        <v>53.85</v>
      </c>
      <c r="H11251" t="s">
        <v>65</v>
      </c>
      <c r="I11251">
        <v>90</v>
      </c>
      <c r="J11251" t="s">
        <v>69</v>
      </c>
      <c r="K11251" s="33" t="str">
        <f>IF(ISNA(VLOOKUP(C11251,'Provider-EHR crosswalk'!A:B,2,FALSE)),"No EHR Specified",VLOOKUP(C11251,'Provider-EHR crosswalk'!A:B,2,FALSE))</f>
        <v>NetSmart MyEvolv</v>
      </c>
    </row>
    <row r="11252" spans="1:11" x14ac:dyDescent="0.25">
      <c r="A11252" t="s">
        <v>100</v>
      </c>
      <c r="B11252">
        <v>104</v>
      </c>
      <c r="C11252" t="s">
        <v>1059</v>
      </c>
      <c r="D11252" t="s">
        <v>101</v>
      </c>
      <c r="E11252">
        <v>225</v>
      </c>
      <c r="F11252">
        <v>225</v>
      </c>
      <c r="G11252">
        <v>100</v>
      </c>
      <c r="H11252" t="s">
        <v>65</v>
      </c>
      <c r="I11252">
        <v>99</v>
      </c>
      <c r="J11252" t="s">
        <v>66</v>
      </c>
      <c r="K11252" s="33" t="str">
        <f>IF(ISNA(VLOOKUP(C11252,'Provider-EHR crosswalk'!A:B,2,FALSE)),"No EHR Specified",VLOOKUP(C11252,'Provider-EHR crosswalk'!A:B,2,FALSE))</f>
        <v>NetSmart MyEvolv</v>
      </c>
    </row>
    <row r="11253" spans="1:11" x14ac:dyDescent="0.25">
      <c r="A11253" t="s">
        <v>102</v>
      </c>
      <c r="B11253">
        <v>104</v>
      </c>
      <c r="C11253" t="s">
        <v>1059</v>
      </c>
      <c r="D11253" t="s">
        <v>103</v>
      </c>
      <c r="E11253">
        <v>225</v>
      </c>
      <c r="F11253">
        <v>225</v>
      </c>
      <c r="G11253">
        <v>100</v>
      </c>
      <c r="H11253" t="s">
        <v>65</v>
      </c>
      <c r="I11253">
        <v>99</v>
      </c>
      <c r="J11253" t="s">
        <v>66</v>
      </c>
      <c r="K11253" s="33" t="str">
        <f>IF(ISNA(VLOOKUP(C11253,'Provider-EHR crosswalk'!A:B,2,FALSE)),"No EHR Specified",VLOOKUP(C11253,'Provider-EHR crosswalk'!A:B,2,FALSE))</f>
        <v>NetSmart MyEvolv</v>
      </c>
    </row>
    <row r="11254" spans="1:11" x14ac:dyDescent="0.25">
      <c r="A11254" t="s">
        <v>104</v>
      </c>
      <c r="B11254">
        <v>104</v>
      </c>
      <c r="C11254" t="s">
        <v>1059</v>
      </c>
      <c r="D11254" t="s">
        <v>105</v>
      </c>
      <c r="E11254">
        <v>225</v>
      </c>
      <c r="F11254">
        <v>225</v>
      </c>
      <c r="G11254">
        <v>100</v>
      </c>
      <c r="H11254" t="s">
        <v>65</v>
      </c>
      <c r="I11254">
        <v>99</v>
      </c>
      <c r="J11254" t="s">
        <v>66</v>
      </c>
      <c r="K11254" s="33" t="str">
        <f>IF(ISNA(VLOOKUP(C11254,'Provider-EHR crosswalk'!A:B,2,FALSE)),"No EHR Specified",VLOOKUP(C11254,'Provider-EHR crosswalk'!A:B,2,FALSE))</f>
        <v>NetSmart MyEvolv</v>
      </c>
    </row>
    <row r="11255" spans="1:11" x14ac:dyDescent="0.25">
      <c r="A11255" t="s">
        <v>106</v>
      </c>
      <c r="B11255">
        <v>104</v>
      </c>
      <c r="C11255" t="s">
        <v>1059</v>
      </c>
      <c r="D11255" t="s">
        <v>107</v>
      </c>
      <c r="E11255">
        <v>225</v>
      </c>
      <c r="F11255">
        <v>225</v>
      </c>
      <c r="G11255">
        <v>100</v>
      </c>
      <c r="H11255" t="s">
        <v>65</v>
      </c>
      <c r="I11255">
        <v>99</v>
      </c>
      <c r="J11255" t="s">
        <v>66</v>
      </c>
      <c r="K11255" s="33" t="str">
        <f>IF(ISNA(VLOOKUP(C11255,'Provider-EHR crosswalk'!A:B,2,FALSE)),"No EHR Specified",VLOOKUP(C11255,'Provider-EHR crosswalk'!A:B,2,FALSE))</f>
        <v>NetSmart MyEvolv</v>
      </c>
    </row>
    <row r="11256" spans="1:11" x14ac:dyDescent="0.25">
      <c r="A11256" t="s">
        <v>108</v>
      </c>
      <c r="B11256">
        <v>104</v>
      </c>
      <c r="C11256" t="s">
        <v>1059</v>
      </c>
      <c r="D11256" t="s">
        <v>109</v>
      </c>
      <c r="E11256">
        <v>225</v>
      </c>
      <c r="F11256">
        <v>225</v>
      </c>
      <c r="G11256">
        <v>100</v>
      </c>
      <c r="H11256" t="s">
        <v>65</v>
      </c>
      <c r="I11256">
        <v>99</v>
      </c>
      <c r="J11256" t="s">
        <v>66</v>
      </c>
      <c r="K11256" s="33" t="str">
        <f>IF(ISNA(VLOOKUP(C11256,'Provider-EHR crosswalk'!A:B,2,FALSE)),"No EHR Specified",VLOOKUP(C11256,'Provider-EHR crosswalk'!A:B,2,FALSE))</f>
        <v>NetSmart MyEvolv</v>
      </c>
    </row>
    <row r="11257" spans="1:11" x14ac:dyDescent="0.25">
      <c r="A11257" t="s">
        <v>110</v>
      </c>
      <c r="B11257">
        <v>104</v>
      </c>
      <c r="C11257" t="s">
        <v>1059</v>
      </c>
      <c r="D11257" t="s">
        <v>111</v>
      </c>
      <c r="E11257">
        <v>225</v>
      </c>
      <c r="F11257">
        <v>225</v>
      </c>
      <c r="G11257">
        <v>100</v>
      </c>
      <c r="H11257" t="s">
        <v>65</v>
      </c>
      <c r="I11257">
        <v>99</v>
      </c>
      <c r="J11257" t="s">
        <v>66</v>
      </c>
      <c r="K11257" s="33" t="str">
        <f>IF(ISNA(VLOOKUP(C11257,'Provider-EHR crosswalk'!A:B,2,FALSE)),"No EHR Specified",VLOOKUP(C11257,'Provider-EHR crosswalk'!A:B,2,FALSE))</f>
        <v>NetSmart MyEvolv</v>
      </c>
    </row>
    <row r="11258" spans="1:11" x14ac:dyDescent="0.25">
      <c r="A11258" t="s">
        <v>112</v>
      </c>
      <c r="B11258">
        <v>104</v>
      </c>
      <c r="C11258" t="s">
        <v>1059</v>
      </c>
      <c r="D11258" t="s">
        <v>113</v>
      </c>
      <c r="E11258">
        <v>225</v>
      </c>
      <c r="F11258">
        <v>225</v>
      </c>
      <c r="G11258">
        <v>100</v>
      </c>
      <c r="H11258" t="s">
        <v>65</v>
      </c>
      <c r="I11258">
        <v>99</v>
      </c>
      <c r="J11258" t="s">
        <v>66</v>
      </c>
      <c r="K11258" s="33" t="str">
        <f>IF(ISNA(VLOOKUP(C11258,'Provider-EHR crosswalk'!A:B,2,FALSE)),"No EHR Specified",VLOOKUP(C11258,'Provider-EHR crosswalk'!A:B,2,FALSE))</f>
        <v>NetSmart MyEvolv</v>
      </c>
    </row>
    <row r="11259" spans="1:11" x14ac:dyDescent="0.25">
      <c r="A11259" t="s">
        <v>114</v>
      </c>
      <c r="B11259">
        <v>104</v>
      </c>
      <c r="C11259" t="s">
        <v>1059</v>
      </c>
      <c r="D11259" t="s">
        <v>115</v>
      </c>
      <c r="E11259">
        <v>1</v>
      </c>
      <c r="F11259">
        <v>39</v>
      </c>
      <c r="G11259">
        <v>2.56</v>
      </c>
      <c r="H11259" t="s">
        <v>116</v>
      </c>
      <c r="I11259">
        <v>4</v>
      </c>
      <c r="J11259" t="s">
        <v>66</v>
      </c>
      <c r="K11259" s="33" t="str">
        <f>IF(ISNA(VLOOKUP(C11259,'Provider-EHR crosswalk'!A:B,2,FALSE)),"No EHR Specified",VLOOKUP(C11259,'Provider-EHR crosswalk'!A:B,2,FALSE))</f>
        <v>NetSmart MyEvolv</v>
      </c>
    </row>
    <row r="11260" spans="1:11" x14ac:dyDescent="0.25">
      <c r="A11260" t="s">
        <v>117</v>
      </c>
      <c r="B11260">
        <v>104</v>
      </c>
      <c r="C11260" t="s">
        <v>1059</v>
      </c>
      <c r="D11260" t="s">
        <v>118</v>
      </c>
      <c r="E11260">
        <v>0</v>
      </c>
      <c r="F11260">
        <v>39</v>
      </c>
      <c r="G11260">
        <v>0</v>
      </c>
      <c r="H11260" t="s">
        <v>116</v>
      </c>
      <c r="I11260">
        <v>4</v>
      </c>
      <c r="J11260" t="s">
        <v>66</v>
      </c>
      <c r="K11260" s="33" t="str">
        <f>IF(ISNA(VLOOKUP(C11260,'Provider-EHR crosswalk'!A:B,2,FALSE)),"No EHR Specified",VLOOKUP(C11260,'Provider-EHR crosswalk'!A:B,2,FALSE))</f>
        <v>NetSmart MyEvolv</v>
      </c>
    </row>
    <row r="11261" spans="1:11" x14ac:dyDescent="0.25">
      <c r="A11261" t="s">
        <v>119</v>
      </c>
      <c r="B11261">
        <v>104</v>
      </c>
      <c r="C11261" t="s">
        <v>1059</v>
      </c>
      <c r="D11261" t="s">
        <v>120</v>
      </c>
      <c r="E11261">
        <v>1</v>
      </c>
      <c r="F11261">
        <v>39</v>
      </c>
      <c r="G11261">
        <v>2.56</v>
      </c>
      <c r="H11261" t="s">
        <v>116</v>
      </c>
      <c r="I11261">
        <v>4</v>
      </c>
      <c r="J11261" t="s">
        <v>66</v>
      </c>
      <c r="K11261" s="33" t="str">
        <f>IF(ISNA(VLOOKUP(C11261,'Provider-EHR crosswalk'!A:B,2,FALSE)),"No EHR Specified",VLOOKUP(C11261,'Provider-EHR crosswalk'!A:B,2,FALSE))</f>
        <v>NetSmart MyEvolv</v>
      </c>
    </row>
    <row r="11262" spans="1:11" x14ac:dyDescent="0.25">
      <c r="A11262" t="s">
        <v>121</v>
      </c>
      <c r="B11262">
        <v>104</v>
      </c>
      <c r="C11262" t="s">
        <v>1059</v>
      </c>
      <c r="D11262" t="s">
        <v>122</v>
      </c>
      <c r="E11262">
        <v>0</v>
      </c>
      <c r="F11262">
        <v>39</v>
      </c>
      <c r="G11262">
        <v>0</v>
      </c>
      <c r="H11262" t="s">
        <v>116</v>
      </c>
      <c r="I11262">
        <v>1</v>
      </c>
      <c r="J11262" t="s">
        <v>66</v>
      </c>
      <c r="K11262" s="33" t="str">
        <f>IF(ISNA(VLOOKUP(C11262,'Provider-EHR crosswalk'!A:B,2,FALSE)),"No EHR Specified",VLOOKUP(C11262,'Provider-EHR crosswalk'!A:B,2,FALSE))</f>
        <v>NetSmart MyEvolv</v>
      </c>
    </row>
    <row r="11263" spans="1:11" x14ac:dyDescent="0.25">
      <c r="A11263" t="s">
        <v>123</v>
      </c>
      <c r="B11263">
        <v>104</v>
      </c>
      <c r="C11263" t="s">
        <v>1059</v>
      </c>
      <c r="D11263" t="s">
        <v>124</v>
      </c>
      <c r="E11263">
        <v>1</v>
      </c>
      <c r="F11263">
        <v>225</v>
      </c>
      <c r="G11263">
        <v>0.44</v>
      </c>
      <c r="H11263" t="s">
        <v>116</v>
      </c>
      <c r="I11263">
        <v>1</v>
      </c>
      <c r="J11263" t="s">
        <v>66</v>
      </c>
      <c r="K11263" s="33" t="str">
        <f>IF(ISNA(VLOOKUP(C11263,'Provider-EHR crosswalk'!A:B,2,FALSE)),"No EHR Specified",VLOOKUP(C11263,'Provider-EHR crosswalk'!A:B,2,FALSE))</f>
        <v>NetSmart MyEvolv</v>
      </c>
    </row>
    <row r="11264" spans="1:11" x14ac:dyDescent="0.25">
      <c r="A11264" t="s">
        <v>125</v>
      </c>
      <c r="B11264">
        <v>104</v>
      </c>
      <c r="C11264" t="s">
        <v>1059</v>
      </c>
      <c r="D11264" t="s">
        <v>126</v>
      </c>
      <c r="E11264">
        <v>0</v>
      </c>
      <c r="F11264">
        <v>225</v>
      </c>
      <c r="G11264">
        <v>0</v>
      </c>
      <c r="H11264" t="s">
        <v>116</v>
      </c>
      <c r="I11264">
        <v>1</v>
      </c>
      <c r="J11264" t="s">
        <v>66</v>
      </c>
      <c r="K11264" s="33" t="str">
        <f>IF(ISNA(VLOOKUP(C11264,'Provider-EHR crosswalk'!A:B,2,FALSE)),"No EHR Specified",VLOOKUP(C11264,'Provider-EHR crosswalk'!A:B,2,FALSE))</f>
        <v>NetSmart MyEvolv</v>
      </c>
    </row>
    <row r="11265" spans="1:11" x14ac:dyDescent="0.25">
      <c r="A11265" t="s">
        <v>127</v>
      </c>
      <c r="B11265">
        <v>104</v>
      </c>
      <c r="C11265" t="s">
        <v>1059</v>
      </c>
      <c r="D11265" t="s">
        <v>128</v>
      </c>
      <c r="E11265">
        <v>0</v>
      </c>
      <c r="F11265">
        <v>225</v>
      </c>
      <c r="G11265">
        <v>0</v>
      </c>
      <c r="H11265" t="s">
        <v>116</v>
      </c>
      <c r="I11265">
        <v>4</v>
      </c>
      <c r="J11265" t="s">
        <v>66</v>
      </c>
      <c r="K11265" s="33" t="str">
        <f>IF(ISNA(VLOOKUP(C11265,'Provider-EHR crosswalk'!A:B,2,FALSE)),"No EHR Specified",VLOOKUP(C11265,'Provider-EHR crosswalk'!A:B,2,FALSE))</f>
        <v>NetSmart MyEvolv</v>
      </c>
    </row>
    <row r="11266" spans="1:11" x14ac:dyDescent="0.25">
      <c r="A11266" t="s">
        <v>129</v>
      </c>
      <c r="B11266">
        <v>104</v>
      </c>
      <c r="C11266" t="s">
        <v>1059</v>
      </c>
      <c r="D11266" t="s">
        <v>130</v>
      </c>
      <c r="E11266">
        <v>3</v>
      </c>
      <c r="F11266">
        <v>225</v>
      </c>
      <c r="G11266">
        <v>1.33</v>
      </c>
      <c r="H11266" t="s">
        <v>116</v>
      </c>
      <c r="I11266">
        <v>4</v>
      </c>
      <c r="J11266" t="s">
        <v>66</v>
      </c>
      <c r="K11266" s="33" t="str">
        <f>IF(ISNA(VLOOKUP(C11266,'Provider-EHR crosswalk'!A:B,2,FALSE)),"No EHR Specified",VLOOKUP(C11266,'Provider-EHR crosswalk'!A:B,2,FALSE))</f>
        <v>NetSmart MyEvolv</v>
      </c>
    </row>
    <row r="11267" spans="1:11" x14ac:dyDescent="0.25">
      <c r="A11267" t="s">
        <v>131</v>
      </c>
      <c r="B11267">
        <v>104</v>
      </c>
      <c r="C11267" t="s">
        <v>1059</v>
      </c>
      <c r="D11267" t="s">
        <v>132</v>
      </c>
      <c r="E11267">
        <v>0</v>
      </c>
      <c r="F11267">
        <v>225</v>
      </c>
      <c r="G11267">
        <v>0</v>
      </c>
      <c r="H11267" t="s">
        <v>116</v>
      </c>
      <c r="I11267">
        <v>4</v>
      </c>
      <c r="J11267" t="s">
        <v>66</v>
      </c>
      <c r="K11267" s="33" t="str">
        <f>IF(ISNA(VLOOKUP(C11267,'Provider-EHR crosswalk'!A:B,2,FALSE)),"No EHR Specified",VLOOKUP(C11267,'Provider-EHR crosswalk'!A:B,2,FALSE))</f>
        <v>NetSmart MyEvolv</v>
      </c>
    </row>
    <row r="11268" spans="1:11" x14ac:dyDescent="0.25">
      <c r="A11268" t="s">
        <v>133</v>
      </c>
      <c r="B11268">
        <v>104</v>
      </c>
      <c r="C11268" t="s">
        <v>1059</v>
      </c>
      <c r="D11268" t="s">
        <v>134</v>
      </c>
      <c r="E11268">
        <v>0</v>
      </c>
      <c r="F11268">
        <v>225</v>
      </c>
      <c r="G11268">
        <v>0</v>
      </c>
      <c r="H11268" t="s">
        <v>116</v>
      </c>
      <c r="I11268">
        <v>1</v>
      </c>
      <c r="J11268" t="s">
        <v>66</v>
      </c>
      <c r="K11268" s="33" t="str">
        <f>IF(ISNA(VLOOKUP(C11268,'Provider-EHR crosswalk'!A:B,2,FALSE)),"No EHR Specified",VLOOKUP(C11268,'Provider-EHR crosswalk'!A:B,2,FALSE))</f>
        <v>NetSmart MyEvolv</v>
      </c>
    </row>
    <row r="11269" spans="1:11" x14ac:dyDescent="0.25">
      <c r="A11269" t="s">
        <v>135</v>
      </c>
      <c r="B11269">
        <v>104</v>
      </c>
      <c r="C11269" t="s">
        <v>1059</v>
      </c>
      <c r="D11269" t="s">
        <v>136</v>
      </c>
      <c r="E11269">
        <v>0</v>
      </c>
      <c r="F11269">
        <v>225</v>
      </c>
      <c r="G11269">
        <v>0</v>
      </c>
      <c r="H11269" t="s">
        <v>116</v>
      </c>
      <c r="I11269">
        <v>1</v>
      </c>
      <c r="J11269" t="s">
        <v>66</v>
      </c>
      <c r="K11269" s="33" t="str">
        <f>IF(ISNA(VLOOKUP(C11269,'Provider-EHR crosswalk'!A:B,2,FALSE)),"No EHR Specified",VLOOKUP(C11269,'Provider-EHR crosswalk'!A:B,2,FALSE))</f>
        <v>NetSmart MyEvolv</v>
      </c>
    </row>
    <row r="11270" spans="1:11" x14ac:dyDescent="0.25">
      <c r="A11270" t="s">
        <v>137</v>
      </c>
      <c r="B11270">
        <v>104</v>
      </c>
      <c r="C11270" t="s">
        <v>1059</v>
      </c>
      <c r="D11270" t="s">
        <v>138</v>
      </c>
      <c r="E11270">
        <v>0</v>
      </c>
      <c r="F11270">
        <v>225</v>
      </c>
      <c r="G11270">
        <v>0</v>
      </c>
      <c r="H11270" t="s">
        <v>116</v>
      </c>
      <c r="I11270">
        <v>1</v>
      </c>
      <c r="J11270" t="s">
        <v>66</v>
      </c>
      <c r="K11270" s="33" t="str">
        <f>IF(ISNA(VLOOKUP(C11270,'Provider-EHR crosswalk'!A:B,2,FALSE)),"No EHR Specified",VLOOKUP(C11270,'Provider-EHR crosswalk'!A:B,2,FALSE))</f>
        <v>NetSmart MyEvolv</v>
      </c>
    </row>
    <row r="11271" spans="1:11" x14ac:dyDescent="0.25">
      <c r="A11271" t="s">
        <v>139</v>
      </c>
      <c r="B11271">
        <v>104</v>
      </c>
      <c r="C11271" t="s">
        <v>1059</v>
      </c>
      <c r="D11271" t="s">
        <v>140</v>
      </c>
      <c r="E11271">
        <v>0</v>
      </c>
      <c r="F11271">
        <v>225</v>
      </c>
      <c r="G11271">
        <v>0</v>
      </c>
      <c r="H11271" t="s">
        <v>116</v>
      </c>
      <c r="I11271">
        <v>1</v>
      </c>
      <c r="J11271" t="s">
        <v>66</v>
      </c>
      <c r="K11271" s="33" t="str">
        <f>IF(ISNA(VLOOKUP(C11271,'Provider-EHR crosswalk'!A:B,2,FALSE)),"No EHR Specified",VLOOKUP(C11271,'Provider-EHR crosswalk'!A:B,2,FALSE))</f>
        <v>NetSmart MyEvolv</v>
      </c>
    </row>
    <row r="11272" spans="1:11" x14ac:dyDescent="0.25">
      <c r="A11272" t="s">
        <v>141</v>
      </c>
      <c r="B11272">
        <v>104</v>
      </c>
      <c r="C11272" t="s">
        <v>1059</v>
      </c>
      <c r="D11272" t="s">
        <v>142</v>
      </c>
      <c r="E11272">
        <v>0</v>
      </c>
      <c r="F11272">
        <v>225</v>
      </c>
      <c r="G11272">
        <v>0</v>
      </c>
      <c r="H11272" t="s">
        <v>116</v>
      </c>
      <c r="I11272">
        <v>1</v>
      </c>
      <c r="J11272" t="s">
        <v>66</v>
      </c>
      <c r="K11272" s="33" t="str">
        <f>IF(ISNA(VLOOKUP(C11272,'Provider-EHR crosswalk'!A:B,2,FALSE)),"No EHR Specified",VLOOKUP(C11272,'Provider-EHR crosswalk'!A:B,2,FALSE))</f>
        <v>NetSmart MyEvolv</v>
      </c>
    </row>
    <row r="11273" spans="1:11" x14ac:dyDescent="0.25">
      <c r="A11273" t="s">
        <v>143</v>
      </c>
      <c r="B11273">
        <v>104</v>
      </c>
      <c r="C11273" t="s">
        <v>1059</v>
      </c>
      <c r="D11273" t="s">
        <v>144</v>
      </c>
      <c r="E11273">
        <v>0</v>
      </c>
      <c r="F11273">
        <v>225</v>
      </c>
      <c r="G11273">
        <v>0</v>
      </c>
      <c r="H11273" t="s">
        <v>116</v>
      </c>
      <c r="I11273">
        <v>1</v>
      </c>
      <c r="J11273" t="s">
        <v>66</v>
      </c>
      <c r="K11273" s="33" t="str">
        <f>IF(ISNA(VLOOKUP(C11273,'Provider-EHR crosswalk'!A:B,2,FALSE)),"No EHR Specified",VLOOKUP(C11273,'Provider-EHR crosswalk'!A:B,2,FALSE))</f>
        <v>NetSmart MyEvolv</v>
      </c>
    </row>
    <row r="11274" spans="1:11" x14ac:dyDescent="0.25">
      <c r="A11274" t="s">
        <v>145</v>
      </c>
      <c r="B11274">
        <v>104</v>
      </c>
      <c r="C11274" t="s">
        <v>1059</v>
      </c>
      <c r="D11274" t="s">
        <v>146</v>
      </c>
      <c r="E11274">
        <v>0</v>
      </c>
      <c r="F11274">
        <v>225</v>
      </c>
      <c r="G11274">
        <v>0</v>
      </c>
      <c r="H11274" t="s">
        <v>116</v>
      </c>
      <c r="I11274">
        <v>1</v>
      </c>
      <c r="J11274" t="s">
        <v>66</v>
      </c>
      <c r="K11274" s="33" t="str">
        <f>IF(ISNA(VLOOKUP(C11274,'Provider-EHR crosswalk'!A:B,2,FALSE)),"No EHR Specified",VLOOKUP(C11274,'Provider-EHR crosswalk'!A:B,2,FALSE))</f>
        <v>NetSmart MyEvolv</v>
      </c>
    </row>
    <row r="11275" spans="1:11" x14ac:dyDescent="0.25">
      <c r="A11275" t="s">
        <v>147</v>
      </c>
      <c r="B11275">
        <v>104</v>
      </c>
      <c r="C11275" t="s">
        <v>1059</v>
      </c>
      <c r="D11275" t="s">
        <v>148</v>
      </c>
      <c r="E11275">
        <v>0</v>
      </c>
      <c r="F11275">
        <v>225</v>
      </c>
      <c r="G11275">
        <v>0</v>
      </c>
      <c r="H11275" t="s">
        <v>116</v>
      </c>
      <c r="I11275">
        <v>1</v>
      </c>
      <c r="J11275" t="s">
        <v>66</v>
      </c>
      <c r="K11275" s="33" t="str">
        <f>IF(ISNA(VLOOKUP(C11275,'Provider-EHR crosswalk'!A:B,2,FALSE)),"No EHR Specified",VLOOKUP(C11275,'Provider-EHR crosswalk'!A:B,2,FALSE))</f>
        <v>NetSmart MyEvolv</v>
      </c>
    </row>
    <row r="11276" spans="1:11" x14ac:dyDescent="0.25">
      <c r="A11276" t="s">
        <v>149</v>
      </c>
      <c r="B11276">
        <v>104</v>
      </c>
      <c r="C11276" t="s">
        <v>1059</v>
      </c>
      <c r="D11276" t="s">
        <v>150</v>
      </c>
      <c r="E11276">
        <v>0</v>
      </c>
      <c r="F11276">
        <v>225</v>
      </c>
      <c r="G11276">
        <v>0</v>
      </c>
      <c r="H11276" t="s">
        <v>116</v>
      </c>
      <c r="I11276">
        <v>1</v>
      </c>
      <c r="J11276" t="s">
        <v>66</v>
      </c>
      <c r="K11276" s="33" t="str">
        <f>IF(ISNA(VLOOKUP(C11276,'Provider-EHR crosswalk'!A:B,2,FALSE)),"No EHR Specified",VLOOKUP(C11276,'Provider-EHR crosswalk'!A:B,2,FALSE))</f>
        <v>NetSmart MyEvolv</v>
      </c>
    </row>
    <row r="11277" spans="1:11" x14ac:dyDescent="0.25">
      <c r="A11277" t="s">
        <v>151</v>
      </c>
      <c r="B11277">
        <v>104</v>
      </c>
      <c r="C11277" t="s">
        <v>1059</v>
      </c>
      <c r="D11277" t="s">
        <v>152</v>
      </c>
      <c r="E11277">
        <v>0</v>
      </c>
      <c r="F11277">
        <v>225</v>
      </c>
      <c r="G11277">
        <v>0</v>
      </c>
      <c r="H11277" t="s">
        <v>116</v>
      </c>
      <c r="I11277">
        <v>1</v>
      </c>
      <c r="J11277" t="s">
        <v>66</v>
      </c>
      <c r="K11277" s="33" t="str">
        <f>IF(ISNA(VLOOKUP(C11277,'Provider-EHR crosswalk'!A:B,2,FALSE)),"No EHR Specified",VLOOKUP(C11277,'Provider-EHR crosswalk'!A:B,2,FALSE))</f>
        <v>NetSmart MyEvolv</v>
      </c>
    </row>
    <row r="11278" spans="1:11" x14ac:dyDescent="0.25">
      <c r="A11278" t="s">
        <v>153</v>
      </c>
      <c r="B11278">
        <v>104</v>
      </c>
      <c r="C11278" t="s">
        <v>1059</v>
      </c>
      <c r="D11278" t="s">
        <v>154</v>
      </c>
      <c r="E11278">
        <v>0</v>
      </c>
      <c r="F11278">
        <v>225</v>
      </c>
      <c r="G11278">
        <v>0</v>
      </c>
      <c r="H11278" t="s">
        <v>116</v>
      </c>
      <c r="I11278">
        <v>1</v>
      </c>
      <c r="J11278" t="s">
        <v>66</v>
      </c>
      <c r="K11278" s="33" t="str">
        <f>IF(ISNA(VLOOKUP(C11278,'Provider-EHR crosswalk'!A:B,2,FALSE)),"No EHR Specified",VLOOKUP(C11278,'Provider-EHR crosswalk'!A:B,2,FALSE))</f>
        <v>NetSmart MyEvolv</v>
      </c>
    </row>
    <row r="11279" spans="1:11" x14ac:dyDescent="0.25">
      <c r="A11279" t="s">
        <v>155</v>
      </c>
      <c r="B11279">
        <v>104</v>
      </c>
      <c r="C11279" t="s">
        <v>1059</v>
      </c>
      <c r="D11279" t="s">
        <v>156</v>
      </c>
      <c r="E11279">
        <v>0</v>
      </c>
      <c r="F11279">
        <v>225</v>
      </c>
      <c r="G11279">
        <v>0</v>
      </c>
      <c r="H11279" t="s">
        <v>157</v>
      </c>
      <c r="I11279" t="s">
        <v>157</v>
      </c>
      <c r="J11279" t="s">
        <v>157</v>
      </c>
      <c r="K11279" s="33" t="str">
        <f>IF(ISNA(VLOOKUP(C11279,'Provider-EHR crosswalk'!A:B,2,FALSE)),"No EHR Specified",VLOOKUP(C11279,'Provider-EHR crosswalk'!A:B,2,FALSE))</f>
        <v>NetSmart MyEvolv</v>
      </c>
    </row>
    <row r="11280" spans="1:11" x14ac:dyDescent="0.25">
      <c r="A11280" t="s">
        <v>158</v>
      </c>
      <c r="B11280">
        <v>104</v>
      </c>
      <c r="C11280" t="s">
        <v>1059</v>
      </c>
      <c r="D11280" t="s">
        <v>159</v>
      </c>
      <c r="E11280">
        <v>7</v>
      </c>
      <c r="F11280">
        <v>225</v>
      </c>
      <c r="G11280">
        <v>3.11</v>
      </c>
      <c r="H11280" t="s">
        <v>157</v>
      </c>
      <c r="I11280" t="s">
        <v>157</v>
      </c>
      <c r="J11280" t="s">
        <v>157</v>
      </c>
      <c r="K11280" s="33" t="str">
        <f>IF(ISNA(VLOOKUP(C11280,'Provider-EHR crosswalk'!A:B,2,FALSE)),"No EHR Specified",VLOOKUP(C11280,'Provider-EHR crosswalk'!A:B,2,FALSE))</f>
        <v>NetSmart MyEvolv</v>
      </c>
    </row>
    <row r="11281" spans="1:11" x14ac:dyDescent="0.25">
      <c r="A11281" t="s">
        <v>162</v>
      </c>
      <c r="B11281">
        <v>104</v>
      </c>
      <c r="C11281" t="s">
        <v>1059</v>
      </c>
      <c r="D11281" t="s">
        <v>163</v>
      </c>
      <c r="E11281">
        <v>225</v>
      </c>
      <c r="F11281">
        <v>225</v>
      </c>
      <c r="G11281">
        <v>100</v>
      </c>
      <c r="H11281" t="s">
        <v>65</v>
      </c>
      <c r="I11281">
        <v>95</v>
      </c>
      <c r="J11281" t="s">
        <v>66</v>
      </c>
      <c r="K11281" s="33" t="str">
        <f>IF(ISNA(VLOOKUP(C11281,'Provider-EHR crosswalk'!A:B,2,FALSE)),"No EHR Specified",VLOOKUP(C11281,'Provider-EHR crosswalk'!A:B,2,FALSE))</f>
        <v>NetSmart MyEvolv</v>
      </c>
    </row>
    <row r="11282" spans="1:11" x14ac:dyDescent="0.25">
      <c r="A11282" t="s">
        <v>164</v>
      </c>
      <c r="B11282">
        <v>104</v>
      </c>
      <c r="C11282" t="s">
        <v>1059</v>
      </c>
      <c r="D11282" t="s">
        <v>165</v>
      </c>
      <c r="E11282">
        <v>30</v>
      </c>
      <c r="F11282">
        <v>39</v>
      </c>
      <c r="G11282">
        <v>76.92</v>
      </c>
      <c r="H11282" t="s">
        <v>65</v>
      </c>
      <c r="I11282">
        <v>95</v>
      </c>
      <c r="J11282" t="s">
        <v>69</v>
      </c>
      <c r="K11282" s="33" t="str">
        <f>IF(ISNA(VLOOKUP(C11282,'Provider-EHR crosswalk'!A:B,2,FALSE)),"No EHR Specified",VLOOKUP(C11282,'Provider-EHR crosswalk'!A:B,2,FALSE))</f>
        <v>NetSmart MyEvolv</v>
      </c>
    </row>
    <row r="11283" spans="1:11" x14ac:dyDescent="0.25">
      <c r="A11283" t="s">
        <v>166</v>
      </c>
      <c r="B11283">
        <v>104</v>
      </c>
      <c r="C11283" t="s">
        <v>1059</v>
      </c>
      <c r="D11283" t="s">
        <v>167</v>
      </c>
      <c r="E11283">
        <v>0</v>
      </c>
      <c r="F11283">
        <v>39</v>
      </c>
      <c r="G11283">
        <v>0</v>
      </c>
      <c r="H11283" t="s">
        <v>116</v>
      </c>
      <c r="I11283">
        <v>5</v>
      </c>
      <c r="J11283" t="s">
        <v>66</v>
      </c>
      <c r="K11283" s="33" t="str">
        <f>IF(ISNA(VLOOKUP(C11283,'Provider-EHR crosswalk'!A:B,2,FALSE)),"No EHR Specified",VLOOKUP(C11283,'Provider-EHR crosswalk'!A:B,2,FALSE))</f>
        <v>NetSmart MyEvolv</v>
      </c>
    </row>
    <row r="11284" spans="1:11" x14ac:dyDescent="0.25">
      <c r="A11284" t="s">
        <v>168</v>
      </c>
      <c r="B11284">
        <v>104</v>
      </c>
      <c r="C11284" t="s">
        <v>1059</v>
      </c>
      <c r="D11284" t="s">
        <v>169</v>
      </c>
      <c r="E11284">
        <v>0</v>
      </c>
      <c r="F11284">
        <v>39</v>
      </c>
      <c r="G11284">
        <v>0</v>
      </c>
      <c r="H11284" t="s">
        <v>116</v>
      </c>
      <c r="I11284">
        <v>5</v>
      </c>
      <c r="J11284" t="s">
        <v>66</v>
      </c>
      <c r="K11284" s="33" t="str">
        <f>IF(ISNA(VLOOKUP(C11284,'Provider-EHR crosswalk'!A:B,2,FALSE)),"No EHR Specified",VLOOKUP(C11284,'Provider-EHR crosswalk'!A:B,2,FALSE))</f>
        <v>NetSmart MyEvolv</v>
      </c>
    </row>
    <row r="11285" spans="1:11" x14ac:dyDescent="0.25">
      <c r="A11285" t="s">
        <v>170</v>
      </c>
      <c r="B11285">
        <v>104</v>
      </c>
      <c r="C11285" t="s">
        <v>1059</v>
      </c>
      <c r="D11285" t="s">
        <v>171</v>
      </c>
      <c r="E11285">
        <v>9</v>
      </c>
      <c r="F11285">
        <v>39</v>
      </c>
      <c r="G11285">
        <v>23.08</v>
      </c>
      <c r="H11285" t="s">
        <v>116</v>
      </c>
      <c r="I11285">
        <v>5</v>
      </c>
      <c r="J11285" t="s">
        <v>69</v>
      </c>
      <c r="K11285" s="33" t="str">
        <f>IF(ISNA(VLOOKUP(C11285,'Provider-EHR crosswalk'!A:B,2,FALSE)),"No EHR Specified",VLOOKUP(C11285,'Provider-EHR crosswalk'!A:B,2,FALSE))</f>
        <v>NetSmart MyEvolv</v>
      </c>
    </row>
    <row r="11286" spans="1:11" x14ac:dyDescent="0.25">
      <c r="A11286" t="s">
        <v>172</v>
      </c>
      <c r="B11286">
        <v>104</v>
      </c>
      <c r="C11286" t="s">
        <v>1059</v>
      </c>
      <c r="D11286" t="s">
        <v>173</v>
      </c>
      <c r="E11286">
        <v>0</v>
      </c>
      <c r="F11286">
        <v>225</v>
      </c>
      <c r="G11286">
        <v>0</v>
      </c>
      <c r="H11286" t="s">
        <v>116</v>
      </c>
      <c r="I11286">
        <v>5</v>
      </c>
      <c r="J11286" t="s">
        <v>66</v>
      </c>
      <c r="K11286" s="33" t="str">
        <f>IF(ISNA(VLOOKUP(C11286,'Provider-EHR crosswalk'!A:B,2,FALSE)),"No EHR Specified",VLOOKUP(C11286,'Provider-EHR crosswalk'!A:B,2,FALSE))</f>
        <v>NetSmart MyEvolv</v>
      </c>
    </row>
    <row r="11287" spans="1:11" x14ac:dyDescent="0.25">
      <c r="A11287" t="s">
        <v>174</v>
      </c>
      <c r="B11287">
        <v>104</v>
      </c>
      <c r="C11287" t="s">
        <v>1059</v>
      </c>
      <c r="D11287" t="s">
        <v>175</v>
      </c>
      <c r="E11287">
        <v>0</v>
      </c>
      <c r="F11287">
        <v>225</v>
      </c>
      <c r="G11287">
        <v>0</v>
      </c>
      <c r="H11287" t="s">
        <v>116</v>
      </c>
      <c r="I11287">
        <v>5</v>
      </c>
      <c r="J11287" t="s">
        <v>66</v>
      </c>
      <c r="K11287" s="33" t="str">
        <f>IF(ISNA(VLOOKUP(C11287,'Provider-EHR crosswalk'!A:B,2,FALSE)),"No EHR Specified",VLOOKUP(C11287,'Provider-EHR crosswalk'!A:B,2,FALSE))</f>
        <v>NetSmart MyEvolv</v>
      </c>
    </row>
    <row r="11288" spans="1:11" x14ac:dyDescent="0.25">
      <c r="A11288" t="s">
        <v>176</v>
      </c>
      <c r="B11288">
        <v>104</v>
      </c>
      <c r="C11288" t="s">
        <v>1059</v>
      </c>
      <c r="D11288" t="s">
        <v>177</v>
      </c>
      <c r="E11288">
        <v>0</v>
      </c>
      <c r="F11288">
        <v>225</v>
      </c>
      <c r="G11288">
        <v>0</v>
      </c>
      <c r="H11288" t="s">
        <v>116</v>
      </c>
      <c r="I11288">
        <v>5</v>
      </c>
      <c r="J11288" t="s">
        <v>66</v>
      </c>
      <c r="K11288" s="33" t="str">
        <f>IF(ISNA(VLOOKUP(C11288,'Provider-EHR crosswalk'!A:B,2,FALSE)),"No EHR Specified",VLOOKUP(C11288,'Provider-EHR crosswalk'!A:B,2,FALSE))</f>
        <v>NetSmart MyEvolv</v>
      </c>
    </row>
    <row r="11289" spans="1:11" x14ac:dyDescent="0.25">
      <c r="A11289" t="s">
        <v>63</v>
      </c>
      <c r="B11289">
        <v>83</v>
      </c>
      <c r="C11289" t="s">
        <v>939</v>
      </c>
      <c r="D11289" t="s">
        <v>64</v>
      </c>
      <c r="E11289">
        <v>32</v>
      </c>
      <c r="F11289">
        <v>32</v>
      </c>
      <c r="G11289">
        <v>100</v>
      </c>
      <c r="H11289" t="s">
        <v>65</v>
      </c>
      <c r="I11289">
        <v>99</v>
      </c>
      <c r="J11289" t="s">
        <v>66</v>
      </c>
      <c r="K11289" s="33" t="str">
        <f>IF(ISNA(VLOOKUP(C11289,'Provider-EHR crosswalk'!A:B,2,FALSE)),"No EHR Specified",VLOOKUP(C11289,'Provider-EHR crosswalk'!A:B,2,FALSE))</f>
        <v>Azalea Health EHR</v>
      </c>
    </row>
    <row r="11290" spans="1:11" x14ac:dyDescent="0.25">
      <c r="A11290" t="s">
        <v>67</v>
      </c>
      <c r="B11290">
        <v>83</v>
      </c>
      <c r="C11290" t="s">
        <v>939</v>
      </c>
      <c r="D11290" t="s">
        <v>68</v>
      </c>
      <c r="E11290">
        <v>29</v>
      </c>
      <c r="F11290">
        <v>32</v>
      </c>
      <c r="G11290">
        <v>90.63</v>
      </c>
      <c r="H11290" t="s">
        <v>65</v>
      </c>
      <c r="I11290">
        <v>75</v>
      </c>
      <c r="J11290" t="s">
        <v>66</v>
      </c>
      <c r="K11290" s="33" t="str">
        <f>IF(ISNA(VLOOKUP(C11290,'Provider-EHR crosswalk'!A:B,2,FALSE)),"No EHR Specified",VLOOKUP(C11290,'Provider-EHR crosswalk'!A:B,2,FALSE))</f>
        <v>Azalea Health EHR</v>
      </c>
    </row>
    <row r="11291" spans="1:11" x14ac:dyDescent="0.25">
      <c r="A11291" t="s">
        <v>70</v>
      </c>
      <c r="B11291">
        <v>83</v>
      </c>
      <c r="C11291" t="s">
        <v>939</v>
      </c>
      <c r="D11291" t="s">
        <v>71</v>
      </c>
      <c r="E11291">
        <v>32</v>
      </c>
      <c r="F11291">
        <v>32</v>
      </c>
      <c r="G11291">
        <v>100</v>
      </c>
      <c r="H11291" t="s">
        <v>65</v>
      </c>
      <c r="I11291">
        <v>99</v>
      </c>
      <c r="J11291" t="s">
        <v>66</v>
      </c>
      <c r="K11291" s="33" t="str">
        <f>IF(ISNA(VLOOKUP(C11291,'Provider-EHR crosswalk'!A:B,2,FALSE)),"No EHR Specified",VLOOKUP(C11291,'Provider-EHR crosswalk'!A:B,2,FALSE))</f>
        <v>Azalea Health EHR</v>
      </c>
    </row>
    <row r="11292" spans="1:11" x14ac:dyDescent="0.25">
      <c r="A11292" t="s">
        <v>72</v>
      </c>
      <c r="B11292">
        <v>83</v>
      </c>
      <c r="C11292" t="s">
        <v>939</v>
      </c>
      <c r="D11292" t="s">
        <v>73</v>
      </c>
      <c r="E11292">
        <v>32</v>
      </c>
      <c r="F11292">
        <v>32</v>
      </c>
      <c r="G11292">
        <v>100</v>
      </c>
      <c r="H11292" t="s">
        <v>65</v>
      </c>
      <c r="I11292">
        <v>99</v>
      </c>
      <c r="J11292" t="s">
        <v>66</v>
      </c>
      <c r="K11292" s="33" t="str">
        <f>IF(ISNA(VLOOKUP(C11292,'Provider-EHR crosswalk'!A:B,2,FALSE)),"No EHR Specified",VLOOKUP(C11292,'Provider-EHR crosswalk'!A:B,2,FALSE))</f>
        <v>Azalea Health EHR</v>
      </c>
    </row>
    <row r="11293" spans="1:11" x14ac:dyDescent="0.25">
      <c r="A11293" t="s">
        <v>74</v>
      </c>
      <c r="B11293">
        <v>83</v>
      </c>
      <c r="C11293" t="s">
        <v>939</v>
      </c>
      <c r="D11293" t="s">
        <v>75</v>
      </c>
      <c r="E11293">
        <v>32</v>
      </c>
      <c r="F11293">
        <v>32</v>
      </c>
      <c r="G11293">
        <v>100</v>
      </c>
      <c r="H11293" t="s">
        <v>65</v>
      </c>
      <c r="I11293">
        <v>99</v>
      </c>
      <c r="J11293" t="s">
        <v>66</v>
      </c>
      <c r="K11293" s="33" t="str">
        <f>IF(ISNA(VLOOKUP(C11293,'Provider-EHR crosswalk'!A:B,2,FALSE)),"No EHR Specified",VLOOKUP(C11293,'Provider-EHR crosswalk'!A:B,2,FALSE))</f>
        <v>Azalea Health EHR</v>
      </c>
    </row>
    <row r="11294" spans="1:11" x14ac:dyDescent="0.25">
      <c r="A11294" t="s">
        <v>76</v>
      </c>
      <c r="B11294">
        <v>83</v>
      </c>
      <c r="C11294" t="s">
        <v>939</v>
      </c>
      <c r="D11294" t="s">
        <v>77</v>
      </c>
      <c r="E11294">
        <v>32</v>
      </c>
      <c r="F11294">
        <v>32</v>
      </c>
      <c r="G11294">
        <v>100</v>
      </c>
      <c r="H11294" t="s">
        <v>65</v>
      </c>
      <c r="I11294">
        <v>85</v>
      </c>
      <c r="J11294" t="s">
        <v>66</v>
      </c>
      <c r="K11294" s="33" t="str">
        <f>IF(ISNA(VLOOKUP(C11294,'Provider-EHR crosswalk'!A:B,2,FALSE)),"No EHR Specified",VLOOKUP(C11294,'Provider-EHR crosswalk'!A:B,2,FALSE))</f>
        <v>Azalea Health EHR</v>
      </c>
    </row>
    <row r="11295" spans="1:11" x14ac:dyDescent="0.25">
      <c r="A11295" t="s">
        <v>78</v>
      </c>
      <c r="B11295">
        <v>83</v>
      </c>
      <c r="C11295" t="s">
        <v>939</v>
      </c>
      <c r="D11295" t="s">
        <v>79</v>
      </c>
      <c r="E11295">
        <v>32</v>
      </c>
      <c r="F11295">
        <v>32</v>
      </c>
      <c r="G11295">
        <v>100</v>
      </c>
      <c r="H11295" t="s">
        <v>65</v>
      </c>
      <c r="I11295">
        <v>85</v>
      </c>
      <c r="J11295" t="s">
        <v>66</v>
      </c>
      <c r="K11295" s="33" t="str">
        <f>IF(ISNA(VLOOKUP(C11295,'Provider-EHR crosswalk'!A:B,2,FALSE)),"No EHR Specified",VLOOKUP(C11295,'Provider-EHR crosswalk'!A:B,2,FALSE))</f>
        <v>Azalea Health EHR</v>
      </c>
    </row>
    <row r="11296" spans="1:11" x14ac:dyDescent="0.25">
      <c r="A11296" t="s">
        <v>80</v>
      </c>
      <c r="B11296">
        <v>83</v>
      </c>
      <c r="C11296" t="s">
        <v>939</v>
      </c>
      <c r="D11296" t="s">
        <v>81</v>
      </c>
      <c r="E11296">
        <v>32</v>
      </c>
      <c r="F11296">
        <v>32</v>
      </c>
      <c r="G11296">
        <v>100</v>
      </c>
      <c r="H11296" t="s">
        <v>65</v>
      </c>
      <c r="I11296">
        <v>85</v>
      </c>
      <c r="J11296" t="s">
        <v>66</v>
      </c>
      <c r="K11296" s="33" t="str">
        <f>IF(ISNA(VLOOKUP(C11296,'Provider-EHR crosswalk'!A:B,2,FALSE)),"No EHR Specified",VLOOKUP(C11296,'Provider-EHR crosswalk'!A:B,2,FALSE))</f>
        <v>Azalea Health EHR</v>
      </c>
    </row>
    <row r="11297" spans="1:11" x14ac:dyDescent="0.25">
      <c r="A11297" t="s">
        <v>82</v>
      </c>
      <c r="B11297">
        <v>83</v>
      </c>
      <c r="C11297" t="s">
        <v>939</v>
      </c>
      <c r="D11297" t="s">
        <v>83</v>
      </c>
      <c r="E11297">
        <v>32</v>
      </c>
      <c r="F11297">
        <v>32</v>
      </c>
      <c r="G11297">
        <v>100</v>
      </c>
      <c r="H11297" t="s">
        <v>65</v>
      </c>
      <c r="I11297">
        <v>85</v>
      </c>
      <c r="J11297" t="s">
        <v>66</v>
      </c>
      <c r="K11297" s="33" t="str">
        <f>IF(ISNA(VLOOKUP(C11297,'Provider-EHR crosswalk'!A:B,2,FALSE)),"No EHR Specified",VLOOKUP(C11297,'Provider-EHR crosswalk'!A:B,2,FALSE))</f>
        <v>Azalea Health EHR</v>
      </c>
    </row>
    <row r="11298" spans="1:11" x14ac:dyDescent="0.25">
      <c r="A11298" t="s">
        <v>84</v>
      </c>
      <c r="B11298">
        <v>83</v>
      </c>
      <c r="C11298" t="s">
        <v>939</v>
      </c>
      <c r="D11298" t="s">
        <v>85</v>
      </c>
      <c r="E11298">
        <v>32</v>
      </c>
      <c r="F11298">
        <v>32</v>
      </c>
      <c r="G11298">
        <v>100</v>
      </c>
      <c r="H11298" t="s">
        <v>65</v>
      </c>
      <c r="I11298">
        <v>85</v>
      </c>
      <c r="J11298" t="s">
        <v>66</v>
      </c>
      <c r="K11298" s="33" t="str">
        <f>IF(ISNA(VLOOKUP(C11298,'Provider-EHR crosswalk'!A:B,2,FALSE)),"No EHR Specified",VLOOKUP(C11298,'Provider-EHR crosswalk'!A:B,2,FALSE))</f>
        <v>Azalea Health EHR</v>
      </c>
    </row>
    <row r="11299" spans="1:11" x14ac:dyDescent="0.25">
      <c r="A11299" t="s">
        <v>86</v>
      </c>
      <c r="B11299">
        <v>83</v>
      </c>
      <c r="C11299" t="s">
        <v>939</v>
      </c>
      <c r="D11299" t="s">
        <v>87</v>
      </c>
      <c r="E11299">
        <v>32</v>
      </c>
      <c r="F11299">
        <v>32</v>
      </c>
      <c r="G11299">
        <v>100</v>
      </c>
      <c r="H11299" t="s">
        <v>65</v>
      </c>
      <c r="I11299">
        <v>95</v>
      </c>
      <c r="J11299" t="s">
        <v>66</v>
      </c>
      <c r="K11299" s="33" t="str">
        <f>IF(ISNA(VLOOKUP(C11299,'Provider-EHR crosswalk'!A:B,2,FALSE)),"No EHR Specified",VLOOKUP(C11299,'Provider-EHR crosswalk'!A:B,2,FALSE))</f>
        <v>Azalea Health EHR</v>
      </c>
    </row>
    <row r="11300" spans="1:11" x14ac:dyDescent="0.25">
      <c r="A11300" t="s">
        <v>88</v>
      </c>
      <c r="B11300">
        <v>83</v>
      </c>
      <c r="C11300" t="s">
        <v>939</v>
      </c>
      <c r="D11300" t="s">
        <v>89</v>
      </c>
      <c r="E11300">
        <v>32</v>
      </c>
      <c r="F11300">
        <v>32</v>
      </c>
      <c r="G11300">
        <v>100</v>
      </c>
      <c r="H11300" t="s">
        <v>65</v>
      </c>
      <c r="I11300">
        <v>95</v>
      </c>
      <c r="J11300" t="s">
        <v>66</v>
      </c>
      <c r="K11300" s="33" t="str">
        <f>IF(ISNA(VLOOKUP(C11300,'Provider-EHR crosswalk'!A:B,2,FALSE)),"No EHR Specified",VLOOKUP(C11300,'Provider-EHR crosswalk'!A:B,2,FALSE))</f>
        <v>Azalea Health EHR</v>
      </c>
    </row>
    <row r="11301" spans="1:11" x14ac:dyDescent="0.25">
      <c r="A11301" t="s">
        <v>90</v>
      </c>
      <c r="B11301">
        <v>83</v>
      </c>
      <c r="C11301" t="s">
        <v>939</v>
      </c>
      <c r="D11301" t="s">
        <v>91</v>
      </c>
      <c r="E11301">
        <v>32</v>
      </c>
      <c r="F11301">
        <v>32</v>
      </c>
      <c r="G11301">
        <v>100</v>
      </c>
      <c r="H11301" t="s">
        <v>65</v>
      </c>
      <c r="I11301">
        <v>90</v>
      </c>
      <c r="J11301" t="s">
        <v>66</v>
      </c>
      <c r="K11301" s="33" t="str">
        <f>IF(ISNA(VLOOKUP(C11301,'Provider-EHR crosswalk'!A:B,2,FALSE)),"No EHR Specified",VLOOKUP(C11301,'Provider-EHR crosswalk'!A:B,2,FALSE))</f>
        <v>Azalea Health EHR</v>
      </c>
    </row>
    <row r="11302" spans="1:11" x14ac:dyDescent="0.25">
      <c r="A11302" t="s">
        <v>92</v>
      </c>
      <c r="B11302">
        <v>83</v>
      </c>
      <c r="C11302" t="s">
        <v>939</v>
      </c>
      <c r="D11302" t="s">
        <v>93</v>
      </c>
      <c r="E11302">
        <v>10</v>
      </c>
      <c r="F11302">
        <v>32</v>
      </c>
      <c r="G11302">
        <v>31.25</v>
      </c>
      <c r="H11302" t="s">
        <v>65</v>
      </c>
      <c r="I11302">
        <v>90</v>
      </c>
      <c r="J11302" t="s">
        <v>69</v>
      </c>
      <c r="K11302" s="33" t="str">
        <f>IF(ISNA(VLOOKUP(C11302,'Provider-EHR crosswalk'!A:B,2,FALSE)),"No EHR Specified",VLOOKUP(C11302,'Provider-EHR crosswalk'!A:B,2,FALSE))</f>
        <v>Azalea Health EHR</v>
      </c>
    </row>
    <row r="11303" spans="1:11" x14ac:dyDescent="0.25">
      <c r="A11303" t="s">
        <v>94</v>
      </c>
      <c r="B11303">
        <v>83</v>
      </c>
      <c r="C11303" t="s">
        <v>939</v>
      </c>
      <c r="D11303" t="s">
        <v>95</v>
      </c>
      <c r="E11303">
        <v>18</v>
      </c>
      <c r="F11303">
        <v>32</v>
      </c>
      <c r="G11303">
        <v>56.25</v>
      </c>
      <c r="H11303" t="s">
        <v>65</v>
      </c>
      <c r="I11303">
        <v>90</v>
      </c>
      <c r="J11303" t="s">
        <v>69</v>
      </c>
      <c r="K11303" s="33" t="str">
        <f>IF(ISNA(VLOOKUP(C11303,'Provider-EHR crosswalk'!A:B,2,FALSE)),"No EHR Specified",VLOOKUP(C11303,'Provider-EHR crosswalk'!A:B,2,FALSE))</f>
        <v>Azalea Health EHR</v>
      </c>
    </row>
    <row r="11304" spans="1:11" x14ac:dyDescent="0.25">
      <c r="A11304" t="s">
        <v>96</v>
      </c>
      <c r="B11304">
        <v>83</v>
      </c>
      <c r="C11304" t="s">
        <v>939</v>
      </c>
      <c r="D11304" t="s">
        <v>97</v>
      </c>
      <c r="E11304">
        <v>17</v>
      </c>
      <c r="F11304">
        <v>32</v>
      </c>
      <c r="G11304">
        <v>53.13</v>
      </c>
      <c r="H11304" t="s">
        <v>65</v>
      </c>
      <c r="I11304">
        <v>90</v>
      </c>
      <c r="J11304" t="s">
        <v>69</v>
      </c>
      <c r="K11304" s="33" t="str">
        <f>IF(ISNA(VLOOKUP(C11304,'Provider-EHR crosswalk'!A:B,2,FALSE)),"No EHR Specified",VLOOKUP(C11304,'Provider-EHR crosswalk'!A:B,2,FALSE))</f>
        <v>Azalea Health EHR</v>
      </c>
    </row>
    <row r="11305" spans="1:11" x14ac:dyDescent="0.25">
      <c r="A11305" t="s">
        <v>98</v>
      </c>
      <c r="B11305">
        <v>83</v>
      </c>
      <c r="C11305" t="s">
        <v>939</v>
      </c>
      <c r="D11305" t="s">
        <v>99</v>
      </c>
      <c r="E11305">
        <v>17</v>
      </c>
      <c r="F11305">
        <v>32</v>
      </c>
      <c r="G11305">
        <v>53.13</v>
      </c>
      <c r="H11305" t="s">
        <v>65</v>
      </c>
      <c r="I11305">
        <v>90</v>
      </c>
      <c r="J11305" t="s">
        <v>69</v>
      </c>
      <c r="K11305" s="33" t="str">
        <f>IF(ISNA(VLOOKUP(C11305,'Provider-EHR crosswalk'!A:B,2,FALSE)),"No EHR Specified",VLOOKUP(C11305,'Provider-EHR crosswalk'!A:B,2,FALSE))</f>
        <v>Azalea Health EHR</v>
      </c>
    </row>
    <row r="11306" spans="1:11" x14ac:dyDescent="0.25">
      <c r="A11306" t="s">
        <v>100</v>
      </c>
      <c r="B11306">
        <v>83</v>
      </c>
      <c r="C11306" t="s">
        <v>939</v>
      </c>
      <c r="D11306" t="s">
        <v>101</v>
      </c>
      <c r="E11306">
        <v>142</v>
      </c>
      <c r="F11306">
        <v>142</v>
      </c>
      <c r="G11306">
        <v>100</v>
      </c>
      <c r="H11306" t="s">
        <v>65</v>
      </c>
      <c r="I11306">
        <v>99</v>
      </c>
      <c r="J11306" t="s">
        <v>66</v>
      </c>
      <c r="K11306" s="33" t="str">
        <f>IF(ISNA(VLOOKUP(C11306,'Provider-EHR crosswalk'!A:B,2,FALSE)),"No EHR Specified",VLOOKUP(C11306,'Provider-EHR crosswalk'!A:B,2,FALSE))</f>
        <v>Azalea Health EHR</v>
      </c>
    </row>
    <row r="11307" spans="1:11" x14ac:dyDescent="0.25">
      <c r="A11307" t="s">
        <v>102</v>
      </c>
      <c r="B11307">
        <v>83</v>
      </c>
      <c r="C11307" t="s">
        <v>939</v>
      </c>
      <c r="D11307" t="s">
        <v>103</v>
      </c>
      <c r="E11307">
        <v>142</v>
      </c>
      <c r="F11307">
        <v>142</v>
      </c>
      <c r="G11307">
        <v>100</v>
      </c>
      <c r="H11307" t="s">
        <v>65</v>
      </c>
      <c r="I11307">
        <v>99</v>
      </c>
      <c r="J11307" t="s">
        <v>66</v>
      </c>
      <c r="K11307" s="33" t="str">
        <f>IF(ISNA(VLOOKUP(C11307,'Provider-EHR crosswalk'!A:B,2,FALSE)),"No EHR Specified",VLOOKUP(C11307,'Provider-EHR crosswalk'!A:B,2,FALSE))</f>
        <v>Azalea Health EHR</v>
      </c>
    </row>
    <row r="11308" spans="1:11" x14ac:dyDescent="0.25">
      <c r="A11308" t="s">
        <v>104</v>
      </c>
      <c r="B11308">
        <v>83</v>
      </c>
      <c r="C11308" t="s">
        <v>939</v>
      </c>
      <c r="D11308" t="s">
        <v>105</v>
      </c>
      <c r="E11308">
        <v>142</v>
      </c>
      <c r="F11308">
        <v>142</v>
      </c>
      <c r="G11308">
        <v>100</v>
      </c>
      <c r="H11308" t="s">
        <v>65</v>
      </c>
      <c r="I11308">
        <v>99</v>
      </c>
      <c r="J11308" t="s">
        <v>66</v>
      </c>
      <c r="K11308" s="33" t="str">
        <f>IF(ISNA(VLOOKUP(C11308,'Provider-EHR crosswalk'!A:B,2,FALSE)),"No EHR Specified",VLOOKUP(C11308,'Provider-EHR crosswalk'!A:B,2,FALSE))</f>
        <v>Azalea Health EHR</v>
      </c>
    </row>
    <row r="11309" spans="1:11" x14ac:dyDescent="0.25">
      <c r="A11309" t="s">
        <v>106</v>
      </c>
      <c r="B11309">
        <v>83</v>
      </c>
      <c r="C11309" t="s">
        <v>939</v>
      </c>
      <c r="D11309" t="s">
        <v>107</v>
      </c>
      <c r="E11309">
        <v>142</v>
      </c>
      <c r="F11309">
        <v>142</v>
      </c>
      <c r="G11309">
        <v>100</v>
      </c>
      <c r="H11309" t="s">
        <v>65</v>
      </c>
      <c r="I11309">
        <v>99</v>
      </c>
      <c r="J11309" t="s">
        <v>66</v>
      </c>
      <c r="K11309" s="33" t="str">
        <f>IF(ISNA(VLOOKUP(C11309,'Provider-EHR crosswalk'!A:B,2,FALSE)),"No EHR Specified",VLOOKUP(C11309,'Provider-EHR crosswalk'!A:B,2,FALSE))</f>
        <v>Azalea Health EHR</v>
      </c>
    </row>
    <row r="11310" spans="1:11" x14ac:dyDescent="0.25">
      <c r="A11310" t="s">
        <v>108</v>
      </c>
      <c r="B11310">
        <v>83</v>
      </c>
      <c r="C11310" t="s">
        <v>939</v>
      </c>
      <c r="D11310" t="s">
        <v>109</v>
      </c>
      <c r="E11310">
        <v>142</v>
      </c>
      <c r="F11310">
        <v>142</v>
      </c>
      <c r="G11310">
        <v>100</v>
      </c>
      <c r="H11310" t="s">
        <v>65</v>
      </c>
      <c r="I11310">
        <v>99</v>
      </c>
      <c r="J11310" t="s">
        <v>66</v>
      </c>
      <c r="K11310" s="33" t="str">
        <f>IF(ISNA(VLOOKUP(C11310,'Provider-EHR crosswalk'!A:B,2,FALSE)),"No EHR Specified",VLOOKUP(C11310,'Provider-EHR crosswalk'!A:B,2,FALSE))</f>
        <v>Azalea Health EHR</v>
      </c>
    </row>
    <row r="11311" spans="1:11" x14ac:dyDescent="0.25">
      <c r="A11311" t="s">
        <v>110</v>
      </c>
      <c r="B11311">
        <v>83</v>
      </c>
      <c r="C11311" t="s">
        <v>939</v>
      </c>
      <c r="D11311" t="s">
        <v>111</v>
      </c>
      <c r="E11311">
        <v>142</v>
      </c>
      <c r="F11311">
        <v>142</v>
      </c>
      <c r="G11311">
        <v>100</v>
      </c>
      <c r="H11311" t="s">
        <v>65</v>
      </c>
      <c r="I11311">
        <v>99</v>
      </c>
      <c r="J11311" t="s">
        <v>66</v>
      </c>
      <c r="K11311" s="33" t="str">
        <f>IF(ISNA(VLOOKUP(C11311,'Provider-EHR crosswalk'!A:B,2,FALSE)),"No EHR Specified",VLOOKUP(C11311,'Provider-EHR crosswalk'!A:B,2,FALSE))</f>
        <v>Azalea Health EHR</v>
      </c>
    </row>
    <row r="11312" spans="1:11" x14ac:dyDescent="0.25">
      <c r="A11312" t="s">
        <v>112</v>
      </c>
      <c r="B11312">
        <v>83</v>
      </c>
      <c r="C11312" t="s">
        <v>939</v>
      </c>
      <c r="D11312" t="s">
        <v>113</v>
      </c>
      <c r="E11312">
        <v>142</v>
      </c>
      <c r="F11312">
        <v>142</v>
      </c>
      <c r="G11312">
        <v>100</v>
      </c>
      <c r="H11312" t="s">
        <v>65</v>
      </c>
      <c r="I11312">
        <v>99</v>
      </c>
      <c r="J11312" t="s">
        <v>66</v>
      </c>
      <c r="K11312" s="33" t="str">
        <f>IF(ISNA(VLOOKUP(C11312,'Provider-EHR crosswalk'!A:B,2,FALSE)),"No EHR Specified",VLOOKUP(C11312,'Provider-EHR crosswalk'!A:B,2,FALSE))</f>
        <v>Azalea Health EHR</v>
      </c>
    </row>
    <row r="11313" spans="1:11" x14ac:dyDescent="0.25">
      <c r="A11313" t="s">
        <v>114</v>
      </c>
      <c r="B11313">
        <v>83</v>
      </c>
      <c r="C11313" t="s">
        <v>939</v>
      </c>
      <c r="D11313" t="s">
        <v>115</v>
      </c>
      <c r="E11313">
        <v>2</v>
      </c>
      <c r="F11313">
        <v>32</v>
      </c>
      <c r="G11313">
        <v>6.25</v>
      </c>
      <c r="H11313" t="s">
        <v>116</v>
      </c>
      <c r="I11313">
        <v>4</v>
      </c>
      <c r="J11313" t="s">
        <v>69</v>
      </c>
      <c r="K11313" s="33" t="str">
        <f>IF(ISNA(VLOOKUP(C11313,'Provider-EHR crosswalk'!A:B,2,FALSE)),"No EHR Specified",VLOOKUP(C11313,'Provider-EHR crosswalk'!A:B,2,FALSE))</f>
        <v>Azalea Health EHR</v>
      </c>
    </row>
    <row r="11314" spans="1:11" x14ac:dyDescent="0.25">
      <c r="A11314" t="s">
        <v>117</v>
      </c>
      <c r="B11314">
        <v>83</v>
      </c>
      <c r="C11314" t="s">
        <v>939</v>
      </c>
      <c r="D11314" t="s">
        <v>118</v>
      </c>
      <c r="E11314">
        <v>2</v>
      </c>
      <c r="F11314">
        <v>32</v>
      </c>
      <c r="G11314">
        <v>6.25</v>
      </c>
      <c r="H11314" t="s">
        <v>116</v>
      </c>
      <c r="I11314">
        <v>4</v>
      </c>
      <c r="J11314" t="s">
        <v>69</v>
      </c>
      <c r="K11314" s="33" t="str">
        <f>IF(ISNA(VLOOKUP(C11314,'Provider-EHR crosswalk'!A:B,2,FALSE)),"No EHR Specified",VLOOKUP(C11314,'Provider-EHR crosswalk'!A:B,2,FALSE))</f>
        <v>Azalea Health EHR</v>
      </c>
    </row>
    <row r="11315" spans="1:11" x14ac:dyDescent="0.25">
      <c r="A11315" t="s">
        <v>119</v>
      </c>
      <c r="B11315">
        <v>83</v>
      </c>
      <c r="C11315" t="s">
        <v>939</v>
      </c>
      <c r="D11315" t="s">
        <v>120</v>
      </c>
      <c r="E11315">
        <v>3</v>
      </c>
      <c r="F11315">
        <v>32</v>
      </c>
      <c r="G11315">
        <v>9.3800000000000008</v>
      </c>
      <c r="H11315" t="s">
        <v>116</v>
      </c>
      <c r="I11315">
        <v>4</v>
      </c>
      <c r="J11315" t="s">
        <v>69</v>
      </c>
      <c r="K11315" s="33" t="str">
        <f>IF(ISNA(VLOOKUP(C11315,'Provider-EHR crosswalk'!A:B,2,FALSE)),"No EHR Specified",VLOOKUP(C11315,'Provider-EHR crosswalk'!A:B,2,FALSE))</f>
        <v>Azalea Health EHR</v>
      </c>
    </row>
    <row r="11316" spans="1:11" x14ac:dyDescent="0.25">
      <c r="A11316" t="s">
        <v>121</v>
      </c>
      <c r="B11316">
        <v>83</v>
      </c>
      <c r="C11316" t="s">
        <v>939</v>
      </c>
      <c r="D11316" t="s">
        <v>122</v>
      </c>
      <c r="E11316">
        <v>0</v>
      </c>
      <c r="F11316">
        <v>32</v>
      </c>
      <c r="G11316">
        <v>0</v>
      </c>
      <c r="H11316" t="s">
        <v>116</v>
      </c>
      <c r="I11316">
        <v>1</v>
      </c>
      <c r="J11316" t="s">
        <v>66</v>
      </c>
      <c r="K11316" s="33" t="str">
        <f>IF(ISNA(VLOOKUP(C11316,'Provider-EHR crosswalk'!A:B,2,FALSE)),"No EHR Specified",VLOOKUP(C11316,'Provider-EHR crosswalk'!A:B,2,FALSE))</f>
        <v>Azalea Health EHR</v>
      </c>
    </row>
    <row r="11317" spans="1:11" x14ac:dyDescent="0.25">
      <c r="A11317" t="s">
        <v>123</v>
      </c>
      <c r="B11317">
        <v>83</v>
      </c>
      <c r="C11317" t="s">
        <v>939</v>
      </c>
      <c r="D11317" t="s">
        <v>124</v>
      </c>
      <c r="E11317">
        <v>0</v>
      </c>
      <c r="F11317">
        <v>142</v>
      </c>
      <c r="G11317">
        <v>0</v>
      </c>
      <c r="H11317" t="s">
        <v>116</v>
      </c>
      <c r="I11317">
        <v>1</v>
      </c>
      <c r="J11317" t="s">
        <v>66</v>
      </c>
      <c r="K11317" s="33" t="str">
        <f>IF(ISNA(VLOOKUP(C11317,'Provider-EHR crosswalk'!A:B,2,FALSE)),"No EHR Specified",VLOOKUP(C11317,'Provider-EHR crosswalk'!A:B,2,FALSE))</f>
        <v>Azalea Health EHR</v>
      </c>
    </row>
    <row r="11318" spans="1:11" x14ac:dyDescent="0.25">
      <c r="A11318" t="s">
        <v>125</v>
      </c>
      <c r="B11318">
        <v>83</v>
      </c>
      <c r="C11318" t="s">
        <v>939</v>
      </c>
      <c r="D11318" t="s">
        <v>126</v>
      </c>
      <c r="E11318">
        <v>0</v>
      </c>
      <c r="F11318">
        <v>142</v>
      </c>
      <c r="G11318">
        <v>0</v>
      </c>
      <c r="H11318" t="s">
        <v>116</v>
      </c>
      <c r="I11318">
        <v>1</v>
      </c>
      <c r="J11318" t="s">
        <v>66</v>
      </c>
      <c r="K11318" s="33" t="str">
        <f>IF(ISNA(VLOOKUP(C11318,'Provider-EHR crosswalk'!A:B,2,FALSE)),"No EHR Specified",VLOOKUP(C11318,'Provider-EHR crosswalk'!A:B,2,FALSE))</f>
        <v>Azalea Health EHR</v>
      </c>
    </row>
    <row r="11319" spans="1:11" x14ac:dyDescent="0.25">
      <c r="A11319" t="s">
        <v>127</v>
      </c>
      <c r="B11319">
        <v>83</v>
      </c>
      <c r="C11319" t="s">
        <v>939</v>
      </c>
      <c r="D11319" t="s">
        <v>128</v>
      </c>
      <c r="E11319">
        <v>0</v>
      </c>
      <c r="F11319">
        <v>142</v>
      </c>
      <c r="G11319">
        <v>0</v>
      </c>
      <c r="H11319" t="s">
        <v>116</v>
      </c>
      <c r="I11319">
        <v>4</v>
      </c>
      <c r="J11319" t="s">
        <v>66</v>
      </c>
      <c r="K11319" s="33" t="str">
        <f>IF(ISNA(VLOOKUP(C11319,'Provider-EHR crosswalk'!A:B,2,FALSE)),"No EHR Specified",VLOOKUP(C11319,'Provider-EHR crosswalk'!A:B,2,FALSE))</f>
        <v>Azalea Health EHR</v>
      </c>
    </row>
    <row r="11320" spans="1:11" x14ac:dyDescent="0.25">
      <c r="A11320" t="s">
        <v>129</v>
      </c>
      <c r="B11320">
        <v>83</v>
      </c>
      <c r="C11320" t="s">
        <v>939</v>
      </c>
      <c r="D11320" t="s">
        <v>130</v>
      </c>
      <c r="E11320">
        <v>3</v>
      </c>
      <c r="F11320">
        <v>142</v>
      </c>
      <c r="G11320">
        <v>2.11</v>
      </c>
      <c r="H11320" t="s">
        <v>116</v>
      </c>
      <c r="I11320">
        <v>4</v>
      </c>
      <c r="J11320" t="s">
        <v>66</v>
      </c>
      <c r="K11320" s="33" t="str">
        <f>IF(ISNA(VLOOKUP(C11320,'Provider-EHR crosswalk'!A:B,2,FALSE)),"No EHR Specified",VLOOKUP(C11320,'Provider-EHR crosswalk'!A:B,2,FALSE))</f>
        <v>Azalea Health EHR</v>
      </c>
    </row>
    <row r="11321" spans="1:11" x14ac:dyDescent="0.25">
      <c r="A11321" t="s">
        <v>131</v>
      </c>
      <c r="B11321">
        <v>83</v>
      </c>
      <c r="C11321" t="s">
        <v>939</v>
      </c>
      <c r="D11321" t="s">
        <v>132</v>
      </c>
      <c r="E11321">
        <v>0</v>
      </c>
      <c r="F11321">
        <v>142</v>
      </c>
      <c r="G11321">
        <v>0</v>
      </c>
      <c r="H11321" t="s">
        <v>116</v>
      </c>
      <c r="I11321">
        <v>4</v>
      </c>
      <c r="J11321" t="s">
        <v>66</v>
      </c>
      <c r="K11321" s="33" t="str">
        <f>IF(ISNA(VLOOKUP(C11321,'Provider-EHR crosswalk'!A:B,2,FALSE)),"No EHR Specified",VLOOKUP(C11321,'Provider-EHR crosswalk'!A:B,2,FALSE))</f>
        <v>Azalea Health EHR</v>
      </c>
    </row>
    <row r="11322" spans="1:11" x14ac:dyDescent="0.25">
      <c r="A11322" t="s">
        <v>133</v>
      </c>
      <c r="B11322">
        <v>83</v>
      </c>
      <c r="C11322" t="s">
        <v>939</v>
      </c>
      <c r="D11322" t="s">
        <v>134</v>
      </c>
      <c r="E11322">
        <v>20</v>
      </c>
      <c r="F11322">
        <v>142</v>
      </c>
      <c r="G11322">
        <v>14.08</v>
      </c>
      <c r="H11322" t="s">
        <v>116</v>
      </c>
      <c r="I11322">
        <v>1</v>
      </c>
      <c r="J11322" t="s">
        <v>69</v>
      </c>
      <c r="K11322" s="33" t="str">
        <f>IF(ISNA(VLOOKUP(C11322,'Provider-EHR crosswalk'!A:B,2,FALSE)),"No EHR Specified",VLOOKUP(C11322,'Provider-EHR crosswalk'!A:B,2,FALSE))</f>
        <v>Azalea Health EHR</v>
      </c>
    </row>
    <row r="11323" spans="1:11" x14ac:dyDescent="0.25">
      <c r="A11323" t="s">
        <v>135</v>
      </c>
      <c r="B11323">
        <v>83</v>
      </c>
      <c r="C11323" t="s">
        <v>939</v>
      </c>
      <c r="D11323" t="s">
        <v>136</v>
      </c>
      <c r="E11323">
        <v>0</v>
      </c>
      <c r="F11323">
        <v>142</v>
      </c>
      <c r="G11323">
        <v>0</v>
      </c>
      <c r="H11323" t="s">
        <v>116</v>
      </c>
      <c r="I11323">
        <v>1</v>
      </c>
      <c r="J11323" t="s">
        <v>66</v>
      </c>
      <c r="K11323" s="33" t="str">
        <f>IF(ISNA(VLOOKUP(C11323,'Provider-EHR crosswalk'!A:B,2,FALSE)),"No EHR Specified",VLOOKUP(C11323,'Provider-EHR crosswalk'!A:B,2,FALSE))</f>
        <v>Azalea Health EHR</v>
      </c>
    </row>
    <row r="11324" spans="1:11" x14ac:dyDescent="0.25">
      <c r="A11324" t="s">
        <v>137</v>
      </c>
      <c r="B11324">
        <v>83</v>
      </c>
      <c r="C11324" t="s">
        <v>939</v>
      </c>
      <c r="D11324" t="s">
        <v>138</v>
      </c>
      <c r="E11324">
        <v>0</v>
      </c>
      <c r="F11324">
        <v>142</v>
      </c>
      <c r="G11324">
        <v>0</v>
      </c>
      <c r="H11324" t="s">
        <v>116</v>
      </c>
      <c r="I11324">
        <v>1</v>
      </c>
      <c r="J11324" t="s">
        <v>66</v>
      </c>
      <c r="K11324" s="33" t="str">
        <f>IF(ISNA(VLOOKUP(C11324,'Provider-EHR crosswalk'!A:B,2,FALSE)),"No EHR Specified",VLOOKUP(C11324,'Provider-EHR crosswalk'!A:B,2,FALSE))</f>
        <v>Azalea Health EHR</v>
      </c>
    </row>
    <row r="11325" spans="1:11" x14ac:dyDescent="0.25">
      <c r="A11325" t="s">
        <v>139</v>
      </c>
      <c r="B11325">
        <v>83</v>
      </c>
      <c r="C11325" t="s">
        <v>939</v>
      </c>
      <c r="D11325" t="s">
        <v>140</v>
      </c>
      <c r="E11325">
        <v>0</v>
      </c>
      <c r="F11325">
        <v>142</v>
      </c>
      <c r="G11325">
        <v>0</v>
      </c>
      <c r="H11325" t="s">
        <v>116</v>
      </c>
      <c r="I11325">
        <v>1</v>
      </c>
      <c r="J11325" t="s">
        <v>66</v>
      </c>
      <c r="K11325" s="33" t="str">
        <f>IF(ISNA(VLOOKUP(C11325,'Provider-EHR crosswalk'!A:B,2,FALSE)),"No EHR Specified",VLOOKUP(C11325,'Provider-EHR crosswalk'!A:B,2,FALSE))</f>
        <v>Azalea Health EHR</v>
      </c>
    </row>
    <row r="11326" spans="1:11" x14ac:dyDescent="0.25">
      <c r="A11326" t="s">
        <v>141</v>
      </c>
      <c r="B11326">
        <v>83</v>
      </c>
      <c r="C11326" t="s">
        <v>939</v>
      </c>
      <c r="D11326" t="s">
        <v>142</v>
      </c>
      <c r="E11326">
        <v>0</v>
      </c>
      <c r="F11326">
        <v>142</v>
      </c>
      <c r="G11326">
        <v>0</v>
      </c>
      <c r="H11326" t="s">
        <v>116</v>
      </c>
      <c r="I11326">
        <v>1</v>
      </c>
      <c r="J11326" t="s">
        <v>66</v>
      </c>
      <c r="K11326" s="33" t="str">
        <f>IF(ISNA(VLOOKUP(C11326,'Provider-EHR crosswalk'!A:B,2,FALSE)),"No EHR Specified",VLOOKUP(C11326,'Provider-EHR crosswalk'!A:B,2,FALSE))</f>
        <v>Azalea Health EHR</v>
      </c>
    </row>
    <row r="11327" spans="1:11" x14ac:dyDescent="0.25">
      <c r="A11327" t="s">
        <v>143</v>
      </c>
      <c r="B11327">
        <v>83</v>
      </c>
      <c r="C11327" t="s">
        <v>939</v>
      </c>
      <c r="D11327" t="s">
        <v>144</v>
      </c>
      <c r="E11327">
        <v>0</v>
      </c>
      <c r="F11327">
        <v>142</v>
      </c>
      <c r="G11327">
        <v>0</v>
      </c>
      <c r="H11327" t="s">
        <v>116</v>
      </c>
      <c r="I11327">
        <v>1</v>
      </c>
      <c r="J11327" t="s">
        <v>66</v>
      </c>
      <c r="K11327" s="33" t="str">
        <f>IF(ISNA(VLOOKUP(C11327,'Provider-EHR crosswalk'!A:B,2,FALSE)),"No EHR Specified",VLOOKUP(C11327,'Provider-EHR crosswalk'!A:B,2,FALSE))</f>
        <v>Azalea Health EHR</v>
      </c>
    </row>
    <row r="11328" spans="1:11" x14ac:dyDescent="0.25">
      <c r="A11328" t="s">
        <v>145</v>
      </c>
      <c r="B11328">
        <v>83</v>
      </c>
      <c r="C11328" t="s">
        <v>939</v>
      </c>
      <c r="D11328" t="s">
        <v>146</v>
      </c>
      <c r="E11328">
        <v>0</v>
      </c>
      <c r="F11328">
        <v>142</v>
      </c>
      <c r="G11328">
        <v>0</v>
      </c>
      <c r="H11328" t="s">
        <v>116</v>
      </c>
      <c r="I11328">
        <v>1</v>
      </c>
      <c r="J11328" t="s">
        <v>66</v>
      </c>
      <c r="K11328" s="33" t="str">
        <f>IF(ISNA(VLOOKUP(C11328,'Provider-EHR crosswalk'!A:B,2,FALSE)),"No EHR Specified",VLOOKUP(C11328,'Provider-EHR crosswalk'!A:B,2,FALSE))</f>
        <v>Azalea Health EHR</v>
      </c>
    </row>
    <row r="11329" spans="1:11" x14ac:dyDescent="0.25">
      <c r="A11329" t="s">
        <v>147</v>
      </c>
      <c r="B11329">
        <v>83</v>
      </c>
      <c r="C11329" t="s">
        <v>939</v>
      </c>
      <c r="D11329" t="s">
        <v>148</v>
      </c>
      <c r="E11329">
        <v>0</v>
      </c>
      <c r="F11329">
        <v>142</v>
      </c>
      <c r="G11329">
        <v>0</v>
      </c>
      <c r="H11329" t="s">
        <v>116</v>
      </c>
      <c r="I11329">
        <v>1</v>
      </c>
      <c r="J11329" t="s">
        <v>66</v>
      </c>
      <c r="K11329" s="33" t="str">
        <f>IF(ISNA(VLOOKUP(C11329,'Provider-EHR crosswalk'!A:B,2,FALSE)),"No EHR Specified",VLOOKUP(C11329,'Provider-EHR crosswalk'!A:B,2,FALSE))</f>
        <v>Azalea Health EHR</v>
      </c>
    </row>
    <row r="11330" spans="1:11" x14ac:dyDescent="0.25">
      <c r="A11330" t="s">
        <v>149</v>
      </c>
      <c r="B11330">
        <v>83</v>
      </c>
      <c r="C11330" t="s">
        <v>939</v>
      </c>
      <c r="D11330" t="s">
        <v>150</v>
      </c>
      <c r="E11330">
        <v>0</v>
      </c>
      <c r="F11330">
        <v>142</v>
      </c>
      <c r="G11330">
        <v>0</v>
      </c>
      <c r="H11330" t="s">
        <v>116</v>
      </c>
      <c r="I11330">
        <v>1</v>
      </c>
      <c r="J11330" t="s">
        <v>66</v>
      </c>
      <c r="K11330" s="33" t="str">
        <f>IF(ISNA(VLOOKUP(C11330,'Provider-EHR crosswalk'!A:B,2,FALSE)),"No EHR Specified",VLOOKUP(C11330,'Provider-EHR crosswalk'!A:B,2,FALSE))</f>
        <v>Azalea Health EHR</v>
      </c>
    </row>
    <row r="11331" spans="1:11" x14ac:dyDescent="0.25">
      <c r="A11331" t="s">
        <v>151</v>
      </c>
      <c r="B11331">
        <v>83</v>
      </c>
      <c r="C11331" t="s">
        <v>939</v>
      </c>
      <c r="D11331" t="s">
        <v>152</v>
      </c>
      <c r="E11331">
        <v>0</v>
      </c>
      <c r="F11331">
        <v>142</v>
      </c>
      <c r="G11331">
        <v>0</v>
      </c>
      <c r="H11331" t="s">
        <v>116</v>
      </c>
      <c r="I11331">
        <v>1</v>
      </c>
      <c r="J11331" t="s">
        <v>66</v>
      </c>
      <c r="K11331" s="33" t="str">
        <f>IF(ISNA(VLOOKUP(C11331,'Provider-EHR crosswalk'!A:B,2,FALSE)),"No EHR Specified",VLOOKUP(C11331,'Provider-EHR crosswalk'!A:B,2,FALSE))</f>
        <v>Azalea Health EHR</v>
      </c>
    </row>
    <row r="11332" spans="1:11" x14ac:dyDescent="0.25">
      <c r="A11332" t="s">
        <v>153</v>
      </c>
      <c r="B11332">
        <v>83</v>
      </c>
      <c r="C11332" t="s">
        <v>939</v>
      </c>
      <c r="D11332" t="s">
        <v>154</v>
      </c>
      <c r="E11332">
        <v>1</v>
      </c>
      <c r="F11332">
        <v>142</v>
      </c>
      <c r="G11332">
        <v>0.7</v>
      </c>
      <c r="H11332" t="s">
        <v>116</v>
      </c>
      <c r="I11332">
        <v>1</v>
      </c>
      <c r="J11332" t="s">
        <v>66</v>
      </c>
      <c r="K11332" s="33" t="str">
        <f>IF(ISNA(VLOOKUP(C11332,'Provider-EHR crosswalk'!A:B,2,FALSE)),"No EHR Specified",VLOOKUP(C11332,'Provider-EHR crosswalk'!A:B,2,FALSE))</f>
        <v>Azalea Health EHR</v>
      </c>
    </row>
    <row r="11333" spans="1:11" x14ac:dyDescent="0.25">
      <c r="A11333" t="s">
        <v>155</v>
      </c>
      <c r="B11333">
        <v>83</v>
      </c>
      <c r="C11333" t="s">
        <v>939</v>
      </c>
      <c r="D11333" t="s">
        <v>156</v>
      </c>
      <c r="E11333">
        <v>0</v>
      </c>
      <c r="F11333">
        <v>142</v>
      </c>
      <c r="G11333">
        <v>0</v>
      </c>
      <c r="H11333" t="s">
        <v>157</v>
      </c>
      <c r="I11333" t="s">
        <v>157</v>
      </c>
      <c r="J11333" t="s">
        <v>157</v>
      </c>
      <c r="K11333" s="33" t="str">
        <f>IF(ISNA(VLOOKUP(C11333,'Provider-EHR crosswalk'!A:B,2,FALSE)),"No EHR Specified",VLOOKUP(C11333,'Provider-EHR crosswalk'!A:B,2,FALSE))</f>
        <v>Azalea Health EHR</v>
      </c>
    </row>
    <row r="11334" spans="1:11" x14ac:dyDescent="0.25">
      <c r="A11334" t="s">
        <v>158</v>
      </c>
      <c r="B11334">
        <v>83</v>
      </c>
      <c r="C11334" t="s">
        <v>939</v>
      </c>
      <c r="D11334" t="s">
        <v>159</v>
      </c>
      <c r="E11334">
        <v>1</v>
      </c>
      <c r="F11334">
        <v>142</v>
      </c>
      <c r="G11334">
        <v>0.7</v>
      </c>
      <c r="H11334" t="s">
        <v>157</v>
      </c>
      <c r="I11334" t="s">
        <v>157</v>
      </c>
      <c r="J11334" t="s">
        <v>157</v>
      </c>
      <c r="K11334" s="33" t="str">
        <f>IF(ISNA(VLOOKUP(C11334,'Provider-EHR crosswalk'!A:B,2,FALSE)),"No EHR Specified",VLOOKUP(C11334,'Provider-EHR crosswalk'!A:B,2,FALSE))</f>
        <v>Azalea Health EHR</v>
      </c>
    </row>
    <row r="11335" spans="1:11" x14ac:dyDescent="0.25">
      <c r="A11335" t="s">
        <v>162</v>
      </c>
      <c r="B11335">
        <v>83</v>
      </c>
      <c r="C11335" t="s">
        <v>939</v>
      </c>
      <c r="D11335" t="s">
        <v>163</v>
      </c>
      <c r="E11335">
        <v>135</v>
      </c>
      <c r="F11335">
        <v>142</v>
      </c>
      <c r="G11335">
        <v>95.07</v>
      </c>
      <c r="H11335" t="s">
        <v>65</v>
      </c>
      <c r="I11335">
        <v>95</v>
      </c>
      <c r="J11335" t="s">
        <v>66</v>
      </c>
      <c r="K11335" s="33" t="str">
        <f>IF(ISNA(VLOOKUP(C11335,'Provider-EHR crosswalk'!A:B,2,FALSE)),"No EHR Specified",VLOOKUP(C11335,'Provider-EHR crosswalk'!A:B,2,FALSE))</f>
        <v>Azalea Health EHR</v>
      </c>
    </row>
    <row r="11336" spans="1:11" x14ac:dyDescent="0.25">
      <c r="A11336" t="s">
        <v>164</v>
      </c>
      <c r="B11336">
        <v>83</v>
      </c>
      <c r="C11336" t="s">
        <v>939</v>
      </c>
      <c r="D11336" t="s">
        <v>165</v>
      </c>
      <c r="E11336">
        <v>31</v>
      </c>
      <c r="F11336">
        <v>32</v>
      </c>
      <c r="G11336">
        <v>96.88</v>
      </c>
      <c r="H11336" t="s">
        <v>65</v>
      </c>
      <c r="I11336">
        <v>95</v>
      </c>
      <c r="J11336" t="s">
        <v>66</v>
      </c>
      <c r="K11336" s="33" t="str">
        <f>IF(ISNA(VLOOKUP(C11336,'Provider-EHR crosswalk'!A:B,2,FALSE)),"No EHR Specified",VLOOKUP(C11336,'Provider-EHR crosswalk'!A:B,2,FALSE))</f>
        <v>Azalea Health EHR</v>
      </c>
    </row>
    <row r="11337" spans="1:11" x14ac:dyDescent="0.25">
      <c r="A11337" t="s">
        <v>166</v>
      </c>
      <c r="B11337">
        <v>83</v>
      </c>
      <c r="C11337" t="s">
        <v>939</v>
      </c>
      <c r="D11337" t="s">
        <v>167</v>
      </c>
      <c r="E11337">
        <v>0</v>
      </c>
      <c r="F11337">
        <v>32</v>
      </c>
      <c r="G11337">
        <v>0</v>
      </c>
      <c r="H11337" t="s">
        <v>116</v>
      </c>
      <c r="I11337">
        <v>5</v>
      </c>
      <c r="J11337" t="s">
        <v>66</v>
      </c>
      <c r="K11337" s="33" t="str">
        <f>IF(ISNA(VLOOKUP(C11337,'Provider-EHR crosswalk'!A:B,2,FALSE)),"No EHR Specified",VLOOKUP(C11337,'Provider-EHR crosswalk'!A:B,2,FALSE))</f>
        <v>Azalea Health EHR</v>
      </c>
    </row>
    <row r="11338" spans="1:11" x14ac:dyDescent="0.25">
      <c r="A11338" t="s">
        <v>168</v>
      </c>
      <c r="B11338">
        <v>83</v>
      </c>
      <c r="C11338" t="s">
        <v>939</v>
      </c>
      <c r="D11338" t="s">
        <v>169</v>
      </c>
      <c r="E11338">
        <v>0</v>
      </c>
      <c r="F11338">
        <v>32</v>
      </c>
      <c r="G11338">
        <v>0</v>
      </c>
      <c r="H11338" t="s">
        <v>116</v>
      </c>
      <c r="I11338">
        <v>5</v>
      </c>
      <c r="J11338" t="s">
        <v>66</v>
      </c>
      <c r="K11338" s="33" t="str">
        <f>IF(ISNA(VLOOKUP(C11338,'Provider-EHR crosswalk'!A:B,2,FALSE)),"No EHR Specified",VLOOKUP(C11338,'Provider-EHR crosswalk'!A:B,2,FALSE))</f>
        <v>Azalea Health EHR</v>
      </c>
    </row>
    <row r="11339" spans="1:11" x14ac:dyDescent="0.25">
      <c r="A11339" t="s">
        <v>170</v>
      </c>
      <c r="B11339">
        <v>83</v>
      </c>
      <c r="C11339" t="s">
        <v>939</v>
      </c>
      <c r="D11339" t="s">
        <v>171</v>
      </c>
      <c r="E11339">
        <v>1</v>
      </c>
      <c r="F11339">
        <v>32</v>
      </c>
      <c r="G11339">
        <v>3.13</v>
      </c>
      <c r="H11339" t="s">
        <v>116</v>
      </c>
      <c r="I11339">
        <v>5</v>
      </c>
      <c r="J11339" t="s">
        <v>66</v>
      </c>
      <c r="K11339" s="33" t="str">
        <f>IF(ISNA(VLOOKUP(C11339,'Provider-EHR crosswalk'!A:B,2,FALSE)),"No EHR Specified",VLOOKUP(C11339,'Provider-EHR crosswalk'!A:B,2,FALSE))</f>
        <v>Azalea Health EHR</v>
      </c>
    </row>
    <row r="11340" spans="1:11" x14ac:dyDescent="0.25">
      <c r="A11340" t="s">
        <v>172</v>
      </c>
      <c r="B11340">
        <v>83</v>
      </c>
      <c r="C11340" t="s">
        <v>939</v>
      </c>
      <c r="D11340" t="s">
        <v>173</v>
      </c>
      <c r="E11340">
        <v>0</v>
      </c>
      <c r="F11340">
        <v>142</v>
      </c>
      <c r="G11340">
        <v>0</v>
      </c>
      <c r="H11340" t="s">
        <v>116</v>
      </c>
      <c r="I11340">
        <v>5</v>
      </c>
      <c r="J11340" t="s">
        <v>66</v>
      </c>
      <c r="K11340" s="33" t="str">
        <f>IF(ISNA(VLOOKUP(C11340,'Provider-EHR crosswalk'!A:B,2,FALSE)),"No EHR Specified",VLOOKUP(C11340,'Provider-EHR crosswalk'!A:B,2,FALSE))</f>
        <v>Azalea Health EHR</v>
      </c>
    </row>
    <row r="11341" spans="1:11" x14ac:dyDescent="0.25">
      <c r="A11341" t="s">
        <v>174</v>
      </c>
      <c r="B11341">
        <v>83</v>
      </c>
      <c r="C11341" t="s">
        <v>939</v>
      </c>
      <c r="D11341" t="s">
        <v>175</v>
      </c>
      <c r="E11341">
        <v>3</v>
      </c>
      <c r="F11341">
        <v>142</v>
      </c>
      <c r="G11341">
        <v>2.11</v>
      </c>
      <c r="H11341" t="s">
        <v>116</v>
      </c>
      <c r="I11341">
        <v>5</v>
      </c>
      <c r="J11341" t="s">
        <v>66</v>
      </c>
      <c r="K11341" s="33" t="str">
        <f>IF(ISNA(VLOOKUP(C11341,'Provider-EHR crosswalk'!A:B,2,FALSE)),"No EHR Specified",VLOOKUP(C11341,'Provider-EHR crosswalk'!A:B,2,FALSE))</f>
        <v>Azalea Health EHR</v>
      </c>
    </row>
    <row r="11342" spans="1:11" x14ac:dyDescent="0.25">
      <c r="A11342" t="s">
        <v>176</v>
      </c>
      <c r="B11342">
        <v>83</v>
      </c>
      <c r="C11342" t="s">
        <v>939</v>
      </c>
      <c r="D11342" t="s">
        <v>177</v>
      </c>
      <c r="E11342">
        <v>4</v>
      </c>
      <c r="F11342">
        <v>142</v>
      </c>
      <c r="G11342">
        <v>2.82</v>
      </c>
      <c r="H11342" t="s">
        <v>116</v>
      </c>
      <c r="I11342">
        <v>5</v>
      </c>
      <c r="J11342" t="s">
        <v>66</v>
      </c>
      <c r="K11342" s="33" t="str">
        <f>IF(ISNA(VLOOKUP(C11342,'Provider-EHR crosswalk'!A:B,2,FALSE)),"No EHR Specified",VLOOKUP(C11342,'Provider-EHR crosswalk'!A:B,2,FALSE))</f>
        <v>Azalea Health EHR</v>
      </c>
    </row>
    <row r="11343" spans="1:11" x14ac:dyDescent="0.25">
      <c r="A11343" t="s">
        <v>63</v>
      </c>
      <c r="B11343">
        <v>196</v>
      </c>
      <c r="C11343" t="s">
        <v>1081</v>
      </c>
      <c r="D11343" t="s">
        <v>64</v>
      </c>
      <c r="E11343">
        <v>2</v>
      </c>
      <c r="F11343">
        <v>2</v>
      </c>
      <c r="G11343">
        <v>100</v>
      </c>
      <c r="H11343" t="s">
        <v>65</v>
      </c>
      <c r="I11343">
        <v>99</v>
      </c>
      <c r="J11343" t="s">
        <v>66</v>
      </c>
      <c r="K11343" s="33" t="str">
        <f>IF(ISNA(VLOOKUP(C11343,'Provider-EHR crosswalk'!A:B,2,FALSE)),"No EHR Specified",VLOOKUP(C11343,'Provider-EHR crosswalk'!A:B,2,FALSE))</f>
        <v>MatrixCare EHR</v>
      </c>
    </row>
    <row r="11344" spans="1:11" x14ac:dyDescent="0.25">
      <c r="A11344" t="s">
        <v>67</v>
      </c>
      <c r="B11344">
        <v>196</v>
      </c>
      <c r="C11344" t="s">
        <v>1081</v>
      </c>
      <c r="D11344" t="s">
        <v>68</v>
      </c>
      <c r="E11344">
        <v>2</v>
      </c>
      <c r="F11344">
        <v>2</v>
      </c>
      <c r="G11344">
        <v>100</v>
      </c>
      <c r="H11344" t="s">
        <v>65</v>
      </c>
      <c r="I11344">
        <v>75</v>
      </c>
      <c r="J11344" t="s">
        <v>66</v>
      </c>
      <c r="K11344" s="33" t="str">
        <f>IF(ISNA(VLOOKUP(C11344,'Provider-EHR crosswalk'!A:B,2,FALSE)),"No EHR Specified",VLOOKUP(C11344,'Provider-EHR crosswalk'!A:B,2,FALSE))</f>
        <v>MatrixCare EHR</v>
      </c>
    </row>
    <row r="11345" spans="1:11" x14ac:dyDescent="0.25">
      <c r="A11345" t="s">
        <v>70</v>
      </c>
      <c r="B11345">
        <v>196</v>
      </c>
      <c r="C11345" t="s">
        <v>1081</v>
      </c>
      <c r="D11345" t="s">
        <v>71</v>
      </c>
      <c r="E11345">
        <v>2</v>
      </c>
      <c r="F11345">
        <v>2</v>
      </c>
      <c r="G11345">
        <v>100</v>
      </c>
      <c r="H11345" t="s">
        <v>65</v>
      </c>
      <c r="I11345">
        <v>99</v>
      </c>
      <c r="J11345" t="s">
        <v>66</v>
      </c>
      <c r="K11345" s="33" t="str">
        <f>IF(ISNA(VLOOKUP(C11345,'Provider-EHR crosswalk'!A:B,2,FALSE)),"No EHR Specified",VLOOKUP(C11345,'Provider-EHR crosswalk'!A:B,2,FALSE))</f>
        <v>MatrixCare EHR</v>
      </c>
    </row>
    <row r="11346" spans="1:11" x14ac:dyDescent="0.25">
      <c r="A11346" t="s">
        <v>72</v>
      </c>
      <c r="B11346">
        <v>196</v>
      </c>
      <c r="C11346" t="s">
        <v>1081</v>
      </c>
      <c r="D11346" t="s">
        <v>73</v>
      </c>
      <c r="E11346">
        <v>2</v>
      </c>
      <c r="F11346">
        <v>2</v>
      </c>
      <c r="G11346">
        <v>100</v>
      </c>
      <c r="H11346" t="s">
        <v>65</v>
      </c>
      <c r="I11346">
        <v>99</v>
      </c>
      <c r="J11346" t="s">
        <v>66</v>
      </c>
      <c r="K11346" s="33" t="str">
        <f>IF(ISNA(VLOOKUP(C11346,'Provider-EHR crosswalk'!A:B,2,FALSE)),"No EHR Specified",VLOOKUP(C11346,'Provider-EHR crosswalk'!A:B,2,FALSE))</f>
        <v>MatrixCare EHR</v>
      </c>
    </row>
    <row r="11347" spans="1:11" x14ac:dyDescent="0.25">
      <c r="A11347" t="s">
        <v>74</v>
      </c>
      <c r="B11347">
        <v>196</v>
      </c>
      <c r="C11347" t="s">
        <v>1081</v>
      </c>
      <c r="D11347" t="s">
        <v>75</v>
      </c>
      <c r="E11347">
        <v>2</v>
      </c>
      <c r="F11347">
        <v>2</v>
      </c>
      <c r="G11347">
        <v>100</v>
      </c>
      <c r="H11347" t="s">
        <v>65</v>
      </c>
      <c r="I11347">
        <v>99</v>
      </c>
      <c r="J11347" t="s">
        <v>66</v>
      </c>
      <c r="K11347" s="33" t="str">
        <f>IF(ISNA(VLOOKUP(C11347,'Provider-EHR crosswalk'!A:B,2,FALSE)),"No EHR Specified",VLOOKUP(C11347,'Provider-EHR crosswalk'!A:B,2,FALSE))</f>
        <v>MatrixCare EHR</v>
      </c>
    </row>
    <row r="11348" spans="1:11" x14ac:dyDescent="0.25">
      <c r="A11348" t="s">
        <v>76</v>
      </c>
      <c r="B11348">
        <v>196</v>
      </c>
      <c r="C11348" t="s">
        <v>1081</v>
      </c>
      <c r="D11348" t="s">
        <v>77</v>
      </c>
      <c r="E11348">
        <v>2</v>
      </c>
      <c r="F11348">
        <v>2</v>
      </c>
      <c r="G11348">
        <v>100</v>
      </c>
      <c r="H11348" t="s">
        <v>65</v>
      </c>
      <c r="I11348">
        <v>85</v>
      </c>
      <c r="J11348" t="s">
        <v>66</v>
      </c>
      <c r="K11348" s="33" t="str">
        <f>IF(ISNA(VLOOKUP(C11348,'Provider-EHR crosswalk'!A:B,2,FALSE)),"No EHR Specified",VLOOKUP(C11348,'Provider-EHR crosswalk'!A:B,2,FALSE))</f>
        <v>MatrixCare EHR</v>
      </c>
    </row>
    <row r="11349" spans="1:11" x14ac:dyDescent="0.25">
      <c r="A11349" t="s">
        <v>78</v>
      </c>
      <c r="B11349">
        <v>196</v>
      </c>
      <c r="C11349" t="s">
        <v>1081</v>
      </c>
      <c r="D11349" t="s">
        <v>79</v>
      </c>
      <c r="E11349">
        <v>2</v>
      </c>
      <c r="F11349">
        <v>2</v>
      </c>
      <c r="G11349">
        <v>100</v>
      </c>
      <c r="H11349" t="s">
        <v>65</v>
      </c>
      <c r="I11349">
        <v>85</v>
      </c>
      <c r="J11349" t="s">
        <v>66</v>
      </c>
      <c r="K11349" s="33" t="str">
        <f>IF(ISNA(VLOOKUP(C11349,'Provider-EHR crosswalk'!A:B,2,FALSE)),"No EHR Specified",VLOOKUP(C11349,'Provider-EHR crosswalk'!A:B,2,FALSE))</f>
        <v>MatrixCare EHR</v>
      </c>
    </row>
    <row r="11350" spans="1:11" x14ac:dyDescent="0.25">
      <c r="A11350" t="s">
        <v>80</v>
      </c>
      <c r="B11350">
        <v>196</v>
      </c>
      <c r="C11350" t="s">
        <v>1081</v>
      </c>
      <c r="D11350" t="s">
        <v>81</v>
      </c>
      <c r="E11350">
        <v>2</v>
      </c>
      <c r="F11350">
        <v>2</v>
      </c>
      <c r="G11350">
        <v>100</v>
      </c>
      <c r="H11350" t="s">
        <v>65</v>
      </c>
      <c r="I11350">
        <v>85</v>
      </c>
      <c r="J11350" t="s">
        <v>66</v>
      </c>
      <c r="K11350" s="33" t="str">
        <f>IF(ISNA(VLOOKUP(C11350,'Provider-EHR crosswalk'!A:B,2,FALSE)),"No EHR Specified",VLOOKUP(C11350,'Provider-EHR crosswalk'!A:B,2,FALSE))</f>
        <v>MatrixCare EHR</v>
      </c>
    </row>
    <row r="11351" spans="1:11" x14ac:dyDescent="0.25">
      <c r="A11351" t="s">
        <v>82</v>
      </c>
      <c r="B11351">
        <v>196</v>
      </c>
      <c r="C11351" t="s">
        <v>1081</v>
      </c>
      <c r="D11351" t="s">
        <v>83</v>
      </c>
      <c r="E11351">
        <v>2</v>
      </c>
      <c r="F11351">
        <v>2</v>
      </c>
      <c r="G11351">
        <v>100</v>
      </c>
      <c r="H11351" t="s">
        <v>65</v>
      </c>
      <c r="I11351">
        <v>85</v>
      </c>
      <c r="J11351" t="s">
        <v>66</v>
      </c>
      <c r="K11351" s="33" t="str">
        <f>IF(ISNA(VLOOKUP(C11351,'Provider-EHR crosswalk'!A:B,2,FALSE)),"No EHR Specified",VLOOKUP(C11351,'Provider-EHR crosswalk'!A:B,2,FALSE))</f>
        <v>MatrixCare EHR</v>
      </c>
    </row>
    <row r="11352" spans="1:11" x14ac:dyDescent="0.25">
      <c r="A11352" t="s">
        <v>84</v>
      </c>
      <c r="B11352">
        <v>196</v>
      </c>
      <c r="C11352" t="s">
        <v>1081</v>
      </c>
      <c r="D11352" t="s">
        <v>85</v>
      </c>
      <c r="E11352">
        <v>2</v>
      </c>
      <c r="F11352">
        <v>2</v>
      </c>
      <c r="G11352">
        <v>100</v>
      </c>
      <c r="H11352" t="s">
        <v>65</v>
      </c>
      <c r="I11352">
        <v>85</v>
      </c>
      <c r="J11352" t="s">
        <v>66</v>
      </c>
      <c r="K11352" s="33" t="str">
        <f>IF(ISNA(VLOOKUP(C11352,'Provider-EHR crosswalk'!A:B,2,FALSE)),"No EHR Specified",VLOOKUP(C11352,'Provider-EHR crosswalk'!A:B,2,FALSE))</f>
        <v>MatrixCare EHR</v>
      </c>
    </row>
    <row r="11353" spans="1:11" x14ac:dyDescent="0.25">
      <c r="A11353" t="s">
        <v>86</v>
      </c>
      <c r="B11353">
        <v>196</v>
      </c>
      <c r="C11353" t="s">
        <v>1081</v>
      </c>
      <c r="D11353" t="s">
        <v>87</v>
      </c>
      <c r="E11353">
        <v>2</v>
      </c>
      <c r="F11353">
        <v>2</v>
      </c>
      <c r="G11353">
        <v>100</v>
      </c>
      <c r="H11353" t="s">
        <v>65</v>
      </c>
      <c r="I11353">
        <v>95</v>
      </c>
      <c r="J11353" t="s">
        <v>66</v>
      </c>
      <c r="K11353" s="33" t="str">
        <f>IF(ISNA(VLOOKUP(C11353,'Provider-EHR crosswalk'!A:B,2,FALSE)),"No EHR Specified",VLOOKUP(C11353,'Provider-EHR crosswalk'!A:B,2,FALSE))</f>
        <v>MatrixCare EHR</v>
      </c>
    </row>
    <row r="11354" spans="1:11" x14ac:dyDescent="0.25">
      <c r="A11354" t="s">
        <v>88</v>
      </c>
      <c r="B11354">
        <v>196</v>
      </c>
      <c r="C11354" t="s">
        <v>1081</v>
      </c>
      <c r="D11354" t="s">
        <v>89</v>
      </c>
      <c r="E11354">
        <v>2</v>
      </c>
      <c r="F11354">
        <v>2</v>
      </c>
      <c r="G11354">
        <v>100</v>
      </c>
      <c r="H11354" t="s">
        <v>65</v>
      </c>
      <c r="I11354">
        <v>95</v>
      </c>
      <c r="J11354" t="s">
        <v>66</v>
      </c>
      <c r="K11354" s="33" t="str">
        <f>IF(ISNA(VLOOKUP(C11354,'Provider-EHR crosswalk'!A:B,2,FALSE)),"No EHR Specified",VLOOKUP(C11354,'Provider-EHR crosswalk'!A:B,2,FALSE))</f>
        <v>MatrixCare EHR</v>
      </c>
    </row>
    <row r="11355" spans="1:11" x14ac:dyDescent="0.25">
      <c r="A11355" t="s">
        <v>90</v>
      </c>
      <c r="B11355">
        <v>196</v>
      </c>
      <c r="C11355" t="s">
        <v>1081</v>
      </c>
      <c r="D11355" t="s">
        <v>91</v>
      </c>
      <c r="E11355">
        <v>2</v>
      </c>
      <c r="F11355">
        <v>2</v>
      </c>
      <c r="G11355">
        <v>100</v>
      </c>
      <c r="H11355" t="s">
        <v>65</v>
      </c>
      <c r="I11355">
        <v>90</v>
      </c>
      <c r="J11355" t="s">
        <v>66</v>
      </c>
      <c r="K11355" s="33" t="str">
        <f>IF(ISNA(VLOOKUP(C11355,'Provider-EHR crosswalk'!A:B,2,FALSE)),"No EHR Specified",VLOOKUP(C11355,'Provider-EHR crosswalk'!A:B,2,FALSE))</f>
        <v>MatrixCare EHR</v>
      </c>
    </row>
    <row r="11356" spans="1:11" x14ac:dyDescent="0.25">
      <c r="A11356" t="s">
        <v>92</v>
      </c>
      <c r="B11356">
        <v>196</v>
      </c>
      <c r="C11356" t="s">
        <v>1081</v>
      </c>
      <c r="D11356" t="s">
        <v>93</v>
      </c>
      <c r="E11356">
        <v>2</v>
      </c>
      <c r="F11356">
        <v>2</v>
      </c>
      <c r="G11356">
        <v>100</v>
      </c>
      <c r="H11356" t="s">
        <v>65</v>
      </c>
      <c r="I11356">
        <v>90</v>
      </c>
      <c r="J11356" t="s">
        <v>66</v>
      </c>
      <c r="K11356" s="33" t="str">
        <f>IF(ISNA(VLOOKUP(C11356,'Provider-EHR crosswalk'!A:B,2,FALSE)),"No EHR Specified",VLOOKUP(C11356,'Provider-EHR crosswalk'!A:B,2,FALSE))</f>
        <v>MatrixCare EHR</v>
      </c>
    </row>
    <row r="11357" spans="1:11" x14ac:dyDescent="0.25">
      <c r="A11357" t="s">
        <v>94</v>
      </c>
      <c r="B11357">
        <v>196</v>
      </c>
      <c r="C11357" t="s">
        <v>1081</v>
      </c>
      <c r="D11357" t="s">
        <v>95</v>
      </c>
      <c r="E11357">
        <v>1</v>
      </c>
      <c r="F11357">
        <v>2</v>
      </c>
      <c r="G11357">
        <v>50</v>
      </c>
      <c r="H11357" t="s">
        <v>65</v>
      </c>
      <c r="I11357">
        <v>90</v>
      </c>
      <c r="J11357" t="s">
        <v>69</v>
      </c>
      <c r="K11357" s="33" t="str">
        <f>IF(ISNA(VLOOKUP(C11357,'Provider-EHR crosswalk'!A:B,2,FALSE)),"No EHR Specified",VLOOKUP(C11357,'Provider-EHR crosswalk'!A:B,2,FALSE))</f>
        <v>MatrixCare EHR</v>
      </c>
    </row>
    <row r="11358" spans="1:11" x14ac:dyDescent="0.25">
      <c r="A11358" t="s">
        <v>96</v>
      </c>
      <c r="B11358">
        <v>196</v>
      </c>
      <c r="C11358" t="s">
        <v>1081</v>
      </c>
      <c r="D11358" t="s">
        <v>97</v>
      </c>
      <c r="E11358">
        <v>2</v>
      </c>
      <c r="F11358">
        <v>2</v>
      </c>
      <c r="G11358">
        <v>100</v>
      </c>
      <c r="H11358" t="s">
        <v>65</v>
      </c>
      <c r="I11358">
        <v>90</v>
      </c>
      <c r="J11358" t="s">
        <v>66</v>
      </c>
      <c r="K11358" s="33" t="str">
        <f>IF(ISNA(VLOOKUP(C11358,'Provider-EHR crosswalk'!A:B,2,FALSE)),"No EHR Specified",VLOOKUP(C11358,'Provider-EHR crosswalk'!A:B,2,FALSE))</f>
        <v>MatrixCare EHR</v>
      </c>
    </row>
    <row r="11359" spans="1:11" x14ac:dyDescent="0.25">
      <c r="A11359" t="s">
        <v>98</v>
      </c>
      <c r="B11359">
        <v>196</v>
      </c>
      <c r="C11359" t="s">
        <v>1081</v>
      </c>
      <c r="D11359" t="s">
        <v>99</v>
      </c>
      <c r="E11359">
        <v>2</v>
      </c>
      <c r="F11359">
        <v>2</v>
      </c>
      <c r="G11359">
        <v>100</v>
      </c>
      <c r="H11359" t="s">
        <v>65</v>
      </c>
      <c r="I11359">
        <v>90</v>
      </c>
      <c r="J11359" t="s">
        <v>66</v>
      </c>
      <c r="K11359" s="33" t="str">
        <f>IF(ISNA(VLOOKUP(C11359,'Provider-EHR crosswalk'!A:B,2,FALSE)),"No EHR Specified",VLOOKUP(C11359,'Provider-EHR crosswalk'!A:B,2,FALSE))</f>
        <v>MatrixCare EHR</v>
      </c>
    </row>
    <row r="11360" spans="1:11" x14ac:dyDescent="0.25">
      <c r="A11360" t="s">
        <v>100</v>
      </c>
      <c r="B11360">
        <v>196</v>
      </c>
      <c r="C11360" t="s">
        <v>1081</v>
      </c>
      <c r="D11360" t="s">
        <v>101</v>
      </c>
      <c r="E11360">
        <v>2</v>
      </c>
      <c r="F11360">
        <v>2</v>
      </c>
      <c r="G11360">
        <v>100</v>
      </c>
      <c r="H11360" t="s">
        <v>65</v>
      </c>
      <c r="I11360">
        <v>99</v>
      </c>
      <c r="J11360" t="s">
        <v>66</v>
      </c>
      <c r="K11360" s="33" t="str">
        <f>IF(ISNA(VLOOKUP(C11360,'Provider-EHR crosswalk'!A:B,2,FALSE)),"No EHR Specified",VLOOKUP(C11360,'Provider-EHR crosswalk'!A:B,2,FALSE))</f>
        <v>MatrixCare EHR</v>
      </c>
    </row>
    <row r="11361" spans="1:11" x14ac:dyDescent="0.25">
      <c r="A11361" t="s">
        <v>102</v>
      </c>
      <c r="B11361">
        <v>196</v>
      </c>
      <c r="C11361" t="s">
        <v>1081</v>
      </c>
      <c r="D11361" t="s">
        <v>103</v>
      </c>
      <c r="E11361">
        <v>2</v>
      </c>
      <c r="F11361">
        <v>2</v>
      </c>
      <c r="G11361">
        <v>100</v>
      </c>
      <c r="H11361" t="s">
        <v>65</v>
      </c>
      <c r="I11361">
        <v>99</v>
      </c>
      <c r="J11361" t="s">
        <v>66</v>
      </c>
      <c r="K11361" s="33" t="str">
        <f>IF(ISNA(VLOOKUP(C11361,'Provider-EHR crosswalk'!A:B,2,FALSE)),"No EHR Specified",VLOOKUP(C11361,'Provider-EHR crosswalk'!A:B,2,FALSE))</f>
        <v>MatrixCare EHR</v>
      </c>
    </row>
    <row r="11362" spans="1:11" x14ac:dyDescent="0.25">
      <c r="A11362" t="s">
        <v>104</v>
      </c>
      <c r="B11362">
        <v>196</v>
      </c>
      <c r="C11362" t="s">
        <v>1081</v>
      </c>
      <c r="D11362" t="s">
        <v>105</v>
      </c>
      <c r="E11362">
        <v>2</v>
      </c>
      <c r="F11362">
        <v>2</v>
      </c>
      <c r="G11362">
        <v>100</v>
      </c>
      <c r="H11362" t="s">
        <v>65</v>
      </c>
      <c r="I11362">
        <v>99</v>
      </c>
      <c r="J11362" t="s">
        <v>66</v>
      </c>
      <c r="K11362" s="33" t="str">
        <f>IF(ISNA(VLOOKUP(C11362,'Provider-EHR crosswalk'!A:B,2,FALSE)),"No EHR Specified",VLOOKUP(C11362,'Provider-EHR crosswalk'!A:B,2,FALSE))</f>
        <v>MatrixCare EHR</v>
      </c>
    </row>
    <row r="11363" spans="1:11" x14ac:dyDescent="0.25">
      <c r="A11363" t="s">
        <v>106</v>
      </c>
      <c r="B11363">
        <v>196</v>
      </c>
      <c r="C11363" t="s">
        <v>1081</v>
      </c>
      <c r="D11363" t="s">
        <v>107</v>
      </c>
      <c r="E11363">
        <v>2</v>
      </c>
      <c r="F11363">
        <v>2</v>
      </c>
      <c r="G11363">
        <v>100</v>
      </c>
      <c r="H11363" t="s">
        <v>65</v>
      </c>
      <c r="I11363">
        <v>99</v>
      </c>
      <c r="J11363" t="s">
        <v>66</v>
      </c>
      <c r="K11363" s="33" t="str">
        <f>IF(ISNA(VLOOKUP(C11363,'Provider-EHR crosswalk'!A:B,2,FALSE)),"No EHR Specified",VLOOKUP(C11363,'Provider-EHR crosswalk'!A:B,2,FALSE))</f>
        <v>MatrixCare EHR</v>
      </c>
    </row>
    <row r="11364" spans="1:11" x14ac:dyDescent="0.25">
      <c r="A11364" t="s">
        <v>108</v>
      </c>
      <c r="B11364">
        <v>196</v>
      </c>
      <c r="C11364" t="s">
        <v>1081</v>
      </c>
      <c r="D11364" t="s">
        <v>109</v>
      </c>
      <c r="E11364">
        <v>2</v>
      </c>
      <c r="F11364">
        <v>2</v>
      </c>
      <c r="G11364">
        <v>100</v>
      </c>
      <c r="H11364" t="s">
        <v>65</v>
      </c>
      <c r="I11364">
        <v>99</v>
      </c>
      <c r="J11364" t="s">
        <v>66</v>
      </c>
      <c r="K11364" s="33" t="str">
        <f>IF(ISNA(VLOOKUP(C11364,'Provider-EHR crosswalk'!A:B,2,FALSE)),"No EHR Specified",VLOOKUP(C11364,'Provider-EHR crosswalk'!A:B,2,FALSE))</f>
        <v>MatrixCare EHR</v>
      </c>
    </row>
    <row r="11365" spans="1:11" x14ac:dyDescent="0.25">
      <c r="A11365" t="s">
        <v>110</v>
      </c>
      <c r="B11365">
        <v>196</v>
      </c>
      <c r="C11365" t="s">
        <v>1081</v>
      </c>
      <c r="D11365" t="s">
        <v>111</v>
      </c>
      <c r="E11365">
        <v>2</v>
      </c>
      <c r="F11365">
        <v>2</v>
      </c>
      <c r="G11365">
        <v>100</v>
      </c>
      <c r="H11365" t="s">
        <v>65</v>
      </c>
      <c r="I11365">
        <v>99</v>
      </c>
      <c r="J11365" t="s">
        <v>66</v>
      </c>
      <c r="K11365" s="33" t="str">
        <f>IF(ISNA(VLOOKUP(C11365,'Provider-EHR crosswalk'!A:B,2,FALSE)),"No EHR Specified",VLOOKUP(C11365,'Provider-EHR crosswalk'!A:B,2,FALSE))</f>
        <v>MatrixCare EHR</v>
      </c>
    </row>
    <row r="11366" spans="1:11" x14ac:dyDescent="0.25">
      <c r="A11366" t="s">
        <v>112</v>
      </c>
      <c r="B11366">
        <v>196</v>
      </c>
      <c r="C11366" t="s">
        <v>1081</v>
      </c>
      <c r="D11366" t="s">
        <v>113</v>
      </c>
      <c r="E11366">
        <v>2</v>
      </c>
      <c r="F11366">
        <v>2</v>
      </c>
      <c r="G11366">
        <v>100</v>
      </c>
      <c r="H11366" t="s">
        <v>65</v>
      </c>
      <c r="I11366">
        <v>99</v>
      </c>
      <c r="J11366" t="s">
        <v>66</v>
      </c>
      <c r="K11366" s="33" t="str">
        <f>IF(ISNA(VLOOKUP(C11366,'Provider-EHR crosswalk'!A:B,2,FALSE)),"No EHR Specified",VLOOKUP(C11366,'Provider-EHR crosswalk'!A:B,2,FALSE))</f>
        <v>MatrixCare EHR</v>
      </c>
    </row>
    <row r="11367" spans="1:11" x14ac:dyDescent="0.25">
      <c r="A11367" t="s">
        <v>114</v>
      </c>
      <c r="B11367">
        <v>196</v>
      </c>
      <c r="C11367" t="s">
        <v>1081</v>
      </c>
      <c r="D11367" t="s">
        <v>115</v>
      </c>
      <c r="E11367">
        <v>0</v>
      </c>
      <c r="F11367">
        <v>2</v>
      </c>
      <c r="G11367">
        <v>0</v>
      </c>
      <c r="H11367" t="s">
        <v>116</v>
      </c>
      <c r="I11367">
        <v>4</v>
      </c>
      <c r="J11367" t="s">
        <v>66</v>
      </c>
      <c r="K11367" s="33" t="str">
        <f>IF(ISNA(VLOOKUP(C11367,'Provider-EHR crosswalk'!A:B,2,FALSE)),"No EHR Specified",VLOOKUP(C11367,'Provider-EHR crosswalk'!A:B,2,FALSE))</f>
        <v>MatrixCare EHR</v>
      </c>
    </row>
    <row r="11368" spans="1:11" x14ac:dyDescent="0.25">
      <c r="A11368" t="s">
        <v>117</v>
      </c>
      <c r="B11368">
        <v>196</v>
      </c>
      <c r="C11368" t="s">
        <v>1081</v>
      </c>
      <c r="D11368" t="s">
        <v>118</v>
      </c>
      <c r="E11368">
        <v>0</v>
      </c>
      <c r="F11368">
        <v>2</v>
      </c>
      <c r="G11368">
        <v>0</v>
      </c>
      <c r="H11368" t="s">
        <v>116</v>
      </c>
      <c r="I11368">
        <v>4</v>
      </c>
      <c r="J11368" t="s">
        <v>66</v>
      </c>
      <c r="K11368" s="33" t="str">
        <f>IF(ISNA(VLOOKUP(C11368,'Provider-EHR crosswalk'!A:B,2,FALSE)),"No EHR Specified",VLOOKUP(C11368,'Provider-EHR crosswalk'!A:B,2,FALSE))</f>
        <v>MatrixCare EHR</v>
      </c>
    </row>
    <row r="11369" spans="1:11" x14ac:dyDescent="0.25">
      <c r="A11369" t="s">
        <v>119</v>
      </c>
      <c r="B11369">
        <v>196</v>
      </c>
      <c r="C11369" t="s">
        <v>1081</v>
      </c>
      <c r="D11369" t="s">
        <v>120</v>
      </c>
      <c r="E11369">
        <v>0</v>
      </c>
      <c r="F11369">
        <v>2</v>
      </c>
      <c r="G11369">
        <v>0</v>
      </c>
      <c r="H11369" t="s">
        <v>116</v>
      </c>
      <c r="I11369">
        <v>4</v>
      </c>
      <c r="J11369" t="s">
        <v>66</v>
      </c>
      <c r="K11369" s="33" t="str">
        <f>IF(ISNA(VLOOKUP(C11369,'Provider-EHR crosswalk'!A:B,2,FALSE)),"No EHR Specified",VLOOKUP(C11369,'Provider-EHR crosswalk'!A:B,2,FALSE))</f>
        <v>MatrixCare EHR</v>
      </c>
    </row>
    <row r="11370" spans="1:11" x14ac:dyDescent="0.25">
      <c r="A11370" t="s">
        <v>121</v>
      </c>
      <c r="B11370">
        <v>196</v>
      </c>
      <c r="C11370" t="s">
        <v>1081</v>
      </c>
      <c r="D11370" t="s">
        <v>122</v>
      </c>
      <c r="E11370">
        <v>0</v>
      </c>
      <c r="F11370">
        <v>2</v>
      </c>
      <c r="G11370">
        <v>0</v>
      </c>
      <c r="H11370" t="s">
        <v>116</v>
      </c>
      <c r="I11370">
        <v>1</v>
      </c>
      <c r="J11370" t="s">
        <v>66</v>
      </c>
      <c r="K11370" s="33" t="str">
        <f>IF(ISNA(VLOOKUP(C11370,'Provider-EHR crosswalk'!A:B,2,FALSE)),"No EHR Specified",VLOOKUP(C11370,'Provider-EHR crosswalk'!A:B,2,FALSE))</f>
        <v>MatrixCare EHR</v>
      </c>
    </row>
    <row r="11371" spans="1:11" x14ac:dyDescent="0.25">
      <c r="A11371" t="s">
        <v>123</v>
      </c>
      <c r="B11371">
        <v>196</v>
      </c>
      <c r="C11371" t="s">
        <v>1081</v>
      </c>
      <c r="D11371" t="s">
        <v>124</v>
      </c>
      <c r="E11371">
        <v>0</v>
      </c>
      <c r="F11371">
        <v>2</v>
      </c>
      <c r="G11371">
        <v>0</v>
      </c>
      <c r="H11371" t="s">
        <v>116</v>
      </c>
      <c r="I11371">
        <v>1</v>
      </c>
      <c r="J11371" t="s">
        <v>66</v>
      </c>
      <c r="K11371" s="33" t="str">
        <f>IF(ISNA(VLOOKUP(C11371,'Provider-EHR crosswalk'!A:B,2,FALSE)),"No EHR Specified",VLOOKUP(C11371,'Provider-EHR crosswalk'!A:B,2,FALSE))</f>
        <v>MatrixCare EHR</v>
      </c>
    </row>
    <row r="11372" spans="1:11" x14ac:dyDescent="0.25">
      <c r="A11372" t="s">
        <v>125</v>
      </c>
      <c r="B11372">
        <v>196</v>
      </c>
      <c r="C11372" t="s">
        <v>1081</v>
      </c>
      <c r="D11372" t="s">
        <v>126</v>
      </c>
      <c r="E11372">
        <v>0</v>
      </c>
      <c r="F11372">
        <v>2</v>
      </c>
      <c r="G11372">
        <v>0</v>
      </c>
      <c r="H11372" t="s">
        <v>116</v>
      </c>
      <c r="I11372">
        <v>1</v>
      </c>
      <c r="J11372" t="s">
        <v>66</v>
      </c>
      <c r="K11372" s="33" t="str">
        <f>IF(ISNA(VLOOKUP(C11372,'Provider-EHR crosswalk'!A:B,2,FALSE)),"No EHR Specified",VLOOKUP(C11372,'Provider-EHR crosswalk'!A:B,2,FALSE))</f>
        <v>MatrixCare EHR</v>
      </c>
    </row>
    <row r="11373" spans="1:11" x14ac:dyDescent="0.25">
      <c r="A11373" t="s">
        <v>127</v>
      </c>
      <c r="B11373">
        <v>196</v>
      </c>
      <c r="C11373" t="s">
        <v>1081</v>
      </c>
      <c r="D11373" t="s">
        <v>128</v>
      </c>
      <c r="E11373">
        <v>0</v>
      </c>
      <c r="F11373">
        <v>2</v>
      </c>
      <c r="G11373">
        <v>0</v>
      </c>
      <c r="H11373" t="s">
        <v>116</v>
      </c>
      <c r="I11373">
        <v>4</v>
      </c>
      <c r="J11373" t="s">
        <v>66</v>
      </c>
      <c r="K11373" s="33" t="str">
        <f>IF(ISNA(VLOOKUP(C11373,'Provider-EHR crosswalk'!A:B,2,FALSE)),"No EHR Specified",VLOOKUP(C11373,'Provider-EHR crosswalk'!A:B,2,FALSE))</f>
        <v>MatrixCare EHR</v>
      </c>
    </row>
    <row r="11374" spans="1:11" x14ac:dyDescent="0.25">
      <c r="A11374" t="s">
        <v>129</v>
      </c>
      <c r="B11374">
        <v>196</v>
      </c>
      <c r="C11374" t="s">
        <v>1081</v>
      </c>
      <c r="D11374" t="s">
        <v>130</v>
      </c>
      <c r="E11374">
        <v>0</v>
      </c>
      <c r="F11374">
        <v>2</v>
      </c>
      <c r="G11374">
        <v>0</v>
      </c>
      <c r="H11374" t="s">
        <v>116</v>
      </c>
      <c r="I11374">
        <v>4</v>
      </c>
      <c r="J11374" t="s">
        <v>66</v>
      </c>
      <c r="K11374" s="33" t="str">
        <f>IF(ISNA(VLOOKUP(C11374,'Provider-EHR crosswalk'!A:B,2,FALSE)),"No EHR Specified",VLOOKUP(C11374,'Provider-EHR crosswalk'!A:B,2,FALSE))</f>
        <v>MatrixCare EHR</v>
      </c>
    </row>
    <row r="11375" spans="1:11" x14ac:dyDescent="0.25">
      <c r="A11375" t="s">
        <v>131</v>
      </c>
      <c r="B11375">
        <v>196</v>
      </c>
      <c r="C11375" t="s">
        <v>1081</v>
      </c>
      <c r="D11375" t="s">
        <v>132</v>
      </c>
      <c r="E11375">
        <v>0</v>
      </c>
      <c r="F11375">
        <v>2</v>
      </c>
      <c r="G11375">
        <v>0</v>
      </c>
      <c r="H11375" t="s">
        <v>116</v>
      </c>
      <c r="I11375">
        <v>4</v>
      </c>
      <c r="J11375" t="s">
        <v>66</v>
      </c>
      <c r="K11375" s="33" t="str">
        <f>IF(ISNA(VLOOKUP(C11375,'Provider-EHR crosswalk'!A:B,2,FALSE)),"No EHR Specified",VLOOKUP(C11375,'Provider-EHR crosswalk'!A:B,2,FALSE))</f>
        <v>MatrixCare EHR</v>
      </c>
    </row>
    <row r="11376" spans="1:11" x14ac:dyDescent="0.25">
      <c r="A11376" t="s">
        <v>133</v>
      </c>
      <c r="B11376">
        <v>196</v>
      </c>
      <c r="C11376" t="s">
        <v>1081</v>
      </c>
      <c r="D11376" t="s">
        <v>134</v>
      </c>
      <c r="E11376">
        <v>0</v>
      </c>
      <c r="F11376">
        <v>2</v>
      </c>
      <c r="G11376">
        <v>0</v>
      </c>
      <c r="H11376" t="s">
        <v>116</v>
      </c>
      <c r="I11376">
        <v>1</v>
      </c>
      <c r="J11376" t="s">
        <v>66</v>
      </c>
      <c r="K11376" s="33" t="str">
        <f>IF(ISNA(VLOOKUP(C11376,'Provider-EHR crosswalk'!A:B,2,FALSE)),"No EHR Specified",VLOOKUP(C11376,'Provider-EHR crosswalk'!A:B,2,FALSE))</f>
        <v>MatrixCare EHR</v>
      </c>
    </row>
    <row r="11377" spans="1:11" x14ac:dyDescent="0.25">
      <c r="A11377" t="s">
        <v>135</v>
      </c>
      <c r="B11377">
        <v>196</v>
      </c>
      <c r="C11377" t="s">
        <v>1081</v>
      </c>
      <c r="D11377" t="s">
        <v>136</v>
      </c>
      <c r="E11377">
        <v>0</v>
      </c>
      <c r="F11377">
        <v>2</v>
      </c>
      <c r="G11377">
        <v>0</v>
      </c>
      <c r="H11377" t="s">
        <v>116</v>
      </c>
      <c r="I11377">
        <v>1</v>
      </c>
      <c r="J11377" t="s">
        <v>66</v>
      </c>
      <c r="K11377" s="33" t="str">
        <f>IF(ISNA(VLOOKUP(C11377,'Provider-EHR crosswalk'!A:B,2,FALSE)),"No EHR Specified",VLOOKUP(C11377,'Provider-EHR crosswalk'!A:B,2,FALSE))</f>
        <v>MatrixCare EHR</v>
      </c>
    </row>
    <row r="11378" spans="1:11" x14ac:dyDescent="0.25">
      <c r="A11378" t="s">
        <v>137</v>
      </c>
      <c r="B11378">
        <v>196</v>
      </c>
      <c r="C11378" t="s">
        <v>1081</v>
      </c>
      <c r="D11378" t="s">
        <v>138</v>
      </c>
      <c r="E11378">
        <v>0</v>
      </c>
      <c r="F11378">
        <v>2</v>
      </c>
      <c r="G11378">
        <v>0</v>
      </c>
      <c r="H11378" t="s">
        <v>116</v>
      </c>
      <c r="I11378">
        <v>1</v>
      </c>
      <c r="J11378" t="s">
        <v>66</v>
      </c>
      <c r="K11378" s="33" t="str">
        <f>IF(ISNA(VLOOKUP(C11378,'Provider-EHR crosswalk'!A:B,2,FALSE)),"No EHR Specified",VLOOKUP(C11378,'Provider-EHR crosswalk'!A:B,2,FALSE))</f>
        <v>MatrixCare EHR</v>
      </c>
    </row>
    <row r="11379" spans="1:11" x14ac:dyDescent="0.25">
      <c r="A11379" t="s">
        <v>139</v>
      </c>
      <c r="B11379">
        <v>196</v>
      </c>
      <c r="C11379" t="s">
        <v>1081</v>
      </c>
      <c r="D11379" t="s">
        <v>140</v>
      </c>
      <c r="E11379">
        <v>0</v>
      </c>
      <c r="F11379">
        <v>2</v>
      </c>
      <c r="G11379">
        <v>0</v>
      </c>
      <c r="H11379" t="s">
        <v>116</v>
      </c>
      <c r="I11379">
        <v>1</v>
      </c>
      <c r="J11379" t="s">
        <v>66</v>
      </c>
      <c r="K11379" s="33" t="str">
        <f>IF(ISNA(VLOOKUP(C11379,'Provider-EHR crosswalk'!A:B,2,FALSE)),"No EHR Specified",VLOOKUP(C11379,'Provider-EHR crosswalk'!A:B,2,FALSE))</f>
        <v>MatrixCare EHR</v>
      </c>
    </row>
    <row r="11380" spans="1:11" x14ac:dyDescent="0.25">
      <c r="A11380" t="s">
        <v>141</v>
      </c>
      <c r="B11380">
        <v>196</v>
      </c>
      <c r="C11380" t="s">
        <v>1081</v>
      </c>
      <c r="D11380" t="s">
        <v>142</v>
      </c>
      <c r="E11380">
        <v>0</v>
      </c>
      <c r="F11380">
        <v>2</v>
      </c>
      <c r="G11380">
        <v>0</v>
      </c>
      <c r="H11380" t="s">
        <v>116</v>
      </c>
      <c r="I11380">
        <v>1</v>
      </c>
      <c r="J11380" t="s">
        <v>66</v>
      </c>
      <c r="K11380" s="33" t="str">
        <f>IF(ISNA(VLOOKUP(C11380,'Provider-EHR crosswalk'!A:B,2,FALSE)),"No EHR Specified",VLOOKUP(C11380,'Provider-EHR crosswalk'!A:B,2,FALSE))</f>
        <v>MatrixCare EHR</v>
      </c>
    </row>
    <row r="11381" spans="1:11" x14ac:dyDescent="0.25">
      <c r="A11381" t="s">
        <v>143</v>
      </c>
      <c r="B11381">
        <v>196</v>
      </c>
      <c r="C11381" t="s">
        <v>1081</v>
      </c>
      <c r="D11381" t="s">
        <v>144</v>
      </c>
      <c r="E11381">
        <v>0</v>
      </c>
      <c r="F11381">
        <v>2</v>
      </c>
      <c r="G11381">
        <v>0</v>
      </c>
      <c r="H11381" t="s">
        <v>116</v>
      </c>
      <c r="I11381">
        <v>1</v>
      </c>
      <c r="J11381" t="s">
        <v>66</v>
      </c>
      <c r="K11381" s="33" t="str">
        <f>IF(ISNA(VLOOKUP(C11381,'Provider-EHR crosswalk'!A:B,2,FALSE)),"No EHR Specified",VLOOKUP(C11381,'Provider-EHR crosswalk'!A:B,2,FALSE))</f>
        <v>MatrixCare EHR</v>
      </c>
    </row>
    <row r="11382" spans="1:11" x14ac:dyDescent="0.25">
      <c r="A11382" t="s">
        <v>145</v>
      </c>
      <c r="B11382">
        <v>196</v>
      </c>
      <c r="C11382" t="s">
        <v>1081</v>
      </c>
      <c r="D11382" t="s">
        <v>146</v>
      </c>
      <c r="E11382">
        <v>0</v>
      </c>
      <c r="F11382">
        <v>2</v>
      </c>
      <c r="G11382">
        <v>0</v>
      </c>
      <c r="H11382" t="s">
        <v>116</v>
      </c>
      <c r="I11382">
        <v>1</v>
      </c>
      <c r="J11382" t="s">
        <v>66</v>
      </c>
      <c r="K11382" s="33" t="str">
        <f>IF(ISNA(VLOOKUP(C11382,'Provider-EHR crosswalk'!A:B,2,FALSE)),"No EHR Specified",VLOOKUP(C11382,'Provider-EHR crosswalk'!A:B,2,FALSE))</f>
        <v>MatrixCare EHR</v>
      </c>
    </row>
    <row r="11383" spans="1:11" x14ac:dyDescent="0.25">
      <c r="A11383" t="s">
        <v>147</v>
      </c>
      <c r="B11383">
        <v>196</v>
      </c>
      <c r="C11383" t="s">
        <v>1081</v>
      </c>
      <c r="D11383" t="s">
        <v>148</v>
      </c>
      <c r="E11383">
        <v>0</v>
      </c>
      <c r="F11383">
        <v>2</v>
      </c>
      <c r="G11383">
        <v>0</v>
      </c>
      <c r="H11383" t="s">
        <v>116</v>
      </c>
      <c r="I11383">
        <v>1</v>
      </c>
      <c r="J11383" t="s">
        <v>66</v>
      </c>
      <c r="K11383" s="33" t="str">
        <f>IF(ISNA(VLOOKUP(C11383,'Provider-EHR crosswalk'!A:B,2,FALSE)),"No EHR Specified",VLOOKUP(C11383,'Provider-EHR crosswalk'!A:B,2,FALSE))</f>
        <v>MatrixCare EHR</v>
      </c>
    </row>
    <row r="11384" spans="1:11" x14ac:dyDescent="0.25">
      <c r="A11384" t="s">
        <v>149</v>
      </c>
      <c r="B11384">
        <v>196</v>
      </c>
      <c r="C11384" t="s">
        <v>1081</v>
      </c>
      <c r="D11384" t="s">
        <v>150</v>
      </c>
      <c r="E11384">
        <v>0</v>
      </c>
      <c r="F11384">
        <v>2</v>
      </c>
      <c r="G11384">
        <v>0</v>
      </c>
      <c r="H11384" t="s">
        <v>116</v>
      </c>
      <c r="I11384">
        <v>1</v>
      </c>
      <c r="J11384" t="s">
        <v>66</v>
      </c>
      <c r="K11384" s="33" t="str">
        <f>IF(ISNA(VLOOKUP(C11384,'Provider-EHR crosswalk'!A:B,2,FALSE)),"No EHR Specified",VLOOKUP(C11384,'Provider-EHR crosswalk'!A:B,2,FALSE))</f>
        <v>MatrixCare EHR</v>
      </c>
    </row>
    <row r="11385" spans="1:11" x14ac:dyDescent="0.25">
      <c r="A11385" t="s">
        <v>151</v>
      </c>
      <c r="B11385">
        <v>196</v>
      </c>
      <c r="C11385" t="s">
        <v>1081</v>
      </c>
      <c r="D11385" t="s">
        <v>152</v>
      </c>
      <c r="E11385">
        <v>0</v>
      </c>
      <c r="F11385">
        <v>2</v>
      </c>
      <c r="G11385">
        <v>0</v>
      </c>
      <c r="H11385" t="s">
        <v>116</v>
      </c>
      <c r="I11385">
        <v>1</v>
      </c>
      <c r="J11385" t="s">
        <v>66</v>
      </c>
      <c r="K11385" s="33" t="str">
        <f>IF(ISNA(VLOOKUP(C11385,'Provider-EHR crosswalk'!A:B,2,FALSE)),"No EHR Specified",VLOOKUP(C11385,'Provider-EHR crosswalk'!A:B,2,FALSE))</f>
        <v>MatrixCare EHR</v>
      </c>
    </row>
    <row r="11386" spans="1:11" x14ac:dyDescent="0.25">
      <c r="A11386" t="s">
        <v>153</v>
      </c>
      <c r="B11386">
        <v>196</v>
      </c>
      <c r="C11386" t="s">
        <v>1081</v>
      </c>
      <c r="D11386" t="s">
        <v>154</v>
      </c>
      <c r="E11386">
        <v>0</v>
      </c>
      <c r="F11386">
        <v>2</v>
      </c>
      <c r="G11386">
        <v>0</v>
      </c>
      <c r="H11386" t="s">
        <v>116</v>
      </c>
      <c r="I11386">
        <v>1</v>
      </c>
      <c r="J11386" t="s">
        <v>66</v>
      </c>
      <c r="K11386" s="33" t="str">
        <f>IF(ISNA(VLOOKUP(C11386,'Provider-EHR crosswalk'!A:B,2,FALSE)),"No EHR Specified",VLOOKUP(C11386,'Provider-EHR crosswalk'!A:B,2,FALSE))</f>
        <v>MatrixCare EHR</v>
      </c>
    </row>
    <row r="11387" spans="1:11" x14ac:dyDescent="0.25">
      <c r="A11387" t="s">
        <v>155</v>
      </c>
      <c r="B11387">
        <v>196</v>
      </c>
      <c r="C11387" t="s">
        <v>1081</v>
      </c>
      <c r="D11387" t="s">
        <v>156</v>
      </c>
      <c r="E11387">
        <v>0</v>
      </c>
      <c r="F11387">
        <v>2</v>
      </c>
      <c r="G11387">
        <v>0</v>
      </c>
      <c r="H11387" t="s">
        <v>157</v>
      </c>
      <c r="I11387" t="s">
        <v>157</v>
      </c>
      <c r="J11387" t="s">
        <v>157</v>
      </c>
      <c r="K11387" s="33" t="str">
        <f>IF(ISNA(VLOOKUP(C11387,'Provider-EHR crosswalk'!A:B,2,FALSE)),"No EHR Specified",VLOOKUP(C11387,'Provider-EHR crosswalk'!A:B,2,FALSE))</f>
        <v>MatrixCare EHR</v>
      </c>
    </row>
    <row r="11388" spans="1:11" x14ac:dyDescent="0.25">
      <c r="A11388" t="s">
        <v>158</v>
      </c>
      <c r="B11388">
        <v>196</v>
      </c>
      <c r="C11388" t="s">
        <v>1081</v>
      </c>
      <c r="D11388" t="s">
        <v>159</v>
      </c>
      <c r="E11388">
        <v>0</v>
      </c>
      <c r="F11388">
        <v>2</v>
      </c>
      <c r="G11388">
        <v>0</v>
      </c>
      <c r="H11388" t="s">
        <v>157</v>
      </c>
      <c r="I11388" t="s">
        <v>157</v>
      </c>
      <c r="J11388" t="s">
        <v>157</v>
      </c>
      <c r="K11388" s="33" t="str">
        <f>IF(ISNA(VLOOKUP(C11388,'Provider-EHR crosswalk'!A:B,2,FALSE)),"No EHR Specified",VLOOKUP(C11388,'Provider-EHR crosswalk'!A:B,2,FALSE))</f>
        <v>MatrixCare EHR</v>
      </c>
    </row>
    <row r="11389" spans="1:11" x14ac:dyDescent="0.25">
      <c r="A11389" t="s">
        <v>162</v>
      </c>
      <c r="B11389">
        <v>196</v>
      </c>
      <c r="C11389" t="s">
        <v>1081</v>
      </c>
      <c r="D11389" t="s">
        <v>163</v>
      </c>
      <c r="E11389">
        <v>2</v>
      </c>
      <c r="F11389">
        <v>2</v>
      </c>
      <c r="G11389">
        <v>100</v>
      </c>
      <c r="H11389" t="s">
        <v>65</v>
      </c>
      <c r="I11389">
        <v>95</v>
      </c>
      <c r="J11389" t="s">
        <v>66</v>
      </c>
      <c r="K11389" s="33" t="str">
        <f>IF(ISNA(VLOOKUP(C11389,'Provider-EHR crosswalk'!A:B,2,FALSE)),"No EHR Specified",VLOOKUP(C11389,'Provider-EHR crosswalk'!A:B,2,FALSE))</f>
        <v>MatrixCare EHR</v>
      </c>
    </row>
    <row r="11390" spans="1:11" x14ac:dyDescent="0.25">
      <c r="A11390" t="s">
        <v>164</v>
      </c>
      <c r="B11390">
        <v>196</v>
      </c>
      <c r="C11390" t="s">
        <v>1081</v>
      </c>
      <c r="D11390" t="s">
        <v>165</v>
      </c>
      <c r="E11390">
        <v>2</v>
      </c>
      <c r="F11390">
        <v>2</v>
      </c>
      <c r="G11390">
        <v>100</v>
      </c>
      <c r="H11390" t="s">
        <v>65</v>
      </c>
      <c r="I11390">
        <v>95</v>
      </c>
      <c r="J11390" t="s">
        <v>66</v>
      </c>
      <c r="K11390" s="33" t="str">
        <f>IF(ISNA(VLOOKUP(C11390,'Provider-EHR crosswalk'!A:B,2,FALSE)),"No EHR Specified",VLOOKUP(C11390,'Provider-EHR crosswalk'!A:B,2,FALSE))</f>
        <v>MatrixCare EHR</v>
      </c>
    </row>
    <row r="11391" spans="1:11" x14ac:dyDescent="0.25">
      <c r="A11391" t="s">
        <v>166</v>
      </c>
      <c r="B11391">
        <v>196</v>
      </c>
      <c r="C11391" t="s">
        <v>1081</v>
      </c>
      <c r="D11391" t="s">
        <v>167</v>
      </c>
      <c r="E11391">
        <v>0</v>
      </c>
      <c r="F11391">
        <v>2</v>
      </c>
      <c r="G11391">
        <v>0</v>
      </c>
      <c r="H11391" t="s">
        <v>116</v>
      </c>
      <c r="I11391">
        <v>5</v>
      </c>
      <c r="J11391" t="s">
        <v>66</v>
      </c>
      <c r="K11391" s="33" t="str">
        <f>IF(ISNA(VLOOKUP(C11391,'Provider-EHR crosswalk'!A:B,2,FALSE)),"No EHR Specified",VLOOKUP(C11391,'Provider-EHR crosswalk'!A:B,2,FALSE))</f>
        <v>MatrixCare EHR</v>
      </c>
    </row>
    <row r="11392" spans="1:11" x14ac:dyDescent="0.25">
      <c r="A11392" t="s">
        <v>168</v>
      </c>
      <c r="B11392">
        <v>196</v>
      </c>
      <c r="C11392" t="s">
        <v>1081</v>
      </c>
      <c r="D11392" t="s">
        <v>169</v>
      </c>
      <c r="E11392">
        <v>0</v>
      </c>
      <c r="F11392">
        <v>2</v>
      </c>
      <c r="G11392">
        <v>0</v>
      </c>
      <c r="H11392" t="s">
        <v>116</v>
      </c>
      <c r="I11392">
        <v>5</v>
      </c>
      <c r="J11392" t="s">
        <v>66</v>
      </c>
      <c r="K11392" s="33" t="str">
        <f>IF(ISNA(VLOOKUP(C11392,'Provider-EHR crosswalk'!A:B,2,FALSE)),"No EHR Specified",VLOOKUP(C11392,'Provider-EHR crosswalk'!A:B,2,FALSE))</f>
        <v>MatrixCare EHR</v>
      </c>
    </row>
    <row r="11393" spans="1:11" x14ac:dyDescent="0.25">
      <c r="A11393" t="s">
        <v>170</v>
      </c>
      <c r="B11393">
        <v>196</v>
      </c>
      <c r="C11393" t="s">
        <v>1081</v>
      </c>
      <c r="D11393" t="s">
        <v>171</v>
      </c>
      <c r="E11393">
        <v>0</v>
      </c>
      <c r="F11393">
        <v>2</v>
      </c>
      <c r="G11393">
        <v>0</v>
      </c>
      <c r="H11393" t="s">
        <v>116</v>
      </c>
      <c r="I11393">
        <v>5</v>
      </c>
      <c r="J11393" t="s">
        <v>66</v>
      </c>
      <c r="K11393" s="33" t="str">
        <f>IF(ISNA(VLOOKUP(C11393,'Provider-EHR crosswalk'!A:B,2,FALSE)),"No EHR Specified",VLOOKUP(C11393,'Provider-EHR crosswalk'!A:B,2,FALSE))</f>
        <v>MatrixCare EHR</v>
      </c>
    </row>
    <row r="11394" spans="1:11" x14ac:dyDescent="0.25">
      <c r="A11394" t="s">
        <v>172</v>
      </c>
      <c r="B11394">
        <v>196</v>
      </c>
      <c r="C11394" t="s">
        <v>1081</v>
      </c>
      <c r="D11394" t="s">
        <v>173</v>
      </c>
      <c r="E11394">
        <v>0</v>
      </c>
      <c r="F11394">
        <v>2</v>
      </c>
      <c r="G11394">
        <v>0</v>
      </c>
      <c r="H11394" t="s">
        <v>116</v>
      </c>
      <c r="I11394">
        <v>5</v>
      </c>
      <c r="J11394" t="s">
        <v>66</v>
      </c>
      <c r="K11394" s="33" t="str">
        <f>IF(ISNA(VLOOKUP(C11394,'Provider-EHR crosswalk'!A:B,2,FALSE)),"No EHR Specified",VLOOKUP(C11394,'Provider-EHR crosswalk'!A:B,2,FALSE))</f>
        <v>MatrixCare EHR</v>
      </c>
    </row>
    <row r="11395" spans="1:11" x14ac:dyDescent="0.25">
      <c r="A11395" t="s">
        <v>174</v>
      </c>
      <c r="B11395">
        <v>196</v>
      </c>
      <c r="C11395" t="s">
        <v>1081</v>
      </c>
      <c r="D11395" t="s">
        <v>175</v>
      </c>
      <c r="E11395">
        <v>0</v>
      </c>
      <c r="F11395">
        <v>2</v>
      </c>
      <c r="G11395">
        <v>0</v>
      </c>
      <c r="H11395" t="s">
        <v>116</v>
      </c>
      <c r="I11395">
        <v>5</v>
      </c>
      <c r="J11395" t="s">
        <v>66</v>
      </c>
      <c r="K11395" s="33" t="str">
        <f>IF(ISNA(VLOOKUP(C11395,'Provider-EHR crosswalk'!A:B,2,FALSE)),"No EHR Specified",VLOOKUP(C11395,'Provider-EHR crosswalk'!A:B,2,FALSE))</f>
        <v>MatrixCare EHR</v>
      </c>
    </row>
    <row r="11396" spans="1:11" x14ac:dyDescent="0.25">
      <c r="A11396" t="s">
        <v>176</v>
      </c>
      <c r="B11396">
        <v>196</v>
      </c>
      <c r="C11396" t="s">
        <v>1081</v>
      </c>
      <c r="D11396" t="s">
        <v>177</v>
      </c>
      <c r="E11396">
        <v>0</v>
      </c>
      <c r="F11396">
        <v>2</v>
      </c>
      <c r="G11396">
        <v>0</v>
      </c>
      <c r="H11396" t="s">
        <v>116</v>
      </c>
      <c r="I11396">
        <v>5</v>
      </c>
      <c r="J11396" t="s">
        <v>66</v>
      </c>
      <c r="K11396" s="33" t="str">
        <f>IF(ISNA(VLOOKUP(C11396,'Provider-EHR crosswalk'!A:B,2,FALSE)),"No EHR Specified",VLOOKUP(C11396,'Provider-EHR crosswalk'!A:B,2,FALSE))</f>
        <v>MatrixCare EHR</v>
      </c>
    </row>
  </sheetData>
  <autoFilter ref="A1:K11396" xr:uid="{75B7736E-0997-4D0D-BF5E-EF47F15DAC56}">
    <sortState xmlns:xlrd2="http://schemas.microsoft.com/office/spreadsheetml/2017/richdata2" ref="A2:K11396">
      <sortCondition ref="C1:C11396"/>
    </sortState>
  </autoFilter>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87FF85-5F3B-4698-B6DF-750B5F27F62A}">
  <dimension ref="A1:R17"/>
  <sheetViews>
    <sheetView showGridLines="0" topLeftCell="C1" workbookViewId="0">
      <selection activeCell="C1" sqref="C1"/>
    </sheetView>
  </sheetViews>
  <sheetFormatPr defaultRowHeight="15" x14ac:dyDescent="0.25"/>
  <cols>
    <col min="1" max="1" width="23.7109375" customWidth="1"/>
    <col min="2" max="2" width="34" bestFit="1" customWidth="1"/>
    <col min="3" max="3" width="8.42578125" bestFit="1" customWidth="1"/>
    <col min="4" max="4" width="17.85546875" bestFit="1" customWidth="1"/>
    <col min="5" max="5" width="4.85546875" bestFit="1" customWidth="1"/>
    <col min="6" max="7" width="4.85546875" customWidth="1"/>
    <col min="8" max="8" width="19.7109375" customWidth="1"/>
    <col min="9" max="9" width="4.85546875" customWidth="1"/>
    <col min="10" max="10" width="9.42578125" bestFit="1" customWidth="1"/>
    <col min="11" max="11" width="18.7109375" style="33" bestFit="1" customWidth="1"/>
    <col min="12" max="12" width="9.5703125" style="35" bestFit="1" customWidth="1"/>
    <col min="13" max="13" width="6.85546875" style="33" bestFit="1" customWidth="1"/>
    <col min="14" max="14" width="11" bestFit="1" customWidth="1"/>
    <col min="15" max="15" width="14.42578125" bestFit="1" customWidth="1"/>
    <col min="16" max="16" width="41.5703125" bestFit="1" customWidth="1"/>
    <col min="17" max="17" width="18.42578125" bestFit="1" customWidth="1"/>
    <col min="18" max="18" width="11.28515625" bestFit="1" customWidth="1"/>
  </cols>
  <sheetData>
    <row r="1" spans="1:18" x14ac:dyDescent="0.25">
      <c r="A1" s="2" t="s">
        <v>56</v>
      </c>
      <c r="B1" s="2" t="s">
        <v>46</v>
      </c>
      <c r="C1" t="s">
        <v>178</v>
      </c>
      <c r="D1" t="s">
        <v>179</v>
      </c>
      <c r="K1" s="33" t="str">
        <f>B1</f>
        <v>EHR</v>
      </c>
      <c r="L1" s="35" t="str">
        <f>C1</f>
        <v>Patients</v>
      </c>
      <c r="M1" s="33" t="s">
        <v>180</v>
      </c>
    </row>
    <row r="2" spans="1:18" x14ac:dyDescent="0.25">
      <c r="A2" t="s">
        <v>71</v>
      </c>
      <c r="B2" t="s">
        <v>52</v>
      </c>
      <c r="C2" s="30">
        <v>537</v>
      </c>
      <c r="D2" s="46">
        <v>20</v>
      </c>
      <c r="K2" s="33" t="str">
        <f t="shared" ref="K2:K17" si="0">B2</f>
        <v>No EHR Specified</v>
      </c>
      <c r="L2" s="35">
        <f t="shared" ref="L2:L17" si="1">C2</f>
        <v>537</v>
      </c>
      <c r="M2" s="33">
        <f>D2</f>
        <v>20</v>
      </c>
    </row>
    <row r="3" spans="1:18" x14ac:dyDescent="0.25">
      <c r="A3" t="s">
        <v>71</v>
      </c>
      <c r="B3" t="s">
        <v>1107</v>
      </c>
      <c r="C3" s="30">
        <v>1995</v>
      </c>
      <c r="D3" s="46">
        <v>8</v>
      </c>
      <c r="K3" s="33" t="str">
        <f t="shared" si="0"/>
        <v>NetSmart MyEvolv</v>
      </c>
      <c r="L3" s="35">
        <f t="shared" si="1"/>
        <v>1995</v>
      </c>
      <c r="M3" s="33">
        <f t="shared" ref="M3:M17" si="2">D3</f>
        <v>8</v>
      </c>
    </row>
    <row r="4" spans="1:18" x14ac:dyDescent="0.25">
      <c r="A4" t="s">
        <v>71</v>
      </c>
      <c r="B4" t="s">
        <v>1104</v>
      </c>
      <c r="C4" s="30">
        <v>18286</v>
      </c>
      <c r="D4" s="46">
        <v>116</v>
      </c>
      <c r="K4" s="33" t="str">
        <f t="shared" si="0"/>
        <v>Azalea Health EHR</v>
      </c>
      <c r="L4" s="35">
        <f t="shared" si="1"/>
        <v>18286</v>
      </c>
      <c r="M4" s="33">
        <f t="shared" si="2"/>
        <v>116</v>
      </c>
    </row>
    <row r="5" spans="1:18" x14ac:dyDescent="0.25">
      <c r="A5" t="s">
        <v>71</v>
      </c>
      <c r="B5" t="s">
        <v>1102</v>
      </c>
      <c r="C5" s="30">
        <v>2221</v>
      </c>
      <c r="D5" s="46">
        <v>8</v>
      </c>
      <c r="K5" s="33" t="str">
        <f t="shared" si="0"/>
        <v>AdvancedMD EHR</v>
      </c>
      <c r="L5" s="35">
        <f t="shared" si="1"/>
        <v>2221</v>
      </c>
      <c r="M5" s="33">
        <f t="shared" si="2"/>
        <v>8</v>
      </c>
    </row>
    <row r="6" spans="1:18" x14ac:dyDescent="0.25">
      <c r="A6" t="s">
        <v>71</v>
      </c>
      <c r="B6" t="s">
        <v>1097</v>
      </c>
      <c r="C6" s="30">
        <v>3490</v>
      </c>
      <c r="D6" s="46">
        <v>13</v>
      </c>
      <c r="H6" s="12" t="s">
        <v>181</v>
      </c>
      <c r="K6" s="33" t="str">
        <f t="shared" si="0"/>
        <v>eClinicalWorks V12</v>
      </c>
      <c r="L6" s="35">
        <f t="shared" si="1"/>
        <v>3490</v>
      </c>
      <c r="M6" s="33">
        <f t="shared" si="2"/>
        <v>13</v>
      </c>
    </row>
    <row r="7" spans="1:18" x14ac:dyDescent="0.25">
      <c r="A7" t="s">
        <v>71</v>
      </c>
      <c r="B7" t="s">
        <v>1106</v>
      </c>
      <c r="C7" s="30">
        <v>552</v>
      </c>
      <c r="D7" s="46">
        <v>5</v>
      </c>
      <c r="H7" s="12" t="s">
        <v>182</v>
      </c>
      <c r="K7" s="33" t="str">
        <f t="shared" si="0"/>
        <v>Experity EHR</v>
      </c>
      <c r="L7" s="35">
        <f t="shared" si="1"/>
        <v>552</v>
      </c>
      <c r="M7" s="33">
        <f t="shared" si="2"/>
        <v>5</v>
      </c>
    </row>
    <row r="8" spans="1:18" x14ac:dyDescent="0.25">
      <c r="A8" t="s">
        <v>71</v>
      </c>
      <c r="B8" t="s">
        <v>1109</v>
      </c>
      <c r="C8" s="30">
        <v>85</v>
      </c>
      <c r="D8" s="46">
        <v>4</v>
      </c>
      <c r="H8" s="12" t="s">
        <v>49</v>
      </c>
      <c r="K8" s="33" t="str">
        <f t="shared" si="0"/>
        <v>OpenEMR (Open Source)</v>
      </c>
      <c r="L8" s="35">
        <f t="shared" si="1"/>
        <v>85</v>
      </c>
      <c r="M8" s="33">
        <f t="shared" si="2"/>
        <v>4</v>
      </c>
    </row>
    <row r="9" spans="1:18" x14ac:dyDescent="0.25">
      <c r="A9" t="s">
        <v>71</v>
      </c>
      <c r="B9" t="s">
        <v>1096</v>
      </c>
      <c r="C9" s="30">
        <v>3619</v>
      </c>
      <c r="D9" s="46">
        <v>8</v>
      </c>
      <c r="K9" s="33" t="str">
        <f t="shared" si="0"/>
        <v>Athems Clinicals</v>
      </c>
      <c r="L9" s="35">
        <f t="shared" si="1"/>
        <v>3619</v>
      </c>
      <c r="M9" s="33">
        <f t="shared" si="2"/>
        <v>8</v>
      </c>
    </row>
    <row r="10" spans="1:18" x14ac:dyDescent="0.25">
      <c r="A10" t="s">
        <v>71</v>
      </c>
      <c r="B10" t="s">
        <v>1100</v>
      </c>
      <c r="C10" s="30">
        <v>104</v>
      </c>
      <c r="D10" s="46">
        <v>3</v>
      </c>
      <c r="K10" s="33" t="str">
        <f t="shared" si="0"/>
        <v>MEDITECH Expanse</v>
      </c>
      <c r="L10" s="35">
        <f t="shared" si="1"/>
        <v>104</v>
      </c>
      <c r="M10" s="33">
        <f t="shared" si="2"/>
        <v>3</v>
      </c>
    </row>
    <row r="11" spans="1:18" x14ac:dyDescent="0.25">
      <c r="A11" t="s">
        <v>71</v>
      </c>
      <c r="B11" t="s">
        <v>1103</v>
      </c>
      <c r="C11" s="30">
        <v>146</v>
      </c>
      <c r="D11" s="46">
        <v>3</v>
      </c>
      <c r="K11" s="33" t="str">
        <f t="shared" si="0"/>
        <v>DrChrono EHR</v>
      </c>
      <c r="L11" s="35">
        <f t="shared" si="1"/>
        <v>146</v>
      </c>
      <c r="M11" s="33">
        <f t="shared" si="2"/>
        <v>3</v>
      </c>
    </row>
    <row r="12" spans="1:18" x14ac:dyDescent="0.25">
      <c r="A12" t="s">
        <v>71</v>
      </c>
      <c r="B12" t="s">
        <v>1108</v>
      </c>
      <c r="C12" s="30">
        <v>55</v>
      </c>
      <c r="D12" s="46">
        <v>5</v>
      </c>
      <c r="K12" s="33" t="str">
        <f t="shared" si="0"/>
        <v>MatrixCare EHR</v>
      </c>
      <c r="L12" s="35">
        <f t="shared" si="1"/>
        <v>55</v>
      </c>
      <c r="M12" s="33">
        <f t="shared" si="2"/>
        <v>5</v>
      </c>
      <c r="R12" s="12" t="s">
        <v>183</v>
      </c>
    </row>
    <row r="13" spans="1:18" x14ac:dyDescent="0.25">
      <c r="A13" t="s">
        <v>71</v>
      </c>
      <c r="B13" t="s">
        <v>1099</v>
      </c>
      <c r="C13" s="30">
        <v>369</v>
      </c>
      <c r="D13" s="46">
        <v>13</v>
      </c>
      <c r="K13" s="33" t="str">
        <f t="shared" si="0"/>
        <v>Veradigm EHR (formerly Allscripts)</v>
      </c>
      <c r="L13" s="35">
        <f t="shared" si="1"/>
        <v>369</v>
      </c>
      <c r="M13" s="33">
        <f t="shared" si="2"/>
        <v>13</v>
      </c>
      <c r="R13" s="12"/>
    </row>
    <row r="14" spans="1:18" x14ac:dyDescent="0.25">
      <c r="A14" t="s">
        <v>71</v>
      </c>
      <c r="B14" t="s">
        <v>1095</v>
      </c>
      <c r="C14" s="30">
        <v>14</v>
      </c>
      <c r="D14" s="46">
        <v>1</v>
      </c>
      <c r="K14" s="33" t="str">
        <f t="shared" si="0"/>
        <v>Epic Systems (EpicCare)</v>
      </c>
      <c r="L14" s="35">
        <f t="shared" si="1"/>
        <v>14</v>
      </c>
      <c r="M14" s="33">
        <f t="shared" si="2"/>
        <v>1</v>
      </c>
      <c r="R14" s="12"/>
    </row>
    <row r="15" spans="1:18" x14ac:dyDescent="0.25">
      <c r="A15" t="s">
        <v>71</v>
      </c>
      <c r="B15" t="s">
        <v>1098</v>
      </c>
      <c r="C15" s="30">
        <v>5</v>
      </c>
      <c r="D15" s="46">
        <v>2</v>
      </c>
      <c r="K15" s="33" t="str">
        <f t="shared" si="0"/>
        <v>NextGen Enterprise EHR</v>
      </c>
      <c r="L15" s="35">
        <f t="shared" si="1"/>
        <v>5</v>
      </c>
      <c r="M15" s="33">
        <f t="shared" si="2"/>
        <v>2</v>
      </c>
    </row>
    <row r="16" spans="1:18" x14ac:dyDescent="0.25">
      <c r="A16" t="s">
        <v>71</v>
      </c>
      <c r="B16" t="s">
        <v>1101</v>
      </c>
      <c r="C16" s="30">
        <v>9</v>
      </c>
      <c r="D16" s="46">
        <v>1</v>
      </c>
      <c r="K16" s="33" t="str">
        <f t="shared" si="0"/>
        <v>Greenway Health (Prime Suite)</v>
      </c>
      <c r="L16" s="35">
        <f t="shared" si="1"/>
        <v>9</v>
      </c>
      <c r="M16" s="33">
        <f t="shared" si="2"/>
        <v>1</v>
      </c>
    </row>
    <row r="17" spans="1:13" x14ac:dyDescent="0.25">
      <c r="A17" t="s">
        <v>71</v>
      </c>
      <c r="B17" t="s">
        <v>1105</v>
      </c>
      <c r="C17" s="30">
        <v>2</v>
      </c>
      <c r="D17" s="46">
        <v>1</v>
      </c>
      <c r="K17" s="33" t="str">
        <f t="shared" si="0"/>
        <v>CompuGroup Medical (CGM APRIMA)</v>
      </c>
      <c r="L17" s="35">
        <f t="shared" si="1"/>
        <v>2</v>
      </c>
      <c r="M17" s="33">
        <f t="shared" si="2"/>
        <v>1</v>
      </c>
    </row>
  </sheetData>
  <pageMargins left="0.7" right="0.7" top="0.75" bottom="0.75" header="0.3" footer="0.3"/>
  <pageSetup orientation="portrait" horizontalDpi="1200" verticalDpi="1200"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42C6C3-9600-4EEC-B4A1-3386DC95A42A}">
  <sheetPr codeName="Sheet7">
    <tabColor theme="6" tint="0.39997558519241921"/>
  </sheetPr>
  <dimension ref="A1:Z817"/>
  <sheetViews>
    <sheetView showGridLines="0" workbookViewId="0"/>
  </sheetViews>
  <sheetFormatPr defaultRowHeight="15" x14ac:dyDescent="0.25"/>
  <cols>
    <col min="1" max="1" width="27.140625" customWidth="1"/>
    <col min="2" max="2" width="34" bestFit="1" customWidth="1"/>
    <col min="3" max="3" width="19.5703125" bestFit="1" customWidth="1"/>
    <col min="4" max="5" width="22" bestFit="1" customWidth="1"/>
    <col min="6" max="6" width="14.42578125" customWidth="1"/>
    <col min="7" max="7" width="22" customWidth="1"/>
    <col min="8" max="8" width="9.7109375" customWidth="1"/>
    <col min="9" max="9" width="10.85546875" style="33" bestFit="1" customWidth="1"/>
    <col min="10" max="10" width="43.5703125" style="33" customWidth="1"/>
    <col min="11" max="11" width="18.7109375" style="33" bestFit="1" customWidth="1"/>
    <col min="12" max="12" width="10.42578125" style="33" bestFit="1" customWidth="1"/>
    <col min="13" max="13" width="11.5703125" style="33" bestFit="1" customWidth="1"/>
    <col min="14" max="14" width="12.85546875" style="33" customWidth="1"/>
    <col min="15" max="15" width="7.140625" style="33" bestFit="1" customWidth="1"/>
    <col min="16" max="16" width="17.140625" style="33" bestFit="1" customWidth="1"/>
    <col min="17" max="17" width="14.140625" style="33" bestFit="1" customWidth="1"/>
    <col min="18" max="20" width="9.140625" style="33" customWidth="1"/>
    <col min="21" max="21" width="11.5703125" style="33" customWidth="1"/>
    <col min="22" max="22" width="11.42578125" style="33" bestFit="1" customWidth="1"/>
    <col min="23" max="23" width="15" style="33" bestFit="1" customWidth="1"/>
    <col min="24" max="24" width="11.42578125" style="33" bestFit="1" customWidth="1"/>
    <col min="25" max="25" width="10.5703125" style="33" bestFit="1" customWidth="1"/>
    <col min="26" max="26" width="14.85546875" style="33" bestFit="1" customWidth="1"/>
  </cols>
  <sheetData>
    <row r="1" spans="1:26" x14ac:dyDescent="0.25">
      <c r="A1" s="2" t="s">
        <v>56</v>
      </c>
      <c r="B1" s="2" t="s">
        <v>46</v>
      </c>
      <c r="C1" t="s">
        <v>184</v>
      </c>
      <c r="D1" t="s">
        <v>185</v>
      </c>
      <c r="I1" s="33" t="s">
        <v>186</v>
      </c>
      <c r="J1" s="33" t="str">
        <f t="shared" ref="J1:J64" si="0">A1</f>
        <v>FIELD:DETECTION</v>
      </c>
      <c r="K1" s="33" t="str">
        <f t="shared" ref="K1:K64" si="1">B1</f>
        <v>EHR</v>
      </c>
      <c r="L1" s="33" t="s">
        <v>178</v>
      </c>
      <c r="M1" s="33" t="s">
        <v>180</v>
      </c>
      <c r="N1" s="33" t="s">
        <v>187</v>
      </c>
      <c r="O1" s="33" t="s">
        <v>188</v>
      </c>
      <c r="P1" s="33" t="s">
        <v>189</v>
      </c>
      <c r="Q1" s="33" t="s">
        <v>190</v>
      </c>
      <c r="R1" s="33" t="s">
        <v>191</v>
      </c>
      <c r="S1" s="33" t="s">
        <v>192</v>
      </c>
      <c r="T1" s="33" t="s">
        <v>193</v>
      </c>
      <c r="U1" s="33" t="s">
        <v>194</v>
      </c>
      <c r="V1" s="33" t="s">
        <v>195</v>
      </c>
      <c r="W1" s="33" t="s">
        <v>196</v>
      </c>
      <c r="X1" s="33" t="s">
        <v>197</v>
      </c>
      <c r="Y1" s="33" t="s">
        <v>198</v>
      </c>
      <c r="Z1" s="33" t="s">
        <v>199</v>
      </c>
    </row>
    <row r="2" spans="1:26" x14ac:dyDescent="0.25">
      <c r="A2" t="s">
        <v>97</v>
      </c>
      <c r="B2" t="s">
        <v>52</v>
      </c>
      <c r="C2" s="46">
        <v>385</v>
      </c>
      <c r="D2" s="46">
        <v>537</v>
      </c>
      <c r="G2" s="12" t="s">
        <v>181</v>
      </c>
      <c r="I2" s="33" t="str">
        <f>VLOOKUP(LEFT(J2,7),Measures!K:L,2,FALSE)</f>
        <v>1.16</v>
      </c>
      <c r="J2" s="33" t="str">
        <f t="shared" si="0"/>
        <v>MQE0633 - Next-of-kin name first is present</v>
      </c>
      <c r="K2" s="33" t="str">
        <f t="shared" si="1"/>
        <v>No EHR Specified</v>
      </c>
      <c r="L2" s="33">
        <f>VLOOKUP(K2,'EHR-Patient Count'!K:M,2,FALSE)</f>
        <v>537</v>
      </c>
      <c r="M2" s="33">
        <f>VLOOKUP(K2,'EHR-Patient Count'!K:M,3,FALSE)</f>
        <v>20</v>
      </c>
      <c r="N2" s="33">
        <f t="shared" ref="N2:N65" si="2">C2</f>
        <v>385</v>
      </c>
      <c r="O2" s="37">
        <f t="shared" ref="O2:O65" si="3">C2/D2</f>
        <v>0.71694599627560518</v>
      </c>
      <c r="P2" s="33" t="str">
        <f>VLOOKUP(LEFT(J2,7),Measures!K:V,12,FALSE)</f>
        <v>GT</v>
      </c>
      <c r="Q2" s="33" t="str">
        <f>VLOOKUP(LEFT(J2,7),Measures!K:W,13,FALSE)</f>
        <v>90%</v>
      </c>
      <c r="R2" s="33" t="b">
        <f>IF(AND(P2="GT",O2&gt;1*Q2),"PASS")</f>
        <v>0</v>
      </c>
      <c r="S2" s="33" t="b">
        <f t="shared" ref="S2:S65" si="4">IF(AND(P2="LT",O2&lt;1*Q2),"PASS")</f>
        <v>0</v>
      </c>
      <c r="T2" s="33" t="b">
        <f>IF(Q2="NA","NA")</f>
        <v>0</v>
      </c>
      <c r="U2" s="33" t="str">
        <f>IF(Q2="NA","NA",IF(AND(P2="GT",O2&gt;1*Q2),"PASS",IF(AND(P2="LT",O2&lt;1*Q2),"PASS","FAIL")))</f>
        <v>FAIL</v>
      </c>
      <c r="V2" s="33">
        <f>IF(AND(VLOOKUP(I2,Measures!B:I,7,FALSE)="Y",U2="PASS"),'Point Values'!$B$2,0)</f>
        <v>0</v>
      </c>
      <c r="W2" s="33">
        <f>IF(AND(VLOOKUP(I2,Measures!B:I,8,FALSE)="Y",U2="PASS"),'Point Values'!$B$3,0)</f>
        <v>0</v>
      </c>
      <c r="X2" s="33">
        <f>IF(AND(SUM(V2:W2)=0,U2="PASS"),'Point Values'!$B$4,0)</f>
        <v>0</v>
      </c>
      <c r="Y2" s="33">
        <f>IF(AND(SUM(V2:X2)=0,P2="GT",O2&gt;VLOOKUP(I2,'IIS Wide Rates'!G:I,3,FALSE)),'Point Values'!$B$5,IF(AND(SUM(V2:X2)=0,P2="LT",O2&lt;VLOOKUP(I2,'IIS Wide Rates'!G:I,3,FALSE)),'Point Values'!$B$5,0))</f>
        <v>0</v>
      </c>
      <c r="Z2" s="33">
        <f>SUM(V2:Y2)</f>
        <v>0</v>
      </c>
    </row>
    <row r="3" spans="1:26" x14ac:dyDescent="0.25">
      <c r="A3" t="s">
        <v>97</v>
      </c>
      <c r="B3" t="s">
        <v>1107</v>
      </c>
      <c r="C3" s="46">
        <v>1868</v>
      </c>
      <c r="D3" s="46">
        <v>1995</v>
      </c>
      <c r="G3" s="12" t="s">
        <v>182</v>
      </c>
      <c r="I3" s="33" t="str">
        <f>VLOOKUP(LEFT(J3,7),Measures!K:L,2,FALSE)</f>
        <v>1.16</v>
      </c>
      <c r="J3" s="33" t="str">
        <f t="shared" si="0"/>
        <v>MQE0633 - Next-of-kin name first is present</v>
      </c>
      <c r="K3" s="33" t="str">
        <f t="shared" si="1"/>
        <v>NetSmart MyEvolv</v>
      </c>
      <c r="L3" s="33">
        <f>VLOOKUP(K3,'EHR-Patient Count'!K:M,2,FALSE)</f>
        <v>1995</v>
      </c>
      <c r="M3" s="33">
        <f>VLOOKUP(K3,'EHR-Patient Count'!K:M,3,FALSE)</f>
        <v>8</v>
      </c>
      <c r="N3" s="33">
        <f t="shared" si="2"/>
        <v>1868</v>
      </c>
      <c r="O3" s="37">
        <f t="shared" si="3"/>
        <v>0.93634085213032581</v>
      </c>
      <c r="P3" s="33" t="str">
        <f>VLOOKUP(LEFT(J3,7),Measures!K:V,12,FALSE)</f>
        <v>GT</v>
      </c>
      <c r="Q3" s="33" t="str">
        <f>VLOOKUP(LEFT(J3,7),Measures!K:W,13,FALSE)</f>
        <v>90%</v>
      </c>
      <c r="R3" s="33" t="str">
        <f t="shared" ref="R3:R66" si="5">IF(AND(P3="GT",O3&gt;1*Q3),"PASS")</f>
        <v>PASS</v>
      </c>
      <c r="S3" s="33" t="b">
        <f t="shared" si="4"/>
        <v>0</v>
      </c>
      <c r="T3" s="33" t="b">
        <f t="shared" ref="T3:T65" si="6">IF(Q3="NA","NA")</f>
        <v>0</v>
      </c>
      <c r="U3" s="33" t="str">
        <f t="shared" ref="U3:U65" si="7">IF(Q3="NA","NA",IF(AND(P3="GT",O3&gt;1*Q3),"PASS",IF(AND(P3="LT",O3&lt;1*Q3),"PASS","FAIL")))</f>
        <v>PASS</v>
      </c>
      <c r="V3" s="33">
        <f>IF(AND(VLOOKUP(I3,Measures!B:I,7,FALSE)="Y",U3="PASS"),'Point Values'!$B$2,0)</f>
        <v>0</v>
      </c>
      <c r="W3" s="33">
        <f>IF(AND(VLOOKUP(I3,Measures!B:I,8,FALSE)="Y",U3="PASS"),'Point Values'!$B$3,0)</f>
        <v>0.75</v>
      </c>
      <c r="X3" s="33">
        <f>IF(AND(SUM(V3:W3)=0,U3="PASS"),'Point Values'!$B$4,0)</f>
        <v>0</v>
      </c>
      <c r="Y3" s="33">
        <f>IF(AND(SUM(V3:X3)=0,P3="GT",O3&gt;VLOOKUP(I3,'IIS Wide Rates'!G:I,3,FALSE)),'Point Values'!$B$5,IF(AND(SUM(V3:X3)=0,P3="LT",O3&lt;VLOOKUP(I3,'IIS Wide Rates'!G:I,3,FALSE)),'Point Values'!$B$5,0))</f>
        <v>0</v>
      </c>
      <c r="Z3" s="33">
        <f t="shared" ref="Z3:Z66" si="8">SUM(V3:Y3)</f>
        <v>0.75</v>
      </c>
    </row>
    <row r="4" spans="1:26" x14ac:dyDescent="0.25">
      <c r="A4" t="s">
        <v>97</v>
      </c>
      <c r="B4" t="s">
        <v>1104</v>
      </c>
      <c r="C4" s="46">
        <v>12987</v>
      </c>
      <c r="D4" s="46">
        <v>18286</v>
      </c>
      <c r="G4" s="12" t="s">
        <v>49</v>
      </c>
      <c r="I4" s="33" t="str">
        <f>VLOOKUP(LEFT(J4,7),Measures!K:L,2,FALSE)</f>
        <v>1.16</v>
      </c>
      <c r="J4" s="33" t="str">
        <f t="shared" si="0"/>
        <v>MQE0633 - Next-of-kin name first is present</v>
      </c>
      <c r="K4" s="33" t="str">
        <f t="shared" si="1"/>
        <v>Azalea Health EHR</v>
      </c>
      <c r="L4" s="33">
        <f>VLOOKUP(K4,'EHR-Patient Count'!K:M,2,FALSE)</f>
        <v>18286</v>
      </c>
      <c r="M4" s="33">
        <f>VLOOKUP(K4,'EHR-Patient Count'!K:M,3,FALSE)</f>
        <v>116</v>
      </c>
      <c r="N4" s="33">
        <f t="shared" si="2"/>
        <v>12987</v>
      </c>
      <c r="O4" s="37">
        <f t="shared" si="3"/>
        <v>0.71021546538335334</v>
      </c>
      <c r="P4" s="33" t="str">
        <f>VLOOKUP(LEFT(J4,7),Measures!K:V,12,FALSE)</f>
        <v>GT</v>
      </c>
      <c r="Q4" s="33" t="str">
        <f>VLOOKUP(LEFT(J4,7),Measures!K:W,13,FALSE)</f>
        <v>90%</v>
      </c>
      <c r="R4" s="33" t="b">
        <f t="shared" si="5"/>
        <v>0</v>
      </c>
      <c r="S4" s="33" t="b">
        <f t="shared" si="4"/>
        <v>0</v>
      </c>
      <c r="T4" s="33" t="b">
        <f t="shared" si="6"/>
        <v>0</v>
      </c>
      <c r="U4" s="33" t="str">
        <f t="shared" si="7"/>
        <v>FAIL</v>
      </c>
      <c r="V4" s="33">
        <f>IF(AND(VLOOKUP(I4,Measures!B:I,7,FALSE)="Y",U4="PASS"),'Point Values'!$B$2,0)</f>
        <v>0</v>
      </c>
      <c r="W4" s="33">
        <f>IF(AND(VLOOKUP(I4,Measures!B:I,8,FALSE)="Y",U4="PASS"),'Point Values'!$B$3,0)</f>
        <v>0</v>
      </c>
      <c r="X4" s="33">
        <f>IF(AND(SUM(V4:W4)=0,U4="PASS"),'Point Values'!$B$4,0)</f>
        <v>0</v>
      </c>
      <c r="Y4" s="33">
        <f>IF(AND(SUM(V4:X4)=0,P4="GT",O4&gt;VLOOKUP(I4,'IIS Wide Rates'!G:I,3,FALSE)),'Point Values'!$B$5,IF(AND(SUM(V4:X4)=0,P4="LT",O4&lt;VLOOKUP(I4,'IIS Wide Rates'!G:I,3,FALSE)),'Point Values'!$B$5,0))</f>
        <v>0</v>
      </c>
      <c r="Z4" s="33">
        <f t="shared" si="8"/>
        <v>0</v>
      </c>
    </row>
    <row r="5" spans="1:26" x14ac:dyDescent="0.25">
      <c r="A5" t="s">
        <v>97</v>
      </c>
      <c r="B5" t="s">
        <v>1102</v>
      </c>
      <c r="C5" s="46">
        <v>2126</v>
      </c>
      <c r="D5" s="46">
        <v>2221</v>
      </c>
      <c r="I5" s="33" t="str">
        <f>VLOOKUP(LEFT(J5,7),Measures!K:L,2,FALSE)</f>
        <v>1.16</v>
      </c>
      <c r="J5" s="33" t="str">
        <f t="shared" si="0"/>
        <v>MQE0633 - Next-of-kin name first is present</v>
      </c>
      <c r="K5" s="33" t="str">
        <f t="shared" si="1"/>
        <v>AdvancedMD EHR</v>
      </c>
      <c r="L5" s="33">
        <f>VLOOKUP(K5,'EHR-Patient Count'!K:M,2,FALSE)</f>
        <v>2221</v>
      </c>
      <c r="M5" s="33">
        <f>VLOOKUP(K5,'EHR-Patient Count'!K:M,3,FALSE)</f>
        <v>8</v>
      </c>
      <c r="N5" s="33">
        <f t="shared" si="2"/>
        <v>2126</v>
      </c>
      <c r="O5" s="37">
        <f t="shared" si="3"/>
        <v>0.95722647456100851</v>
      </c>
      <c r="P5" s="33" t="str">
        <f>VLOOKUP(LEFT(J5,7),Measures!K:V,12,FALSE)</f>
        <v>GT</v>
      </c>
      <c r="Q5" s="33" t="str">
        <f>VLOOKUP(LEFT(J5,7),Measures!K:W,13,FALSE)</f>
        <v>90%</v>
      </c>
      <c r="R5" s="33" t="str">
        <f t="shared" si="5"/>
        <v>PASS</v>
      </c>
      <c r="S5" s="33" t="b">
        <f t="shared" si="4"/>
        <v>0</v>
      </c>
      <c r="T5" s="33" t="b">
        <f t="shared" si="6"/>
        <v>0</v>
      </c>
      <c r="U5" s="33" t="str">
        <f t="shared" si="7"/>
        <v>PASS</v>
      </c>
      <c r="V5" s="33">
        <f>IF(AND(VLOOKUP(I5,Measures!B:I,7,FALSE)="Y",U5="PASS"),'Point Values'!$B$2,0)</f>
        <v>0</v>
      </c>
      <c r="W5" s="33">
        <f>IF(AND(VLOOKUP(I5,Measures!B:I,8,FALSE)="Y",U5="PASS"),'Point Values'!$B$3,0)</f>
        <v>0.75</v>
      </c>
      <c r="X5" s="33">
        <f>IF(AND(SUM(V5:W5)=0,U5="PASS"),'Point Values'!$B$4,0)</f>
        <v>0</v>
      </c>
      <c r="Y5" s="33">
        <f>IF(AND(SUM(V5:X5)=0,P5="GT",O5&gt;VLOOKUP(I5,'IIS Wide Rates'!G:I,3,FALSE)),'Point Values'!$B$5,IF(AND(SUM(V5:X5)=0,P5="LT",O5&lt;VLOOKUP(I5,'IIS Wide Rates'!G:I,3,FALSE)),'Point Values'!$B$5,0))</f>
        <v>0</v>
      </c>
      <c r="Z5" s="33">
        <f t="shared" si="8"/>
        <v>0.75</v>
      </c>
    </row>
    <row r="6" spans="1:26" x14ac:dyDescent="0.25">
      <c r="A6" t="s">
        <v>97</v>
      </c>
      <c r="B6" t="s">
        <v>1097</v>
      </c>
      <c r="C6" s="46">
        <v>2967</v>
      </c>
      <c r="D6" s="46">
        <v>3490</v>
      </c>
      <c r="I6" s="33" t="str">
        <f>VLOOKUP(LEFT(J6,7),Measures!K:L,2,FALSE)</f>
        <v>1.16</v>
      </c>
      <c r="J6" s="33" t="str">
        <f t="shared" si="0"/>
        <v>MQE0633 - Next-of-kin name first is present</v>
      </c>
      <c r="K6" s="33" t="str">
        <f t="shared" si="1"/>
        <v>eClinicalWorks V12</v>
      </c>
      <c r="L6" s="33">
        <f>VLOOKUP(K6,'EHR-Patient Count'!K:M,2,FALSE)</f>
        <v>3490</v>
      </c>
      <c r="M6" s="33">
        <f>VLOOKUP(K6,'EHR-Patient Count'!K:M,3,FALSE)</f>
        <v>13</v>
      </c>
      <c r="N6" s="33">
        <f t="shared" si="2"/>
        <v>2967</v>
      </c>
      <c r="O6" s="37">
        <f t="shared" si="3"/>
        <v>0.85014326647564475</v>
      </c>
      <c r="P6" s="33" t="str">
        <f>VLOOKUP(LEFT(J6,7),Measures!K:V,12,FALSE)</f>
        <v>GT</v>
      </c>
      <c r="Q6" s="33" t="str">
        <f>VLOOKUP(LEFT(J6,7),Measures!K:W,13,FALSE)</f>
        <v>90%</v>
      </c>
      <c r="R6" s="33" t="b">
        <f t="shared" si="5"/>
        <v>0</v>
      </c>
      <c r="S6" s="33" t="b">
        <f t="shared" si="4"/>
        <v>0</v>
      </c>
      <c r="T6" s="33" t="b">
        <f t="shared" si="6"/>
        <v>0</v>
      </c>
      <c r="U6" s="33" t="str">
        <f t="shared" si="7"/>
        <v>FAIL</v>
      </c>
      <c r="V6" s="33">
        <f>IF(AND(VLOOKUP(I6,Measures!B:I,7,FALSE)="Y",U6="PASS"),'Point Values'!$B$2,0)</f>
        <v>0</v>
      </c>
      <c r="W6" s="33">
        <f>IF(AND(VLOOKUP(I6,Measures!B:I,8,FALSE)="Y",U6="PASS"),'Point Values'!$B$3,0)</f>
        <v>0</v>
      </c>
      <c r="X6" s="33">
        <f>IF(AND(SUM(V6:W6)=0,U6="PASS"),'Point Values'!$B$4,0)</f>
        <v>0</v>
      </c>
      <c r="Y6" s="33">
        <f>IF(AND(SUM(V6:X6)=0,P6="GT",O6&gt;VLOOKUP(I6,'IIS Wide Rates'!G:I,3,FALSE)),'Point Values'!$B$5,IF(AND(SUM(V6:X6)=0,P6="LT",O6&lt;VLOOKUP(I6,'IIS Wide Rates'!G:I,3,FALSE)),'Point Values'!$B$5,0))</f>
        <v>0.25</v>
      </c>
      <c r="Z6" s="33">
        <f t="shared" si="8"/>
        <v>0.25</v>
      </c>
    </row>
    <row r="7" spans="1:26" x14ac:dyDescent="0.25">
      <c r="A7" t="s">
        <v>97</v>
      </c>
      <c r="B7" t="s">
        <v>1106</v>
      </c>
      <c r="C7" s="46">
        <v>525</v>
      </c>
      <c r="D7" s="46">
        <v>552</v>
      </c>
      <c r="I7" s="33" t="str">
        <f>VLOOKUP(LEFT(J7,7),Measures!K:L,2,FALSE)</f>
        <v>1.16</v>
      </c>
      <c r="J7" s="33" t="str">
        <f t="shared" si="0"/>
        <v>MQE0633 - Next-of-kin name first is present</v>
      </c>
      <c r="K7" s="33" t="str">
        <f t="shared" si="1"/>
        <v>Experity EHR</v>
      </c>
      <c r="L7" s="33">
        <f>VLOOKUP(K7,'EHR-Patient Count'!K:M,2,FALSE)</f>
        <v>552</v>
      </c>
      <c r="M7" s="33">
        <f>VLOOKUP(K7,'EHR-Patient Count'!K:M,3,FALSE)</f>
        <v>5</v>
      </c>
      <c r="N7" s="33">
        <f t="shared" si="2"/>
        <v>525</v>
      </c>
      <c r="O7" s="37">
        <f t="shared" si="3"/>
        <v>0.95108695652173914</v>
      </c>
      <c r="P7" s="33" t="str">
        <f>VLOOKUP(LEFT(J7,7),Measures!K:V,12,FALSE)</f>
        <v>GT</v>
      </c>
      <c r="Q7" s="33" t="str">
        <f>VLOOKUP(LEFT(J7,7),Measures!K:W,13,FALSE)</f>
        <v>90%</v>
      </c>
      <c r="R7" s="33" t="str">
        <f t="shared" si="5"/>
        <v>PASS</v>
      </c>
      <c r="S7" s="33" t="b">
        <f t="shared" si="4"/>
        <v>0</v>
      </c>
      <c r="T7" s="33" t="b">
        <f t="shared" si="6"/>
        <v>0</v>
      </c>
      <c r="U7" s="33" t="str">
        <f t="shared" si="7"/>
        <v>PASS</v>
      </c>
      <c r="V7" s="33">
        <f>IF(AND(VLOOKUP(I7,Measures!B:I,7,FALSE)="Y",U7="PASS"),'Point Values'!$B$2,0)</f>
        <v>0</v>
      </c>
      <c r="W7" s="33">
        <f>IF(AND(VLOOKUP(I7,Measures!B:I,8,FALSE)="Y",U7="PASS"),'Point Values'!$B$3,0)</f>
        <v>0.75</v>
      </c>
      <c r="X7" s="33">
        <f>IF(AND(SUM(V7:W7)=0,U7="PASS"),'Point Values'!$B$4,0)</f>
        <v>0</v>
      </c>
      <c r="Y7" s="33">
        <f>IF(AND(SUM(V7:X7)=0,P7="GT",O7&gt;VLOOKUP(I7,'IIS Wide Rates'!G:I,3,FALSE)),'Point Values'!$B$5,IF(AND(SUM(V7:X7)=0,P7="LT",O7&lt;VLOOKUP(I7,'IIS Wide Rates'!G:I,3,FALSE)),'Point Values'!$B$5,0))</f>
        <v>0</v>
      </c>
      <c r="Z7" s="33">
        <f t="shared" si="8"/>
        <v>0.75</v>
      </c>
    </row>
    <row r="8" spans="1:26" x14ac:dyDescent="0.25">
      <c r="A8" t="s">
        <v>97</v>
      </c>
      <c r="B8" t="s">
        <v>1109</v>
      </c>
      <c r="C8" s="46">
        <v>82</v>
      </c>
      <c r="D8" s="46">
        <v>85</v>
      </c>
      <c r="I8" s="33" t="str">
        <f>VLOOKUP(LEFT(J8,7),Measures!K:L,2,FALSE)</f>
        <v>1.16</v>
      </c>
      <c r="J8" s="33" t="str">
        <f t="shared" si="0"/>
        <v>MQE0633 - Next-of-kin name first is present</v>
      </c>
      <c r="K8" s="33" t="str">
        <f t="shared" si="1"/>
        <v>OpenEMR (Open Source)</v>
      </c>
      <c r="L8" s="33">
        <f>VLOOKUP(K8,'EHR-Patient Count'!K:M,2,FALSE)</f>
        <v>85</v>
      </c>
      <c r="M8" s="33">
        <f>VLOOKUP(K8,'EHR-Patient Count'!K:M,3,FALSE)</f>
        <v>4</v>
      </c>
      <c r="N8" s="33">
        <f t="shared" si="2"/>
        <v>82</v>
      </c>
      <c r="O8" s="37">
        <f t="shared" si="3"/>
        <v>0.96470588235294119</v>
      </c>
      <c r="P8" s="33" t="str">
        <f>VLOOKUP(LEFT(J8,7),Measures!K:V,12,FALSE)</f>
        <v>GT</v>
      </c>
      <c r="Q8" s="33" t="str">
        <f>VLOOKUP(LEFT(J8,7),Measures!K:W,13,FALSE)</f>
        <v>90%</v>
      </c>
      <c r="R8" s="33" t="str">
        <f t="shared" si="5"/>
        <v>PASS</v>
      </c>
      <c r="S8" s="33" t="b">
        <f t="shared" si="4"/>
        <v>0</v>
      </c>
      <c r="T8" s="33" t="b">
        <f t="shared" si="6"/>
        <v>0</v>
      </c>
      <c r="U8" s="33" t="str">
        <f t="shared" si="7"/>
        <v>PASS</v>
      </c>
      <c r="V8" s="33">
        <f>IF(AND(VLOOKUP(I8,Measures!B:I,7,FALSE)="Y",U8="PASS"),'Point Values'!$B$2,0)</f>
        <v>0</v>
      </c>
      <c r="W8" s="33">
        <f>IF(AND(VLOOKUP(I8,Measures!B:I,8,FALSE)="Y",U8="PASS"),'Point Values'!$B$3,0)</f>
        <v>0.75</v>
      </c>
      <c r="X8" s="33">
        <f>IF(AND(SUM(V8:W8)=0,U8="PASS"),'Point Values'!$B$4,0)</f>
        <v>0</v>
      </c>
      <c r="Y8" s="33">
        <f>IF(AND(SUM(V8:X8)=0,P8="GT",O8&gt;VLOOKUP(I8,'IIS Wide Rates'!G:I,3,FALSE)),'Point Values'!$B$5,IF(AND(SUM(V8:X8)=0,P8="LT",O8&lt;VLOOKUP(I8,'IIS Wide Rates'!G:I,3,FALSE)),'Point Values'!$B$5,0))</f>
        <v>0</v>
      </c>
      <c r="Z8" s="33">
        <f t="shared" si="8"/>
        <v>0.75</v>
      </c>
    </row>
    <row r="9" spans="1:26" x14ac:dyDescent="0.25">
      <c r="A9" t="s">
        <v>97</v>
      </c>
      <c r="B9" t="s">
        <v>1096</v>
      </c>
      <c r="C9" s="46">
        <v>2678</v>
      </c>
      <c r="D9" s="46">
        <v>3619</v>
      </c>
      <c r="I9" s="33" t="str">
        <f>VLOOKUP(LEFT(J9,7),Measures!K:L,2,FALSE)</f>
        <v>1.16</v>
      </c>
      <c r="J9" s="33" t="str">
        <f t="shared" si="0"/>
        <v>MQE0633 - Next-of-kin name first is present</v>
      </c>
      <c r="K9" s="33" t="str">
        <f t="shared" si="1"/>
        <v>Athems Clinicals</v>
      </c>
      <c r="L9" s="33">
        <f>VLOOKUP(K9,'EHR-Patient Count'!K:M,2,FALSE)</f>
        <v>3619</v>
      </c>
      <c r="M9" s="33">
        <f>VLOOKUP(K9,'EHR-Patient Count'!K:M,3,FALSE)</f>
        <v>8</v>
      </c>
      <c r="N9" s="33">
        <f t="shared" si="2"/>
        <v>2678</v>
      </c>
      <c r="O9" s="37">
        <f t="shared" si="3"/>
        <v>0.73998342083448465</v>
      </c>
      <c r="P9" s="33" t="str">
        <f>VLOOKUP(LEFT(J9,7),Measures!K:V,12,FALSE)</f>
        <v>GT</v>
      </c>
      <c r="Q9" s="33" t="str">
        <f>VLOOKUP(LEFT(J9,7),Measures!K:W,13,FALSE)</f>
        <v>90%</v>
      </c>
      <c r="R9" s="33" t="b">
        <f t="shared" si="5"/>
        <v>0</v>
      </c>
      <c r="S9" s="33" t="b">
        <f t="shared" si="4"/>
        <v>0</v>
      </c>
      <c r="T9" s="33" t="b">
        <f t="shared" si="6"/>
        <v>0</v>
      </c>
      <c r="U9" s="33" t="str">
        <f t="shared" si="7"/>
        <v>FAIL</v>
      </c>
      <c r="V9" s="33">
        <f>IF(AND(VLOOKUP(I9,Measures!B:I,7,FALSE)="Y",U9="PASS"),'Point Values'!$B$2,0)</f>
        <v>0</v>
      </c>
      <c r="W9" s="33">
        <f>IF(AND(VLOOKUP(I9,Measures!B:I,8,FALSE)="Y",U9="PASS"),'Point Values'!$B$3,0)</f>
        <v>0</v>
      </c>
      <c r="X9" s="33">
        <f>IF(AND(SUM(V9:W9)=0,U9="PASS"),'Point Values'!$B$4,0)</f>
        <v>0</v>
      </c>
      <c r="Y9" s="33">
        <f>IF(AND(SUM(V9:X9)=0,P9="GT",O9&gt;VLOOKUP(I9,'IIS Wide Rates'!G:I,3,FALSE)),'Point Values'!$B$5,IF(AND(SUM(V9:X9)=0,P9="LT",O9&lt;VLOOKUP(I9,'IIS Wide Rates'!G:I,3,FALSE)),'Point Values'!$B$5,0))</f>
        <v>0</v>
      </c>
      <c r="Z9" s="33">
        <f t="shared" si="8"/>
        <v>0</v>
      </c>
    </row>
    <row r="10" spans="1:26" x14ac:dyDescent="0.25">
      <c r="A10" t="s">
        <v>97</v>
      </c>
      <c r="B10" t="s">
        <v>1100</v>
      </c>
      <c r="C10" s="46">
        <v>98</v>
      </c>
      <c r="D10" s="46">
        <v>104</v>
      </c>
      <c r="I10" s="33" t="str">
        <f>VLOOKUP(LEFT(J10,7),Measures!K:L,2,FALSE)</f>
        <v>1.16</v>
      </c>
      <c r="J10" s="33" t="str">
        <f t="shared" si="0"/>
        <v>MQE0633 - Next-of-kin name first is present</v>
      </c>
      <c r="K10" s="33" t="str">
        <f t="shared" si="1"/>
        <v>MEDITECH Expanse</v>
      </c>
      <c r="L10" s="33">
        <f>VLOOKUP(K10,'EHR-Patient Count'!K:M,2,FALSE)</f>
        <v>104</v>
      </c>
      <c r="M10" s="33">
        <f>VLOOKUP(K10,'EHR-Patient Count'!K:M,3,FALSE)</f>
        <v>3</v>
      </c>
      <c r="N10" s="33">
        <f t="shared" si="2"/>
        <v>98</v>
      </c>
      <c r="O10" s="37">
        <f t="shared" si="3"/>
        <v>0.94230769230769229</v>
      </c>
      <c r="P10" s="33" t="str">
        <f>VLOOKUP(LEFT(J10,7),Measures!K:V,12,FALSE)</f>
        <v>GT</v>
      </c>
      <c r="Q10" s="33" t="str">
        <f>VLOOKUP(LEFT(J10,7),Measures!K:W,13,FALSE)</f>
        <v>90%</v>
      </c>
      <c r="R10" s="33" t="str">
        <f t="shared" si="5"/>
        <v>PASS</v>
      </c>
      <c r="S10" s="33" t="b">
        <f t="shared" si="4"/>
        <v>0</v>
      </c>
      <c r="T10" s="33" t="b">
        <f t="shared" si="6"/>
        <v>0</v>
      </c>
      <c r="U10" s="33" t="str">
        <f t="shared" si="7"/>
        <v>PASS</v>
      </c>
      <c r="V10" s="33">
        <f>IF(AND(VLOOKUP(I10,Measures!B:I,7,FALSE)="Y",U10="PASS"),'Point Values'!$B$2,0)</f>
        <v>0</v>
      </c>
      <c r="W10" s="33">
        <f>IF(AND(VLOOKUP(I10,Measures!B:I,8,FALSE)="Y",U10="PASS"),'Point Values'!$B$3,0)</f>
        <v>0.75</v>
      </c>
      <c r="X10" s="33">
        <f>IF(AND(SUM(V10:W10)=0,U10="PASS"),'Point Values'!$B$4,0)</f>
        <v>0</v>
      </c>
      <c r="Y10" s="33">
        <f>IF(AND(SUM(V10:X10)=0,P10="GT",O10&gt;VLOOKUP(I10,'IIS Wide Rates'!G:I,3,FALSE)),'Point Values'!$B$5,IF(AND(SUM(V10:X10)=0,P10="LT",O10&lt;VLOOKUP(I10,'IIS Wide Rates'!G:I,3,FALSE)),'Point Values'!$B$5,0))</f>
        <v>0</v>
      </c>
      <c r="Z10" s="33">
        <f t="shared" si="8"/>
        <v>0.75</v>
      </c>
    </row>
    <row r="11" spans="1:26" x14ac:dyDescent="0.25">
      <c r="A11" t="s">
        <v>97</v>
      </c>
      <c r="B11" t="s">
        <v>1103</v>
      </c>
      <c r="C11" s="46">
        <v>126</v>
      </c>
      <c r="D11" s="46">
        <v>146</v>
      </c>
      <c r="I11" s="33" t="str">
        <f>VLOOKUP(LEFT(J11,7),Measures!K:L,2,FALSE)</f>
        <v>1.16</v>
      </c>
      <c r="J11" s="33" t="str">
        <f t="shared" si="0"/>
        <v>MQE0633 - Next-of-kin name first is present</v>
      </c>
      <c r="K11" s="33" t="str">
        <f t="shared" si="1"/>
        <v>DrChrono EHR</v>
      </c>
      <c r="L11" s="33">
        <f>VLOOKUP(K11,'EHR-Patient Count'!K:M,2,FALSE)</f>
        <v>146</v>
      </c>
      <c r="M11" s="33">
        <f>VLOOKUP(K11,'EHR-Patient Count'!K:M,3,FALSE)</f>
        <v>3</v>
      </c>
      <c r="N11" s="33">
        <f t="shared" si="2"/>
        <v>126</v>
      </c>
      <c r="O11" s="37">
        <f t="shared" si="3"/>
        <v>0.86301369863013699</v>
      </c>
      <c r="P11" s="33" t="str">
        <f>VLOOKUP(LEFT(J11,7),Measures!K:V,12,FALSE)</f>
        <v>GT</v>
      </c>
      <c r="Q11" s="33" t="str">
        <f>VLOOKUP(LEFT(J11,7),Measures!K:W,13,FALSE)</f>
        <v>90%</v>
      </c>
      <c r="R11" s="33" t="b">
        <f t="shared" si="5"/>
        <v>0</v>
      </c>
      <c r="S11" s="33" t="b">
        <f t="shared" si="4"/>
        <v>0</v>
      </c>
      <c r="T11" s="33" t="b">
        <f t="shared" si="6"/>
        <v>0</v>
      </c>
      <c r="U11" s="33" t="str">
        <f t="shared" si="7"/>
        <v>FAIL</v>
      </c>
      <c r="V11" s="33">
        <f>IF(AND(VLOOKUP(I11,Measures!B:I,7,FALSE)="Y",U11="PASS"),'Point Values'!$B$2,0)</f>
        <v>0</v>
      </c>
      <c r="W11" s="33">
        <f>IF(AND(VLOOKUP(I11,Measures!B:I,8,FALSE)="Y",U11="PASS"),'Point Values'!$B$3,0)</f>
        <v>0</v>
      </c>
      <c r="X11" s="33">
        <f>IF(AND(SUM(V11:W11)=0,U11="PASS"),'Point Values'!$B$4,0)</f>
        <v>0</v>
      </c>
      <c r="Y11" s="33">
        <f>IF(AND(SUM(V11:X11)=0,P11="GT",O11&gt;VLOOKUP(I11,'IIS Wide Rates'!G:I,3,FALSE)),'Point Values'!$B$5,IF(AND(SUM(V11:X11)=0,P11="LT",O11&lt;VLOOKUP(I11,'IIS Wide Rates'!G:I,3,FALSE)),'Point Values'!$B$5,0))</f>
        <v>0.25</v>
      </c>
      <c r="Z11" s="33">
        <f t="shared" si="8"/>
        <v>0.25</v>
      </c>
    </row>
    <row r="12" spans="1:26" x14ac:dyDescent="0.25">
      <c r="A12" t="s">
        <v>97</v>
      </c>
      <c r="B12" t="s">
        <v>1108</v>
      </c>
      <c r="C12" s="46">
        <v>41</v>
      </c>
      <c r="D12" s="46">
        <v>55</v>
      </c>
      <c r="I12" s="33" t="str">
        <f>VLOOKUP(LEFT(J12,7),Measures!K:L,2,FALSE)</f>
        <v>1.16</v>
      </c>
      <c r="J12" s="33" t="str">
        <f t="shared" si="0"/>
        <v>MQE0633 - Next-of-kin name first is present</v>
      </c>
      <c r="K12" s="33" t="str">
        <f t="shared" si="1"/>
        <v>MatrixCare EHR</v>
      </c>
      <c r="L12" s="33">
        <f>VLOOKUP(K12,'EHR-Patient Count'!K:M,2,FALSE)</f>
        <v>55</v>
      </c>
      <c r="M12" s="33">
        <f>VLOOKUP(K12,'EHR-Patient Count'!K:M,3,FALSE)</f>
        <v>5</v>
      </c>
      <c r="N12" s="33">
        <f t="shared" si="2"/>
        <v>41</v>
      </c>
      <c r="O12" s="37">
        <f t="shared" si="3"/>
        <v>0.74545454545454548</v>
      </c>
      <c r="P12" s="33" t="str">
        <f>VLOOKUP(LEFT(J12,7),Measures!K:V,12,FALSE)</f>
        <v>GT</v>
      </c>
      <c r="Q12" s="33" t="str">
        <f>VLOOKUP(LEFT(J12,7),Measures!K:W,13,FALSE)</f>
        <v>90%</v>
      </c>
      <c r="R12" s="33" t="b">
        <f t="shared" si="5"/>
        <v>0</v>
      </c>
      <c r="S12" s="33" t="b">
        <f t="shared" si="4"/>
        <v>0</v>
      </c>
      <c r="T12" s="33" t="b">
        <f t="shared" si="6"/>
        <v>0</v>
      </c>
      <c r="U12" s="33" t="str">
        <f t="shared" si="7"/>
        <v>FAIL</v>
      </c>
      <c r="V12" s="33">
        <f>IF(AND(VLOOKUP(I12,Measures!B:I,7,FALSE)="Y",U12="PASS"),'Point Values'!$B$2,0)</f>
        <v>0</v>
      </c>
      <c r="W12" s="33">
        <f>IF(AND(VLOOKUP(I12,Measures!B:I,8,FALSE)="Y",U12="PASS"),'Point Values'!$B$3,0)</f>
        <v>0</v>
      </c>
      <c r="X12" s="33">
        <f>IF(AND(SUM(V12:W12)=0,U12="PASS"),'Point Values'!$B$4,0)</f>
        <v>0</v>
      </c>
      <c r="Y12" s="33">
        <f>IF(AND(SUM(V12:X12)=0,P12="GT",O12&gt;VLOOKUP(I12,'IIS Wide Rates'!G:I,3,FALSE)),'Point Values'!$B$5,IF(AND(SUM(V12:X12)=0,P12="LT",O12&lt;VLOOKUP(I12,'IIS Wide Rates'!G:I,3,FALSE)),'Point Values'!$B$5,0))</f>
        <v>0</v>
      </c>
      <c r="Z12" s="33">
        <f t="shared" si="8"/>
        <v>0</v>
      </c>
    </row>
    <row r="13" spans="1:26" x14ac:dyDescent="0.25">
      <c r="A13" t="s">
        <v>97</v>
      </c>
      <c r="B13" t="s">
        <v>1099</v>
      </c>
      <c r="C13" s="46">
        <v>329</v>
      </c>
      <c r="D13" s="46">
        <v>369</v>
      </c>
      <c r="I13" s="33" t="str">
        <f>VLOOKUP(LEFT(J13,7),Measures!K:L,2,FALSE)</f>
        <v>1.16</v>
      </c>
      <c r="J13" s="33" t="str">
        <f t="shared" si="0"/>
        <v>MQE0633 - Next-of-kin name first is present</v>
      </c>
      <c r="K13" s="33" t="str">
        <f t="shared" si="1"/>
        <v>Veradigm EHR (formerly Allscripts)</v>
      </c>
      <c r="L13" s="33">
        <f>VLOOKUP(K13,'EHR-Patient Count'!K:M,2,FALSE)</f>
        <v>369</v>
      </c>
      <c r="M13" s="33">
        <f>VLOOKUP(K13,'EHR-Patient Count'!K:M,3,FALSE)</f>
        <v>13</v>
      </c>
      <c r="N13" s="33">
        <f t="shared" si="2"/>
        <v>329</v>
      </c>
      <c r="O13" s="37">
        <f t="shared" si="3"/>
        <v>0.89159891598915986</v>
      </c>
      <c r="P13" s="33" t="str">
        <f>VLOOKUP(LEFT(J13,7),Measures!K:V,12,FALSE)</f>
        <v>GT</v>
      </c>
      <c r="Q13" s="33" t="str">
        <f>VLOOKUP(LEFT(J13,7),Measures!K:W,13,FALSE)</f>
        <v>90%</v>
      </c>
      <c r="R13" s="33" t="b">
        <f t="shared" si="5"/>
        <v>0</v>
      </c>
      <c r="S13" s="33" t="b">
        <f t="shared" si="4"/>
        <v>0</v>
      </c>
      <c r="T13" s="33" t="b">
        <f t="shared" si="6"/>
        <v>0</v>
      </c>
      <c r="U13" s="33" t="str">
        <f t="shared" si="7"/>
        <v>FAIL</v>
      </c>
      <c r="V13" s="33">
        <f>IF(AND(VLOOKUP(I13,Measures!B:I,7,FALSE)="Y",U13="PASS"),'Point Values'!$B$2,0)</f>
        <v>0</v>
      </c>
      <c r="W13" s="33">
        <f>IF(AND(VLOOKUP(I13,Measures!B:I,8,FALSE)="Y",U13="PASS"),'Point Values'!$B$3,0)</f>
        <v>0</v>
      </c>
      <c r="X13" s="33">
        <f>IF(AND(SUM(V13:W13)=0,U13="PASS"),'Point Values'!$B$4,0)</f>
        <v>0</v>
      </c>
      <c r="Y13" s="33">
        <f>IF(AND(SUM(V13:X13)=0,P13="GT",O13&gt;VLOOKUP(I13,'IIS Wide Rates'!G:I,3,FALSE)),'Point Values'!$B$5,IF(AND(SUM(V13:X13)=0,P13="LT",O13&lt;VLOOKUP(I13,'IIS Wide Rates'!G:I,3,FALSE)),'Point Values'!$B$5,0))</f>
        <v>0.25</v>
      </c>
      <c r="Z13" s="33">
        <f t="shared" si="8"/>
        <v>0.25</v>
      </c>
    </row>
    <row r="14" spans="1:26" x14ac:dyDescent="0.25">
      <c r="A14" t="s">
        <v>97</v>
      </c>
      <c r="B14" t="s">
        <v>1095</v>
      </c>
      <c r="C14" s="46">
        <v>8</v>
      </c>
      <c r="D14" s="46">
        <v>14</v>
      </c>
      <c r="I14" s="33" t="str">
        <f>VLOOKUP(LEFT(J14,7),Measures!K:L,2,FALSE)</f>
        <v>1.16</v>
      </c>
      <c r="J14" s="33" t="str">
        <f t="shared" si="0"/>
        <v>MQE0633 - Next-of-kin name first is present</v>
      </c>
      <c r="K14" s="33" t="str">
        <f t="shared" si="1"/>
        <v>Epic Systems (EpicCare)</v>
      </c>
      <c r="L14" s="33">
        <f>VLOOKUP(K14,'EHR-Patient Count'!K:M,2,FALSE)</f>
        <v>14</v>
      </c>
      <c r="M14" s="33">
        <f>VLOOKUP(K14,'EHR-Patient Count'!K:M,3,FALSE)</f>
        <v>1</v>
      </c>
      <c r="N14" s="33">
        <f t="shared" si="2"/>
        <v>8</v>
      </c>
      <c r="O14" s="37">
        <f t="shared" si="3"/>
        <v>0.5714285714285714</v>
      </c>
      <c r="P14" s="33" t="str">
        <f>VLOOKUP(LEFT(J14,7),Measures!K:V,12,FALSE)</f>
        <v>GT</v>
      </c>
      <c r="Q14" s="33" t="str">
        <f>VLOOKUP(LEFT(J14,7),Measures!K:W,13,FALSE)</f>
        <v>90%</v>
      </c>
      <c r="R14" s="33" t="b">
        <f t="shared" si="5"/>
        <v>0</v>
      </c>
      <c r="S14" s="33" t="b">
        <f t="shared" si="4"/>
        <v>0</v>
      </c>
      <c r="T14" s="33" t="b">
        <f t="shared" si="6"/>
        <v>0</v>
      </c>
      <c r="U14" s="33" t="str">
        <f t="shared" si="7"/>
        <v>FAIL</v>
      </c>
      <c r="V14" s="33">
        <f>IF(AND(VLOOKUP(I14,Measures!B:I,7,FALSE)="Y",U14="PASS"),'Point Values'!$B$2,0)</f>
        <v>0</v>
      </c>
      <c r="W14" s="33">
        <f>IF(AND(VLOOKUP(I14,Measures!B:I,8,FALSE)="Y",U14="PASS"),'Point Values'!$B$3,0)</f>
        <v>0</v>
      </c>
      <c r="X14" s="33">
        <f>IF(AND(SUM(V14:W14)=0,U14="PASS"),'Point Values'!$B$4,0)</f>
        <v>0</v>
      </c>
      <c r="Y14" s="33">
        <f>IF(AND(SUM(V14:X14)=0,P14="GT",O14&gt;VLOOKUP(I14,'IIS Wide Rates'!G:I,3,FALSE)),'Point Values'!$B$5,IF(AND(SUM(V14:X14)=0,P14="LT",O14&lt;VLOOKUP(I14,'IIS Wide Rates'!G:I,3,FALSE)),'Point Values'!$B$5,0))</f>
        <v>0</v>
      </c>
      <c r="Z14" s="33">
        <f t="shared" si="8"/>
        <v>0</v>
      </c>
    </row>
    <row r="15" spans="1:26" x14ac:dyDescent="0.25">
      <c r="A15" t="s">
        <v>97</v>
      </c>
      <c r="B15" t="s">
        <v>1098</v>
      </c>
      <c r="C15" s="46">
        <v>5</v>
      </c>
      <c r="D15" s="46">
        <v>5</v>
      </c>
      <c r="I15" s="33" t="str">
        <f>VLOOKUP(LEFT(J15,7),Measures!K:L,2,FALSE)</f>
        <v>1.16</v>
      </c>
      <c r="J15" s="33" t="str">
        <f t="shared" si="0"/>
        <v>MQE0633 - Next-of-kin name first is present</v>
      </c>
      <c r="K15" s="33" t="str">
        <f t="shared" si="1"/>
        <v>NextGen Enterprise EHR</v>
      </c>
      <c r="L15" s="33">
        <f>VLOOKUP(K15,'EHR-Patient Count'!K:M,2,FALSE)</f>
        <v>5</v>
      </c>
      <c r="M15" s="33">
        <f>VLOOKUP(K15,'EHR-Patient Count'!K:M,3,FALSE)</f>
        <v>2</v>
      </c>
      <c r="N15" s="33">
        <f t="shared" si="2"/>
        <v>5</v>
      </c>
      <c r="O15" s="37">
        <f t="shared" si="3"/>
        <v>1</v>
      </c>
      <c r="P15" s="33" t="str">
        <f>VLOOKUP(LEFT(J15,7),Measures!K:V,12,FALSE)</f>
        <v>GT</v>
      </c>
      <c r="Q15" s="33" t="str">
        <f>VLOOKUP(LEFT(J15,7),Measures!K:W,13,FALSE)</f>
        <v>90%</v>
      </c>
      <c r="R15" s="33" t="str">
        <f t="shared" si="5"/>
        <v>PASS</v>
      </c>
      <c r="S15" s="33" t="b">
        <f t="shared" si="4"/>
        <v>0</v>
      </c>
      <c r="T15" s="33" t="b">
        <f t="shared" si="6"/>
        <v>0</v>
      </c>
      <c r="U15" s="33" t="str">
        <f t="shared" si="7"/>
        <v>PASS</v>
      </c>
      <c r="V15" s="33">
        <f>IF(AND(VLOOKUP(I15,Measures!B:I,7,FALSE)="Y",U15="PASS"),'Point Values'!$B$2,0)</f>
        <v>0</v>
      </c>
      <c r="W15" s="33">
        <f>IF(AND(VLOOKUP(I15,Measures!B:I,8,FALSE)="Y",U15="PASS"),'Point Values'!$B$3,0)</f>
        <v>0.75</v>
      </c>
      <c r="X15" s="33">
        <f>IF(AND(SUM(V15:W15)=0,U15="PASS"),'Point Values'!$B$4,0)</f>
        <v>0</v>
      </c>
      <c r="Y15" s="33">
        <f>IF(AND(SUM(V15:X15)=0,P15="GT",O15&gt;VLOOKUP(I15,'IIS Wide Rates'!G:I,3,FALSE)),'Point Values'!$B$5,IF(AND(SUM(V15:X15)=0,P15="LT",O15&lt;VLOOKUP(I15,'IIS Wide Rates'!G:I,3,FALSE)),'Point Values'!$B$5,0))</f>
        <v>0</v>
      </c>
      <c r="Z15" s="33">
        <f t="shared" si="8"/>
        <v>0.75</v>
      </c>
    </row>
    <row r="16" spans="1:26" x14ac:dyDescent="0.25">
      <c r="A16" t="s">
        <v>97</v>
      </c>
      <c r="B16" t="s">
        <v>1101</v>
      </c>
      <c r="C16" s="46">
        <v>8</v>
      </c>
      <c r="D16" s="46">
        <v>9</v>
      </c>
      <c r="I16" s="33" t="str">
        <f>VLOOKUP(LEFT(J16,7),Measures!K:L,2,FALSE)</f>
        <v>1.16</v>
      </c>
      <c r="J16" s="33" t="str">
        <f t="shared" si="0"/>
        <v>MQE0633 - Next-of-kin name first is present</v>
      </c>
      <c r="K16" s="33" t="str">
        <f t="shared" si="1"/>
        <v>Greenway Health (Prime Suite)</v>
      </c>
      <c r="L16" s="33">
        <f>VLOOKUP(K16,'EHR-Patient Count'!K:M,2,FALSE)</f>
        <v>9</v>
      </c>
      <c r="M16" s="33">
        <f>VLOOKUP(K16,'EHR-Patient Count'!K:M,3,FALSE)</f>
        <v>1</v>
      </c>
      <c r="N16" s="33">
        <f t="shared" si="2"/>
        <v>8</v>
      </c>
      <c r="O16" s="37">
        <f t="shared" si="3"/>
        <v>0.88888888888888884</v>
      </c>
      <c r="P16" s="33" t="str">
        <f>VLOOKUP(LEFT(J16,7),Measures!K:V,12,FALSE)</f>
        <v>GT</v>
      </c>
      <c r="Q16" s="33" t="str">
        <f>VLOOKUP(LEFT(J16,7),Measures!K:W,13,FALSE)</f>
        <v>90%</v>
      </c>
      <c r="R16" s="33" t="b">
        <f t="shared" si="5"/>
        <v>0</v>
      </c>
      <c r="S16" s="33" t="b">
        <f t="shared" si="4"/>
        <v>0</v>
      </c>
      <c r="T16" s="33" t="b">
        <f t="shared" si="6"/>
        <v>0</v>
      </c>
      <c r="U16" s="33" t="str">
        <f t="shared" si="7"/>
        <v>FAIL</v>
      </c>
      <c r="V16" s="33">
        <f>IF(AND(VLOOKUP(I16,Measures!B:I,7,FALSE)="Y",U16="PASS"),'Point Values'!$B$2,0)</f>
        <v>0</v>
      </c>
      <c r="W16" s="33">
        <f>IF(AND(VLOOKUP(I16,Measures!B:I,8,FALSE)="Y",U16="PASS"),'Point Values'!$B$3,0)</f>
        <v>0</v>
      </c>
      <c r="X16" s="33">
        <f>IF(AND(SUM(V16:W16)=0,U16="PASS"),'Point Values'!$B$4,0)</f>
        <v>0</v>
      </c>
      <c r="Y16" s="33">
        <f>IF(AND(SUM(V16:X16)=0,P16="GT",O16&gt;VLOOKUP(I16,'IIS Wide Rates'!G:I,3,FALSE)),'Point Values'!$B$5,IF(AND(SUM(V16:X16)=0,P16="LT",O16&lt;VLOOKUP(I16,'IIS Wide Rates'!G:I,3,FALSE)),'Point Values'!$B$5,0))</f>
        <v>0.25</v>
      </c>
      <c r="Z16" s="33">
        <f t="shared" si="8"/>
        <v>0.25</v>
      </c>
    </row>
    <row r="17" spans="1:26" x14ac:dyDescent="0.25">
      <c r="A17" t="s">
        <v>97</v>
      </c>
      <c r="B17" t="s">
        <v>1105</v>
      </c>
      <c r="C17" s="46">
        <v>0</v>
      </c>
      <c r="D17" s="46">
        <v>2</v>
      </c>
      <c r="I17" s="33" t="str">
        <f>VLOOKUP(LEFT(J17,7),Measures!K:L,2,FALSE)</f>
        <v>1.16</v>
      </c>
      <c r="J17" s="33" t="str">
        <f t="shared" si="0"/>
        <v>MQE0633 - Next-of-kin name first is present</v>
      </c>
      <c r="K17" s="33" t="str">
        <f t="shared" si="1"/>
        <v>CompuGroup Medical (CGM APRIMA)</v>
      </c>
      <c r="L17" s="33">
        <f>VLOOKUP(K17,'EHR-Patient Count'!K:M,2,FALSE)</f>
        <v>2</v>
      </c>
      <c r="M17" s="33">
        <f>VLOOKUP(K17,'EHR-Patient Count'!K:M,3,FALSE)</f>
        <v>1</v>
      </c>
      <c r="N17" s="33">
        <f t="shared" si="2"/>
        <v>0</v>
      </c>
      <c r="O17" s="37">
        <f t="shared" si="3"/>
        <v>0</v>
      </c>
      <c r="P17" s="33" t="str">
        <f>VLOOKUP(LEFT(J17,7),Measures!K:V,12,FALSE)</f>
        <v>GT</v>
      </c>
      <c r="Q17" s="33" t="str">
        <f>VLOOKUP(LEFT(J17,7),Measures!K:W,13,FALSE)</f>
        <v>90%</v>
      </c>
      <c r="R17" s="33" t="b">
        <f t="shared" si="5"/>
        <v>0</v>
      </c>
      <c r="S17" s="33" t="b">
        <f t="shared" si="4"/>
        <v>0</v>
      </c>
      <c r="T17" s="33" t="b">
        <f t="shared" si="6"/>
        <v>0</v>
      </c>
      <c r="U17" s="33" t="str">
        <f t="shared" si="7"/>
        <v>FAIL</v>
      </c>
      <c r="V17" s="33">
        <f>IF(AND(VLOOKUP(I17,Measures!B:I,7,FALSE)="Y",U17="PASS"),'Point Values'!$B$2,0)</f>
        <v>0</v>
      </c>
      <c r="W17" s="33">
        <f>IF(AND(VLOOKUP(I17,Measures!B:I,8,FALSE)="Y",U17="PASS"),'Point Values'!$B$3,0)</f>
        <v>0</v>
      </c>
      <c r="X17" s="33">
        <f>IF(AND(SUM(V17:W17)=0,U17="PASS"),'Point Values'!$B$4,0)</f>
        <v>0</v>
      </c>
      <c r="Y17" s="33">
        <f>IF(AND(SUM(V17:X17)=0,P17="GT",O17&gt;VLOOKUP(I17,'IIS Wide Rates'!G:I,3,FALSE)),'Point Values'!$B$5,IF(AND(SUM(V17:X17)=0,P17="LT",O17&lt;VLOOKUP(I17,'IIS Wide Rates'!G:I,3,FALSE)),'Point Values'!$B$5,0))</f>
        <v>0</v>
      </c>
      <c r="Z17" s="33">
        <f t="shared" si="8"/>
        <v>0</v>
      </c>
    </row>
    <row r="18" spans="1:26" x14ac:dyDescent="0.25">
      <c r="A18" t="s">
        <v>99</v>
      </c>
      <c r="B18" t="s">
        <v>52</v>
      </c>
      <c r="C18" s="46">
        <v>390</v>
      </c>
      <c r="D18" s="46">
        <v>537</v>
      </c>
      <c r="I18" s="33" t="str">
        <f>VLOOKUP(LEFT(J18,7),Measures!K:L,2,FALSE)</f>
        <v>1.17</v>
      </c>
      <c r="J18" s="33" t="str">
        <f t="shared" si="0"/>
        <v>MQE0635 - Next-of-kin name last is present</v>
      </c>
      <c r="K18" s="33" t="str">
        <f t="shared" si="1"/>
        <v>No EHR Specified</v>
      </c>
      <c r="L18" s="33">
        <f>VLOOKUP(K18,'EHR-Patient Count'!K:M,2,FALSE)</f>
        <v>537</v>
      </c>
      <c r="M18" s="33">
        <f>VLOOKUP(K18,'EHR-Patient Count'!K:M,3,FALSE)</f>
        <v>20</v>
      </c>
      <c r="N18" s="33">
        <f t="shared" si="2"/>
        <v>390</v>
      </c>
      <c r="O18" s="37">
        <f t="shared" si="3"/>
        <v>0.72625698324022347</v>
      </c>
      <c r="P18" s="33" t="str">
        <f>VLOOKUP(LEFT(J18,7),Measures!K:V,12,FALSE)</f>
        <v>GT</v>
      </c>
      <c r="Q18" s="33" t="str">
        <f>VLOOKUP(LEFT(J18,7),Measures!K:W,13,FALSE)</f>
        <v>90%</v>
      </c>
      <c r="R18" s="33" t="b">
        <f t="shared" si="5"/>
        <v>0</v>
      </c>
      <c r="S18" s="33" t="b">
        <f t="shared" si="4"/>
        <v>0</v>
      </c>
      <c r="T18" s="33" t="b">
        <f t="shared" si="6"/>
        <v>0</v>
      </c>
      <c r="U18" s="33" t="str">
        <f t="shared" si="7"/>
        <v>FAIL</v>
      </c>
      <c r="V18" s="33">
        <f>IF(AND(VLOOKUP(I18,Measures!B:I,7,FALSE)="Y",U18="PASS"),'Point Values'!$B$2,0)</f>
        <v>0</v>
      </c>
      <c r="W18" s="33">
        <f>IF(AND(VLOOKUP(I18,Measures!B:I,8,FALSE)="Y",U18="PASS"),'Point Values'!$B$3,0)</f>
        <v>0</v>
      </c>
      <c r="X18" s="33">
        <f>IF(AND(SUM(V18:W18)=0,U18="PASS"),'Point Values'!$B$4,0)</f>
        <v>0</v>
      </c>
      <c r="Y18" s="33">
        <f>IF(AND(SUM(V18:X18)=0,P18="GT",O18&gt;VLOOKUP(I18,'IIS Wide Rates'!G:I,3,FALSE)),'Point Values'!$B$5,IF(AND(SUM(V18:X18)=0,P18="LT",O18&lt;VLOOKUP(I18,'IIS Wide Rates'!G:I,3,FALSE)),'Point Values'!$B$5,0))</f>
        <v>0</v>
      </c>
      <c r="Z18" s="33">
        <f t="shared" si="8"/>
        <v>0</v>
      </c>
    </row>
    <row r="19" spans="1:26" x14ac:dyDescent="0.25">
      <c r="A19" t="s">
        <v>99</v>
      </c>
      <c r="B19" t="s">
        <v>1107</v>
      </c>
      <c r="C19" s="46">
        <v>1868</v>
      </c>
      <c r="D19" s="46">
        <v>1995</v>
      </c>
      <c r="I19" s="33" t="str">
        <f>VLOOKUP(LEFT(J19,7),Measures!K:L,2,FALSE)</f>
        <v>1.17</v>
      </c>
      <c r="J19" s="33" t="str">
        <f t="shared" si="0"/>
        <v>MQE0635 - Next-of-kin name last is present</v>
      </c>
      <c r="K19" s="33" t="str">
        <f t="shared" si="1"/>
        <v>NetSmart MyEvolv</v>
      </c>
      <c r="L19" s="33">
        <f>VLOOKUP(K19,'EHR-Patient Count'!K:M,2,FALSE)</f>
        <v>1995</v>
      </c>
      <c r="M19" s="33">
        <f>VLOOKUP(K19,'EHR-Patient Count'!K:M,3,FALSE)</f>
        <v>8</v>
      </c>
      <c r="N19" s="33">
        <f t="shared" si="2"/>
        <v>1868</v>
      </c>
      <c r="O19" s="37">
        <f t="shared" si="3"/>
        <v>0.93634085213032581</v>
      </c>
      <c r="P19" s="33" t="str">
        <f>VLOOKUP(LEFT(J19,7),Measures!K:V,12,FALSE)</f>
        <v>GT</v>
      </c>
      <c r="Q19" s="33" t="str">
        <f>VLOOKUP(LEFT(J19,7),Measures!K:W,13,FALSE)</f>
        <v>90%</v>
      </c>
      <c r="R19" s="33" t="str">
        <f t="shared" si="5"/>
        <v>PASS</v>
      </c>
      <c r="S19" s="33" t="b">
        <f t="shared" si="4"/>
        <v>0</v>
      </c>
      <c r="T19" s="33" t="b">
        <f t="shared" si="6"/>
        <v>0</v>
      </c>
      <c r="U19" s="33" t="str">
        <f t="shared" si="7"/>
        <v>PASS</v>
      </c>
      <c r="V19" s="33">
        <f>IF(AND(VLOOKUP(I19,Measures!B:I,7,FALSE)="Y",U19="PASS"),'Point Values'!$B$2,0)</f>
        <v>0</v>
      </c>
      <c r="W19" s="33">
        <f>IF(AND(VLOOKUP(I19,Measures!B:I,8,FALSE)="Y",U19="PASS"),'Point Values'!$B$3,0)</f>
        <v>0.75</v>
      </c>
      <c r="X19" s="33">
        <f>IF(AND(SUM(V19:W19)=0,U19="PASS"),'Point Values'!$B$4,0)</f>
        <v>0</v>
      </c>
      <c r="Y19" s="33">
        <f>IF(AND(SUM(V19:X19)=0,P19="GT",O19&gt;VLOOKUP(I19,'IIS Wide Rates'!G:I,3,FALSE)),'Point Values'!$B$5,IF(AND(SUM(V19:X19)=0,P19="LT",O19&lt;VLOOKUP(I19,'IIS Wide Rates'!G:I,3,FALSE)),'Point Values'!$B$5,0))</f>
        <v>0</v>
      </c>
      <c r="Z19" s="33">
        <f t="shared" si="8"/>
        <v>0.75</v>
      </c>
    </row>
    <row r="20" spans="1:26" x14ac:dyDescent="0.25">
      <c r="A20" t="s">
        <v>99</v>
      </c>
      <c r="B20" t="s">
        <v>1104</v>
      </c>
      <c r="C20" s="46">
        <v>12991</v>
      </c>
      <c r="D20" s="46">
        <v>18286</v>
      </c>
      <c r="I20" s="33" t="str">
        <f>VLOOKUP(LEFT(J20,7),Measures!K:L,2,FALSE)</f>
        <v>1.17</v>
      </c>
      <c r="J20" s="33" t="str">
        <f t="shared" si="0"/>
        <v>MQE0635 - Next-of-kin name last is present</v>
      </c>
      <c r="K20" s="33" t="str">
        <f t="shared" si="1"/>
        <v>Azalea Health EHR</v>
      </c>
      <c r="L20" s="33">
        <f>VLOOKUP(K20,'EHR-Patient Count'!K:M,2,FALSE)</f>
        <v>18286</v>
      </c>
      <c r="M20" s="33">
        <f>VLOOKUP(K20,'EHR-Patient Count'!K:M,3,FALSE)</f>
        <v>116</v>
      </c>
      <c r="N20" s="33">
        <f t="shared" si="2"/>
        <v>12991</v>
      </c>
      <c r="O20" s="37">
        <f t="shared" si="3"/>
        <v>0.71043421196543799</v>
      </c>
      <c r="P20" s="33" t="str">
        <f>VLOOKUP(LEFT(J20,7),Measures!K:V,12,FALSE)</f>
        <v>GT</v>
      </c>
      <c r="Q20" s="33" t="str">
        <f>VLOOKUP(LEFT(J20,7),Measures!K:W,13,FALSE)</f>
        <v>90%</v>
      </c>
      <c r="R20" s="33" t="b">
        <f t="shared" si="5"/>
        <v>0</v>
      </c>
      <c r="S20" s="33" t="b">
        <f t="shared" si="4"/>
        <v>0</v>
      </c>
      <c r="T20" s="33" t="b">
        <f t="shared" si="6"/>
        <v>0</v>
      </c>
      <c r="U20" s="33" t="str">
        <f t="shared" si="7"/>
        <v>FAIL</v>
      </c>
      <c r="V20" s="33">
        <f>IF(AND(VLOOKUP(I20,Measures!B:I,7,FALSE)="Y",U20="PASS"),'Point Values'!$B$2,0)</f>
        <v>0</v>
      </c>
      <c r="W20" s="33">
        <f>IF(AND(VLOOKUP(I20,Measures!B:I,8,FALSE)="Y",U20="PASS"),'Point Values'!$B$3,0)</f>
        <v>0</v>
      </c>
      <c r="X20" s="33">
        <f>IF(AND(SUM(V20:W20)=0,U20="PASS"),'Point Values'!$B$4,0)</f>
        <v>0</v>
      </c>
      <c r="Y20" s="33">
        <f>IF(AND(SUM(V20:X20)=0,P20="GT",O20&gt;VLOOKUP(I20,'IIS Wide Rates'!G:I,3,FALSE)),'Point Values'!$B$5,IF(AND(SUM(V20:X20)=0,P20="LT",O20&lt;VLOOKUP(I20,'IIS Wide Rates'!G:I,3,FALSE)),'Point Values'!$B$5,0))</f>
        <v>0</v>
      </c>
      <c r="Z20" s="33">
        <f t="shared" si="8"/>
        <v>0</v>
      </c>
    </row>
    <row r="21" spans="1:26" x14ac:dyDescent="0.25">
      <c r="A21" t="s">
        <v>99</v>
      </c>
      <c r="B21" t="s">
        <v>1102</v>
      </c>
      <c r="C21" s="46">
        <v>2126</v>
      </c>
      <c r="D21" s="46">
        <v>2221</v>
      </c>
      <c r="I21" s="33" t="str">
        <f>VLOOKUP(LEFT(J21,7),Measures!K:L,2,FALSE)</f>
        <v>1.17</v>
      </c>
      <c r="J21" s="33" t="str">
        <f t="shared" si="0"/>
        <v>MQE0635 - Next-of-kin name last is present</v>
      </c>
      <c r="K21" s="33" t="str">
        <f t="shared" si="1"/>
        <v>AdvancedMD EHR</v>
      </c>
      <c r="L21" s="33">
        <f>VLOOKUP(K21,'EHR-Patient Count'!K:M,2,FALSE)</f>
        <v>2221</v>
      </c>
      <c r="M21" s="33">
        <f>VLOOKUP(K21,'EHR-Patient Count'!K:M,3,FALSE)</f>
        <v>8</v>
      </c>
      <c r="N21" s="33">
        <f t="shared" si="2"/>
        <v>2126</v>
      </c>
      <c r="O21" s="37">
        <f t="shared" si="3"/>
        <v>0.95722647456100851</v>
      </c>
      <c r="P21" s="33" t="str">
        <f>VLOOKUP(LEFT(J21,7),Measures!K:V,12,FALSE)</f>
        <v>GT</v>
      </c>
      <c r="Q21" s="33" t="str">
        <f>VLOOKUP(LEFT(J21,7),Measures!K:W,13,FALSE)</f>
        <v>90%</v>
      </c>
      <c r="R21" s="33" t="str">
        <f t="shared" si="5"/>
        <v>PASS</v>
      </c>
      <c r="S21" s="33" t="b">
        <f t="shared" si="4"/>
        <v>0</v>
      </c>
      <c r="T21" s="33" t="b">
        <f t="shared" si="6"/>
        <v>0</v>
      </c>
      <c r="U21" s="33" t="str">
        <f t="shared" si="7"/>
        <v>PASS</v>
      </c>
      <c r="V21" s="33">
        <f>IF(AND(VLOOKUP(I21,Measures!B:I,7,FALSE)="Y",U21="PASS"),'Point Values'!$B$2,0)</f>
        <v>0</v>
      </c>
      <c r="W21" s="33">
        <f>IF(AND(VLOOKUP(I21,Measures!B:I,8,FALSE)="Y",U21="PASS"),'Point Values'!$B$3,0)</f>
        <v>0.75</v>
      </c>
      <c r="X21" s="33">
        <f>IF(AND(SUM(V21:W21)=0,U21="PASS"),'Point Values'!$B$4,0)</f>
        <v>0</v>
      </c>
      <c r="Y21" s="33">
        <f>IF(AND(SUM(V21:X21)=0,P21="GT",O21&gt;VLOOKUP(I21,'IIS Wide Rates'!G:I,3,FALSE)),'Point Values'!$B$5,IF(AND(SUM(V21:X21)=0,P21="LT",O21&lt;VLOOKUP(I21,'IIS Wide Rates'!G:I,3,FALSE)),'Point Values'!$B$5,0))</f>
        <v>0</v>
      </c>
      <c r="Z21" s="33">
        <f t="shared" si="8"/>
        <v>0.75</v>
      </c>
    </row>
    <row r="22" spans="1:26" x14ac:dyDescent="0.25">
      <c r="A22" t="s">
        <v>99</v>
      </c>
      <c r="B22" t="s">
        <v>1097</v>
      </c>
      <c r="C22" s="46">
        <v>2968</v>
      </c>
      <c r="D22" s="46">
        <v>3490</v>
      </c>
      <c r="I22" s="33" t="str">
        <f>VLOOKUP(LEFT(J22,7),Measures!K:L,2,FALSE)</f>
        <v>1.17</v>
      </c>
      <c r="J22" s="33" t="str">
        <f t="shared" si="0"/>
        <v>MQE0635 - Next-of-kin name last is present</v>
      </c>
      <c r="K22" s="33" t="str">
        <f t="shared" si="1"/>
        <v>eClinicalWorks V12</v>
      </c>
      <c r="L22" s="33">
        <f>VLOOKUP(K22,'EHR-Patient Count'!K:M,2,FALSE)</f>
        <v>3490</v>
      </c>
      <c r="M22" s="33">
        <f>VLOOKUP(K22,'EHR-Patient Count'!K:M,3,FALSE)</f>
        <v>13</v>
      </c>
      <c r="N22" s="33">
        <f t="shared" si="2"/>
        <v>2968</v>
      </c>
      <c r="O22" s="37">
        <f t="shared" si="3"/>
        <v>0.85042979942693409</v>
      </c>
      <c r="P22" s="33" t="str">
        <f>VLOOKUP(LEFT(J22,7),Measures!K:V,12,FALSE)</f>
        <v>GT</v>
      </c>
      <c r="Q22" s="33" t="str">
        <f>VLOOKUP(LEFT(J22,7),Measures!K:W,13,FALSE)</f>
        <v>90%</v>
      </c>
      <c r="R22" s="33" t="b">
        <f t="shared" si="5"/>
        <v>0</v>
      </c>
      <c r="S22" s="33" t="b">
        <f t="shared" si="4"/>
        <v>0</v>
      </c>
      <c r="T22" s="33" t="b">
        <f t="shared" si="6"/>
        <v>0</v>
      </c>
      <c r="U22" s="33" t="str">
        <f t="shared" si="7"/>
        <v>FAIL</v>
      </c>
      <c r="V22" s="33">
        <f>IF(AND(VLOOKUP(I22,Measures!B:I,7,FALSE)="Y",U22="PASS"),'Point Values'!$B$2,0)</f>
        <v>0</v>
      </c>
      <c r="W22" s="33">
        <f>IF(AND(VLOOKUP(I22,Measures!B:I,8,FALSE)="Y",U22="PASS"),'Point Values'!$B$3,0)</f>
        <v>0</v>
      </c>
      <c r="X22" s="33">
        <f>IF(AND(SUM(V22:W22)=0,U22="PASS"),'Point Values'!$B$4,0)</f>
        <v>0</v>
      </c>
      <c r="Y22" s="33">
        <f>IF(AND(SUM(V22:X22)=0,P22="GT",O22&gt;VLOOKUP(I22,'IIS Wide Rates'!G:I,3,FALSE)),'Point Values'!$B$5,IF(AND(SUM(V22:X22)=0,P22="LT",O22&lt;VLOOKUP(I22,'IIS Wide Rates'!G:I,3,FALSE)),'Point Values'!$B$5,0))</f>
        <v>0.25</v>
      </c>
      <c r="Z22" s="33">
        <f t="shared" si="8"/>
        <v>0.25</v>
      </c>
    </row>
    <row r="23" spans="1:26" x14ac:dyDescent="0.25">
      <c r="A23" t="s">
        <v>99</v>
      </c>
      <c r="B23" t="s">
        <v>1106</v>
      </c>
      <c r="C23" s="46">
        <v>525</v>
      </c>
      <c r="D23" s="46">
        <v>552</v>
      </c>
      <c r="I23" s="33" t="str">
        <f>VLOOKUP(LEFT(J23,7),Measures!K:L,2,FALSE)</f>
        <v>1.17</v>
      </c>
      <c r="J23" s="33" t="str">
        <f t="shared" si="0"/>
        <v>MQE0635 - Next-of-kin name last is present</v>
      </c>
      <c r="K23" s="33" t="str">
        <f t="shared" si="1"/>
        <v>Experity EHR</v>
      </c>
      <c r="L23" s="33">
        <f>VLOOKUP(K23,'EHR-Patient Count'!K:M,2,FALSE)</f>
        <v>552</v>
      </c>
      <c r="M23" s="33">
        <f>VLOOKUP(K23,'EHR-Patient Count'!K:M,3,FALSE)</f>
        <v>5</v>
      </c>
      <c r="N23" s="33">
        <f t="shared" si="2"/>
        <v>525</v>
      </c>
      <c r="O23" s="37">
        <f t="shared" si="3"/>
        <v>0.95108695652173914</v>
      </c>
      <c r="P23" s="33" t="str">
        <f>VLOOKUP(LEFT(J23,7),Measures!K:V,12,FALSE)</f>
        <v>GT</v>
      </c>
      <c r="Q23" s="33" t="str">
        <f>VLOOKUP(LEFT(J23,7),Measures!K:W,13,FALSE)</f>
        <v>90%</v>
      </c>
      <c r="R23" s="33" t="str">
        <f t="shared" si="5"/>
        <v>PASS</v>
      </c>
      <c r="S23" s="33" t="b">
        <f t="shared" si="4"/>
        <v>0</v>
      </c>
      <c r="T23" s="33" t="b">
        <f t="shared" si="6"/>
        <v>0</v>
      </c>
      <c r="U23" s="33" t="str">
        <f t="shared" si="7"/>
        <v>PASS</v>
      </c>
      <c r="V23" s="33">
        <f>IF(AND(VLOOKUP(I23,Measures!B:I,7,FALSE)="Y",U23="PASS"),'Point Values'!$B$2,0)</f>
        <v>0</v>
      </c>
      <c r="W23" s="33">
        <f>IF(AND(VLOOKUP(I23,Measures!B:I,8,FALSE)="Y",U23="PASS"),'Point Values'!$B$3,0)</f>
        <v>0.75</v>
      </c>
      <c r="X23" s="33">
        <f>IF(AND(SUM(V23:W23)=0,U23="PASS"),'Point Values'!$B$4,0)</f>
        <v>0</v>
      </c>
      <c r="Y23" s="33">
        <f>IF(AND(SUM(V23:X23)=0,P23="GT",O23&gt;VLOOKUP(I23,'IIS Wide Rates'!G:I,3,FALSE)),'Point Values'!$B$5,IF(AND(SUM(V23:X23)=0,P23="LT",O23&lt;VLOOKUP(I23,'IIS Wide Rates'!G:I,3,FALSE)),'Point Values'!$B$5,0))</f>
        <v>0</v>
      </c>
      <c r="Z23" s="33">
        <f t="shared" si="8"/>
        <v>0.75</v>
      </c>
    </row>
    <row r="24" spans="1:26" x14ac:dyDescent="0.25">
      <c r="A24" t="s">
        <v>99</v>
      </c>
      <c r="B24" t="s">
        <v>1109</v>
      </c>
      <c r="C24" s="46">
        <v>82</v>
      </c>
      <c r="D24" s="46">
        <v>85</v>
      </c>
      <c r="I24" s="33" t="str">
        <f>VLOOKUP(LEFT(J24,7),Measures!K:L,2,FALSE)</f>
        <v>1.17</v>
      </c>
      <c r="J24" s="33" t="str">
        <f t="shared" si="0"/>
        <v>MQE0635 - Next-of-kin name last is present</v>
      </c>
      <c r="K24" s="33" t="str">
        <f t="shared" si="1"/>
        <v>OpenEMR (Open Source)</v>
      </c>
      <c r="L24" s="33">
        <f>VLOOKUP(K24,'EHR-Patient Count'!K:M,2,FALSE)</f>
        <v>85</v>
      </c>
      <c r="M24" s="33">
        <f>VLOOKUP(K24,'EHR-Patient Count'!K:M,3,FALSE)</f>
        <v>4</v>
      </c>
      <c r="N24" s="33">
        <f t="shared" si="2"/>
        <v>82</v>
      </c>
      <c r="O24" s="37">
        <f t="shared" si="3"/>
        <v>0.96470588235294119</v>
      </c>
      <c r="P24" s="33" t="str">
        <f>VLOOKUP(LEFT(J24,7),Measures!K:V,12,FALSE)</f>
        <v>GT</v>
      </c>
      <c r="Q24" s="33" t="str">
        <f>VLOOKUP(LEFT(J24,7),Measures!K:W,13,FALSE)</f>
        <v>90%</v>
      </c>
      <c r="R24" s="33" t="str">
        <f t="shared" si="5"/>
        <v>PASS</v>
      </c>
      <c r="S24" s="33" t="b">
        <f t="shared" si="4"/>
        <v>0</v>
      </c>
      <c r="T24" s="33" t="b">
        <f t="shared" si="6"/>
        <v>0</v>
      </c>
      <c r="U24" s="33" t="str">
        <f t="shared" si="7"/>
        <v>PASS</v>
      </c>
      <c r="V24" s="33">
        <f>IF(AND(VLOOKUP(I24,Measures!B:I,7,FALSE)="Y",U24="PASS"),'Point Values'!$B$2,0)</f>
        <v>0</v>
      </c>
      <c r="W24" s="33">
        <f>IF(AND(VLOOKUP(I24,Measures!B:I,8,FALSE)="Y",U24="PASS"),'Point Values'!$B$3,0)</f>
        <v>0.75</v>
      </c>
      <c r="X24" s="33">
        <f>IF(AND(SUM(V24:W24)=0,U24="PASS"),'Point Values'!$B$4,0)</f>
        <v>0</v>
      </c>
      <c r="Y24" s="33">
        <f>IF(AND(SUM(V24:X24)=0,P24="GT",O24&gt;VLOOKUP(I24,'IIS Wide Rates'!G:I,3,FALSE)),'Point Values'!$B$5,IF(AND(SUM(V24:X24)=0,P24="LT",O24&lt;VLOOKUP(I24,'IIS Wide Rates'!G:I,3,FALSE)),'Point Values'!$B$5,0))</f>
        <v>0</v>
      </c>
      <c r="Z24" s="33">
        <f t="shared" si="8"/>
        <v>0.75</v>
      </c>
    </row>
    <row r="25" spans="1:26" x14ac:dyDescent="0.25">
      <c r="A25" t="s">
        <v>99</v>
      </c>
      <c r="B25" t="s">
        <v>1096</v>
      </c>
      <c r="C25" s="46">
        <v>2679</v>
      </c>
      <c r="D25" s="46">
        <v>3619</v>
      </c>
      <c r="I25" s="33" t="str">
        <f>VLOOKUP(LEFT(J25,7),Measures!K:L,2,FALSE)</f>
        <v>1.17</v>
      </c>
      <c r="J25" s="33" t="str">
        <f t="shared" si="0"/>
        <v>MQE0635 - Next-of-kin name last is present</v>
      </c>
      <c r="K25" s="33" t="str">
        <f t="shared" si="1"/>
        <v>Athems Clinicals</v>
      </c>
      <c r="L25" s="33">
        <f>VLOOKUP(K25,'EHR-Patient Count'!K:M,2,FALSE)</f>
        <v>3619</v>
      </c>
      <c r="M25" s="33">
        <f>VLOOKUP(K25,'EHR-Patient Count'!K:M,3,FALSE)</f>
        <v>8</v>
      </c>
      <c r="N25" s="33">
        <f t="shared" si="2"/>
        <v>2679</v>
      </c>
      <c r="O25" s="37">
        <f t="shared" si="3"/>
        <v>0.74025974025974028</v>
      </c>
      <c r="P25" s="33" t="str">
        <f>VLOOKUP(LEFT(J25,7),Measures!K:V,12,FALSE)</f>
        <v>GT</v>
      </c>
      <c r="Q25" s="33" t="str">
        <f>VLOOKUP(LEFT(J25,7),Measures!K:W,13,FALSE)</f>
        <v>90%</v>
      </c>
      <c r="R25" s="33" t="b">
        <f t="shared" si="5"/>
        <v>0</v>
      </c>
      <c r="S25" s="33" t="b">
        <f t="shared" si="4"/>
        <v>0</v>
      </c>
      <c r="T25" s="33" t="b">
        <f t="shared" si="6"/>
        <v>0</v>
      </c>
      <c r="U25" s="33" t="str">
        <f t="shared" si="7"/>
        <v>FAIL</v>
      </c>
      <c r="V25" s="33">
        <f>IF(AND(VLOOKUP(I25,Measures!B:I,7,FALSE)="Y",U25="PASS"),'Point Values'!$B$2,0)</f>
        <v>0</v>
      </c>
      <c r="W25" s="33">
        <f>IF(AND(VLOOKUP(I25,Measures!B:I,8,FALSE)="Y",U25="PASS"),'Point Values'!$B$3,0)</f>
        <v>0</v>
      </c>
      <c r="X25" s="33">
        <f>IF(AND(SUM(V25:W25)=0,U25="PASS"),'Point Values'!$B$4,0)</f>
        <v>0</v>
      </c>
      <c r="Y25" s="33">
        <f>IF(AND(SUM(V25:X25)=0,P25="GT",O25&gt;VLOOKUP(I25,'IIS Wide Rates'!G:I,3,FALSE)),'Point Values'!$B$5,IF(AND(SUM(V25:X25)=0,P25="LT",O25&lt;VLOOKUP(I25,'IIS Wide Rates'!G:I,3,FALSE)),'Point Values'!$B$5,0))</f>
        <v>0</v>
      </c>
      <c r="Z25" s="33">
        <f t="shared" si="8"/>
        <v>0</v>
      </c>
    </row>
    <row r="26" spans="1:26" x14ac:dyDescent="0.25">
      <c r="A26" t="s">
        <v>99</v>
      </c>
      <c r="B26" t="s">
        <v>1100</v>
      </c>
      <c r="C26" s="46">
        <v>98</v>
      </c>
      <c r="D26" s="46">
        <v>104</v>
      </c>
      <c r="I26" s="33" t="str">
        <f>VLOOKUP(LEFT(J26,7),Measures!K:L,2,FALSE)</f>
        <v>1.17</v>
      </c>
      <c r="J26" s="33" t="str">
        <f t="shared" si="0"/>
        <v>MQE0635 - Next-of-kin name last is present</v>
      </c>
      <c r="K26" s="33" t="str">
        <f t="shared" si="1"/>
        <v>MEDITECH Expanse</v>
      </c>
      <c r="L26" s="33">
        <f>VLOOKUP(K26,'EHR-Patient Count'!K:M,2,FALSE)</f>
        <v>104</v>
      </c>
      <c r="M26" s="33">
        <f>VLOOKUP(K26,'EHR-Patient Count'!K:M,3,FALSE)</f>
        <v>3</v>
      </c>
      <c r="N26" s="33">
        <f t="shared" si="2"/>
        <v>98</v>
      </c>
      <c r="O26" s="37">
        <f t="shared" si="3"/>
        <v>0.94230769230769229</v>
      </c>
      <c r="P26" s="33" t="str">
        <f>VLOOKUP(LEFT(J26,7),Measures!K:V,12,FALSE)</f>
        <v>GT</v>
      </c>
      <c r="Q26" s="33" t="str">
        <f>VLOOKUP(LEFT(J26,7),Measures!K:W,13,FALSE)</f>
        <v>90%</v>
      </c>
      <c r="R26" s="33" t="str">
        <f t="shared" si="5"/>
        <v>PASS</v>
      </c>
      <c r="S26" s="33" t="b">
        <f t="shared" si="4"/>
        <v>0</v>
      </c>
      <c r="T26" s="33" t="b">
        <f t="shared" si="6"/>
        <v>0</v>
      </c>
      <c r="U26" s="33" t="str">
        <f t="shared" si="7"/>
        <v>PASS</v>
      </c>
      <c r="V26" s="33">
        <f>IF(AND(VLOOKUP(I26,Measures!B:I,7,FALSE)="Y",U26="PASS"),'Point Values'!$B$2,0)</f>
        <v>0</v>
      </c>
      <c r="W26" s="33">
        <f>IF(AND(VLOOKUP(I26,Measures!B:I,8,FALSE)="Y",U26="PASS"),'Point Values'!$B$3,0)</f>
        <v>0.75</v>
      </c>
      <c r="X26" s="33">
        <f>IF(AND(SUM(V26:W26)=0,U26="PASS"),'Point Values'!$B$4,0)</f>
        <v>0</v>
      </c>
      <c r="Y26" s="33">
        <f>IF(AND(SUM(V26:X26)=0,P26="GT",O26&gt;VLOOKUP(I26,'IIS Wide Rates'!G:I,3,FALSE)),'Point Values'!$B$5,IF(AND(SUM(V26:X26)=0,P26="LT",O26&lt;VLOOKUP(I26,'IIS Wide Rates'!G:I,3,FALSE)),'Point Values'!$B$5,0))</f>
        <v>0</v>
      </c>
      <c r="Z26" s="33">
        <f t="shared" si="8"/>
        <v>0.75</v>
      </c>
    </row>
    <row r="27" spans="1:26" x14ac:dyDescent="0.25">
      <c r="A27" t="s">
        <v>99</v>
      </c>
      <c r="B27" t="s">
        <v>1103</v>
      </c>
      <c r="C27" s="46">
        <v>126</v>
      </c>
      <c r="D27" s="46">
        <v>146</v>
      </c>
      <c r="I27" s="33" t="str">
        <f>VLOOKUP(LEFT(J27,7),Measures!K:L,2,FALSE)</f>
        <v>1.17</v>
      </c>
      <c r="J27" s="33" t="str">
        <f t="shared" si="0"/>
        <v>MQE0635 - Next-of-kin name last is present</v>
      </c>
      <c r="K27" s="33" t="str">
        <f t="shared" si="1"/>
        <v>DrChrono EHR</v>
      </c>
      <c r="L27" s="33">
        <f>VLOOKUP(K27,'EHR-Patient Count'!K:M,2,FALSE)</f>
        <v>146</v>
      </c>
      <c r="M27" s="33">
        <f>VLOOKUP(K27,'EHR-Patient Count'!K:M,3,FALSE)</f>
        <v>3</v>
      </c>
      <c r="N27" s="33">
        <f t="shared" si="2"/>
        <v>126</v>
      </c>
      <c r="O27" s="37">
        <f t="shared" si="3"/>
        <v>0.86301369863013699</v>
      </c>
      <c r="P27" s="33" t="str">
        <f>VLOOKUP(LEFT(J27,7),Measures!K:V,12,FALSE)</f>
        <v>GT</v>
      </c>
      <c r="Q27" s="33" t="str">
        <f>VLOOKUP(LEFT(J27,7),Measures!K:W,13,FALSE)</f>
        <v>90%</v>
      </c>
      <c r="R27" s="33" t="b">
        <f t="shared" si="5"/>
        <v>0</v>
      </c>
      <c r="S27" s="33" t="b">
        <f t="shared" si="4"/>
        <v>0</v>
      </c>
      <c r="T27" s="33" t="b">
        <f t="shared" si="6"/>
        <v>0</v>
      </c>
      <c r="U27" s="33" t="str">
        <f t="shared" si="7"/>
        <v>FAIL</v>
      </c>
      <c r="V27" s="33">
        <f>IF(AND(VLOOKUP(I27,Measures!B:I,7,FALSE)="Y",U27="PASS"),'Point Values'!$B$2,0)</f>
        <v>0</v>
      </c>
      <c r="W27" s="33">
        <f>IF(AND(VLOOKUP(I27,Measures!B:I,8,FALSE)="Y",U27="PASS"),'Point Values'!$B$3,0)</f>
        <v>0</v>
      </c>
      <c r="X27" s="33">
        <f>IF(AND(SUM(V27:W27)=0,U27="PASS"),'Point Values'!$B$4,0)</f>
        <v>0</v>
      </c>
      <c r="Y27" s="33">
        <f>IF(AND(SUM(V27:X27)=0,P27="GT",O27&gt;VLOOKUP(I27,'IIS Wide Rates'!G:I,3,FALSE)),'Point Values'!$B$5,IF(AND(SUM(V27:X27)=0,P27="LT",O27&lt;VLOOKUP(I27,'IIS Wide Rates'!G:I,3,FALSE)),'Point Values'!$B$5,0))</f>
        <v>0.25</v>
      </c>
      <c r="Z27" s="33">
        <f t="shared" si="8"/>
        <v>0.25</v>
      </c>
    </row>
    <row r="28" spans="1:26" x14ac:dyDescent="0.25">
      <c r="A28" t="s">
        <v>99</v>
      </c>
      <c r="B28" t="s">
        <v>1108</v>
      </c>
      <c r="C28" s="46">
        <v>40</v>
      </c>
      <c r="D28" s="46">
        <v>55</v>
      </c>
      <c r="I28" s="33" t="str">
        <f>VLOOKUP(LEFT(J28,7),Measures!K:L,2,FALSE)</f>
        <v>1.17</v>
      </c>
      <c r="J28" s="33" t="str">
        <f t="shared" si="0"/>
        <v>MQE0635 - Next-of-kin name last is present</v>
      </c>
      <c r="K28" s="33" t="str">
        <f t="shared" si="1"/>
        <v>MatrixCare EHR</v>
      </c>
      <c r="L28" s="33">
        <f>VLOOKUP(K28,'EHR-Patient Count'!K:M,2,FALSE)</f>
        <v>55</v>
      </c>
      <c r="M28" s="33">
        <f>VLOOKUP(K28,'EHR-Patient Count'!K:M,3,FALSE)</f>
        <v>5</v>
      </c>
      <c r="N28" s="33">
        <f t="shared" si="2"/>
        <v>40</v>
      </c>
      <c r="O28" s="37">
        <f t="shared" si="3"/>
        <v>0.72727272727272729</v>
      </c>
      <c r="P28" s="33" t="str">
        <f>VLOOKUP(LEFT(J28,7),Measures!K:V,12,FALSE)</f>
        <v>GT</v>
      </c>
      <c r="Q28" s="33" t="str">
        <f>VLOOKUP(LEFT(J28,7),Measures!K:W,13,FALSE)</f>
        <v>90%</v>
      </c>
      <c r="R28" s="33" t="b">
        <f t="shared" si="5"/>
        <v>0</v>
      </c>
      <c r="S28" s="33" t="b">
        <f t="shared" si="4"/>
        <v>0</v>
      </c>
      <c r="T28" s="33" t="b">
        <f t="shared" si="6"/>
        <v>0</v>
      </c>
      <c r="U28" s="33" t="str">
        <f t="shared" si="7"/>
        <v>FAIL</v>
      </c>
      <c r="V28" s="33">
        <f>IF(AND(VLOOKUP(I28,Measures!B:I,7,FALSE)="Y",U28="PASS"),'Point Values'!$B$2,0)</f>
        <v>0</v>
      </c>
      <c r="W28" s="33">
        <f>IF(AND(VLOOKUP(I28,Measures!B:I,8,FALSE)="Y",U28="PASS"),'Point Values'!$B$3,0)</f>
        <v>0</v>
      </c>
      <c r="X28" s="33">
        <f>IF(AND(SUM(V28:W28)=0,U28="PASS"),'Point Values'!$B$4,0)</f>
        <v>0</v>
      </c>
      <c r="Y28" s="33">
        <f>IF(AND(SUM(V28:X28)=0,P28="GT",O28&gt;VLOOKUP(I28,'IIS Wide Rates'!G:I,3,FALSE)),'Point Values'!$B$5,IF(AND(SUM(V28:X28)=0,P28="LT",O28&lt;VLOOKUP(I28,'IIS Wide Rates'!G:I,3,FALSE)),'Point Values'!$B$5,0))</f>
        <v>0</v>
      </c>
      <c r="Z28" s="33">
        <f t="shared" si="8"/>
        <v>0</v>
      </c>
    </row>
    <row r="29" spans="1:26" x14ac:dyDescent="0.25">
      <c r="A29" t="s">
        <v>99</v>
      </c>
      <c r="B29" t="s">
        <v>1099</v>
      </c>
      <c r="C29" s="46">
        <v>331</v>
      </c>
      <c r="D29" s="46">
        <v>369</v>
      </c>
      <c r="I29" s="33" t="str">
        <f>VLOOKUP(LEFT(J29,7),Measures!K:L,2,FALSE)</f>
        <v>1.17</v>
      </c>
      <c r="J29" s="33" t="str">
        <f t="shared" si="0"/>
        <v>MQE0635 - Next-of-kin name last is present</v>
      </c>
      <c r="K29" s="33" t="str">
        <f t="shared" si="1"/>
        <v>Veradigm EHR (formerly Allscripts)</v>
      </c>
      <c r="L29" s="33">
        <f>VLOOKUP(K29,'EHR-Patient Count'!K:M,2,FALSE)</f>
        <v>369</v>
      </c>
      <c r="M29" s="33">
        <f>VLOOKUP(K29,'EHR-Patient Count'!K:M,3,FALSE)</f>
        <v>13</v>
      </c>
      <c r="N29" s="33">
        <f t="shared" si="2"/>
        <v>331</v>
      </c>
      <c r="O29" s="37">
        <f t="shared" si="3"/>
        <v>0.89701897018970189</v>
      </c>
      <c r="P29" s="33" t="str">
        <f>VLOOKUP(LEFT(J29,7),Measures!K:V,12,FALSE)</f>
        <v>GT</v>
      </c>
      <c r="Q29" s="33" t="str">
        <f>VLOOKUP(LEFT(J29,7),Measures!K:W,13,FALSE)</f>
        <v>90%</v>
      </c>
      <c r="R29" s="33" t="b">
        <f t="shared" si="5"/>
        <v>0</v>
      </c>
      <c r="S29" s="33" t="b">
        <f t="shared" si="4"/>
        <v>0</v>
      </c>
      <c r="T29" s="33" t="b">
        <f t="shared" si="6"/>
        <v>0</v>
      </c>
      <c r="U29" s="33" t="str">
        <f t="shared" si="7"/>
        <v>FAIL</v>
      </c>
      <c r="V29" s="33">
        <f>IF(AND(VLOOKUP(I29,Measures!B:I,7,FALSE)="Y",U29="PASS"),'Point Values'!$B$2,0)</f>
        <v>0</v>
      </c>
      <c r="W29" s="33">
        <f>IF(AND(VLOOKUP(I29,Measures!B:I,8,FALSE)="Y",U29="PASS"),'Point Values'!$B$3,0)</f>
        <v>0</v>
      </c>
      <c r="X29" s="33">
        <f>IF(AND(SUM(V29:W29)=0,U29="PASS"),'Point Values'!$B$4,0)</f>
        <v>0</v>
      </c>
      <c r="Y29" s="33">
        <f>IF(AND(SUM(V29:X29)=0,P29="GT",O29&gt;VLOOKUP(I29,'IIS Wide Rates'!G:I,3,FALSE)),'Point Values'!$B$5,IF(AND(SUM(V29:X29)=0,P29="LT",O29&lt;VLOOKUP(I29,'IIS Wide Rates'!G:I,3,FALSE)),'Point Values'!$B$5,0))</f>
        <v>0.25</v>
      </c>
      <c r="Z29" s="33">
        <f t="shared" si="8"/>
        <v>0.25</v>
      </c>
    </row>
    <row r="30" spans="1:26" x14ac:dyDescent="0.25">
      <c r="A30" t="s">
        <v>99</v>
      </c>
      <c r="B30" t="s">
        <v>1095</v>
      </c>
      <c r="C30" s="46">
        <v>8</v>
      </c>
      <c r="D30" s="46">
        <v>14</v>
      </c>
      <c r="I30" s="33" t="str">
        <f>VLOOKUP(LEFT(J30,7),Measures!K:L,2,FALSE)</f>
        <v>1.17</v>
      </c>
      <c r="J30" s="33" t="str">
        <f t="shared" si="0"/>
        <v>MQE0635 - Next-of-kin name last is present</v>
      </c>
      <c r="K30" s="33" t="str">
        <f t="shared" si="1"/>
        <v>Epic Systems (EpicCare)</v>
      </c>
      <c r="L30" s="33">
        <f>VLOOKUP(K30,'EHR-Patient Count'!K:M,2,FALSE)</f>
        <v>14</v>
      </c>
      <c r="M30" s="33">
        <f>VLOOKUP(K30,'EHR-Patient Count'!K:M,3,FALSE)</f>
        <v>1</v>
      </c>
      <c r="N30" s="33">
        <f t="shared" si="2"/>
        <v>8</v>
      </c>
      <c r="O30" s="37">
        <f t="shared" si="3"/>
        <v>0.5714285714285714</v>
      </c>
      <c r="P30" s="33" t="str">
        <f>VLOOKUP(LEFT(J30,7),Measures!K:V,12,FALSE)</f>
        <v>GT</v>
      </c>
      <c r="Q30" s="33" t="str">
        <f>VLOOKUP(LEFT(J30,7),Measures!K:W,13,FALSE)</f>
        <v>90%</v>
      </c>
      <c r="R30" s="33" t="b">
        <f t="shared" si="5"/>
        <v>0</v>
      </c>
      <c r="S30" s="33" t="b">
        <f t="shared" si="4"/>
        <v>0</v>
      </c>
      <c r="T30" s="33" t="b">
        <f t="shared" si="6"/>
        <v>0</v>
      </c>
      <c r="U30" s="33" t="str">
        <f t="shared" si="7"/>
        <v>FAIL</v>
      </c>
      <c r="V30" s="33">
        <f>IF(AND(VLOOKUP(I30,Measures!B:I,7,FALSE)="Y",U30="PASS"),'Point Values'!$B$2,0)</f>
        <v>0</v>
      </c>
      <c r="W30" s="33">
        <f>IF(AND(VLOOKUP(I30,Measures!B:I,8,FALSE)="Y",U30="PASS"),'Point Values'!$B$3,0)</f>
        <v>0</v>
      </c>
      <c r="X30" s="33">
        <f>IF(AND(SUM(V30:W30)=0,U30="PASS"),'Point Values'!$B$4,0)</f>
        <v>0</v>
      </c>
      <c r="Y30" s="33">
        <f>IF(AND(SUM(V30:X30)=0,P30="GT",O30&gt;VLOOKUP(I30,'IIS Wide Rates'!G:I,3,FALSE)),'Point Values'!$B$5,IF(AND(SUM(V30:X30)=0,P30="LT",O30&lt;VLOOKUP(I30,'IIS Wide Rates'!G:I,3,FALSE)),'Point Values'!$B$5,0))</f>
        <v>0</v>
      </c>
      <c r="Z30" s="33">
        <f t="shared" si="8"/>
        <v>0</v>
      </c>
    </row>
    <row r="31" spans="1:26" x14ac:dyDescent="0.25">
      <c r="A31" t="s">
        <v>99</v>
      </c>
      <c r="B31" t="s">
        <v>1098</v>
      </c>
      <c r="C31" s="46">
        <v>5</v>
      </c>
      <c r="D31" s="46">
        <v>5</v>
      </c>
      <c r="I31" s="33" t="str">
        <f>VLOOKUP(LEFT(J31,7),Measures!K:L,2,FALSE)</f>
        <v>1.17</v>
      </c>
      <c r="J31" s="33" t="str">
        <f t="shared" si="0"/>
        <v>MQE0635 - Next-of-kin name last is present</v>
      </c>
      <c r="K31" s="33" t="str">
        <f t="shared" si="1"/>
        <v>NextGen Enterprise EHR</v>
      </c>
      <c r="L31" s="33">
        <f>VLOOKUP(K31,'EHR-Patient Count'!K:M,2,FALSE)</f>
        <v>5</v>
      </c>
      <c r="M31" s="33">
        <f>VLOOKUP(K31,'EHR-Patient Count'!K:M,3,FALSE)</f>
        <v>2</v>
      </c>
      <c r="N31" s="33">
        <f t="shared" si="2"/>
        <v>5</v>
      </c>
      <c r="O31" s="37">
        <f t="shared" si="3"/>
        <v>1</v>
      </c>
      <c r="P31" s="33" t="str">
        <f>VLOOKUP(LEFT(J31,7),Measures!K:V,12,FALSE)</f>
        <v>GT</v>
      </c>
      <c r="Q31" s="33" t="str">
        <f>VLOOKUP(LEFT(J31,7),Measures!K:W,13,FALSE)</f>
        <v>90%</v>
      </c>
      <c r="R31" s="33" t="str">
        <f t="shared" si="5"/>
        <v>PASS</v>
      </c>
      <c r="S31" s="33" t="b">
        <f t="shared" si="4"/>
        <v>0</v>
      </c>
      <c r="T31" s="33" t="b">
        <f t="shared" si="6"/>
        <v>0</v>
      </c>
      <c r="U31" s="33" t="str">
        <f t="shared" si="7"/>
        <v>PASS</v>
      </c>
      <c r="V31" s="33">
        <f>IF(AND(VLOOKUP(I31,Measures!B:I,7,FALSE)="Y",U31="PASS"),'Point Values'!$B$2,0)</f>
        <v>0</v>
      </c>
      <c r="W31" s="33">
        <f>IF(AND(VLOOKUP(I31,Measures!B:I,8,FALSE)="Y",U31="PASS"),'Point Values'!$B$3,0)</f>
        <v>0.75</v>
      </c>
      <c r="X31" s="33">
        <f>IF(AND(SUM(V31:W31)=0,U31="PASS"),'Point Values'!$B$4,0)</f>
        <v>0</v>
      </c>
      <c r="Y31" s="33">
        <f>IF(AND(SUM(V31:X31)=0,P31="GT",O31&gt;VLOOKUP(I31,'IIS Wide Rates'!G:I,3,FALSE)),'Point Values'!$B$5,IF(AND(SUM(V31:X31)=0,P31="LT",O31&lt;VLOOKUP(I31,'IIS Wide Rates'!G:I,3,FALSE)),'Point Values'!$B$5,0))</f>
        <v>0</v>
      </c>
      <c r="Z31" s="33">
        <f t="shared" si="8"/>
        <v>0.75</v>
      </c>
    </row>
    <row r="32" spans="1:26" x14ac:dyDescent="0.25">
      <c r="A32" t="s">
        <v>99</v>
      </c>
      <c r="B32" t="s">
        <v>1101</v>
      </c>
      <c r="C32" s="46">
        <v>8</v>
      </c>
      <c r="D32" s="46">
        <v>9</v>
      </c>
      <c r="I32" s="33" t="str">
        <f>VLOOKUP(LEFT(J32,7),Measures!K:L,2,FALSE)</f>
        <v>1.17</v>
      </c>
      <c r="J32" s="33" t="str">
        <f t="shared" si="0"/>
        <v>MQE0635 - Next-of-kin name last is present</v>
      </c>
      <c r="K32" s="33" t="str">
        <f t="shared" si="1"/>
        <v>Greenway Health (Prime Suite)</v>
      </c>
      <c r="L32" s="33">
        <f>VLOOKUP(K32,'EHR-Patient Count'!K:M,2,FALSE)</f>
        <v>9</v>
      </c>
      <c r="M32" s="33">
        <f>VLOOKUP(K32,'EHR-Patient Count'!K:M,3,FALSE)</f>
        <v>1</v>
      </c>
      <c r="N32" s="33">
        <f t="shared" si="2"/>
        <v>8</v>
      </c>
      <c r="O32" s="37">
        <f t="shared" si="3"/>
        <v>0.88888888888888884</v>
      </c>
      <c r="P32" s="33" t="str">
        <f>VLOOKUP(LEFT(J32,7),Measures!K:V,12,FALSE)</f>
        <v>GT</v>
      </c>
      <c r="Q32" s="33" t="str">
        <f>VLOOKUP(LEFT(J32,7),Measures!K:W,13,FALSE)</f>
        <v>90%</v>
      </c>
      <c r="R32" s="33" t="b">
        <f t="shared" si="5"/>
        <v>0</v>
      </c>
      <c r="S32" s="33" t="b">
        <f t="shared" si="4"/>
        <v>0</v>
      </c>
      <c r="T32" s="33" t="b">
        <f t="shared" si="6"/>
        <v>0</v>
      </c>
      <c r="U32" s="33" t="str">
        <f t="shared" si="7"/>
        <v>FAIL</v>
      </c>
      <c r="V32" s="33">
        <f>IF(AND(VLOOKUP(I32,Measures!B:I,7,FALSE)="Y",U32="PASS"),'Point Values'!$B$2,0)</f>
        <v>0</v>
      </c>
      <c r="W32" s="33">
        <f>IF(AND(VLOOKUP(I32,Measures!B:I,8,FALSE)="Y",U32="PASS"),'Point Values'!$B$3,0)</f>
        <v>0</v>
      </c>
      <c r="X32" s="33">
        <f>IF(AND(SUM(V32:W32)=0,U32="PASS"),'Point Values'!$B$4,0)</f>
        <v>0</v>
      </c>
      <c r="Y32" s="33">
        <f>IF(AND(SUM(V32:X32)=0,P32="GT",O32&gt;VLOOKUP(I32,'IIS Wide Rates'!G:I,3,FALSE)),'Point Values'!$B$5,IF(AND(SUM(V32:X32)=0,P32="LT",O32&lt;VLOOKUP(I32,'IIS Wide Rates'!G:I,3,FALSE)),'Point Values'!$B$5,0))</f>
        <v>0.25</v>
      </c>
      <c r="Z32" s="33">
        <f t="shared" si="8"/>
        <v>0.25</v>
      </c>
    </row>
    <row r="33" spans="1:26" x14ac:dyDescent="0.25">
      <c r="A33" t="s">
        <v>99</v>
      </c>
      <c r="B33" t="s">
        <v>1105</v>
      </c>
      <c r="C33" s="46">
        <v>0</v>
      </c>
      <c r="D33" s="46">
        <v>2</v>
      </c>
      <c r="I33" s="33" t="str">
        <f>VLOOKUP(LEFT(J33,7),Measures!K:L,2,FALSE)</f>
        <v>1.17</v>
      </c>
      <c r="J33" s="33" t="str">
        <f t="shared" si="0"/>
        <v>MQE0635 - Next-of-kin name last is present</v>
      </c>
      <c r="K33" s="33" t="str">
        <f t="shared" si="1"/>
        <v>CompuGroup Medical (CGM APRIMA)</v>
      </c>
      <c r="L33" s="33">
        <f>VLOOKUP(K33,'EHR-Patient Count'!K:M,2,FALSE)</f>
        <v>2</v>
      </c>
      <c r="M33" s="33">
        <f>VLOOKUP(K33,'EHR-Patient Count'!K:M,3,FALSE)</f>
        <v>1</v>
      </c>
      <c r="N33" s="33">
        <f t="shared" si="2"/>
        <v>0</v>
      </c>
      <c r="O33" s="37">
        <f t="shared" si="3"/>
        <v>0</v>
      </c>
      <c r="P33" s="33" t="str">
        <f>VLOOKUP(LEFT(J33,7),Measures!K:V,12,FALSE)</f>
        <v>GT</v>
      </c>
      <c r="Q33" s="33" t="str">
        <f>VLOOKUP(LEFT(J33,7),Measures!K:W,13,FALSE)</f>
        <v>90%</v>
      </c>
      <c r="R33" s="33" t="b">
        <f t="shared" si="5"/>
        <v>0</v>
      </c>
      <c r="S33" s="33" t="b">
        <f t="shared" si="4"/>
        <v>0</v>
      </c>
      <c r="T33" s="33" t="b">
        <f t="shared" si="6"/>
        <v>0</v>
      </c>
      <c r="U33" s="33" t="str">
        <f t="shared" si="7"/>
        <v>FAIL</v>
      </c>
      <c r="V33" s="33">
        <f>IF(AND(VLOOKUP(I33,Measures!B:I,7,FALSE)="Y",U33="PASS"),'Point Values'!$B$2,0)</f>
        <v>0</v>
      </c>
      <c r="W33" s="33">
        <f>IF(AND(VLOOKUP(I33,Measures!B:I,8,FALSE)="Y",U33="PASS"),'Point Values'!$B$3,0)</f>
        <v>0</v>
      </c>
      <c r="X33" s="33">
        <f>IF(AND(SUM(V33:W33)=0,U33="PASS"),'Point Values'!$B$4,0)</f>
        <v>0</v>
      </c>
      <c r="Y33" s="33">
        <f>IF(AND(SUM(V33:X33)=0,P33="GT",O33&gt;VLOOKUP(I33,'IIS Wide Rates'!G:I,3,FALSE)),'Point Values'!$B$5,IF(AND(SUM(V33:X33)=0,P33="LT",O33&lt;VLOOKUP(I33,'IIS Wide Rates'!G:I,3,FALSE)),'Point Values'!$B$5,0))</f>
        <v>0</v>
      </c>
      <c r="Z33" s="33">
        <f t="shared" si="8"/>
        <v>0</v>
      </c>
    </row>
    <row r="34" spans="1:26" x14ac:dyDescent="0.25">
      <c r="A34" t="s">
        <v>79</v>
      </c>
      <c r="B34" t="s">
        <v>52</v>
      </c>
      <c r="C34" s="46">
        <v>537</v>
      </c>
      <c r="D34" s="46">
        <v>537</v>
      </c>
      <c r="I34" s="33" t="str">
        <f>VLOOKUP(LEFT(J34,7),Measures!K:L,2,FALSE)</f>
        <v>1.07</v>
      </c>
      <c r="J34" s="33" t="str">
        <f t="shared" si="0"/>
        <v>MQE0644 - Patient address city is present</v>
      </c>
      <c r="K34" s="33" t="str">
        <f t="shared" si="1"/>
        <v>No EHR Specified</v>
      </c>
      <c r="L34" s="33">
        <f>VLOOKUP(K34,'EHR-Patient Count'!K:M,2,FALSE)</f>
        <v>537</v>
      </c>
      <c r="M34" s="33">
        <f>VLOOKUP(K34,'EHR-Patient Count'!K:M,3,FALSE)</f>
        <v>20</v>
      </c>
      <c r="N34" s="33">
        <f t="shared" si="2"/>
        <v>537</v>
      </c>
      <c r="O34" s="37">
        <f t="shared" si="3"/>
        <v>1</v>
      </c>
      <c r="P34" s="33" t="str">
        <f>VLOOKUP(LEFT(J34,7),Measures!K:V,12,FALSE)</f>
        <v>GT</v>
      </c>
      <c r="Q34" s="33" t="str">
        <f>VLOOKUP(LEFT(J34,7),Measures!K:W,13,FALSE)</f>
        <v>85%</v>
      </c>
      <c r="R34" s="33" t="str">
        <f t="shared" si="5"/>
        <v>PASS</v>
      </c>
      <c r="S34" s="33" t="b">
        <f t="shared" si="4"/>
        <v>0</v>
      </c>
      <c r="T34" s="33" t="b">
        <f t="shared" si="6"/>
        <v>0</v>
      </c>
      <c r="U34" s="33" t="str">
        <f t="shared" si="7"/>
        <v>PASS</v>
      </c>
      <c r="V34" s="33">
        <f>IF(AND(VLOOKUP(I34,Measures!B:I,7,FALSE)="Y",U34="PASS"),'Point Values'!$B$2,0)</f>
        <v>1</v>
      </c>
      <c r="W34" s="33">
        <f>IF(AND(VLOOKUP(I34,Measures!B:I,8,FALSE)="Y",U34="PASS"),'Point Values'!$B$3,0)</f>
        <v>0</v>
      </c>
      <c r="X34" s="33">
        <f>IF(AND(SUM(V34:W34)=0,U34="PASS"),'Point Values'!$B$4,0)</f>
        <v>0</v>
      </c>
      <c r="Y34" s="33">
        <f>IF(AND(SUM(V34:X34)=0,P34="GT",O34&gt;VLOOKUP(I34,'IIS Wide Rates'!G:I,3,FALSE)),'Point Values'!$B$5,IF(AND(SUM(V34:X34)=0,P34="LT",O34&lt;VLOOKUP(I34,'IIS Wide Rates'!G:I,3,FALSE)),'Point Values'!$B$5,0))</f>
        <v>0</v>
      </c>
      <c r="Z34" s="33">
        <f t="shared" si="8"/>
        <v>1</v>
      </c>
    </row>
    <row r="35" spans="1:26" x14ac:dyDescent="0.25">
      <c r="A35" t="s">
        <v>79</v>
      </c>
      <c r="B35" t="s">
        <v>1107</v>
      </c>
      <c r="C35" s="46">
        <v>1993</v>
      </c>
      <c r="D35" s="46">
        <v>1995</v>
      </c>
      <c r="I35" s="33" t="str">
        <f>VLOOKUP(LEFT(J35,7),Measures!K:L,2,FALSE)</f>
        <v>1.07</v>
      </c>
      <c r="J35" s="33" t="str">
        <f t="shared" si="0"/>
        <v>MQE0644 - Patient address city is present</v>
      </c>
      <c r="K35" s="33" t="str">
        <f t="shared" si="1"/>
        <v>NetSmart MyEvolv</v>
      </c>
      <c r="L35" s="33">
        <f>VLOOKUP(K35,'EHR-Patient Count'!K:M,2,FALSE)</f>
        <v>1995</v>
      </c>
      <c r="M35" s="33">
        <f>VLOOKUP(K35,'EHR-Patient Count'!K:M,3,FALSE)</f>
        <v>8</v>
      </c>
      <c r="N35" s="33">
        <f t="shared" si="2"/>
        <v>1993</v>
      </c>
      <c r="O35" s="37">
        <f t="shared" si="3"/>
        <v>0.99899749373433588</v>
      </c>
      <c r="P35" s="33" t="str">
        <f>VLOOKUP(LEFT(J35,7),Measures!K:V,12,FALSE)</f>
        <v>GT</v>
      </c>
      <c r="Q35" s="33" t="str">
        <f>VLOOKUP(LEFT(J35,7),Measures!K:W,13,FALSE)</f>
        <v>85%</v>
      </c>
      <c r="R35" s="33" t="str">
        <f t="shared" si="5"/>
        <v>PASS</v>
      </c>
      <c r="S35" s="33" t="b">
        <f t="shared" si="4"/>
        <v>0</v>
      </c>
      <c r="T35" s="33" t="b">
        <f t="shared" si="6"/>
        <v>0</v>
      </c>
      <c r="U35" s="33" t="str">
        <f t="shared" si="7"/>
        <v>PASS</v>
      </c>
      <c r="V35" s="33">
        <f>IF(AND(VLOOKUP(I35,Measures!B:I,7,FALSE)="Y",U35="PASS"),'Point Values'!$B$2,0)</f>
        <v>1</v>
      </c>
      <c r="W35" s="33">
        <f>IF(AND(VLOOKUP(I35,Measures!B:I,8,FALSE)="Y",U35="PASS"),'Point Values'!$B$3,0)</f>
        <v>0</v>
      </c>
      <c r="X35" s="33">
        <f>IF(AND(SUM(V35:W35)=0,U35="PASS"),'Point Values'!$B$4,0)</f>
        <v>0</v>
      </c>
      <c r="Y35" s="33">
        <f>IF(AND(SUM(V35:X35)=0,P35="GT",O35&gt;VLOOKUP(I35,'IIS Wide Rates'!G:I,3,FALSE)),'Point Values'!$B$5,IF(AND(SUM(V35:X35)=0,P35="LT",O35&lt;VLOOKUP(I35,'IIS Wide Rates'!G:I,3,FALSE)),'Point Values'!$B$5,0))</f>
        <v>0</v>
      </c>
      <c r="Z35" s="33">
        <f t="shared" si="8"/>
        <v>1</v>
      </c>
    </row>
    <row r="36" spans="1:26" x14ac:dyDescent="0.25">
      <c r="A36" t="s">
        <v>79</v>
      </c>
      <c r="B36" t="s">
        <v>1104</v>
      </c>
      <c r="C36" s="46">
        <v>18285</v>
      </c>
      <c r="D36" s="46">
        <v>18286</v>
      </c>
      <c r="I36" s="33" t="str">
        <f>VLOOKUP(LEFT(J36,7),Measures!K:L,2,FALSE)</f>
        <v>1.07</v>
      </c>
      <c r="J36" s="33" t="str">
        <f t="shared" si="0"/>
        <v>MQE0644 - Patient address city is present</v>
      </c>
      <c r="K36" s="33" t="str">
        <f t="shared" si="1"/>
        <v>Azalea Health EHR</v>
      </c>
      <c r="L36" s="33">
        <f>VLOOKUP(K36,'EHR-Patient Count'!K:M,2,FALSE)</f>
        <v>18286</v>
      </c>
      <c r="M36" s="33">
        <f>VLOOKUP(K36,'EHR-Patient Count'!K:M,3,FALSE)</f>
        <v>116</v>
      </c>
      <c r="N36" s="33">
        <f t="shared" si="2"/>
        <v>18285</v>
      </c>
      <c r="O36" s="37">
        <f t="shared" si="3"/>
        <v>0.99994531335447878</v>
      </c>
      <c r="P36" s="33" t="str">
        <f>VLOOKUP(LEFT(J36,7),Measures!K:V,12,FALSE)</f>
        <v>GT</v>
      </c>
      <c r="Q36" s="33" t="str">
        <f>VLOOKUP(LEFT(J36,7),Measures!K:W,13,FALSE)</f>
        <v>85%</v>
      </c>
      <c r="R36" s="33" t="str">
        <f t="shared" si="5"/>
        <v>PASS</v>
      </c>
      <c r="S36" s="33" t="b">
        <f t="shared" si="4"/>
        <v>0</v>
      </c>
      <c r="T36" s="33" t="b">
        <f t="shared" si="6"/>
        <v>0</v>
      </c>
      <c r="U36" s="33" t="str">
        <f t="shared" si="7"/>
        <v>PASS</v>
      </c>
      <c r="V36" s="33">
        <f>IF(AND(VLOOKUP(I36,Measures!B:I,7,FALSE)="Y",U36="PASS"),'Point Values'!$B$2,0)</f>
        <v>1</v>
      </c>
      <c r="W36" s="33">
        <f>IF(AND(VLOOKUP(I36,Measures!B:I,8,FALSE)="Y",U36="PASS"),'Point Values'!$B$3,0)</f>
        <v>0</v>
      </c>
      <c r="X36" s="33">
        <f>IF(AND(SUM(V36:W36)=0,U36="PASS"),'Point Values'!$B$4,0)</f>
        <v>0</v>
      </c>
      <c r="Y36" s="33">
        <f>IF(AND(SUM(V36:X36)=0,P36="GT",O36&gt;VLOOKUP(I36,'IIS Wide Rates'!G:I,3,FALSE)),'Point Values'!$B$5,IF(AND(SUM(V36:X36)=0,P36="LT",O36&lt;VLOOKUP(I36,'IIS Wide Rates'!G:I,3,FALSE)),'Point Values'!$B$5,0))</f>
        <v>0</v>
      </c>
      <c r="Z36" s="33">
        <f t="shared" si="8"/>
        <v>1</v>
      </c>
    </row>
    <row r="37" spans="1:26" x14ac:dyDescent="0.25">
      <c r="A37" t="s">
        <v>79</v>
      </c>
      <c r="B37" t="s">
        <v>1102</v>
      </c>
      <c r="C37" s="46">
        <v>2221</v>
      </c>
      <c r="D37" s="46">
        <v>2221</v>
      </c>
      <c r="I37" s="33" t="str">
        <f>VLOOKUP(LEFT(J37,7),Measures!K:L,2,FALSE)</f>
        <v>1.07</v>
      </c>
      <c r="J37" s="33" t="str">
        <f t="shared" si="0"/>
        <v>MQE0644 - Patient address city is present</v>
      </c>
      <c r="K37" s="33" t="str">
        <f t="shared" si="1"/>
        <v>AdvancedMD EHR</v>
      </c>
      <c r="L37" s="33">
        <f>VLOOKUP(K37,'EHR-Patient Count'!K:M,2,FALSE)</f>
        <v>2221</v>
      </c>
      <c r="M37" s="33">
        <f>VLOOKUP(K37,'EHR-Patient Count'!K:M,3,FALSE)</f>
        <v>8</v>
      </c>
      <c r="N37" s="33">
        <f t="shared" si="2"/>
        <v>2221</v>
      </c>
      <c r="O37" s="37">
        <f t="shared" si="3"/>
        <v>1</v>
      </c>
      <c r="P37" s="33" t="str">
        <f>VLOOKUP(LEFT(J37,7),Measures!K:V,12,FALSE)</f>
        <v>GT</v>
      </c>
      <c r="Q37" s="33" t="str">
        <f>VLOOKUP(LEFT(J37,7),Measures!K:W,13,FALSE)</f>
        <v>85%</v>
      </c>
      <c r="R37" s="33" t="str">
        <f t="shared" si="5"/>
        <v>PASS</v>
      </c>
      <c r="S37" s="33" t="b">
        <f t="shared" si="4"/>
        <v>0</v>
      </c>
      <c r="T37" s="33" t="b">
        <f t="shared" si="6"/>
        <v>0</v>
      </c>
      <c r="U37" s="33" t="str">
        <f t="shared" si="7"/>
        <v>PASS</v>
      </c>
      <c r="V37" s="33">
        <f>IF(AND(VLOOKUP(I37,Measures!B:I,7,FALSE)="Y",U37="PASS"),'Point Values'!$B$2,0)</f>
        <v>1</v>
      </c>
      <c r="W37" s="33">
        <f>IF(AND(VLOOKUP(I37,Measures!B:I,8,FALSE)="Y",U37="PASS"),'Point Values'!$B$3,0)</f>
        <v>0</v>
      </c>
      <c r="X37" s="33">
        <f>IF(AND(SUM(V37:W37)=0,U37="PASS"),'Point Values'!$B$4,0)</f>
        <v>0</v>
      </c>
      <c r="Y37" s="33">
        <f>IF(AND(SUM(V37:X37)=0,P37="GT",O37&gt;VLOOKUP(I37,'IIS Wide Rates'!G:I,3,FALSE)),'Point Values'!$B$5,IF(AND(SUM(V37:X37)=0,P37="LT",O37&lt;VLOOKUP(I37,'IIS Wide Rates'!G:I,3,FALSE)),'Point Values'!$B$5,0))</f>
        <v>0</v>
      </c>
      <c r="Z37" s="33">
        <f t="shared" si="8"/>
        <v>1</v>
      </c>
    </row>
    <row r="38" spans="1:26" x14ac:dyDescent="0.25">
      <c r="A38" t="s">
        <v>79</v>
      </c>
      <c r="B38" t="s">
        <v>1097</v>
      </c>
      <c r="C38" s="46">
        <v>3490</v>
      </c>
      <c r="D38" s="46">
        <v>3490</v>
      </c>
      <c r="I38" s="33" t="str">
        <f>VLOOKUP(LEFT(J38,7),Measures!K:L,2,FALSE)</f>
        <v>1.07</v>
      </c>
      <c r="J38" s="33" t="str">
        <f t="shared" si="0"/>
        <v>MQE0644 - Patient address city is present</v>
      </c>
      <c r="K38" s="33" t="str">
        <f t="shared" si="1"/>
        <v>eClinicalWorks V12</v>
      </c>
      <c r="L38" s="33">
        <f>VLOOKUP(K38,'EHR-Patient Count'!K:M,2,FALSE)</f>
        <v>3490</v>
      </c>
      <c r="M38" s="33">
        <f>VLOOKUP(K38,'EHR-Patient Count'!K:M,3,FALSE)</f>
        <v>13</v>
      </c>
      <c r="N38" s="33">
        <f t="shared" si="2"/>
        <v>3490</v>
      </c>
      <c r="O38" s="37">
        <f t="shared" si="3"/>
        <v>1</v>
      </c>
      <c r="P38" s="33" t="str">
        <f>VLOOKUP(LEFT(J38,7),Measures!K:V,12,FALSE)</f>
        <v>GT</v>
      </c>
      <c r="Q38" s="33" t="str">
        <f>VLOOKUP(LEFT(J38,7),Measures!K:W,13,FALSE)</f>
        <v>85%</v>
      </c>
      <c r="R38" s="33" t="str">
        <f t="shared" si="5"/>
        <v>PASS</v>
      </c>
      <c r="S38" s="33" t="b">
        <f t="shared" si="4"/>
        <v>0</v>
      </c>
      <c r="T38" s="33" t="b">
        <f t="shared" si="6"/>
        <v>0</v>
      </c>
      <c r="U38" s="33" t="str">
        <f t="shared" si="7"/>
        <v>PASS</v>
      </c>
      <c r="V38" s="33">
        <f>IF(AND(VLOOKUP(I38,Measures!B:I,7,FALSE)="Y",U38="PASS"),'Point Values'!$B$2,0)</f>
        <v>1</v>
      </c>
      <c r="W38" s="33">
        <f>IF(AND(VLOOKUP(I38,Measures!B:I,8,FALSE)="Y",U38="PASS"),'Point Values'!$B$3,0)</f>
        <v>0</v>
      </c>
      <c r="X38" s="33">
        <f>IF(AND(SUM(V38:W38)=0,U38="PASS"),'Point Values'!$B$4,0)</f>
        <v>0</v>
      </c>
      <c r="Y38" s="33">
        <f>IF(AND(SUM(V38:X38)=0,P38="GT",O38&gt;VLOOKUP(I38,'IIS Wide Rates'!G:I,3,FALSE)),'Point Values'!$B$5,IF(AND(SUM(V38:X38)=0,P38="LT",O38&lt;VLOOKUP(I38,'IIS Wide Rates'!G:I,3,FALSE)),'Point Values'!$B$5,0))</f>
        <v>0</v>
      </c>
      <c r="Z38" s="33">
        <f t="shared" si="8"/>
        <v>1</v>
      </c>
    </row>
    <row r="39" spans="1:26" x14ac:dyDescent="0.25">
      <c r="A39" t="s">
        <v>79</v>
      </c>
      <c r="B39" t="s">
        <v>1106</v>
      </c>
      <c r="C39" s="46">
        <v>552</v>
      </c>
      <c r="D39" s="46">
        <v>552</v>
      </c>
      <c r="I39" s="33" t="str">
        <f>VLOOKUP(LEFT(J39,7),Measures!K:L,2,FALSE)</f>
        <v>1.07</v>
      </c>
      <c r="J39" s="33" t="str">
        <f t="shared" si="0"/>
        <v>MQE0644 - Patient address city is present</v>
      </c>
      <c r="K39" s="33" t="str">
        <f t="shared" si="1"/>
        <v>Experity EHR</v>
      </c>
      <c r="L39" s="33">
        <f>VLOOKUP(K39,'EHR-Patient Count'!K:M,2,FALSE)</f>
        <v>552</v>
      </c>
      <c r="M39" s="33">
        <f>VLOOKUP(K39,'EHR-Patient Count'!K:M,3,FALSE)</f>
        <v>5</v>
      </c>
      <c r="N39" s="33">
        <f t="shared" si="2"/>
        <v>552</v>
      </c>
      <c r="O39" s="37">
        <f t="shared" si="3"/>
        <v>1</v>
      </c>
      <c r="P39" s="33" t="str">
        <f>VLOOKUP(LEFT(J39,7),Measures!K:V,12,FALSE)</f>
        <v>GT</v>
      </c>
      <c r="Q39" s="33" t="str">
        <f>VLOOKUP(LEFT(J39,7),Measures!K:W,13,FALSE)</f>
        <v>85%</v>
      </c>
      <c r="R39" s="33" t="str">
        <f t="shared" si="5"/>
        <v>PASS</v>
      </c>
      <c r="S39" s="33" t="b">
        <f t="shared" si="4"/>
        <v>0</v>
      </c>
      <c r="T39" s="33" t="b">
        <f t="shared" si="6"/>
        <v>0</v>
      </c>
      <c r="U39" s="33" t="str">
        <f t="shared" si="7"/>
        <v>PASS</v>
      </c>
      <c r="V39" s="33">
        <f>IF(AND(VLOOKUP(I39,Measures!B:I,7,FALSE)="Y",U39="PASS"),'Point Values'!$B$2,0)</f>
        <v>1</v>
      </c>
      <c r="W39" s="33">
        <f>IF(AND(VLOOKUP(I39,Measures!B:I,8,FALSE)="Y",U39="PASS"),'Point Values'!$B$3,0)</f>
        <v>0</v>
      </c>
      <c r="X39" s="33">
        <f>IF(AND(SUM(V39:W39)=0,U39="PASS"),'Point Values'!$B$4,0)</f>
        <v>0</v>
      </c>
      <c r="Y39" s="33">
        <f>IF(AND(SUM(V39:X39)=0,P39="GT",O39&gt;VLOOKUP(I39,'IIS Wide Rates'!G:I,3,FALSE)),'Point Values'!$B$5,IF(AND(SUM(V39:X39)=0,P39="LT",O39&lt;VLOOKUP(I39,'IIS Wide Rates'!G:I,3,FALSE)),'Point Values'!$B$5,0))</f>
        <v>0</v>
      </c>
      <c r="Z39" s="33">
        <f t="shared" si="8"/>
        <v>1</v>
      </c>
    </row>
    <row r="40" spans="1:26" x14ac:dyDescent="0.25">
      <c r="A40" t="s">
        <v>79</v>
      </c>
      <c r="B40" t="s">
        <v>1109</v>
      </c>
      <c r="C40" s="46">
        <v>85</v>
      </c>
      <c r="D40" s="46">
        <v>85</v>
      </c>
      <c r="I40" s="33" t="str">
        <f>VLOOKUP(LEFT(J40,7),Measures!K:L,2,FALSE)</f>
        <v>1.07</v>
      </c>
      <c r="J40" s="33" t="str">
        <f t="shared" si="0"/>
        <v>MQE0644 - Patient address city is present</v>
      </c>
      <c r="K40" s="33" t="str">
        <f t="shared" si="1"/>
        <v>OpenEMR (Open Source)</v>
      </c>
      <c r="L40" s="33">
        <f>VLOOKUP(K40,'EHR-Patient Count'!K:M,2,FALSE)</f>
        <v>85</v>
      </c>
      <c r="M40" s="33">
        <f>VLOOKUP(K40,'EHR-Patient Count'!K:M,3,FALSE)</f>
        <v>4</v>
      </c>
      <c r="N40" s="33">
        <f t="shared" si="2"/>
        <v>85</v>
      </c>
      <c r="O40" s="37">
        <f t="shared" si="3"/>
        <v>1</v>
      </c>
      <c r="P40" s="33" t="str">
        <f>VLOOKUP(LEFT(J40,7),Measures!K:V,12,FALSE)</f>
        <v>GT</v>
      </c>
      <c r="Q40" s="33" t="str">
        <f>VLOOKUP(LEFT(J40,7),Measures!K:W,13,FALSE)</f>
        <v>85%</v>
      </c>
      <c r="R40" s="33" t="str">
        <f t="shared" si="5"/>
        <v>PASS</v>
      </c>
      <c r="S40" s="33" t="b">
        <f t="shared" si="4"/>
        <v>0</v>
      </c>
      <c r="T40" s="33" t="b">
        <f t="shared" si="6"/>
        <v>0</v>
      </c>
      <c r="U40" s="33" t="str">
        <f t="shared" si="7"/>
        <v>PASS</v>
      </c>
      <c r="V40" s="33">
        <f>IF(AND(VLOOKUP(I40,Measures!B:I,7,FALSE)="Y",U40="PASS"),'Point Values'!$B$2,0)</f>
        <v>1</v>
      </c>
      <c r="W40" s="33">
        <f>IF(AND(VLOOKUP(I40,Measures!B:I,8,FALSE)="Y",U40="PASS"),'Point Values'!$B$3,0)</f>
        <v>0</v>
      </c>
      <c r="X40" s="33">
        <f>IF(AND(SUM(V40:W40)=0,U40="PASS"),'Point Values'!$B$4,0)</f>
        <v>0</v>
      </c>
      <c r="Y40" s="33">
        <f>IF(AND(SUM(V40:X40)=0,P40="GT",O40&gt;VLOOKUP(I40,'IIS Wide Rates'!G:I,3,FALSE)),'Point Values'!$B$5,IF(AND(SUM(V40:X40)=0,P40="LT",O40&lt;VLOOKUP(I40,'IIS Wide Rates'!G:I,3,FALSE)),'Point Values'!$B$5,0))</f>
        <v>0</v>
      </c>
      <c r="Z40" s="33">
        <f t="shared" si="8"/>
        <v>1</v>
      </c>
    </row>
    <row r="41" spans="1:26" x14ac:dyDescent="0.25">
      <c r="A41" t="s">
        <v>79</v>
      </c>
      <c r="B41" t="s">
        <v>1096</v>
      </c>
      <c r="C41" s="46">
        <v>3619</v>
      </c>
      <c r="D41" s="46">
        <v>3619</v>
      </c>
      <c r="I41" s="33" t="str">
        <f>VLOOKUP(LEFT(J41,7),Measures!K:L,2,FALSE)</f>
        <v>1.07</v>
      </c>
      <c r="J41" s="33" t="str">
        <f t="shared" si="0"/>
        <v>MQE0644 - Patient address city is present</v>
      </c>
      <c r="K41" s="33" t="str">
        <f t="shared" si="1"/>
        <v>Athems Clinicals</v>
      </c>
      <c r="L41" s="33">
        <f>VLOOKUP(K41,'EHR-Patient Count'!K:M,2,FALSE)</f>
        <v>3619</v>
      </c>
      <c r="M41" s="33">
        <f>VLOOKUP(K41,'EHR-Patient Count'!K:M,3,FALSE)</f>
        <v>8</v>
      </c>
      <c r="N41" s="33">
        <f t="shared" si="2"/>
        <v>3619</v>
      </c>
      <c r="O41" s="37">
        <f t="shared" si="3"/>
        <v>1</v>
      </c>
      <c r="P41" s="33" t="str">
        <f>VLOOKUP(LEFT(J41,7),Measures!K:V,12,FALSE)</f>
        <v>GT</v>
      </c>
      <c r="Q41" s="33" t="str">
        <f>VLOOKUP(LEFT(J41,7),Measures!K:W,13,FALSE)</f>
        <v>85%</v>
      </c>
      <c r="R41" s="33" t="str">
        <f t="shared" si="5"/>
        <v>PASS</v>
      </c>
      <c r="S41" s="33" t="b">
        <f t="shared" si="4"/>
        <v>0</v>
      </c>
      <c r="T41" s="33" t="b">
        <f t="shared" si="6"/>
        <v>0</v>
      </c>
      <c r="U41" s="33" t="str">
        <f t="shared" si="7"/>
        <v>PASS</v>
      </c>
      <c r="V41" s="33">
        <f>IF(AND(VLOOKUP(I41,Measures!B:I,7,FALSE)="Y",U41="PASS"),'Point Values'!$B$2,0)</f>
        <v>1</v>
      </c>
      <c r="W41" s="33">
        <f>IF(AND(VLOOKUP(I41,Measures!B:I,8,FALSE)="Y",U41="PASS"),'Point Values'!$B$3,0)</f>
        <v>0</v>
      </c>
      <c r="X41" s="33">
        <f>IF(AND(SUM(V41:W41)=0,U41="PASS"),'Point Values'!$B$4,0)</f>
        <v>0</v>
      </c>
      <c r="Y41" s="33">
        <f>IF(AND(SUM(V41:X41)=0,P41="GT",O41&gt;VLOOKUP(I41,'IIS Wide Rates'!G:I,3,FALSE)),'Point Values'!$B$5,IF(AND(SUM(V41:X41)=0,P41="LT",O41&lt;VLOOKUP(I41,'IIS Wide Rates'!G:I,3,FALSE)),'Point Values'!$B$5,0))</f>
        <v>0</v>
      </c>
      <c r="Z41" s="33">
        <f t="shared" si="8"/>
        <v>1</v>
      </c>
    </row>
    <row r="42" spans="1:26" x14ac:dyDescent="0.25">
      <c r="A42" t="s">
        <v>79</v>
      </c>
      <c r="B42" t="s">
        <v>1100</v>
      </c>
      <c r="C42" s="46">
        <v>104</v>
      </c>
      <c r="D42" s="46">
        <v>104</v>
      </c>
      <c r="I42" s="33" t="str">
        <f>VLOOKUP(LEFT(J42,7),Measures!K:L,2,FALSE)</f>
        <v>1.07</v>
      </c>
      <c r="J42" s="33" t="str">
        <f t="shared" si="0"/>
        <v>MQE0644 - Patient address city is present</v>
      </c>
      <c r="K42" s="33" t="str">
        <f t="shared" si="1"/>
        <v>MEDITECH Expanse</v>
      </c>
      <c r="L42" s="33">
        <f>VLOOKUP(K42,'EHR-Patient Count'!K:M,2,FALSE)</f>
        <v>104</v>
      </c>
      <c r="M42" s="33">
        <f>VLOOKUP(K42,'EHR-Patient Count'!K:M,3,FALSE)</f>
        <v>3</v>
      </c>
      <c r="N42" s="33">
        <f t="shared" si="2"/>
        <v>104</v>
      </c>
      <c r="O42" s="37">
        <f t="shared" si="3"/>
        <v>1</v>
      </c>
      <c r="P42" s="33" t="str">
        <f>VLOOKUP(LEFT(J42,7),Measures!K:V,12,FALSE)</f>
        <v>GT</v>
      </c>
      <c r="Q42" s="33" t="str">
        <f>VLOOKUP(LEFT(J42,7),Measures!K:W,13,FALSE)</f>
        <v>85%</v>
      </c>
      <c r="R42" s="33" t="str">
        <f t="shared" si="5"/>
        <v>PASS</v>
      </c>
      <c r="S42" s="33" t="b">
        <f t="shared" si="4"/>
        <v>0</v>
      </c>
      <c r="T42" s="33" t="b">
        <f t="shared" si="6"/>
        <v>0</v>
      </c>
      <c r="U42" s="33" t="str">
        <f t="shared" si="7"/>
        <v>PASS</v>
      </c>
      <c r="V42" s="33">
        <f>IF(AND(VLOOKUP(I42,Measures!B:I,7,FALSE)="Y",U42="PASS"),'Point Values'!$B$2,0)</f>
        <v>1</v>
      </c>
      <c r="W42" s="33">
        <f>IF(AND(VLOOKUP(I42,Measures!B:I,8,FALSE)="Y",U42="PASS"),'Point Values'!$B$3,0)</f>
        <v>0</v>
      </c>
      <c r="X42" s="33">
        <f>IF(AND(SUM(V42:W42)=0,U42="PASS"),'Point Values'!$B$4,0)</f>
        <v>0</v>
      </c>
      <c r="Y42" s="33">
        <f>IF(AND(SUM(V42:X42)=0,P42="GT",O42&gt;VLOOKUP(I42,'IIS Wide Rates'!G:I,3,FALSE)),'Point Values'!$B$5,IF(AND(SUM(V42:X42)=0,P42="LT",O42&lt;VLOOKUP(I42,'IIS Wide Rates'!G:I,3,FALSE)),'Point Values'!$B$5,0))</f>
        <v>0</v>
      </c>
      <c r="Z42" s="33">
        <f t="shared" si="8"/>
        <v>1</v>
      </c>
    </row>
    <row r="43" spans="1:26" x14ac:dyDescent="0.25">
      <c r="A43" t="s">
        <v>79</v>
      </c>
      <c r="B43" t="s">
        <v>1103</v>
      </c>
      <c r="C43" s="46">
        <v>146</v>
      </c>
      <c r="D43" s="46">
        <v>146</v>
      </c>
      <c r="I43" s="33" t="str">
        <f>VLOOKUP(LEFT(J43,7),Measures!K:L,2,FALSE)</f>
        <v>1.07</v>
      </c>
      <c r="J43" s="33" t="str">
        <f t="shared" si="0"/>
        <v>MQE0644 - Patient address city is present</v>
      </c>
      <c r="K43" s="33" t="str">
        <f t="shared" si="1"/>
        <v>DrChrono EHR</v>
      </c>
      <c r="L43" s="33">
        <f>VLOOKUP(K43,'EHR-Patient Count'!K:M,2,FALSE)</f>
        <v>146</v>
      </c>
      <c r="M43" s="33">
        <f>VLOOKUP(K43,'EHR-Patient Count'!K:M,3,FALSE)</f>
        <v>3</v>
      </c>
      <c r="N43" s="33">
        <f t="shared" si="2"/>
        <v>146</v>
      </c>
      <c r="O43" s="37">
        <f t="shared" si="3"/>
        <v>1</v>
      </c>
      <c r="P43" s="33" t="str">
        <f>VLOOKUP(LEFT(J43,7),Measures!K:V,12,FALSE)</f>
        <v>GT</v>
      </c>
      <c r="Q43" s="33" t="str">
        <f>VLOOKUP(LEFT(J43,7),Measures!K:W,13,FALSE)</f>
        <v>85%</v>
      </c>
      <c r="R43" s="33" t="str">
        <f t="shared" si="5"/>
        <v>PASS</v>
      </c>
      <c r="S43" s="33" t="b">
        <f t="shared" si="4"/>
        <v>0</v>
      </c>
      <c r="T43" s="33" t="b">
        <f t="shared" si="6"/>
        <v>0</v>
      </c>
      <c r="U43" s="33" t="str">
        <f t="shared" si="7"/>
        <v>PASS</v>
      </c>
      <c r="V43" s="33">
        <f>IF(AND(VLOOKUP(I43,Measures!B:I,7,FALSE)="Y",U43="PASS"),'Point Values'!$B$2,0)</f>
        <v>1</v>
      </c>
      <c r="W43" s="33">
        <f>IF(AND(VLOOKUP(I43,Measures!B:I,8,FALSE)="Y",U43="PASS"),'Point Values'!$B$3,0)</f>
        <v>0</v>
      </c>
      <c r="X43" s="33">
        <f>IF(AND(SUM(V43:W43)=0,U43="PASS"),'Point Values'!$B$4,0)</f>
        <v>0</v>
      </c>
      <c r="Y43" s="33">
        <f>IF(AND(SUM(V43:X43)=0,P43="GT",O43&gt;VLOOKUP(I43,'IIS Wide Rates'!G:I,3,FALSE)),'Point Values'!$B$5,IF(AND(SUM(V43:X43)=0,P43="LT",O43&lt;VLOOKUP(I43,'IIS Wide Rates'!G:I,3,FALSE)),'Point Values'!$B$5,0))</f>
        <v>0</v>
      </c>
      <c r="Z43" s="33">
        <f t="shared" si="8"/>
        <v>1</v>
      </c>
    </row>
    <row r="44" spans="1:26" x14ac:dyDescent="0.25">
      <c r="A44" t="s">
        <v>79</v>
      </c>
      <c r="B44" t="s">
        <v>1108</v>
      </c>
      <c r="C44" s="46">
        <v>55</v>
      </c>
      <c r="D44" s="46">
        <v>55</v>
      </c>
      <c r="I44" s="33" t="str">
        <f>VLOOKUP(LEFT(J44,7),Measures!K:L,2,FALSE)</f>
        <v>1.07</v>
      </c>
      <c r="J44" s="33" t="str">
        <f t="shared" si="0"/>
        <v>MQE0644 - Patient address city is present</v>
      </c>
      <c r="K44" s="33" t="str">
        <f t="shared" si="1"/>
        <v>MatrixCare EHR</v>
      </c>
      <c r="L44" s="33">
        <f>VLOOKUP(K44,'EHR-Patient Count'!K:M,2,FALSE)</f>
        <v>55</v>
      </c>
      <c r="M44" s="33">
        <f>VLOOKUP(K44,'EHR-Patient Count'!K:M,3,FALSE)</f>
        <v>5</v>
      </c>
      <c r="N44" s="33">
        <f t="shared" si="2"/>
        <v>55</v>
      </c>
      <c r="O44" s="37">
        <f t="shared" si="3"/>
        <v>1</v>
      </c>
      <c r="P44" s="33" t="str">
        <f>VLOOKUP(LEFT(J44,7),Measures!K:V,12,FALSE)</f>
        <v>GT</v>
      </c>
      <c r="Q44" s="33" t="str">
        <f>VLOOKUP(LEFT(J44,7),Measures!K:W,13,FALSE)</f>
        <v>85%</v>
      </c>
      <c r="R44" s="33" t="str">
        <f t="shared" si="5"/>
        <v>PASS</v>
      </c>
      <c r="S44" s="33" t="b">
        <f t="shared" si="4"/>
        <v>0</v>
      </c>
      <c r="T44" s="33" t="b">
        <f t="shared" si="6"/>
        <v>0</v>
      </c>
      <c r="U44" s="33" t="str">
        <f t="shared" si="7"/>
        <v>PASS</v>
      </c>
      <c r="V44" s="33">
        <f>IF(AND(VLOOKUP(I44,Measures!B:I,7,FALSE)="Y",U44="PASS"),'Point Values'!$B$2,0)</f>
        <v>1</v>
      </c>
      <c r="W44" s="33">
        <f>IF(AND(VLOOKUP(I44,Measures!B:I,8,FALSE)="Y",U44="PASS"),'Point Values'!$B$3,0)</f>
        <v>0</v>
      </c>
      <c r="X44" s="33">
        <f>IF(AND(SUM(V44:W44)=0,U44="PASS"),'Point Values'!$B$4,0)</f>
        <v>0</v>
      </c>
      <c r="Y44" s="33">
        <f>IF(AND(SUM(V44:X44)=0,P44="GT",O44&gt;VLOOKUP(I44,'IIS Wide Rates'!G:I,3,FALSE)),'Point Values'!$B$5,IF(AND(SUM(V44:X44)=0,P44="LT",O44&lt;VLOOKUP(I44,'IIS Wide Rates'!G:I,3,FALSE)),'Point Values'!$B$5,0))</f>
        <v>0</v>
      </c>
      <c r="Z44" s="33">
        <f t="shared" si="8"/>
        <v>1</v>
      </c>
    </row>
    <row r="45" spans="1:26" x14ac:dyDescent="0.25">
      <c r="A45" t="s">
        <v>79</v>
      </c>
      <c r="B45" t="s">
        <v>1099</v>
      </c>
      <c r="C45" s="46">
        <v>369</v>
      </c>
      <c r="D45" s="46">
        <v>369</v>
      </c>
      <c r="I45" s="33" t="str">
        <f>VLOOKUP(LEFT(J45,7),Measures!K:L,2,FALSE)</f>
        <v>1.07</v>
      </c>
      <c r="J45" s="33" t="str">
        <f t="shared" si="0"/>
        <v>MQE0644 - Patient address city is present</v>
      </c>
      <c r="K45" s="33" t="str">
        <f t="shared" si="1"/>
        <v>Veradigm EHR (formerly Allscripts)</v>
      </c>
      <c r="L45" s="33">
        <f>VLOOKUP(K45,'EHR-Patient Count'!K:M,2,FALSE)</f>
        <v>369</v>
      </c>
      <c r="M45" s="33">
        <f>VLOOKUP(K45,'EHR-Patient Count'!K:M,3,FALSE)</f>
        <v>13</v>
      </c>
      <c r="N45" s="33">
        <f t="shared" si="2"/>
        <v>369</v>
      </c>
      <c r="O45" s="37">
        <f t="shared" si="3"/>
        <v>1</v>
      </c>
      <c r="P45" s="33" t="str">
        <f>VLOOKUP(LEFT(J45,7),Measures!K:V,12,FALSE)</f>
        <v>GT</v>
      </c>
      <c r="Q45" s="33" t="str">
        <f>VLOOKUP(LEFT(J45,7),Measures!K:W,13,FALSE)</f>
        <v>85%</v>
      </c>
      <c r="R45" s="33" t="str">
        <f t="shared" si="5"/>
        <v>PASS</v>
      </c>
      <c r="S45" s="33" t="b">
        <f t="shared" si="4"/>
        <v>0</v>
      </c>
      <c r="T45" s="33" t="b">
        <f t="shared" si="6"/>
        <v>0</v>
      </c>
      <c r="U45" s="33" t="str">
        <f t="shared" si="7"/>
        <v>PASS</v>
      </c>
      <c r="V45" s="33">
        <f>IF(AND(VLOOKUP(I45,Measures!B:I,7,FALSE)="Y",U45="PASS"),'Point Values'!$B$2,0)</f>
        <v>1</v>
      </c>
      <c r="W45" s="33">
        <f>IF(AND(VLOOKUP(I45,Measures!B:I,8,FALSE)="Y",U45="PASS"),'Point Values'!$B$3,0)</f>
        <v>0</v>
      </c>
      <c r="X45" s="33">
        <f>IF(AND(SUM(V45:W45)=0,U45="PASS"),'Point Values'!$B$4,0)</f>
        <v>0</v>
      </c>
      <c r="Y45" s="33">
        <f>IF(AND(SUM(V45:X45)=0,P45="GT",O45&gt;VLOOKUP(I45,'IIS Wide Rates'!G:I,3,FALSE)),'Point Values'!$B$5,IF(AND(SUM(V45:X45)=0,P45="LT",O45&lt;VLOOKUP(I45,'IIS Wide Rates'!G:I,3,FALSE)),'Point Values'!$B$5,0))</f>
        <v>0</v>
      </c>
      <c r="Z45" s="33">
        <f t="shared" si="8"/>
        <v>1</v>
      </c>
    </row>
    <row r="46" spans="1:26" x14ac:dyDescent="0.25">
      <c r="A46" t="s">
        <v>79</v>
      </c>
      <c r="B46" t="s">
        <v>1095</v>
      </c>
      <c r="C46" s="46">
        <v>14</v>
      </c>
      <c r="D46" s="46">
        <v>14</v>
      </c>
      <c r="I46" s="33" t="str">
        <f>VLOOKUP(LEFT(J46,7),Measures!K:L,2,FALSE)</f>
        <v>1.07</v>
      </c>
      <c r="J46" s="33" t="str">
        <f t="shared" si="0"/>
        <v>MQE0644 - Patient address city is present</v>
      </c>
      <c r="K46" s="33" t="str">
        <f t="shared" si="1"/>
        <v>Epic Systems (EpicCare)</v>
      </c>
      <c r="L46" s="33">
        <f>VLOOKUP(K46,'EHR-Patient Count'!K:M,2,FALSE)</f>
        <v>14</v>
      </c>
      <c r="M46" s="33">
        <f>VLOOKUP(K46,'EHR-Patient Count'!K:M,3,FALSE)</f>
        <v>1</v>
      </c>
      <c r="N46" s="33">
        <f t="shared" si="2"/>
        <v>14</v>
      </c>
      <c r="O46" s="37">
        <f t="shared" si="3"/>
        <v>1</v>
      </c>
      <c r="P46" s="33" t="str">
        <f>VLOOKUP(LEFT(J46,7),Measures!K:V,12,FALSE)</f>
        <v>GT</v>
      </c>
      <c r="Q46" s="33" t="str">
        <f>VLOOKUP(LEFT(J46,7),Measures!K:W,13,FALSE)</f>
        <v>85%</v>
      </c>
      <c r="R46" s="33" t="str">
        <f t="shared" si="5"/>
        <v>PASS</v>
      </c>
      <c r="S46" s="33" t="b">
        <f t="shared" si="4"/>
        <v>0</v>
      </c>
      <c r="T46" s="33" t="b">
        <f t="shared" si="6"/>
        <v>0</v>
      </c>
      <c r="U46" s="33" t="str">
        <f t="shared" si="7"/>
        <v>PASS</v>
      </c>
      <c r="V46" s="33">
        <f>IF(AND(VLOOKUP(I46,Measures!B:I,7,FALSE)="Y",U46="PASS"),'Point Values'!$B$2,0)</f>
        <v>1</v>
      </c>
      <c r="W46" s="33">
        <f>IF(AND(VLOOKUP(I46,Measures!B:I,8,FALSE)="Y",U46="PASS"),'Point Values'!$B$3,0)</f>
        <v>0</v>
      </c>
      <c r="X46" s="33">
        <f>IF(AND(SUM(V46:W46)=0,U46="PASS"),'Point Values'!$B$4,0)</f>
        <v>0</v>
      </c>
      <c r="Y46" s="33">
        <f>IF(AND(SUM(V46:X46)=0,P46="GT",O46&gt;VLOOKUP(I46,'IIS Wide Rates'!G:I,3,FALSE)),'Point Values'!$B$5,IF(AND(SUM(V46:X46)=0,P46="LT",O46&lt;VLOOKUP(I46,'IIS Wide Rates'!G:I,3,FALSE)),'Point Values'!$B$5,0))</f>
        <v>0</v>
      </c>
      <c r="Z46" s="33">
        <f t="shared" si="8"/>
        <v>1</v>
      </c>
    </row>
    <row r="47" spans="1:26" x14ac:dyDescent="0.25">
      <c r="A47" t="s">
        <v>79</v>
      </c>
      <c r="B47" t="s">
        <v>1098</v>
      </c>
      <c r="C47" s="46">
        <v>5</v>
      </c>
      <c r="D47" s="46">
        <v>5</v>
      </c>
      <c r="I47" s="33" t="str">
        <f>VLOOKUP(LEFT(J47,7),Measures!K:L,2,FALSE)</f>
        <v>1.07</v>
      </c>
      <c r="J47" s="33" t="str">
        <f t="shared" si="0"/>
        <v>MQE0644 - Patient address city is present</v>
      </c>
      <c r="K47" s="33" t="str">
        <f t="shared" si="1"/>
        <v>NextGen Enterprise EHR</v>
      </c>
      <c r="L47" s="33">
        <f>VLOOKUP(K47,'EHR-Patient Count'!K:M,2,FALSE)</f>
        <v>5</v>
      </c>
      <c r="M47" s="33">
        <f>VLOOKUP(K47,'EHR-Patient Count'!K:M,3,FALSE)</f>
        <v>2</v>
      </c>
      <c r="N47" s="33">
        <f t="shared" si="2"/>
        <v>5</v>
      </c>
      <c r="O47" s="37">
        <f t="shared" si="3"/>
        <v>1</v>
      </c>
      <c r="P47" s="33" t="str">
        <f>VLOOKUP(LEFT(J47,7),Measures!K:V,12,FALSE)</f>
        <v>GT</v>
      </c>
      <c r="Q47" s="33" t="str">
        <f>VLOOKUP(LEFT(J47,7),Measures!K:W,13,FALSE)</f>
        <v>85%</v>
      </c>
      <c r="R47" s="33" t="str">
        <f t="shared" si="5"/>
        <v>PASS</v>
      </c>
      <c r="S47" s="33" t="b">
        <f t="shared" si="4"/>
        <v>0</v>
      </c>
      <c r="T47" s="33" t="b">
        <f t="shared" si="6"/>
        <v>0</v>
      </c>
      <c r="U47" s="33" t="str">
        <f t="shared" si="7"/>
        <v>PASS</v>
      </c>
      <c r="V47" s="33">
        <f>IF(AND(VLOOKUP(I47,Measures!B:I,7,FALSE)="Y",U47="PASS"),'Point Values'!$B$2,0)</f>
        <v>1</v>
      </c>
      <c r="W47" s="33">
        <f>IF(AND(VLOOKUP(I47,Measures!B:I,8,FALSE)="Y",U47="PASS"),'Point Values'!$B$3,0)</f>
        <v>0</v>
      </c>
      <c r="X47" s="33">
        <f>IF(AND(SUM(V47:W47)=0,U47="PASS"),'Point Values'!$B$4,0)</f>
        <v>0</v>
      </c>
      <c r="Y47" s="33">
        <f>IF(AND(SUM(V47:X47)=0,P47="GT",O47&gt;VLOOKUP(I47,'IIS Wide Rates'!G:I,3,FALSE)),'Point Values'!$B$5,IF(AND(SUM(V47:X47)=0,P47="LT",O47&lt;VLOOKUP(I47,'IIS Wide Rates'!G:I,3,FALSE)),'Point Values'!$B$5,0))</f>
        <v>0</v>
      </c>
      <c r="Z47" s="33">
        <f t="shared" si="8"/>
        <v>1</v>
      </c>
    </row>
    <row r="48" spans="1:26" x14ac:dyDescent="0.25">
      <c r="A48" t="s">
        <v>79</v>
      </c>
      <c r="B48" t="s">
        <v>1101</v>
      </c>
      <c r="C48" s="46">
        <v>9</v>
      </c>
      <c r="D48" s="46">
        <v>9</v>
      </c>
      <c r="I48" s="33" t="str">
        <f>VLOOKUP(LEFT(J48,7),Measures!K:L,2,FALSE)</f>
        <v>1.07</v>
      </c>
      <c r="J48" s="33" t="str">
        <f t="shared" si="0"/>
        <v>MQE0644 - Patient address city is present</v>
      </c>
      <c r="K48" s="33" t="str">
        <f t="shared" si="1"/>
        <v>Greenway Health (Prime Suite)</v>
      </c>
      <c r="L48" s="33">
        <f>VLOOKUP(K48,'EHR-Patient Count'!K:M,2,FALSE)</f>
        <v>9</v>
      </c>
      <c r="M48" s="33">
        <f>VLOOKUP(K48,'EHR-Patient Count'!K:M,3,FALSE)</f>
        <v>1</v>
      </c>
      <c r="N48" s="33">
        <f t="shared" si="2"/>
        <v>9</v>
      </c>
      <c r="O48" s="37">
        <f t="shared" si="3"/>
        <v>1</v>
      </c>
      <c r="P48" s="33" t="str">
        <f>VLOOKUP(LEFT(J48,7),Measures!K:V,12,FALSE)</f>
        <v>GT</v>
      </c>
      <c r="Q48" s="33" t="str">
        <f>VLOOKUP(LEFT(J48,7),Measures!K:W,13,FALSE)</f>
        <v>85%</v>
      </c>
      <c r="R48" s="33" t="str">
        <f t="shared" si="5"/>
        <v>PASS</v>
      </c>
      <c r="S48" s="33" t="b">
        <f t="shared" si="4"/>
        <v>0</v>
      </c>
      <c r="T48" s="33" t="b">
        <f t="shared" si="6"/>
        <v>0</v>
      </c>
      <c r="U48" s="33" t="str">
        <f t="shared" si="7"/>
        <v>PASS</v>
      </c>
      <c r="V48" s="33">
        <f>IF(AND(VLOOKUP(I48,Measures!B:I,7,FALSE)="Y",U48="PASS"),'Point Values'!$B$2,0)</f>
        <v>1</v>
      </c>
      <c r="W48" s="33">
        <f>IF(AND(VLOOKUP(I48,Measures!B:I,8,FALSE)="Y",U48="PASS"),'Point Values'!$B$3,0)</f>
        <v>0</v>
      </c>
      <c r="X48" s="33">
        <f>IF(AND(SUM(V48:W48)=0,U48="PASS"),'Point Values'!$B$4,0)</f>
        <v>0</v>
      </c>
      <c r="Y48" s="33">
        <f>IF(AND(SUM(V48:X48)=0,P48="GT",O48&gt;VLOOKUP(I48,'IIS Wide Rates'!G:I,3,FALSE)),'Point Values'!$B$5,IF(AND(SUM(V48:X48)=0,P48="LT",O48&lt;VLOOKUP(I48,'IIS Wide Rates'!G:I,3,FALSE)),'Point Values'!$B$5,0))</f>
        <v>0</v>
      </c>
      <c r="Z48" s="33">
        <f t="shared" si="8"/>
        <v>1</v>
      </c>
    </row>
    <row r="49" spans="1:26" x14ac:dyDescent="0.25">
      <c r="A49" t="s">
        <v>79</v>
      </c>
      <c r="B49" t="s">
        <v>1105</v>
      </c>
      <c r="C49" s="46">
        <v>2</v>
      </c>
      <c r="D49" s="46">
        <v>2</v>
      </c>
      <c r="I49" s="33" t="str">
        <f>VLOOKUP(LEFT(J49,7),Measures!K:L,2,FALSE)</f>
        <v>1.07</v>
      </c>
      <c r="J49" s="33" t="str">
        <f t="shared" si="0"/>
        <v>MQE0644 - Patient address city is present</v>
      </c>
      <c r="K49" s="33" t="str">
        <f t="shared" si="1"/>
        <v>CompuGroup Medical (CGM APRIMA)</v>
      </c>
      <c r="L49" s="33">
        <f>VLOOKUP(K49,'EHR-Patient Count'!K:M,2,FALSE)</f>
        <v>2</v>
      </c>
      <c r="M49" s="33">
        <f>VLOOKUP(K49,'EHR-Patient Count'!K:M,3,FALSE)</f>
        <v>1</v>
      </c>
      <c r="N49" s="33">
        <f t="shared" si="2"/>
        <v>2</v>
      </c>
      <c r="O49" s="37">
        <f t="shared" si="3"/>
        <v>1</v>
      </c>
      <c r="P49" s="33" t="str">
        <f>VLOOKUP(LEFT(J49,7),Measures!K:V,12,FALSE)</f>
        <v>GT</v>
      </c>
      <c r="Q49" s="33" t="str">
        <f>VLOOKUP(LEFT(J49,7),Measures!K:W,13,FALSE)</f>
        <v>85%</v>
      </c>
      <c r="R49" s="33" t="str">
        <f t="shared" si="5"/>
        <v>PASS</v>
      </c>
      <c r="S49" s="33" t="b">
        <f t="shared" si="4"/>
        <v>0</v>
      </c>
      <c r="T49" s="33" t="b">
        <f t="shared" si="6"/>
        <v>0</v>
      </c>
      <c r="U49" s="33" t="str">
        <f t="shared" si="7"/>
        <v>PASS</v>
      </c>
      <c r="V49" s="33">
        <f>IF(AND(VLOOKUP(I49,Measures!B:I,7,FALSE)="Y",U49="PASS"),'Point Values'!$B$2,0)</f>
        <v>1</v>
      </c>
      <c r="W49" s="33">
        <f>IF(AND(VLOOKUP(I49,Measures!B:I,8,FALSE)="Y",U49="PASS"),'Point Values'!$B$3,0)</f>
        <v>0</v>
      </c>
      <c r="X49" s="33">
        <f>IF(AND(SUM(V49:W49)=0,U49="PASS"),'Point Values'!$B$4,0)</f>
        <v>0</v>
      </c>
      <c r="Y49" s="33">
        <f>IF(AND(SUM(V49:X49)=0,P49="GT",O49&gt;VLOOKUP(I49,'IIS Wide Rates'!G:I,3,FALSE)),'Point Values'!$B$5,IF(AND(SUM(V49:X49)=0,P49="LT",O49&lt;VLOOKUP(I49,'IIS Wide Rates'!G:I,3,FALSE)),'Point Values'!$B$5,0))</f>
        <v>0</v>
      </c>
      <c r="Z49" s="33">
        <f t="shared" si="8"/>
        <v>1</v>
      </c>
    </row>
    <row r="50" spans="1:26" x14ac:dyDescent="0.25">
      <c r="A50" t="s">
        <v>85</v>
      </c>
      <c r="B50" t="s">
        <v>52</v>
      </c>
      <c r="C50" s="46">
        <v>536</v>
      </c>
      <c r="D50" s="46">
        <v>537</v>
      </c>
      <c r="I50" s="33" t="str">
        <f>VLOOKUP(LEFT(J50,7),Measures!K:L,2,FALSE)</f>
        <v>1.10</v>
      </c>
      <c r="J50" s="33" t="str">
        <f t="shared" si="0"/>
        <v>MQE0647 - Patient address is present</v>
      </c>
      <c r="K50" s="33" t="str">
        <f t="shared" si="1"/>
        <v>No EHR Specified</v>
      </c>
      <c r="L50" s="33">
        <f>VLOOKUP(K50,'EHR-Patient Count'!K:M,2,FALSE)</f>
        <v>537</v>
      </c>
      <c r="M50" s="33">
        <f>VLOOKUP(K50,'EHR-Patient Count'!K:M,3,FALSE)</f>
        <v>20</v>
      </c>
      <c r="N50" s="33">
        <f t="shared" si="2"/>
        <v>536</v>
      </c>
      <c r="O50" s="37">
        <f t="shared" si="3"/>
        <v>0.9981378026070763</v>
      </c>
      <c r="P50" s="33" t="str">
        <f>VLOOKUP(LEFT(J50,7),Measures!K:V,12,FALSE)</f>
        <v>GT</v>
      </c>
      <c r="Q50" s="33" t="str">
        <f>VLOOKUP(LEFT(J50,7),Measures!K:W,13,FALSE)</f>
        <v>85%</v>
      </c>
      <c r="R50" s="33" t="str">
        <f t="shared" si="5"/>
        <v>PASS</v>
      </c>
      <c r="S50" s="33" t="b">
        <f t="shared" si="4"/>
        <v>0</v>
      </c>
      <c r="T50" s="33" t="b">
        <f t="shared" si="6"/>
        <v>0</v>
      </c>
      <c r="U50" s="33" t="str">
        <f t="shared" si="7"/>
        <v>PASS</v>
      </c>
      <c r="V50" s="33">
        <f>IF(AND(VLOOKUP(I50,Measures!B:I,7,FALSE)="Y",U50="PASS"),'Point Values'!$B$2,0)</f>
        <v>1</v>
      </c>
      <c r="W50" s="33">
        <f>IF(AND(VLOOKUP(I50,Measures!B:I,8,FALSE)="Y",U50="PASS"),'Point Values'!$B$3,0)</f>
        <v>0</v>
      </c>
      <c r="X50" s="33">
        <f>IF(AND(SUM(V50:W50)=0,U50="PASS"),'Point Values'!$B$4,0)</f>
        <v>0</v>
      </c>
      <c r="Y50" s="33">
        <f>IF(AND(SUM(V50:X50)=0,P50="GT",O50&gt;VLOOKUP(I50,'IIS Wide Rates'!G:I,3,FALSE)),'Point Values'!$B$5,IF(AND(SUM(V50:X50)=0,P50="LT",O50&lt;VLOOKUP(I50,'IIS Wide Rates'!G:I,3,FALSE)),'Point Values'!$B$5,0))</f>
        <v>0</v>
      </c>
      <c r="Z50" s="33">
        <f t="shared" si="8"/>
        <v>1</v>
      </c>
    </row>
    <row r="51" spans="1:26" x14ac:dyDescent="0.25">
      <c r="A51" t="s">
        <v>85</v>
      </c>
      <c r="B51" t="s">
        <v>1107</v>
      </c>
      <c r="C51" s="46">
        <v>1993</v>
      </c>
      <c r="D51" s="46">
        <v>1995</v>
      </c>
      <c r="I51" s="33" t="str">
        <f>VLOOKUP(LEFT(J51,7),Measures!K:L,2,FALSE)</f>
        <v>1.10</v>
      </c>
      <c r="J51" s="33" t="str">
        <f t="shared" si="0"/>
        <v>MQE0647 - Patient address is present</v>
      </c>
      <c r="K51" s="33" t="str">
        <f t="shared" si="1"/>
        <v>NetSmart MyEvolv</v>
      </c>
      <c r="L51" s="33">
        <f>VLOOKUP(K51,'EHR-Patient Count'!K:M,2,FALSE)</f>
        <v>1995</v>
      </c>
      <c r="M51" s="33">
        <f>VLOOKUP(K51,'EHR-Patient Count'!K:M,3,FALSE)</f>
        <v>8</v>
      </c>
      <c r="N51" s="33">
        <f t="shared" si="2"/>
        <v>1993</v>
      </c>
      <c r="O51" s="37">
        <f t="shared" si="3"/>
        <v>0.99899749373433588</v>
      </c>
      <c r="P51" s="33" t="str">
        <f>VLOOKUP(LEFT(J51,7),Measures!K:V,12,FALSE)</f>
        <v>GT</v>
      </c>
      <c r="Q51" s="33" t="str">
        <f>VLOOKUP(LEFT(J51,7),Measures!K:W,13,FALSE)</f>
        <v>85%</v>
      </c>
      <c r="R51" s="33" t="str">
        <f t="shared" si="5"/>
        <v>PASS</v>
      </c>
      <c r="S51" s="33" t="b">
        <f t="shared" si="4"/>
        <v>0</v>
      </c>
      <c r="T51" s="33" t="b">
        <f t="shared" si="6"/>
        <v>0</v>
      </c>
      <c r="U51" s="33" t="str">
        <f t="shared" si="7"/>
        <v>PASS</v>
      </c>
      <c r="V51" s="33">
        <f>IF(AND(VLOOKUP(I51,Measures!B:I,7,FALSE)="Y",U51="PASS"),'Point Values'!$B$2,0)</f>
        <v>1</v>
      </c>
      <c r="W51" s="33">
        <f>IF(AND(VLOOKUP(I51,Measures!B:I,8,FALSE)="Y",U51="PASS"),'Point Values'!$B$3,0)</f>
        <v>0</v>
      </c>
      <c r="X51" s="33">
        <f>IF(AND(SUM(V51:W51)=0,U51="PASS"),'Point Values'!$B$4,0)</f>
        <v>0</v>
      </c>
      <c r="Y51" s="33">
        <f>IF(AND(SUM(V51:X51)=0,P51="GT",O51&gt;VLOOKUP(I51,'IIS Wide Rates'!G:I,3,FALSE)),'Point Values'!$B$5,IF(AND(SUM(V51:X51)=0,P51="LT",O51&lt;VLOOKUP(I51,'IIS Wide Rates'!G:I,3,FALSE)),'Point Values'!$B$5,0))</f>
        <v>0</v>
      </c>
      <c r="Z51" s="33">
        <f t="shared" si="8"/>
        <v>1</v>
      </c>
    </row>
    <row r="52" spans="1:26" x14ac:dyDescent="0.25">
      <c r="A52" t="s">
        <v>85</v>
      </c>
      <c r="B52" t="s">
        <v>1104</v>
      </c>
      <c r="C52" s="46">
        <v>18283</v>
      </c>
      <c r="D52" s="46">
        <v>18286</v>
      </c>
      <c r="I52" s="33" t="str">
        <f>VLOOKUP(LEFT(J52,7),Measures!K:L,2,FALSE)</f>
        <v>1.10</v>
      </c>
      <c r="J52" s="33" t="str">
        <f t="shared" si="0"/>
        <v>MQE0647 - Patient address is present</v>
      </c>
      <c r="K52" s="33" t="str">
        <f t="shared" si="1"/>
        <v>Azalea Health EHR</v>
      </c>
      <c r="L52" s="33">
        <f>VLOOKUP(K52,'EHR-Patient Count'!K:M,2,FALSE)</f>
        <v>18286</v>
      </c>
      <c r="M52" s="33">
        <f>VLOOKUP(K52,'EHR-Patient Count'!K:M,3,FALSE)</f>
        <v>116</v>
      </c>
      <c r="N52" s="33">
        <f t="shared" si="2"/>
        <v>18283</v>
      </c>
      <c r="O52" s="37">
        <f t="shared" si="3"/>
        <v>0.99983594006343646</v>
      </c>
      <c r="P52" s="33" t="str">
        <f>VLOOKUP(LEFT(J52,7),Measures!K:V,12,FALSE)</f>
        <v>GT</v>
      </c>
      <c r="Q52" s="33" t="str">
        <f>VLOOKUP(LEFT(J52,7),Measures!K:W,13,FALSE)</f>
        <v>85%</v>
      </c>
      <c r="R52" s="33" t="str">
        <f t="shared" si="5"/>
        <v>PASS</v>
      </c>
      <c r="S52" s="33" t="b">
        <f t="shared" si="4"/>
        <v>0</v>
      </c>
      <c r="T52" s="33" t="b">
        <f t="shared" si="6"/>
        <v>0</v>
      </c>
      <c r="U52" s="33" t="str">
        <f t="shared" si="7"/>
        <v>PASS</v>
      </c>
      <c r="V52" s="33">
        <f>IF(AND(VLOOKUP(I52,Measures!B:I,7,FALSE)="Y",U52="PASS"),'Point Values'!$B$2,0)</f>
        <v>1</v>
      </c>
      <c r="W52" s="33">
        <f>IF(AND(VLOOKUP(I52,Measures!B:I,8,FALSE)="Y",U52="PASS"),'Point Values'!$B$3,0)</f>
        <v>0</v>
      </c>
      <c r="X52" s="33">
        <f>IF(AND(SUM(V52:W52)=0,U52="PASS"),'Point Values'!$B$4,0)</f>
        <v>0</v>
      </c>
      <c r="Y52" s="33">
        <f>IF(AND(SUM(V52:X52)=0,P52="GT",O52&gt;VLOOKUP(I52,'IIS Wide Rates'!G:I,3,FALSE)),'Point Values'!$B$5,IF(AND(SUM(V52:X52)=0,P52="LT",O52&lt;VLOOKUP(I52,'IIS Wide Rates'!G:I,3,FALSE)),'Point Values'!$B$5,0))</f>
        <v>0</v>
      </c>
      <c r="Z52" s="33">
        <f t="shared" si="8"/>
        <v>1</v>
      </c>
    </row>
    <row r="53" spans="1:26" x14ac:dyDescent="0.25">
      <c r="A53" t="s">
        <v>85</v>
      </c>
      <c r="B53" t="s">
        <v>1102</v>
      </c>
      <c r="C53" s="46">
        <v>2221</v>
      </c>
      <c r="D53" s="46">
        <v>2221</v>
      </c>
      <c r="I53" s="33" t="str">
        <f>VLOOKUP(LEFT(J53,7),Measures!K:L,2,FALSE)</f>
        <v>1.10</v>
      </c>
      <c r="J53" s="33" t="str">
        <f t="shared" si="0"/>
        <v>MQE0647 - Patient address is present</v>
      </c>
      <c r="K53" s="33" t="str">
        <f t="shared" si="1"/>
        <v>AdvancedMD EHR</v>
      </c>
      <c r="L53" s="33">
        <f>VLOOKUP(K53,'EHR-Patient Count'!K:M,2,FALSE)</f>
        <v>2221</v>
      </c>
      <c r="M53" s="33">
        <f>VLOOKUP(K53,'EHR-Patient Count'!K:M,3,FALSE)</f>
        <v>8</v>
      </c>
      <c r="N53" s="33">
        <f t="shared" si="2"/>
        <v>2221</v>
      </c>
      <c r="O53" s="37">
        <f t="shared" si="3"/>
        <v>1</v>
      </c>
      <c r="P53" s="33" t="str">
        <f>VLOOKUP(LEFT(J53,7),Measures!K:V,12,FALSE)</f>
        <v>GT</v>
      </c>
      <c r="Q53" s="33" t="str">
        <f>VLOOKUP(LEFT(J53,7),Measures!K:W,13,FALSE)</f>
        <v>85%</v>
      </c>
      <c r="R53" s="33" t="str">
        <f t="shared" si="5"/>
        <v>PASS</v>
      </c>
      <c r="S53" s="33" t="b">
        <f t="shared" si="4"/>
        <v>0</v>
      </c>
      <c r="T53" s="33" t="b">
        <f t="shared" si="6"/>
        <v>0</v>
      </c>
      <c r="U53" s="33" t="str">
        <f t="shared" si="7"/>
        <v>PASS</v>
      </c>
      <c r="V53" s="33">
        <f>IF(AND(VLOOKUP(I53,Measures!B:I,7,FALSE)="Y",U53="PASS"),'Point Values'!$B$2,0)</f>
        <v>1</v>
      </c>
      <c r="W53" s="33">
        <f>IF(AND(VLOOKUP(I53,Measures!B:I,8,FALSE)="Y",U53="PASS"),'Point Values'!$B$3,0)</f>
        <v>0</v>
      </c>
      <c r="X53" s="33">
        <f>IF(AND(SUM(V53:W53)=0,U53="PASS"),'Point Values'!$B$4,0)</f>
        <v>0</v>
      </c>
      <c r="Y53" s="33">
        <f>IF(AND(SUM(V53:X53)=0,P53="GT",O53&gt;VLOOKUP(I53,'IIS Wide Rates'!G:I,3,FALSE)),'Point Values'!$B$5,IF(AND(SUM(V53:X53)=0,P53="LT",O53&lt;VLOOKUP(I53,'IIS Wide Rates'!G:I,3,FALSE)),'Point Values'!$B$5,0))</f>
        <v>0</v>
      </c>
      <c r="Z53" s="33">
        <f t="shared" si="8"/>
        <v>1</v>
      </c>
    </row>
    <row r="54" spans="1:26" x14ac:dyDescent="0.25">
      <c r="A54" t="s">
        <v>85</v>
      </c>
      <c r="B54" t="s">
        <v>1097</v>
      </c>
      <c r="C54" s="46">
        <v>3490</v>
      </c>
      <c r="D54" s="46">
        <v>3490</v>
      </c>
      <c r="I54" s="33" t="str">
        <f>VLOOKUP(LEFT(J54,7),Measures!K:L,2,FALSE)</f>
        <v>1.10</v>
      </c>
      <c r="J54" s="33" t="str">
        <f t="shared" si="0"/>
        <v>MQE0647 - Patient address is present</v>
      </c>
      <c r="K54" s="33" t="str">
        <f t="shared" si="1"/>
        <v>eClinicalWorks V12</v>
      </c>
      <c r="L54" s="33">
        <f>VLOOKUP(K54,'EHR-Patient Count'!K:M,2,FALSE)</f>
        <v>3490</v>
      </c>
      <c r="M54" s="33">
        <f>VLOOKUP(K54,'EHR-Patient Count'!K:M,3,FALSE)</f>
        <v>13</v>
      </c>
      <c r="N54" s="33">
        <f t="shared" si="2"/>
        <v>3490</v>
      </c>
      <c r="O54" s="37">
        <f t="shared" si="3"/>
        <v>1</v>
      </c>
      <c r="P54" s="33" t="str">
        <f>VLOOKUP(LEFT(J54,7),Measures!K:V,12,FALSE)</f>
        <v>GT</v>
      </c>
      <c r="Q54" s="33" t="str">
        <f>VLOOKUP(LEFT(J54,7),Measures!K:W,13,FALSE)</f>
        <v>85%</v>
      </c>
      <c r="R54" s="33" t="str">
        <f t="shared" si="5"/>
        <v>PASS</v>
      </c>
      <c r="S54" s="33" t="b">
        <f t="shared" si="4"/>
        <v>0</v>
      </c>
      <c r="T54" s="33" t="b">
        <f t="shared" si="6"/>
        <v>0</v>
      </c>
      <c r="U54" s="33" t="str">
        <f t="shared" si="7"/>
        <v>PASS</v>
      </c>
      <c r="V54" s="33">
        <f>IF(AND(VLOOKUP(I54,Measures!B:I,7,FALSE)="Y",U54="PASS"),'Point Values'!$B$2,0)</f>
        <v>1</v>
      </c>
      <c r="W54" s="33">
        <f>IF(AND(VLOOKUP(I54,Measures!B:I,8,FALSE)="Y",U54="PASS"),'Point Values'!$B$3,0)</f>
        <v>0</v>
      </c>
      <c r="X54" s="33">
        <f>IF(AND(SUM(V54:W54)=0,U54="PASS"),'Point Values'!$B$4,0)</f>
        <v>0</v>
      </c>
      <c r="Y54" s="33">
        <f>IF(AND(SUM(V54:X54)=0,P54="GT",O54&gt;VLOOKUP(I54,'IIS Wide Rates'!G:I,3,FALSE)),'Point Values'!$B$5,IF(AND(SUM(V54:X54)=0,P54="LT",O54&lt;VLOOKUP(I54,'IIS Wide Rates'!G:I,3,FALSE)),'Point Values'!$B$5,0))</f>
        <v>0</v>
      </c>
      <c r="Z54" s="33">
        <f t="shared" si="8"/>
        <v>1</v>
      </c>
    </row>
    <row r="55" spans="1:26" x14ac:dyDescent="0.25">
      <c r="A55" t="s">
        <v>85</v>
      </c>
      <c r="B55" t="s">
        <v>1106</v>
      </c>
      <c r="C55" s="46">
        <v>552</v>
      </c>
      <c r="D55" s="46">
        <v>552</v>
      </c>
      <c r="I55" s="33" t="str">
        <f>VLOOKUP(LEFT(J55,7),Measures!K:L,2,FALSE)</f>
        <v>1.10</v>
      </c>
      <c r="J55" s="33" t="str">
        <f t="shared" si="0"/>
        <v>MQE0647 - Patient address is present</v>
      </c>
      <c r="K55" s="33" t="str">
        <f t="shared" si="1"/>
        <v>Experity EHR</v>
      </c>
      <c r="L55" s="33">
        <f>VLOOKUP(K55,'EHR-Patient Count'!K:M,2,FALSE)</f>
        <v>552</v>
      </c>
      <c r="M55" s="33">
        <f>VLOOKUP(K55,'EHR-Patient Count'!K:M,3,FALSE)</f>
        <v>5</v>
      </c>
      <c r="N55" s="33">
        <f t="shared" si="2"/>
        <v>552</v>
      </c>
      <c r="O55" s="37">
        <f t="shared" si="3"/>
        <v>1</v>
      </c>
      <c r="P55" s="33" t="str">
        <f>VLOOKUP(LEFT(J55,7),Measures!K:V,12,FALSE)</f>
        <v>GT</v>
      </c>
      <c r="Q55" s="33" t="str">
        <f>VLOOKUP(LEFT(J55,7),Measures!K:W,13,FALSE)</f>
        <v>85%</v>
      </c>
      <c r="R55" s="33" t="str">
        <f t="shared" si="5"/>
        <v>PASS</v>
      </c>
      <c r="S55" s="33" t="b">
        <f t="shared" si="4"/>
        <v>0</v>
      </c>
      <c r="T55" s="33" t="b">
        <f t="shared" si="6"/>
        <v>0</v>
      </c>
      <c r="U55" s="33" t="str">
        <f t="shared" si="7"/>
        <v>PASS</v>
      </c>
      <c r="V55" s="33">
        <f>IF(AND(VLOOKUP(I55,Measures!B:I,7,FALSE)="Y",U55="PASS"),'Point Values'!$B$2,0)</f>
        <v>1</v>
      </c>
      <c r="W55" s="33">
        <f>IF(AND(VLOOKUP(I55,Measures!B:I,8,FALSE)="Y",U55="PASS"),'Point Values'!$B$3,0)</f>
        <v>0</v>
      </c>
      <c r="X55" s="33">
        <f>IF(AND(SUM(V55:W55)=0,U55="PASS"),'Point Values'!$B$4,0)</f>
        <v>0</v>
      </c>
      <c r="Y55" s="33">
        <f>IF(AND(SUM(V55:X55)=0,P55="GT",O55&gt;VLOOKUP(I55,'IIS Wide Rates'!G:I,3,FALSE)),'Point Values'!$B$5,IF(AND(SUM(V55:X55)=0,P55="LT",O55&lt;VLOOKUP(I55,'IIS Wide Rates'!G:I,3,FALSE)),'Point Values'!$B$5,0))</f>
        <v>0</v>
      </c>
      <c r="Z55" s="33">
        <f t="shared" si="8"/>
        <v>1</v>
      </c>
    </row>
    <row r="56" spans="1:26" x14ac:dyDescent="0.25">
      <c r="A56" t="s">
        <v>85</v>
      </c>
      <c r="B56" t="s">
        <v>1109</v>
      </c>
      <c r="C56" s="46">
        <v>85</v>
      </c>
      <c r="D56" s="46">
        <v>85</v>
      </c>
      <c r="I56" s="33" t="str">
        <f>VLOOKUP(LEFT(J56,7),Measures!K:L,2,FALSE)</f>
        <v>1.10</v>
      </c>
      <c r="J56" s="33" t="str">
        <f t="shared" si="0"/>
        <v>MQE0647 - Patient address is present</v>
      </c>
      <c r="K56" s="33" t="str">
        <f t="shared" si="1"/>
        <v>OpenEMR (Open Source)</v>
      </c>
      <c r="L56" s="33">
        <f>VLOOKUP(K56,'EHR-Patient Count'!K:M,2,FALSE)</f>
        <v>85</v>
      </c>
      <c r="M56" s="33">
        <f>VLOOKUP(K56,'EHR-Patient Count'!K:M,3,FALSE)</f>
        <v>4</v>
      </c>
      <c r="N56" s="33">
        <f t="shared" si="2"/>
        <v>85</v>
      </c>
      <c r="O56" s="37">
        <f t="shared" si="3"/>
        <v>1</v>
      </c>
      <c r="P56" s="33" t="str">
        <f>VLOOKUP(LEFT(J56,7),Measures!K:V,12,FALSE)</f>
        <v>GT</v>
      </c>
      <c r="Q56" s="33" t="str">
        <f>VLOOKUP(LEFT(J56,7),Measures!K:W,13,FALSE)</f>
        <v>85%</v>
      </c>
      <c r="R56" s="33" t="str">
        <f t="shared" si="5"/>
        <v>PASS</v>
      </c>
      <c r="S56" s="33" t="b">
        <f t="shared" si="4"/>
        <v>0</v>
      </c>
      <c r="T56" s="33" t="b">
        <f t="shared" si="6"/>
        <v>0</v>
      </c>
      <c r="U56" s="33" t="str">
        <f t="shared" si="7"/>
        <v>PASS</v>
      </c>
      <c r="V56" s="33">
        <f>IF(AND(VLOOKUP(I56,Measures!B:I,7,FALSE)="Y",U56="PASS"),'Point Values'!$B$2,0)</f>
        <v>1</v>
      </c>
      <c r="W56" s="33">
        <f>IF(AND(VLOOKUP(I56,Measures!B:I,8,FALSE)="Y",U56="PASS"),'Point Values'!$B$3,0)</f>
        <v>0</v>
      </c>
      <c r="X56" s="33">
        <f>IF(AND(SUM(V56:W56)=0,U56="PASS"),'Point Values'!$B$4,0)</f>
        <v>0</v>
      </c>
      <c r="Y56" s="33">
        <f>IF(AND(SUM(V56:X56)=0,P56="GT",O56&gt;VLOOKUP(I56,'IIS Wide Rates'!G:I,3,FALSE)),'Point Values'!$B$5,IF(AND(SUM(V56:X56)=0,P56="LT",O56&lt;VLOOKUP(I56,'IIS Wide Rates'!G:I,3,FALSE)),'Point Values'!$B$5,0))</f>
        <v>0</v>
      </c>
      <c r="Z56" s="33">
        <f t="shared" si="8"/>
        <v>1</v>
      </c>
    </row>
    <row r="57" spans="1:26" x14ac:dyDescent="0.25">
      <c r="A57" t="s">
        <v>85</v>
      </c>
      <c r="B57" t="s">
        <v>1096</v>
      </c>
      <c r="C57" s="46">
        <v>3619</v>
      </c>
      <c r="D57" s="46">
        <v>3619</v>
      </c>
      <c r="I57" s="33" t="str">
        <f>VLOOKUP(LEFT(J57,7),Measures!K:L,2,FALSE)</f>
        <v>1.10</v>
      </c>
      <c r="J57" s="33" t="str">
        <f t="shared" si="0"/>
        <v>MQE0647 - Patient address is present</v>
      </c>
      <c r="K57" s="33" t="str">
        <f t="shared" si="1"/>
        <v>Athems Clinicals</v>
      </c>
      <c r="L57" s="33">
        <f>VLOOKUP(K57,'EHR-Patient Count'!K:M,2,FALSE)</f>
        <v>3619</v>
      </c>
      <c r="M57" s="33">
        <f>VLOOKUP(K57,'EHR-Patient Count'!K:M,3,FALSE)</f>
        <v>8</v>
      </c>
      <c r="N57" s="33">
        <f t="shared" si="2"/>
        <v>3619</v>
      </c>
      <c r="O57" s="37">
        <f t="shared" si="3"/>
        <v>1</v>
      </c>
      <c r="P57" s="33" t="str">
        <f>VLOOKUP(LEFT(J57,7),Measures!K:V,12,FALSE)</f>
        <v>GT</v>
      </c>
      <c r="Q57" s="33" t="str">
        <f>VLOOKUP(LEFT(J57,7),Measures!K:W,13,FALSE)</f>
        <v>85%</v>
      </c>
      <c r="R57" s="33" t="str">
        <f t="shared" si="5"/>
        <v>PASS</v>
      </c>
      <c r="S57" s="33" t="b">
        <f t="shared" si="4"/>
        <v>0</v>
      </c>
      <c r="T57" s="33" t="b">
        <f t="shared" si="6"/>
        <v>0</v>
      </c>
      <c r="U57" s="33" t="str">
        <f t="shared" si="7"/>
        <v>PASS</v>
      </c>
      <c r="V57" s="33">
        <f>IF(AND(VLOOKUP(I57,Measures!B:I,7,FALSE)="Y",U57="PASS"),'Point Values'!$B$2,0)</f>
        <v>1</v>
      </c>
      <c r="W57" s="33">
        <f>IF(AND(VLOOKUP(I57,Measures!B:I,8,FALSE)="Y",U57="PASS"),'Point Values'!$B$3,0)</f>
        <v>0</v>
      </c>
      <c r="X57" s="33">
        <f>IF(AND(SUM(V57:W57)=0,U57="PASS"),'Point Values'!$B$4,0)</f>
        <v>0</v>
      </c>
      <c r="Y57" s="33">
        <f>IF(AND(SUM(V57:X57)=0,P57="GT",O57&gt;VLOOKUP(I57,'IIS Wide Rates'!G:I,3,FALSE)),'Point Values'!$B$5,IF(AND(SUM(V57:X57)=0,P57="LT",O57&lt;VLOOKUP(I57,'IIS Wide Rates'!G:I,3,FALSE)),'Point Values'!$B$5,0))</f>
        <v>0</v>
      </c>
      <c r="Z57" s="33">
        <f t="shared" si="8"/>
        <v>1</v>
      </c>
    </row>
    <row r="58" spans="1:26" x14ac:dyDescent="0.25">
      <c r="A58" t="s">
        <v>85</v>
      </c>
      <c r="B58" t="s">
        <v>1100</v>
      </c>
      <c r="C58" s="46">
        <v>104</v>
      </c>
      <c r="D58" s="46">
        <v>104</v>
      </c>
      <c r="I58" s="33" t="str">
        <f>VLOOKUP(LEFT(J58,7),Measures!K:L,2,FALSE)</f>
        <v>1.10</v>
      </c>
      <c r="J58" s="33" t="str">
        <f t="shared" si="0"/>
        <v>MQE0647 - Patient address is present</v>
      </c>
      <c r="K58" s="33" t="str">
        <f t="shared" si="1"/>
        <v>MEDITECH Expanse</v>
      </c>
      <c r="L58" s="33">
        <f>VLOOKUP(K58,'EHR-Patient Count'!K:M,2,FALSE)</f>
        <v>104</v>
      </c>
      <c r="M58" s="33">
        <f>VLOOKUP(K58,'EHR-Patient Count'!K:M,3,FALSE)</f>
        <v>3</v>
      </c>
      <c r="N58" s="33">
        <f t="shared" si="2"/>
        <v>104</v>
      </c>
      <c r="O58" s="37">
        <f t="shared" si="3"/>
        <v>1</v>
      </c>
      <c r="P58" s="33" t="str">
        <f>VLOOKUP(LEFT(J58,7),Measures!K:V,12,FALSE)</f>
        <v>GT</v>
      </c>
      <c r="Q58" s="33" t="str">
        <f>VLOOKUP(LEFT(J58,7),Measures!K:W,13,FALSE)</f>
        <v>85%</v>
      </c>
      <c r="R58" s="33" t="str">
        <f t="shared" si="5"/>
        <v>PASS</v>
      </c>
      <c r="S58" s="33" t="b">
        <f t="shared" si="4"/>
        <v>0</v>
      </c>
      <c r="T58" s="33" t="b">
        <f t="shared" si="6"/>
        <v>0</v>
      </c>
      <c r="U58" s="33" t="str">
        <f t="shared" si="7"/>
        <v>PASS</v>
      </c>
      <c r="V58" s="33">
        <f>IF(AND(VLOOKUP(I58,Measures!B:I,7,FALSE)="Y",U58="PASS"),'Point Values'!$B$2,0)</f>
        <v>1</v>
      </c>
      <c r="W58" s="33">
        <f>IF(AND(VLOOKUP(I58,Measures!B:I,8,FALSE)="Y",U58="PASS"),'Point Values'!$B$3,0)</f>
        <v>0</v>
      </c>
      <c r="X58" s="33">
        <f>IF(AND(SUM(V58:W58)=0,U58="PASS"),'Point Values'!$B$4,0)</f>
        <v>0</v>
      </c>
      <c r="Y58" s="33">
        <f>IF(AND(SUM(V58:X58)=0,P58="GT",O58&gt;VLOOKUP(I58,'IIS Wide Rates'!G:I,3,FALSE)),'Point Values'!$B$5,IF(AND(SUM(V58:X58)=0,P58="LT",O58&lt;VLOOKUP(I58,'IIS Wide Rates'!G:I,3,FALSE)),'Point Values'!$B$5,0))</f>
        <v>0</v>
      </c>
      <c r="Z58" s="33">
        <f t="shared" si="8"/>
        <v>1</v>
      </c>
    </row>
    <row r="59" spans="1:26" x14ac:dyDescent="0.25">
      <c r="A59" t="s">
        <v>85</v>
      </c>
      <c r="B59" t="s">
        <v>1103</v>
      </c>
      <c r="C59" s="46">
        <v>146</v>
      </c>
      <c r="D59" s="46">
        <v>146</v>
      </c>
      <c r="I59" s="33" t="str">
        <f>VLOOKUP(LEFT(J59,7),Measures!K:L,2,FALSE)</f>
        <v>1.10</v>
      </c>
      <c r="J59" s="33" t="str">
        <f t="shared" si="0"/>
        <v>MQE0647 - Patient address is present</v>
      </c>
      <c r="K59" s="33" t="str">
        <f t="shared" si="1"/>
        <v>DrChrono EHR</v>
      </c>
      <c r="L59" s="33">
        <f>VLOOKUP(K59,'EHR-Patient Count'!K:M,2,FALSE)</f>
        <v>146</v>
      </c>
      <c r="M59" s="33">
        <f>VLOOKUP(K59,'EHR-Patient Count'!K:M,3,FALSE)</f>
        <v>3</v>
      </c>
      <c r="N59" s="33">
        <f t="shared" si="2"/>
        <v>146</v>
      </c>
      <c r="O59" s="37">
        <f t="shared" si="3"/>
        <v>1</v>
      </c>
      <c r="P59" s="33" t="str">
        <f>VLOOKUP(LEFT(J59,7),Measures!K:V,12,FALSE)</f>
        <v>GT</v>
      </c>
      <c r="Q59" s="33" t="str">
        <f>VLOOKUP(LEFT(J59,7),Measures!K:W,13,FALSE)</f>
        <v>85%</v>
      </c>
      <c r="R59" s="33" t="str">
        <f t="shared" si="5"/>
        <v>PASS</v>
      </c>
      <c r="S59" s="33" t="b">
        <f t="shared" si="4"/>
        <v>0</v>
      </c>
      <c r="T59" s="33" t="b">
        <f t="shared" si="6"/>
        <v>0</v>
      </c>
      <c r="U59" s="33" t="str">
        <f t="shared" si="7"/>
        <v>PASS</v>
      </c>
      <c r="V59" s="33">
        <f>IF(AND(VLOOKUP(I59,Measures!B:I,7,FALSE)="Y",U59="PASS"),'Point Values'!$B$2,0)</f>
        <v>1</v>
      </c>
      <c r="W59" s="33">
        <f>IF(AND(VLOOKUP(I59,Measures!B:I,8,FALSE)="Y",U59="PASS"),'Point Values'!$B$3,0)</f>
        <v>0</v>
      </c>
      <c r="X59" s="33">
        <f>IF(AND(SUM(V59:W59)=0,U59="PASS"),'Point Values'!$B$4,0)</f>
        <v>0</v>
      </c>
      <c r="Y59" s="33">
        <f>IF(AND(SUM(V59:X59)=0,P59="GT",O59&gt;VLOOKUP(I59,'IIS Wide Rates'!G:I,3,FALSE)),'Point Values'!$B$5,IF(AND(SUM(V59:X59)=0,P59="LT",O59&lt;VLOOKUP(I59,'IIS Wide Rates'!G:I,3,FALSE)),'Point Values'!$B$5,0))</f>
        <v>0</v>
      </c>
      <c r="Z59" s="33">
        <f t="shared" si="8"/>
        <v>1</v>
      </c>
    </row>
    <row r="60" spans="1:26" x14ac:dyDescent="0.25">
      <c r="A60" t="s">
        <v>85</v>
      </c>
      <c r="B60" t="s">
        <v>1108</v>
      </c>
      <c r="C60" s="46">
        <v>55</v>
      </c>
      <c r="D60" s="46">
        <v>55</v>
      </c>
      <c r="I60" s="33" t="str">
        <f>VLOOKUP(LEFT(J60,7),Measures!K:L,2,FALSE)</f>
        <v>1.10</v>
      </c>
      <c r="J60" s="33" t="str">
        <f t="shared" si="0"/>
        <v>MQE0647 - Patient address is present</v>
      </c>
      <c r="K60" s="33" t="str">
        <f t="shared" si="1"/>
        <v>MatrixCare EHR</v>
      </c>
      <c r="L60" s="33">
        <f>VLOOKUP(K60,'EHR-Patient Count'!K:M,2,FALSE)</f>
        <v>55</v>
      </c>
      <c r="M60" s="33">
        <f>VLOOKUP(K60,'EHR-Patient Count'!K:M,3,FALSE)</f>
        <v>5</v>
      </c>
      <c r="N60" s="33">
        <f t="shared" si="2"/>
        <v>55</v>
      </c>
      <c r="O60" s="37">
        <f t="shared" si="3"/>
        <v>1</v>
      </c>
      <c r="P60" s="33" t="str">
        <f>VLOOKUP(LEFT(J60,7),Measures!K:V,12,FALSE)</f>
        <v>GT</v>
      </c>
      <c r="Q60" s="33" t="str">
        <f>VLOOKUP(LEFT(J60,7),Measures!K:W,13,FALSE)</f>
        <v>85%</v>
      </c>
      <c r="R60" s="33" t="str">
        <f t="shared" si="5"/>
        <v>PASS</v>
      </c>
      <c r="S60" s="33" t="b">
        <f t="shared" si="4"/>
        <v>0</v>
      </c>
      <c r="T60" s="33" t="b">
        <f t="shared" si="6"/>
        <v>0</v>
      </c>
      <c r="U60" s="33" t="str">
        <f t="shared" si="7"/>
        <v>PASS</v>
      </c>
      <c r="V60" s="33">
        <f>IF(AND(VLOOKUP(I60,Measures!B:I,7,FALSE)="Y",U60="PASS"),'Point Values'!$B$2,0)</f>
        <v>1</v>
      </c>
      <c r="W60" s="33">
        <f>IF(AND(VLOOKUP(I60,Measures!B:I,8,FALSE)="Y",U60="PASS"),'Point Values'!$B$3,0)</f>
        <v>0</v>
      </c>
      <c r="X60" s="33">
        <f>IF(AND(SUM(V60:W60)=0,U60="PASS"),'Point Values'!$B$4,0)</f>
        <v>0</v>
      </c>
      <c r="Y60" s="33">
        <f>IF(AND(SUM(V60:X60)=0,P60="GT",O60&gt;VLOOKUP(I60,'IIS Wide Rates'!G:I,3,FALSE)),'Point Values'!$B$5,IF(AND(SUM(V60:X60)=0,P60="LT",O60&lt;VLOOKUP(I60,'IIS Wide Rates'!G:I,3,FALSE)),'Point Values'!$B$5,0))</f>
        <v>0</v>
      </c>
      <c r="Z60" s="33">
        <f t="shared" si="8"/>
        <v>1</v>
      </c>
    </row>
    <row r="61" spans="1:26" x14ac:dyDescent="0.25">
      <c r="A61" t="s">
        <v>85</v>
      </c>
      <c r="B61" t="s">
        <v>1099</v>
      </c>
      <c r="C61" s="46">
        <v>369</v>
      </c>
      <c r="D61" s="46">
        <v>369</v>
      </c>
      <c r="I61" s="33" t="str">
        <f>VLOOKUP(LEFT(J61,7),Measures!K:L,2,FALSE)</f>
        <v>1.10</v>
      </c>
      <c r="J61" s="33" t="str">
        <f t="shared" si="0"/>
        <v>MQE0647 - Patient address is present</v>
      </c>
      <c r="K61" s="33" t="str">
        <f t="shared" si="1"/>
        <v>Veradigm EHR (formerly Allscripts)</v>
      </c>
      <c r="L61" s="33">
        <f>VLOOKUP(K61,'EHR-Patient Count'!K:M,2,FALSE)</f>
        <v>369</v>
      </c>
      <c r="M61" s="33">
        <f>VLOOKUP(K61,'EHR-Patient Count'!K:M,3,FALSE)</f>
        <v>13</v>
      </c>
      <c r="N61" s="33">
        <f t="shared" si="2"/>
        <v>369</v>
      </c>
      <c r="O61" s="37">
        <f t="shared" si="3"/>
        <v>1</v>
      </c>
      <c r="P61" s="33" t="str">
        <f>VLOOKUP(LEFT(J61,7),Measures!K:V,12,FALSE)</f>
        <v>GT</v>
      </c>
      <c r="Q61" s="33" t="str">
        <f>VLOOKUP(LEFT(J61,7),Measures!K:W,13,FALSE)</f>
        <v>85%</v>
      </c>
      <c r="R61" s="33" t="str">
        <f t="shared" si="5"/>
        <v>PASS</v>
      </c>
      <c r="S61" s="33" t="b">
        <f t="shared" si="4"/>
        <v>0</v>
      </c>
      <c r="T61" s="33" t="b">
        <f t="shared" si="6"/>
        <v>0</v>
      </c>
      <c r="U61" s="33" t="str">
        <f t="shared" si="7"/>
        <v>PASS</v>
      </c>
      <c r="V61" s="33">
        <f>IF(AND(VLOOKUP(I61,Measures!B:I,7,FALSE)="Y",U61="PASS"),'Point Values'!$B$2,0)</f>
        <v>1</v>
      </c>
      <c r="W61" s="33">
        <f>IF(AND(VLOOKUP(I61,Measures!B:I,8,FALSE)="Y",U61="PASS"),'Point Values'!$B$3,0)</f>
        <v>0</v>
      </c>
      <c r="X61" s="33">
        <f>IF(AND(SUM(V61:W61)=0,U61="PASS"),'Point Values'!$B$4,0)</f>
        <v>0</v>
      </c>
      <c r="Y61" s="33">
        <f>IF(AND(SUM(V61:X61)=0,P61="GT",O61&gt;VLOOKUP(I61,'IIS Wide Rates'!G:I,3,FALSE)),'Point Values'!$B$5,IF(AND(SUM(V61:X61)=0,P61="LT",O61&lt;VLOOKUP(I61,'IIS Wide Rates'!G:I,3,FALSE)),'Point Values'!$B$5,0))</f>
        <v>0</v>
      </c>
      <c r="Z61" s="33">
        <f t="shared" si="8"/>
        <v>1</v>
      </c>
    </row>
    <row r="62" spans="1:26" x14ac:dyDescent="0.25">
      <c r="A62" t="s">
        <v>85</v>
      </c>
      <c r="B62" t="s">
        <v>1095</v>
      </c>
      <c r="C62" s="46">
        <v>14</v>
      </c>
      <c r="D62" s="46">
        <v>14</v>
      </c>
      <c r="I62" s="33" t="str">
        <f>VLOOKUP(LEFT(J62,7),Measures!K:L,2,FALSE)</f>
        <v>1.10</v>
      </c>
      <c r="J62" s="33" t="str">
        <f t="shared" si="0"/>
        <v>MQE0647 - Patient address is present</v>
      </c>
      <c r="K62" s="33" t="str">
        <f t="shared" si="1"/>
        <v>Epic Systems (EpicCare)</v>
      </c>
      <c r="L62" s="33">
        <f>VLOOKUP(K62,'EHR-Patient Count'!K:M,2,FALSE)</f>
        <v>14</v>
      </c>
      <c r="M62" s="33">
        <f>VLOOKUP(K62,'EHR-Patient Count'!K:M,3,FALSE)</f>
        <v>1</v>
      </c>
      <c r="N62" s="33">
        <f t="shared" si="2"/>
        <v>14</v>
      </c>
      <c r="O62" s="37">
        <f t="shared" si="3"/>
        <v>1</v>
      </c>
      <c r="P62" s="33" t="str">
        <f>VLOOKUP(LEFT(J62,7),Measures!K:V,12,FALSE)</f>
        <v>GT</v>
      </c>
      <c r="Q62" s="33" t="str">
        <f>VLOOKUP(LEFT(J62,7),Measures!K:W,13,FALSE)</f>
        <v>85%</v>
      </c>
      <c r="R62" s="33" t="str">
        <f t="shared" si="5"/>
        <v>PASS</v>
      </c>
      <c r="S62" s="33" t="b">
        <f t="shared" si="4"/>
        <v>0</v>
      </c>
      <c r="T62" s="33" t="b">
        <f t="shared" si="6"/>
        <v>0</v>
      </c>
      <c r="U62" s="33" t="str">
        <f t="shared" si="7"/>
        <v>PASS</v>
      </c>
      <c r="V62" s="33">
        <f>IF(AND(VLOOKUP(I62,Measures!B:I,7,FALSE)="Y",U62="PASS"),'Point Values'!$B$2,0)</f>
        <v>1</v>
      </c>
      <c r="W62" s="33">
        <f>IF(AND(VLOOKUP(I62,Measures!B:I,8,FALSE)="Y",U62="PASS"),'Point Values'!$B$3,0)</f>
        <v>0</v>
      </c>
      <c r="X62" s="33">
        <f>IF(AND(SUM(V62:W62)=0,U62="PASS"),'Point Values'!$B$4,0)</f>
        <v>0</v>
      </c>
      <c r="Y62" s="33">
        <f>IF(AND(SUM(V62:X62)=0,P62="GT",O62&gt;VLOOKUP(I62,'IIS Wide Rates'!G:I,3,FALSE)),'Point Values'!$B$5,IF(AND(SUM(V62:X62)=0,P62="LT",O62&lt;VLOOKUP(I62,'IIS Wide Rates'!G:I,3,FALSE)),'Point Values'!$B$5,0))</f>
        <v>0</v>
      </c>
      <c r="Z62" s="33">
        <f t="shared" si="8"/>
        <v>1</v>
      </c>
    </row>
    <row r="63" spans="1:26" x14ac:dyDescent="0.25">
      <c r="A63" t="s">
        <v>85</v>
      </c>
      <c r="B63" t="s">
        <v>1098</v>
      </c>
      <c r="C63" s="46">
        <v>5</v>
      </c>
      <c r="D63" s="46">
        <v>5</v>
      </c>
      <c r="I63" s="33" t="str">
        <f>VLOOKUP(LEFT(J63,7),Measures!K:L,2,FALSE)</f>
        <v>1.10</v>
      </c>
      <c r="J63" s="33" t="str">
        <f t="shared" si="0"/>
        <v>MQE0647 - Patient address is present</v>
      </c>
      <c r="K63" s="33" t="str">
        <f t="shared" si="1"/>
        <v>NextGen Enterprise EHR</v>
      </c>
      <c r="L63" s="33">
        <f>VLOOKUP(K63,'EHR-Patient Count'!K:M,2,FALSE)</f>
        <v>5</v>
      </c>
      <c r="M63" s="33">
        <f>VLOOKUP(K63,'EHR-Patient Count'!K:M,3,FALSE)</f>
        <v>2</v>
      </c>
      <c r="N63" s="33">
        <f t="shared" si="2"/>
        <v>5</v>
      </c>
      <c r="O63" s="37">
        <f t="shared" si="3"/>
        <v>1</v>
      </c>
      <c r="P63" s="33" t="str">
        <f>VLOOKUP(LEFT(J63,7),Measures!K:V,12,FALSE)</f>
        <v>GT</v>
      </c>
      <c r="Q63" s="33" t="str">
        <f>VLOOKUP(LEFT(J63,7),Measures!K:W,13,FALSE)</f>
        <v>85%</v>
      </c>
      <c r="R63" s="33" t="str">
        <f t="shared" si="5"/>
        <v>PASS</v>
      </c>
      <c r="S63" s="33" t="b">
        <f t="shared" si="4"/>
        <v>0</v>
      </c>
      <c r="T63" s="33" t="b">
        <f t="shared" si="6"/>
        <v>0</v>
      </c>
      <c r="U63" s="33" t="str">
        <f t="shared" si="7"/>
        <v>PASS</v>
      </c>
      <c r="V63" s="33">
        <f>IF(AND(VLOOKUP(I63,Measures!B:I,7,FALSE)="Y",U63="PASS"),'Point Values'!$B$2,0)</f>
        <v>1</v>
      </c>
      <c r="W63" s="33">
        <f>IF(AND(VLOOKUP(I63,Measures!B:I,8,FALSE)="Y",U63="PASS"),'Point Values'!$B$3,0)</f>
        <v>0</v>
      </c>
      <c r="X63" s="33">
        <f>IF(AND(SUM(V63:W63)=0,U63="PASS"),'Point Values'!$B$4,0)</f>
        <v>0</v>
      </c>
      <c r="Y63" s="33">
        <f>IF(AND(SUM(V63:X63)=0,P63="GT",O63&gt;VLOOKUP(I63,'IIS Wide Rates'!G:I,3,FALSE)),'Point Values'!$B$5,IF(AND(SUM(V63:X63)=0,P63="LT",O63&lt;VLOOKUP(I63,'IIS Wide Rates'!G:I,3,FALSE)),'Point Values'!$B$5,0))</f>
        <v>0</v>
      </c>
      <c r="Z63" s="33">
        <f t="shared" si="8"/>
        <v>1</v>
      </c>
    </row>
    <row r="64" spans="1:26" x14ac:dyDescent="0.25">
      <c r="A64" t="s">
        <v>85</v>
      </c>
      <c r="B64" t="s">
        <v>1101</v>
      </c>
      <c r="C64" s="46">
        <v>9</v>
      </c>
      <c r="D64" s="46">
        <v>9</v>
      </c>
      <c r="I64" s="33" t="str">
        <f>VLOOKUP(LEFT(J64,7),Measures!K:L,2,FALSE)</f>
        <v>1.10</v>
      </c>
      <c r="J64" s="33" t="str">
        <f t="shared" si="0"/>
        <v>MQE0647 - Patient address is present</v>
      </c>
      <c r="K64" s="33" t="str">
        <f t="shared" si="1"/>
        <v>Greenway Health (Prime Suite)</v>
      </c>
      <c r="L64" s="33">
        <f>VLOOKUP(K64,'EHR-Patient Count'!K:M,2,FALSE)</f>
        <v>9</v>
      </c>
      <c r="M64" s="33">
        <f>VLOOKUP(K64,'EHR-Patient Count'!K:M,3,FALSE)</f>
        <v>1</v>
      </c>
      <c r="N64" s="33">
        <f t="shared" si="2"/>
        <v>9</v>
      </c>
      <c r="O64" s="37">
        <f t="shared" si="3"/>
        <v>1</v>
      </c>
      <c r="P64" s="33" t="str">
        <f>VLOOKUP(LEFT(J64,7),Measures!K:V,12,FALSE)</f>
        <v>GT</v>
      </c>
      <c r="Q64" s="33" t="str">
        <f>VLOOKUP(LEFT(J64,7),Measures!K:W,13,FALSE)</f>
        <v>85%</v>
      </c>
      <c r="R64" s="33" t="str">
        <f t="shared" si="5"/>
        <v>PASS</v>
      </c>
      <c r="S64" s="33" t="b">
        <f t="shared" si="4"/>
        <v>0</v>
      </c>
      <c r="T64" s="33" t="b">
        <f t="shared" si="6"/>
        <v>0</v>
      </c>
      <c r="U64" s="33" t="str">
        <f t="shared" si="7"/>
        <v>PASS</v>
      </c>
      <c r="V64" s="33">
        <f>IF(AND(VLOOKUP(I64,Measures!B:I,7,FALSE)="Y",U64="PASS"),'Point Values'!$B$2,0)</f>
        <v>1</v>
      </c>
      <c r="W64" s="33">
        <f>IF(AND(VLOOKUP(I64,Measures!B:I,8,FALSE)="Y",U64="PASS"),'Point Values'!$B$3,0)</f>
        <v>0</v>
      </c>
      <c r="X64" s="33">
        <f>IF(AND(SUM(V64:W64)=0,U64="PASS"),'Point Values'!$B$4,0)</f>
        <v>0</v>
      </c>
      <c r="Y64" s="33">
        <f>IF(AND(SUM(V64:X64)=0,P64="GT",O64&gt;VLOOKUP(I64,'IIS Wide Rates'!G:I,3,FALSE)),'Point Values'!$B$5,IF(AND(SUM(V64:X64)=0,P64="LT",O64&lt;VLOOKUP(I64,'IIS Wide Rates'!G:I,3,FALSE)),'Point Values'!$B$5,0))</f>
        <v>0</v>
      </c>
      <c r="Z64" s="33">
        <f t="shared" si="8"/>
        <v>1</v>
      </c>
    </row>
    <row r="65" spans="1:26" x14ac:dyDescent="0.25">
      <c r="A65" t="s">
        <v>85</v>
      </c>
      <c r="B65" t="s">
        <v>1105</v>
      </c>
      <c r="C65" s="46">
        <v>2</v>
      </c>
      <c r="D65" s="46">
        <v>2</v>
      </c>
      <c r="I65" s="33" t="str">
        <f>VLOOKUP(LEFT(J65,7),Measures!K:L,2,FALSE)</f>
        <v>1.10</v>
      </c>
      <c r="J65" s="33" t="str">
        <f t="shared" ref="J65:J128" si="9">A65</f>
        <v>MQE0647 - Patient address is present</v>
      </c>
      <c r="K65" s="33" t="str">
        <f t="shared" ref="K65:K128" si="10">B65</f>
        <v>CompuGroup Medical (CGM APRIMA)</v>
      </c>
      <c r="L65" s="33">
        <f>VLOOKUP(K65,'EHR-Patient Count'!K:M,2,FALSE)</f>
        <v>2</v>
      </c>
      <c r="M65" s="33">
        <f>VLOOKUP(K65,'EHR-Patient Count'!K:M,3,FALSE)</f>
        <v>1</v>
      </c>
      <c r="N65" s="33">
        <f t="shared" si="2"/>
        <v>2</v>
      </c>
      <c r="O65" s="37">
        <f t="shared" si="3"/>
        <v>1</v>
      </c>
      <c r="P65" s="33" t="str">
        <f>VLOOKUP(LEFT(J65,7),Measures!K:V,12,FALSE)</f>
        <v>GT</v>
      </c>
      <c r="Q65" s="33" t="str">
        <f>VLOOKUP(LEFT(J65,7),Measures!K:W,13,FALSE)</f>
        <v>85%</v>
      </c>
      <c r="R65" s="33" t="str">
        <f t="shared" si="5"/>
        <v>PASS</v>
      </c>
      <c r="S65" s="33" t="b">
        <f t="shared" si="4"/>
        <v>0</v>
      </c>
      <c r="T65" s="33" t="b">
        <f t="shared" si="6"/>
        <v>0</v>
      </c>
      <c r="U65" s="33" t="str">
        <f t="shared" si="7"/>
        <v>PASS</v>
      </c>
      <c r="V65" s="33">
        <f>IF(AND(VLOOKUP(I65,Measures!B:I,7,FALSE)="Y",U65="PASS"),'Point Values'!$B$2,0)</f>
        <v>1</v>
      </c>
      <c r="W65" s="33">
        <f>IF(AND(VLOOKUP(I65,Measures!B:I,8,FALSE)="Y",U65="PASS"),'Point Values'!$B$3,0)</f>
        <v>0</v>
      </c>
      <c r="X65" s="33">
        <f>IF(AND(SUM(V65:W65)=0,U65="PASS"),'Point Values'!$B$4,0)</f>
        <v>0</v>
      </c>
      <c r="Y65" s="33">
        <f>IF(AND(SUM(V65:X65)=0,P65="GT",O65&gt;VLOOKUP(I65,'IIS Wide Rates'!G:I,3,FALSE)),'Point Values'!$B$5,IF(AND(SUM(V65:X65)=0,P65="LT",O65&lt;VLOOKUP(I65,'IIS Wide Rates'!G:I,3,FALSE)),'Point Values'!$B$5,0))</f>
        <v>0</v>
      </c>
      <c r="Z65" s="33">
        <f t="shared" si="8"/>
        <v>1</v>
      </c>
    </row>
    <row r="66" spans="1:26" x14ac:dyDescent="0.25">
      <c r="A66" t="s">
        <v>81</v>
      </c>
      <c r="B66" t="s">
        <v>52</v>
      </c>
      <c r="C66" s="46">
        <v>537</v>
      </c>
      <c r="D66" s="46">
        <v>537</v>
      </c>
      <c r="I66" s="33" t="str">
        <f>VLOOKUP(LEFT(J66,7),Measures!K:L,2,FALSE)</f>
        <v>1.08</v>
      </c>
      <c r="J66" s="33" t="str">
        <f t="shared" si="9"/>
        <v>MQE0648 - Patient address state is present</v>
      </c>
      <c r="K66" s="33" t="str">
        <f t="shared" si="10"/>
        <v>No EHR Specified</v>
      </c>
      <c r="L66" s="33">
        <f>VLOOKUP(K66,'EHR-Patient Count'!K:M,2,FALSE)</f>
        <v>537</v>
      </c>
      <c r="M66" s="33">
        <f>VLOOKUP(K66,'EHR-Patient Count'!K:M,3,FALSE)</f>
        <v>20</v>
      </c>
      <c r="N66" s="33">
        <f t="shared" ref="N66:N129" si="11">C66</f>
        <v>537</v>
      </c>
      <c r="O66" s="37">
        <f t="shared" ref="O66:O129" si="12">C66/D66</f>
        <v>1</v>
      </c>
      <c r="P66" s="33" t="str">
        <f>VLOOKUP(LEFT(J66,7),Measures!K:V,12,FALSE)</f>
        <v>GT</v>
      </c>
      <c r="Q66" s="33" t="str">
        <f>VLOOKUP(LEFT(J66,7),Measures!K:W,13,FALSE)</f>
        <v>85%</v>
      </c>
      <c r="R66" s="33" t="str">
        <f t="shared" si="5"/>
        <v>PASS</v>
      </c>
      <c r="S66" s="33" t="b">
        <f t="shared" ref="S66:S129" si="13">IF(AND(P66="LT",O66&lt;1*Q66),"PASS")</f>
        <v>0</v>
      </c>
      <c r="T66" s="33" t="b">
        <f t="shared" ref="T66:T129" si="14">IF(Q66="NA","NA")</f>
        <v>0</v>
      </c>
      <c r="U66" s="33" t="str">
        <f t="shared" ref="U66:U129" si="15">IF(Q66="NA","NA",IF(AND(P66="GT",O66&gt;1*Q66),"PASS",IF(AND(P66="LT",O66&lt;1*Q66),"PASS","FAIL")))</f>
        <v>PASS</v>
      </c>
      <c r="V66" s="33">
        <f>IF(AND(VLOOKUP(I66,Measures!B:I,7,FALSE)="Y",U66="PASS"),'Point Values'!$B$2,0)</f>
        <v>1</v>
      </c>
      <c r="W66" s="33">
        <f>IF(AND(VLOOKUP(I66,Measures!B:I,8,FALSE)="Y",U66="PASS"),'Point Values'!$B$3,0)</f>
        <v>0</v>
      </c>
      <c r="X66" s="33">
        <f>IF(AND(SUM(V66:W66)=0,U66="PASS"),'Point Values'!$B$4,0)</f>
        <v>0</v>
      </c>
      <c r="Y66" s="33">
        <f>IF(AND(SUM(V66:X66)=0,P66="GT",O66&gt;VLOOKUP(I66,'IIS Wide Rates'!G:I,3,FALSE)),'Point Values'!$B$5,IF(AND(SUM(V66:X66)=0,P66="LT",O66&lt;VLOOKUP(I66,'IIS Wide Rates'!G:I,3,FALSE)),'Point Values'!$B$5,0))</f>
        <v>0</v>
      </c>
      <c r="Z66" s="33">
        <f t="shared" si="8"/>
        <v>1</v>
      </c>
    </row>
    <row r="67" spans="1:26" x14ac:dyDescent="0.25">
      <c r="A67" t="s">
        <v>81</v>
      </c>
      <c r="B67" t="s">
        <v>1107</v>
      </c>
      <c r="C67" s="46">
        <v>1995</v>
      </c>
      <c r="D67" s="46">
        <v>1995</v>
      </c>
      <c r="I67" s="33" t="str">
        <f>VLOOKUP(LEFT(J67,7),Measures!K:L,2,FALSE)</f>
        <v>1.08</v>
      </c>
      <c r="J67" s="33" t="str">
        <f t="shared" si="9"/>
        <v>MQE0648 - Patient address state is present</v>
      </c>
      <c r="K67" s="33" t="str">
        <f t="shared" si="10"/>
        <v>NetSmart MyEvolv</v>
      </c>
      <c r="L67" s="33">
        <f>VLOOKUP(K67,'EHR-Patient Count'!K:M,2,FALSE)</f>
        <v>1995</v>
      </c>
      <c r="M67" s="33">
        <f>VLOOKUP(K67,'EHR-Patient Count'!K:M,3,FALSE)</f>
        <v>8</v>
      </c>
      <c r="N67" s="33">
        <f t="shared" si="11"/>
        <v>1995</v>
      </c>
      <c r="O67" s="37">
        <f t="shared" si="12"/>
        <v>1</v>
      </c>
      <c r="P67" s="33" t="str">
        <f>VLOOKUP(LEFT(J67,7),Measures!K:V,12,FALSE)</f>
        <v>GT</v>
      </c>
      <c r="Q67" s="33" t="str">
        <f>VLOOKUP(LEFT(J67,7),Measures!K:W,13,FALSE)</f>
        <v>85%</v>
      </c>
      <c r="R67" s="33" t="str">
        <f t="shared" ref="R67:R130" si="16">IF(AND(P67="GT",O67&gt;1*Q67),"PASS")</f>
        <v>PASS</v>
      </c>
      <c r="S67" s="33" t="b">
        <f t="shared" si="13"/>
        <v>0</v>
      </c>
      <c r="T67" s="33" t="b">
        <f t="shared" si="14"/>
        <v>0</v>
      </c>
      <c r="U67" s="33" t="str">
        <f t="shared" si="15"/>
        <v>PASS</v>
      </c>
      <c r="V67" s="33">
        <f>IF(AND(VLOOKUP(I67,Measures!B:I,7,FALSE)="Y",U67="PASS"),'Point Values'!$B$2,0)</f>
        <v>1</v>
      </c>
      <c r="W67" s="33">
        <f>IF(AND(VLOOKUP(I67,Measures!B:I,8,FALSE)="Y",U67="PASS"),'Point Values'!$B$3,0)</f>
        <v>0</v>
      </c>
      <c r="X67" s="33">
        <f>IF(AND(SUM(V67:W67)=0,U67="PASS"),'Point Values'!$B$4,0)</f>
        <v>0</v>
      </c>
      <c r="Y67" s="33">
        <f>IF(AND(SUM(V67:X67)=0,P67="GT",O67&gt;VLOOKUP(I67,'IIS Wide Rates'!G:I,3,FALSE)),'Point Values'!$B$5,IF(AND(SUM(V67:X67)=0,P67="LT",O67&lt;VLOOKUP(I67,'IIS Wide Rates'!G:I,3,FALSE)),'Point Values'!$B$5,0))</f>
        <v>0</v>
      </c>
      <c r="Z67" s="33">
        <f t="shared" ref="Z67:Z130" si="17">SUM(V67:Y67)</f>
        <v>1</v>
      </c>
    </row>
    <row r="68" spans="1:26" x14ac:dyDescent="0.25">
      <c r="A68" t="s">
        <v>81</v>
      </c>
      <c r="B68" t="s">
        <v>1104</v>
      </c>
      <c r="C68" s="46">
        <v>18286</v>
      </c>
      <c r="D68" s="46">
        <v>18286</v>
      </c>
      <c r="I68" s="33" t="str">
        <f>VLOOKUP(LEFT(J68,7),Measures!K:L,2,FALSE)</f>
        <v>1.08</v>
      </c>
      <c r="J68" s="33" t="str">
        <f t="shared" si="9"/>
        <v>MQE0648 - Patient address state is present</v>
      </c>
      <c r="K68" s="33" t="str">
        <f t="shared" si="10"/>
        <v>Azalea Health EHR</v>
      </c>
      <c r="L68" s="33">
        <f>VLOOKUP(K68,'EHR-Patient Count'!K:M,2,FALSE)</f>
        <v>18286</v>
      </c>
      <c r="M68" s="33">
        <f>VLOOKUP(K68,'EHR-Patient Count'!K:M,3,FALSE)</f>
        <v>116</v>
      </c>
      <c r="N68" s="33">
        <f t="shared" si="11"/>
        <v>18286</v>
      </c>
      <c r="O68" s="37">
        <f t="shared" si="12"/>
        <v>1</v>
      </c>
      <c r="P68" s="33" t="str">
        <f>VLOOKUP(LEFT(J68,7),Measures!K:V,12,FALSE)</f>
        <v>GT</v>
      </c>
      <c r="Q68" s="33" t="str">
        <f>VLOOKUP(LEFT(J68,7),Measures!K:W,13,FALSE)</f>
        <v>85%</v>
      </c>
      <c r="R68" s="33" t="str">
        <f t="shared" si="16"/>
        <v>PASS</v>
      </c>
      <c r="S68" s="33" t="b">
        <f t="shared" si="13"/>
        <v>0</v>
      </c>
      <c r="T68" s="33" t="b">
        <f t="shared" si="14"/>
        <v>0</v>
      </c>
      <c r="U68" s="33" t="str">
        <f t="shared" si="15"/>
        <v>PASS</v>
      </c>
      <c r="V68" s="33">
        <f>IF(AND(VLOOKUP(I68,Measures!B:I,7,FALSE)="Y",U68="PASS"),'Point Values'!$B$2,0)</f>
        <v>1</v>
      </c>
      <c r="W68" s="33">
        <f>IF(AND(VLOOKUP(I68,Measures!B:I,8,FALSE)="Y",U68="PASS"),'Point Values'!$B$3,0)</f>
        <v>0</v>
      </c>
      <c r="X68" s="33">
        <f>IF(AND(SUM(V68:W68)=0,U68="PASS"),'Point Values'!$B$4,0)</f>
        <v>0</v>
      </c>
      <c r="Y68" s="33">
        <f>IF(AND(SUM(V68:X68)=0,P68="GT",O68&gt;VLOOKUP(I68,'IIS Wide Rates'!G:I,3,FALSE)),'Point Values'!$B$5,IF(AND(SUM(V68:X68)=0,P68="LT",O68&lt;VLOOKUP(I68,'IIS Wide Rates'!G:I,3,FALSE)),'Point Values'!$B$5,0))</f>
        <v>0</v>
      </c>
      <c r="Z68" s="33">
        <f t="shared" si="17"/>
        <v>1</v>
      </c>
    </row>
    <row r="69" spans="1:26" x14ac:dyDescent="0.25">
      <c r="A69" t="s">
        <v>81</v>
      </c>
      <c r="B69" t="s">
        <v>1102</v>
      </c>
      <c r="C69" s="46">
        <v>2221</v>
      </c>
      <c r="D69" s="46">
        <v>2221</v>
      </c>
      <c r="I69" s="33" t="str">
        <f>VLOOKUP(LEFT(J69,7),Measures!K:L,2,FALSE)</f>
        <v>1.08</v>
      </c>
      <c r="J69" s="33" t="str">
        <f t="shared" si="9"/>
        <v>MQE0648 - Patient address state is present</v>
      </c>
      <c r="K69" s="33" t="str">
        <f t="shared" si="10"/>
        <v>AdvancedMD EHR</v>
      </c>
      <c r="L69" s="33">
        <f>VLOOKUP(K69,'EHR-Patient Count'!K:M,2,FALSE)</f>
        <v>2221</v>
      </c>
      <c r="M69" s="33">
        <f>VLOOKUP(K69,'EHR-Patient Count'!K:M,3,FALSE)</f>
        <v>8</v>
      </c>
      <c r="N69" s="33">
        <f t="shared" si="11"/>
        <v>2221</v>
      </c>
      <c r="O69" s="37">
        <f t="shared" si="12"/>
        <v>1</v>
      </c>
      <c r="P69" s="33" t="str">
        <f>VLOOKUP(LEFT(J69,7),Measures!K:V,12,FALSE)</f>
        <v>GT</v>
      </c>
      <c r="Q69" s="33" t="str">
        <f>VLOOKUP(LEFT(J69,7),Measures!K:W,13,FALSE)</f>
        <v>85%</v>
      </c>
      <c r="R69" s="33" t="str">
        <f t="shared" si="16"/>
        <v>PASS</v>
      </c>
      <c r="S69" s="33" t="b">
        <f t="shared" si="13"/>
        <v>0</v>
      </c>
      <c r="T69" s="33" t="b">
        <f t="shared" si="14"/>
        <v>0</v>
      </c>
      <c r="U69" s="33" t="str">
        <f t="shared" si="15"/>
        <v>PASS</v>
      </c>
      <c r="V69" s="33">
        <f>IF(AND(VLOOKUP(I69,Measures!B:I,7,FALSE)="Y",U69="PASS"),'Point Values'!$B$2,0)</f>
        <v>1</v>
      </c>
      <c r="W69" s="33">
        <f>IF(AND(VLOOKUP(I69,Measures!B:I,8,FALSE)="Y",U69="PASS"),'Point Values'!$B$3,0)</f>
        <v>0</v>
      </c>
      <c r="X69" s="33">
        <f>IF(AND(SUM(V69:W69)=0,U69="PASS"),'Point Values'!$B$4,0)</f>
        <v>0</v>
      </c>
      <c r="Y69" s="33">
        <f>IF(AND(SUM(V69:X69)=0,P69="GT",O69&gt;VLOOKUP(I69,'IIS Wide Rates'!G:I,3,FALSE)),'Point Values'!$B$5,IF(AND(SUM(V69:X69)=0,P69="LT",O69&lt;VLOOKUP(I69,'IIS Wide Rates'!G:I,3,FALSE)),'Point Values'!$B$5,0))</f>
        <v>0</v>
      </c>
      <c r="Z69" s="33">
        <f t="shared" si="17"/>
        <v>1</v>
      </c>
    </row>
    <row r="70" spans="1:26" x14ac:dyDescent="0.25">
      <c r="A70" t="s">
        <v>81</v>
      </c>
      <c r="B70" t="s">
        <v>1097</v>
      </c>
      <c r="C70" s="46">
        <v>3490</v>
      </c>
      <c r="D70" s="46">
        <v>3490</v>
      </c>
      <c r="I70" s="33" t="str">
        <f>VLOOKUP(LEFT(J70,7),Measures!K:L,2,FALSE)</f>
        <v>1.08</v>
      </c>
      <c r="J70" s="33" t="str">
        <f t="shared" si="9"/>
        <v>MQE0648 - Patient address state is present</v>
      </c>
      <c r="K70" s="33" t="str">
        <f t="shared" si="10"/>
        <v>eClinicalWorks V12</v>
      </c>
      <c r="L70" s="33">
        <f>VLOOKUP(K70,'EHR-Patient Count'!K:M,2,FALSE)</f>
        <v>3490</v>
      </c>
      <c r="M70" s="33">
        <f>VLOOKUP(K70,'EHR-Patient Count'!K:M,3,FALSE)</f>
        <v>13</v>
      </c>
      <c r="N70" s="33">
        <f t="shared" si="11"/>
        <v>3490</v>
      </c>
      <c r="O70" s="37">
        <f t="shared" si="12"/>
        <v>1</v>
      </c>
      <c r="P70" s="33" t="str">
        <f>VLOOKUP(LEFT(J70,7),Measures!K:V,12,FALSE)</f>
        <v>GT</v>
      </c>
      <c r="Q70" s="33" t="str">
        <f>VLOOKUP(LEFT(J70,7),Measures!K:W,13,FALSE)</f>
        <v>85%</v>
      </c>
      <c r="R70" s="33" t="str">
        <f t="shared" si="16"/>
        <v>PASS</v>
      </c>
      <c r="S70" s="33" t="b">
        <f t="shared" si="13"/>
        <v>0</v>
      </c>
      <c r="T70" s="33" t="b">
        <f t="shared" si="14"/>
        <v>0</v>
      </c>
      <c r="U70" s="33" t="str">
        <f t="shared" si="15"/>
        <v>PASS</v>
      </c>
      <c r="V70" s="33">
        <f>IF(AND(VLOOKUP(I70,Measures!B:I,7,FALSE)="Y",U70="PASS"),'Point Values'!$B$2,0)</f>
        <v>1</v>
      </c>
      <c r="W70" s="33">
        <f>IF(AND(VLOOKUP(I70,Measures!B:I,8,FALSE)="Y",U70="PASS"),'Point Values'!$B$3,0)</f>
        <v>0</v>
      </c>
      <c r="X70" s="33">
        <f>IF(AND(SUM(V70:W70)=0,U70="PASS"),'Point Values'!$B$4,0)</f>
        <v>0</v>
      </c>
      <c r="Y70" s="33">
        <f>IF(AND(SUM(V70:X70)=0,P70="GT",O70&gt;VLOOKUP(I70,'IIS Wide Rates'!G:I,3,FALSE)),'Point Values'!$B$5,IF(AND(SUM(V70:X70)=0,P70="LT",O70&lt;VLOOKUP(I70,'IIS Wide Rates'!G:I,3,FALSE)),'Point Values'!$B$5,0))</f>
        <v>0</v>
      </c>
      <c r="Z70" s="33">
        <f t="shared" si="17"/>
        <v>1</v>
      </c>
    </row>
    <row r="71" spans="1:26" x14ac:dyDescent="0.25">
      <c r="A71" t="s">
        <v>81</v>
      </c>
      <c r="B71" t="s">
        <v>1106</v>
      </c>
      <c r="C71" s="46">
        <v>552</v>
      </c>
      <c r="D71" s="46">
        <v>552</v>
      </c>
      <c r="I71" s="33" t="str">
        <f>VLOOKUP(LEFT(J71,7),Measures!K:L,2,FALSE)</f>
        <v>1.08</v>
      </c>
      <c r="J71" s="33" t="str">
        <f t="shared" si="9"/>
        <v>MQE0648 - Patient address state is present</v>
      </c>
      <c r="K71" s="33" t="str">
        <f t="shared" si="10"/>
        <v>Experity EHR</v>
      </c>
      <c r="L71" s="33">
        <f>VLOOKUP(K71,'EHR-Patient Count'!K:M,2,FALSE)</f>
        <v>552</v>
      </c>
      <c r="M71" s="33">
        <f>VLOOKUP(K71,'EHR-Patient Count'!K:M,3,FALSE)</f>
        <v>5</v>
      </c>
      <c r="N71" s="33">
        <f t="shared" si="11"/>
        <v>552</v>
      </c>
      <c r="O71" s="37">
        <f t="shared" si="12"/>
        <v>1</v>
      </c>
      <c r="P71" s="33" t="str">
        <f>VLOOKUP(LEFT(J71,7),Measures!K:V,12,FALSE)</f>
        <v>GT</v>
      </c>
      <c r="Q71" s="33" t="str">
        <f>VLOOKUP(LEFT(J71,7),Measures!K:W,13,FALSE)</f>
        <v>85%</v>
      </c>
      <c r="R71" s="33" t="str">
        <f t="shared" si="16"/>
        <v>PASS</v>
      </c>
      <c r="S71" s="33" t="b">
        <f t="shared" si="13"/>
        <v>0</v>
      </c>
      <c r="T71" s="33" t="b">
        <f t="shared" si="14"/>
        <v>0</v>
      </c>
      <c r="U71" s="33" t="str">
        <f t="shared" si="15"/>
        <v>PASS</v>
      </c>
      <c r="V71" s="33">
        <f>IF(AND(VLOOKUP(I71,Measures!B:I,7,FALSE)="Y",U71="PASS"),'Point Values'!$B$2,0)</f>
        <v>1</v>
      </c>
      <c r="W71" s="33">
        <f>IF(AND(VLOOKUP(I71,Measures!B:I,8,FALSE)="Y",U71="PASS"),'Point Values'!$B$3,0)</f>
        <v>0</v>
      </c>
      <c r="X71" s="33">
        <f>IF(AND(SUM(V71:W71)=0,U71="PASS"),'Point Values'!$B$4,0)</f>
        <v>0</v>
      </c>
      <c r="Y71" s="33">
        <f>IF(AND(SUM(V71:X71)=0,P71="GT",O71&gt;VLOOKUP(I71,'IIS Wide Rates'!G:I,3,FALSE)),'Point Values'!$B$5,IF(AND(SUM(V71:X71)=0,P71="LT",O71&lt;VLOOKUP(I71,'IIS Wide Rates'!G:I,3,FALSE)),'Point Values'!$B$5,0))</f>
        <v>0</v>
      </c>
      <c r="Z71" s="33">
        <f t="shared" si="17"/>
        <v>1</v>
      </c>
    </row>
    <row r="72" spans="1:26" x14ac:dyDescent="0.25">
      <c r="A72" t="s">
        <v>81</v>
      </c>
      <c r="B72" t="s">
        <v>1109</v>
      </c>
      <c r="C72" s="46">
        <v>85</v>
      </c>
      <c r="D72" s="46">
        <v>85</v>
      </c>
      <c r="I72" s="33" t="str">
        <f>VLOOKUP(LEFT(J72,7),Measures!K:L,2,FALSE)</f>
        <v>1.08</v>
      </c>
      <c r="J72" s="33" t="str">
        <f t="shared" si="9"/>
        <v>MQE0648 - Patient address state is present</v>
      </c>
      <c r="K72" s="33" t="str">
        <f t="shared" si="10"/>
        <v>OpenEMR (Open Source)</v>
      </c>
      <c r="L72" s="33">
        <f>VLOOKUP(K72,'EHR-Patient Count'!K:M,2,FALSE)</f>
        <v>85</v>
      </c>
      <c r="M72" s="33">
        <f>VLOOKUP(K72,'EHR-Patient Count'!K:M,3,FALSE)</f>
        <v>4</v>
      </c>
      <c r="N72" s="33">
        <f t="shared" si="11"/>
        <v>85</v>
      </c>
      <c r="O72" s="37">
        <f t="shared" si="12"/>
        <v>1</v>
      </c>
      <c r="P72" s="33" t="str">
        <f>VLOOKUP(LEFT(J72,7),Measures!K:V,12,FALSE)</f>
        <v>GT</v>
      </c>
      <c r="Q72" s="33" t="str">
        <f>VLOOKUP(LEFT(J72,7),Measures!K:W,13,FALSE)</f>
        <v>85%</v>
      </c>
      <c r="R72" s="33" t="str">
        <f t="shared" si="16"/>
        <v>PASS</v>
      </c>
      <c r="S72" s="33" t="b">
        <f t="shared" si="13"/>
        <v>0</v>
      </c>
      <c r="T72" s="33" t="b">
        <f t="shared" si="14"/>
        <v>0</v>
      </c>
      <c r="U72" s="33" t="str">
        <f t="shared" si="15"/>
        <v>PASS</v>
      </c>
      <c r="V72" s="33">
        <f>IF(AND(VLOOKUP(I72,Measures!B:I,7,FALSE)="Y",U72="PASS"),'Point Values'!$B$2,0)</f>
        <v>1</v>
      </c>
      <c r="W72" s="33">
        <f>IF(AND(VLOOKUP(I72,Measures!B:I,8,FALSE)="Y",U72="PASS"),'Point Values'!$B$3,0)</f>
        <v>0</v>
      </c>
      <c r="X72" s="33">
        <f>IF(AND(SUM(V72:W72)=0,U72="PASS"),'Point Values'!$B$4,0)</f>
        <v>0</v>
      </c>
      <c r="Y72" s="33">
        <f>IF(AND(SUM(V72:X72)=0,P72="GT",O72&gt;VLOOKUP(I72,'IIS Wide Rates'!G:I,3,FALSE)),'Point Values'!$B$5,IF(AND(SUM(V72:X72)=0,P72="LT",O72&lt;VLOOKUP(I72,'IIS Wide Rates'!G:I,3,FALSE)),'Point Values'!$B$5,0))</f>
        <v>0</v>
      </c>
      <c r="Z72" s="33">
        <f t="shared" si="17"/>
        <v>1</v>
      </c>
    </row>
    <row r="73" spans="1:26" x14ac:dyDescent="0.25">
      <c r="A73" t="s">
        <v>81</v>
      </c>
      <c r="B73" t="s">
        <v>1096</v>
      </c>
      <c r="C73" s="46">
        <v>3619</v>
      </c>
      <c r="D73" s="46">
        <v>3619</v>
      </c>
      <c r="I73" s="33" t="str">
        <f>VLOOKUP(LEFT(J73,7),Measures!K:L,2,FALSE)</f>
        <v>1.08</v>
      </c>
      <c r="J73" s="33" t="str">
        <f t="shared" si="9"/>
        <v>MQE0648 - Patient address state is present</v>
      </c>
      <c r="K73" s="33" t="str">
        <f t="shared" si="10"/>
        <v>Athems Clinicals</v>
      </c>
      <c r="L73" s="33">
        <f>VLOOKUP(K73,'EHR-Patient Count'!K:M,2,FALSE)</f>
        <v>3619</v>
      </c>
      <c r="M73" s="33">
        <f>VLOOKUP(K73,'EHR-Patient Count'!K:M,3,FALSE)</f>
        <v>8</v>
      </c>
      <c r="N73" s="33">
        <f t="shared" si="11"/>
        <v>3619</v>
      </c>
      <c r="O73" s="37">
        <f t="shared" si="12"/>
        <v>1</v>
      </c>
      <c r="P73" s="33" t="str">
        <f>VLOOKUP(LEFT(J73,7),Measures!K:V,12,FALSE)</f>
        <v>GT</v>
      </c>
      <c r="Q73" s="33" t="str">
        <f>VLOOKUP(LEFT(J73,7),Measures!K:W,13,FALSE)</f>
        <v>85%</v>
      </c>
      <c r="R73" s="33" t="str">
        <f t="shared" si="16"/>
        <v>PASS</v>
      </c>
      <c r="S73" s="33" t="b">
        <f t="shared" si="13"/>
        <v>0</v>
      </c>
      <c r="T73" s="33" t="b">
        <f t="shared" si="14"/>
        <v>0</v>
      </c>
      <c r="U73" s="33" t="str">
        <f t="shared" si="15"/>
        <v>PASS</v>
      </c>
      <c r="V73" s="33">
        <f>IF(AND(VLOOKUP(I73,Measures!B:I,7,FALSE)="Y",U73="PASS"),'Point Values'!$B$2,0)</f>
        <v>1</v>
      </c>
      <c r="W73" s="33">
        <f>IF(AND(VLOOKUP(I73,Measures!B:I,8,FALSE)="Y",U73="PASS"),'Point Values'!$B$3,0)</f>
        <v>0</v>
      </c>
      <c r="X73" s="33">
        <f>IF(AND(SUM(V73:W73)=0,U73="PASS"),'Point Values'!$B$4,0)</f>
        <v>0</v>
      </c>
      <c r="Y73" s="33">
        <f>IF(AND(SUM(V73:X73)=0,P73="GT",O73&gt;VLOOKUP(I73,'IIS Wide Rates'!G:I,3,FALSE)),'Point Values'!$B$5,IF(AND(SUM(V73:X73)=0,P73="LT",O73&lt;VLOOKUP(I73,'IIS Wide Rates'!G:I,3,FALSE)),'Point Values'!$B$5,0))</f>
        <v>0</v>
      </c>
      <c r="Z73" s="33">
        <f t="shared" si="17"/>
        <v>1</v>
      </c>
    </row>
    <row r="74" spans="1:26" x14ac:dyDescent="0.25">
      <c r="A74" t="s">
        <v>81</v>
      </c>
      <c r="B74" t="s">
        <v>1100</v>
      </c>
      <c r="C74" s="46">
        <v>104</v>
      </c>
      <c r="D74" s="46">
        <v>104</v>
      </c>
      <c r="I74" s="33" t="str">
        <f>VLOOKUP(LEFT(J74,7),Measures!K:L,2,FALSE)</f>
        <v>1.08</v>
      </c>
      <c r="J74" s="33" t="str">
        <f t="shared" si="9"/>
        <v>MQE0648 - Patient address state is present</v>
      </c>
      <c r="K74" s="33" t="str">
        <f t="shared" si="10"/>
        <v>MEDITECH Expanse</v>
      </c>
      <c r="L74" s="33">
        <f>VLOOKUP(K74,'EHR-Patient Count'!K:M,2,FALSE)</f>
        <v>104</v>
      </c>
      <c r="M74" s="33">
        <f>VLOOKUP(K74,'EHR-Patient Count'!K:M,3,FALSE)</f>
        <v>3</v>
      </c>
      <c r="N74" s="33">
        <f t="shared" si="11"/>
        <v>104</v>
      </c>
      <c r="O74" s="37">
        <f t="shared" si="12"/>
        <v>1</v>
      </c>
      <c r="P74" s="33" t="str">
        <f>VLOOKUP(LEFT(J74,7),Measures!K:V,12,FALSE)</f>
        <v>GT</v>
      </c>
      <c r="Q74" s="33" t="str">
        <f>VLOOKUP(LEFT(J74,7),Measures!K:W,13,FALSE)</f>
        <v>85%</v>
      </c>
      <c r="R74" s="33" t="str">
        <f t="shared" si="16"/>
        <v>PASS</v>
      </c>
      <c r="S74" s="33" t="b">
        <f t="shared" si="13"/>
        <v>0</v>
      </c>
      <c r="T74" s="33" t="b">
        <f t="shared" si="14"/>
        <v>0</v>
      </c>
      <c r="U74" s="33" t="str">
        <f>IF(Q74="NA","NA",IF(AND(P74="GT",O74&gt;1*Q74),"PASS",IF(AND(P74="LT",O74&lt;1*Q74),"PASS","FAIL")))</f>
        <v>PASS</v>
      </c>
      <c r="V74" s="33">
        <f>IF(AND(VLOOKUP(I74,Measures!B:I,7,FALSE)="Y",U74="PASS"),'Point Values'!$B$2,0)</f>
        <v>1</v>
      </c>
      <c r="W74" s="33">
        <f>IF(AND(VLOOKUP(I74,Measures!B:I,8,FALSE)="Y",U74="PASS"),'Point Values'!$B$3,0)</f>
        <v>0</v>
      </c>
      <c r="X74" s="33">
        <f>IF(AND(SUM(V74:W74)=0,U74="PASS"),'Point Values'!$B$4,0)</f>
        <v>0</v>
      </c>
      <c r="Y74" s="33">
        <f>IF(AND(SUM(V74:X74)=0,P74="GT",O74&gt;VLOOKUP(I74,'IIS Wide Rates'!G:I,3,FALSE)),'Point Values'!$B$5,IF(AND(SUM(V74:X74)=0,P74="LT",O74&lt;VLOOKUP(I74,'IIS Wide Rates'!G:I,3,FALSE)),'Point Values'!$B$5,0))</f>
        <v>0</v>
      </c>
      <c r="Z74" s="33">
        <f t="shared" si="17"/>
        <v>1</v>
      </c>
    </row>
    <row r="75" spans="1:26" x14ac:dyDescent="0.25">
      <c r="A75" t="s">
        <v>81</v>
      </c>
      <c r="B75" t="s">
        <v>1103</v>
      </c>
      <c r="C75" s="46">
        <v>146</v>
      </c>
      <c r="D75" s="46">
        <v>146</v>
      </c>
      <c r="I75" s="33" t="str">
        <f>VLOOKUP(LEFT(J75,7),Measures!K:L,2,FALSE)</f>
        <v>1.08</v>
      </c>
      <c r="J75" s="33" t="str">
        <f t="shared" si="9"/>
        <v>MQE0648 - Patient address state is present</v>
      </c>
      <c r="K75" s="33" t="str">
        <f t="shared" si="10"/>
        <v>DrChrono EHR</v>
      </c>
      <c r="L75" s="33">
        <f>VLOOKUP(K75,'EHR-Patient Count'!K:M,2,FALSE)</f>
        <v>146</v>
      </c>
      <c r="M75" s="33">
        <f>VLOOKUP(K75,'EHR-Patient Count'!K:M,3,FALSE)</f>
        <v>3</v>
      </c>
      <c r="N75" s="33">
        <f t="shared" si="11"/>
        <v>146</v>
      </c>
      <c r="O75" s="37">
        <f t="shared" si="12"/>
        <v>1</v>
      </c>
      <c r="P75" s="33" t="str">
        <f>VLOOKUP(LEFT(J75,7),Measures!K:V,12,FALSE)</f>
        <v>GT</v>
      </c>
      <c r="Q75" s="33" t="str">
        <f>VLOOKUP(LEFT(J75,7),Measures!K:W,13,FALSE)</f>
        <v>85%</v>
      </c>
      <c r="R75" s="33" t="str">
        <f t="shared" si="16"/>
        <v>PASS</v>
      </c>
      <c r="S75" s="33" t="b">
        <f t="shared" si="13"/>
        <v>0</v>
      </c>
      <c r="T75" s="33" t="b">
        <f t="shared" si="14"/>
        <v>0</v>
      </c>
      <c r="U75" s="33" t="str">
        <f t="shared" si="15"/>
        <v>PASS</v>
      </c>
      <c r="V75" s="33">
        <f>IF(AND(VLOOKUP(I75,Measures!B:I,7,FALSE)="Y",U75="PASS"),'Point Values'!$B$2,0)</f>
        <v>1</v>
      </c>
      <c r="W75" s="33">
        <f>IF(AND(VLOOKUP(I75,Measures!B:I,8,FALSE)="Y",U75="PASS"),'Point Values'!$B$3,0)</f>
        <v>0</v>
      </c>
      <c r="X75" s="33">
        <f>IF(AND(SUM(V75:W75)=0,U75="PASS"),'Point Values'!$B$4,0)</f>
        <v>0</v>
      </c>
      <c r="Y75" s="33">
        <f>IF(AND(SUM(V75:X75)=0,P75="GT",O75&gt;VLOOKUP(I75,'IIS Wide Rates'!G:I,3,FALSE)),'Point Values'!$B$5,IF(AND(SUM(V75:X75)=0,P75="LT",O75&lt;VLOOKUP(I75,'IIS Wide Rates'!G:I,3,FALSE)),'Point Values'!$B$5,0))</f>
        <v>0</v>
      </c>
      <c r="Z75" s="33">
        <f t="shared" si="17"/>
        <v>1</v>
      </c>
    </row>
    <row r="76" spans="1:26" x14ac:dyDescent="0.25">
      <c r="A76" t="s">
        <v>81</v>
      </c>
      <c r="B76" t="s">
        <v>1108</v>
      </c>
      <c r="C76" s="46">
        <v>55</v>
      </c>
      <c r="D76" s="46">
        <v>55</v>
      </c>
      <c r="I76" s="33" t="str">
        <f>VLOOKUP(LEFT(J76,7),Measures!K:L,2,FALSE)</f>
        <v>1.08</v>
      </c>
      <c r="J76" s="33" t="str">
        <f t="shared" si="9"/>
        <v>MQE0648 - Patient address state is present</v>
      </c>
      <c r="K76" s="33" t="str">
        <f t="shared" si="10"/>
        <v>MatrixCare EHR</v>
      </c>
      <c r="L76" s="33">
        <f>VLOOKUP(K76,'EHR-Patient Count'!K:M,2,FALSE)</f>
        <v>55</v>
      </c>
      <c r="M76" s="33">
        <f>VLOOKUP(K76,'EHR-Patient Count'!K:M,3,FALSE)</f>
        <v>5</v>
      </c>
      <c r="N76" s="33">
        <f t="shared" si="11"/>
        <v>55</v>
      </c>
      <c r="O76" s="37">
        <f t="shared" si="12"/>
        <v>1</v>
      </c>
      <c r="P76" s="33" t="str">
        <f>VLOOKUP(LEFT(J76,7),Measures!K:V,12,FALSE)</f>
        <v>GT</v>
      </c>
      <c r="Q76" s="33" t="str">
        <f>VLOOKUP(LEFT(J76,7),Measures!K:W,13,FALSE)</f>
        <v>85%</v>
      </c>
      <c r="R76" s="33" t="str">
        <f t="shared" si="16"/>
        <v>PASS</v>
      </c>
      <c r="S76" s="33" t="b">
        <f t="shared" si="13"/>
        <v>0</v>
      </c>
      <c r="T76" s="33" t="b">
        <f t="shared" si="14"/>
        <v>0</v>
      </c>
      <c r="U76" s="33" t="str">
        <f t="shared" si="15"/>
        <v>PASS</v>
      </c>
      <c r="V76" s="33">
        <f>IF(AND(VLOOKUP(I76,Measures!B:I,7,FALSE)="Y",U76="PASS"),'Point Values'!$B$2,0)</f>
        <v>1</v>
      </c>
      <c r="W76" s="33">
        <f>IF(AND(VLOOKUP(I76,Measures!B:I,8,FALSE)="Y",U76="PASS"),'Point Values'!$B$3,0)</f>
        <v>0</v>
      </c>
      <c r="X76" s="33">
        <f>IF(AND(SUM(V76:W76)=0,U76="PASS"),'Point Values'!$B$4,0)</f>
        <v>0</v>
      </c>
      <c r="Y76" s="33">
        <f>IF(AND(SUM(V76:X76)=0,P76="GT",O76&gt;VLOOKUP(I76,'IIS Wide Rates'!G:I,3,FALSE)),'Point Values'!$B$5,IF(AND(SUM(V76:X76)=0,P76="LT",O76&lt;VLOOKUP(I76,'IIS Wide Rates'!G:I,3,FALSE)),'Point Values'!$B$5,0))</f>
        <v>0</v>
      </c>
      <c r="Z76" s="33">
        <f t="shared" si="17"/>
        <v>1</v>
      </c>
    </row>
    <row r="77" spans="1:26" x14ac:dyDescent="0.25">
      <c r="A77" t="s">
        <v>81</v>
      </c>
      <c r="B77" t="s">
        <v>1099</v>
      </c>
      <c r="C77" s="46">
        <v>369</v>
      </c>
      <c r="D77" s="46">
        <v>369</v>
      </c>
      <c r="I77" s="33" t="str">
        <f>VLOOKUP(LEFT(J77,7),Measures!K:L,2,FALSE)</f>
        <v>1.08</v>
      </c>
      <c r="J77" s="33" t="str">
        <f t="shared" si="9"/>
        <v>MQE0648 - Patient address state is present</v>
      </c>
      <c r="K77" s="33" t="str">
        <f t="shared" si="10"/>
        <v>Veradigm EHR (formerly Allscripts)</v>
      </c>
      <c r="L77" s="33">
        <f>VLOOKUP(K77,'EHR-Patient Count'!K:M,2,FALSE)</f>
        <v>369</v>
      </c>
      <c r="M77" s="33">
        <f>VLOOKUP(K77,'EHR-Patient Count'!K:M,3,FALSE)</f>
        <v>13</v>
      </c>
      <c r="N77" s="33">
        <f t="shared" si="11"/>
        <v>369</v>
      </c>
      <c r="O77" s="37">
        <f t="shared" si="12"/>
        <v>1</v>
      </c>
      <c r="P77" s="33" t="str">
        <f>VLOOKUP(LEFT(J77,7),Measures!K:V,12,FALSE)</f>
        <v>GT</v>
      </c>
      <c r="Q77" s="33" t="str">
        <f>VLOOKUP(LEFT(J77,7),Measures!K:W,13,FALSE)</f>
        <v>85%</v>
      </c>
      <c r="R77" s="33" t="str">
        <f t="shared" si="16"/>
        <v>PASS</v>
      </c>
      <c r="S77" s="33" t="b">
        <f t="shared" si="13"/>
        <v>0</v>
      </c>
      <c r="T77" s="33" t="b">
        <f t="shared" si="14"/>
        <v>0</v>
      </c>
      <c r="U77" s="33" t="str">
        <f t="shared" si="15"/>
        <v>PASS</v>
      </c>
      <c r="V77" s="33">
        <f>IF(AND(VLOOKUP(I77,Measures!B:I,7,FALSE)="Y",U77="PASS"),'Point Values'!$B$2,0)</f>
        <v>1</v>
      </c>
      <c r="W77" s="33">
        <f>IF(AND(VLOOKUP(I77,Measures!B:I,8,FALSE)="Y",U77="PASS"),'Point Values'!$B$3,0)</f>
        <v>0</v>
      </c>
      <c r="X77" s="33">
        <f>IF(AND(SUM(V77:W77)=0,U77="PASS"),'Point Values'!$B$4,0)</f>
        <v>0</v>
      </c>
      <c r="Y77" s="33">
        <f>IF(AND(SUM(V77:X77)=0,P77="GT",O77&gt;VLOOKUP(I77,'IIS Wide Rates'!G:I,3,FALSE)),'Point Values'!$B$5,IF(AND(SUM(V77:X77)=0,P77="LT",O77&lt;VLOOKUP(I77,'IIS Wide Rates'!G:I,3,FALSE)),'Point Values'!$B$5,0))</f>
        <v>0</v>
      </c>
      <c r="Z77" s="33">
        <f t="shared" si="17"/>
        <v>1</v>
      </c>
    </row>
    <row r="78" spans="1:26" x14ac:dyDescent="0.25">
      <c r="A78" t="s">
        <v>81</v>
      </c>
      <c r="B78" t="s">
        <v>1095</v>
      </c>
      <c r="C78" s="46">
        <v>14</v>
      </c>
      <c r="D78" s="46">
        <v>14</v>
      </c>
      <c r="I78" s="33" t="str">
        <f>VLOOKUP(LEFT(J78,7),Measures!K:L,2,FALSE)</f>
        <v>1.08</v>
      </c>
      <c r="J78" s="33" t="str">
        <f t="shared" si="9"/>
        <v>MQE0648 - Patient address state is present</v>
      </c>
      <c r="K78" s="33" t="str">
        <f t="shared" si="10"/>
        <v>Epic Systems (EpicCare)</v>
      </c>
      <c r="L78" s="33">
        <f>VLOOKUP(K78,'EHR-Patient Count'!K:M,2,FALSE)</f>
        <v>14</v>
      </c>
      <c r="M78" s="33">
        <f>VLOOKUP(K78,'EHR-Patient Count'!K:M,3,FALSE)</f>
        <v>1</v>
      </c>
      <c r="N78" s="33">
        <f t="shared" si="11"/>
        <v>14</v>
      </c>
      <c r="O78" s="37">
        <f t="shared" si="12"/>
        <v>1</v>
      </c>
      <c r="P78" s="33" t="str">
        <f>VLOOKUP(LEFT(J78,7),Measures!K:V,12,FALSE)</f>
        <v>GT</v>
      </c>
      <c r="Q78" s="33" t="str">
        <f>VLOOKUP(LEFT(J78,7),Measures!K:W,13,FALSE)</f>
        <v>85%</v>
      </c>
      <c r="R78" s="33" t="str">
        <f t="shared" si="16"/>
        <v>PASS</v>
      </c>
      <c r="S78" s="33" t="b">
        <f t="shared" si="13"/>
        <v>0</v>
      </c>
      <c r="T78" s="33" t="b">
        <f t="shared" si="14"/>
        <v>0</v>
      </c>
      <c r="U78" s="33" t="str">
        <f t="shared" si="15"/>
        <v>PASS</v>
      </c>
      <c r="V78" s="33">
        <f>IF(AND(VLOOKUP(I78,Measures!B:I,7,FALSE)="Y",U78="PASS"),'Point Values'!$B$2,0)</f>
        <v>1</v>
      </c>
      <c r="W78" s="33">
        <f>IF(AND(VLOOKUP(I78,Measures!B:I,8,FALSE)="Y",U78="PASS"),'Point Values'!$B$3,0)</f>
        <v>0</v>
      </c>
      <c r="X78" s="33">
        <f>IF(AND(SUM(V78:W78)=0,U78="PASS"),'Point Values'!$B$4,0)</f>
        <v>0</v>
      </c>
      <c r="Y78" s="33">
        <f>IF(AND(SUM(V78:X78)=0,P78="GT",O78&gt;VLOOKUP(I78,'IIS Wide Rates'!G:I,3,FALSE)),'Point Values'!$B$5,IF(AND(SUM(V78:X78)=0,P78="LT",O78&lt;VLOOKUP(I78,'IIS Wide Rates'!G:I,3,FALSE)),'Point Values'!$B$5,0))</f>
        <v>0</v>
      </c>
      <c r="Z78" s="33">
        <f t="shared" si="17"/>
        <v>1</v>
      </c>
    </row>
    <row r="79" spans="1:26" x14ac:dyDescent="0.25">
      <c r="A79" t="s">
        <v>81</v>
      </c>
      <c r="B79" t="s">
        <v>1098</v>
      </c>
      <c r="C79" s="46">
        <v>5</v>
      </c>
      <c r="D79" s="46">
        <v>5</v>
      </c>
      <c r="I79" s="33" t="str">
        <f>VLOOKUP(LEFT(J79,7),Measures!K:L,2,FALSE)</f>
        <v>1.08</v>
      </c>
      <c r="J79" s="33" t="str">
        <f t="shared" si="9"/>
        <v>MQE0648 - Patient address state is present</v>
      </c>
      <c r="K79" s="33" t="str">
        <f t="shared" si="10"/>
        <v>NextGen Enterprise EHR</v>
      </c>
      <c r="L79" s="33">
        <f>VLOOKUP(K79,'EHR-Patient Count'!K:M,2,FALSE)</f>
        <v>5</v>
      </c>
      <c r="M79" s="33">
        <f>VLOOKUP(K79,'EHR-Patient Count'!K:M,3,FALSE)</f>
        <v>2</v>
      </c>
      <c r="N79" s="33">
        <f t="shared" si="11"/>
        <v>5</v>
      </c>
      <c r="O79" s="37">
        <f t="shared" si="12"/>
        <v>1</v>
      </c>
      <c r="P79" s="33" t="str">
        <f>VLOOKUP(LEFT(J79,7),Measures!K:V,12,FALSE)</f>
        <v>GT</v>
      </c>
      <c r="Q79" s="33" t="str">
        <f>VLOOKUP(LEFT(J79,7),Measures!K:W,13,FALSE)</f>
        <v>85%</v>
      </c>
      <c r="R79" s="33" t="str">
        <f t="shared" si="16"/>
        <v>PASS</v>
      </c>
      <c r="S79" s="33" t="b">
        <f t="shared" si="13"/>
        <v>0</v>
      </c>
      <c r="T79" s="33" t="b">
        <f t="shared" si="14"/>
        <v>0</v>
      </c>
      <c r="U79" s="33" t="str">
        <f t="shared" si="15"/>
        <v>PASS</v>
      </c>
      <c r="V79" s="33">
        <f>IF(AND(VLOOKUP(I79,Measures!B:I,7,FALSE)="Y",U79="PASS"),'Point Values'!$B$2,0)</f>
        <v>1</v>
      </c>
      <c r="W79" s="33">
        <f>IF(AND(VLOOKUP(I79,Measures!B:I,8,FALSE)="Y",U79="PASS"),'Point Values'!$B$3,0)</f>
        <v>0</v>
      </c>
      <c r="X79" s="33">
        <f>IF(AND(SUM(V79:W79)=0,U79="PASS"),'Point Values'!$B$4,0)</f>
        <v>0</v>
      </c>
      <c r="Y79" s="33">
        <f>IF(AND(SUM(V79:X79)=0,P79="GT",O79&gt;VLOOKUP(I79,'IIS Wide Rates'!G:I,3,FALSE)),'Point Values'!$B$5,IF(AND(SUM(V79:X79)=0,P79="LT",O79&lt;VLOOKUP(I79,'IIS Wide Rates'!G:I,3,FALSE)),'Point Values'!$B$5,0))</f>
        <v>0</v>
      </c>
      <c r="Z79" s="33">
        <f t="shared" si="17"/>
        <v>1</v>
      </c>
    </row>
    <row r="80" spans="1:26" x14ac:dyDescent="0.25">
      <c r="A80" t="s">
        <v>81</v>
      </c>
      <c r="B80" t="s">
        <v>1101</v>
      </c>
      <c r="C80" s="46">
        <v>9</v>
      </c>
      <c r="D80" s="46">
        <v>9</v>
      </c>
      <c r="I80" s="33" t="str">
        <f>VLOOKUP(LEFT(J80,7),Measures!K:L,2,FALSE)</f>
        <v>1.08</v>
      </c>
      <c r="J80" s="33" t="str">
        <f t="shared" si="9"/>
        <v>MQE0648 - Patient address state is present</v>
      </c>
      <c r="K80" s="33" t="str">
        <f t="shared" si="10"/>
        <v>Greenway Health (Prime Suite)</v>
      </c>
      <c r="L80" s="33">
        <f>VLOOKUP(K80,'EHR-Patient Count'!K:M,2,FALSE)</f>
        <v>9</v>
      </c>
      <c r="M80" s="33">
        <f>VLOOKUP(K80,'EHR-Patient Count'!K:M,3,FALSE)</f>
        <v>1</v>
      </c>
      <c r="N80" s="33">
        <f t="shared" si="11"/>
        <v>9</v>
      </c>
      <c r="O80" s="37">
        <f t="shared" si="12"/>
        <v>1</v>
      </c>
      <c r="P80" s="33" t="str">
        <f>VLOOKUP(LEFT(J80,7),Measures!K:V,12,FALSE)</f>
        <v>GT</v>
      </c>
      <c r="Q80" s="33" t="str">
        <f>VLOOKUP(LEFT(J80,7),Measures!K:W,13,FALSE)</f>
        <v>85%</v>
      </c>
      <c r="R80" s="33" t="str">
        <f t="shared" si="16"/>
        <v>PASS</v>
      </c>
      <c r="S80" s="33" t="b">
        <f t="shared" si="13"/>
        <v>0</v>
      </c>
      <c r="T80" s="33" t="b">
        <f t="shared" si="14"/>
        <v>0</v>
      </c>
      <c r="U80" s="33" t="str">
        <f t="shared" si="15"/>
        <v>PASS</v>
      </c>
      <c r="V80" s="33">
        <f>IF(AND(VLOOKUP(I80,Measures!B:I,7,FALSE)="Y",U80="PASS"),'Point Values'!$B$2,0)</f>
        <v>1</v>
      </c>
      <c r="W80" s="33">
        <f>IF(AND(VLOOKUP(I80,Measures!B:I,8,FALSE)="Y",U80="PASS"),'Point Values'!$B$3,0)</f>
        <v>0</v>
      </c>
      <c r="X80" s="33">
        <f>IF(AND(SUM(V80:W80)=0,U80="PASS"),'Point Values'!$B$4,0)</f>
        <v>0</v>
      </c>
      <c r="Y80" s="33">
        <f>IF(AND(SUM(V80:X80)=0,P80="GT",O80&gt;VLOOKUP(I80,'IIS Wide Rates'!G:I,3,FALSE)),'Point Values'!$B$5,IF(AND(SUM(V80:X80)=0,P80="LT",O80&lt;VLOOKUP(I80,'IIS Wide Rates'!G:I,3,FALSE)),'Point Values'!$B$5,0))</f>
        <v>0</v>
      </c>
      <c r="Z80" s="33">
        <f t="shared" si="17"/>
        <v>1</v>
      </c>
    </row>
    <row r="81" spans="1:26" x14ac:dyDescent="0.25">
      <c r="A81" t="s">
        <v>81</v>
      </c>
      <c r="B81" t="s">
        <v>1105</v>
      </c>
      <c r="C81" s="46">
        <v>2</v>
      </c>
      <c r="D81" s="46">
        <v>2</v>
      </c>
      <c r="I81" s="33" t="str">
        <f>VLOOKUP(LEFT(J81,7),Measures!K:L,2,FALSE)</f>
        <v>1.08</v>
      </c>
      <c r="J81" s="33" t="str">
        <f t="shared" si="9"/>
        <v>MQE0648 - Patient address state is present</v>
      </c>
      <c r="K81" s="33" t="str">
        <f t="shared" si="10"/>
        <v>CompuGroup Medical (CGM APRIMA)</v>
      </c>
      <c r="L81" s="33">
        <f>VLOOKUP(K81,'EHR-Patient Count'!K:M,2,FALSE)</f>
        <v>2</v>
      </c>
      <c r="M81" s="33">
        <f>VLOOKUP(K81,'EHR-Patient Count'!K:M,3,FALSE)</f>
        <v>1</v>
      </c>
      <c r="N81" s="33">
        <f t="shared" si="11"/>
        <v>2</v>
      </c>
      <c r="O81" s="37">
        <f t="shared" si="12"/>
        <v>1</v>
      </c>
      <c r="P81" s="33" t="str">
        <f>VLOOKUP(LEFT(J81,7),Measures!K:V,12,FALSE)</f>
        <v>GT</v>
      </c>
      <c r="Q81" s="33" t="str">
        <f>VLOOKUP(LEFT(J81,7),Measures!K:W,13,FALSE)</f>
        <v>85%</v>
      </c>
      <c r="R81" s="33" t="str">
        <f t="shared" si="16"/>
        <v>PASS</v>
      </c>
      <c r="S81" s="33" t="b">
        <f t="shared" si="13"/>
        <v>0</v>
      </c>
      <c r="T81" s="33" t="b">
        <f t="shared" si="14"/>
        <v>0</v>
      </c>
      <c r="U81" s="33" t="str">
        <f t="shared" si="15"/>
        <v>PASS</v>
      </c>
      <c r="V81" s="33">
        <f>IF(AND(VLOOKUP(I81,Measures!B:I,7,FALSE)="Y",U81="PASS"),'Point Values'!$B$2,0)</f>
        <v>1</v>
      </c>
      <c r="W81" s="33">
        <f>IF(AND(VLOOKUP(I81,Measures!B:I,8,FALSE)="Y",U81="PASS"),'Point Values'!$B$3,0)</f>
        <v>0</v>
      </c>
      <c r="X81" s="33">
        <f>IF(AND(SUM(V81:W81)=0,U81="PASS"),'Point Values'!$B$4,0)</f>
        <v>0</v>
      </c>
      <c r="Y81" s="33">
        <f>IF(AND(SUM(V81:X81)=0,P81="GT",O81&gt;VLOOKUP(I81,'IIS Wide Rates'!G:I,3,FALSE)),'Point Values'!$B$5,IF(AND(SUM(V81:X81)=0,P81="LT",O81&lt;VLOOKUP(I81,'IIS Wide Rates'!G:I,3,FALSE)),'Point Values'!$B$5,0))</f>
        <v>0</v>
      </c>
      <c r="Z81" s="33">
        <f t="shared" si="17"/>
        <v>1</v>
      </c>
    </row>
    <row r="82" spans="1:26" x14ac:dyDescent="0.25">
      <c r="A82" t="s">
        <v>77</v>
      </c>
      <c r="B82" t="s">
        <v>52</v>
      </c>
      <c r="C82" s="46">
        <v>536</v>
      </c>
      <c r="D82" s="46">
        <v>537</v>
      </c>
      <c r="I82" s="33" t="str">
        <f>VLOOKUP(LEFT(J82,7),Measures!K:L,2,FALSE)</f>
        <v>1.06</v>
      </c>
      <c r="J82" s="33" t="str">
        <f t="shared" si="9"/>
        <v>MQE0650 - Patient address street is present</v>
      </c>
      <c r="K82" s="33" t="str">
        <f t="shared" si="10"/>
        <v>No EHR Specified</v>
      </c>
      <c r="L82" s="33">
        <f>VLOOKUP(K82,'EHR-Patient Count'!K:M,2,FALSE)</f>
        <v>537</v>
      </c>
      <c r="M82" s="33">
        <f>VLOOKUP(K82,'EHR-Patient Count'!K:M,3,FALSE)</f>
        <v>20</v>
      </c>
      <c r="N82" s="33">
        <f t="shared" si="11"/>
        <v>536</v>
      </c>
      <c r="O82" s="37">
        <f t="shared" si="12"/>
        <v>0.9981378026070763</v>
      </c>
      <c r="P82" s="33" t="str">
        <f>VLOOKUP(LEFT(J82,7),Measures!K:V,12,FALSE)</f>
        <v>GT</v>
      </c>
      <c r="Q82" s="33" t="str">
        <f>VLOOKUP(LEFT(J82,7),Measures!K:W,13,FALSE)</f>
        <v>85%</v>
      </c>
      <c r="R82" s="33" t="str">
        <f t="shared" si="16"/>
        <v>PASS</v>
      </c>
      <c r="S82" s="33" t="b">
        <f t="shared" si="13"/>
        <v>0</v>
      </c>
      <c r="T82" s="33" t="b">
        <f t="shared" si="14"/>
        <v>0</v>
      </c>
      <c r="U82" s="33" t="str">
        <f t="shared" si="15"/>
        <v>PASS</v>
      </c>
      <c r="V82" s="33">
        <f>IF(AND(VLOOKUP(I82,Measures!B:I,7,FALSE)="Y",U82="PASS"),'Point Values'!$B$2,0)</f>
        <v>1</v>
      </c>
      <c r="W82" s="33">
        <f>IF(AND(VLOOKUP(I82,Measures!B:I,8,FALSE)="Y",U82="PASS"),'Point Values'!$B$3,0)</f>
        <v>0</v>
      </c>
      <c r="X82" s="33">
        <f>IF(AND(SUM(V82:W82)=0,U82="PASS"),'Point Values'!$B$4,0)</f>
        <v>0</v>
      </c>
      <c r="Y82" s="33">
        <f>IF(AND(SUM(V82:X82)=0,P82="GT",O82&gt;VLOOKUP(I82,'IIS Wide Rates'!G:I,3,FALSE)),'Point Values'!$B$5,IF(AND(SUM(V82:X82)=0,P82="LT",O82&lt;VLOOKUP(I82,'IIS Wide Rates'!G:I,3,FALSE)),'Point Values'!$B$5,0))</f>
        <v>0</v>
      </c>
      <c r="Z82" s="33">
        <f t="shared" si="17"/>
        <v>1</v>
      </c>
    </row>
    <row r="83" spans="1:26" x14ac:dyDescent="0.25">
      <c r="A83" t="s">
        <v>77</v>
      </c>
      <c r="B83" t="s">
        <v>1107</v>
      </c>
      <c r="C83" s="46">
        <v>1995</v>
      </c>
      <c r="D83" s="46">
        <v>1995</v>
      </c>
      <c r="I83" s="33" t="str">
        <f>VLOOKUP(LEFT(J83,7),Measures!K:L,2,FALSE)</f>
        <v>1.06</v>
      </c>
      <c r="J83" s="33" t="str">
        <f t="shared" si="9"/>
        <v>MQE0650 - Patient address street is present</v>
      </c>
      <c r="K83" s="33" t="str">
        <f t="shared" si="10"/>
        <v>NetSmart MyEvolv</v>
      </c>
      <c r="L83" s="33">
        <f>VLOOKUP(K83,'EHR-Patient Count'!K:M,2,FALSE)</f>
        <v>1995</v>
      </c>
      <c r="M83" s="33">
        <f>VLOOKUP(K83,'EHR-Patient Count'!K:M,3,FALSE)</f>
        <v>8</v>
      </c>
      <c r="N83" s="33">
        <f t="shared" si="11"/>
        <v>1995</v>
      </c>
      <c r="O83" s="37">
        <f t="shared" si="12"/>
        <v>1</v>
      </c>
      <c r="P83" s="33" t="str">
        <f>VLOOKUP(LEFT(J83,7),Measures!K:V,12,FALSE)</f>
        <v>GT</v>
      </c>
      <c r="Q83" s="33" t="str">
        <f>VLOOKUP(LEFT(J83,7),Measures!K:W,13,FALSE)</f>
        <v>85%</v>
      </c>
      <c r="R83" s="33" t="str">
        <f t="shared" si="16"/>
        <v>PASS</v>
      </c>
      <c r="S83" s="33" t="b">
        <f t="shared" si="13"/>
        <v>0</v>
      </c>
      <c r="T83" s="33" t="b">
        <f t="shared" si="14"/>
        <v>0</v>
      </c>
      <c r="U83" s="33" t="str">
        <f t="shared" si="15"/>
        <v>PASS</v>
      </c>
      <c r="V83" s="33">
        <f>IF(AND(VLOOKUP(I83,Measures!B:I,7,FALSE)="Y",U83="PASS"),'Point Values'!$B$2,0)</f>
        <v>1</v>
      </c>
      <c r="W83" s="33">
        <f>IF(AND(VLOOKUP(I83,Measures!B:I,8,FALSE)="Y",U83="PASS"),'Point Values'!$B$3,0)</f>
        <v>0</v>
      </c>
      <c r="X83" s="33">
        <f>IF(AND(SUM(V83:W83)=0,U83="PASS"),'Point Values'!$B$4,0)</f>
        <v>0</v>
      </c>
      <c r="Y83" s="33">
        <f>IF(AND(SUM(V83:X83)=0,P83="GT",O83&gt;VLOOKUP(I83,'IIS Wide Rates'!G:I,3,FALSE)),'Point Values'!$B$5,IF(AND(SUM(V83:X83)=0,P83="LT",O83&lt;VLOOKUP(I83,'IIS Wide Rates'!G:I,3,FALSE)),'Point Values'!$B$5,0))</f>
        <v>0</v>
      </c>
      <c r="Z83" s="33">
        <f t="shared" si="17"/>
        <v>1</v>
      </c>
    </row>
    <row r="84" spans="1:26" x14ac:dyDescent="0.25">
      <c r="A84" t="s">
        <v>77</v>
      </c>
      <c r="B84" t="s">
        <v>1104</v>
      </c>
      <c r="C84" s="46">
        <v>18285</v>
      </c>
      <c r="D84" s="46">
        <v>18286</v>
      </c>
      <c r="I84" s="33" t="str">
        <f>VLOOKUP(LEFT(J84,7),Measures!K:L,2,FALSE)</f>
        <v>1.06</v>
      </c>
      <c r="J84" s="33" t="str">
        <f t="shared" si="9"/>
        <v>MQE0650 - Patient address street is present</v>
      </c>
      <c r="K84" s="33" t="str">
        <f t="shared" si="10"/>
        <v>Azalea Health EHR</v>
      </c>
      <c r="L84" s="33">
        <f>VLOOKUP(K84,'EHR-Patient Count'!K:M,2,FALSE)</f>
        <v>18286</v>
      </c>
      <c r="M84" s="33">
        <f>VLOOKUP(K84,'EHR-Patient Count'!K:M,3,FALSE)</f>
        <v>116</v>
      </c>
      <c r="N84" s="33">
        <f t="shared" si="11"/>
        <v>18285</v>
      </c>
      <c r="O84" s="37">
        <f t="shared" si="12"/>
        <v>0.99994531335447878</v>
      </c>
      <c r="P84" s="33" t="str">
        <f>VLOOKUP(LEFT(J84,7),Measures!K:V,12,FALSE)</f>
        <v>GT</v>
      </c>
      <c r="Q84" s="33" t="str">
        <f>VLOOKUP(LEFT(J84,7),Measures!K:W,13,FALSE)</f>
        <v>85%</v>
      </c>
      <c r="R84" s="33" t="str">
        <f t="shared" si="16"/>
        <v>PASS</v>
      </c>
      <c r="S84" s="33" t="b">
        <f t="shared" si="13"/>
        <v>0</v>
      </c>
      <c r="T84" s="33" t="b">
        <f t="shared" si="14"/>
        <v>0</v>
      </c>
      <c r="U84" s="33" t="str">
        <f t="shared" si="15"/>
        <v>PASS</v>
      </c>
      <c r="V84" s="33">
        <f>IF(AND(VLOOKUP(I84,Measures!B:I,7,FALSE)="Y",U84="PASS"),'Point Values'!$B$2,0)</f>
        <v>1</v>
      </c>
      <c r="W84" s="33">
        <f>IF(AND(VLOOKUP(I84,Measures!B:I,8,FALSE)="Y",U84="PASS"),'Point Values'!$B$3,0)</f>
        <v>0</v>
      </c>
      <c r="X84" s="33">
        <f>IF(AND(SUM(V84:W84)=0,U84="PASS"),'Point Values'!$B$4,0)</f>
        <v>0</v>
      </c>
      <c r="Y84" s="33">
        <f>IF(AND(SUM(V84:X84)=0,P84="GT",O84&gt;VLOOKUP(I84,'IIS Wide Rates'!G:I,3,FALSE)),'Point Values'!$B$5,IF(AND(SUM(V84:X84)=0,P84="LT",O84&lt;VLOOKUP(I84,'IIS Wide Rates'!G:I,3,FALSE)),'Point Values'!$B$5,0))</f>
        <v>0</v>
      </c>
      <c r="Z84" s="33">
        <f t="shared" si="17"/>
        <v>1</v>
      </c>
    </row>
    <row r="85" spans="1:26" x14ac:dyDescent="0.25">
      <c r="A85" t="s">
        <v>77</v>
      </c>
      <c r="B85" t="s">
        <v>1102</v>
      </c>
      <c r="C85" s="46">
        <v>2221</v>
      </c>
      <c r="D85" s="46">
        <v>2221</v>
      </c>
      <c r="I85" s="33" t="str">
        <f>VLOOKUP(LEFT(J85,7),Measures!K:L,2,FALSE)</f>
        <v>1.06</v>
      </c>
      <c r="J85" s="33" t="str">
        <f t="shared" si="9"/>
        <v>MQE0650 - Patient address street is present</v>
      </c>
      <c r="K85" s="33" t="str">
        <f t="shared" si="10"/>
        <v>AdvancedMD EHR</v>
      </c>
      <c r="L85" s="33">
        <f>VLOOKUP(K85,'EHR-Patient Count'!K:M,2,FALSE)</f>
        <v>2221</v>
      </c>
      <c r="M85" s="33">
        <f>VLOOKUP(K85,'EHR-Patient Count'!K:M,3,FALSE)</f>
        <v>8</v>
      </c>
      <c r="N85" s="33">
        <f t="shared" si="11"/>
        <v>2221</v>
      </c>
      <c r="O85" s="37">
        <f t="shared" si="12"/>
        <v>1</v>
      </c>
      <c r="P85" s="33" t="str">
        <f>VLOOKUP(LEFT(J85,7),Measures!K:V,12,FALSE)</f>
        <v>GT</v>
      </c>
      <c r="Q85" s="33" t="str">
        <f>VLOOKUP(LEFT(J85,7),Measures!K:W,13,FALSE)</f>
        <v>85%</v>
      </c>
      <c r="R85" s="33" t="str">
        <f t="shared" si="16"/>
        <v>PASS</v>
      </c>
      <c r="S85" s="33" t="b">
        <f t="shared" si="13"/>
        <v>0</v>
      </c>
      <c r="T85" s="33" t="b">
        <f t="shared" si="14"/>
        <v>0</v>
      </c>
      <c r="U85" s="33" t="str">
        <f t="shared" si="15"/>
        <v>PASS</v>
      </c>
      <c r="V85" s="33">
        <f>IF(AND(VLOOKUP(I85,Measures!B:I,7,FALSE)="Y",U85="PASS"),'Point Values'!$B$2,0)</f>
        <v>1</v>
      </c>
      <c r="W85" s="33">
        <f>IF(AND(VLOOKUP(I85,Measures!B:I,8,FALSE)="Y",U85="PASS"),'Point Values'!$B$3,0)</f>
        <v>0</v>
      </c>
      <c r="X85" s="33">
        <f>IF(AND(SUM(V85:W85)=0,U85="PASS"),'Point Values'!$B$4,0)</f>
        <v>0</v>
      </c>
      <c r="Y85" s="33">
        <f>IF(AND(SUM(V85:X85)=0,P85="GT",O85&gt;VLOOKUP(I85,'IIS Wide Rates'!G:I,3,FALSE)),'Point Values'!$B$5,IF(AND(SUM(V85:X85)=0,P85="LT",O85&lt;VLOOKUP(I85,'IIS Wide Rates'!G:I,3,FALSE)),'Point Values'!$B$5,0))</f>
        <v>0</v>
      </c>
      <c r="Z85" s="33">
        <f t="shared" si="17"/>
        <v>1</v>
      </c>
    </row>
    <row r="86" spans="1:26" x14ac:dyDescent="0.25">
      <c r="A86" t="s">
        <v>77</v>
      </c>
      <c r="B86" t="s">
        <v>1097</v>
      </c>
      <c r="C86" s="46">
        <v>3490</v>
      </c>
      <c r="D86" s="46">
        <v>3490</v>
      </c>
      <c r="I86" s="33" t="str">
        <f>VLOOKUP(LEFT(J86,7),Measures!K:L,2,FALSE)</f>
        <v>1.06</v>
      </c>
      <c r="J86" s="33" t="str">
        <f t="shared" si="9"/>
        <v>MQE0650 - Patient address street is present</v>
      </c>
      <c r="K86" s="33" t="str">
        <f t="shared" si="10"/>
        <v>eClinicalWorks V12</v>
      </c>
      <c r="L86" s="33">
        <f>VLOOKUP(K86,'EHR-Patient Count'!K:M,2,FALSE)</f>
        <v>3490</v>
      </c>
      <c r="M86" s="33">
        <f>VLOOKUP(K86,'EHR-Patient Count'!K:M,3,FALSE)</f>
        <v>13</v>
      </c>
      <c r="N86" s="33">
        <f t="shared" si="11"/>
        <v>3490</v>
      </c>
      <c r="O86" s="37">
        <f t="shared" si="12"/>
        <v>1</v>
      </c>
      <c r="P86" s="33" t="str">
        <f>VLOOKUP(LEFT(J86,7),Measures!K:V,12,FALSE)</f>
        <v>GT</v>
      </c>
      <c r="Q86" s="33" t="str">
        <f>VLOOKUP(LEFT(J86,7),Measures!K:W,13,FALSE)</f>
        <v>85%</v>
      </c>
      <c r="R86" s="33" t="str">
        <f t="shared" si="16"/>
        <v>PASS</v>
      </c>
      <c r="S86" s="33" t="b">
        <f t="shared" si="13"/>
        <v>0</v>
      </c>
      <c r="T86" s="33" t="b">
        <f t="shared" si="14"/>
        <v>0</v>
      </c>
      <c r="U86" s="33" t="str">
        <f t="shared" si="15"/>
        <v>PASS</v>
      </c>
      <c r="V86" s="33">
        <f>IF(AND(VLOOKUP(I86,Measures!B:I,7,FALSE)="Y",U86="PASS"),'Point Values'!$B$2,0)</f>
        <v>1</v>
      </c>
      <c r="W86" s="33">
        <f>IF(AND(VLOOKUP(I86,Measures!B:I,8,FALSE)="Y",U86="PASS"),'Point Values'!$B$3,0)</f>
        <v>0</v>
      </c>
      <c r="X86" s="33">
        <f>IF(AND(SUM(V86:W86)=0,U86="PASS"),'Point Values'!$B$4,0)</f>
        <v>0</v>
      </c>
      <c r="Y86" s="33">
        <f>IF(AND(SUM(V86:X86)=0,P86="GT",O86&gt;VLOOKUP(I86,'IIS Wide Rates'!G:I,3,FALSE)),'Point Values'!$B$5,IF(AND(SUM(V86:X86)=0,P86="LT",O86&lt;VLOOKUP(I86,'IIS Wide Rates'!G:I,3,FALSE)),'Point Values'!$B$5,0))</f>
        <v>0</v>
      </c>
      <c r="Z86" s="33">
        <f t="shared" si="17"/>
        <v>1</v>
      </c>
    </row>
    <row r="87" spans="1:26" x14ac:dyDescent="0.25">
      <c r="A87" t="s">
        <v>77</v>
      </c>
      <c r="B87" t="s">
        <v>1106</v>
      </c>
      <c r="C87" s="46">
        <v>552</v>
      </c>
      <c r="D87" s="46">
        <v>552</v>
      </c>
      <c r="I87" s="33" t="str">
        <f>VLOOKUP(LEFT(J87,7),Measures!K:L,2,FALSE)</f>
        <v>1.06</v>
      </c>
      <c r="J87" s="33" t="str">
        <f t="shared" si="9"/>
        <v>MQE0650 - Patient address street is present</v>
      </c>
      <c r="K87" s="33" t="str">
        <f t="shared" si="10"/>
        <v>Experity EHR</v>
      </c>
      <c r="L87" s="33">
        <f>VLOOKUP(K87,'EHR-Patient Count'!K:M,2,FALSE)</f>
        <v>552</v>
      </c>
      <c r="M87" s="33">
        <f>VLOOKUP(K87,'EHR-Patient Count'!K:M,3,FALSE)</f>
        <v>5</v>
      </c>
      <c r="N87" s="33">
        <f t="shared" si="11"/>
        <v>552</v>
      </c>
      <c r="O87" s="37">
        <f t="shared" si="12"/>
        <v>1</v>
      </c>
      <c r="P87" s="33" t="str">
        <f>VLOOKUP(LEFT(J87,7),Measures!K:V,12,FALSE)</f>
        <v>GT</v>
      </c>
      <c r="Q87" s="33" t="str">
        <f>VLOOKUP(LEFT(J87,7),Measures!K:W,13,FALSE)</f>
        <v>85%</v>
      </c>
      <c r="R87" s="33" t="str">
        <f t="shared" si="16"/>
        <v>PASS</v>
      </c>
      <c r="S87" s="33" t="b">
        <f t="shared" si="13"/>
        <v>0</v>
      </c>
      <c r="T87" s="33" t="b">
        <f t="shared" si="14"/>
        <v>0</v>
      </c>
      <c r="U87" s="33" t="str">
        <f t="shared" si="15"/>
        <v>PASS</v>
      </c>
      <c r="V87" s="33">
        <f>IF(AND(VLOOKUP(I87,Measures!B:I,7,FALSE)="Y",U87="PASS"),'Point Values'!$B$2,0)</f>
        <v>1</v>
      </c>
      <c r="W87" s="33">
        <f>IF(AND(VLOOKUP(I87,Measures!B:I,8,FALSE)="Y",U87="PASS"),'Point Values'!$B$3,0)</f>
        <v>0</v>
      </c>
      <c r="X87" s="33">
        <f>IF(AND(SUM(V87:W87)=0,U87="PASS"),'Point Values'!$B$4,0)</f>
        <v>0</v>
      </c>
      <c r="Y87" s="33">
        <f>IF(AND(SUM(V87:X87)=0,P87="GT",O87&gt;VLOOKUP(I87,'IIS Wide Rates'!G:I,3,FALSE)),'Point Values'!$B$5,IF(AND(SUM(V87:X87)=0,P87="LT",O87&lt;VLOOKUP(I87,'IIS Wide Rates'!G:I,3,FALSE)),'Point Values'!$B$5,0))</f>
        <v>0</v>
      </c>
      <c r="Z87" s="33">
        <f t="shared" si="17"/>
        <v>1</v>
      </c>
    </row>
    <row r="88" spans="1:26" x14ac:dyDescent="0.25">
      <c r="A88" t="s">
        <v>77</v>
      </c>
      <c r="B88" t="s">
        <v>1109</v>
      </c>
      <c r="C88" s="46">
        <v>85</v>
      </c>
      <c r="D88" s="46">
        <v>85</v>
      </c>
      <c r="I88" s="33" t="str">
        <f>VLOOKUP(LEFT(J88,7),Measures!K:L,2,FALSE)</f>
        <v>1.06</v>
      </c>
      <c r="J88" s="33" t="str">
        <f t="shared" si="9"/>
        <v>MQE0650 - Patient address street is present</v>
      </c>
      <c r="K88" s="33" t="str">
        <f t="shared" si="10"/>
        <v>OpenEMR (Open Source)</v>
      </c>
      <c r="L88" s="33">
        <f>VLOOKUP(K88,'EHR-Patient Count'!K:M,2,FALSE)</f>
        <v>85</v>
      </c>
      <c r="M88" s="33">
        <f>VLOOKUP(K88,'EHR-Patient Count'!K:M,3,FALSE)</f>
        <v>4</v>
      </c>
      <c r="N88" s="33">
        <f t="shared" si="11"/>
        <v>85</v>
      </c>
      <c r="O88" s="37">
        <f t="shared" si="12"/>
        <v>1</v>
      </c>
      <c r="P88" s="33" t="str">
        <f>VLOOKUP(LEFT(J88,7),Measures!K:V,12,FALSE)</f>
        <v>GT</v>
      </c>
      <c r="Q88" s="33" t="str">
        <f>VLOOKUP(LEFT(J88,7),Measures!K:W,13,FALSE)</f>
        <v>85%</v>
      </c>
      <c r="R88" s="33" t="str">
        <f t="shared" si="16"/>
        <v>PASS</v>
      </c>
      <c r="S88" s="33" t="b">
        <f t="shared" si="13"/>
        <v>0</v>
      </c>
      <c r="T88" s="33" t="b">
        <f t="shared" si="14"/>
        <v>0</v>
      </c>
      <c r="U88" s="33" t="str">
        <f t="shared" si="15"/>
        <v>PASS</v>
      </c>
      <c r="V88" s="33">
        <f>IF(AND(VLOOKUP(I88,Measures!B:I,7,FALSE)="Y",U88="PASS"),'Point Values'!$B$2,0)</f>
        <v>1</v>
      </c>
      <c r="W88" s="33">
        <f>IF(AND(VLOOKUP(I88,Measures!B:I,8,FALSE)="Y",U88="PASS"),'Point Values'!$B$3,0)</f>
        <v>0</v>
      </c>
      <c r="X88" s="33">
        <f>IF(AND(SUM(V88:W88)=0,U88="PASS"),'Point Values'!$B$4,0)</f>
        <v>0</v>
      </c>
      <c r="Y88" s="33">
        <f>IF(AND(SUM(V88:X88)=0,P88="GT",O88&gt;VLOOKUP(I88,'IIS Wide Rates'!G:I,3,FALSE)),'Point Values'!$B$5,IF(AND(SUM(V88:X88)=0,P88="LT",O88&lt;VLOOKUP(I88,'IIS Wide Rates'!G:I,3,FALSE)),'Point Values'!$B$5,0))</f>
        <v>0</v>
      </c>
      <c r="Z88" s="33">
        <f t="shared" si="17"/>
        <v>1</v>
      </c>
    </row>
    <row r="89" spans="1:26" x14ac:dyDescent="0.25">
      <c r="A89" t="s">
        <v>77</v>
      </c>
      <c r="B89" t="s">
        <v>1096</v>
      </c>
      <c r="C89" s="46">
        <v>3619</v>
      </c>
      <c r="D89" s="46">
        <v>3619</v>
      </c>
      <c r="I89" s="33" t="str">
        <f>VLOOKUP(LEFT(J89,7),Measures!K:L,2,FALSE)</f>
        <v>1.06</v>
      </c>
      <c r="J89" s="33" t="str">
        <f t="shared" si="9"/>
        <v>MQE0650 - Patient address street is present</v>
      </c>
      <c r="K89" s="33" t="str">
        <f t="shared" si="10"/>
        <v>Athems Clinicals</v>
      </c>
      <c r="L89" s="33">
        <f>VLOOKUP(K89,'EHR-Patient Count'!K:M,2,FALSE)</f>
        <v>3619</v>
      </c>
      <c r="M89" s="33">
        <f>VLOOKUP(K89,'EHR-Patient Count'!K:M,3,FALSE)</f>
        <v>8</v>
      </c>
      <c r="N89" s="33">
        <f t="shared" si="11"/>
        <v>3619</v>
      </c>
      <c r="O89" s="37">
        <f t="shared" si="12"/>
        <v>1</v>
      </c>
      <c r="P89" s="33" t="str">
        <f>VLOOKUP(LEFT(J89,7),Measures!K:V,12,FALSE)</f>
        <v>GT</v>
      </c>
      <c r="Q89" s="33" t="str">
        <f>VLOOKUP(LEFT(J89,7),Measures!K:W,13,FALSE)</f>
        <v>85%</v>
      </c>
      <c r="R89" s="33" t="str">
        <f t="shared" si="16"/>
        <v>PASS</v>
      </c>
      <c r="S89" s="33" t="b">
        <f t="shared" si="13"/>
        <v>0</v>
      </c>
      <c r="T89" s="33" t="b">
        <f t="shared" si="14"/>
        <v>0</v>
      </c>
      <c r="U89" s="33" t="str">
        <f t="shared" si="15"/>
        <v>PASS</v>
      </c>
      <c r="V89" s="33">
        <f>IF(AND(VLOOKUP(I89,Measures!B:I,7,FALSE)="Y",U89="PASS"),'Point Values'!$B$2,0)</f>
        <v>1</v>
      </c>
      <c r="W89" s="33">
        <f>IF(AND(VLOOKUP(I89,Measures!B:I,8,FALSE)="Y",U89="PASS"),'Point Values'!$B$3,0)</f>
        <v>0</v>
      </c>
      <c r="X89" s="33">
        <f>IF(AND(SUM(V89:W89)=0,U89="PASS"),'Point Values'!$B$4,0)</f>
        <v>0</v>
      </c>
      <c r="Y89" s="33">
        <f>IF(AND(SUM(V89:X89)=0,P89="GT",O89&gt;VLOOKUP(I89,'IIS Wide Rates'!G:I,3,FALSE)),'Point Values'!$B$5,IF(AND(SUM(V89:X89)=0,P89="LT",O89&lt;VLOOKUP(I89,'IIS Wide Rates'!G:I,3,FALSE)),'Point Values'!$B$5,0))</f>
        <v>0</v>
      </c>
      <c r="Z89" s="33">
        <f t="shared" si="17"/>
        <v>1</v>
      </c>
    </row>
    <row r="90" spans="1:26" x14ac:dyDescent="0.25">
      <c r="A90" t="s">
        <v>77</v>
      </c>
      <c r="B90" t="s">
        <v>1100</v>
      </c>
      <c r="C90" s="46">
        <v>104</v>
      </c>
      <c r="D90" s="46">
        <v>104</v>
      </c>
      <c r="I90" s="33" t="str">
        <f>VLOOKUP(LEFT(J90,7),Measures!K:L,2,FALSE)</f>
        <v>1.06</v>
      </c>
      <c r="J90" s="33" t="str">
        <f t="shared" si="9"/>
        <v>MQE0650 - Patient address street is present</v>
      </c>
      <c r="K90" s="33" t="str">
        <f t="shared" si="10"/>
        <v>MEDITECH Expanse</v>
      </c>
      <c r="L90" s="33">
        <f>VLOOKUP(K90,'EHR-Patient Count'!K:M,2,FALSE)</f>
        <v>104</v>
      </c>
      <c r="M90" s="33">
        <f>VLOOKUP(K90,'EHR-Patient Count'!K:M,3,FALSE)</f>
        <v>3</v>
      </c>
      <c r="N90" s="33">
        <f t="shared" si="11"/>
        <v>104</v>
      </c>
      <c r="O90" s="37">
        <f t="shared" si="12"/>
        <v>1</v>
      </c>
      <c r="P90" s="33" t="str">
        <f>VLOOKUP(LEFT(J90,7),Measures!K:V,12,FALSE)</f>
        <v>GT</v>
      </c>
      <c r="Q90" s="33" t="str">
        <f>VLOOKUP(LEFT(J90,7),Measures!K:W,13,FALSE)</f>
        <v>85%</v>
      </c>
      <c r="R90" s="33" t="str">
        <f t="shared" si="16"/>
        <v>PASS</v>
      </c>
      <c r="S90" s="33" t="b">
        <f t="shared" si="13"/>
        <v>0</v>
      </c>
      <c r="T90" s="33" t="b">
        <f t="shared" si="14"/>
        <v>0</v>
      </c>
      <c r="U90" s="33" t="str">
        <f t="shared" si="15"/>
        <v>PASS</v>
      </c>
      <c r="V90" s="33">
        <f>IF(AND(VLOOKUP(I90,Measures!B:I,7,FALSE)="Y",U90="PASS"),'Point Values'!$B$2,0)</f>
        <v>1</v>
      </c>
      <c r="W90" s="33">
        <f>IF(AND(VLOOKUP(I90,Measures!B:I,8,FALSE)="Y",U90="PASS"),'Point Values'!$B$3,0)</f>
        <v>0</v>
      </c>
      <c r="X90" s="33">
        <f>IF(AND(SUM(V90:W90)=0,U90="PASS"),'Point Values'!$B$4,0)</f>
        <v>0</v>
      </c>
      <c r="Y90" s="33">
        <f>IF(AND(SUM(V90:X90)=0,P90="GT",O90&gt;VLOOKUP(I90,'IIS Wide Rates'!G:I,3,FALSE)),'Point Values'!$B$5,IF(AND(SUM(V90:X90)=0,P90="LT",O90&lt;VLOOKUP(I90,'IIS Wide Rates'!G:I,3,FALSE)),'Point Values'!$B$5,0))</f>
        <v>0</v>
      </c>
      <c r="Z90" s="33">
        <f t="shared" si="17"/>
        <v>1</v>
      </c>
    </row>
    <row r="91" spans="1:26" x14ac:dyDescent="0.25">
      <c r="A91" t="s">
        <v>77</v>
      </c>
      <c r="B91" t="s">
        <v>1103</v>
      </c>
      <c r="C91" s="46">
        <v>146</v>
      </c>
      <c r="D91" s="46">
        <v>146</v>
      </c>
      <c r="I91" s="33" t="str">
        <f>VLOOKUP(LEFT(J91,7),Measures!K:L,2,FALSE)</f>
        <v>1.06</v>
      </c>
      <c r="J91" s="33" t="str">
        <f t="shared" si="9"/>
        <v>MQE0650 - Patient address street is present</v>
      </c>
      <c r="K91" s="33" t="str">
        <f t="shared" si="10"/>
        <v>DrChrono EHR</v>
      </c>
      <c r="L91" s="33">
        <f>VLOOKUP(K91,'EHR-Patient Count'!K:M,2,FALSE)</f>
        <v>146</v>
      </c>
      <c r="M91" s="33">
        <f>VLOOKUP(K91,'EHR-Patient Count'!K:M,3,FALSE)</f>
        <v>3</v>
      </c>
      <c r="N91" s="33">
        <f t="shared" si="11"/>
        <v>146</v>
      </c>
      <c r="O91" s="37">
        <f t="shared" si="12"/>
        <v>1</v>
      </c>
      <c r="P91" s="33" t="str">
        <f>VLOOKUP(LEFT(J91,7),Measures!K:V,12,FALSE)</f>
        <v>GT</v>
      </c>
      <c r="Q91" s="33" t="str">
        <f>VLOOKUP(LEFT(J91,7),Measures!K:W,13,FALSE)</f>
        <v>85%</v>
      </c>
      <c r="R91" s="33" t="str">
        <f t="shared" si="16"/>
        <v>PASS</v>
      </c>
      <c r="S91" s="33" t="b">
        <f t="shared" si="13"/>
        <v>0</v>
      </c>
      <c r="T91" s="33" t="b">
        <f t="shared" si="14"/>
        <v>0</v>
      </c>
      <c r="U91" s="33" t="str">
        <f t="shared" si="15"/>
        <v>PASS</v>
      </c>
      <c r="V91" s="33">
        <f>IF(AND(VLOOKUP(I91,Measures!B:I,7,FALSE)="Y",U91="PASS"),'Point Values'!$B$2,0)</f>
        <v>1</v>
      </c>
      <c r="W91" s="33">
        <f>IF(AND(VLOOKUP(I91,Measures!B:I,8,FALSE)="Y",U91="PASS"),'Point Values'!$B$3,0)</f>
        <v>0</v>
      </c>
      <c r="X91" s="33">
        <f>IF(AND(SUM(V91:W91)=0,U91="PASS"),'Point Values'!$B$4,0)</f>
        <v>0</v>
      </c>
      <c r="Y91" s="33">
        <f>IF(AND(SUM(V91:X91)=0,P91="GT",O91&gt;VLOOKUP(I91,'IIS Wide Rates'!G:I,3,FALSE)),'Point Values'!$B$5,IF(AND(SUM(V91:X91)=0,P91="LT",O91&lt;VLOOKUP(I91,'IIS Wide Rates'!G:I,3,FALSE)),'Point Values'!$B$5,0))</f>
        <v>0</v>
      </c>
      <c r="Z91" s="33">
        <f t="shared" si="17"/>
        <v>1</v>
      </c>
    </row>
    <row r="92" spans="1:26" x14ac:dyDescent="0.25">
      <c r="A92" t="s">
        <v>77</v>
      </c>
      <c r="B92" t="s">
        <v>1108</v>
      </c>
      <c r="C92" s="46">
        <v>55</v>
      </c>
      <c r="D92" s="46">
        <v>55</v>
      </c>
      <c r="I92" s="33" t="str">
        <f>VLOOKUP(LEFT(J92,7),Measures!K:L,2,FALSE)</f>
        <v>1.06</v>
      </c>
      <c r="J92" s="33" t="str">
        <f t="shared" si="9"/>
        <v>MQE0650 - Patient address street is present</v>
      </c>
      <c r="K92" s="33" t="str">
        <f t="shared" si="10"/>
        <v>MatrixCare EHR</v>
      </c>
      <c r="L92" s="33">
        <f>VLOOKUP(K92,'EHR-Patient Count'!K:M,2,FALSE)</f>
        <v>55</v>
      </c>
      <c r="M92" s="33">
        <f>VLOOKUP(K92,'EHR-Patient Count'!K:M,3,FALSE)</f>
        <v>5</v>
      </c>
      <c r="N92" s="33">
        <f t="shared" si="11"/>
        <v>55</v>
      </c>
      <c r="O92" s="37">
        <f t="shared" si="12"/>
        <v>1</v>
      </c>
      <c r="P92" s="33" t="str">
        <f>VLOOKUP(LEFT(J92,7),Measures!K:V,12,FALSE)</f>
        <v>GT</v>
      </c>
      <c r="Q92" s="33" t="str">
        <f>VLOOKUP(LEFT(J92,7),Measures!K:W,13,FALSE)</f>
        <v>85%</v>
      </c>
      <c r="R92" s="33" t="str">
        <f t="shared" si="16"/>
        <v>PASS</v>
      </c>
      <c r="S92" s="33" t="b">
        <f t="shared" si="13"/>
        <v>0</v>
      </c>
      <c r="T92" s="33" t="b">
        <f t="shared" si="14"/>
        <v>0</v>
      </c>
      <c r="U92" s="33" t="str">
        <f t="shared" si="15"/>
        <v>PASS</v>
      </c>
      <c r="V92" s="33">
        <f>IF(AND(VLOOKUP(I92,Measures!B:I,7,FALSE)="Y",U92="PASS"),'Point Values'!$B$2,0)</f>
        <v>1</v>
      </c>
      <c r="W92" s="33">
        <f>IF(AND(VLOOKUP(I92,Measures!B:I,8,FALSE)="Y",U92="PASS"),'Point Values'!$B$3,0)</f>
        <v>0</v>
      </c>
      <c r="X92" s="33">
        <f>IF(AND(SUM(V92:W92)=0,U92="PASS"),'Point Values'!$B$4,0)</f>
        <v>0</v>
      </c>
      <c r="Y92" s="33">
        <f>IF(AND(SUM(V92:X92)=0,P92="GT",O92&gt;VLOOKUP(I92,'IIS Wide Rates'!G:I,3,FALSE)),'Point Values'!$B$5,IF(AND(SUM(V92:X92)=0,P92="LT",O92&lt;VLOOKUP(I92,'IIS Wide Rates'!G:I,3,FALSE)),'Point Values'!$B$5,0))</f>
        <v>0</v>
      </c>
      <c r="Z92" s="33">
        <f t="shared" si="17"/>
        <v>1</v>
      </c>
    </row>
    <row r="93" spans="1:26" x14ac:dyDescent="0.25">
      <c r="A93" t="s">
        <v>77</v>
      </c>
      <c r="B93" t="s">
        <v>1099</v>
      </c>
      <c r="C93" s="46">
        <v>369</v>
      </c>
      <c r="D93" s="46">
        <v>369</v>
      </c>
      <c r="I93" s="33" t="str">
        <f>VLOOKUP(LEFT(J93,7),Measures!K:L,2,FALSE)</f>
        <v>1.06</v>
      </c>
      <c r="J93" s="33" t="str">
        <f t="shared" si="9"/>
        <v>MQE0650 - Patient address street is present</v>
      </c>
      <c r="K93" s="33" t="str">
        <f t="shared" si="10"/>
        <v>Veradigm EHR (formerly Allscripts)</v>
      </c>
      <c r="L93" s="33">
        <f>VLOOKUP(K93,'EHR-Patient Count'!K:M,2,FALSE)</f>
        <v>369</v>
      </c>
      <c r="M93" s="33">
        <f>VLOOKUP(K93,'EHR-Patient Count'!K:M,3,FALSE)</f>
        <v>13</v>
      </c>
      <c r="N93" s="33">
        <f t="shared" si="11"/>
        <v>369</v>
      </c>
      <c r="O93" s="37">
        <f t="shared" si="12"/>
        <v>1</v>
      </c>
      <c r="P93" s="33" t="str">
        <f>VLOOKUP(LEFT(J93,7),Measures!K:V,12,FALSE)</f>
        <v>GT</v>
      </c>
      <c r="Q93" s="33" t="str">
        <f>VLOOKUP(LEFT(J93,7),Measures!K:W,13,FALSE)</f>
        <v>85%</v>
      </c>
      <c r="R93" s="33" t="str">
        <f t="shared" si="16"/>
        <v>PASS</v>
      </c>
      <c r="S93" s="33" t="b">
        <f t="shared" si="13"/>
        <v>0</v>
      </c>
      <c r="T93" s="33" t="b">
        <f t="shared" si="14"/>
        <v>0</v>
      </c>
      <c r="U93" s="33" t="str">
        <f t="shared" si="15"/>
        <v>PASS</v>
      </c>
      <c r="V93" s="33">
        <f>IF(AND(VLOOKUP(I93,Measures!B:I,7,FALSE)="Y",U93="PASS"),'Point Values'!$B$2,0)</f>
        <v>1</v>
      </c>
      <c r="W93" s="33">
        <f>IF(AND(VLOOKUP(I93,Measures!B:I,8,FALSE)="Y",U93="PASS"),'Point Values'!$B$3,0)</f>
        <v>0</v>
      </c>
      <c r="X93" s="33">
        <f>IF(AND(SUM(V93:W93)=0,U93="PASS"),'Point Values'!$B$4,0)</f>
        <v>0</v>
      </c>
      <c r="Y93" s="33">
        <f>IF(AND(SUM(V93:X93)=0,P93="GT",O93&gt;VLOOKUP(I93,'IIS Wide Rates'!G:I,3,FALSE)),'Point Values'!$B$5,IF(AND(SUM(V93:X93)=0,P93="LT",O93&lt;VLOOKUP(I93,'IIS Wide Rates'!G:I,3,FALSE)),'Point Values'!$B$5,0))</f>
        <v>0</v>
      </c>
      <c r="Z93" s="33">
        <f t="shared" si="17"/>
        <v>1</v>
      </c>
    </row>
    <row r="94" spans="1:26" x14ac:dyDescent="0.25">
      <c r="A94" t="s">
        <v>77</v>
      </c>
      <c r="B94" t="s">
        <v>1095</v>
      </c>
      <c r="C94" s="46">
        <v>14</v>
      </c>
      <c r="D94" s="46">
        <v>14</v>
      </c>
      <c r="I94" s="33" t="str">
        <f>VLOOKUP(LEFT(J94,7),Measures!K:L,2,FALSE)</f>
        <v>1.06</v>
      </c>
      <c r="J94" s="33" t="str">
        <f t="shared" si="9"/>
        <v>MQE0650 - Patient address street is present</v>
      </c>
      <c r="K94" s="33" t="str">
        <f t="shared" si="10"/>
        <v>Epic Systems (EpicCare)</v>
      </c>
      <c r="L94" s="33">
        <f>VLOOKUP(K94,'EHR-Patient Count'!K:M,2,FALSE)</f>
        <v>14</v>
      </c>
      <c r="M94" s="33">
        <f>VLOOKUP(K94,'EHR-Patient Count'!K:M,3,FALSE)</f>
        <v>1</v>
      </c>
      <c r="N94" s="33">
        <f t="shared" si="11"/>
        <v>14</v>
      </c>
      <c r="O94" s="37">
        <f t="shared" si="12"/>
        <v>1</v>
      </c>
      <c r="P94" s="33" t="str">
        <f>VLOOKUP(LEFT(J94,7),Measures!K:V,12,FALSE)</f>
        <v>GT</v>
      </c>
      <c r="Q94" s="33" t="str">
        <f>VLOOKUP(LEFT(J94,7),Measures!K:W,13,FALSE)</f>
        <v>85%</v>
      </c>
      <c r="R94" s="33" t="str">
        <f t="shared" si="16"/>
        <v>PASS</v>
      </c>
      <c r="S94" s="33" t="b">
        <f t="shared" si="13"/>
        <v>0</v>
      </c>
      <c r="T94" s="33" t="b">
        <f t="shared" si="14"/>
        <v>0</v>
      </c>
      <c r="U94" s="33" t="str">
        <f t="shared" si="15"/>
        <v>PASS</v>
      </c>
      <c r="V94" s="33">
        <f>IF(AND(VLOOKUP(I94,Measures!B:I,7,FALSE)="Y",U94="PASS"),'Point Values'!$B$2,0)</f>
        <v>1</v>
      </c>
      <c r="W94" s="33">
        <f>IF(AND(VLOOKUP(I94,Measures!B:I,8,FALSE)="Y",U94="PASS"),'Point Values'!$B$3,0)</f>
        <v>0</v>
      </c>
      <c r="X94" s="33">
        <f>IF(AND(SUM(V94:W94)=0,U94="PASS"),'Point Values'!$B$4,0)</f>
        <v>0</v>
      </c>
      <c r="Y94" s="33">
        <f>IF(AND(SUM(V94:X94)=0,P94="GT",O94&gt;VLOOKUP(I94,'IIS Wide Rates'!G:I,3,FALSE)),'Point Values'!$B$5,IF(AND(SUM(V94:X94)=0,P94="LT",O94&lt;VLOOKUP(I94,'IIS Wide Rates'!G:I,3,FALSE)),'Point Values'!$B$5,0))</f>
        <v>0</v>
      </c>
      <c r="Z94" s="33">
        <f t="shared" si="17"/>
        <v>1</v>
      </c>
    </row>
    <row r="95" spans="1:26" x14ac:dyDescent="0.25">
      <c r="A95" t="s">
        <v>77</v>
      </c>
      <c r="B95" t="s">
        <v>1098</v>
      </c>
      <c r="C95" s="46">
        <v>5</v>
      </c>
      <c r="D95" s="46">
        <v>5</v>
      </c>
      <c r="I95" s="33" t="str">
        <f>VLOOKUP(LEFT(J95,7),Measures!K:L,2,FALSE)</f>
        <v>1.06</v>
      </c>
      <c r="J95" s="33" t="str">
        <f t="shared" si="9"/>
        <v>MQE0650 - Patient address street is present</v>
      </c>
      <c r="K95" s="33" t="str">
        <f t="shared" si="10"/>
        <v>NextGen Enterprise EHR</v>
      </c>
      <c r="L95" s="33">
        <f>VLOOKUP(K95,'EHR-Patient Count'!K:M,2,FALSE)</f>
        <v>5</v>
      </c>
      <c r="M95" s="33">
        <f>VLOOKUP(K95,'EHR-Patient Count'!K:M,3,FALSE)</f>
        <v>2</v>
      </c>
      <c r="N95" s="33">
        <f t="shared" si="11"/>
        <v>5</v>
      </c>
      <c r="O95" s="37">
        <f t="shared" si="12"/>
        <v>1</v>
      </c>
      <c r="P95" s="33" t="str">
        <f>VLOOKUP(LEFT(J95,7),Measures!K:V,12,FALSE)</f>
        <v>GT</v>
      </c>
      <c r="Q95" s="33" t="str">
        <f>VLOOKUP(LEFT(J95,7),Measures!K:W,13,FALSE)</f>
        <v>85%</v>
      </c>
      <c r="R95" s="33" t="str">
        <f t="shared" si="16"/>
        <v>PASS</v>
      </c>
      <c r="S95" s="33" t="b">
        <f t="shared" si="13"/>
        <v>0</v>
      </c>
      <c r="T95" s="33" t="b">
        <f t="shared" si="14"/>
        <v>0</v>
      </c>
      <c r="U95" s="33" t="str">
        <f t="shared" si="15"/>
        <v>PASS</v>
      </c>
      <c r="V95" s="33">
        <f>IF(AND(VLOOKUP(I95,Measures!B:I,7,FALSE)="Y",U95="PASS"),'Point Values'!$B$2,0)</f>
        <v>1</v>
      </c>
      <c r="W95" s="33">
        <f>IF(AND(VLOOKUP(I95,Measures!B:I,8,FALSE)="Y",U95="PASS"),'Point Values'!$B$3,0)</f>
        <v>0</v>
      </c>
      <c r="X95" s="33">
        <f>IF(AND(SUM(V95:W95)=0,U95="PASS"),'Point Values'!$B$4,0)</f>
        <v>0</v>
      </c>
      <c r="Y95" s="33">
        <f>IF(AND(SUM(V95:X95)=0,P95="GT",O95&gt;VLOOKUP(I95,'IIS Wide Rates'!G:I,3,FALSE)),'Point Values'!$B$5,IF(AND(SUM(V95:X95)=0,P95="LT",O95&lt;VLOOKUP(I95,'IIS Wide Rates'!G:I,3,FALSE)),'Point Values'!$B$5,0))</f>
        <v>0</v>
      </c>
      <c r="Z95" s="33">
        <f t="shared" si="17"/>
        <v>1</v>
      </c>
    </row>
    <row r="96" spans="1:26" x14ac:dyDescent="0.25">
      <c r="A96" t="s">
        <v>77</v>
      </c>
      <c r="B96" t="s">
        <v>1101</v>
      </c>
      <c r="C96" s="46">
        <v>9</v>
      </c>
      <c r="D96" s="46">
        <v>9</v>
      </c>
      <c r="I96" s="33" t="str">
        <f>VLOOKUP(LEFT(J96,7),Measures!K:L,2,FALSE)</f>
        <v>1.06</v>
      </c>
      <c r="J96" s="33" t="str">
        <f t="shared" si="9"/>
        <v>MQE0650 - Patient address street is present</v>
      </c>
      <c r="K96" s="33" t="str">
        <f t="shared" si="10"/>
        <v>Greenway Health (Prime Suite)</v>
      </c>
      <c r="L96" s="33">
        <f>VLOOKUP(K96,'EHR-Patient Count'!K:M,2,FALSE)</f>
        <v>9</v>
      </c>
      <c r="M96" s="33">
        <f>VLOOKUP(K96,'EHR-Patient Count'!K:M,3,FALSE)</f>
        <v>1</v>
      </c>
      <c r="N96" s="33">
        <f t="shared" si="11"/>
        <v>9</v>
      </c>
      <c r="O96" s="37">
        <f t="shared" si="12"/>
        <v>1</v>
      </c>
      <c r="P96" s="33" t="str">
        <f>VLOOKUP(LEFT(J96,7),Measures!K:V,12,FALSE)</f>
        <v>GT</v>
      </c>
      <c r="Q96" s="33" t="str">
        <f>VLOOKUP(LEFT(J96,7),Measures!K:W,13,FALSE)</f>
        <v>85%</v>
      </c>
      <c r="R96" s="33" t="str">
        <f t="shared" si="16"/>
        <v>PASS</v>
      </c>
      <c r="S96" s="33" t="b">
        <f t="shared" si="13"/>
        <v>0</v>
      </c>
      <c r="T96" s="33" t="b">
        <f t="shared" si="14"/>
        <v>0</v>
      </c>
      <c r="U96" s="33" t="str">
        <f t="shared" si="15"/>
        <v>PASS</v>
      </c>
      <c r="V96" s="33">
        <f>IF(AND(VLOOKUP(I96,Measures!B:I,7,FALSE)="Y",U96="PASS"),'Point Values'!$B$2,0)</f>
        <v>1</v>
      </c>
      <c r="W96" s="33">
        <f>IF(AND(VLOOKUP(I96,Measures!B:I,8,FALSE)="Y",U96="PASS"),'Point Values'!$B$3,0)</f>
        <v>0</v>
      </c>
      <c r="X96" s="33">
        <f>IF(AND(SUM(V96:W96)=0,U96="PASS"),'Point Values'!$B$4,0)</f>
        <v>0</v>
      </c>
      <c r="Y96" s="33">
        <f>IF(AND(SUM(V96:X96)=0,P96="GT",O96&gt;VLOOKUP(I96,'IIS Wide Rates'!G:I,3,FALSE)),'Point Values'!$B$5,IF(AND(SUM(V96:X96)=0,P96="LT",O96&lt;VLOOKUP(I96,'IIS Wide Rates'!G:I,3,FALSE)),'Point Values'!$B$5,0))</f>
        <v>0</v>
      </c>
      <c r="Z96" s="33">
        <f t="shared" si="17"/>
        <v>1</v>
      </c>
    </row>
    <row r="97" spans="1:26" x14ac:dyDescent="0.25">
      <c r="A97" t="s">
        <v>77</v>
      </c>
      <c r="B97" t="s">
        <v>1105</v>
      </c>
      <c r="C97" s="46">
        <v>2</v>
      </c>
      <c r="D97" s="46">
        <v>2</v>
      </c>
      <c r="I97" s="33" t="str">
        <f>VLOOKUP(LEFT(J97,7),Measures!K:L,2,FALSE)</f>
        <v>1.06</v>
      </c>
      <c r="J97" s="33" t="str">
        <f t="shared" si="9"/>
        <v>MQE0650 - Patient address street is present</v>
      </c>
      <c r="K97" s="33" t="str">
        <f t="shared" si="10"/>
        <v>CompuGroup Medical (CGM APRIMA)</v>
      </c>
      <c r="L97" s="33">
        <f>VLOOKUP(K97,'EHR-Patient Count'!K:M,2,FALSE)</f>
        <v>2</v>
      </c>
      <c r="M97" s="33">
        <f>VLOOKUP(K97,'EHR-Patient Count'!K:M,3,FALSE)</f>
        <v>1</v>
      </c>
      <c r="N97" s="33">
        <f t="shared" si="11"/>
        <v>2</v>
      </c>
      <c r="O97" s="37">
        <f t="shared" si="12"/>
        <v>1</v>
      </c>
      <c r="P97" s="33" t="str">
        <f>VLOOKUP(LEFT(J97,7),Measures!K:V,12,FALSE)</f>
        <v>GT</v>
      </c>
      <c r="Q97" s="33" t="str">
        <f>VLOOKUP(LEFT(J97,7),Measures!K:W,13,FALSE)</f>
        <v>85%</v>
      </c>
      <c r="R97" s="33" t="str">
        <f t="shared" si="16"/>
        <v>PASS</v>
      </c>
      <c r="S97" s="33" t="b">
        <f t="shared" si="13"/>
        <v>0</v>
      </c>
      <c r="T97" s="33" t="b">
        <f t="shared" si="14"/>
        <v>0</v>
      </c>
      <c r="U97" s="33" t="str">
        <f t="shared" si="15"/>
        <v>PASS</v>
      </c>
      <c r="V97" s="33">
        <f>IF(AND(VLOOKUP(I97,Measures!B:I,7,FALSE)="Y",U97="PASS"),'Point Values'!$B$2,0)</f>
        <v>1</v>
      </c>
      <c r="W97" s="33">
        <f>IF(AND(VLOOKUP(I97,Measures!B:I,8,FALSE)="Y",U97="PASS"),'Point Values'!$B$3,0)</f>
        <v>0</v>
      </c>
      <c r="X97" s="33">
        <f>IF(AND(SUM(V97:W97)=0,U97="PASS"),'Point Values'!$B$4,0)</f>
        <v>0</v>
      </c>
      <c r="Y97" s="33">
        <f>IF(AND(SUM(V97:X97)=0,P97="GT",O97&gt;VLOOKUP(I97,'IIS Wide Rates'!G:I,3,FALSE)),'Point Values'!$B$5,IF(AND(SUM(V97:X97)=0,P97="LT",O97&lt;VLOOKUP(I97,'IIS Wide Rates'!G:I,3,FALSE)),'Point Values'!$B$5,0))</f>
        <v>0</v>
      </c>
      <c r="Z97" s="33">
        <f t="shared" si="17"/>
        <v>1</v>
      </c>
    </row>
    <row r="98" spans="1:26" x14ac:dyDescent="0.25">
      <c r="A98" t="s">
        <v>83</v>
      </c>
      <c r="B98" t="s">
        <v>52</v>
      </c>
      <c r="C98" s="46">
        <v>537</v>
      </c>
      <c r="D98" s="46">
        <v>537</v>
      </c>
      <c r="I98" s="33" t="str">
        <f>VLOOKUP(LEFT(J98,7),Measures!K:L,2,FALSE)</f>
        <v>1.09</v>
      </c>
      <c r="J98" s="33" t="str">
        <f t="shared" si="9"/>
        <v>MQE0652 - Patient address zip is present</v>
      </c>
      <c r="K98" s="33" t="str">
        <f t="shared" si="10"/>
        <v>No EHR Specified</v>
      </c>
      <c r="L98" s="33">
        <f>VLOOKUP(K98,'EHR-Patient Count'!K:M,2,FALSE)</f>
        <v>537</v>
      </c>
      <c r="M98" s="33">
        <f>VLOOKUP(K98,'EHR-Patient Count'!K:M,3,FALSE)</f>
        <v>20</v>
      </c>
      <c r="N98" s="33">
        <f t="shared" si="11"/>
        <v>537</v>
      </c>
      <c r="O98" s="37">
        <f t="shared" si="12"/>
        <v>1</v>
      </c>
      <c r="P98" s="33" t="str">
        <f>VLOOKUP(LEFT(J98,7),Measures!K:V,12,FALSE)</f>
        <v>GT</v>
      </c>
      <c r="Q98" s="33" t="str">
        <f>VLOOKUP(LEFT(J98,7),Measures!K:W,13,FALSE)</f>
        <v>85%</v>
      </c>
      <c r="R98" s="33" t="str">
        <f t="shared" si="16"/>
        <v>PASS</v>
      </c>
      <c r="S98" s="33" t="b">
        <f t="shared" si="13"/>
        <v>0</v>
      </c>
      <c r="T98" s="33" t="b">
        <f t="shared" si="14"/>
        <v>0</v>
      </c>
      <c r="U98" s="33" t="str">
        <f t="shared" si="15"/>
        <v>PASS</v>
      </c>
      <c r="V98" s="33">
        <f>IF(AND(VLOOKUP(I98,Measures!B:I,7,FALSE)="Y",U98="PASS"),'Point Values'!$B$2,0)</f>
        <v>1</v>
      </c>
      <c r="W98" s="33">
        <f>IF(AND(VLOOKUP(I98,Measures!B:I,8,FALSE)="Y",U98="PASS"),'Point Values'!$B$3,0)</f>
        <v>0</v>
      </c>
      <c r="X98" s="33">
        <f>IF(AND(SUM(V98:W98)=0,U98="PASS"),'Point Values'!$B$4,0)</f>
        <v>0</v>
      </c>
      <c r="Y98" s="33">
        <f>IF(AND(SUM(V98:X98)=0,P98="GT",O98&gt;VLOOKUP(I98,'IIS Wide Rates'!G:I,3,FALSE)),'Point Values'!$B$5,IF(AND(SUM(V98:X98)=0,P98="LT",O98&lt;VLOOKUP(I98,'IIS Wide Rates'!G:I,3,FALSE)),'Point Values'!$B$5,0))</f>
        <v>0</v>
      </c>
      <c r="Z98" s="33">
        <f t="shared" si="17"/>
        <v>1</v>
      </c>
    </row>
    <row r="99" spans="1:26" x14ac:dyDescent="0.25">
      <c r="A99" t="s">
        <v>83</v>
      </c>
      <c r="B99" t="s">
        <v>1107</v>
      </c>
      <c r="C99" s="46">
        <v>1995</v>
      </c>
      <c r="D99" s="46">
        <v>1995</v>
      </c>
      <c r="I99" s="33" t="str">
        <f>VLOOKUP(LEFT(J99,7),Measures!K:L,2,FALSE)</f>
        <v>1.09</v>
      </c>
      <c r="J99" s="33" t="str">
        <f t="shared" si="9"/>
        <v>MQE0652 - Patient address zip is present</v>
      </c>
      <c r="K99" s="33" t="str">
        <f t="shared" si="10"/>
        <v>NetSmart MyEvolv</v>
      </c>
      <c r="L99" s="33">
        <f>VLOOKUP(K99,'EHR-Patient Count'!K:M,2,FALSE)</f>
        <v>1995</v>
      </c>
      <c r="M99" s="33">
        <f>VLOOKUP(K99,'EHR-Patient Count'!K:M,3,FALSE)</f>
        <v>8</v>
      </c>
      <c r="N99" s="33">
        <f t="shared" si="11"/>
        <v>1995</v>
      </c>
      <c r="O99" s="37">
        <f t="shared" si="12"/>
        <v>1</v>
      </c>
      <c r="P99" s="33" t="str">
        <f>VLOOKUP(LEFT(J99,7),Measures!K:V,12,FALSE)</f>
        <v>GT</v>
      </c>
      <c r="Q99" s="33" t="str">
        <f>VLOOKUP(LEFT(J99,7),Measures!K:W,13,FALSE)</f>
        <v>85%</v>
      </c>
      <c r="R99" s="33" t="str">
        <f t="shared" si="16"/>
        <v>PASS</v>
      </c>
      <c r="S99" s="33" t="b">
        <f t="shared" si="13"/>
        <v>0</v>
      </c>
      <c r="T99" s="33" t="b">
        <f t="shared" si="14"/>
        <v>0</v>
      </c>
      <c r="U99" s="33" t="str">
        <f t="shared" si="15"/>
        <v>PASS</v>
      </c>
      <c r="V99" s="33">
        <f>IF(AND(VLOOKUP(I99,Measures!B:I,7,FALSE)="Y",U99="PASS"),'Point Values'!$B$2,0)</f>
        <v>1</v>
      </c>
      <c r="W99" s="33">
        <f>IF(AND(VLOOKUP(I99,Measures!B:I,8,FALSE)="Y",U99="PASS"),'Point Values'!$B$3,0)</f>
        <v>0</v>
      </c>
      <c r="X99" s="33">
        <f>IF(AND(SUM(V99:W99)=0,U99="PASS"),'Point Values'!$B$4,0)</f>
        <v>0</v>
      </c>
      <c r="Y99" s="33">
        <f>IF(AND(SUM(V99:X99)=0,P99="GT",O99&gt;VLOOKUP(I99,'IIS Wide Rates'!G:I,3,FALSE)),'Point Values'!$B$5,IF(AND(SUM(V99:X99)=0,P99="LT",O99&lt;VLOOKUP(I99,'IIS Wide Rates'!G:I,3,FALSE)),'Point Values'!$B$5,0))</f>
        <v>0</v>
      </c>
      <c r="Z99" s="33">
        <f t="shared" si="17"/>
        <v>1</v>
      </c>
    </row>
    <row r="100" spans="1:26" x14ac:dyDescent="0.25">
      <c r="A100" t="s">
        <v>83</v>
      </c>
      <c r="B100" t="s">
        <v>1104</v>
      </c>
      <c r="C100" s="46">
        <v>18285</v>
      </c>
      <c r="D100" s="46">
        <v>18286</v>
      </c>
      <c r="I100" s="33" t="str">
        <f>VLOOKUP(LEFT(J100,7),Measures!K:L,2,FALSE)</f>
        <v>1.09</v>
      </c>
      <c r="J100" s="33" t="str">
        <f t="shared" si="9"/>
        <v>MQE0652 - Patient address zip is present</v>
      </c>
      <c r="K100" s="33" t="str">
        <f t="shared" si="10"/>
        <v>Azalea Health EHR</v>
      </c>
      <c r="L100" s="33">
        <f>VLOOKUP(K100,'EHR-Patient Count'!K:M,2,FALSE)</f>
        <v>18286</v>
      </c>
      <c r="M100" s="33">
        <f>VLOOKUP(K100,'EHR-Patient Count'!K:M,3,FALSE)</f>
        <v>116</v>
      </c>
      <c r="N100" s="33">
        <f t="shared" si="11"/>
        <v>18285</v>
      </c>
      <c r="O100" s="37">
        <f t="shared" si="12"/>
        <v>0.99994531335447878</v>
      </c>
      <c r="P100" s="33" t="str">
        <f>VLOOKUP(LEFT(J100,7),Measures!K:V,12,FALSE)</f>
        <v>GT</v>
      </c>
      <c r="Q100" s="33" t="str">
        <f>VLOOKUP(LEFT(J100,7),Measures!K:W,13,FALSE)</f>
        <v>85%</v>
      </c>
      <c r="R100" s="33" t="str">
        <f t="shared" si="16"/>
        <v>PASS</v>
      </c>
      <c r="S100" s="33" t="b">
        <f t="shared" si="13"/>
        <v>0</v>
      </c>
      <c r="T100" s="33" t="b">
        <f t="shared" si="14"/>
        <v>0</v>
      </c>
      <c r="U100" s="33" t="str">
        <f t="shared" si="15"/>
        <v>PASS</v>
      </c>
      <c r="V100" s="33">
        <f>IF(AND(VLOOKUP(I100,Measures!B:I,7,FALSE)="Y",U100="PASS"),'Point Values'!$B$2,0)</f>
        <v>1</v>
      </c>
      <c r="W100" s="33">
        <f>IF(AND(VLOOKUP(I100,Measures!B:I,8,FALSE)="Y",U100="PASS"),'Point Values'!$B$3,0)</f>
        <v>0</v>
      </c>
      <c r="X100" s="33">
        <f>IF(AND(SUM(V100:W100)=0,U100="PASS"),'Point Values'!$B$4,0)</f>
        <v>0</v>
      </c>
      <c r="Y100" s="33">
        <f>IF(AND(SUM(V100:X100)=0,P100="GT",O100&gt;VLOOKUP(I100,'IIS Wide Rates'!G:I,3,FALSE)),'Point Values'!$B$5,IF(AND(SUM(V100:X100)=0,P100="LT",O100&lt;VLOOKUP(I100,'IIS Wide Rates'!G:I,3,FALSE)),'Point Values'!$B$5,0))</f>
        <v>0</v>
      </c>
      <c r="Z100" s="33">
        <f t="shared" si="17"/>
        <v>1</v>
      </c>
    </row>
    <row r="101" spans="1:26" x14ac:dyDescent="0.25">
      <c r="A101" t="s">
        <v>83</v>
      </c>
      <c r="B101" t="s">
        <v>1102</v>
      </c>
      <c r="C101" s="46">
        <v>2221</v>
      </c>
      <c r="D101" s="46">
        <v>2221</v>
      </c>
      <c r="I101" s="33" t="str">
        <f>VLOOKUP(LEFT(J101,7),Measures!K:L,2,FALSE)</f>
        <v>1.09</v>
      </c>
      <c r="J101" s="33" t="str">
        <f t="shared" si="9"/>
        <v>MQE0652 - Patient address zip is present</v>
      </c>
      <c r="K101" s="33" t="str">
        <f t="shared" si="10"/>
        <v>AdvancedMD EHR</v>
      </c>
      <c r="L101" s="33">
        <f>VLOOKUP(K101,'EHR-Patient Count'!K:M,2,FALSE)</f>
        <v>2221</v>
      </c>
      <c r="M101" s="33">
        <f>VLOOKUP(K101,'EHR-Patient Count'!K:M,3,FALSE)</f>
        <v>8</v>
      </c>
      <c r="N101" s="33">
        <f t="shared" si="11"/>
        <v>2221</v>
      </c>
      <c r="O101" s="37">
        <f t="shared" si="12"/>
        <v>1</v>
      </c>
      <c r="P101" s="33" t="str">
        <f>VLOOKUP(LEFT(J101,7),Measures!K:V,12,FALSE)</f>
        <v>GT</v>
      </c>
      <c r="Q101" s="33" t="str">
        <f>VLOOKUP(LEFT(J101,7),Measures!K:W,13,FALSE)</f>
        <v>85%</v>
      </c>
      <c r="R101" s="33" t="str">
        <f t="shared" si="16"/>
        <v>PASS</v>
      </c>
      <c r="S101" s="33" t="b">
        <f t="shared" si="13"/>
        <v>0</v>
      </c>
      <c r="T101" s="33" t="b">
        <f t="shared" si="14"/>
        <v>0</v>
      </c>
      <c r="U101" s="33" t="str">
        <f t="shared" si="15"/>
        <v>PASS</v>
      </c>
      <c r="V101" s="33">
        <f>IF(AND(VLOOKUP(I101,Measures!B:I,7,FALSE)="Y",U101="PASS"),'Point Values'!$B$2,0)</f>
        <v>1</v>
      </c>
      <c r="W101" s="33">
        <f>IF(AND(VLOOKUP(I101,Measures!B:I,8,FALSE)="Y",U101="PASS"),'Point Values'!$B$3,0)</f>
        <v>0</v>
      </c>
      <c r="X101" s="33">
        <f>IF(AND(SUM(V101:W101)=0,U101="PASS"),'Point Values'!$B$4,0)</f>
        <v>0</v>
      </c>
      <c r="Y101" s="33">
        <f>IF(AND(SUM(V101:X101)=0,P101="GT",O101&gt;VLOOKUP(I101,'IIS Wide Rates'!G:I,3,FALSE)),'Point Values'!$B$5,IF(AND(SUM(V101:X101)=0,P101="LT",O101&lt;VLOOKUP(I101,'IIS Wide Rates'!G:I,3,FALSE)),'Point Values'!$B$5,0))</f>
        <v>0</v>
      </c>
      <c r="Z101" s="33">
        <f t="shared" si="17"/>
        <v>1</v>
      </c>
    </row>
    <row r="102" spans="1:26" x14ac:dyDescent="0.25">
      <c r="A102" t="s">
        <v>83</v>
      </c>
      <c r="B102" t="s">
        <v>1097</v>
      </c>
      <c r="C102" s="46">
        <v>3490</v>
      </c>
      <c r="D102" s="46">
        <v>3490</v>
      </c>
      <c r="I102" s="33" t="str">
        <f>VLOOKUP(LEFT(J102,7),Measures!K:L,2,FALSE)</f>
        <v>1.09</v>
      </c>
      <c r="J102" s="33" t="str">
        <f t="shared" si="9"/>
        <v>MQE0652 - Patient address zip is present</v>
      </c>
      <c r="K102" s="33" t="str">
        <f t="shared" si="10"/>
        <v>eClinicalWorks V12</v>
      </c>
      <c r="L102" s="33">
        <f>VLOOKUP(K102,'EHR-Patient Count'!K:M,2,FALSE)</f>
        <v>3490</v>
      </c>
      <c r="M102" s="33">
        <f>VLOOKUP(K102,'EHR-Patient Count'!K:M,3,FALSE)</f>
        <v>13</v>
      </c>
      <c r="N102" s="33">
        <f t="shared" si="11"/>
        <v>3490</v>
      </c>
      <c r="O102" s="37">
        <f t="shared" si="12"/>
        <v>1</v>
      </c>
      <c r="P102" s="33" t="str">
        <f>VLOOKUP(LEFT(J102,7),Measures!K:V,12,FALSE)</f>
        <v>GT</v>
      </c>
      <c r="Q102" s="33" t="str">
        <f>VLOOKUP(LEFT(J102,7),Measures!K:W,13,FALSE)</f>
        <v>85%</v>
      </c>
      <c r="R102" s="33" t="str">
        <f t="shared" si="16"/>
        <v>PASS</v>
      </c>
      <c r="S102" s="33" t="b">
        <f t="shared" si="13"/>
        <v>0</v>
      </c>
      <c r="T102" s="33" t="b">
        <f t="shared" si="14"/>
        <v>0</v>
      </c>
      <c r="U102" s="33" t="str">
        <f t="shared" si="15"/>
        <v>PASS</v>
      </c>
      <c r="V102" s="33">
        <f>IF(AND(VLOOKUP(I102,Measures!B:I,7,FALSE)="Y",U102="PASS"),'Point Values'!$B$2,0)</f>
        <v>1</v>
      </c>
      <c r="W102" s="33">
        <f>IF(AND(VLOOKUP(I102,Measures!B:I,8,FALSE)="Y",U102="PASS"),'Point Values'!$B$3,0)</f>
        <v>0</v>
      </c>
      <c r="X102" s="33">
        <f>IF(AND(SUM(V102:W102)=0,U102="PASS"),'Point Values'!$B$4,0)</f>
        <v>0</v>
      </c>
      <c r="Y102" s="33">
        <f>IF(AND(SUM(V102:X102)=0,P102="GT",O102&gt;VLOOKUP(I102,'IIS Wide Rates'!G:I,3,FALSE)),'Point Values'!$B$5,IF(AND(SUM(V102:X102)=0,P102="LT",O102&lt;VLOOKUP(I102,'IIS Wide Rates'!G:I,3,FALSE)),'Point Values'!$B$5,0))</f>
        <v>0</v>
      </c>
      <c r="Z102" s="33">
        <f t="shared" si="17"/>
        <v>1</v>
      </c>
    </row>
    <row r="103" spans="1:26" x14ac:dyDescent="0.25">
      <c r="A103" t="s">
        <v>83</v>
      </c>
      <c r="B103" t="s">
        <v>1106</v>
      </c>
      <c r="C103" s="46">
        <v>552</v>
      </c>
      <c r="D103" s="46">
        <v>552</v>
      </c>
      <c r="I103" s="33" t="str">
        <f>VLOOKUP(LEFT(J103,7),Measures!K:L,2,FALSE)</f>
        <v>1.09</v>
      </c>
      <c r="J103" s="33" t="str">
        <f t="shared" si="9"/>
        <v>MQE0652 - Patient address zip is present</v>
      </c>
      <c r="K103" s="33" t="str">
        <f t="shared" si="10"/>
        <v>Experity EHR</v>
      </c>
      <c r="L103" s="33">
        <f>VLOOKUP(K103,'EHR-Patient Count'!K:M,2,FALSE)</f>
        <v>552</v>
      </c>
      <c r="M103" s="33">
        <f>VLOOKUP(K103,'EHR-Patient Count'!K:M,3,FALSE)</f>
        <v>5</v>
      </c>
      <c r="N103" s="33">
        <f t="shared" si="11"/>
        <v>552</v>
      </c>
      <c r="O103" s="37">
        <f t="shared" si="12"/>
        <v>1</v>
      </c>
      <c r="P103" s="33" t="str">
        <f>VLOOKUP(LEFT(J103,7),Measures!K:V,12,FALSE)</f>
        <v>GT</v>
      </c>
      <c r="Q103" s="33" t="str">
        <f>VLOOKUP(LEFT(J103,7),Measures!K:W,13,FALSE)</f>
        <v>85%</v>
      </c>
      <c r="R103" s="33" t="str">
        <f t="shared" si="16"/>
        <v>PASS</v>
      </c>
      <c r="S103" s="33" t="b">
        <f t="shared" si="13"/>
        <v>0</v>
      </c>
      <c r="T103" s="33" t="b">
        <f t="shared" si="14"/>
        <v>0</v>
      </c>
      <c r="U103" s="33" t="str">
        <f t="shared" si="15"/>
        <v>PASS</v>
      </c>
      <c r="V103" s="33">
        <f>IF(AND(VLOOKUP(I103,Measures!B:I,7,FALSE)="Y",U103="PASS"),'Point Values'!$B$2,0)</f>
        <v>1</v>
      </c>
      <c r="W103" s="33">
        <f>IF(AND(VLOOKUP(I103,Measures!B:I,8,FALSE)="Y",U103="PASS"),'Point Values'!$B$3,0)</f>
        <v>0</v>
      </c>
      <c r="X103" s="33">
        <f>IF(AND(SUM(V103:W103)=0,U103="PASS"),'Point Values'!$B$4,0)</f>
        <v>0</v>
      </c>
      <c r="Y103" s="33">
        <f>IF(AND(SUM(V103:X103)=0,P103="GT",O103&gt;VLOOKUP(I103,'IIS Wide Rates'!G:I,3,FALSE)),'Point Values'!$B$5,IF(AND(SUM(V103:X103)=0,P103="LT",O103&lt;VLOOKUP(I103,'IIS Wide Rates'!G:I,3,FALSE)),'Point Values'!$B$5,0))</f>
        <v>0</v>
      </c>
      <c r="Z103" s="33">
        <f t="shared" si="17"/>
        <v>1</v>
      </c>
    </row>
    <row r="104" spans="1:26" x14ac:dyDescent="0.25">
      <c r="A104" t="s">
        <v>83</v>
      </c>
      <c r="B104" t="s">
        <v>1109</v>
      </c>
      <c r="C104" s="46">
        <v>85</v>
      </c>
      <c r="D104" s="46">
        <v>85</v>
      </c>
      <c r="I104" s="33" t="str">
        <f>VLOOKUP(LEFT(J104,7),Measures!K:L,2,FALSE)</f>
        <v>1.09</v>
      </c>
      <c r="J104" s="33" t="str">
        <f t="shared" si="9"/>
        <v>MQE0652 - Patient address zip is present</v>
      </c>
      <c r="K104" s="33" t="str">
        <f t="shared" si="10"/>
        <v>OpenEMR (Open Source)</v>
      </c>
      <c r="L104" s="33">
        <f>VLOOKUP(K104,'EHR-Patient Count'!K:M,2,FALSE)</f>
        <v>85</v>
      </c>
      <c r="M104" s="33">
        <f>VLOOKUP(K104,'EHR-Patient Count'!K:M,3,FALSE)</f>
        <v>4</v>
      </c>
      <c r="N104" s="33">
        <f t="shared" si="11"/>
        <v>85</v>
      </c>
      <c r="O104" s="37">
        <f t="shared" si="12"/>
        <v>1</v>
      </c>
      <c r="P104" s="33" t="str">
        <f>VLOOKUP(LEFT(J104,7),Measures!K:V,12,FALSE)</f>
        <v>GT</v>
      </c>
      <c r="Q104" s="33" t="str">
        <f>VLOOKUP(LEFT(J104,7),Measures!K:W,13,FALSE)</f>
        <v>85%</v>
      </c>
      <c r="R104" s="33" t="str">
        <f t="shared" si="16"/>
        <v>PASS</v>
      </c>
      <c r="S104" s="33" t="b">
        <f t="shared" si="13"/>
        <v>0</v>
      </c>
      <c r="T104" s="33" t="b">
        <f t="shared" si="14"/>
        <v>0</v>
      </c>
      <c r="U104" s="33" t="str">
        <f t="shared" si="15"/>
        <v>PASS</v>
      </c>
      <c r="V104" s="33">
        <f>IF(AND(VLOOKUP(I104,Measures!B:I,7,FALSE)="Y",U104="PASS"),'Point Values'!$B$2,0)</f>
        <v>1</v>
      </c>
      <c r="W104" s="33">
        <f>IF(AND(VLOOKUP(I104,Measures!B:I,8,FALSE)="Y",U104="PASS"),'Point Values'!$B$3,0)</f>
        <v>0</v>
      </c>
      <c r="X104" s="33">
        <f>IF(AND(SUM(V104:W104)=0,U104="PASS"),'Point Values'!$B$4,0)</f>
        <v>0</v>
      </c>
      <c r="Y104" s="33">
        <f>IF(AND(SUM(V104:X104)=0,P104="GT",O104&gt;VLOOKUP(I104,'IIS Wide Rates'!G:I,3,FALSE)),'Point Values'!$B$5,IF(AND(SUM(V104:X104)=0,P104="LT",O104&lt;VLOOKUP(I104,'IIS Wide Rates'!G:I,3,FALSE)),'Point Values'!$B$5,0))</f>
        <v>0</v>
      </c>
      <c r="Z104" s="33">
        <f t="shared" si="17"/>
        <v>1</v>
      </c>
    </row>
    <row r="105" spans="1:26" x14ac:dyDescent="0.25">
      <c r="A105" t="s">
        <v>83</v>
      </c>
      <c r="B105" t="s">
        <v>1096</v>
      </c>
      <c r="C105" s="46">
        <v>3619</v>
      </c>
      <c r="D105" s="46">
        <v>3619</v>
      </c>
      <c r="I105" s="33" t="str">
        <f>VLOOKUP(LEFT(J105,7),Measures!K:L,2,FALSE)</f>
        <v>1.09</v>
      </c>
      <c r="J105" s="33" t="str">
        <f t="shared" si="9"/>
        <v>MQE0652 - Patient address zip is present</v>
      </c>
      <c r="K105" s="33" t="str">
        <f t="shared" si="10"/>
        <v>Athems Clinicals</v>
      </c>
      <c r="L105" s="33">
        <f>VLOOKUP(K105,'EHR-Patient Count'!K:M,2,FALSE)</f>
        <v>3619</v>
      </c>
      <c r="M105" s="33">
        <f>VLOOKUP(K105,'EHR-Patient Count'!K:M,3,FALSE)</f>
        <v>8</v>
      </c>
      <c r="N105" s="33">
        <f t="shared" si="11"/>
        <v>3619</v>
      </c>
      <c r="O105" s="37">
        <f t="shared" si="12"/>
        <v>1</v>
      </c>
      <c r="P105" s="33" t="str">
        <f>VLOOKUP(LEFT(J105,7),Measures!K:V,12,FALSE)</f>
        <v>GT</v>
      </c>
      <c r="Q105" s="33" t="str">
        <f>VLOOKUP(LEFT(J105,7),Measures!K:W,13,FALSE)</f>
        <v>85%</v>
      </c>
      <c r="R105" s="33" t="str">
        <f t="shared" si="16"/>
        <v>PASS</v>
      </c>
      <c r="S105" s="33" t="b">
        <f t="shared" si="13"/>
        <v>0</v>
      </c>
      <c r="T105" s="33" t="b">
        <f t="shared" si="14"/>
        <v>0</v>
      </c>
      <c r="U105" s="33" t="str">
        <f t="shared" si="15"/>
        <v>PASS</v>
      </c>
      <c r="V105" s="33">
        <f>IF(AND(VLOOKUP(I105,Measures!B:I,7,FALSE)="Y",U105="PASS"),'Point Values'!$B$2,0)</f>
        <v>1</v>
      </c>
      <c r="W105" s="33">
        <f>IF(AND(VLOOKUP(I105,Measures!B:I,8,FALSE)="Y",U105="PASS"),'Point Values'!$B$3,0)</f>
        <v>0</v>
      </c>
      <c r="X105" s="33">
        <f>IF(AND(SUM(V105:W105)=0,U105="PASS"),'Point Values'!$B$4,0)</f>
        <v>0</v>
      </c>
      <c r="Y105" s="33">
        <f>IF(AND(SUM(V105:X105)=0,P105="GT",O105&gt;VLOOKUP(I105,'IIS Wide Rates'!G:I,3,FALSE)),'Point Values'!$B$5,IF(AND(SUM(V105:X105)=0,P105="LT",O105&lt;VLOOKUP(I105,'IIS Wide Rates'!G:I,3,FALSE)),'Point Values'!$B$5,0))</f>
        <v>0</v>
      </c>
      <c r="Z105" s="33">
        <f t="shared" si="17"/>
        <v>1</v>
      </c>
    </row>
    <row r="106" spans="1:26" x14ac:dyDescent="0.25">
      <c r="A106" t="s">
        <v>83</v>
      </c>
      <c r="B106" t="s">
        <v>1100</v>
      </c>
      <c r="C106" s="46">
        <v>104</v>
      </c>
      <c r="D106" s="46">
        <v>104</v>
      </c>
      <c r="I106" s="33" t="str">
        <f>VLOOKUP(LEFT(J106,7),Measures!K:L,2,FALSE)</f>
        <v>1.09</v>
      </c>
      <c r="J106" s="33" t="str">
        <f t="shared" si="9"/>
        <v>MQE0652 - Patient address zip is present</v>
      </c>
      <c r="K106" s="33" t="str">
        <f t="shared" si="10"/>
        <v>MEDITECH Expanse</v>
      </c>
      <c r="L106" s="33">
        <f>VLOOKUP(K106,'EHR-Patient Count'!K:M,2,FALSE)</f>
        <v>104</v>
      </c>
      <c r="M106" s="33">
        <f>VLOOKUP(K106,'EHR-Patient Count'!K:M,3,FALSE)</f>
        <v>3</v>
      </c>
      <c r="N106" s="33">
        <f t="shared" si="11"/>
        <v>104</v>
      </c>
      <c r="O106" s="37">
        <f t="shared" si="12"/>
        <v>1</v>
      </c>
      <c r="P106" s="33" t="str">
        <f>VLOOKUP(LEFT(J106,7),Measures!K:V,12,FALSE)</f>
        <v>GT</v>
      </c>
      <c r="Q106" s="33" t="str">
        <f>VLOOKUP(LEFT(J106,7),Measures!K:W,13,FALSE)</f>
        <v>85%</v>
      </c>
      <c r="R106" s="33" t="str">
        <f t="shared" si="16"/>
        <v>PASS</v>
      </c>
      <c r="S106" s="33" t="b">
        <f t="shared" si="13"/>
        <v>0</v>
      </c>
      <c r="T106" s="33" t="b">
        <f t="shared" si="14"/>
        <v>0</v>
      </c>
      <c r="U106" s="33" t="str">
        <f t="shared" si="15"/>
        <v>PASS</v>
      </c>
      <c r="V106" s="33">
        <f>IF(AND(VLOOKUP(I106,Measures!B:I,7,FALSE)="Y",U106="PASS"),'Point Values'!$B$2,0)</f>
        <v>1</v>
      </c>
      <c r="W106" s="33">
        <f>IF(AND(VLOOKUP(I106,Measures!B:I,8,FALSE)="Y",U106="PASS"),'Point Values'!$B$3,0)</f>
        <v>0</v>
      </c>
      <c r="X106" s="33">
        <f>IF(AND(SUM(V106:W106)=0,U106="PASS"),'Point Values'!$B$4,0)</f>
        <v>0</v>
      </c>
      <c r="Y106" s="33">
        <f>IF(AND(SUM(V106:X106)=0,P106="GT",O106&gt;VLOOKUP(I106,'IIS Wide Rates'!G:I,3,FALSE)),'Point Values'!$B$5,IF(AND(SUM(V106:X106)=0,P106="LT",O106&lt;VLOOKUP(I106,'IIS Wide Rates'!G:I,3,FALSE)),'Point Values'!$B$5,0))</f>
        <v>0</v>
      </c>
      <c r="Z106" s="33">
        <f t="shared" si="17"/>
        <v>1</v>
      </c>
    </row>
    <row r="107" spans="1:26" x14ac:dyDescent="0.25">
      <c r="A107" t="s">
        <v>83</v>
      </c>
      <c r="B107" t="s">
        <v>1103</v>
      </c>
      <c r="C107" s="46">
        <v>146</v>
      </c>
      <c r="D107" s="46">
        <v>146</v>
      </c>
      <c r="I107" s="33" t="str">
        <f>VLOOKUP(LEFT(J107,7),Measures!K:L,2,FALSE)</f>
        <v>1.09</v>
      </c>
      <c r="J107" s="33" t="str">
        <f t="shared" si="9"/>
        <v>MQE0652 - Patient address zip is present</v>
      </c>
      <c r="K107" s="33" t="str">
        <f t="shared" si="10"/>
        <v>DrChrono EHR</v>
      </c>
      <c r="L107" s="33">
        <f>VLOOKUP(K107,'EHR-Patient Count'!K:M,2,FALSE)</f>
        <v>146</v>
      </c>
      <c r="M107" s="33">
        <f>VLOOKUP(K107,'EHR-Patient Count'!K:M,3,FALSE)</f>
        <v>3</v>
      </c>
      <c r="N107" s="33">
        <f t="shared" si="11"/>
        <v>146</v>
      </c>
      <c r="O107" s="37">
        <f t="shared" si="12"/>
        <v>1</v>
      </c>
      <c r="P107" s="33" t="str">
        <f>VLOOKUP(LEFT(J107,7),Measures!K:V,12,FALSE)</f>
        <v>GT</v>
      </c>
      <c r="Q107" s="33" t="str">
        <f>VLOOKUP(LEFT(J107,7),Measures!K:W,13,FALSE)</f>
        <v>85%</v>
      </c>
      <c r="R107" s="33" t="str">
        <f t="shared" si="16"/>
        <v>PASS</v>
      </c>
      <c r="S107" s="33" t="b">
        <f t="shared" si="13"/>
        <v>0</v>
      </c>
      <c r="T107" s="33" t="b">
        <f t="shared" si="14"/>
        <v>0</v>
      </c>
      <c r="U107" s="33" t="str">
        <f t="shared" si="15"/>
        <v>PASS</v>
      </c>
      <c r="V107" s="33">
        <f>IF(AND(VLOOKUP(I107,Measures!B:I,7,FALSE)="Y",U107="PASS"),'Point Values'!$B$2,0)</f>
        <v>1</v>
      </c>
      <c r="W107" s="33">
        <f>IF(AND(VLOOKUP(I107,Measures!B:I,8,FALSE)="Y",U107="PASS"),'Point Values'!$B$3,0)</f>
        <v>0</v>
      </c>
      <c r="X107" s="33">
        <f>IF(AND(SUM(V107:W107)=0,U107="PASS"),'Point Values'!$B$4,0)</f>
        <v>0</v>
      </c>
      <c r="Y107" s="33">
        <f>IF(AND(SUM(V107:X107)=0,P107="GT",O107&gt;VLOOKUP(I107,'IIS Wide Rates'!G:I,3,FALSE)),'Point Values'!$B$5,IF(AND(SUM(V107:X107)=0,P107="LT",O107&lt;VLOOKUP(I107,'IIS Wide Rates'!G:I,3,FALSE)),'Point Values'!$B$5,0))</f>
        <v>0</v>
      </c>
      <c r="Z107" s="33">
        <f t="shared" si="17"/>
        <v>1</v>
      </c>
    </row>
    <row r="108" spans="1:26" x14ac:dyDescent="0.25">
      <c r="A108" t="s">
        <v>83</v>
      </c>
      <c r="B108" t="s">
        <v>1108</v>
      </c>
      <c r="C108" s="46">
        <v>55</v>
      </c>
      <c r="D108" s="46">
        <v>55</v>
      </c>
      <c r="I108" s="33" t="str">
        <f>VLOOKUP(LEFT(J108,7),Measures!K:L,2,FALSE)</f>
        <v>1.09</v>
      </c>
      <c r="J108" s="33" t="str">
        <f t="shared" si="9"/>
        <v>MQE0652 - Patient address zip is present</v>
      </c>
      <c r="K108" s="33" t="str">
        <f t="shared" si="10"/>
        <v>MatrixCare EHR</v>
      </c>
      <c r="L108" s="33">
        <f>VLOOKUP(K108,'EHR-Patient Count'!K:M,2,FALSE)</f>
        <v>55</v>
      </c>
      <c r="M108" s="33">
        <f>VLOOKUP(K108,'EHR-Patient Count'!K:M,3,FALSE)</f>
        <v>5</v>
      </c>
      <c r="N108" s="33">
        <f t="shared" si="11"/>
        <v>55</v>
      </c>
      <c r="O108" s="37">
        <f t="shared" si="12"/>
        <v>1</v>
      </c>
      <c r="P108" s="33" t="str">
        <f>VLOOKUP(LEFT(J108,7),Measures!K:V,12,FALSE)</f>
        <v>GT</v>
      </c>
      <c r="Q108" s="33" t="str">
        <f>VLOOKUP(LEFT(J108,7),Measures!K:W,13,FALSE)</f>
        <v>85%</v>
      </c>
      <c r="R108" s="33" t="str">
        <f t="shared" si="16"/>
        <v>PASS</v>
      </c>
      <c r="S108" s="33" t="b">
        <f t="shared" si="13"/>
        <v>0</v>
      </c>
      <c r="T108" s="33" t="b">
        <f t="shared" si="14"/>
        <v>0</v>
      </c>
      <c r="U108" s="33" t="str">
        <f t="shared" si="15"/>
        <v>PASS</v>
      </c>
      <c r="V108" s="33">
        <f>IF(AND(VLOOKUP(I108,Measures!B:I,7,FALSE)="Y",U108="PASS"),'Point Values'!$B$2,0)</f>
        <v>1</v>
      </c>
      <c r="W108" s="33">
        <f>IF(AND(VLOOKUP(I108,Measures!B:I,8,FALSE)="Y",U108="PASS"),'Point Values'!$B$3,0)</f>
        <v>0</v>
      </c>
      <c r="X108" s="33">
        <f>IF(AND(SUM(V108:W108)=0,U108="PASS"),'Point Values'!$B$4,0)</f>
        <v>0</v>
      </c>
      <c r="Y108" s="33">
        <f>IF(AND(SUM(V108:X108)=0,P108="GT",O108&gt;VLOOKUP(I108,'IIS Wide Rates'!G:I,3,FALSE)),'Point Values'!$B$5,IF(AND(SUM(V108:X108)=0,P108="LT",O108&lt;VLOOKUP(I108,'IIS Wide Rates'!G:I,3,FALSE)),'Point Values'!$B$5,0))</f>
        <v>0</v>
      </c>
      <c r="Z108" s="33">
        <f t="shared" si="17"/>
        <v>1</v>
      </c>
    </row>
    <row r="109" spans="1:26" x14ac:dyDescent="0.25">
      <c r="A109" t="s">
        <v>83</v>
      </c>
      <c r="B109" t="s">
        <v>1099</v>
      </c>
      <c r="C109" s="46">
        <v>369</v>
      </c>
      <c r="D109" s="46">
        <v>369</v>
      </c>
      <c r="I109" s="33" t="str">
        <f>VLOOKUP(LEFT(J109,7),Measures!K:L,2,FALSE)</f>
        <v>1.09</v>
      </c>
      <c r="J109" s="33" t="str">
        <f t="shared" si="9"/>
        <v>MQE0652 - Patient address zip is present</v>
      </c>
      <c r="K109" s="33" t="str">
        <f t="shared" si="10"/>
        <v>Veradigm EHR (formerly Allscripts)</v>
      </c>
      <c r="L109" s="33">
        <f>VLOOKUP(K109,'EHR-Patient Count'!K:M,2,FALSE)</f>
        <v>369</v>
      </c>
      <c r="M109" s="33">
        <f>VLOOKUP(K109,'EHR-Patient Count'!K:M,3,FALSE)</f>
        <v>13</v>
      </c>
      <c r="N109" s="33">
        <f t="shared" si="11"/>
        <v>369</v>
      </c>
      <c r="O109" s="37">
        <f t="shared" si="12"/>
        <v>1</v>
      </c>
      <c r="P109" s="33" t="str">
        <f>VLOOKUP(LEFT(J109,7),Measures!K:V,12,FALSE)</f>
        <v>GT</v>
      </c>
      <c r="Q109" s="33" t="str">
        <f>VLOOKUP(LEFT(J109,7),Measures!K:W,13,FALSE)</f>
        <v>85%</v>
      </c>
      <c r="R109" s="33" t="str">
        <f t="shared" si="16"/>
        <v>PASS</v>
      </c>
      <c r="S109" s="33" t="b">
        <f t="shared" si="13"/>
        <v>0</v>
      </c>
      <c r="T109" s="33" t="b">
        <f t="shared" si="14"/>
        <v>0</v>
      </c>
      <c r="U109" s="33" t="str">
        <f t="shared" si="15"/>
        <v>PASS</v>
      </c>
      <c r="V109" s="33">
        <f>IF(AND(VLOOKUP(I109,Measures!B:I,7,FALSE)="Y",U109="PASS"),'Point Values'!$B$2,0)</f>
        <v>1</v>
      </c>
      <c r="W109" s="33">
        <f>IF(AND(VLOOKUP(I109,Measures!B:I,8,FALSE)="Y",U109="PASS"),'Point Values'!$B$3,0)</f>
        <v>0</v>
      </c>
      <c r="X109" s="33">
        <f>IF(AND(SUM(V109:W109)=0,U109="PASS"),'Point Values'!$B$4,0)</f>
        <v>0</v>
      </c>
      <c r="Y109" s="33">
        <f>IF(AND(SUM(V109:X109)=0,P109="GT",O109&gt;VLOOKUP(I109,'IIS Wide Rates'!G:I,3,FALSE)),'Point Values'!$B$5,IF(AND(SUM(V109:X109)=0,P109="LT",O109&lt;VLOOKUP(I109,'IIS Wide Rates'!G:I,3,FALSE)),'Point Values'!$B$5,0))</f>
        <v>0</v>
      </c>
      <c r="Z109" s="33">
        <f t="shared" si="17"/>
        <v>1</v>
      </c>
    </row>
    <row r="110" spans="1:26" x14ac:dyDescent="0.25">
      <c r="A110" t="s">
        <v>83</v>
      </c>
      <c r="B110" t="s">
        <v>1095</v>
      </c>
      <c r="C110" s="46">
        <v>14</v>
      </c>
      <c r="D110" s="46">
        <v>14</v>
      </c>
      <c r="I110" s="33" t="str">
        <f>VLOOKUP(LEFT(J110,7),Measures!K:L,2,FALSE)</f>
        <v>1.09</v>
      </c>
      <c r="J110" s="33" t="str">
        <f t="shared" si="9"/>
        <v>MQE0652 - Patient address zip is present</v>
      </c>
      <c r="K110" s="33" t="str">
        <f t="shared" si="10"/>
        <v>Epic Systems (EpicCare)</v>
      </c>
      <c r="L110" s="33">
        <f>VLOOKUP(K110,'EHR-Patient Count'!K:M,2,FALSE)</f>
        <v>14</v>
      </c>
      <c r="M110" s="33">
        <f>VLOOKUP(K110,'EHR-Patient Count'!K:M,3,FALSE)</f>
        <v>1</v>
      </c>
      <c r="N110" s="33">
        <f t="shared" si="11"/>
        <v>14</v>
      </c>
      <c r="O110" s="37">
        <f t="shared" si="12"/>
        <v>1</v>
      </c>
      <c r="P110" s="33" t="str">
        <f>VLOOKUP(LEFT(J110,7),Measures!K:V,12,FALSE)</f>
        <v>GT</v>
      </c>
      <c r="Q110" s="33" t="str">
        <f>VLOOKUP(LEFT(J110,7),Measures!K:W,13,FALSE)</f>
        <v>85%</v>
      </c>
      <c r="R110" s="33" t="str">
        <f t="shared" si="16"/>
        <v>PASS</v>
      </c>
      <c r="S110" s="33" t="b">
        <f t="shared" si="13"/>
        <v>0</v>
      </c>
      <c r="T110" s="33" t="b">
        <f t="shared" si="14"/>
        <v>0</v>
      </c>
      <c r="U110" s="33" t="str">
        <f t="shared" si="15"/>
        <v>PASS</v>
      </c>
      <c r="V110" s="33">
        <f>IF(AND(VLOOKUP(I110,Measures!B:I,7,FALSE)="Y",U110="PASS"),'Point Values'!$B$2,0)</f>
        <v>1</v>
      </c>
      <c r="W110" s="33">
        <f>IF(AND(VLOOKUP(I110,Measures!B:I,8,FALSE)="Y",U110="PASS"),'Point Values'!$B$3,0)</f>
        <v>0</v>
      </c>
      <c r="X110" s="33">
        <f>IF(AND(SUM(V110:W110)=0,U110="PASS"),'Point Values'!$B$4,0)</f>
        <v>0</v>
      </c>
      <c r="Y110" s="33">
        <f>IF(AND(SUM(V110:X110)=0,P110="GT",O110&gt;VLOOKUP(I110,'IIS Wide Rates'!G:I,3,FALSE)),'Point Values'!$B$5,IF(AND(SUM(V110:X110)=0,P110="LT",O110&lt;VLOOKUP(I110,'IIS Wide Rates'!G:I,3,FALSE)),'Point Values'!$B$5,0))</f>
        <v>0</v>
      </c>
      <c r="Z110" s="33">
        <f t="shared" si="17"/>
        <v>1</v>
      </c>
    </row>
    <row r="111" spans="1:26" x14ac:dyDescent="0.25">
      <c r="A111" t="s">
        <v>83</v>
      </c>
      <c r="B111" t="s">
        <v>1098</v>
      </c>
      <c r="C111" s="46">
        <v>5</v>
      </c>
      <c r="D111" s="46">
        <v>5</v>
      </c>
      <c r="I111" s="33" t="str">
        <f>VLOOKUP(LEFT(J111,7),Measures!K:L,2,FALSE)</f>
        <v>1.09</v>
      </c>
      <c r="J111" s="33" t="str">
        <f t="shared" si="9"/>
        <v>MQE0652 - Patient address zip is present</v>
      </c>
      <c r="K111" s="33" t="str">
        <f t="shared" si="10"/>
        <v>NextGen Enterprise EHR</v>
      </c>
      <c r="L111" s="33">
        <f>VLOOKUP(K111,'EHR-Patient Count'!K:M,2,FALSE)</f>
        <v>5</v>
      </c>
      <c r="M111" s="33">
        <f>VLOOKUP(K111,'EHR-Patient Count'!K:M,3,FALSE)</f>
        <v>2</v>
      </c>
      <c r="N111" s="33">
        <f t="shared" si="11"/>
        <v>5</v>
      </c>
      <c r="O111" s="37">
        <f t="shared" si="12"/>
        <v>1</v>
      </c>
      <c r="P111" s="33" t="str">
        <f>VLOOKUP(LEFT(J111,7),Measures!K:V,12,FALSE)</f>
        <v>GT</v>
      </c>
      <c r="Q111" s="33" t="str">
        <f>VLOOKUP(LEFT(J111,7),Measures!K:W,13,FALSE)</f>
        <v>85%</v>
      </c>
      <c r="R111" s="33" t="str">
        <f t="shared" si="16"/>
        <v>PASS</v>
      </c>
      <c r="S111" s="33" t="b">
        <f t="shared" si="13"/>
        <v>0</v>
      </c>
      <c r="T111" s="33" t="b">
        <f t="shared" si="14"/>
        <v>0</v>
      </c>
      <c r="U111" s="33" t="str">
        <f t="shared" si="15"/>
        <v>PASS</v>
      </c>
      <c r="V111" s="33">
        <f>IF(AND(VLOOKUP(I111,Measures!B:I,7,FALSE)="Y",U111="PASS"),'Point Values'!$B$2,0)</f>
        <v>1</v>
      </c>
      <c r="W111" s="33">
        <f>IF(AND(VLOOKUP(I111,Measures!B:I,8,FALSE)="Y",U111="PASS"),'Point Values'!$B$3,0)</f>
        <v>0</v>
      </c>
      <c r="X111" s="33">
        <f>IF(AND(SUM(V111:W111)=0,U111="PASS"),'Point Values'!$B$4,0)</f>
        <v>0</v>
      </c>
      <c r="Y111" s="33">
        <f>IF(AND(SUM(V111:X111)=0,P111="GT",O111&gt;VLOOKUP(I111,'IIS Wide Rates'!G:I,3,FALSE)),'Point Values'!$B$5,IF(AND(SUM(V111:X111)=0,P111="LT",O111&lt;VLOOKUP(I111,'IIS Wide Rates'!G:I,3,FALSE)),'Point Values'!$B$5,0))</f>
        <v>0</v>
      </c>
      <c r="Z111" s="33">
        <f t="shared" si="17"/>
        <v>1</v>
      </c>
    </row>
    <row r="112" spans="1:26" x14ac:dyDescent="0.25">
      <c r="A112" t="s">
        <v>83</v>
      </c>
      <c r="B112" t="s">
        <v>1101</v>
      </c>
      <c r="C112" s="46">
        <v>9</v>
      </c>
      <c r="D112" s="46">
        <v>9</v>
      </c>
      <c r="I112" s="33" t="str">
        <f>VLOOKUP(LEFT(J112,7),Measures!K:L,2,FALSE)</f>
        <v>1.09</v>
      </c>
      <c r="J112" s="33" t="str">
        <f t="shared" si="9"/>
        <v>MQE0652 - Patient address zip is present</v>
      </c>
      <c r="K112" s="33" t="str">
        <f t="shared" si="10"/>
        <v>Greenway Health (Prime Suite)</v>
      </c>
      <c r="L112" s="33">
        <f>VLOOKUP(K112,'EHR-Patient Count'!K:M,2,FALSE)</f>
        <v>9</v>
      </c>
      <c r="M112" s="33">
        <f>VLOOKUP(K112,'EHR-Patient Count'!K:M,3,FALSE)</f>
        <v>1</v>
      </c>
      <c r="N112" s="33">
        <f t="shared" si="11"/>
        <v>9</v>
      </c>
      <c r="O112" s="37">
        <f t="shared" si="12"/>
        <v>1</v>
      </c>
      <c r="P112" s="33" t="str">
        <f>VLOOKUP(LEFT(J112,7),Measures!K:V,12,FALSE)</f>
        <v>GT</v>
      </c>
      <c r="Q112" s="33" t="str">
        <f>VLOOKUP(LEFT(J112,7),Measures!K:W,13,FALSE)</f>
        <v>85%</v>
      </c>
      <c r="R112" s="33" t="str">
        <f t="shared" si="16"/>
        <v>PASS</v>
      </c>
      <c r="S112" s="33" t="b">
        <f t="shared" si="13"/>
        <v>0</v>
      </c>
      <c r="T112" s="33" t="b">
        <f t="shared" si="14"/>
        <v>0</v>
      </c>
      <c r="U112" s="33" t="str">
        <f t="shared" si="15"/>
        <v>PASS</v>
      </c>
      <c r="V112" s="33">
        <f>IF(AND(VLOOKUP(I112,Measures!B:I,7,FALSE)="Y",U112="PASS"),'Point Values'!$B$2,0)</f>
        <v>1</v>
      </c>
      <c r="W112" s="33">
        <f>IF(AND(VLOOKUP(I112,Measures!B:I,8,FALSE)="Y",U112="PASS"),'Point Values'!$B$3,0)</f>
        <v>0</v>
      </c>
      <c r="X112" s="33">
        <f>IF(AND(SUM(V112:W112)=0,U112="PASS"),'Point Values'!$B$4,0)</f>
        <v>0</v>
      </c>
      <c r="Y112" s="33">
        <f>IF(AND(SUM(V112:X112)=0,P112="GT",O112&gt;VLOOKUP(I112,'IIS Wide Rates'!G:I,3,FALSE)),'Point Values'!$B$5,IF(AND(SUM(V112:X112)=0,P112="LT",O112&lt;VLOOKUP(I112,'IIS Wide Rates'!G:I,3,FALSE)),'Point Values'!$B$5,0))</f>
        <v>0</v>
      </c>
      <c r="Z112" s="33">
        <f t="shared" si="17"/>
        <v>1</v>
      </c>
    </row>
    <row r="113" spans="1:26" x14ac:dyDescent="0.25">
      <c r="A113" t="s">
        <v>83</v>
      </c>
      <c r="B113" t="s">
        <v>1105</v>
      </c>
      <c r="C113" s="46">
        <v>2</v>
      </c>
      <c r="D113" s="46">
        <v>2</v>
      </c>
      <c r="I113" s="33" t="str">
        <f>VLOOKUP(LEFT(J113,7),Measures!K:L,2,FALSE)</f>
        <v>1.09</v>
      </c>
      <c r="J113" s="33" t="str">
        <f t="shared" si="9"/>
        <v>MQE0652 - Patient address zip is present</v>
      </c>
      <c r="K113" s="33" t="str">
        <f t="shared" si="10"/>
        <v>CompuGroup Medical (CGM APRIMA)</v>
      </c>
      <c r="L113" s="33">
        <f>VLOOKUP(K113,'EHR-Patient Count'!K:M,2,FALSE)</f>
        <v>2</v>
      </c>
      <c r="M113" s="33">
        <f>VLOOKUP(K113,'EHR-Patient Count'!K:M,3,FALSE)</f>
        <v>1</v>
      </c>
      <c r="N113" s="33">
        <f t="shared" si="11"/>
        <v>2</v>
      </c>
      <c r="O113" s="37">
        <f t="shared" si="12"/>
        <v>1</v>
      </c>
      <c r="P113" s="33" t="str">
        <f>VLOOKUP(LEFT(J113,7),Measures!K:V,12,FALSE)</f>
        <v>GT</v>
      </c>
      <c r="Q113" s="33" t="str">
        <f>VLOOKUP(LEFT(J113,7),Measures!K:W,13,FALSE)</f>
        <v>85%</v>
      </c>
      <c r="R113" s="33" t="str">
        <f t="shared" si="16"/>
        <v>PASS</v>
      </c>
      <c r="S113" s="33" t="b">
        <f t="shared" si="13"/>
        <v>0</v>
      </c>
      <c r="T113" s="33" t="b">
        <f t="shared" si="14"/>
        <v>0</v>
      </c>
      <c r="U113" s="33" t="str">
        <f t="shared" si="15"/>
        <v>PASS</v>
      </c>
      <c r="V113" s="33">
        <f>IF(AND(VLOOKUP(I113,Measures!B:I,7,FALSE)="Y",U113="PASS"),'Point Values'!$B$2,0)</f>
        <v>1</v>
      </c>
      <c r="W113" s="33">
        <f>IF(AND(VLOOKUP(I113,Measures!B:I,8,FALSE)="Y",U113="PASS"),'Point Values'!$B$3,0)</f>
        <v>0</v>
      </c>
      <c r="X113" s="33">
        <f>IF(AND(SUM(V113:W113)=0,U113="PASS"),'Point Values'!$B$4,0)</f>
        <v>0</v>
      </c>
      <c r="Y113" s="33">
        <f>IF(AND(SUM(V113:X113)=0,P113="GT",O113&gt;VLOOKUP(I113,'IIS Wide Rates'!G:I,3,FALSE)),'Point Values'!$B$5,IF(AND(SUM(V113:X113)=0,P113="LT",O113&lt;VLOOKUP(I113,'IIS Wide Rates'!G:I,3,FALSE)),'Point Values'!$B$5,0))</f>
        <v>0</v>
      </c>
      <c r="Z113" s="33">
        <f t="shared" si="17"/>
        <v>1</v>
      </c>
    </row>
    <row r="114" spans="1:26" x14ac:dyDescent="0.25">
      <c r="A114" t="s">
        <v>73</v>
      </c>
      <c r="B114" t="s">
        <v>52</v>
      </c>
      <c r="C114" s="46">
        <v>537</v>
      </c>
      <c r="D114" s="46">
        <v>537</v>
      </c>
      <c r="I114" s="33" t="str">
        <f>VLOOKUP(LEFT(J114,7),Measures!K:L,2,FALSE)</f>
        <v>1.04</v>
      </c>
      <c r="J114" s="33" t="str">
        <f t="shared" si="9"/>
        <v>MQE0654 - Patient birth date is present</v>
      </c>
      <c r="K114" s="33" t="str">
        <f t="shared" si="10"/>
        <v>No EHR Specified</v>
      </c>
      <c r="L114" s="33">
        <f>VLOOKUP(K114,'EHR-Patient Count'!K:M,2,FALSE)</f>
        <v>537</v>
      </c>
      <c r="M114" s="33">
        <f>VLOOKUP(K114,'EHR-Patient Count'!K:M,3,FALSE)</f>
        <v>20</v>
      </c>
      <c r="N114" s="33">
        <f t="shared" si="11"/>
        <v>537</v>
      </c>
      <c r="O114" s="37">
        <f t="shared" si="12"/>
        <v>1</v>
      </c>
      <c r="P114" s="33" t="str">
        <f>VLOOKUP(LEFT(J114,7),Measures!K:V,12,FALSE)</f>
        <v>GT</v>
      </c>
      <c r="Q114" s="33" t="str">
        <f>VLOOKUP(LEFT(J114,7),Measures!K:W,13,FALSE)</f>
        <v>99%</v>
      </c>
      <c r="R114" s="33" t="str">
        <f t="shared" si="16"/>
        <v>PASS</v>
      </c>
      <c r="S114" s="33" t="b">
        <f t="shared" si="13"/>
        <v>0</v>
      </c>
      <c r="T114" s="33" t="b">
        <f t="shared" si="14"/>
        <v>0</v>
      </c>
      <c r="U114" s="33" t="str">
        <f t="shared" si="15"/>
        <v>PASS</v>
      </c>
      <c r="V114" s="33">
        <f>IF(AND(VLOOKUP(I114,Measures!B:I,7,FALSE)="Y",U114="PASS"),'Point Values'!$B$2,0)</f>
        <v>1</v>
      </c>
      <c r="W114" s="33">
        <f>IF(AND(VLOOKUP(I114,Measures!B:I,8,FALSE)="Y",U114="PASS"),'Point Values'!$B$3,0)</f>
        <v>0</v>
      </c>
      <c r="X114" s="33">
        <f>IF(AND(SUM(V114:W114)=0,U114="PASS"),'Point Values'!$B$4,0)</f>
        <v>0</v>
      </c>
      <c r="Y114" s="33">
        <f>IF(AND(SUM(V114:X114)=0,P114="GT",O114&gt;VLOOKUP(I114,'IIS Wide Rates'!G:I,3,FALSE)),'Point Values'!$B$5,IF(AND(SUM(V114:X114)=0,P114="LT",O114&lt;VLOOKUP(I114,'IIS Wide Rates'!G:I,3,FALSE)),'Point Values'!$B$5,0))</f>
        <v>0</v>
      </c>
      <c r="Z114" s="33">
        <f t="shared" si="17"/>
        <v>1</v>
      </c>
    </row>
    <row r="115" spans="1:26" x14ac:dyDescent="0.25">
      <c r="A115" t="s">
        <v>73</v>
      </c>
      <c r="B115" t="s">
        <v>1107</v>
      </c>
      <c r="C115" s="46">
        <v>1995</v>
      </c>
      <c r="D115" s="46">
        <v>1995</v>
      </c>
      <c r="I115" s="33" t="str">
        <f>VLOOKUP(LEFT(J115,7),Measures!K:L,2,FALSE)</f>
        <v>1.04</v>
      </c>
      <c r="J115" s="33" t="str">
        <f t="shared" si="9"/>
        <v>MQE0654 - Patient birth date is present</v>
      </c>
      <c r="K115" s="33" t="str">
        <f t="shared" si="10"/>
        <v>NetSmart MyEvolv</v>
      </c>
      <c r="L115" s="33">
        <f>VLOOKUP(K115,'EHR-Patient Count'!K:M,2,FALSE)</f>
        <v>1995</v>
      </c>
      <c r="M115" s="33">
        <f>VLOOKUP(K115,'EHR-Patient Count'!K:M,3,FALSE)</f>
        <v>8</v>
      </c>
      <c r="N115" s="33">
        <f t="shared" si="11"/>
        <v>1995</v>
      </c>
      <c r="O115" s="37">
        <f t="shared" si="12"/>
        <v>1</v>
      </c>
      <c r="P115" s="33" t="str">
        <f>VLOOKUP(LEFT(J115,7),Measures!K:V,12,FALSE)</f>
        <v>GT</v>
      </c>
      <c r="Q115" s="33" t="str">
        <f>VLOOKUP(LEFT(J115,7),Measures!K:W,13,FALSE)</f>
        <v>99%</v>
      </c>
      <c r="R115" s="33" t="str">
        <f t="shared" si="16"/>
        <v>PASS</v>
      </c>
      <c r="S115" s="33" t="b">
        <f t="shared" si="13"/>
        <v>0</v>
      </c>
      <c r="T115" s="33" t="b">
        <f t="shared" si="14"/>
        <v>0</v>
      </c>
      <c r="U115" s="33" t="str">
        <f t="shared" si="15"/>
        <v>PASS</v>
      </c>
      <c r="V115" s="33">
        <f>IF(AND(VLOOKUP(I115,Measures!B:I,7,FALSE)="Y",U115="PASS"),'Point Values'!$B$2,0)</f>
        <v>1</v>
      </c>
      <c r="W115" s="33">
        <f>IF(AND(VLOOKUP(I115,Measures!B:I,8,FALSE)="Y",U115="PASS"),'Point Values'!$B$3,0)</f>
        <v>0</v>
      </c>
      <c r="X115" s="33">
        <f>IF(AND(SUM(V115:W115)=0,U115="PASS"),'Point Values'!$B$4,0)</f>
        <v>0</v>
      </c>
      <c r="Y115" s="33">
        <f>IF(AND(SUM(V115:X115)=0,P115="GT",O115&gt;VLOOKUP(I115,'IIS Wide Rates'!G:I,3,FALSE)),'Point Values'!$B$5,IF(AND(SUM(V115:X115)=0,P115="LT",O115&lt;VLOOKUP(I115,'IIS Wide Rates'!G:I,3,FALSE)),'Point Values'!$B$5,0))</f>
        <v>0</v>
      </c>
      <c r="Z115" s="33">
        <f t="shared" si="17"/>
        <v>1</v>
      </c>
    </row>
    <row r="116" spans="1:26" x14ac:dyDescent="0.25">
      <c r="A116" t="s">
        <v>73</v>
      </c>
      <c r="B116" t="s">
        <v>1104</v>
      </c>
      <c r="C116" s="46">
        <v>18286</v>
      </c>
      <c r="D116" s="46">
        <v>18286</v>
      </c>
      <c r="I116" s="33" t="str">
        <f>VLOOKUP(LEFT(J116,7),Measures!K:L,2,FALSE)</f>
        <v>1.04</v>
      </c>
      <c r="J116" s="33" t="str">
        <f t="shared" si="9"/>
        <v>MQE0654 - Patient birth date is present</v>
      </c>
      <c r="K116" s="33" t="str">
        <f t="shared" si="10"/>
        <v>Azalea Health EHR</v>
      </c>
      <c r="L116" s="33">
        <f>VLOOKUP(K116,'EHR-Patient Count'!K:M,2,FALSE)</f>
        <v>18286</v>
      </c>
      <c r="M116" s="33">
        <f>VLOOKUP(K116,'EHR-Patient Count'!K:M,3,FALSE)</f>
        <v>116</v>
      </c>
      <c r="N116" s="33">
        <f t="shared" si="11"/>
        <v>18286</v>
      </c>
      <c r="O116" s="37">
        <f t="shared" si="12"/>
        <v>1</v>
      </c>
      <c r="P116" s="33" t="str">
        <f>VLOOKUP(LEFT(J116,7),Measures!K:V,12,FALSE)</f>
        <v>GT</v>
      </c>
      <c r="Q116" s="33" t="str">
        <f>VLOOKUP(LEFT(J116,7),Measures!K:W,13,FALSE)</f>
        <v>99%</v>
      </c>
      <c r="R116" s="33" t="str">
        <f t="shared" si="16"/>
        <v>PASS</v>
      </c>
      <c r="S116" s="33" t="b">
        <f t="shared" si="13"/>
        <v>0</v>
      </c>
      <c r="T116" s="33" t="b">
        <f t="shared" si="14"/>
        <v>0</v>
      </c>
      <c r="U116" s="33" t="str">
        <f t="shared" si="15"/>
        <v>PASS</v>
      </c>
      <c r="V116" s="33">
        <f>IF(AND(VLOOKUP(I116,Measures!B:I,7,FALSE)="Y",U116="PASS"),'Point Values'!$B$2,0)</f>
        <v>1</v>
      </c>
      <c r="W116" s="33">
        <f>IF(AND(VLOOKUP(I116,Measures!B:I,8,FALSE)="Y",U116="PASS"),'Point Values'!$B$3,0)</f>
        <v>0</v>
      </c>
      <c r="X116" s="33">
        <f>IF(AND(SUM(V116:W116)=0,U116="PASS"),'Point Values'!$B$4,0)</f>
        <v>0</v>
      </c>
      <c r="Y116" s="33">
        <f>IF(AND(SUM(V116:X116)=0,P116="GT",O116&gt;VLOOKUP(I116,'IIS Wide Rates'!G:I,3,FALSE)),'Point Values'!$B$5,IF(AND(SUM(V116:X116)=0,P116="LT",O116&lt;VLOOKUP(I116,'IIS Wide Rates'!G:I,3,FALSE)),'Point Values'!$B$5,0))</f>
        <v>0</v>
      </c>
      <c r="Z116" s="33">
        <f t="shared" si="17"/>
        <v>1</v>
      </c>
    </row>
    <row r="117" spans="1:26" x14ac:dyDescent="0.25">
      <c r="A117" t="s">
        <v>73</v>
      </c>
      <c r="B117" t="s">
        <v>1102</v>
      </c>
      <c r="C117" s="46">
        <v>2221</v>
      </c>
      <c r="D117" s="46">
        <v>2221</v>
      </c>
      <c r="I117" s="33" t="str">
        <f>VLOOKUP(LEFT(J117,7),Measures!K:L,2,FALSE)</f>
        <v>1.04</v>
      </c>
      <c r="J117" s="33" t="str">
        <f t="shared" si="9"/>
        <v>MQE0654 - Patient birth date is present</v>
      </c>
      <c r="K117" s="33" t="str">
        <f t="shared" si="10"/>
        <v>AdvancedMD EHR</v>
      </c>
      <c r="L117" s="33">
        <f>VLOOKUP(K117,'EHR-Patient Count'!K:M,2,FALSE)</f>
        <v>2221</v>
      </c>
      <c r="M117" s="33">
        <f>VLOOKUP(K117,'EHR-Patient Count'!K:M,3,FALSE)</f>
        <v>8</v>
      </c>
      <c r="N117" s="33">
        <f t="shared" si="11"/>
        <v>2221</v>
      </c>
      <c r="O117" s="37">
        <f t="shared" si="12"/>
        <v>1</v>
      </c>
      <c r="P117" s="33" t="str">
        <f>VLOOKUP(LEFT(J117,7),Measures!K:V,12,FALSE)</f>
        <v>GT</v>
      </c>
      <c r="Q117" s="33" t="str">
        <f>VLOOKUP(LEFT(J117,7),Measures!K:W,13,FALSE)</f>
        <v>99%</v>
      </c>
      <c r="R117" s="33" t="str">
        <f t="shared" si="16"/>
        <v>PASS</v>
      </c>
      <c r="S117" s="33" t="b">
        <f t="shared" si="13"/>
        <v>0</v>
      </c>
      <c r="T117" s="33" t="b">
        <f t="shared" si="14"/>
        <v>0</v>
      </c>
      <c r="U117" s="33" t="str">
        <f t="shared" si="15"/>
        <v>PASS</v>
      </c>
      <c r="V117" s="33">
        <f>IF(AND(VLOOKUP(I117,Measures!B:I,7,FALSE)="Y",U117="PASS"),'Point Values'!$B$2,0)</f>
        <v>1</v>
      </c>
      <c r="W117" s="33">
        <f>IF(AND(VLOOKUP(I117,Measures!B:I,8,FALSE)="Y",U117="PASS"),'Point Values'!$B$3,0)</f>
        <v>0</v>
      </c>
      <c r="X117" s="33">
        <f>IF(AND(SUM(V117:W117)=0,U117="PASS"),'Point Values'!$B$4,0)</f>
        <v>0</v>
      </c>
      <c r="Y117" s="33">
        <f>IF(AND(SUM(V117:X117)=0,P117="GT",O117&gt;VLOOKUP(I117,'IIS Wide Rates'!G:I,3,FALSE)),'Point Values'!$B$5,IF(AND(SUM(V117:X117)=0,P117="LT",O117&lt;VLOOKUP(I117,'IIS Wide Rates'!G:I,3,FALSE)),'Point Values'!$B$5,0))</f>
        <v>0</v>
      </c>
      <c r="Z117" s="33">
        <f t="shared" si="17"/>
        <v>1</v>
      </c>
    </row>
    <row r="118" spans="1:26" x14ac:dyDescent="0.25">
      <c r="A118" t="s">
        <v>73</v>
      </c>
      <c r="B118" t="s">
        <v>1097</v>
      </c>
      <c r="C118" s="46">
        <v>3490</v>
      </c>
      <c r="D118" s="46">
        <v>3490</v>
      </c>
      <c r="I118" s="33" t="str">
        <f>VLOOKUP(LEFT(J118,7),Measures!K:L,2,FALSE)</f>
        <v>1.04</v>
      </c>
      <c r="J118" s="33" t="str">
        <f t="shared" si="9"/>
        <v>MQE0654 - Patient birth date is present</v>
      </c>
      <c r="K118" s="33" t="str">
        <f t="shared" si="10"/>
        <v>eClinicalWorks V12</v>
      </c>
      <c r="L118" s="33">
        <f>VLOOKUP(K118,'EHR-Patient Count'!K:M,2,FALSE)</f>
        <v>3490</v>
      </c>
      <c r="M118" s="33">
        <f>VLOOKUP(K118,'EHR-Patient Count'!K:M,3,FALSE)</f>
        <v>13</v>
      </c>
      <c r="N118" s="33">
        <f t="shared" si="11"/>
        <v>3490</v>
      </c>
      <c r="O118" s="37">
        <f t="shared" si="12"/>
        <v>1</v>
      </c>
      <c r="P118" s="33" t="str">
        <f>VLOOKUP(LEFT(J118,7),Measures!K:V,12,FALSE)</f>
        <v>GT</v>
      </c>
      <c r="Q118" s="33" t="str">
        <f>VLOOKUP(LEFT(J118,7),Measures!K:W,13,FALSE)</f>
        <v>99%</v>
      </c>
      <c r="R118" s="33" t="str">
        <f t="shared" si="16"/>
        <v>PASS</v>
      </c>
      <c r="S118" s="33" t="b">
        <f t="shared" si="13"/>
        <v>0</v>
      </c>
      <c r="T118" s="33" t="b">
        <f t="shared" si="14"/>
        <v>0</v>
      </c>
      <c r="U118" s="33" t="str">
        <f t="shared" si="15"/>
        <v>PASS</v>
      </c>
      <c r="V118" s="33">
        <f>IF(AND(VLOOKUP(I118,Measures!B:I,7,FALSE)="Y",U118="PASS"),'Point Values'!$B$2,0)</f>
        <v>1</v>
      </c>
      <c r="W118" s="33">
        <f>IF(AND(VLOOKUP(I118,Measures!B:I,8,FALSE)="Y",U118="PASS"),'Point Values'!$B$3,0)</f>
        <v>0</v>
      </c>
      <c r="X118" s="33">
        <f>IF(AND(SUM(V118:W118)=0,U118="PASS"),'Point Values'!$B$4,0)</f>
        <v>0</v>
      </c>
      <c r="Y118" s="33">
        <f>IF(AND(SUM(V118:X118)=0,P118="GT",O118&gt;VLOOKUP(I118,'IIS Wide Rates'!G:I,3,FALSE)),'Point Values'!$B$5,IF(AND(SUM(V118:X118)=0,P118="LT",O118&lt;VLOOKUP(I118,'IIS Wide Rates'!G:I,3,FALSE)),'Point Values'!$B$5,0))</f>
        <v>0</v>
      </c>
      <c r="Z118" s="33">
        <f t="shared" si="17"/>
        <v>1</v>
      </c>
    </row>
    <row r="119" spans="1:26" x14ac:dyDescent="0.25">
      <c r="A119" t="s">
        <v>73</v>
      </c>
      <c r="B119" t="s">
        <v>1106</v>
      </c>
      <c r="C119" s="46">
        <v>552</v>
      </c>
      <c r="D119" s="46">
        <v>552</v>
      </c>
      <c r="I119" s="33" t="str">
        <f>VLOOKUP(LEFT(J119,7),Measures!K:L,2,FALSE)</f>
        <v>1.04</v>
      </c>
      <c r="J119" s="33" t="str">
        <f t="shared" si="9"/>
        <v>MQE0654 - Patient birth date is present</v>
      </c>
      <c r="K119" s="33" t="str">
        <f t="shared" si="10"/>
        <v>Experity EHR</v>
      </c>
      <c r="L119" s="33">
        <f>VLOOKUP(K119,'EHR-Patient Count'!K:M,2,FALSE)</f>
        <v>552</v>
      </c>
      <c r="M119" s="33">
        <f>VLOOKUP(K119,'EHR-Patient Count'!K:M,3,FALSE)</f>
        <v>5</v>
      </c>
      <c r="N119" s="33">
        <f t="shared" si="11"/>
        <v>552</v>
      </c>
      <c r="O119" s="37">
        <f t="shared" si="12"/>
        <v>1</v>
      </c>
      <c r="P119" s="33" t="str">
        <f>VLOOKUP(LEFT(J119,7),Measures!K:V,12,FALSE)</f>
        <v>GT</v>
      </c>
      <c r="Q119" s="33" t="str">
        <f>VLOOKUP(LEFT(J119,7),Measures!K:W,13,FALSE)</f>
        <v>99%</v>
      </c>
      <c r="R119" s="33" t="str">
        <f t="shared" si="16"/>
        <v>PASS</v>
      </c>
      <c r="S119" s="33" t="b">
        <f t="shared" si="13"/>
        <v>0</v>
      </c>
      <c r="T119" s="33" t="b">
        <f t="shared" si="14"/>
        <v>0</v>
      </c>
      <c r="U119" s="33" t="str">
        <f t="shared" si="15"/>
        <v>PASS</v>
      </c>
      <c r="V119" s="33">
        <f>IF(AND(VLOOKUP(I119,Measures!B:I,7,FALSE)="Y",U119="PASS"),'Point Values'!$B$2,0)</f>
        <v>1</v>
      </c>
      <c r="W119" s="33">
        <f>IF(AND(VLOOKUP(I119,Measures!B:I,8,FALSE)="Y",U119="PASS"),'Point Values'!$B$3,0)</f>
        <v>0</v>
      </c>
      <c r="X119" s="33">
        <f>IF(AND(SUM(V119:W119)=0,U119="PASS"),'Point Values'!$B$4,0)</f>
        <v>0</v>
      </c>
      <c r="Y119" s="33">
        <f>IF(AND(SUM(V119:X119)=0,P119="GT",O119&gt;VLOOKUP(I119,'IIS Wide Rates'!G:I,3,FALSE)),'Point Values'!$B$5,IF(AND(SUM(V119:X119)=0,P119="LT",O119&lt;VLOOKUP(I119,'IIS Wide Rates'!G:I,3,FALSE)),'Point Values'!$B$5,0))</f>
        <v>0</v>
      </c>
      <c r="Z119" s="33">
        <f t="shared" si="17"/>
        <v>1</v>
      </c>
    </row>
    <row r="120" spans="1:26" x14ac:dyDescent="0.25">
      <c r="A120" t="s">
        <v>73</v>
      </c>
      <c r="B120" t="s">
        <v>1109</v>
      </c>
      <c r="C120" s="46">
        <v>85</v>
      </c>
      <c r="D120" s="46">
        <v>85</v>
      </c>
      <c r="I120" s="33" t="str">
        <f>VLOOKUP(LEFT(J120,7),Measures!K:L,2,FALSE)</f>
        <v>1.04</v>
      </c>
      <c r="J120" s="33" t="str">
        <f t="shared" si="9"/>
        <v>MQE0654 - Patient birth date is present</v>
      </c>
      <c r="K120" s="33" t="str">
        <f t="shared" si="10"/>
        <v>OpenEMR (Open Source)</v>
      </c>
      <c r="L120" s="33">
        <f>VLOOKUP(K120,'EHR-Patient Count'!K:M,2,FALSE)</f>
        <v>85</v>
      </c>
      <c r="M120" s="33">
        <f>VLOOKUP(K120,'EHR-Patient Count'!K:M,3,FALSE)</f>
        <v>4</v>
      </c>
      <c r="N120" s="33">
        <f t="shared" si="11"/>
        <v>85</v>
      </c>
      <c r="O120" s="37">
        <f t="shared" si="12"/>
        <v>1</v>
      </c>
      <c r="P120" s="33" t="str">
        <f>VLOOKUP(LEFT(J120,7),Measures!K:V,12,FALSE)</f>
        <v>GT</v>
      </c>
      <c r="Q120" s="33" t="str">
        <f>VLOOKUP(LEFT(J120,7),Measures!K:W,13,FALSE)</f>
        <v>99%</v>
      </c>
      <c r="R120" s="33" t="str">
        <f t="shared" si="16"/>
        <v>PASS</v>
      </c>
      <c r="S120" s="33" t="b">
        <f t="shared" si="13"/>
        <v>0</v>
      </c>
      <c r="T120" s="33" t="b">
        <f t="shared" si="14"/>
        <v>0</v>
      </c>
      <c r="U120" s="33" t="str">
        <f t="shared" si="15"/>
        <v>PASS</v>
      </c>
      <c r="V120" s="33">
        <f>IF(AND(VLOOKUP(I120,Measures!B:I,7,FALSE)="Y",U120="PASS"),'Point Values'!$B$2,0)</f>
        <v>1</v>
      </c>
      <c r="W120" s="33">
        <f>IF(AND(VLOOKUP(I120,Measures!B:I,8,FALSE)="Y",U120="PASS"),'Point Values'!$B$3,0)</f>
        <v>0</v>
      </c>
      <c r="X120" s="33">
        <f>IF(AND(SUM(V120:W120)=0,U120="PASS"),'Point Values'!$B$4,0)</f>
        <v>0</v>
      </c>
      <c r="Y120" s="33">
        <f>IF(AND(SUM(V120:X120)=0,P120="GT",O120&gt;VLOOKUP(I120,'IIS Wide Rates'!G:I,3,FALSE)),'Point Values'!$B$5,IF(AND(SUM(V120:X120)=0,P120="LT",O120&lt;VLOOKUP(I120,'IIS Wide Rates'!G:I,3,FALSE)),'Point Values'!$B$5,0))</f>
        <v>0</v>
      </c>
      <c r="Z120" s="33">
        <f t="shared" si="17"/>
        <v>1</v>
      </c>
    </row>
    <row r="121" spans="1:26" x14ac:dyDescent="0.25">
      <c r="A121" t="s">
        <v>73</v>
      </c>
      <c r="B121" t="s">
        <v>1096</v>
      </c>
      <c r="C121" s="46">
        <v>3619</v>
      </c>
      <c r="D121" s="46">
        <v>3619</v>
      </c>
      <c r="I121" s="33" t="str">
        <f>VLOOKUP(LEFT(J121,7),Measures!K:L,2,FALSE)</f>
        <v>1.04</v>
      </c>
      <c r="J121" s="33" t="str">
        <f t="shared" si="9"/>
        <v>MQE0654 - Patient birth date is present</v>
      </c>
      <c r="K121" s="33" t="str">
        <f t="shared" si="10"/>
        <v>Athems Clinicals</v>
      </c>
      <c r="L121" s="33">
        <f>VLOOKUP(K121,'EHR-Patient Count'!K:M,2,FALSE)</f>
        <v>3619</v>
      </c>
      <c r="M121" s="33">
        <f>VLOOKUP(K121,'EHR-Patient Count'!K:M,3,FALSE)</f>
        <v>8</v>
      </c>
      <c r="N121" s="33">
        <f t="shared" si="11"/>
        <v>3619</v>
      </c>
      <c r="O121" s="37">
        <f t="shared" si="12"/>
        <v>1</v>
      </c>
      <c r="P121" s="33" t="str">
        <f>VLOOKUP(LEFT(J121,7),Measures!K:V,12,FALSE)</f>
        <v>GT</v>
      </c>
      <c r="Q121" s="33" t="str">
        <f>VLOOKUP(LEFT(J121,7),Measures!K:W,13,FALSE)</f>
        <v>99%</v>
      </c>
      <c r="R121" s="33" t="str">
        <f t="shared" si="16"/>
        <v>PASS</v>
      </c>
      <c r="S121" s="33" t="b">
        <f t="shared" si="13"/>
        <v>0</v>
      </c>
      <c r="T121" s="33" t="b">
        <f t="shared" si="14"/>
        <v>0</v>
      </c>
      <c r="U121" s="33" t="str">
        <f t="shared" si="15"/>
        <v>PASS</v>
      </c>
      <c r="V121" s="33">
        <f>IF(AND(VLOOKUP(I121,Measures!B:I,7,FALSE)="Y",U121="PASS"),'Point Values'!$B$2,0)</f>
        <v>1</v>
      </c>
      <c r="W121" s="33">
        <f>IF(AND(VLOOKUP(I121,Measures!B:I,8,FALSE)="Y",U121="PASS"),'Point Values'!$B$3,0)</f>
        <v>0</v>
      </c>
      <c r="X121" s="33">
        <f>IF(AND(SUM(V121:W121)=0,U121="PASS"),'Point Values'!$B$4,0)</f>
        <v>0</v>
      </c>
      <c r="Y121" s="33">
        <f>IF(AND(SUM(V121:X121)=0,P121="GT",O121&gt;VLOOKUP(I121,'IIS Wide Rates'!G:I,3,FALSE)),'Point Values'!$B$5,IF(AND(SUM(V121:X121)=0,P121="LT",O121&lt;VLOOKUP(I121,'IIS Wide Rates'!G:I,3,FALSE)),'Point Values'!$B$5,0))</f>
        <v>0</v>
      </c>
      <c r="Z121" s="33">
        <f t="shared" si="17"/>
        <v>1</v>
      </c>
    </row>
    <row r="122" spans="1:26" x14ac:dyDescent="0.25">
      <c r="A122" t="s">
        <v>73</v>
      </c>
      <c r="B122" t="s">
        <v>1100</v>
      </c>
      <c r="C122" s="46">
        <v>104</v>
      </c>
      <c r="D122" s="46">
        <v>104</v>
      </c>
      <c r="I122" s="33" t="str">
        <f>VLOOKUP(LEFT(J122,7),Measures!K:L,2,FALSE)</f>
        <v>1.04</v>
      </c>
      <c r="J122" s="33" t="str">
        <f t="shared" si="9"/>
        <v>MQE0654 - Patient birth date is present</v>
      </c>
      <c r="K122" s="33" t="str">
        <f t="shared" si="10"/>
        <v>MEDITECH Expanse</v>
      </c>
      <c r="L122" s="33">
        <f>VLOOKUP(K122,'EHR-Patient Count'!K:M,2,FALSE)</f>
        <v>104</v>
      </c>
      <c r="M122" s="33">
        <f>VLOOKUP(K122,'EHR-Patient Count'!K:M,3,FALSE)</f>
        <v>3</v>
      </c>
      <c r="N122" s="33">
        <f t="shared" si="11"/>
        <v>104</v>
      </c>
      <c r="O122" s="37">
        <f t="shared" si="12"/>
        <v>1</v>
      </c>
      <c r="P122" s="33" t="str">
        <f>VLOOKUP(LEFT(J122,7),Measures!K:V,12,FALSE)</f>
        <v>GT</v>
      </c>
      <c r="Q122" s="33" t="str">
        <f>VLOOKUP(LEFT(J122,7),Measures!K:W,13,FALSE)</f>
        <v>99%</v>
      </c>
      <c r="R122" s="33" t="str">
        <f t="shared" si="16"/>
        <v>PASS</v>
      </c>
      <c r="S122" s="33" t="b">
        <f t="shared" si="13"/>
        <v>0</v>
      </c>
      <c r="T122" s="33" t="b">
        <f t="shared" si="14"/>
        <v>0</v>
      </c>
      <c r="U122" s="33" t="str">
        <f t="shared" si="15"/>
        <v>PASS</v>
      </c>
      <c r="V122" s="33">
        <f>IF(AND(VLOOKUP(I122,Measures!B:I,7,FALSE)="Y",U122="PASS"),'Point Values'!$B$2,0)</f>
        <v>1</v>
      </c>
      <c r="W122" s="33">
        <f>IF(AND(VLOOKUP(I122,Measures!B:I,8,FALSE)="Y",U122="PASS"),'Point Values'!$B$3,0)</f>
        <v>0</v>
      </c>
      <c r="X122" s="33">
        <f>IF(AND(SUM(V122:W122)=0,U122="PASS"),'Point Values'!$B$4,0)</f>
        <v>0</v>
      </c>
      <c r="Y122" s="33">
        <f>IF(AND(SUM(V122:X122)=0,P122="GT",O122&gt;VLOOKUP(I122,'IIS Wide Rates'!G:I,3,FALSE)),'Point Values'!$B$5,IF(AND(SUM(V122:X122)=0,P122="LT",O122&lt;VLOOKUP(I122,'IIS Wide Rates'!G:I,3,FALSE)),'Point Values'!$B$5,0))</f>
        <v>0</v>
      </c>
      <c r="Z122" s="33">
        <f t="shared" si="17"/>
        <v>1</v>
      </c>
    </row>
    <row r="123" spans="1:26" x14ac:dyDescent="0.25">
      <c r="A123" t="s">
        <v>73</v>
      </c>
      <c r="B123" t="s">
        <v>1103</v>
      </c>
      <c r="C123" s="46">
        <v>146</v>
      </c>
      <c r="D123" s="46">
        <v>146</v>
      </c>
      <c r="I123" s="33" t="str">
        <f>VLOOKUP(LEFT(J123,7),Measures!K:L,2,FALSE)</f>
        <v>1.04</v>
      </c>
      <c r="J123" s="33" t="str">
        <f t="shared" si="9"/>
        <v>MQE0654 - Patient birth date is present</v>
      </c>
      <c r="K123" s="33" t="str">
        <f t="shared" si="10"/>
        <v>DrChrono EHR</v>
      </c>
      <c r="L123" s="33">
        <f>VLOOKUP(K123,'EHR-Patient Count'!K:M,2,FALSE)</f>
        <v>146</v>
      </c>
      <c r="M123" s="33">
        <f>VLOOKUP(K123,'EHR-Patient Count'!K:M,3,FALSE)</f>
        <v>3</v>
      </c>
      <c r="N123" s="33">
        <f t="shared" si="11"/>
        <v>146</v>
      </c>
      <c r="O123" s="37">
        <f t="shared" si="12"/>
        <v>1</v>
      </c>
      <c r="P123" s="33" t="str">
        <f>VLOOKUP(LEFT(J123,7),Measures!K:V,12,FALSE)</f>
        <v>GT</v>
      </c>
      <c r="Q123" s="33" t="str">
        <f>VLOOKUP(LEFT(J123,7),Measures!K:W,13,FALSE)</f>
        <v>99%</v>
      </c>
      <c r="R123" s="33" t="str">
        <f t="shared" si="16"/>
        <v>PASS</v>
      </c>
      <c r="S123" s="33" t="b">
        <f t="shared" si="13"/>
        <v>0</v>
      </c>
      <c r="T123" s="33" t="b">
        <f t="shared" si="14"/>
        <v>0</v>
      </c>
      <c r="U123" s="33" t="str">
        <f t="shared" si="15"/>
        <v>PASS</v>
      </c>
      <c r="V123" s="33">
        <f>IF(AND(VLOOKUP(I123,Measures!B:I,7,FALSE)="Y",U123="PASS"),'Point Values'!$B$2,0)</f>
        <v>1</v>
      </c>
      <c r="W123" s="33">
        <f>IF(AND(VLOOKUP(I123,Measures!B:I,8,FALSE)="Y",U123="PASS"),'Point Values'!$B$3,0)</f>
        <v>0</v>
      </c>
      <c r="X123" s="33">
        <f>IF(AND(SUM(V123:W123)=0,U123="PASS"),'Point Values'!$B$4,0)</f>
        <v>0</v>
      </c>
      <c r="Y123" s="33">
        <f>IF(AND(SUM(V123:X123)=0,P123="GT",O123&gt;VLOOKUP(I123,'IIS Wide Rates'!G:I,3,FALSE)),'Point Values'!$B$5,IF(AND(SUM(V123:X123)=0,P123="LT",O123&lt;VLOOKUP(I123,'IIS Wide Rates'!G:I,3,FALSE)),'Point Values'!$B$5,0))</f>
        <v>0</v>
      </c>
      <c r="Z123" s="33">
        <f t="shared" si="17"/>
        <v>1</v>
      </c>
    </row>
    <row r="124" spans="1:26" x14ac:dyDescent="0.25">
      <c r="A124" t="s">
        <v>73</v>
      </c>
      <c r="B124" t="s">
        <v>1108</v>
      </c>
      <c r="C124" s="46">
        <v>55</v>
      </c>
      <c r="D124" s="46">
        <v>55</v>
      </c>
      <c r="I124" s="33" t="str">
        <f>VLOOKUP(LEFT(J124,7),Measures!K:L,2,FALSE)</f>
        <v>1.04</v>
      </c>
      <c r="J124" s="33" t="str">
        <f t="shared" si="9"/>
        <v>MQE0654 - Patient birth date is present</v>
      </c>
      <c r="K124" s="33" t="str">
        <f t="shared" si="10"/>
        <v>MatrixCare EHR</v>
      </c>
      <c r="L124" s="33">
        <f>VLOOKUP(K124,'EHR-Patient Count'!K:M,2,FALSE)</f>
        <v>55</v>
      </c>
      <c r="M124" s="33">
        <f>VLOOKUP(K124,'EHR-Patient Count'!K:M,3,FALSE)</f>
        <v>5</v>
      </c>
      <c r="N124" s="33">
        <f t="shared" si="11"/>
        <v>55</v>
      </c>
      <c r="O124" s="37">
        <f t="shared" si="12"/>
        <v>1</v>
      </c>
      <c r="P124" s="33" t="str">
        <f>VLOOKUP(LEFT(J124,7),Measures!K:V,12,FALSE)</f>
        <v>GT</v>
      </c>
      <c r="Q124" s="33" t="str">
        <f>VLOOKUP(LEFT(J124,7),Measures!K:W,13,FALSE)</f>
        <v>99%</v>
      </c>
      <c r="R124" s="33" t="str">
        <f t="shared" si="16"/>
        <v>PASS</v>
      </c>
      <c r="S124" s="33" t="b">
        <f t="shared" si="13"/>
        <v>0</v>
      </c>
      <c r="T124" s="33" t="b">
        <f t="shared" si="14"/>
        <v>0</v>
      </c>
      <c r="U124" s="33" t="str">
        <f t="shared" si="15"/>
        <v>PASS</v>
      </c>
      <c r="V124" s="33">
        <f>IF(AND(VLOOKUP(I124,Measures!B:I,7,FALSE)="Y",U124="PASS"),'Point Values'!$B$2,0)</f>
        <v>1</v>
      </c>
      <c r="W124" s="33">
        <f>IF(AND(VLOOKUP(I124,Measures!B:I,8,FALSE)="Y",U124="PASS"),'Point Values'!$B$3,0)</f>
        <v>0</v>
      </c>
      <c r="X124" s="33">
        <f>IF(AND(SUM(V124:W124)=0,U124="PASS"),'Point Values'!$B$4,0)</f>
        <v>0</v>
      </c>
      <c r="Y124" s="33">
        <f>IF(AND(SUM(V124:X124)=0,P124="GT",O124&gt;VLOOKUP(I124,'IIS Wide Rates'!G:I,3,FALSE)),'Point Values'!$B$5,IF(AND(SUM(V124:X124)=0,P124="LT",O124&lt;VLOOKUP(I124,'IIS Wide Rates'!G:I,3,FALSE)),'Point Values'!$B$5,0))</f>
        <v>0</v>
      </c>
      <c r="Z124" s="33">
        <f t="shared" si="17"/>
        <v>1</v>
      </c>
    </row>
    <row r="125" spans="1:26" x14ac:dyDescent="0.25">
      <c r="A125" t="s">
        <v>73</v>
      </c>
      <c r="B125" t="s">
        <v>1099</v>
      </c>
      <c r="C125" s="46">
        <v>369</v>
      </c>
      <c r="D125" s="46">
        <v>369</v>
      </c>
      <c r="I125" s="33" t="str">
        <f>VLOOKUP(LEFT(J125,7),Measures!K:L,2,FALSE)</f>
        <v>1.04</v>
      </c>
      <c r="J125" s="33" t="str">
        <f t="shared" si="9"/>
        <v>MQE0654 - Patient birth date is present</v>
      </c>
      <c r="K125" s="33" t="str">
        <f t="shared" si="10"/>
        <v>Veradigm EHR (formerly Allscripts)</v>
      </c>
      <c r="L125" s="33">
        <f>VLOOKUP(K125,'EHR-Patient Count'!K:M,2,FALSE)</f>
        <v>369</v>
      </c>
      <c r="M125" s="33">
        <f>VLOOKUP(K125,'EHR-Patient Count'!K:M,3,FALSE)</f>
        <v>13</v>
      </c>
      <c r="N125" s="33">
        <f t="shared" si="11"/>
        <v>369</v>
      </c>
      <c r="O125" s="37">
        <f t="shared" si="12"/>
        <v>1</v>
      </c>
      <c r="P125" s="33" t="str">
        <f>VLOOKUP(LEFT(J125,7),Measures!K:V,12,FALSE)</f>
        <v>GT</v>
      </c>
      <c r="Q125" s="33" t="str">
        <f>VLOOKUP(LEFT(J125,7),Measures!K:W,13,FALSE)</f>
        <v>99%</v>
      </c>
      <c r="R125" s="33" t="str">
        <f t="shared" si="16"/>
        <v>PASS</v>
      </c>
      <c r="S125" s="33" t="b">
        <f t="shared" si="13"/>
        <v>0</v>
      </c>
      <c r="T125" s="33" t="b">
        <f t="shared" si="14"/>
        <v>0</v>
      </c>
      <c r="U125" s="33" t="str">
        <f t="shared" si="15"/>
        <v>PASS</v>
      </c>
      <c r="V125" s="33">
        <f>IF(AND(VLOOKUP(I125,Measures!B:I,7,FALSE)="Y",U125="PASS"),'Point Values'!$B$2,0)</f>
        <v>1</v>
      </c>
      <c r="W125" s="33">
        <f>IF(AND(VLOOKUP(I125,Measures!B:I,8,FALSE)="Y",U125="PASS"),'Point Values'!$B$3,0)</f>
        <v>0</v>
      </c>
      <c r="X125" s="33">
        <f>IF(AND(SUM(V125:W125)=0,U125="PASS"),'Point Values'!$B$4,0)</f>
        <v>0</v>
      </c>
      <c r="Y125" s="33">
        <f>IF(AND(SUM(V125:X125)=0,P125="GT",O125&gt;VLOOKUP(I125,'IIS Wide Rates'!G:I,3,FALSE)),'Point Values'!$B$5,IF(AND(SUM(V125:X125)=0,P125="LT",O125&lt;VLOOKUP(I125,'IIS Wide Rates'!G:I,3,FALSE)),'Point Values'!$B$5,0))</f>
        <v>0</v>
      </c>
      <c r="Z125" s="33">
        <f t="shared" si="17"/>
        <v>1</v>
      </c>
    </row>
    <row r="126" spans="1:26" x14ac:dyDescent="0.25">
      <c r="A126" t="s">
        <v>73</v>
      </c>
      <c r="B126" t="s">
        <v>1095</v>
      </c>
      <c r="C126" s="46">
        <v>14</v>
      </c>
      <c r="D126" s="46">
        <v>14</v>
      </c>
      <c r="I126" s="33" t="str">
        <f>VLOOKUP(LEFT(J126,7),Measures!K:L,2,FALSE)</f>
        <v>1.04</v>
      </c>
      <c r="J126" s="33" t="str">
        <f t="shared" si="9"/>
        <v>MQE0654 - Patient birth date is present</v>
      </c>
      <c r="K126" s="33" t="str">
        <f t="shared" si="10"/>
        <v>Epic Systems (EpicCare)</v>
      </c>
      <c r="L126" s="33">
        <f>VLOOKUP(K126,'EHR-Patient Count'!K:M,2,FALSE)</f>
        <v>14</v>
      </c>
      <c r="M126" s="33">
        <f>VLOOKUP(K126,'EHR-Patient Count'!K:M,3,FALSE)</f>
        <v>1</v>
      </c>
      <c r="N126" s="33">
        <f t="shared" si="11"/>
        <v>14</v>
      </c>
      <c r="O126" s="37">
        <f t="shared" si="12"/>
        <v>1</v>
      </c>
      <c r="P126" s="33" t="str">
        <f>VLOOKUP(LEFT(J126,7),Measures!K:V,12,FALSE)</f>
        <v>GT</v>
      </c>
      <c r="Q126" s="33" t="str">
        <f>VLOOKUP(LEFT(J126,7),Measures!K:W,13,FALSE)</f>
        <v>99%</v>
      </c>
      <c r="R126" s="33" t="str">
        <f t="shared" si="16"/>
        <v>PASS</v>
      </c>
      <c r="S126" s="33" t="b">
        <f t="shared" si="13"/>
        <v>0</v>
      </c>
      <c r="T126" s="33" t="b">
        <f t="shared" si="14"/>
        <v>0</v>
      </c>
      <c r="U126" s="33" t="str">
        <f t="shared" si="15"/>
        <v>PASS</v>
      </c>
      <c r="V126" s="33">
        <f>IF(AND(VLOOKUP(I126,Measures!B:I,7,FALSE)="Y",U126="PASS"),'Point Values'!$B$2,0)</f>
        <v>1</v>
      </c>
      <c r="W126" s="33">
        <f>IF(AND(VLOOKUP(I126,Measures!B:I,8,FALSE)="Y",U126="PASS"),'Point Values'!$B$3,0)</f>
        <v>0</v>
      </c>
      <c r="X126" s="33">
        <f>IF(AND(SUM(V126:W126)=0,U126="PASS"),'Point Values'!$B$4,0)</f>
        <v>0</v>
      </c>
      <c r="Y126" s="33">
        <f>IF(AND(SUM(V126:X126)=0,P126="GT",O126&gt;VLOOKUP(I126,'IIS Wide Rates'!G:I,3,FALSE)),'Point Values'!$B$5,IF(AND(SUM(V126:X126)=0,P126="LT",O126&lt;VLOOKUP(I126,'IIS Wide Rates'!G:I,3,FALSE)),'Point Values'!$B$5,0))</f>
        <v>0</v>
      </c>
      <c r="Z126" s="33">
        <f t="shared" si="17"/>
        <v>1</v>
      </c>
    </row>
    <row r="127" spans="1:26" x14ac:dyDescent="0.25">
      <c r="A127" t="s">
        <v>73</v>
      </c>
      <c r="B127" t="s">
        <v>1098</v>
      </c>
      <c r="C127" s="46">
        <v>5</v>
      </c>
      <c r="D127" s="46">
        <v>5</v>
      </c>
      <c r="I127" s="33" t="str">
        <f>VLOOKUP(LEFT(J127,7),Measures!K:L,2,FALSE)</f>
        <v>1.04</v>
      </c>
      <c r="J127" s="33" t="str">
        <f t="shared" si="9"/>
        <v>MQE0654 - Patient birth date is present</v>
      </c>
      <c r="K127" s="33" t="str">
        <f t="shared" si="10"/>
        <v>NextGen Enterprise EHR</v>
      </c>
      <c r="L127" s="33">
        <f>VLOOKUP(K127,'EHR-Patient Count'!K:M,2,FALSE)</f>
        <v>5</v>
      </c>
      <c r="M127" s="33">
        <f>VLOOKUP(K127,'EHR-Patient Count'!K:M,3,FALSE)</f>
        <v>2</v>
      </c>
      <c r="N127" s="33">
        <f t="shared" si="11"/>
        <v>5</v>
      </c>
      <c r="O127" s="37">
        <f t="shared" si="12"/>
        <v>1</v>
      </c>
      <c r="P127" s="33" t="str">
        <f>VLOOKUP(LEFT(J127,7),Measures!K:V,12,FALSE)</f>
        <v>GT</v>
      </c>
      <c r="Q127" s="33" t="str">
        <f>VLOOKUP(LEFT(J127,7),Measures!K:W,13,FALSE)</f>
        <v>99%</v>
      </c>
      <c r="R127" s="33" t="str">
        <f t="shared" si="16"/>
        <v>PASS</v>
      </c>
      <c r="S127" s="33" t="b">
        <f t="shared" si="13"/>
        <v>0</v>
      </c>
      <c r="T127" s="33" t="b">
        <f t="shared" si="14"/>
        <v>0</v>
      </c>
      <c r="U127" s="33" t="str">
        <f t="shared" si="15"/>
        <v>PASS</v>
      </c>
      <c r="V127" s="33">
        <f>IF(AND(VLOOKUP(I127,Measures!B:I,7,FALSE)="Y",U127="PASS"),'Point Values'!$B$2,0)</f>
        <v>1</v>
      </c>
      <c r="W127" s="33">
        <f>IF(AND(VLOOKUP(I127,Measures!B:I,8,FALSE)="Y",U127="PASS"),'Point Values'!$B$3,0)</f>
        <v>0</v>
      </c>
      <c r="X127" s="33">
        <f>IF(AND(SUM(V127:W127)=0,U127="PASS"),'Point Values'!$B$4,0)</f>
        <v>0</v>
      </c>
      <c r="Y127" s="33">
        <f>IF(AND(SUM(V127:X127)=0,P127="GT",O127&gt;VLOOKUP(I127,'IIS Wide Rates'!G:I,3,FALSE)),'Point Values'!$B$5,IF(AND(SUM(V127:X127)=0,P127="LT",O127&lt;VLOOKUP(I127,'IIS Wide Rates'!G:I,3,FALSE)),'Point Values'!$B$5,0))</f>
        <v>0</v>
      </c>
      <c r="Z127" s="33">
        <f t="shared" si="17"/>
        <v>1</v>
      </c>
    </row>
    <row r="128" spans="1:26" x14ac:dyDescent="0.25">
      <c r="A128" t="s">
        <v>73</v>
      </c>
      <c r="B128" t="s">
        <v>1101</v>
      </c>
      <c r="C128" s="46">
        <v>9</v>
      </c>
      <c r="D128" s="46">
        <v>9</v>
      </c>
      <c r="I128" s="33" t="str">
        <f>VLOOKUP(LEFT(J128,7),Measures!K:L,2,FALSE)</f>
        <v>1.04</v>
      </c>
      <c r="J128" s="33" t="str">
        <f t="shared" si="9"/>
        <v>MQE0654 - Patient birth date is present</v>
      </c>
      <c r="K128" s="33" t="str">
        <f t="shared" si="10"/>
        <v>Greenway Health (Prime Suite)</v>
      </c>
      <c r="L128" s="33">
        <f>VLOOKUP(K128,'EHR-Patient Count'!K:M,2,FALSE)</f>
        <v>9</v>
      </c>
      <c r="M128" s="33">
        <f>VLOOKUP(K128,'EHR-Patient Count'!K:M,3,FALSE)</f>
        <v>1</v>
      </c>
      <c r="N128" s="33">
        <f t="shared" si="11"/>
        <v>9</v>
      </c>
      <c r="O128" s="37">
        <f t="shared" si="12"/>
        <v>1</v>
      </c>
      <c r="P128" s="33" t="str">
        <f>VLOOKUP(LEFT(J128,7),Measures!K:V,12,FALSE)</f>
        <v>GT</v>
      </c>
      <c r="Q128" s="33" t="str">
        <f>VLOOKUP(LEFT(J128,7),Measures!K:W,13,FALSE)</f>
        <v>99%</v>
      </c>
      <c r="R128" s="33" t="str">
        <f t="shared" si="16"/>
        <v>PASS</v>
      </c>
      <c r="S128" s="33" t="b">
        <f t="shared" si="13"/>
        <v>0</v>
      </c>
      <c r="T128" s="33" t="b">
        <f t="shared" si="14"/>
        <v>0</v>
      </c>
      <c r="U128" s="33" t="str">
        <f t="shared" si="15"/>
        <v>PASS</v>
      </c>
      <c r="V128" s="33">
        <f>IF(AND(VLOOKUP(I128,Measures!B:I,7,FALSE)="Y",U128="PASS"),'Point Values'!$B$2,0)</f>
        <v>1</v>
      </c>
      <c r="W128" s="33">
        <f>IF(AND(VLOOKUP(I128,Measures!B:I,8,FALSE)="Y",U128="PASS"),'Point Values'!$B$3,0)</f>
        <v>0</v>
      </c>
      <c r="X128" s="33">
        <f>IF(AND(SUM(V128:W128)=0,U128="PASS"),'Point Values'!$B$4,0)</f>
        <v>0</v>
      </c>
      <c r="Y128" s="33">
        <f>IF(AND(SUM(V128:X128)=0,P128="GT",O128&gt;VLOOKUP(I128,'IIS Wide Rates'!G:I,3,FALSE)),'Point Values'!$B$5,IF(AND(SUM(V128:X128)=0,P128="LT",O128&lt;VLOOKUP(I128,'IIS Wide Rates'!G:I,3,FALSE)),'Point Values'!$B$5,0))</f>
        <v>0</v>
      </c>
      <c r="Z128" s="33">
        <f t="shared" si="17"/>
        <v>1</v>
      </c>
    </row>
    <row r="129" spans="1:26" x14ac:dyDescent="0.25">
      <c r="A129" t="s">
        <v>73</v>
      </c>
      <c r="B129" t="s">
        <v>1105</v>
      </c>
      <c r="C129" s="46">
        <v>2</v>
      </c>
      <c r="D129" s="46">
        <v>2</v>
      </c>
      <c r="I129" s="33" t="str">
        <f>VLOOKUP(LEFT(J129,7),Measures!K:L,2,FALSE)</f>
        <v>1.04</v>
      </c>
      <c r="J129" s="33" t="str">
        <f t="shared" ref="J129:J192" si="18">A129</f>
        <v>MQE0654 - Patient birth date is present</v>
      </c>
      <c r="K129" s="33" t="str">
        <f t="shared" ref="K129:K192" si="19">B129</f>
        <v>CompuGroup Medical (CGM APRIMA)</v>
      </c>
      <c r="L129" s="33">
        <f>VLOOKUP(K129,'EHR-Patient Count'!K:M,2,FALSE)</f>
        <v>2</v>
      </c>
      <c r="M129" s="33">
        <f>VLOOKUP(K129,'EHR-Patient Count'!K:M,3,FALSE)</f>
        <v>1</v>
      </c>
      <c r="N129" s="33">
        <f t="shared" si="11"/>
        <v>2</v>
      </c>
      <c r="O129" s="37">
        <f t="shared" si="12"/>
        <v>1</v>
      </c>
      <c r="P129" s="33" t="str">
        <f>VLOOKUP(LEFT(J129,7),Measures!K:V,12,FALSE)</f>
        <v>GT</v>
      </c>
      <c r="Q129" s="33" t="str">
        <f>VLOOKUP(LEFT(J129,7),Measures!K:W,13,FALSE)</f>
        <v>99%</v>
      </c>
      <c r="R129" s="33" t="str">
        <f t="shared" si="16"/>
        <v>PASS</v>
      </c>
      <c r="S129" s="33" t="b">
        <f t="shared" si="13"/>
        <v>0</v>
      </c>
      <c r="T129" s="33" t="b">
        <f t="shared" si="14"/>
        <v>0</v>
      </c>
      <c r="U129" s="33" t="str">
        <f t="shared" si="15"/>
        <v>PASS</v>
      </c>
      <c r="V129" s="33">
        <f>IF(AND(VLOOKUP(I129,Measures!B:I,7,FALSE)="Y",U129="PASS"),'Point Values'!$B$2,0)</f>
        <v>1</v>
      </c>
      <c r="W129" s="33">
        <f>IF(AND(VLOOKUP(I129,Measures!B:I,8,FALSE)="Y",U129="PASS"),'Point Values'!$B$3,0)</f>
        <v>0</v>
      </c>
      <c r="X129" s="33">
        <f>IF(AND(SUM(V129:W129)=0,U129="PASS"),'Point Values'!$B$4,0)</f>
        <v>0</v>
      </c>
      <c r="Y129" s="33">
        <f>IF(AND(SUM(V129:X129)=0,P129="GT",O129&gt;VLOOKUP(I129,'IIS Wide Rates'!G:I,3,FALSE)),'Point Values'!$B$5,IF(AND(SUM(V129:X129)=0,P129="LT",O129&lt;VLOOKUP(I129,'IIS Wide Rates'!G:I,3,FALSE)),'Point Values'!$B$5,0))</f>
        <v>0</v>
      </c>
      <c r="Z129" s="33">
        <f t="shared" si="17"/>
        <v>1</v>
      </c>
    </row>
    <row r="130" spans="1:26" x14ac:dyDescent="0.25">
      <c r="A130" t="s">
        <v>93</v>
      </c>
      <c r="B130" t="s">
        <v>52</v>
      </c>
      <c r="C130" s="46">
        <v>193</v>
      </c>
      <c r="D130" s="46">
        <v>537</v>
      </c>
      <c r="I130" s="33" t="str">
        <f>VLOOKUP(LEFT(J130,7),Measures!K:L,2,FALSE)</f>
        <v>1.14</v>
      </c>
      <c r="J130" s="33" t="str">
        <f t="shared" si="18"/>
        <v>MQE0663 - Patient email is present</v>
      </c>
      <c r="K130" s="33" t="str">
        <f t="shared" si="19"/>
        <v>No EHR Specified</v>
      </c>
      <c r="L130" s="33">
        <f>VLOOKUP(K130,'EHR-Patient Count'!K:M,2,FALSE)</f>
        <v>537</v>
      </c>
      <c r="M130" s="33">
        <f>VLOOKUP(K130,'EHR-Patient Count'!K:M,3,FALSE)</f>
        <v>20</v>
      </c>
      <c r="N130" s="33">
        <f t="shared" ref="N130:N193" si="20">C130</f>
        <v>193</v>
      </c>
      <c r="O130" s="37">
        <f t="shared" ref="O130:O193" si="21">C130/D130</f>
        <v>0.35940409683426444</v>
      </c>
      <c r="P130" s="33" t="str">
        <f>VLOOKUP(LEFT(J130,7),Measures!K:V,12,FALSE)</f>
        <v>GT</v>
      </c>
      <c r="Q130" s="33" t="str">
        <f>VLOOKUP(LEFT(J130,7),Measures!K:W,13,FALSE)</f>
        <v>90%</v>
      </c>
      <c r="R130" s="33" t="b">
        <f t="shared" si="16"/>
        <v>0</v>
      </c>
      <c r="S130" s="33" t="b">
        <f t="shared" ref="S130:S193" si="22">IF(AND(P130="LT",O130&lt;1*Q130),"PASS")</f>
        <v>0</v>
      </c>
      <c r="T130" s="33" t="b">
        <f t="shared" ref="T130:T193" si="23">IF(Q130="NA","NA")</f>
        <v>0</v>
      </c>
      <c r="U130" s="33" t="str">
        <f t="shared" ref="U130:U193" si="24">IF(Q130="NA","NA",IF(AND(P130="GT",O130&gt;1*Q130),"PASS",IF(AND(P130="LT",O130&lt;1*Q130),"PASS","FAIL")))</f>
        <v>FAIL</v>
      </c>
      <c r="V130" s="33">
        <f>IF(AND(VLOOKUP(I130,Measures!B:I,7,FALSE)="Y",U130="PASS"),'Point Values'!$B$2,0)</f>
        <v>0</v>
      </c>
      <c r="W130" s="33">
        <f>IF(AND(VLOOKUP(I130,Measures!B:I,8,FALSE)="Y",U130="PASS"),'Point Values'!$B$3,0)</f>
        <v>0</v>
      </c>
      <c r="X130" s="33">
        <f>IF(AND(SUM(V130:W130)=0,U130="PASS"),'Point Values'!$B$4,0)</f>
        <v>0</v>
      </c>
      <c r="Y130" s="33">
        <f>IF(AND(SUM(V130:X130)=0,P130="GT",O130&gt;VLOOKUP(I130,'IIS Wide Rates'!G:I,3,FALSE)),'Point Values'!$B$5,IF(AND(SUM(V130:X130)=0,P130="LT",O130&lt;VLOOKUP(I130,'IIS Wide Rates'!G:I,3,FALSE)),'Point Values'!$B$5,0))</f>
        <v>0</v>
      </c>
      <c r="Z130" s="33">
        <f t="shared" si="17"/>
        <v>0</v>
      </c>
    </row>
    <row r="131" spans="1:26" x14ac:dyDescent="0.25">
      <c r="A131" t="s">
        <v>93</v>
      </c>
      <c r="B131" t="s">
        <v>1107</v>
      </c>
      <c r="C131" s="46">
        <v>1095</v>
      </c>
      <c r="D131" s="46">
        <v>1995</v>
      </c>
      <c r="I131" s="33" t="str">
        <f>VLOOKUP(LEFT(J131,7),Measures!K:L,2,FALSE)</f>
        <v>1.14</v>
      </c>
      <c r="J131" s="33" t="str">
        <f t="shared" si="18"/>
        <v>MQE0663 - Patient email is present</v>
      </c>
      <c r="K131" s="33" t="str">
        <f t="shared" si="19"/>
        <v>NetSmart MyEvolv</v>
      </c>
      <c r="L131" s="33">
        <f>VLOOKUP(K131,'EHR-Patient Count'!K:M,2,FALSE)</f>
        <v>1995</v>
      </c>
      <c r="M131" s="33">
        <f>VLOOKUP(K131,'EHR-Patient Count'!K:M,3,FALSE)</f>
        <v>8</v>
      </c>
      <c r="N131" s="33">
        <f t="shared" si="20"/>
        <v>1095</v>
      </c>
      <c r="O131" s="37">
        <f t="shared" si="21"/>
        <v>0.54887218045112784</v>
      </c>
      <c r="P131" s="33" t="str">
        <f>VLOOKUP(LEFT(J131,7),Measures!K:V,12,FALSE)</f>
        <v>GT</v>
      </c>
      <c r="Q131" s="33" t="str">
        <f>VLOOKUP(LEFT(J131,7),Measures!K:W,13,FALSE)</f>
        <v>90%</v>
      </c>
      <c r="R131" s="33" t="b">
        <f t="shared" ref="R131:R194" si="25">IF(AND(P131="GT",O131&gt;1*Q131),"PASS")</f>
        <v>0</v>
      </c>
      <c r="S131" s="33" t="b">
        <f t="shared" si="22"/>
        <v>0</v>
      </c>
      <c r="T131" s="33" t="b">
        <f t="shared" si="23"/>
        <v>0</v>
      </c>
      <c r="U131" s="33" t="str">
        <f t="shared" si="24"/>
        <v>FAIL</v>
      </c>
      <c r="V131" s="33">
        <f>IF(AND(VLOOKUP(I131,Measures!B:I,7,FALSE)="Y",U131="PASS"),'Point Values'!$B$2,0)</f>
        <v>0</v>
      </c>
      <c r="W131" s="33">
        <f>IF(AND(VLOOKUP(I131,Measures!B:I,8,FALSE)="Y",U131="PASS"),'Point Values'!$B$3,0)</f>
        <v>0</v>
      </c>
      <c r="X131" s="33">
        <f>IF(AND(SUM(V131:W131)=0,U131="PASS"),'Point Values'!$B$4,0)</f>
        <v>0</v>
      </c>
      <c r="Y131" s="33">
        <f>IF(AND(SUM(V131:X131)=0,P131="GT",O131&gt;VLOOKUP(I131,'IIS Wide Rates'!G:I,3,FALSE)),'Point Values'!$B$5,IF(AND(SUM(V131:X131)=0,P131="LT",O131&lt;VLOOKUP(I131,'IIS Wide Rates'!G:I,3,FALSE)),'Point Values'!$B$5,0))</f>
        <v>0.25</v>
      </c>
      <c r="Z131" s="33">
        <f t="shared" ref="Z131:Z194" si="26">SUM(V131:Y131)</f>
        <v>0.25</v>
      </c>
    </row>
    <row r="132" spans="1:26" x14ac:dyDescent="0.25">
      <c r="A132" t="s">
        <v>93</v>
      </c>
      <c r="B132" t="s">
        <v>1104</v>
      </c>
      <c r="C132" s="46">
        <v>8300</v>
      </c>
      <c r="D132" s="46">
        <v>18286</v>
      </c>
      <c r="I132" s="33" t="str">
        <f>VLOOKUP(LEFT(J132,7),Measures!K:L,2,FALSE)</f>
        <v>1.14</v>
      </c>
      <c r="J132" s="33" t="str">
        <f t="shared" si="18"/>
        <v>MQE0663 - Patient email is present</v>
      </c>
      <c r="K132" s="33" t="str">
        <f t="shared" si="19"/>
        <v>Azalea Health EHR</v>
      </c>
      <c r="L132" s="33">
        <f>VLOOKUP(K132,'EHR-Patient Count'!K:M,2,FALSE)</f>
        <v>18286</v>
      </c>
      <c r="M132" s="33">
        <f>VLOOKUP(K132,'EHR-Patient Count'!K:M,3,FALSE)</f>
        <v>116</v>
      </c>
      <c r="N132" s="33">
        <f t="shared" si="20"/>
        <v>8300</v>
      </c>
      <c r="O132" s="37">
        <f t="shared" si="21"/>
        <v>0.45389915782565898</v>
      </c>
      <c r="P132" s="33" t="str">
        <f>VLOOKUP(LEFT(J132,7),Measures!K:V,12,FALSE)</f>
        <v>GT</v>
      </c>
      <c r="Q132" s="33" t="str">
        <f>VLOOKUP(LEFT(J132,7),Measures!K:W,13,FALSE)</f>
        <v>90%</v>
      </c>
      <c r="R132" s="33" t="b">
        <f t="shared" si="25"/>
        <v>0</v>
      </c>
      <c r="S132" s="33" t="b">
        <f t="shared" si="22"/>
        <v>0</v>
      </c>
      <c r="T132" s="33" t="b">
        <f t="shared" si="23"/>
        <v>0</v>
      </c>
      <c r="U132" s="33" t="str">
        <f t="shared" si="24"/>
        <v>FAIL</v>
      </c>
      <c r="V132" s="33">
        <f>IF(AND(VLOOKUP(I132,Measures!B:I,7,FALSE)="Y",U132="PASS"),'Point Values'!$B$2,0)</f>
        <v>0</v>
      </c>
      <c r="W132" s="33">
        <f>IF(AND(VLOOKUP(I132,Measures!B:I,8,FALSE)="Y",U132="PASS"),'Point Values'!$B$3,0)</f>
        <v>0</v>
      </c>
      <c r="X132" s="33">
        <f>IF(AND(SUM(V132:W132)=0,U132="PASS"),'Point Values'!$B$4,0)</f>
        <v>0</v>
      </c>
      <c r="Y132" s="33">
        <f>IF(AND(SUM(V132:X132)=0,P132="GT",O132&gt;VLOOKUP(I132,'IIS Wide Rates'!G:I,3,FALSE)),'Point Values'!$B$5,IF(AND(SUM(V132:X132)=0,P132="LT",O132&lt;VLOOKUP(I132,'IIS Wide Rates'!G:I,3,FALSE)),'Point Values'!$B$5,0))</f>
        <v>0</v>
      </c>
      <c r="Z132" s="33">
        <f t="shared" si="26"/>
        <v>0</v>
      </c>
    </row>
    <row r="133" spans="1:26" x14ac:dyDescent="0.25">
      <c r="A133" t="s">
        <v>93</v>
      </c>
      <c r="B133" t="s">
        <v>1102</v>
      </c>
      <c r="C133" s="46">
        <v>1407</v>
      </c>
      <c r="D133" s="46">
        <v>2221</v>
      </c>
      <c r="I133" s="33" t="str">
        <f>VLOOKUP(LEFT(J133,7),Measures!K:L,2,FALSE)</f>
        <v>1.14</v>
      </c>
      <c r="J133" s="33" t="str">
        <f t="shared" si="18"/>
        <v>MQE0663 - Patient email is present</v>
      </c>
      <c r="K133" s="33" t="str">
        <f t="shared" si="19"/>
        <v>AdvancedMD EHR</v>
      </c>
      <c r="L133" s="33">
        <f>VLOOKUP(K133,'EHR-Patient Count'!K:M,2,FALSE)</f>
        <v>2221</v>
      </c>
      <c r="M133" s="33">
        <f>VLOOKUP(K133,'EHR-Patient Count'!K:M,3,FALSE)</f>
        <v>8</v>
      </c>
      <c r="N133" s="33">
        <f t="shared" si="20"/>
        <v>1407</v>
      </c>
      <c r="O133" s="37">
        <f t="shared" si="21"/>
        <v>0.63349842413327329</v>
      </c>
      <c r="P133" s="33" t="str">
        <f>VLOOKUP(LEFT(J133,7),Measures!K:V,12,FALSE)</f>
        <v>GT</v>
      </c>
      <c r="Q133" s="33" t="str">
        <f>VLOOKUP(LEFT(J133,7),Measures!K:W,13,FALSE)</f>
        <v>90%</v>
      </c>
      <c r="R133" s="33" t="b">
        <f t="shared" si="25"/>
        <v>0</v>
      </c>
      <c r="S133" s="33" t="b">
        <f t="shared" si="22"/>
        <v>0</v>
      </c>
      <c r="T133" s="33" t="b">
        <f t="shared" si="23"/>
        <v>0</v>
      </c>
      <c r="U133" s="33" t="str">
        <f t="shared" si="24"/>
        <v>FAIL</v>
      </c>
      <c r="V133" s="33">
        <f>IF(AND(VLOOKUP(I133,Measures!B:I,7,FALSE)="Y",U133="PASS"),'Point Values'!$B$2,0)</f>
        <v>0</v>
      </c>
      <c r="W133" s="33">
        <f>IF(AND(VLOOKUP(I133,Measures!B:I,8,FALSE)="Y",U133="PASS"),'Point Values'!$B$3,0)</f>
        <v>0</v>
      </c>
      <c r="X133" s="33">
        <f>IF(AND(SUM(V133:W133)=0,U133="PASS"),'Point Values'!$B$4,0)</f>
        <v>0</v>
      </c>
      <c r="Y133" s="33">
        <f>IF(AND(SUM(V133:X133)=0,P133="GT",O133&gt;VLOOKUP(I133,'IIS Wide Rates'!G:I,3,FALSE)),'Point Values'!$B$5,IF(AND(SUM(V133:X133)=0,P133="LT",O133&lt;VLOOKUP(I133,'IIS Wide Rates'!G:I,3,FALSE)),'Point Values'!$B$5,0))</f>
        <v>0.25</v>
      </c>
      <c r="Z133" s="33">
        <f t="shared" si="26"/>
        <v>0.25</v>
      </c>
    </row>
    <row r="134" spans="1:26" x14ac:dyDescent="0.25">
      <c r="A134" t="s">
        <v>93</v>
      </c>
      <c r="B134" t="s">
        <v>1097</v>
      </c>
      <c r="C134" s="46">
        <v>2451</v>
      </c>
      <c r="D134" s="46">
        <v>3490</v>
      </c>
      <c r="I134" s="33" t="str">
        <f>VLOOKUP(LEFT(J134,7),Measures!K:L,2,FALSE)</f>
        <v>1.14</v>
      </c>
      <c r="J134" s="33" t="str">
        <f t="shared" si="18"/>
        <v>MQE0663 - Patient email is present</v>
      </c>
      <c r="K134" s="33" t="str">
        <f t="shared" si="19"/>
        <v>eClinicalWorks V12</v>
      </c>
      <c r="L134" s="33">
        <f>VLOOKUP(K134,'EHR-Patient Count'!K:M,2,FALSE)</f>
        <v>3490</v>
      </c>
      <c r="M134" s="33">
        <f>VLOOKUP(K134,'EHR-Patient Count'!K:M,3,FALSE)</f>
        <v>13</v>
      </c>
      <c r="N134" s="33">
        <f t="shared" si="20"/>
        <v>2451</v>
      </c>
      <c r="O134" s="37">
        <f t="shared" si="21"/>
        <v>0.70229226361031516</v>
      </c>
      <c r="P134" s="33" t="str">
        <f>VLOOKUP(LEFT(J134,7),Measures!K:V,12,FALSE)</f>
        <v>GT</v>
      </c>
      <c r="Q134" s="33" t="str">
        <f>VLOOKUP(LEFT(J134,7),Measures!K:W,13,FALSE)</f>
        <v>90%</v>
      </c>
      <c r="R134" s="33" t="b">
        <f t="shared" si="25"/>
        <v>0</v>
      </c>
      <c r="S134" s="33" t="b">
        <f t="shared" si="22"/>
        <v>0</v>
      </c>
      <c r="T134" s="33" t="b">
        <f t="shared" si="23"/>
        <v>0</v>
      </c>
      <c r="U134" s="33" t="str">
        <f t="shared" si="24"/>
        <v>FAIL</v>
      </c>
      <c r="V134" s="33">
        <f>IF(AND(VLOOKUP(I134,Measures!B:I,7,FALSE)="Y",U134="PASS"),'Point Values'!$B$2,0)</f>
        <v>0</v>
      </c>
      <c r="W134" s="33">
        <f>IF(AND(VLOOKUP(I134,Measures!B:I,8,FALSE)="Y",U134="PASS"),'Point Values'!$B$3,0)</f>
        <v>0</v>
      </c>
      <c r="X134" s="33">
        <f>IF(AND(SUM(V134:W134)=0,U134="PASS"),'Point Values'!$B$4,0)</f>
        <v>0</v>
      </c>
      <c r="Y134" s="33">
        <f>IF(AND(SUM(V134:X134)=0,P134="GT",O134&gt;VLOOKUP(I134,'IIS Wide Rates'!G:I,3,FALSE)),'Point Values'!$B$5,IF(AND(SUM(V134:X134)=0,P134="LT",O134&lt;VLOOKUP(I134,'IIS Wide Rates'!G:I,3,FALSE)),'Point Values'!$B$5,0))</f>
        <v>0.25</v>
      </c>
      <c r="Z134" s="33">
        <f t="shared" si="26"/>
        <v>0.25</v>
      </c>
    </row>
    <row r="135" spans="1:26" x14ac:dyDescent="0.25">
      <c r="A135" t="s">
        <v>93</v>
      </c>
      <c r="B135" t="s">
        <v>1106</v>
      </c>
      <c r="C135" s="46">
        <v>462</v>
      </c>
      <c r="D135" s="46">
        <v>552</v>
      </c>
      <c r="I135" s="33" t="str">
        <f>VLOOKUP(LEFT(J135,7),Measures!K:L,2,FALSE)</f>
        <v>1.14</v>
      </c>
      <c r="J135" s="33" t="str">
        <f t="shared" si="18"/>
        <v>MQE0663 - Patient email is present</v>
      </c>
      <c r="K135" s="33" t="str">
        <f t="shared" si="19"/>
        <v>Experity EHR</v>
      </c>
      <c r="L135" s="33">
        <f>VLOOKUP(K135,'EHR-Patient Count'!K:M,2,FALSE)</f>
        <v>552</v>
      </c>
      <c r="M135" s="33">
        <f>VLOOKUP(K135,'EHR-Patient Count'!K:M,3,FALSE)</f>
        <v>5</v>
      </c>
      <c r="N135" s="33">
        <f t="shared" si="20"/>
        <v>462</v>
      </c>
      <c r="O135" s="37">
        <f t="shared" si="21"/>
        <v>0.83695652173913049</v>
      </c>
      <c r="P135" s="33" t="str">
        <f>VLOOKUP(LEFT(J135,7),Measures!K:V,12,FALSE)</f>
        <v>GT</v>
      </c>
      <c r="Q135" s="33" t="str">
        <f>VLOOKUP(LEFT(J135,7),Measures!K:W,13,FALSE)</f>
        <v>90%</v>
      </c>
      <c r="R135" s="33" t="b">
        <f t="shared" si="25"/>
        <v>0</v>
      </c>
      <c r="S135" s="33" t="b">
        <f t="shared" si="22"/>
        <v>0</v>
      </c>
      <c r="T135" s="33" t="b">
        <f t="shared" si="23"/>
        <v>0</v>
      </c>
      <c r="U135" s="33" t="str">
        <f t="shared" si="24"/>
        <v>FAIL</v>
      </c>
      <c r="V135" s="33">
        <f>IF(AND(VLOOKUP(I135,Measures!B:I,7,FALSE)="Y",U135="PASS"),'Point Values'!$B$2,0)</f>
        <v>0</v>
      </c>
      <c r="W135" s="33">
        <f>IF(AND(VLOOKUP(I135,Measures!B:I,8,FALSE)="Y",U135="PASS"),'Point Values'!$B$3,0)</f>
        <v>0</v>
      </c>
      <c r="X135" s="33">
        <f>IF(AND(SUM(V135:W135)=0,U135="PASS"),'Point Values'!$B$4,0)</f>
        <v>0</v>
      </c>
      <c r="Y135" s="33">
        <f>IF(AND(SUM(V135:X135)=0,P135="GT",O135&gt;VLOOKUP(I135,'IIS Wide Rates'!G:I,3,FALSE)),'Point Values'!$B$5,IF(AND(SUM(V135:X135)=0,P135="LT",O135&lt;VLOOKUP(I135,'IIS Wide Rates'!G:I,3,FALSE)),'Point Values'!$B$5,0))</f>
        <v>0.25</v>
      </c>
      <c r="Z135" s="33">
        <f t="shared" si="26"/>
        <v>0.25</v>
      </c>
    </row>
    <row r="136" spans="1:26" x14ac:dyDescent="0.25">
      <c r="A136" t="s">
        <v>93</v>
      </c>
      <c r="B136" t="s">
        <v>1109</v>
      </c>
      <c r="C136" s="46">
        <v>27</v>
      </c>
      <c r="D136" s="46">
        <v>85</v>
      </c>
      <c r="I136" s="33" t="str">
        <f>VLOOKUP(LEFT(J136,7),Measures!K:L,2,FALSE)</f>
        <v>1.14</v>
      </c>
      <c r="J136" s="33" t="str">
        <f t="shared" si="18"/>
        <v>MQE0663 - Patient email is present</v>
      </c>
      <c r="K136" s="33" t="str">
        <f t="shared" si="19"/>
        <v>OpenEMR (Open Source)</v>
      </c>
      <c r="L136" s="33">
        <f>VLOOKUP(K136,'EHR-Patient Count'!K:M,2,FALSE)</f>
        <v>85</v>
      </c>
      <c r="M136" s="33">
        <f>VLOOKUP(K136,'EHR-Patient Count'!K:M,3,FALSE)</f>
        <v>4</v>
      </c>
      <c r="N136" s="33">
        <f t="shared" si="20"/>
        <v>27</v>
      </c>
      <c r="O136" s="37">
        <f t="shared" si="21"/>
        <v>0.31764705882352939</v>
      </c>
      <c r="P136" s="33" t="str">
        <f>VLOOKUP(LEFT(J136,7),Measures!K:V,12,FALSE)</f>
        <v>GT</v>
      </c>
      <c r="Q136" s="33" t="str">
        <f>VLOOKUP(LEFT(J136,7),Measures!K:W,13,FALSE)</f>
        <v>90%</v>
      </c>
      <c r="R136" s="33" t="b">
        <f t="shared" si="25"/>
        <v>0</v>
      </c>
      <c r="S136" s="33" t="b">
        <f t="shared" si="22"/>
        <v>0</v>
      </c>
      <c r="T136" s="33" t="b">
        <f t="shared" si="23"/>
        <v>0</v>
      </c>
      <c r="U136" s="33" t="str">
        <f t="shared" si="24"/>
        <v>FAIL</v>
      </c>
      <c r="V136" s="33">
        <f>IF(AND(VLOOKUP(I136,Measures!B:I,7,FALSE)="Y",U136="PASS"),'Point Values'!$B$2,0)</f>
        <v>0</v>
      </c>
      <c r="W136" s="33">
        <f>IF(AND(VLOOKUP(I136,Measures!B:I,8,FALSE)="Y",U136="PASS"),'Point Values'!$B$3,0)</f>
        <v>0</v>
      </c>
      <c r="X136" s="33">
        <f>IF(AND(SUM(V136:W136)=0,U136="PASS"),'Point Values'!$B$4,0)</f>
        <v>0</v>
      </c>
      <c r="Y136" s="33">
        <f>IF(AND(SUM(V136:X136)=0,P136="GT",O136&gt;VLOOKUP(I136,'IIS Wide Rates'!G:I,3,FALSE)),'Point Values'!$B$5,IF(AND(SUM(V136:X136)=0,P136="LT",O136&lt;VLOOKUP(I136,'IIS Wide Rates'!G:I,3,FALSE)),'Point Values'!$B$5,0))</f>
        <v>0</v>
      </c>
      <c r="Z136" s="33">
        <f t="shared" si="26"/>
        <v>0</v>
      </c>
    </row>
    <row r="137" spans="1:26" x14ac:dyDescent="0.25">
      <c r="A137" t="s">
        <v>93</v>
      </c>
      <c r="B137" t="s">
        <v>1096</v>
      </c>
      <c r="C137" s="46">
        <v>1120</v>
      </c>
      <c r="D137" s="46">
        <v>3619</v>
      </c>
      <c r="I137" s="33" t="str">
        <f>VLOOKUP(LEFT(J137,7),Measures!K:L,2,FALSE)</f>
        <v>1.14</v>
      </c>
      <c r="J137" s="33" t="str">
        <f t="shared" si="18"/>
        <v>MQE0663 - Patient email is present</v>
      </c>
      <c r="K137" s="33" t="str">
        <f t="shared" si="19"/>
        <v>Athems Clinicals</v>
      </c>
      <c r="L137" s="33">
        <f>VLOOKUP(K137,'EHR-Patient Count'!K:M,2,FALSE)</f>
        <v>3619</v>
      </c>
      <c r="M137" s="33">
        <f>VLOOKUP(K137,'EHR-Patient Count'!K:M,3,FALSE)</f>
        <v>8</v>
      </c>
      <c r="N137" s="33">
        <f t="shared" si="20"/>
        <v>1120</v>
      </c>
      <c r="O137" s="37">
        <f t="shared" si="21"/>
        <v>0.30947775628626695</v>
      </c>
      <c r="P137" s="33" t="str">
        <f>VLOOKUP(LEFT(J137,7),Measures!K:V,12,FALSE)</f>
        <v>GT</v>
      </c>
      <c r="Q137" s="33" t="str">
        <f>VLOOKUP(LEFT(J137,7),Measures!K:W,13,FALSE)</f>
        <v>90%</v>
      </c>
      <c r="R137" s="33" t="b">
        <f t="shared" si="25"/>
        <v>0</v>
      </c>
      <c r="S137" s="33" t="b">
        <f t="shared" si="22"/>
        <v>0</v>
      </c>
      <c r="T137" s="33" t="b">
        <f t="shared" si="23"/>
        <v>0</v>
      </c>
      <c r="U137" s="33" t="str">
        <f t="shared" si="24"/>
        <v>FAIL</v>
      </c>
      <c r="V137" s="33">
        <f>IF(AND(VLOOKUP(I137,Measures!B:I,7,FALSE)="Y",U137="PASS"),'Point Values'!$B$2,0)</f>
        <v>0</v>
      </c>
      <c r="W137" s="33">
        <f>IF(AND(VLOOKUP(I137,Measures!B:I,8,FALSE)="Y",U137="PASS"),'Point Values'!$B$3,0)</f>
        <v>0</v>
      </c>
      <c r="X137" s="33">
        <f>IF(AND(SUM(V137:W137)=0,U137="PASS"),'Point Values'!$B$4,0)</f>
        <v>0</v>
      </c>
      <c r="Y137" s="33">
        <f>IF(AND(SUM(V137:X137)=0,P137="GT",O137&gt;VLOOKUP(I137,'IIS Wide Rates'!G:I,3,FALSE)),'Point Values'!$B$5,IF(AND(SUM(V137:X137)=0,P137="LT",O137&lt;VLOOKUP(I137,'IIS Wide Rates'!G:I,3,FALSE)),'Point Values'!$B$5,0))</f>
        <v>0</v>
      </c>
      <c r="Z137" s="33">
        <f t="shared" si="26"/>
        <v>0</v>
      </c>
    </row>
    <row r="138" spans="1:26" x14ac:dyDescent="0.25">
      <c r="A138" t="s">
        <v>93</v>
      </c>
      <c r="B138" t="s">
        <v>1100</v>
      </c>
      <c r="C138" s="46">
        <v>56</v>
      </c>
      <c r="D138" s="46">
        <v>104</v>
      </c>
      <c r="I138" s="33" t="str">
        <f>VLOOKUP(LEFT(J138,7),Measures!K:L,2,FALSE)</f>
        <v>1.14</v>
      </c>
      <c r="J138" s="33" t="str">
        <f t="shared" si="18"/>
        <v>MQE0663 - Patient email is present</v>
      </c>
      <c r="K138" s="33" t="str">
        <f t="shared" si="19"/>
        <v>MEDITECH Expanse</v>
      </c>
      <c r="L138" s="33">
        <f>VLOOKUP(K138,'EHR-Patient Count'!K:M,2,FALSE)</f>
        <v>104</v>
      </c>
      <c r="M138" s="33">
        <f>VLOOKUP(K138,'EHR-Patient Count'!K:M,3,FALSE)</f>
        <v>3</v>
      </c>
      <c r="N138" s="33">
        <f t="shared" si="20"/>
        <v>56</v>
      </c>
      <c r="O138" s="37">
        <f t="shared" si="21"/>
        <v>0.53846153846153844</v>
      </c>
      <c r="P138" s="33" t="str">
        <f>VLOOKUP(LEFT(J138,7),Measures!K:V,12,FALSE)</f>
        <v>GT</v>
      </c>
      <c r="Q138" s="33" t="str">
        <f>VLOOKUP(LEFT(J138,7),Measures!K:W,13,FALSE)</f>
        <v>90%</v>
      </c>
      <c r="R138" s="33" t="b">
        <f t="shared" si="25"/>
        <v>0</v>
      </c>
      <c r="S138" s="33" t="b">
        <f t="shared" si="22"/>
        <v>0</v>
      </c>
      <c r="T138" s="33" t="b">
        <f t="shared" si="23"/>
        <v>0</v>
      </c>
      <c r="U138" s="33" t="str">
        <f t="shared" si="24"/>
        <v>FAIL</v>
      </c>
      <c r="V138" s="33">
        <f>IF(AND(VLOOKUP(I138,Measures!B:I,7,FALSE)="Y",U138="PASS"),'Point Values'!$B$2,0)</f>
        <v>0</v>
      </c>
      <c r="W138" s="33">
        <f>IF(AND(VLOOKUP(I138,Measures!B:I,8,FALSE)="Y",U138="PASS"),'Point Values'!$B$3,0)</f>
        <v>0</v>
      </c>
      <c r="X138" s="33">
        <f>IF(AND(SUM(V138:W138)=0,U138="PASS"),'Point Values'!$B$4,0)</f>
        <v>0</v>
      </c>
      <c r="Y138" s="33">
        <f>IF(AND(SUM(V138:X138)=0,P138="GT",O138&gt;VLOOKUP(I138,'IIS Wide Rates'!G:I,3,FALSE)),'Point Values'!$B$5,IF(AND(SUM(V138:X138)=0,P138="LT",O138&lt;VLOOKUP(I138,'IIS Wide Rates'!G:I,3,FALSE)),'Point Values'!$B$5,0))</f>
        <v>0.25</v>
      </c>
      <c r="Z138" s="33">
        <f t="shared" si="26"/>
        <v>0.25</v>
      </c>
    </row>
    <row r="139" spans="1:26" x14ac:dyDescent="0.25">
      <c r="A139" t="s">
        <v>93</v>
      </c>
      <c r="B139" t="s">
        <v>1103</v>
      </c>
      <c r="C139" s="46">
        <v>93</v>
      </c>
      <c r="D139" s="46">
        <v>146</v>
      </c>
      <c r="I139" s="33" t="str">
        <f>VLOOKUP(LEFT(J139,7),Measures!K:L,2,FALSE)</f>
        <v>1.14</v>
      </c>
      <c r="J139" s="33" t="str">
        <f t="shared" si="18"/>
        <v>MQE0663 - Patient email is present</v>
      </c>
      <c r="K139" s="33" t="str">
        <f t="shared" si="19"/>
        <v>DrChrono EHR</v>
      </c>
      <c r="L139" s="33">
        <f>VLOOKUP(K139,'EHR-Patient Count'!K:M,2,FALSE)</f>
        <v>146</v>
      </c>
      <c r="M139" s="33">
        <f>VLOOKUP(K139,'EHR-Patient Count'!K:M,3,FALSE)</f>
        <v>3</v>
      </c>
      <c r="N139" s="33">
        <f t="shared" si="20"/>
        <v>93</v>
      </c>
      <c r="O139" s="37">
        <f t="shared" si="21"/>
        <v>0.63698630136986301</v>
      </c>
      <c r="P139" s="33" t="str">
        <f>VLOOKUP(LEFT(J139,7),Measures!K:V,12,FALSE)</f>
        <v>GT</v>
      </c>
      <c r="Q139" s="33" t="str">
        <f>VLOOKUP(LEFT(J139,7),Measures!K:W,13,FALSE)</f>
        <v>90%</v>
      </c>
      <c r="R139" s="33" t="b">
        <f t="shared" si="25"/>
        <v>0</v>
      </c>
      <c r="S139" s="33" t="b">
        <f t="shared" si="22"/>
        <v>0</v>
      </c>
      <c r="T139" s="33" t="b">
        <f t="shared" si="23"/>
        <v>0</v>
      </c>
      <c r="U139" s="33" t="str">
        <f t="shared" si="24"/>
        <v>FAIL</v>
      </c>
      <c r="V139" s="33">
        <f>IF(AND(VLOOKUP(I139,Measures!B:I,7,FALSE)="Y",U139="PASS"),'Point Values'!$B$2,0)</f>
        <v>0</v>
      </c>
      <c r="W139" s="33">
        <f>IF(AND(VLOOKUP(I139,Measures!B:I,8,FALSE)="Y",U139="PASS"),'Point Values'!$B$3,0)</f>
        <v>0</v>
      </c>
      <c r="X139" s="33">
        <f>IF(AND(SUM(V139:W139)=0,U139="PASS"),'Point Values'!$B$4,0)</f>
        <v>0</v>
      </c>
      <c r="Y139" s="33">
        <f>IF(AND(SUM(V139:X139)=0,P139="GT",O139&gt;VLOOKUP(I139,'IIS Wide Rates'!G:I,3,FALSE)),'Point Values'!$B$5,IF(AND(SUM(V139:X139)=0,P139="LT",O139&lt;VLOOKUP(I139,'IIS Wide Rates'!G:I,3,FALSE)),'Point Values'!$B$5,0))</f>
        <v>0.25</v>
      </c>
      <c r="Z139" s="33">
        <f t="shared" si="26"/>
        <v>0.25</v>
      </c>
    </row>
    <row r="140" spans="1:26" x14ac:dyDescent="0.25">
      <c r="A140" t="s">
        <v>93</v>
      </c>
      <c r="B140" t="s">
        <v>1108</v>
      </c>
      <c r="C140" s="46">
        <v>19</v>
      </c>
      <c r="D140" s="46">
        <v>55</v>
      </c>
      <c r="I140" s="33" t="str">
        <f>VLOOKUP(LEFT(J140,7),Measures!K:L,2,FALSE)</f>
        <v>1.14</v>
      </c>
      <c r="J140" s="33" t="str">
        <f t="shared" si="18"/>
        <v>MQE0663 - Patient email is present</v>
      </c>
      <c r="K140" s="33" t="str">
        <f t="shared" si="19"/>
        <v>MatrixCare EHR</v>
      </c>
      <c r="L140" s="33">
        <f>VLOOKUP(K140,'EHR-Patient Count'!K:M,2,FALSE)</f>
        <v>55</v>
      </c>
      <c r="M140" s="33">
        <f>VLOOKUP(K140,'EHR-Patient Count'!K:M,3,FALSE)</f>
        <v>5</v>
      </c>
      <c r="N140" s="33">
        <f t="shared" si="20"/>
        <v>19</v>
      </c>
      <c r="O140" s="37">
        <f t="shared" si="21"/>
        <v>0.34545454545454546</v>
      </c>
      <c r="P140" s="33" t="str">
        <f>VLOOKUP(LEFT(J140,7),Measures!K:V,12,FALSE)</f>
        <v>GT</v>
      </c>
      <c r="Q140" s="33" t="str">
        <f>VLOOKUP(LEFT(J140,7),Measures!K:W,13,FALSE)</f>
        <v>90%</v>
      </c>
      <c r="R140" s="33" t="b">
        <f t="shared" si="25"/>
        <v>0</v>
      </c>
      <c r="S140" s="33" t="b">
        <f t="shared" si="22"/>
        <v>0</v>
      </c>
      <c r="T140" s="33" t="b">
        <f t="shared" si="23"/>
        <v>0</v>
      </c>
      <c r="U140" s="33" t="str">
        <f t="shared" si="24"/>
        <v>FAIL</v>
      </c>
      <c r="V140" s="33">
        <f>IF(AND(VLOOKUP(I140,Measures!B:I,7,FALSE)="Y",U140="PASS"),'Point Values'!$B$2,0)</f>
        <v>0</v>
      </c>
      <c r="W140" s="33">
        <f>IF(AND(VLOOKUP(I140,Measures!B:I,8,FALSE)="Y",U140="PASS"),'Point Values'!$B$3,0)</f>
        <v>0</v>
      </c>
      <c r="X140" s="33">
        <f>IF(AND(SUM(V140:W140)=0,U140="PASS"),'Point Values'!$B$4,0)</f>
        <v>0</v>
      </c>
      <c r="Y140" s="33">
        <f>IF(AND(SUM(V140:X140)=0,P140="GT",O140&gt;VLOOKUP(I140,'IIS Wide Rates'!G:I,3,FALSE)),'Point Values'!$B$5,IF(AND(SUM(V140:X140)=0,P140="LT",O140&lt;VLOOKUP(I140,'IIS Wide Rates'!G:I,3,FALSE)),'Point Values'!$B$5,0))</f>
        <v>0</v>
      </c>
      <c r="Z140" s="33">
        <f t="shared" si="26"/>
        <v>0</v>
      </c>
    </row>
    <row r="141" spans="1:26" x14ac:dyDescent="0.25">
      <c r="A141" t="s">
        <v>93</v>
      </c>
      <c r="B141" t="s">
        <v>1099</v>
      </c>
      <c r="C141" s="46">
        <v>180</v>
      </c>
      <c r="D141" s="46">
        <v>369</v>
      </c>
      <c r="I141" s="33" t="str">
        <f>VLOOKUP(LEFT(J141,7),Measures!K:L,2,FALSE)</f>
        <v>1.14</v>
      </c>
      <c r="J141" s="33" t="str">
        <f t="shared" si="18"/>
        <v>MQE0663 - Patient email is present</v>
      </c>
      <c r="K141" s="33" t="str">
        <f t="shared" si="19"/>
        <v>Veradigm EHR (formerly Allscripts)</v>
      </c>
      <c r="L141" s="33">
        <f>VLOOKUP(K141,'EHR-Patient Count'!K:M,2,FALSE)</f>
        <v>369</v>
      </c>
      <c r="M141" s="33">
        <f>VLOOKUP(K141,'EHR-Patient Count'!K:M,3,FALSE)</f>
        <v>13</v>
      </c>
      <c r="N141" s="33">
        <f t="shared" si="20"/>
        <v>180</v>
      </c>
      <c r="O141" s="37">
        <f t="shared" si="21"/>
        <v>0.48780487804878048</v>
      </c>
      <c r="P141" s="33" t="str">
        <f>VLOOKUP(LEFT(J141,7),Measures!K:V,12,FALSE)</f>
        <v>GT</v>
      </c>
      <c r="Q141" s="33" t="str">
        <f>VLOOKUP(LEFT(J141,7),Measures!K:W,13,FALSE)</f>
        <v>90%</v>
      </c>
      <c r="R141" s="33" t="b">
        <f t="shared" si="25"/>
        <v>0</v>
      </c>
      <c r="S141" s="33" t="b">
        <f t="shared" si="22"/>
        <v>0</v>
      </c>
      <c r="T141" s="33" t="b">
        <f t="shared" si="23"/>
        <v>0</v>
      </c>
      <c r="U141" s="33" t="str">
        <f t="shared" si="24"/>
        <v>FAIL</v>
      </c>
      <c r="V141" s="33">
        <f>IF(AND(VLOOKUP(I141,Measures!B:I,7,FALSE)="Y",U141="PASS"),'Point Values'!$B$2,0)</f>
        <v>0</v>
      </c>
      <c r="W141" s="33">
        <f>IF(AND(VLOOKUP(I141,Measures!B:I,8,FALSE)="Y",U141="PASS"),'Point Values'!$B$3,0)</f>
        <v>0</v>
      </c>
      <c r="X141" s="33">
        <f>IF(AND(SUM(V141:W141)=0,U141="PASS"),'Point Values'!$B$4,0)</f>
        <v>0</v>
      </c>
      <c r="Y141" s="33">
        <f>IF(AND(SUM(V141:X141)=0,P141="GT",O141&gt;VLOOKUP(I141,'IIS Wide Rates'!G:I,3,FALSE)),'Point Values'!$B$5,IF(AND(SUM(V141:X141)=0,P141="LT",O141&lt;VLOOKUP(I141,'IIS Wide Rates'!G:I,3,FALSE)),'Point Values'!$B$5,0))</f>
        <v>0</v>
      </c>
      <c r="Z141" s="33">
        <f t="shared" si="26"/>
        <v>0</v>
      </c>
    </row>
    <row r="142" spans="1:26" x14ac:dyDescent="0.25">
      <c r="A142" t="s">
        <v>93</v>
      </c>
      <c r="B142" t="s">
        <v>1095</v>
      </c>
      <c r="C142" s="46">
        <v>5</v>
      </c>
      <c r="D142" s="46">
        <v>14</v>
      </c>
      <c r="I142" s="33" t="str">
        <f>VLOOKUP(LEFT(J142,7),Measures!K:L,2,FALSE)</f>
        <v>1.14</v>
      </c>
      <c r="J142" s="33" t="str">
        <f t="shared" si="18"/>
        <v>MQE0663 - Patient email is present</v>
      </c>
      <c r="K142" s="33" t="str">
        <f t="shared" si="19"/>
        <v>Epic Systems (EpicCare)</v>
      </c>
      <c r="L142" s="33">
        <f>VLOOKUP(K142,'EHR-Patient Count'!K:M,2,FALSE)</f>
        <v>14</v>
      </c>
      <c r="M142" s="33">
        <f>VLOOKUP(K142,'EHR-Patient Count'!K:M,3,FALSE)</f>
        <v>1</v>
      </c>
      <c r="N142" s="33">
        <f t="shared" si="20"/>
        <v>5</v>
      </c>
      <c r="O142" s="37">
        <f t="shared" si="21"/>
        <v>0.35714285714285715</v>
      </c>
      <c r="P142" s="33" t="str">
        <f>VLOOKUP(LEFT(J142,7),Measures!K:V,12,FALSE)</f>
        <v>GT</v>
      </c>
      <c r="Q142" s="33" t="str">
        <f>VLOOKUP(LEFT(J142,7),Measures!K:W,13,FALSE)</f>
        <v>90%</v>
      </c>
      <c r="R142" s="33" t="b">
        <f t="shared" si="25"/>
        <v>0</v>
      </c>
      <c r="S142" s="33" t="b">
        <f t="shared" si="22"/>
        <v>0</v>
      </c>
      <c r="T142" s="33" t="b">
        <f t="shared" si="23"/>
        <v>0</v>
      </c>
      <c r="U142" s="33" t="str">
        <f t="shared" si="24"/>
        <v>FAIL</v>
      </c>
      <c r="V142" s="33">
        <f>IF(AND(VLOOKUP(I142,Measures!B:I,7,FALSE)="Y",U142="PASS"),'Point Values'!$B$2,0)</f>
        <v>0</v>
      </c>
      <c r="W142" s="33">
        <f>IF(AND(VLOOKUP(I142,Measures!B:I,8,FALSE)="Y",U142="PASS"),'Point Values'!$B$3,0)</f>
        <v>0</v>
      </c>
      <c r="X142" s="33">
        <f>IF(AND(SUM(V142:W142)=0,U142="PASS"),'Point Values'!$B$4,0)</f>
        <v>0</v>
      </c>
      <c r="Y142" s="33">
        <f>IF(AND(SUM(V142:X142)=0,P142="GT",O142&gt;VLOOKUP(I142,'IIS Wide Rates'!G:I,3,FALSE)),'Point Values'!$B$5,IF(AND(SUM(V142:X142)=0,P142="LT",O142&lt;VLOOKUP(I142,'IIS Wide Rates'!G:I,3,FALSE)),'Point Values'!$B$5,0))</f>
        <v>0</v>
      </c>
      <c r="Z142" s="33">
        <f t="shared" si="26"/>
        <v>0</v>
      </c>
    </row>
    <row r="143" spans="1:26" x14ac:dyDescent="0.25">
      <c r="A143" t="s">
        <v>93</v>
      </c>
      <c r="B143" t="s">
        <v>1098</v>
      </c>
      <c r="C143" s="46">
        <v>3</v>
      </c>
      <c r="D143" s="46">
        <v>5</v>
      </c>
      <c r="I143" s="33" t="str">
        <f>VLOOKUP(LEFT(J143,7),Measures!K:L,2,FALSE)</f>
        <v>1.14</v>
      </c>
      <c r="J143" s="33" t="str">
        <f t="shared" si="18"/>
        <v>MQE0663 - Patient email is present</v>
      </c>
      <c r="K143" s="33" t="str">
        <f t="shared" si="19"/>
        <v>NextGen Enterprise EHR</v>
      </c>
      <c r="L143" s="33">
        <f>VLOOKUP(K143,'EHR-Patient Count'!K:M,2,FALSE)</f>
        <v>5</v>
      </c>
      <c r="M143" s="33">
        <f>VLOOKUP(K143,'EHR-Patient Count'!K:M,3,FALSE)</f>
        <v>2</v>
      </c>
      <c r="N143" s="33">
        <f t="shared" si="20"/>
        <v>3</v>
      </c>
      <c r="O143" s="37">
        <f t="shared" si="21"/>
        <v>0.6</v>
      </c>
      <c r="P143" s="33" t="str">
        <f>VLOOKUP(LEFT(J143,7),Measures!K:V,12,FALSE)</f>
        <v>GT</v>
      </c>
      <c r="Q143" s="33" t="str">
        <f>VLOOKUP(LEFT(J143,7),Measures!K:W,13,FALSE)</f>
        <v>90%</v>
      </c>
      <c r="R143" s="33" t="b">
        <f t="shared" si="25"/>
        <v>0</v>
      </c>
      <c r="S143" s="33" t="b">
        <f t="shared" si="22"/>
        <v>0</v>
      </c>
      <c r="T143" s="33" t="b">
        <f t="shared" si="23"/>
        <v>0</v>
      </c>
      <c r="U143" s="33" t="str">
        <f t="shared" si="24"/>
        <v>FAIL</v>
      </c>
      <c r="V143" s="33">
        <f>IF(AND(VLOOKUP(I143,Measures!B:I,7,FALSE)="Y",U143="PASS"),'Point Values'!$B$2,0)</f>
        <v>0</v>
      </c>
      <c r="W143" s="33">
        <f>IF(AND(VLOOKUP(I143,Measures!B:I,8,FALSE)="Y",U143="PASS"),'Point Values'!$B$3,0)</f>
        <v>0</v>
      </c>
      <c r="X143" s="33">
        <f>IF(AND(SUM(V143:W143)=0,U143="PASS"),'Point Values'!$B$4,0)</f>
        <v>0</v>
      </c>
      <c r="Y143" s="33">
        <f>IF(AND(SUM(V143:X143)=0,P143="GT",O143&gt;VLOOKUP(I143,'IIS Wide Rates'!G:I,3,FALSE)),'Point Values'!$B$5,IF(AND(SUM(V143:X143)=0,P143="LT",O143&lt;VLOOKUP(I143,'IIS Wide Rates'!G:I,3,FALSE)),'Point Values'!$B$5,0))</f>
        <v>0.25</v>
      </c>
      <c r="Z143" s="33">
        <f t="shared" si="26"/>
        <v>0.25</v>
      </c>
    </row>
    <row r="144" spans="1:26" x14ac:dyDescent="0.25">
      <c r="A144" t="s">
        <v>93</v>
      </c>
      <c r="B144" t="s">
        <v>1101</v>
      </c>
      <c r="C144" s="46">
        <v>6</v>
      </c>
      <c r="D144" s="46">
        <v>9</v>
      </c>
      <c r="I144" s="33" t="str">
        <f>VLOOKUP(LEFT(J144,7),Measures!K:L,2,FALSE)</f>
        <v>1.14</v>
      </c>
      <c r="J144" s="33" t="str">
        <f t="shared" si="18"/>
        <v>MQE0663 - Patient email is present</v>
      </c>
      <c r="K144" s="33" t="str">
        <f t="shared" si="19"/>
        <v>Greenway Health (Prime Suite)</v>
      </c>
      <c r="L144" s="33">
        <f>VLOOKUP(K144,'EHR-Patient Count'!K:M,2,FALSE)</f>
        <v>9</v>
      </c>
      <c r="M144" s="33">
        <f>VLOOKUP(K144,'EHR-Patient Count'!K:M,3,FALSE)</f>
        <v>1</v>
      </c>
      <c r="N144" s="33">
        <f t="shared" si="20"/>
        <v>6</v>
      </c>
      <c r="O144" s="37">
        <f t="shared" si="21"/>
        <v>0.66666666666666663</v>
      </c>
      <c r="P144" s="33" t="str">
        <f>VLOOKUP(LEFT(J144,7),Measures!K:V,12,FALSE)</f>
        <v>GT</v>
      </c>
      <c r="Q144" s="33" t="str">
        <f>VLOOKUP(LEFT(J144,7),Measures!K:W,13,FALSE)</f>
        <v>90%</v>
      </c>
      <c r="R144" s="33" t="b">
        <f t="shared" si="25"/>
        <v>0</v>
      </c>
      <c r="S144" s="33" t="b">
        <f t="shared" si="22"/>
        <v>0</v>
      </c>
      <c r="T144" s="33" t="b">
        <f t="shared" si="23"/>
        <v>0</v>
      </c>
      <c r="U144" s="33" t="str">
        <f t="shared" si="24"/>
        <v>FAIL</v>
      </c>
      <c r="V144" s="33">
        <f>IF(AND(VLOOKUP(I144,Measures!B:I,7,FALSE)="Y",U144="PASS"),'Point Values'!$B$2,0)</f>
        <v>0</v>
      </c>
      <c r="W144" s="33">
        <f>IF(AND(VLOOKUP(I144,Measures!B:I,8,FALSE)="Y",U144="PASS"),'Point Values'!$B$3,0)</f>
        <v>0</v>
      </c>
      <c r="X144" s="33">
        <f>IF(AND(SUM(V144:W144)=0,U144="PASS"),'Point Values'!$B$4,0)</f>
        <v>0</v>
      </c>
      <c r="Y144" s="33">
        <f>IF(AND(SUM(V144:X144)=0,P144="GT",O144&gt;VLOOKUP(I144,'IIS Wide Rates'!G:I,3,FALSE)),'Point Values'!$B$5,IF(AND(SUM(V144:X144)=0,P144="LT",O144&lt;VLOOKUP(I144,'IIS Wide Rates'!G:I,3,FALSE)),'Point Values'!$B$5,0))</f>
        <v>0.25</v>
      </c>
      <c r="Z144" s="33">
        <f t="shared" si="26"/>
        <v>0.25</v>
      </c>
    </row>
    <row r="145" spans="1:26" x14ac:dyDescent="0.25">
      <c r="A145" t="s">
        <v>93</v>
      </c>
      <c r="B145" t="s">
        <v>1105</v>
      </c>
      <c r="C145" s="46">
        <v>0</v>
      </c>
      <c r="D145" s="46">
        <v>2</v>
      </c>
      <c r="I145" s="33" t="str">
        <f>VLOOKUP(LEFT(J145,7),Measures!K:L,2,FALSE)</f>
        <v>1.14</v>
      </c>
      <c r="J145" s="33" t="str">
        <f t="shared" si="18"/>
        <v>MQE0663 - Patient email is present</v>
      </c>
      <c r="K145" s="33" t="str">
        <f t="shared" si="19"/>
        <v>CompuGroup Medical (CGM APRIMA)</v>
      </c>
      <c r="L145" s="33">
        <f>VLOOKUP(K145,'EHR-Patient Count'!K:M,2,FALSE)</f>
        <v>2</v>
      </c>
      <c r="M145" s="33">
        <f>VLOOKUP(K145,'EHR-Patient Count'!K:M,3,FALSE)</f>
        <v>1</v>
      </c>
      <c r="N145" s="33">
        <f t="shared" si="20"/>
        <v>0</v>
      </c>
      <c r="O145" s="37">
        <f t="shared" si="21"/>
        <v>0</v>
      </c>
      <c r="P145" s="33" t="str">
        <f>VLOOKUP(LEFT(J145,7),Measures!K:V,12,FALSE)</f>
        <v>GT</v>
      </c>
      <c r="Q145" s="33" t="str">
        <f>VLOOKUP(LEFT(J145,7),Measures!K:W,13,FALSE)</f>
        <v>90%</v>
      </c>
      <c r="R145" s="33" t="b">
        <f t="shared" si="25"/>
        <v>0</v>
      </c>
      <c r="S145" s="33" t="b">
        <f t="shared" si="22"/>
        <v>0</v>
      </c>
      <c r="T145" s="33" t="b">
        <f t="shared" si="23"/>
        <v>0</v>
      </c>
      <c r="U145" s="33" t="str">
        <f t="shared" si="24"/>
        <v>FAIL</v>
      </c>
      <c r="V145" s="33">
        <f>IF(AND(VLOOKUP(I145,Measures!B:I,7,FALSE)="Y",U145="PASS"),'Point Values'!$B$2,0)</f>
        <v>0</v>
      </c>
      <c r="W145" s="33">
        <f>IF(AND(VLOOKUP(I145,Measures!B:I,8,FALSE)="Y",U145="PASS"),'Point Values'!$B$3,0)</f>
        <v>0</v>
      </c>
      <c r="X145" s="33">
        <f>IF(AND(SUM(V145:W145)=0,U145="PASS"),'Point Values'!$B$4,0)</f>
        <v>0</v>
      </c>
      <c r="Y145" s="33">
        <f>IF(AND(SUM(V145:X145)=0,P145="GT",O145&gt;VLOOKUP(I145,'IIS Wide Rates'!G:I,3,FALSE)),'Point Values'!$B$5,IF(AND(SUM(V145:X145)=0,P145="LT",O145&lt;VLOOKUP(I145,'IIS Wide Rates'!G:I,3,FALSE)),'Point Values'!$B$5,0))</f>
        <v>0</v>
      </c>
      <c r="Z145" s="33">
        <f t="shared" si="26"/>
        <v>0</v>
      </c>
    </row>
    <row r="146" spans="1:26" x14ac:dyDescent="0.25">
      <c r="A146" t="s">
        <v>89</v>
      </c>
      <c r="B146" t="s">
        <v>52</v>
      </c>
      <c r="C146" s="46">
        <v>537</v>
      </c>
      <c r="D146" s="46">
        <v>537</v>
      </c>
      <c r="I146" s="33" t="str">
        <f>VLOOKUP(LEFT(J146,7),Measures!K:L,2,FALSE)</f>
        <v>1.12</v>
      </c>
      <c r="J146" s="33" t="str">
        <f t="shared" si="18"/>
        <v>MQE0664 - Patient ethnicity is present</v>
      </c>
      <c r="K146" s="33" t="str">
        <f t="shared" si="19"/>
        <v>No EHR Specified</v>
      </c>
      <c r="L146" s="33">
        <f>VLOOKUP(K146,'EHR-Patient Count'!K:M,2,FALSE)</f>
        <v>537</v>
      </c>
      <c r="M146" s="33">
        <f>VLOOKUP(K146,'EHR-Patient Count'!K:M,3,FALSE)</f>
        <v>20</v>
      </c>
      <c r="N146" s="33">
        <f t="shared" si="20"/>
        <v>537</v>
      </c>
      <c r="O146" s="37">
        <f t="shared" si="21"/>
        <v>1</v>
      </c>
      <c r="P146" s="33" t="str">
        <f>VLOOKUP(LEFT(J146,7),Measures!K:V,12,FALSE)</f>
        <v>GT</v>
      </c>
      <c r="Q146" s="33" t="str">
        <f>VLOOKUP(LEFT(J146,7),Measures!K:W,13,FALSE)</f>
        <v>95%</v>
      </c>
      <c r="R146" s="33" t="str">
        <f t="shared" si="25"/>
        <v>PASS</v>
      </c>
      <c r="S146" s="33" t="b">
        <f t="shared" si="22"/>
        <v>0</v>
      </c>
      <c r="T146" s="33" t="b">
        <f t="shared" si="23"/>
        <v>0</v>
      </c>
      <c r="U146" s="33" t="str">
        <f t="shared" si="24"/>
        <v>PASS</v>
      </c>
      <c r="V146" s="33">
        <f>IF(AND(VLOOKUP(I146,Measures!B:I,7,FALSE)="Y",U146="PASS"),'Point Values'!$B$2,0)</f>
        <v>0</v>
      </c>
      <c r="W146" s="33">
        <f>IF(AND(VLOOKUP(I146,Measures!B:I,8,FALSE)="Y",U146="PASS"),'Point Values'!$B$3,0)</f>
        <v>0</v>
      </c>
      <c r="X146" s="33">
        <f>IF(AND(SUM(V146:W146)=0,U146="PASS"),'Point Values'!$B$4,0)</f>
        <v>0.5</v>
      </c>
      <c r="Y146" s="33">
        <f>IF(AND(SUM(V146:X146)=0,P146="GT",O146&gt;VLOOKUP(I146,'IIS Wide Rates'!G:I,3,FALSE)),'Point Values'!$B$5,IF(AND(SUM(V146:X146)=0,P146="LT",O146&lt;VLOOKUP(I146,'IIS Wide Rates'!G:I,3,FALSE)),'Point Values'!$B$5,0))</f>
        <v>0</v>
      </c>
      <c r="Z146" s="33">
        <f t="shared" si="26"/>
        <v>0.5</v>
      </c>
    </row>
    <row r="147" spans="1:26" x14ac:dyDescent="0.25">
      <c r="A147" t="s">
        <v>89</v>
      </c>
      <c r="B147" t="s">
        <v>1107</v>
      </c>
      <c r="C147" s="46">
        <v>1995</v>
      </c>
      <c r="D147" s="46">
        <v>1995</v>
      </c>
      <c r="I147" s="33" t="str">
        <f>VLOOKUP(LEFT(J147,7),Measures!K:L,2,FALSE)</f>
        <v>1.12</v>
      </c>
      <c r="J147" s="33" t="str">
        <f t="shared" si="18"/>
        <v>MQE0664 - Patient ethnicity is present</v>
      </c>
      <c r="K147" s="33" t="str">
        <f t="shared" si="19"/>
        <v>NetSmart MyEvolv</v>
      </c>
      <c r="L147" s="33">
        <f>VLOOKUP(K147,'EHR-Patient Count'!K:M,2,FALSE)</f>
        <v>1995</v>
      </c>
      <c r="M147" s="33">
        <f>VLOOKUP(K147,'EHR-Patient Count'!K:M,3,FALSE)</f>
        <v>8</v>
      </c>
      <c r="N147" s="33">
        <f t="shared" si="20"/>
        <v>1995</v>
      </c>
      <c r="O147" s="37">
        <f t="shared" si="21"/>
        <v>1</v>
      </c>
      <c r="P147" s="33" t="str">
        <f>VLOOKUP(LEFT(J147,7),Measures!K:V,12,FALSE)</f>
        <v>GT</v>
      </c>
      <c r="Q147" s="33" t="str">
        <f>VLOOKUP(LEFT(J147,7),Measures!K:W,13,FALSE)</f>
        <v>95%</v>
      </c>
      <c r="R147" s="33" t="str">
        <f t="shared" si="25"/>
        <v>PASS</v>
      </c>
      <c r="S147" s="33" t="b">
        <f t="shared" si="22"/>
        <v>0</v>
      </c>
      <c r="T147" s="33" t="b">
        <f t="shared" si="23"/>
        <v>0</v>
      </c>
      <c r="U147" s="33" t="str">
        <f t="shared" si="24"/>
        <v>PASS</v>
      </c>
      <c r="V147" s="33">
        <f>IF(AND(VLOOKUP(I147,Measures!B:I,7,FALSE)="Y",U147="PASS"),'Point Values'!$B$2,0)</f>
        <v>0</v>
      </c>
      <c r="W147" s="33">
        <f>IF(AND(VLOOKUP(I147,Measures!B:I,8,FALSE)="Y",U147="PASS"),'Point Values'!$B$3,0)</f>
        <v>0</v>
      </c>
      <c r="X147" s="33">
        <f>IF(AND(SUM(V147:W147)=0,U147="PASS"),'Point Values'!$B$4,0)</f>
        <v>0.5</v>
      </c>
      <c r="Y147" s="33">
        <f>IF(AND(SUM(V147:X147)=0,P147="GT",O147&gt;VLOOKUP(I147,'IIS Wide Rates'!G:I,3,FALSE)),'Point Values'!$B$5,IF(AND(SUM(V147:X147)=0,P147="LT",O147&lt;VLOOKUP(I147,'IIS Wide Rates'!G:I,3,FALSE)),'Point Values'!$B$5,0))</f>
        <v>0</v>
      </c>
      <c r="Z147" s="33">
        <f t="shared" si="26"/>
        <v>0.5</v>
      </c>
    </row>
    <row r="148" spans="1:26" x14ac:dyDescent="0.25">
      <c r="A148" t="s">
        <v>89</v>
      </c>
      <c r="B148" t="s">
        <v>1104</v>
      </c>
      <c r="C148" s="46">
        <v>18286</v>
      </c>
      <c r="D148" s="46">
        <v>18286</v>
      </c>
      <c r="I148" s="33" t="str">
        <f>VLOOKUP(LEFT(J148,7),Measures!K:L,2,FALSE)</f>
        <v>1.12</v>
      </c>
      <c r="J148" s="33" t="str">
        <f t="shared" si="18"/>
        <v>MQE0664 - Patient ethnicity is present</v>
      </c>
      <c r="K148" s="33" t="str">
        <f t="shared" si="19"/>
        <v>Azalea Health EHR</v>
      </c>
      <c r="L148" s="33">
        <f>VLOOKUP(K148,'EHR-Patient Count'!K:M,2,FALSE)</f>
        <v>18286</v>
      </c>
      <c r="M148" s="33">
        <f>VLOOKUP(K148,'EHR-Patient Count'!K:M,3,FALSE)</f>
        <v>116</v>
      </c>
      <c r="N148" s="33">
        <f t="shared" si="20"/>
        <v>18286</v>
      </c>
      <c r="O148" s="37">
        <f t="shared" si="21"/>
        <v>1</v>
      </c>
      <c r="P148" s="33" t="str">
        <f>VLOOKUP(LEFT(J148,7),Measures!K:V,12,FALSE)</f>
        <v>GT</v>
      </c>
      <c r="Q148" s="33" t="str">
        <f>VLOOKUP(LEFT(J148,7),Measures!K:W,13,FALSE)</f>
        <v>95%</v>
      </c>
      <c r="R148" s="33" t="str">
        <f t="shared" si="25"/>
        <v>PASS</v>
      </c>
      <c r="S148" s="33" t="b">
        <f t="shared" si="22"/>
        <v>0</v>
      </c>
      <c r="T148" s="33" t="b">
        <f t="shared" si="23"/>
        <v>0</v>
      </c>
      <c r="U148" s="33" t="str">
        <f t="shared" si="24"/>
        <v>PASS</v>
      </c>
      <c r="V148" s="33">
        <f>IF(AND(VLOOKUP(I148,Measures!B:I,7,FALSE)="Y",U148="PASS"),'Point Values'!$B$2,0)</f>
        <v>0</v>
      </c>
      <c r="W148" s="33">
        <f>IF(AND(VLOOKUP(I148,Measures!B:I,8,FALSE)="Y",U148="PASS"),'Point Values'!$B$3,0)</f>
        <v>0</v>
      </c>
      <c r="X148" s="33">
        <f>IF(AND(SUM(V148:W148)=0,U148="PASS"),'Point Values'!$B$4,0)</f>
        <v>0.5</v>
      </c>
      <c r="Y148" s="33">
        <f>IF(AND(SUM(V148:X148)=0,P148="GT",O148&gt;VLOOKUP(I148,'IIS Wide Rates'!G:I,3,FALSE)),'Point Values'!$B$5,IF(AND(SUM(V148:X148)=0,P148="LT",O148&lt;VLOOKUP(I148,'IIS Wide Rates'!G:I,3,FALSE)),'Point Values'!$B$5,0))</f>
        <v>0</v>
      </c>
      <c r="Z148" s="33">
        <f t="shared" si="26"/>
        <v>0.5</v>
      </c>
    </row>
    <row r="149" spans="1:26" x14ac:dyDescent="0.25">
      <c r="A149" t="s">
        <v>89</v>
      </c>
      <c r="B149" t="s">
        <v>1102</v>
      </c>
      <c r="C149" s="46">
        <v>2221</v>
      </c>
      <c r="D149" s="46">
        <v>2221</v>
      </c>
      <c r="I149" s="33" t="str">
        <f>VLOOKUP(LEFT(J149,7),Measures!K:L,2,FALSE)</f>
        <v>1.12</v>
      </c>
      <c r="J149" s="33" t="str">
        <f t="shared" si="18"/>
        <v>MQE0664 - Patient ethnicity is present</v>
      </c>
      <c r="K149" s="33" t="str">
        <f t="shared" si="19"/>
        <v>AdvancedMD EHR</v>
      </c>
      <c r="L149" s="33">
        <f>VLOOKUP(K149,'EHR-Patient Count'!K:M,2,FALSE)</f>
        <v>2221</v>
      </c>
      <c r="M149" s="33">
        <f>VLOOKUP(K149,'EHR-Patient Count'!K:M,3,FALSE)</f>
        <v>8</v>
      </c>
      <c r="N149" s="33">
        <f t="shared" si="20"/>
        <v>2221</v>
      </c>
      <c r="O149" s="37">
        <f t="shared" si="21"/>
        <v>1</v>
      </c>
      <c r="P149" s="33" t="str">
        <f>VLOOKUP(LEFT(J149,7),Measures!K:V,12,FALSE)</f>
        <v>GT</v>
      </c>
      <c r="Q149" s="33" t="str">
        <f>VLOOKUP(LEFT(J149,7),Measures!K:W,13,FALSE)</f>
        <v>95%</v>
      </c>
      <c r="R149" s="33" t="str">
        <f t="shared" si="25"/>
        <v>PASS</v>
      </c>
      <c r="S149" s="33" t="b">
        <f t="shared" si="22"/>
        <v>0</v>
      </c>
      <c r="T149" s="33" t="b">
        <f t="shared" si="23"/>
        <v>0</v>
      </c>
      <c r="U149" s="33" t="str">
        <f t="shared" si="24"/>
        <v>PASS</v>
      </c>
      <c r="V149" s="33">
        <f>IF(AND(VLOOKUP(I149,Measures!B:I,7,FALSE)="Y",U149="PASS"),'Point Values'!$B$2,0)</f>
        <v>0</v>
      </c>
      <c r="W149" s="33">
        <f>IF(AND(VLOOKUP(I149,Measures!B:I,8,FALSE)="Y",U149="PASS"),'Point Values'!$B$3,0)</f>
        <v>0</v>
      </c>
      <c r="X149" s="33">
        <f>IF(AND(SUM(V149:W149)=0,U149="PASS"),'Point Values'!$B$4,0)</f>
        <v>0.5</v>
      </c>
      <c r="Y149" s="33">
        <f>IF(AND(SUM(V149:X149)=0,P149="GT",O149&gt;VLOOKUP(I149,'IIS Wide Rates'!G:I,3,FALSE)),'Point Values'!$B$5,IF(AND(SUM(V149:X149)=0,P149="LT",O149&lt;VLOOKUP(I149,'IIS Wide Rates'!G:I,3,FALSE)),'Point Values'!$B$5,0))</f>
        <v>0</v>
      </c>
      <c r="Z149" s="33">
        <f t="shared" si="26"/>
        <v>0.5</v>
      </c>
    </row>
    <row r="150" spans="1:26" x14ac:dyDescent="0.25">
      <c r="A150" t="s">
        <v>89</v>
      </c>
      <c r="B150" t="s">
        <v>1097</v>
      </c>
      <c r="C150" s="46">
        <v>3490</v>
      </c>
      <c r="D150" s="46">
        <v>3490</v>
      </c>
      <c r="I150" s="33" t="str">
        <f>VLOOKUP(LEFT(J150,7),Measures!K:L,2,FALSE)</f>
        <v>1.12</v>
      </c>
      <c r="J150" s="33" t="str">
        <f t="shared" si="18"/>
        <v>MQE0664 - Patient ethnicity is present</v>
      </c>
      <c r="K150" s="33" t="str">
        <f t="shared" si="19"/>
        <v>eClinicalWorks V12</v>
      </c>
      <c r="L150" s="33">
        <f>VLOOKUP(K150,'EHR-Patient Count'!K:M,2,FALSE)</f>
        <v>3490</v>
      </c>
      <c r="M150" s="33">
        <f>VLOOKUP(K150,'EHR-Patient Count'!K:M,3,FALSE)</f>
        <v>13</v>
      </c>
      <c r="N150" s="33">
        <f t="shared" si="20"/>
        <v>3490</v>
      </c>
      <c r="O150" s="37">
        <f t="shared" si="21"/>
        <v>1</v>
      </c>
      <c r="P150" s="33" t="str">
        <f>VLOOKUP(LEFT(J150,7),Measures!K:V,12,FALSE)</f>
        <v>GT</v>
      </c>
      <c r="Q150" s="33" t="str">
        <f>VLOOKUP(LEFT(J150,7),Measures!K:W,13,FALSE)</f>
        <v>95%</v>
      </c>
      <c r="R150" s="33" t="str">
        <f t="shared" si="25"/>
        <v>PASS</v>
      </c>
      <c r="S150" s="33" t="b">
        <f t="shared" si="22"/>
        <v>0</v>
      </c>
      <c r="T150" s="33" t="b">
        <f t="shared" si="23"/>
        <v>0</v>
      </c>
      <c r="U150" s="33" t="str">
        <f t="shared" si="24"/>
        <v>PASS</v>
      </c>
      <c r="V150" s="33">
        <f>IF(AND(VLOOKUP(I150,Measures!B:I,7,FALSE)="Y",U150="PASS"),'Point Values'!$B$2,0)</f>
        <v>0</v>
      </c>
      <c r="W150" s="33">
        <f>IF(AND(VLOOKUP(I150,Measures!B:I,8,FALSE)="Y",U150="PASS"),'Point Values'!$B$3,0)</f>
        <v>0</v>
      </c>
      <c r="X150" s="33">
        <f>IF(AND(SUM(V150:W150)=0,U150="PASS"),'Point Values'!$B$4,0)</f>
        <v>0.5</v>
      </c>
      <c r="Y150" s="33">
        <f>IF(AND(SUM(V150:X150)=0,P150="GT",O150&gt;VLOOKUP(I150,'IIS Wide Rates'!G:I,3,FALSE)),'Point Values'!$B$5,IF(AND(SUM(V150:X150)=0,P150="LT",O150&lt;VLOOKUP(I150,'IIS Wide Rates'!G:I,3,FALSE)),'Point Values'!$B$5,0))</f>
        <v>0</v>
      </c>
      <c r="Z150" s="33">
        <f t="shared" si="26"/>
        <v>0.5</v>
      </c>
    </row>
    <row r="151" spans="1:26" x14ac:dyDescent="0.25">
      <c r="A151" t="s">
        <v>89</v>
      </c>
      <c r="B151" t="s">
        <v>1106</v>
      </c>
      <c r="C151" s="46">
        <v>552</v>
      </c>
      <c r="D151" s="46">
        <v>552</v>
      </c>
      <c r="I151" s="33" t="str">
        <f>VLOOKUP(LEFT(J151,7),Measures!K:L,2,FALSE)</f>
        <v>1.12</v>
      </c>
      <c r="J151" s="33" t="str">
        <f t="shared" si="18"/>
        <v>MQE0664 - Patient ethnicity is present</v>
      </c>
      <c r="K151" s="33" t="str">
        <f t="shared" si="19"/>
        <v>Experity EHR</v>
      </c>
      <c r="L151" s="33">
        <f>VLOOKUP(K151,'EHR-Patient Count'!K:M,2,FALSE)</f>
        <v>552</v>
      </c>
      <c r="M151" s="33">
        <f>VLOOKUP(K151,'EHR-Patient Count'!K:M,3,FALSE)</f>
        <v>5</v>
      </c>
      <c r="N151" s="33">
        <f t="shared" si="20"/>
        <v>552</v>
      </c>
      <c r="O151" s="37">
        <f t="shared" si="21"/>
        <v>1</v>
      </c>
      <c r="P151" s="33" t="str">
        <f>VLOOKUP(LEFT(J151,7),Measures!K:V,12,FALSE)</f>
        <v>GT</v>
      </c>
      <c r="Q151" s="33" t="str">
        <f>VLOOKUP(LEFT(J151,7),Measures!K:W,13,FALSE)</f>
        <v>95%</v>
      </c>
      <c r="R151" s="33" t="str">
        <f t="shared" si="25"/>
        <v>PASS</v>
      </c>
      <c r="S151" s="33" t="b">
        <f t="shared" si="22"/>
        <v>0</v>
      </c>
      <c r="T151" s="33" t="b">
        <f t="shared" si="23"/>
        <v>0</v>
      </c>
      <c r="U151" s="33" t="str">
        <f t="shared" si="24"/>
        <v>PASS</v>
      </c>
      <c r="V151" s="33">
        <f>IF(AND(VLOOKUP(I151,Measures!B:I,7,FALSE)="Y",U151="PASS"),'Point Values'!$B$2,0)</f>
        <v>0</v>
      </c>
      <c r="W151" s="33">
        <f>IF(AND(VLOOKUP(I151,Measures!B:I,8,FALSE)="Y",U151="PASS"),'Point Values'!$B$3,0)</f>
        <v>0</v>
      </c>
      <c r="X151" s="33">
        <f>IF(AND(SUM(V151:W151)=0,U151="PASS"),'Point Values'!$B$4,0)</f>
        <v>0.5</v>
      </c>
      <c r="Y151" s="33">
        <f>IF(AND(SUM(V151:X151)=0,P151="GT",O151&gt;VLOOKUP(I151,'IIS Wide Rates'!G:I,3,FALSE)),'Point Values'!$B$5,IF(AND(SUM(V151:X151)=0,P151="LT",O151&lt;VLOOKUP(I151,'IIS Wide Rates'!G:I,3,FALSE)),'Point Values'!$B$5,0))</f>
        <v>0</v>
      </c>
      <c r="Z151" s="33">
        <f t="shared" si="26"/>
        <v>0.5</v>
      </c>
    </row>
    <row r="152" spans="1:26" x14ac:dyDescent="0.25">
      <c r="A152" t="s">
        <v>89</v>
      </c>
      <c r="B152" t="s">
        <v>1109</v>
      </c>
      <c r="C152" s="46">
        <v>85</v>
      </c>
      <c r="D152" s="46">
        <v>85</v>
      </c>
      <c r="I152" s="33" t="str">
        <f>VLOOKUP(LEFT(J152,7),Measures!K:L,2,FALSE)</f>
        <v>1.12</v>
      </c>
      <c r="J152" s="33" t="str">
        <f t="shared" si="18"/>
        <v>MQE0664 - Patient ethnicity is present</v>
      </c>
      <c r="K152" s="33" t="str">
        <f t="shared" si="19"/>
        <v>OpenEMR (Open Source)</v>
      </c>
      <c r="L152" s="33">
        <f>VLOOKUP(K152,'EHR-Patient Count'!K:M,2,FALSE)</f>
        <v>85</v>
      </c>
      <c r="M152" s="33">
        <f>VLOOKUP(K152,'EHR-Patient Count'!K:M,3,FALSE)</f>
        <v>4</v>
      </c>
      <c r="N152" s="33">
        <f t="shared" si="20"/>
        <v>85</v>
      </c>
      <c r="O152" s="37">
        <f t="shared" si="21"/>
        <v>1</v>
      </c>
      <c r="P152" s="33" t="str">
        <f>VLOOKUP(LEFT(J152,7),Measures!K:V,12,FALSE)</f>
        <v>GT</v>
      </c>
      <c r="Q152" s="33" t="str">
        <f>VLOOKUP(LEFT(J152,7),Measures!K:W,13,FALSE)</f>
        <v>95%</v>
      </c>
      <c r="R152" s="33" t="str">
        <f t="shared" si="25"/>
        <v>PASS</v>
      </c>
      <c r="S152" s="33" t="b">
        <f t="shared" si="22"/>
        <v>0</v>
      </c>
      <c r="T152" s="33" t="b">
        <f t="shared" si="23"/>
        <v>0</v>
      </c>
      <c r="U152" s="33" t="str">
        <f t="shared" si="24"/>
        <v>PASS</v>
      </c>
      <c r="V152" s="33">
        <f>IF(AND(VLOOKUP(I152,Measures!B:I,7,FALSE)="Y",U152="PASS"),'Point Values'!$B$2,0)</f>
        <v>0</v>
      </c>
      <c r="W152" s="33">
        <f>IF(AND(VLOOKUP(I152,Measures!B:I,8,FALSE)="Y",U152="PASS"),'Point Values'!$B$3,0)</f>
        <v>0</v>
      </c>
      <c r="X152" s="33">
        <f>IF(AND(SUM(V152:W152)=0,U152="PASS"),'Point Values'!$B$4,0)</f>
        <v>0.5</v>
      </c>
      <c r="Y152" s="33">
        <f>IF(AND(SUM(V152:X152)=0,P152="GT",O152&gt;VLOOKUP(I152,'IIS Wide Rates'!G:I,3,FALSE)),'Point Values'!$B$5,IF(AND(SUM(V152:X152)=0,P152="LT",O152&lt;VLOOKUP(I152,'IIS Wide Rates'!G:I,3,FALSE)),'Point Values'!$B$5,0))</f>
        <v>0</v>
      </c>
      <c r="Z152" s="33">
        <f t="shared" si="26"/>
        <v>0.5</v>
      </c>
    </row>
    <row r="153" spans="1:26" x14ac:dyDescent="0.25">
      <c r="A153" t="s">
        <v>89</v>
      </c>
      <c r="B153" t="s">
        <v>1096</v>
      </c>
      <c r="C153" s="46">
        <v>3619</v>
      </c>
      <c r="D153" s="46">
        <v>3619</v>
      </c>
      <c r="I153" s="33" t="str">
        <f>VLOOKUP(LEFT(J153,7),Measures!K:L,2,FALSE)</f>
        <v>1.12</v>
      </c>
      <c r="J153" s="33" t="str">
        <f t="shared" si="18"/>
        <v>MQE0664 - Patient ethnicity is present</v>
      </c>
      <c r="K153" s="33" t="str">
        <f t="shared" si="19"/>
        <v>Athems Clinicals</v>
      </c>
      <c r="L153" s="33">
        <f>VLOOKUP(K153,'EHR-Patient Count'!K:M,2,FALSE)</f>
        <v>3619</v>
      </c>
      <c r="M153" s="33">
        <f>VLOOKUP(K153,'EHR-Patient Count'!K:M,3,FALSE)</f>
        <v>8</v>
      </c>
      <c r="N153" s="33">
        <f t="shared" si="20"/>
        <v>3619</v>
      </c>
      <c r="O153" s="37">
        <f t="shared" si="21"/>
        <v>1</v>
      </c>
      <c r="P153" s="33" t="str">
        <f>VLOOKUP(LEFT(J153,7),Measures!K:V,12,FALSE)</f>
        <v>GT</v>
      </c>
      <c r="Q153" s="33" t="str">
        <f>VLOOKUP(LEFT(J153,7),Measures!K:W,13,FALSE)</f>
        <v>95%</v>
      </c>
      <c r="R153" s="33" t="str">
        <f t="shared" si="25"/>
        <v>PASS</v>
      </c>
      <c r="S153" s="33" t="b">
        <f t="shared" si="22"/>
        <v>0</v>
      </c>
      <c r="T153" s="33" t="b">
        <f t="shared" si="23"/>
        <v>0</v>
      </c>
      <c r="U153" s="33" t="str">
        <f t="shared" si="24"/>
        <v>PASS</v>
      </c>
      <c r="V153" s="33">
        <f>IF(AND(VLOOKUP(I153,Measures!B:I,7,FALSE)="Y",U153="PASS"),'Point Values'!$B$2,0)</f>
        <v>0</v>
      </c>
      <c r="W153" s="33">
        <f>IF(AND(VLOOKUP(I153,Measures!B:I,8,FALSE)="Y",U153="PASS"),'Point Values'!$B$3,0)</f>
        <v>0</v>
      </c>
      <c r="X153" s="33">
        <f>IF(AND(SUM(V153:W153)=0,U153="PASS"),'Point Values'!$B$4,0)</f>
        <v>0.5</v>
      </c>
      <c r="Y153" s="33">
        <f>IF(AND(SUM(V153:X153)=0,P153="GT",O153&gt;VLOOKUP(I153,'IIS Wide Rates'!G:I,3,FALSE)),'Point Values'!$B$5,IF(AND(SUM(V153:X153)=0,P153="LT",O153&lt;VLOOKUP(I153,'IIS Wide Rates'!G:I,3,FALSE)),'Point Values'!$B$5,0))</f>
        <v>0</v>
      </c>
      <c r="Z153" s="33">
        <f t="shared" si="26"/>
        <v>0.5</v>
      </c>
    </row>
    <row r="154" spans="1:26" x14ac:dyDescent="0.25">
      <c r="A154" t="s">
        <v>89</v>
      </c>
      <c r="B154" t="s">
        <v>1100</v>
      </c>
      <c r="C154" s="46">
        <v>104</v>
      </c>
      <c r="D154" s="46">
        <v>104</v>
      </c>
      <c r="I154" s="33" t="str">
        <f>VLOOKUP(LEFT(J154,7),Measures!K:L,2,FALSE)</f>
        <v>1.12</v>
      </c>
      <c r="J154" s="33" t="str">
        <f t="shared" si="18"/>
        <v>MQE0664 - Patient ethnicity is present</v>
      </c>
      <c r="K154" s="33" t="str">
        <f t="shared" si="19"/>
        <v>MEDITECH Expanse</v>
      </c>
      <c r="L154" s="33">
        <f>VLOOKUP(K154,'EHR-Patient Count'!K:M,2,FALSE)</f>
        <v>104</v>
      </c>
      <c r="M154" s="33">
        <f>VLOOKUP(K154,'EHR-Patient Count'!K:M,3,FALSE)</f>
        <v>3</v>
      </c>
      <c r="N154" s="33">
        <f t="shared" si="20"/>
        <v>104</v>
      </c>
      <c r="O154" s="37">
        <f t="shared" si="21"/>
        <v>1</v>
      </c>
      <c r="P154" s="33" t="str">
        <f>VLOOKUP(LEFT(J154,7),Measures!K:V,12,FALSE)</f>
        <v>GT</v>
      </c>
      <c r="Q154" s="33" t="str">
        <f>VLOOKUP(LEFT(J154,7),Measures!K:W,13,FALSE)</f>
        <v>95%</v>
      </c>
      <c r="R154" s="33" t="str">
        <f t="shared" si="25"/>
        <v>PASS</v>
      </c>
      <c r="S154" s="33" t="b">
        <f t="shared" si="22"/>
        <v>0</v>
      </c>
      <c r="T154" s="33" t="b">
        <f t="shared" si="23"/>
        <v>0</v>
      </c>
      <c r="U154" s="33" t="str">
        <f t="shared" si="24"/>
        <v>PASS</v>
      </c>
      <c r="V154" s="33">
        <f>IF(AND(VLOOKUP(I154,Measures!B:I,7,FALSE)="Y",U154="PASS"),'Point Values'!$B$2,0)</f>
        <v>0</v>
      </c>
      <c r="W154" s="33">
        <f>IF(AND(VLOOKUP(I154,Measures!B:I,8,FALSE)="Y",U154="PASS"),'Point Values'!$B$3,0)</f>
        <v>0</v>
      </c>
      <c r="X154" s="33">
        <f>IF(AND(SUM(V154:W154)=0,U154="PASS"),'Point Values'!$B$4,0)</f>
        <v>0.5</v>
      </c>
      <c r="Y154" s="33">
        <f>IF(AND(SUM(V154:X154)=0,P154="GT",O154&gt;VLOOKUP(I154,'IIS Wide Rates'!G:I,3,FALSE)),'Point Values'!$B$5,IF(AND(SUM(V154:X154)=0,P154="LT",O154&lt;VLOOKUP(I154,'IIS Wide Rates'!G:I,3,FALSE)),'Point Values'!$B$5,0))</f>
        <v>0</v>
      </c>
      <c r="Z154" s="33">
        <f t="shared" si="26"/>
        <v>0.5</v>
      </c>
    </row>
    <row r="155" spans="1:26" x14ac:dyDescent="0.25">
      <c r="A155" t="s">
        <v>89</v>
      </c>
      <c r="B155" t="s">
        <v>1103</v>
      </c>
      <c r="C155" s="46">
        <v>146</v>
      </c>
      <c r="D155" s="46">
        <v>146</v>
      </c>
      <c r="I155" s="33" t="str">
        <f>VLOOKUP(LEFT(J155,7),Measures!K:L,2,FALSE)</f>
        <v>1.12</v>
      </c>
      <c r="J155" s="33" t="str">
        <f t="shared" si="18"/>
        <v>MQE0664 - Patient ethnicity is present</v>
      </c>
      <c r="K155" s="33" t="str">
        <f t="shared" si="19"/>
        <v>DrChrono EHR</v>
      </c>
      <c r="L155" s="33">
        <f>VLOOKUP(K155,'EHR-Patient Count'!K:M,2,FALSE)</f>
        <v>146</v>
      </c>
      <c r="M155" s="33">
        <f>VLOOKUP(K155,'EHR-Patient Count'!K:M,3,FALSE)</f>
        <v>3</v>
      </c>
      <c r="N155" s="33">
        <f t="shared" si="20"/>
        <v>146</v>
      </c>
      <c r="O155" s="37">
        <f t="shared" si="21"/>
        <v>1</v>
      </c>
      <c r="P155" s="33" t="str">
        <f>VLOOKUP(LEFT(J155,7),Measures!K:V,12,FALSE)</f>
        <v>GT</v>
      </c>
      <c r="Q155" s="33" t="str">
        <f>VLOOKUP(LEFT(J155,7),Measures!K:W,13,FALSE)</f>
        <v>95%</v>
      </c>
      <c r="R155" s="33" t="str">
        <f t="shared" si="25"/>
        <v>PASS</v>
      </c>
      <c r="S155" s="33" t="b">
        <f t="shared" si="22"/>
        <v>0</v>
      </c>
      <c r="T155" s="33" t="b">
        <f t="shared" si="23"/>
        <v>0</v>
      </c>
      <c r="U155" s="33" t="str">
        <f t="shared" si="24"/>
        <v>PASS</v>
      </c>
      <c r="V155" s="33">
        <f>IF(AND(VLOOKUP(I155,Measures!B:I,7,FALSE)="Y",U155="PASS"),'Point Values'!$B$2,0)</f>
        <v>0</v>
      </c>
      <c r="W155" s="33">
        <f>IF(AND(VLOOKUP(I155,Measures!B:I,8,FALSE)="Y",U155="PASS"),'Point Values'!$B$3,0)</f>
        <v>0</v>
      </c>
      <c r="X155" s="33">
        <f>IF(AND(SUM(V155:W155)=0,U155="PASS"),'Point Values'!$B$4,0)</f>
        <v>0.5</v>
      </c>
      <c r="Y155" s="33">
        <f>IF(AND(SUM(V155:X155)=0,P155="GT",O155&gt;VLOOKUP(I155,'IIS Wide Rates'!G:I,3,FALSE)),'Point Values'!$B$5,IF(AND(SUM(V155:X155)=0,P155="LT",O155&lt;VLOOKUP(I155,'IIS Wide Rates'!G:I,3,FALSE)),'Point Values'!$B$5,0))</f>
        <v>0</v>
      </c>
      <c r="Z155" s="33">
        <f t="shared" si="26"/>
        <v>0.5</v>
      </c>
    </row>
    <row r="156" spans="1:26" x14ac:dyDescent="0.25">
      <c r="A156" t="s">
        <v>89</v>
      </c>
      <c r="B156" t="s">
        <v>1108</v>
      </c>
      <c r="C156" s="46">
        <v>55</v>
      </c>
      <c r="D156" s="46">
        <v>55</v>
      </c>
      <c r="I156" s="33" t="str">
        <f>VLOOKUP(LEFT(J156,7),Measures!K:L,2,FALSE)</f>
        <v>1.12</v>
      </c>
      <c r="J156" s="33" t="str">
        <f t="shared" si="18"/>
        <v>MQE0664 - Patient ethnicity is present</v>
      </c>
      <c r="K156" s="33" t="str">
        <f t="shared" si="19"/>
        <v>MatrixCare EHR</v>
      </c>
      <c r="L156" s="33">
        <f>VLOOKUP(K156,'EHR-Patient Count'!K:M,2,FALSE)</f>
        <v>55</v>
      </c>
      <c r="M156" s="33">
        <f>VLOOKUP(K156,'EHR-Patient Count'!K:M,3,FALSE)</f>
        <v>5</v>
      </c>
      <c r="N156" s="33">
        <f t="shared" si="20"/>
        <v>55</v>
      </c>
      <c r="O156" s="37">
        <f t="shared" si="21"/>
        <v>1</v>
      </c>
      <c r="P156" s="33" t="str">
        <f>VLOOKUP(LEFT(J156,7),Measures!K:V,12,FALSE)</f>
        <v>GT</v>
      </c>
      <c r="Q156" s="33" t="str">
        <f>VLOOKUP(LEFT(J156,7),Measures!K:W,13,FALSE)</f>
        <v>95%</v>
      </c>
      <c r="R156" s="33" t="str">
        <f t="shared" si="25"/>
        <v>PASS</v>
      </c>
      <c r="S156" s="33" t="b">
        <f t="shared" si="22"/>
        <v>0</v>
      </c>
      <c r="T156" s="33" t="b">
        <f t="shared" si="23"/>
        <v>0</v>
      </c>
      <c r="U156" s="33" t="str">
        <f t="shared" si="24"/>
        <v>PASS</v>
      </c>
      <c r="V156" s="33">
        <f>IF(AND(VLOOKUP(I156,Measures!B:I,7,FALSE)="Y",U156="PASS"),'Point Values'!$B$2,0)</f>
        <v>0</v>
      </c>
      <c r="W156" s="33">
        <f>IF(AND(VLOOKUP(I156,Measures!B:I,8,FALSE)="Y",U156="PASS"),'Point Values'!$B$3,0)</f>
        <v>0</v>
      </c>
      <c r="X156" s="33">
        <f>IF(AND(SUM(V156:W156)=0,U156="PASS"),'Point Values'!$B$4,0)</f>
        <v>0.5</v>
      </c>
      <c r="Y156" s="33">
        <f>IF(AND(SUM(V156:X156)=0,P156="GT",O156&gt;VLOOKUP(I156,'IIS Wide Rates'!G:I,3,FALSE)),'Point Values'!$B$5,IF(AND(SUM(V156:X156)=0,P156="LT",O156&lt;VLOOKUP(I156,'IIS Wide Rates'!G:I,3,FALSE)),'Point Values'!$B$5,0))</f>
        <v>0</v>
      </c>
      <c r="Z156" s="33">
        <f t="shared" si="26"/>
        <v>0.5</v>
      </c>
    </row>
    <row r="157" spans="1:26" x14ac:dyDescent="0.25">
      <c r="A157" t="s">
        <v>89</v>
      </c>
      <c r="B157" t="s">
        <v>1099</v>
      </c>
      <c r="C157" s="46">
        <v>369</v>
      </c>
      <c r="D157" s="46">
        <v>369</v>
      </c>
      <c r="I157" s="33" t="str">
        <f>VLOOKUP(LEFT(J157,7),Measures!K:L,2,FALSE)</f>
        <v>1.12</v>
      </c>
      <c r="J157" s="33" t="str">
        <f t="shared" si="18"/>
        <v>MQE0664 - Patient ethnicity is present</v>
      </c>
      <c r="K157" s="33" t="str">
        <f t="shared" si="19"/>
        <v>Veradigm EHR (formerly Allscripts)</v>
      </c>
      <c r="L157" s="33">
        <f>VLOOKUP(K157,'EHR-Patient Count'!K:M,2,FALSE)</f>
        <v>369</v>
      </c>
      <c r="M157" s="33">
        <f>VLOOKUP(K157,'EHR-Patient Count'!K:M,3,FALSE)</f>
        <v>13</v>
      </c>
      <c r="N157" s="33">
        <f t="shared" si="20"/>
        <v>369</v>
      </c>
      <c r="O157" s="37">
        <f t="shared" si="21"/>
        <v>1</v>
      </c>
      <c r="P157" s="33" t="str">
        <f>VLOOKUP(LEFT(J157,7),Measures!K:V,12,FALSE)</f>
        <v>GT</v>
      </c>
      <c r="Q157" s="33" t="str">
        <f>VLOOKUP(LEFT(J157,7),Measures!K:W,13,FALSE)</f>
        <v>95%</v>
      </c>
      <c r="R157" s="33" t="str">
        <f t="shared" si="25"/>
        <v>PASS</v>
      </c>
      <c r="S157" s="33" t="b">
        <f t="shared" si="22"/>
        <v>0</v>
      </c>
      <c r="T157" s="33" t="b">
        <f t="shared" si="23"/>
        <v>0</v>
      </c>
      <c r="U157" s="33" t="str">
        <f t="shared" si="24"/>
        <v>PASS</v>
      </c>
      <c r="V157" s="33">
        <f>IF(AND(VLOOKUP(I157,Measures!B:I,7,FALSE)="Y",U157="PASS"),'Point Values'!$B$2,0)</f>
        <v>0</v>
      </c>
      <c r="W157" s="33">
        <f>IF(AND(VLOOKUP(I157,Measures!B:I,8,FALSE)="Y",U157="PASS"),'Point Values'!$B$3,0)</f>
        <v>0</v>
      </c>
      <c r="X157" s="33">
        <f>IF(AND(SUM(V157:W157)=0,U157="PASS"),'Point Values'!$B$4,0)</f>
        <v>0.5</v>
      </c>
      <c r="Y157" s="33">
        <f>IF(AND(SUM(V157:X157)=0,P157="GT",O157&gt;VLOOKUP(I157,'IIS Wide Rates'!G:I,3,FALSE)),'Point Values'!$B$5,IF(AND(SUM(V157:X157)=0,P157="LT",O157&lt;VLOOKUP(I157,'IIS Wide Rates'!G:I,3,FALSE)),'Point Values'!$B$5,0))</f>
        <v>0</v>
      </c>
      <c r="Z157" s="33">
        <f t="shared" si="26"/>
        <v>0.5</v>
      </c>
    </row>
    <row r="158" spans="1:26" x14ac:dyDescent="0.25">
      <c r="A158" t="s">
        <v>89</v>
      </c>
      <c r="B158" t="s">
        <v>1095</v>
      </c>
      <c r="C158" s="46">
        <v>14</v>
      </c>
      <c r="D158" s="46">
        <v>14</v>
      </c>
      <c r="I158" s="33" t="str">
        <f>VLOOKUP(LEFT(J158,7),Measures!K:L,2,FALSE)</f>
        <v>1.12</v>
      </c>
      <c r="J158" s="33" t="str">
        <f t="shared" si="18"/>
        <v>MQE0664 - Patient ethnicity is present</v>
      </c>
      <c r="K158" s="33" t="str">
        <f t="shared" si="19"/>
        <v>Epic Systems (EpicCare)</v>
      </c>
      <c r="L158" s="33">
        <f>VLOOKUP(K158,'EHR-Patient Count'!K:M,2,FALSE)</f>
        <v>14</v>
      </c>
      <c r="M158" s="33">
        <f>VLOOKUP(K158,'EHR-Patient Count'!K:M,3,FALSE)</f>
        <v>1</v>
      </c>
      <c r="N158" s="33">
        <f t="shared" si="20"/>
        <v>14</v>
      </c>
      <c r="O158" s="37">
        <f t="shared" si="21"/>
        <v>1</v>
      </c>
      <c r="P158" s="33" t="str">
        <f>VLOOKUP(LEFT(J158,7),Measures!K:V,12,FALSE)</f>
        <v>GT</v>
      </c>
      <c r="Q158" s="33" t="str">
        <f>VLOOKUP(LEFT(J158,7),Measures!K:W,13,FALSE)</f>
        <v>95%</v>
      </c>
      <c r="R158" s="33" t="str">
        <f t="shared" si="25"/>
        <v>PASS</v>
      </c>
      <c r="S158" s="33" t="b">
        <f t="shared" si="22"/>
        <v>0</v>
      </c>
      <c r="T158" s="33" t="b">
        <f t="shared" si="23"/>
        <v>0</v>
      </c>
      <c r="U158" s="33" t="str">
        <f t="shared" si="24"/>
        <v>PASS</v>
      </c>
      <c r="V158" s="33">
        <f>IF(AND(VLOOKUP(I158,Measures!B:I,7,FALSE)="Y",U158="PASS"),'Point Values'!$B$2,0)</f>
        <v>0</v>
      </c>
      <c r="W158" s="33">
        <f>IF(AND(VLOOKUP(I158,Measures!B:I,8,FALSE)="Y",U158="PASS"),'Point Values'!$B$3,0)</f>
        <v>0</v>
      </c>
      <c r="X158" s="33">
        <f>IF(AND(SUM(V158:W158)=0,U158="PASS"),'Point Values'!$B$4,0)</f>
        <v>0.5</v>
      </c>
      <c r="Y158" s="33">
        <f>IF(AND(SUM(V158:X158)=0,P158="GT",O158&gt;VLOOKUP(I158,'IIS Wide Rates'!G:I,3,FALSE)),'Point Values'!$B$5,IF(AND(SUM(V158:X158)=0,P158="LT",O158&lt;VLOOKUP(I158,'IIS Wide Rates'!G:I,3,FALSE)),'Point Values'!$B$5,0))</f>
        <v>0</v>
      </c>
      <c r="Z158" s="33">
        <f t="shared" si="26"/>
        <v>0.5</v>
      </c>
    </row>
    <row r="159" spans="1:26" x14ac:dyDescent="0.25">
      <c r="A159" t="s">
        <v>89</v>
      </c>
      <c r="B159" t="s">
        <v>1098</v>
      </c>
      <c r="C159" s="46">
        <v>5</v>
      </c>
      <c r="D159" s="46">
        <v>5</v>
      </c>
      <c r="I159" s="33" t="str">
        <f>VLOOKUP(LEFT(J159,7),Measures!K:L,2,FALSE)</f>
        <v>1.12</v>
      </c>
      <c r="J159" s="33" t="str">
        <f t="shared" si="18"/>
        <v>MQE0664 - Patient ethnicity is present</v>
      </c>
      <c r="K159" s="33" t="str">
        <f t="shared" si="19"/>
        <v>NextGen Enterprise EHR</v>
      </c>
      <c r="L159" s="33">
        <f>VLOOKUP(K159,'EHR-Patient Count'!K:M,2,FALSE)</f>
        <v>5</v>
      </c>
      <c r="M159" s="33">
        <f>VLOOKUP(K159,'EHR-Patient Count'!K:M,3,FALSE)</f>
        <v>2</v>
      </c>
      <c r="N159" s="33">
        <f t="shared" si="20"/>
        <v>5</v>
      </c>
      <c r="O159" s="37">
        <f t="shared" si="21"/>
        <v>1</v>
      </c>
      <c r="P159" s="33" t="str">
        <f>VLOOKUP(LEFT(J159,7),Measures!K:V,12,FALSE)</f>
        <v>GT</v>
      </c>
      <c r="Q159" s="33" t="str">
        <f>VLOOKUP(LEFT(J159,7),Measures!K:W,13,FALSE)</f>
        <v>95%</v>
      </c>
      <c r="R159" s="33" t="str">
        <f t="shared" si="25"/>
        <v>PASS</v>
      </c>
      <c r="S159" s="33" t="b">
        <f t="shared" si="22"/>
        <v>0</v>
      </c>
      <c r="T159" s="33" t="b">
        <f t="shared" si="23"/>
        <v>0</v>
      </c>
      <c r="U159" s="33" t="str">
        <f t="shared" si="24"/>
        <v>PASS</v>
      </c>
      <c r="V159" s="33">
        <f>IF(AND(VLOOKUP(I159,Measures!B:I,7,FALSE)="Y",U159="PASS"),'Point Values'!$B$2,0)</f>
        <v>0</v>
      </c>
      <c r="W159" s="33">
        <f>IF(AND(VLOOKUP(I159,Measures!B:I,8,FALSE)="Y",U159="PASS"),'Point Values'!$B$3,0)</f>
        <v>0</v>
      </c>
      <c r="X159" s="33">
        <f>IF(AND(SUM(V159:W159)=0,U159="PASS"),'Point Values'!$B$4,0)</f>
        <v>0.5</v>
      </c>
      <c r="Y159" s="33">
        <f>IF(AND(SUM(V159:X159)=0,P159="GT",O159&gt;VLOOKUP(I159,'IIS Wide Rates'!G:I,3,FALSE)),'Point Values'!$B$5,IF(AND(SUM(V159:X159)=0,P159="LT",O159&lt;VLOOKUP(I159,'IIS Wide Rates'!G:I,3,FALSE)),'Point Values'!$B$5,0))</f>
        <v>0</v>
      </c>
      <c r="Z159" s="33">
        <f t="shared" si="26"/>
        <v>0.5</v>
      </c>
    </row>
    <row r="160" spans="1:26" x14ac:dyDescent="0.25">
      <c r="A160" t="s">
        <v>89</v>
      </c>
      <c r="B160" t="s">
        <v>1101</v>
      </c>
      <c r="C160" s="46">
        <v>9</v>
      </c>
      <c r="D160" s="46">
        <v>9</v>
      </c>
      <c r="I160" s="33" t="str">
        <f>VLOOKUP(LEFT(J160,7),Measures!K:L,2,FALSE)</f>
        <v>1.12</v>
      </c>
      <c r="J160" s="33" t="str">
        <f t="shared" si="18"/>
        <v>MQE0664 - Patient ethnicity is present</v>
      </c>
      <c r="K160" s="33" t="str">
        <f t="shared" si="19"/>
        <v>Greenway Health (Prime Suite)</v>
      </c>
      <c r="L160" s="33">
        <f>VLOOKUP(K160,'EHR-Patient Count'!K:M,2,FALSE)</f>
        <v>9</v>
      </c>
      <c r="M160" s="33">
        <f>VLOOKUP(K160,'EHR-Patient Count'!K:M,3,FALSE)</f>
        <v>1</v>
      </c>
      <c r="N160" s="33">
        <f t="shared" si="20"/>
        <v>9</v>
      </c>
      <c r="O160" s="37">
        <f t="shared" si="21"/>
        <v>1</v>
      </c>
      <c r="P160" s="33" t="str">
        <f>VLOOKUP(LEFT(J160,7),Measures!K:V,12,FALSE)</f>
        <v>GT</v>
      </c>
      <c r="Q160" s="33" t="str">
        <f>VLOOKUP(LEFT(J160,7),Measures!K:W,13,FALSE)</f>
        <v>95%</v>
      </c>
      <c r="R160" s="33" t="str">
        <f t="shared" si="25"/>
        <v>PASS</v>
      </c>
      <c r="S160" s="33" t="b">
        <f t="shared" si="22"/>
        <v>0</v>
      </c>
      <c r="T160" s="33" t="b">
        <f t="shared" si="23"/>
        <v>0</v>
      </c>
      <c r="U160" s="33" t="str">
        <f t="shared" si="24"/>
        <v>PASS</v>
      </c>
      <c r="V160" s="33">
        <f>IF(AND(VLOOKUP(I160,Measures!B:I,7,FALSE)="Y",U160="PASS"),'Point Values'!$B$2,0)</f>
        <v>0</v>
      </c>
      <c r="W160" s="33">
        <f>IF(AND(VLOOKUP(I160,Measures!B:I,8,FALSE)="Y",U160="PASS"),'Point Values'!$B$3,0)</f>
        <v>0</v>
      </c>
      <c r="X160" s="33">
        <f>IF(AND(SUM(V160:W160)=0,U160="PASS"),'Point Values'!$B$4,0)</f>
        <v>0.5</v>
      </c>
      <c r="Y160" s="33">
        <f>IF(AND(SUM(V160:X160)=0,P160="GT",O160&gt;VLOOKUP(I160,'IIS Wide Rates'!G:I,3,FALSE)),'Point Values'!$B$5,IF(AND(SUM(V160:X160)=0,P160="LT",O160&lt;VLOOKUP(I160,'IIS Wide Rates'!G:I,3,FALSE)),'Point Values'!$B$5,0))</f>
        <v>0</v>
      </c>
      <c r="Z160" s="33">
        <f t="shared" si="26"/>
        <v>0.5</v>
      </c>
    </row>
    <row r="161" spans="1:26" x14ac:dyDescent="0.25">
      <c r="A161" t="s">
        <v>89</v>
      </c>
      <c r="B161" t="s">
        <v>1105</v>
      </c>
      <c r="C161" s="46">
        <v>2</v>
      </c>
      <c r="D161" s="46">
        <v>2</v>
      </c>
      <c r="I161" s="33" t="str">
        <f>VLOOKUP(LEFT(J161,7),Measures!K:L,2,FALSE)</f>
        <v>1.12</v>
      </c>
      <c r="J161" s="33" t="str">
        <f t="shared" si="18"/>
        <v>MQE0664 - Patient ethnicity is present</v>
      </c>
      <c r="K161" s="33" t="str">
        <f t="shared" si="19"/>
        <v>CompuGroup Medical (CGM APRIMA)</v>
      </c>
      <c r="L161" s="33">
        <f>VLOOKUP(K161,'EHR-Patient Count'!K:M,2,FALSE)</f>
        <v>2</v>
      </c>
      <c r="M161" s="33">
        <f>VLOOKUP(K161,'EHR-Patient Count'!K:M,3,FALSE)</f>
        <v>1</v>
      </c>
      <c r="N161" s="33">
        <f t="shared" si="20"/>
        <v>2</v>
      </c>
      <c r="O161" s="37">
        <f t="shared" si="21"/>
        <v>1</v>
      </c>
      <c r="P161" s="33" t="str">
        <f>VLOOKUP(LEFT(J161,7),Measures!K:V,12,FALSE)</f>
        <v>GT</v>
      </c>
      <c r="Q161" s="33" t="str">
        <f>VLOOKUP(LEFT(J161,7),Measures!K:W,13,FALSE)</f>
        <v>95%</v>
      </c>
      <c r="R161" s="33" t="str">
        <f t="shared" si="25"/>
        <v>PASS</v>
      </c>
      <c r="S161" s="33" t="b">
        <f t="shared" si="22"/>
        <v>0</v>
      </c>
      <c r="T161" s="33" t="b">
        <f t="shared" si="23"/>
        <v>0</v>
      </c>
      <c r="U161" s="33" t="str">
        <f t="shared" si="24"/>
        <v>PASS</v>
      </c>
      <c r="V161" s="33">
        <f>IF(AND(VLOOKUP(I161,Measures!B:I,7,FALSE)="Y",U161="PASS"),'Point Values'!$B$2,0)</f>
        <v>0</v>
      </c>
      <c r="W161" s="33">
        <f>IF(AND(VLOOKUP(I161,Measures!B:I,8,FALSE)="Y",U161="PASS"),'Point Values'!$B$3,0)</f>
        <v>0</v>
      </c>
      <c r="X161" s="33">
        <f>IF(AND(SUM(V161:W161)=0,U161="PASS"),'Point Values'!$B$4,0)</f>
        <v>0.5</v>
      </c>
      <c r="Y161" s="33">
        <f>IF(AND(SUM(V161:X161)=0,P161="GT",O161&gt;VLOOKUP(I161,'IIS Wide Rates'!G:I,3,FALSE)),'Point Values'!$B$5,IF(AND(SUM(V161:X161)=0,P161="LT",O161&lt;VLOOKUP(I161,'IIS Wide Rates'!G:I,3,FALSE)),'Point Values'!$B$5,0))</f>
        <v>0</v>
      </c>
      <c r="Z161" s="33">
        <f t="shared" si="26"/>
        <v>0.5</v>
      </c>
    </row>
    <row r="162" spans="1:26" x14ac:dyDescent="0.25">
      <c r="A162" t="s">
        <v>75</v>
      </c>
      <c r="B162" t="s">
        <v>52</v>
      </c>
      <c r="C162" s="46">
        <v>537</v>
      </c>
      <c r="D162" s="46">
        <v>537</v>
      </c>
      <c r="I162" s="33" t="str">
        <f>VLOOKUP(LEFT(J162,7),Measures!K:L,2,FALSE)</f>
        <v>1.05</v>
      </c>
      <c r="J162" s="33" t="str">
        <f t="shared" si="18"/>
        <v>MQE0665 - Patient gender is present</v>
      </c>
      <c r="K162" s="33" t="str">
        <f t="shared" si="19"/>
        <v>No EHR Specified</v>
      </c>
      <c r="L162" s="33">
        <f>VLOOKUP(K162,'EHR-Patient Count'!K:M,2,FALSE)</f>
        <v>537</v>
      </c>
      <c r="M162" s="33">
        <f>VLOOKUP(K162,'EHR-Patient Count'!K:M,3,FALSE)</f>
        <v>20</v>
      </c>
      <c r="N162" s="33">
        <f t="shared" si="20"/>
        <v>537</v>
      </c>
      <c r="O162" s="37">
        <f t="shared" si="21"/>
        <v>1</v>
      </c>
      <c r="P162" s="33" t="str">
        <f>VLOOKUP(LEFT(J162,7),Measures!K:V,12,FALSE)</f>
        <v>GT</v>
      </c>
      <c r="Q162" s="33" t="str">
        <f>VLOOKUP(LEFT(J162,7),Measures!K:W,13,FALSE)</f>
        <v>99%</v>
      </c>
      <c r="R162" s="33" t="str">
        <f t="shared" si="25"/>
        <v>PASS</v>
      </c>
      <c r="S162" s="33" t="b">
        <f t="shared" si="22"/>
        <v>0</v>
      </c>
      <c r="T162" s="33" t="b">
        <f t="shared" si="23"/>
        <v>0</v>
      </c>
      <c r="U162" s="33" t="str">
        <f t="shared" si="24"/>
        <v>PASS</v>
      </c>
      <c r="V162" s="33">
        <f>IF(AND(VLOOKUP(I162,Measures!B:I,7,FALSE)="Y",U162="PASS"),'Point Values'!$B$2,0)</f>
        <v>1</v>
      </c>
      <c r="W162" s="33">
        <f>IF(AND(VLOOKUP(I162,Measures!B:I,8,FALSE)="Y",U162="PASS"),'Point Values'!$B$3,0)</f>
        <v>0</v>
      </c>
      <c r="X162" s="33">
        <f>IF(AND(SUM(V162:W162)=0,U162="PASS"),'Point Values'!$B$4,0)</f>
        <v>0</v>
      </c>
      <c r="Y162" s="33">
        <f>IF(AND(SUM(V162:X162)=0,P162="GT",O162&gt;VLOOKUP(I162,'IIS Wide Rates'!G:I,3,FALSE)),'Point Values'!$B$5,IF(AND(SUM(V162:X162)=0,P162="LT",O162&lt;VLOOKUP(I162,'IIS Wide Rates'!G:I,3,FALSE)),'Point Values'!$B$5,0))</f>
        <v>0</v>
      </c>
      <c r="Z162" s="33">
        <f t="shared" si="26"/>
        <v>1</v>
      </c>
    </row>
    <row r="163" spans="1:26" x14ac:dyDescent="0.25">
      <c r="A163" t="s">
        <v>75</v>
      </c>
      <c r="B163" t="s">
        <v>1107</v>
      </c>
      <c r="C163" s="46">
        <v>1995</v>
      </c>
      <c r="D163" s="46">
        <v>1995</v>
      </c>
      <c r="I163" s="33" t="str">
        <f>VLOOKUP(LEFT(J163,7),Measures!K:L,2,FALSE)</f>
        <v>1.05</v>
      </c>
      <c r="J163" s="33" t="str">
        <f t="shared" si="18"/>
        <v>MQE0665 - Patient gender is present</v>
      </c>
      <c r="K163" s="33" t="str">
        <f t="shared" si="19"/>
        <v>NetSmart MyEvolv</v>
      </c>
      <c r="L163" s="33">
        <f>VLOOKUP(K163,'EHR-Patient Count'!K:M,2,FALSE)</f>
        <v>1995</v>
      </c>
      <c r="M163" s="33">
        <f>VLOOKUP(K163,'EHR-Patient Count'!K:M,3,FALSE)</f>
        <v>8</v>
      </c>
      <c r="N163" s="33">
        <f t="shared" si="20"/>
        <v>1995</v>
      </c>
      <c r="O163" s="37">
        <f t="shared" si="21"/>
        <v>1</v>
      </c>
      <c r="P163" s="33" t="str">
        <f>VLOOKUP(LEFT(J163,7),Measures!K:V,12,FALSE)</f>
        <v>GT</v>
      </c>
      <c r="Q163" s="33" t="str">
        <f>VLOOKUP(LEFT(J163,7),Measures!K:W,13,FALSE)</f>
        <v>99%</v>
      </c>
      <c r="R163" s="33" t="str">
        <f t="shared" si="25"/>
        <v>PASS</v>
      </c>
      <c r="S163" s="33" t="b">
        <f t="shared" si="22"/>
        <v>0</v>
      </c>
      <c r="T163" s="33" t="b">
        <f t="shared" si="23"/>
        <v>0</v>
      </c>
      <c r="U163" s="33" t="str">
        <f t="shared" si="24"/>
        <v>PASS</v>
      </c>
      <c r="V163" s="33">
        <f>IF(AND(VLOOKUP(I163,Measures!B:I,7,FALSE)="Y",U163="PASS"),'Point Values'!$B$2,0)</f>
        <v>1</v>
      </c>
      <c r="W163" s="33">
        <f>IF(AND(VLOOKUP(I163,Measures!B:I,8,FALSE)="Y",U163="PASS"),'Point Values'!$B$3,0)</f>
        <v>0</v>
      </c>
      <c r="X163" s="33">
        <f>IF(AND(SUM(V163:W163)=0,U163="PASS"),'Point Values'!$B$4,0)</f>
        <v>0</v>
      </c>
      <c r="Y163" s="33">
        <f>IF(AND(SUM(V163:X163)=0,P163="GT",O163&gt;VLOOKUP(I163,'IIS Wide Rates'!G:I,3,FALSE)),'Point Values'!$B$5,IF(AND(SUM(V163:X163)=0,P163="LT",O163&lt;VLOOKUP(I163,'IIS Wide Rates'!G:I,3,FALSE)),'Point Values'!$B$5,0))</f>
        <v>0</v>
      </c>
      <c r="Z163" s="33">
        <f t="shared" si="26"/>
        <v>1</v>
      </c>
    </row>
    <row r="164" spans="1:26" x14ac:dyDescent="0.25">
      <c r="A164" t="s">
        <v>75</v>
      </c>
      <c r="B164" t="s">
        <v>1104</v>
      </c>
      <c r="C164" s="46">
        <v>18286</v>
      </c>
      <c r="D164" s="46">
        <v>18286</v>
      </c>
      <c r="I164" s="33" t="str">
        <f>VLOOKUP(LEFT(J164,7),Measures!K:L,2,FALSE)</f>
        <v>1.05</v>
      </c>
      <c r="J164" s="33" t="str">
        <f t="shared" si="18"/>
        <v>MQE0665 - Patient gender is present</v>
      </c>
      <c r="K164" s="33" t="str">
        <f t="shared" si="19"/>
        <v>Azalea Health EHR</v>
      </c>
      <c r="L164" s="33">
        <f>VLOOKUP(K164,'EHR-Patient Count'!K:M,2,FALSE)</f>
        <v>18286</v>
      </c>
      <c r="M164" s="33">
        <f>VLOOKUP(K164,'EHR-Patient Count'!K:M,3,FALSE)</f>
        <v>116</v>
      </c>
      <c r="N164" s="33">
        <f t="shared" si="20"/>
        <v>18286</v>
      </c>
      <c r="O164" s="37">
        <f t="shared" si="21"/>
        <v>1</v>
      </c>
      <c r="P164" s="33" t="str">
        <f>VLOOKUP(LEFT(J164,7),Measures!K:V,12,FALSE)</f>
        <v>GT</v>
      </c>
      <c r="Q164" s="33" t="str">
        <f>VLOOKUP(LEFT(J164,7),Measures!K:W,13,FALSE)</f>
        <v>99%</v>
      </c>
      <c r="R164" s="33" t="str">
        <f t="shared" si="25"/>
        <v>PASS</v>
      </c>
      <c r="S164" s="33" t="b">
        <f t="shared" si="22"/>
        <v>0</v>
      </c>
      <c r="T164" s="33" t="b">
        <f t="shared" si="23"/>
        <v>0</v>
      </c>
      <c r="U164" s="33" t="str">
        <f t="shared" si="24"/>
        <v>PASS</v>
      </c>
      <c r="V164" s="33">
        <f>IF(AND(VLOOKUP(I164,Measures!B:I,7,FALSE)="Y",U164="PASS"),'Point Values'!$B$2,0)</f>
        <v>1</v>
      </c>
      <c r="W164" s="33">
        <f>IF(AND(VLOOKUP(I164,Measures!B:I,8,FALSE)="Y",U164="PASS"),'Point Values'!$B$3,0)</f>
        <v>0</v>
      </c>
      <c r="X164" s="33">
        <f>IF(AND(SUM(V164:W164)=0,U164="PASS"),'Point Values'!$B$4,0)</f>
        <v>0</v>
      </c>
      <c r="Y164" s="33">
        <f>IF(AND(SUM(V164:X164)=0,P164="GT",O164&gt;VLOOKUP(I164,'IIS Wide Rates'!G:I,3,FALSE)),'Point Values'!$B$5,IF(AND(SUM(V164:X164)=0,P164="LT",O164&lt;VLOOKUP(I164,'IIS Wide Rates'!G:I,3,FALSE)),'Point Values'!$B$5,0))</f>
        <v>0</v>
      </c>
      <c r="Z164" s="33">
        <f t="shared" si="26"/>
        <v>1</v>
      </c>
    </row>
    <row r="165" spans="1:26" x14ac:dyDescent="0.25">
      <c r="A165" t="s">
        <v>75</v>
      </c>
      <c r="B165" t="s">
        <v>1102</v>
      </c>
      <c r="C165" s="46">
        <v>2221</v>
      </c>
      <c r="D165" s="46">
        <v>2221</v>
      </c>
      <c r="I165" s="33" t="str">
        <f>VLOOKUP(LEFT(J165,7),Measures!K:L,2,FALSE)</f>
        <v>1.05</v>
      </c>
      <c r="J165" s="33" t="str">
        <f t="shared" si="18"/>
        <v>MQE0665 - Patient gender is present</v>
      </c>
      <c r="K165" s="33" t="str">
        <f t="shared" si="19"/>
        <v>AdvancedMD EHR</v>
      </c>
      <c r="L165" s="33">
        <f>VLOOKUP(K165,'EHR-Patient Count'!K:M,2,FALSE)</f>
        <v>2221</v>
      </c>
      <c r="M165" s="33">
        <f>VLOOKUP(K165,'EHR-Patient Count'!K:M,3,FALSE)</f>
        <v>8</v>
      </c>
      <c r="N165" s="33">
        <f t="shared" si="20"/>
        <v>2221</v>
      </c>
      <c r="O165" s="37">
        <f t="shared" si="21"/>
        <v>1</v>
      </c>
      <c r="P165" s="33" t="str">
        <f>VLOOKUP(LEFT(J165,7),Measures!K:V,12,FALSE)</f>
        <v>GT</v>
      </c>
      <c r="Q165" s="33" t="str">
        <f>VLOOKUP(LEFT(J165,7),Measures!K:W,13,FALSE)</f>
        <v>99%</v>
      </c>
      <c r="R165" s="33" t="str">
        <f t="shared" si="25"/>
        <v>PASS</v>
      </c>
      <c r="S165" s="33" t="b">
        <f t="shared" si="22"/>
        <v>0</v>
      </c>
      <c r="T165" s="33" t="b">
        <f t="shared" si="23"/>
        <v>0</v>
      </c>
      <c r="U165" s="33" t="str">
        <f t="shared" si="24"/>
        <v>PASS</v>
      </c>
      <c r="V165" s="33">
        <f>IF(AND(VLOOKUP(I165,Measures!B:I,7,FALSE)="Y",U165="PASS"),'Point Values'!$B$2,0)</f>
        <v>1</v>
      </c>
      <c r="W165" s="33">
        <f>IF(AND(VLOOKUP(I165,Measures!B:I,8,FALSE)="Y",U165="PASS"),'Point Values'!$B$3,0)</f>
        <v>0</v>
      </c>
      <c r="X165" s="33">
        <f>IF(AND(SUM(V165:W165)=0,U165="PASS"),'Point Values'!$B$4,0)</f>
        <v>0</v>
      </c>
      <c r="Y165" s="33">
        <f>IF(AND(SUM(V165:X165)=0,P165="GT",O165&gt;VLOOKUP(I165,'IIS Wide Rates'!G:I,3,FALSE)),'Point Values'!$B$5,IF(AND(SUM(V165:X165)=0,P165="LT",O165&lt;VLOOKUP(I165,'IIS Wide Rates'!G:I,3,FALSE)),'Point Values'!$B$5,0))</f>
        <v>0</v>
      </c>
      <c r="Z165" s="33">
        <f t="shared" si="26"/>
        <v>1</v>
      </c>
    </row>
    <row r="166" spans="1:26" x14ac:dyDescent="0.25">
      <c r="A166" t="s">
        <v>75</v>
      </c>
      <c r="B166" t="s">
        <v>1097</v>
      </c>
      <c r="C166" s="46">
        <v>3490</v>
      </c>
      <c r="D166" s="46">
        <v>3490</v>
      </c>
      <c r="I166" s="33" t="str">
        <f>VLOOKUP(LEFT(J166,7),Measures!K:L,2,FALSE)</f>
        <v>1.05</v>
      </c>
      <c r="J166" s="33" t="str">
        <f t="shared" si="18"/>
        <v>MQE0665 - Patient gender is present</v>
      </c>
      <c r="K166" s="33" t="str">
        <f t="shared" si="19"/>
        <v>eClinicalWorks V12</v>
      </c>
      <c r="L166" s="33">
        <f>VLOOKUP(K166,'EHR-Patient Count'!K:M,2,FALSE)</f>
        <v>3490</v>
      </c>
      <c r="M166" s="33">
        <f>VLOOKUP(K166,'EHR-Patient Count'!K:M,3,FALSE)</f>
        <v>13</v>
      </c>
      <c r="N166" s="33">
        <f t="shared" si="20"/>
        <v>3490</v>
      </c>
      <c r="O166" s="37">
        <f t="shared" si="21"/>
        <v>1</v>
      </c>
      <c r="P166" s="33" t="str">
        <f>VLOOKUP(LEFT(J166,7),Measures!K:V,12,FALSE)</f>
        <v>GT</v>
      </c>
      <c r="Q166" s="33" t="str">
        <f>VLOOKUP(LEFT(J166,7),Measures!K:W,13,FALSE)</f>
        <v>99%</v>
      </c>
      <c r="R166" s="33" t="str">
        <f t="shared" si="25"/>
        <v>PASS</v>
      </c>
      <c r="S166" s="33" t="b">
        <f t="shared" si="22"/>
        <v>0</v>
      </c>
      <c r="T166" s="33" t="b">
        <f t="shared" si="23"/>
        <v>0</v>
      </c>
      <c r="U166" s="33" t="str">
        <f t="shared" si="24"/>
        <v>PASS</v>
      </c>
      <c r="V166" s="33">
        <f>IF(AND(VLOOKUP(I166,Measures!B:I,7,FALSE)="Y",U166="PASS"),'Point Values'!$B$2,0)</f>
        <v>1</v>
      </c>
      <c r="W166" s="33">
        <f>IF(AND(VLOOKUP(I166,Measures!B:I,8,FALSE)="Y",U166="PASS"),'Point Values'!$B$3,0)</f>
        <v>0</v>
      </c>
      <c r="X166" s="33">
        <f>IF(AND(SUM(V166:W166)=0,U166="PASS"),'Point Values'!$B$4,0)</f>
        <v>0</v>
      </c>
      <c r="Y166" s="33">
        <f>IF(AND(SUM(V166:X166)=0,P166="GT",O166&gt;VLOOKUP(I166,'IIS Wide Rates'!G:I,3,FALSE)),'Point Values'!$B$5,IF(AND(SUM(V166:X166)=0,P166="LT",O166&lt;VLOOKUP(I166,'IIS Wide Rates'!G:I,3,FALSE)),'Point Values'!$B$5,0))</f>
        <v>0</v>
      </c>
      <c r="Z166" s="33">
        <f t="shared" si="26"/>
        <v>1</v>
      </c>
    </row>
    <row r="167" spans="1:26" x14ac:dyDescent="0.25">
      <c r="A167" t="s">
        <v>75</v>
      </c>
      <c r="B167" t="s">
        <v>1106</v>
      </c>
      <c r="C167" s="46">
        <v>552</v>
      </c>
      <c r="D167" s="46">
        <v>552</v>
      </c>
      <c r="I167" s="33" t="str">
        <f>VLOOKUP(LEFT(J167,7),Measures!K:L,2,FALSE)</f>
        <v>1.05</v>
      </c>
      <c r="J167" s="33" t="str">
        <f t="shared" si="18"/>
        <v>MQE0665 - Patient gender is present</v>
      </c>
      <c r="K167" s="33" t="str">
        <f t="shared" si="19"/>
        <v>Experity EHR</v>
      </c>
      <c r="L167" s="33">
        <f>VLOOKUP(K167,'EHR-Patient Count'!K:M,2,FALSE)</f>
        <v>552</v>
      </c>
      <c r="M167" s="33">
        <f>VLOOKUP(K167,'EHR-Patient Count'!K:M,3,FALSE)</f>
        <v>5</v>
      </c>
      <c r="N167" s="33">
        <f t="shared" si="20"/>
        <v>552</v>
      </c>
      <c r="O167" s="37">
        <f t="shared" si="21"/>
        <v>1</v>
      </c>
      <c r="P167" s="33" t="str">
        <f>VLOOKUP(LEFT(J167,7),Measures!K:V,12,FALSE)</f>
        <v>GT</v>
      </c>
      <c r="Q167" s="33" t="str">
        <f>VLOOKUP(LEFT(J167,7),Measures!K:W,13,FALSE)</f>
        <v>99%</v>
      </c>
      <c r="R167" s="33" t="str">
        <f t="shared" si="25"/>
        <v>PASS</v>
      </c>
      <c r="S167" s="33" t="b">
        <f t="shared" si="22"/>
        <v>0</v>
      </c>
      <c r="T167" s="33" t="b">
        <f t="shared" si="23"/>
        <v>0</v>
      </c>
      <c r="U167" s="33" t="str">
        <f t="shared" si="24"/>
        <v>PASS</v>
      </c>
      <c r="V167" s="33">
        <f>IF(AND(VLOOKUP(I167,Measures!B:I,7,FALSE)="Y",U167="PASS"),'Point Values'!$B$2,0)</f>
        <v>1</v>
      </c>
      <c r="W167" s="33">
        <f>IF(AND(VLOOKUP(I167,Measures!B:I,8,FALSE)="Y",U167="PASS"),'Point Values'!$B$3,0)</f>
        <v>0</v>
      </c>
      <c r="X167" s="33">
        <f>IF(AND(SUM(V167:W167)=0,U167="PASS"),'Point Values'!$B$4,0)</f>
        <v>0</v>
      </c>
      <c r="Y167" s="33">
        <f>IF(AND(SUM(V167:X167)=0,P167="GT",O167&gt;VLOOKUP(I167,'IIS Wide Rates'!G:I,3,FALSE)),'Point Values'!$B$5,IF(AND(SUM(V167:X167)=0,P167="LT",O167&lt;VLOOKUP(I167,'IIS Wide Rates'!G:I,3,FALSE)),'Point Values'!$B$5,0))</f>
        <v>0</v>
      </c>
      <c r="Z167" s="33">
        <f t="shared" si="26"/>
        <v>1</v>
      </c>
    </row>
    <row r="168" spans="1:26" x14ac:dyDescent="0.25">
      <c r="A168" t="s">
        <v>75</v>
      </c>
      <c r="B168" t="s">
        <v>1109</v>
      </c>
      <c r="C168" s="46">
        <v>85</v>
      </c>
      <c r="D168" s="46">
        <v>85</v>
      </c>
      <c r="I168" s="33" t="str">
        <f>VLOOKUP(LEFT(J168,7),Measures!K:L,2,FALSE)</f>
        <v>1.05</v>
      </c>
      <c r="J168" s="33" t="str">
        <f t="shared" si="18"/>
        <v>MQE0665 - Patient gender is present</v>
      </c>
      <c r="K168" s="33" t="str">
        <f t="shared" si="19"/>
        <v>OpenEMR (Open Source)</v>
      </c>
      <c r="L168" s="33">
        <f>VLOOKUP(K168,'EHR-Patient Count'!K:M,2,FALSE)</f>
        <v>85</v>
      </c>
      <c r="M168" s="33">
        <f>VLOOKUP(K168,'EHR-Patient Count'!K:M,3,FALSE)</f>
        <v>4</v>
      </c>
      <c r="N168" s="33">
        <f t="shared" si="20"/>
        <v>85</v>
      </c>
      <c r="O168" s="37">
        <f t="shared" si="21"/>
        <v>1</v>
      </c>
      <c r="P168" s="33" t="str">
        <f>VLOOKUP(LEFT(J168,7),Measures!K:V,12,FALSE)</f>
        <v>GT</v>
      </c>
      <c r="Q168" s="33" t="str">
        <f>VLOOKUP(LEFT(J168,7),Measures!K:W,13,FALSE)</f>
        <v>99%</v>
      </c>
      <c r="R168" s="33" t="str">
        <f t="shared" si="25"/>
        <v>PASS</v>
      </c>
      <c r="S168" s="33" t="b">
        <f t="shared" si="22"/>
        <v>0</v>
      </c>
      <c r="T168" s="33" t="b">
        <f t="shared" si="23"/>
        <v>0</v>
      </c>
      <c r="U168" s="33" t="str">
        <f t="shared" si="24"/>
        <v>PASS</v>
      </c>
      <c r="V168" s="33">
        <f>IF(AND(VLOOKUP(I168,Measures!B:I,7,FALSE)="Y",U168="PASS"),'Point Values'!$B$2,0)</f>
        <v>1</v>
      </c>
      <c r="W168" s="33">
        <f>IF(AND(VLOOKUP(I168,Measures!B:I,8,FALSE)="Y",U168="PASS"),'Point Values'!$B$3,0)</f>
        <v>0</v>
      </c>
      <c r="X168" s="33">
        <f>IF(AND(SUM(V168:W168)=0,U168="PASS"),'Point Values'!$B$4,0)</f>
        <v>0</v>
      </c>
      <c r="Y168" s="33">
        <f>IF(AND(SUM(V168:X168)=0,P168="GT",O168&gt;VLOOKUP(I168,'IIS Wide Rates'!G:I,3,FALSE)),'Point Values'!$B$5,IF(AND(SUM(V168:X168)=0,P168="LT",O168&lt;VLOOKUP(I168,'IIS Wide Rates'!G:I,3,FALSE)),'Point Values'!$B$5,0))</f>
        <v>0</v>
      </c>
      <c r="Z168" s="33">
        <f t="shared" si="26"/>
        <v>1</v>
      </c>
    </row>
    <row r="169" spans="1:26" x14ac:dyDescent="0.25">
      <c r="A169" t="s">
        <v>75</v>
      </c>
      <c r="B169" t="s">
        <v>1096</v>
      </c>
      <c r="C169" s="46">
        <v>3619</v>
      </c>
      <c r="D169" s="46">
        <v>3619</v>
      </c>
      <c r="I169" s="33" t="str">
        <f>VLOOKUP(LEFT(J169,7),Measures!K:L,2,FALSE)</f>
        <v>1.05</v>
      </c>
      <c r="J169" s="33" t="str">
        <f t="shared" si="18"/>
        <v>MQE0665 - Patient gender is present</v>
      </c>
      <c r="K169" s="33" t="str">
        <f t="shared" si="19"/>
        <v>Athems Clinicals</v>
      </c>
      <c r="L169" s="33">
        <f>VLOOKUP(K169,'EHR-Patient Count'!K:M,2,FALSE)</f>
        <v>3619</v>
      </c>
      <c r="M169" s="33">
        <f>VLOOKUP(K169,'EHR-Patient Count'!K:M,3,FALSE)</f>
        <v>8</v>
      </c>
      <c r="N169" s="33">
        <f t="shared" si="20"/>
        <v>3619</v>
      </c>
      <c r="O169" s="37">
        <f t="shared" si="21"/>
        <v>1</v>
      </c>
      <c r="P169" s="33" t="str">
        <f>VLOOKUP(LEFT(J169,7),Measures!K:V,12,FALSE)</f>
        <v>GT</v>
      </c>
      <c r="Q169" s="33" t="str">
        <f>VLOOKUP(LEFT(J169,7),Measures!K:W,13,FALSE)</f>
        <v>99%</v>
      </c>
      <c r="R169" s="33" t="str">
        <f t="shared" si="25"/>
        <v>PASS</v>
      </c>
      <c r="S169" s="33" t="b">
        <f t="shared" si="22"/>
        <v>0</v>
      </c>
      <c r="T169" s="33" t="b">
        <f t="shared" si="23"/>
        <v>0</v>
      </c>
      <c r="U169" s="33" t="str">
        <f t="shared" si="24"/>
        <v>PASS</v>
      </c>
      <c r="V169" s="33">
        <f>IF(AND(VLOOKUP(I169,Measures!B:I,7,FALSE)="Y",U169="PASS"),'Point Values'!$B$2,0)</f>
        <v>1</v>
      </c>
      <c r="W169" s="33">
        <f>IF(AND(VLOOKUP(I169,Measures!B:I,8,FALSE)="Y",U169="PASS"),'Point Values'!$B$3,0)</f>
        <v>0</v>
      </c>
      <c r="X169" s="33">
        <f>IF(AND(SUM(V169:W169)=0,U169="PASS"),'Point Values'!$B$4,0)</f>
        <v>0</v>
      </c>
      <c r="Y169" s="33">
        <f>IF(AND(SUM(V169:X169)=0,P169="GT",O169&gt;VLOOKUP(I169,'IIS Wide Rates'!G:I,3,FALSE)),'Point Values'!$B$5,IF(AND(SUM(V169:X169)=0,P169="LT",O169&lt;VLOOKUP(I169,'IIS Wide Rates'!G:I,3,FALSE)),'Point Values'!$B$5,0))</f>
        <v>0</v>
      </c>
      <c r="Z169" s="33">
        <f t="shared" si="26"/>
        <v>1</v>
      </c>
    </row>
    <row r="170" spans="1:26" x14ac:dyDescent="0.25">
      <c r="A170" t="s">
        <v>75</v>
      </c>
      <c r="B170" t="s">
        <v>1100</v>
      </c>
      <c r="C170" s="46">
        <v>104</v>
      </c>
      <c r="D170" s="46">
        <v>104</v>
      </c>
      <c r="I170" s="33" t="str">
        <f>VLOOKUP(LEFT(J170,7),Measures!K:L,2,FALSE)</f>
        <v>1.05</v>
      </c>
      <c r="J170" s="33" t="str">
        <f t="shared" si="18"/>
        <v>MQE0665 - Patient gender is present</v>
      </c>
      <c r="K170" s="33" t="str">
        <f t="shared" si="19"/>
        <v>MEDITECH Expanse</v>
      </c>
      <c r="L170" s="33">
        <f>VLOOKUP(K170,'EHR-Patient Count'!K:M,2,FALSE)</f>
        <v>104</v>
      </c>
      <c r="M170" s="33">
        <f>VLOOKUP(K170,'EHR-Patient Count'!K:M,3,FALSE)</f>
        <v>3</v>
      </c>
      <c r="N170" s="33">
        <f t="shared" si="20"/>
        <v>104</v>
      </c>
      <c r="O170" s="37">
        <f t="shared" si="21"/>
        <v>1</v>
      </c>
      <c r="P170" s="33" t="str">
        <f>VLOOKUP(LEFT(J170,7),Measures!K:V,12,FALSE)</f>
        <v>GT</v>
      </c>
      <c r="Q170" s="33" t="str">
        <f>VLOOKUP(LEFT(J170,7),Measures!K:W,13,FALSE)</f>
        <v>99%</v>
      </c>
      <c r="R170" s="33" t="str">
        <f t="shared" si="25"/>
        <v>PASS</v>
      </c>
      <c r="S170" s="33" t="b">
        <f t="shared" si="22"/>
        <v>0</v>
      </c>
      <c r="T170" s="33" t="b">
        <f t="shared" si="23"/>
        <v>0</v>
      </c>
      <c r="U170" s="33" t="str">
        <f t="shared" si="24"/>
        <v>PASS</v>
      </c>
      <c r="V170" s="33">
        <f>IF(AND(VLOOKUP(I170,Measures!B:I,7,FALSE)="Y",U170="PASS"),'Point Values'!$B$2,0)</f>
        <v>1</v>
      </c>
      <c r="W170" s="33">
        <f>IF(AND(VLOOKUP(I170,Measures!B:I,8,FALSE)="Y",U170="PASS"),'Point Values'!$B$3,0)</f>
        <v>0</v>
      </c>
      <c r="X170" s="33">
        <f>IF(AND(SUM(V170:W170)=0,U170="PASS"),'Point Values'!$B$4,0)</f>
        <v>0</v>
      </c>
      <c r="Y170" s="33">
        <f>IF(AND(SUM(V170:X170)=0,P170="GT",O170&gt;VLOOKUP(I170,'IIS Wide Rates'!G:I,3,FALSE)),'Point Values'!$B$5,IF(AND(SUM(V170:X170)=0,P170="LT",O170&lt;VLOOKUP(I170,'IIS Wide Rates'!G:I,3,FALSE)),'Point Values'!$B$5,0))</f>
        <v>0</v>
      </c>
      <c r="Z170" s="33">
        <f t="shared" si="26"/>
        <v>1</v>
      </c>
    </row>
    <row r="171" spans="1:26" x14ac:dyDescent="0.25">
      <c r="A171" t="s">
        <v>75</v>
      </c>
      <c r="B171" t="s">
        <v>1103</v>
      </c>
      <c r="C171" s="46">
        <v>146</v>
      </c>
      <c r="D171" s="46">
        <v>146</v>
      </c>
      <c r="I171" s="33" t="str">
        <f>VLOOKUP(LEFT(J171,7),Measures!K:L,2,FALSE)</f>
        <v>1.05</v>
      </c>
      <c r="J171" s="33" t="str">
        <f t="shared" si="18"/>
        <v>MQE0665 - Patient gender is present</v>
      </c>
      <c r="K171" s="33" t="str">
        <f t="shared" si="19"/>
        <v>DrChrono EHR</v>
      </c>
      <c r="L171" s="33">
        <f>VLOOKUP(K171,'EHR-Patient Count'!K:M,2,FALSE)</f>
        <v>146</v>
      </c>
      <c r="M171" s="33">
        <f>VLOOKUP(K171,'EHR-Patient Count'!K:M,3,FALSE)</f>
        <v>3</v>
      </c>
      <c r="N171" s="33">
        <f t="shared" si="20"/>
        <v>146</v>
      </c>
      <c r="O171" s="37">
        <f t="shared" si="21"/>
        <v>1</v>
      </c>
      <c r="P171" s="33" t="str">
        <f>VLOOKUP(LEFT(J171,7),Measures!K:V,12,FALSE)</f>
        <v>GT</v>
      </c>
      <c r="Q171" s="33" t="str">
        <f>VLOOKUP(LEFT(J171,7),Measures!K:W,13,FALSE)</f>
        <v>99%</v>
      </c>
      <c r="R171" s="33" t="str">
        <f t="shared" si="25"/>
        <v>PASS</v>
      </c>
      <c r="S171" s="33" t="b">
        <f t="shared" si="22"/>
        <v>0</v>
      </c>
      <c r="T171" s="33" t="b">
        <f t="shared" si="23"/>
        <v>0</v>
      </c>
      <c r="U171" s="33" t="str">
        <f t="shared" si="24"/>
        <v>PASS</v>
      </c>
      <c r="V171" s="33">
        <f>IF(AND(VLOOKUP(I171,Measures!B:I,7,FALSE)="Y",U171="PASS"),'Point Values'!$B$2,0)</f>
        <v>1</v>
      </c>
      <c r="W171" s="33">
        <f>IF(AND(VLOOKUP(I171,Measures!B:I,8,FALSE)="Y",U171="PASS"),'Point Values'!$B$3,0)</f>
        <v>0</v>
      </c>
      <c r="X171" s="33">
        <f>IF(AND(SUM(V171:W171)=0,U171="PASS"),'Point Values'!$B$4,0)</f>
        <v>0</v>
      </c>
      <c r="Y171" s="33">
        <f>IF(AND(SUM(V171:X171)=0,P171="GT",O171&gt;VLOOKUP(I171,'IIS Wide Rates'!G:I,3,FALSE)),'Point Values'!$B$5,IF(AND(SUM(V171:X171)=0,P171="LT",O171&lt;VLOOKUP(I171,'IIS Wide Rates'!G:I,3,FALSE)),'Point Values'!$B$5,0))</f>
        <v>0</v>
      </c>
      <c r="Z171" s="33">
        <f t="shared" si="26"/>
        <v>1</v>
      </c>
    </row>
    <row r="172" spans="1:26" x14ac:dyDescent="0.25">
      <c r="A172" t="s">
        <v>75</v>
      </c>
      <c r="B172" t="s">
        <v>1108</v>
      </c>
      <c r="C172" s="46">
        <v>55</v>
      </c>
      <c r="D172" s="46">
        <v>55</v>
      </c>
      <c r="I172" s="33" t="str">
        <f>VLOOKUP(LEFT(J172,7),Measures!K:L,2,FALSE)</f>
        <v>1.05</v>
      </c>
      <c r="J172" s="33" t="str">
        <f t="shared" si="18"/>
        <v>MQE0665 - Patient gender is present</v>
      </c>
      <c r="K172" s="33" t="str">
        <f t="shared" si="19"/>
        <v>MatrixCare EHR</v>
      </c>
      <c r="L172" s="33">
        <f>VLOOKUP(K172,'EHR-Patient Count'!K:M,2,FALSE)</f>
        <v>55</v>
      </c>
      <c r="M172" s="33">
        <f>VLOOKUP(K172,'EHR-Patient Count'!K:M,3,FALSE)</f>
        <v>5</v>
      </c>
      <c r="N172" s="33">
        <f t="shared" si="20"/>
        <v>55</v>
      </c>
      <c r="O172" s="37">
        <f t="shared" si="21"/>
        <v>1</v>
      </c>
      <c r="P172" s="33" t="str">
        <f>VLOOKUP(LEFT(J172,7),Measures!K:V,12,FALSE)</f>
        <v>GT</v>
      </c>
      <c r="Q172" s="33" t="str">
        <f>VLOOKUP(LEFT(J172,7),Measures!K:W,13,FALSE)</f>
        <v>99%</v>
      </c>
      <c r="R172" s="33" t="str">
        <f t="shared" si="25"/>
        <v>PASS</v>
      </c>
      <c r="S172" s="33" t="b">
        <f t="shared" si="22"/>
        <v>0</v>
      </c>
      <c r="T172" s="33" t="b">
        <f t="shared" si="23"/>
        <v>0</v>
      </c>
      <c r="U172" s="33" t="str">
        <f t="shared" si="24"/>
        <v>PASS</v>
      </c>
      <c r="V172" s="33">
        <f>IF(AND(VLOOKUP(I172,Measures!B:I,7,FALSE)="Y",U172="PASS"),'Point Values'!$B$2,0)</f>
        <v>1</v>
      </c>
      <c r="W172" s="33">
        <f>IF(AND(VLOOKUP(I172,Measures!B:I,8,FALSE)="Y",U172="PASS"),'Point Values'!$B$3,0)</f>
        <v>0</v>
      </c>
      <c r="X172" s="33">
        <f>IF(AND(SUM(V172:W172)=0,U172="PASS"),'Point Values'!$B$4,0)</f>
        <v>0</v>
      </c>
      <c r="Y172" s="33">
        <f>IF(AND(SUM(V172:X172)=0,P172="GT",O172&gt;VLOOKUP(I172,'IIS Wide Rates'!G:I,3,FALSE)),'Point Values'!$B$5,IF(AND(SUM(V172:X172)=0,P172="LT",O172&lt;VLOOKUP(I172,'IIS Wide Rates'!G:I,3,FALSE)),'Point Values'!$B$5,0))</f>
        <v>0</v>
      </c>
      <c r="Z172" s="33">
        <f t="shared" si="26"/>
        <v>1</v>
      </c>
    </row>
    <row r="173" spans="1:26" x14ac:dyDescent="0.25">
      <c r="A173" t="s">
        <v>75</v>
      </c>
      <c r="B173" t="s">
        <v>1099</v>
      </c>
      <c r="C173" s="46">
        <v>369</v>
      </c>
      <c r="D173" s="46">
        <v>369</v>
      </c>
      <c r="I173" s="33" t="str">
        <f>VLOOKUP(LEFT(J173,7),Measures!K:L,2,FALSE)</f>
        <v>1.05</v>
      </c>
      <c r="J173" s="33" t="str">
        <f t="shared" si="18"/>
        <v>MQE0665 - Patient gender is present</v>
      </c>
      <c r="K173" s="33" t="str">
        <f t="shared" si="19"/>
        <v>Veradigm EHR (formerly Allscripts)</v>
      </c>
      <c r="L173" s="33">
        <f>VLOOKUP(K173,'EHR-Patient Count'!K:M,2,FALSE)</f>
        <v>369</v>
      </c>
      <c r="M173" s="33">
        <f>VLOOKUP(K173,'EHR-Patient Count'!K:M,3,FALSE)</f>
        <v>13</v>
      </c>
      <c r="N173" s="33">
        <f t="shared" si="20"/>
        <v>369</v>
      </c>
      <c r="O173" s="37">
        <f t="shared" si="21"/>
        <v>1</v>
      </c>
      <c r="P173" s="33" t="str">
        <f>VLOOKUP(LEFT(J173,7),Measures!K:V,12,FALSE)</f>
        <v>GT</v>
      </c>
      <c r="Q173" s="33" t="str">
        <f>VLOOKUP(LEFT(J173,7),Measures!K:W,13,FALSE)</f>
        <v>99%</v>
      </c>
      <c r="R173" s="33" t="str">
        <f t="shared" si="25"/>
        <v>PASS</v>
      </c>
      <c r="S173" s="33" t="b">
        <f t="shared" si="22"/>
        <v>0</v>
      </c>
      <c r="T173" s="33" t="b">
        <f t="shared" si="23"/>
        <v>0</v>
      </c>
      <c r="U173" s="33" t="str">
        <f t="shared" si="24"/>
        <v>PASS</v>
      </c>
      <c r="V173" s="33">
        <f>IF(AND(VLOOKUP(I173,Measures!B:I,7,FALSE)="Y",U173="PASS"),'Point Values'!$B$2,0)</f>
        <v>1</v>
      </c>
      <c r="W173" s="33">
        <f>IF(AND(VLOOKUP(I173,Measures!B:I,8,FALSE)="Y",U173="PASS"),'Point Values'!$B$3,0)</f>
        <v>0</v>
      </c>
      <c r="X173" s="33">
        <f>IF(AND(SUM(V173:W173)=0,U173="PASS"),'Point Values'!$B$4,0)</f>
        <v>0</v>
      </c>
      <c r="Y173" s="33">
        <f>IF(AND(SUM(V173:X173)=0,P173="GT",O173&gt;VLOOKUP(I173,'IIS Wide Rates'!G:I,3,FALSE)),'Point Values'!$B$5,IF(AND(SUM(V173:X173)=0,P173="LT",O173&lt;VLOOKUP(I173,'IIS Wide Rates'!G:I,3,FALSE)),'Point Values'!$B$5,0))</f>
        <v>0</v>
      </c>
      <c r="Z173" s="33">
        <f t="shared" si="26"/>
        <v>1</v>
      </c>
    </row>
    <row r="174" spans="1:26" x14ac:dyDescent="0.25">
      <c r="A174" t="s">
        <v>75</v>
      </c>
      <c r="B174" t="s">
        <v>1095</v>
      </c>
      <c r="C174" s="46">
        <v>14</v>
      </c>
      <c r="D174" s="46">
        <v>14</v>
      </c>
      <c r="I174" s="33" t="str">
        <f>VLOOKUP(LEFT(J174,7),Measures!K:L,2,FALSE)</f>
        <v>1.05</v>
      </c>
      <c r="J174" s="33" t="str">
        <f t="shared" si="18"/>
        <v>MQE0665 - Patient gender is present</v>
      </c>
      <c r="K174" s="33" t="str">
        <f t="shared" si="19"/>
        <v>Epic Systems (EpicCare)</v>
      </c>
      <c r="L174" s="33">
        <f>VLOOKUP(K174,'EHR-Patient Count'!K:M,2,FALSE)</f>
        <v>14</v>
      </c>
      <c r="M174" s="33">
        <f>VLOOKUP(K174,'EHR-Patient Count'!K:M,3,FALSE)</f>
        <v>1</v>
      </c>
      <c r="N174" s="33">
        <f t="shared" si="20"/>
        <v>14</v>
      </c>
      <c r="O174" s="37">
        <f t="shared" si="21"/>
        <v>1</v>
      </c>
      <c r="P174" s="33" t="str">
        <f>VLOOKUP(LEFT(J174,7),Measures!K:V,12,FALSE)</f>
        <v>GT</v>
      </c>
      <c r="Q174" s="33" t="str">
        <f>VLOOKUP(LEFT(J174,7),Measures!K:W,13,FALSE)</f>
        <v>99%</v>
      </c>
      <c r="R174" s="33" t="str">
        <f t="shared" si="25"/>
        <v>PASS</v>
      </c>
      <c r="S174" s="33" t="b">
        <f t="shared" si="22"/>
        <v>0</v>
      </c>
      <c r="T174" s="33" t="b">
        <f t="shared" si="23"/>
        <v>0</v>
      </c>
      <c r="U174" s="33" t="str">
        <f t="shared" si="24"/>
        <v>PASS</v>
      </c>
      <c r="V174" s="33">
        <f>IF(AND(VLOOKUP(I174,Measures!B:I,7,FALSE)="Y",U174="PASS"),'Point Values'!$B$2,0)</f>
        <v>1</v>
      </c>
      <c r="W174" s="33">
        <f>IF(AND(VLOOKUP(I174,Measures!B:I,8,FALSE)="Y",U174="PASS"),'Point Values'!$B$3,0)</f>
        <v>0</v>
      </c>
      <c r="X174" s="33">
        <f>IF(AND(SUM(V174:W174)=0,U174="PASS"),'Point Values'!$B$4,0)</f>
        <v>0</v>
      </c>
      <c r="Y174" s="33">
        <f>IF(AND(SUM(V174:X174)=0,P174="GT",O174&gt;VLOOKUP(I174,'IIS Wide Rates'!G:I,3,FALSE)),'Point Values'!$B$5,IF(AND(SUM(V174:X174)=0,P174="LT",O174&lt;VLOOKUP(I174,'IIS Wide Rates'!G:I,3,FALSE)),'Point Values'!$B$5,0))</f>
        <v>0</v>
      </c>
      <c r="Z174" s="33">
        <f t="shared" si="26"/>
        <v>1</v>
      </c>
    </row>
    <row r="175" spans="1:26" x14ac:dyDescent="0.25">
      <c r="A175" t="s">
        <v>75</v>
      </c>
      <c r="B175" t="s">
        <v>1098</v>
      </c>
      <c r="C175" s="46">
        <v>5</v>
      </c>
      <c r="D175" s="46">
        <v>5</v>
      </c>
      <c r="I175" s="33" t="str">
        <f>VLOOKUP(LEFT(J175,7),Measures!K:L,2,FALSE)</f>
        <v>1.05</v>
      </c>
      <c r="J175" s="33" t="str">
        <f t="shared" si="18"/>
        <v>MQE0665 - Patient gender is present</v>
      </c>
      <c r="K175" s="33" t="str">
        <f t="shared" si="19"/>
        <v>NextGen Enterprise EHR</v>
      </c>
      <c r="L175" s="33">
        <f>VLOOKUP(K175,'EHR-Patient Count'!K:M,2,FALSE)</f>
        <v>5</v>
      </c>
      <c r="M175" s="33">
        <f>VLOOKUP(K175,'EHR-Patient Count'!K:M,3,FALSE)</f>
        <v>2</v>
      </c>
      <c r="N175" s="33">
        <f t="shared" si="20"/>
        <v>5</v>
      </c>
      <c r="O175" s="37">
        <f t="shared" si="21"/>
        <v>1</v>
      </c>
      <c r="P175" s="33" t="str">
        <f>VLOOKUP(LEFT(J175,7),Measures!K:V,12,FALSE)</f>
        <v>GT</v>
      </c>
      <c r="Q175" s="33" t="str">
        <f>VLOOKUP(LEFT(J175,7),Measures!K:W,13,FALSE)</f>
        <v>99%</v>
      </c>
      <c r="R175" s="33" t="str">
        <f t="shared" si="25"/>
        <v>PASS</v>
      </c>
      <c r="S175" s="33" t="b">
        <f t="shared" si="22"/>
        <v>0</v>
      </c>
      <c r="T175" s="33" t="b">
        <f t="shared" si="23"/>
        <v>0</v>
      </c>
      <c r="U175" s="33" t="str">
        <f t="shared" si="24"/>
        <v>PASS</v>
      </c>
      <c r="V175" s="33">
        <f>IF(AND(VLOOKUP(I175,Measures!B:I,7,FALSE)="Y",U175="PASS"),'Point Values'!$B$2,0)</f>
        <v>1</v>
      </c>
      <c r="W175" s="33">
        <f>IF(AND(VLOOKUP(I175,Measures!B:I,8,FALSE)="Y",U175="PASS"),'Point Values'!$B$3,0)</f>
        <v>0</v>
      </c>
      <c r="X175" s="33">
        <f>IF(AND(SUM(V175:W175)=0,U175="PASS"),'Point Values'!$B$4,0)</f>
        <v>0</v>
      </c>
      <c r="Y175" s="33">
        <f>IF(AND(SUM(V175:X175)=0,P175="GT",O175&gt;VLOOKUP(I175,'IIS Wide Rates'!G:I,3,FALSE)),'Point Values'!$B$5,IF(AND(SUM(V175:X175)=0,P175="LT",O175&lt;VLOOKUP(I175,'IIS Wide Rates'!G:I,3,FALSE)),'Point Values'!$B$5,0))</f>
        <v>0</v>
      </c>
      <c r="Z175" s="33">
        <f t="shared" si="26"/>
        <v>1</v>
      </c>
    </row>
    <row r="176" spans="1:26" x14ac:dyDescent="0.25">
      <c r="A176" t="s">
        <v>75</v>
      </c>
      <c r="B176" t="s">
        <v>1101</v>
      </c>
      <c r="C176" s="46">
        <v>9</v>
      </c>
      <c r="D176" s="46">
        <v>9</v>
      </c>
      <c r="I176" s="33" t="str">
        <f>VLOOKUP(LEFT(J176,7),Measures!K:L,2,FALSE)</f>
        <v>1.05</v>
      </c>
      <c r="J176" s="33" t="str">
        <f t="shared" si="18"/>
        <v>MQE0665 - Patient gender is present</v>
      </c>
      <c r="K176" s="33" t="str">
        <f t="shared" si="19"/>
        <v>Greenway Health (Prime Suite)</v>
      </c>
      <c r="L176" s="33">
        <f>VLOOKUP(K176,'EHR-Patient Count'!K:M,2,FALSE)</f>
        <v>9</v>
      </c>
      <c r="M176" s="33">
        <f>VLOOKUP(K176,'EHR-Patient Count'!K:M,3,FALSE)</f>
        <v>1</v>
      </c>
      <c r="N176" s="33">
        <f t="shared" si="20"/>
        <v>9</v>
      </c>
      <c r="O176" s="37">
        <f t="shared" si="21"/>
        <v>1</v>
      </c>
      <c r="P176" s="33" t="str">
        <f>VLOOKUP(LEFT(J176,7),Measures!K:V,12,FALSE)</f>
        <v>GT</v>
      </c>
      <c r="Q176" s="33" t="str">
        <f>VLOOKUP(LEFT(J176,7),Measures!K:W,13,FALSE)</f>
        <v>99%</v>
      </c>
      <c r="R176" s="33" t="str">
        <f t="shared" si="25"/>
        <v>PASS</v>
      </c>
      <c r="S176" s="33" t="b">
        <f t="shared" si="22"/>
        <v>0</v>
      </c>
      <c r="T176" s="33" t="b">
        <f t="shared" si="23"/>
        <v>0</v>
      </c>
      <c r="U176" s="33" t="str">
        <f t="shared" si="24"/>
        <v>PASS</v>
      </c>
      <c r="V176" s="33">
        <f>IF(AND(VLOOKUP(I176,Measures!B:I,7,FALSE)="Y",U176="PASS"),'Point Values'!$B$2,0)</f>
        <v>1</v>
      </c>
      <c r="W176" s="33">
        <f>IF(AND(VLOOKUP(I176,Measures!B:I,8,FALSE)="Y",U176="PASS"),'Point Values'!$B$3,0)</f>
        <v>0</v>
      </c>
      <c r="X176" s="33">
        <f>IF(AND(SUM(V176:W176)=0,U176="PASS"),'Point Values'!$B$4,0)</f>
        <v>0</v>
      </c>
      <c r="Y176" s="33">
        <f>IF(AND(SUM(V176:X176)=0,P176="GT",O176&gt;VLOOKUP(I176,'IIS Wide Rates'!G:I,3,FALSE)),'Point Values'!$B$5,IF(AND(SUM(V176:X176)=0,P176="LT",O176&lt;VLOOKUP(I176,'IIS Wide Rates'!G:I,3,FALSE)),'Point Values'!$B$5,0))</f>
        <v>0</v>
      </c>
      <c r="Z176" s="33">
        <f t="shared" si="26"/>
        <v>1</v>
      </c>
    </row>
    <row r="177" spans="1:26" x14ac:dyDescent="0.25">
      <c r="A177" t="s">
        <v>75</v>
      </c>
      <c r="B177" t="s">
        <v>1105</v>
      </c>
      <c r="C177" s="46">
        <v>2</v>
      </c>
      <c r="D177" s="46">
        <v>2</v>
      </c>
      <c r="I177" s="33" t="str">
        <f>VLOOKUP(LEFT(J177,7),Measures!K:L,2,FALSE)</f>
        <v>1.05</v>
      </c>
      <c r="J177" s="33" t="str">
        <f t="shared" si="18"/>
        <v>MQE0665 - Patient gender is present</v>
      </c>
      <c r="K177" s="33" t="str">
        <f t="shared" si="19"/>
        <v>CompuGroup Medical (CGM APRIMA)</v>
      </c>
      <c r="L177" s="33">
        <f>VLOOKUP(K177,'EHR-Patient Count'!K:M,2,FALSE)</f>
        <v>2</v>
      </c>
      <c r="M177" s="33">
        <f>VLOOKUP(K177,'EHR-Patient Count'!K:M,3,FALSE)</f>
        <v>1</v>
      </c>
      <c r="N177" s="33">
        <f t="shared" si="20"/>
        <v>2</v>
      </c>
      <c r="O177" s="37">
        <f t="shared" si="21"/>
        <v>1</v>
      </c>
      <c r="P177" s="33" t="str">
        <f>VLOOKUP(LEFT(J177,7),Measures!K:V,12,FALSE)</f>
        <v>GT</v>
      </c>
      <c r="Q177" s="33" t="str">
        <f>VLOOKUP(LEFT(J177,7),Measures!K:W,13,FALSE)</f>
        <v>99%</v>
      </c>
      <c r="R177" s="33" t="str">
        <f t="shared" si="25"/>
        <v>PASS</v>
      </c>
      <c r="S177" s="33" t="b">
        <f t="shared" si="22"/>
        <v>0</v>
      </c>
      <c r="T177" s="33" t="b">
        <f t="shared" si="23"/>
        <v>0</v>
      </c>
      <c r="U177" s="33" t="str">
        <f t="shared" si="24"/>
        <v>PASS</v>
      </c>
      <c r="V177" s="33">
        <f>IF(AND(VLOOKUP(I177,Measures!B:I,7,FALSE)="Y",U177="PASS"),'Point Values'!$B$2,0)</f>
        <v>1</v>
      </c>
      <c r="W177" s="33">
        <f>IF(AND(VLOOKUP(I177,Measures!B:I,8,FALSE)="Y",U177="PASS"),'Point Values'!$B$3,0)</f>
        <v>0</v>
      </c>
      <c r="X177" s="33">
        <f>IF(AND(SUM(V177:W177)=0,U177="PASS"),'Point Values'!$B$4,0)</f>
        <v>0</v>
      </c>
      <c r="Y177" s="33">
        <f>IF(AND(SUM(V177:X177)=0,P177="GT",O177&gt;VLOOKUP(I177,'IIS Wide Rates'!G:I,3,FALSE)),'Point Values'!$B$5,IF(AND(SUM(V177:X177)=0,P177="LT",O177&lt;VLOOKUP(I177,'IIS Wide Rates'!G:I,3,FALSE)),'Point Values'!$B$5,0))</f>
        <v>0</v>
      </c>
      <c r="Z177" s="33">
        <f t="shared" si="26"/>
        <v>1</v>
      </c>
    </row>
    <row r="178" spans="1:26" x14ac:dyDescent="0.25">
      <c r="A178" t="s">
        <v>95</v>
      </c>
      <c r="B178" t="s">
        <v>52</v>
      </c>
      <c r="C178" s="46">
        <v>311</v>
      </c>
      <c r="D178" s="46">
        <v>537</v>
      </c>
      <c r="I178" s="33" t="str">
        <f>VLOOKUP(LEFT(J178,7),Measures!K:L,2,FALSE)</f>
        <v>1.15</v>
      </c>
      <c r="J178" s="33" t="str">
        <f t="shared" si="18"/>
        <v>MQE0682 - Patient mother's maiden name is present</v>
      </c>
      <c r="K178" s="33" t="str">
        <f t="shared" si="19"/>
        <v>No EHR Specified</v>
      </c>
      <c r="L178" s="33">
        <f>VLOOKUP(K178,'EHR-Patient Count'!K:M,2,FALSE)</f>
        <v>537</v>
      </c>
      <c r="M178" s="33">
        <f>VLOOKUP(K178,'EHR-Patient Count'!K:M,3,FALSE)</f>
        <v>20</v>
      </c>
      <c r="N178" s="33">
        <f t="shared" si="20"/>
        <v>311</v>
      </c>
      <c r="O178" s="37">
        <f t="shared" si="21"/>
        <v>0.57914338919925512</v>
      </c>
      <c r="P178" s="33" t="str">
        <f>VLOOKUP(LEFT(J178,7),Measures!K:V,12,FALSE)</f>
        <v>GT</v>
      </c>
      <c r="Q178" s="33" t="str">
        <f>VLOOKUP(LEFT(J178,7),Measures!K:W,13,FALSE)</f>
        <v>90%</v>
      </c>
      <c r="R178" s="33" t="b">
        <f t="shared" si="25"/>
        <v>0</v>
      </c>
      <c r="S178" s="33" t="b">
        <f t="shared" si="22"/>
        <v>0</v>
      </c>
      <c r="T178" s="33" t="b">
        <f t="shared" si="23"/>
        <v>0</v>
      </c>
      <c r="U178" s="33" t="str">
        <f t="shared" si="24"/>
        <v>FAIL</v>
      </c>
      <c r="V178" s="33">
        <f>IF(AND(VLOOKUP(I178,Measures!B:I,7,FALSE)="Y",U178="PASS"),'Point Values'!$B$2,0)</f>
        <v>0</v>
      </c>
      <c r="W178" s="33">
        <f>IF(AND(VLOOKUP(I178,Measures!B:I,8,FALSE)="Y",U178="PASS"),'Point Values'!$B$3,0)</f>
        <v>0</v>
      </c>
      <c r="X178" s="33">
        <f>IF(AND(SUM(V178:W178)=0,U178="PASS"),'Point Values'!$B$4,0)</f>
        <v>0</v>
      </c>
      <c r="Y178" s="33">
        <f>IF(AND(SUM(V178:X178)=0,P178="GT",O178&gt;VLOOKUP(I178,'IIS Wide Rates'!G:I,3,FALSE)),'Point Values'!$B$5,IF(AND(SUM(V178:X178)=0,P178="LT",O178&lt;VLOOKUP(I178,'IIS Wide Rates'!G:I,3,FALSE)),'Point Values'!$B$5,0))</f>
        <v>0.25</v>
      </c>
      <c r="Z178" s="33">
        <f t="shared" si="26"/>
        <v>0.25</v>
      </c>
    </row>
    <row r="179" spans="1:26" x14ac:dyDescent="0.25">
      <c r="A179" t="s">
        <v>95</v>
      </c>
      <c r="B179" t="s">
        <v>1107</v>
      </c>
      <c r="C179" s="46">
        <v>1163</v>
      </c>
      <c r="D179" s="46">
        <v>1995</v>
      </c>
      <c r="I179" s="33" t="str">
        <f>VLOOKUP(LEFT(J179,7),Measures!K:L,2,FALSE)</f>
        <v>1.15</v>
      </c>
      <c r="J179" s="33" t="str">
        <f t="shared" si="18"/>
        <v>MQE0682 - Patient mother's maiden name is present</v>
      </c>
      <c r="K179" s="33" t="str">
        <f t="shared" si="19"/>
        <v>NetSmart MyEvolv</v>
      </c>
      <c r="L179" s="33">
        <f>VLOOKUP(K179,'EHR-Patient Count'!K:M,2,FALSE)</f>
        <v>1995</v>
      </c>
      <c r="M179" s="33">
        <f>VLOOKUP(K179,'EHR-Patient Count'!K:M,3,FALSE)</f>
        <v>8</v>
      </c>
      <c r="N179" s="33">
        <f t="shared" si="20"/>
        <v>1163</v>
      </c>
      <c r="O179" s="37">
        <f t="shared" si="21"/>
        <v>0.58295739348370923</v>
      </c>
      <c r="P179" s="33" t="str">
        <f>VLOOKUP(LEFT(J179,7),Measures!K:V,12,FALSE)</f>
        <v>GT</v>
      </c>
      <c r="Q179" s="33" t="str">
        <f>VLOOKUP(LEFT(J179,7),Measures!K:W,13,FALSE)</f>
        <v>90%</v>
      </c>
      <c r="R179" s="33" t="b">
        <f t="shared" si="25"/>
        <v>0</v>
      </c>
      <c r="S179" s="33" t="b">
        <f t="shared" si="22"/>
        <v>0</v>
      </c>
      <c r="T179" s="33" t="b">
        <f t="shared" si="23"/>
        <v>0</v>
      </c>
      <c r="U179" s="33" t="str">
        <f t="shared" si="24"/>
        <v>FAIL</v>
      </c>
      <c r="V179" s="33">
        <f>IF(AND(VLOOKUP(I179,Measures!B:I,7,FALSE)="Y",U179="PASS"),'Point Values'!$B$2,0)</f>
        <v>0</v>
      </c>
      <c r="W179" s="33">
        <f>IF(AND(VLOOKUP(I179,Measures!B:I,8,FALSE)="Y",U179="PASS"),'Point Values'!$B$3,0)</f>
        <v>0</v>
      </c>
      <c r="X179" s="33">
        <f>IF(AND(SUM(V179:W179)=0,U179="PASS"),'Point Values'!$B$4,0)</f>
        <v>0</v>
      </c>
      <c r="Y179" s="33">
        <f>IF(AND(SUM(V179:X179)=0,P179="GT",O179&gt;VLOOKUP(I179,'IIS Wide Rates'!G:I,3,FALSE)),'Point Values'!$B$5,IF(AND(SUM(V179:X179)=0,P179="LT",O179&lt;VLOOKUP(I179,'IIS Wide Rates'!G:I,3,FALSE)),'Point Values'!$B$5,0))</f>
        <v>0.25</v>
      </c>
      <c r="Z179" s="33">
        <f t="shared" si="26"/>
        <v>0.25</v>
      </c>
    </row>
    <row r="180" spans="1:26" x14ac:dyDescent="0.25">
      <c r="A180" t="s">
        <v>95</v>
      </c>
      <c r="B180" t="s">
        <v>1104</v>
      </c>
      <c r="C180" s="46">
        <v>9477</v>
      </c>
      <c r="D180" s="46">
        <v>18286</v>
      </c>
      <c r="I180" s="33" t="str">
        <f>VLOOKUP(LEFT(J180,7),Measures!K:L,2,FALSE)</f>
        <v>1.15</v>
      </c>
      <c r="J180" s="33" t="str">
        <f t="shared" si="18"/>
        <v>MQE0682 - Patient mother's maiden name is present</v>
      </c>
      <c r="K180" s="33" t="str">
        <f t="shared" si="19"/>
        <v>Azalea Health EHR</v>
      </c>
      <c r="L180" s="33">
        <f>VLOOKUP(K180,'EHR-Patient Count'!K:M,2,FALSE)</f>
        <v>18286</v>
      </c>
      <c r="M180" s="33">
        <f>VLOOKUP(K180,'EHR-Patient Count'!K:M,3,FALSE)</f>
        <v>116</v>
      </c>
      <c r="N180" s="33">
        <f t="shared" si="20"/>
        <v>9477</v>
      </c>
      <c r="O180" s="37">
        <f t="shared" si="21"/>
        <v>0.51826533960406873</v>
      </c>
      <c r="P180" s="33" t="str">
        <f>VLOOKUP(LEFT(J180,7),Measures!K:V,12,FALSE)</f>
        <v>GT</v>
      </c>
      <c r="Q180" s="33" t="str">
        <f>VLOOKUP(LEFT(J180,7),Measures!K:W,13,FALSE)</f>
        <v>90%</v>
      </c>
      <c r="R180" s="33" t="b">
        <f t="shared" si="25"/>
        <v>0</v>
      </c>
      <c r="S180" s="33" t="b">
        <f t="shared" si="22"/>
        <v>0</v>
      </c>
      <c r="T180" s="33" t="b">
        <f t="shared" si="23"/>
        <v>0</v>
      </c>
      <c r="U180" s="33" t="str">
        <f t="shared" si="24"/>
        <v>FAIL</v>
      </c>
      <c r="V180" s="33">
        <f>IF(AND(VLOOKUP(I180,Measures!B:I,7,FALSE)="Y",U180="PASS"),'Point Values'!$B$2,0)</f>
        <v>0</v>
      </c>
      <c r="W180" s="33">
        <f>IF(AND(VLOOKUP(I180,Measures!B:I,8,FALSE)="Y",U180="PASS"),'Point Values'!$B$3,0)</f>
        <v>0</v>
      </c>
      <c r="X180" s="33">
        <f>IF(AND(SUM(V180:W180)=0,U180="PASS"),'Point Values'!$B$4,0)</f>
        <v>0</v>
      </c>
      <c r="Y180" s="33">
        <f>IF(AND(SUM(V180:X180)=0,P180="GT",O180&gt;VLOOKUP(I180,'IIS Wide Rates'!G:I,3,FALSE)),'Point Values'!$B$5,IF(AND(SUM(V180:X180)=0,P180="LT",O180&lt;VLOOKUP(I180,'IIS Wide Rates'!G:I,3,FALSE)),'Point Values'!$B$5,0))</f>
        <v>0</v>
      </c>
      <c r="Z180" s="33">
        <f t="shared" si="26"/>
        <v>0</v>
      </c>
    </row>
    <row r="181" spans="1:26" x14ac:dyDescent="0.25">
      <c r="A181" t="s">
        <v>95</v>
      </c>
      <c r="B181" t="s">
        <v>1102</v>
      </c>
      <c r="C181" s="46">
        <v>1573</v>
      </c>
      <c r="D181" s="46">
        <v>2221</v>
      </c>
      <c r="I181" s="33" t="str">
        <f>VLOOKUP(LEFT(J181,7),Measures!K:L,2,FALSE)</f>
        <v>1.15</v>
      </c>
      <c r="J181" s="33" t="str">
        <f t="shared" si="18"/>
        <v>MQE0682 - Patient mother's maiden name is present</v>
      </c>
      <c r="K181" s="33" t="str">
        <f t="shared" si="19"/>
        <v>AdvancedMD EHR</v>
      </c>
      <c r="L181" s="33">
        <f>VLOOKUP(K181,'EHR-Patient Count'!K:M,2,FALSE)</f>
        <v>2221</v>
      </c>
      <c r="M181" s="33">
        <f>VLOOKUP(K181,'EHR-Patient Count'!K:M,3,FALSE)</f>
        <v>8</v>
      </c>
      <c r="N181" s="33">
        <f t="shared" si="20"/>
        <v>1573</v>
      </c>
      <c r="O181" s="37">
        <f t="shared" si="21"/>
        <v>0.70823953174245835</v>
      </c>
      <c r="P181" s="33" t="str">
        <f>VLOOKUP(LEFT(J181,7),Measures!K:V,12,FALSE)</f>
        <v>GT</v>
      </c>
      <c r="Q181" s="33" t="str">
        <f>VLOOKUP(LEFT(J181,7),Measures!K:W,13,FALSE)</f>
        <v>90%</v>
      </c>
      <c r="R181" s="33" t="b">
        <f t="shared" si="25"/>
        <v>0</v>
      </c>
      <c r="S181" s="33" t="b">
        <f t="shared" si="22"/>
        <v>0</v>
      </c>
      <c r="T181" s="33" t="b">
        <f t="shared" si="23"/>
        <v>0</v>
      </c>
      <c r="U181" s="33" t="str">
        <f t="shared" si="24"/>
        <v>FAIL</v>
      </c>
      <c r="V181" s="33">
        <f>IF(AND(VLOOKUP(I181,Measures!B:I,7,FALSE)="Y",U181="PASS"),'Point Values'!$B$2,0)</f>
        <v>0</v>
      </c>
      <c r="W181" s="33">
        <f>IF(AND(VLOOKUP(I181,Measures!B:I,8,FALSE)="Y",U181="PASS"),'Point Values'!$B$3,0)</f>
        <v>0</v>
      </c>
      <c r="X181" s="33">
        <f>IF(AND(SUM(V181:W181)=0,U181="PASS"),'Point Values'!$B$4,0)</f>
        <v>0</v>
      </c>
      <c r="Y181" s="33">
        <f>IF(AND(SUM(V181:X181)=0,P181="GT",O181&gt;VLOOKUP(I181,'IIS Wide Rates'!G:I,3,FALSE)),'Point Values'!$B$5,IF(AND(SUM(V181:X181)=0,P181="LT",O181&lt;VLOOKUP(I181,'IIS Wide Rates'!G:I,3,FALSE)),'Point Values'!$B$5,0))</f>
        <v>0.25</v>
      </c>
      <c r="Z181" s="33">
        <f t="shared" si="26"/>
        <v>0.25</v>
      </c>
    </row>
    <row r="182" spans="1:26" x14ac:dyDescent="0.25">
      <c r="A182" t="s">
        <v>95</v>
      </c>
      <c r="B182" t="s">
        <v>1097</v>
      </c>
      <c r="C182" s="46">
        <v>2012</v>
      </c>
      <c r="D182" s="46">
        <v>3490</v>
      </c>
      <c r="I182" s="33" t="str">
        <f>VLOOKUP(LEFT(J182,7),Measures!K:L,2,FALSE)</f>
        <v>1.15</v>
      </c>
      <c r="J182" s="33" t="str">
        <f t="shared" si="18"/>
        <v>MQE0682 - Patient mother's maiden name is present</v>
      </c>
      <c r="K182" s="33" t="str">
        <f t="shared" si="19"/>
        <v>eClinicalWorks V12</v>
      </c>
      <c r="L182" s="33">
        <f>VLOOKUP(K182,'EHR-Patient Count'!K:M,2,FALSE)</f>
        <v>3490</v>
      </c>
      <c r="M182" s="33">
        <f>VLOOKUP(K182,'EHR-Patient Count'!K:M,3,FALSE)</f>
        <v>13</v>
      </c>
      <c r="N182" s="33">
        <f t="shared" si="20"/>
        <v>2012</v>
      </c>
      <c r="O182" s="37">
        <f t="shared" si="21"/>
        <v>0.57650429799426939</v>
      </c>
      <c r="P182" s="33" t="str">
        <f>VLOOKUP(LEFT(J182,7),Measures!K:V,12,FALSE)</f>
        <v>GT</v>
      </c>
      <c r="Q182" s="33" t="str">
        <f>VLOOKUP(LEFT(J182,7),Measures!K:W,13,FALSE)</f>
        <v>90%</v>
      </c>
      <c r="R182" s="33" t="b">
        <f t="shared" si="25"/>
        <v>0</v>
      </c>
      <c r="S182" s="33" t="b">
        <f t="shared" si="22"/>
        <v>0</v>
      </c>
      <c r="T182" s="33" t="b">
        <f t="shared" si="23"/>
        <v>0</v>
      </c>
      <c r="U182" s="33" t="str">
        <f t="shared" si="24"/>
        <v>FAIL</v>
      </c>
      <c r="V182" s="33">
        <f>IF(AND(VLOOKUP(I182,Measures!B:I,7,FALSE)="Y",U182="PASS"),'Point Values'!$B$2,0)</f>
        <v>0</v>
      </c>
      <c r="W182" s="33">
        <f>IF(AND(VLOOKUP(I182,Measures!B:I,8,FALSE)="Y",U182="PASS"),'Point Values'!$B$3,0)</f>
        <v>0</v>
      </c>
      <c r="X182" s="33">
        <f>IF(AND(SUM(V182:W182)=0,U182="PASS"),'Point Values'!$B$4,0)</f>
        <v>0</v>
      </c>
      <c r="Y182" s="33">
        <f>IF(AND(SUM(V182:X182)=0,P182="GT",O182&gt;VLOOKUP(I182,'IIS Wide Rates'!G:I,3,FALSE)),'Point Values'!$B$5,IF(AND(SUM(V182:X182)=0,P182="LT",O182&lt;VLOOKUP(I182,'IIS Wide Rates'!G:I,3,FALSE)),'Point Values'!$B$5,0))</f>
        <v>0.25</v>
      </c>
      <c r="Z182" s="33">
        <f t="shared" si="26"/>
        <v>0.25</v>
      </c>
    </row>
    <row r="183" spans="1:26" x14ac:dyDescent="0.25">
      <c r="A183" t="s">
        <v>95</v>
      </c>
      <c r="B183" t="s">
        <v>1106</v>
      </c>
      <c r="C183" s="46">
        <v>437</v>
      </c>
      <c r="D183" s="46">
        <v>552</v>
      </c>
      <c r="I183" s="33" t="str">
        <f>VLOOKUP(LEFT(J183,7),Measures!K:L,2,FALSE)</f>
        <v>1.15</v>
      </c>
      <c r="J183" s="33" t="str">
        <f t="shared" si="18"/>
        <v>MQE0682 - Patient mother's maiden name is present</v>
      </c>
      <c r="K183" s="33" t="str">
        <f t="shared" si="19"/>
        <v>Experity EHR</v>
      </c>
      <c r="L183" s="33">
        <f>VLOOKUP(K183,'EHR-Patient Count'!K:M,2,FALSE)</f>
        <v>552</v>
      </c>
      <c r="M183" s="33">
        <f>VLOOKUP(K183,'EHR-Patient Count'!K:M,3,FALSE)</f>
        <v>5</v>
      </c>
      <c r="N183" s="33">
        <f t="shared" si="20"/>
        <v>437</v>
      </c>
      <c r="O183" s="37">
        <f t="shared" si="21"/>
        <v>0.79166666666666663</v>
      </c>
      <c r="P183" s="33" t="str">
        <f>VLOOKUP(LEFT(J183,7),Measures!K:V,12,FALSE)</f>
        <v>GT</v>
      </c>
      <c r="Q183" s="33" t="str">
        <f>VLOOKUP(LEFT(J183,7),Measures!K:W,13,FALSE)</f>
        <v>90%</v>
      </c>
      <c r="R183" s="33" t="b">
        <f t="shared" si="25"/>
        <v>0</v>
      </c>
      <c r="S183" s="33" t="b">
        <f t="shared" si="22"/>
        <v>0</v>
      </c>
      <c r="T183" s="33" t="b">
        <f t="shared" si="23"/>
        <v>0</v>
      </c>
      <c r="U183" s="33" t="str">
        <f t="shared" si="24"/>
        <v>FAIL</v>
      </c>
      <c r="V183" s="33">
        <f>IF(AND(VLOOKUP(I183,Measures!B:I,7,FALSE)="Y",U183="PASS"),'Point Values'!$B$2,0)</f>
        <v>0</v>
      </c>
      <c r="W183" s="33">
        <f>IF(AND(VLOOKUP(I183,Measures!B:I,8,FALSE)="Y",U183="PASS"),'Point Values'!$B$3,0)</f>
        <v>0</v>
      </c>
      <c r="X183" s="33">
        <f>IF(AND(SUM(V183:W183)=0,U183="PASS"),'Point Values'!$B$4,0)</f>
        <v>0</v>
      </c>
      <c r="Y183" s="33">
        <f>IF(AND(SUM(V183:X183)=0,P183="GT",O183&gt;VLOOKUP(I183,'IIS Wide Rates'!G:I,3,FALSE)),'Point Values'!$B$5,IF(AND(SUM(V183:X183)=0,P183="LT",O183&lt;VLOOKUP(I183,'IIS Wide Rates'!G:I,3,FALSE)),'Point Values'!$B$5,0))</f>
        <v>0.25</v>
      </c>
      <c r="Z183" s="33">
        <f t="shared" si="26"/>
        <v>0.25</v>
      </c>
    </row>
    <row r="184" spans="1:26" x14ac:dyDescent="0.25">
      <c r="A184" t="s">
        <v>95</v>
      </c>
      <c r="B184" t="s">
        <v>1109</v>
      </c>
      <c r="C184" s="46">
        <v>62</v>
      </c>
      <c r="D184" s="46">
        <v>85</v>
      </c>
      <c r="I184" s="33" t="str">
        <f>VLOOKUP(LEFT(J184,7),Measures!K:L,2,FALSE)</f>
        <v>1.15</v>
      </c>
      <c r="J184" s="33" t="str">
        <f t="shared" si="18"/>
        <v>MQE0682 - Patient mother's maiden name is present</v>
      </c>
      <c r="K184" s="33" t="str">
        <f t="shared" si="19"/>
        <v>OpenEMR (Open Source)</v>
      </c>
      <c r="L184" s="33">
        <f>VLOOKUP(K184,'EHR-Patient Count'!K:M,2,FALSE)</f>
        <v>85</v>
      </c>
      <c r="M184" s="33">
        <f>VLOOKUP(K184,'EHR-Patient Count'!K:M,3,FALSE)</f>
        <v>4</v>
      </c>
      <c r="N184" s="33">
        <f t="shared" si="20"/>
        <v>62</v>
      </c>
      <c r="O184" s="37">
        <f t="shared" si="21"/>
        <v>0.72941176470588232</v>
      </c>
      <c r="P184" s="33" t="str">
        <f>VLOOKUP(LEFT(J184,7),Measures!K:V,12,FALSE)</f>
        <v>GT</v>
      </c>
      <c r="Q184" s="33" t="str">
        <f>VLOOKUP(LEFT(J184,7),Measures!K:W,13,FALSE)</f>
        <v>90%</v>
      </c>
      <c r="R184" s="33" t="b">
        <f t="shared" si="25"/>
        <v>0</v>
      </c>
      <c r="S184" s="33" t="b">
        <f t="shared" si="22"/>
        <v>0</v>
      </c>
      <c r="T184" s="33" t="b">
        <f t="shared" si="23"/>
        <v>0</v>
      </c>
      <c r="U184" s="33" t="str">
        <f t="shared" si="24"/>
        <v>FAIL</v>
      </c>
      <c r="V184" s="33">
        <f>IF(AND(VLOOKUP(I184,Measures!B:I,7,FALSE)="Y",U184="PASS"),'Point Values'!$B$2,0)</f>
        <v>0</v>
      </c>
      <c r="W184" s="33">
        <f>IF(AND(VLOOKUP(I184,Measures!B:I,8,FALSE)="Y",U184="PASS"),'Point Values'!$B$3,0)</f>
        <v>0</v>
      </c>
      <c r="X184" s="33">
        <f>IF(AND(SUM(V184:W184)=0,U184="PASS"),'Point Values'!$B$4,0)</f>
        <v>0</v>
      </c>
      <c r="Y184" s="33">
        <f>IF(AND(SUM(V184:X184)=0,P184="GT",O184&gt;VLOOKUP(I184,'IIS Wide Rates'!G:I,3,FALSE)),'Point Values'!$B$5,IF(AND(SUM(V184:X184)=0,P184="LT",O184&lt;VLOOKUP(I184,'IIS Wide Rates'!G:I,3,FALSE)),'Point Values'!$B$5,0))</f>
        <v>0.25</v>
      </c>
      <c r="Z184" s="33">
        <f t="shared" si="26"/>
        <v>0.25</v>
      </c>
    </row>
    <row r="185" spans="1:26" x14ac:dyDescent="0.25">
      <c r="A185" t="s">
        <v>95</v>
      </c>
      <c r="B185" t="s">
        <v>1096</v>
      </c>
      <c r="C185" s="46">
        <v>1319</v>
      </c>
      <c r="D185" s="46">
        <v>3619</v>
      </c>
      <c r="I185" s="33" t="str">
        <f>VLOOKUP(LEFT(J185,7),Measures!K:L,2,FALSE)</f>
        <v>1.15</v>
      </c>
      <c r="J185" s="33" t="str">
        <f t="shared" si="18"/>
        <v>MQE0682 - Patient mother's maiden name is present</v>
      </c>
      <c r="K185" s="33" t="str">
        <f t="shared" si="19"/>
        <v>Athems Clinicals</v>
      </c>
      <c r="L185" s="33">
        <f>VLOOKUP(K185,'EHR-Patient Count'!K:M,2,FALSE)</f>
        <v>3619</v>
      </c>
      <c r="M185" s="33">
        <f>VLOOKUP(K185,'EHR-Patient Count'!K:M,3,FALSE)</f>
        <v>8</v>
      </c>
      <c r="N185" s="33">
        <f t="shared" si="20"/>
        <v>1319</v>
      </c>
      <c r="O185" s="37">
        <f t="shared" si="21"/>
        <v>0.36446532191213044</v>
      </c>
      <c r="P185" s="33" t="str">
        <f>VLOOKUP(LEFT(J185,7),Measures!K:V,12,FALSE)</f>
        <v>GT</v>
      </c>
      <c r="Q185" s="33" t="str">
        <f>VLOOKUP(LEFT(J185,7),Measures!K:W,13,FALSE)</f>
        <v>90%</v>
      </c>
      <c r="R185" s="33" t="b">
        <f t="shared" si="25"/>
        <v>0</v>
      </c>
      <c r="S185" s="33" t="b">
        <f t="shared" si="22"/>
        <v>0</v>
      </c>
      <c r="T185" s="33" t="b">
        <f t="shared" si="23"/>
        <v>0</v>
      </c>
      <c r="U185" s="33" t="str">
        <f t="shared" si="24"/>
        <v>FAIL</v>
      </c>
      <c r="V185" s="33">
        <f>IF(AND(VLOOKUP(I185,Measures!B:I,7,FALSE)="Y",U185="PASS"),'Point Values'!$B$2,0)</f>
        <v>0</v>
      </c>
      <c r="W185" s="33">
        <f>IF(AND(VLOOKUP(I185,Measures!B:I,8,FALSE)="Y",U185="PASS"),'Point Values'!$B$3,0)</f>
        <v>0</v>
      </c>
      <c r="X185" s="33">
        <f>IF(AND(SUM(V185:W185)=0,U185="PASS"),'Point Values'!$B$4,0)</f>
        <v>0</v>
      </c>
      <c r="Y185" s="33">
        <f>IF(AND(SUM(V185:X185)=0,P185="GT",O185&gt;VLOOKUP(I185,'IIS Wide Rates'!G:I,3,FALSE)),'Point Values'!$B$5,IF(AND(SUM(V185:X185)=0,P185="LT",O185&lt;VLOOKUP(I185,'IIS Wide Rates'!G:I,3,FALSE)),'Point Values'!$B$5,0))</f>
        <v>0</v>
      </c>
      <c r="Z185" s="33">
        <f t="shared" si="26"/>
        <v>0</v>
      </c>
    </row>
    <row r="186" spans="1:26" x14ac:dyDescent="0.25">
      <c r="A186" t="s">
        <v>95</v>
      </c>
      <c r="B186" t="s">
        <v>1100</v>
      </c>
      <c r="C186" s="46">
        <v>90</v>
      </c>
      <c r="D186" s="46">
        <v>104</v>
      </c>
      <c r="I186" s="33" t="str">
        <f>VLOOKUP(LEFT(J186,7),Measures!K:L,2,FALSE)</f>
        <v>1.15</v>
      </c>
      <c r="J186" s="33" t="str">
        <f t="shared" si="18"/>
        <v>MQE0682 - Patient mother's maiden name is present</v>
      </c>
      <c r="K186" s="33" t="str">
        <f t="shared" si="19"/>
        <v>MEDITECH Expanse</v>
      </c>
      <c r="L186" s="33">
        <f>VLOOKUP(K186,'EHR-Patient Count'!K:M,2,FALSE)</f>
        <v>104</v>
      </c>
      <c r="M186" s="33">
        <f>VLOOKUP(K186,'EHR-Patient Count'!K:M,3,FALSE)</f>
        <v>3</v>
      </c>
      <c r="N186" s="33">
        <f t="shared" si="20"/>
        <v>90</v>
      </c>
      <c r="O186" s="37">
        <f t="shared" si="21"/>
        <v>0.86538461538461542</v>
      </c>
      <c r="P186" s="33" t="str">
        <f>VLOOKUP(LEFT(J186,7),Measures!K:V,12,FALSE)</f>
        <v>GT</v>
      </c>
      <c r="Q186" s="33" t="str">
        <f>VLOOKUP(LEFT(J186,7),Measures!K:W,13,FALSE)</f>
        <v>90%</v>
      </c>
      <c r="R186" s="33" t="b">
        <f t="shared" si="25"/>
        <v>0</v>
      </c>
      <c r="S186" s="33" t="b">
        <f t="shared" si="22"/>
        <v>0</v>
      </c>
      <c r="T186" s="33" t="b">
        <f t="shared" si="23"/>
        <v>0</v>
      </c>
      <c r="U186" s="33" t="str">
        <f t="shared" si="24"/>
        <v>FAIL</v>
      </c>
      <c r="V186" s="33">
        <f>IF(AND(VLOOKUP(I186,Measures!B:I,7,FALSE)="Y",U186="PASS"),'Point Values'!$B$2,0)</f>
        <v>0</v>
      </c>
      <c r="W186" s="33">
        <f>IF(AND(VLOOKUP(I186,Measures!B:I,8,FALSE)="Y",U186="PASS"),'Point Values'!$B$3,0)</f>
        <v>0</v>
      </c>
      <c r="X186" s="33">
        <f>IF(AND(SUM(V186:W186)=0,U186="PASS"),'Point Values'!$B$4,0)</f>
        <v>0</v>
      </c>
      <c r="Y186" s="33">
        <f>IF(AND(SUM(V186:X186)=0,P186="GT",O186&gt;VLOOKUP(I186,'IIS Wide Rates'!G:I,3,FALSE)),'Point Values'!$B$5,IF(AND(SUM(V186:X186)=0,P186="LT",O186&lt;VLOOKUP(I186,'IIS Wide Rates'!G:I,3,FALSE)),'Point Values'!$B$5,0))</f>
        <v>0.25</v>
      </c>
      <c r="Z186" s="33">
        <f t="shared" si="26"/>
        <v>0.25</v>
      </c>
    </row>
    <row r="187" spans="1:26" x14ac:dyDescent="0.25">
      <c r="A187" t="s">
        <v>95</v>
      </c>
      <c r="B187" t="s">
        <v>1103</v>
      </c>
      <c r="C187" s="46">
        <v>110</v>
      </c>
      <c r="D187" s="46">
        <v>146</v>
      </c>
      <c r="I187" s="33" t="str">
        <f>VLOOKUP(LEFT(J187,7),Measures!K:L,2,FALSE)</f>
        <v>1.15</v>
      </c>
      <c r="J187" s="33" t="str">
        <f t="shared" si="18"/>
        <v>MQE0682 - Patient mother's maiden name is present</v>
      </c>
      <c r="K187" s="33" t="str">
        <f t="shared" si="19"/>
        <v>DrChrono EHR</v>
      </c>
      <c r="L187" s="33">
        <f>VLOOKUP(K187,'EHR-Patient Count'!K:M,2,FALSE)</f>
        <v>146</v>
      </c>
      <c r="M187" s="33">
        <f>VLOOKUP(K187,'EHR-Patient Count'!K:M,3,FALSE)</f>
        <v>3</v>
      </c>
      <c r="N187" s="33">
        <f t="shared" si="20"/>
        <v>110</v>
      </c>
      <c r="O187" s="37">
        <f t="shared" si="21"/>
        <v>0.75342465753424659</v>
      </c>
      <c r="P187" s="33" t="str">
        <f>VLOOKUP(LEFT(J187,7),Measures!K:V,12,FALSE)</f>
        <v>GT</v>
      </c>
      <c r="Q187" s="33" t="str">
        <f>VLOOKUP(LEFT(J187,7),Measures!K:W,13,FALSE)</f>
        <v>90%</v>
      </c>
      <c r="R187" s="33" t="b">
        <f t="shared" si="25"/>
        <v>0</v>
      </c>
      <c r="S187" s="33" t="b">
        <f t="shared" si="22"/>
        <v>0</v>
      </c>
      <c r="T187" s="33" t="b">
        <f t="shared" si="23"/>
        <v>0</v>
      </c>
      <c r="U187" s="33" t="str">
        <f t="shared" si="24"/>
        <v>FAIL</v>
      </c>
      <c r="V187" s="33">
        <f>IF(AND(VLOOKUP(I187,Measures!B:I,7,FALSE)="Y",U187="PASS"),'Point Values'!$B$2,0)</f>
        <v>0</v>
      </c>
      <c r="W187" s="33">
        <f>IF(AND(VLOOKUP(I187,Measures!B:I,8,FALSE)="Y",U187="PASS"),'Point Values'!$B$3,0)</f>
        <v>0</v>
      </c>
      <c r="X187" s="33">
        <f>IF(AND(SUM(V187:W187)=0,U187="PASS"),'Point Values'!$B$4,0)</f>
        <v>0</v>
      </c>
      <c r="Y187" s="33">
        <f>IF(AND(SUM(V187:X187)=0,P187="GT",O187&gt;VLOOKUP(I187,'IIS Wide Rates'!G:I,3,FALSE)),'Point Values'!$B$5,IF(AND(SUM(V187:X187)=0,P187="LT",O187&lt;VLOOKUP(I187,'IIS Wide Rates'!G:I,3,FALSE)),'Point Values'!$B$5,0))</f>
        <v>0.25</v>
      </c>
      <c r="Z187" s="33">
        <f t="shared" si="26"/>
        <v>0.25</v>
      </c>
    </row>
    <row r="188" spans="1:26" x14ac:dyDescent="0.25">
      <c r="A188" t="s">
        <v>95</v>
      </c>
      <c r="B188" t="s">
        <v>1108</v>
      </c>
      <c r="C188" s="46">
        <v>36</v>
      </c>
      <c r="D188" s="46">
        <v>55</v>
      </c>
      <c r="I188" s="33" t="str">
        <f>VLOOKUP(LEFT(J188,7),Measures!K:L,2,FALSE)</f>
        <v>1.15</v>
      </c>
      <c r="J188" s="33" t="str">
        <f t="shared" si="18"/>
        <v>MQE0682 - Patient mother's maiden name is present</v>
      </c>
      <c r="K188" s="33" t="str">
        <f t="shared" si="19"/>
        <v>MatrixCare EHR</v>
      </c>
      <c r="L188" s="33">
        <f>VLOOKUP(K188,'EHR-Patient Count'!K:M,2,FALSE)</f>
        <v>55</v>
      </c>
      <c r="M188" s="33">
        <f>VLOOKUP(K188,'EHR-Patient Count'!K:M,3,FALSE)</f>
        <v>5</v>
      </c>
      <c r="N188" s="33">
        <f t="shared" si="20"/>
        <v>36</v>
      </c>
      <c r="O188" s="37">
        <f t="shared" si="21"/>
        <v>0.65454545454545454</v>
      </c>
      <c r="P188" s="33" t="str">
        <f>VLOOKUP(LEFT(J188,7),Measures!K:V,12,FALSE)</f>
        <v>GT</v>
      </c>
      <c r="Q188" s="33" t="str">
        <f>VLOOKUP(LEFT(J188,7),Measures!K:W,13,FALSE)</f>
        <v>90%</v>
      </c>
      <c r="R188" s="33" t="b">
        <f t="shared" si="25"/>
        <v>0</v>
      </c>
      <c r="S188" s="33" t="b">
        <f t="shared" si="22"/>
        <v>0</v>
      </c>
      <c r="T188" s="33" t="b">
        <f t="shared" si="23"/>
        <v>0</v>
      </c>
      <c r="U188" s="33" t="str">
        <f t="shared" si="24"/>
        <v>FAIL</v>
      </c>
      <c r="V188" s="33">
        <f>IF(AND(VLOOKUP(I188,Measures!B:I,7,FALSE)="Y",U188="PASS"),'Point Values'!$B$2,0)</f>
        <v>0</v>
      </c>
      <c r="W188" s="33">
        <f>IF(AND(VLOOKUP(I188,Measures!B:I,8,FALSE)="Y",U188="PASS"),'Point Values'!$B$3,0)</f>
        <v>0</v>
      </c>
      <c r="X188" s="33">
        <f>IF(AND(SUM(V188:W188)=0,U188="PASS"),'Point Values'!$B$4,0)</f>
        <v>0</v>
      </c>
      <c r="Y188" s="33">
        <f>IF(AND(SUM(V188:X188)=0,P188="GT",O188&gt;VLOOKUP(I188,'IIS Wide Rates'!G:I,3,FALSE)),'Point Values'!$B$5,IF(AND(SUM(V188:X188)=0,P188="LT",O188&lt;VLOOKUP(I188,'IIS Wide Rates'!G:I,3,FALSE)),'Point Values'!$B$5,0))</f>
        <v>0.25</v>
      </c>
      <c r="Z188" s="33">
        <f t="shared" si="26"/>
        <v>0.25</v>
      </c>
    </row>
    <row r="189" spans="1:26" x14ac:dyDescent="0.25">
      <c r="A189" t="s">
        <v>95</v>
      </c>
      <c r="B189" t="s">
        <v>1099</v>
      </c>
      <c r="C189" s="46">
        <v>236</v>
      </c>
      <c r="D189" s="46">
        <v>369</v>
      </c>
      <c r="I189" s="33" t="str">
        <f>VLOOKUP(LEFT(J189,7),Measures!K:L,2,FALSE)</f>
        <v>1.15</v>
      </c>
      <c r="J189" s="33" t="str">
        <f t="shared" si="18"/>
        <v>MQE0682 - Patient mother's maiden name is present</v>
      </c>
      <c r="K189" s="33" t="str">
        <f t="shared" si="19"/>
        <v>Veradigm EHR (formerly Allscripts)</v>
      </c>
      <c r="L189" s="33">
        <f>VLOOKUP(K189,'EHR-Patient Count'!K:M,2,FALSE)</f>
        <v>369</v>
      </c>
      <c r="M189" s="33">
        <f>VLOOKUP(K189,'EHR-Patient Count'!K:M,3,FALSE)</f>
        <v>13</v>
      </c>
      <c r="N189" s="33">
        <f t="shared" si="20"/>
        <v>236</v>
      </c>
      <c r="O189" s="37">
        <f t="shared" si="21"/>
        <v>0.63956639566395668</v>
      </c>
      <c r="P189" s="33" t="str">
        <f>VLOOKUP(LEFT(J189,7),Measures!K:V,12,FALSE)</f>
        <v>GT</v>
      </c>
      <c r="Q189" s="33" t="str">
        <f>VLOOKUP(LEFT(J189,7),Measures!K:W,13,FALSE)</f>
        <v>90%</v>
      </c>
      <c r="R189" s="33" t="b">
        <f t="shared" si="25"/>
        <v>0</v>
      </c>
      <c r="S189" s="33" t="b">
        <f t="shared" si="22"/>
        <v>0</v>
      </c>
      <c r="T189" s="33" t="b">
        <f t="shared" si="23"/>
        <v>0</v>
      </c>
      <c r="U189" s="33" t="str">
        <f t="shared" si="24"/>
        <v>FAIL</v>
      </c>
      <c r="V189" s="33">
        <f>IF(AND(VLOOKUP(I189,Measures!B:I,7,FALSE)="Y",U189="PASS"),'Point Values'!$B$2,0)</f>
        <v>0</v>
      </c>
      <c r="W189" s="33">
        <f>IF(AND(VLOOKUP(I189,Measures!B:I,8,FALSE)="Y",U189="PASS"),'Point Values'!$B$3,0)</f>
        <v>0</v>
      </c>
      <c r="X189" s="33">
        <f>IF(AND(SUM(V189:W189)=0,U189="PASS"),'Point Values'!$B$4,0)</f>
        <v>0</v>
      </c>
      <c r="Y189" s="33">
        <f>IF(AND(SUM(V189:X189)=0,P189="GT",O189&gt;VLOOKUP(I189,'IIS Wide Rates'!G:I,3,FALSE)),'Point Values'!$B$5,IF(AND(SUM(V189:X189)=0,P189="LT",O189&lt;VLOOKUP(I189,'IIS Wide Rates'!G:I,3,FALSE)),'Point Values'!$B$5,0))</f>
        <v>0.25</v>
      </c>
      <c r="Z189" s="33">
        <f t="shared" si="26"/>
        <v>0.25</v>
      </c>
    </row>
    <row r="190" spans="1:26" x14ac:dyDescent="0.25">
      <c r="A190" t="s">
        <v>95</v>
      </c>
      <c r="B190" t="s">
        <v>1095</v>
      </c>
      <c r="C190" s="46">
        <v>7</v>
      </c>
      <c r="D190" s="46">
        <v>14</v>
      </c>
      <c r="I190" s="33" t="str">
        <f>VLOOKUP(LEFT(J190,7),Measures!K:L,2,FALSE)</f>
        <v>1.15</v>
      </c>
      <c r="J190" s="33" t="str">
        <f t="shared" si="18"/>
        <v>MQE0682 - Patient mother's maiden name is present</v>
      </c>
      <c r="K190" s="33" t="str">
        <f t="shared" si="19"/>
        <v>Epic Systems (EpicCare)</v>
      </c>
      <c r="L190" s="33">
        <f>VLOOKUP(K190,'EHR-Patient Count'!K:M,2,FALSE)</f>
        <v>14</v>
      </c>
      <c r="M190" s="33">
        <f>VLOOKUP(K190,'EHR-Patient Count'!K:M,3,FALSE)</f>
        <v>1</v>
      </c>
      <c r="N190" s="33">
        <f t="shared" si="20"/>
        <v>7</v>
      </c>
      <c r="O190" s="37">
        <f t="shared" si="21"/>
        <v>0.5</v>
      </c>
      <c r="P190" s="33" t="str">
        <f>VLOOKUP(LEFT(J190,7),Measures!K:V,12,FALSE)</f>
        <v>GT</v>
      </c>
      <c r="Q190" s="33" t="str">
        <f>VLOOKUP(LEFT(J190,7),Measures!K:W,13,FALSE)</f>
        <v>90%</v>
      </c>
      <c r="R190" s="33" t="b">
        <f t="shared" si="25"/>
        <v>0</v>
      </c>
      <c r="S190" s="33" t="b">
        <f t="shared" si="22"/>
        <v>0</v>
      </c>
      <c r="T190" s="33" t="b">
        <f t="shared" si="23"/>
        <v>0</v>
      </c>
      <c r="U190" s="33" t="str">
        <f t="shared" si="24"/>
        <v>FAIL</v>
      </c>
      <c r="V190" s="33">
        <f>IF(AND(VLOOKUP(I190,Measures!B:I,7,FALSE)="Y",U190="PASS"),'Point Values'!$B$2,0)</f>
        <v>0</v>
      </c>
      <c r="W190" s="33">
        <f>IF(AND(VLOOKUP(I190,Measures!B:I,8,FALSE)="Y",U190="PASS"),'Point Values'!$B$3,0)</f>
        <v>0</v>
      </c>
      <c r="X190" s="33">
        <f>IF(AND(SUM(V190:W190)=0,U190="PASS"),'Point Values'!$B$4,0)</f>
        <v>0</v>
      </c>
      <c r="Y190" s="33">
        <f>IF(AND(SUM(V190:X190)=0,P190="GT",O190&gt;VLOOKUP(I190,'IIS Wide Rates'!G:I,3,FALSE)),'Point Values'!$B$5,IF(AND(SUM(V190:X190)=0,P190="LT",O190&lt;VLOOKUP(I190,'IIS Wide Rates'!G:I,3,FALSE)),'Point Values'!$B$5,0))</f>
        <v>0</v>
      </c>
      <c r="Z190" s="33">
        <f t="shared" si="26"/>
        <v>0</v>
      </c>
    </row>
    <row r="191" spans="1:26" x14ac:dyDescent="0.25">
      <c r="A191" t="s">
        <v>95</v>
      </c>
      <c r="B191" t="s">
        <v>1098</v>
      </c>
      <c r="C191" s="46">
        <v>4</v>
      </c>
      <c r="D191" s="46">
        <v>5</v>
      </c>
      <c r="I191" s="33" t="str">
        <f>VLOOKUP(LEFT(J191,7),Measures!K:L,2,FALSE)</f>
        <v>1.15</v>
      </c>
      <c r="J191" s="33" t="str">
        <f t="shared" si="18"/>
        <v>MQE0682 - Patient mother's maiden name is present</v>
      </c>
      <c r="K191" s="33" t="str">
        <f t="shared" si="19"/>
        <v>NextGen Enterprise EHR</v>
      </c>
      <c r="L191" s="33">
        <f>VLOOKUP(K191,'EHR-Patient Count'!K:M,2,FALSE)</f>
        <v>5</v>
      </c>
      <c r="M191" s="33">
        <f>VLOOKUP(K191,'EHR-Patient Count'!K:M,3,FALSE)</f>
        <v>2</v>
      </c>
      <c r="N191" s="33">
        <f t="shared" si="20"/>
        <v>4</v>
      </c>
      <c r="O191" s="37">
        <f t="shared" si="21"/>
        <v>0.8</v>
      </c>
      <c r="P191" s="33" t="str">
        <f>VLOOKUP(LEFT(J191,7),Measures!K:V,12,FALSE)</f>
        <v>GT</v>
      </c>
      <c r="Q191" s="33" t="str">
        <f>VLOOKUP(LEFT(J191,7),Measures!K:W,13,FALSE)</f>
        <v>90%</v>
      </c>
      <c r="R191" s="33" t="b">
        <f t="shared" si="25"/>
        <v>0</v>
      </c>
      <c r="S191" s="33" t="b">
        <f t="shared" si="22"/>
        <v>0</v>
      </c>
      <c r="T191" s="33" t="b">
        <f t="shared" si="23"/>
        <v>0</v>
      </c>
      <c r="U191" s="33" t="str">
        <f t="shared" si="24"/>
        <v>FAIL</v>
      </c>
      <c r="V191" s="33">
        <f>IF(AND(VLOOKUP(I191,Measures!B:I,7,FALSE)="Y",U191="PASS"),'Point Values'!$B$2,0)</f>
        <v>0</v>
      </c>
      <c r="W191" s="33">
        <f>IF(AND(VLOOKUP(I191,Measures!B:I,8,FALSE)="Y",U191="PASS"),'Point Values'!$B$3,0)</f>
        <v>0</v>
      </c>
      <c r="X191" s="33">
        <f>IF(AND(SUM(V191:W191)=0,U191="PASS"),'Point Values'!$B$4,0)</f>
        <v>0</v>
      </c>
      <c r="Y191" s="33">
        <f>IF(AND(SUM(V191:X191)=0,P191="GT",O191&gt;VLOOKUP(I191,'IIS Wide Rates'!G:I,3,FALSE)),'Point Values'!$B$5,IF(AND(SUM(V191:X191)=0,P191="LT",O191&lt;VLOOKUP(I191,'IIS Wide Rates'!G:I,3,FALSE)),'Point Values'!$B$5,0))</f>
        <v>0.25</v>
      </c>
      <c r="Z191" s="33">
        <f t="shared" si="26"/>
        <v>0.25</v>
      </c>
    </row>
    <row r="192" spans="1:26" x14ac:dyDescent="0.25">
      <c r="A192" t="s">
        <v>95</v>
      </c>
      <c r="B192" t="s">
        <v>1101</v>
      </c>
      <c r="C192" s="46">
        <v>5</v>
      </c>
      <c r="D192" s="46">
        <v>9</v>
      </c>
      <c r="I192" s="33" t="str">
        <f>VLOOKUP(LEFT(J192,7),Measures!K:L,2,FALSE)</f>
        <v>1.15</v>
      </c>
      <c r="J192" s="33" t="str">
        <f t="shared" si="18"/>
        <v>MQE0682 - Patient mother's maiden name is present</v>
      </c>
      <c r="K192" s="33" t="str">
        <f t="shared" si="19"/>
        <v>Greenway Health (Prime Suite)</v>
      </c>
      <c r="L192" s="33">
        <f>VLOOKUP(K192,'EHR-Patient Count'!K:M,2,FALSE)</f>
        <v>9</v>
      </c>
      <c r="M192" s="33">
        <f>VLOOKUP(K192,'EHR-Patient Count'!K:M,3,FALSE)</f>
        <v>1</v>
      </c>
      <c r="N192" s="33">
        <f t="shared" si="20"/>
        <v>5</v>
      </c>
      <c r="O192" s="37">
        <f t="shared" si="21"/>
        <v>0.55555555555555558</v>
      </c>
      <c r="P192" s="33" t="str">
        <f>VLOOKUP(LEFT(J192,7),Measures!K:V,12,FALSE)</f>
        <v>GT</v>
      </c>
      <c r="Q192" s="33" t="str">
        <f>VLOOKUP(LEFT(J192,7),Measures!K:W,13,FALSE)</f>
        <v>90%</v>
      </c>
      <c r="R192" s="33" t="b">
        <f t="shared" si="25"/>
        <v>0</v>
      </c>
      <c r="S192" s="33" t="b">
        <f t="shared" si="22"/>
        <v>0</v>
      </c>
      <c r="T192" s="33" t="b">
        <f t="shared" si="23"/>
        <v>0</v>
      </c>
      <c r="U192" s="33" t="str">
        <f t="shared" si="24"/>
        <v>FAIL</v>
      </c>
      <c r="V192" s="33">
        <f>IF(AND(VLOOKUP(I192,Measures!B:I,7,FALSE)="Y",U192="PASS"),'Point Values'!$B$2,0)</f>
        <v>0</v>
      </c>
      <c r="W192" s="33">
        <f>IF(AND(VLOOKUP(I192,Measures!B:I,8,FALSE)="Y",U192="PASS"),'Point Values'!$B$3,0)</f>
        <v>0</v>
      </c>
      <c r="X192" s="33">
        <f>IF(AND(SUM(V192:W192)=0,U192="PASS"),'Point Values'!$B$4,0)</f>
        <v>0</v>
      </c>
      <c r="Y192" s="33">
        <f>IF(AND(SUM(V192:X192)=0,P192="GT",O192&gt;VLOOKUP(I192,'IIS Wide Rates'!G:I,3,FALSE)),'Point Values'!$B$5,IF(AND(SUM(V192:X192)=0,P192="LT",O192&lt;VLOOKUP(I192,'IIS Wide Rates'!G:I,3,FALSE)),'Point Values'!$B$5,0))</f>
        <v>0.25</v>
      </c>
      <c r="Z192" s="33">
        <f t="shared" si="26"/>
        <v>0.25</v>
      </c>
    </row>
    <row r="193" spans="1:26" x14ac:dyDescent="0.25">
      <c r="A193" t="s">
        <v>95</v>
      </c>
      <c r="B193" t="s">
        <v>1105</v>
      </c>
      <c r="C193" s="46">
        <v>0</v>
      </c>
      <c r="D193" s="46">
        <v>2</v>
      </c>
      <c r="I193" s="33" t="str">
        <f>VLOOKUP(LEFT(J193,7),Measures!K:L,2,FALSE)</f>
        <v>1.15</v>
      </c>
      <c r="J193" s="33" t="str">
        <f t="shared" ref="J193:J256" si="27">A193</f>
        <v>MQE0682 - Patient mother's maiden name is present</v>
      </c>
      <c r="K193" s="33" t="str">
        <f t="shared" ref="K193:K256" si="28">B193</f>
        <v>CompuGroup Medical (CGM APRIMA)</v>
      </c>
      <c r="L193" s="33">
        <f>VLOOKUP(K193,'EHR-Patient Count'!K:M,2,FALSE)</f>
        <v>2</v>
      </c>
      <c r="M193" s="33">
        <f>VLOOKUP(K193,'EHR-Patient Count'!K:M,3,FALSE)</f>
        <v>1</v>
      </c>
      <c r="N193" s="33">
        <f t="shared" si="20"/>
        <v>0</v>
      </c>
      <c r="O193" s="37">
        <f t="shared" si="21"/>
        <v>0</v>
      </c>
      <c r="P193" s="33" t="str">
        <f>VLOOKUP(LEFT(J193,7),Measures!K:V,12,FALSE)</f>
        <v>GT</v>
      </c>
      <c r="Q193" s="33" t="str">
        <f>VLOOKUP(LEFT(J193,7),Measures!K:W,13,FALSE)</f>
        <v>90%</v>
      </c>
      <c r="R193" s="33" t="b">
        <f t="shared" si="25"/>
        <v>0</v>
      </c>
      <c r="S193" s="33" t="b">
        <f t="shared" si="22"/>
        <v>0</v>
      </c>
      <c r="T193" s="33" t="b">
        <f t="shared" si="23"/>
        <v>0</v>
      </c>
      <c r="U193" s="33" t="str">
        <f t="shared" si="24"/>
        <v>FAIL</v>
      </c>
      <c r="V193" s="33">
        <f>IF(AND(VLOOKUP(I193,Measures!B:I,7,FALSE)="Y",U193="PASS"),'Point Values'!$B$2,0)</f>
        <v>0</v>
      </c>
      <c r="W193" s="33">
        <f>IF(AND(VLOOKUP(I193,Measures!B:I,8,FALSE)="Y",U193="PASS"),'Point Values'!$B$3,0)</f>
        <v>0</v>
      </c>
      <c r="X193" s="33">
        <f>IF(AND(SUM(V193:W193)=0,U193="PASS"),'Point Values'!$B$4,0)</f>
        <v>0</v>
      </c>
      <c r="Y193" s="33">
        <f>IF(AND(SUM(V193:X193)=0,P193="GT",O193&gt;VLOOKUP(I193,'IIS Wide Rates'!G:I,3,FALSE)),'Point Values'!$B$5,IF(AND(SUM(V193:X193)=0,P193="LT",O193&lt;VLOOKUP(I193,'IIS Wide Rates'!G:I,3,FALSE)),'Point Values'!$B$5,0))</f>
        <v>0</v>
      </c>
      <c r="Z193" s="33">
        <f t="shared" si="26"/>
        <v>0</v>
      </c>
    </row>
    <row r="194" spans="1:26" x14ac:dyDescent="0.25">
      <c r="A194" t="s">
        <v>64</v>
      </c>
      <c r="B194" t="s">
        <v>52</v>
      </c>
      <c r="C194" s="46">
        <v>537</v>
      </c>
      <c r="D194" s="46">
        <v>537</v>
      </c>
      <c r="I194" s="33" t="str">
        <f>VLOOKUP(LEFT(J194,7),Measures!K:L,2,FALSE)</f>
        <v>1.01</v>
      </c>
      <c r="J194" s="33" t="str">
        <f t="shared" si="27"/>
        <v>MQE0683 - Patient name first is present</v>
      </c>
      <c r="K194" s="33" t="str">
        <f t="shared" si="28"/>
        <v>No EHR Specified</v>
      </c>
      <c r="L194" s="33">
        <f>VLOOKUP(K194,'EHR-Patient Count'!K:M,2,FALSE)</f>
        <v>537</v>
      </c>
      <c r="M194" s="33">
        <f>VLOOKUP(K194,'EHR-Patient Count'!K:M,3,FALSE)</f>
        <v>20</v>
      </c>
      <c r="N194" s="33">
        <f t="shared" ref="N194:N257" si="29">C194</f>
        <v>537</v>
      </c>
      <c r="O194" s="37">
        <f t="shared" ref="O194:O257" si="30">C194/D194</f>
        <v>1</v>
      </c>
      <c r="P194" s="33" t="str">
        <f>VLOOKUP(LEFT(J194,7),Measures!K:V,12,FALSE)</f>
        <v>GT</v>
      </c>
      <c r="Q194" s="33" t="str">
        <f>VLOOKUP(LEFT(J194,7),Measures!K:W,13,FALSE)</f>
        <v>99%</v>
      </c>
      <c r="R194" s="33" t="str">
        <f t="shared" si="25"/>
        <v>PASS</v>
      </c>
      <c r="S194" s="33" t="b">
        <f t="shared" ref="S194:S241" si="31">IF(AND(P194="LT",O194&lt;1*Q194),"PASS")</f>
        <v>0</v>
      </c>
      <c r="T194" s="33" t="b">
        <f t="shared" ref="T194:T257" si="32">IF(Q194="NA","NA")</f>
        <v>0</v>
      </c>
      <c r="U194" s="33" t="str">
        <f t="shared" ref="U194:U257" si="33">IF(Q194="NA","NA",IF(AND(P194="GT",O194&gt;1*Q194),"PASS",IF(AND(P194="LT",O194&lt;1*Q194),"PASS","FAIL")))</f>
        <v>PASS</v>
      </c>
      <c r="V194" s="33">
        <f>IF(AND(VLOOKUP(I194,Measures!B:I,7,FALSE)="Y",U194="PASS"),'Point Values'!$B$2,0)</f>
        <v>1</v>
      </c>
      <c r="W194" s="33">
        <f>IF(AND(VLOOKUP(I194,Measures!B:I,8,FALSE)="Y",U194="PASS"),'Point Values'!$B$3,0)</f>
        <v>0</v>
      </c>
      <c r="X194" s="33">
        <f>IF(AND(SUM(V194:W194)=0,U194="PASS"),'Point Values'!$B$4,0)</f>
        <v>0</v>
      </c>
      <c r="Y194" s="33">
        <f>IF(AND(SUM(V194:X194)=0,P194="GT",O194&gt;VLOOKUP(I194,'IIS Wide Rates'!G:I,3,FALSE)),'Point Values'!$B$5,IF(AND(SUM(V194:X194)=0,P194="LT",O194&lt;VLOOKUP(I194,'IIS Wide Rates'!G:I,3,FALSE)),'Point Values'!$B$5,0))</f>
        <v>0</v>
      </c>
      <c r="Z194" s="33">
        <f t="shared" si="26"/>
        <v>1</v>
      </c>
    </row>
    <row r="195" spans="1:26" x14ac:dyDescent="0.25">
      <c r="A195" t="s">
        <v>64</v>
      </c>
      <c r="B195" t="s">
        <v>1107</v>
      </c>
      <c r="C195" s="46">
        <v>1995</v>
      </c>
      <c r="D195" s="46">
        <v>1995</v>
      </c>
      <c r="I195" s="33" t="str">
        <f>VLOOKUP(LEFT(J195,7),Measures!K:L,2,FALSE)</f>
        <v>1.01</v>
      </c>
      <c r="J195" s="33" t="str">
        <f t="shared" si="27"/>
        <v>MQE0683 - Patient name first is present</v>
      </c>
      <c r="K195" s="33" t="str">
        <f t="shared" si="28"/>
        <v>NetSmart MyEvolv</v>
      </c>
      <c r="L195" s="33">
        <f>VLOOKUP(K195,'EHR-Patient Count'!K:M,2,FALSE)</f>
        <v>1995</v>
      </c>
      <c r="M195" s="33">
        <f>VLOOKUP(K195,'EHR-Patient Count'!K:M,3,FALSE)</f>
        <v>8</v>
      </c>
      <c r="N195" s="33">
        <f t="shared" si="29"/>
        <v>1995</v>
      </c>
      <c r="O195" s="37">
        <f t="shared" si="30"/>
        <v>1</v>
      </c>
      <c r="P195" s="33" t="str">
        <f>VLOOKUP(LEFT(J195,7),Measures!K:V,12,FALSE)</f>
        <v>GT</v>
      </c>
      <c r="Q195" s="33" t="str">
        <f>VLOOKUP(LEFT(J195,7),Measures!K:W,13,FALSE)</f>
        <v>99%</v>
      </c>
      <c r="R195" s="33" t="str">
        <f t="shared" ref="R195:R258" si="34">IF(AND(P195="GT",O195&gt;1*Q195),"PASS")</f>
        <v>PASS</v>
      </c>
      <c r="S195" s="33" t="b">
        <f t="shared" si="31"/>
        <v>0</v>
      </c>
      <c r="T195" s="33" t="b">
        <f t="shared" si="32"/>
        <v>0</v>
      </c>
      <c r="U195" s="33" t="str">
        <f t="shared" si="33"/>
        <v>PASS</v>
      </c>
      <c r="V195" s="33">
        <f>IF(AND(VLOOKUP(I195,Measures!B:I,7,FALSE)="Y",U195="PASS"),'Point Values'!$B$2,0)</f>
        <v>1</v>
      </c>
      <c r="W195" s="33">
        <f>IF(AND(VLOOKUP(I195,Measures!B:I,8,FALSE)="Y",U195="PASS"),'Point Values'!$B$3,0)</f>
        <v>0</v>
      </c>
      <c r="X195" s="33">
        <f>IF(AND(SUM(V195:W195)=0,U195="PASS"),'Point Values'!$B$4,0)</f>
        <v>0</v>
      </c>
      <c r="Y195" s="33">
        <f>IF(AND(SUM(V195:X195)=0,P195="GT",O195&gt;VLOOKUP(I195,'IIS Wide Rates'!G:I,3,FALSE)),'Point Values'!$B$5,IF(AND(SUM(V195:X195)=0,P195="LT",O195&lt;VLOOKUP(I195,'IIS Wide Rates'!G:I,3,FALSE)),'Point Values'!$B$5,0))</f>
        <v>0</v>
      </c>
      <c r="Z195" s="33">
        <f t="shared" ref="Z195:Z258" si="35">SUM(V195:Y195)</f>
        <v>1</v>
      </c>
    </row>
    <row r="196" spans="1:26" x14ac:dyDescent="0.25">
      <c r="A196" t="s">
        <v>64</v>
      </c>
      <c r="B196" t="s">
        <v>1104</v>
      </c>
      <c r="C196" s="46">
        <v>18286</v>
      </c>
      <c r="D196" s="46">
        <v>18286</v>
      </c>
      <c r="I196" s="33" t="str">
        <f>VLOOKUP(LEFT(J196,7),Measures!K:L,2,FALSE)</f>
        <v>1.01</v>
      </c>
      <c r="J196" s="33" t="str">
        <f t="shared" si="27"/>
        <v>MQE0683 - Patient name first is present</v>
      </c>
      <c r="K196" s="33" t="str">
        <f t="shared" si="28"/>
        <v>Azalea Health EHR</v>
      </c>
      <c r="L196" s="33">
        <f>VLOOKUP(K196,'EHR-Patient Count'!K:M,2,FALSE)</f>
        <v>18286</v>
      </c>
      <c r="M196" s="33">
        <f>VLOOKUP(K196,'EHR-Patient Count'!K:M,3,FALSE)</f>
        <v>116</v>
      </c>
      <c r="N196" s="33">
        <f t="shared" si="29"/>
        <v>18286</v>
      </c>
      <c r="O196" s="37">
        <f t="shared" si="30"/>
        <v>1</v>
      </c>
      <c r="P196" s="33" t="str">
        <f>VLOOKUP(LEFT(J196,7),Measures!K:V,12,FALSE)</f>
        <v>GT</v>
      </c>
      <c r="Q196" s="33" t="str">
        <f>VLOOKUP(LEFT(J196,7),Measures!K:W,13,FALSE)</f>
        <v>99%</v>
      </c>
      <c r="R196" s="33" t="str">
        <f t="shared" si="34"/>
        <v>PASS</v>
      </c>
      <c r="S196" s="33" t="b">
        <f t="shared" si="31"/>
        <v>0</v>
      </c>
      <c r="T196" s="33" t="b">
        <f t="shared" si="32"/>
        <v>0</v>
      </c>
      <c r="U196" s="33" t="str">
        <f t="shared" si="33"/>
        <v>PASS</v>
      </c>
      <c r="V196" s="33">
        <f>IF(AND(VLOOKUP(I196,Measures!B:I,7,FALSE)="Y",U196="PASS"),'Point Values'!$B$2,0)</f>
        <v>1</v>
      </c>
      <c r="W196" s="33">
        <f>IF(AND(VLOOKUP(I196,Measures!B:I,8,FALSE)="Y",U196="PASS"),'Point Values'!$B$3,0)</f>
        <v>0</v>
      </c>
      <c r="X196" s="33">
        <f>IF(AND(SUM(V196:W196)=0,U196="PASS"),'Point Values'!$B$4,0)</f>
        <v>0</v>
      </c>
      <c r="Y196" s="33">
        <f>IF(AND(SUM(V196:X196)=0,P196="GT",O196&gt;VLOOKUP(I196,'IIS Wide Rates'!G:I,3,FALSE)),'Point Values'!$B$5,IF(AND(SUM(V196:X196)=0,P196="LT",O196&lt;VLOOKUP(I196,'IIS Wide Rates'!G:I,3,FALSE)),'Point Values'!$B$5,0))</f>
        <v>0</v>
      </c>
      <c r="Z196" s="33">
        <f t="shared" si="35"/>
        <v>1</v>
      </c>
    </row>
    <row r="197" spans="1:26" x14ac:dyDescent="0.25">
      <c r="A197" t="s">
        <v>64</v>
      </c>
      <c r="B197" t="s">
        <v>1102</v>
      </c>
      <c r="C197" s="46">
        <v>2221</v>
      </c>
      <c r="D197" s="46">
        <v>2221</v>
      </c>
      <c r="I197" s="33" t="str">
        <f>VLOOKUP(LEFT(J197,7),Measures!K:L,2,FALSE)</f>
        <v>1.01</v>
      </c>
      <c r="J197" s="33" t="str">
        <f t="shared" si="27"/>
        <v>MQE0683 - Patient name first is present</v>
      </c>
      <c r="K197" s="33" t="str">
        <f t="shared" si="28"/>
        <v>AdvancedMD EHR</v>
      </c>
      <c r="L197" s="33">
        <f>VLOOKUP(K197,'EHR-Patient Count'!K:M,2,FALSE)</f>
        <v>2221</v>
      </c>
      <c r="M197" s="33">
        <f>VLOOKUP(K197,'EHR-Patient Count'!K:M,3,FALSE)</f>
        <v>8</v>
      </c>
      <c r="N197" s="33">
        <f t="shared" si="29"/>
        <v>2221</v>
      </c>
      <c r="O197" s="37">
        <f t="shared" si="30"/>
        <v>1</v>
      </c>
      <c r="P197" s="33" t="str">
        <f>VLOOKUP(LEFT(J197,7),Measures!K:V,12,FALSE)</f>
        <v>GT</v>
      </c>
      <c r="Q197" s="33" t="str">
        <f>VLOOKUP(LEFT(J197,7),Measures!K:W,13,FALSE)</f>
        <v>99%</v>
      </c>
      <c r="R197" s="33" t="str">
        <f t="shared" si="34"/>
        <v>PASS</v>
      </c>
      <c r="S197" s="33" t="b">
        <f t="shared" si="31"/>
        <v>0</v>
      </c>
      <c r="T197" s="33" t="b">
        <f t="shared" si="32"/>
        <v>0</v>
      </c>
      <c r="U197" s="33" t="str">
        <f t="shared" si="33"/>
        <v>PASS</v>
      </c>
      <c r="V197" s="33">
        <f>IF(AND(VLOOKUP(I197,Measures!B:I,7,FALSE)="Y",U197="PASS"),'Point Values'!$B$2,0)</f>
        <v>1</v>
      </c>
      <c r="W197" s="33">
        <f>IF(AND(VLOOKUP(I197,Measures!B:I,8,FALSE)="Y",U197="PASS"),'Point Values'!$B$3,0)</f>
        <v>0</v>
      </c>
      <c r="X197" s="33">
        <f>IF(AND(SUM(V197:W197)=0,U197="PASS"),'Point Values'!$B$4,0)</f>
        <v>0</v>
      </c>
      <c r="Y197" s="33">
        <f>IF(AND(SUM(V197:X197)=0,P197="GT",O197&gt;VLOOKUP(I197,'IIS Wide Rates'!G:I,3,FALSE)),'Point Values'!$B$5,IF(AND(SUM(V197:X197)=0,P197="LT",O197&lt;VLOOKUP(I197,'IIS Wide Rates'!G:I,3,FALSE)),'Point Values'!$B$5,0))</f>
        <v>0</v>
      </c>
      <c r="Z197" s="33">
        <f t="shared" si="35"/>
        <v>1</v>
      </c>
    </row>
    <row r="198" spans="1:26" x14ac:dyDescent="0.25">
      <c r="A198" t="s">
        <v>64</v>
      </c>
      <c r="B198" t="s">
        <v>1097</v>
      </c>
      <c r="C198" s="46">
        <v>3490</v>
      </c>
      <c r="D198" s="46">
        <v>3490</v>
      </c>
      <c r="I198" s="33" t="str">
        <f>VLOOKUP(LEFT(J198,7),Measures!K:L,2,FALSE)</f>
        <v>1.01</v>
      </c>
      <c r="J198" s="33" t="str">
        <f t="shared" si="27"/>
        <v>MQE0683 - Patient name first is present</v>
      </c>
      <c r="K198" s="33" t="str">
        <f t="shared" si="28"/>
        <v>eClinicalWorks V12</v>
      </c>
      <c r="L198" s="33">
        <f>VLOOKUP(K198,'EHR-Patient Count'!K:M,2,FALSE)</f>
        <v>3490</v>
      </c>
      <c r="M198" s="33">
        <f>VLOOKUP(K198,'EHR-Patient Count'!K:M,3,FALSE)</f>
        <v>13</v>
      </c>
      <c r="N198" s="33">
        <f t="shared" si="29"/>
        <v>3490</v>
      </c>
      <c r="O198" s="37">
        <f t="shared" si="30"/>
        <v>1</v>
      </c>
      <c r="P198" s="33" t="str">
        <f>VLOOKUP(LEFT(J198,7),Measures!K:V,12,FALSE)</f>
        <v>GT</v>
      </c>
      <c r="Q198" s="33" t="str">
        <f>VLOOKUP(LEFT(J198,7),Measures!K:W,13,FALSE)</f>
        <v>99%</v>
      </c>
      <c r="R198" s="33" t="str">
        <f t="shared" si="34"/>
        <v>PASS</v>
      </c>
      <c r="S198" s="33" t="b">
        <f t="shared" si="31"/>
        <v>0</v>
      </c>
      <c r="T198" s="33" t="b">
        <f t="shared" si="32"/>
        <v>0</v>
      </c>
      <c r="U198" s="33" t="str">
        <f t="shared" si="33"/>
        <v>PASS</v>
      </c>
      <c r="V198" s="33">
        <f>IF(AND(VLOOKUP(I198,Measures!B:I,7,FALSE)="Y",U198="PASS"),'Point Values'!$B$2,0)</f>
        <v>1</v>
      </c>
      <c r="W198" s="33">
        <f>IF(AND(VLOOKUP(I198,Measures!B:I,8,FALSE)="Y",U198="PASS"),'Point Values'!$B$3,0)</f>
        <v>0</v>
      </c>
      <c r="X198" s="33">
        <f>IF(AND(SUM(V198:W198)=0,U198="PASS"),'Point Values'!$B$4,0)</f>
        <v>0</v>
      </c>
      <c r="Y198" s="33">
        <f>IF(AND(SUM(V198:X198)=0,P198="GT",O198&gt;VLOOKUP(I198,'IIS Wide Rates'!G:I,3,FALSE)),'Point Values'!$B$5,IF(AND(SUM(V198:X198)=0,P198="LT",O198&lt;VLOOKUP(I198,'IIS Wide Rates'!G:I,3,FALSE)),'Point Values'!$B$5,0))</f>
        <v>0</v>
      </c>
      <c r="Z198" s="33">
        <f t="shared" si="35"/>
        <v>1</v>
      </c>
    </row>
    <row r="199" spans="1:26" x14ac:dyDescent="0.25">
      <c r="A199" t="s">
        <v>64</v>
      </c>
      <c r="B199" t="s">
        <v>1106</v>
      </c>
      <c r="C199" s="46">
        <v>552</v>
      </c>
      <c r="D199" s="46">
        <v>552</v>
      </c>
      <c r="I199" s="33" t="str">
        <f>VLOOKUP(LEFT(J199,7),Measures!K:L,2,FALSE)</f>
        <v>1.01</v>
      </c>
      <c r="J199" s="33" t="str">
        <f t="shared" si="27"/>
        <v>MQE0683 - Patient name first is present</v>
      </c>
      <c r="K199" s="33" t="str">
        <f t="shared" si="28"/>
        <v>Experity EHR</v>
      </c>
      <c r="L199" s="33">
        <f>VLOOKUP(K199,'EHR-Patient Count'!K:M,2,FALSE)</f>
        <v>552</v>
      </c>
      <c r="M199" s="33">
        <f>VLOOKUP(K199,'EHR-Patient Count'!K:M,3,FALSE)</f>
        <v>5</v>
      </c>
      <c r="N199" s="33">
        <f t="shared" si="29"/>
        <v>552</v>
      </c>
      <c r="O199" s="37">
        <f t="shared" si="30"/>
        <v>1</v>
      </c>
      <c r="P199" s="33" t="str">
        <f>VLOOKUP(LEFT(J199,7),Measures!K:V,12,FALSE)</f>
        <v>GT</v>
      </c>
      <c r="Q199" s="33" t="str">
        <f>VLOOKUP(LEFT(J199,7),Measures!K:W,13,FALSE)</f>
        <v>99%</v>
      </c>
      <c r="R199" s="33" t="str">
        <f t="shared" si="34"/>
        <v>PASS</v>
      </c>
      <c r="S199" s="33" t="b">
        <f t="shared" si="31"/>
        <v>0</v>
      </c>
      <c r="T199" s="33" t="b">
        <f t="shared" si="32"/>
        <v>0</v>
      </c>
      <c r="U199" s="33" t="str">
        <f t="shared" si="33"/>
        <v>PASS</v>
      </c>
      <c r="V199" s="33">
        <f>IF(AND(VLOOKUP(I199,Measures!B:I,7,FALSE)="Y",U199="PASS"),'Point Values'!$B$2,0)</f>
        <v>1</v>
      </c>
      <c r="W199" s="33">
        <f>IF(AND(VLOOKUP(I199,Measures!B:I,8,FALSE)="Y",U199="PASS"),'Point Values'!$B$3,0)</f>
        <v>0</v>
      </c>
      <c r="X199" s="33">
        <f>IF(AND(SUM(V199:W199)=0,U199="PASS"),'Point Values'!$B$4,0)</f>
        <v>0</v>
      </c>
      <c r="Y199" s="33">
        <f>IF(AND(SUM(V199:X199)=0,P199="GT",O199&gt;VLOOKUP(I199,'IIS Wide Rates'!G:I,3,FALSE)),'Point Values'!$B$5,IF(AND(SUM(V199:X199)=0,P199="LT",O199&lt;VLOOKUP(I199,'IIS Wide Rates'!G:I,3,FALSE)),'Point Values'!$B$5,0))</f>
        <v>0</v>
      </c>
      <c r="Z199" s="33">
        <f t="shared" si="35"/>
        <v>1</v>
      </c>
    </row>
    <row r="200" spans="1:26" x14ac:dyDescent="0.25">
      <c r="A200" t="s">
        <v>64</v>
      </c>
      <c r="B200" t="s">
        <v>1109</v>
      </c>
      <c r="C200" s="46">
        <v>85</v>
      </c>
      <c r="D200" s="46">
        <v>85</v>
      </c>
      <c r="I200" s="33" t="str">
        <f>VLOOKUP(LEFT(J200,7),Measures!K:L,2,FALSE)</f>
        <v>1.01</v>
      </c>
      <c r="J200" s="33" t="str">
        <f t="shared" si="27"/>
        <v>MQE0683 - Patient name first is present</v>
      </c>
      <c r="K200" s="33" t="str">
        <f t="shared" si="28"/>
        <v>OpenEMR (Open Source)</v>
      </c>
      <c r="L200" s="33">
        <f>VLOOKUP(K200,'EHR-Patient Count'!K:M,2,FALSE)</f>
        <v>85</v>
      </c>
      <c r="M200" s="33">
        <f>VLOOKUP(K200,'EHR-Patient Count'!K:M,3,FALSE)</f>
        <v>4</v>
      </c>
      <c r="N200" s="33">
        <f t="shared" si="29"/>
        <v>85</v>
      </c>
      <c r="O200" s="37">
        <f t="shared" si="30"/>
        <v>1</v>
      </c>
      <c r="P200" s="33" t="str">
        <f>VLOOKUP(LEFT(J200,7),Measures!K:V,12,FALSE)</f>
        <v>GT</v>
      </c>
      <c r="Q200" s="33" t="str">
        <f>VLOOKUP(LEFT(J200,7),Measures!K:W,13,FALSE)</f>
        <v>99%</v>
      </c>
      <c r="R200" s="33" t="str">
        <f t="shared" si="34"/>
        <v>PASS</v>
      </c>
      <c r="S200" s="33" t="b">
        <f t="shared" si="31"/>
        <v>0</v>
      </c>
      <c r="T200" s="33" t="b">
        <f t="shared" si="32"/>
        <v>0</v>
      </c>
      <c r="U200" s="33" t="str">
        <f t="shared" si="33"/>
        <v>PASS</v>
      </c>
      <c r="V200" s="33">
        <f>IF(AND(VLOOKUP(I200,Measures!B:I,7,FALSE)="Y",U200="PASS"),'Point Values'!$B$2,0)</f>
        <v>1</v>
      </c>
      <c r="W200" s="33">
        <f>IF(AND(VLOOKUP(I200,Measures!B:I,8,FALSE)="Y",U200="PASS"),'Point Values'!$B$3,0)</f>
        <v>0</v>
      </c>
      <c r="X200" s="33">
        <f>IF(AND(SUM(V200:W200)=0,U200="PASS"),'Point Values'!$B$4,0)</f>
        <v>0</v>
      </c>
      <c r="Y200" s="33">
        <f>IF(AND(SUM(V200:X200)=0,P200="GT",O200&gt;VLOOKUP(I200,'IIS Wide Rates'!G:I,3,FALSE)),'Point Values'!$B$5,IF(AND(SUM(V200:X200)=0,P200="LT",O200&lt;VLOOKUP(I200,'IIS Wide Rates'!G:I,3,FALSE)),'Point Values'!$B$5,0))</f>
        <v>0</v>
      </c>
      <c r="Z200" s="33">
        <f t="shared" si="35"/>
        <v>1</v>
      </c>
    </row>
    <row r="201" spans="1:26" x14ac:dyDescent="0.25">
      <c r="A201" t="s">
        <v>64</v>
      </c>
      <c r="B201" t="s">
        <v>1096</v>
      </c>
      <c r="C201" s="46">
        <v>3619</v>
      </c>
      <c r="D201" s="46">
        <v>3619</v>
      </c>
      <c r="I201" s="33" t="str">
        <f>VLOOKUP(LEFT(J201,7),Measures!K:L,2,FALSE)</f>
        <v>1.01</v>
      </c>
      <c r="J201" s="33" t="str">
        <f t="shared" si="27"/>
        <v>MQE0683 - Patient name first is present</v>
      </c>
      <c r="K201" s="33" t="str">
        <f t="shared" si="28"/>
        <v>Athems Clinicals</v>
      </c>
      <c r="L201" s="33">
        <f>VLOOKUP(K201,'EHR-Patient Count'!K:M,2,FALSE)</f>
        <v>3619</v>
      </c>
      <c r="M201" s="33">
        <f>VLOOKUP(K201,'EHR-Patient Count'!K:M,3,FALSE)</f>
        <v>8</v>
      </c>
      <c r="N201" s="33">
        <f t="shared" si="29"/>
        <v>3619</v>
      </c>
      <c r="O201" s="37">
        <f t="shared" si="30"/>
        <v>1</v>
      </c>
      <c r="P201" s="33" t="str">
        <f>VLOOKUP(LEFT(J201,7),Measures!K:V,12,FALSE)</f>
        <v>GT</v>
      </c>
      <c r="Q201" s="33" t="str">
        <f>VLOOKUP(LEFT(J201,7),Measures!K:W,13,FALSE)</f>
        <v>99%</v>
      </c>
      <c r="R201" s="33" t="str">
        <f t="shared" si="34"/>
        <v>PASS</v>
      </c>
      <c r="S201" s="33" t="b">
        <f t="shared" si="31"/>
        <v>0</v>
      </c>
      <c r="T201" s="33" t="b">
        <f t="shared" si="32"/>
        <v>0</v>
      </c>
      <c r="U201" s="33" t="str">
        <f t="shared" si="33"/>
        <v>PASS</v>
      </c>
      <c r="V201" s="33">
        <f>IF(AND(VLOOKUP(I201,Measures!B:I,7,FALSE)="Y",U201="PASS"),'Point Values'!$B$2,0)</f>
        <v>1</v>
      </c>
      <c r="W201" s="33">
        <f>IF(AND(VLOOKUP(I201,Measures!B:I,8,FALSE)="Y",U201="PASS"),'Point Values'!$B$3,0)</f>
        <v>0</v>
      </c>
      <c r="X201" s="33">
        <f>IF(AND(SUM(V201:W201)=0,U201="PASS"),'Point Values'!$B$4,0)</f>
        <v>0</v>
      </c>
      <c r="Y201" s="33">
        <f>IF(AND(SUM(V201:X201)=0,P201="GT",O201&gt;VLOOKUP(I201,'IIS Wide Rates'!G:I,3,FALSE)),'Point Values'!$B$5,IF(AND(SUM(V201:X201)=0,P201="LT",O201&lt;VLOOKUP(I201,'IIS Wide Rates'!G:I,3,FALSE)),'Point Values'!$B$5,0))</f>
        <v>0</v>
      </c>
      <c r="Z201" s="33">
        <f t="shared" si="35"/>
        <v>1</v>
      </c>
    </row>
    <row r="202" spans="1:26" x14ac:dyDescent="0.25">
      <c r="A202" t="s">
        <v>64</v>
      </c>
      <c r="B202" t="s">
        <v>1100</v>
      </c>
      <c r="C202" s="46">
        <v>104</v>
      </c>
      <c r="D202" s="46">
        <v>104</v>
      </c>
      <c r="I202" s="33" t="str">
        <f>VLOOKUP(LEFT(J202,7),Measures!K:L,2,FALSE)</f>
        <v>1.01</v>
      </c>
      <c r="J202" s="33" t="str">
        <f t="shared" si="27"/>
        <v>MQE0683 - Patient name first is present</v>
      </c>
      <c r="K202" s="33" t="str">
        <f t="shared" si="28"/>
        <v>MEDITECH Expanse</v>
      </c>
      <c r="L202" s="33">
        <f>VLOOKUP(K202,'EHR-Patient Count'!K:M,2,FALSE)</f>
        <v>104</v>
      </c>
      <c r="M202" s="33">
        <f>VLOOKUP(K202,'EHR-Patient Count'!K:M,3,FALSE)</f>
        <v>3</v>
      </c>
      <c r="N202" s="33">
        <f t="shared" si="29"/>
        <v>104</v>
      </c>
      <c r="O202" s="37">
        <f t="shared" si="30"/>
        <v>1</v>
      </c>
      <c r="P202" s="33" t="str">
        <f>VLOOKUP(LEFT(J202,7),Measures!K:V,12,FALSE)</f>
        <v>GT</v>
      </c>
      <c r="Q202" s="33" t="str">
        <f>VLOOKUP(LEFT(J202,7),Measures!K:W,13,FALSE)</f>
        <v>99%</v>
      </c>
      <c r="R202" s="33" t="str">
        <f t="shared" si="34"/>
        <v>PASS</v>
      </c>
      <c r="S202" s="33" t="b">
        <f t="shared" si="31"/>
        <v>0</v>
      </c>
      <c r="T202" s="33" t="b">
        <f t="shared" si="32"/>
        <v>0</v>
      </c>
      <c r="U202" s="33" t="str">
        <f t="shared" si="33"/>
        <v>PASS</v>
      </c>
      <c r="V202" s="33">
        <f>IF(AND(VLOOKUP(I202,Measures!B:I,7,FALSE)="Y",U202="PASS"),'Point Values'!$B$2,0)</f>
        <v>1</v>
      </c>
      <c r="W202" s="33">
        <f>IF(AND(VLOOKUP(I202,Measures!B:I,8,FALSE)="Y",U202="PASS"),'Point Values'!$B$3,0)</f>
        <v>0</v>
      </c>
      <c r="X202" s="33">
        <f>IF(AND(SUM(V202:W202)=0,U202="PASS"),'Point Values'!$B$4,0)</f>
        <v>0</v>
      </c>
      <c r="Y202" s="33">
        <f>IF(AND(SUM(V202:X202)=0,P202="GT",O202&gt;VLOOKUP(I202,'IIS Wide Rates'!G:I,3,FALSE)),'Point Values'!$B$5,IF(AND(SUM(V202:X202)=0,P202="LT",O202&lt;VLOOKUP(I202,'IIS Wide Rates'!G:I,3,FALSE)),'Point Values'!$B$5,0))</f>
        <v>0</v>
      </c>
      <c r="Z202" s="33">
        <f t="shared" si="35"/>
        <v>1</v>
      </c>
    </row>
    <row r="203" spans="1:26" x14ac:dyDescent="0.25">
      <c r="A203" t="s">
        <v>64</v>
      </c>
      <c r="B203" t="s">
        <v>1103</v>
      </c>
      <c r="C203" s="46">
        <v>146</v>
      </c>
      <c r="D203" s="46">
        <v>146</v>
      </c>
      <c r="I203" s="33" t="str">
        <f>VLOOKUP(LEFT(J203,7),Measures!K:L,2,FALSE)</f>
        <v>1.01</v>
      </c>
      <c r="J203" s="33" t="str">
        <f t="shared" si="27"/>
        <v>MQE0683 - Patient name first is present</v>
      </c>
      <c r="K203" s="33" t="str">
        <f t="shared" si="28"/>
        <v>DrChrono EHR</v>
      </c>
      <c r="L203" s="33">
        <f>VLOOKUP(K203,'EHR-Patient Count'!K:M,2,FALSE)</f>
        <v>146</v>
      </c>
      <c r="M203" s="33">
        <f>VLOOKUP(K203,'EHR-Patient Count'!K:M,3,FALSE)</f>
        <v>3</v>
      </c>
      <c r="N203" s="33">
        <f t="shared" si="29"/>
        <v>146</v>
      </c>
      <c r="O203" s="37">
        <f t="shared" si="30"/>
        <v>1</v>
      </c>
      <c r="P203" s="33" t="str">
        <f>VLOOKUP(LEFT(J203,7),Measures!K:V,12,FALSE)</f>
        <v>GT</v>
      </c>
      <c r="Q203" s="33" t="str">
        <f>VLOOKUP(LEFT(J203,7),Measures!K:W,13,FALSE)</f>
        <v>99%</v>
      </c>
      <c r="R203" s="33" t="str">
        <f t="shared" si="34"/>
        <v>PASS</v>
      </c>
      <c r="S203" s="33" t="b">
        <f t="shared" si="31"/>
        <v>0</v>
      </c>
      <c r="T203" s="33" t="b">
        <f t="shared" si="32"/>
        <v>0</v>
      </c>
      <c r="U203" s="33" t="str">
        <f t="shared" si="33"/>
        <v>PASS</v>
      </c>
      <c r="V203" s="33">
        <f>IF(AND(VLOOKUP(I203,Measures!B:I,7,FALSE)="Y",U203="PASS"),'Point Values'!$B$2,0)</f>
        <v>1</v>
      </c>
      <c r="W203" s="33">
        <f>IF(AND(VLOOKUP(I203,Measures!B:I,8,FALSE)="Y",U203="PASS"),'Point Values'!$B$3,0)</f>
        <v>0</v>
      </c>
      <c r="X203" s="33">
        <f>IF(AND(SUM(V203:W203)=0,U203="PASS"),'Point Values'!$B$4,0)</f>
        <v>0</v>
      </c>
      <c r="Y203" s="33">
        <f>IF(AND(SUM(V203:X203)=0,P203="GT",O203&gt;VLOOKUP(I203,'IIS Wide Rates'!G:I,3,FALSE)),'Point Values'!$B$5,IF(AND(SUM(V203:X203)=0,P203="LT",O203&lt;VLOOKUP(I203,'IIS Wide Rates'!G:I,3,FALSE)),'Point Values'!$B$5,0))</f>
        <v>0</v>
      </c>
      <c r="Z203" s="33">
        <f t="shared" si="35"/>
        <v>1</v>
      </c>
    </row>
    <row r="204" spans="1:26" x14ac:dyDescent="0.25">
      <c r="A204" t="s">
        <v>64</v>
      </c>
      <c r="B204" t="s">
        <v>1108</v>
      </c>
      <c r="C204" s="46">
        <v>55</v>
      </c>
      <c r="D204" s="46">
        <v>55</v>
      </c>
      <c r="I204" s="33" t="str">
        <f>VLOOKUP(LEFT(J204,7),Measures!K:L,2,FALSE)</f>
        <v>1.01</v>
      </c>
      <c r="J204" s="33" t="str">
        <f t="shared" si="27"/>
        <v>MQE0683 - Patient name first is present</v>
      </c>
      <c r="K204" s="33" t="str">
        <f t="shared" si="28"/>
        <v>MatrixCare EHR</v>
      </c>
      <c r="L204" s="33">
        <f>VLOOKUP(K204,'EHR-Patient Count'!K:M,2,FALSE)</f>
        <v>55</v>
      </c>
      <c r="M204" s="33">
        <f>VLOOKUP(K204,'EHR-Patient Count'!K:M,3,FALSE)</f>
        <v>5</v>
      </c>
      <c r="N204" s="33">
        <f t="shared" si="29"/>
        <v>55</v>
      </c>
      <c r="O204" s="37">
        <f t="shared" si="30"/>
        <v>1</v>
      </c>
      <c r="P204" s="33" t="str">
        <f>VLOOKUP(LEFT(J204,7),Measures!K:V,12,FALSE)</f>
        <v>GT</v>
      </c>
      <c r="Q204" s="33" t="str">
        <f>VLOOKUP(LEFT(J204,7),Measures!K:W,13,FALSE)</f>
        <v>99%</v>
      </c>
      <c r="R204" s="33" t="str">
        <f t="shared" si="34"/>
        <v>PASS</v>
      </c>
      <c r="S204" s="33" t="b">
        <f t="shared" si="31"/>
        <v>0</v>
      </c>
      <c r="T204" s="33" t="b">
        <f t="shared" si="32"/>
        <v>0</v>
      </c>
      <c r="U204" s="33" t="str">
        <f t="shared" si="33"/>
        <v>PASS</v>
      </c>
      <c r="V204" s="33">
        <f>IF(AND(VLOOKUP(I204,Measures!B:I,7,FALSE)="Y",U204="PASS"),'Point Values'!$B$2,0)</f>
        <v>1</v>
      </c>
      <c r="W204" s="33">
        <f>IF(AND(VLOOKUP(I204,Measures!B:I,8,FALSE)="Y",U204="PASS"),'Point Values'!$B$3,0)</f>
        <v>0</v>
      </c>
      <c r="X204" s="33">
        <f>IF(AND(SUM(V204:W204)=0,U204="PASS"),'Point Values'!$B$4,0)</f>
        <v>0</v>
      </c>
      <c r="Y204" s="33">
        <f>IF(AND(SUM(V204:X204)=0,P204="GT",O204&gt;VLOOKUP(I204,'IIS Wide Rates'!G:I,3,FALSE)),'Point Values'!$B$5,IF(AND(SUM(V204:X204)=0,P204="LT",O204&lt;VLOOKUP(I204,'IIS Wide Rates'!G:I,3,FALSE)),'Point Values'!$B$5,0))</f>
        <v>0</v>
      </c>
      <c r="Z204" s="33">
        <f t="shared" si="35"/>
        <v>1</v>
      </c>
    </row>
    <row r="205" spans="1:26" x14ac:dyDescent="0.25">
      <c r="A205" t="s">
        <v>64</v>
      </c>
      <c r="B205" t="s">
        <v>1099</v>
      </c>
      <c r="C205" s="46">
        <v>369</v>
      </c>
      <c r="D205" s="46">
        <v>369</v>
      </c>
      <c r="I205" s="33" t="str">
        <f>VLOOKUP(LEFT(J205,7),Measures!K:L,2,FALSE)</f>
        <v>1.01</v>
      </c>
      <c r="J205" s="33" t="str">
        <f t="shared" si="27"/>
        <v>MQE0683 - Patient name first is present</v>
      </c>
      <c r="K205" s="33" t="str">
        <f t="shared" si="28"/>
        <v>Veradigm EHR (formerly Allscripts)</v>
      </c>
      <c r="L205" s="33">
        <f>VLOOKUP(K205,'EHR-Patient Count'!K:M,2,FALSE)</f>
        <v>369</v>
      </c>
      <c r="M205" s="33">
        <f>VLOOKUP(K205,'EHR-Patient Count'!K:M,3,FALSE)</f>
        <v>13</v>
      </c>
      <c r="N205" s="33">
        <f t="shared" si="29"/>
        <v>369</v>
      </c>
      <c r="O205" s="37">
        <f t="shared" si="30"/>
        <v>1</v>
      </c>
      <c r="P205" s="33" t="str">
        <f>VLOOKUP(LEFT(J205,7),Measures!K:V,12,FALSE)</f>
        <v>GT</v>
      </c>
      <c r="Q205" s="33" t="str">
        <f>VLOOKUP(LEFT(J205,7),Measures!K:W,13,FALSE)</f>
        <v>99%</v>
      </c>
      <c r="R205" s="33" t="str">
        <f t="shared" si="34"/>
        <v>PASS</v>
      </c>
      <c r="S205" s="33" t="b">
        <f t="shared" si="31"/>
        <v>0</v>
      </c>
      <c r="T205" s="33" t="b">
        <f t="shared" si="32"/>
        <v>0</v>
      </c>
      <c r="U205" s="33" t="str">
        <f t="shared" si="33"/>
        <v>PASS</v>
      </c>
      <c r="V205" s="33">
        <f>IF(AND(VLOOKUP(I205,Measures!B:I,7,FALSE)="Y",U205="PASS"),'Point Values'!$B$2,0)</f>
        <v>1</v>
      </c>
      <c r="W205" s="33">
        <f>IF(AND(VLOOKUP(I205,Measures!B:I,8,FALSE)="Y",U205="PASS"),'Point Values'!$B$3,0)</f>
        <v>0</v>
      </c>
      <c r="X205" s="33">
        <f>IF(AND(SUM(V205:W205)=0,U205="PASS"),'Point Values'!$B$4,0)</f>
        <v>0</v>
      </c>
      <c r="Y205" s="33">
        <f>IF(AND(SUM(V205:X205)=0,P205="GT",O205&gt;VLOOKUP(I205,'IIS Wide Rates'!G:I,3,FALSE)),'Point Values'!$B$5,IF(AND(SUM(V205:X205)=0,P205="LT",O205&lt;VLOOKUP(I205,'IIS Wide Rates'!G:I,3,FALSE)),'Point Values'!$B$5,0))</f>
        <v>0</v>
      </c>
      <c r="Z205" s="33">
        <f t="shared" si="35"/>
        <v>1</v>
      </c>
    </row>
    <row r="206" spans="1:26" x14ac:dyDescent="0.25">
      <c r="A206" t="s">
        <v>64</v>
      </c>
      <c r="B206" t="s">
        <v>1095</v>
      </c>
      <c r="C206" s="46">
        <v>14</v>
      </c>
      <c r="D206" s="46">
        <v>14</v>
      </c>
      <c r="I206" s="33" t="str">
        <f>VLOOKUP(LEFT(J206,7),Measures!K:L,2,FALSE)</f>
        <v>1.01</v>
      </c>
      <c r="J206" s="33" t="str">
        <f t="shared" si="27"/>
        <v>MQE0683 - Patient name first is present</v>
      </c>
      <c r="K206" s="33" t="str">
        <f t="shared" si="28"/>
        <v>Epic Systems (EpicCare)</v>
      </c>
      <c r="L206" s="33">
        <f>VLOOKUP(K206,'EHR-Patient Count'!K:M,2,FALSE)</f>
        <v>14</v>
      </c>
      <c r="M206" s="33">
        <f>VLOOKUP(K206,'EHR-Patient Count'!K:M,3,FALSE)</f>
        <v>1</v>
      </c>
      <c r="N206" s="33">
        <f t="shared" si="29"/>
        <v>14</v>
      </c>
      <c r="O206" s="37">
        <f t="shared" si="30"/>
        <v>1</v>
      </c>
      <c r="P206" s="33" t="str">
        <f>VLOOKUP(LEFT(J206,7),Measures!K:V,12,FALSE)</f>
        <v>GT</v>
      </c>
      <c r="Q206" s="33" t="str">
        <f>VLOOKUP(LEFT(J206,7),Measures!K:W,13,FALSE)</f>
        <v>99%</v>
      </c>
      <c r="R206" s="33" t="str">
        <f t="shared" si="34"/>
        <v>PASS</v>
      </c>
      <c r="S206" s="33" t="b">
        <f t="shared" si="31"/>
        <v>0</v>
      </c>
      <c r="T206" s="33" t="b">
        <f t="shared" si="32"/>
        <v>0</v>
      </c>
      <c r="U206" s="33" t="str">
        <f t="shared" si="33"/>
        <v>PASS</v>
      </c>
      <c r="V206" s="33">
        <f>IF(AND(VLOOKUP(I206,Measures!B:I,7,FALSE)="Y",U206="PASS"),'Point Values'!$B$2,0)</f>
        <v>1</v>
      </c>
      <c r="W206" s="33">
        <f>IF(AND(VLOOKUP(I206,Measures!B:I,8,FALSE)="Y",U206="PASS"),'Point Values'!$B$3,0)</f>
        <v>0</v>
      </c>
      <c r="X206" s="33">
        <f>IF(AND(SUM(V206:W206)=0,U206="PASS"),'Point Values'!$B$4,0)</f>
        <v>0</v>
      </c>
      <c r="Y206" s="33">
        <f>IF(AND(SUM(V206:X206)=0,P206="GT",O206&gt;VLOOKUP(I206,'IIS Wide Rates'!G:I,3,FALSE)),'Point Values'!$B$5,IF(AND(SUM(V206:X206)=0,P206="LT",O206&lt;VLOOKUP(I206,'IIS Wide Rates'!G:I,3,FALSE)),'Point Values'!$B$5,0))</f>
        <v>0</v>
      </c>
      <c r="Z206" s="33">
        <f t="shared" si="35"/>
        <v>1</v>
      </c>
    </row>
    <row r="207" spans="1:26" x14ac:dyDescent="0.25">
      <c r="A207" t="s">
        <v>64</v>
      </c>
      <c r="B207" t="s">
        <v>1098</v>
      </c>
      <c r="C207" s="46">
        <v>5</v>
      </c>
      <c r="D207" s="46">
        <v>5</v>
      </c>
      <c r="I207" s="33" t="str">
        <f>VLOOKUP(LEFT(J207,7),Measures!K:L,2,FALSE)</f>
        <v>1.01</v>
      </c>
      <c r="J207" s="33" t="str">
        <f t="shared" si="27"/>
        <v>MQE0683 - Patient name first is present</v>
      </c>
      <c r="K207" s="33" t="str">
        <f t="shared" si="28"/>
        <v>NextGen Enterprise EHR</v>
      </c>
      <c r="L207" s="33">
        <f>VLOOKUP(K207,'EHR-Patient Count'!K:M,2,FALSE)</f>
        <v>5</v>
      </c>
      <c r="M207" s="33">
        <f>VLOOKUP(K207,'EHR-Patient Count'!K:M,3,FALSE)</f>
        <v>2</v>
      </c>
      <c r="N207" s="33">
        <f t="shared" si="29"/>
        <v>5</v>
      </c>
      <c r="O207" s="37">
        <f t="shared" si="30"/>
        <v>1</v>
      </c>
      <c r="P207" s="33" t="str">
        <f>VLOOKUP(LEFT(J207,7),Measures!K:V,12,FALSE)</f>
        <v>GT</v>
      </c>
      <c r="Q207" s="33" t="str">
        <f>VLOOKUP(LEFT(J207,7),Measures!K:W,13,FALSE)</f>
        <v>99%</v>
      </c>
      <c r="R207" s="33" t="str">
        <f t="shared" si="34"/>
        <v>PASS</v>
      </c>
      <c r="S207" s="33" t="b">
        <f t="shared" si="31"/>
        <v>0</v>
      </c>
      <c r="T207" s="33" t="b">
        <f t="shared" si="32"/>
        <v>0</v>
      </c>
      <c r="U207" s="33" t="str">
        <f t="shared" si="33"/>
        <v>PASS</v>
      </c>
      <c r="V207" s="33">
        <f>IF(AND(VLOOKUP(I207,Measures!B:I,7,FALSE)="Y",U207="PASS"),'Point Values'!$B$2,0)</f>
        <v>1</v>
      </c>
      <c r="W207" s="33">
        <f>IF(AND(VLOOKUP(I207,Measures!B:I,8,FALSE)="Y",U207="PASS"),'Point Values'!$B$3,0)</f>
        <v>0</v>
      </c>
      <c r="X207" s="33">
        <f>IF(AND(SUM(V207:W207)=0,U207="PASS"),'Point Values'!$B$4,0)</f>
        <v>0</v>
      </c>
      <c r="Y207" s="33">
        <f>IF(AND(SUM(V207:X207)=0,P207="GT",O207&gt;VLOOKUP(I207,'IIS Wide Rates'!G:I,3,FALSE)),'Point Values'!$B$5,IF(AND(SUM(V207:X207)=0,P207="LT",O207&lt;VLOOKUP(I207,'IIS Wide Rates'!G:I,3,FALSE)),'Point Values'!$B$5,0))</f>
        <v>0</v>
      </c>
      <c r="Z207" s="33">
        <f t="shared" si="35"/>
        <v>1</v>
      </c>
    </row>
    <row r="208" spans="1:26" x14ac:dyDescent="0.25">
      <c r="A208" t="s">
        <v>64</v>
      </c>
      <c r="B208" t="s">
        <v>1101</v>
      </c>
      <c r="C208" s="46">
        <v>9</v>
      </c>
      <c r="D208" s="46">
        <v>9</v>
      </c>
      <c r="I208" s="33" t="str">
        <f>VLOOKUP(LEFT(J208,7),Measures!K:L,2,FALSE)</f>
        <v>1.01</v>
      </c>
      <c r="J208" s="33" t="str">
        <f t="shared" si="27"/>
        <v>MQE0683 - Patient name first is present</v>
      </c>
      <c r="K208" s="33" t="str">
        <f t="shared" si="28"/>
        <v>Greenway Health (Prime Suite)</v>
      </c>
      <c r="L208" s="33">
        <f>VLOOKUP(K208,'EHR-Patient Count'!K:M,2,FALSE)</f>
        <v>9</v>
      </c>
      <c r="M208" s="33">
        <f>VLOOKUP(K208,'EHR-Patient Count'!K:M,3,FALSE)</f>
        <v>1</v>
      </c>
      <c r="N208" s="33">
        <f t="shared" si="29"/>
        <v>9</v>
      </c>
      <c r="O208" s="37">
        <f t="shared" si="30"/>
        <v>1</v>
      </c>
      <c r="P208" s="33" t="str">
        <f>VLOOKUP(LEFT(J208,7),Measures!K:V,12,FALSE)</f>
        <v>GT</v>
      </c>
      <c r="Q208" s="33" t="str">
        <f>VLOOKUP(LEFT(J208,7),Measures!K:W,13,FALSE)</f>
        <v>99%</v>
      </c>
      <c r="R208" s="33" t="str">
        <f t="shared" si="34"/>
        <v>PASS</v>
      </c>
      <c r="S208" s="33" t="b">
        <f t="shared" si="31"/>
        <v>0</v>
      </c>
      <c r="T208" s="33" t="b">
        <f t="shared" si="32"/>
        <v>0</v>
      </c>
      <c r="U208" s="33" t="str">
        <f t="shared" si="33"/>
        <v>PASS</v>
      </c>
      <c r="V208" s="33">
        <f>IF(AND(VLOOKUP(I208,Measures!B:I,7,FALSE)="Y",U208="PASS"),'Point Values'!$B$2,0)</f>
        <v>1</v>
      </c>
      <c r="W208" s="33">
        <f>IF(AND(VLOOKUP(I208,Measures!B:I,8,FALSE)="Y",U208="PASS"),'Point Values'!$B$3,0)</f>
        <v>0</v>
      </c>
      <c r="X208" s="33">
        <f>IF(AND(SUM(V208:W208)=0,U208="PASS"),'Point Values'!$B$4,0)</f>
        <v>0</v>
      </c>
      <c r="Y208" s="33">
        <f>IF(AND(SUM(V208:X208)=0,P208="GT",O208&gt;VLOOKUP(I208,'IIS Wide Rates'!G:I,3,FALSE)),'Point Values'!$B$5,IF(AND(SUM(V208:X208)=0,P208="LT",O208&lt;VLOOKUP(I208,'IIS Wide Rates'!G:I,3,FALSE)),'Point Values'!$B$5,0))</f>
        <v>0</v>
      </c>
      <c r="Z208" s="33">
        <f t="shared" si="35"/>
        <v>1</v>
      </c>
    </row>
    <row r="209" spans="1:26" x14ac:dyDescent="0.25">
      <c r="A209" t="s">
        <v>64</v>
      </c>
      <c r="B209" t="s">
        <v>1105</v>
      </c>
      <c r="C209" s="46">
        <v>2</v>
      </c>
      <c r="D209" s="46">
        <v>2</v>
      </c>
      <c r="I209" s="33" t="str">
        <f>VLOOKUP(LEFT(J209,7),Measures!K:L,2,FALSE)</f>
        <v>1.01</v>
      </c>
      <c r="J209" s="33" t="str">
        <f t="shared" si="27"/>
        <v>MQE0683 - Patient name first is present</v>
      </c>
      <c r="K209" s="33" t="str">
        <f t="shared" si="28"/>
        <v>CompuGroup Medical (CGM APRIMA)</v>
      </c>
      <c r="L209" s="33">
        <f>VLOOKUP(K209,'EHR-Patient Count'!K:M,2,FALSE)</f>
        <v>2</v>
      </c>
      <c r="M209" s="33">
        <f>VLOOKUP(K209,'EHR-Patient Count'!K:M,3,FALSE)</f>
        <v>1</v>
      </c>
      <c r="N209" s="33">
        <f t="shared" si="29"/>
        <v>2</v>
      </c>
      <c r="O209" s="37">
        <f t="shared" si="30"/>
        <v>1</v>
      </c>
      <c r="P209" s="33" t="str">
        <f>VLOOKUP(LEFT(J209,7),Measures!K:V,12,FALSE)</f>
        <v>GT</v>
      </c>
      <c r="Q209" s="33" t="str">
        <f>VLOOKUP(LEFT(J209,7),Measures!K:W,13,FALSE)</f>
        <v>99%</v>
      </c>
      <c r="R209" s="33" t="str">
        <f t="shared" si="34"/>
        <v>PASS</v>
      </c>
      <c r="S209" s="33" t="b">
        <f t="shared" si="31"/>
        <v>0</v>
      </c>
      <c r="T209" s="33" t="b">
        <f t="shared" si="32"/>
        <v>0</v>
      </c>
      <c r="U209" s="33" t="str">
        <f t="shared" si="33"/>
        <v>PASS</v>
      </c>
      <c r="V209" s="33">
        <f>IF(AND(VLOOKUP(I209,Measures!B:I,7,FALSE)="Y",U209="PASS"),'Point Values'!$B$2,0)</f>
        <v>1</v>
      </c>
      <c r="W209" s="33">
        <f>IF(AND(VLOOKUP(I209,Measures!B:I,8,FALSE)="Y",U209="PASS"),'Point Values'!$B$3,0)</f>
        <v>0</v>
      </c>
      <c r="X209" s="33">
        <f>IF(AND(SUM(V209:W209)=0,U209="PASS"),'Point Values'!$B$4,0)</f>
        <v>0</v>
      </c>
      <c r="Y209" s="33">
        <f>IF(AND(SUM(V209:X209)=0,P209="GT",O209&gt;VLOOKUP(I209,'IIS Wide Rates'!G:I,3,FALSE)),'Point Values'!$B$5,IF(AND(SUM(V209:X209)=0,P209="LT",O209&lt;VLOOKUP(I209,'IIS Wide Rates'!G:I,3,FALSE)),'Point Values'!$B$5,0))</f>
        <v>0</v>
      </c>
      <c r="Z209" s="33">
        <f t="shared" si="35"/>
        <v>1</v>
      </c>
    </row>
    <row r="210" spans="1:26" x14ac:dyDescent="0.25">
      <c r="A210" t="s">
        <v>71</v>
      </c>
      <c r="B210" t="s">
        <v>52</v>
      </c>
      <c r="C210" s="46">
        <v>537</v>
      </c>
      <c r="D210" s="46">
        <v>537</v>
      </c>
      <c r="I210" s="33" t="str">
        <f>VLOOKUP(LEFT(J210,7),Measures!K:L,2,FALSE)</f>
        <v>1.03</v>
      </c>
      <c r="J210" s="33" t="str">
        <f t="shared" si="27"/>
        <v>MQE0684 - Patient name last is present</v>
      </c>
      <c r="K210" s="33" t="str">
        <f t="shared" si="28"/>
        <v>No EHR Specified</v>
      </c>
      <c r="L210" s="33">
        <f>VLOOKUP(K210,'EHR-Patient Count'!K:M,2,FALSE)</f>
        <v>537</v>
      </c>
      <c r="M210" s="33">
        <f>VLOOKUP(K210,'EHR-Patient Count'!K:M,3,FALSE)</f>
        <v>20</v>
      </c>
      <c r="N210" s="33">
        <f t="shared" si="29"/>
        <v>537</v>
      </c>
      <c r="O210" s="37">
        <f t="shared" si="30"/>
        <v>1</v>
      </c>
      <c r="P210" s="33" t="str">
        <f>VLOOKUP(LEFT(J210,7),Measures!K:V,12,FALSE)</f>
        <v>GT</v>
      </c>
      <c r="Q210" s="33" t="str">
        <f>VLOOKUP(LEFT(J210,7),Measures!K:W,13,FALSE)</f>
        <v>99%</v>
      </c>
      <c r="R210" s="33" t="str">
        <f t="shared" si="34"/>
        <v>PASS</v>
      </c>
      <c r="S210" s="33" t="b">
        <f t="shared" si="31"/>
        <v>0</v>
      </c>
      <c r="T210" s="33" t="b">
        <f t="shared" si="32"/>
        <v>0</v>
      </c>
      <c r="U210" s="33" t="str">
        <f t="shared" si="33"/>
        <v>PASS</v>
      </c>
      <c r="V210" s="33">
        <f>IF(AND(VLOOKUP(I210,Measures!B:I,7,FALSE)="Y",U210="PASS"),'Point Values'!$B$2,0)</f>
        <v>1</v>
      </c>
      <c r="W210" s="33">
        <f>IF(AND(VLOOKUP(I210,Measures!B:I,8,FALSE)="Y",U210="PASS"),'Point Values'!$B$3,0)</f>
        <v>0</v>
      </c>
      <c r="X210" s="33">
        <f>IF(AND(SUM(V210:W210)=0,U210="PASS"),'Point Values'!$B$4,0)</f>
        <v>0</v>
      </c>
      <c r="Y210" s="33">
        <f>IF(AND(SUM(V210:X210)=0,P210="GT",O210&gt;VLOOKUP(I210,'IIS Wide Rates'!G:I,3,FALSE)),'Point Values'!$B$5,IF(AND(SUM(V210:X210)=0,P210="LT",O210&lt;VLOOKUP(I210,'IIS Wide Rates'!G:I,3,FALSE)),'Point Values'!$B$5,0))</f>
        <v>0</v>
      </c>
      <c r="Z210" s="33">
        <f t="shared" si="35"/>
        <v>1</v>
      </c>
    </row>
    <row r="211" spans="1:26" x14ac:dyDescent="0.25">
      <c r="A211" t="s">
        <v>71</v>
      </c>
      <c r="B211" t="s">
        <v>1107</v>
      </c>
      <c r="C211" s="46">
        <v>1995</v>
      </c>
      <c r="D211" s="46">
        <v>1995</v>
      </c>
      <c r="I211" s="33" t="str">
        <f>VLOOKUP(LEFT(J211,7),Measures!K:L,2,FALSE)</f>
        <v>1.03</v>
      </c>
      <c r="J211" s="33" t="str">
        <f t="shared" si="27"/>
        <v>MQE0684 - Patient name last is present</v>
      </c>
      <c r="K211" s="33" t="str">
        <f t="shared" si="28"/>
        <v>NetSmart MyEvolv</v>
      </c>
      <c r="L211" s="33">
        <f>VLOOKUP(K211,'EHR-Patient Count'!K:M,2,FALSE)</f>
        <v>1995</v>
      </c>
      <c r="M211" s="33">
        <f>VLOOKUP(K211,'EHR-Patient Count'!K:M,3,FALSE)</f>
        <v>8</v>
      </c>
      <c r="N211" s="33">
        <f t="shared" si="29"/>
        <v>1995</v>
      </c>
      <c r="O211" s="37">
        <f t="shared" si="30"/>
        <v>1</v>
      </c>
      <c r="P211" s="33" t="str">
        <f>VLOOKUP(LEFT(J211,7),Measures!K:V,12,FALSE)</f>
        <v>GT</v>
      </c>
      <c r="Q211" s="33" t="str">
        <f>VLOOKUP(LEFT(J211,7),Measures!K:W,13,FALSE)</f>
        <v>99%</v>
      </c>
      <c r="R211" s="33" t="str">
        <f t="shared" si="34"/>
        <v>PASS</v>
      </c>
      <c r="S211" s="33" t="b">
        <f t="shared" si="31"/>
        <v>0</v>
      </c>
      <c r="T211" s="33" t="b">
        <f t="shared" si="32"/>
        <v>0</v>
      </c>
      <c r="U211" s="33" t="str">
        <f t="shared" si="33"/>
        <v>PASS</v>
      </c>
      <c r="V211" s="33">
        <f>IF(AND(VLOOKUP(I211,Measures!B:I,7,FALSE)="Y",U211="PASS"),'Point Values'!$B$2,0)</f>
        <v>1</v>
      </c>
      <c r="W211" s="33">
        <f>IF(AND(VLOOKUP(I211,Measures!B:I,8,FALSE)="Y",U211="PASS"),'Point Values'!$B$3,0)</f>
        <v>0</v>
      </c>
      <c r="X211" s="33">
        <f>IF(AND(SUM(V211:W211)=0,U211="PASS"),'Point Values'!$B$4,0)</f>
        <v>0</v>
      </c>
      <c r="Y211" s="33">
        <f>IF(AND(SUM(V211:X211)=0,P211="GT",O211&gt;VLOOKUP(I211,'IIS Wide Rates'!G:I,3,FALSE)),'Point Values'!$B$5,IF(AND(SUM(V211:X211)=0,P211="LT",O211&lt;VLOOKUP(I211,'IIS Wide Rates'!G:I,3,FALSE)),'Point Values'!$B$5,0))</f>
        <v>0</v>
      </c>
      <c r="Z211" s="33">
        <f t="shared" si="35"/>
        <v>1</v>
      </c>
    </row>
    <row r="212" spans="1:26" x14ac:dyDescent="0.25">
      <c r="A212" t="s">
        <v>71</v>
      </c>
      <c r="B212" t="s">
        <v>1104</v>
      </c>
      <c r="C212" s="46">
        <v>18286</v>
      </c>
      <c r="D212" s="46">
        <v>18286</v>
      </c>
      <c r="I212" s="33" t="str">
        <f>VLOOKUP(LEFT(J212,7),Measures!K:L,2,FALSE)</f>
        <v>1.03</v>
      </c>
      <c r="J212" s="33" t="str">
        <f t="shared" si="27"/>
        <v>MQE0684 - Patient name last is present</v>
      </c>
      <c r="K212" s="33" t="str">
        <f t="shared" si="28"/>
        <v>Azalea Health EHR</v>
      </c>
      <c r="L212" s="33">
        <f>VLOOKUP(K212,'EHR-Patient Count'!K:M,2,FALSE)</f>
        <v>18286</v>
      </c>
      <c r="M212" s="33">
        <f>VLOOKUP(K212,'EHR-Patient Count'!K:M,3,FALSE)</f>
        <v>116</v>
      </c>
      <c r="N212" s="33">
        <f t="shared" si="29"/>
        <v>18286</v>
      </c>
      <c r="O212" s="37">
        <f t="shared" si="30"/>
        <v>1</v>
      </c>
      <c r="P212" s="33" t="str">
        <f>VLOOKUP(LEFT(J212,7),Measures!K:V,12,FALSE)</f>
        <v>GT</v>
      </c>
      <c r="Q212" s="33" t="str">
        <f>VLOOKUP(LEFT(J212,7),Measures!K:W,13,FALSE)</f>
        <v>99%</v>
      </c>
      <c r="R212" s="33" t="str">
        <f t="shared" si="34"/>
        <v>PASS</v>
      </c>
      <c r="S212" s="33" t="b">
        <f t="shared" si="31"/>
        <v>0</v>
      </c>
      <c r="T212" s="33" t="b">
        <f t="shared" si="32"/>
        <v>0</v>
      </c>
      <c r="U212" s="33" t="str">
        <f t="shared" si="33"/>
        <v>PASS</v>
      </c>
      <c r="V212" s="33">
        <f>IF(AND(VLOOKUP(I212,Measures!B:I,7,FALSE)="Y",U212="PASS"),'Point Values'!$B$2,0)</f>
        <v>1</v>
      </c>
      <c r="W212" s="33">
        <f>IF(AND(VLOOKUP(I212,Measures!B:I,8,FALSE)="Y",U212="PASS"),'Point Values'!$B$3,0)</f>
        <v>0</v>
      </c>
      <c r="X212" s="33">
        <f>IF(AND(SUM(V212:W212)=0,U212="PASS"),'Point Values'!$B$4,0)</f>
        <v>0</v>
      </c>
      <c r="Y212" s="33">
        <f>IF(AND(SUM(V212:X212)=0,P212="GT",O212&gt;VLOOKUP(I212,'IIS Wide Rates'!G:I,3,FALSE)),'Point Values'!$B$5,IF(AND(SUM(V212:X212)=0,P212="LT",O212&lt;VLOOKUP(I212,'IIS Wide Rates'!G:I,3,FALSE)),'Point Values'!$B$5,0))</f>
        <v>0</v>
      </c>
      <c r="Z212" s="33">
        <f t="shared" si="35"/>
        <v>1</v>
      </c>
    </row>
    <row r="213" spans="1:26" x14ac:dyDescent="0.25">
      <c r="A213" t="s">
        <v>71</v>
      </c>
      <c r="B213" t="s">
        <v>1102</v>
      </c>
      <c r="C213" s="46">
        <v>2221</v>
      </c>
      <c r="D213" s="46">
        <v>2221</v>
      </c>
      <c r="I213" s="33" t="str">
        <f>VLOOKUP(LEFT(J213,7),Measures!K:L,2,FALSE)</f>
        <v>1.03</v>
      </c>
      <c r="J213" s="33" t="str">
        <f t="shared" si="27"/>
        <v>MQE0684 - Patient name last is present</v>
      </c>
      <c r="K213" s="33" t="str">
        <f t="shared" si="28"/>
        <v>AdvancedMD EHR</v>
      </c>
      <c r="L213" s="33">
        <f>VLOOKUP(K213,'EHR-Patient Count'!K:M,2,FALSE)</f>
        <v>2221</v>
      </c>
      <c r="M213" s="33">
        <f>VLOOKUP(K213,'EHR-Patient Count'!K:M,3,FALSE)</f>
        <v>8</v>
      </c>
      <c r="N213" s="33">
        <f t="shared" si="29"/>
        <v>2221</v>
      </c>
      <c r="O213" s="37">
        <f t="shared" si="30"/>
        <v>1</v>
      </c>
      <c r="P213" s="33" t="str">
        <f>VLOOKUP(LEFT(J213,7),Measures!K:V,12,FALSE)</f>
        <v>GT</v>
      </c>
      <c r="Q213" s="33" t="str">
        <f>VLOOKUP(LEFT(J213,7),Measures!K:W,13,FALSE)</f>
        <v>99%</v>
      </c>
      <c r="R213" s="33" t="str">
        <f t="shared" si="34"/>
        <v>PASS</v>
      </c>
      <c r="S213" s="33" t="b">
        <f t="shared" si="31"/>
        <v>0</v>
      </c>
      <c r="T213" s="33" t="b">
        <f t="shared" si="32"/>
        <v>0</v>
      </c>
      <c r="U213" s="33" t="str">
        <f t="shared" si="33"/>
        <v>PASS</v>
      </c>
      <c r="V213" s="33">
        <f>IF(AND(VLOOKUP(I213,Measures!B:I,7,FALSE)="Y",U213="PASS"),'Point Values'!$B$2,0)</f>
        <v>1</v>
      </c>
      <c r="W213" s="33">
        <f>IF(AND(VLOOKUP(I213,Measures!B:I,8,FALSE)="Y",U213="PASS"),'Point Values'!$B$3,0)</f>
        <v>0</v>
      </c>
      <c r="X213" s="33">
        <f>IF(AND(SUM(V213:W213)=0,U213="PASS"),'Point Values'!$B$4,0)</f>
        <v>0</v>
      </c>
      <c r="Y213" s="33">
        <f>IF(AND(SUM(V213:X213)=0,P213="GT",O213&gt;VLOOKUP(I213,'IIS Wide Rates'!G:I,3,FALSE)),'Point Values'!$B$5,IF(AND(SUM(V213:X213)=0,P213="LT",O213&lt;VLOOKUP(I213,'IIS Wide Rates'!G:I,3,FALSE)),'Point Values'!$B$5,0))</f>
        <v>0</v>
      </c>
      <c r="Z213" s="33">
        <f t="shared" si="35"/>
        <v>1</v>
      </c>
    </row>
    <row r="214" spans="1:26" x14ac:dyDescent="0.25">
      <c r="A214" t="s">
        <v>71</v>
      </c>
      <c r="B214" t="s">
        <v>1097</v>
      </c>
      <c r="C214" s="46">
        <v>3490</v>
      </c>
      <c r="D214" s="46">
        <v>3490</v>
      </c>
      <c r="I214" s="33" t="str">
        <f>VLOOKUP(LEFT(J214,7),Measures!K:L,2,FALSE)</f>
        <v>1.03</v>
      </c>
      <c r="J214" s="33" t="str">
        <f t="shared" si="27"/>
        <v>MQE0684 - Patient name last is present</v>
      </c>
      <c r="K214" s="33" t="str">
        <f t="shared" si="28"/>
        <v>eClinicalWorks V12</v>
      </c>
      <c r="L214" s="33">
        <f>VLOOKUP(K214,'EHR-Patient Count'!K:M,2,FALSE)</f>
        <v>3490</v>
      </c>
      <c r="M214" s="33">
        <f>VLOOKUP(K214,'EHR-Patient Count'!K:M,3,FALSE)</f>
        <v>13</v>
      </c>
      <c r="N214" s="33">
        <f t="shared" si="29"/>
        <v>3490</v>
      </c>
      <c r="O214" s="37">
        <f t="shared" si="30"/>
        <v>1</v>
      </c>
      <c r="P214" s="33" t="str">
        <f>VLOOKUP(LEFT(J214,7),Measures!K:V,12,FALSE)</f>
        <v>GT</v>
      </c>
      <c r="Q214" s="33" t="str">
        <f>VLOOKUP(LEFT(J214,7),Measures!K:W,13,FALSE)</f>
        <v>99%</v>
      </c>
      <c r="R214" s="33" t="str">
        <f t="shared" si="34"/>
        <v>PASS</v>
      </c>
      <c r="S214" s="33" t="b">
        <f t="shared" si="31"/>
        <v>0</v>
      </c>
      <c r="T214" s="33" t="b">
        <f t="shared" si="32"/>
        <v>0</v>
      </c>
      <c r="U214" s="33" t="str">
        <f t="shared" si="33"/>
        <v>PASS</v>
      </c>
      <c r="V214" s="33">
        <f>IF(AND(VLOOKUP(I214,Measures!B:I,7,FALSE)="Y",U214="PASS"),'Point Values'!$B$2,0)</f>
        <v>1</v>
      </c>
      <c r="W214" s="33">
        <f>IF(AND(VLOOKUP(I214,Measures!B:I,8,FALSE)="Y",U214="PASS"),'Point Values'!$B$3,0)</f>
        <v>0</v>
      </c>
      <c r="X214" s="33">
        <f>IF(AND(SUM(V214:W214)=0,U214="PASS"),'Point Values'!$B$4,0)</f>
        <v>0</v>
      </c>
      <c r="Y214" s="33">
        <f>IF(AND(SUM(V214:X214)=0,P214="GT",O214&gt;VLOOKUP(I214,'IIS Wide Rates'!G:I,3,FALSE)),'Point Values'!$B$5,IF(AND(SUM(V214:X214)=0,P214="LT",O214&lt;VLOOKUP(I214,'IIS Wide Rates'!G:I,3,FALSE)),'Point Values'!$B$5,0))</f>
        <v>0</v>
      </c>
      <c r="Z214" s="33">
        <f t="shared" si="35"/>
        <v>1</v>
      </c>
    </row>
    <row r="215" spans="1:26" x14ac:dyDescent="0.25">
      <c r="A215" t="s">
        <v>71</v>
      </c>
      <c r="B215" t="s">
        <v>1106</v>
      </c>
      <c r="C215" s="46">
        <v>552</v>
      </c>
      <c r="D215" s="46">
        <v>552</v>
      </c>
      <c r="I215" s="33" t="str">
        <f>VLOOKUP(LEFT(J215,7),Measures!K:L,2,FALSE)</f>
        <v>1.03</v>
      </c>
      <c r="J215" s="33" t="str">
        <f t="shared" si="27"/>
        <v>MQE0684 - Patient name last is present</v>
      </c>
      <c r="K215" s="33" t="str">
        <f t="shared" si="28"/>
        <v>Experity EHR</v>
      </c>
      <c r="L215" s="33">
        <f>VLOOKUP(K215,'EHR-Patient Count'!K:M,2,FALSE)</f>
        <v>552</v>
      </c>
      <c r="M215" s="33">
        <f>VLOOKUP(K215,'EHR-Patient Count'!K:M,3,FALSE)</f>
        <v>5</v>
      </c>
      <c r="N215" s="33">
        <f t="shared" si="29"/>
        <v>552</v>
      </c>
      <c r="O215" s="37">
        <f t="shared" si="30"/>
        <v>1</v>
      </c>
      <c r="P215" s="33" t="str">
        <f>VLOOKUP(LEFT(J215,7),Measures!K:V,12,FALSE)</f>
        <v>GT</v>
      </c>
      <c r="Q215" s="33" t="str">
        <f>VLOOKUP(LEFT(J215,7),Measures!K:W,13,FALSE)</f>
        <v>99%</v>
      </c>
      <c r="R215" s="33" t="str">
        <f t="shared" si="34"/>
        <v>PASS</v>
      </c>
      <c r="S215" s="33" t="b">
        <f t="shared" si="31"/>
        <v>0</v>
      </c>
      <c r="T215" s="33" t="b">
        <f t="shared" si="32"/>
        <v>0</v>
      </c>
      <c r="U215" s="33" t="str">
        <f t="shared" si="33"/>
        <v>PASS</v>
      </c>
      <c r="V215" s="33">
        <f>IF(AND(VLOOKUP(I215,Measures!B:I,7,FALSE)="Y",U215="PASS"),'Point Values'!$B$2,0)</f>
        <v>1</v>
      </c>
      <c r="W215" s="33">
        <f>IF(AND(VLOOKUP(I215,Measures!B:I,8,FALSE)="Y",U215="PASS"),'Point Values'!$B$3,0)</f>
        <v>0</v>
      </c>
      <c r="X215" s="33">
        <f>IF(AND(SUM(V215:W215)=0,U215="PASS"),'Point Values'!$B$4,0)</f>
        <v>0</v>
      </c>
      <c r="Y215" s="33">
        <f>IF(AND(SUM(V215:X215)=0,P215="GT",O215&gt;VLOOKUP(I215,'IIS Wide Rates'!G:I,3,FALSE)),'Point Values'!$B$5,IF(AND(SUM(V215:X215)=0,P215="LT",O215&lt;VLOOKUP(I215,'IIS Wide Rates'!G:I,3,FALSE)),'Point Values'!$B$5,0))</f>
        <v>0</v>
      </c>
      <c r="Z215" s="33">
        <f t="shared" si="35"/>
        <v>1</v>
      </c>
    </row>
    <row r="216" spans="1:26" x14ac:dyDescent="0.25">
      <c r="A216" t="s">
        <v>71</v>
      </c>
      <c r="B216" t="s">
        <v>1109</v>
      </c>
      <c r="C216" s="46">
        <v>85</v>
      </c>
      <c r="D216" s="46">
        <v>85</v>
      </c>
      <c r="I216" s="33" t="str">
        <f>VLOOKUP(LEFT(J216,7),Measures!K:L,2,FALSE)</f>
        <v>1.03</v>
      </c>
      <c r="J216" s="33" t="str">
        <f t="shared" si="27"/>
        <v>MQE0684 - Patient name last is present</v>
      </c>
      <c r="K216" s="33" t="str">
        <f t="shared" si="28"/>
        <v>OpenEMR (Open Source)</v>
      </c>
      <c r="L216" s="33">
        <f>VLOOKUP(K216,'EHR-Patient Count'!K:M,2,FALSE)</f>
        <v>85</v>
      </c>
      <c r="M216" s="33">
        <f>VLOOKUP(K216,'EHR-Patient Count'!K:M,3,FALSE)</f>
        <v>4</v>
      </c>
      <c r="N216" s="33">
        <f t="shared" si="29"/>
        <v>85</v>
      </c>
      <c r="O216" s="37">
        <f t="shared" si="30"/>
        <v>1</v>
      </c>
      <c r="P216" s="33" t="str">
        <f>VLOOKUP(LEFT(J216,7),Measures!K:V,12,FALSE)</f>
        <v>GT</v>
      </c>
      <c r="Q216" s="33" t="str">
        <f>VLOOKUP(LEFT(J216,7),Measures!K:W,13,FALSE)</f>
        <v>99%</v>
      </c>
      <c r="R216" s="33" t="str">
        <f t="shared" si="34"/>
        <v>PASS</v>
      </c>
      <c r="S216" s="33" t="b">
        <f t="shared" si="31"/>
        <v>0</v>
      </c>
      <c r="T216" s="33" t="b">
        <f t="shared" si="32"/>
        <v>0</v>
      </c>
      <c r="U216" s="33" t="str">
        <f t="shared" si="33"/>
        <v>PASS</v>
      </c>
      <c r="V216" s="33">
        <f>IF(AND(VLOOKUP(I216,Measures!B:I,7,FALSE)="Y",U216="PASS"),'Point Values'!$B$2,0)</f>
        <v>1</v>
      </c>
      <c r="W216" s="33">
        <f>IF(AND(VLOOKUP(I216,Measures!B:I,8,FALSE)="Y",U216="PASS"),'Point Values'!$B$3,0)</f>
        <v>0</v>
      </c>
      <c r="X216" s="33">
        <f>IF(AND(SUM(V216:W216)=0,U216="PASS"),'Point Values'!$B$4,0)</f>
        <v>0</v>
      </c>
      <c r="Y216" s="33">
        <f>IF(AND(SUM(V216:X216)=0,P216="GT",O216&gt;VLOOKUP(I216,'IIS Wide Rates'!G:I,3,FALSE)),'Point Values'!$B$5,IF(AND(SUM(V216:X216)=0,P216="LT",O216&lt;VLOOKUP(I216,'IIS Wide Rates'!G:I,3,FALSE)),'Point Values'!$B$5,0))</f>
        <v>0</v>
      </c>
      <c r="Z216" s="33">
        <f t="shared" si="35"/>
        <v>1</v>
      </c>
    </row>
    <row r="217" spans="1:26" x14ac:dyDescent="0.25">
      <c r="A217" t="s">
        <v>71</v>
      </c>
      <c r="B217" t="s">
        <v>1096</v>
      </c>
      <c r="C217" s="46">
        <v>3619</v>
      </c>
      <c r="D217" s="46">
        <v>3619</v>
      </c>
      <c r="I217" s="33" t="str">
        <f>VLOOKUP(LEFT(J217,7),Measures!K:L,2,FALSE)</f>
        <v>1.03</v>
      </c>
      <c r="J217" s="33" t="str">
        <f t="shared" si="27"/>
        <v>MQE0684 - Patient name last is present</v>
      </c>
      <c r="K217" s="33" t="str">
        <f t="shared" si="28"/>
        <v>Athems Clinicals</v>
      </c>
      <c r="L217" s="33">
        <f>VLOOKUP(K217,'EHR-Patient Count'!K:M,2,FALSE)</f>
        <v>3619</v>
      </c>
      <c r="M217" s="33">
        <f>VLOOKUP(K217,'EHR-Patient Count'!K:M,3,FALSE)</f>
        <v>8</v>
      </c>
      <c r="N217" s="33">
        <f t="shared" si="29"/>
        <v>3619</v>
      </c>
      <c r="O217" s="37">
        <f t="shared" si="30"/>
        <v>1</v>
      </c>
      <c r="P217" s="33" t="str">
        <f>VLOOKUP(LEFT(J217,7),Measures!K:V,12,FALSE)</f>
        <v>GT</v>
      </c>
      <c r="Q217" s="33" t="str">
        <f>VLOOKUP(LEFT(J217,7),Measures!K:W,13,FALSE)</f>
        <v>99%</v>
      </c>
      <c r="R217" s="33" t="str">
        <f t="shared" si="34"/>
        <v>PASS</v>
      </c>
      <c r="S217" s="33" t="b">
        <f t="shared" si="31"/>
        <v>0</v>
      </c>
      <c r="T217" s="33" t="b">
        <f t="shared" si="32"/>
        <v>0</v>
      </c>
      <c r="U217" s="33" t="str">
        <f t="shared" si="33"/>
        <v>PASS</v>
      </c>
      <c r="V217" s="33">
        <f>IF(AND(VLOOKUP(I217,Measures!B:I,7,FALSE)="Y",U217="PASS"),'Point Values'!$B$2,0)</f>
        <v>1</v>
      </c>
      <c r="W217" s="33">
        <f>IF(AND(VLOOKUP(I217,Measures!B:I,8,FALSE)="Y",U217="PASS"),'Point Values'!$B$3,0)</f>
        <v>0</v>
      </c>
      <c r="X217" s="33">
        <f>IF(AND(SUM(V217:W217)=0,U217="PASS"),'Point Values'!$B$4,0)</f>
        <v>0</v>
      </c>
      <c r="Y217" s="33">
        <f>IF(AND(SUM(V217:X217)=0,P217="GT",O217&gt;VLOOKUP(I217,'IIS Wide Rates'!G:I,3,FALSE)),'Point Values'!$B$5,IF(AND(SUM(V217:X217)=0,P217="LT",O217&lt;VLOOKUP(I217,'IIS Wide Rates'!G:I,3,FALSE)),'Point Values'!$B$5,0))</f>
        <v>0</v>
      </c>
      <c r="Z217" s="33">
        <f t="shared" si="35"/>
        <v>1</v>
      </c>
    </row>
    <row r="218" spans="1:26" x14ac:dyDescent="0.25">
      <c r="A218" t="s">
        <v>71</v>
      </c>
      <c r="B218" t="s">
        <v>1100</v>
      </c>
      <c r="C218" s="46">
        <v>104</v>
      </c>
      <c r="D218" s="46">
        <v>104</v>
      </c>
      <c r="I218" s="33" t="str">
        <f>VLOOKUP(LEFT(J218,7),Measures!K:L,2,FALSE)</f>
        <v>1.03</v>
      </c>
      <c r="J218" s="33" t="str">
        <f t="shared" si="27"/>
        <v>MQE0684 - Patient name last is present</v>
      </c>
      <c r="K218" s="33" t="str">
        <f t="shared" si="28"/>
        <v>MEDITECH Expanse</v>
      </c>
      <c r="L218" s="33">
        <f>VLOOKUP(K218,'EHR-Patient Count'!K:M,2,FALSE)</f>
        <v>104</v>
      </c>
      <c r="M218" s="33">
        <f>VLOOKUP(K218,'EHR-Patient Count'!K:M,3,FALSE)</f>
        <v>3</v>
      </c>
      <c r="N218" s="33">
        <f t="shared" si="29"/>
        <v>104</v>
      </c>
      <c r="O218" s="37">
        <f t="shared" si="30"/>
        <v>1</v>
      </c>
      <c r="P218" s="33" t="str">
        <f>VLOOKUP(LEFT(J218,7),Measures!K:V,12,FALSE)</f>
        <v>GT</v>
      </c>
      <c r="Q218" s="33" t="str">
        <f>VLOOKUP(LEFT(J218,7),Measures!K:W,13,FALSE)</f>
        <v>99%</v>
      </c>
      <c r="R218" s="33" t="str">
        <f t="shared" si="34"/>
        <v>PASS</v>
      </c>
      <c r="S218" s="33" t="b">
        <f t="shared" si="31"/>
        <v>0</v>
      </c>
      <c r="T218" s="33" t="b">
        <f t="shared" si="32"/>
        <v>0</v>
      </c>
      <c r="U218" s="33" t="str">
        <f t="shared" si="33"/>
        <v>PASS</v>
      </c>
      <c r="V218" s="33">
        <f>IF(AND(VLOOKUP(I218,Measures!B:I,7,FALSE)="Y",U218="PASS"),'Point Values'!$B$2,0)</f>
        <v>1</v>
      </c>
      <c r="W218" s="33">
        <f>IF(AND(VLOOKUP(I218,Measures!B:I,8,FALSE)="Y",U218="PASS"),'Point Values'!$B$3,0)</f>
        <v>0</v>
      </c>
      <c r="X218" s="33">
        <f>IF(AND(SUM(V218:W218)=0,U218="PASS"),'Point Values'!$B$4,0)</f>
        <v>0</v>
      </c>
      <c r="Y218" s="33">
        <f>IF(AND(SUM(V218:X218)=0,P218="GT",O218&gt;VLOOKUP(I218,'IIS Wide Rates'!G:I,3,FALSE)),'Point Values'!$B$5,IF(AND(SUM(V218:X218)=0,P218="LT",O218&lt;VLOOKUP(I218,'IIS Wide Rates'!G:I,3,FALSE)),'Point Values'!$B$5,0))</f>
        <v>0</v>
      </c>
      <c r="Z218" s="33">
        <f t="shared" si="35"/>
        <v>1</v>
      </c>
    </row>
    <row r="219" spans="1:26" x14ac:dyDescent="0.25">
      <c r="A219" t="s">
        <v>71</v>
      </c>
      <c r="B219" t="s">
        <v>1103</v>
      </c>
      <c r="C219" s="46">
        <v>146</v>
      </c>
      <c r="D219" s="46">
        <v>146</v>
      </c>
      <c r="I219" s="33" t="str">
        <f>VLOOKUP(LEFT(J219,7),Measures!K:L,2,FALSE)</f>
        <v>1.03</v>
      </c>
      <c r="J219" s="33" t="str">
        <f t="shared" si="27"/>
        <v>MQE0684 - Patient name last is present</v>
      </c>
      <c r="K219" s="33" t="str">
        <f t="shared" si="28"/>
        <v>DrChrono EHR</v>
      </c>
      <c r="L219" s="33">
        <f>VLOOKUP(K219,'EHR-Patient Count'!K:M,2,FALSE)</f>
        <v>146</v>
      </c>
      <c r="M219" s="33">
        <f>VLOOKUP(K219,'EHR-Patient Count'!K:M,3,FALSE)</f>
        <v>3</v>
      </c>
      <c r="N219" s="33">
        <f t="shared" si="29"/>
        <v>146</v>
      </c>
      <c r="O219" s="37">
        <f t="shared" si="30"/>
        <v>1</v>
      </c>
      <c r="P219" s="33" t="str">
        <f>VLOOKUP(LEFT(J219,7),Measures!K:V,12,FALSE)</f>
        <v>GT</v>
      </c>
      <c r="Q219" s="33" t="str">
        <f>VLOOKUP(LEFT(J219,7),Measures!K:W,13,FALSE)</f>
        <v>99%</v>
      </c>
      <c r="R219" s="33" t="str">
        <f t="shared" si="34"/>
        <v>PASS</v>
      </c>
      <c r="S219" s="33" t="b">
        <f t="shared" si="31"/>
        <v>0</v>
      </c>
      <c r="T219" s="33" t="b">
        <f t="shared" si="32"/>
        <v>0</v>
      </c>
      <c r="U219" s="33" t="str">
        <f t="shared" si="33"/>
        <v>PASS</v>
      </c>
      <c r="V219" s="33">
        <f>IF(AND(VLOOKUP(I219,Measures!B:I,7,FALSE)="Y",U219="PASS"),'Point Values'!$B$2,0)</f>
        <v>1</v>
      </c>
      <c r="W219" s="33">
        <f>IF(AND(VLOOKUP(I219,Measures!B:I,8,FALSE)="Y",U219="PASS"),'Point Values'!$B$3,0)</f>
        <v>0</v>
      </c>
      <c r="X219" s="33">
        <f>IF(AND(SUM(V219:W219)=0,U219="PASS"),'Point Values'!$B$4,0)</f>
        <v>0</v>
      </c>
      <c r="Y219" s="33">
        <f>IF(AND(SUM(V219:X219)=0,P219="GT",O219&gt;VLOOKUP(I219,'IIS Wide Rates'!G:I,3,FALSE)),'Point Values'!$B$5,IF(AND(SUM(V219:X219)=0,P219="LT",O219&lt;VLOOKUP(I219,'IIS Wide Rates'!G:I,3,FALSE)),'Point Values'!$B$5,0))</f>
        <v>0</v>
      </c>
      <c r="Z219" s="33">
        <f t="shared" si="35"/>
        <v>1</v>
      </c>
    </row>
    <row r="220" spans="1:26" x14ac:dyDescent="0.25">
      <c r="A220" t="s">
        <v>71</v>
      </c>
      <c r="B220" t="s">
        <v>1108</v>
      </c>
      <c r="C220" s="46">
        <v>55</v>
      </c>
      <c r="D220" s="46">
        <v>55</v>
      </c>
      <c r="I220" s="33" t="str">
        <f>VLOOKUP(LEFT(J220,7),Measures!K:L,2,FALSE)</f>
        <v>1.03</v>
      </c>
      <c r="J220" s="33" t="str">
        <f t="shared" si="27"/>
        <v>MQE0684 - Patient name last is present</v>
      </c>
      <c r="K220" s="33" t="str">
        <f t="shared" si="28"/>
        <v>MatrixCare EHR</v>
      </c>
      <c r="L220" s="33">
        <f>VLOOKUP(K220,'EHR-Patient Count'!K:M,2,FALSE)</f>
        <v>55</v>
      </c>
      <c r="M220" s="33">
        <f>VLOOKUP(K220,'EHR-Patient Count'!K:M,3,FALSE)</f>
        <v>5</v>
      </c>
      <c r="N220" s="33">
        <f t="shared" si="29"/>
        <v>55</v>
      </c>
      <c r="O220" s="37">
        <f t="shared" si="30"/>
        <v>1</v>
      </c>
      <c r="P220" s="33" t="str">
        <f>VLOOKUP(LEFT(J220,7),Measures!K:V,12,FALSE)</f>
        <v>GT</v>
      </c>
      <c r="Q220" s="33" t="str">
        <f>VLOOKUP(LEFT(J220,7),Measures!K:W,13,FALSE)</f>
        <v>99%</v>
      </c>
      <c r="R220" s="33" t="str">
        <f t="shared" si="34"/>
        <v>PASS</v>
      </c>
      <c r="S220" s="33" t="b">
        <f t="shared" si="31"/>
        <v>0</v>
      </c>
      <c r="T220" s="33" t="b">
        <f t="shared" si="32"/>
        <v>0</v>
      </c>
      <c r="U220" s="33" t="str">
        <f t="shared" si="33"/>
        <v>PASS</v>
      </c>
      <c r="V220" s="33">
        <f>IF(AND(VLOOKUP(I220,Measures!B:I,7,FALSE)="Y",U220="PASS"),'Point Values'!$B$2,0)</f>
        <v>1</v>
      </c>
      <c r="W220" s="33">
        <f>IF(AND(VLOOKUP(I220,Measures!B:I,8,FALSE)="Y",U220="PASS"),'Point Values'!$B$3,0)</f>
        <v>0</v>
      </c>
      <c r="X220" s="33">
        <f>IF(AND(SUM(V220:W220)=0,U220="PASS"),'Point Values'!$B$4,0)</f>
        <v>0</v>
      </c>
      <c r="Y220" s="33">
        <f>IF(AND(SUM(V220:X220)=0,P220="GT",O220&gt;VLOOKUP(I220,'IIS Wide Rates'!G:I,3,FALSE)),'Point Values'!$B$5,IF(AND(SUM(V220:X220)=0,P220="LT",O220&lt;VLOOKUP(I220,'IIS Wide Rates'!G:I,3,FALSE)),'Point Values'!$B$5,0))</f>
        <v>0</v>
      </c>
      <c r="Z220" s="33">
        <f t="shared" si="35"/>
        <v>1</v>
      </c>
    </row>
    <row r="221" spans="1:26" x14ac:dyDescent="0.25">
      <c r="A221" t="s">
        <v>71</v>
      </c>
      <c r="B221" t="s">
        <v>1099</v>
      </c>
      <c r="C221" s="46">
        <v>369</v>
      </c>
      <c r="D221" s="46">
        <v>369</v>
      </c>
      <c r="I221" s="33" t="str">
        <f>VLOOKUP(LEFT(J221,7),Measures!K:L,2,FALSE)</f>
        <v>1.03</v>
      </c>
      <c r="J221" s="33" t="str">
        <f t="shared" si="27"/>
        <v>MQE0684 - Patient name last is present</v>
      </c>
      <c r="K221" s="33" t="str">
        <f t="shared" si="28"/>
        <v>Veradigm EHR (formerly Allscripts)</v>
      </c>
      <c r="L221" s="33">
        <f>VLOOKUP(K221,'EHR-Patient Count'!K:M,2,FALSE)</f>
        <v>369</v>
      </c>
      <c r="M221" s="33">
        <f>VLOOKUP(K221,'EHR-Patient Count'!K:M,3,FALSE)</f>
        <v>13</v>
      </c>
      <c r="N221" s="33">
        <f t="shared" si="29"/>
        <v>369</v>
      </c>
      <c r="O221" s="37">
        <f t="shared" si="30"/>
        <v>1</v>
      </c>
      <c r="P221" s="33" t="str">
        <f>VLOOKUP(LEFT(J221,7),Measures!K:V,12,FALSE)</f>
        <v>GT</v>
      </c>
      <c r="Q221" s="33" t="str">
        <f>VLOOKUP(LEFT(J221,7),Measures!K:W,13,FALSE)</f>
        <v>99%</v>
      </c>
      <c r="R221" s="33" t="str">
        <f t="shared" si="34"/>
        <v>PASS</v>
      </c>
      <c r="S221" s="33" t="b">
        <f t="shared" si="31"/>
        <v>0</v>
      </c>
      <c r="T221" s="33" t="b">
        <f t="shared" si="32"/>
        <v>0</v>
      </c>
      <c r="U221" s="33" t="str">
        <f t="shared" si="33"/>
        <v>PASS</v>
      </c>
      <c r="V221" s="33">
        <f>IF(AND(VLOOKUP(I221,Measures!B:I,7,FALSE)="Y",U221="PASS"),'Point Values'!$B$2,0)</f>
        <v>1</v>
      </c>
      <c r="W221" s="33">
        <f>IF(AND(VLOOKUP(I221,Measures!B:I,8,FALSE)="Y",U221="PASS"),'Point Values'!$B$3,0)</f>
        <v>0</v>
      </c>
      <c r="X221" s="33">
        <f>IF(AND(SUM(V221:W221)=0,U221="PASS"),'Point Values'!$B$4,0)</f>
        <v>0</v>
      </c>
      <c r="Y221" s="33">
        <f>IF(AND(SUM(V221:X221)=0,P221="GT",O221&gt;VLOOKUP(I221,'IIS Wide Rates'!G:I,3,FALSE)),'Point Values'!$B$5,IF(AND(SUM(V221:X221)=0,P221="LT",O221&lt;VLOOKUP(I221,'IIS Wide Rates'!G:I,3,FALSE)),'Point Values'!$B$5,0))</f>
        <v>0</v>
      </c>
      <c r="Z221" s="33">
        <f t="shared" si="35"/>
        <v>1</v>
      </c>
    </row>
    <row r="222" spans="1:26" x14ac:dyDescent="0.25">
      <c r="A222" t="s">
        <v>71</v>
      </c>
      <c r="B222" t="s">
        <v>1095</v>
      </c>
      <c r="C222" s="46">
        <v>14</v>
      </c>
      <c r="D222" s="46">
        <v>14</v>
      </c>
      <c r="I222" s="33" t="str">
        <f>VLOOKUP(LEFT(J222,7),Measures!K:L,2,FALSE)</f>
        <v>1.03</v>
      </c>
      <c r="J222" s="33" t="str">
        <f t="shared" si="27"/>
        <v>MQE0684 - Patient name last is present</v>
      </c>
      <c r="K222" s="33" t="str">
        <f t="shared" si="28"/>
        <v>Epic Systems (EpicCare)</v>
      </c>
      <c r="L222" s="33">
        <f>VLOOKUP(K222,'EHR-Patient Count'!K:M,2,FALSE)</f>
        <v>14</v>
      </c>
      <c r="M222" s="33">
        <f>VLOOKUP(K222,'EHR-Patient Count'!K:M,3,FALSE)</f>
        <v>1</v>
      </c>
      <c r="N222" s="33">
        <f t="shared" si="29"/>
        <v>14</v>
      </c>
      <c r="O222" s="37">
        <f t="shared" si="30"/>
        <v>1</v>
      </c>
      <c r="P222" s="33" t="str">
        <f>VLOOKUP(LEFT(J222,7),Measures!K:V,12,FALSE)</f>
        <v>GT</v>
      </c>
      <c r="Q222" s="33" t="str">
        <f>VLOOKUP(LEFT(J222,7),Measures!K:W,13,FALSE)</f>
        <v>99%</v>
      </c>
      <c r="R222" s="33" t="str">
        <f t="shared" si="34"/>
        <v>PASS</v>
      </c>
      <c r="S222" s="33" t="b">
        <f t="shared" si="31"/>
        <v>0</v>
      </c>
      <c r="T222" s="33" t="b">
        <f t="shared" si="32"/>
        <v>0</v>
      </c>
      <c r="U222" s="33" t="str">
        <f t="shared" si="33"/>
        <v>PASS</v>
      </c>
      <c r="V222" s="33">
        <f>IF(AND(VLOOKUP(I222,Measures!B:I,7,FALSE)="Y",U222="PASS"),'Point Values'!$B$2,0)</f>
        <v>1</v>
      </c>
      <c r="W222" s="33">
        <f>IF(AND(VLOOKUP(I222,Measures!B:I,8,FALSE)="Y",U222="PASS"),'Point Values'!$B$3,0)</f>
        <v>0</v>
      </c>
      <c r="X222" s="33">
        <f>IF(AND(SUM(V222:W222)=0,U222="PASS"),'Point Values'!$B$4,0)</f>
        <v>0</v>
      </c>
      <c r="Y222" s="33">
        <f>IF(AND(SUM(V222:X222)=0,P222="GT",O222&gt;VLOOKUP(I222,'IIS Wide Rates'!G:I,3,FALSE)),'Point Values'!$B$5,IF(AND(SUM(V222:X222)=0,P222="LT",O222&lt;VLOOKUP(I222,'IIS Wide Rates'!G:I,3,FALSE)),'Point Values'!$B$5,0))</f>
        <v>0</v>
      </c>
      <c r="Z222" s="33">
        <f t="shared" si="35"/>
        <v>1</v>
      </c>
    </row>
    <row r="223" spans="1:26" x14ac:dyDescent="0.25">
      <c r="A223" t="s">
        <v>71</v>
      </c>
      <c r="B223" t="s">
        <v>1098</v>
      </c>
      <c r="C223" s="46">
        <v>5</v>
      </c>
      <c r="D223" s="46">
        <v>5</v>
      </c>
      <c r="I223" s="33" t="str">
        <f>VLOOKUP(LEFT(J223,7),Measures!K:L,2,FALSE)</f>
        <v>1.03</v>
      </c>
      <c r="J223" s="33" t="str">
        <f t="shared" si="27"/>
        <v>MQE0684 - Patient name last is present</v>
      </c>
      <c r="K223" s="33" t="str">
        <f t="shared" si="28"/>
        <v>NextGen Enterprise EHR</v>
      </c>
      <c r="L223" s="33">
        <f>VLOOKUP(K223,'EHR-Patient Count'!K:M,2,FALSE)</f>
        <v>5</v>
      </c>
      <c r="M223" s="33">
        <f>VLOOKUP(K223,'EHR-Patient Count'!K:M,3,FALSE)</f>
        <v>2</v>
      </c>
      <c r="N223" s="33">
        <f t="shared" si="29"/>
        <v>5</v>
      </c>
      <c r="O223" s="37">
        <f t="shared" si="30"/>
        <v>1</v>
      </c>
      <c r="P223" s="33" t="str">
        <f>VLOOKUP(LEFT(J223,7),Measures!K:V,12,FALSE)</f>
        <v>GT</v>
      </c>
      <c r="Q223" s="33" t="str">
        <f>VLOOKUP(LEFT(J223,7),Measures!K:W,13,FALSE)</f>
        <v>99%</v>
      </c>
      <c r="R223" s="33" t="str">
        <f t="shared" si="34"/>
        <v>PASS</v>
      </c>
      <c r="S223" s="33" t="b">
        <f t="shared" si="31"/>
        <v>0</v>
      </c>
      <c r="T223" s="33" t="b">
        <f t="shared" si="32"/>
        <v>0</v>
      </c>
      <c r="U223" s="33" t="str">
        <f t="shared" si="33"/>
        <v>PASS</v>
      </c>
      <c r="V223" s="33">
        <f>IF(AND(VLOOKUP(I223,Measures!B:I,7,FALSE)="Y",U223="PASS"),'Point Values'!$B$2,0)</f>
        <v>1</v>
      </c>
      <c r="W223" s="33">
        <f>IF(AND(VLOOKUP(I223,Measures!B:I,8,FALSE)="Y",U223="PASS"),'Point Values'!$B$3,0)</f>
        <v>0</v>
      </c>
      <c r="X223" s="33">
        <f>IF(AND(SUM(V223:W223)=0,U223="PASS"),'Point Values'!$B$4,0)</f>
        <v>0</v>
      </c>
      <c r="Y223" s="33">
        <f>IF(AND(SUM(V223:X223)=0,P223="GT",O223&gt;VLOOKUP(I223,'IIS Wide Rates'!G:I,3,FALSE)),'Point Values'!$B$5,IF(AND(SUM(V223:X223)=0,P223="LT",O223&lt;VLOOKUP(I223,'IIS Wide Rates'!G:I,3,FALSE)),'Point Values'!$B$5,0))</f>
        <v>0</v>
      </c>
      <c r="Z223" s="33">
        <f t="shared" si="35"/>
        <v>1</v>
      </c>
    </row>
    <row r="224" spans="1:26" x14ac:dyDescent="0.25">
      <c r="A224" t="s">
        <v>71</v>
      </c>
      <c r="B224" t="s">
        <v>1101</v>
      </c>
      <c r="C224" s="46">
        <v>9</v>
      </c>
      <c r="D224" s="46">
        <v>9</v>
      </c>
      <c r="I224" s="33" t="str">
        <f>VLOOKUP(LEFT(J224,7),Measures!K:L,2,FALSE)</f>
        <v>1.03</v>
      </c>
      <c r="J224" s="33" t="str">
        <f t="shared" si="27"/>
        <v>MQE0684 - Patient name last is present</v>
      </c>
      <c r="K224" s="33" t="str">
        <f t="shared" si="28"/>
        <v>Greenway Health (Prime Suite)</v>
      </c>
      <c r="L224" s="33">
        <f>VLOOKUP(K224,'EHR-Patient Count'!K:M,2,FALSE)</f>
        <v>9</v>
      </c>
      <c r="M224" s="33">
        <f>VLOOKUP(K224,'EHR-Patient Count'!K:M,3,FALSE)</f>
        <v>1</v>
      </c>
      <c r="N224" s="33">
        <f t="shared" si="29"/>
        <v>9</v>
      </c>
      <c r="O224" s="37">
        <f t="shared" si="30"/>
        <v>1</v>
      </c>
      <c r="P224" s="33" t="str">
        <f>VLOOKUP(LEFT(J224,7),Measures!K:V,12,FALSE)</f>
        <v>GT</v>
      </c>
      <c r="Q224" s="33" t="str">
        <f>VLOOKUP(LEFT(J224,7),Measures!K:W,13,FALSE)</f>
        <v>99%</v>
      </c>
      <c r="R224" s="33" t="str">
        <f t="shared" si="34"/>
        <v>PASS</v>
      </c>
      <c r="S224" s="33" t="b">
        <f t="shared" si="31"/>
        <v>0</v>
      </c>
      <c r="T224" s="33" t="b">
        <f t="shared" si="32"/>
        <v>0</v>
      </c>
      <c r="U224" s="33" t="str">
        <f t="shared" si="33"/>
        <v>PASS</v>
      </c>
      <c r="V224" s="33">
        <f>IF(AND(VLOOKUP(I224,Measures!B:I,7,FALSE)="Y",U224="PASS"),'Point Values'!$B$2,0)</f>
        <v>1</v>
      </c>
      <c r="W224" s="33">
        <f>IF(AND(VLOOKUP(I224,Measures!B:I,8,FALSE)="Y",U224="PASS"),'Point Values'!$B$3,0)</f>
        <v>0</v>
      </c>
      <c r="X224" s="33">
        <f>IF(AND(SUM(V224:W224)=0,U224="PASS"),'Point Values'!$B$4,0)</f>
        <v>0</v>
      </c>
      <c r="Y224" s="33">
        <f>IF(AND(SUM(V224:X224)=0,P224="GT",O224&gt;VLOOKUP(I224,'IIS Wide Rates'!G:I,3,FALSE)),'Point Values'!$B$5,IF(AND(SUM(V224:X224)=0,P224="LT",O224&lt;VLOOKUP(I224,'IIS Wide Rates'!G:I,3,FALSE)),'Point Values'!$B$5,0))</f>
        <v>0</v>
      </c>
      <c r="Z224" s="33">
        <f t="shared" si="35"/>
        <v>1</v>
      </c>
    </row>
    <row r="225" spans="1:26" x14ac:dyDescent="0.25">
      <c r="A225" t="s">
        <v>71</v>
      </c>
      <c r="B225" t="s">
        <v>1105</v>
      </c>
      <c r="C225" s="46">
        <v>2</v>
      </c>
      <c r="D225" s="46">
        <v>2</v>
      </c>
      <c r="I225" s="33" t="str">
        <f>VLOOKUP(LEFT(J225,7),Measures!K:L,2,FALSE)</f>
        <v>1.03</v>
      </c>
      <c r="J225" s="33" t="str">
        <f t="shared" si="27"/>
        <v>MQE0684 - Patient name last is present</v>
      </c>
      <c r="K225" s="33" t="str">
        <f t="shared" si="28"/>
        <v>CompuGroup Medical (CGM APRIMA)</v>
      </c>
      <c r="L225" s="33">
        <f>VLOOKUP(K225,'EHR-Patient Count'!K:M,2,FALSE)</f>
        <v>2</v>
      </c>
      <c r="M225" s="33">
        <f>VLOOKUP(K225,'EHR-Patient Count'!K:M,3,FALSE)</f>
        <v>1</v>
      </c>
      <c r="N225" s="33">
        <f t="shared" si="29"/>
        <v>2</v>
      </c>
      <c r="O225" s="37">
        <f t="shared" si="30"/>
        <v>1</v>
      </c>
      <c r="P225" s="33" t="str">
        <f>VLOOKUP(LEFT(J225,7),Measures!K:V,12,FALSE)</f>
        <v>GT</v>
      </c>
      <c r="Q225" s="33" t="str">
        <f>VLOOKUP(LEFT(J225,7),Measures!K:W,13,FALSE)</f>
        <v>99%</v>
      </c>
      <c r="R225" s="33" t="str">
        <f t="shared" si="34"/>
        <v>PASS</v>
      </c>
      <c r="S225" s="33" t="b">
        <f t="shared" si="31"/>
        <v>0</v>
      </c>
      <c r="T225" s="33" t="b">
        <f t="shared" si="32"/>
        <v>0</v>
      </c>
      <c r="U225" s="33" t="str">
        <f t="shared" si="33"/>
        <v>PASS</v>
      </c>
      <c r="V225" s="33">
        <f>IF(AND(VLOOKUP(I225,Measures!B:I,7,FALSE)="Y",U225="PASS"),'Point Values'!$B$2,0)</f>
        <v>1</v>
      </c>
      <c r="W225" s="33">
        <f>IF(AND(VLOOKUP(I225,Measures!B:I,8,FALSE)="Y",U225="PASS"),'Point Values'!$B$3,0)</f>
        <v>0</v>
      </c>
      <c r="X225" s="33">
        <f>IF(AND(SUM(V225:W225)=0,U225="PASS"),'Point Values'!$B$4,0)</f>
        <v>0</v>
      </c>
      <c r="Y225" s="33">
        <f>IF(AND(SUM(V225:X225)=0,P225="GT",O225&gt;VLOOKUP(I225,'IIS Wide Rates'!G:I,3,FALSE)),'Point Values'!$B$5,IF(AND(SUM(V225:X225)=0,P225="LT",O225&lt;VLOOKUP(I225,'IIS Wide Rates'!G:I,3,FALSE)),'Point Values'!$B$5,0))</f>
        <v>0</v>
      </c>
      <c r="Z225" s="33">
        <f t="shared" si="35"/>
        <v>1</v>
      </c>
    </row>
    <row r="226" spans="1:26" x14ac:dyDescent="0.25">
      <c r="A226" t="s">
        <v>68</v>
      </c>
      <c r="B226" t="s">
        <v>52</v>
      </c>
      <c r="C226" s="46">
        <v>482</v>
      </c>
      <c r="D226" s="46">
        <v>537</v>
      </c>
      <c r="I226" s="33" t="str">
        <f>VLOOKUP(LEFT(J226,7),Measures!K:L,2,FALSE)</f>
        <v>1.02</v>
      </c>
      <c r="J226" s="33" t="str">
        <f t="shared" si="27"/>
        <v>MQE0685 - Patient middle name is present</v>
      </c>
      <c r="K226" s="33" t="str">
        <f t="shared" si="28"/>
        <v>No EHR Specified</v>
      </c>
      <c r="L226" s="33">
        <f>VLOOKUP(K226,'EHR-Patient Count'!K:M,2,FALSE)</f>
        <v>537</v>
      </c>
      <c r="M226" s="33">
        <f>VLOOKUP(K226,'EHR-Patient Count'!K:M,3,FALSE)</f>
        <v>20</v>
      </c>
      <c r="N226" s="33">
        <f t="shared" si="29"/>
        <v>482</v>
      </c>
      <c r="O226" s="37">
        <f t="shared" si="30"/>
        <v>0.89757914338919931</v>
      </c>
      <c r="P226" s="33" t="str">
        <f>VLOOKUP(LEFT(J226,7),Measures!K:V,12,FALSE)</f>
        <v>GT</v>
      </c>
      <c r="Q226" s="33" t="str">
        <f>VLOOKUP(LEFT(J226,7),Measures!K:W,13,FALSE)</f>
        <v>75%</v>
      </c>
      <c r="R226" s="33" t="str">
        <f t="shared" si="34"/>
        <v>PASS</v>
      </c>
      <c r="S226" s="33" t="b">
        <f t="shared" si="31"/>
        <v>0</v>
      </c>
      <c r="T226" s="33" t="b">
        <f t="shared" si="32"/>
        <v>0</v>
      </c>
      <c r="U226" s="33" t="str">
        <f t="shared" si="33"/>
        <v>PASS</v>
      </c>
      <c r="V226" s="33">
        <f>IF(AND(VLOOKUP(I226,Measures!B:I,7,FALSE)="Y",U226="PASS"),'Point Values'!$B$2,0)</f>
        <v>0</v>
      </c>
      <c r="W226" s="33">
        <f>IF(AND(VLOOKUP(I226,Measures!B:I,8,FALSE)="Y",U226="PASS"),'Point Values'!$B$3,0)</f>
        <v>0.75</v>
      </c>
      <c r="X226" s="33">
        <f>IF(AND(SUM(V226:W226)=0,U226="PASS"),'Point Values'!$B$4,0)</f>
        <v>0</v>
      </c>
      <c r="Y226" s="33">
        <f>IF(AND(SUM(V226:X226)=0,P226="GT",O226&gt;VLOOKUP(I226,'IIS Wide Rates'!G:I,3,FALSE)),'Point Values'!$B$5,IF(AND(SUM(V226:X226)=0,P226="LT",O226&lt;VLOOKUP(I226,'IIS Wide Rates'!G:I,3,FALSE)),'Point Values'!$B$5,0))</f>
        <v>0</v>
      </c>
      <c r="Z226" s="33">
        <f t="shared" si="35"/>
        <v>0.75</v>
      </c>
    </row>
    <row r="227" spans="1:26" x14ac:dyDescent="0.25">
      <c r="A227" t="s">
        <v>68</v>
      </c>
      <c r="B227" t="s">
        <v>1107</v>
      </c>
      <c r="C227" s="46">
        <v>1791</v>
      </c>
      <c r="D227" s="46">
        <v>1995</v>
      </c>
      <c r="I227" s="33" t="str">
        <f>VLOOKUP(LEFT(J227,7),Measures!K:L,2,FALSE)</f>
        <v>1.02</v>
      </c>
      <c r="J227" s="33" t="str">
        <f t="shared" si="27"/>
        <v>MQE0685 - Patient middle name is present</v>
      </c>
      <c r="K227" s="33" t="str">
        <f t="shared" si="28"/>
        <v>NetSmart MyEvolv</v>
      </c>
      <c r="L227" s="33">
        <f>VLOOKUP(K227,'EHR-Patient Count'!K:M,2,FALSE)</f>
        <v>1995</v>
      </c>
      <c r="M227" s="33">
        <f>VLOOKUP(K227,'EHR-Patient Count'!K:M,3,FALSE)</f>
        <v>8</v>
      </c>
      <c r="N227" s="33">
        <f t="shared" si="29"/>
        <v>1791</v>
      </c>
      <c r="O227" s="37">
        <f t="shared" si="30"/>
        <v>0.89774436090225562</v>
      </c>
      <c r="P227" s="33" t="str">
        <f>VLOOKUP(LEFT(J227,7),Measures!K:V,12,FALSE)</f>
        <v>GT</v>
      </c>
      <c r="Q227" s="33" t="str">
        <f>VLOOKUP(LEFT(J227,7),Measures!K:W,13,FALSE)</f>
        <v>75%</v>
      </c>
      <c r="R227" s="33" t="str">
        <f t="shared" si="34"/>
        <v>PASS</v>
      </c>
      <c r="S227" s="33" t="b">
        <f t="shared" si="31"/>
        <v>0</v>
      </c>
      <c r="T227" s="33" t="b">
        <f t="shared" si="32"/>
        <v>0</v>
      </c>
      <c r="U227" s="33" t="str">
        <f t="shared" si="33"/>
        <v>PASS</v>
      </c>
      <c r="V227" s="33">
        <f>IF(AND(VLOOKUP(I227,Measures!B:I,7,FALSE)="Y",U227="PASS"),'Point Values'!$B$2,0)</f>
        <v>0</v>
      </c>
      <c r="W227" s="33">
        <f>IF(AND(VLOOKUP(I227,Measures!B:I,8,FALSE)="Y",U227="PASS"),'Point Values'!$B$3,0)</f>
        <v>0.75</v>
      </c>
      <c r="X227" s="33">
        <f>IF(AND(SUM(V227:W227)=0,U227="PASS"),'Point Values'!$B$4,0)</f>
        <v>0</v>
      </c>
      <c r="Y227" s="33">
        <f>IF(AND(SUM(V227:X227)=0,P227="GT",O227&gt;VLOOKUP(I227,'IIS Wide Rates'!G:I,3,FALSE)),'Point Values'!$B$5,IF(AND(SUM(V227:X227)=0,P227="LT",O227&lt;VLOOKUP(I227,'IIS Wide Rates'!G:I,3,FALSE)),'Point Values'!$B$5,0))</f>
        <v>0</v>
      </c>
      <c r="Z227" s="33">
        <f t="shared" si="35"/>
        <v>0.75</v>
      </c>
    </row>
    <row r="228" spans="1:26" x14ac:dyDescent="0.25">
      <c r="A228" t="s">
        <v>68</v>
      </c>
      <c r="B228" t="s">
        <v>1104</v>
      </c>
      <c r="C228" s="46">
        <v>16171</v>
      </c>
      <c r="D228" s="46">
        <v>18286</v>
      </c>
      <c r="I228" s="33" t="str">
        <f>VLOOKUP(LEFT(J228,7),Measures!K:L,2,FALSE)</f>
        <v>1.02</v>
      </c>
      <c r="J228" s="33" t="str">
        <f t="shared" si="27"/>
        <v>MQE0685 - Patient middle name is present</v>
      </c>
      <c r="K228" s="33" t="str">
        <f t="shared" si="28"/>
        <v>Azalea Health EHR</v>
      </c>
      <c r="L228" s="33">
        <f>VLOOKUP(K228,'EHR-Patient Count'!K:M,2,FALSE)</f>
        <v>18286</v>
      </c>
      <c r="M228" s="33">
        <f>VLOOKUP(K228,'EHR-Patient Count'!K:M,3,FALSE)</f>
        <v>116</v>
      </c>
      <c r="N228" s="33">
        <f t="shared" si="29"/>
        <v>16171</v>
      </c>
      <c r="O228" s="37">
        <f t="shared" si="30"/>
        <v>0.88433774472273874</v>
      </c>
      <c r="P228" s="33" t="str">
        <f>VLOOKUP(LEFT(J228,7),Measures!K:V,12,FALSE)</f>
        <v>GT</v>
      </c>
      <c r="Q228" s="33" t="str">
        <f>VLOOKUP(LEFT(J228,7),Measures!K:W,13,FALSE)</f>
        <v>75%</v>
      </c>
      <c r="R228" s="33" t="str">
        <f t="shared" si="34"/>
        <v>PASS</v>
      </c>
      <c r="S228" s="33" t="b">
        <f t="shared" si="31"/>
        <v>0</v>
      </c>
      <c r="T228" s="33" t="b">
        <f t="shared" si="32"/>
        <v>0</v>
      </c>
      <c r="U228" s="33" t="str">
        <f t="shared" si="33"/>
        <v>PASS</v>
      </c>
      <c r="V228" s="33">
        <f>IF(AND(VLOOKUP(I228,Measures!B:I,7,FALSE)="Y",U228="PASS"),'Point Values'!$B$2,0)</f>
        <v>0</v>
      </c>
      <c r="W228" s="33">
        <f>IF(AND(VLOOKUP(I228,Measures!B:I,8,FALSE)="Y",U228="PASS"),'Point Values'!$B$3,0)</f>
        <v>0.75</v>
      </c>
      <c r="X228" s="33">
        <f>IF(AND(SUM(V228:W228)=0,U228="PASS"),'Point Values'!$B$4,0)</f>
        <v>0</v>
      </c>
      <c r="Y228" s="33">
        <f>IF(AND(SUM(V228:X228)=0,P228="GT",O228&gt;VLOOKUP(I228,'IIS Wide Rates'!G:I,3,FALSE)),'Point Values'!$B$5,IF(AND(SUM(V228:X228)=0,P228="LT",O228&lt;VLOOKUP(I228,'IIS Wide Rates'!G:I,3,FALSE)),'Point Values'!$B$5,0))</f>
        <v>0</v>
      </c>
      <c r="Z228" s="33">
        <f t="shared" si="35"/>
        <v>0.75</v>
      </c>
    </row>
    <row r="229" spans="1:26" x14ac:dyDescent="0.25">
      <c r="A229" t="s">
        <v>68</v>
      </c>
      <c r="B229" t="s">
        <v>1102</v>
      </c>
      <c r="C229" s="46">
        <v>1917</v>
      </c>
      <c r="D229" s="46">
        <v>2221</v>
      </c>
      <c r="I229" s="33" t="str">
        <f>VLOOKUP(LEFT(J229,7),Measures!K:L,2,FALSE)</f>
        <v>1.02</v>
      </c>
      <c r="J229" s="33" t="str">
        <f t="shared" si="27"/>
        <v>MQE0685 - Patient middle name is present</v>
      </c>
      <c r="K229" s="33" t="str">
        <f t="shared" si="28"/>
        <v>AdvancedMD EHR</v>
      </c>
      <c r="L229" s="33">
        <f>VLOOKUP(K229,'EHR-Patient Count'!K:M,2,FALSE)</f>
        <v>2221</v>
      </c>
      <c r="M229" s="33">
        <f>VLOOKUP(K229,'EHR-Patient Count'!K:M,3,FALSE)</f>
        <v>8</v>
      </c>
      <c r="N229" s="33">
        <f t="shared" si="29"/>
        <v>1917</v>
      </c>
      <c r="O229" s="37">
        <f t="shared" si="30"/>
        <v>0.86312471859522732</v>
      </c>
      <c r="P229" s="33" t="str">
        <f>VLOOKUP(LEFT(J229,7),Measures!K:V,12,FALSE)</f>
        <v>GT</v>
      </c>
      <c r="Q229" s="33" t="str">
        <f>VLOOKUP(LEFT(J229,7),Measures!K:W,13,FALSE)</f>
        <v>75%</v>
      </c>
      <c r="R229" s="33" t="str">
        <f t="shared" si="34"/>
        <v>PASS</v>
      </c>
      <c r="S229" s="33" t="b">
        <f t="shared" si="31"/>
        <v>0</v>
      </c>
      <c r="T229" s="33" t="b">
        <f t="shared" si="32"/>
        <v>0</v>
      </c>
      <c r="U229" s="33" t="str">
        <f t="shared" si="33"/>
        <v>PASS</v>
      </c>
      <c r="V229" s="33">
        <f>IF(AND(VLOOKUP(I229,Measures!B:I,7,FALSE)="Y",U229="PASS"),'Point Values'!$B$2,0)</f>
        <v>0</v>
      </c>
      <c r="W229" s="33">
        <f>IF(AND(VLOOKUP(I229,Measures!B:I,8,FALSE)="Y",U229="PASS"),'Point Values'!$B$3,0)</f>
        <v>0.75</v>
      </c>
      <c r="X229" s="33">
        <f>IF(AND(SUM(V229:W229)=0,U229="PASS"),'Point Values'!$B$4,0)</f>
        <v>0</v>
      </c>
      <c r="Y229" s="33">
        <f>IF(AND(SUM(V229:X229)=0,P229="GT",O229&gt;VLOOKUP(I229,'IIS Wide Rates'!G:I,3,FALSE)),'Point Values'!$B$5,IF(AND(SUM(V229:X229)=0,P229="LT",O229&lt;VLOOKUP(I229,'IIS Wide Rates'!G:I,3,FALSE)),'Point Values'!$B$5,0))</f>
        <v>0</v>
      </c>
      <c r="Z229" s="33">
        <f t="shared" si="35"/>
        <v>0.75</v>
      </c>
    </row>
    <row r="230" spans="1:26" x14ac:dyDescent="0.25">
      <c r="A230" t="s">
        <v>68</v>
      </c>
      <c r="B230" t="s">
        <v>1097</v>
      </c>
      <c r="C230" s="46">
        <v>2797</v>
      </c>
      <c r="D230" s="46">
        <v>3490</v>
      </c>
      <c r="I230" s="33" t="str">
        <f>VLOOKUP(LEFT(J230,7),Measures!K:L,2,FALSE)</f>
        <v>1.02</v>
      </c>
      <c r="J230" s="33" t="str">
        <f t="shared" si="27"/>
        <v>MQE0685 - Patient middle name is present</v>
      </c>
      <c r="K230" s="33" t="str">
        <f t="shared" si="28"/>
        <v>eClinicalWorks V12</v>
      </c>
      <c r="L230" s="33">
        <f>VLOOKUP(K230,'EHR-Patient Count'!K:M,2,FALSE)</f>
        <v>3490</v>
      </c>
      <c r="M230" s="33">
        <f>VLOOKUP(K230,'EHR-Patient Count'!K:M,3,FALSE)</f>
        <v>13</v>
      </c>
      <c r="N230" s="33">
        <f t="shared" si="29"/>
        <v>2797</v>
      </c>
      <c r="O230" s="37">
        <f t="shared" si="30"/>
        <v>0.80143266475644703</v>
      </c>
      <c r="P230" s="33" t="str">
        <f>VLOOKUP(LEFT(J230,7),Measures!K:V,12,FALSE)</f>
        <v>GT</v>
      </c>
      <c r="Q230" s="33" t="str">
        <f>VLOOKUP(LEFT(J230,7),Measures!K:W,13,FALSE)</f>
        <v>75%</v>
      </c>
      <c r="R230" s="33" t="str">
        <f t="shared" si="34"/>
        <v>PASS</v>
      </c>
      <c r="S230" s="33" t="b">
        <f t="shared" si="31"/>
        <v>0</v>
      </c>
      <c r="T230" s="33" t="b">
        <f t="shared" si="32"/>
        <v>0</v>
      </c>
      <c r="U230" s="33" t="str">
        <f t="shared" si="33"/>
        <v>PASS</v>
      </c>
      <c r="V230" s="33">
        <f>IF(AND(VLOOKUP(I230,Measures!B:I,7,FALSE)="Y",U230="PASS"),'Point Values'!$B$2,0)</f>
        <v>0</v>
      </c>
      <c r="W230" s="33">
        <f>IF(AND(VLOOKUP(I230,Measures!B:I,8,FALSE)="Y",U230="PASS"),'Point Values'!$B$3,0)</f>
        <v>0.75</v>
      </c>
      <c r="X230" s="33">
        <f>IF(AND(SUM(V230:W230)=0,U230="PASS"),'Point Values'!$B$4,0)</f>
        <v>0</v>
      </c>
      <c r="Y230" s="33">
        <f>IF(AND(SUM(V230:X230)=0,P230="GT",O230&gt;VLOOKUP(I230,'IIS Wide Rates'!G:I,3,FALSE)),'Point Values'!$B$5,IF(AND(SUM(V230:X230)=0,P230="LT",O230&lt;VLOOKUP(I230,'IIS Wide Rates'!G:I,3,FALSE)),'Point Values'!$B$5,0))</f>
        <v>0</v>
      </c>
      <c r="Z230" s="33">
        <f t="shared" si="35"/>
        <v>0.75</v>
      </c>
    </row>
    <row r="231" spans="1:26" x14ac:dyDescent="0.25">
      <c r="A231" t="s">
        <v>68</v>
      </c>
      <c r="B231" t="s">
        <v>1106</v>
      </c>
      <c r="C231" s="46">
        <v>468</v>
      </c>
      <c r="D231" s="46">
        <v>552</v>
      </c>
      <c r="I231" s="33" t="str">
        <f>VLOOKUP(LEFT(J231,7),Measures!K:L,2,FALSE)</f>
        <v>1.02</v>
      </c>
      <c r="J231" s="33" t="str">
        <f t="shared" si="27"/>
        <v>MQE0685 - Patient middle name is present</v>
      </c>
      <c r="K231" s="33" t="str">
        <f t="shared" si="28"/>
        <v>Experity EHR</v>
      </c>
      <c r="L231" s="33">
        <f>VLOOKUP(K231,'EHR-Patient Count'!K:M,2,FALSE)</f>
        <v>552</v>
      </c>
      <c r="M231" s="33">
        <f>VLOOKUP(K231,'EHR-Patient Count'!K:M,3,FALSE)</f>
        <v>5</v>
      </c>
      <c r="N231" s="33">
        <f t="shared" si="29"/>
        <v>468</v>
      </c>
      <c r="O231" s="37">
        <f t="shared" si="30"/>
        <v>0.84782608695652173</v>
      </c>
      <c r="P231" s="33" t="str">
        <f>VLOOKUP(LEFT(J231,7),Measures!K:V,12,FALSE)</f>
        <v>GT</v>
      </c>
      <c r="Q231" s="33" t="str">
        <f>VLOOKUP(LEFT(J231,7),Measures!K:W,13,FALSE)</f>
        <v>75%</v>
      </c>
      <c r="R231" s="33" t="str">
        <f t="shared" si="34"/>
        <v>PASS</v>
      </c>
      <c r="S231" s="33" t="b">
        <f t="shared" si="31"/>
        <v>0</v>
      </c>
      <c r="T231" s="33" t="b">
        <f t="shared" si="32"/>
        <v>0</v>
      </c>
      <c r="U231" s="33" t="str">
        <f t="shared" si="33"/>
        <v>PASS</v>
      </c>
      <c r="V231" s="33">
        <f>IF(AND(VLOOKUP(I231,Measures!B:I,7,FALSE)="Y",U231="PASS"),'Point Values'!$B$2,0)</f>
        <v>0</v>
      </c>
      <c r="W231" s="33">
        <f>IF(AND(VLOOKUP(I231,Measures!B:I,8,FALSE)="Y",U231="PASS"),'Point Values'!$B$3,0)</f>
        <v>0.75</v>
      </c>
      <c r="X231" s="33">
        <f>IF(AND(SUM(V231:W231)=0,U231="PASS"),'Point Values'!$B$4,0)</f>
        <v>0</v>
      </c>
      <c r="Y231" s="33">
        <f>IF(AND(SUM(V231:X231)=0,P231="GT",O231&gt;VLOOKUP(I231,'IIS Wide Rates'!G:I,3,FALSE)),'Point Values'!$B$5,IF(AND(SUM(V231:X231)=0,P231="LT",O231&lt;VLOOKUP(I231,'IIS Wide Rates'!G:I,3,FALSE)),'Point Values'!$B$5,0))</f>
        <v>0</v>
      </c>
      <c r="Z231" s="33">
        <f t="shared" si="35"/>
        <v>0.75</v>
      </c>
    </row>
    <row r="232" spans="1:26" x14ac:dyDescent="0.25">
      <c r="A232" t="s">
        <v>68</v>
      </c>
      <c r="B232" t="s">
        <v>1109</v>
      </c>
      <c r="C232" s="46">
        <v>51</v>
      </c>
      <c r="D232" s="46">
        <v>85</v>
      </c>
      <c r="I232" s="33" t="str">
        <f>VLOOKUP(LEFT(J232,7),Measures!K:L,2,FALSE)</f>
        <v>1.02</v>
      </c>
      <c r="J232" s="33" t="str">
        <f t="shared" si="27"/>
        <v>MQE0685 - Patient middle name is present</v>
      </c>
      <c r="K232" s="33" t="str">
        <f t="shared" si="28"/>
        <v>OpenEMR (Open Source)</v>
      </c>
      <c r="L232" s="33">
        <f>VLOOKUP(K232,'EHR-Patient Count'!K:M,2,FALSE)</f>
        <v>85</v>
      </c>
      <c r="M232" s="33">
        <f>VLOOKUP(K232,'EHR-Patient Count'!K:M,3,FALSE)</f>
        <v>4</v>
      </c>
      <c r="N232" s="33">
        <f t="shared" si="29"/>
        <v>51</v>
      </c>
      <c r="O232" s="37">
        <f t="shared" si="30"/>
        <v>0.6</v>
      </c>
      <c r="P232" s="33" t="str">
        <f>VLOOKUP(LEFT(J232,7),Measures!K:V,12,FALSE)</f>
        <v>GT</v>
      </c>
      <c r="Q232" s="33" t="str">
        <f>VLOOKUP(LEFT(J232,7),Measures!K:W,13,FALSE)</f>
        <v>75%</v>
      </c>
      <c r="R232" s="33" t="b">
        <f t="shared" si="34"/>
        <v>0</v>
      </c>
      <c r="S232" s="33" t="b">
        <f t="shared" si="31"/>
        <v>0</v>
      </c>
      <c r="T232" s="33" t="b">
        <f t="shared" si="32"/>
        <v>0</v>
      </c>
      <c r="U232" s="33" t="str">
        <f t="shared" si="33"/>
        <v>FAIL</v>
      </c>
      <c r="V232" s="33">
        <f>IF(AND(VLOOKUP(I232,Measures!B:I,7,FALSE)="Y",U232="PASS"),'Point Values'!$B$2,0)</f>
        <v>0</v>
      </c>
      <c r="W232" s="33">
        <f>IF(AND(VLOOKUP(I232,Measures!B:I,8,FALSE)="Y",U232="PASS"),'Point Values'!$B$3,0)</f>
        <v>0</v>
      </c>
      <c r="X232" s="33">
        <f>IF(AND(SUM(V232:W232)=0,U232="PASS"),'Point Values'!$B$4,0)</f>
        <v>0</v>
      </c>
      <c r="Y232" s="33">
        <f>IF(AND(SUM(V232:X232)=0,P232="GT",O232&gt;VLOOKUP(I232,'IIS Wide Rates'!G:I,3,FALSE)),'Point Values'!$B$5,IF(AND(SUM(V232:X232)=0,P232="LT",O232&lt;VLOOKUP(I232,'IIS Wide Rates'!G:I,3,FALSE)),'Point Values'!$B$5,0))</f>
        <v>0</v>
      </c>
      <c r="Z232" s="33">
        <f t="shared" si="35"/>
        <v>0</v>
      </c>
    </row>
    <row r="233" spans="1:26" x14ac:dyDescent="0.25">
      <c r="A233" t="s">
        <v>68</v>
      </c>
      <c r="B233" t="s">
        <v>1096</v>
      </c>
      <c r="C233" s="46">
        <v>3244</v>
      </c>
      <c r="D233" s="46">
        <v>3619</v>
      </c>
      <c r="I233" s="33" t="str">
        <f>VLOOKUP(LEFT(J233,7),Measures!K:L,2,FALSE)</f>
        <v>1.02</v>
      </c>
      <c r="J233" s="33" t="str">
        <f t="shared" si="27"/>
        <v>MQE0685 - Patient middle name is present</v>
      </c>
      <c r="K233" s="33" t="str">
        <f t="shared" si="28"/>
        <v>Athems Clinicals</v>
      </c>
      <c r="L233" s="33">
        <f>VLOOKUP(K233,'EHR-Patient Count'!K:M,2,FALSE)</f>
        <v>3619</v>
      </c>
      <c r="M233" s="33">
        <f>VLOOKUP(K233,'EHR-Patient Count'!K:M,3,FALSE)</f>
        <v>8</v>
      </c>
      <c r="N233" s="33">
        <f t="shared" si="29"/>
        <v>3244</v>
      </c>
      <c r="O233" s="37">
        <f t="shared" si="30"/>
        <v>0.8963802155291517</v>
      </c>
      <c r="P233" s="33" t="str">
        <f>VLOOKUP(LEFT(J233,7),Measures!K:V,12,FALSE)</f>
        <v>GT</v>
      </c>
      <c r="Q233" s="33" t="str">
        <f>VLOOKUP(LEFT(J233,7),Measures!K:W,13,FALSE)</f>
        <v>75%</v>
      </c>
      <c r="R233" s="33" t="str">
        <f t="shared" si="34"/>
        <v>PASS</v>
      </c>
      <c r="S233" s="33" t="b">
        <f t="shared" si="31"/>
        <v>0</v>
      </c>
      <c r="T233" s="33" t="b">
        <f t="shared" si="32"/>
        <v>0</v>
      </c>
      <c r="U233" s="33" t="str">
        <f t="shared" si="33"/>
        <v>PASS</v>
      </c>
      <c r="V233" s="33">
        <f>IF(AND(VLOOKUP(I233,Measures!B:I,7,FALSE)="Y",U233="PASS"),'Point Values'!$B$2,0)</f>
        <v>0</v>
      </c>
      <c r="W233" s="33">
        <f>IF(AND(VLOOKUP(I233,Measures!B:I,8,FALSE)="Y",U233="PASS"),'Point Values'!$B$3,0)</f>
        <v>0.75</v>
      </c>
      <c r="X233" s="33">
        <f>IF(AND(SUM(V233:W233)=0,U233="PASS"),'Point Values'!$B$4,0)</f>
        <v>0</v>
      </c>
      <c r="Y233" s="33">
        <f>IF(AND(SUM(V233:X233)=0,P233="GT",O233&gt;VLOOKUP(I233,'IIS Wide Rates'!G:I,3,FALSE)),'Point Values'!$B$5,IF(AND(SUM(V233:X233)=0,P233="LT",O233&lt;VLOOKUP(I233,'IIS Wide Rates'!G:I,3,FALSE)),'Point Values'!$B$5,0))</f>
        <v>0</v>
      </c>
      <c r="Z233" s="33">
        <f t="shared" si="35"/>
        <v>0.75</v>
      </c>
    </row>
    <row r="234" spans="1:26" x14ac:dyDescent="0.25">
      <c r="A234" t="s">
        <v>68</v>
      </c>
      <c r="B234" t="s">
        <v>1100</v>
      </c>
      <c r="C234" s="46">
        <v>96</v>
      </c>
      <c r="D234" s="46">
        <v>104</v>
      </c>
      <c r="I234" s="33" t="str">
        <f>VLOOKUP(LEFT(J234,7),Measures!K:L,2,FALSE)</f>
        <v>1.02</v>
      </c>
      <c r="J234" s="33" t="str">
        <f t="shared" si="27"/>
        <v>MQE0685 - Patient middle name is present</v>
      </c>
      <c r="K234" s="33" t="str">
        <f t="shared" si="28"/>
        <v>MEDITECH Expanse</v>
      </c>
      <c r="L234" s="33">
        <f>VLOOKUP(K234,'EHR-Patient Count'!K:M,2,FALSE)</f>
        <v>104</v>
      </c>
      <c r="M234" s="33">
        <f>VLOOKUP(K234,'EHR-Patient Count'!K:M,3,FALSE)</f>
        <v>3</v>
      </c>
      <c r="N234" s="33">
        <f t="shared" si="29"/>
        <v>96</v>
      </c>
      <c r="O234" s="37">
        <f t="shared" si="30"/>
        <v>0.92307692307692313</v>
      </c>
      <c r="P234" s="33" t="str">
        <f>VLOOKUP(LEFT(J234,7),Measures!K:V,12,FALSE)</f>
        <v>GT</v>
      </c>
      <c r="Q234" s="33" t="str">
        <f>VLOOKUP(LEFT(J234,7),Measures!K:W,13,FALSE)</f>
        <v>75%</v>
      </c>
      <c r="R234" s="33" t="str">
        <f t="shared" si="34"/>
        <v>PASS</v>
      </c>
      <c r="S234" s="33" t="b">
        <f t="shared" si="31"/>
        <v>0</v>
      </c>
      <c r="T234" s="33" t="b">
        <f t="shared" si="32"/>
        <v>0</v>
      </c>
      <c r="U234" s="33" t="str">
        <f t="shared" si="33"/>
        <v>PASS</v>
      </c>
      <c r="V234" s="33">
        <f>IF(AND(VLOOKUP(I234,Measures!B:I,7,FALSE)="Y",U234="PASS"),'Point Values'!$B$2,0)</f>
        <v>0</v>
      </c>
      <c r="W234" s="33">
        <f>IF(AND(VLOOKUP(I234,Measures!B:I,8,FALSE)="Y",U234="PASS"),'Point Values'!$B$3,0)</f>
        <v>0.75</v>
      </c>
      <c r="X234" s="33">
        <f>IF(AND(SUM(V234:W234)=0,U234="PASS"),'Point Values'!$B$4,0)</f>
        <v>0</v>
      </c>
      <c r="Y234" s="33">
        <f>IF(AND(SUM(V234:X234)=0,P234="GT",O234&gt;VLOOKUP(I234,'IIS Wide Rates'!G:I,3,FALSE)),'Point Values'!$B$5,IF(AND(SUM(V234:X234)=0,P234="LT",O234&lt;VLOOKUP(I234,'IIS Wide Rates'!G:I,3,FALSE)),'Point Values'!$B$5,0))</f>
        <v>0</v>
      </c>
      <c r="Z234" s="33">
        <f t="shared" si="35"/>
        <v>0.75</v>
      </c>
    </row>
    <row r="235" spans="1:26" x14ac:dyDescent="0.25">
      <c r="A235" t="s">
        <v>68</v>
      </c>
      <c r="B235" t="s">
        <v>1103</v>
      </c>
      <c r="C235" s="46">
        <v>68</v>
      </c>
      <c r="D235" s="46">
        <v>146</v>
      </c>
      <c r="I235" s="33" t="str">
        <f>VLOOKUP(LEFT(J235,7),Measures!K:L,2,FALSE)</f>
        <v>1.02</v>
      </c>
      <c r="J235" s="33" t="str">
        <f t="shared" si="27"/>
        <v>MQE0685 - Patient middle name is present</v>
      </c>
      <c r="K235" s="33" t="str">
        <f t="shared" si="28"/>
        <v>DrChrono EHR</v>
      </c>
      <c r="L235" s="33">
        <f>VLOOKUP(K235,'EHR-Patient Count'!K:M,2,FALSE)</f>
        <v>146</v>
      </c>
      <c r="M235" s="33">
        <f>VLOOKUP(K235,'EHR-Patient Count'!K:M,3,FALSE)</f>
        <v>3</v>
      </c>
      <c r="N235" s="33">
        <f t="shared" si="29"/>
        <v>68</v>
      </c>
      <c r="O235" s="37">
        <f t="shared" si="30"/>
        <v>0.46575342465753422</v>
      </c>
      <c r="P235" s="33" t="str">
        <f>VLOOKUP(LEFT(J235,7),Measures!K:V,12,FALSE)</f>
        <v>GT</v>
      </c>
      <c r="Q235" s="33" t="str">
        <f>VLOOKUP(LEFT(J235,7),Measures!K:W,13,FALSE)</f>
        <v>75%</v>
      </c>
      <c r="R235" s="33" t="b">
        <f t="shared" si="34"/>
        <v>0</v>
      </c>
      <c r="S235" s="33" t="b">
        <f t="shared" si="31"/>
        <v>0</v>
      </c>
      <c r="T235" s="33" t="b">
        <f t="shared" si="32"/>
        <v>0</v>
      </c>
      <c r="U235" s="33" t="str">
        <f t="shared" si="33"/>
        <v>FAIL</v>
      </c>
      <c r="V235" s="33">
        <f>IF(AND(VLOOKUP(I235,Measures!B:I,7,FALSE)="Y",U235="PASS"),'Point Values'!$B$2,0)</f>
        <v>0</v>
      </c>
      <c r="W235" s="33">
        <f>IF(AND(VLOOKUP(I235,Measures!B:I,8,FALSE)="Y",U235="PASS"),'Point Values'!$B$3,0)</f>
        <v>0</v>
      </c>
      <c r="X235" s="33">
        <f>IF(AND(SUM(V235:W235)=0,U235="PASS"),'Point Values'!$B$4,0)</f>
        <v>0</v>
      </c>
      <c r="Y235" s="33">
        <f>IF(AND(SUM(V235:X235)=0,P235="GT",O235&gt;VLOOKUP(I235,'IIS Wide Rates'!G:I,3,FALSE)),'Point Values'!$B$5,IF(AND(SUM(V235:X235)=0,P235="LT",O235&lt;VLOOKUP(I235,'IIS Wide Rates'!G:I,3,FALSE)),'Point Values'!$B$5,0))</f>
        <v>0</v>
      </c>
      <c r="Z235" s="33">
        <f t="shared" si="35"/>
        <v>0</v>
      </c>
    </row>
    <row r="236" spans="1:26" x14ac:dyDescent="0.25">
      <c r="A236" t="s">
        <v>68</v>
      </c>
      <c r="B236" t="s">
        <v>1108</v>
      </c>
      <c r="C236" s="46">
        <v>44</v>
      </c>
      <c r="D236" s="46">
        <v>55</v>
      </c>
      <c r="I236" s="33" t="str">
        <f>VLOOKUP(LEFT(J236,7),Measures!K:L,2,FALSE)</f>
        <v>1.02</v>
      </c>
      <c r="J236" s="33" t="str">
        <f t="shared" si="27"/>
        <v>MQE0685 - Patient middle name is present</v>
      </c>
      <c r="K236" s="33" t="str">
        <f t="shared" si="28"/>
        <v>MatrixCare EHR</v>
      </c>
      <c r="L236" s="33">
        <f>VLOOKUP(K236,'EHR-Patient Count'!K:M,2,FALSE)</f>
        <v>55</v>
      </c>
      <c r="M236" s="33">
        <f>VLOOKUP(K236,'EHR-Patient Count'!K:M,3,FALSE)</f>
        <v>5</v>
      </c>
      <c r="N236" s="33">
        <f t="shared" si="29"/>
        <v>44</v>
      </c>
      <c r="O236" s="37">
        <f t="shared" si="30"/>
        <v>0.8</v>
      </c>
      <c r="P236" s="33" t="str">
        <f>VLOOKUP(LEFT(J236,7),Measures!K:V,12,FALSE)</f>
        <v>GT</v>
      </c>
      <c r="Q236" s="33" t="str">
        <f>VLOOKUP(LEFT(J236,7),Measures!K:W,13,FALSE)</f>
        <v>75%</v>
      </c>
      <c r="R236" s="33" t="str">
        <f t="shared" si="34"/>
        <v>PASS</v>
      </c>
      <c r="S236" s="33" t="b">
        <f t="shared" si="31"/>
        <v>0</v>
      </c>
      <c r="T236" s="33" t="b">
        <f t="shared" si="32"/>
        <v>0</v>
      </c>
      <c r="U236" s="33" t="str">
        <f t="shared" si="33"/>
        <v>PASS</v>
      </c>
      <c r="V236" s="33">
        <f>IF(AND(VLOOKUP(I236,Measures!B:I,7,FALSE)="Y",U236="PASS"),'Point Values'!$B$2,0)</f>
        <v>0</v>
      </c>
      <c r="W236" s="33">
        <f>IF(AND(VLOOKUP(I236,Measures!B:I,8,FALSE)="Y",U236="PASS"),'Point Values'!$B$3,0)</f>
        <v>0.75</v>
      </c>
      <c r="X236" s="33">
        <f>IF(AND(SUM(V236:W236)=0,U236="PASS"),'Point Values'!$B$4,0)</f>
        <v>0</v>
      </c>
      <c r="Y236" s="33">
        <f>IF(AND(SUM(V236:X236)=0,P236="GT",O236&gt;VLOOKUP(I236,'IIS Wide Rates'!G:I,3,FALSE)),'Point Values'!$B$5,IF(AND(SUM(V236:X236)=0,P236="LT",O236&lt;VLOOKUP(I236,'IIS Wide Rates'!G:I,3,FALSE)),'Point Values'!$B$5,0))</f>
        <v>0</v>
      </c>
      <c r="Z236" s="33">
        <f t="shared" si="35"/>
        <v>0.75</v>
      </c>
    </row>
    <row r="237" spans="1:26" x14ac:dyDescent="0.25">
      <c r="A237" t="s">
        <v>68</v>
      </c>
      <c r="B237" t="s">
        <v>1099</v>
      </c>
      <c r="C237" s="46">
        <v>311</v>
      </c>
      <c r="D237" s="46">
        <v>369</v>
      </c>
      <c r="I237" s="33" t="str">
        <f>VLOOKUP(LEFT(J237,7),Measures!K:L,2,FALSE)</f>
        <v>1.02</v>
      </c>
      <c r="J237" s="33" t="str">
        <f t="shared" si="27"/>
        <v>MQE0685 - Patient middle name is present</v>
      </c>
      <c r="K237" s="33" t="str">
        <f t="shared" si="28"/>
        <v>Veradigm EHR (formerly Allscripts)</v>
      </c>
      <c r="L237" s="33">
        <f>VLOOKUP(K237,'EHR-Patient Count'!K:M,2,FALSE)</f>
        <v>369</v>
      </c>
      <c r="M237" s="33">
        <f>VLOOKUP(K237,'EHR-Patient Count'!K:M,3,FALSE)</f>
        <v>13</v>
      </c>
      <c r="N237" s="33">
        <f t="shared" si="29"/>
        <v>311</v>
      </c>
      <c r="O237" s="37">
        <f t="shared" si="30"/>
        <v>0.84281842818428188</v>
      </c>
      <c r="P237" s="33" t="str">
        <f>VLOOKUP(LEFT(J237,7),Measures!K:V,12,FALSE)</f>
        <v>GT</v>
      </c>
      <c r="Q237" s="33" t="str">
        <f>VLOOKUP(LEFT(J237,7),Measures!K:W,13,FALSE)</f>
        <v>75%</v>
      </c>
      <c r="R237" s="33" t="str">
        <f t="shared" si="34"/>
        <v>PASS</v>
      </c>
      <c r="S237" s="33" t="b">
        <f t="shared" si="31"/>
        <v>0</v>
      </c>
      <c r="T237" s="33" t="b">
        <f t="shared" si="32"/>
        <v>0</v>
      </c>
      <c r="U237" s="33" t="str">
        <f t="shared" si="33"/>
        <v>PASS</v>
      </c>
      <c r="V237" s="33">
        <f>IF(AND(VLOOKUP(I237,Measures!B:I,7,FALSE)="Y",U237="PASS"),'Point Values'!$B$2,0)</f>
        <v>0</v>
      </c>
      <c r="W237" s="33">
        <f>IF(AND(VLOOKUP(I237,Measures!B:I,8,FALSE)="Y",U237="PASS"),'Point Values'!$B$3,0)</f>
        <v>0.75</v>
      </c>
      <c r="X237" s="33">
        <f>IF(AND(SUM(V237:W237)=0,U237="PASS"),'Point Values'!$B$4,0)</f>
        <v>0</v>
      </c>
      <c r="Y237" s="33">
        <f>IF(AND(SUM(V237:X237)=0,P237="GT",O237&gt;VLOOKUP(I237,'IIS Wide Rates'!G:I,3,FALSE)),'Point Values'!$B$5,IF(AND(SUM(V237:X237)=0,P237="LT",O237&lt;VLOOKUP(I237,'IIS Wide Rates'!G:I,3,FALSE)),'Point Values'!$B$5,0))</f>
        <v>0</v>
      </c>
      <c r="Z237" s="33">
        <f t="shared" si="35"/>
        <v>0.75</v>
      </c>
    </row>
    <row r="238" spans="1:26" x14ac:dyDescent="0.25">
      <c r="A238" t="s">
        <v>68</v>
      </c>
      <c r="B238" t="s">
        <v>1095</v>
      </c>
      <c r="C238" s="46">
        <v>14</v>
      </c>
      <c r="D238" s="46">
        <v>14</v>
      </c>
      <c r="I238" s="33" t="str">
        <f>VLOOKUP(LEFT(J238,7),Measures!K:L,2,FALSE)</f>
        <v>1.02</v>
      </c>
      <c r="J238" s="33" t="str">
        <f t="shared" si="27"/>
        <v>MQE0685 - Patient middle name is present</v>
      </c>
      <c r="K238" s="33" t="str">
        <f t="shared" si="28"/>
        <v>Epic Systems (EpicCare)</v>
      </c>
      <c r="L238" s="33">
        <f>VLOOKUP(K238,'EHR-Patient Count'!K:M,2,FALSE)</f>
        <v>14</v>
      </c>
      <c r="M238" s="33">
        <f>VLOOKUP(K238,'EHR-Patient Count'!K:M,3,FALSE)</f>
        <v>1</v>
      </c>
      <c r="N238" s="33">
        <f t="shared" si="29"/>
        <v>14</v>
      </c>
      <c r="O238" s="37">
        <f t="shared" si="30"/>
        <v>1</v>
      </c>
      <c r="P238" s="33" t="str">
        <f>VLOOKUP(LEFT(J238,7),Measures!K:V,12,FALSE)</f>
        <v>GT</v>
      </c>
      <c r="Q238" s="33" t="str">
        <f>VLOOKUP(LEFT(J238,7),Measures!K:W,13,FALSE)</f>
        <v>75%</v>
      </c>
      <c r="R238" s="33" t="str">
        <f t="shared" si="34"/>
        <v>PASS</v>
      </c>
      <c r="S238" s="33" t="b">
        <f t="shared" si="31"/>
        <v>0</v>
      </c>
      <c r="T238" s="33" t="b">
        <f t="shared" si="32"/>
        <v>0</v>
      </c>
      <c r="U238" s="33" t="str">
        <f t="shared" si="33"/>
        <v>PASS</v>
      </c>
      <c r="V238" s="33">
        <f>IF(AND(VLOOKUP(I238,Measures!B:I,7,FALSE)="Y",U238="PASS"),'Point Values'!$B$2,0)</f>
        <v>0</v>
      </c>
      <c r="W238" s="33">
        <f>IF(AND(VLOOKUP(I238,Measures!B:I,8,FALSE)="Y",U238="PASS"),'Point Values'!$B$3,0)</f>
        <v>0.75</v>
      </c>
      <c r="X238" s="33">
        <f>IF(AND(SUM(V238:W238)=0,U238="PASS"),'Point Values'!$B$4,0)</f>
        <v>0</v>
      </c>
      <c r="Y238" s="33">
        <f>IF(AND(SUM(V238:X238)=0,P238="GT",O238&gt;VLOOKUP(I238,'IIS Wide Rates'!G:I,3,FALSE)),'Point Values'!$B$5,IF(AND(SUM(V238:X238)=0,P238="LT",O238&lt;VLOOKUP(I238,'IIS Wide Rates'!G:I,3,FALSE)),'Point Values'!$B$5,0))</f>
        <v>0</v>
      </c>
      <c r="Z238" s="33">
        <f t="shared" si="35"/>
        <v>0.75</v>
      </c>
    </row>
    <row r="239" spans="1:26" x14ac:dyDescent="0.25">
      <c r="A239" t="s">
        <v>68</v>
      </c>
      <c r="B239" t="s">
        <v>1098</v>
      </c>
      <c r="C239" s="46">
        <v>5</v>
      </c>
      <c r="D239" s="46">
        <v>5</v>
      </c>
      <c r="I239" s="33" t="str">
        <f>VLOOKUP(LEFT(J239,7),Measures!K:L,2,FALSE)</f>
        <v>1.02</v>
      </c>
      <c r="J239" s="33" t="str">
        <f t="shared" si="27"/>
        <v>MQE0685 - Patient middle name is present</v>
      </c>
      <c r="K239" s="33" t="str">
        <f t="shared" si="28"/>
        <v>NextGen Enterprise EHR</v>
      </c>
      <c r="L239" s="33">
        <f>VLOOKUP(K239,'EHR-Patient Count'!K:M,2,FALSE)</f>
        <v>5</v>
      </c>
      <c r="M239" s="33">
        <f>VLOOKUP(K239,'EHR-Patient Count'!K:M,3,FALSE)</f>
        <v>2</v>
      </c>
      <c r="N239" s="33">
        <f t="shared" si="29"/>
        <v>5</v>
      </c>
      <c r="O239" s="37">
        <f t="shared" si="30"/>
        <v>1</v>
      </c>
      <c r="P239" s="33" t="str">
        <f>VLOOKUP(LEFT(J239,7),Measures!K:V,12,FALSE)</f>
        <v>GT</v>
      </c>
      <c r="Q239" s="33" t="str">
        <f>VLOOKUP(LEFT(J239,7),Measures!K:W,13,FALSE)</f>
        <v>75%</v>
      </c>
      <c r="R239" s="33" t="str">
        <f t="shared" si="34"/>
        <v>PASS</v>
      </c>
      <c r="S239" s="33" t="b">
        <f t="shared" si="31"/>
        <v>0</v>
      </c>
      <c r="T239" s="33" t="b">
        <f t="shared" si="32"/>
        <v>0</v>
      </c>
      <c r="U239" s="33" t="str">
        <f t="shared" si="33"/>
        <v>PASS</v>
      </c>
      <c r="V239" s="33">
        <f>IF(AND(VLOOKUP(I239,Measures!B:I,7,FALSE)="Y",U239="PASS"),'Point Values'!$B$2,0)</f>
        <v>0</v>
      </c>
      <c r="W239" s="33">
        <f>IF(AND(VLOOKUP(I239,Measures!B:I,8,FALSE)="Y",U239="PASS"),'Point Values'!$B$3,0)</f>
        <v>0.75</v>
      </c>
      <c r="X239" s="33">
        <f>IF(AND(SUM(V239:W239)=0,U239="PASS"),'Point Values'!$B$4,0)</f>
        <v>0</v>
      </c>
      <c r="Y239" s="33">
        <f>IF(AND(SUM(V239:X239)=0,P239="GT",O239&gt;VLOOKUP(I239,'IIS Wide Rates'!G:I,3,FALSE)),'Point Values'!$B$5,IF(AND(SUM(V239:X239)=0,P239="LT",O239&lt;VLOOKUP(I239,'IIS Wide Rates'!G:I,3,FALSE)),'Point Values'!$B$5,0))</f>
        <v>0</v>
      </c>
      <c r="Z239" s="33">
        <f t="shared" si="35"/>
        <v>0.75</v>
      </c>
    </row>
    <row r="240" spans="1:26" x14ac:dyDescent="0.25">
      <c r="A240" t="s">
        <v>68</v>
      </c>
      <c r="B240" t="s">
        <v>1101</v>
      </c>
      <c r="C240" s="46">
        <v>9</v>
      </c>
      <c r="D240" s="46">
        <v>9</v>
      </c>
      <c r="I240" s="33" t="str">
        <f>VLOOKUP(LEFT(J240,7),Measures!K:L,2,FALSE)</f>
        <v>1.02</v>
      </c>
      <c r="J240" s="33" t="str">
        <f t="shared" si="27"/>
        <v>MQE0685 - Patient middle name is present</v>
      </c>
      <c r="K240" s="33" t="str">
        <f t="shared" si="28"/>
        <v>Greenway Health (Prime Suite)</v>
      </c>
      <c r="L240" s="33">
        <f>VLOOKUP(K240,'EHR-Patient Count'!K:M,2,FALSE)</f>
        <v>9</v>
      </c>
      <c r="M240" s="33">
        <f>VLOOKUP(K240,'EHR-Patient Count'!K:M,3,FALSE)</f>
        <v>1</v>
      </c>
      <c r="N240" s="33">
        <f t="shared" si="29"/>
        <v>9</v>
      </c>
      <c r="O240" s="37">
        <f t="shared" si="30"/>
        <v>1</v>
      </c>
      <c r="P240" s="33" t="str">
        <f>VLOOKUP(LEFT(J240,7),Measures!K:V,12,FALSE)</f>
        <v>GT</v>
      </c>
      <c r="Q240" s="33" t="str">
        <f>VLOOKUP(LEFT(J240,7),Measures!K:W,13,FALSE)</f>
        <v>75%</v>
      </c>
      <c r="R240" s="33" t="str">
        <f t="shared" si="34"/>
        <v>PASS</v>
      </c>
      <c r="S240" s="33" t="b">
        <f t="shared" si="31"/>
        <v>0</v>
      </c>
      <c r="T240" s="33" t="b">
        <f t="shared" si="32"/>
        <v>0</v>
      </c>
      <c r="U240" s="33" t="str">
        <f t="shared" si="33"/>
        <v>PASS</v>
      </c>
      <c r="V240" s="33">
        <f>IF(AND(VLOOKUP(I240,Measures!B:I,7,FALSE)="Y",U240="PASS"),'Point Values'!$B$2,0)</f>
        <v>0</v>
      </c>
      <c r="W240" s="33">
        <f>IF(AND(VLOOKUP(I240,Measures!B:I,8,FALSE)="Y",U240="PASS"),'Point Values'!$B$3,0)</f>
        <v>0.75</v>
      </c>
      <c r="X240" s="33">
        <f>IF(AND(SUM(V240:W240)=0,U240="PASS"),'Point Values'!$B$4,0)</f>
        <v>0</v>
      </c>
      <c r="Y240" s="33">
        <f>IF(AND(SUM(V240:X240)=0,P240="GT",O240&gt;VLOOKUP(I240,'IIS Wide Rates'!G:I,3,FALSE)),'Point Values'!$B$5,IF(AND(SUM(V240:X240)=0,P240="LT",O240&lt;VLOOKUP(I240,'IIS Wide Rates'!G:I,3,FALSE)),'Point Values'!$B$5,0))</f>
        <v>0</v>
      </c>
      <c r="Z240" s="33">
        <f t="shared" si="35"/>
        <v>0.75</v>
      </c>
    </row>
    <row r="241" spans="1:26" x14ac:dyDescent="0.25">
      <c r="A241" t="s">
        <v>68</v>
      </c>
      <c r="B241" t="s">
        <v>1105</v>
      </c>
      <c r="C241" s="46">
        <v>0</v>
      </c>
      <c r="D241" s="46">
        <v>2</v>
      </c>
      <c r="I241" s="33" t="str">
        <f>VLOOKUP(LEFT(J241,7),Measures!K:L,2,FALSE)</f>
        <v>1.02</v>
      </c>
      <c r="J241" s="33" t="str">
        <f t="shared" si="27"/>
        <v>MQE0685 - Patient middle name is present</v>
      </c>
      <c r="K241" s="33" t="str">
        <f t="shared" si="28"/>
        <v>CompuGroup Medical (CGM APRIMA)</v>
      </c>
      <c r="L241" s="33">
        <f>VLOOKUP(K241,'EHR-Patient Count'!K:M,2,FALSE)</f>
        <v>2</v>
      </c>
      <c r="M241" s="33">
        <f>VLOOKUP(K241,'EHR-Patient Count'!K:M,3,FALSE)</f>
        <v>1</v>
      </c>
      <c r="N241" s="33">
        <f t="shared" si="29"/>
        <v>0</v>
      </c>
      <c r="O241" s="37">
        <f t="shared" si="30"/>
        <v>0</v>
      </c>
      <c r="P241" s="33" t="str">
        <f>VLOOKUP(LEFT(J241,7),Measures!K:V,12,FALSE)</f>
        <v>GT</v>
      </c>
      <c r="Q241" s="33" t="str">
        <f>VLOOKUP(LEFT(J241,7),Measures!K:W,13,FALSE)</f>
        <v>75%</v>
      </c>
      <c r="R241" s="33" t="b">
        <f t="shared" si="34"/>
        <v>0</v>
      </c>
      <c r="S241" s="33" t="b">
        <f t="shared" si="31"/>
        <v>0</v>
      </c>
      <c r="T241" s="33" t="b">
        <f t="shared" si="32"/>
        <v>0</v>
      </c>
      <c r="U241" s="33" t="str">
        <f>IF(Q241="NA","NA",IF(AND(P241="GT",O241&gt;1*Q241),"PASS",IF(AND(P241="LT",O241&lt;1*Q241),"PASS","FAIL")))</f>
        <v>FAIL</v>
      </c>
      <c r="V241" s="33">
        <f>IF(AND(VLOOKUP(I241,Measures!B:I,7,FALSE)="Y",U241="PASS"),'Point Values'!$B$2,0)</f>
        <v>0</v>
      </c>
      <c r="W241" s="33">
        <f>IF(AND(VLOOKUP(I241,Measures!B:I,8,FALSE)="Y",U241="PASS"),'Point Values'!$B$3,0)</f>
        <v>0</v>
      </c>
      <c r="X241" s="33">
        <f>IF(AND(SUM(V241:W241)=0,U241="PASS"),'Point Values'!$B$4,0)</f>
        <v>0</v>
      </c>
      <c r="Y241" s="33">
        <f>IF(AND(SUM(V241:X241)=0,P241="GT",O241&gt;VLOOKUP(I241,'IIS Wide Rates'!G:I,3,FALSE)),'Point Values'!$B$5,IF(AND(SUM(V241:X241)=0,P241="LT",O241&lt;VLOOKUP(I241,'IIS Wide Rates'!G:I,3,FALSE)),'Point Values'!$B$5,0))</f>
        <v>0</v>
      </c>
      <c r="Z241" s="33">
        <f t="shared" si="35"/>
        <v>0</v>
      </c>
    </row>
    <row r="242" spans="1:26" x14ac:dyDescent="0.25">
      <c r="A242" t="s">
        <v>91</v>
      </c>
      <c r="B242" t="s">
        <v>52</v>
      </c>
      <c r="C242" s="46">
        <v>528</v>
      </c>
      <c r="D242" s="46">
        <v>537</v>
      </c>
      <c r="I242" s="33" t="str">
        <f>VLOOKUP(LEFT(J242,7),Measures!K:L,2,FALSE)</f>
        <v>1.13</v>
      </c>
      <c r="J242" s="33" t="str">
        <f t="shared" si="27"/>
        <v>MQE0688 - Patient phone is present</v>
      </c>
      <c r="K242" s="33" t="str">
        <f t="shared" si="28"/>
        <v>No EHR Specified</v>
      </c>
      <c r="L242" s="33">
        <f>VLOOKUP(K242,'EHR-Patient Count'!K:M,2,FALSE)</f>
        <v>537</v>
      </c>
      <c r="M242" s="33">
        <f>VLOOKUP(K242,'EHR-Patient Count'!K:M,3,FALSE)</f>
        <v>20</v>
      </c>
      <c r="N242" s="33">
        <f t="shared" si="29"/>
        <v>528</v>
      </c>
      <c r="O242" s="37">
        <f t="shared" si="30"/>
        <v>0.98324022346368711</v>
      </c>
      <c r="P242" s="33" t="str">
        <f>VLOOKUP(LEFT(J242,7),Measures!K:V,12,FALSE)</f>
        <v>GT</v>
      </c>
      <c r="Q242" s="33" t="str">
        <f>VLOOKUP(LEFT(J242,7),Measures!K:W,13,FALSE)</f>
        <v>90%</v>
      </c>
      <c r="R242" s="33" t="str">
        <f>IF(AND(P242="GT",O242&gt;1*Q242),"PASS")</f>
        <v>PASS</v>
      </c>
      <c r="S242" s="33" t="b">
        <f>IF(AND(P242="LT",O242&lt;1*Q242),"PASS")</f>
        <v>0</v>
      </c>
      <c r="T242" s="33" t="b">
        <f t="shared" si="32"/>
        <v>0</v>
      </c>
      <c r="U242" s="33" t="str">
        <f t="shared" si="33"/>
        <v>PASS</v>
      </c>
      <c r="V242" s="33">
        <f>IF(AND(VLOOKUP(I242,Measures!B:I,7,FALSE)="Y",U242="PASS"),'Point Values'!$B$2,0)</f>
        <v>0</v>
      </c>
      <c r="W242" s="33">
        <f>IF(AND(VLOOKUP(I242,Measures!B:I,8,FALSE)="Y",U242="PASS"),'Point Values'!$B$3,0)</f>
        <v>0</v>
      </c>
      <c r="X242" s="33">
        <f>IF(AND(SUM(V242:W242)=0,U242="PASS"),'Point Values'!$B$4,0)</f>
        <v>0.5</v>
      </c>
      <c r="Y242" s="33">
        <f>IF(AND(SUM(V242:X242)=0,P242="GT",O242&gt;VLOOKUP(I242,'IIS Wide Rates'!G:I,3,FALSE)),'Point Values'!$B$5,IF(AND(SUM(V242:X242)=0,P242="LT",O242&lt;VLOOKUP(I242,'IIS Wide Rates'!G:I,3,FALSE)),'Point Values'!$B$5,0))</f>
        <v>0</v>
      </c>
      <c r="Z242" s="33">
        <f t="shared" si="35"/>
        <v>0.5</v>
      </c>
    </row>
    <row r="243" spans="1:26" x14ac:dyDescent="0.25">
      <c r="A243" t="s">
        <v>91</v>
      </c>
      <c r="B243" t="s">
        <v>1107</v>
      </c>
      <c r="C243" s="46">
        <v>1980</v>
      </c>
      <c r="D243" s="46">
        <v>1995</v>
      </c>
      <c r="I243" s="33" t="str">
        <f>VLOOKUP(LEFT(J243,7),Measures!K:L,2,FALSE)</f>
        <v>1.13</v>
      </c>
      <c r="J243" s="33" t="str">
        <f t="shared" si="27"/>
        <v>MQE0688 - Patient phone is present</v>
      </c>
      <c r="K243" s="33" t="str">
        <f t="shared" si="28"/>
        <v>NetSmart MyEvolv</v>
      </c>
      <c r="L243" s="33">
        <f>VLOOKUP(K243,'EHR-Patient Count'!K:M,2,FALSE)</f>
        <v>1995</v>
      </c>
      <c r="M243" s="33">
        <f>VLOOKUP(K243,'EHR-Patient Count'!K:M,3,FALSE)</f>
        <v>8</v>
      </c>
      <c r="N243" s="33">
        <f t="shared" si="29"/>
        <v>1980</v>
      </c>
      <c r="O243" s="37">
        <f t="shared" si="30"/>
        <v>0.99248120300751874</v>
      </c>
      <c r="P243" s="33" t="str">
        <f>VLOOKUP(LEFT(J243,7),Measures!K:V,12,FALSE)</f>
        <v>GT</v>
      </c>
      <c r="Q243" s="33" t="str">
        <f>VLOOKUP(LEFT(J243,7),Measures!K:W,13,FALSE)</f>
        <v>90%</v>
      </c>
      <c r="R243" s="33" t="str">
        <f t="shared" si="34"/>
        <v>PASS</v>
      </c>
      <c r="S243" s="33" t="b">
        <f t="shared" ref="S243:S306" si="36">IF(AND(P243="LT",O243&lt;1*Q243),"PASS")</f>
        <v>0</v>
      </c>
      <c r="T243" s="33" t="b">
        <f t="shared" si="32"/>
        <v>0</v>
      </c>
      <c r="U243" s="33" t="str">
        <f t="shared" si="33"/>
        <v>PASS</v>
      </c>
      <c r="V243" s="33">
        <f>IF(AND(VLOOKUP(I243,Measures!B:I,7,FALSE)="Y",U243="PASS"),'Point Values'!$B$2,0)</f>
        <v>0</v>
      </c>
      <c r="W243" s="33">
        <f>IF(AND(VLOOKUP(I243,Measures!B:I,8,FALSE)="Y",U243="PASS"),'Point Values'!$B$3,0)</f>
        <v>0</v>
      </c>
      <c r="X243" s="33">
        <f>IF(AND(SUM(V243:W243)=0,U243="PASS"),'Point Values'!$B$4,0)</f>
        <v>0.5</v>
      </c>
      <c r="Y243" s="33">
        <f>IF(AND(SUM(V243:X243)=0,P243="GT",O243&gt;VLOOKUP(I243,'IIS Wide Rates'!G:I,3,FALSE)),'Point Values'!$B$5,IF(AND(SUM(V243:X243)=0,P243="LT",O243&lt;VLOOKUP(I243,'IIS Wide Rates'!G:I,3,FALSE)),'Point Values'!$B$5,0))</f>
        <v>0</v>
      </c>
      <c r="Z243" s="33">
        <f t="shared" si="35"/>
        <v>0.5</v>
      </c>
    </row>
    <row r="244" spans="1:26" x14ac:dyDescent="0.25">
      <c r="A244" t="s">
        <v>91</v>
      </c>
      <c r="B244" t="s">
        <v>1104</v>
      </c>
      <c r="C244" s="46">
        <v>18042</v>
      </c>
      <c r="D244" s="46">
        <v>18286</v>
      </c>
      <c r="I244" s="33" t="str">
        <f>VLOOKUP(LEFT(J244,7),Measures!K:L,2,FALSE)</f>
        <v>1.13</v>
      </c>
      <c r="J244" s="33" t="str">
        <f t="shared" si="27"/>
        <v>MQE0688 - Patient phone is present</v>
      </c>
      <c r="K244" s="33" t="str">
        <f t="shared" si="28"/>
        <v>Azalea Health EHR</v>
      </c>
      <c r="L244" s="33">
        <f>VLOOKUP(K244,'EHR-Patient Count'!K:M,2,FALSE)</f>
        <v>18286</v>
      </c>
      <c r="M244" s="33">
        <f>VLOOKUP(K244,'EHR-Patient Count'!K:M,3,FALSE)</f>
        <v>116</v>
      </c>
      <c r="N244" s="33">
        <f t="shared" si="29"/>
        <v>18042</v>
      </c>
      <c r="O244" s="37">
        <f t="shared" si="30"/>
        <v>0.98665645849283601</v>
      </c>
      <c r="P244" s="33" t="str">
        <f>VLOOKUP(LEFT(J244,7),Measures!K:V,12,FALSE)</f>
        <v>GT</v>
      </c>
      <c r="Q244" s="33" t="str">
        <f>VLOOKUP(LEFT(J244,7),Measures!K:W,13,FALSE)</f>
        <v>90%</v>
      </c>
      <c r="R244" s="33" t="str">
        <f t="shared" si="34"/>
        <v>PASS</v>
      </c>
      <c r="S244" s="33" t="b">
        <f t="shared" si="36"/>
        <v>0</v>
      </c>
      <c r="T244" s="33" t="b">
        <f t="shared" si="32"/>
        <v>0</v>
      </c>
      <c r="U244" s="33" t="str">
        <f t="shared" si="33"/>
        <v>PASS</v>
      </c>
      <c r="V244" s="33">
        <f>IF(AND(VLOOKUP(I244,Measures!B:I,7,FALSE)="Y",U244="PASS"),'Point Values'!$B$2,0)</f>
        <v>0</v>
      </c>
      <c r="W244" s="33">
        <f>IF(AND(VLOOKUP(I244,Measures!B:I,8,FALSE)="Y",U244="PASS"),'Point Values'!$B$3,0)</f>
        <v>0</v>
      </c>
      <c r="X244" s="33">
        <f>IF(AND(SUM(V244:W244)=0,U244="PASS"),'Point Values'!$B$4,0)</f>
        <v>0.5</v>
      </c>
      <c r="Y244" s="33">
        <f>IF(AND(SUM(V244:X244)=0,P244="GT",O244&gt;VLOOKUP(I244,'IIS Wide Rates'!G:I,3,FALSE)),'Point Values'!$B$5,IF(AND(SUM(V244:X244)=0,P244="LT",O244&lt;VLOOKUP(I244,'IIS Wide Rates'!G:I,3,FALSE)),'Point Values'!$B$5,0))</f>
        <v>0</v>
      </c>
      <c r="Z244" s="33">
        <f t="shared" si="35"/>
        <v>0.5</v>
      </c>
    </row>
    <row r="245" spans="1:26" x14ac:dyDescent="0.25">
      <c r="A245" t="s">
        <v>91</v>
      </c>
      <c r="B245" t="s">
        <v>1102</v>
      </c>
      <c r="C245" s="46">
        <v>2219</v>
      </c>
      <c r="D245" s="46">
        <v>2221</v>
      </c>
      <c r="I245" s="33" t="str">
        <f>VLOOKUP(LEFT(J245,7),Measures!K:L,2,FALSE)</f>
        <v>1.13</v>
      </c>
      <c r="J245" s="33" t="str">
        <f t="shared" si="27"/>
        <v>MQE0688 - Patient phone is present</v>
      </c>
      <c r="K245" s="33" t="str">
        <f t="shared" si="28"/>
        <v>AdvancedMD EHR</v>
      </c>
      <c r="L245" s="33">
        <f>VLOOKUP(K245,'EHR-Patient Count'!K:M,2,FALSE)</f>
        <v>2221</v>
      </c>
      <c r="M245" s="33">
        <f>VLOOKUP(K245,'EHR-Patient Count'!K:M,3,FALSE)</f>
        <v>8</v>
      </c>
      <c r="N245" s="33">
        <f t="shared" si="29"/>
        <v>2219</v>
      </c>
      <c r="O245" s="37">
        <f t="shared" si="30"/>
        <v>0.99909950472760023</v>
      </c>
      <c r="P245" s="33" t="str">
        <f>VLOOKUP(LEFT(J245,7),Measures!K:V,12,FALSE)</f>
        <v>GT</v>
      </c>
      <c r="Q245" s="33" t="str">
        <f>VLOOKUP(LEFT(J245,7),Measures!K:W,13,FALSE)</f>
        <v>90%</v>
      </c>
      <c r="R245" s="33" t="str">
        <f t="shared" si="34"/>
        <v>PASS</v>
      </c>
      <c r="S245" s="33" t="b">
        <f t="shared" si="36"/>
        <v>0</v>
      </c>
      <c r="T245" s="33" t="b">
        <f t="shared" si="32"/>
        <v>0</v>
      </c>
      <c r="U245" s="33" t="str">
        <f t="shared" si="33"/>
        <v>PASS</v>
      </c>
      <c r="V245" s="33">
        <f>IF(AND(VLOOKUP(I245,Measures!B:I,7,FALSE)="Y",U245="PASS"),'Point Values'!$B$2,0)</f>
        <v>0</v>
      </c>
      <c r="W245" s="33">
        <f>IF(AND(VLOOKUP(I245,Measures!B:I,8,FALSE)="Y",U245="PASS"),'Point Values'!$B$3,0)</f>
        <v>0</v>
      </c>
      <c r="X245" s="33">
        <f>IF(AND(SUM(V245:W245)=0,U245="PASS"),'Point Values'!$B$4,0)</f>
        <v>0.5</v>
      </c>
      <c r="Y245" s="33">
        <f>IF(AND(SUM(V245:X245)=0,P245="GT",O245&gt;VLOOKUP(I245,'IIS Wide Rates'!G:I,3,FALSE)),'Point Values'!$B$5,IF(AND(SUM(V245:X245)=0,P245="LT",O245&lt;VLOOKUP(I245,'IIS Wide Rates'!G:I,3,FALSE)),'Point Values'!$B$5,0))</f>
        <v>0</v>
      </c>
      <c r="Z245" s="33">
        <f t="shared" si="35"/>
        <v>0.5</v>
      </c>
    </row>
    <row r="246" spans="1:26" x14ac:dyDescent="0.25">
      <c r="A246" t="s">
        <v>91</v>
      </c>
      <c r="B246" t="s">
        <v>1097</v>
      </c>
      <c r="C246" s="46">
        <v>3451</v>
      </c>
      <c r="D246" s="46">
        <v>3490</v>
      </c>
      <c r="I246" s="33" t="str">
        <f>VLOOKUP(LEFT(J246,7),Measures!K:L,2,FALSE)</f>
        <v>1.13</v>
      </c>
      <c r="J246" s="33" t="str">
        <f t="shared" si="27"/>
        <v>MQE0688 - Patient phone is present</v>
      </c>
      <c r="K246" s="33" t="str">
        <f t="shared" si="28"/>
        <v>eClinicalWorks V12</v>
      </c>
      <c r="L246" s="33">
        <f>VLOOKUP(K246,'EHR-Patient Count'!K:M,2,FALSE)</f>
        <v>3490</v>
      </c>
      <c r="M246" s="33">
        <f>VLOOKUP(K246,'EHR-Patient Count'!K:M,3,FALSE)</f>
        <v>13</v>
      </c>
      <c r="N246" s="33">
        <f t="shared" si="29"/>
        <v>3451</v>
      </c>
      <c r="O246" s="37">
        <f t="shared" si="30"/>
        <v>0.98882521489971342</v>
      </c>
      <c r="P246" s="33" t="str">
        <f>VLOOKUP(LEFT(J246,7),Measures!K:V,12,FALSE)</f>
        <v>GT</v>
      </c>
      <c r="Q246" s="33" t="str">
        <f>VLOOKUP(LEFT(J246,7),Measures!K:W,13,FALSE)</f>
        <v>90%</v>
      </c>
      <c r="R246" s="33" t="str">
        <f t="shared" si="34"/>
        <v>PASS</v>
      </c>
      <c r="S246" s="33" t="b">
        <f t="shared" si="36"/>
        <v>0</v>
      </c>
      <c r="T246" s="33" t="b">
        <f t="shared" si="32"/>
        <v>0</v>
      </c>
      <c r="U246" s="33" t="str">
        <f t="shared" si="33"/>
        <v>PASS</v>
      </c>
      <c r="V246" s="33">
        <f>IF(AND(VLOOKUP(I246,Measures!B:I,7,FALSE)="Y",U246="PASS"),'Point Values'!$B$2,0)</f>
        <v>0</v>
      </c>
      <c r="W246" s="33">
        <f>IF(AND(VLOOKUP(I246,Measures!B:I,8,FALSE)="Y",U246="PASS"),'Point Values'!$B$3,0)</f>
        <v>0</v>
      </c>
      <c r="X246" s="33">
        <f>IF(AND(SUM(V246:W246)=0,U246="PASS"),'Point Values'!$B$4,0)</f>
        <v>0.5</v>
      </c>
      <c r="Y246" s="33">
        <f>IF(AND(SUM(V246:X246)=0,P246="GT",O246&gt;VLOOKUP(I246,'IIS Wide Rates'!G:I,3,FALSE)),'Point Values'!$B$5,IF(AND(SUM(V246:X246)=0,P246="LT",O246&lt;VLOOKUP(I246,'IIS Wide Rates'!G:I,3,FALSE)),'Point Values'!$B$5,0))</f>
        <v>0</v>
      </c>
      <c r="Z246" s="33">
        <f t="shared" si="35"/>
        <v>0.5</v>
      </c>
    </row>
    <row r="247" spans="1:26" x14ac:dyDescent="0.25">
      <c r="A247" t="s">
        <v>91</v>
      </c>
      <c r="B247" t="s">
        <v>1106</v>
      </c>
      <c r="C247" s="46">
        <v>547</v>
      </c>
      <c r="D247" s="46">
        <v>552</v>
      </c>
      <c r="I247" s="33" t="str">
        <f>VLOOKUP(LEFT(J247,7),Measures!K:L,2,FALSE)</f>
        <v>1.13</v>
      </c>
      <c r="J247" s="33" t="str">
        <f t="shared" si="27"/>
        <v>MQE0688 - Patient phone is present</v>
      </c>
      <c r="K247" s="33" t="str">
        <f t="shared" si="28"/>
        <v>Experity EHR</v>
      </c>
      <c r="L247" s="33">
        <f>VLOOKUP(K247,'EHR-Patient Count'!K:M,2,FALSE)</f>
        <v>552</v>
      </c>
      <c r="M247" s="33">
        <f>VLOOKUP(K247,'EHR-Patient Count'!K:M,3,FALSE)</f>
        <v>5</v>
      </c>
      <c r="N247" s="33">
        <f t="shared" si="29"/>
        <v>547</v>
      </c>
      <c r="O247" s="37">
        <f t="shared" si="30"/>
        <v>0.99094202898550721</v>
      </c>
      <c r="P247" s="33" t="str">
        <f>VLOOKUP(LEFT(J247,7),Measures!K:V,12,FALSE)</f>
        <v>GT</v>
      </c>
      <c r="Q247" s="33" t="str">
        <f>VLOOKUP(LEFT(J247,7),Measures!K:W,13,FALSE)</f>
        <v>90%</v>
      </c>
      <c r="R247" s="33" t="str">
        <f t="shared" si="34"/>
        <v>PASS</v>
      </c>
      <c r="S247" s="33" t="b">
        <f t="shared" si="36"/>
        <v>0</v>
      </c>
      <c r="T247" s="33" t="b">
        <f t="shared" si="32"/>
        <v>0</v>
      </c>
      <c r="U247" s="33" t="str">
        <f t="shared" si="33"/>
        <v>PASS</v>
      </c>
      <c r="V247" s="33">
        <f>IF(AND(VLOOKUP(I247,Measures!B:I,7,FALSE)="Y",U247="PASS"),'Point Values'!$B$2,0)</f>
        <v>0</v>
      </c>
      <c r="W247" s="33">
        <f>IF(AND(VLOOKUP(I247,Measures!B:I,8,FALSE)="Y",U247="PASS"),'Point Values'!$B$3,0)</f>
        <v>0</v>
      </c>
      <c r="X247" s="33">
        <f>IF(AND(SUM(V247:W247)=0,U247="PASS"),'Point Values'!$B$4,0)</f>
        <v>0.5</v>
      </c>
      <c r="Y247" s="33">
        <f>IF(AND(SUM(V247:X247)=0,P247="GT",O247&gt;VLOOKUP(I247,'IIS Wide Rates'!G:I,3,FALSE)),'Point Values'!$B$5,IF(AND(SUM(V247:X247)=0,P247="LT",O247&lt;VLOOKUP(I247,'IIS Wide Rates'!G:I,3,FALSE)),'Point Values'!$B$5,0))</f>
        <v>0</v>
      </c>
      <c r="Z247" s="33">
        <f t="shared" si="35"/>
        <v>0.5</v>
      </c>
    </row>
    <row r="248" spans="1:26" x14ac:dyDescent="0.25">
      <c r="A248" t="s">
        <v>91</v>
      </c>
      <c r="B248" t="s">
        <v>1109</v>
      </c>
      <c r="C248" s="46">
        <v>85</v>
      </c>
      <c r="D248" s="46">
        <v>85</v>
      </c>
      <c r="I248" s="33" t="str">
        <f>VLOOKUP(LEFT(J248,7),Measures!K:L,2,FALSE)</f>
        <v>1.13</v>
      </c>
      <c r="J248" s="33" t="str">
        <f t="shared" si="27"/>
        <v>MQE0688 - Patient phone is present</v>
      </c>
      <c r="K248" s="33" t="str">
        <f t="shared" si="28"/>
        <v>OpenEMR (Open Source)</v>
      </c>
      <c r="L248" s="33">
        <f>VLOOKUP(K248,'EHR-Patient Count'!K:M,2,FALSE)</f>
        <v>85</v>
      </c>
      <c r="M248" s="33">
        <f>VLOOKUP(K248,'EHR-Patient Count'!K:M,3,FALSE)</f>
        <v>4</v>
      </c>
      <c r="N248" s="33">
        <f t="shared" si="29"/>
        <v>85</v>
      </c>
      <c r="O248" s="37">
        <f t="shared" si="30"/>
        <v>1</v>
      </c>
      <c r="P248" s="33" t="str">
        <f>VLOOKUP(LEFT(J248,7),Measures!K:V,12,FALSE)</f>
        <v>GT</v>
      </c>
      <c r="Q248" s="33" t="str">
        <f>VLOOKUP(LEFT(J248,7),Measures!K:W,13,FALSE)</f>
        <v>90%</v>
      </c>
      <c r="R248" s="33" t="str">
        <f t="shared" si="34"/>
        <v>PASS</v>
      </c>
      <c r="S248" s="33" t="b">
        <f t="shared" si="36"/>
        <v>0</v>
      </c>
      <c r="T248" s="33" t="b">
        <f t="shared" si="32"/>
        <v>0</v>
      </c>
      <c r="U248" s="33" t="str">
        <f t="shared" si="33"/>
        <v>PASS</v>
      </c>
      <c r="V248" s="33">
        <f>IF(AND(VLOOKUP(I248,Measures!B:I,7,FALSE)="Y",U248="PASS"),'Point Values'!$B$2,0)</f>
        <v>0</v>
      </c>
      <c r="W248" s="33">
        <f>IF(AND(VLOOKUP(I248,Measures!B:I,8,FALSE)="Y",U248="PASS"),'Point Values'!$B$3,0)</f>
        <v>0</v>
      </c>
      <c r="X248" s="33">
        <f>IF(AND(SUM(V248:W248)=0,U248="PASS"),'Point Values'!$B$4,0)</f>
        <v>0.5</v>
      </c>
      <c r="Y248" s="33">
        <f>IF(AND(SUM(V248:X248)=0,P248="GT",O248&gt;VLOOKUP(I248,'IIS Wide Rates'!G:I,3,FALSE)),'Point Values'!$B$5,IF(AND(SUM(V248:X248)=0,P248="LT",O248&lt;VLOOKUP(I248,'IIS Wide Rates'!G:I,3,FALSE)),'Point Values'!$B$5,0))</f>
        <v>0</v>
      </c>
      <c r="Z248" s="33">
        <f t="shared" si="35"/>
        <v>0.5</v>
      </c>
    </row>
    <row r="249" spans="1:26" x14ac:dyDescent="0.25">
      <c r="A249" t="s">
        <v>91</v>
      </c>
      <c r="B249" t="s">
        <v>1096</v>
      </c>
      <c r="C249" s="46">
        <v>3508</v>
      </c>
      <c r="D249" s="46">
        <v>3619</v>
      </c>
      <c r="I249" s="33" t="str">
        <f>VLOOKUP(LEFT(J249,7),Measures!K:L,2,FALSE)</f>
        <v>1.13</v>
      </c>
      <c r="J249" s="33" t="str">
        <f t="shared" si="27"/>
        <v>MQE0688 - Patient phone is present</v>
      </c>
      <c r="K249" s="33" t="str">
        <f t="shared" si="28"/>
        <v>Athems Clinicals</v>
      </c>
      <c r="L249" s="33">
        <f>VLOOKUP(K249,'EHR-Patient Count'!K:M,2,FALSE)</f>
        <v>3619</v>
      </c>
      <c r="M249" s="33">
        <f>VLOOKUP(K249,'EHR-Patient Count'!K:M,3,FALSE)</f>
        <v>8</v>
      </c>
      <c r="N249" s="33">
        <f t="shared" si="29"/>
        <v>3508</v>
      </c>
      <c r="O249" s="37">
        <f t="shared" si="30"/>
        <v>0.96932854379662892</v>
      </c>
      <c r="P249" s="33" t="str">
        <f>VLOOKUP(LEFT(J249,7),Measures!K:V,12,FALSE)</f>
        <v>GT</v>
      </c>
      <c r="Q249" s="33" t="str">
        <f>VLOOKUP(LEFT(J249,7),Measures!K:W,13,FALSE)</f>
        <v>90%</v>
      </c>
      <c r="R249" s="33" t="str">
        <f t="shared" si="34"/>
        <v>PASS</v>
      </c>
      <c r="S249" s="33" t="b">
        <f t="shared" si="36"/>
        <v>0</v>
      </c>
      <c r="T249" s="33" t="b">
        <f t="shared" si="32"/>
        <v>0</v>
      </c>
      <c r="U249" s="33" t="str">
        <f t="shared" si="33"/>
        <v>PASS</v>
      </c>
      <c r="V249" s="33">
        <f>IF(AND(VLOOKUP(I249,Measures!B:I,7,FALSE)="Y",U249="PASS"),'Point Values'!$B$2,0)</f>
        <v>0</v>
      </c>
      <c r="W249" s="33">
        <f>IF(AND(VLOOKUP(I249,Measures!B:I,8,FALSE)="Y",U249="PASS"),'Point Values'!$B$3,0)</f>
        <v>0</v>
      </c>
      <c r="X249" s="33">
        <f>IF(AND(SUM(V249:W249)=0,U249="PASS"),'Point Values'!$B$4,0)</f>
        <v>0.5</v>
      </c>
      <c r="Y249" s="33">
        <f>IF(AND(SUM(V249:X249)=0,P249="GT",O249&gt;VLOOKUP(I249,'IIS Wide Rates'!G:I,3,FALSE)),'Point Values'!$B$5,IF(AND(SUM(V249:X249)=0,P249="LT",O249&lt;VLOOKUP(I249,'IIS Wide Rates'!G:I,3,FALSE)),'Point Values'!$B$5,0))</f>
        <v>0</v>
      </c>
      <c r="Z249" s="33">
        <f t="shared" si="35"/>
        <v>0.5</v>
      </c>
    </row>
    <row r="250" spans="1:26" x14ac:dyDescent="0.25">
      <c r="A250" t="s">
        <v>91</v>
      </c>
      <c r="B250" t="s">
        <v>1100</v>
      </c>
      <c r="C250" s="46">
        <v>104</v>
      </c>
      <c r="D250" s="46">
        <v>104</v>
      </c>
      <c r="I250" s="33" t="str">
        <f>VLOOKUP(LEFT(J250,7),Measures!K:L,2,FALSE)</f>
        <v>1.13</v>
      </c>
      <c r="J250" s="33" t="str">
        <f t="shared" si="27"/>
        <v>MQE0688 - Patient phone is present</v>
      </c>
      <c r="K250" s="33" t="str">
        <f t="shared" si="28"/>
        <v>MEDITECH Expanse</v>
      </c>
      <c r="L250" s="33">
        <f>VLOOKUP(K250,'EHR-Patient Count'!K:M,2,FALSE)</f>
        <v>104</v>
      </c>
      <c r="M250" s="33">
        <f>VLOOKUP(K250,'EHR-Patient Count'!K:M,3,FALSE)</f>
        <v>3</v>
      </c>
      <c r="N250" s="33">
        <f t="shared" si="29"/>
        <v>104</v>
      </c>
      <c r="O250" s="37">
        <f t="shared" si="30"/>
        <v>1</v>
      </c>
      <c r="P250" s="33" t="str">
        <f>VLOOKUP(LEFT(J250,7),Measures!K:V,12,FALSE)</f>
        <v>GT</v>
      </c>
      <c r="Q250" s="33" t="str">
        <f>VLOOKUP(LEFT(J250,7),Measures!K:W,13,FALSE)</f>
        <v>90%</v>
      </c>
      <c r="R250" s="33" t="str">
        <f t="shared" si="34"/>
        <v>PASS</v>
      </c>
      <c r="S250" s="33" t="b">
        <f t="shared" si="36"/>
        <v>0</v>
      </c>
      <c r="T250" s="33" t="b">
        <f t="shared" si="32"/>
        <v>0</v>
      </c>
      <c r="U250" s="33" t="str">
        <f t="shared" si="33"/>
        <v>PASS</v>
      </c>
      <c r="V250" s="33">
        <f>IF(AND(VLOOKUP(I250,Measures!B:I,7,FALSE)="Y",U250="PASS"),'Point Values'!$B$2,0)</f>
        <v>0</v>
      </c>
      <c r="W250" s="33">
        <f>IF(AND(VLOOKUP(I250,Measures!B:I,8,FALSE)="Y",U250="PASS"),'Point Values'!$B$3,0)</f>
        <v>0</v>
      </c>
      <c r="X250" s="33">
        <f>IF(AND(SUM(V250:W250)=0,U250="PASS"),'Point Values'!$B$4,0)</f>
        <v>0.5</v>
      </c>
      <c r="Y250" s="33">
        <f>IF(AND(SUM(V250:X250)=0,P250="GT",O250&gt;VLOOKUP(I250,'IIS Wide Rates'!G:I,3,FALSE)),'Point Values'!$B$5,IF(AND(SUM(V250:X250)=0,P250="LT",O250&lt;VLOOKUP(I250,'IIS Wide Rates'!G:I,3,FALSE)),'Point Values'!$B$5,0))</f>
        <v>0</v>
      </c>
      <c r="Z250" s="33">
        <f t="shared" si="35"/>
        <v>0.5</v>
      </c>
    </row>
    <row r="251" spans="1:26" x14ac:dyDescent="0.25">
      <c r="A251" t="s">
        <v>91</v>
      </c>
      <c r="B251" t="s">
        <v>1103</v>
      </c>
      <c r="C251" s="46">
        <v>146</v>
      </c>
      <c r="D251" s="46">
        <v>146</v>
      </c>
      <c r="I251" s="33" t="str">
        <f>VLOOKUP(LEFT(J251,7),Measures!K:L,2,FALSE)</f>
        <v>1.13</v>
      </c>
      <c r="J251" s="33" t="str">
        <f t="shared" si="27"/>
        <v>MQE0688 - Patient phone is present</v>
      </c>
      <c r="K251" s="33" t="str">
        <f t="shared" si="28"/>
        <v>DrChrono EHR</v>
      </c>
      <c r="L251" s="33">
        <f>VLOOKUP(K251,'EHR-Patient Count'!K:M,2,FALSE)</f>
        <v>146</v>
      </c>
      <c r="M251" s="33">
        <f>VLOOKUP(K251,'EHR-Patient Count'!K:M,3,FALSE)</f>
        <v>3</v>
      </c>
      <c r="N251" s="33">
        <f t="shared" si="29"/>
        <v>146</v>
      </c>
      <c r="O251" s="37">
        <f t="shared" si="30"/>
        <v>1</v>
      </c>
      <c r="P251" s="33" t="str">
        <f>VLOOKUP(LEFT(J251,7),Measures!K:V,12,FALSE)</f>
        <v>GT</v>
      </c>
      <c r="Q251" s="33" t="str">
        <f>VLOOKUP(LEFT(J251,7),Measures!K:W,13,FALSE)</f>
        <v>90%</v>
      </c>
      <c r="R251" s="33" t="str">
        <f t="shared" si="34"/>
        <v>PASS</v>
      </c>
      <c r="S251" s="33" t="b">
        <f t="shared" si="36"/>
        <v>0</v>
      </c>
      <c r="T251" s="33" t="b">
        <f t="shared" si="32"/>
        <v>0</v>
      </c>
      <c r="U251" s="33" t="str">
        <f t="shared" si="33"/>
        <v>PASS</v>
      </c>
      <c r="V251" s="33">
        <f>IF(AND(VLOOKUP(I251,Measures!B:I,7,FALSE)="Y",U251="PASS"),'Point Values'!$B$2,0)</f>
        <v>0</v>
      </c>
      <c r="W251" s="33">
        <f>IF(AND(VLOOKUP(I251,Measures!B:I,8,FALSE)="Y",U251="PASS"),'Point Values'!$B$3,0)</f>
        <v>0</v>
      </c>
      <c r="X251" s="33">
        <f>IF(AND(SUM(V251:W251)=0,U251="PASS"),'Point Values'!$B$4,0)</f>
        <v>0.5</v>
      </c>
      <c r="Y251" s="33">
        <f>IF(AND(SUM(V251:X251)=0,P251="GT",O251&gt;VLOOKUP(I251,'IIS Wide Rates'!G:I,3,FALSE)),'Point Values'!$B$5,IF(AND(SUM(V251:X251)=0,P251="LT",O251&lt;VLOOKUP(I251,'IIS Wide Rates'!G:I,3,FALSE)),'Point Values'!$B$5,0))</f>
        <v>0</v>
      </c>
      <c r="Z251" s="33">
        <f t="shared" si="35"/>
        <v>0.5</v>
      </c>
    </row>
    <row r="252" spans="1:26" x14ac:dyDescent="0.25">
      <c r="A252" t="s">
        <v>91</v>
      </c>
      <c r="B252" t="s">
        <v>1108</v>
      </c>
      <c r="C252" s="46">
        <v>54</v>
      </c>
      <c r="D252" s="46">
        <v>55</v>
      </c>
      <c r="I252" s="33" t="str">
        <f>VLOOKUP(LEFT(J252,7),Measures!K:L,2,FALSE)</f>
        <v>1.13</v>
      </c>
      <c r="J252" s="33" t="str">
        <f t="shared" si="27"/>
        <v>MQE0688 - Patient phone is present</v>
      </c>
      <c r="K252" s="33" t="str">
        <f t="shared" si="28"/>
        <v>MatrixCare EHR</v>
      </c>
      <c r="L252" s="33">
        <f>VLOOKUP(K252,'EHR-Patient Count'!K:M,2,FALSE)</f>
        <v>55</v>
      </c>
      <c r="M252" s="33">
        <f>VLOOKUP(K252,'EHR-Patient Count'!K:M,3,FALSE)</f>
        <v>5</v>
      </c>
      <c r="N252" s="33">
        <f t="shared" si="29"/>
        <v>54</v>
      </c>
      <c r="O252" s="37">
        <f t="shared" si="30"/>
        <v>0.98181818181818181</v>
      </c>
      <c r="P252" s="33" t="str">
        <f>VLOOKUP(LEFT(J252,7),Measures!K:V,12,FALSE)</f>
        <v>GT</v>
      </c>
      <c r="Q252" s="33" t="str">
        <f>VLOOKUP(LEFT(J252,7),Measures!K:W,13,FALSE)</f>
        <v>90%</v>
      </c>
      <c r="R252" s="33" t="str">
        <f t="shared" si="34"/>
        <v>PASS</v>
      </c>
      <c r="S252" s="33" t="b">
        <f t="shared" si="36"/>
        <v>0</v>
      </c>
      <c r="T252" s="33" t="b">
        <f t="shared" si="32"/>
        <v>0</v>
      </c>
      <c r="U252" s="33" t="str">
        <f t="shared" si="33"/>
        <v>PASS</v>
      </c>
      <c r="V252" s="33">
        <f>IF(AND(VLOOKUP(I252,Measures!B:I,7,FALSE)="Y",U252="PASS"),'Point Values'!$B$2,0)</f>
        <v>0</v>
      </c>
      <c r="W252" s="33">
        <f>IF(AND(VLOOKUP(I252,Measures!B:I,8,FALSE)="Y",U252="PASS"),'Point Values'!$B$3,0)</f>
        <v>0</v>
      </c>
      <c r="X252" s="33">
        <f>IF(AND(SUM(V252:W252)=0,U252="PASS"),'Point Values'!$B$4,0)</f>
        <v>0.5</v>
      </c>
      <c r="Y252" s="33">
        <f>IF(AND(SUM(V252:X252)=0,P252="GT",O252&gt;VLOOKUP(I252,'IIS Wide Rates'!G:I,3,FALSE)),'Point Values'!$B$5,IF(AND(SUM(V252:X252)=0,P252="LT",O252&lt;VLOOKUP(I252,'IIS Wide Rates'!G:I,3,FALSE)),'Point Values'!$B$5,0))</f>
        <v>0</v>
      </c>
      <c r="Z252" s="33">
        <f t="shared" si="35"/>
        <v>0.5</v>
      </c>
    </row>
    <row r="253" spans="1:26" x14ac:dyDescent="0.25">
      <c r="A253" t="s">
        <v>91</v>
      </c>
      <c r="B253" t="s">
        <v>1099</v>
      </c>
      <c r="C253" s="46">
        <v>364</v>
      </c>
      <c r="D253" s="46">
        <v>369</v>
      </c>
      <c r="I253" s="33" t="str">
        <f>VLOOKUP(LEFT(J253,7),Measures!K:L,2,FALSE)</f>
        <v>1.13</v>
      </c>
      <c r="J253" s="33" t="str">
        <f t="shared" si="27"/>
        <v>MQE0688 - Patient phone is present</v>
      </c>
      <c r="K253" s="33" t="str">
        <f t="shared" si="28"/>
        <v>Veradigm EHR (formerly Allscripts)</v>
      </c>
      <c r="L253" s="33">
        <f>VLOOKUP(K253,'EHR-Patient Count'!K:M,2,FALSE)</f>
        <v>369</v>
      </c>
      <c r="M253" s="33">
        <f>VLOOKUP(K253,'EHR-Patient Count'!K:M,3,FALSE)</f>
        <v>13</v>
      </c>
      <c r="N253" s="33">
        <f t="shared" si="29"/>
        <v>364</v>
      </c>
      <c r="O253" s="37">
        <f t="shared" si="30"/>
        <v>0.98644986449864502</v>
      </c>
      <c r="P253" s="33" t="str">
        <f>VLOOKUP(LEFT(J253,7),Measures!K:V,12,FALSE)</f>
        <v>GT</v>
      </c>
      <c r="Q253" s="33" t="str">
        <f>VLOOKUP(LEFT(J253,7),Measures!K:W,13,FALSE)</f>
        <v>90%</v>
      </c>
      <c r="R253" s="33" t="str">
        <f t="shared" si="34"/>
        <v>PASS</v>
      </c>
      <c r="S253" s="33" t="b">
        <f t="shared" si="36"/>
        <v>0</v>
      </c>
      <c r="T253" s="33" t="b">
        <f t="shared" si="32"/>
        <v>0</v>
      </c>
      <c r="U253" s="33" t="str">
        <f t="shared" si="33"/>
        <v>PASS</v>
      </c>
      <c r="V253" s="33">
        <f>IF(AND(VLOOKUP(I253,Measures!B:I,7,FALSE)="Y",U253="PASS"),'Point Values'!$B$2,0)</f>
        <v>0</v>
      </c>
      <c r="W253" s="33">
        <f>IF(AND(VLOOKUP(I253,Measures!B:I,8,FALSE)="Y",U253="PASS"),'Point Values'!$B$3,0)</f>
        <v>0</v>
      </c>
      <c r="X253" s="33">
        <f>IF(AND(SUM(V253:W253)=0,U253="PASS"),'Point Values'!$B$4,0)</f>
        <v>0.5</v>
      </c>
      <c r="Y253" s="33">
        <f>IF(AND(SUM(V253:X253)=0,P253="GT",O253&gt;VLOOKUP(I253,'IIS Wide Rates'!G:I,3,FALSE)),'Point Values'!$B$5,IF(AND(SUM(V253:X253)=0,P253="LT",O253&lt;VLOOKUP(I253,'IIS Wide Rates'!G:I,3,FALSE)),'Point Values'!$B$5,0))</f>
        <v>0</v>
      </c>
      <c r="Z253" s="33">
        <f t="shared" si="35"/>
        <v>0.5</v>
      </c>
    </row>
    <row r="254" spans="1:26" x14ac:dyDescent="0.25">
      <c r="A254" t="s">
        <v>91</v>
      </c>
      <c r="B254" t="s">
        <v>1095</v>
      </c>
      <c r="C254" s="46">
        <v>14</v>
      </c>
      <c r="D254" s="46">
        <v>14</v>
      </c>
      <c r="I254" s="33" t="str">
        <f>VLOOKUP(LEFT(J254,7),Measures!K:L,2,FALSE)</f>
        <v>1.13</v>
      </c>
      <c r="J254" s="33" t="str">
        <f t="shared" si="27"/>
        <v>MQE0688 - Patient phone is present</v>
      </c>
      <c r="K254" s="33" t="str">
        <f t="shared" si="28"/>
        <v>Epic Systems (EpicCare)</v>
      </c>
      <c r="L254" s="33">
        <f>VLOOKUP(K254,'EHR-Patient Count'!K:M,2,FALSE)</f>
        <v>14</v>
      </c>
      <c r="M254" s="33">
        <f>VLOOKUP(K254,'EHR-Patient Count'!K:M,3,FALSE)</f>
        <v>1</v>
      </c>
      <c r="N254" s="33">
        <f t="shared" si="29"/>
        <v>14</v>
      </c>
      <c r="O254" s="37">
        <f t="shared" si="30"/>
        <v>1</v>
      </c>
      <c r="P254" s="33" t="str">
        <f>VLOOKUP(LEFT(J254,7),Measures!K:V,12,FALSE)</f>
        <v>GT</v>
      </c>
      <c r="Q254" s="33" t="str">
        <f>VLOOKUP(LEFT(J254,7),Measures!K:W,13,FALSE)</f>
        <v>90%</v>
      </c>
      <c r="R254" s="33" t="str">
        <f t="shared" si="34"/>
        <v>PASS</v>
      </c>
      <c r="S254" s="33" t="b">
        <f t="shared" si="36"/>
        <v>0</v>
      </c>
      <c r="T254" s="33" t="b">
        <f t="shared" si="32"/>
        <v>0</v>
      </c>
      <c r="U254" s="33" t="str">
        <f t="shared" si="33"/>
        <v>PASS</v>
      </c>
      <c r="V254" s="33">
        <f>IF(AND(VLOOKUP(I254,Measures!B:I,7,FALSE)="Y",U254="PASS"),'Point Values'!$B$2,0)</f>
        <v>0</v>
      </c>
      <c r="W254" s="33">
        <f>IF(AND(VLOOKUP(I254,Measures!B:I,8,FALSE)="Y",U254="PASS"),'Point Values'!$B$3,0)</f>
        <v>0</v>
      </c>
      <c r="X254" s="33">
        <f>IF(AND(SUM(V254:W254)=0,U254="PASS"),'Point Values'!$B$4,0)</f>
        <v>0.5</v>
      </c>
      <c r="Y254" s="33">
        <f>IF(AND(SUM(V254:X254)=0,P254="GT",O254&gt;VLOOKUP(I254,'IIS Wide Rates'!G:I,3,FALSE)),'Point Values'!$B$5,IF(AND(SUM(V254:X254)=0,P254="LT",O254&lt;VLOOKUP(I254,'IIS Wide Rates'!G:I,3,FALSE)),'Point Values'!$B$5,0))</f>
        <v>0</v>
      </c>
      <c r="Z254" s="33">
        <f t="shared" si="35"/>
        <v>0.5</v>
      </c>
    </row>
    <row r="255" spans="1:26" x14ac:dyDescent="0.25">
      <c r="A255" t="s">
        <v>91</v>
      </c>
      <c r="B255" t="s">
        <v>1098</v>
      </c>
      <c r="C255" s="46">
        <v>5</v>
      </c>
      <c r="D255" s="46">
        <v>5</v>
      </c>
      <c r="I255" s="33" t="str">
        <f>VLOOKUP(LEFT(J255,7),Measures!K:L,2,FALSE)</f>
        <v>1.13</v>
      </c>
      <c r="J255" s="33" t="str">
        <f t="shared" si="27"/>
        <v>MQE0688 - Patient phone is present</v>
      </c>
      <c r="K255" s="33" t="str">
        <f t="shared" si="28"/>
        <v>NextGen Enterprise EHR</v>
      </c>
      <c r="L255" s="33">
        <f>VLOOKUP(K255,'EHR-Patient Count'!K:M,2,FALSE)</f>
        <v>5</v>
      </c>
      <c r="M255" s="33">
        <f>VLOOKUP(K255,'EHR-Patient Count'!K:M,3,FALSE)</f>
        <v>2</v>
      </c>
      <c r="N255" s="33">
        <f t="shared" si="29"/>
        <v>5</v>
      </c>
      <c r="O255" s="37">
        <f t="shared" si="30"/>
        <v>1</v>
      </c>
      <c r="P255" s="33" t="str">
        <f>VLOOKUP(LEFT(J255,7),Measures!K:V,12,FALSE)</f>
        <v>GT</v>
      </c>
      <c r="Q255" s="33" t="str">
        <f>VLOOKUP(LEFT(J255,7),Measures!K:W,13,FALSE)</f>
        <v>90%</v>
      </c>
      <c r="R255" s="33" t="str">
        <f t="shared" si="34"/>
        <v>PASS</v>
      </c>
      <c r="S255" s="33" t="b">
        <f t="shared" si="36"/>
        <v>0</v>
      </c>
      <c r="T255" s="33" t="b">
        <f t="shared" si="32"/>
        <v>0</v>
      </c>
      <c r="U255" s="33" t="str">
        <f t="shared" si="33"/>
        <v>PASS</v>
      </c>
      <c r="V255" s="33">
        <f>IF(AND(VLOOKUP(I255,Measures!B:I,7,FALSE)="Y",U255="PASS"),'Point Values'!$B$2,0)</f>
        <v>0</v>
      </c>
      <c r="W255" s="33">
        <f>IF(AND(VLOOKUP(I255,Measures!B:I,8,FALSE)="Y",U255="PASS"),'Point Values'!$B$3,0)</f>
        <v>0</v>
      </c>
      <c r="X255" s="33">
        <f>IF(AND(SUM(V255:W255)=0,U255="PASS"),'Point Values'!$B$4,0)</f>
        <v>0.5</v>
      </c>
      <c r="Y255" s="33">
        <f>IF(AND(SUM(V255:X255)=0,P255="GT",O255&gt;VLOOKUP(I255,'IIS Wide Rates'!G:I,3,FALSE)),'Point Values'!$B$5,IF(AND(SUM(V255:X255)=0,P255="LT",O255&lt;VLOOKUP(I255,'IIS Wide Rates'!G:I,3,FALSE)),'Point Values'!$B$5,0))</f>
        <v>0</v>
      </c>
      <c r="Z255" s="33">
        <f t="shared" si="35"/>
        <v>0.5</v>
      </c>
    </row>
    <row r="256" spans="1:26" x14ac:dyDescent="0.25">
      <c r="A256" t="s">
        <v>91</v>
      </c>
      <c r="B256" t="s">
        <v>1101</v>
      </c>
      <c r="C256" s="46">
        <v>9</v>
      </c>
      <c r="D256" s="46">
        <v>9</v>
      </c>
      <c r="I256" s="33" t="str">
        <f>VLOOKUP(LEFT(J256,7),Measures!K:L,2,FALSE)</f>
        <v>1.13</v>
      </c>
      <c r="J256" s="33" t="str">
        <f t="shared" si="27"/>
        <v>MQE0688 - Patient phone is present</v>
      </c>
      <c r="K256" s="33" t="str">
        <f t="shared" si="28"/>
        <v>Greenway Health (Prime Suite)</v>
      </c>
      <c r="L256" s="33">
        <f>VLOOKUP(K256,'EHR-Patient Count'!K:M,2,FALSE)</f>
        <v>9</v>
      </c>
      <c r="M256" s="33">
        <f>VLOOKUP(K256,'EHR-Patient Count'!K:M,3,FALSE)</f>
        <v>1</v>
      </c>
      <c r="N256" s="33">
        <f t="shared" si="29"/>
        <v>9</v>
      </c>
      <c r="O256" s="37">
        <f t="shared" si="30"/>
        <v>1</v>
      </c>
      <c r="P256" s="33" t="str">
        <f>VLOOKUP(LEFT(J256,7),Measures!K:V,12,FALSE)</f>
        <v>GT</v>
      </c>
      <c r="Q256" s="33" t="str">
        <f>VLOOKUP(LEFT(J256,7),Measures!K:W,13,FALSE)</f>
        <v>90%</v>
      </c>
      <c r="R256" s="33" t="str">
        <f t="shared" si="34"/>
        <v>PASS</v>
      </c>
      <c r="S256" s="33" t="b">
        <f t="shared" si="36"/>
        <v>0</v>
      </c>
      <c r="T256" s="33" t="b">
        <f t="shared" si="32"/>
        <v>0</v>
      </c>
      <c r="U256" s="33" t="str">
        <f t="shared" si="33"/>
        <v>PASS</v>
      </c>
      <c r="V256" s="33">
        <f>IF(AND(VLOOKUP(I256,Measures!B:I,7,FALSE)="Y",U256="PASS"),'Point Values'!$B$2,0)</f>
        <v>0</v>
      </c>
      <c r="W256" s="33">
        <f>IF(AND(VLOOKUP(I256,Measures!B:I,8,FALSE)="Y",U256="PASS"),'Point Values'!$B$3,0)</f>
        <v>0</v>
      </c>
      <c r="X256" s="33">
        <f>IF(AND(SUM(V256:W256)=0,U256="PASS"),'Point Values'!$B$4,0)</f>
        <v>0.5</v>
      </c>
      <c r="Y256" s="33">
        <f>IF(AND(SUM(V256:X256)=0,P256="GT",O256&gt;VLOOKUP(I256,'IIS Wide Rates'!G:I,3,FALSE)),'Point Values'!$B$5,IF(AND(SUM(V256:X256)=0,P256="LT",O256&lt;VLOOKUP(I256,'IIS Wide Rates'!G:I,3,FALSE)),'Point Values'!$B$5,0))</f>
        <v>0</v>
      </c>
      <c r="Z256" s="33">
        <f t="shared" si="35"/>
        <v>0.5</v>
      </c>
    </row>
    <row r="257" spans="1:26" x14ac:dyDescent="0.25">
      <c r="A257" t="s">
        <v>91</v>
      </c>
      <c r="B257" t="s">
        <v>1105</v>
      </c>
      <c r="C257" s="46">
        <v>2</v>
      </c>
      <c r="D257" s="46">
        <v>2</v>
      </c>
      <c r="I257" s="33" t="str">
        <f>VLOOKUP(LEFT(J257,7),Measures!K:L,2,FALSE)</f>
        <v>1.13</v>
      </c>
      <c r="J257" s="33" t="str">
        <f t="shared" ref="J257:J320" si="37">A257</f>
        <v>MQE0688 - Patient phone is present</v>
      </c>
      <c r="K257" s="33" t="str">
        <f t="shared" ref="K257:K320" si="38">B257</f>
        <v>CompuGroup Medical (CGM APRIMA)</v>
      </c>
      <c r="L257" s="33">
        <f>VLOOKUP(K257,'EHR-Patient Count'!K:M,2,FALSE)</f>
        <v>2</v>
      </c>
      <c r="M257" s="33">
        <f>VLOOKUP(K257,'EHR-Patient Count'!K:M,3,FALSE)</f>
        <v>1</v>
      </c>
      <c r="N257" s="33">
        <f t="shared" si="29"/>
        <v>2</v>
      </c>
      <c r="O257" s="37">
        <f t="shared" si="30"/>
        <v>1</v>
      </c>
      <c r="P257" s="33" t="str">
        <f>VLOOKUP(LEFT(J257,7),Measures!K:V,12,FALSE)</f>
        <v>GT</v>
      </c>
      <c r="Q257" s="33" t="str">
        <f>VLOOKUP(LEFT(J257,7),Measures!K:W,13,FALSE)</f>
        <v>90%</v>
      </c>
      <c r="R257" s="33" t="str">
        <f t="shared" si="34"/>
        <v>PASS</v>
      </c>
      <c r="S257" s="33" t="b">
        <f t="shared" si="36"/>
        <v>0</v>
      </c>
      <c r="T257" s="33" t="b">
        <f t="shared" si="32"/>
        <v>0</v>
      </c>
      <c r="U257" s="33" t="str">
        <f t="shared" si="33"/>
        <v>PASS</v>
      </c>
      <c r="V257" s="33">
        <f>IF(AND(VLOOKUP(I257,Measures!B:I,7,FALSE)="Y",U257="PASS"),'Point Values'!$B$2,0)</f>
        <v>0</v>
      </c>
      <c r="W257" s="33">
        <f>IF(AND(VLOOKUP(I257,Measures!B:I,8,FALSE)="Y",U257="PASS"),'Point Values'!$B$3,0)</f>
        <v>0</v>
      </c>
      <c r="X257" s="33">
        <f>IF(AND(SUM(V257:W257)=0,U257="PASS"),'Point Values'!$B$4,0)</f>
        <v>0.5</v>
      </c>
      <c r="Y257" s="33">
        <f>IF(AND(SUM(V257:X257)=0,P257="GT",O257&gt;VLOOKUP(I257,'IIS Wide Rates'!G:I,3,FALSE)),'Point Values'!$B$5,IF(AND(SUM(V257:X257)=0,P257="LT",O257&lt;VLOOKUP(I257,'IIS Wide Rates'!G:I,3,FALSE)),'Point Values'!$B$5,0))</f>
        <v>0</v>
      </c>
      <c r="Z257" s="33">
        <f t="shared" si="35"/>
        <v>0.5</v>
      </c>
    </row>
    <row r="258" spans="1:26" x14ac:dyDescent="0.25">
      <c r="A258" t="s">
        <v>87</v>
      </c>
      <c r="B258" t="s">
        <v>52</v>
      </c>
      <c r="C258" s="46">
        <v>537</v>
      </c>
      <c r="D258" s="46">
        <v>537</v>
      </c>
      <c r="I258" s="33" t="str">
        <f>VLOOKUP(LEFT(J258,7),Measures!K:L,2,FALSE)</f>
        <v>1.11</v>
      </c>
      <c r="J258" s="33" t="str">
        <f t="shared" si="37"/>
        <v>MQE0698 - Patient race is present</v>
      </c>
      <c r="K258" s="33" t="str">
        <f t="shared" si="38"/>
        <v>No EHR Specified</v>
      </c>
      <c r="L258" s="33">
        <f>VLOOKUP(K258,'EHR-Patient Count'!K:M,2,FALSE)</f>
        <v>537</v>
      </c>
      <c r="M258" s="33">
        <f>VLOOKUP(K258,'EHR-Patient Count'!K:M,3,FALSE)</f>
        <v>20</v>
      </c>
      <c r="N258" s="33">
        <f t="shared" ref="N258:N321" si="39">C258</f>
        <v>537</v>
      </c>
      <c r="O258" s="37">
        <f t="shared" ref="O258:O321" si="40">C258/D258</f>
        <v>1</v>
      </c>
      <c r="P258" s="33" t="str">
        <f>VLOOKUP(LEFT(J258,7),Measures!K:V,12,FALSE)</f>
        <v>GT</v>
      </c>
      <c r="Q258" s="33" t="str">
        <f>VLOOKUP(LEFT(J258,7),Measures!K:W,13,FALSE)</f>
        <v>95%</v>
      </c>
      <c r="R258" s="33" t="str">
        <f t="shared" si="34"/>
        <v>PASS</v>
      </c>
      <c r="S258" s="33" t="b">
        <f t="shared" si="36"/>
        <v>0</v>
      </c>
      <c r="T258" s="33" t="b">
        <f t="shared" ref="T258:T321" si="41">IF(Q258="NA","NA")</f>
        <v>0</v>
      </c>
      <c r="U258" s="33" t="str">
        <f t="shared" ref="U258:U321" si="42">IF(Q258="NA","NA",IF(AND(P258="GT",O258&gt;1*Q258),"PASS",IF(AND(P258="LT",O258&lt;1*Q258),"PASS","FAIL")))</f>
        <v>PASS</v>
      </c>
      <c r="V258" s="33">
        <f>IF(AND(VLOOKUP(I258,Measures!B:I,7,FALSE)="Y",U258="PASS"),'Point Values'!$B$2,0)</f>
        <v>0</v>
      </c>
      <c r="W258" s="33">
        <f>IF(AND(VLOOKUP(I258,Measures!B:I,8,FALSE)="Y",U258="PASS"),'Point Values'!$B$3,0)</f>
        <v>0</v>
      </c>
      <c r="X258" s="33">
        <f>IF(AND(SUM(V258:W258)=0,U258="PASS"),'Point Values'!$B$4,0)</f>
        <v>0.5</v>
      </c>
      <c r="Y258" s="33">
        <f>IF(AND(SUM(V258:X258)=0,P258="GT",O258&gt;VLOOKUP(I258,'IIS Wide Rates'!G:I,3,FALSE)),'Point Values'!$B$5,IF(AND(SUM(V258:X258)=0,P258="LT",O258&lt;VLOOKUP(I258,'IIS Wide Rates'!G:I,3,FALSE)),'Point Values'!$B$5,0))</f>
        <v>0</v>
      </c>
      <c r="Z258" s="33">
        <f t="shared" si="35"/>
        <v>0.5</v>
      </c>
    </row>
    <row r="259" spans="1:26" x14ac:dyDescent="0.25">
      <c r="A259" t="s">
        <v>87</v>
      </c>
      <c r="B259" t="s">
        <v>1107</v>
      </c>
      <c r="C259" s="46">
        <v>1995</v>
      </c>
      <c r="D259" s="46">
        <v>1995</v>
      </c>
      <c r="I259" s="33" t="str">
        <f>VLOOKUP(LEFT(J259,7),Measures!K:L,2,FALSE)</f>
        <v>1.11</v>
      </c>
      <c r="J259" s="33" t="str">
        <f t="shared" si="37"/>
        <v>MQE0698 - Patient race is present</v>
      </c>
      <c r="K259" s="33" t="str">
        <f t="shared" si="38"/>
        <v>NetSmart MyEvolv</v>
      </c>
      <c r="L259" s="33">
        <f>VLOOKUP(K259,'EHR-Patient Count'!K:M,2,FALSE)</f>
        <v>1995</v>
      </c>
      <c r="M259" s="33">
        <f>VLOOKUP(K259,'EHR-Patient Count'!K:M,3,FALSE)</f>
        <v>8</v>
      </c>
      <c r="N259" s="33">
        <f t="shared" si="39"/>
        <v>1995</v>
      </c>
      <c r="O259" s="37">
        <f t="shared" si="40"/>
        <v>1</v>
      </c>
      <c r="P259" s="33" t="str">
        <f>VLOOKUP(LEFT(J259,7),Measures!K:V,12,FALSE)</f>
        <v>GT</v>
      </c>
      <c r="Q259" s="33" t="str">
        <f>VLOOKUP(LEFT(J259,7),Measures!K:W,13,FALSE)</f>
        <v>95%</v>
      </c>
      <c r="R259" s="33" t="str">
        <f t="shared" ref="R259:R322" si="43">IF(AND(P259="GT",O259&gt;1*Q259),"PASS")</f>
        <v>PASS</v>
      </c>
      <c r="S259" s="33" t="b">
        <f t="shared" si="36"/>
        <v>0</v>
      </c>
      <c r="T259" s="33" t="b">
        <f t="shared" si="41"/>
        <v>0</v>
      </c>
      <c r="U259" s="33" t="str">
        <f t="shared" si="42"/>
        <v>PASS</v>
      </c>
      <c r="V259" s="33">
        <f>IF(AND(VLOOKUP(I259,Measures!B:I,7,FALSE)="Y",U259="PASS"),'Point Values'!$B$2,0)</f>
        <v>0</v>
      </c>
      <c r="W259" s="33">
        <f>IF(AND(VLOOKUP(I259,Measures!B:I,8,FALSE)="Y",U259="PASS"),'Point Values'!$B$3,0)</f>
        <v>0</v>
      </c>
      <c r="X259" s="33">
        <f>IF(AND(SUM(V259:W259)=0,U259="PASS"),'Point Values'!$B$4,0)</f>
        <v>0.5</v>
      </c>
      <c r="Y259" s="33">
        <f>IF(AND(SUM(V259:X259)=0,P259="GT",O259&gt;VLOOKUP(I259,'IIS Wide Rates'!G:I,3,FALSE)),'Point Values'!$B$5,IF(AND(SUM(V259:X259)=0,P259="LT",O259&lt;VLOOKUP(I259,'IIS Wide Rates'!G:I,3,FALSE)),'Point Values'!$B$5,0))</f>
        <v>0</v>
      </c>
      <c r="Z259" s="33">
        <f t="shared" ref="Z259:Z322" si="44">SUM(V259:Y259)</f>
        <v>0.5</v>
      </c>
    </row>
    <row r="260" spans="1:26" x14ac:dyDescent="0.25">
      <c r="A260" t="s">
        <v>87</v>
      </c>
      <c r="B260" t="s">
        <v>1104</v>
      </c>
      <c r="C260" s="46">
        <v>18286</v>
      </c>
      <c r="D260" s="46">
        <v>18286</v>
      </c>
      <c r="I260" s="33" t="str">
        <f>VLOOKUP(LEFT(J260,7),Measures!K:L,2,FALSE)</f>
        <v>1.11</v>
      </c>
      <c r="J260" s="33" t="str">
        <f t="shared" si="37"/>
        <v>MQE0698 - Patient race is present</v>
      </c>
      <c r="K260" s="33" t="str">
        <f t="shared" si="38"/>
        <v>Azalea Health EHR</v>
      </c>
      <c r="L260" s="33">
        <f>VLOOKUP(K260,'EHR-Patient Count'!K:M,2,FALSE)</f>
        <v>18286</v>
      </c>
      <c r="M260" s="33">
        <f>VLOOKUP(K260,'EHR-Patient Count'!K:M,3,FALSE)</f>
        <v>116</v>
      </c>
      <c r="N260" s="33">
        <f t="shared" si="39"/>
        <v>18286</v>
      </c>
      <c r="O260" s="37">
        <f t="shared" si="40"/>
        <v>1</v>
      </c>
      <c r="P260" s="33" t="str">
        <f>VLOOKUP(LEFT(J260,7),Measures!K:V,12,FALSE)</f>
        <v>GT</v>
      </c>
      <c r="Q260" s="33" t="str">
        <f>VLOOKUP(LEFT(J260,7),Measures!K:W,13,FALSE)</f>
        <v>95%</v>
      </c>
      <c r="R260" s="33" t="str">
        <f t="shared" si="43"/>
        <v>PASS</v>
      </c>
      <c r="S260" s="33" t="b">
        <f t="shared" si="36"/>
        <v>0</v>
      </c>
      <c r="T260" s="33" t="b">
        <f t="shared" si="41"/>
        <v>0</v>
      </c>
      <c r="U260" s="33" t="str">
        <f t="shared" si="42"/>
        <v>PASS</v>
      </c>
      <c r="V260" s="33">
        <f>IF(AND(VLOOKUP(I260,Measures!B:I,7,FALSE)="Y",U260="PASS"),'Point Values'!$B$2,0)</f>
        <v>0</v>
      </c>
      <c r="W260" s="33">
        <f>IF(AND(VLOOKUP(I260,Measures!B:I,8,FALSE)="Y",U260="PASS"),'Point Values'!$B$3,0)</f>
        <v>0</v>
      </c>
      <c r="X260" s="33">
        <f>IF(AND(SUM(V260:W260)=0,U260="PASS"),'Point Values'!$B$4,0)</f>
        <v>0.5</v>
      </c>
      <c r="Y260" s="33">
        <f>IF(AND(SUM(V260:X260)=0,P260="GT",O260&gt;VLOOKUP(I260,'IIS Wide Rates'!G:I,3,FALSE)),'Point Values'!$B$5,IF(AND(SUM(V260:X260)=0,P260="LT",O260&lt;VLOOKUP(I260,'IIS Wide Rates'!G:I,3,FALSE)),'Point Values'!$B$5,0))</f>
        <v>0</v>
      </c>
      <c r="Z260" s="33">
        <f t="shared" si="44"/>
        <v>0.5</v>
      </c>
    </row>
    <row r="261" spans="1:26" x14ac:dyDescent="0.25">
      <c r="A261" t="s">
        <v>87</v>
      </c>
      <c r="B261" t="s">
        <v>1102</v>
      </c>
      <c r="C261" s="46">
        <v>2221</v>
      </c>
      <c r="D261" s="46">
        <v>2221</v>
      </c>
      <c r="I261" s="33" t="str">
        <f>VLOOKUP(LEFT(J261,7),Measures!K:L,2,FALSE)</f>
        <v>1.11</v>
      </c>
      <c r="J261" s="33" t="str">
        <f t="shared" si="37"/>
        <v>MQE0698 - Patient race is present</v>
      </c>
      <c r="K261" s="33" t="str">
        <f t="shared" si="38"/>
        <v>AdvancedMD EHR</v>
      </c>
      <c r="L261" s="33">
        <f>VLOOKUP(K261,'EHR-Patient Count'!K:M,2,FALSE)</f>
        <v>2221</v>
      </c>
      <c r="M261" s="33">
        <f>VLOOKUP(K261,'EHR-Patient Count'!K:M,3,FALSE)</f>
        <v>8</v>
      </c>
      <c r="N261" s="33">
        <f t="shared" si="39"/>
        <v>2221</v>
      </c>
      <c r="O261" s="37">
        <f t="shared" si="40"/>
        <v>1</v>
      </c>
      <c r="P261" s="33" t="str">
        <f>VLOOKUP(LEFT(J261,7),Measures!K:V,12,FALSE)</f>
        <v>GT</v>
      </c>
      <c r="Q261" s="33" t="str">
        <f>VLOOKUP(LEFT(J261,7),Measures!K:W,13,FALSE)</f>
        <v>95%</v>
      </c>
      <c r="R261" s="33" t="str">
        <f t="shared" si="43"/>
        <v>PASS</v>
      </c>
      <c r="S261" s="33" t="b">
        <f t="shared" si="36"/>
        <v>0</v>
      </c>
      <c r="T261" s="33" t="b">
        <f t="shared" si="41"/>
        <v>0</v>
      </c>
      <c r="U261" s="33" t="str">
        <f t="shared" si="42"/>
        <v>PASS</v>
      </c>
      <c r="V261" s="33">
        <f>IF(AND(VLOOKUP(I261,Measures!B:I,7,FALSE)="Y",U261="PASS"),'Point Values'!$B$2,0)</f>
        <v>0</v>
      </c>
      <c r="W261" s="33">
        <f>IF(AND(VLOOKUP(I261,Measures!B:I,8,FALSE)="Y",U261="PASS"),'Point Values'!$B$3,0)</f>
        <v>0</v>
      </c>
      <c r="X261" s="33">
        <f>IF(AND(SUM(V261:W261)=0,U261="PASS"),'Point Values'!$B$4,0)</f>
        <v>0.5</v>
      </c>
      <c r="Y261" s="33">
        <f>IF(AND(SUM(V261:X261)=0,P261="GT",O261&gt;VLOOKUP(I261,'IIS Wide Rates'!G:I,3,FALSE)),'Point Values'!$B$5,IF(AND(SUM(V261:X261)=0,P261="LT",O261&lt;VLOOKUP(I261,'IIS Wide Rates'!G:I,3,FALSE)),'Point Values'!$B$5,0))</f>
        <v>0</v>
      </c>
      <c r="Z261" s="33">
        <f t="shared" si="44"/>
        <v>0.5</v>
      </c>
    </row>
    <row r="262" spans="1:26" x14ac:dyDescent="0.25">
      <c r="A262" t="s">
        <v>87</v>
      </c>
      <c r="B262" t="s">
        <v>1097</v>
      </c>
      <c r="C262" s="46">
        <v>3490</v>
      </c>
      <c r="D262" s="46">
        <v>3490</v>
      </c>
      <c r="I262" s="33" t="str">
        <f>VLOOKUP(LEFT(J262,7),Measures!K:L,2,FALSE)</f>
        <v>1.11</v>
      </c>
      <c r="J262" s="33" t="str">
        <f t="shared" si="37"/>
        <v>MQE0698 - Patient race is present</v>
      </c>
      <c r="K262" s="33" t="str">
        <f t="shared" si="38"/>
        <v>eClinicalWorks V12</v>
      </c>
      <c r="L262" s="33">
        <f>VLOOKUP(K262,'EHR-Patient Count'!K:M,2,FALSE)</f>
        <v>3490</v>
      </c>
      <c r="M262" s="33">
        <f>VLOOKUP(K262,'EHR-Patient Count'!K:M,3,FALSE)</f>
        <v>13</v>
      </c>
      <c r="N262" s="33">
        <f t="shared" si="39"/>
        <v>3490</v>
      </c>
      <c r="O262" s="37">
        <f t="shared" si="40"/>
        <v>1</v>
      </c>
      <c r="P262" s="33" t="str">
        <f>VLOOKUP(LEFT(J262,7),Measures!K:V,12,FALSE)</f>
        <v>GT</v>
      </c>
      <c r="Q262" s="33" t="str">
        <f>VLOOKUP(LEFT(J262,7),Measures!K:W,13,FALSE)</f>
        <v>95%</v>
      </c>
      <c r="R262" s="33" t="str">
        <f t="shared" si="43"/>
        <v>PASS</v>
      </c>
      <c r="S262" s="33" t="b">
        <f t="shared" si="36"/>
        <v>0</v>
      </c>
      <c r="T262" s="33" t="b">
        <f t="shared" si="41"/>
        <v>0</v>
      </c>
      <c r="U262" s="33" t="str">
        <f t="shared" si="42"/>
        <v>PASS</v>
      </c>
      <c r="V262" s="33">
        <f>IF(AND(VLOOKUP(I262,Measures!B:I,7,FALSE)="Y",U262="PASS"),'Point Values'!$B$2,0)</f>
        <v>0</v>
      </c>
      <c r="W262" s="33">
        <f>IF(AND(VLOOKUP(I262,Measures!B:I,8,FALSE)="Y",U262="PASS"),'Point Values'!$B$3,0)</f>
        <v>0</v>
      </c>
      <c r="X262" s="33">
        <f>IF(AND(SUM(V262:W262)=0,U262="PASS"),'Point Values'!$B$4,0)</f>
        <v>0.5</v>
      </c>
      <c r="Y262" s="33">
        <f>IF(AND(SUM(V262:X262)=0,P262="GT",O262&gt;VLOOKUP(I262,'IIS Wide Rates'!G:I,3,FALSE)),'Point Values'!$B$5,IF(AND(SUM(V262:X262)=0,P262="LT",O262&lt;VLOOKUP(I262,'IIS Wide Rates'!G:I,3,FALSE)),'Point Values'!$B$5,0))</f>
        <v>0</v>
      </c>
      <c r="Z262" s="33">
        <f t="shared" si="44"/>
        <v>0.5</v>
      </c>
    </row>
    <row r="263" spans="1:26" x14ac:dyDescent="0.25">
      <c r="A263" t="s">
        <v>87</v>
      </c>
      <c r="B263" t="s">
        <v>1106</v>
      </c>
      <c r="C263" s="46">
        <v>552</v>
      </c>
      <c r="D263" s="46">
        <v>552</v>
      </c>
      <c r="I263" s="33" t="str">
        <f>VLOOKUP(LEFT(J263,7),Measures!K:L,2,FALSE)</f>
        <v>1.11</v>
      </c>
      <c r="J263" s="33" t="str">
        <f t="shared" si="37"/>
        <v>MQE0698 - Patient race is present</v>
      </c>
      <c r="K263" s="33" t="str">
        <f t="shared" si="38"/>
        <v>Experity EHR</v>
      </c>
      <c r="L263" s="33">
        <f>VLOOKUP(K263,'EHR-Patient Count'!K:M,2,FALSE)</f>
        <v>552</v>
      </c>
      <c r="M263" s="33">
        <f>VLOOKUP(K263,'EHR-Patient Count'!K:M,3,FALSE)</f>
        <v>5</v>
      </c>
      <c r="N263" s="33">
        <f t="shared" si="39"/>
        <v>552</v>
      </c>
      <c r="O263" s="37">
        <f t="shared" si="40"/>
        <v>1</v>
      </c>
      <c r="P263" s="33" t="str">
        <f>VLOOKUP(LEFT(J263,7),Measures!K:V,12,FALSE)</f>
        <v>GT</v>
      </c>
      <c r="Q263" s="33" t="str">
        <f>VLOOKUP(LEFT(J263,7),Measures!K:W,13,FALSE)</f>
        <v>95%</v>
      </c>
      <c r="R263" s="33" t="str">
        <f t="shared" si="43"/>
        <v>PASS</v>
      </c>
      <c r="S263" s="33" t="b">
        <f t="shared" si="36"/>
        <v>0</v>
      </c>
      <c r="T263" s="33" t="b">
        <f t="shared" si="41"/>
        <v>0</v>
      </c>
      <c r="U263" s="33" t="str">
        <f t="shared" si="42"/>
        <v>PASS</v>
      </c>
      <c r="V263" s="33">
        <f>IF(AND(VLOOKUP(I263,Measures!B:I,7,FALSE)="Y",U263="PASS"),'Point Values'!$B$2,0)</f>
        <v>0</v>
      </c>
      <c r="W263" s="33">
        <f>IF(AND(VLOOKUP(I263,Measures!B:I,8,FALSE)="Y",U263="PASS"),'Point Values'!$B$3,0)</f>
        <v>0</v>
      </c>
      <c r="X263" s="33">
        <f>IF(AND(SUM(V263:W263)=0,U263="PASS"),'Point Values'!$B$4,0)</f>
        <v>0.5</v>
      </c>
      <c r="Y263" s="33">
        <f>IF(AND(SUM(V263:X263)=0,P263="GT",O263&gt;VLOOKUP(I263,'IIS Wide Rates'!G:I,3,FALSE)),'Point Values'!$B$5,IF(AND(SUM(V263:X263)=0,P263="LT",O263&lt;VLOOKUP(I263,'IIS Wide Rates'!G:I,3,FALSE)),'Point Values'!$B$5,0))</f>
        <v>0</v>
      </c>
      <c r="Z263" s="33">
        <f t="shared" si="44"/>
        <v>0.5</v>
      </c>
    </row>
    <row r="264" spans="1:26" x14ac:dyDescent="0.25">
      <c r="A264" t="s">
        <v>87</v>
      </c>
      <c r="B264" t="s">
        <v>1109</v>
      </c>
      <c r="C264" s="46">
        <v>85</v>
      </c>
      <c r="D264" s="46">
        <v>85</v>
      </c>
      <c r="I264" s="33" t="str">
        <f>VLOOKUP(LEFT(J264,7),Measures!K:L,2,FALSE)</f>
        <v>1.11</v>
      </c>
      <c r="J264" s="33" t="str">
        <f t="shared" si="37"/>
        <v>MQE0698 - Patient race is present</v>
      </c>
      <c r="K264" s="33" t="str">
        <f t="shared" si="38"/>
        <v>OpenEMR (Open Source)</v>
      </c>
      <c r="L264" s="33">
        <f>VLOOKUP(K264,'EHR-Patient Count'!K:M,2,FALSE)</f>
        <v>85</v>
      </c>
      <c r="M264" s="33">
        <f>VLOOKUP(K264,'EHR-Patient Count'!K:M,3,FALSE)</f>
        <v>4</v>
      </c>
      <c r="N264" s="33">
        <f t="shared" si="39"/>
        <v>85</v>
      </c>
      <c r="O264" s="37">
        <f t="shared" si="40"/>
        <v>1</v>
      </c>
      <c r="P264" s="33" t="str">
        <f>VLOOKUP(LEFT(J264,7),Measures!K:V,12,FALSE)</f>
        <v>GT</v>
      </c>
      <c r="Q264" s="33" t="str">
        <f>VLOOKUP(LEFT(J264,7),Measures!K:W,13,FALSE)</f>
        <v>95%</v>
      </c>
      <c r="R264" s="33" t="str">
        <f t="shared" si="43"/>
        <v>PASS</v>
      </c>
      <c r="S264" s="33" t="b">
        <f t="shared" si="36"/>
        <v>0</v>
      </c>
      <c r="T264" s="33" t="b">
        <f t="shared" si="41"/>
        <v>0</v>
      </c>
      <c r="U264" s="33" t="str">
        <f t="shared" si="42"/>
        <v>PASS</v>
      </c>
      <c r="V264" s="33">
        <f>IF(AND(VLOOKUP(I264,Measures!B:I,7,FALSE)="Y",U264="PASS"),'Point Values'!$B$2,0)</f>
        <v>0</v>
      </c>
      <c r="W264" s="33">
        <f>IF(AND(VLOOKUP(I264,Measures!B:I,8,FALSE)="Y",U264="PASS"),'Point Values'!$B$3,0)</f>
        <v>0</v>
      </c>
      <c r="X264" s="33">
        <f>IF(AND(SUM(V264:W264)=0,U264="PASS"),'Point Values'!$B$4,0)</f>
        <v>0.5</v>
      </c>
      <c r="Y264" s="33">
        <f>IF(AND(SUM(V264:X264)=0,P264="GT",O264&gt;VLOOKUP(I264,'IIS Wide Rates'!G:I,3,FALSE)),'Point Values'!$B$5,IF(AND(SUM(V264:X264)=0,P264="LT",O264&lt;VLOOKUP(I264,'IIS Wide Rates'!G:I,3,FALSE)),'Point Values'!$B$5,0))</f>
        <v>0</v>
      </c>
      <c r="Z264" s="33">
        <f t="shared" si="44"/>
        <v>0.5</v>
      </c>
    </row>
    <row r="265" spans="1:26" x14ac:dyDescent="0.25">
      <c r="A265" t="s">
        <v>87</v>
      </c>
      <c r="B265" t="s">
        <v>1096</v>
      </c>
      <c r="C265" s="46">
        <v>3619</v>
      </c>
      <c r="D265" s="46">
        <v>3619</v>
      </c>
      <c r="I265" s="33" t="str">
        <f>VLOOKUP(LEFT(J265,7),Measures!K:L,2,FALSE)</f>
        <v>1.11</v>
      </c>
      <c r="J265" s="33" t="str">
        <f t="shared" si="37"/>
        <v>MQE0698 - Patient race is present</v>
      </c>
      <c r="K265" s="33" t="str">
        <f t="shared" si="38"/>
        <v>Athems Clinicals</v>
      </c>
      <c r="L265" s="33">
        <f>VLOOKUP(K265,'EHR-Patient Count'!K:M,2,FALSE)</f>
        <v>3619</v>
      </c>
      <c r="M265" s="33">
        <f>VLOOKUP(K265,'EHR-Patient Count'!K:M,3,FALSE)</f>
        <v>8</v>
      </c>
      <c r="N265" s="33">
        <f t="shared" si="39"/>
        <v>3619</v>
      </c>
      <c r="O265" s="37">
        <f t="shared" si="40"/>
        <v>1</v>
      </c>
      <c r="P265" s="33" t="str">
        <f>VLOOKUP(LEFT(J265,7),Measures!K:V,12,FALSE)</f>
        <v>GT</v>
      </c>
      <c r="Q265" s="33" t="str">
        <f>VLOOKUP(LEFT(J265,7),Measures!K:W,13,FALSE)</f>
        <v>95%</v>
      </c>
      <c r="R265" s="33" t="str">
        <f t="shared" si="43"/>
        <v>PASS</v>
      </c>
      <c r="S265" s="33" t="b">
        <f t="shared" si="36"/>
        <v>0</v>
      </c>
      <c r="T265" s="33" t="b">
        <f t="shared" si="41"/>
        <v>0</v>
      </c>
      <c r="U265" s="33" t="str">
        <f t="shared" si="42"/>
        <v>PASS</v>
      </c>
      <c r="V265" s="33">
        <f>IF(AND(VLOOKUP(I265,Measures!B:I,7,FALSE)="Y",U265="PASS"),'Point Values'!$B$2,0)</f>
        <v>0</v>
      </c>
      <c r="W265" s="33">
        <f>IF(AND(VLOOKUP(I265,Measures!B:I,8,FALSE)="Y",U265="PASS"),'Point Values'!$B$3,0)</f>
        <v>0</v>
      </c>
      <c r="X265" s="33">
        <f>IF(AND(SUM(V265:W265)=0,U265="PASS"),'Point Values'!$B$4,0)</f>
        <v>0.5</v>
      </c>
      <c r="Y265" s="33">
        <f>IF(AND(SUM(V265:X265)=0,P265="GT",O265&gt;VLOOKUP(I265,'IIS Wide Rates'!G:I,3,FALSE)),'Point Values'!$B$5,IF(AND(SUM(V265:X265)=0,P265="LT",O265&lt;VLOOKUP(I265,'IIS Wide Rates'!G:I,3,FALSE)),'Point Values'!$B$5,0))</f>
        <v>0</v>
      </c>
      <c r="Z265" s="33">
        <f t="shared" si="44"/>
        <v>0.5</v>
      </c>
    </row>
    <row r="266" spans="1:26" x14ac:dyDescent="0.25">
      <c r="A266" t="s">
        <v>87</v>
      </c>
      <c r="B266" t="s">
        <v>1100</v>
      </c>
      <c r="C266" s="46">
        <v>104</v>
      </c>
      <c r="D266" s="46">
        <v>104</v>
      </c>
      <c r="I266" s="33" t="str">
        <f>VLOOKUP(LEFT(J266,7),Measures!K:L,2,FALSE)</f>
        <v>1.11</v>
      </c>
      <c r="J266" s="33" t="str">
        <f t="shared" si="37"/>
        <v>MQE0698 - Patient race is present</v>
      </c>
      <c r="K266" s="33" t="str">
        <f t="shared" si="38"/>
        <v>MEDITECH Expanse</v>
      </c>
      <c r="L266" s="33">
        <f>VLOOKUP(K266,'EHR-Patient Count'!K:M,2,FALSE)</f>
        <v>104</v>
      </c>
      <c r="M266" s="33">
        <f>VLOOKUP(K266,'EHR-Patient Count'!K:M,3,FALSE)</f>
        <v>3</v>
      </c>
      <c r="N266" s="33">
        <f t="shared" si="39"/>
        <v>104</v>
      </c>
      <c r="O266" s="37">
        <f t="shared" si="40"/>
        <v>1</v>
      </c>
      <c r="P266" s="33" t="str">
        <f>VLOOKUP(LEFT(J266,7),Measures!K:V,12,FALSE)</f>
        <v>GT</v>
      </c>
      <c r="Q266" s="33" t="str">
        <f>VLOOKUP(LEFT(J266,7),Measures!K:W,13,FALSE)</f>
        <v>95%</v>
      </c>
      <c r="R266" s="33" t="str">
        <f t="shared" si="43"/>
        <v>PASS</v>
      </c>
      <c r="S266" s="33" t="b">
        <f t="shared" si="36"/>
        <v>0</v>
      </c>
      <c r="T266" s="33" t="b">
        <f t="shared" si="41"/>
        <v>0</v>
      </c>
      <c r="U266" s="33" t="str">
        <f t="shared" si="42"/>
        <v>PASS</v>
      </c>
      <c r="V266" s="33">
        <f>IF(AND(VLOOKUP(I266,Measures!B:I,7,FALSE)="Y",U266="PASS"),'Point Values'!$B$2,0)</f>
        <v>0</v>
      </c>
      <c r="W266" s="33">
        <f>IF(AND(VLOOKUP(I266,Measures!B:I,8,FALSE)="Y",U266="PASS"),'Point Values'!$B$3,0)</f>
        <v>0</v>
      </c>
      <c r="X266" s="33">
        <f>IF(AND(SUM(V266:W266)=0,U266="PASS"),'Point Values'!$B$4,0)</f>
        <v>0.5</v>
      </c>
      <c r="Y266" s="33">
        <f>IF(AND(SUM(V266:X266)=0,P266="GT",O266&gt;VLOOKUP(I266,'IIS Wide Rates'!G:I,3,FALSE)),'Point Values'!$B$5,IF(AND(SUM(V266:X266)=0,P266="LT",O266&lt;VLOOKUP(I266,'IIS Wide Rates'!G:I,3,FALSE)),'Point Values'!$B$5,0))</f>
        <v>0</v>
      </c>
      <c r="Z266" s="33">
        <f t="shared" si="44"/>
        <v>0.5</v>
      </c>
    </row>
    <row r="267" spans="1:26" x14ac:dyDescent="0.25">
      <c r="A267" t="s">
        <v>87</v>
      </c>
      <c r="B267" t="s">
        <v>1103</v>
      </c>
      <c r="C267" s="46">
        <v>146</v>
      </c>
      <c r="D267" s="46">
        <v>146</v>
      </c>
      <c r="I267" s="33" t="str">
        <f>VLOOKUP(LEFT(J267,7),Measures!K:L,2,FALSE)</f>
        <v>1.11</v>
      </c>
      <c r="J267" s="33" t="str">
        <f t="shared" si="37"/>
        <v>MQE0698 - Patient race is present</v>
      </c>
      <c r="K267" s="33" t="str">
        <f t="shared" si="38"/>
        <v>DrChrono EHR</v>
      </c>
      <c r="L267" s="33">
        <f>VLOOKUP(K267,'EHR-Patient Count'!K:M,2,FALSE)</f>
        <v>146</v>
      </c>
      <c r="M267" s="33">
        <f>VLOOKUP(K267,'EHR-Patient Count'!K:M,3,FALSE)</f>
        <v>3</v>
      </c>
      <c r="N267" s="33">
        <f t="shared" si="39"/>
        <v>146</v>
      </c>
      <c r="O267" s="37">
        <f t="shared" si="40"/>
        <v>1</v>
      </c>
      <c r="P267" s="33" t="str">
        <f>VLOOKUP(LEFT(J267,7),Measures!K:V,12,FALSE)</f>
        <v>GT</v>
      </c>
      <c r="Q267" s="33" t="str">
        <f>VLOOKUP(LEFT(J267,7),Measures!K:W,13,FALSE)</f>
        <v>95%</v>
      </c>
      <c r="R267" s="33" t="str">
        <f t="shared" si="43"/>
        <v>PASS</v>
      </c>
      <c r="S267" s="33" t="b">
        <f t="shared" si="36"/>
        <v>0</v>
      </c>
      <c r="T267" s="33" t="b">
        <f t="shared" si="41"/>
        <v>0</v>
      </c>
      <c r="U267" s="33" t="str">
        <f t="shared" si="42"/>
        <v>PASS</v>
      </c>
      <c r="V267" s="33">
        <f>IF(AND(VLOOKUP(I267,Measures!B:I,7,FALSE)="Y",U267="PASS"),'Point Values'!$B$2,0)</f>
        <v>0</v>
      </c>
      <c r="W267" s="33">
        <f>IF(AND(VLOOKUP(I267,Measures!B:I,8,FALSE)="Y",U267="PASS"),'Point Values'!$B$3,0)</f>
        <v>0</v>
      </c>
      <c r="X267" s="33">
        <f>IF(AND(SUM(V267:W267)=0,U267="PASS"),'Point Values'!$B$4,0)</f>
        <v>0.5</v>
      </c>
      <c r="Y267" s="33">
        <f>IF(AND(SUM(V267:X267)=0,P267="GT",O267&gt;VLOOKUP(I267,'IIS Wide Rates'!G:I,3,FALSE)),'Point Values'!$B$5,IF(AND(SUM(V267:X267)=0,P267="LT",O267&lt;VLOOKUP(I267,'IIS Wide Rates'!G:I,3,FALSE)),'Point Values'!$B$5,0))</f>
        <v>0</v>
      </c>
      <c r="Z267" s="33">
        <f t="shared" si="44"/>
        <v>0.5</v>
      </c>
    </row>
    <row r="268" spans="1:26" x14ac:dyDescent="0.25">
      <c r="A268" t="s">
        <v>87</v>
      </c>
      <c r="B268" t="s">
        <v>1108</v>
      </c>
      <c r="C268" s="46">
        <v>55</v>
      </c>
      <c r="D268" s="46">
        <v>55</v>
      </c>
      <c r="I268" s="33" t="str">
        <f>VLOOKUP(LEFT(J268,7),Measures!K:L,2,FALSE)</f>
        <v>1.11</v>
      </c>
      <c r="J268" s="33" t="str">
        <f t="shared" si="37"/>
        <v>MQE0698 - Patient race is present</v>
      </c>
      <c r="K268" s="33" t="str">
        <f t="shared" si="38"/>
        <v>MatrixCare EHR</v>
      </c>
      <c r="L268" s="33">
        <f>VLOOKUP(K268,'EHR-Patient Count'!K:M,2,FALSE)</f>
        <v>55</v>
      </c>
      <c r="M268" s="33">
        <f>VLOOKUP(K268,'EHR-Patient Count'!K:M,3,FALSE)</f>
        <v>5</v>
      </c>
      <c r="N268" s="33">
        <f t="shared" si="39"/>
        <v>55</v>
      </c>
      <c r="O268" s="37">
        <f t="shared" si="40"/>
        <v>1</v>
      </c>
      <c r="P268" s="33" t="str">
        <f>VLOOKUP(LEFT(J268,7),Measures!K:V,12,FALSE)</f>
        <v>GT</v>
      </c>
      <c r="Q268" s="33" t="str">
        <f>VLOOKUP(LEFT(J268,7),Measures!K:W,13,FALSE)</f>
        <v>95%</v>
      </c>
      <c r="R268" s="33" t="str">
        <f t="shared" si="43"/>
        <v>PASS</v>
      </c>
      <c r="S268" s="33" t="b">
        <f t="shared" si="36"/>
        <v>0</v>
      </c>
      <c r="T268" s="33" t="b">
        <f t="shared" si="41"/>
        <v>0</v>
      </c>
      <c r="U268" s="33" t="str">
        <f t="shared" si="42"/>
        <v>PASS</v>
      </c>
      <c r="V268" s="33">
        <f>IF(AND(VLOOKUP(I268,Measures!B:I,7,FALSE)="Y",U268="PASS"),'Point Values'!$B$2,0)</f>
        <v>0</v>
      </c>
      <c r="W268" s="33">
        <f>IF(AND(VLOOKUP(I268,Measures!B:I,8,FALSE)="Y",U268="PASS"),'Point Values'!$B$3,0)</f>
        <v>0</v>
      </c>
      <c r="X268" s="33">
        <f>IF(AND(SUM(V268:W268)=0,U268="PASS"),'Point Values'!$B$4,0)</f>
        <v>0.5</v>
      </c>
      <c r="Y268" s="33">
        <f>IF(AND(SUM(V268:X268)=0,P268="GT",O268&gt;VLOOKUP(I268,'IIS Wide Rates'!G:I,3,FALSE)),'Point Values'!$B$5,IF(AND(SUM(V268:X268)=0,P268="LT",O268&lt;VLOOKUP(I268,'IIS Wide Rates'!G:I,3,FALSE)),'Point Values'!$B$5,0))</f>
        <v>0</v>
      </c>
      <c r="Z268" s="33">
        <f t="shared" si="44"/>
        <v>0.5</v>
      </c>
    </row>
    <row r="269" spans="1:26" x14ac:dyDescent="0.25">
      <c r="A269" t="s">
        <v>87</v>
      </c>
      <c r="B269" t="s">
        <v>1099</v>
      </c>
      <c r="C269" s="46">
        <v>369</v>
      </c>
      <c r="D269" s="46">
        <v>369</v>
      </c>
      <c r="I269" s="33" t="str">
        <f>VLOOKUP(LEFT(J269,7),Measures!K:L,2,FALSE)</f>
        <v>1.11</v>
      </c>
      <c r="J269" s="33" t="str">
        <f t="shared" si="37"/>
        <v>MQE0698 - Patient race is present</v>
      </c>
      <c r="K269" s="33" t="str">
        <f t="shared" si="38"/>
        <v>Veradigm EHR (formerly Allscripts)</v>
      </c>
      <c r="L269" s="33">
        <f>VLOOKUP(K269,'EHR-Patient Count'!K:M,2,FALSE)</f>
        <v>369</v>
      </c>
      <c r="M269" s="33">
        <f>VLOOKUP(K269,'EHR-Patient Count'!K:M,3,FALSE)</f>
        <v>13</v>
      </c>
      <c r="N269" s="33">
        <f t="shared" si="39"/>
        <v>369</v>
      </c>
      <c r="O269" s="37">
        <f t="shared" si="40"/>
        <v>1</v>
      </c>
      <c r="P269" s="33" t="str">
        <f>VLOOKUP(LEFT(J269,7),Measures!K:V,12,FALSE)</f>
        <v>GT</v>
      </c>
      <c r="Q269" s="33" t="str">
        <f>VLOOKUP(LEFT(J269,7),Measures!K:W,13,FALSE)</f>
        <v>95%</v>
      </c>
      <c r="R269" s="33" t="str">
        <f t="shared" si="43"/>
        <v>PASS</v>
      </c>
      <c r="S269" s="33" t="b">
        <f t="shared" si="36"/>
        <v>0</v>
      </c>
      <c r="T269" s="33" t="b">
        <f t="shared" si="41"/>
        <v>0</v>
      </c>
      <c r="U269" s="33" t="str">
        <f t="shared" si="42"/>
        <v>PASS</v>
      </c>
      <c r="V269" s="33">
        <f>IF(AND(VLOOKUP(I269,Measures!B:I,7,FALSE)="Y",U269="PASS"),'Point Values'!$B$2,0)</f>
        <v>0</v>
      </c>
      <c r="W269" s="33">
        <f>IF(AND(VLOOKUP(I269,Measures!B:I,8,FALSE)="Y",U269="PASS"),'Point Values'!$B$3,0)</f>
        <v>0</v>
      </c>
      <c r="X269" s="33">
        <f>IF(AND(SUM(V269:W269)=0,U269="PASS"),'Point Values'!$B$4,0)</f>
        <v>0.5</v>
      </c>
      <c r="Y269" s="33">
        <f>IF(AND(SUM(V269:X269)=0,P269="GT",O269&gt;VLOOKUP(I269,'IIS Wide Rates'!G:I,3,FALSE)),'Point Values'!$B$5,IF(AND(SUM(V269:X269)=0,P269="LT",O269&lt;VLOOKUP(I269,'IIS Wide Rates'!G:I,3,FALSE)),'Point Values'!$B$5,0))</f>
        <v>0</v>
      </c>
      <c r="Z269" s="33">
        <f t="shared" si="44"/>
        <v>0.5</v>
      </c>
    </row>
    <row r="270" spans="1:26" x14ac:dyDescent="0.25">
      <c r="A270" t="s">
        <v>87</v>
      </c>
      <c r="B270" t="s">
        <v>1095</v>
      </c>
      <c r="C270" s="46">
        <v>14</v>
      </c>
      <c r="D270" s="46">
        <v>14</v>
      </c>
      <c r="I270" s="33" t="str">
        <f>VLOOKUP(LEFT(J270,7),Measures!K:L,2,FALSE)</f>
        <v>1.11</v>
      </c>
      <c r="J270" s="33" t="str">
        <f t="shared" si="37"/>
        <v>MQE0698 - Patient race is present</v>
      </c>
      <c r="K270" s="33" t="str">
        <f t="shared" si="38"/>
        <v>Epic Systems (EpicCare)</v>
      </c>
      <c r="L270" s="33">
        <f>VLOOKUP(K270,'EHR-Patient Count'!K:M,2,FALSE)</f>
        <v>14</v>
      </c>
      <c r="M270" s="33">
        <f>VLOOKUP(K270,'EHR-Patient Count'!K:M,3,FALSE)</f>
        <v>1</v>
      </c>
      <c r="N270" s="33">
        <f t="shared" si="39"/>
        <v>14</v>
      </c>
      <c r="O270" s="37">
        <f t="shared" si="40"/>
        <v>1</v>
      </c>
      <c r="P270" s="33" t="str">
        <f>VLOOKUP(LEFT(J270,7),Measures!K:V,12,FALSE)</f>
        <v>GT</v>
      </c>
      <c r="Q270" s="33" t="str">
        <f>VLOOKUP(LEFT(J270,7),Measures!K:W,13,FALSE)</f>
        <v>95%</v>
      </c>
      <c r="R270" s="33" t="str">
        <f t="shared" si="43"/>
        <v>PASS</v>
      </c>
      <c r="S270" s="33" t="b">
        <f t="shared" si="36"/>
        <v>0</v>
      </c>
      <c r="T270" s="33" t="b">
        <f t="shared" si="41"/>
        <v>0</v>
      </c>
      <c r="U270" s="33" t="str">
        <f t="shared" si="42"/>
        <v>PASS</v>
      </c>
      <c r="V270" s="33">
        <f>IF(AND(VLOOKUP(I270,Measures!B:I,7,FALSE)="Y",U270="PASS"),'Point Values'!$B$2,0)</f>
        <v>0</v>
      </c>
      <c r="W270" s="33">
        <f>IF(AND(VLOOKUP(I270,Measures!B:I,8,FALSE)="Y",U270="PASS"),'Point Values'!$B$3,0)</f>
        <v>0</v>
      </c>
      <c r="X270" s="33">
        <f>IF(AND(SUM(V270:W270)=0,U270="PASS"),'Point Values'!$B$4,0)</f>
        <v>0.5</v>
      </c>
      <c r="Y270" s="33">
        <f>IF(AND(SUM(V270:X270)=0,P270="GT",O270&gt;VLOOKUP(I270,'IIS Wide Rates'!G:I,3,FALSE)),'Point Values'!$B$5,IF(AND(SUM(V270:X270)=0,P270="LT",O270&lt;VLOOKUP(I270,'IIS Wide Rates'!G:I,3,FALSE)),'Point Values'!$B$5,0))</f>
        <v>0</v>
      </c>
      <c r="Z270" s="33">
        <f t="shared" si="44"/>
        <v>0.5</v>
      </c>
    </row>
    <row r="271" spans="1:26" x14ac:dyDescent="0.25">
      <c r="A271" t="s">
        <v>87</v>
      </c>
      <c r="B271" t="s">
        <v>1098</v>
      </c>
      <c r="C271" s="46">
        <v>5</v>
      </c>
      <c r="D271" s="46">
        <v>5</v>
      </c>
      <c r="I271" s="33" t="str">
        <f>VLOOKUP(LEFT(J271,7),Measures!K:L,2,FALSE)</f>
        <v>1.11</v>
      </c>
      <c r="J271" s="33" t="str">
        <f t="shared" si="37"/>
        <v>MQE0698 - Patient race is present</v>
      </c>
      <c r="K271" s="33" t="str">
        <f t="shared" si="38"/>
        <v>NextGen Enterprise EHR</v>
      </c>
      <c r="L271" s="33">
        <f>VLOOKUP(K271,'EHR-Patient Count'!K:M,2,FALSE)</f>
        <v>5</v>
      </c>
      <c r="M271" s="33">
        <f>VLOOKUP(K271,'EHR-Patient Count'!K:M,3,FALSE)</f>
        <v>2</v>
      </c>
      <c r="N271" s="33">
        <f t="shared" si="39"/>
        <v>5</v>
      </c>
      <c r="O271" s="37">
        <f t="shared" si="40"/>
        <v>1</v>
      </c>
      <c r="P271" s="33" t="str">
        <f>VLOOKUP(LEFT(J271,7),Measures!K:V,12,FALSE)</f>
        <v>GT</v>
      </c>
      <c r="Q271" s="33" t="str">
        <f>VLOOKUP(LEFT(J271,7),Measures!K:W,13,FALSE)</f>
        <v>95%</v>
      </c>
      <c r="R271" s="33" t="str">
        <f t="shared" si="43"/>
        <v>PASS</v>
      </c>
      <c r="S271" s="33" t="b">
        <f t="shared" si="36"/>
        <v>0</v>
      </c>
      <c r="T271" s="33" t="b">
        <f t="shared" si="41"/>
        <v>0</v>
      </c>
      <c r="U271" s="33" t="str">
        <f t="shared" si="42"/>
        <v>PASS</v>
      </c>
      <c r="V271" s="33">
        <f>IF(AND(VLOOKUP(I271,Measures!B:I,7,FALSE)="Y",U271="PASS"),'Point Values'!$B$2,0)</f>
        <v>0</v>
      </c>
      <c r="W271" s="33">
        <f>IF(AND(VLOOKUP(I271,Measures!B:I,8,FALSE)="Y",U271="PASS"),'Point Values'!$B$3,0)</f>
        <v>0</v>
      </c>
      <c r="X271" s="33">
        <f>IF(AND(SUM(V271:W271)=0,U271="PASS"),'Point Values'!$B$4,0)</f>
        <v>0.5</v>
      </c>
      <c r="Y271" s="33">
        <f>IF(AND(SUM(V271:X271)=0,P271="GT",O271&gt;VLOOKUP(I271,'IIS Wide Rates'!G:I,3,FALSE)),'Point Values'!$B$5,IF(AND(SUM(V271:X271)=0,P271="LT",O271&lt;VLOOKUP(I271,'IIS Wide Rates'!G:I,3,FALSE)),'Point Values'!$B$5,0))</f>
        <v>0</v>
      </c>
      <c r="Z271" s="33">
        <f t="shared" si="44"/>
        <v>0.5</v>
      </c>
    </row>
    <row r="272" spans="1:26" x14ac:dyDescent="0.25">
      <c r="A272" t="s">
        <v>87</v>
      </c>
      <c r="B272" t="s">
        <v>1101</v>
      </c>
      <c r="C272" s="46">
        <v>9</v>
      </c>
      <c r="D272" s="46">
        <v>9</v>
      </c>
      <c r="I272" s="33" t="str">
        <f>VLOOKUP(LEFT(J272,7),Measures!K:L,2,FALSE)</f>
        <v>1.11</v>
      </c>
      <c r="J272" s="33" t="str">
        <f t="shared" si="37"/>
        <v>MQE0698 - Patient race is present</v>
      </c>
      <c r="K272" s="33" t="str">
        <f t="shared" si="38"/>
        <v>Greenway Health (Prime Suite)</v>
      </c>
      <c r="L272" s="33">
        <f>VLOOKUP(K272,'EHR-Patient Count'!K:M,2,FALSE)</f>
        <v>9</v>
      </c>
      <c r="M272" s="33">
        <f>VLOOKUP(K272,'EHR-Patient Count'!K:M,3,FALSE)</f>
        <v>1</v>
      </c>
      <c r="N272" s="33">
        <f t="shared" si="39"/>
        <v>9</v>
      </c>
      <c r="O272" s="37">
        <f t="shared" si="40"/>
        <v>1</v>
      </c>
      <c r="P272" s="33" t="str">
        <f>VLOOKUP(LEFT(J272,7),Measures!K:V,12,FALSE)</f>
        <v>GT</v>
      </c>
      <c r="Q272" s="33" t="str">
        <f>VLOOKUP(LEFT(J272,7),Measures!K:W,13,FALSE)</f>
        <v>95%</v>
      </c>
      <c r="R272" s="33" t="str">
        <f t="shared" si="43"/>
        <v>PASS</v>
      </c>
      <c r="S272" s="33" t="b">
        <f t="shared" si="36"/>
        <v>0</v>
      </c>
      <c r="T272" s="33" t="b">
        <f t="shared" si="41"/>
        <v>0</v>
      </c>
      <c r="U272" s="33" t="str">
        <f t="shared" si="42"/>
        <v>PASS</v>
      </c>
      <c r="V272" s="33">
        <f>IF(AND(VLOOKUP(I272,Measures!B:I,7,FALSE)="Y",U272="PASS"),'Point Values'!$B$2,0)</f>
        <v>0</v>
      </c>
      <c r="W272" s="33">
        <f>IF(AND(VLOOKUP(I272,Measures!B:I,8,FALSE)="Y",U272="PASS"),'Point Values'!$B$3,0)</f>
        <v>0</v>
      </c>
      <c r="X272" s="33">
        <f>IF(AND(SUM(V272:W272)=0,U272="PASS"),'Point Values'!$B$4,0)</f>
        <v>0.5</v>
      </c>
      <c r="Y272" s="33">
        <f>IF(AND(SUM(V272:X272)=0,P272="GT",O272&gt;VLOOKUP(I272,'IIS Wide Rates'!G:I,3,FALSE)),'Point Values'!$B$5,IF(AND(SUM(V272:X272)=0,P272="LT",O272&lt;VLOOKUP(I272,'IIS Wide Rates'!G:I,3,FALSE)),'Point Values'!$B$5,0))</f>
        <v>0</v>
      </c>
      <c r="Z272" s="33">
        <f t="shared" si="44"/>
        <v>0.5</v>
      </c>
    </row>
    <row r="273" spans="1:26" x14ac:dyDescent="0.25">
      <c r="A273" t="s">
        <v>87</v>
      </c>
      <c r="B273" t="s">
        <v>1105</v>
      </c>
      <c r="C273" s="46">
        <v>2</v>
      </c>
      <c r="D273" s="46">
        <v>2</v>
      </c>
      <c r="I273" s="33" t="str">
        <f>VLOOKUP(LEFT(J273,7),Measures!K:L,2,FALSE)</f>
        <v>1.11</v>
      </c>
      <c r="J273" s="33" t="str">
        <f t="shared" si="37"/>
        <v>MQE0698 - Patient race is present</v>
      </c>
      <c r="K273" s="33" t="str">
        <f t="shared" si="38"/>
        <v>CompuGroup Medical (CGM APRIMA)</v>
      </c>
      <c r="L273" s="33">
        <f>VLOOKUP(K273,'EHR-Patient Count'!K:M,2,FALSE)</f>
        <v>2</v>
      </c>
      <c r="M273" s="33">
        <f>VLOOKUP(K273,'EHR-Patient Count'!K:M,3,FALSE)</f>
        <v>1</v>
      </c>
      <c r="N273" s="33">
        <f t="shared" si="39"/>
        <v>2</v>
      </c>
      <c r="O273" s="37">
        <f t="shared" si="40"/>
        <v>1</v>
      </c>
      <c r="P273" s="33" t="str">
        <f>VLOOKUP(LEFT(J273,7),Measures!K:V,12,FALSE)</f>
        <v>GT</v>
      </c>
      <c r="Q273" s="33" t="str">
        <f>VLOOKUP(LEFT(J273,7),Measures!K:W,13,FALSE)</f>
        <v>95%</v>
      </c>
      <c r="R273" s="33" t="str">
        <f t="shared" si="43"/>
        <v>PASS</v>
      </c>
      <c r="S273" s="33" t="b">
        <f t="shared" si="36"/>
        <v>0</v>
      </c>
      <c r="T273" s="33" t="b">
        <f t="shared" si="41"/>
        <v>0</v>
      </c>
      <c r="U273" s="33" t="str">
        <f t="shared" si="42"/>
        <v>PASS</v>
      </c>
      <c r="V273" s="33">
        <f>IF(AND(VLOOKUP(I273,Measures!B:I,7,FALSE)="Y",U273="PASS"),'Point Values'!$B$2,0)</f>
        <v>0</v>
      </c>
      <c r="W273" s="33">
        <f>IF(AND(VLOOKUP(I273,Measures!B:I,8,FALSE)="Y",U273="PASS"),'Point Values'!$B$3,0)</f>
        <v>0</v>
      </c>
      <c r="X273" s="33">
        <f>IF(AND(SUM(V273:W273)=0,U273="PASS"),'Point Values'!$B$4,0)</f>
        <v>0.5</v>
      </c>
      <c r="Y273" s="33">
        <f>IF(AND(SUM(V273:X273)=0,P273="GT",O273&gt;VLOOKUP(I273,'IIS Wide Rates'!G:I,3,FALSE)),'Point Values'!$B$5,IF(AND(SUM(V273:X273)=0,P273="LT",O273&lt;VLOOKUP(I273,'IIS Wide Rates'!G:I,3,FALSE)),'Point Values'!$B$5,0))</f>
        <v>0</v>
      </c>
      <c r="Z273" s="33">
        <f t="shared" si="44"/>
        <v>0.5</v>
      </c>
    </row>
    <row r="274" spans="1:26" x14ac:dyDescent="0.25">
      <c r="A274" t="s">
        <v>101</v>
      </c>
      <c r="B274" t="s">
        <v>52</v>
      </c>
      <c r="C274" s="46">
        <v>3157</v>
      </c>
      <c r="D274" s="46">
        <v>3157</v>
      </c>
      <c r="I274" s="33" t="str">
        <f>VLOOKUP(LEFT(J274,7),Measures!K:L,2,FALSE)</f>
        <v>1.18</v>
      </c>
      <c r="J274" s="33" t="str">
        <f t="shared" si="37"/>
        <v>MQE0710 - Vaccination admin code is present</v>
      </c>
      <c r="K274" s="33" t="str">
        <f t="shared" si="38"/>
        <v>No EHR Specified</v>
      </c>
      <c r="L274" s="33">
        <f>VLOOKUP(K274,'EHR-Patient Count'!K:M,2,FALSE)</f>
        <v>537</v>
      </c>
      <c r="M274" s="33">
        <f>VLOOKUP(K274,'EHR-Patient Count'!K:M,3,FALSE)</f>
        <v>20</v>
      </c>
      <c r="N274" s="33">
        <f t="shared" si="39"/>
        <v>3157</v>
      </c>
      <c r="O274" s="37">
        <f t="shared" si="40"/>
        <v>1</v>
      </c>
      <c r="P274" s="33" t="str">
        <f>VLOOKUP(LEFT(J274,7),Measures!K:V,12,FALSE)</f>
        <v>GT</v>
      </c>
      <c r="Q274" s="33" t="str">
        <f>VLOOKUP(LEFT(J274,7),Measures!K:W,13,FALSE)</f>
        <v>99%</v>
      </c>
      <c r="R274" s="33" t="str">
        <f t="shared" si="43"/>
        <v>PASS</v>
      </c>
      <c r="S274" s="33" t="b">
        <f t="shared" si="36"/>
        <v>0</v>
      </c>
      <c r="T274" s="33" t="b">
        <f t="shared" si="41"/>
        <v>0</v>
      </c>
      <c r="U274" s="33" t="str">
        <f t="shared" si="42"/>
        <v>PASS</v>
      </c>
      <c r="V274" s="33">
        <f>IF(AND(VLOOKUP(I274,Measures!B:I,7,FALSE)="Y",U274="PASS"),'Point Values'!$B$2,0)</f>
        <v>1</v>
      </c>
      <c r="W274" s="33">
        <f>IF(AND(VLOOKUP(I274,Measures!B:I,8,FALSE)="Y",U274="PASS"),'Point Values'!$B$3,0)</f>
        <v>0</v>
      </c>
      <c r="X274" s="33">
        <f>IF(AND(SUM(V274:W274)=0,U274="PASS"),'Point Values'!$B$4,0)</f>
        <v>0</v>
      </c>
      <c r="Y274" s="33">
        <f>IF(AND(SUM(V274:X274)=0,P274="GT",O274&gt;VLOOKUP(I274,'IIS Wide Rates'!G:I,3,FALSE)),'Point Values'!$B$5,IF(AND(SUM(V274:X274)=0,P274="LT",O274&lt;VLOOKUP(I274,'IIS Wide Rates'!G:I,3,FALSE)),'Point Values'!$B$5,0))</f>
        <v>0</v>
      </c>
      <c r="Z274" s="33">
        <f t="shared" si="44"/>
        <v>1</v>
      </c>
    </row>
    <row r="275" spans="1:26" x14ac:dyDescent="0.25">
      <c r="A275" t="s">
        <v>101</v>
      </c>
      <c r="B275" t="s">
        <v>1107</v>
      </c>
      <c r="C275" s="46">
        <v>3062</v>
      </c>
      <c r="D275" s="46">
        <v>3062</v>
      </c>
      <c r="I275" s="33" t="str">
        <f>VLOOKUP(LEFT(J275,7),Measures!K:L,2,FALSE)</f>
        <v>1.18</v>
      </c>
      <c r="J275" s="33" t="str">
        <f t="shared" si="37"/>
        <v>MQE0710 - Vaccination admin code is present</v>
      </c>
      <c r="K275" s="33" t="str">
        <f t="shared" si="38"/>
        <v>NetSmart MyEvolv</v>
      </c>
      <c r="L275" s="33">
        <f>VLOOKUP(K275,'EHR-Patient Count'!K:M,2,FALSE)</f>
        <v>1995</v>
      </c>
      <c r="M275" s="33">
        <f>VLOOKUP(K275,'EHR-Patient Count'!K:M,3,FALSE)</f>
        <v>8</v>
      </c>
      <c r="N275" s="33">
        <f t="shared" si="39"/>
        <v>3062</v>
      </c>
      <c r="O275" s="37">
        <f t="shared" si="40"/>
        <v>1</v>
      </c>
      <c r="P275" s="33" t="str">
        <f>VLOOKUP(LEFT(J275,7),Measures!K:V,12,FALSE)</f>
        <v>GT</v>
      </c>
      <c r="Q275" s="33" t="str">
        <f>VLOOKUP(LEFT(J275,7),Measures!K:W,13,FALSE)</f>
        <v>99%</v>
      </c>
      <c r="R275" s="33" t="str">
        <f t="shared" si="43"/>
        <v>PASS</v>
      </c>
      <c r="S275" s="33" t="b">
        <f t="shared" si="36"/>
        <v>0</v>
      </c>
      <c r="T275" s="33" t="b">
        <f t="shared" si="41"/>
        <v>0</v>
      </c>
      <c r="U275" s="33" t="str">
        <f t="shared" si="42"/>
        <v>PASS</v>
      </c>
      <c r="V275" s="33">
        <f>IF(AND(VLOOKUP(I275,Measures!B:I,7,FALSE)="Y",U275="PASS"),'Point Values'!$B$2,0)</f>
        <v>1</v>
      </c>
      <c r="W275" s="33">
        <f>IF(AND(VLOOKUP(I275,Measures!B:I,8,FALSE)="Y",U275="PASS"),'Point Values'!$B$3,0)</f>
        <v>0</v>
      </c>
      <c r="X275" s="33">
        <f>IF(AND(SUM(V275:W275)=0,U275="PASS"),'Point Values'!$B$4,0)</f>
        <v>0</v>
      </c>
      <c r="Y275" s="33">
        <f>IF(AND(SUM(V275:X275)=0,P275="GT",O275&gt;VLOOKUP(I275,'IIS Wide Rates'!G:I,3,FALSE)),'Point Values'!$B$5,IF(AND(SUM(V275:X275)=0,P275="LT",O275&lt;VLOOKUP(I275,'IIS Wide Rates'!G:I,3,FALSE)),'Point Values'!$B$5,0))</f>
        <v>0</v>
      </c>
      <c r="Z275" s="33">
        <f t="shared" si="44"/>
        <v>1</v>
      </c>
    </row>
    <row r="276" spans="1:26" x14ac:dyDescent="0.25">
      <c r="A276" t="s">
        <v>101</v>
      </c>
      <c r="B276" t="s">
        <v>1104</v>
      </c>
      <c r="C276" s="46">
        <v>129873</v>
      </c>
      <c r="D276" s="46">
        <v>129873</v>
      </c>
      <c r="I276" s="33" t="str">
        <f>VLOOKUP(LEFT(J276,7),Measures!K:L,2,FALSE)</f>
        <v>1.18</v>
      </c>
      <c r="J276" s="33" t="str">
        <f t="shared" si="37"/>
        <v>MQE0710 - Vaccination admin code is present</v>
      </c>
      <c r="K276" s="33" t="str">
        <f t="shared" si="38"/>
        <v>Azalea Health EHR</v>
      </c>
      <c r="L276" s="33">
        <f>VLOOKUP(K276,'EHR-Patient Count'!K:M,2,FALSE)</f>
        <v>18286</v>
      </c>
      <c r="M276" s="33">
        <f>VLOOKUP(K276,'EHR-Patient Count'!K:M,3,FALSE)</f>
        <v>116</v>
      </c>
      <c r="N276" s="33">
        <f t="shared" si="39"/>
        <v>129873</v>
      </c>
      <c r="O276" s="37">
        <f t="shared" si="40"/>
        <v>1</v>
      </c>
      <c r="P276" s="33" t="str">
        <f>VLOOKUP(LEFT(J276,7),Measures!K:V,12,FALSE)</f>
        <v>GT</v>
      </c>
      <c r="Q276" s="33" t="str">
        <f>VLOOKUP(LEFT(J276,7),Measures!K:W,13,FALSE)</f>
        <v>99%</v>
      </c>
      <c r="R276" s="33" t="str">
        <f t="shared" si="43"/>
        <v>PASS</v>
      </c>
      <c r="S276" s="33" t="b">
        <f t="shared" si="36"/>
        <v>0</v>
      </c>
      <c r="T276" s="33" t="b">
        <f t="shared" si="41"/>
        <v>0</v>
      </c>
      <c r="U276" s="33" t="str">
        <f t="shared" si="42"/>
        <v>PASS</v>
      </c>
      <c r="V276" s="33">
        <f>IF(AND(VLOOKUP(I276,Measures!B:I,7,FALSE)="Y",U276="PASS"),'Point Values'!$B$2,0)</f>
        <v>1</v>
      </c>
      <c r="W276" s="33">
        <f>IF(AND(VLOOKUP(I276,Measures!B:I,8,FALSE)="Y",U276="PASS"),'Point Values'!$B$3,0)</f>
        <v>0</v>
      </c>
      <c r="X276" s="33">
        <f>IF(AND(SUM(V276:W276)=0,U276="PASS"),'Point Values'!$B$4,0)</f>
        <v>0</v>
      </c>
      <c r="Y276" s="33">
        <f>IF(AND(SUM(V276:X276)=0,P276="GT",O276&gt;VLOOKUP(I276,'IIS Wide Rates'!G:I,3,FALSE)),'Point Values'!$B$5,IF(AND(SUM(V276:X276)=0,P276="LT",O276&lt;VLOOKUP(I276,'IIS Wide Rates'!G:I,3,FALSE)),'Point Values'!$B$5,0))</f>
        <v>0</v>
      </c>
      <c r="Z276" s="33">
        <f t="shared" si="44"/>
        <v>1</v>
      </c>
    </row>
    <row r="277" spans="1:26" x14ac:dyDescent="0.25">
      <c r="A277" t="s">
        <v>101</v>
      </c>
      <c r="B277" t="s">
        <v>1102</v>
      </c>
      <c r="C277" s="46">
        <v>14714</v>
      </c>
      <c r="D277" s="46">
        <v>14714</v>
      </c>
      <c r="I277" s="33" t="str">
        <f>VLOOKUP(LEFT(J277,7),Measures!K:L,2,FALSE)</f>
        <v>1.18</v>
      </c>
      <c r="J277" s="33" t="str">
        <f t="shared" si="37"/>
        <v>MQE0710 - Vaccination admin code is present</v>
      </c>
      <c r="K277" s="33" t="str">
        <f t="shared" si="38"/>
        <v>AdvancedMD EHR</v>
      </c>
      <c r="L277" s="33">
        <f>VLOOKUP(K277,'EHR-Patient Count'!K:M,2,FALSE)</f>
        <v>2221</v>
      </c>
      <c r="M277" s="33">
        <f>VLOOKUP(K277,'EHR-Patient Count'!K:M,3,FALSE)</f>
        <v>8</v>
      </c>
      <c r="N277" s="33">
        <f t="shared" si="39"/>
        <v>14714</v>
      </c>
      <c r="O277" s="37">
        <f t="shared" si="40"/>
        <v>1</v>
      </c>
      <c r="P277" s="33" t="str">
        <f>VLOOKUP(LEFT(J277,7),Measures!K:V,12,FALSE)</f>
        <v>GT</v>
      </c>
      <c r="Q277" s="33" t="str">
        <f>VLOOKUP(LEFT(J277,7),Measures!K:W,13,FALSE)</f>
        <v>99%</v>
      </c>
      <c r="R277" s="33" t="str">
        <f t="shared" si="43"/>
        <v>PASS</v>
      </c>
      <c r="S277" s="33" t="b">
        <f t="shared" si="36"/>
        <v>0</v>
      </c>
      <c r="T277" s="33" t="b">
        <f t="shared" si="41"/>
        <v>0</v>
      </c>
      <c r="U277" s="33" t="str">
        <f t="shared" si="42"/>
        <v>PASS</v>
      </c>
      <c r="V277" s="33">
        <f>IF(AND(VLOOKUP(I277,Measures!B:I,7,FALSE)="Y",U277="PASS"),'Point Values'!$B$2,0)</f>
        <v>1</v>
      </c>
      <c r="W277" s="33">
        <f>IF(AND(VLOOKUP(I277,Measures!B:I,8,FALSE)="Y",U277="PASS"),'Point Values'!$B$3,0)</f>
        <v>0</v>
      </c>
      <c r="X277" s="33">
        <f>IF(AND(SUM(V277:W277)=0,U277="PASS"),'Point Values'!$B$4,0)</f>
        <v>0</v>
      </c>
      <c r="Y277" s="33">
        <f>IF(AND(SUM(V277:X277)=0,P277="GT",O277&gt;VLOOKUP(I277,'IIS Wide Rates'!G:I,3,FALSE)),'Point Values'!$B$5,IF(AND(SUM(V277:X277)=0,P277="LT",O277&lt;VLOOKUP(I277,'IIS Wide Rates'!G:I,3,FALSE)),'Point Values'!$B$5,0))</f>
        <v>0</v>
      </c>
      <c r="Z277" s="33">
        <f t="shared" si="44"/>
        <v>1</v>
      </c>
    </row>
    <row r="278" spans="1:26" x14ac:dyDescent="0.25">
      <c r="A278" t="s">
        <v>101</v>
      </c>
      <c r="B278" t="s">
        <v>1097</v>
      </c>
      <c r="C278" s="46">
        <v>10603</v>
      </c>
      <c r="D278" s="46">
        <v>10603</v>
      </c>
      <c r="I278" s="33" t="str">
        <f>VLOOKUP(LEFT(J278,7),Measures!K:L,2,FALSE)</f>
        <v>1.18</v>
      </c>
      <c r="J278" s="33" t="str">
        <f t="shared" si="37"/>
        <v>MQE0710 - Vaccination admin code is present</v>
      </c>
      <c r="K278" s="33" t="str">
        <f t="shared" si="38"/>
        <v>eClinicalWorks V12</v>
      </c>
      <c r="L278" s="33">
        <f>VLOOKUP(K278,'EHR-Patient Count'!K:M,2,FALSE)</f>
        <v>3490</v>
      </c>
      <c r="M278" s="33">
        <f>VLOOKUP(K278,'EHR-Patient Count'!K:M,3,FALSE)</f>
        <v>13</v>
      </c>
      <c r="N278" s="33">
        <f t="shared" si="39"/>
        <v>10603</v>
      </c>
      <c r="O278" s="37">
        <f t="shared" si="40"/>
        <v>1</v>
      </c>
      <c r="P278" s="33" t="str">
        <f>VLOOKUP(LEFT(J278,7),Measures!K:V,12,FALSE)</f>
        <v>GT</v>
      </c>
      <c r="Q278" s="33" t="str">
        <f>VLOOKUP(LEFT(J278,7),Measures!K:W,13,FALSE)</f>
        <v>99%</v>
      </c>
      <c r="R278" s="33" t="str">
        <f t="shared" si="43"/>
        <v>PASS</v>
      </c>
      <c r="S278" s="33" t="b">
        <f t="shared" si="36"/>
        <v>0</v>
      </c>
      <c r="T278" s="33" t="b">
        <f t="shared" si="41"/>
        <v>0</v>
      </c>
      <c r="U278" s="33" t="str">
        <f t="shared" si="42"/>
        <v>PASS</v>
      </c>
      <c r="V278" s="33">
        <f>IF(AND(VLOOKUP(I278,Measures!B:I,7,FALSE)="Y",U278="PASS"),'Point Values'!$B$2,0)</f>
        <v>1</v>
      </c>
      <c r="W278" s="33">
        <f>IF(AND(VLOOKUP(I278,Measures!B:I,8,FALSE)="Y",U278="PASS"),'Point Values'!$B$3,0)</f>
        <v>0</v>
      </c>
      <c r="X278" s="33">
        <f>IF(AND(SUM(V278:W278)=0,U278="PASS"),'Point Values'!$B$4,0)</f>
        <v>0</v>
      </c>
      <c r="Y278" s="33">
        <f>IF(AND(SUM(V278:X278)=0,P278="GT",O278&gt;VLOOKUP(I278,'IIS Wide Rates'!G:I,3,FALSE)),'Point Values'!$B$5,IF(AND(SUM(V278:X278)=0,P278="LT",O278&lt;VLOOKUP(I278,'IIS Wide Rates'!G:I,3,FALSE)),'Point Values'!$B$5,0))</f>
        <v>0</v>
      </c>
      <c r="Z278" s="33">
        <f t="shared" si="44"/>
        <v>1</v>
      </c>
    </row>
    <row r="279" spans="1:26" x14ac:dyDescent="0.25">
      <c r="A279" t="s">
        <v>101</v>
      </c>
      <c r="B279" t="s">
        <v>1106</v>
      </c>
      <c r="C279" s="46">
        <v>5209</v>
      </c>
      <c r="D279" s="46">
        <v>5209</v>
      </c>
      <c r="I279" s="33" t="str">
        <f>VLOOKUP(LEFT(J279,7),Measures!K:L,2,FALSE)</f>
        <v>1.18</v>
      </c>
      <c r="J279" s="33" t="str">
        <f t="shared" si="37"/>
        <v>MQE0710 - Vaccination admin code is present</v>
      </c>
      <c r="K279" s="33" t="str">
        <f t="shared" si="38"/>
        <v>Experity EHR</v>
      </c>
      <c r="L279" s="33">
        <f>VLOOKUP(K279,'EHR-Patient Count'!K:M,2,FALSE)</f>
        <v>552</v>
      </c>
      <c r="M279" s="33">
        <f>VLOOKUP(K279,'EHR-Patient Count'!K:M,3,FALSE)</f>
        <v>5</v>
      </c>
      <c r="N279" s="33">
        <f t="shared" si="39"/>
        <v>5209</v>
      </c>
      <c r="O279" s="37">
        <f t="shared" si="40"/>
        <v>1</v>
      </c>
      <c r="P279" s="33" t="str">
        <f>VLOOKUP(LEFT(J279,7),Measures!K:V,12,FALSE)</f>
        <v>GT</v>
      </c>
      <c r="Q279" s="33" t="str">
        <f>VLOOKUP(LEFT(J279,7),Measures!K:W,13,FALSE)</f>
        <v>99%</v>
      </c>
      <c r="R279" s="33" t="str">
        <f t="shared" si="43"/>
        <v>PASS</v>
      </c>
      <c r="S279" s="33" t="b">
        <f t="shared" si="36"/>
        <v>0</v>
      </c>
      <c r="T279" s="33" t="b">
        <f t="shared" si="41"/>
        <v>0</v>
      </c>
      <c r="U279" s="33" t="str">
        <f t="shared" si="42"/>
        <v>PASS</v>
      </c>
      <c r="V279" s="33">
        <f>IF(AND(VLOOKUP(I279,Measures!B:I,7,FALSE)="Y",U279="PASS"),'Point Values'!$B$2,0)</f>
        <v>1</v>
      </c>
      <c r="W279" s="33">
        <f>IF(AND(VLOOKUP(I279,Measures!B:I,8,FALSE)="Y",U279="PASS"),'Point Values'!$B$3,0)</f>
        <v>0</v>
      </c>
      <c r="X279" s="33">
        <f>IF(AND(SUM(V279:W279)=0,U279="PASS"),'Point Values'!$B$4,0)</f>
        <v>0</v>
      </c>
      <c r="Y279" s="33">
        <f>IF(AND(SUM(V279:X279)=0,P279="GT",O279&gt;VLOOKUP(I279,'IIS Wide Rates'!G:I,3,FALSE)),'Point Values'!$B$5,IF(AND(SUM(V279:X279)=0,P279="LT",O279&lt;VLOOKUP(I279,'IIS Wide Rates'!G:I,3,FALSE)),'Point Values'!$B$5,0))</f>
        <v>0</v>
      </c>
      <c r="Z279" s="33">
        <f t="shared" si="44"/>
        <v>1</v>
      </c>
    </row>
    <row r="280" spans="1:26" x14ac:dyDescent="0.25">
      <c r="A280" t="s">
        <v>101</v>
      </c>
      <c r="B280" t="s">
        <v>1109</v>
      </c>
      <c r="C280" s="46">
        <v>888</v>
      </c>
      <c r="D280" s="46">
        <v>888</v>
      </c>
      <c r="I280" s="33" t="str">
        <f>VLOOKUP(LEFT(J280,7),Measures!K:L,2,FALSE)</f>
        <v>1.18</v>
      </c>
      <c r="J280" s="33" t="str">
        <f t="shared" si="37"/>
        <v>MQE0710 - Vaccination admin code is present</v>
      </c>
      <c r="K280" s="33" t="str">
        <f t="shared" si="38"/>
        <v>OpenEMR (Open Source)</v>
      </c>
      <c r="L280" s="33">
        <f>VLOOKUP(K280,'EHR-Patient Count'!K:M,2,FALSE)</f>
        <v>85</v>
      </c>
      <c r="M280" s="33">
        <f>VLOOKUP(K280,'EHR-Patient Count'!K:M,3,FALSE)</f>
        <v>4</v>
      </c>
      <c r="N280" s="33">
        <f t="shared" si="39"/>
        <v>888</v>
      </c>
      <c r="O280" s="37">
        <f t="shared" si="40"/>
        <v>1</v>
      </c>
      <c r="P280" s="33" t="str">
        <f>VLOOKUP(LEFT(J280,7),Measures!K:V,12,FALSE)</f>
        <v>GT</v>
      </c>
      <c r="Q280" s="33" t="str">
        <f>VLOOKUP(LEFT(J280,7),Measures!K:W,13,FALSE)</f>
        <v>99%</v>
      </c>
      <c r="R280" s="33" t="str">
        <f t="shared" si="43"/>
        <v>PASS</v>
      </c>
      <c r="S280" s="33" t="b">
        <f t="shared" si="36"/>
        <v>0</v>
      </c>
      <c r="T280" s="33" t="b">
        <f t="shared" si="41"/>
        <v>0</v>
      </c>
      <c r="U280" s="33" t="str">
        <f t="shared" si="42"/>
        <v>PASS</v>
      </c>
      <c r="V280" s="33">
        <f>IF(AND(VLOOKUP(I280,Measures!B:I,7,FALSE)="Y",U280="PASS"),'Point Values'!$B$2,0)</f>
        <v>1</v>
      </c>
      <c r="W280" s="33">
        <f>IF(AND(VLOOKUP(I280,Measures!B:I,8,FALSE)="Y",U280="PASS"),'Point Values'!$B$3,0)</f>
        <v>0</v>
      </c>
      <c r="X280" s="33">
        <f>IF(AND(SUM(V280:W280)=0,U280="PASS"),'Point Values'!$B$4,0)</f>
        <v>0</v>
      </c>
      <c r="Y280" s="33">
        <f>IF(AND(SUM(V280:X280)=0,P280="GT",O280&gt;VLOOKUP(I280,'IIS Wide Rates'!G:I,3,FALSE)),'Point Values'!$B$5,IF(AND(SUM(V280:X280)=0,P280="LT",O280&lt;VLOOKUP(I280,'IIS Wide Rates'!G:I,3,FALSE)),'Point Values'!$B$5,0))</f>
        <v>0</v>
      </c>
      <c r="Z280" s="33">
        <f t="shared" si="44"/>
        <v>1</v>
      </c>
    </row>
    <row r="281" spans="1:26" x14ac:dyDescent="0.25">
      <c r="A281" t="s">
        <v>101</v>
      </c>
      <c r="B281" t="s">
        <v>1096</v>
      </c>
      <c r="C281" s="46">
        <v>23620</v>
      </c>
      <c r="D281" s="46">
        <v>23620</v>
      </c>
      <c r="I281" s="33" t="str">
        <f>VLOOKUP(LEFT(J281,7),Measures!K:L,2,FALSE)</f>
        <v>1.18</v>
      </c>
      <c r="J281" s="33" t="str">
        <f t="shared" si="37"/>
        <v>MQE0710 - Vaccination admin code is present</v>
      </c>
      <c r="K281" s="33" t="str">
        <f t="shared" si="38"/>
        <v>Athems Clinicals</v>
      </c>
      <c r="L281" s="33">
        <f>VLOOKUP(K281,'EHR-Patient Count'!K:M,2,FALSE)</f>
        <v>3619</v>
      </c>
      <c r="M281" s="33">
        <f>VLOOKUP(K281,'EHR-Patient Count'!K:M,3,FALSE)</f>
        <v>8</v>
      </c>
      <c r="N281" s="33">
        <f t="shared" si="39"/>
        <v>23620</v>
      </c>
      <c r="O281" s="37">
        <f t="shared" si="40"/>
        <v>1</v>
      </c>
      <c r="P281" s="33" t="str">
        <f>VLOOKUP(LEFT(J281,7),Measures!K:V,12,FALSE)</f>
        <v>GT</v>
      </c>
      <c r="Q281" s="33" t="str">
        <f>VLOOKUP(LEFT(J281,7),Measures!K:W,13,FALSE)</f>
        <v>99%</v>
      </c>
      <c r="R281" s="33" t="str">
        <f t="shared" si="43"/>
        <v>PASS</v>
      </c>
      <c r="S281" s="33" t="b">
        <f t="shared" si="36"/>
        <v>0</v>
      </c>
      <c r="T281" s="33" t="b">
        <f t="shared" si="41"/>
        <v>0</v>
      </c>
      <c r="U281" s="33" t="str">
        <f t="shared" si="42"/>
        <v>PASS</v>
      </c>
      <c r="V281" s="33">
        <f>IF(AND(VLOOKUP(I281,Measures!B:I,7,FALSE)="Y",U281="PASS"),'Point Values'!$B$2,0)</f>
        <v>1</v>
      </c>
      <c r="W281" s="33">
        <f>IF(AND(VLOOKUP(I281,Measures!B:I,8,FALSE)="Y",U281="PASS"),'Point Values'!$B$3,0)</f>
        <v>0</v>
      </c>
      <c r="X281" s="33">
        <f>IF(AND(SUM(V281:W281)=0,U281="PASS"),'Point Values'!$B$4,0)</f>
        <v>0</v>
      </c>
      <c r="Y281" s="33">
        <f>IF(AND(SUM(V281:X281)=0,P281="GT",O281&gt;VLOOKUP(I281,'IIS Wide Rates'!G:I,3,FALSE)),'Point Values'!$B$5,IF(AND(SUM(V281:X281)=0,P281="LT",O281&lt;VLOOKUP(I281,'IIS Wide Rates'!G:I,3,FALSE)),'Point Values'!$B$5,0))</f>
        <v>0</v>
      </c>
      <c r="Z281" s="33">
        <f t="shared" si="44"/>
        <v>1</v>
      </c>
    </row>
    <row r="282" spans="1:26" x14ac:dyDescent="0.25">
      <c r="A282" t="s">
        <v>101</v>
      </c>
      <c r="B282" t="s">
        <v>1100</v>
      </c>
      <c r="C282" s="46">
        <v>1127</v>
      </c>
      <c r="D282" s="46">
        <v>1127</v>
      </c>
      <c r="I282" s="33" t="str">
        <f>VLOOKUP(LEFT(J282,7),Measures!K:L,2,FALSE)</f>
        <v>1.18</v>
      </c>
      <c r="J282" s="33" t="str">
        <f t="shared" si="37"/>
        <v>MQE0710 - Vaccination admin code is present</v>
      </c>
      <c r="K282" s="33" t="str">
        <f t="shared" si="38"/>
        <v>MEDITECH Expanse</v>
      </c>
      <c r="L282" s="33">
        <f>VLOOKUP(K282,'EHR-Patient Count'!K:M,2,FALSE)</f>
        <v>104</v>
      </c>
      <c r="M282" s="33">
        <f>VLOOKUP(K282,'EHR-Patient Count'!K:M,3,FALSE)</f>
        <v>3</v>
      </c>
      <c r="N282" s="33">
        <f t="shared" si="39"/>
        <v>1127</v>
      </c>
      <c r="O282" s="37">
        <f t="shared" si="40"/>
        <v>1</v>
      </c>
      <c r="P282" s="33" t="str">
        <f>VLOOKUP(LEFT(J282,7),Measures!K:V,12,FALSE)</f>
        <v>GT</v>
      </c>
      <c r="Q282" s="33" t="str">
        <f>VLOOKUP(LEFT(J282,7),Measures!K:W,13,FALSE)</f>
        <v>99%</v>
      </c>
      <c r="R282" s="33" t="str">
        <f t="shared" si="43"/>
        <v>PASS</v>
      </c>
      <c r="S282" s="33" t="b">
        <f t="shared" si="36"/>
        <v>0</v>
      </c>
      <c r="T282" s="33" t="b">
        <f t="shared" si="41"/>
        <v>0</v>
      </c>
      <c r="U282" s="33" t="str">
        <f t="shared" si="42"/>
        <v>PASS</v>
      </c>
      <c r="V282" s="33">
        <f>IF(AND(VLOOKUP(I282,Measures!B:I,7,FALSE)="Y",U282="PASS"),'Point Values'!$B$2,0)</f>
        <v>1</v>
      </c>
      <c r="W282" s="33">
        <f>IF(AND(VLOOKUP(I282,Measures!B:I,8,FALSE)="Y",U282="PASS"),'Point Values'!$B$3,0)</f>
        <v>0</v>
      </c>
      <c r="X282" s="33">
        <f>IF(AND(SUM(V282:W282)=0,U282="PASS"),'Point Values'!$B$4,0)</f>
        <v>0</v>
      </c>
      <c r="Y282" s="33">
        <f>IF(AND(SUM(V282:X282)=0,P282="GT",O282&gt;VLOOKUP(I282,'IIS Wide Rates'!G:I,3,FALSE)),'Point Values'!$B$5,IF(AND(SUM(V282:X282)=0,P282="LT",O282&lt;VLOOKUP(I282,'IIS Wide Rates'!G:I,3,FALSE)),'Point Values'!$B$5,0))</f>
        <v>0</v>
      </c>
      <c r="Z282" s="33">
        <f t="shared" si="44"/>
        <v>1</v>
      </c>
    </row>
    <row r="283" spans="1:26" x14ac:dyDescent="0.25">
      <c r="A283" t="s">
        <v>101</v>
      </c>
      <c r="B283" t="s">
        <v>1103</v>
      </c>
      <c r="C283" s="46">
        <v>1701</v>
      </c>
      <c r="D283" s="46">
        <v>1701</v>
      </c>
      <c r="I283" s="33" t="str">
        <f>VLOOKUP(LEFT(J283,7),Measures!K:L,2,FALSE)</f>
        <v>1.18</v>
      </c>
      <c r="J283" s="33" t="str">
        <f t="shared" si="37"/>
        <v>MQE0710 - Vaccination admin code is present</v>
      </c>
      <c r="K283" s="33" t="str">
        <f t="shared" si="38"/>
        <v>DrChrono EHR</v>
      </c>
      <c r="L283" s="33">
        <f>VLOOKUP(K283,'EHR-Patient Count'!K:M,2,FALSE)</f>
        <v>146</v>
      </c>
      <c r="M283" s="33">
        <f>VLOOKUP(K283,'EHR-Patient Count'!K:M,3,FALSE)</f>
        <v>3</v>
      </c>
      <c r="N283" s="33">
        <f t="shared" si="39"/>
        <v>1701</v>
      </c>
      <c r="O283" s="37">
        <f t="shared" si="40"/>
        <v>1</v>
      </c>
      <c r="P283" s="33" t="str">
        <f>VLOOKUP(LEFT(J283,7),Measures!K:V,12,FALSE)</f>
        <v>GT</v>
      </c>
      <c r="Q283" s="33" t="str">
        <f>VLOOKUP(LEFT(J283,7),Measures!K:W,13,FALSE)</f>
        <v>99%</v>
      </c>
      <c r="R283" s="33" t="str">
        <f t="shared" si="43"/>
        <v>PASS</v>
      </c>
      <c r="S283" s="33" t="b">
        <f t="shared" si="36"/>
        <v>0</v>
      </c>
      <c r="T283" s="33" t="b">
        <f t="shared" si="41"/>
        <v>0</v>
      </c>
      <c r="U283" s="33" t="str">
        <f t="shared" si="42"/>
        <v>PASS</v>
      </c>
      <c r="V283" s="33">
        <f>IF(AND(VLOOKUP(I283,Measures!B:I,7,FALSE)="Y",U283="PASS"),'Point Values'!$B$2,0)</f>
        <v>1</v>
      </c>
      <c r="W283" s="33">
        <f>IF(AND(VLOOKUP(I283,Measures!B:I,8,FALSE)="Y",U283="PASS"),'Point Values'!$B$3,0)</f>
        <v>0</v>
      </c>
      <c r="X283" s="33">
        <f>IF(AND(SUM(V283:W283)=0,U283="PASS"),'Point Values'!$B$4,0)</f>
        <v>0</v>
      </c>
      <c r="Y283" s="33">
        <f>IF(AND(SUM(V283:X283)=0,P283="GT",O283&gt;VLOOKUP(I283,'IIS Wide Rates'!G:I,3,FALSE)),'Point Values'!$B$5,IF(AND(SUM(V283:X283)=0,P283="LT",O283&lt;VLOOKUP(I283,'IIS Wide Rates'!G:I,3,FALSE)),'Point Values'!$B$5,0))</f>
        <v>0</v>
      </c>
      <c r="Z283" s="33">
        <f t="shared" si="44"/>
        <v>1</v>
      </c>
    </row>
    <row r="284" spans="1:26" x14ac:dyDescent="0.25">
      <c r="A284" t="s">
        <v>101</v>
      </c>
      <c r="B284" t="s">
        <v>1108</v>
      </c>
      <c r="C284" s="46">
        <v>262</v>
      </c>
      <c r="D284" s="46">
        <v>262</v>
      </c>
      <c r="I284" s="33" t="str">
        <f>VLOOKUP(LEFT(J284,7),Measures!K:L,2,FALSE)</f>
        <v>1.18</v>
      </c>
      <c r="J284" s="33" t="str">
        <f t="shared" si="37"/>
        <v>MQE0710 - Vaccination admin code is present</v>
      </c>
      <c r="K284" s="33" t="str">
        <f t="shared" si="38"/>
        <v>MatrixCare EHR</v>
      </c>
      <c r="L284" s="33">
        <f>VLOOKUP(K284,'EHR-Patient Count'!K:M,2,FALSE)</f>
        <v>55</v>
      </c>
      <c r="M284" s="33">
        <f>VLOOKUP(K284,'EHR-Patient Count'!K:M,3,FALSE)</f>
        <v>5</v>
      </c>
      <c r="N284" s="33">
        <f t="shared" si="39"/>
        <v>262</v>
      </c>
      <c r="O284" s="37">
        <f t="shared" si="40"/>
        <v>1</v>
      </c>
      <c r="P284" s="33" t="str">
        <f>VLOOKUP(LEFT(J284,7),Measures!K:V,12,FALSE)</f>
        <v>GT</v>
      </c>
      <c r="Q284" s="33" t="str">
        <f>VLOOKUP(LEFT(J284,7),Measures!K:W,13,FALSE)</f>
        <v>99%</v>
      </c>
      <c r="R284" s="33" t="str">
        <f t="shared" si="43"/>
        <v>PASS</v>
      </c>
      <c r="S284" s="33" t="b">
        <f t="shared" si="36"/>
        <v>0</v>
      </c>
      <c r="T284" s="33" t="b">
        <f t="shared" si="41"/>
        <v>0</v>
      </c>
      <c r="U284" s="33" t="str">
        <f t="shared" si="42"/>
        <v>PASS</v>
      </c>
      <c r="V284" s="33">
        <f>IF(AND(VLOOKUP(I284,Measures!B:I,7,FALSE)="Y",U284="PASS"),'Point Values'!$B$2,0)</f>
        <v>1</v>
      </c>
      <c r="W284" s="33">
        <f>IF(AND(VLOOKUP(I284,Measures!B:I,8,FALSE)="Y",U284="PASS"),'Point Values'!$B$3,0)</f>
        <v>0</v>
      </c>
      <c r="X284" s="33">
        <f>IF(AND(SUM(V284:W284)=0,U284="PASS"),'Point Values'!$B$4,0)</f>
        <v>0</v>
      </c>
      <c r="Y284" s="33">
        <f>IF(AND(SUM(V284:X284)=0,P284="GT",O284&gt;VLOOKUP(I284,'IIS Wide Rates'!G:I,3,FALSE)),'Point Values'!$B$5,IF(AND(SUM(V284:X284)=0,P284="LT",O284&lt;VLOOKUP(I284,'IIS Wide Rates'!G:I,3,FALSE)),'Point Values'!$B$5,0))</f>
        <v>0</v>
      </c>
      <c r="Z284" s="33">
        <f t="shared" si="44"/>
        <v>1</v>
      </c>
    </row>
    <row r="285" spans="1:26" x14ac:dyDescent="0.25">
      <c r="A285" t="s">
        <v>101</v>
      </c>
      <c r="B285" t="s">
        <v>1099</v>
      </c>
      <c r="C285" s="46">
        <v>2617</v>
      </c>
      <c r="D285" s="46">
        <v>2617</v>
      </c>
      <c r="I285" s="33" t="str">
        <f>VLOOKUP(LEFT(J285,7),Measures!K:L,2,FALSE)</f>
        <v>1.18</v>
      </c>
      <c r="J285" s="33" t="str">
        <f t="shared" si="37"/>
        <v>MQE0710 - Vaccination admin code is present</v>
      </c>
      <c r="K285" s="33" t="str">
        <f t="shared" si="38"/>
        <v>Veradigm EHR (formerly Allscripts)</v>
      </c>
      <c r="L285" s="33">
        <f>VLOOKUP(K285,'EHR-Patient Count'!K:M,2,FALSE)</f>
        <v>369</v>
      </c>
      <c r="M285" s="33">
        <f>VLOOKUP(K285,'EHR-Patient Count'!K:M,3,FALSE)</f>
        <v>13</v>
      </c>
      <c r="N285" s="33">
        <f t="shared" si="39"/>
        <v>2617</v>
      </c>
      <c r="O285" s="37">
        <f t="shared" si="40"/>
        <v>1</v>
      </c>
      <c r="P285" s="33" t="str">
        <f>VLOOKUP(LEFT(J285,7),Measures!K:V,12,FALSE)</f>
        <v>GT</v>
      </c>
      <c r="Q285" s="33" t="str">
        <f>VLOOKUP(LEFT(J285,7),Measures!K:W,13,FALSE)</f>
        <v>99%</v>
      </c>
      <c r="R285" s="33" t="str">
        <f t="shared" si="43"/>
        <v>PASS</v>
      </c>
      <c r="S285" s="33" t="b">
        <f t="shared" si="36"/>
        <v>0</v>
      </c>
      <c r="T285" s="33" t="b">
        <f t="shared" si="41"/>
        <v>0</v>
      </c>
      <c r="U285" s="33" t="str">
        <f t="shared" si="42"/>
        <v>PASS</v>
      </c>
      <c r="V285" s="33">
        <f>IF(AND(VLOOKUP(I285,Measures!B:I,7,FALSE)="Y",U285="PASS"),'Point Values'!$B$2,0)</f>
        <v>1</v>
      </c>
      <c r="W285" s="33">
        <f>IF(AND(VLOOKUP(I285,Measures!B:I,8,FALSE)="Y",U285="PASS"),'Point Values'!$B$3,0)</f>
        <v>0</v>
      </c>
      <c r="X285" s="33">
        <f>IF(AND(SUM(V285:W285)=0,U285="PASS"),'Point Values'!$B$4,0)</f>
        <v>0</v>
      </c>
      <c r="Y285" s="33">
        <f>IF(AND(SUM(V285:X285)=0,P285="GT",O285&gt;VLOOKUP(I285,'IIS Wide Rates'!G:I,3,FALSE)),'Point Values'!$B$5,IF(AND(SUM(V285:X285)=0,P285="LT",O285&lt;VLOOKUP(I285,'IIS Wide Rates'!G:I,3,FALSE)),'Point Values'!$B$5,0))</f>
        <v>0</v>
      </c>
      <c r="Z285" s="33">
        <f t="shared" si="44"/>
        <v>1</v>
      </c>
    </row>
    <row r="286" spans="1:26" x14ac:dyDescent="0.25">
      <c r="A286" t="s">
        <v>101</v>
      </c>
      <c r="B286" t="s">
        <v>1095</v>
      </c>
      <c r="C286" s="46">
        <v>64</v>
      </c>
      <c r="D286" s="46">
        <v>64</v>
      </c>
      <c r="I286" s="33" t="str">
        <f>VLOOKUP(LEFT(J286,7),Measures!K:L,2,FALSE)</f>
        <v>1.18</v>
      </c>
      <c r="J286" s="33" t="str">
        <f t="shared" si="37"/>
        <v>MQE0710 - Vaccination admin code is present</v>
      </c>
      <c r="K286" s="33" t="str">
        <f t="shared" si="38"/>
        <v>Epic Systems (EpicCare)</v>
      </c>
      <c r="L286" s="33">
        <f>VLOOKUP(K286,'EHR-Patient Count'!K:M,2,FALSE)</f>
        <v>14</v>
      </c>
      <c r="M286" s="33">
        <f>VLOOKUP(K286,'EHR-Patient Count'!K:M,3,FALSE)</f>
        <v>1</v>
      </c>
      <c r="N286" s="33">
        <f t="shared" si="39"/>
        <v>64</v>
      </c>
      <c r="O286" s="37">
        <f t="shared" si="40"/>
        <v>1</v>
      </c>
      <c r="P286" s="33" t="str">
        <f>VLOOKUP(LEFT(J286,7),Measures!K:V,12,FALSE)</f>
        <v>GT</v>
      </c>
      <c r="Q286" s="33" t="str">
        <f>VLOOKUP(LEFT(J286,7),Measures!K:W,13,FALSE)</f>
        <v>99%</v>
      </c>
      <c r="R286" s="33" t="str">
        <f t="shared" si="43"/>
        <v>PASS</v>
      </c>
      <c r="S286" s="33" t="b">
        <f t="shared" si="36"/>
        <v>0</v>
      </c>
      <c r="T286" s="33" t="b">
        <f t="shared" si="41"/>
        <v>0</v>
      </c>
      <c r="U286" s="33" t="str">
        <f t="shared" si="42"/>
        <v>PASS</v>
      </c>
      <c r="V286" s="33">
        <f>IF(AND(VLOOKUP(I286,Measures!B:I,7,FALSE)="Y",U286="PASS"),'Point Values'!$B$2,0)</f>
        <v>1</v>
      </c>
      <c r="W286" s="33">
        <f>IF(AND(VLOOKUP(I286,Measures!B:I,8,FALSE)="Y",U286="PASS"),'Point Values'!$B$3,0)</f>
        <v>0</v>
      </c>
      <c r="X286" s="33">
        <f>IF(AND(SUM(V286:W286)=0,U286="PASS"),'Point Values'!$B$4,0)</f>
        <v>0</v>
      </c>
      <c r="Y286" s="33">
        <f>IF(AND(SUM(V286:X286)=0,P286="GT",O286&gt;VLOOKUP(I286,'IIS Wide Rates'!G:I,3,FALSE)),'Point Values'!$B$5,IF(AND(SUM(V286:X286)=0,P286="LT",O286&lt;VLOOKUP(I286,'IIS Wide Rates'!G:I,3,FALSE)),'Point Values'!$B$5,0))</f>
        <v>0</v>
      </c>
      <c r="Z286" s="33">
        <f t="shared" si="44"/>
        <v>1</v>
      </c>
    </row>
    <row r="287" spans="1:26" x14ac:dyDescent="0.25">
      <c r="A287" t="s">
        <v>101</v>
      </c>
      <c r="B287" t="s">
        <v>1098</v>
      </c>
      <c r="C287" s="46">
        <v>25</v>
      </c>
      <c r="D287" s="46">
        <v>25</v>
      </c>
      <c r="I287" s="33" t="str">
        <f>VLOOKUP(LEFT(J287,7),Measures!K:L,2,FALSE)</f>
        <v>1.18</v>
      </c>
      <c r="J287" s="33" t="str">
        <f t="shared" si="37"/>
        <v>MQE0710 - Vaccination admin code is present</v>
      </c>
      <c r="K287" s="33" t="str">
        <f t="shared" si="38"/>
        <v>NextGen Enterprise EHR</v>
      </c>
      <c r="L287" s="33">
        <f>VLOOKUP(K287,'EHR-Patient Count'!K:M,2,FALSE)</f>
        <v>5</v>
      </c>
      <c r="M287" s="33">
        <f>VLOOKUP(K287,'EHR-Patient Count'!K:M,3,FALSE)</f>
        <v>2</v>
      </c>
      <c r="N287" s="33">
        <f t="shared" si="39"/>
        <v>25</v>
      </c>
      <c r="O287" s="37">
        <f t="shared" si="40"/>
        <v>1</v>
      </c>
      <c r="P287" s="33" t="str">
        <f>VLOOKUP(LEFT(J287,7),Measures!K:V,12,FALSE)</f>
        <v>GT</v>
      </c>
      <c r="Q287" s="33" t="str">
        <f>VLOOKUP(LEFT(J287,7),Measures!K:W,13,FALSE)</f>
        <v>99%</v>
      </c>
      <c r="R287" s="33" t="str">
        <f t="shared" si="43"/>
        <v>PASS</v>
      </c>
      <c r="S287" s="33" t="b">
        <f t="shared" si="36"/>
        <v>0</v>
      </c>
      <c r="T287" s="33" t="b">
        <f t="shared" si="41"/>
        <v>0</v>
      </c>
      <c r="U287" s="33" t="str">
        <f t="shared" si="42"/>
        <v>PASS</v>
      </c>
      <c r="V287" s="33">
        <f>IF(AND(VLOOKUP(I287,Measures!B:I,7,FALSE)="Y",U287="PASS"),'Point Values'!$B$2,0)</f>
        <v>1</v>
      </c>
      <c r="W287" s="33">
        <f>IF(AND(VLOOKUP(I287,Measures!B:I,8,FALSE)="Y",U287="PASS"),'Point Values'!$B$3,0)</f>
        <v>0</v>
      </c>
      <c r="X287" s="33">
        <f>IF(AND(SUM(V287:W287)=0,U287="PASS"),'Point Values'!$B$4,0)</f>
        <v>0</v>
      </c>
      <c r="Y287" s="33">
        <f>IF(AND(SUM(V287:X287)=0,P287="GT",O287&gt;VLOOKUP(I287,'IIS Wide Rates'!G:I,3,FALSE)),'Point Values'!$B$5,IF(AND(SUM(V287:X287)=0,P287="LT",O287&lt;VLOOKUP(I287,'IIS Wide Rates'!G:I,3,FALSE)),'Point Values'!$B$5,0))</f>
        <v>0</v>
      </c>
      <c r="Z287" s="33">
        <f t="shared" si="44"/>
        <v>1</v>
      </c>
    </row>
    <row r="288" spans="1:26" x14ac:dyDescent="0.25">
      <c r="A288" t="s">
        <v>101</v>
      </c>
      <c r="B288" t="s">
        <v>1101</v>
      </c>
      <c r="C288" s="46">
        <v>39</v>
      </c>
      <c r="D288" s="46">
        <v>39</v>
      </c>
      <c r="I288" s="33" t="str">
        <f>VLOOKUP(LEFT(J288,7),Measures!K:L,2,FALSE)</f>
        <v>1.18</v>
      </c>
      <c r="J288" s="33" t="str">
        <f t="shared" si="37"/>
        <v>MQE0710 - Vaccination admin code is present</v>
      </c>
      <c r="K288" s="33" t="str">
        <f t="shared" si="38"/>
        <v>Greenway Health (Prime Suite)</v>
      </c>
      <c r="L288" s="33">
        <f>VLOOKUP(K288,'EHR-Patient Count'!K:M,2,FALSE)</f>
        <v>9</v>
      </c>
      <c r="M288" s="33">
        <f>VLOOKUP(K288,'EHR-Patient Count'!K:M,3,FALSE)</f>
        <v>1</v>
      </c>
      <c r="N288" s="33">
        <f t="shared" si="39"/>
        <v>39</v>
      </c>
      <c r="O288" s="37">
        <f t="shared" si="40"/>
        <v>1</v>
      </c>
      <c r="P288" s="33" t="str">
        <f>VLOOKUP(LEFT(J288,7),Measures!K:V,12,FALSE)</f>
        <v>GT</v>
      </c>
      <c r="Q288" s="33" t="str">
        <f>VLOOKUP(LEFT(J288,7),Measures!K:W,13,FALSE)</f>
        <v>99%</v>
      </c>
      <c r="R288" s="33" t="str">
        <f t="shared" si="43"/>
        <v>PASS</v>
      </c>
      <c r="S288" s="33" t="b">
        <f t="shared" si="36"/>
        <v>0</v>
      </c>
      <c r="T288" s="33" t="b">
        <f t="shared" si="41"/>
        <v>0</v>
      </c>
      <c r="U288" s="33" t="str">
        <f t="shared" si="42"/>
        <v>PASS</v>
      </c>
      <c r="V288" s="33">
        <f>IF(AND(VLOOKUP(I288,Measures!B:I,7,FALSE)="Y",U288="PASS"),'Point Values'!$B$2,0)</f>
        <v>1</v>
      </c>
      <c r="W288" s="33">
        <f>IF(AND(VLOOKUP(I288,Measures!B:I,8,FALSE)="Y",U288="PASS"),'Point Values'!$B$3,0)</f>
        <v>0</v>
      </c>
      <c r="X288" s="33">
        <f>IF(AND(SUM(V288:W288)=0,U288="PASS"),'Point Values'!$B$4,0)</f>
        <v>0</v>
      </c>
      <c r="Y288" s="33">
        <f>IF(AND(SUM(V288:X288)=0,P288="GT",O288&gt;VLOOKUP(I288,'IIS Wide Rates'!G:I,3,FALSE)),'Point Values'!$B$5,IF(AND(SUM(V288:X288)=0,P288="LT",O288&lt;VLOOKUP(I288,'IIS Wide Rates'!G:I,3,FALSE)),'Point Values'!$B$5,0))</f>
        <v>0</v>
      </c>
      <c r="Z288" s="33">
        <f t="shared" si="44"/>
        <v>1</v>
      </c>
    </row>
    <row r="289" spans="1:26" x14ac:dyDescent="0.25">
      <c r="A289" t="s">
        <v>101</v>
      </c>
      <c r="B289" t="s">
        <v>1105</v>
      </c>
      <c r="C289" s="46">
        <v>3</v>
      </c>
      <c r="D289" s="46">
        <v>3</v>
      </c>
      <c r="I289" s="33" t="str">
        <f>VLOOKUP(LEFT(J289,7),Measures!K:L,2,FALSE)</f>
        <v>1.18</v>
      </c>
      <c r="J289" s="33" t="str">
        <f t="shared" si="37"/>
        <v>MQE0710 - Vaccination admin code is present</v>
      </c>
      <c r="K289" s="33" t="str">
        <f t="shared" si="38"/>
        <v>CompuGroup Medical (CGM APRIMA)</v>
      </c>
      <c r="L289" s="33">
        <f>VLOOKUP(K289,'EHR-Patient Count'!K:M,2,FALSE)</f>
        <v>2</v>
      </c>
      <c r="M289" s="33">
        <f>VLOOKUP(K289,'EHR-Patient Count'!K:M,3,FALSE)</f>
        <v>1</v>
      </c>
      <c r="N289" s="33">
        <f t="shared" si="39"/>
        <v>3</v>
      </c>
      <c r="O289" s="37">
        <f t="shared" si="40"/>
        <v>1</v>
      </c>
      <c r="P289" s="33" t="str">
        <f>VLOOKUP(LEFT(J289,7),Measures!K:V,12,FALSE)</f>
        <v>GT</v>
      </c>
      <c r="Q289" s="33" t="str">
        <f>VLOOKUP(LEFT(J289,7),Measures!K:W,13,FALSE)</f>
        <v>99%</v>
      </c>
      <c r="R289" s="33" t="str">
        <f t="shared" si="43"/>
        <v>PASS</v>
      </c>
      <c r="S289" s="33" t="b">
        <f t="shared" si="36"/>
        <v>0</v>
      </c>
      <c r="T289" s="33" t="b">
        <f t="shared" si="41"/>
        <v>0</v>
      </c>
      <c r="U289" s="33" t="str">
        <f t="shared" si="42"/>
        <v>PASS</v>
      </c>
      <c r="V289" s="33">
        <f>IF(AND(VLOOKUP(I289,Measures!B:I,7,FALSE)="Y",U289="PASS"),'Point Values'!$B$2,0)</f>
        <v>1</v>
      </c>
      <c r="W289" s="33">
        <f>IF(AND(VLOOKUP(I289,Measures!B:I,8,FALSE)="Y",U289="PASS"),'Point Values'!$B$3,0)</f>
        <v>0</v>
      </c>
      <c r="X289" s="33">
        <f>IF(AND(SUM(V289:W289)=0,U289="PASS"),'Point Values'!$B$4,0)</f>
        <v>0</v>
      </c>
      <c r="Y289" s="33">
        <f>IF(AND(SUM(V289:X289)=0,P289="GT",O289&gt;VLOOKUP(I289,'IIS Wide Rates'!G:I,3,FALSE)),'Point Values'!$B$5,IF(AND(SUM(V289:X289)=0,P289="LT",O289&lt;VLOOKUP(I289,'IIS Wide Rates'!G:I,3,FALSE)),'Point Values'!$B$5,0))</f>
        <v>0</v>
      </c>
      <c r="Z289" s="33">
        <f t="shared" si="44"/>
        <v>1</v>
      </c>
    </row>
    <row r="290" spans="1:26" x14ac:dyDescent="0.25">
      <c r="A290" t="s">
        <v>103</v>
      </c>
      <c r="B290" t="s">
        <v>52</v>
      </c>
      <c r="C290" s="46">
        <v>3157</v>
      </c>
      <c r="D290" s="46">
        <v>3157</v>
      </c>
      <c r="I290" s="33" t="str">
        <f>VLOOKUP(LEFT(J290,7),Measures!K:L,2,FALSE)</f>
        <v>1.19</v>
      </c>
      <c r="J290" s="33" t="str">
        <f t="shared" si="37"/>
        <v>MQE0713 - Vaccination admin date is present</v>
      </c>
      <c r="K290" s="33" t="str">
        <f t="shared" si="38"/>
        <v>No EHR Specified</v>
      </c>
      <c r="L290" s="33">
        <f>VLOOKUP(K290,'EHR-Patient Count'!K:M,2,FALSE)</f>
        <v>537</v>
      </c>
      <c r="M290" s="33">
        <f>VLOOKUP(K290,'EHR-Patient Count'!K:M,3,FALSE)</f>
        <v>20</v>
      </c>
      <c r="N290" s="33">
        <f t="shared" si="39"/>
        <v>3157</v>
      </c>
      <c r="O290" s="37">
        <f t="shared" si="40"/>
        <v>1</v>
      </c>
      <c r="P290" s="33" t="str">
        <f>VLOOKUP(LEFT(J290,7),Measures!K:V,12,FALSE)</f>
        <v>GT</v>
      </c>
      <c r="Q290" s="33" t="str">
        <f>VLOOKUP(LEFT(J290,7),Measures!K:W,13,FALSE)</f>
        <v>99%</v>
      </c>
      <c r="R290" s="33" t="str">
        <f t="shared" si="43"/>
        <v>PASS</v>
      </c>
      <c r="S290" s="33" t="b">
        <f t="shared" si="36"/>
        <v>0</v>
      </c>
      <c r="T290" s="33" t="b">
        <f t="shared" si="41"/>
        <v>0</v>
      </c>
      <c r="U290" s="33" t="str">
        <f t="shared" si="42"/>
        <v>PASS</v>
      </c>
      <c r="V290" s="33">
        <f>IF(AND(VLOOKUP(I290,Measures!B:I,7,FALSE)="Y",U290="PASS"),'Point Values'!$B$2,0)</f>
        <v>1</v>
      </c>
      <c r="W290" s="33">
        <f>IF(AND(VLOOKUP(I290,Measures!B:I,8,FALSE)="Y",U290="PASS"),'Point Values'!$B$3,0)</f>
        <v>0</v>
      </c>
      <c r="X290" s="33">
        <f>IF(AND(SUM(V290:W290)=0,U290="PASS"),'Point Values'!$B$4,0)</f>
        <v>0</v>
      </c>
      <c r="Y290" s="33">
        <f>IF(AND(SUM(V290:X290)=0,P290="GT",O290&gt;VLOOKUP(I290,'IIS Wide Rates'!G:I,3,FALSE)),'Point Values'!$B$5,IF(AND(SUM(V290:X290)=0,P290="LT",O290&lt;VLOOKUP(I290,'IIS Wide Rates'!G:I,3,FALSE)),'Point Values'!$B$5,0))</f>
        <v>0</v>
      </c>
      <c r="Z290" s="33">
        <f t="shared" si="44"/>
        <v>1</v>
      </c>
    </row>
    <row r="291" spans="1:26" x14ac:dyDescent="0.25">
      <c r="A291" t="s">
        <v>103</v>
      </c>
      <c r="B291" t="s">
        <v>1107</v>
      </c>
      <c r="C291" s="46">
        <v>3062</v>
      </c>
      <c r="D291" s="46">
        <v>3062</v>
      </c>
      <c r="I291" s="33" t="str">
        <f>VLOOKUP(LEFT(J291,7),Measures!K:L,2,FALSE)</f>
        <v>1.19</v>
      </c>
      <c r="J291" s="33" t="str">
        <f t="shared" si="37"/>
        <v>MQE0713 - Vaccination admin date is present</v>
      </c>
      <c r="K291" s="33" t="str">
        <f t="shared" si="38"/>
        <v>NetSmart MyEvolv</v>
      </c>
      <c r="L291" s="33">
        <f>VLOOKUP(K291,'EHR-Patient Count'!K:M,2,FALSE)</f>
        <v>1995</v>
      </c>
      <c r="M291" s="33">
        <f>VLOOKUP(K291,'EHR-Patient Count'!K:M,3,FALSE)</f>
        <v>8</v>
      </c>
      <c r="N291" s="33">
        <f t="shared" si="39"/>
        <v>3062</v>
      </c>
      <c r="O291" s="37">
        <f t="shared" si="40"/>
        <v>1</v>
      </c>
      <c r="P291" s="33" t="str">
        <f>VLOOKUP(LEFT(J291,7),Measures!K:V,12,FALSE)</f>
        <v>GT</v>
      </c>
      <c r="Q291" s="33" t="str">
        <f>VLOOKUP(LEFT(J291,7),Measures!K:W,13,FALSE)</f>
        <v>99%</v>
      </c>
      <c r="R291" s="33" t="str">
        <f t="shared" si="43"/>
        <v>PASS</v>
      </c>
      <c r="S291" s="33" t="b">
        <f t="shared" si="36"/>
        <v>0</v>
      </c>
      <c r="T291" s="33" t="b">
        <f t="shared" si="41"/>
        <v>0</v>
      </c>
      <c r="U291" s="33" t="str">
        <f t="shared" si="42"/>
        <v>PASS</v>
      </c>
      <c r="V291" s="33">
        <f>IF(AND(VLOOKUP(I291,Measures!B:I,7,FALSE)="Y",U291="PASS"),'Point Values'!$B$2,0)</f>
        <v>1</v>
      </c>
      <c r="W291" s="33">
        <f>IF(AND(VLOOKUP(I291,Measures!B:I,8,FALSE)="Y",U291="PASS"),'Point Values'!$B$3,0)</f>
        <v>0</v>
      </c>
      <c r="X291" s="33">
        <f>IF(AND(SUM(V291:W291)=0,U291="PASS"),'Point Values'!$B$4,0)</f>
        <v>0</v>
      </c>
      <c r="Y291" s="33">
        <f>IF(AND(SUM(V291:X291)=0,P291="GT",O291&gt;VLOOKUP(I291,'IIS Wide Rates'!G:I,3,FALSE)),'Point Values'!$B$5,IF(AND(SUM(V291:X291)=0,P291="LT",O291&lt;VLOOKUP(I291,'IIS Wide Rates'!G:I,3,FALSE)),'Point Values'!$B$5,0))</f>
        <v>0</v>
      </c>
      <c r="Z291" s="33">
        <f t="shared" si="44"/>
        <v>1</v>
      </c>
    </row>
    <row r="292" spans="1:26" x14ac:dyDescent="0.25">
      <c r="A292" t="s">
        <v>103</v>
      </c>
      <c r="B292" t="s">
        <v>1104</v>
      </c>
      <c r="C292" s="46">
        <v>129873</v>
      </c>
      <c r="D292" s="46">
        <v>129873</v>
      </c>
      <c r="I292" s="33" t="str">
        <f>VLOOKUP(LEFT(J292,7),Measures!K:L,2,FALSE)</f>
        <v>1.19</v>
      </c>
      <c r="J292" s="33" t="str">
        <f t="shared" si="37"/>
        <v>MQE0713 - Vaccination admin date is present</v>
      </c>
      <c r="K292" s="33" t="str">
        <f t="shared" si="38"/>
        <v>Azalea Health EHR</v>
      </c>
      <c r="L292" s="33">
        <f>VLOOKUP(K292,'EHR-Patient Count'!K:M,2,FALSE)</f>
        <v>18286</v>
      </c>
      <c r="M292" s="33">
        <f>VLOOKUP(K292,'EHR-Patient Count'!K:M,3,FALSE)</f>
        <v>116</v>
      </c>
      <c r="N292" s="33">
        <f t="shared" si="39"/>
        <v>129873</v>
      </c>
      <c r="O292" s="37">
        <f t="shared" si="40"/>
        <v>1</v>
      </c>
      <c r="P292" s="33" t="str">
        <f>VLOOKUP(LEFT(J292,7),Measures!K:V,12,FALSE)</f>
        <v>GT</v>
      </c>
      <c r="Q292" s="33" t="str">
        <f>VLOOKUP(LEFT(J292,7),Measures!K:W,13,FALSE)</f>
        <v>99%</v>
      </c>
      <c r="R292" s="33" t="str">
        <f t="shared" si="43"/>
        <v>PASS</v>
      </c>
      <c r="S292" s="33" t="b">
        <f t="shared" si="36"/>
        <v>0</v>
      </c>
      <c r="T292" s="33" t="b">
        <f t="shared" si="41"/>
        <v>0</v>
      </c>
      <c r="U292" s="33" t="str">
        <f t="shared" si="42"/>
        <v>PASS</v>
      </c>
      <c r="V292" s="33">
        <f>IF(AND(VLOOKUP(I292,Measures!B:I,7,FALSE)="Y",U292="PASS"),'Point Values'!$B$2,0)</f>
        <v>1</v>
      </c>
      <c r="W292" s="33">
        <f>IF(AND(VLOOKUP(I292,Measures!B:I,8,FALSE)="Y",U292="PASS"),'Point Values'!$B$3,0)</f>
        <v>0</v>
      </c>
      <c r="X292" s="33">
        <f>IF(AND(SUM(V292:W292)=0,U292="PASS"),'Point Values'!$B$4,0)</f>
        <v>0</v>
      </c>
      <c r="Y292" s="33">
        <f>IF(AND(SUM(V292:X292)=0,P292="GT",O292&gt;VLOOKUP(I292,'IIS Wide Rates'!G:I,3,FALSE)),'Point Values'!$B$5,IF(AND(SUM(V292:X292)=0,P292="LT",O292&lt;VLOOKUP(I292,'IIS Wide Rates'!G:I,3,FALSE)),'Point Values'!$B$5,0))</f>
        <v>0</v>
      </c>
      <c r="Z292" s="33">
        <f t="shared" si="44"/>
        <v>1</v>
      </c>
    </row>
    <row r="293" spans="1:26" x14ac:dyDescent="0.25">
      <c r="A293" t="s">
        <v>103</v>
      </c>
      <c r="B293" t="s">
        <v>1102</v>
      </c>
      <c r="C293" s="46">
        <v>14714</v>
      </c>
      <c r="D293" s="46">
        <v>14714</v>
      </c>
      <c r="I293" s="33" t="str">
        <f>VLOOKUP(LEFT(J293,7),Measures!K:L,2,FALSE)</f>
        <v>1.19</v>
      </c>
      <c r="J293" s="33" t="str">
        <f t="shared" si="37"/>
        <v>MQE0713 - Vaccination admin date is present</v>
      </c>
      <c r="K293" s="33" t="str">
        <f t="shared" si="38"/>
        <v>AdvancedMD EHR</v>
      </c>
      <c r="L293" s="33">
        <f>VLOOKUP(K293,'EHR-Patient Count'!K:M,2,FALSE)</f>
        <v>2221</v>
      </c>
      <c r="M293" s="33">
        <f>VLOOKUP(K293,'EHR-Patient Count'!K:M,3,FALSE)</f>
        <v>8</v>
      </c>
      <c r="N293" s="33">
        <f t="shared" si="39"/>
        <v>14714</v>
      </c>
      <c r="O293" s="37">
        <f t="shared" si="40"/>
        <v>1</v>
      </c>
      <c r="P293" s="33" t="str">
        <f>VLOOKUP(LEFT(J293,7),Measures!K:V,12,FALSE)</f>
        <v>GT</v>
      </c>
      <c r="Q293" s="33" t="str">
        <f>VLOOKUP(LEFT(J293,7),Measures!K:W,13,FALSE)</f>
        <v>99%</v>
      </c>
      <c r="R293" s="33" t="str">
        <f t="shared" si="43"/>
        <v>PASS</v>
      </c>
      <c r="S293" s="33" t="b">
        <f t="shared" si="36"/>
        <v>0</v>
      </c>
      <c r="T293" s="33" t="b">
        <f t="shared" si="41"/>
        <v>0</v>
      </c>
      <c r="U293" s="33" t="str">
        <f t="shared" si="42"/>
        <v>PASS</v>
      </c>
      <c r="V293" s="33">
        <f>IF(AND(VLOOKUP(I293,Measures!B:I,7,FALSE)="Y",U293="PASS"),'Point Values'!$B$2,0)</f>
        <v>1</v>
      </c>
      <c r="W293" s="33">
        <f>IF(AND(VLOOKUP(I293,Measures!B:I,8,FALSE)="Y",U293="PASS"),'Point Values'!$B$3,0)</f>
        <v>0</v>
      </c>
      <c r="X293" s="33">
        <f>IF(AND(SUM(V293:W293)=0,U293="PASS"),'Point Values'!$B$4,0)</f>
        <v>0</v>
      </c>
      <c r="Y293" s="33">
        <f>IF(AND(SUM(V293:X293)=0,P293="GT",O293&gt;VLOOKUP(I293,'IIS Wide Rates'!G:I,3,FALSE)),'Point Values'!$B$5,IF(AND(SUM(V293:X293)=0,P293="LT",O293&lt;VLOOKUP(I293,'IIS Wide Rates'!G:I,3,FALSE)),'Point Values'!$B$5,0))</f>
        <v>0</v>
      </c>
      <c r="Z293" s="33">
        <f t="shared" si="44"/>
        <v>1</v>
      </c>
    </row>
    <row r="294" spans="1:26" x14ac:dyDescent="0.25">
      <c r="A294" t="s">
        <v>103</v>
      </c>
      <c r="B294" t="s">
        <v>1097</v>
      </c>
      <c r="C294" s="46">
        <v>10603</v>
      </c>
      <c r="D294" s="46">
        <v>10603</v>
      </c>
      <c r="I294" s="33" t="str">
        <f>VLOOKUP(LEFT(J294,7),Measures!K:L,2,FALSE)</f>
        <v>1.19</v>
      </c>
      <c r="J294" s="33" t="str">
        <f t="shared" si="37"/>
        <v>MQE0713 - Vaccination admin date is present</v>
      </c>
      <c r="K294" s="33" t="str">
        <f t="shared" si="38"/>
        <v>eClinicalWorks V12</v>
      </c>
      <c r="L294" s="33">
        <f>VLOOKUP(K294,'EHR-Patient Count'!K:M,2,FALSE)</f>
        <v>3490</v>
      </c>
      <c r="M294" s="33">
        <f>VLOOKUP(K294,'EHR-Patient Count'!K:M,3,FALSE)</f>
        <v>13</v>
      </c>
      <c r="N294" s="33">
        <f t="shared" si="39"/>
        <v>10603</v>
      </c>
      <c r="O294" s="37">
        <f t="shared" si="40"/>
        <v>1</v>
      </c>
      <c r="P294" s="33" t="str">
        <f>VLOOKUP(LEFT(J294,7),Measures!K:V,12,FALSE)</f>
        <v>GT</v>
      </c>
      <c r="Q294" s="33" t="str">
        <f>VLOOKUP(LEFT(J294,7),Measures!K:W,13,FALSE)</f>
        <v>99%</v>
      </c>
      <c r="R294" s="33" t="str">
        <f t="shared" si="43"/>
        <v>PASS</v>
      </c>
      <c r="S294" s="33" t="b">
        <f t="shared" si="36"/>
        <v>0</v>
      </c>
      <c r="T294" s="33" t="b">
        <f t="shared" si="41"/>
        <v>0</v>
      </c>
      <c r="U294" s="33" t="str">
        <f t="shared" si="42"/>
        <v>PASS</v>
      </c>
      <c r="V294" s="33">
        <f>IF(AND(VLOOKUP(I294,Measures!B:I,7,FALSE)="Y",U294="PASS"),'Point Values'!$B$2,0)</f>
        <v>1</v>
      </c>
      <c r="W294" s="33">
        <f>IF(AND(VLOOKUP(I294,Measures!B:I,8,FALSE)="Y",U294="PASS"),'Point Values'!$B$3,0)</f>
        <v>0</v>
      </c>
      <c r="X294" s="33">
        <f>IF(AND(SUM(V294:W294)=0,U294="PASS"),'Point Values'!$B$4,0)</f>
        <v>0</v>
      </c>
      <c r="Y294" s="33">
        <f>IF(AND(SUM(V294:X294)=0,P294="GT",O294&gt;VLOOKUP(I294,'IIS Wide Rates'!G:I,3,FALSE)),'Point Values'!$B$5,IF(AND(SUM(V294:X294)=0,P294="LT",O294&lt;VLOOKUP(I294,'IIS Wide Rates'!G:I,3,FALSE)),'Point Values'!$B$5,0))</f>
        <v>0</v>
      </c>
      <c r="Z294" s="33">
        <f t="shared" si="44"/>
        <v>1</v>
      </c>
    </row>
    <row r="295" spans="1:26" x14ac:dyDescent="0.25">
      <c r="A295" t="s">
        <v>103</v>
      </c>
      <c r="B295" t="s">
        <v>1106</v>
      </c>
      <c r="C295" s="46">
        <v>5209</v>
      </c>
      <c r="D295" s="46">
        <v>5209</v>
      </c>
      <c r="I295" s="33" t="str">
        <f>VLOOKUP(LEFT(J295,7),Measures!K:L,2,FALSE)</f>
        <v>1.19</v>
      </c>
      <c r="J295" s="33" t="str">
        <f t="shared" si="37"/>
        <v>MQE0713 - Vaccination admin date is present</v>
      </c>
      <c r="K295" s="33" t="str">
        <f t="shared" si="38"/>
        <v>Experity EHR</v>
      </c>
      <c r="L295" s="33">
        <f>VLOOKUP(K295,'EHR-Patient Count'!K:M,2,FALSE)</f>
        <v>552</v>
      </c>
      <c r="M295" s="33">
        <f>VLOOKUP(K295,'EHR-Patient Count'!K:M,3,FALSE)</f>
        <v>5</v>
      </c>
      <c r="N295" s="33">
        <f t="shared" si="39"/>
        <v>5209</v>
      </c>
      <c r="O295" s="37">
        <f t="shared" si="40"/>
        <v>1</v>
      </c>
      <c r="P295" s="33" t="str">
        <f>VLOOKUP(LEFT(J295,7),Measures!K:V,12,FALSE)</f>
        <v>GT</v>
      </c>
      <c r="Q295" s="33" t="str">
        <f>VLOOKUP(LEFT(J295,7),Measures!K:W,13,FALSE)</f>
        <v>99%</v>
      </c>
      <c r="R295" s="33" t="str">
        <f t="shared" si="43"/>
        <v>PASS</v>
      </c>
      <c r="S295" s="33" t="b">
        <f t="shared" si="36"/>
        <v>0</v>
      </c>
      <c r="T295" s="33" t="b">
        <f t="shared" si="41"/>
        <v>0</v>
      </c>
      <c r="U295" s="33" t="str">
        <f t="shared" si="42"/>
        <v>PASS</v>
      </c>
      <c r="V295" s="33">
        <f>IF(AND(VLOOKUP(I295,Measures!B:I,7,FALSE)="Y",U295="PASS"),'Point Values'!$B$2,0)</f>
        <v>1</v>
      </c>
      <c r="W295" s="33">
        <f>IF(AND(VLOOKUP(I295,Measures!B:I,8,FALSE)="Y",U295="PASS"),'Point Values'!$B$3,0)</f>
        <v>0</v>
      </c>
      <c r="X295" s="33">
        <f>IF(AND(SUM(V295:W295)=0,U295="PASS"),'Point Values'!$B$4,0)</f>
        <v>0</v>
      </c>
      <c r="Y295" s="33">
        <f>IF(AND(SUM(V295:X295)=0,P295="GT",O295&gt;VLOOKUP(I295,'IIS Wide Rates'!G:I,3,FALSE)),'Point Values'!$B$5,IF(AND(SUM(V295:X295)=0,P295="LT",O295&lt;VLOOKUP(I295,'IIS Wide Rates'!G:I,3,FALSE)),'Point Values'!$B$5,0))</f>
        <v>0</v>
      </c>
      <c r="Z295" s="33">
        <f t="shared" si="44"/>
        <v>1</v>
      </c>
    </row>
    <row r="296" spans="1:26" x14ac:dyDescent="0.25">
      <c r="A296" t="s">
        <v>103</v>
      </c>
      <c r="B296" t="s">
        <v>1109</v>
      </c>
      <c r="C296" s="46">
        <v>888</v>
      </c>
      <c r="D296" s="46">
        <v>888</v>
      </c>
      <c r="I296" s="33" t="str">
        <f>VLOOKUP(LEFT(J296,7),Measures!K:L,2,FALSE)</f>
        <v>1.19</v>
      </c>
      <c r="J296" s="33" t="str">
        <f t="shared" si="37"/>
        <v>MQE0713 - Vaccination admin date is present</v>
      </c>
      <c r="K296" s="33" t="str">
        <f t="shared" si="38"/>
        <v>OpenEMR (Open Source)</v>
      </c>
      <c r="L296" s="33">
        <f>VLOOKUP(K296,'EHR-Patient Count'!K:M,2,FALSE)</f>
        <v>85</v>
      </c>
      <c r="M296" s="33">
        <f>VLOOKUP(K296,'EHR-Patient Count'!K:M,3,FALSE)</f>
        <v>4</v>
      </c>
      <c r="N296" s="33">
        <f t="shared" si="39"/>
        <v>888</v>
      </c>
      <c r="O296" s="37">
        <f t="shared" si="40"/>
        <v>1</v>
      </c>
      <c r="P296" s="33" t="str">
        <f>VLOOKUP(LEFT(J296,7),Measures!K:V,12,FALSE)</f>
        <v>GT</v>
      </c>
      <c r="Q296" s="33" t="str">
        <f>VLOOKUP(LEFT(J296,7),Measures!K:W,13,FALSE)</f>
        <v>99%</v>
      </c>
      <c r="R296" s="33" t="str">
        <f t="shared" si="43"/>
        <v>PASS</v>
      </c>
      <c r="S296" s="33" t="b">
        <f t="shared" si="36"/>
        <v>0</v>
      </c>
      <c r="T296" s="33" t="b">
        <f t="shared" si="41"/>
        <v>0</v>
      </c>
      <c r="U296" s="33" t="str">
        <f t="shared" si="42"/>
        <v>PASS</v>
      </c>
      <c r="V296" s="33">
        <f>IF(AND(VLOOKUP(I296,Measures!B:I,7,FALSE)="Y",U296="PASS"),'Point Values'!$B$2,0)</f>
        <v>1</v>
      </c>
      <c r="W296" s="33">
        <f>IF(AND(VLOOKUP(I296,Measures!B:I,8,FALSE)="Y",U296="PASS"),'Point Values'!$B$3,0)</f>
        <v>0</v>
      </c>
      <c r="X296" s="33">
        <f>IF(AND(SUM(V296:W296)=0,U296="PASS"),'Point Values'!$B$4,0)</f>
        <v>0</v>
      </c>
      <c r="Y296" s="33">
        <f>IF(AND(SUM(V296:X296)=0,P296="GT",O296&gt;VLOOKUP(I296,'IIS Wide Rates'!G:I,3,FALSE)),'Point Values'!$B$5,IF(AND(SUM(V296:X296)=0,P296="LT",O296&lt;VLOOKUP(I296,'IIS Wide Rates'!G:I,3,FALSE)),'Point Values'!$B$5,0))</f>
        <v>0</v>
      </c>
      <c r="Z296" s="33">
        <f t="shared" si="44"/>
        <v>1</v>
      </c>
    </row>
    <row r="297" spans="1:26" x14ac:dyDescent="0.25">
      <c r="A297" t="s">
        <v>103</v>
      </c>
      <c r="B297" t="s">
        <v>1096</v>
      </c>
      <c r="C297" s="46">
        <v>23620</v>
      </c>
      <c r="D297" s="46">
        <v>23620</v>
      </c>
      <c r="I297" s="33" t="str">
        <f>VLOOKUP(LEFT(J297,7),Measures!K:L,2,FALSE)</f>
        <v>1.19</v>
      </c>
      <c r="J297" s="33" t="str">
        <f t="shared" si="37"/>
        <v>MQE0713 - Vaccination admin date is present</v>
      </c>
      <c r="K297" s="33" t="str">
        <f t="shared" si="38"/>
        <v>Athems Clinicals</v>
      </c>
      <c r="L297" s="33">
        <f>VLOOKUP(K297,'EHR-Patient Count'!K:M,2,FALSE)</f>
        <v>3619</v>
      </c>
      <c r="M297" s="33">
        <f>VLOOKUP(K297,'EHR-Patient Count'!K:M,3,FALSE)</f>
        <v>8</v>
      </c>
      <c r="N297" s="33">
        <f t="shared" si="39"/>
        <v>23620</v>
      </c>
      <c r="O297" s="37">
        <f t="shared" si="40"/>
        <v>1</v>
      </c>
      <c r="P297" s="33" t="str">
        <f>VLOOKUP(LEFT(J297,7),Measures!K:V,12,FALSE)</f>
        <v>GT</v>
      </c>
      <c r="Q297" s="33" t="str">
        <f>VLOOKUP(LEFT(J297,7),Measures!K:W,13,FALSE)</f>
        <v>99%</v>
      </c>
      <c r="R297" s="33" t="str">
        <f t="shared" si="43"/>
        <v>PASS</v>
      </c>
      <c r="S297" s="33" t="b">
        <f t="shared" si="36"/>
        <v>0</v>
      </c>
      <c r="T297" s="33" t="b">
        <f t="shared" si="41"/>
        <v>0</v>
      </c>
      <c r="U297" s="33" t="str">
        <f t="shared" si="42"/>
        <v>PASS</v>
      </c>
      <c r="V297" s="33">
        <f>IF(AND(VLOOKUP(I297,Measures!B:I,7,FALSE)="Y",U297="PASS"),'Point Values'!$B$2,0)</f>
        <v>1</v>
      </c>
      <c r="W297" s="33">
        <f>IF(AND(VLOOKUP(I297,Measures!B:I,8,FALSE)="Y",U297="PASS"),'Point Values'!$B$3,0)</f>
        <v>0</v>
      </c>
      <c r="X297" s="33">
        <f>IF(AND(SUM(V297:W297)=0,U297="PASS"),'Point Values'!$B$4,0)</f>
        <v>0</v>
      </c>
      <c r="Y297" s="33">
        <f>IF(AND(SUM(V297:X297)=0,P297="GT",O297&gt;VLOOKUP(I297,'IIS Wide Rates'!G:I,3,FALSE)),'Point Values'!$B$5,IF(AND(SUM(V297:X297)=0,P297="LT",O297&lt;VLOOKUP(I297,'IIS Wide Rates'!G:I,3,FALSE)),'Point Values'!$B$5,0))</f>
        <v>0</v>
      </c>
      <c r="Z297" s="33">
        <f t="shared" si="44"/>
        <v>1</v>
      </c>
    </row>
    <row r="298" spans="1:26" x14ac:dyDescent="0.25">
      <c r="A298" t="s">
        <v>103</v>
      </c>
      <c r="B298" t="s">
        <v>1100</v>
      </c>
      <c r="C298" s="46">
        <v>1127</v>
      </c>
      <c r="D298" s="46">
        <v>1127</v>
      </c>
      <c r="I298" s="33" t="str">
        <f>VLOOKUP(LEFT(J298,7),Measures!K:L,2,FALSE)</f>
        <v>1.19</v>
      </c>
      <c r="J298" s="33" t="str">
        <f t="shared" si="37"/>
        <v>MQE0713 - Vaccination admin date is present</v>
      </c>
      <c r="K298" s="33" t="str">
        <f t="shared" si="38"/>
        <v>MEDITECH Expanse</v>
      </c>
      <c r="L298" s="33">
        <f>VLOOKUP(K298,'EHR-Patient Count'!K:M,2,FALSE)</f>
        <v>104</v>
      </c>
      <c r="M298" s="33">
        <f>VLOOKUP(K298,'EHR-Patient Count'!K:M,3,FALSE)</f>
        <v>3</v>
      </c>
      <c r="N298" s="33">
        <f t="shared" si="39"/>
        <v>1127</v>
      </c>
      <c r="O298" s="37">
        <f t="shared" si="40"/>
        <v>1</v>
      </c>
      <c r="P298" s="33" t="str">
        <f>VLOOKUP(LEFT(J298,7),Measures!K:V,12,FALSE)</f>
        <v>GT</v>
      </c>
      <c r="Q298" s="33" t="str">
        <f>VLOOKUP(LEFT(J298,7),Measures!K:W,13,FALSE)</f>
        <v>99%</v>
      </c>
      <c r="R298" s="33" t="str">
        <f t="shared" si="43"/>
        <v>PASS</v>
      </c>
      <c r="S298" s="33" t="b">
        <f t="shared" si="36"/>
        <v>0</v>
      </c>
      <c r="T298" s="33" t="b">
        <f t="shared" si="41"/>
        <v>0</v>
      </c>
      <c r="U298" s="33" t="str">
        <f t="shared" si="42"/>
        <v>PASS</v>
      </c>
      <c r="V298" s="33">
        <f>IF(AND(VLOOKUP(I298,Measures!B:I,7,FALSE)="Y",U298="PASS"),'Point Values'!$B$2,0)</f>
        <v>1</v>
      </c>
      <c r="W298" s="33">
        <f>IF(AND(VLOOKUP(I298,Measures!B:I,8,FALSE)="Y",U298="PASS"),'Point Values'!$B$3,0)</f>
        <v>0</v>
      </c>
      <c r="X298" s="33">
        <f>IF(AND(SUM(V298:W298)=0,U298="PASS"),'Point Values'!$B$4,0)</f>
        <v>0</v>
      </c>
      <c r="Y298" s="33">
        <f>IF(AND(SUM(V298:X298)=0,P298="GT",O298&gt;VLOOKUP(I298,'IIS Wide Rates'!G:I,3,FALSE)),'Point Values'!$B$5,IF(AND(SUM(V298:X298)=0,P298="LT",O298&lt;VLOOKUP(I298,'IIS Wide Rates'!G:I,3,FALSE)),'Point Values'!$B$5,0))</f>
        <v>0</v>
      </c>
      <c r="Z298" s="33">
        <f t="shared" si="44"/>
        <v>1</v>
      </c>
    </row>
    <row r="299" spans="1:26" x14ac:dyDescent="0.25">
      <c r="A299" t="s">
        <v>103</v>
      </c>
      <c r="B299" t="s">
        <v>1103</v>
      </c>
      <c r="C299" s="46">
        <v>1701</v>
      </c>
      <c r="D299" s="46">
        <v>1701</v>
      </c>
      <c r="I299" s="33" t="str">
        <f>VLOOKUP(LEFT(J299,7),Measures!K:L,2,FALSE)</f>
        <v>1.19</v>
      </c>
      <c r="J299" s="33" t="str">
        <f t="shared" si="37"/>
        <v>MQE0713 - Vaccination admin date is present</v>
      </c>
      <c r="K299" s="33" t="str">
        <f t="shared" si="38"/>
        <v>DrChrono EHR</v>
      </c>
      <c r="L299" s="33">
        <f>VLOOKUP(K299,'EHR-Patient Count'!K:M,2,FALSE)</f>
        <v>146</v>
      </c>
      <c r="M299" s="33">
        <f>VLOOKUP(K299,'EHR-Patient Count'!K:M,3,FALSE)</f>
        <v>3</v>
      </c>
      <c r="N299" s="33">
        <f t="shared" si="39"/>
        <v>1701</v>
      </c>
      <c r="O299" s="37">
        <f t="shared" si="40"/>
        <v>1</v>
      </c>
      <c r="P299" s="33" t="str">
        <f>VLOOKUP(LEFT(J299,7),Measures!K:V,12,FALSE)</f>
        <v>GT</v>
      </c>
      <c r="Q299" s="33" t="str">
        <f>VLOOKUP(LEFT(J299,7),Measures!K:W,13,FALSE)</f>
        <v>99%</v>
      </c>
      <c r="R299" s="33" t="str">
        <f t="shared" si="43"/>
        <v>PASS</v>
      </c>
      <c r="S299" s="33" t="b">
        <f t="shared" si="36"/>
        <v>0</v>
      </c>
      <c r="T299" s="33" t="b">
        <f t="shared" si="41"/>
        <v>0</v>
      </c>
      <c r="U299" s="33" t="str">
        <f t="shared" si="42"/>
        <v>PASS</v>
      </c>
      <c r="V299" s="33">
        <f>IF(AND(VLOOKUP(I299,Measures!B:I,7,FALSE)="Y",U299="PASS"),'Point Values'!$B$2,0)</f>
        <v>1</v>
      </c>
      <c r="W299" s="33">
        <f>IF(AND(VLOOKUP(I299,Measures!B:I,8,FALSE)="Y",U299="PASS"),'Point Values'!$B$3,0)</f>
        <v>0</v>
      </c>
      <c r="X299" s="33">
        <f>IF(AND(SUM(V299:W299)=0,U299="PASS"),'Point Values'!$B$4,0)</f>
        <v>0</v>
      </c>
      <c r="Y299" s="33">
        <f>IF(AND(SUM(V299:X299)=0,P299="GT",O299&gt;VLOOKUP(I299,'IIS Wide Rates'!G:I,3,FALSE)),'Point Values'!$B$5,IF(AND(SUM(V299:X299)=0,P299="LT",O299&lt;VLOOKUP(I299,'IIS Wide Rates'!G:I,3,FALSE)),'Point Values'!$B$5,0))</f>
        <v>0</v>
      </c>
      <c r="Z299" s="33">
        <f t="shared" si="44"/>
        <v>1</v>
      </c>
    </row>
    <row r="300" spans="1:26" x14ac:dyDescent="0.25">
      <c r="A300" t="s">
        <v>103</v>
      </c>
      <c r="B300" t="s">
        <v>1108</v>
      </c>
      <c r="C300" s="46">
        <v>262</v>
      </c>
      <c r="D300" s="46">
        <v>262</v>
      </c>
      <c r="I300" s="33" t="str">
        <f>VLOOKUP(LEFT(J300,7),Measures!K:L,2,FALSE)</f>
        <v>1.19</v>
      </c>
      <c r="J300" s="33" t="str">
        <f t="shared" si="37"/>
        <v>MQE0713 - Vaccination admin date is present</v>
      </c>
      <c r="K300" s="33" t="str">
        <f t="shared" si="38"/>
        <v>MatrixCare EHR</v>
      </c>
      <c r="L300" s="33">
        <f>VLOOKUP(K300,'EHR-Patient Count'!K:M,2,FALSE)</f>
        <v>55</v>
      </c>
      <c r="M300" s="33">
        <f>VLOOKUP(K300,'EHR-Patient Count'!K:M,3,FALSE)</f>
        <v>5</v>
      </c>
      <c r="N300" s="33">
        <f t="shared" si="39"/>
        <v>262</v>
      </c>
      <c r="O300" s="37">
        <f t="shared" si="40"/>
        <v>1</v>
      </c>
      <c r="P300" s="33" t="str">
        <f>VLOOKUP(LEFT(J300,7),Measures!K:V,12,FALSE)</f>
        <v>GT</v>
      </c>
      <c r="Q300" s="33" t="str">
        <f>VLOOKUP(LEFT(J300,7),Measures!K:W,13,FALSE)</f>
        <v>99%</v>
      </c>
      <c r="R300" s="33" t="str">
        <f t="shared" si="43"/>
        <v>PASS</v>
      </c>
      <c r="S300" s="33" t="b">
        <f t="shared" si="36"/>
        <v>0</v>
      </c>
      <c r="T300" s="33" t="b">
        <f t="shared" si="41"/>
        <v>0</v>
      </c>
      <c r="U300" s="33" t="str">
        <f t="shared" si="42"/>
        <v>PASS</v>
      </c>
      <c r="V300" s="33">
        <f>IF(AND(VLOOKUP(I300,Measures!B:I,7,FALSE)="Y",U300="PASS"),'Point Values'!$B$2,0)</f>
        <v>1</v>
      </c>
      <c r="W300" s="33">
        <f>IF(AND(VLOOKUP(I300,Measures!B:I,8,FALSE)="Y",U300="PASS"),'Point Values'!$B$3,0)</f>
        <v>0</v>
      </c>
      <c r="X300" s="33">
        <f>IF(AND(SUM(V300:W300)=0,U300="PASS"),'Point Values'!$B$4,0)</f>
        <v>0</v>
      </c>
      <c r="Y300" s="33">
        <f>IF(AND(SUM(V300:X300)=0,P300="GT",O300&gt;VLOOKUP(I300,'IIS Wide Rates'!G:I,3,FALSE)),'Point Values'!$B$5,IF(AND(SUM(V300:X300)=0,P300="LT",O300&lt;VLOOKUP(I300,'IIS Wide Rates'!G:I,3,FALSE)),'Point Values'!$B$5,0))</f>
        <v>0</v>
      </c>
      <c r="Z300" s="33">
        <f t="shared" si="44"/>
        <v>1</v>
      </c>
    </row>
    <row r="301" spans="1:26" x14ac:dyDescent="0.25">
      <c r="A301" t="s">
        <v>103</v>
      </c>
      <c r="B301" t="s">
        <v>1099</v>
      </c>
      <c r="C301" s="46">
        <v>2617</v>
      </c>
      <c r="D301" s="46">
        <v>2617</v>
      </c>
      <c r="I301" s="33" t="str">
        <f>VLOOKUP(LEFT(J301,7),Measures!K:L,2,FALSE)</f>
        <v>1.19</v>
      </c>
      <c r="J301" s="33" t="str">
        <f t="shared" si="37"/>
        <v>MQE0713 - Vaccination admin date is present</v>
      </c>
      <c r="K301" s="33" t="str">
        <f t="shared" si="38"/>
        <v>Veradigm EHR (formerly Allscripts)</v>
      </c>
      <c r="L301" s="33">
        <f>VLOOKUP(K301,'EHR-Patient Count'!K:M,2,FALSE)</f>
        <v>369</v>
      </c>
      <c r="M301" s="33">
        <f>VLOOKUP(K301,'EHR-Patient Count'!K:M,3,FALSE)</f>
        <v>13</v>
      </c>
      <c r="N301" s="33">
        <f t="shared" si="39"/>
        <v>2617</v>
      </c>
      <c r="O301" s="37">
        <f t="shared" si="40"/>
        <v>1</v>
      </c>
      <c r="P301" s="33" t="str">
        <f>VLOOKUP(LEFT(J301,7),Measures!K:V,12,FALSE)</f>
        <v>GT</v>
      </c>
      <c r="Q301" s="33" t="str">
        <f>VLOOKUP(LEFT(J301,7),Measures!K:W,13,FALSE)</f>
        <v>99%</v>
      </c>
      <c r="R301" s="33" t="str">
        <f t="shared" si="43"/>
        <v>PASS</v>
      </c>
      <c r="S301" s="33" t="b">
        <f t="shared" si="36"/>
        <v>0</v>
      </c>
      <c r="T301" s="33" t="b">
        <f t="shared" si="41"/>
        <v>0</v>
      </c>
      <c r="U301" s="33" t="str">
        <f t="shared" si="42"/>
        <v>PASS</v>
      </c>
      <c r="V301" s="33">
        <f>IF(AND(VLOOKUP(I301,Measures!B:I,7,FALSE)="Y",U301="PASS"),'Point Values'!$B$2,0)</f>
        <v>1</v>
      </c>
      <c r="W301" s="33">
        <f>IF(AND(VLOOKUP(I301,Measures!B:I,8,FALSE)="Y",U301="PASS"),'Point Values'!$B$3,0)</f>
        <v>0</v>
      </c>
      <c r="X301" s="33">
        <f>IF(AND(SUM(V301:W301)=0,U301="PASS"),'Point Values'!$B$4,0)</f>
        <v>0</v>
      </c>
      <c r="Y301" s="33">
        <f>IF(AND(SUM(V301:X301)=0,P301="GT",O301&gt;VLOOKUP(I301,'IIS Wide Rates'!G:I,3,FALSE)),'Point Values'!$B$5,IF(AND(SUM(V301:X301)=0,P301="LT",O301&lt;VLOOKUP(I301,'IIS Wide Rates'!G:I,3,FALSE)),'Point Values'!$B$5,0))</f>
        <v>0</v>
      </c>
      <c r="Z301" s="33">
        <f t="shared" si="44"/>
        <v>1</v>
      </c>
    </row>
    <row r="302" spans="1:26" x14ac:dyDescent="0.25">
      <c r="A302" t="s">
        <v>103</v>
      </c>
      <c r="B302" t="s">
        <v>1095</v>
      </c>
      <c r="C302" s="46">
        <v>64</v>
      </c>
      <c r="D302" s="46">
        <v>64</v>
      </c>
      <c r="I302" s="33" t="str">
        <f>VLOOKUP(LEFT(J302,7),Measures!K:L,2,FALSE)</f>
        <v>1.19</v>
      </c>
      <c r="J302" s="33" t="str">
        <f t="shared" si="37"/>
        <v>MQE0713 - Vaccination admin date is present</v>
      </c>
      <c r="K302" s="33" t="str">
        <f t="shared" si="38"/>
        <v>Epic Systems (EpicCare)</v>
      </c>
      <c r="L302" s="33">
        <f>VLOOKUP(K302,'EHR-Patient Count'!K:M,2,FALSE)</f>
        <v>14</v>
      </c>
      <c r="M302" s="33">
        <f>VLOOKUP(K302,'EHR-Patient Count'!K:M,3,FALSE)</f>
        <v>1</v>
      </c>
      <c r="N302" s="33">
        <f t="shared" si="39"/>
        <v>64</v>
      </c>
      <c r="O302" s="37">
        <f t="shared" si="40"/>
        <v>1</v>
      </c>
      <c r="P302" s="33" t="str">
        <f>VLOOKUP(LEFT(J302,7),Measures!K:V,12,FALSE)</f>
        <v>GT</v>
      </c>
      <c r="Q302" s="33" t="str">
        <f>VLOOKUP(LEFT(J302,7),Measures!K:W,13,FALSE)</f>
        <v>99%</v>
      </c>
      <c r="R302" s="33" t="str">
        <f t="shared" si="43"/>
        <v>PASS</v>
      </c>
      <c r="S302" s="33" t="b">
        <f t="shared" si="36"/>
        <v>0</v>
      </c>
      <c r="T302" s="33" t="b">
        <f t="shared" si="41"/>
        <v>0</v>
      </c>
      <c r="U302" s="33" t="str">
        <f t="shared" si="42"/>
        <v>PASS</v>
      </c>
      <c r="V302" s="33">
        <f>IF(AND(VLOOKUP(I302,Measures!B:I,7,FALSE)="Y",U302="PASS"),'Point Values'!$B$2,0)</f>
        <v>1</v>
      </c>
      <c r="W302" s="33">
        <f>IF(AND(VLOOKUP(I302,Measures!B:I,8,FALSE)="Y",U302="PASS"),'Point Values'!$B$3,0)</f>
        <v>0</v>
      </c>
      <c r="X302" s="33">
        <f>IF(AND(SUM(V302:W302)=0,U302="PASS"),'Point Values'!$B$4,0)</f>
        <v>0</v>
      </c>
      <c r="Y302" s="33">
        <f>IF(AND(SUM(V302:X302)=0,P302="GT",O302&gt;VLOOKUP(I302,'IIS Wide Rates'!G:I,3,FALSE)),'Point Values'!$B$5,IF(AND(SUM(V302:X302)=0,P302="LT",O302&lt;VLOOKUP(I302,'IIS Wide Rates'!G:I,3,FALSE)),'Point Values'!$B$5,0))</f>
        <v>0</v>
      </c>
      <c r="Z302" s="33">
        <f t="shared" si="44"/>
        <v>1</v>
      </c>
    </row>
    <row r="303" spans="1:26" x14ac:dyDescent="0.25">
      <c r="A303" t="s">
        <v>103</v>
      </c>
      <c r="B303" t="s">
        <v>1098</v>
      </c>
      <c r="C303" s="46">
        <v>25</v>
      </c>
      <c r="D303" s="46">
        <v>25</v>
      </c>
      <c r="I303" s="33" t="str">
        <f>VLOOKUP(LEFT(J303,7),Measures!K:L,2,FALSE)</f>
        <v>1.19</v>
      </c>
      <c r="J303" s="33" t="str">
        <f t="shared" si="37"/>
        <v>MQE0713 - Vaccination admin date is present</v>
      </c>
      <c r="K303" s="33" t="str">
        <f t="shared" si="38"/>
        <v>NextGen Enterprise EHR</v>
      </c>
      <c r="L303" s="33">
        <f>VLOOKUP(K303,'EHR-Patient Count'!K:M,2,FALSE)</f>
        <v>5</v>
      </c>
      <c r="M303" s="33">
        <f>VLOOKUP(K303,'EHR-Patient Count'!K:M,3,FALSE)</f>
        <v>2</v>
      </c>
      <c r="N303" s="33">
        <f t="shared" si="39"/>
        <v>25</v>
      </c>
      <c r="O303" s="37">
        <f t="shared" si="40"/>
        <v>1</v>
      </c>
      <c r="P303" s="33" t="str">
        <f>VLOOKUP(LEFT(J303,7),Measures!K:V,12,FALSE)</f>
        <v>GT</v>
      </c>
      <c r="Q303" s="33" t="str">
        <f>VLOOKUP(LEFT(J303,7),Measures!K:W,13,FALSE)</f>
        <v>99%</v>
      </c>
      <c r="R303" s="33" t="str">
        <f t="shared" si="43"/>
        <v>PASS</v>
      </c>
      <c r="S303" s="33" t="b">
        <f t="shared" si="36"/>
        <v>0</v>
      </c>
      <c r="T303" s="33" t="b">
        <f t="shared" si="41"/>
        <v>0</v>
      </c>
      <c r="U303" s="33" t="str">
        <f t="shared" si="42"/>
        <v>PASS</v>
      </c>
      <c r="V303" s="33">
        <f>IF(AND(VLOOKUP(I303,Measures!B:I,7,FALSE)="Y",U303="PASS"),'Point Values'!$B$2,0)</f>
        <v>1</v>
      </c>
      <c r="W303" s="33">
        <f>IF(AND(VLOOKUP(I303,Measures!B:I,8,FALSE)="Y",U303="PASS"),'Point Values'!$B$3,0)</f>
        <v>0</v>
      </c>
      <c r="X303" s="33">
        <f>IF(AND(SUM(V303:W303)=0,U303="PASS"),'Point Values'!$B$4,0)</f>
        <v>0</v>
      </c>
      <c r="Y303" s="33">
        <f>IF(AND(SUM(V303:X303)=0,P303="GT",O303&gt;VLOOKUP(I303,'IIS Wide Rates'!G:I,3,FALSE)),'Point Values'!$B$5,IF(AND(SUM(V303:X303)=0,P303="LT",O303&lt;VLOOKUP(I303,'IIS Wide Rates'!G:I,3,FALSE)),'Point Values'!$B$5,0))</f>
        <v>0</v>
      </c>
      <c r="Z303" s="33">
        <f t="shared" si="44"/>
        <v>1</v>
      </c>
    </row>
    <row r="304" spans="1:26" x14ac:dyDescent="0.25">
      <c r="A304" t="s">
        <v>103</v>
      </c>
      <c r="B304" t="s">
        <v>1101</v>
      </c>
      <c r="C304" s="46">
        <v>39</v>
      </c>
      <c r="D304" s="46">
        <v>39</v>
      </c>
      <c r="I304" s="33" t="str">
        <f>VLOOKUP(LEFT(J304,7),Measures!K:L,2,FALSE)</f>
        <v>1.19</v>
      </c>
      <c r="J304" s="33" t="str">
        <f t="shared" si="37"/>
        <v>MQE0713 - Vaccination admin date is present</v>
      </c>
      <c r="K304" s="33" t="str">
        <f t="shared" si="38"/>
        <v>Greenway Health (Prime Suite)</v>
      </c>
      <c r="L304" s="33">
        <f>VLOOKUP(K304,'EHR-Patient Count'!K:M,2,FALSE)</f>
        <v>9</v>
      </c>
      <c r="M304" s="33">
        <f>VLOOKUP(K304,'EHR-Patient Count'!K:M,3,FALSE)</f>
        <v>1</v>
      </c>
      <c r="N304" s="33">
        <f t="shared" si="39"/>
        <v>39</v>
      </c>
      <c r="O304" s="37">
        <f t="shared" si="40"/>
        <v>1</v>
      </c>
      <c r="P304" s="33" t="str">
        <f>VLOOKUP(LEFT(J304,7),Measures!K:V,12,FALSE)</f>
        <v>GT</v>
      </c>
      <c r="Q304" s="33" t="str">
        <f>VLOOKUP(LEFT(J304,7),Measures!K:W,13,FALSE)</f>
        <v>99%</v>
      </c>
      <c r="R304" s="33" t="str">
        <f t="shared" si="43"/>
        <v>PASS</v>
      </c>
      <c r="S304" s="33" t="b">
        <f t="shared" si="36"/>
        <v>0</v>
      </c>
      <c r="T304" s="33" t="b">
        <f t="shared" si="41"/>
        <v>0</v>
      </c>
      <c r="U304" s="33" t="str">
        <f t="shared" si="42"/>
        <v>PASS</v>
      </c>
      <c r="V304" s="33">
        <f>IF(AND(VLOOKUP(I304,Measures!B:I,7,FALSE)="Y",U304="PASS"),'Point Values'!$B$2,0)</f>
        <v>1</v>
      </c>
      <c r="W304" s="33">
        <f>IF(AND(VLOOKUP(I304,Measures!B:I,8,FALSE)="Y",U304="PASS"),'Point Values'!$B$3,0)</f>
        <v>0</v>
      </c>
      <c r="X304" s="33">
        <f>IF(AND(SUM(V304:W304)=0,U304="PASS"),'Point Values'!$B$4,0)</f>
        <v>0</v>
      </c>
      <c r="Y304" s="33">
        <f>IF(AND(SUM(V304:X304)=0,P304="GT",O304&gt;VLOOKUP(I304,'IIS Wide Rates'!G:I,3,FALSE)),'Point Values'!$B$5,IF(AND(SUM(V304:X304)=0,P304="LT",O304&lt;VLOOKUP(I304,'IIS Wide Rates'!G:I,3,FALSE)),'Point Values'!$B$5,0))</f>
        <v>0</v>
      </c>
      <c r="Z304" s="33">
        <f t="shared" si="44"/>
        <v>1</v>
      </c>
    </row>
    <row r="305" spans="1:26" x14ac:dyDescent="0.25">
      <c r="A305" t="s">
        <v>103</v>
      </c>
      <c r="B305" t="s">
        <v>1105</v>
      </c>
      <c r="C305" s="46">
        <v>3</v>
      </c>
      <c r="D305" s="46">
        <v>3</v>
      </c>
      <c r="I305" s="33" t="str">
        <f>VLOOKUP(LEFT(J305,7),Measures!K:L,2,FALSE)</f>
        <v>1.19</v>
      </c>
      <c r="J305" s="33" t="str">
        <f t="shared" si="37"/>
        <v>MQE0713 - Vaccination admin date is present</v>
      </c>
      <c r="K305" s="33" t="str">
        <f t="shared" si="38"/>
        <v>CompuGroup Medical (CGM APRIMA)</v>
      </c>
      <c r="L305" s="33">
        <f>VLOOKUP(K305,'EHR-Patient Count'!K:M,2,FALSE)</f>
        <v>2</v>
      </c>
      <c r="M305" s="33">
        <f>VLOOKUP(K305,'EHR-Patient Count'!K:M,3,FALSE)</f>
        <v>1</v>
      </c>
      <c r="N305" s="33">
        <f t="shared" si="39"/>
        <v>3</v>
      </c>
      <c r="O305" s="37">
        <f t="shared" si="40"/>
        <v>1</v>
      </c>
      <c r="P305" s="33" t="str">
        <f>VLOOKUP(LEFT(J305,7),Measures!K:V,12,FALSE)</f>
        <v>GT</v>
      </c>
      <c r="Q305" s="33" t="str">
        <f>VLOOKUP(LEFT(J305,7),Measures!K:W,13,FALSE)</f>
        <v>99%</v>
      </c>
      <c r="R305" s="33" t="str">
        <f t="shared" si="43"/>
        <v>PASS</v>
      </c>
      <c r="S305" s="33" t="b">
        <f t="shared" si="36"/>
        <v>0</v>
      </c>
      <c r="T305" s="33" t="b">
        <f t="shared" si="41"/>
        <v>0</v>
      </c>
      <c r="U305" s="33" t="str">
        <f t="shared" si="42"/>
        <v>PASS</v>
      </c>
      <c r="V305" s="33">
        <f>IF(AND(VLOOKUP(I305,Measures!B:I,7,FALSE)="Y",U305="PASS"),'Point Values'!$B$2,0)</f>
        <v>1</v>
      </c>
      <c r="W305" s="33">
        <f>IF(AND(VLOOKUP(I305,Measures!B:I,8,FALSE)="Y",U305="PASS"),'Point Values'!$B$3,0)</f>
        <v>0</v>
      </c>
      <c r="X305" s="33">
        <f>IF(AND(SUM(V305:W305)=0,U305="PASS"),'Point Values'!$B$4,0)</f>
        <v>0</v>
      </c>
      <c r="Y305" s="33">
        <f>IF(AND(SUM(V305:X305)=0,P305="GT",O305&gt;VLOOKUP(I305,'IIS Wide Rates'!G:I,3,FALSE)),'Point Values'!$B$5,IF(AND(SUM(V305:X305)=0,P305="LT",O305&lt;VLOOKUP(I305,'IIS Wide Rates'!G:I,3,FALSE)),'Point Values'!$B$5,0))</f>
        <v>0</v>
      </c>
      <c r="Z305" s="33">
        <f t="shared" si="44"/>
        <v>1</v>
      </c>
    </row>
    <row r="306" spans="1:26" x14ac:dyDescent="0.25">
      <c r="A306" t="s">
        <v>105</v>
      </c>
      <c r="B306" t="s">
        <v>52</v>
      </c>
      <c r="C306" s="46">
        <v>3157</v>
      </c>
      <c r="D306" s="46">
        <v>3157</v>
      </c>
      <c r="I306" s="33" t="str">
        <f>VLOOKUP(LEFT(J306,7),Measures!K:L,2,FALSE)</f>
        <v>1.20</v>
      </c>
      <c r="J306" s="33" t="str">
        <f t="shared" si="37"/>
        <v>MQE0731 - Vaccination information source is present</v>
      </c>
      <c r="K306" s="33" t="str">
        <f t="shared" si="38"/>
        <v>No EHR Specified</v>
      </c>
      <c r="L306" s="33">
        <f>VLOOKUP(K306,'EHR-Patient Count'!K:M,2,FALSE)</f>
        <v>537</v>
      </c>
      <c r="M306" s="33">
        <f>VLOOKUP(K306,'EHR-Patient Count'!K:M,3,FALSE)</f>
        <v>20</v>
      </c>
      <c r="N306" s="33">
        <f t="shared" si="39"/>
        <v>3157</v>
      </c>
      <c r="O306" s="37">
        <f t="shared" si="40"/>
        <v>1</v>
      </c>
      <c r="P306" s="33" t="str">
        <f>VLOOKUP(LEFT(J306,7),Measures!K:V,12,FALSE)</f>
        <v>GT</v>
      </c>
      <c r="Q306" s="33" t="str">
        <f>VLOOKUP(LEFT(J306,7),Measures!K:W,13,FALSE)</f>
        <v>99%</v>
      </c>
      <c r="R306" s="33" t="str">
        <f t="shared" si="43"/>
        <v>PASS</v>
      </c>
      <c r="S306" s="33" t="b">
        <f t="shared" si="36"/>
        <v>0</v>
      </c>
      <c r="T306" s="33" t="b">
        <f t="shared" si="41"/>
        <v>0</v>
      </c>
      <c r="U306" s="33" t="str">
        <f t="shared" si="42"/>
        <v>PASS</v>
      </c>
      <c r="V306" s="33">
        <f>IF(AND(VLOOKUP(I306,Measures!B:I,7,FALSE)="Y",U306="PASS"),'Point Values'!$B$2,0)</f>
        <v>1</v>
      </c>
      <c r="W306" s="33">
        <f>IF(AND(VLOOKUP(I306,Measures!B:I,8,FALSE)="Y",U306="PASS"),'Point Values'!$B$3,0)</f>
        <v>0</v>
      </c>
      <c r="X306" s="33">
        <f>IF(AND(SUM(V306:W306)=0,U306="PASS"),'Point Values'!$B$4,0)</f>
        <v>0</v>
      </c>
      <c r="Y306" s="33">
        <f>IF(AND(SUM(V306:X306)=0,P306="GT",O306&gt;VLOOKUP(I306,'IIS Wide Rates'!G:I,3,FALSE)),'Point Values'!$B$5,IF(AND(SUM(V306:X306)=0,P306="LT",O306&lt;VLOOKUP(I306,'IIS Wide Rates'!G:I,3,FALSE)),'Point Values'!$B$5,0))</f>
        <v>0</v>
      </c>
      <c r="Z306" s="33">
        <f t="shared" si="44"/>
        <v>1</v>
      </c>
    </row>
    <row r="307" spans="1:26" x14ac:dyDescent="0.25">
      <c r="A307" t="s">
        <v>105</v>
      </c>
      <c r="B307" t="s">
        <v>1107</v>
      </c>
      <c r="C307" s="46">
        <v>3062</v>
      </c>
      <c r="D307" s="46">
        <v>3062</v>
      </c>
      <c r="I307" s="33" t="str">
        <f>VLOOKUP(LEFT(J307,7),Measures!K:L,2,FALSE)</f>
        <v>1.20</v>
      </c>
      <c r="J307" s="33" t="str">
        <f t="shared" si="37"/>
        <v>MQE0731 - Vaccination information source is present</v>
      </c>
      <c r="K307" s="33" t="str">
        <f t="shared" si="38"/>
        <v>NetSmart MyEvolv</v>
      </c>
      <c r="L307" s="33">
        <f>VLOOKUP(K307,'EHR-Patient Count'!K:M,2,FALSE)</f>
        <v>1995</v>
      </c>
      <c r="M307" s="33">
        <f>VLOOKUP(K307,'EHR-Patient Count'!K:M,3,FALSE)</f>
        <v>8</v>
      </c>
      <c r="N307" s="33">
        <f t="shared" si="39"/>
        <v>3062</v>
      </c>
      <c r="O307" s="37">
        <f t="shared" si="40"/>
        <v>1</v>
      </c>
      <c r="P307" s="33" t="str">
        <f>VLOOKUP(LEFT(J307,7),Measures!K:V,12,FALSE)</f>
        <v>GT</v>
      </c>
      <c r="Q307" s="33" t="str">
        <f>VLOOKUP(LEFT(J307,7),Measures!K:W,13,FALSE)</f>
        <v>99%</v>
      </c>
      <c r="R307" s="33" t="str">
        <f t="shared" si="43"/>
        <v>PASS</v>
      </c>
      <c r="S307" s="33" t="b">
        <f t="shared" ref="S307:S370" si="45">IF(AND(P307="LT",O307&lt;1*Q307),"PASS")</f>
        <v>0</v>
      </c>
      <c r="T307" s="33" t="b">
        <f t="shared" si="41"/>
        <v>0</v>
      </c>
      <c r="U307" s="33" t="str">
        <f t="shared" si="42"/>
        <v>PASS</v>
      </c>
      <c r="V307" s="33">
        <f>IF(AND(VLOOKUP(I307,Measures!B:I,7,FALSE)="Y",U307="PASS"),'Point Values'!$B$2,0)</f>
        <v>1</v>
      </c>
      <c r="W307" s="33">
        <f>IF(AND(VLOOKUP(I307,Measures!B:I,8,FALSE)="Y",U307="PASS"),'Point Values'!$B$3,0)</f>
        <v>0</v>
      </c>
      <c r="X307" s="33">
        <f>IF(AND(SUM(V307:W307)=0,U307="PASS"),'Point Values'!$B$4,0)</f>
        <v>0</v>
      </c>
      <c r="Y307" s="33">
        <f>IF(AND(SUM(V307:X307)=0,P307="GT",O307&gt;VLOOKUP(I307,'IIS Wide Rates'!G:I,3,FALSE)),'Point Values'!$B$5,IF(AND(SUM(V307:X307)=0,P307="LT",O307&lt;VLOOKUP(I307,'IIS Wide Rates'!G:I,3,FALSE)),'Point Values'!$B$5,0))</f>
        <v>0</v>
      </c>
      <c r="Z307" s="33">
        <f t="shared" si="44"/>
        <v>1</v>
      </c>
    </row>
    <row r="308" spans="1:26" x14ac:dyDescent="0.25">
      <c r="A308" t="s">
        <v>105</v>
      </c>
      <c r="B308" t="s">
        <v>1104</v>
      </c>
      <c r="C308" s="46">
        <v>129873</v>
      </c>
      <c r="D308" s="46">
        <v>129873</v>
      </c>
      <c r="I308" s="33" t="str">
        <f>VLOOKUP(LEFT(J308,7),Measures!K:L,2,FALSE)</f>
        <v>1.20</v>
      </c>
      <c r="J308" s="33" t="str">
        <f t="shared" si="37"/>
        <v>MQE0731 - Vaccination information source is present</v>
      </c>
      <c r="K308" s="33" t="str">
        <f t="shared" si="38"/>
        <v>Azalea Health EHR</v>
      </c>
      <c r="L308" s="33">
        <f>VLOOKUP(K308,'EHR-Patient Count'!K:M,2,FALSE)</f>
        <v>18286</v>
      </c>
      <c r="M308" s="33">
        <f>VLOOKUP(K308,'EHR-Patient Count'!K:M,3,FALSE)</f>
        <v>116</v>
      </c>
      <c r="N308" s="33">
        <f t="shared" si="39"/>
        <v>129873</v>
      </c>
      <c r="O308" s="37">
        <f t="shared" si="40"/>
        <v>1</v>
      </c>
      <c r="P308" s="33" t="str">
        <f>VLOOKUP(LEFT(J308,7),Measures!K:V,12,FALSE)</f>
        <v>GT</v>
      </c>
      <c r="Q308" s="33" t="str">
        <f>VLOOKUP(LEFT(J308,7),Measures!K:W,13,FALSE)</f>
        <v>99%</v>
      </c>
      <c r="R308" s="33" t="str">
        <f t="shared" si="43"/>
        <v>PASS</v>
      </c>
      <c r="S308" s="33" t="b">
        <f t="shared" si="45"/>
        <v>0</v>
      </c>
      <c r="T308" s="33" t="b">
        <f t="shared" si="41"/>
        <v>0</v>
      </c>
      <c r="U308" s="33" t="str">
        <f t="shared" si="42"/>
        <v>PASS</v>
      </c>
      <c r="V308" s="33">
        <f>IF(AND(VLOOKUP(I308,Measures!B:I,7,FALSE)="Y",U308="PASS"),'Point Values'!$B$2,0)</f>
        <v>1</v>
      </c>
      <c r="W308" s="33">
        <f>IF(AND(VLOOKUP(I308,Measures!B:I,8,FALSE)="Y",U308="PASS"),'Point Values'!$B$3,0)</f>
        <v>0</v>
      </c>
      <c r="X308" s="33">
        <f>IF(AND(SUM(V308:W308)=0,U308="PASS"),'Point Values'!$B$4,0)</f>
        <v>0</v>
      </c>
      <c r="Y308" s="33">
        <f>IF(AND(SUM(V308:X308)=0,P308="GT",O308&gt;VLOOKUP(I308,'IIS Wide Rates'!G:I,3,FALSE)),'Point Values'!$B$5,IF(AND(SUM(V308:X308)=0,P308="LT",O308&lt;VLOOKUP(I308,'IIS Wide Rates'!G:I,3,FALSE)),'Point Values'!$B$5,0))</f>
        <v>0</v>
      </c>
      <c r="Z308" s="33">
        <f t="shared" si="44"/>
        <v>1</v>
      </c>
    </row>
    <row r="309" spans="1:26" x14ac:dyDescent="0.25">
      <c r="A309" t="s">
        <v>105</v>
      </c>
      <c r="B309" t="s">
        <v>1102</v>
      </c>
      <c r="C309" s="46">
        <v>14714</v>
      </c>
      <c r="D309" s="46">
        <v>14714</v>
      </c>
      <c r="I309" s="33" t="str">
        <f>VLOOKUP(LEFT(J309,7),Measures!K:L,2,FALSE)</f>
        <v>1.20</v>
      </c>
      <c r="J309" s="33" t="str">
        <f t="shared" si="37"/>
        <v>MQE0731 - Vaccination information source is present</v>
      </c>
      <c r="K309" s="33" t="str">
        <f t="shared" si="38"/>
        <v>AdvancedMD EHR</v>
      </c>
      <c r="L309" s="33">
        <f>VLOOKUP(K309,'EHR-Patient Count'!K:M,2,FALSE)</f>
        <v>2221</v>
      </c>
      <c r="M309" s="33">
        <f>VLOOKUP(K309,'EHR-Patient Count'!K:M,3,FALSE)</f>
        <v>8</v>
      </c>
      <c r="N309" s="33">
        <f t="shared" si="39"/>
        <v>14714</v>
      </c>
      <c r="O309" s="37">
        <f t="shared" si="40"/>
        <v>1</v>
      </c>
      <c r="P309" s="33" t="str">
        <f>VLOOKUP(LEFT(J309,7),Measures!K:V,12,FALSE)</f>
        <v>GT</v>
      </c>
      <c r="Q309" s="33" t="str">
        <f>VLOOKUP(LEFT(J309,7),Measures!K:W,13,FALSE)</f>
        <v>99%</v>
      </c>
      <c r="R309" s="33" t="str">
        <f t="shared" si="43"/>
        <v>PASS</v>
      </c>
      <c r="S309" s="33" t="b">
        <f t="shared" si="45"/>
        <v>0</v>
      </c>
      <c r="T309" s="33" t="b">
        <f t="shared" si="41"/>
        <v>0</v>
      </c>
      <c r="U309" s="33" t="str">
        <f t="shared" si="42"/>
        <v>PASS</v>
      </c>
      <c r="V309" s="33">
        <f>IF(AND(VLOOKUP(I309,Measures!B:I,7,FALSE)="Y",U309="PASS"),'Point Values'!$B$2,0)</f>
        <v>1</v>
      </c>
      <c r="W309" s="33">
        <f>IF(AND(VLOOKUP(I309,Measures!B:I,8,FALSE)="Y",U309="PASS"),'Point Values'!$B$3,0)</f>
        <v>0</v>
      </c>
      <c r="X309" s="33">
        <f>IF(AND(SUM(V309:W309)=0,U309="PASS"),'Point Values'!$B$4,0)</f>
        <v>0</v>
      </c>
      <c r="Y309" s="33">
        <f>IF(AND(SUM(V309:X309)=0,P309="GT",O309&gt;VLOOKUP(I309,'IIS Wide Rates'!G:I,3,FALSE)),'Point Values'!$B$5,IF(AND(SUM(V309:X309)=0,P309="LT",O309&lt;VLOOKUP(I309,'IIS Wide Rates'!G:I,3,FALSE)),'Point Values'!$B$5,0))</f>
        <v>0</v>
      </c>
      <c r="Z309" s="33">
        <f t="shared" si="44"/>
        <v>1</v>
      </c>
    </row>
    <row r="310" spans="1:26" x14ac:dyDescent="0.25">
      <c r="A310" t="s">
        <v>105</v>
      </c>
      <c r="B310" t="s">
        <v>1097</v>
      </c>
      <c r="C310" s="46">
        <v>10603</v>
      </c>
      <c r="D310" s="46">
        <v>10603</v>
      </c>
      <c r="I310" s="33" t="str">
        <f>VLOOKUP(LEFT(J310,7),Measures!K:L,2,FALSE)</f>
        <v>1.20</v>
      </c>
      <c r="J310" s="33" t="str">
        <f t="shared" si="37"/>
        <v>MQE0731 - Vaccination information source is present</v>
      </c>
      <c r="K310" s="33" t="str">
        <f t="shared" si="38"/>
        <v>eClinicalWorks V12</v>
      </c>
      <c r="L310" s="33">
        <f>VLOOKUP(K310,'EHR-Patient Count'!K:M,2,FALSE)</f>
        <v>3490</v>
      </c>
      <c r="M310" s="33">
        <f>VLOOKUP(K310,'EHR-Patient Count'!K:M,3,FALSE)</f>
        <v>13</v>
      </c>
      <c r="N310" s="33">
        <f t="shared" si="39"/>
        <v>10603</v>
      </c>
      <c r="O310" s="37">
        <f t="shared" si="40"/>
        <v>1</v>
      </c>
      <c r="P310" s="33" t="str">
        <f>VLOOKUP(LEFT(J310,7),Measures!K:V,12,FALSE)</f>
        <v>GT</v>
      </c>
      <c r="Q310" s="33" t="str">
        <f>VLOOKUP(LEFT(J310,7),Measures!K:W,13,FALSE)</f>
        <v>99%</v>
      </c>
      <c r="R310" s="33" t="str">
        <f t="shared" si="43"/>
        <v>PASS</v>
      </c>
      <c r="S310" s="33" t="b">
        <f t="shared" si="45"/>
        <v>0</v>
      </c>
      <c r="T310" s="33" t="b">
        <f t="shared" si="41"/>
        <v>0</v>
      </c>
      <c r="U310" s="33" t="str">
        <f t="shared" si="42"/>
        <v>PASS</v>
      </c>
      <c r="V310" s="33">
        <f>IF(AND(VLOOKUP(I310,Measures!B:I,7,FALSE)="Y",U310="PASS"),'Point Values'!$B$2,0)</f>
        <v>1</v>
      </c>
      <c r="W310" s="33">
        <f>IF(AND(VLOOKUP(I310,Measures!B:I,8,FALSE)="Y",U310="PASS"),'Point Values'!$B$3,0)</f>
        <v>0</v>
      </c>
      <c r="X310" s="33">
        <f>IF(AND(SUM(V310:W310)=0,U310="PASS"),'Point Values'!$B$4,0)</f>
        <v>0</v>
      </c>
      <c r="Y310" s="33">
        <f>IF(AND(SUM(V310:X310)=0,P310="GT",O310&gt;VLOOKUP(I310,'IIS Wide Rates'!G:I,3,FALSE)),'Point Values'!$B$5,IF(AND(SUM(V310:X310)=0,P310="LT",O310&lt;VLOOKUP(I310,'IIS Wide Rates'!G:I,3,FALSE)),'Point Values'!$B$5,0))</f>
        <v>0</v>
      </c>
      <c r="Z310" s="33">
        <f t="shared" si="44"/>
        <v>1</v>
      </c>
    </row>
    <row r="311" spans="1:26" x14ac:dyDescent="0.25">
      <c r="A311" t="s">
        <v>105</v>
      </c>
      <c r="B311" t="s">
        <v>1106</v>
      </c>
      <c r="C311" s="46">
        <v>5209</v>
      </c>
      <c r="D311" s="46">
        <v>5209</v>
      </c>
      <c r="I311" s="33" t="str">
        <f>VLOOKUP(LEFT(J311,7),Measures!K:L,2,FALSE)</f>
        <v>1.20</v>
      </c>
      <c r="J311" s="33" t="str">
        <f t="shared" si="37"/>
        <v>MQE0731 - Vaccination information source is present</v>
      </c>
      <c r="K311" s="33" t="str">
        <f t="shared" si="38"/>
        <v>Experity EHR</v>
      </c>
      <c r="L311" s="33">
        <f>VLOOKUP(K311,'EHR-Patient Count'!K:M,2,FALSE)</f>
        <v>552</v>
      </c>
      <c r="M311" s="33">
        <f>VLOOKUP(K311,'EHR-Patient Count'!K:M,3,FALSE)</f>
        <v>5</v>
      </c>
      <c r="N311" s="33">
        <f t="shared" si="39"/>
        <v>5209</v>
      </c>
      <c r="O311" s="37">
        <f t="shared" si="40"/>
        <v>1</v>
      </c>
      <c r="P311" s="33" t="str">
        <f>VLOOKUP(LEFT(J311,7),Measures!K:V,12,FALSE)</f>
        <v>GT</v>
      </c>
      <c r="Q311" s="33" t="str">
        <f>VLOOKUP(LEFT(J311,7),Measures!K:W,13,FALSE)</f>
        <v>99%</v>
      </c>
      <c r="R311" s="33" t="str">
        <f t="shared" si="43"/>
        <v>PASS</v>
      </c>
      <c r="S311" s="33" t="b">
        <f t="shared" si="45"/>
        <v>0</v>
      </c>
      <c r="T311" s="33" t="b">
        <f t="shared" si="41"/>
        <v>0</v>
      </c>
      <c r="U311" s="33" t="str">
        <f t="shared" si="42"/>
        <v>PASS</v>
      </c>
      <c r="V311" s="33">
        <f>IF(AND(VLOOKUP(I311,Measures!B:I,7,FALSE)="Y",U311="PASS"),'Point Values'!$B$2,0)</f>
        <v>1</v>
      </c>
      <c r="W311" s="33">
        <f>IF(AND(VLOOKUP(I311,Measures!B:I,8,FALSE)="Y",U311="PASS"),'Point Values'!$B$3,0)</f>
        <v>0</v>
      </c>
      <c r="X311" s="33">
        <f>IF(AND(SUM(V311:W311)=0,U311="PASS"),'Point Values'!$B$4,0)</f>
        <v>0</v>
      </c>
      <c r="Y311" s="33">
        <f>IF(AND(SUM(V311:X311)=0,P311="GT",O311&gt;VLOOKUP(I311,'IIS Wide Rates'!G:I,3,FALSE)),'Point Values'!$B$5,IF(AND(SUM(V311:X311)=0,P311="LT",O311&lt;VLOOKUP(I311,'IIS Wide Rates'!G:I,3,FALSE)),'Point Values'!$B$5,0))</f>
        <v>0</v>
      </c>
      <c r="Z311" s="33">
        <f t="shared" si="44"/>
        <v>1</v>
      </c>
    </row>
    <row r="312" spans="1:26" x14ac:dyDescent="0.25">
      <c r="A312" t="s">
        <v>105</v>
      </c>
      <c r="B312" t="s">
        <v>1109</v>
      </c>
      <c r="C312" s="46">
        <v>888</v>
      </c>
      <c r="D312" s="46">
        <v>888</v>
      </c>
      <c r="I312" s="33" t="str">
        <f>VLOOKUP(LEFT(J312,7),Measures!K:L,2,FALSE)</f>
        <v>1.20</v>
      </c>
      <c r="J312" s="33" t="str">
        <f t="shared" si="37"/>
        <v>MQE0731 - Vaccination information source is present</v>
      </c>
      <c r="K312" s="33" t="str">
        <f t="shared" si="38"/>
        <v>OpenEMR (Open Source)</v>
      </c>
      <c r="L312" s="33">
        <f>VLOOKUP(K312,'EHR-Patient Count'!K:M,2,FALSE)</f>
        <v>85</v>
      </c>
      <c r="M312" s="33">
        <f>VLOOKUP(K312,'EHR-Patient Count'!K:M,3,FALSE)</f>
        <v>4</v>
      </c>
      <c r="N312" s="33">
        <f t="shared" si="39"/>
        <v>888</v>
      </c>
      <c r="O312" s="37">
        <f t="shared" si="40"/>
        <v>1</v>
      </c>
      <c r="P312" s="33" t="str">
        <f>VLOOKUP(LEFT(J312,7),Measures!K:V,12,FALSE)</f>
        <v>GT</v>
      </c>
      <c r="Q312" s="33" t="str">
        <f>VLOOKUP(LEFT(J312,7),Measures!K:W,13,FALSE)</f>
        <v>99%</v>
      </c>
      <c r="R312" s="33" t="str">
        <f t="shared" si="43"/>
        <v>PASS</v>
      </c>
      <c r="S312" s="33" t="b">
        <f t="shared" si="45"/>
        <v>0</v>
      </c>
      <c r="T312" s="33" t="b">
        <f t="shared" si="41"/>
        <v>0</v>
      </c>
      <c r="U312" s="33" t="str">
        <f t="shared" si="42"/>
        <v>PASS</v>
      </c>
      <c r="V312" s="33">
        <f>IF(AND(VLOOKUP(I312,Measures!B:I,7,FALSE)="Y",U312="PASS"),'Point Values'!$B$2,0)</f>
        <v>1</v>
      </c>
      <c r="W312" s="33">
        <f>IF(AND(VLOOKUP(I312,Measures!B:I,8,FALSE)="Y",U312="PASS"),'Point Values'!$B$3,0)</f>
        <v>0</v>
      </c>
      <c r="X312" s="33">
        <f>IF(AND(SUM(V312:W312)=0,U312="PASS"),'Point Values'!$B$4,0)</f>
        <v>0</v>
      </c>
      <c r="Y312" s="33">
        <f>IF(AND(SUM(V312:X312)=0,P312="GT",O312&gt;VLOOKUP(I312,'IIS Wide Rates'!G:I,3,FALSE)),'Point Values'!$B$5,IF(AND(SUM(V312:X312)=0,P312="LT",O312&lt;VLOOKUP(I312,'IIS Wide Rates'!G:I,3,FALSE)),'Point Values'!$B$5,0))</f>
        <v>0</v>
      </c>
      <c r="Z312" s="33">
        <f t="shared" si="44"/>
        <v>1</v>
      </c>
    </row>
    <row r="313" spans="1:26" x14ac:dyDescent="0.25">
      <c r="A313" t="s">
        <v>105</v>
      </c>
      <c r="B313" t="s">
        <v>1096</v>
      </c>
      <c r="C313" s="46">
        <v>23620</v>
      </c>
      <c r="D313" s="46">
        <v>23620</v>
      </c>
      <c r="I313" s="33" t="str">
        <f>VLOOKUP(LEFT(J313,7),Measures!K:L,2,FALSE)</f>
        <v>1.20</v>
      </c>
      <c r="J313" s="33" t="str">
        <f t="shared" si="37"/>
        <v>MQE0731 - Vaccination information source is present</v>
      </c>
      <c r="K313" s="33" t="str">
        <f t="shared" si="38"/>
        <v>Athems Clinicals</v>
      </c>
      <c r="L313" s="33">
        <f>VLOOKUP(K313,'EHR-Patient Count'!K:M,2,FALSE)</f>
        <v>3619</v>
      </c>
      <c r="M313" s="33">
        <f>VLOOKUP(K313,'EHR-Patient Count'!K:M,3,FALSE)</f>
        <v>8</v>
      </c>
      <c r="N313" s="33">
        <f t="shared" si="39"/>
        <v>23620</v>
      </c>
      <c r="O313" s="37">
        <f t="shared" si="40"/>
        <v>1</v>
      </c>
      <c r="P313" s="33" t="str">
        <f>VLOOKUP(LEFT(J313,7),Measures!K:V,12,FALSE)</f>
        <v>GT</v>
      </c>
      <c r="Q313" s="33" t="str">
        <f>VLOOKUP(LEFT(J313,7),Measures!K:W,13,FALSE)</f>
        <v>99%</v>
      </c>
      <c r="R313" s="33" t="str">
        <f t="shared" si="43"/>
        <v>PASS</v>
      </c>
      <c r="S313" s="33" t="b">
        <f t="shared" si="45"/>
        <v>0</v>
      </c>
      <c r="T313" s="33" t="b">
        <f t="shared" si="41"/>
        <v>0</v>
      </c>
      <c r="U313" s="33" t="str">
        <f t="shared" si="42"/>
        <v>PASS</v>
      </c>
      <c r="V313" s="33">
        <f>IF(AND(VLOOKUP(I313,Measures!B:I,7,FALSE)="Y",U313="PASS"),'Point Values'!$B$2,0)</f>
        <v>1</v>
      </c>
      <c r="W313" s="33">
        <f>IF(AND(VLOOKUP(I313,Measures!B:I,8,FALSE)="Y",U313="PASS"),'Point Values'!$B$3,0)</f>
        <v>0</v>
      </c>
      <c r="X313" s="33">
        <f>IF(AND(SUM(V313:W313)=0,U313="PASS"),'Point Values'!$B$4,0)</f>
        <v>0</v>
      </c>
      <c r="Y313" s="33">
        <f>IF(AND(SUM(V313:X313)=0,P313="GT",O313&gt;VLOOKUP(I313,'IIS Wide Rates'!G:I,3,FALSE)),'Point Values'!$B$5,IF(AND(SUM(V313:X313)=0,P313="LT",O313&lt;VLOOKUP(I313,'IIS Wide Rates'!G:I,3,FALSE)),'Point Values'!$B$5,0))</f>
        <v>0</v>
      </c>
      <c r="Z313" s="33">
        <f t="shared" si="44"/>
        <v>1</v>
      </c>
    </row>
    <row r="314" spans="1:26" x14ac:dyDescent="0.25">
      <c r="A314" t="s">
        <v>105</v>
      </c>
      <c r="B314" t="s">
        <v>1100</v>
      </c>
      <c r="C314" s="46">
        <v>1127</v>
      </c>
      <c r="D314" s="46">
        <v>1127</v>
      </c>
      <c r="I314" s="33" t="str">
        <f>VLOOKUP(LEFT(J314,7),Measures!K:L,2,FALSE)</f>
        <v>1.20</v>
      </c>
      <c r="J314" s="33" t="str">
        <f t="shared" si="37"/>
        <v>MQE0731 - Vaccination information source is present</v>
      </c>
      <c r="K314" s="33" t="str">
        <f t="shared" si="38"/>
        <v>MEDITECH Expanse</v>
      </c>
      <c r="L314" s="33">
        <f>VLOOKUP(K314,'EHR-Patient Count'!K:M,2,FALSE)</f>
        <v>104</v>
      </c>
      <c r="M314" s="33">
        <f>VLOOKUP(K314,'EHR-Patient Count'!K:M,3,FALSE)</f>
        <v>3</v>
      </c>
      <c r="N314" s="33">
        <f t="shared" si="39"/>
        <v>1127</v>
      </c>
      <c r="O314" s="37">
        <f t="shared" si="40"/>
        <v>1</v>
      </c>
      <c r="P314" s="33" t="str">
        <f>VLOOKUP(LEFT(J314,7),Measures!K:V,12,FALSE)</f>
        <v>GT</v>
      </c>
      <c r="Q314" s="33" t="str">
        <f>VLOOKUP(LEFT(J314,7),Measures!K:W,13,FALSE)</f>
        <v>99%</v>
      </c>
      <c r="R314" s="33" t="str">
        <f t="shared" si="43"/>
        <v>PASS</v>
      </c>
      <c r="S314" s="33" t="b">
        <f t="shared" si="45"/>
        <v>0</v>
      </c>
      <c r="T314" s="33" t="b">
        <f t="shared" si="41"/>
        <v>0</v>
      </c>
      <c r="U314" s="33" t="str">
        <f t="shared" si="42"/>
        <v>PASS</v>
      </c>
      <c r="V314" s="33">
        <f>IF(AND(VLOOKUP(I314,Measures!B:I,7,FALSE)="Y",U314="PASS"),'Point Values'!$B$2,0)</f>
        <v>1</v>
      </c>
      <c r="W314" s="33">
        <f>IF(AND(VLOOKUP(I314,Measures!B:I,8,FALSE)="Y",U314="PASS"),'Point Values'!$B$3,0)</f>
        <v>0</v>
      </c>
      <c r="X314" s="33">
        <f>IF(AND(SUM(V314:W314)=0,U314="PASS"),'Point Values'!$B$4,0)</f>
        <v>0</v>
      </c>
      <c r="Y314" s="33">
        <f>IF(AND(SUM(V314:X314)=0,P314="GT",O314&gt;VLOOKUP(I314,'IIS Wide Rates'!G:I,3,FALSE)),'Point Values'!$B$5,IF(AND(SUM(V314:X314)=0,P314="LT",O314&lt;VLOOKUP(I314,'IIS Wide Rates'!G:I,3,FALSE)),'Point Values'!$B$5,0))</f>
        <v>0</v>
      </c>
      <c r="Z314" s="33">
        <f t="shared" si="44"/>
        <v>1</v>
      </c>
    </row>
    <row r="315" spans="1:26" x14ac:dyDescent="0.25">
      <c r="A315" t="s">
        <v>105</v>
      </c>
      <c r="B315" t="s">
        <v>1103</v>
      </c>
      <c r="C315" s="46">
        <v>1701</v>
      </c>
      <c r="D315" s="46">
        <v>1701</v>
      </c>
      <c r="I315" s="33" t="str">
        <f>VLOOKUP(LEFT(J315,7),Measures!K:L,2,FALSE)</f>
        <v>1.20</v>
      </c>
      <c r="J315" s="33" t="str">
        <f t="shared" si="37"/>
        <v>MQE0731 - Vaccination information source is present</v>
      </c>
      <c r="K315" s="33" t="str">
        <f t="shared" si="38"/>
        <v>DrChrono EHR</v>
      </c>
      <c r="L315" s="33">
        <f>VLOOKUP(K315,'EHR-Patient Count'!K:M,2,FALSE)</f>
        <v>146</v>
      </c>
      <c r="M315" s="33">
        <f>VLOOKUP(K315,'EHR-Patient Count'!K:M,3,FALSE)</f>
        <v>3</v>
      </c>
      <c r="N315" s="33">
        <f t="shared" si="39"/>
        <v>1701</v>
      </c>
      <c r="O315" s="37">
        <f t="shared" si="40"/>
        <v>1</v>
      </c>
      <c r="P315" s="33" t="str">
        <f>VLOOKUP(LEFT(J315,7),Measures!K:V,12,FALSE)</f>
        <v>GT</v>
      </c>
      <c r="Q315" s="33" t="str">
        <f>VLOOKUP(LEFT(J315,7),Measures!K:W,13,FALSE)</f>
        <v>99%</v>
      </c>
      <c r="R315" s="33" t="str">
        <f t="shared" si="43"/>
        <v>PASS</v>
      </c>
      <c r="S315" s="33" t="b">
        <f t="shared" si="45"/>
        <v>0</v>
      </c>
      <c r="T315" s="33" t="b">
        <f t="shared" si="41"/>
        <v>0</v>
      </c>
      <c r="U315" s="33" t="str">
        <f t="shared" si="42"/>
        <v>PASS</v>
      </c>
      <c r="V315" s="33">
        <f>IF(AND(VLOOKUP(I315,Measures!B:I,7,FALSE)="Y",U315="PASS"),'Point Values'!$B$2,0)</f>
        <v>1</v>
      </c>
      <c r="W315" s="33">
        <f>IF(AND(VLOOKUP(I315,Measures!B:I,8,FALSE)="Y",U315="PASS"),'Point Values'!$B$3,0)</f>
        <v>0</v>
      </c>
      <c r="X315" s="33">
        <f>IF(AND(SUM(V315:W315)=0,U315="PASS"),'Point Values'!$B$4,0)</f>
        <v>0</v>
      </c>
      <c r="Y315" s="33">
        <f>IF(AND(SUM(V315:X315)=0,P315="GT",O315&gt;VLOOKUP(I315,'IIS Wide Rates'!G:I,3,FALSE)),'Point Values'!$B$5,IF(AND(SUM(V315:X315)=0,P315="LT",O315&lt;VLOOKUP(I315,'IIS Wide Rates'!G:I,3,FALSE)),'Point Values'!$B$5,0))</f>
        <v>0</v>
      </c>
      <c r="Z315" s="33">
        <f t="shared" si="44"/>
        <v>1</v>
      </c>
    </row>
    <row r="316" spans="1:26" x14ac:dyDescent="0.25">
      <c r="A316" t="s">
        <v>105</v>
      </c>
      <c r="B316" t="s">
        <v>1108</v>
      </c>
      <c r="C316" s="46">
        <v>262</v>
      </c>
      <c r="D316" s="46">
        <v>262</v>
      </c>
      <c r="I316" s="33" t="str">
        <f>VLOOKUP(LEFT(J316,7),Measures!K:L,2,FALSE)</f>
        <v>1.20</v>
      </c>
      <c r="J316" s="33" t="str">
        <f t="shared" si="37"/>
        <v>MQE0731 - Vaccination information source is present</v>
      </c>
      <c r="K316" s="33" t="str">
        <f t="shared" si="38"/>
        <v>MatrixCare EHR</v>
      </c>
      <c r="L316" s="33">
        <f>VLOOKUP(K316,'EHR-Patient Count'!K:M,2,FALSE)</f>
        <v>55</v>
      </c>
      <c r="M316" s="33">
        <f>VLOOKUP(K316,'EHR-Patient Count'!K:M,3,FALSE)</f>
        <v>5</v>
      </c>
      <c r="N316" s="33">
        <f t="shared" si="39"/>
        <v>262</v>
      </c>
      <c r="O316" s="37">
        <f t="shared" si="40"/>
        <v>1</v>
      </c>
      <c r="P316" s="33" t="str">
        <f>VLOOKUP(LEFT(J316,7),Measures!K:V,12,FALSE)</f>
        <v>GT</v>
      </c>
      <c r="Q316" s="33" t="str">
        <f>VLOOKUP(LEFT(J316,7),Measures!K:W,13,FALSE)</f>
        <v>99%</v>
      </c>
      <c r="R316" s="33" t="str">
        <f t="shared" si="43"/>
        <v>PASS</v>
      </c>
      <c r="S316" s="33" t="b">
        <f t="shared" si="45"/>
        <v>0</v>
      </c>
      <c r="T316" s="33" t="b">
        <f t="shared" si="41"/>
        <v>0</v>
      </c>
      <c r="U316" s="33" t="str">
        <f t="shared" si="42"/>
        <v>PASS</v>
      </c>
      <c r="V316" s="33">
        <f>IF(AND(VLOOKUP(I316,Measures!B:I,7,FALSE)="Y",U316="PASS"),'Point Values'!$B$2,0)</f>
        <v>1</v>
      </c>
      <c r="W316" s="33">
        <f>IF(AND(VLOOKUP(I316,Measures!B:I,8,FALSE)="Y",U316="PASS"),'Point Values'!$B$3,0)</f>
        <v>0</v>
      </c>
      <c r="X316" s="33">
        <f>IF(AND(SUM(V316:W316)=0,U316="PASS"),'Point Values'!$B$4,0)</f>
        <v>0</v>
      </c>
      <c r="Y316" s="33">
        <f>IF(AND(SUM(V316:X316)=0,P316="GT",O316&gt;VLOOKUP(I316,'IIS Wide Rates'!G:I,3,FALSE)),'Point Values'!$B$5,IF(AND(SUM(V316:X316)=0,P316="LT",O316&lt;VLOOKUP(I316,'IIS Wide Rates'!G:I,3,FALSE)),'Point Values'!$B$5,0))</f>
        <v>0</v>
      </c>
      <c r="Z316" s="33">
        <f t="shared" si="44"/>
        <v>1</v>
      </c>
    </row>
    <row r="317" spans="1:26" x14ac:dyDescent="0.25">
      <c r="A317" t="s">
        <v>105</v>
      </c>
      <c r="B317" t="s">
        <v>1099</v>
      </c>
      <c r="C317" s="46">
        <v>2617</v>
      </c>
      <c r="D317" s="46">
        <v>2617</v>
      </c>
      <c r="I317" s="33" t="str">
        <f>VLOOKUP(LEFT(J317,7),Measures!K:L,2,FALSE)</f>
        <v>1.20</v>
      </c>
      <c r="J317" s="33" t="str">
        <f t="shared" si="37"/>
        <v>MQE0731 - Vaccination information source is present</v>
      </c>
      <c r="K317" s="33" t="str">
        <f t="shared" si="38"/>
        <v>Veradigm EHR (formerly Allscripts)</v>
      </c>
      <c r="L317" s="33">
        <f>VLOOKUP(K317,'EHR-Patient Count'!K:M,2,FALSE)</f>
        <v>369</v>
      </c>
      <c r="M317" s="33">
        <f>VLOOKUP(K317,'EHR-Patient Count'!K:M,3,FALSE)</f>
        <v>13</v>
      </c>
      <c r="N317" s="33">
        <f t="shared" si="39"/>
        <v>2617</v>
      </c>
      <c r="O317" s="37">
        <f t="shared" si="40"/>
        <v>1</v>
      </c>
      <c r="P317" s="33" t="str">
        <f>VLOOKUP(LEFT(J317,7),Measures!K:V,12,FALSE)</f>
        <v>GT</v>
      </c>
      <c r="Q317" s="33" t="str">
        <f>VLOOKUP(LEFT(J317,7),Measures!K:W,13,FALSE)</f>
        <v>99%</v>
      </c>
      <c r="R317" s="33" t="str">
        <f t="shared" si="43"/>
        <v>PASS</v>
      </c>
      <c r="S317" s="33" t="b">
        <f t="shared" si="45"/>
        <v>0</v>
      </c>
      <c r="T317" s="33" t="b">
        <f t="shared" si="41"/>
        <v>0</v>
      </c>
      <c r="U317" s="33" t="str">
        <f t="shared" si="42"/>
        <v>PASS</v>
      </c>
      <c r="V317" s="33">
        <f>IF(AND(VLOOKUP(I317,Measures!B:I,7,FALSE)="Y",U317="PASS"),'Point Values'!$B$2,0)</f>
        <v>1</v>
      </c>
      <c r="W317" s="33">
        <f>IF(AND(VLOOKUP(I317,Measures!B:I,8,FALSE)="Y",U317="PASS"),'Point Values'!$B$3,0)</f>
        <v>0</v>
      </c>
      <c r="X317" s="33">
        <f>IF(AND(SUM(V317:W317)=0,U317="PASS"),'Point Values'!$B$4,0)</f>
        <v>0</v>
      </c>
      <c r="Y317" s="33">
        <f>IF(AND(SUM(V317:X317)=0,P317="GT",O317&gt;VLOOKUP(I317,'IIS Wide Rates'!G:I,3,FALSE)),'Point Values'!$B$5,IF(AND(SUM(V317:X317)=0,P317="LT",O317&lt;VLOOKUP(I317,'IIS Wide Rates'!G:I,3,FALSE)),'Point Values'!$B$5,0))</f>
        <v>0</v>
      </c>
      <c r="Z317" s="33">
        <f t="shared" si="44"/>
        <v>1</v>
      </c>
    </row>
    <row r="318" spans="1:26" x14ac:dyDescent="0.25">
      <c r="A318" t="s">
        <v>105</v>
      </c>
      <c r="B318" t="s">
        <v>1095</v>
      </c>
      <c r="C318" s="46">
        <v>64</v>
      </c>
      <c r="D318" s="46">
        <v>64</v>
      </c>
      <c r="I318" s="33" t="str">
        <f>VLOOKUP(LEFT(J318,7),Measures!K:L,2,FALSE)</f>
        <v>1.20</v>
      </c>
      <c r="J318" s="33" t="str">
        <f t="shared" si="37"/>
        <v>MQE0731 - Vaccination information source is present</v>
      </c>
      <c r="K318" s="33" t="str">
        <f t="shared" si="38"/>
        <v>Epic Systems (EpicCare)</v>
      </c>
      <c r="L318" s="33">
        <f>VLOOKUP(K318,'EHR-Patient Count'!K:M,2,FALSE)</f>
        <v>14</v>
      </c>
      <c r="M318" s="33">
        <f>VLOOKUP(K318,'EHR-Patient Count'!K:M,3,FALSE)</f>
        <v>1</v>
      </c>
      <c r="N318" s="33">
        <f t="shared" si="39"/>
        <v>64</v>
      </c>
      <c r="O318" s="37">
        <f t="shared" si="40"/>
        <v>1</v>
      </c>
      <c r="P318" s="33" t="str">
        <f>VLOOKUP(LEFT(J318,7),Measures!K:V,12,FALSE)</f>
        <v>GT</v>
      </c>
      <c r="Q318" s="33" t="str">
        <f>VLOOKUP(LEFT(J318,7),Measures!K:W,13,FALSE)</f>
        <v>99%</v>
      </c>
      <c r="R318" s="33" t="str">
        <f t="shared" si="43"/>
        <v>PASS</v>
      </c>
      <c r="S318" s="33" t="b">
        <f t="shared" si="45"/>
        <v>0</v>
      </c>
      <c r="T318" s="33" t="b">
        <f t="shared" si="41"/>
        <v>0</v>
      </c>
      <c r="U318" s="33" t="str">
        <f t="shared" si="42"/>
        <v>PASS</v>
      </c>
      <c r="V318" s="33">
        <f>IF(AND(VLOOKUP(I318,Measures!B:I,7,FALSE)="Y",U318="PASS"),'Point Values'!$B$2,0)</f>
        <v>1</v>
      </c>
      <c r="W318" s="33">
        <f>IF(AND(VLOOKUP(I318,Measures!B:I,8,FALSE)="Y",U318="PASS"),'Point Values'!$B$3,0)</f>
        <v>0</v>
      </c>
      <c r="X318" s="33">
        <f>IF(AND(SUM(V318:W318)=0,U318="PASS"),'Point Values'!$B$4,0)</f>
        <v>0</v>
      </c>
      <c r="Y318" s="33">
        <f>IF(AND(SUM(V318:X318)=0,P318="GT",O318&gt;VLOOKUP(I318,'IIS Wide Rates'!G:I,3,FALSE)),'Point Values'!$B$5,IF(AND(SUM(V318:X318)=0,P318="LT",O318&lt;VLOOKUP(I318,'IIS Wide Rates'!G:I,3,FALSE)),'Point Values'!$B$5,0))</f>
        <v>0</v>
      </c>
      <c r="Z318" s="33">
        <f t="shared" si="44"/>
        <v>1</v>
      </c>
    </row>
    <row r="319" spans="1:26" x14ac:dyDescent="0.25">
      <c r="A319" t="s">
        <v>105</v>
      </c>
      <c r="B319" t="s">
        <v>1098</v>
      </c>
      <c r="C319" s="46">
        <v>25</v>
      </c>
      <c r="D319" s="46">
        <v>25</v>
      </c>
      <c r="I319" s="33" t="str">
        <f>VLOOKUP(LEFT(J319,7),Measures!K:L,2,FALSE)</f>
        <v>1.20</v>
      </c>
      <c r="J319" s="33" t="str">
        <f t="shared" si="37"/>
        <v>MQE0731 - Vaccination information source is present</v>
      </c>
      <c r="K319" s="33" t="str">
        <f t="shared" si="38"/>
        <v>NextGen Enterprise EHR</v>
      </c>
      <c r="L319" s="33">
        <f>VLOOKUP(K319,'EHR-Patient Count'!K:M,2,FALSE)</f>
        <v>5</v>
      </c>
      <c r="M319" s="33">
        <f>VLOOKUP(K319,'EHR-Patient Count'!K:M,3,FALSE)</f>
        <v>2</v>
      </c>
      <c r="N319" s="33">
        <f t="shared" si="39"/>
        <v>25</v>
      </c>
      <c r="O319" s="37">
        <f t="shared" si="40"/>
        <v>1</v>
      </c>
      <c r="P319" s="33" t="str">
        <f>VLOOKUP(LEFT(J319,7),Measures!K:V,12,FALSE)</f>
        <v>GT</v>
      </c>
      <c r="Q319" s="33" t="str">
        <f>VLOOKUP(LEFT(J319,7),Measures!K:W,13,FALSE)</f>
        <v>99%</v>
      </c>
      <c r="R319" s="33" t="str">
        <f t="shared" si="43"/>
        <v>PASS</v>
      </c>
      <c r="S319" s="33" t="b">
        <f t="shared" si="45"/>
        <v>0</v>
      </c>
      <c r="T319" s="33" t="b">
        <f t="shared" si="41"/>
        <v>0</v>
      </c>
      <c r="U319" s="33" t="str">
        <f t="shared" si="42"/>
        <v>PASS</v>
      </c>
      <c r="V319" s="33">
        <f>IF(AND(VLOOKUP(I319,Measures!B:I,7,FALSE)="Y",U319="PASS"),'Point Values'!$B$2,0)</f>
        <v>1</v>
      </c>
      <c r="W319" s="33">
        <f>IF(AND(VLOOKUP(I319,Measures!B:I,8,FALSE)="Y",U319="PASS"),'Point Values'!$B$3,0)</f>
        <v>0</v>
      </c>
      <c r="X319" s="33">
        <f>IF(AND(SUM(V319:W319)=0,U319="PASS"),'Point Values'!$B$4,0)</f>
        <v>0</v>
      </c>
      <c r="Y319" s="33">
        <f>IF(AND(SUM(V319:X319)=0,P319="GT",O319&gt;VLOOKUP(I319,'IIS Wide Rates'!G:I,3,FALSE)),'Point Values'!$B$5,IF(AND(SUM(V319:X319)=0,P319="LT",O319&lt;VLOOKUP(I319,'IIS Wide Rates'!G:I,3,FALSE)),'Point Values'!$B$5,0))</f>
        <v>0</v>
      </c>
      <c r="Z319" s="33">
        <f t="shared" si="44"/>
        <v>1</v>
      </c>
    </row>
    <row r="320" spans="1:26" x14ac:dyDescent="0.25">
      <c r="A320" t="s">
        <v>105</v>
      </c>
      <c r="B320" t="s">
        <v>1101</v>
      </c>
      <c r="C320" s="46">
        <v>39</v>
      </c>
      <c r="D320" s="46">
        <v>39</v>
      </c>
      <c r="I320" s="33" t="str">
        <f>VLOOKUP(LEFT(J320,7),Measures!K:L,2,FALSE)</f>
        <v>1.20</v>
      </c>
      <c r="J320" s="33" t="str">
        <f t="shared" si="37"/>
        <v>MQE0731 - Vaccination information source is present</v>
      </c>
      <c r="K320" s="33" t="str">
        <f t="shared" si="38"/>
        <v>Greenway Health (Prime Suite)</v>
      </c>
      <c r="L320" s="33">
        <f>VLOOKUP(K320,'EHR-Patient Count'!K:M,2,FALSE)</f>
        <v>9</v>
      </c>
      <c r="M320" s="33">
        <f>VLOOKUP(K320,'EHR-Patient Count'!K:M,3,FALSE)</f>
        <v>1</v>
      </c>
      <c r="N320" s="33">
        <f t="shared" si="39"/>
        <v>39</v>
      </c>
      <c r="O320" s="37">
        <f t="shared" si="40"/>
        <v>1</v>
      </c>
      <c r="P320" s="33" t="str">
        <f>VLOOKUP(LEFT(J320,7),Measures!K:V,12,FALSE)</f>
        <v>GT</v>
      </c>
      <c r="Q320" s="33" t="str">
        <f>VLOOKUP(LEFT(J320,7),Measures!K:W,13,FALSE)</f>
        <v>99%</v>
      </c>
      <c r="R320" s="33" t="str">
        <f t="shared" si="43"/>
        <v>PASS</v>
      </c>
      <c r="S320" s="33" t="b">
        <f t="shared" si="45"/>
        <v>0</v>
      </c>
      <c r="T320" s="33" t="b">
        <f t="shared" si="41"/>
        <v>0</v>
      </c>
      <c r="U320" s="33" t="str">
        <f t="shared" si="42"/>
        <v>PASS</v>
      </c>
      <c r="V320" s="33">
        <f>IF(AND(VLOOKUP(I320,Measures!B:I,7,FALSE)="Y",U320="PASS"),'Point Values'!$B$2,0)</f>
        <v>1</v>
      </c>
      <c r="W320" s="33">
        <f>IF(AND(VLOOKUP(I320,Measures!B:I,8,FALSE)="Y",U320="PASS"),'Point Values'!$B$3,0)</f>
        <v>0</v>
      </c>
      <c r="X320" s="33">
        <f>IF(AND(SUM(V320:W320)=0,U320="PASS"),'Point Values'!$B$4,0)</f>
        <v>0</v>
      </c>
      <c r="Y320" s="33">
        <f>IF(AND(SUM(V320:X320)=0,P320="GT",O320&gt;VLOOKUP(I320,'IIS Wide Rates'!G:I,3,FALSE)),'Point Values'!$B$5,IF(AND(SUM(V320:X320)=0,P320="LT",O320&lt;VLOOKUP(I320,'IIS Wide Rates'!G:I,3,FALSE)),'Point Values'!$B$5,0))</f>
        <v>0</v>
      </c>
      <c r="Z320" s="33">
        <f t="shared" si="44"/>
        <v>1</v>
      </c>
    </row>
    <row r="321" spans="1:26" x14ac:dyDescent="0.25">
      <c r="A321" t="s">
        <v>105</v>
      </c>
      <c r="B321" t="s">
        <v>1105</v>
      </c>
      <c r="C321" s="46">
        <v>3</v>
      </c>
      <c r="D321" s="46">
        <v>3</v>
      </c>
      <c r="I321" s="33" t="str">
        <f>VLOOKUP(LEFT(J321,7),Measures!K:L,2,FALSE)</f>
        <v>1.20</v>
      </c>
      <c r="J321" s="33" t="str">
        <f t="shared" ref="J321:J384" si="46">A321</f>
        <v>MQE0731 - Vaccination information source is present</v>
      </c>
      <c r="K321" s="33" t="str">
        <f t="shared" ref="K321:K384" si="47">B321</f>
        <v>CompuGroup Medical (CGM APRIMA)</v>
      </c>
      <c r="L321" s="33">
        <f>VLOOKUP(K321,'EHR-Patient Count'!K:M,2,FALSE)</f>
        <v>2</v>
      </c>
      <c r="M321" s="33">
        <f>VLOOKUP(K321,'EHR-Patient Count'!K:M,3,FALSE)</f>
        <v>1</v>
      </c>
      <c r="N321" s="33">
        <f t="shared" si="39"/>
        <v>3</v>
      </c>
      <c r="O321" s="37">
        <f t="shared" si="40"/>
        <v>1</v>
      </c>
      <c r="P321" s="33" t="str">
        <f>VLOOKUP(LEFT(J321,7),Measures!K:V,12,FALSE)</f>
        <v>GT</v>
      </c>
      <c r="Q321" s="33" t="str">
        <f>VLOOKUP(LEFT(J321,7),Measures!K:W,13,FALSE)</f>
        <v>99%</v>
      </c>
      <c r="R321" s="33" t="str">
        <f t="shared" si="43"/>
        <v>PASS</v>
      </c>
      <c r="S321" s="33" t="b">
        <f t="shared" si="45"/>
        <v>0</v>
      </c>
      <c r="T321" s="33" t="b">
        <f t="shared" si="41"/>
        <v>0</v>
      </c>
      <c r="U321" s="33" t="str">
        <f t="shared" si="42"/>
        <v>PASS</v>
      </c>
      <c r="V321" s="33">
        <f>IF(AND(VLOOKUP(I321,Measures!B:I,7,FALSE)="Y",U321="PASS"),'Point Values'!$B$2,0)</f>
        <v>1</v>
      </c>
      <c r="W321" s="33">
        <f>IF(AND(VLOOKUP(I321,Measures!B:I,8,FALSE)="Y",U321="PASS"),'Point Values'!$B$3,0)</f>
        <v>0</v>
      </c>
      <c r="X321" s="33">
        <f>IF(AND(SUM(V321:W321)=0,U321="PASS"),'Point Values'!$B$4,0)</f>
        <v>0</v>
      </c>
      <c r="Y321" s="33">
        <f>IF(AND(SUM(V321:X321)=0,P321="GT",O321&gt;VLOOKUP(I321,'IIS Wide Rates'!G:I,3,FALSE)),'Point Values'!$B$5,IF(AND(SUM(V321:X321)=0,P321="LT",O321&lt;VLOOKUP(I321,'IIS Wide Rates'!G:I,3,FALSE)),'Point Values'!$B$5,0))</f>
        <v>0</v>
      </c>
      <c r="Z321" s="33">
        <f t="shared" si="44"/>
        <v>1</v>
      </c>
    </row>
    <row r="322" spans="1:26" x14ac:dyDescent="0.25">
      <c r="A322" t="s">
        <v>107</v>
      </c>
      <c r="B322" t="s">
        <v>52</v>
      </c>
      <c r="C322" s="46">
        <v>3115</v>
      </c>
      <c r="D322" s="46">
        <v>3115</v>
      </c>
      <c r="I322" s="33" t="str">
        <f>VLOOKUP(LEFT(J322,7),Measures!K:L,2,FALSE)</f>
        <v>1.21</v>
      </c>
      <c r="J322" s="33" t="str">
        <f t="shared" si="46"/>
        <v>MQE0733 - Vaccination lot number is present</v>
      </c>
      <c r="K322" s="33" t="str">
        <f t="shared" si="47"/>
        <v>No EHR Specified</v>
      </c>
      <c r="L322" s="33">
        <f>VLOOKUP(K322,'EHR-Patient Count'!K:M,2,FALSE)</f>
        <v>537</v>
      </c>
      <c r="M322" s="33">
        <f>VLOOKUP(K322,'EHR-Patient Count'!K:M,3,FALSE)</f>
        <v>20</v>
      </c>
      <c r="N322" s="33">
        <f t="shared" ref="N322:N385" si="48">C322</f>
        <v>3115</v>
      </c>
      <c r="O322" s="37">
        <f t="shared" ref="O322:O385" si="49">C322/D322</f>
        <v>1</v>
      </c>
      <c r="P322" s="33" t="str">
        <f>VLOOKUP(LEFT(J322,7),Measures!K:V,12,FALSE)</f>
        <v>GT</v>
      </c>
      <c r="Q322" s="33" t="str">
        <f>VLOOKUP(LEFT(J322,7),Measures!K:W,13,FALSE)</f>
        <v>99%</v>
      </c>
      <c r="R322" s="33" t="str">
        <f t="shared" si="43"/>
        <v>PASS</v>
      </c>
      <c r="S322" s="33" t="b">
        <f t="shared" si="45"/>
        <v>0</v>
      </c>
      <c r="T322" s="33" t="b">
        <f t="shared" ref="T322:T385" si="50">IF(Q322="NA","NA")</f>
        <v>0</v>
      </c>
      <c r="U322" s="33" t="str">
        <f t="shared" ref="U322:U385" si="51">IF(Q322="NA","NA",IF(AND(P322="GT",O322&gt;1*Q322),"PASS",IF(AND(P322="LT",O322&lt;1*Q322),"PASS","FAIL")))</f>
        <v>PASS</v>
      </c>
      <c r="V322" s="33">
        <f>IF(AND(VLOOKUP(I322,Measures!B:I,7,FALSE)="Y",U322="PASS"),'Point Values'!$B$2,0)</f>
        <v>0</v>
      </c>
      <c r="W322" s="33">
        <f>IF(AND(VLOOKUP(I322,Measures!B:I,8,FALSE)="Y",U322="PASS"),'Point Values'!$B$3,0)</f>
        <v>0.75</v>
      </c>
      <c r="X322" s="33">
        <f>IF(AND(SUM(V322:W322)=0,U322="PASS"),'Point Values'!$B$4,0)</f>
        <v>0</v>
      </c>
      <c r="Y322" s="33">
        <f>IF(AND(SUM(V322:X322)=0,P322="GT",O322&gt;VLOOKUP(I322,'IIS Wide Rates'!G:I,3,FALSE)),'Point Values'!$B$5,IF(AND(SUM(V322:X322)=0,P322="LT",O322&lt;VLOOKUP(I322,'IIS Wide Rates'!G:I,3,FALSE)),'Point Values'!$B$5,0))</f>
        <v>0</v>
      </c>
      <c r="Z322" s="33">
        <f t="shared" si="44"/>
        <v>0.75</v>
      </c>
    </row>
    <row r="323" spans="1:26" x14ac:dyDescent="0.25">
      <c r="A323" t="s">
        <v>107</v>
      </c>
      <c r="B323" t="s">
        <v>1107</v>
      </c>
      <c r="C323" s="46">
        <v>3061</v>
      </c>
      <c r="D323" s="46">
        <v>3061</v>
      </c>
      <c r="I323" s="33" t="str">
        <f>VLOOKUP(LEFT(J323,7),Measures!K:L,2,FALSE)</f>
        <v>1.21</v>
      </c>
      <c r="J323" s="33" t="str">
        <f t="shared" si="46"/>
        <v>MQE0733 - Vaccination lot number is present</v>
      </c>
      <c r="K323" s="33" t="str">
        <f t="shared" si="47"/>
        <v>NetSmart MyEvolv</v>
      </c>
      <c r="L323" s="33">
        <f>VLOOKUP(K323,'EHR-Patient Count'!K:M,2,FALSE)</f>
        <v>1995</v>
      </c>
      <c r="M323" s="33">
        <f>VLOOKUP(K323,'EHR-Patient Count'!K:M,3,FALSE)</f>
        <v>8</v>
      </c>
      <c r="N323" s="33">
        <f t="shared" si="48"/>
        <v>3061</v>
      </c>
      <c r="O323" s="37">
        <f t="shared" si="49"/>
        <v>1</v>
      </c>
      <c r="P323" s="33" t="str">
        <f>VLOOKUP(LEFT(J323,7),Measures!K:V,12,FALSE)</f>
        <v>GT</v>
      </c>
      <c r="Q323" s="33" t="str">
        <f>VLOOKUP(LEFT(J323,7),Measures!K:W,13,FALSE)</f>
        <v>99%</v>
      </c>
      <c r="R323" s="33" t="str">
        <f t="shared" ref="R323:R386" si="52">IF(AND(P323="GT",O323&gt;1*Q323),"PASS")</f>
        <v>PASS</v>
      </c>
      <c r="S323" s="33" t="b">
        <f t="shared" si="45"/>
        <v>0</v>
      </c>
      <c r="T323" s="33" t="b">
        <f t="shared" si="50"/>
        <v>0</v>
      </c>
      <c r="U323" s="33" t="str">
        <f t="shared" si="51"/>
        <v>PASS</v>
      </c>
      <c r="V323" s="33">
        <f>IF(AND(VLOOKUP(I323,Measures!B:I,7,FALSE)="Y",U323="PASS"),'Point Values'!$B$2,0)</f>
        <v>0</v>
      </c>
      <c r="W323" s="33">
        <f>IF(AND(VLOOKUP(I323,Measures!B:I,8,FALSE)="Y",U323="PASS"),'Point Values'!$B$3,0)</f>
        <v>0.75</v>
      </c>
      <c r="X323" s="33">
        <f>IF(AND(SUM(V323:W323)=0,U323="PASS"),'Point Values'!$B$4,0)</f>
        <v>0</v>
      </c>
      <c r="Y323" s="33">
        <f>IF(AND(SUM(V323:X323)=0,P323="GT",O323&gt;VLOOKUP(I323,'IIS Wide Rates'!G:I,3,FALSE)),'Point Values'!$B$5,IF(AND(SUM(V323:X323)=0,P323="LT",O323&lt;VLOOKUP(I323,'IIS Wide Rates'!G:I,3,FALSE)),'Point Values'!$B$5,0))</f>
        <v>0</v>
      </c>
      <c r="Z323" s="33">
        <f t="shared" ref="Z323:Z386" si="53">SUM(V323:Y323)</f>
        <v>0.75</v>
      </c>
    </row>
    <row r="324" spans="1:26" x14ac:dyDescent="0.25">
      <c r="A324" t="s">
        <v>107</v>
      </c>
      <c r="B324" t="s">
        <v>1104</v>
      </c>
      <c r="C324" s="46">
        <v>129825</v>
      </c>
      <c r="D324" s="46">
        <v>129825</v>
      </c>
      <c r="I324" s="33" t="str">
        <f>VLOOKUP(LEFT(J324,7),Measures!K:L,2,FALSE)</f>
        <v>1.21</v>
      </c>
      <c r="J324" s="33" t="str">
        <f t="shared" si="46"/>
        <v>MQE0733 - Vaccination lot number is present</v>
      </c>
      <c r="K324" s="33" t="str">
        <f t="shared" si="47"/>
        <v>Azalea Health EHR</v>
      </c>
      <c r="L324" s="33">
        <f>VLOOKUP(K324,'EHR-Patient Count'!K:M,2,FALSE)</f>
        <v>18286</v>
      </c>
      <c r="M324" s="33">
        <f>VLOOKUP(K324,'EHR-Patient Count'!K:M,3,FALSE)</f>
        <v>116</v>
      </c>
      <c r="N324" s="33">
        <f t="shared" si="48"/>
        <v>129825</v>
      </c>
      <c r="O324" s="37">
        <f t="shared" si="49"/>
        <v>1</v>
      </c>
      <c r="P324" s="33" t="str">
        <f>VLOOKUP(LEFT(J324,7),Measures!K:V,12,FALSE)</f>
        <v>GT</v>
      </c>
      <c r="Q324" s="33" t="str">
        <f>VLOOKUP(LEFT(J324,7),Measures!K:W,13,FALSE)</f>
        <v>99%</v>
      </c>
      <c r="R324" s="33" t="str">
        <f t="shared" si="52"/>
        <v>PASS</v>
      </c>
      <c r="S324" s="33" t="b">
        <f t="shared" si="45"/>
        <v>0</v>
      </c>
      <c r="T324" s="33" t="b">
        <f t="shared" si="50"/>
        <v>0</v>
      </c>
      <c r="U324" s="33" t="str">
        <f t="shared" si="51"/>
        <v>PASS</v>
      </c>
      <c r="V324" s="33">
        <f>IF(AND(VLOOKUP(I324,Measures!B:I,7,FALSE)="Y",U324="PASS"),'Point Values'!$B$2,0)</f>
        <v>0</v>
      </c>
      <c r="W324" s="33">
        <f>IF(AND(VLOOKUP(I324,Measures!B:I,8,FALSE)="Y",U324="PASS"),'Point Values'!$B$3,0)</f>
        <v>0.75</v>
      </c>
      <c r="X324" s="33">
        <f>IF(AND(SUM(V324:W324)=0,U324="PASS"),'Point Values'!$B$4,0)</f>
        <v>0</v>
      </c>
      <c r="Y324" s="33">
        <f>IF(AND(SUM(V324:X324)=0,P324="GT",O324&gt;VLOOKUP(I324,'IIS Wide Rates'!G:I,3,FALSE)),'Point Values'!$B$5,IF(AND(SUM(V324:X324)=0,P324="LT",O324&lt;VLOOKUP(I324,'IIS Wide Rates'!G:I,3,FALSE)),'Point Values'!$B$5,0))</f>
        <v>0</v>
      </c>
      <c r="Z324" s="33">
        <f t="shared" si="53"/>
        <v>0.75</v>
      </c>
    </row>
    <row r="325" spans="1:26" x14ac:dyDescent="0.25">
      <c r="A325" t="s">
        <v>107</v>
      </c>
      <c r="B325" t="s">
        <v>1102</v>
      </c>
      <c r="C325" s="46">
        <v>14705</v>
      </c>
      <c r="D325" s="46">
        <v>14705</v>
      </c>
      <c r="I325" s="33" t="str">
        <f>VLOOKUP(LEFT(J325,7),Measures!K:L,2,FALSE)</f>
        <v>1.21</v>
      </c>
      <c r="J325" s="33" t="str">
        <f t="shared" si="46"/>
        <v>MQE0733 - Vaccination lot number is present</v>
      </c>
      <c r="K325" s="33" t="str">
        <f t="shared" si="47"/>
        <v>AdvancedMD EHR</v>
      </c>
      <c r="L325" s="33">
        <f>VLOOKUP(K325,'EHR-Patient Count'!K:M,2,FALSE)</f>
        <v>2221</v>
      </c>
      <c r="M325" s="33">
        <f>VLOOKUP(K325,'EHR-Patient Count'!K:M,3,FALSE)</f>
        <v>8</v>
      </c>
      <c r="N325" s="33">
        <f t="shared" si="48"/>
        <v>14705</v>
      </c>
      <c r="O325" s="37">
        <f t="shared" si="49"/>
        <v>1</v>
      </c>
      <c r="P325" s="33" t="str">
        <f>VLOOKUP(LEFT(J325,7),Measures!K:V,12,FALSE)</f>
        <v>GT</v>
      </c>
      <c r="Q325" s="33" t="str">
        <f>VLOOKUP(LEFT(J325,7),Measures!K:W,13,FALSE)</f>
        <v>99%</v>
      </c>
      <c r="R325" s="33" t="str">
        <f t="shared" si="52"/>
        <v>PASS</v>
      </c>
      <c r="S325" s="33" t="b">
        <f t="shared" si="45"/>
        <v>0</v>
      </c>
      <c r="T325" s="33" t="b">
        <f t="shared" si="50"/>
        <v>0</v>
      </c>
      <c r="U325" s="33" t="str">
        <f t="shared" si="51"/>
        <v>PASS</v>
      </c>
      <c r="V325" s="33">
        <f>IF(AND(VLOOKUP(I325,Measures!B:I,7,FALSE)="Y",U325="PASS"),'Point Values'!$B$2,0)</f>
        <v>0</v>
      </c>
      <c r="W325" s="33">
        <f>IF(AND(VLOOKUP(I325,Measures!B:I,8,FALSE)="Y",U325="PASS"),'Point Values'!$B$3,0)</f>
        <v>0.75</v>
      </c>
      <c r="X325" s="33">
        <f>IF(AND(SUM(V325:W325)=0,U325="PASS"),'Point Values'!$B$4,0)</f>
        <v>0</v>
      </c>
      <c r="Y325" s="33">
        <f>IF(AND(SUM(V325:X325)=0,P325="GT",O325&gt;VLOOKUP(I325,'IIS Wide Rates'!G:I,3,FALSE)),'Point Values'!$B$5,IF(AND(SUM(V325:X325)=0,P325="LT",O325&lt;VLOOKUP(I325,'IIS Wide Rates'!G:I,3,FALSE)),'Point Values'!$B$5,0))</f>
        <v>0</v>
      </c>
      <c r="Z325" s="33">
        <f t="shared" si="53"/>
        <v>0.75</v>
      </c>
    </row>
    <row r="326" spans="1:26" x14ac:dyDescent="0.25">
      <c r="A326" t="s">
        <v>107</v>
      </c>
      <c r="B326" t="s">
        <v>1097</v>
      </c>
      <c r="C326" s="46">
        <v>10601</v>
      </c>
      <c r="D326" s="46">
        <v>10601</v>
      </c>
      <c r="I326" s="33" t="str">
        <f>VLOOKUP(LEFT(J326,7),Measures!K:L,2,FALSE)</f>
        <v>1.21</v>
      </c>
      <c r="J326" s="33" t="str">
        <f t="shared" si="46"/>
        <v>MQE0733 - Vaccination lot number is present</v>
      </c>
      <c r="K326" s="33" t="str">
        <f t="shared" si="47"/>
        <v>eClinicalWorks V12</v>
      </c>
      <c r="L326" s="33">
        <f>VLOOKUP(K326,'EHR-Patient Count'!K:M,2,FALSE)</f>
        <v>3490</v>
      </c>
      <c r="M326" s="33">
        <f>VLOOKUP(K326,'EHR-Patient Count'!K:M,3,FALSE)</f>
        <v>13</v>
      </c>
      <c r="N326" s="33">
        <f t="shared" si="48"/>
        <v>10601</v>
      </c>
      <c r="O326" s="37">
        <f t="shared" si="49"/>
        <v>1</v>
      </c>
      <c r="P326" s="33" t="str">
        <f>VLOOKUP(LEFT(J326,7),Measures!K:V,12,FALSE)</f>
        <v>GT</v>
      </c>
      <c r="Q326" s="33" t="str">
        <f>VLOOKUP(LEFT(J326,7),Measures!K:W,13,FALSE)</f>
        <v>99%</v>
      </c>
      <c r="R326" s="33" t="str">
        <f t="shared" si="52"/>
        <v>PASS</v>
      </c>
      <c r="S326" s="33" t="b">
        <f t="shared" si="45"/>
        <v>0</v>
      </c>
      <c r="T326" s="33" t="b">
        <f t="shared" si="50"/>
        <v>0</v>
      </c>
      <c r="U326" s="33" t="str">
        <f t="shared" si="51"/>
        <v>PASS</v>
      </c>
      <c r="V326" s="33">
        <f>IF(AND(VLOOKUP(I326,Measures!B:I,7,FALSE)="Y",U326="PASS"),'Point Values'!$B$2,0)</f>
        <v>0</v>
      </c>
      <c r="W326" s="33">
        <f>IF(AND(VLOOKUP(I326,Measures!B:I,8,FALSE)="Y",U326="PASS"),'Point Values'!$B$3,0)</f>
        <v>0.75</v>
      </c>
      <c r="X326" s="33">
        <f>IF(AND(SUM(V326:W326)=0,U326="PASS"),'Point Values'!$B$4,0)</f>
        <v>0</v>
      </c>
      <c r="Y326" s="33">
        <f>IF(AND(SUM(V326:X326)=0,P326="GT",O326&gt;VLOOKUP(I326,'IIS Wide Rates'!G:I,3,FALSE)),'Point Values'!$B$5,IF(AND(SUM(V326:X326)=0,P326="LT",O326&lt;VLOOKUP(I326,'IIS Wide Rates'!G:I,3,FALSE)),'Point Values'!$B$5,0))</f>
        <v>0</v>
      </c>
      <c r="Z326" s="33">
        <f t="shared" si="53"/>
        <v>0.75</v>
      </c>
    </row>
    <row r="327" spans="1:26" x14ac:dyDescent="0.25">
      <c r="A327" t="s">
        <v>107</v>
      </c>
      <c r="B327" t="s">
        <v>1106</v>
      </c>
      <c r="C327" s="46">
        <v>5205</v>
      </c>
      <c r="D327" s="46">
        <v>5205</v>
      </c>
      <c r="I327" s="33" t="str">
        <f>VLOOKUP(LEFT(J327,7),Measures!K:L,2,FALSE)</f>
        <v>1.21</v>
      </c>
      <c r="J327" s="33" t="str">
        <f t="shared" si="46"/>
        <v>MQE0733 - Vaccination lot number is present</v>
      </c>
      <c r="K327" s="33" t="str">
        <f t="shared" si="47"/>
        <v>Experity EHR</v>
      </c>
      <c r="L327" s="33">
        <f>VLOOKUP(K327,'EHR-Patient Count'!K:M,2,FALSE)</f>
        <v>552</v>
      </c>
      <c r="M327" s="33">
        <f>VLOOKUP(K327,'EHR-Patient Count'!K:M,3,FALSE)</f>
        <v>5</v>
      </c>
      <c r="N327" s="33">
        <f t="shared" si="48"/>
        <v>5205</v>
      </c>
      <c r="O327" s="37">
        <f t="shared" si="49"/>
        <v>1</v>
      </c>
      <c r="P327" s="33" t="str">
        <f>VLOOKUP(LEFT(J327,7),Measures!K:V,12,FALSE)</f>
        <v>GT</v>
      </c>
      <c r="Q327" s="33" t="str">
        <f>VLOOKUP(LEFT(J327,7),Measures!K:W,13,FALSE)</f>
        <v>99%</v>
      </c>
      <c r="R327" s="33" t="str">
        <f t="shared" si="52"/>
        <v>PASS</v>
      </c>
      <c r="S327" s="33" t="b">
        <f t="shared" si="45"/>
        <v>0</v>
      </c>
      <c r="T327" s="33" t="b">
        <f t="shared" si="50"/>
        <v>0</v>
      </c>
      <c r="U327" s="33" t="str">
        <f t="shared" si="51"/>
        <v>PASS</v>
      </c>
      <c r="V327" s="33">
        <f>IF(AND(VLOOKUP(I327,Measures!B:I,7,FALSE)="Y",U327="PASS"),'Point Values'!$B$2,0)</f>
        <v>0</v>
      </c>
      <c r="W327" s="33">
        <f>IF(AND(VLOOKUP(I327,Measures!B:I,8,FALSE)="Y",U327="PASS"),'Point Values'!$B$3,0)</f>
        <v>0.75</v>
      </c>
      <c r="X327" s="33">
        <f>IF(AND(SUM(V327:W327)=0,U327="PASS"),'Point Values'!$B$4,0)</f>
        <v>0</v>
      </c>
      <c r="Y327" s="33">
        <f>IF(AND(SUM(V327:X327)=0,P327="GT",O327&gt;VLOOKUP(I327,'IIS Wide Rates'!G:I,3,FALSE)),'Point Values'!$B$5,IF(AND(SUM(V327:X327)=0,P327="LT",O327&lt;VLOOKUP(I327,'IIS Wide Rates'!G:I,3,FALSE)),'Point Values'!$B$5,0))</f>
        <v>0</v>
      </c>
      <c r="Z327" s="33">
        <f t="shared" si="53"/>
        <v>0.75</v>
      </c>
    </row>
    <row r="328" spans="1:26" x14ac:dyDescent="0.25">
      <c r="A328" t="s">
        <v>107</v>
      </c>
      <c r="B328" t="s">
        <v>1109</v>
      </c>
      <c r="C328" s="46">
        <v>887</v>
      </c>
      <c r="D328" s="46">
        <v>887</v>
      </c>
      <c r="I328" s="33" t="str">
        <f>VLOOKUP(LEFT(J328,7),Measures!K:L,2,FALSE)</f>
        <v>1.21</v>
      </c>
      <c r="J328" s="33" t="str">
        <f t="shared" si="46"/>
        <v>MQE0733 - Vaccination lot number is present</v>
      </c>
      <c r="K328" s="33" t="str">
        <f t="shared" si="47"/>
        <v>OpenEMR (Open Source)</v>
      </c>
      <c r="L328" s="33">
        <f>VLOOKUP(K328,'EHR-Patient Count'!K:M,2,FALSE)</f>
        <v>85</v>
      </c>
      <c r="M328" s="33">
        <f>VLOOKUP(K328,'EHR-Patient Count'!K:M,3,FALSE)</f>
        <v>4</v>
      </c>
      <c r="N328" s="33">
        <f t="shared" si="48"/>
        <v>887</v>
      </c>
      <c r="O328" s="37">
        <f t="shared" si="49"/>
        <v>1</v>
      </c>
      <c r="P328" s="33" t="str">
        <f>VLOOKUP(LEFT(J328,7),Measures!K:V,12,FALSE)</f>
        <v>GT</v>
      </c>
      <c r="Q328" s="33" t="str">
        <f>VLOOKUP(LEFT(J328,7),Measures!K:W,13,FALSE)</f>
        <v>99%</v>
      </c>
      <c r="R328" s="33" t="str">
        <f t="shared" si="52"/>
        <v>PASS</v>
      </c>
      <c r="S328" s="33" t="b">
        <f t="shared" si="45"/>
        <v>0</v>
      </c>
      <c r="T328" s="33" t="b">
        <f t="shared" si="50"/>
        <v>0</v>
      </c>
      <c r="U328" s="33" t="str">
        <f t="shared" si="51"/>
        <v>PASS</v>
      </c>
      <c r="V328" s="33">
        <f>IF(AND(VLOOKUP(I328,Measures!B:I,7,FALSE)="Y",U328="PASS"),'Point Values'!$B$2,0)</f>
        <v>0</v>
      </c>
      <c r="W328" s="33">
        <f>IF(AND(VLOOKUP(I328,Measures!B:I,8,FALSE)="Y",U328="PASS"),'Point Values'!$B$3,0)</f>
        <v>0.75</v>
      </c>
      <c r="X328" s="33">
        <f>IF(AND(SUM(V328:W328)=0,U328="PASS"),'Point Values'!$B$4,0)</f>
        <v>0</v>
      </c>
      <c r="Y328" s="33">
        <f>IF(AND(SUM(V328:X328)=0,P328="GT",O328&gt;VLOOKUP(I328,'IIS Wide Rates'!G:I,3,FALSE)),'Point Values'!$B$5,IF(AND(SUM(V328:X328)=0,P328="LT",O328&lt;VLOOKUP(I328,'IIS Wide Rates'!G:I,3,FALSE)),'Point Values'!$B$5,0))</f>
        <v>0</v>
      </c>
      <c r="Z328" s="33">
        <f t="shared" si="53"/>
        <v>0.75</v>
      </c>
    </row>
    <row r="329" spans="1:26" x14ac:dyDescent="0.25">
      <c r="A329" t="s">
        <v>107</v>
      </c>
      <c r="B329" t="s">
        <v>1096</v>
      </c>
      <c r="C329" s="46">
        <v>23620</v>
      </c>
      <c r="D329" s="46">
        <v>23620</v>
      </c>
      <c r="I329" s="33" t="str">
        <f>VLOOKUP(LEFT(J329,7),Measures!K:L,2,FALSE)</f>
        <v>1.21</v>
      </c>
      <c r="J329" s="33" t="str">
        <f t="shared" si="46"/>
        <v>MQE0733 - Vaccination lot number is present</v>
      </c>
      <c r="K329" s="33" t="str">
        <f t="shared" si="47"/>
        <v>Athems Clinicals</v>
      </c>
      <c r="L329" s="33">
        <f>VLOOKUP(K329,'EHR-Patient Count'!K:M,2,FALSE)</f>
        <v>3619</v>
      </c>
      <c r="M329" s="33">
        <f>VLOOKUP(K329,'EHR-Patient Count'!K:M,3,FALSE)</f>
        <v>8</v>
      </c>
      <c r="N329" s="33">
        <f t="shared" si="48"/>
        <v>23620</v>
      </c>
      <c r="O329" s="37">
        <f t="shared" si="49"/>
        <v>1</v>
      </c>
      <c r="P329" s="33" t="str">
        <f>VLOOKUP(LEFT(J329,7),Measures!K:V,12,FALSE)</f>
        <v>GT</v>
      </c>
      <c r="Q329" s="33" t="str">
        <f>VLOOKUP(LEFT(J329,7),Measures!K:W,13,FALSE)</f>
        <v>99%</v>
      </c>
      <c r="R329" s="33" t="str">
        <f t="shared" si="52"/>
        <v>PASS</v>
      </c>
      <c r="S329" s="33" t="b">
        <f t="shared" si="45"/>
        <v>0</v>
      </c>
      <c r="T329" s="33" t="b">
        <f t="shared" si="50"/>
        <v>0</v>
      </c>
      <c r="U329" s="33" t="str">
        <f t="shared" si="51"/>
        <v>PASS</v>
      </c>
      <c r="V329" s="33">
        <f>IF(AND(VLOOKUP(I329,Measures!B:I,7,FALSE)="Y",U329="PASS"),'Point Values'!$B$2,0)</f>
        <v>0</v>
      </c>
      <c r="W329" s="33">
        <f>IF(AND(VLOOKUP(I329,Measures!B:I,8,FALSE)="Y",U329="PASS"),'Point Values'!$B$3,0)</f>
        <v>0.75</v>
      </c>
      <c r="X329" s="33">
        <f>IF(AND(SUM(V329:W329)=0,U329="PASS"),'Point Values'!$B$4,0)</f>
        <v>0</v>
      </c>
      <c r="Y329" s="33">
        <f>IF(AND(SUM(V329:X329)=0,P329="GT",O329&gt;VLOOKUP(I329,'IIS Wide Rates'!G:I,3,FALSE)),'Point Values'!$B$5,IF(AND(SUM(V329:X329)=0,P329="LT",O329&lt;VLOOKUP(I329,'IIS Wide Rates'!G:I,3,FALSE)),'Point Values'!$B$5,0))</f>
        <v>0</v>
      </c>
      <c r="Z329" s="33">
        <f t="shared" si="53"/>
        <v>0.75</v>
      </c>
    </row>
    <row r="330" spans="1:26" x14ac:dyDescent="0.25">
      <c r="A330" t="s">
        <v>107</v>
      </c>
      <c r="B330" t="s">
        <v>1100</v>
      </c>
      <c r="C330" s="46">
        <v>1127</v>
      </c>
      <c r="D330" s="46">
        <v>1127</v>
      </c>
      <c r="I330" s="33" t="str">
        <f>VLOOKUP(LEFT(J330,7),Measures!K:L,2,FALSE)</f>
        <v>1.21</v>
      </c>
      <c r="J330" s="33" t="str">
        <f t="shared" si="46"/>
        <v>MQE0733 - Vaccination lot number is present</v>
      </c>
      <c r="K330" s="33" t="str">
        <f t="shared" si="47"/>
        <v>MEDITECH Expanse</v>
      </c>
      <c r="L330" s="33">
        <f>VLOOKUP(K330,'EHR-Patient Count'!K:M,2,FALSE)</f>
        <v>104</v>
      </c>
      <c r="M330" s="33">
        <f>VLOOKUP(K330,'EHR-Patient Count'!K:M,3,FALSE)</f>
        <v>3</v>
      </c>
      <c r="N330" s="33">
        <f t="shared" si="48"/>
        <v>1127</v>
      </c>
      <c r="O330" s="37">
        <f t="shared" si="49"/>
        <v>1</v>
      </c>
      <c r="P330" s="33" t="str">
        <f>VLOOKUP(LEFT(J330,7),Measures!K:V,12,FALSE)</f>
        <v>GT</v>
      </c>
      <c r="Q330" s="33" t="str">
        <f>VLOOKUP(LEFT(J330,7),Measures!K:W,13,FALSE)</f>
        <v>99%</v>
      </c>
      <c r="R330" s="33" t="str">
        <f t="shared" si="52"/>
        <v>PASS</v>
      </c>
      <c r="S330" s="33" t="b">
        <f t="shared" si="45"/>
        <v>0</v>
      </c>
      <c r="T330" s="33" t="b">
        <f t="shared" si="50"/>
        <v>0</v>
      </c>
      <c r="U330" s="33" t="str">
        <f t="shared" si="51"/>
        <v>PASS</v>
      </c>
      <c r="V330" s="33">
        <f>IF(AND(VLOOKUP(I330,Measures!B:I,7,FALSE)="Y",U330="PASS"),'Point Values'!$B$2,0)</f>
        <v>0</v>
      </c>
      <c r="W330" s="33">
        <f>IF(AND(VLOOKUP(I330,Measures!B:I,8,FALSE)="Y",U330="PASS"),'Point Values'!$B$3,0)</f>
        <v>0.75</v>
      </c>
      <c r="X330" s="33">
        <f>IF(AND(SUM(V330:W330)=0,U330="PASS"),'Point Values'!$B$4,0)</f>
        <v>0</v>
      </c>
      <c r="Y330" s="33">
        <f>IF(AND(SUM(V330:X330)=0,P330="GT",O330&gt;VLOOKUP(I330,'IIS Wide Rates'!G:I,3,FALSE)),'Point Values'!$B$5,IF(AND(SUM(V330:X330)=0,P330="LT",O330&lt;VLOOKUP(I330,'IIS Wide Rates'!G:I,3,FALSE)),'Point Values'!$B$5,0))</f>
        <v>0</v>
      </c>
      <c r="Z330" s="33">
        <f t="shared" si="53"/>
        <v>0.75</v>
      </c>
    </row>
    <row r="331" spans="1:26" x14ac:dyDescent="0.25">
      <c r="A331" t="s">
        <v>107</v>
      </c>
      <c r="B331" t="s">
        <v>1103</v>
      </c>
      <c r="C331" s="46">
        <v>1701</v>
      </c>
      <c r="D331" s="46">
        <v>1701</v>
      </c>
      <c r="I331" s="33" t="str">
        <f>VLOOKUP(LEFT(J331,7),Measures!K:L,2,FALSE)</f>
        <v>1.21</v>
      </c>
      <c r="J331" s="33" t="str">
        <f t="shared" si="46"/>
        <v>MQE0733 - Vaccination lot number is present</v>
      </c>
      <c r="K331" s="33" t="str">
        <f t="shared" si="47"/>
        <v>DrChrono EHR</v>
      </c>
      <c r="L331" s="33">
        <f>VLOOKUP(K331,'EHR-Patient Count'!K:M,2,FALSE)</f>
        <v>146</v>
      </c>
      <c r="M331" s="33">
        <f>VLOOKUP(K331,'EHR-Patient Count'!K:M,3,FALSE)</f>
        <v>3</v>
      </c>
      <c r="N331" s="33">
        <f t="shared" si="48"/>
        <v>1701</v>
      </c>
      <c r="O331" s="37">
        <f t="shared" si="49"/>
        <v>1</v>
      </c>
      <c r="P331" s="33" t="str">
        <f>VLOOKUP(LEFT(J331,7),Measures!K:V,12,FALSE)</f>
        <v>GT</v>
      </c>
      <c r="Q331" s="33" t="str">
        <f>VLOOKUP(LEFT(J331,7),Measures!K:W,13,FALSE)</f>
        <v>99%</v>
      </c>
      <c r="R331" s="33" t="str">
        <f t="shared" si="52"/>
        <v>PASS</v>
      </c>
      <c r="S331" s="33" t="b">
        <f t="shared" si="45"/>
        <v>0</v>
      </c>
      <c r="T331" s="33" t="b">
        <f t="shared" si="50"/>
        <v>0</v>
      </c>
      <c r="U331" s="33" t="str">
        <f t="shared" si="51"/>
        <v>PASS</v>
      </c>
      <c r="V331" s="33">
        <f>IF(AND(VLOOKUP(I331,Measures!B:I,7,FALSE)="Y",U331="PASS"),'Point Values'!$B$2,0)</f>
        <v>0</v>
      </c>
      <c r="W331" s="33">
        <f>IF(AND(VLOOKUP(I331,Measures!B:I,8,FALSE)="Y",U331="PASS"),'Point Values'!$B$3,0)</f>
        <v>0.75</v>
      </c>
      <c r="X331" s="33">
        <f>IF(AND(SUM(V331:W331)=0,U331="PASS"),'Point Values'!$B$4,0)</f>
        <v>0</v>
      </c>
      <c r="Y331" s="33">
        <f>IF(AND(SUM(V331:X331)=0,P331="GT",O331&gt;VLOOKUP(I331,'IIS Wide Rates'!G:I,3,FALSE)),'Point Values'!$B$5,IF(AND(SUM(V331:X331)=0,P331="LT",O331&lt;VLOOKUP(I331,'IIS Wide Rates'!G:I,3,FALSE)),'Point Values'!$B$5,0))</f>
        <v>0</v>
      </c>
      <c r="Z331" s="33">
        <f t="shared" si="53"/>
        <v>0.75</v>
      </c>
    </row>
    <row r="332" spans="1:26" x14ac:dyDescent="0.25">
      <c r="A332" t="s">
        <v>107</v>
      </c>
      <c r="B332" t="s">
        <v>1108</v>
      </c>
      <c r="C332" s="46">
        <v>262</v>
      </c>
      <c r="D332" s="46">
        <v>262</v>
      </c>
      <c r="I332" s="33" t="str">
        <f>VLOOKUP(LEFT(J332,7),Measures!K:L,2,FALSE)</f>
        <v>1.21</v>
      </c>
      <c r="J332" s="33" t="str">
        <f t="shared" si="46"/>
        <v>MQE0733 - Vaccination lot number is present</v>
      </c>
      <c r="K332" s="33" t="str">
        <f t="shared" si="47"/>
        <v>MatrixCare EHR</v>
      </c>
      <c r="L332" s="33">
        <f>VLOOKUP(K332,'EHR-Patient Count'!K:M,2,FALSE)</f>
        <v>55</v>
      </c>
      <c r="M332" s="33">
        <f>VLOOKUP(K332,'EHR-Patient Count'!K:M,3,FALSE)</f>
        <v>5</v>
      </c>
      <c r="N332" s="33">
        <f t="shared" si="48"/>
        <v>262</v>
      </c>
      <c r="O332" s="37">
        <f t="shared" si="49"/>
        <v>1</v>
      </c>
      <c r="P332" s="33" t="str">
        <f>VLOOKUP(LEFT(J332,7),Measures!K:V,12,FALSE)</f>
        <v>GT</v>
      </c>
      <c r="Q332" s="33" t="str">
        <f>VLOOKUP(LEFT(J332,7),Measures!K:W,13,FALSE)</f>
        <v>99%</v>
      </c>
      <c r="R332" s="33" t="str">
        <f t="shared" si="52"/>
        <v>PASS</v>
      </c>
      <c r="S332" s="33" t="b">
        <f t="shared" si="45"/>
        <v>0</v>
      </c>
      <c r="T332" s="33" t="b">
        <f t="shared" si="50"/>
        <v>0</v>
      </c>
      <c r="U332" s="33" t="str">
        <f t="shared" si="51"/>
        <v>PASS</v>
      </c>
      <c r="V332" s="33">
        <f>IF(AND(VLOOKUP(I332,Measures!B:I,7,FALSE)="Y",U332="PASS"),'Point Values'!$B$2,0)</f>
        <v>0</v>
      </c>
      <c r="W332" s="33">
        <f>IF(AND(VLOOKUP(I332,Measures!B:I,8,FALSE)="Y",U332="PASS"),'Point Values'!$B$3,0)</f>
        <v>0.75</v>
      </c>
      <c r="X332" s="33">
        <f>IF(AND(SUM(V332:W332)=0,U332="PASS"),'Point Values'!$B$4,0)</f>
        <v>0</v>
      </c>
      <c r="Y332" s="33">
        <f>IF(AND(SUM(V332:X332)=0,P332="GT",O332&gt;VLOOKUP(I332,'IIS Wide Rates'!G:I,3,FALSE)),'Point Values'!$B$5,IF(AND(SUM(V332:X332)=0,P332="LT",O332&lt;VLOOKUP(I332,'IIS Wide Rates'!G:I,3,FALSE)),'Point Values'!$B$5,0))</f>
        <v>0</v>
      </c>
      <c r="Z332" s="33">
        <f t="shared" si="53"/>
        <v>0.75</v>
      </c>
    </row>
    <row r="333" spans="1:26" x14ac:dyDescent="0.25">
      <c r="A333" t="s">
        <v>107</v>
      </c>
      <c r="B333" t="s">
        <v>1099</v>
      </c>
      <c r="C333" s="46">
        <v>2600</v>
      </c>
      <c r="D333" s="46">
        <v>2600</v>
      </c>
      <c r="I333" s="33" t="str">
        <f>VLOOKUP(LEFT(J333,7),Measures!K:L,2,FALSE)</f>
        <v>1.21</v>
      </c>
      <c r="J333" s="33" t="str">
        <f t="shared" si="46"/>
        <v>MQE0733 - Vaccination lot number is present</v>
      </c>
      <c r="K333" s="33" t="str">
        <f t="shared" si="47"/>
        <v>Veradigm EHR (formerly Allscripts)</v>
      </c>
      <c r="L333" s="33">
        <f>VLOOKUP(K333,'EHR-Patient Count'!K:M,2,FALSE)</f>
        <v>369</v>
      </c>
      <c r="M333" s="33">
        <f>VLOOKUP(K333,'EHR-Patient Count'!K:M,3,FALSE)</f>
        <v>13</v>
      </c>
      <c r="N333" s="33">
        <f t="shared" si="48"/>
        <v>2600</v>
      </c>
      <c r="O333" s="37">
        <f t="shared" si="49"/>
        <v>1</v>
      </c>
      <c r="P333" s="33" t="str">
        <f>VLOOKUP(LEFT(J333,7),Measures!K:V,12,FALSE)</f>
        <v>GT</v>
      </c>
      <c r="Q333" s="33" t="str">
        <f>VLOOKUP(LEFT(J333,7),Measures!K:W,13,FALSE)</f>
        <v>99%</v>
      </c>
      <c r="R333" s="33" t="str">
        <f t="shared" si="52"/>
        <v>PASS</v>
      </c>
      <c r="S333" s="33" t="b">
        <f t="shared" si="45"/>
        <v>0</v>
      </c>
      <c r="T333" s="33" t="b">
        <f t="shared" si="50"/>
        <v>0</v>
      </c>
      <c r="U333" s="33" t="str">
        <f t="shared" si="51"/>
        <v>PASS</v>
      </c>
      <c r="V333" s="33">
        <f>IF(AND(VLOOKUP(I333,Measures!B:I,7,FALSE)="Y",U333="PASS"),'Point Values'!$B$2,0)</f>
        <v>0</v>
      </c>
      <c r="W333" s="33">
        <f>IF(AND(VLOOKUP(I333,Measures!B:I,8,FALSE)="Y",U333="PASS"),'Point Values'!$B$3,0)</f>
        <v>0.75</v>
      </c>
      <c r="X333" s="33">
        <f>IF(AND(SUM(V333:W333)=0,U333="PASS"),'Point Values'!$B$4,0)</f>
        <v>0</v>
      </c>
      <c r="Y333" s="33">
        <f>IF(AND(SUM(V333:X333)=0,P333="GT",O333&gt;VLOOKUP(I333,'IIS Wide Rates'!G:I,3,FALSE)),'Point Values'!$B$5,IF(AND(SUM(V333:X333)=0,P333="LT",O333&lt;VLOOKUP(I333,'IIS Wide Rates'!G:I,3,FALSE)),'Point Values'!$B$5,0))</f>
        <v>0</v>
      </c>
      <c r="Z333" s="33">
        <f t="shared" si="53"/>
        <v>0.75</v>
      </c>
    </row>
    <row r="334" spans="1:26" x14ac:dyDescent="0.25">
      <c r="A334" t="s">
        <v>107</v>
      </c>
      <c r="B334" t="s">
        <v>1095</v>
      </c>
      <c r="C334" s="46">
        <v>64</v>
      </c>
      <c r="D334" s="46">
        <v>64</v>
      </c>
      <c r="I334" s="33" t="str">
        <f>VLOOKUP(LEFT(J334,7),Measures!K:L,2,FALSE)</f>
        <v>1.21</v>
      </c>
      <c r="J334" s="33" t="str">
        <f t="shared" si="46"/>
        <v>MQE0733 - Vaccination lot number is present</v>
      </c>
      <c r="K334" s="33" t="str">
        <f t="shared" si="47"/>
        <v>Epic Systems (EpicCare)</v>
      </c>
      <c r="L334" s="33">
        <f>VLOOKUP(K334,'EHR-Patient Count'!K:M,2,FALSE)</f>
        <v>14</v>
      </c>
      <c r="M334" s="33">
        <f>VLOOKUP(K334,'EHR-Patient Count'!K:M,3,FALSE)</f>
        <v>1</v>
      </c>
      <c r="N334" s="33">
        <f t="shared" si="48"/>
        <v>64</v>
      </c>
      <c r="O334" s="37">
        <f t="shared" si="49"/>
        <v>1</v>
      </c>
      <c r="P334" s="33" t="str">
        <f>VLOOKUP(LEFT(J334,7),Measures!K:V,12,FALSE)</f>
        <v>GT</v>
      </c>
      <c r="Q334" s="33" t="str">
        <f>VLOOKUP(LEFT(J334,7),Measures!K:W,13,FALSE)</f>
        <v>99%</v>
      </c>
      <c r="R334" s="33" t="str">
        <f t="shared" si="52"/>
        <v>PASS</v>
      </c>
      <c r="S334" s="33" t="b">
        <f t="shared" si="45"/>
        <v>0</v>
      </c>
      <c r="T334" s="33" t="b">
        <f t="shared" si="50"/>
        <v>0</v>
      </c>
      <c r="U334" s="33" t="str">
        <f t="shared" si="51"/>
        <v>PASS</v>
      </c>
      <c r="V334" s="33">
        <f>IF(AND(VLOOKUP(I334,Measures!B:I,7,FALSE)="Y",U334="PASS"),'Point Values'!$B$2,0)</f>
        <v>0</v>
      </c>
      <c r="W334" s="33">
        <f>IF(AND(VLOOKUP(I334,Measures!B:I,8,FALSE)="Y",U334="PASS"),'Point Values'!$B$3,0)</f>
        <v>0.75</v>
      </c>
      <c r="X334" s="33">
        <f>IF(AND(SUM(V334:W334)=0,U334="PASS"),'Point Values'!$B$4,0)</f>
        <v>0</v>
      </c>
      <c r="Y334" s="33">
        <f>IF(AND(SUM(V334:X334)=0,P334="GT",O334&gt;VLOOKUP(I334,'IIS Wide Rates'!G:I,3,FALSE)),'Point Values'!$B$5,IF(AND(SUM(V334:X334)=0,P334="LT",O334&lt;VLOOKUP(I334,'IIS Wide Rates'!G:I,3,FALSE)),'Point Values'!$B$5,0))</f>
        <v>0</v>
      </c>
      <c r="Z334" s="33">
        <f t="shared" si="53"/>
        <v>0.75</v>
      </c>
    </row>
    <row r="335" spans="1:26" x14ac:dyDescent="0.25">
      <c r="A335" t="s">
        <v>107</v>
      </c>
      <c r="B335" t="s">
        <v>1098</v>
      </c>
      <c r="C335" s="46">
        <v>25</v>
      </c>
      <c r="D335" s="46">
        <v>25</v>
      </c>
      <c r="I335" s="33" t="str">
        <f>VLOOKUP(LEFT(J335,7),Measures!K:L,2,FALSE)</f>
        <v>1.21</v>
      </c>
      <c r="J335" s="33" t="str">
        <f t="shared" si="46"/>
        <v>MQE0733 - Vaccination lot number is present</v>
      </c>
      <c r="K335" s="33" t="str">
        <f t="shared" si="47"/>
        <v>NextGen Enterprise EHR</v>
      </c>
      <c r="L335" s="33">
        <f>VLOOKUP(K335,'EHR-Patient Count'!K:M,2,FALSE)</f>
        <v>5</v>
      </c>
      <c r="M335" s="33">
        <f>VLOOKUP(K335,'EHR-Patient Count'!K:M,3,FALSE)</f>
        <v>2</v>
      </c>
      <c r="N335" s="33">
        <f t="shared" si="48"/>
        <v>25</v>
      </c>
      <c r="O335" s="37">
        <f t="shared" si="49"/>
        <v>1</v>
      </c>
      <c r="P335" s="33" t="str">
        <f>VLOOKUP(LEFT(J335,7),Measures!K:V,12,FALSE)</f>
        <v>GT</v>
      </c>
      <c r="Q335" s="33" t="str">
        <f>VLOOKUP(LEFT(J335,7),Measures!K:W,13,FALSE)</f>
        <v>99%</v>
      </c>
      <c r="R335" s="33" t="str">
        <f t="shared" si="52"/>
        <v>PASS</v>
      </c>
      <c r="S335" s="33" t="b">
        <f t="shared" si="45"/>
        <v>0</v>
      </c>
      <c r="T335" s="33" t="b">
        <f t="shared" si="50"/>
        <v>0</v>
      </c>
      <c r="U335" s="33" t="str">
        <f t="shared" si="51"/>
        <v>PASS</v>
      </c>
      <c r="V335" s="33">
        <f>IF(AND(VLOOKUP(I335,Measures!B:I,7,FALSE)="Y",U335="PASS"),'Point Values'!$B$2,0)</f>
        <v>0</v>
      </c>
      <c r="W335" s="33">
        <f>IF(AND(VLOOKUP(I335,Measures!B:I,8,FALSE)="Y",U335="PASS"),'Point Values'!$B$3,0)</f>
        <v>0.75</v>
      </c>
      <c r="X335" s="33">
        <f>IF(AND(SUM(V335:W335)=0,U335="PASS"),'Point Values'!$B$4,0)</f>
        <v>0</v>
      </c>
      <c r="Y335" s="33">
        <f>IF(AND(SUM(V335:X335)=0,P335="GT",O335&gt;VLOOKUP(I335,'IIS Wide Rates'!G:I,3,FALSE)),'Point Values'!$B$5,IF(AND(SUM(V335:X335)=0,P335="LT",O335&lt;VLOOKUP(I335,'IIS Wide Rates'!G:I,3,FALSE)),'Point Values'!$B$5,0))</f>
        <v>0</v>
      </c>
      <c r="Z335" s="33">
        <f t="shared" si="53"/>
        <v>0.75</v>
      </c>
    </row>
    <row r="336" spans="1:26" x14ac:dyDescent="0.25">
      <c r="A336" t="s">
        <v>107</v>
      </c>
      <c r="B336" t="s">
        <v>1101</v>
      </c>
      <c r="C336" s="46">
        <v>39</v>
      </c>
      <c r="D336" s="46">
        <v>39</v>
      </c>
      <c r="I336" s="33" t="str">
        <f>VLOOKUP(LEFT(J336,7),Measures!K:L,2,FALSE)</f>
        <v>1.21</v>
      </c>
      <c r="J336" s="33" t="str">
        <f t="shared" si="46"/>
        <v>MQE0733 - Vaccination lot number is present</v>
      </c>
      <c r="K336" s="33" t="str">
        <f t="shared" si="47"/>
        <v>Greenway Health (Prime Suite)</v>
      </c>
      <c r="L336" s="33">
        <f>VLOOKUP(K336,'EHR-Patient Count'!K:M,2,FALSE)</f>
        <v>9</v>
      </c>
      <c r="M336" s="33">
        <f>VLOOKUP(K336,'EHR-Patient Count'!K:M,3,FALSE)</f>
        <v>1</v>
      </c>
      <c r="N336" s="33">
        <f t="shared" si="48"/>
        <v>39</v>
      </c>
      <c r="O336" s="37">
        <f t="shared" si="49"/>
        <v>1</v>
      </c>
      <c r="P336" s="33" t="str">
        <f>VLOOKUP(LEFT(J336,7),Measures!K:V,12,FALSE)</f>
        <v>GT</v>
      </c>
      <c r="Q336" s="33" t="str">
        <f>VLOOKUP(LEFT(J336,7),Measures!K:W,13,FALSE)</f>
        <v>99%</v>
      </c>
      <c r="R336" s="33" t="str">
        <f t="shared" si="52"/>
        <v>PASS</v>
      </c>
      <c r="S336" s="33" t="b">
        <f t="shared" si="45"/>
        <v>0</v>
      </c>
      <c r="T336" s="33" t="b">
        <f t="shared" si="50"/>
        <v>0</v>
      </c>
      <c r="U336" s="33" t="str">
        <f t="shared" si="51"/>
        <v>PASS</v>
      </c>
      <c r="V336" s="33">
        <f>IF(AND(VLOOKUP(I336,Measures!B:I,7,FALSE)="Y",U336="PASS"),'Point Values'!$B$2,0)</f>
        <v>0</v>
      </c>
      <c r="W336" s="33">
        <f>IF(AND(VLOOKUP(I336,Measures!B:I,8,FALSE)="Y",U336="PASS"),'Point Values'!$B$3,0)</f>
        <v>0.75</v>
      </c>
      <c r="X336" s="33">
        <f>IF(AND(SUM(V336:W336)=0,U336="PASS"),'Point Values'!$B$4,0)</f>
        <v>0</v>
      </c>
      <c r="Y336" s="33">
        <f>IF(AND(SUM(V336:X336)=0,P336="GT",O336&gt;VLOOKUP(I336,'IIS Wide Rates'!G:I,3,FALSE)),'Point Values'!$B$5,IF(AND(SUM(V336:X336)=0,P336="LT",O336&lt;VLOOKUP(I336,'IIS Wide Rates'!G:I,3,FALSE)),'Point Values'!$B$5,0))</f>
        <v>0</v>
      </c>
      <c r="Z336" s="33">
        <f t="shared" si="53"/>
        <v>0.75</v>
      </c>
    </row>
    <row r="337" spans="1:26" x14ac:dyDescent="0.25">
      <c r="A337" t="s">
        <v>107</v>
      </c>
      <c r="B337" t="s">
        <v>1105</v>
      </c>
      <c r="C337" s="46">
        <v>3</v>
      </c>
      <c r="D337" s="46">
        <v>3</v>
      </c>
      <c r="I337" s="33" t="str">
        <f>VLOOKUP(LEFT(J337,7),Measures!K:L,2,FALSE)</f>
        <v>1.21</v>
      </c>
      <c r="J337" s="33" t="str">
        <f t="shared" si="46"/>
        <v>MQE0733 - Vaccination lot number is present</v>
      </c>
      <c r="K337" s="33" t="str">
        <f t="shared" si="47"/>
        <v>CompuGroup Medical (CGM APRIMA)</v>
      </c>
      <c r="L337" s="33">
        <f>VLOOKUP(K337,'EHR-Patient Count'!K:M,2,FALSE)</f>
        <v>2</v>
      </c>
      <c r="M337" s="33">
        <f>VLOOKUP(K337,'EHR-Patient Count'!K:M,3,FALSE)</f>
        <v>1</v>
      </c>
      <c r="N337" s="33">
        <f t="shared" si="48"/>
        <v>3</v>
      </c>
      <c r="O337" s="37">
        <f t="shared" si="49"/>
        <v>1</v>
      </c>
      <c r="P337" s="33" t="str">
        <f>VLOOKUP(LEFT(J337,7),Measures!K:V,12,FALSE)</f>
        <v>GT</v>
      </c>
      <c r="Q337" s="33" t="str">
        <f>VLOOKUP(LEFT(J337,7),Measures!K:W,13,FALSE)</f>
        <v>99%</v>
      </c>
      <c r="R337" s="33" t="str">
        <f t="shared" si="52"/>
        <v>PASS</v>
      </c>
      <c r="S337" s="33" t="b">
        <f t="shared" si="45"/>
        <v>0</v>
      </c>
      <c r="T337" s="33" t="b">
        <f t="shared" si="50"/>
        <v>0</v>
      </c>
      <c r="U337" s="33" t="str">
        <f t="shared" si="51"/>
        <v>PASS</v>
      </c>
      <c r="V337" s="33">
        <f>IF(AND(VLOOKUP(I337,Measures!B:I,7,FALSE)="Y",U337="PASS"),'Point Values'!$B$2,0)</f>
        <v>0</v>
      </c>
      <c r="W337" s="33">
        <f>IF(AND(VLOOKUP(I337,Measures!B:I,8,FALSE)="Y",U337="PASS"),'Point Values'!$B$3,0)</f>
        <v>0.75</v>
      </c>
      <c r="X337" s="33">
        <f>IF(AND(SUM(V337:W337)=0,U337="PASS"),'Point Values'!$B$4,0)</f>
        <v>0</v>
      </c>
      <c r="Y337" s="33">
        <f>IF(AND(SUM(V337:X337)=0,P337="GT",O337&gt;VLOOKUP(I337,'IIS Wide Rates'!G:I,3,FALSE)),'Point Values'!$B$5,IF(AND(SUM(V337:X337)=0,P337="LT",O337&lt;VLOOKUP(I337,'IIS Wide Rates'!G:I,3,FALSE)),'Point Values'!$B$5,0))</f>
        <v>0</v>
      </c>
      <c r="Z337" s="33">
        <f t="shared" si="53"/>
        <v>0.75</v>
      </c>
    </row>
    <row r="338" spans="1:26" x14ac:dyDescent="0.25">
      <c r="A338" t="s">
        <v>109</v>
      </c>
      <c r="B338" t="s">
        <v>52</v>
      </c>
      <c r="C338" s="46">
        <v>3112</v>
      </c>
      <c r="D338" s="46">
        <v>3115</v>
      </c>
      <c r="I338" s="33" t="str">
        <f>VLOOKUP(LEFT(J338,7),Measures!K:L,2,FALSE)</f>
        <v>1.22</v>
      </c>
      <c r="J338" s="33" t="str">
        <f t="shared" si="46"/>
        <v>MQE0732 - Vaccination lot expiration date is present</v>
      </c>
      <c r="K338" s="33" t="str">
        <f t="shared" si="47"/>
        <v>No EHR Specified</v>
      </c>
      <c r="L338" s="33">
        <f>VLOOKUP(K338,'EHR-Patient Count'!K:M,2,FALSE)</f>
        <v>537</v>
      </c>
      <c r="M338" s="33">
        <f>VLOOKUP(K338,'EHR-Patient Count'!K:M,3,FALSE)</f>
        <v>20</v>
      </c>
      <c r="N338" s="33">
        <f t="shared" si="48"/>
        <v>3112</v>
      </c>
      <c r="O338" s="37">
        <f t="shared" si="49"/>
        <v>0.99903691813804174</v>
      </c>
      <c r="P338" s="33" t="str">
        <f>VLOOKUP(LEFT(J338,7),Measures!K:V,12,FALSE)</f>
        <v>GT</v>
      </c>
      <c r="Q338" s="33" t="str">
        <f>VLOOKUP(LEFT(J338,7),Measures!K:W,13,FALSE)</f>
        <v>99%</v>
      </c>
      <c r="R338" s="33" t="str">
        <f t="shared" si="52"/>
        <v>PASS</v>
      </c>
      <c r="S338" s="33" t="b">
        <f t="shared" si="45"/>
        <v>0</v>
      </c>
      <c r="T338" s="33" t="b">
        <f t="shared" si="50"/>
        <v>0</v>
      </c>
      <c r="U338" s="33" t="str">
        <f t="shared" si="51"/>
        <v>PASS</v>
      </c>
      <c r="V338" s="33">
        <f>IF(AND(VLOOKUP(I338,Measures!B:I,7,FALSE)="Y",U338="PASS"),'Point Values'!$B$2,0)</f>
        <v>0</v>
      </c>
      <c r="W338" s="33">
        <f>IF(AND(VLOOKUP(I338,Measures!B:I,8,FALSE)="Y",U338="PASS"),'Point Values'!$B$3,0)</f>
        <v>0</v>
      </c>
      <c r="X338" s="33">
        <f>IF(AND(SUM(V338:W338)=0,U338="PASS"),'Point Values'!$B$4,0)</f>
        <v>0.5</v>
      </c>
      <c r="Y338" s="33">
        <f>IF(AND(SUM(V338:X338)=0,P338="GT",O338&gt;VLOOKUP(I338,'IIS Wide Rates'!G:I,3,FALSE)),'Point Values'!$B$5,IF(AND(SUM(V338:X338)=0,P338="LT",O338&lt;VLOOKUP(I338,'IIS Wide Rates'!G:I,3,FALSE)),'Point Values'!$B$5,0))</f>
        <v>0</v>
      </c>
      <c r="Z338" s="33">
        <f t="shared" si="53"/>
        <v>0.5</v>
      </c>
    </row>
    <row r="339" spans="1:26" x14ac:dyDescent="0.25">
      <c r="A339" t="s">
        <v>109</v>
      </c>
      <c r="B339" t="s">
        <v>1107</v>
      </c>
      <c r="C339" s="46">
        <v>3061</v>
      </c>
      <c r="D339" s="46">
        <v>3061</v>
      </c>
      <c r="I339" s="33" t="str">
        <f>VLOOKUP(LEFT(J339,7),Measures!K:L,2,FALSE)</f>
        <v>1.22</v>
      </c>
      <c r="J339" s="33" t="str">
        <f t="shared" si="46"/>
        <v>MQE0732 - Vaccination lot expiration date is present</v>
      </c>
      <c r="K339" s="33" t="str">
        <f t="shared" si="47"/>
        <v>NetSmart MyEvolv</v>
      </c>
      <c r="L339" s="33">
        <f>VLOOKUP(K339,'EHR-Patient Count'!K:M,2,FALSE)</f>
        <v>1995</v>
      </c>
      <c r="M339" s="33">
        <f>VLOOKUP(K339,'EHR-Patient Count'!K:M,3,FALSE)</f>
        <v>8</v>
      </c>
      <c r="N339" s="33">
        <f t="shared" si="48"/>
        <v>3061</v>
      </c>
      <c r="O339" s="37">
        <f t="shared" si="49"/>
        <v>1</v>
      </c>
      <c r="P339" s="33" t="str">
        <f>VLOOKUP(LEFT(J339,7),Measures!K:V,12,FALSE)</f>
        <v>GT</v>
      </c>
      <c r="Q339" s="33" t="str">
        <f>VLOOKUP(LEFT(J339,7),Measures!K:W,13,FALSE)</f>
        <v>99%</v>
      </c>
      <c r="R339" s="33" t="str">
        <f t="shared" si="52"/>
        <v>PASS</v>
      </c>
      <c r="S339" s="33" t="b">
        <f t="shared" si="45"/>
        <v>0</v>
      </c>
      <c r="T339" s="33" t="b">
        <f t="shared" si="50"/>
        <v>0</v>
      </c>
      <c r="U339" s="33" t="str">
        <f t="shared" si="51"/>
        <v>PASS</v>
      </c>
      <c r="V339" s="33">
        <f>IF(AND(VLOOKUP(I339,Measures!B:I,7,FALSE)="Y",U339="PASS"),'Point Values'!$B$2,0)</f>
        <v>0</v>
      </c>
      <c r="W339" s="33">
        <f>IF(AND(VLOOKUP(I339,Measures!B:I,8,FALSE)="Y",U339="PASS"),'Point Values'!$B$3,0)</f>
        <v>0</v>
      </c>
      <c r="X339" s="33">
        <f>IF(AND(SUM(V339:W339)=0,U339="PASS"),'Point Values'!$B$4,0)</f>
        <v>0.5</v>
      </c>
      <c r="Y339" s="33">
        <f>IF(AND(SUM(V339:X339)=0,P339="GT",O339&gt;VLOOKUP(I339,'IIS Wide Rates'!G:I,3,FALSE)),'Point Values'!$B$5,IF(AND(SUM(V339:X339)=0,P339="LT",O339&lt;VLOOKUP(I339,'IIS Wide Rates'!G:I,3,FALSE)),'Point Values'!$B$5,0))</f>
        <v>0</v>
      </c>
      <c r="Z339" s="33">
        <f t="shared" si="53"/>
        <v>0.5</v>
      </c>
    </row>
    <row r="340" spans="1:26" x14ac:dyDescent="0.25">
      <c r="A340" t="s">
        <v>109</v>
      </c>
      <c r="B340" t="s">
        <v>1104</v>
      </c>
      <c r="C340" s="46">
        <v>129823</v>
      </c>
      <c r="D340" s="46">
        <v>129825</v>
      </c>
      <c r="I340" s="33" t="str">
        <f>VLOOKUP(LEFT(J340,7),Measures!K:L,2,FALSE)</f>
        <v>1.22</v>
      </c>
      <c r="J340" s="33" t="str">
        <f t="shared" si="46"/>
        <v>MQE0732 - Vaccination lot expiration date is present</v>
      </c>
      <c r="K340" s="33" t="str">
        <f t="shared" si="47"/>
        <v>Azalea Health EHR</v>
      </c>
      <c r="L340" s="33">
        <f>VLOOKUP(K340,'EHR-Patient Count'!K:M,2,FALSE)</f>
        <v>18286</v>
      </c>
      <c r="M340" s="33">
        <f>VLOOKUP(K340,'EHR-Patient Count'!K:M,3,FALSE)</f>
        <v>116</v>
      </c>
      <c r="N340" s="33">
        <f t="shared" si="48"/>
        <v>129823</v>
      </c>
      <c r="O340" s="37">
        <f t="shared" si="49"/>
        <v>0.99998459464663969</v>
      </c>
      <c r="P340" s="33" t="str">
        <f>VLOOKUP(LEFT(J340,7),Measures!K:V,12,FALSE)</f>
        <v>GT</v>
      </c>
      <c r="Q340" s="33" t="str">
        <f>VLOOKUP(LEFT(J340,7),Measures!K:W,13,FALSE)</f>
        <v>99%</v>
      </c>
      <c r="R340" s="33" t="str">
        <f t="shared" si="52"/>
        <v>PASS</v>
      </c>
      <c r="S340" s="33" t="b">
        <f t="shared" si="45"/>
        <v>0</v>
      </c>
      <c r="T340" s="33" t="b">
        <f t="shared" si="50"/>
        <v>0</v>
      </c>
      <c r="U340" s="33" t="str">
        <f t="shared" si="51"/>
        <v>PASS</v>
      </c>
      <c r="V340" s="33">
        <f>IF(AND(VLOOKUP(I340,Measures!B:I,7,FALSE)="Y",U340="PASS"),'Point Values'!$B$2,0)</f>
        <v>0</v>
      </c>
      <c r="W340" s="33">
        <f>IF(AND(VLOOKUP(I340,Measures!B:I,8,FALSE)="Y",U340="PASS"),'Point Values'!$B$3,0)</f>
        <v>0</v>
      </c>
      <c r="X340" s="33">
        <f>IF(AND(SUM(V340:W340)=0,U340="PASS"),'Point Values'!$B$4,0)</f>
        <v>0.5</v>
      </c>
      <c r="Y340" s="33">
        <f>IF(AND(SUM(V340:X340)=0,P340="GT",O340&gt;VLOOKUP(I340,'IIS Wide Rates'!G:I,3,FALSE)),'Point Values'!$B$5,IF(AND(SUM(V340:X340)=0,P340="LT",O340&lt;VLOOKUP(I340,'IIS Wide Rates'!G:I,3,FALSE)),'Point Values'!$B$5,0))</f>
        <v>0</v>
      </c>
      <c r="Z340" s="33">
        <f t="shared" si="53"/>
        <v>0.5</v>
      </c>
    </row>
    <row r="341" spans="1:26" x14ac:dyDescent="0.25">
      <c r="A341" t="s">
        <v>109</v>
      </c>
      <c r="B341" t="s">
        <v>1102</v>
      </c>
      <c r="C341" s="46">
        <v>14705</v>
      </c>
      <c r="D341" s="46">
        <v>14705</v>
      </c>
      <c r="I341" s="33" t="str">
        <f>VLOOKUP(LEFT(J341,7),Measures!K:L,2,FALSE)</f>
        <v>1.22</v>
      </c>
      <c r="J341" s="33" t="str">
        <f t="shared" si="46"/>
        <v>MQE0732 - Vaccination lot expiration date is present</v>
      </c>
      <c r="K341" s="33" t="str">
        <f t="shared" si="47"/>
        <v>AdvancedMD EHR</v>
      </c>
      <c r="L341" s="33">
        <f>VLOOKUP(K341,'EHR-Patient Count'!K:M,2,FALSE)</f>
        <v>2221</v>
      </c>
      <c r="M341" s="33">
        <f>VLOOKUP(K341,'EHR-Patient Count'!K:M,3,FALSE)</f>
        <v>8</v>
      </c>
      <c r="N341" s="33">
        <f t="shared" si="48"/>
        <v>14705</v>
      </c>
      <c r="O341" s="37">
        <f t="shared" si="49"/>
        <v>1</v>
      </c>
      <c r="P341" s="33" t="str">
        <f>VLOOKUP(LEFT(J341,7),Measures!K:V,12,FALSE)</f>
        <v>GT</v>
      </c>
      <c r="Q341" s="33" t="str">
        <f>VLOOKUP(LEFT(J341,7),Measures!K:W,13,FALSE)</f>
        <v>99%</v>
      </c>
      <c r="R341" s="33" t="str">
        <f t="shared" si="52"/>
        <v>PASS</v>
      </c>
      <c r="S341" s="33" t="b">
        <f t="shared" si="45"/>
        <v>0</v>
      </c>
      <c r="T341" s="33" t="b">
        <f t="shared" si="50"/>
        <v>0</v>
      </c>
      <c r="U341" s="33" t="str">
        <f t="shared" si="51"/>
        <v>PASS</v>
      </c>
      <c r="V341" s="33">
        <f>IF(AND(VLOOKUP(I341,Measures!B:I,7,FALSE)="Y",U341="PASS"),'Point Values'!$B$2,0)</f>
        <v>0</v>
      </c>
      <c r="W341" s="33">
        <f>IF(AND(VLOOKUP(I341,Measures!B:I,8,FALSE)="Y",U341="PASS"),'Point Values'!$B$3,0)</f>
        <v>0</v>
      </c>
      <c r="X341" s="33">
        <f>IF(AND(SUM(V341:W341)=0,U341="PASS"),'Point Values'!$B$4,0)</f>
        <v>0.5</v>
      </c>
      <c r="Y341" s="33">
        <f>IF(AND(SUM(V341:X341)=0,P341="GT",O341&gt;VLOOKUP(I341,'IIS Wide Rates'!G:I,3,FALSE)),'Point Values'!$B$5,IF(AND(SUM(V341:X341)=0,P341="LT",O341&lt;VLOOKUP(I341,'IIS Wide Rates'!G:I,3,FALSE)),'Point Values'!$B$5,0))</f>
        <v>0</v>
      </c>
      <c r="Z341" s="33">
        <f t="shared" si="53"/>
        <v>0.5</v>
      </c>
    </row>
    <row r="342" spans="1:26" x14ac:dyDescent="0.25">
      <c r="A342" t="s">
        <v>109</v>
      </c>
      <c r="B342" t="s">
        <v>1097</v>
      </c>
      <c r="C342" s="46">
        <v>10601</v>
      </c>
      <c r="D342" s="46">
        <v>10601</v>
      </c>
      <c r="I342" s="33" t="str">
        <f>VLOOKUP(LEFT(J342,7),Measures!K:L,2,FALSE)</f>
        <v>1.22</v>
      </c>
      <c r="J342" s="33" t="str">
        <f t="shared" si="46"/>
        <v>MQE0732 - Vaccination lot expiration date is present</v>
      </c>
      <c r="K342" s="33" t="str">
        <f t="shared" si="47"/>
        <v>eClinicalWorks V12</v>
      </c>
      <c r="L342" s="33">
        <f>VLOOKUP(K342,'EHR-Patient Count'!K:M,2,FALSE)</f>
        <v>3490</v>
      </c>
      <c r="M342" s="33">
        <f>VLOOKUP(K342,'EHR-Patient Count'!K:M,3,FALSE)</f>
        <v>13</v>
      </c>
      <c r="N342" s="33">
        <f t="shared" si="48"/>
        <v>10601</v>
      </c>
      <c r="O342" s="37">
        <f t="shared" si="49"/>
        <v>1</v>
      </c>
      <c r="P342" s="33" t="str">
        <f>VLOOKUP(LEFT(J342,7),Measures!K:V,12,FALSE)</f>
        <v>GT</v>
      </c>
      <c r="Q342" s="33" t="str">
        <f>VLOOKUP(LEFT(J342,7),Measures!K:W,13,FALSE)</f>
        <v>99%</v>
      </c>
      <c r="R342" s="33" t="str">
        <f t="shared" si="52"/>
        <v>PASS</v>
      </c>
      <c r="S342" s="33" t="b">
        <f t="shared" si="45"/>
        <v>0</v>
      </c>
      <c r="T342" s="33" t="b">
        <f t="shared" si="50"/>
        <v>0</v>
      </c>
      <c r="U342" s="33" t="str">
        <f t="shared" si="51"/>
        <v>PASS</v>
      </c>
      <c r="V342" s="33">
        <f>IF(AND(VLOOKUP(I342,Measures!B:I,7,FALSE)="Y",U342="PASS"),'Point Values'!$B$2,0)</f>
        <v>0</v>
      </c>
      <c r="W342" s="33">
        <f>IF(AND(VLOOKUP(I342,Measures!B:I,8,FALSE)="Y",U342="PASS"),'Point Values'!$B$3,0)</f>
        <v>0</v>
      </c>
      <c r="X342" s="33">
        <f>IF(AND(SUM(V342:W342)=0,U342="PASS"),'Point Values'!$B$4,0)</f>
        <v>0.5</v>
      </c>
      <c r="Y342" s="33">
        <f>IF(AND(SUM(V342:X342)=0,P342="GT",O342&gt;VLOOKUP(I342,'IIS Wide Rates'!G:I,3,FALSE)),'Point Values'!$B$5,IF(AND(SUM(V342:X342)=0,P342="LT",O342&lt;VLOOKUP(I342,'IIS Wide Rates'!G:I,3,FALSE)),'Point Values'!$B$5,0))</f>
        <v>0</v>
      </c>
      <c r="Z342" s="33">
        <f t="shared" si="53"/>
        <v>0.5</v>
      </c>
    </row>
    <row r="343" spans="1:26" x14ac:dyDescent="0.25">
      <c r="A343" t="s">
        <v>109</v>
      </c>
      <c r="B343" t="s">
        <v>1106</v>
      </c>
      <c r="C343" s="46">
        <v>5205</v>
      </c>
      <c r="D343" s="46">
        <v>5205</v>
      </c>
      <c r="I343" s="33" t="str">
        <f>VLOOKUP(LEFT(J343,7),Measures!K:L,2,FALSE)</f>
        <v>1.22</v>
      </c>
      <c r="J343" s="33" t="str">
        <f t="shared" si="46"/>
        <v>MQE0732 - Vaccination lot expiration date is present</v>
      </c>
      <c r="K343" s="33" t="str">
        <f t="shared" si="47"/>
        <v>Experity EHR</v>
      </c>
      <c r="L343" s="33">
        <f>VLOOKUP(K343,'EHR-Patient Count'!K:M,2,FALSE)</f>
        <v>552</v>
      </c>
      <c r="M343" s="33">
        <f>VLOOKUP(K343,'EHR-Patient Count'!K:M,3,FALSE)</f>
        <v>5</v>
      </c>
      <c r="N343" s="33">
        <f t="shared" si="48"/>
        <v>5205</v>
      </c>
      <c r="O343" s="37">
        <f t="shared" si="49"/>
        <v>1</v>
      </c>
      <c r="P343" s="33" t="str">
        <f>VLOOKUP(LEFT(J343,7),Measures!K:V,12,FALSE)</f>
        <v>GT</v>
      </c>
      <c r="Q343" s="33" t="str">
        <f>VLOOKUP(LEFT(J343,7),Measures!K:W,13,FALSE)</f>
        <v>99%</v>
      </c>
      <c r="R343" s="33" t="str">
        <f t="shared" si="52"/>
        <v>PASS</v>
      </c>
      <c r="S343" s="33" t="b">
        <f t="shared" si="45"/>
        <v>0</v>
      </c>
      <c r="T343" s="33" t="b">
        <f t="shared" si="50"/>
        <v>0</v>
      </c>
      <c r="U343" s="33" t="str">
        <f t="shared" si="51"/>
        <v>PASS</v>
      </c>
      <c r="V343" s="33">
        <f>IF(AND(VLOOKUP(I343,Measures!B:I,7,FALSE)="Y",U343="PASS"),'Point Values'!$B$2,0)</f>
        <v>0</v>
      </c>
      <c r="W343" s="33">
        <f>IF(AND(VLOOKUP(I343,Measures!B:I,8,FALSE)="Y",U343="PASS"),'Point Values'!$B$3,0)</f>
        <v>0</v>
      </c>
      <c r="X343" s="33">
        <f>IF(AND(SUM(V343:W343)=0,U343="PASS"),'Point Values'!$B$4,0)</f>
        <v>0.5</v>
      </c>
      <c r="Y343" s="33">
        <f>IF(AND(SUM(V343:X343)=0,P343="GT",O343&gt;VLOOKUP(I343,'IIS Wide Rates'!G:I,3,FALSE)),'Point Values'!$B$5,IF(AND(SUM(V343:X343)=0,P343="LT",O343&lt;VLOOKUP(I343,'IIS Wide Rates'!G:I,3,FALSE)),'Point Values'!$B$5,0))</f>
        <v>0</v>
      </c>
      <c r="Z343" s="33">
        <f t="shared" si="53"/>
        <v>0.5</v>
      </c>
    </row>
    <row r="344" spans="1:26" x14ac:dyDescent="0.25">
      <c r="A344" t="s">
        <v>109</v>
      </c>
      <c r="B344" t="s">
        <v>1109</v>
      </c>
      <c r="C344" s="46">
        <v>887</v>
      </c>
      <c r="D344" s="46">
        <v>887</v>
      </c>
      <c r="I344" s="33" t="str">
        <f>VLOOKUP(LEFT(J344,7),Measures!K:L,2,FALSE)</f>
        <v>1.22</v>
      </c>
      <c r="J344" s="33" t="str">
        <f t="shared" si="46"/>
        <v>MQE0732 - Vaccination lot expiration date is present</v>
      </c>
      <c r="K344" s="33" t="str">
        <f t="shared" si="47"/>
        <v>OpenEMR (Open Source)</v>
      </c>
      <c r="L344" s="33">
        <f>VLOOKUP(K344,'EHR-Patient Count'!K:M,2,FALSE)</f>
        <v>85</v>
      </c>
      <c r="M344" s="33">
        <f>VLOOKUP(K344,'EHR-Patient Count'!K:M,3,FALSE)</f>
        <v>4</v>
      </c>
      <c r="N344" s="33">
        <f t="shared" si="48"/>
        <v>887</v>
      </c>
      <c r="O344" s="37">
        <f t="shared" si="49"/>
        <v>1</v>
      </c>
      <c r="P344" s="33" t="str">
        <f>VLOOKUP(LEFT(J344,7),Measures!K:V,12,FALSE)</f>
        <v>GT</v>
      </c>
      <c r="Q344" s="33" t="str">
        <f>VLOOKUP(LEFT(J344,7),Measures!K:W,13,FALSE)</f>
        <v>99%</v>
      </c>
      <c r="R344" s="33" t="str">
        <f t="shared" si="52"/>
        <v>PASS</v>
      </c>
      <c r="S344" s="33" t="b">
        <f t="shared" si="45"/>
        <v>0</v>
      </c>
      <c r="T344" s="33" t="b">
        <f t="shared" si="50"/>
        <v>0</v>
      </c>
      <c r="U344" s="33" t="str">
        <f t="shared" si="51"/>
        <v>PASS</v>
      </c>
      <c r="V344" s="33">
        <f>IF(AND(VLOOKUP(I344,Measures!B:I,7,FALSE)="Y",U344="PASS"),'Point Values'!$B$2,0)</f>
        <v>0</v>
      </c>
      <c r="W344" s="33">
        <f>IF(AND(VLOOKUP(I344,Measures!B:I,8,FALSE)="Y",U344="PASS"),'Point Values'!$B$3,0)</f>
        <v>0</v>
      </c>
      <c r="X344" s="33">
        <f>IF(AND(SUM(V344:W344)=0,U344="PASS"),'Point Values'!$B$4,0)</f>
        <v>0.5</v>
      </c>
      <c r="Y344" s="33">
        <f>IF(AND(SUM(V344:X344)=0,P344="GT",O344&gt;VLOOKUP(I344,'IIS Wide Rates'!G:I,3,FALSE)),'Point Values'!$B$5,IF(AND(SUM(V344:X344)=0,P344="LT",O344&lt;VLOOKUP(I344,'IIS Wide Rates'!G:I,3,FALSE)),'Point Values'!$B$5,0))</f>
        <v>0</v>
      </c>
      <c r="Z344" s="33">
        <f t="shared" si="53"/>
        <v>0.5</v>
      </c>
    </row>
    <row r="345" spans="1:26" x14ac:dyDescent="0.25">
      <c r="A345" t="s">
        <v>109</v>
      </c>
      <c r="B345" t="s">
        <v>1096</v>
      </c>
      <c r="C345" s="46">
        <v>23620</v>
      </c>
      <c r="D345" s="46">
        <v>23620</v>
      </c>
      <c r="I345" s="33" t="str">
        <f>VLOOKUP(LEFT(J345,7),Measures!K:L,2,FALSE)</f>
        <v>1.22</v>
      </c>
      <c r="J345" s="33" t="str">
        <f t="shared" si="46"/>
        <v>MQE0732 - Vaccination lot expiration date is present</v>
      </c>
      <c r="K345" s="33" t="str">
        <f t="shared" si="47"/>
        <v>Athems Clinicals</v>
      </c>
      <c r="L345" s="33">
        <f>VLOOKUP(K345,'EHR-Patient Count'!K:M,2,FALSE)</f>
        <v>3619</v>
      </c>
      <c r="M345" s="33">
        <f>VLOOKUP(K345,'EHR-Patient Count'!K:M,3,FALSE)</f>
        <v>8</v>
      </c>
      <c r="N345" s="33">
        <f t="shared" si="48"/>
        <v>23620</v>
      </c>
      <c r="O345" s="37">
        <f t="shared" si="49"/>
        <v>1</v>
      </c>
      <c r="P345" s="33" t="str">
        <f>VLOOKUP(LEFT(J345,7),Measures!K:V,12,FALSE)</f>
        <v>GT</v>
      </c>
      <c r="Q345" s="33" t="str">
        <f>VLOOKUP(LEFT(J345,7),Measures!K:W,13,FALSE)</f>
        <v>99%</v>
      </c>
      <c r="R345" s="33" t="str">
        <f t="shared" si="52"/>
        <v>PASS</v>
      </c>
      <c r="S345" s="33" t="b">
        <f t="shared" si="45"/>
        <v>0</v>
      </c>
      <c r="T345" s="33" t="b">
        <f t="shared" si="50"/>
        <v>0</v>
      </c>
      <c r="U345" s="33" t="str">
        <f t="shared" si="51"/>
        <v>PASS</v>
      </c>
      <c r="V345" s="33">
        <f>IF(AND(VLOOKUP(I345,Measures!B:I,7,FALSE)="Y",U345="PASS"),'Point Values'!$B$2,0)</f>
        <v>0</v>
      </c>
      <c r="W345" s="33">
        <f>IF(AND(VLOOKUP(I345,Measures!B:I,8,FALSE)="Y",U345="PASS"),'Point Values'!$B$3,0)</f>
        <v>0</v>
      </c>
      <c r="X345" s="33">
        <f>IF(AND(SUM(V345:W345)=0,U345="PASS"),'Point Values'!$B$4,0)</f>
        <v>0.5</v>
      </c>
      <c r="Y345" s="33">
        <f>IF(AND(SUM(V345:X345)=0,P345="GT",O345&gt;VLOOKUP(I345,'IIS Wide Rates'!G:I,3,FALSE)),'Point Values'!$B$5,IF(AND(SUM(V345:X345)=0,P345="LT",O345&lt;VLOOKUP(I345,'IIS Wide Rates'!G:I,3,FALSE)),'Point Values'!$B$5,0))</f>
        <v>0</v>
      </c>
      <c r="Z345" s="33">
        <f t="shared" si="53"/>
        <v>0.5</v>
      </c>
    </row>
    <row r="346" spans="1:26" x14ac:dyDescent="0.25">
      <c r="A346" t="s">
        <v>109</v>
      </c>
      <c r="B346" t="s">
        <v>1100</v>
      </c>
      <c r="C346" s="46">
        <v>1127</v>
      </c>
      <c r="D346" s="46">
        <v>1127</v>
      </c>
      <c r="I346" s="33" t="str">
        <f>VLOOKUP(LEFT(J346,7),Measures!K:L,2,FALSE)</f>
        <v>1.22</v>
      </c>
      <c r="J346" s="33" t="str">
        <f t="shared" si="46"/>
        <v>MQE0732 - Vaccination lot expiration date is present</v>
      </c>
      <c r="K346" s="33" t="str">
        <f t="shared" si="47"/>
        <v>MEDITECH Expanse</v>
      </c>
      <c r="L346" s="33">
        <f>VLOOKUP(K346,'EHR-Patient Count'!K:M,2,FALSE)</f>
        <v>104</v>
      </c>
      <c r="M346" s="33">
        <f>VLOOKUP(K346,'EHR-Patient Count'!K:M,3,FALSE)</f>
        <v>3</v>
      </c>
      <c r="N346" s="33">
        <f t="shared" si="48"/>
        <v>1127</v>
      </c>
      <c r="O346" s="37">
        <f t="shared" si="49"/>
        <v>1</v>
      </c>
      <c r="P346" s="33" t="str">
        <f>VLOOKUP(LEFT(J346,7),Measures!K:V,12,FALSE)</f>
        <v>GT</v>
      </c>
      <c r="Q346" s="33" t="str">
        <f>VLOOKUP(LEFT(J346,7),Measures!K:W,13,FALSE)</f>
        <v>99%</v>
      </c>
      <c r="R346" s="33" t="str">
        <f t="shared" si="52"/>
        <v>PASS</v>
      </c>
      <c r="S346" s="33" t="b">
        <f t="shared" si="45"/>
        <v>0</v>
      </c>
      <c r="T346" s="33" t="b">
        <f t="shared" si="50"/>
        <v>0</v>
      </c>
      <c r="U346" s="33" t="str">
        <f t="shared" si="51"/>
        <v>PASS</v>
      </c>
      <c r="V346" s="33">
        <f>IF(AND(VLOOKUP(I346,Measures!B:I,7,FALSE)="Y",U346="PASS"),'Point Values'!$B$2,0)</f>
        <v>0</v>
      </c>
      <c r="W346" s="33">
        <f>IF(AND(VLOOKUP(I346,Measures!B:I,8,FALSE)="Y",U346="PASS"),'Point Values'!$B$3,0)</f>
        <v>0</v>
      </c>
      <c r="X346" s="33">
        <f>IF(AND(SUM(V346:W346)=0,U346="PASS"),'Point Values'!$B$4,0)</f>
        <v>0.5</v>
      </c>
      <c r="Y346" s="33">
        <f>IF(AND(SUM(V346:X346)=0,P346="GT",O346&gt;VLOOKUP(I346,'IIS Wide Rates'!G:I,3,FALSE)),'Point Values'!$B$5,IF(AND(SUM(V346:X346)=0,P346="LT",O346&lt;VLOOKUP(I346,'IIS Wide Rates'!G:I,3,FALSE)),'Point Values'!$B$5,0))</f>
        <v>0</v>
      </c>
      <c r="Z346" s="33">
        <f t="shared" si="53"/>
        <v>0.5</v>
      </c>
    </row>
    <row r="347" spans="1:26" x14ac:dyDescent="0.25">
      <c r="A347" t="s">
        <v>109</v>
      </c>
      <c r="B347" t="s">
        <v>1103</v>
      </c>
      <c r="C347" s="46">
        <v>1701</v>
      </c>
      <c r="D347" s="46">
        <v>1701</v>
      </c>
      <c r="I347" s="33" t="str">
        <f>VLOOKUP(LEFT(J347,7),Measures!K:L,2,FALSE)</f>
        <v>1.22</v>
      </c>
      <c r="J347" s="33" t="str">
        <f t="shared" si="46"/>
        <v>MQE0732 - Vaccination lot expiration date is present</v>
      </c>
      <c r="K347" s="33" t="str">
        <f t="shared" si="47"/>
        <v>DrChrono EHR</v>
      </c>
      <c r="L347" s="33">
        <f>VLOOKUP(K347,'EHR-Patient Count'!K:M,2,FALSE)</f>
        <v>146</v>
      </c>
      <c r="M347" s="33">
        <f>VLOOKUP(K347,'EHR-Patient Count'!K:M,3,FALSE)</f>
        <v>3</v>
      </c>
      <c r="N347" s="33">
        <f t="shared" si="48"/>
        <v>1701</v>
      </c>
      <c r="O347" s="37">
        <f t="shared" si="49"/>
        <v>1</v>
      </c>
      <c r="P347" s="33" t="str">
        <f>VLOOKUP(LEFT(J347,7),Measures!K:V,12,FALSE)</f>
        <v>GT</v>
      </c>
      <c r="Q347" s="33" t="str">
        <f>VLOOKUP(LEFT(J347,7),Measures!K:W,13,FALSE)</f>
        <v>99%</v>
      </c>
      <c r="R347" s="33" t="str">
        <f t="shared" si="52"/>
        <v>PASS</v>
      </c>
      <c r="S347" s="33" t="b">
        <f t="shared" si="45"/>
        <v>0</v>
      </c>
      <c r="T347" s="33" t="b">
        <f t="shared" si="50"/>
        <v>0</v>
      </c>
      <c r="U347" s="33" t="str">
        <f t="shared" si="51"/>
        <v>PASS</v>
      </c>
      <c r="V347" s="33">
        <f>IF(AND(VLOOKUP(I347,Measures!B:I,7,FALSE)="Y",U347="PASS"),'Point Values'!$B$2,0)</f>
        <v>0</v>
      </c>
      <c r="W347" s="33">
        <f>IF(AND(VLOOKUP(I347,Measures!B:I,8,FALSE)="Y",U347="PASS"),'Point Values'!$B$3,0)</f>
        <v>0</v>
      </c>
      <c r="X347" s="33">
        <f>IF(AND(SUM(V347:W347)=0,U347="PASS"),'Point Values'!$B$4,0)</f>
        <v>0.5</v>
      </c>
      <c r="Y347" s="33">
        <f>IF(AND(SUM(V347:X347)=0,P347="GT",O347&gt;VLOOKUP(I347,'IIS Wide Rates'!G:I,3,FALSE)),'Point Values'!$B$5,IF(AND(SUM(V347:X347)=0,P347="LT",O347&lt;VLOOKUP(I347,'IIS Wide Rates'!G:I,3,FALSE)),'Point Values'!$B$5,0))</f>
        <v>0</v>
      </c>
      <c r="Z347" s="33">
        <f t="shared" si="53"/>
        <v>0.5</v>
      </c>
    </row>
    <row r="348" spans="1:26" x14ac:dyDescent="0.25">
      <c r="A348" t="s">
        <v>109</v>
      </c>
      <c r="B348" t="s">
        <v>1108</v>
      </c>
      <c r="C348" s="46">
        <v>262</v>
      </c>
      <c r="D348" s="46">
        <v>262</v>
      </c>
      <c r="I348" s="33" t="str">
        <f>VLOOKUP(LEFT(J348,7),Measures!K:L,2,FALSE)</f>
        <v>1.22</v>
      </c>
      <c r="J348" s="33" t="str">
        <f t="shared" si="46"/>
        <v>MQE0732 - Vaccination lot expiration date is present</v>
      </c>
      <c r="K348" s="33" t="str">
        <f t="shared" si="47"/>
        <v>MatrixCare EHR</v>
      </c>
      <c r="L348" s="33">
        <f>VLOOKUP(K348,'EHR-Patient Count'!K:M,2,FALSE)</f>
        <v>55</v>
      </c>
      <c r="M348" s="33">
        <f>VLOOKUP(K348,'EHR-Patient Count'!K:M,3,FALSE)</f>
        <v>5</v>
      </c>
      <c r="N348" s="33">
        <f t="shared" si="48"/>
        <v>262</v>
      </c>
      <c r="O348" s="37">
        <f t="shared" si="49"/>
        <v>1</v>
      </c>
      <c r="P348" s="33" t="str">
        <f>VLOOKUP(LEFT(J348,7),Measures!K:V,12,FALSE)</f>
        <v>GT</v>
      </c>
      <c r="Q348" s="33" t="str">
        <f>VLOOKUP(LEFT(J348,7),Measures!K:W,13,FALSE)</f>
        <v>99%</v>
      </c>
      <c r="R348" s="33" t="str">
        <f t="shared" si="52"/>
        <v>PASS</v>
      </c>
      <c r="S348" s="33" t="b">
        <f t="shared" si="45"/>
        <v>0</v>
      </c>
      <c r="T348" s="33" t="b">
        <f t="shared" si="50"/>
        <v>0</v>
      </c>
      <c r="U348" s="33" t="str">
        <f t="shared" si="51"/>
        <v>PASS</v>
      </c>
      <c r="V348" s="33">
        <f>IF(AND(VLOOKUP(I348,Measures!B:I,7,FALSE)="Y",U348="PASS"),'Point Values'!$B$2,0)</f>
        <v>0</v>
      </c>
      <c r="W348" s="33">
        <f>IF(AND(VLOOKUP(I348,Measures!B:I,8,FALSE)="Y",U348="PASS"),'Point Values'!$B$3,0)</f>
        <v>0</v>
      </c>
      <c r="X348" s="33">
        <f>IF(AND(SUM(V348:W348)=0,U348="PASS"),'Point Values'!$B$4,0)</f>
        <v>0.5</v>
      </c>
      <c r="Y348" s="33">
        <f>IF(AND(SUM(V348:X348)=0,P348="GT",O348&gt;VLOOKUP(I348,'IIS Wide Rates'!G:I,3,FALSE)),'Point Values'!$B$5,IF(AND(SUM(V348:X348)=0,P348="LT",O348&lt;VLOOKUP(I348,'IIS Wide Rates'!G:I,3,FALSE)),'Point Values'!$B$5,0))</f>
        <v>0</v>
      </c>
      <c r="Z348" s="33">
        <f t="shared" si="53"/>
        <v>0.5</v>
      </c>
    </row>
    <row r="349" spans="1:26" x14ac:dyDescent="0.25">
      <c r="A349" t="s">
        <v>109</v>
      </c>
      <c r="B349" t="s">
        <v>1099</v>
      </c>
      <c r="C349" s="46">
        <v>2598</v>
      </c>
      <c r="D349" s="46">
        <v>2600</v>
      </c>
      <c r="I349" s="33" t="str">
        <f>VLOOKUP(LEFT(J349,7),Measures!K:L,2,FALSE)</f>
        <v>1.22</v>
      </c>
      <c r="J349" s="33" t="str">
        <f t="shared" si="46"/>
        <v>MQE0732 - Vaccination lot expiration date is present</v>
      </c>
      <c r="K349" s="33" t="str">
        <f t="shared" si="47"/>
        <v>Veradigm EHR (formerly Allscripts)</v>
      </c>
      <c r="L349" s="33">
        <f>VLOOKUP(K349,'EHR-Patient Count'!K:M,2,FALSE)</f>
        <v>369</v>
      </c>
      <c r="M349" s="33">
        <f>VLOOKUP(K349,'EHR-Patient Count'!K:M,3,FALSE)</f>
        <v>13</v>
      </c>
      <c r="N349" s="33">
        <f t="shared" si="48"/>
        <v>2598</v>
      </c>
      <c r="O349" s="37">
        <f t="shared" si="49"/>
        <v>0.99923076923076926</v>
      </c>
      <c r="P349" s="33" t="str">
        <f>VLOOKUP(LEFT(J349,7),Measures!K:V,12,FALSE)</f>
        <v>GT</v>
      </c>
      <c r="Q349" s="33" t="str">
        <f>VLOOKUP(LEFT(J349,7),Measures!K:W,13,FALSE)</f>
        <v>99%</v>
      </c>
      <c r="R349" s="33" t="str">
        <f t="shared" si="52"/>
        <v>PASS</v>
      </c>
      <c r="S349" s="33" t="b">
        <f t="shared" si="45"/>
        <v>0</v>
      </c>
      <c r="T349" s="33" t="b">
        <f t="shared" si="50"/>
        <v>0</v>
      </c>
      <c r="U349" s="33" t="str">
        <f t="shared" si="51"/>
        <v>PASS</v>
      </c>
      <c r="V349" s="33">
        <f>IF(AND(VLOOKUP(I349,Measures!B:I,7,FALSE)="Y",U349="PASS"),'Point Values'!$B$2,0)</f>
        <v>0</v>
      </c>
      <c r="W349" s="33">
        <f>IF(AND(VLOOKUP(I349,Measures!B:I,8,FALSE)="Y",U349="PASS"),'Point Values'!$B$3,0)</f>
        <v>0</v>
      </c>
      <c r="X349" s="33">
        <f>IF(AND(SUM(V349:W349)=0,U349="PASS"),'Point Values'!$B$4,0)</f>
        <v>0.5</v>
      </c>
      <c r="Y349" s="33">
        <f>IF(AND(SUM(V349:X349)=0,P349="GT",O349&gt;VLOOKUP(I349,'IIS Wide Rates'!G:I,3,FALSE)),'Point Values'!$B$5,IF(AND(SUM(V349:X349)=0,P349="LT",O349&lt;VLOOKUP(I349,'IIS Wide Rates'!G:I,3,FALSE)),'Point Values'!$B$5,0))</f>
        <v>0</v>
      </c>
      <c r="Z349" s="33">
        <f t="shared" si="53"/>
        <v>0.5</v>
      </c>
    </row>
    <row r="350" spans="1:26" x14ac:dyDescent="0.25">
      <c r="A350" t="s">
        <v>109</v>
      </c>
      <c r="B350" t="s">
        <v>1095</v>
      </c>
      <c r="C350" s="46">
        <v>64</v>
      </c>
      <c r="D350" s="46">
        <v>64</v>
      </c>
      <c r="I350" s="33" t="str">
        <f>VLOOKUP(LEFT(J350,7),Measures!K:L,2,FALSE)</f>
        <v>1.22</v>
      </c>
      <c r="J350" s="33" t="str">
        <f t="shared" si="46"/>
        <v>MQE0732 - Vaccination lot expiration date is present</v>
      </c>
      <c r="K350" s="33" t="str">
        <f t="shared" si="47"/>
        <v>Epic Systems (EpicCare)</v>
      </c>
      <c r="L350" s="33">
        <f>VLOOKUP(K350,'EHR-Patient Count'!K:M,2,FALSE)</f>
        <v>14</v>
      </c>
      <c r="M350" s="33">
        <f>VLOOKUP(K350,'EHR-Patient Count'!K:M,3,FALSE)</f>
        <v>1</v>
      </c>
      <c r="N350" s="33">
        <f t="shared" si="48"/>
        <v>64</v>
      </c>
      <c r="O350" s="37">
        <f t="shared" si="49"/>
        <v>1</v>
      </c>
      <c r="P350" s="33" t="str">
        <f>VLOOKUP(LEFT(J350,7),Measures!K:V,12,FALSE)</f>
        <v>GT</v>
      </c>
      <c r="Q350" s="33" t="str">
        <f>VLOOKUP(LEFT(J350,7),Measures!K:W,13,FALSE)</f>
        <v>99%</v>
      </c>
      <c r="R350" s="33" t="str">
        <f t="shared" si="52"/>
        <v>PASS</v>
      </c>
      <c r="S350" s="33" t="b">
        <f t="shared" si="45"/>
        <v>0</v>
      </c>
      <c r="T350" s="33" t="b">
        <f t="shared" si="50"/>
        <v>0</v>
      </c>
      <c r="U350" s="33" t="str">
        <f t="shared" si="51"/>
        <v>PASS</v>
      </c>
      <c r="V350" s="33">
        <f>IF(AND(VLOOKUP(I350,Measures!B:I,7,FALSE)="Y",U350="PASS"),'Point Values'!$B$2,0)</f>
        <v>0</v>
      </c>
      <c r="W350" s="33">
        <f>IF(AND(VLOOKUP(I350,Measures!B:I,8,FALSE)="Y",U350="PASS"),'Point Values'!$B$3,0)</f>
        <v>0</v>
      </c>
      <c r="X350" s="33">
        <f>IF(AND(SUM(V350:W350)=0,U350="PASS"),'Point Values'!$B$4,0)</f>
        <v>0.5</v>
      </c>
      <c r="Y350" s="33">
        <f>IF(AND(SUM(V350:X350)=0,P350="GT",O350&gt;VLOOKUP(I350,'IIS Wide Rates'!G:I,3,FALSE)),'Point Values'!$B$5,IF(AND(SUM(V350:X350)=0,P350="LT",O350&lt;VLOOKUP(I350,'IIS Wide Rates'!G:I,3,FALSE)),'Point Values'!$B$5,0))</f>
        <v>0</v>
      </c>
      <c r="Z350" s="33">
        <f t="shared" si="53"/>
        <v>0.5</v>
      </c>
    </row>
    <row r="351" spans="1:26" x14ac:dyDescent="0.25">
      <c r="A351" t="s">
        <v>109</v>
      </c>
      <c r="B351" t="s">
        <v>1098</v>
      </c>
      <c r="C351" s="46">
        <v>25</v>
      </c>
      <c r="D351" s="46">
        <v>25</v>
      </c>
      <c r="I351" s="33" t="str">
        <f>VLOOKUP(LEFT(J351,7),Measures!K:L,2,FALSE)</f>
        <v>1.22</v>
      </c>
      <c r="J351" s="33" t="str">
        <f t="shared" si="46"/>
        <v>MQE0732 - Vaccination lot expiration date is present</v>
      </c>
      <c r="K351" s="33" t="str">
        <f t="shared" si="47"/>
        <v>NextGen Enterprise EHR</v>
      </c>
      <c r="L351" s="33">
        <f>VLOOKUP(K351,'EHR-Patient Count'!K:M,2,FALSE)</f>
        <v>5</v>
      </c>
      <c r="M351" s="33">
        <f>VLOOKUP(K351,'EHR-Patient Count'!K:M,3,FALSE)</f>
        <v>2</v>
      </c>
      <c r="N351" s="33">
        <f t="shared" si="48"/>
        <v>25</v>
      </c>
      <c r="O351" s="37">
        <f t="shared" si="49"/>
        <v>1</v>
      </c>
      <c r="P351" s="33" t="str">
        <f>VLOOKUP(LEFT(J351,7),Measures!K:V,12,FALSE)</f>
        <v>GT</v>
      </c>
      <c r="Q351" s="33" t="str">
        <f>VLOOKUP(LEFT(J351,7),Measures!K:W,13,FALSE)</f>
        <v>99%</v>
      </c>
      <c r="R351" s="33" t="str">
        <f t="shared" si="52"/>
        <v>PASS</v>
      </c>
      <c r="S351" s="33" t="b">
        <f t="shared" si="45"/>
        <v>0</v>
      </c>
      <c r="T351" s="33" t="b">
        <f t="shared" si="50"/>
        <v>0</v>
      </c>
      <c r="U351" s="33" t="str">
        <f t="shared" si="51"/>
        <v>PASS</v>
      </c>
      <c r="V351" s="33">
        <f>IF(AND(VLOOKUP(I351,Measures!B:I,7,FALSE)="Y",U351="PASS"),'Point Values'!$B$2,0)</f>
        <v>0</v>
      </c>
      <c r="W351" s="33">
        <f>IF(AND(VLOOKUP(I351,Measures!B:I,8,FALSE)="Y",U351="PASS"),'Point Values'!$B$3,0)</f>
        <v>0</v>
      </c>
      <c r="X351" s="33">
        <f>IF(AND(SUM(V351:W351)=0,U351="PASS"),'Point Values'!$B$4,0)</f>
        <v>0.5</v>
      </c>
      <c r="Y351" s="33">
        <f>IF(AND(SUM(V351:X351)=0,P351="GT",O351&gt;VLOOKUP(I351,'IIS Wide Rates'!G:I,3,FALSE)),'Point Values'!$B$5,IF(AND(SUM(V351:X351)=0,P351="LT",O351&lt;VLOOKUP(I351,'IIS Wide Rates'!G:I,3,FALSE)),'Point Values'!$B$5,0))</f>
        <v>0</v>
      </c>
      <c r="Z351" s="33">
        <f t="shared" si="53"/>
        <v>0.5</v>
      </c>
    </row>
    <row r="352" spans="1:26" x14ac:dyDescent="0.25">
      <c r="A352" t="s">
        <v>109</v>
      </c>
      <c r="B352" t="s">
        <v>1101</v>
      </c>
      <c r="C352" s="46">
        <v>39</v>
      </c>
      <c r="D352" s="46">
        <v>39</v>
      </c>
      <c r="I352" s="33" t="str">
        <f>VLOOKUP(LEFT(J352,7),Measures!K:L,2,FALSE)</f>
        <v>1.22</v>
      </c>
      <c r="J352" s="33" t="str">
        <f t="shared" si="46"/>
        <v>MQE0732 - Vaccination lot expiration date is present</v>
      </c>
      <c r="K352" s="33" t="str">
        <f t="shared" si="47"/>
        <v>Greenway Health (Prime Suite)</v>
      </c>
      <c r="L352" s="33">
        <f>VLOOKUP(K352,'EHR-Patient Count'!K:M,2,FALSE)</f>
        <v>9</v>
      </c>
      <c r="M352" s="33">
        <f>VLOOKUP(K352,'EHR-Patient Count'!K:M,3,FALSE)</f>
        <v>1</v>
      </c>
      <c r="N352" s="33">
        <f t="shared" si="48"/>
        <v>39</v>
      </c>
      <c r="O352" s="37">
        <f t="shared" si="49"/>
        <v>1</v>
      </c>
      <c r="P352" s="33" t="str">
        <f>VLOOKUP(LEFT(J352,7),Measures!K:V,12,FALSE)</f>
        <v>GT</v>
      </c>
      <c r="Q352" s="33" t="str">
        <f>VLOOKUP(LEFT(J352,7),Measures!K:W,13,FALSE)</f>
        <v>99%</v>
      </c>
      <c r="R352" s="33" t="str">
        <f t="shared" si="52"/>
        <v>PASS</v>
      </c>
      <c r="S352" s="33" t="b">
        <f t="shared" si="45"/>
        <v>0</v>
      </c>
      <c r="T352" s="33" t="b">
        <f t="shared" si="50"/>
        <v>0</v>
      </c>
      <c r="U352" s="33" t="str">
        <f t="shared" si="51"/>
        <v>PASS</v>
      </c>
      <c r="V352" s="33">
        <f>IF(AND(VLOOKUP(I352,Measures!B:I,7,FALSE)="Y",U352="PASS"),'Point Values'!$B$2,0)</f>
        <v>0</v>
      </c>
      <c r="W352" s="33">
        <f>IF(AND(VLOOKUP(I352,Measures!B:I,8,FALSE)="Y",U352="PASS"),'Point Values'!$B$3,0)</f>
        <v>0</v>
      </c>
      <c r="X352" s="33">
        <f>IF(AND(SUM(V352:W352)=0,U352="PASS"),'Point Values'!$B$4,0)</f>
        <v>0.5</v>
      </c>
      <c r="Y352" s="33">
        <f>IF(AND(SUM(V352:X352)=0,P352="GT",O352&gt;VLOOKUP(I352,'IIS Wide Rates'!G:I,3,FALSE)),'Point Values'!$B$5,IF(AND(SUM(V352:X352)=0,P352="LT",O352&lt;VLOOKUP(I352,'IIS Wide Rates'!G:I,3,FALSE)),'Point Values'!$B$5,0))</f>
        <v>0</v>
      </c>
      <c r="Z352" s="33">
        <f t="shared" si="53"/>
        <v>0.5</v>
      </c>
    </row>
    <row r="353" spans="1:26" x14ac:dyDescent="0.25">
      <c r="A353" t="s">
        <v>109</v>
      </c>
      <c r="B353" t="s">
        <v>1105</v>
      </c>
      <c r="C353" s="46">
        <v>3</v>
      </c>
      <c r="D353" s="46">
        <v>3</v>
      </c>
      <c r="I353" s="33" t="str">
        <f>VLOOKUP(LEFT(J353,7),Measures!K:L,2,FALSE)</f>
        <v>1.22</v>
      </c>
      <c r="J353" s="33" t="str">
        <f t="shared" si="46"/>
        <v>MQE0732 - Vaccination lot expiration date is present</v>
      </c>
      <c r="K353" s="33" t="str">
        <f t="shared" si="47"/>
        <v>CompuGroup Medical (CGM APRIMA)</v>
      </c>
      <c r="L353" s="33">
        <f>VLOOKUP(K353,'EHR-Patient Count'!K:M,2,FALSE)</f>
        <v>2</v>
      </c>
      <c r="M353" s="33">
        <f>VLOOKUP(K353,'EHR-Patient Count'!K:M,3,FALSE)</f>
        <v>1</v>
      </c>
      <c r="N353" s="33">
        <f t="shared" si="48"/>
        <v>3</v>
      </c>
      <c r="O353" s="37">
        <f t="shared" si="49"/>
        <v>1</v>
      </c>
      <c r="P353" s="33" t="str">
        <f>VLOOKUP(LEFT(J353,7),Measures!K:V,12,FALSE)</f>
        <v>GT</v>
      </c>
      <c r="Q353" s="33" t="str">
        <f>VLOOKUP(LEFT(J353,7),Measures!K:W,13,FALSE)</f>
        <v>99%</v>
      </c>
      <c r="R353" s="33" t="str">
        <f t="shared" si="52"/>
        <v>PASS</v>
      </c>
      <c r="S353" s="33" t="b">
        <f t="shared" si="45"/>
        <v>0</v>
      </c>
      <c r="T353" s="33" t="b">
        <f t="shared" si="50"/>
        <v>0</v>
      </c>
      <c r="U353" s="33" t="str">
        <f t="shared" si="51"/>
        <v>PASS</v>
      </c>
      <c r="V353" s="33">
        <f>IF(AND(VLOOKUP(I353,Measures!B:I,7,FALSE)="Y",U353="PASS"),'Point Values'!$B$2,0)</f>
        <v>0</v>
      </c>
      <c r="W353" s="33">
        <f>IF(AND(VLOOKUP(I353,Measures!B:I,8,FALSE)="Y",U353="PASS"),'Point Values'!$B$3,0)</f>
        <v>0</v>
      </c>
      <c r="X353" s="33">
        <f>IF(AND(SUM(V353:W353)=0,U353="PASS"),'Point Values'!$B$4,0)</f>
        <v>0.5</v>
      </c>
      <c r="Y353" s="33">
        <f>IF(AND(SUM(V353:X353)=0,P353="GT",O353&gt;VLOOKUP(I353,'IIS Wide Rates'!G:I,3,FALSE)),'Point Values'!$B$5,IF(AND(SUM(V353:X353)=0,P353="LT",O353&lt;VLOOKUP(I353,'IIS Wide Rates'!G:I,3,FALSE)),'Point Values'!$B$5,0))</f>
        <v>0</v>
      </c>
      <c r="Z353" s="33">
        <f t="shared" si="53"/>
        <v>0.5</v>
      </c>
    </row>
    <row r="354" spans="1:26" x14ac:dyDescent="0.25">
      <c r="A354" t="s">
        <v>111</v>
      </c>
      <c r="B354" t="s">
        <v>52</v>
      </c>
      <c r="C354" s="46">
        <v>3115</v>
      </c>
      <c r="D354" s="46">
        <v>3115</v>
      </c>
      <c r="I354" s="33" t="str">
        <f>VLOOKUP(LEFT(J354,7),Measures!K:L,2,FALSE)</f>
        <v>1.23</v>
      </c>
      <c r="J354" s="33" t="str">
        <f t="shared" si="46"/>
        <v>MQE0725 - Vaccination financial eligibility code is present</v>
      </c>
      <c r="K354" s="33" t="str">
        <f t="shared" si="47"/>
        <v>No EHR Specified</v>
      </c>
      <c r="L354" s="33">
        <f>VLOOKUP(K354,'EHR-Patient Count'!K:M,2,FALSE)</f>
        <v>537</v>
      </c>
      <c r="M354" s="33">
        <f>VLOOKUP(K354,'EHR-Patient Count'!K:M,3,FALSE)</f>
        <v>20</v>
      </c>
      <c r="N354" s="33">
        <f t="shared" si="48"/>
        <v>3115</v>
      </c>
      <c r="O354" s="37">
        <f t="shared" si="49"/>
        <v>1</v>
      </c>
      <c r="P354" s="33" t="str">
        <f>VLOOKUP(LEFT(J354,7),Measures!K:V,12,FALSE)</f>
        <v>GT</v>
      </c>
      <c r="Q354" s="33" t="str">
        <f>VLOOKUP(LEFT(J354,7),Measures!K:W,13,FALSE)</f>
        <v>99%</v>
      </c>
      <c r="R354" s="33" t="str">
        <f t="shared" si="52"/>
        <v>PASS</v>
      </c>
      <c r="S354" s="33" t="b">
        <f t="shared" si="45"/>
        <v>0</v>
      </c>
      <c r="T354" s="33" t="b">
        <f t="shared" si="50"/>
        <v>0</v>
      </c>
      <c r="U354" s="33" t="str">
        <f t="shared" si="51"/>
        <v>PASS</v>
      </c>
      <c r="V354" s="33">
        <f>IF(AND(VLOOKUP(I354,Measures!B:I,7,FALSE)="Y",U354="PASS"),'Point Values'!$B$2,0)</f>
        <v>0</v>
      </c>
      <c r="W354" s="33">
        <f>IF(AND(VLOOKUP(I354,Measures!B:I,8,FALSE)="Y",U354="PASS"),'Point Values'!$B$3,0)</f>
        <v>0</v>
      </c>
      <c r="X354" s="33">
        <f>IF(AND(SUM(V354:W354)=0,U354="PASS"),'Point Values'!$B$4,0)</f>
        <v>0.5</v>
      </c>
      <c r="Y354" s="33">
        <f>IF(AND(SUM(V354:X354)=0,P354="GT",O354&gt;VLOOKUP(I354,'IIS Wide Rates'!G:I,3,FALSE)),'Point Values'!$B$5,IF(AND(SUM(V354:X354)=0,P354="LT",O354&lt;VLOOKUP(I354,'IIS Wide Rates'!G:I,3,FALSE)),'Point Values'!$B$5,0))</f>
        <v>0</v>
      </c>
      <c r="Z354" s="33">
        <f t="shared" si="53"/>
        <v>0.5</v>
      </c>
    </row>
    <row r="355" spans="1:26" x14ac:dyDescent="0.25">
      <c r="A355" t="s">
        <v>111</v>
      </c>
      <c r="B355" t="s">
        <v>1107</v>
      </c>
      <c r="C355" s="46">
        <v>3061</v>
      </c>
      <c r="D355" s="46">
        <v>3061</v>
      </c>
      <c r="I355" s="33" t="str">
        <f>VLOOKUP(LEFT(J355,7),Measures!K:L,2,FALSE)</f>
        <v>1.23</v>
      </c>
      <c r="J355" s="33" t="str">
        <f t="shared" si="46"/>
        <v>MQE0725 - Vaccination financial eligibility code is present</v>
      </c>
      <c r="K355" s="33" t="str">
        <f t="shared" si="47"/>
        <v>NetSmart MyEvolv</v>
      </c>
      <c r="L355" s="33">
        <f>VLOOKUP(K355,'EHR-Patient Count'!K:M,2,FALSE)</f>
        <v>1995</v>
      </c>
      <c r="M355" s="33">
        <f>VLOOKUP(K355,'EHR-Patient Count'!K:M,3,FALSE)</f>
        <v>8</v>
      </c>
      <c r="N355" s="33">
        <f t="shared" si="48"/>
        <v>3061</v>
      </c>
      <c r="O355" s="37">
        <f t="shared" si="49"/>
        <v>1</v>
      </c>
      <c r="P355" s="33" t="str">
        <f>VLOOKUP(LEFT(J355,7),Measures!K:V,12,FALSE)</f>
        <v>GT</v>
      </c>
      <c r="Q355" s="33" t="str">
        <f>VLOOKUP(LEFT(J355,7),Measures!K:W,13,FALSE)</f>
        <v>99%</v>
      </c>
      <c r="R355" s="33" t="str">
        <f t="shared" si="52"/>
        <v>PASS</v>
      </c>
      <c r="S355" s="33" t="b">
        <f t="shared" si="45"/>
        <v>0</v>
      </c>
      <c r="T355" s="33" t="b">
        <f t="shared" si="50"/>
        <v>0</v>
      </c>
      <c r="U355" s="33" t="str">
        <f t="shared" si="51"/>
        <v>PASS</v>
      </c>
      <c r="V355" s="33">
        <f>IF(AND(VLOOKUP(I355,Measures!B:I,7,FALSE)="Y",U355="PASS"),'Point Values'!$B$2,0)</f>
        <v>0</v>
      </c>
      <c r="W355" s="33">
        <f>IF(AND(VLOOKUP(I355,Measures!B:I,8,FALSE)="Y",U355="PASS"),'Point Values'!$B$3,0)</f>
        <v>0</v>
      </c>
      <c r="X355" s="33">
        <f>IF(AND(SUM(V355:W355)=0,U355="PASS"),'Point Values'!$B$4,0)</f>
        <v>0.5</v>
      </c>
      <c r="Y355" s="33">
        <f>IF(AND(SUM(V355:X355)=0,P355="GT",O355&gt;VLOOKUP(I355,'IIS Wide Rates'!G:I,3,FALSE)),'Point Values'!$B$5,IF(AND(SUM(V355:X355)=0,P355="LT",O355&lt;VLOOKUP(I355,'IIS Wide Rates'!G:I,3,FALSE)),'Point Values'!$B$5,0))</f>
        <v>0</v>
      </c>
      <c r="Z355" s="33">
        <f t="shared" si="53"/>
        <v>0.5</v>
      </c>
    </row>
    <row r="356" spans="1:26" x14ac:dyDescent="0.25">
      <c r="A356" t="s">
        <v>111</v>
      </c>
      <c r="B356" t="s">
        <v>1104</v>
      </c>
      <c r="C356" s="46">
        <v>129825</v>
      </c>
      <c r="D356" s="46">
        <v>129825</v>
      </c>
      <c r="I356" s="33" t="str">
        <f>VLOOKUP(LEFT(J356,7),Measures!K:L,2,FALSE)</f>
        <v>1.23</v>
      </c>
      <c r="J356" s="33" t="str">
        <f t="shared" si="46"/>
        <v>MQE0725 - Vaccination financial eligibility code is present</v>
      </c>
      <c r="K356" s="33" t="str">
        <f t="shared" si="47"/>
        <v>Azalea Health EHR</v>
      </c>
      <c r="L356" s="33">
        <f>VLOOKUP(K356,'EHR-Patient Count'!K:M,2,FALSE)</f>
        <v>18286</v>
      </c>
      <c r="M356" s="33">
        <f>VLOOKUP(K356,'EHR-Patient Count'!K:M,3,FALSE)</f>
        <v>116</v>
      </c>
      <c r="N356" s="33">
        <f t="shared" si="48"/>
        <v>129825</v>
      </c>
      <c r="O356" s="37">
        <f t="shared" si="49"/>
        <v>1</v>
      </c>
      <c r="P356" s="33" t="str">
        <f>VLOOKUP(LEFT(J356,7),Measures!K:V,12,FALSE)</f>
        <v>GT</v>
      </c>
      <c r="Q356" s="33" t="str">
        <f>VLOOKUP(LEFT(J356,7),Measures!K:W,13,FALSE)</f>
        <v>99%</v>
      </c>
      <c r="R356" s="33" t="str">
        <f t="shared" si="52"/>
        <v>PASS</v>
      </c>
      <c r="S356" s="33" t="b">
        <f t="shared" si="45"/>
        <v>0</v>
      </c>
      <c r="T356" s="33" t="b">
        <f t="shared" si="50"/>
        <v>0</v>
      </c>
      <c r="U356" s="33" t="str">
        <f t="shared" si="51"/>
        <v>PASS</v>
      </c>
      <c r="V356" s="33">
        <f>IF(AND(VLOOKUP(I356,Measures!B:I,7,FALSE)="Y",U356="PASS"),'Point Values'!$B$2,0)</f>
        <v>0</v>
      </c>
      <c r="W356" s="33">
        <f>IF(AND(VLOOKUP(I356,Measures!B:I,8,FALSE)="Y",U356="PASS"),'Point Values'!$B$3,0)</f>
        <v>0</v>
      </c>
      <c r="X356" s="33">
        <f>IF(AND(SUM(V356:W356)=0,U356="PASS"),'Point Values'!$B$4,0)</f>
        <v>0.5</v>
      </c>
      <c r="Y356" s="33">
        <f>IF(AND(SUM(V356:X356)=0,P356="GT",O356&gt;VLOOKUP(I356,'IIS Wide Rates'!G:I,3,FALSE)),'Point Values'!$B$5,IF(AND(SUM(V356:X356)=0,P356="LT",O356&lt;VLOOKUP(I356,'IIS Wide Rates'!G:I,3,FALSE)),'Point Values'!$B$5,0))</f>
        <v>0</v>
      </c>
      <c r="Z356" s="33">
        <f t="shared" si="53"/>
        <v>0.5</v>
      </c>
    </row>
    <row r="357" spans="1:26" x14ac:dyDescent="0.25">
      <c r="A357" t="s">
        <v>111</v>
      </c>
      <c r="B357" t="s">
        <v>1102</v>
      </c>
      <c r="C357" s="46">
        <v>14705</v>
      </c>
      <c r="D357" s="46">
        <v>14705</v>
      </c>
      <c r="I357" s="33" t="str">
        <f>VLOOKUP(LEFT(J357,7),Measures!K:L,2,FALSE)</f>
        <v>1.23</v>
      </c>
      <c r="J357" s="33" t="str">
        <f t="shared" si="46"/>
        <v>MQE0725 - Vaccination financial eligibility code is present</v>
      </c>
      <c r="K357" s="33" t="str">
        <f t="shared" si="47"/>
        <v>AdvancedMD EHR</v>
      </c>
      <c r="L357" s="33">
        <f>VLOOKUP(K357,'EHR-Patient Count'!K:M,2,FALSE)</f>
        <v>2221</v>
      </c>
      <c r="M357" s="33">
        <f>VLOOKUP(K357,'EHR-Patient Count'!K:M,3,FALSE)</f>
        <v>8</v>
      </c>
      <c r="N357" s="33">
        <f t="shared" si="48"/>
        <v>14705</v>
      </c>
      <c r="O357" s="37">
        <f t="shared" si="49"/>
        <v>1</v>
      </c>
      <c r="P357" s="33" t="str">
        <f>VLOOKUP(LEFT(J357,7),Measures!K:V,12,FALSE)</f>
        <v>GT</v>
      </c>
      <c r="Q357" s="33" t="str">
        <f>VLOOKUP(LEFT(J357,7),Measures!K:W,13,FALSE)</f>
        <v>99%</v>
      </c>
      <c r="R357" s="33" t="str">
        <f t="shared" si="52"/>
        <v>PASS</v>
      </c>
      <c r="S357" s="33" t="b">
        <f t="shared" si="45"/>
        <v>0</v>
      </c>
      <c r="T357" s="33" t="b">
        <f t="shared" si="50"/>
        <v>0</v>
      </c>
      <c r="U357" s="33" t="str">
        <f t="shared" si="51"/>
        <v>PASS</v>
      </c>
      <c r="V357" s="33">
        <f>IF(AND(VLOOKUP(I357,Measures!B:I,7,FALSE)="Y",U357="PASS"),'Point Values'!$B$2,0)</f>
        <v>0</v>
      </c>
      <c r="W357" s="33">
        <f>IF(AND(VLOOKUP(I357,Measures!B:I,8,FALSE)="Y",U357="PASS"),'Point Values'!$B$3,0)</f>
        <v>0</v>
      </c>
      <c r="X357" s="33">
        <f>IF(AND(SUM(V357:W357)=0,U357="PASS"),'Point Values'!$B$4,0)</f>
        <v>0.5</v>
      </c>
      <c r="Y357" s="33">
        <f>IF(AND(SUM(V357:X357)=0,P357="GT",O357&gt;VLOOKUP(I357,'IIS Wide Rates'!G:I,3,FALSE)),'Point Values'!$B$5,IF(AND(SUM(V357:X357)=0,P357="LT",O357&lt;VLOOKUP(I357,'IIS Wide Rates'!G:I,3,FALSE)),'Point Values'!$B$5,0))</f>
        <v>0</v>
      </c>
      <c r="Z357" s="33">
        <f t="shared" si="53"/>
        <v>0.5</v>
      </c>
    </row>
    <row r="358" spans="1:26" x14ac:dyDescent="0.25">
      <c r="A358" t="s">
        <v>111</v>
      </c>
      <c r="B358" t="s">
        <v>1097</v>
      </c>
      <c r="C358" s="46">
        <v>10601</v>
      </c>
      <c r="D358" s="46">
        <v>10601</v>
      </c>
      <c r="I358" s="33" t="str">
        <f>VLOOKUP(LEFT(J358,7),Measures!K:L,2,FALSE)</f>
        <v>1.23</v>
      </c>
      <c r="J358" s="33" t="str">
        <f t="shared" si="46"/>
        <v>MQE0725 - Vaccination financial eligibility code is present</v>
      </c>
      <c r="K358" s="33" t="str">
        <f t="shared" si="47"/>
        <v>eClinicalWorks V12</v>
      </c>
      <c r="L358" s="33">
        <f>VLOOKUP(K358,'EHR-Patient Count'!K:M,2,FALSE)</f>
        <v>3490</v>
      </c>
      <c r="M358" s="33">
        <f>VLOOKUP(K358,'EHR-Patient Count'!K:M,3,FALSE)</f>
        <v>13</v>
      </c>
      <c r="N358" s="33">
        <f t="shared" si="48"/>
        <v>10601</v>
      </c>
      <c r="O358" s="37">
        <f t="shared" si="49"/>
        <v>1</v>
      </c>
      <c r="P358" s="33" t="str">
        <f>VLOOKUP(LEFT(J358,7),Measures!K:V,12,FALSE)</f>
        <v>GT</v>
      </c>
      <c r="Q358" s="33" t="str">
        <f>VLOOKUP(LEFT(J358,7),Measures!K:W,13,FALSE)</f>
        <v>99%</v>
      </c>
      <c r="R358" s="33" t="str">
        <f t="shared" si="52"/>
        <v>PASS</v>
      </c>
      <c r="S358" s="33" t="b">
        <f t="shared" si="45"/>
        <v>0</v>
      </c>
      <c r="T358" s="33" t="b">
        <f t="shared" si="50"/>
        <v>0</v>
      </c>
      <c r="U358" s="33" t="str">
        <f t="shared" si="51"/>
        <v>PASS</v>
      </c>
      <c r="V358" s="33">
        <f>IF(AND(VLOOKUP(I358,Measures!B:I,7,FALSE)="Y",U358="PASS"),'Point Values'!$B$2,0)</f>
        <v>0</v>
      </c>
      <c r="W358" s="33">
        <f>IF(AND(VLOOKUP(I358,Measures!B:I,8,FALSE)="Y",U358="PASS"),'Point Values'!$B$3,0)</f>
        <v>0</v>
      </c>
      <c r="X358" s="33">
        <f>IF(AND(SUM(V358:W358)=0,U358="PASS"),'Point Values'!$B$4,0)</f>
        <v>0.5</v>
      </c>
      <c r="Y358" s="33">
        <f>IF(AND(SUM(V358:X358)=0,P358="GT",O358&gt;VLOOKUP(I358,'IIS Wide Rates'!G:I,3,FALSE)),'Point Values'!$B$5,IF(AND(SUM(V358:X358)=0,P358="LT",O358&lt;VLOOKUP(I358,'IIS Wide Rates'!G:I,3,FALSE)),'Point Values'!$B$5,0))</f>
        <v>0</v>
      </c>
      <c r="Z358" s="33">
        <f t="shared" si="53"/>
        <v>0.5</v>
      </c>
    </row>
    <row r="359" spans="1:26" x14ac:dyDescent="0.25">
      <c r="A359" t="s">
        <v>111</v>
      </c>
      <c r="B359" t="s">
        <v>1106</v>
      </c>
      <c r="C359" s="46">
        <v>5205</v>
      </c>
      <c r="D359" s="46">
        <v>5205</v>
      </c>
      <c r="I359" s="33" t="str">
        <f>VLOOKUP(LEFT(J359,7),Measures!K:L,2,FALSE)</f>
        <v>1.23</v>
      </c>
      <c r="J359" s="33" t="str">
        <f t="shared" si="46"/>
        <v>MQE0725 - Vaccination financial eligibility code is present</v>
      </c>
      <c r="K359" s="33" t="str">
        <f t="shared" si="47"/>
        <v>Experity EHR</v>
      </c>
      <c r="L359" s="33">
        <f>VLOOKUP(K359,'EHR-Patient Count'!K:M,2,FALSE)</f>
        <v>552</v>
      </c>
      <c r="M359" s="33">
        <f>VLOOKUP(K359,'EHR-Patient Count'!K:M,3,FALSE)</f>
        <v>5</v>
      </c>
      <c r="N359" s="33">
        <f t="shared" si="48"/>
        <v>5205</v>
      </c>
      <c r="O359" s="37">
        <f t="shared" si="49"/>
        <v>1</v>
      </c>
      <c r="P359" s="33" t="str">
        <f>VLOOKUP(LEFT(J359,7),Measures!K:V,12,FALSE)</f>
        <v>GT</v>
      </c>
      <c r="Q359" s="33" t="str">
        <f>VLOOKUP(LEFT(J359,7),Measures!K:W,13,FALSE)</f>
        <v>99%</v>
      </c>
      <c r="R359" s="33" t="str">
        <f t="shared" si="52"/>
        <v>PASS</v>
      </c>
      <c r="S359" s="33" t="b">
        <f t="shared" si="45"/>
        <v>0</v>
      </c>
      <c r="T359" s="33" t="b">
        <f t="shared" si="50"/>
        <v>0</v>
      </c>
      <c r="U359" s="33" t="str">
        <f t="shared" si="51"/>
        <v>PASS</v>
      </c>
      <c r="V359" s="33">
        <f>IF(AND(VLOOKUP(I359,Measures!B:I,7,FALSE)="Y",U359="PASS"),'Point Values'!$B$2,0)</f>
        <v>0</v>
      </c>
      <c r="W359" s="33">
        <f>IF(AND(VLOOKUP(I359,Measures!B:I,8,FALSE)="Y",U359="PASS"),'Point Values'!$B$3,0)</f>
        <v>0</v>
      </c>
      <c r="X359" s="33">
        <f>IF(AND(SUM(V359:W359)=0,U359="PASS"),'Point Values'!$B$4,0)</f>
        <v>0.5</v>
      </c>
      <c r="Y359" s="33">
        <f>IF(AND(SUM(V359:X359)=0,P359="GT",O359&gt;VLOOKUP(I359,'IIS Wide Rates'!G:I,3,FALSE)),'Point Values'!$B$5,IF(AND(SUM(V359:X359)=0,P359="LT",O359&lt;VLOOKUP(I359,'IIS Wide Rates'!G:I,3,FALSE)),'Point Values'!$B$5,0))</f>
        <v>0</v>
      </c>
      <c r="Z359" s="33">
        <f t="shared" si="53"/>
        <v>0.5</v>
      </c>
    </row>
    <row r="360" spans="1:26" x14ac:dyDescent="0.25">
      <c r="A360" t="s">
        <v>111</v>
      </c>
      <c r="B360" t="s">
        <v>1109</v>
      </c>
      <c r="C360" s="46">
        <v>887</v>
      </c>
      <c r="D360" s="46">
        <v>887</v>
      </c>
      <c r="I360" s="33" t="str">
        <f>VLOOKUP(LEFT(J360,7),Measures!K:L,2,FALSE)</f>
        <v>1.23</v>
      </c>
      <c r="J360" s="33" t="str">
        <f t="shared" si="46"/>
        <v>MQE0725 - Vaccination financial eligibility code is present</v>
      </c>
      <c r="K360" s="33" t="str">
        <f t="shared" si="47"/>
        <v>OpenEMR (Open Source)</v>
      </c>
      <c r="L360" s="33">
        <f>VLOOKUP(K360,'EHR-Patient Count'!K:M,2,FALSE)</f>
        <v>85</v>
      </c>
      <c r="M360" s="33">
        <f>VLOOKUP(K360,'EHR-Patient Count'!K:M,3,FALSE)</f>
        <v>4</v>
      </c>
      <c r="N360" s="33">
        <f t="shared" si="48"/>
        <v>887</v>
      </c>
      <c r="O360" s="37">
        <f t="shared" si="49"/>
        <v>1</v>
      </c>
      <c r="P360" s="33" t="str">
        <f>VLOOKUP(LEFT(J360,7),Measures!K:V,12,FALSE)</f>
        <v>GT</v>
      </c>
      <c r="Q360" s="33" t="str">
        <f>VLOOKUP(LEFT(J360,7),Measures!K:W,13,FALSE)</f>
        <v>99%</v>
      </c>
      <c r="R360" s="33" t="str">
        <f t="shared" si="52"/>
        <v>PASS</v>
      </c>
      <c r="S360" s="33" t="b">
        <f t="shared" si="45"/>
        <v>0</v>
      </c>
      <c r="T360" s="33" t="b">
        <f t="shared" si="50"/>
        <v>0</v>
      </c>
      <c r="U360" s="33" t="str">
        <f t="shared" si="51"/>
        <v>PASS</v>
      </c>
      <c r="V360" s="33">
        <f>IF(AND(VLOOKUP(I360,Measures!B:I,7,FALSE)="Y",U360="PASS"),'Point Values'!$B$2,0)</f>
        <v>0</v>
      </c>
      <c r="W360" s="33">
        <f>IF(AND(VLOOKUP(I360,Measures!B:I,8,FALSE)="Y",U360="PASS"),'Point Values'!$B$3,0)</f>
        <v>0</v>
      </c>
      <c r="X360" s="33">
        <f>IF(AND(SUM(V360:W360)=0,U360="PASS"),'Point Values'!$B$4,0)</f>
        <v>0.5</v>
      </c>
      <c r="Y360" s="33">
        <f>IF(AND(SUM(V360:X360)=0,P360="GT",O360&gt;VLOOKUP(I360,'IIS Wide Rates'!G:I,3,FALSE)),'Point Values'!$B$5,IF(AND(SUM(V360:X360)=0,P360="LT",O360&lt;VLOOKUP(I360,'IIS Wide Rates'!G:I,3,FALSE)),'Point Values'!$B$5,0))</f>
        <v>0</v>
      </c>
      <c r="Z360" s="33">
        <f t="shared" si="53"/>
        <v>0.5</v>
      </c>
    </row>
    <row r="361" spans="1:26" x14ac:dyDescent="0.25">
      <c r="A361" t="s">
        <v>111</v>
      </c>
      <c r="B361" t="s">
        <v>1096</v>
      </c>
      <c r="C361" s="46">
        <v>23620</v>
      </c>
      <c r="D361" s="46">
        <v>23620</v>
      </c>
      <c r="I361" s="33" t="str">
        <f>VLOOKUP(LEFT(J361,7),Measures!K:L,2,FALSE)</f>
        <v>1.23</v>
      </c>
      <c r="J361" s="33" t="str">
        <f t="shared" si="46"/>
        <v>MQE0725 - Vaccination financial eligibility code is present</v>
      </c>
      <c r="K361" s="33" t="str">
        <f t="shared" si="47"/>
        <v>Athems Clinicals</v>
      </c>
      <c r="L361" s="33">
        <f>VLOOKUP(K361,'EHR-Patient Count'!K:M,2,FALSE)</f>
        <v>3619</v>
      </c>
      <c r="M361" s="33">
        <f>VLOOKUP(K361,'EHR-Patient Count'!K:M,3,FALSE)</f>
        <v>8</v>
      </c>
      <c r="N361" s="33">
        <f t="shared" si="48"/>
        <v>23620</v>
      </c>
      <c r="O361" s="37">
        <f t="shared" si="49"/>
        <v>1</v>
      </c>
      <c r="P361" s="33" t="str">
        <f>VLOOKUP(LEFT(J361,7),Measures!K:V,12,FALSE)</f>
        <v>GT</v>
      </c>
      <c r="Q361" s="33" t="str">
        <f>VLOOKUP(LEFT(J361,7),Measures!K:W,13,FALSE)</f>
        <v>99%</v>
      </c>
      <c r="R361" s="33" t="str">
        <f t="shared" si="52"/>
        <v>PASS</v>
      </c>
      <c r="S361" s="33" t="b">
        <f t="shared" si="45"/>
        <v>0</v>
      </c>
      <c r="T361" s="33" t="b">
        <f t="shared" si="50"/>
        <v>0</v>
      </c>
      <c r="U361" s="33" t="str">
        <f t="shared" si="51"/>
        <v>PASS</v>
      </c>
      <c r="V361" s="33">
        <f>IF(AND(VLOOKUP(I361,Measures!B:I,7,FALSE)="Y",U361="PASS"),'Point Values'!$B$2,0)</f>
        <v>0</v>
      </c>
      <c r="W361" s="33">
        <f>IF(AND(VLOOKUP(I361,Measures!B:I,8,FALSE)="Y",U361="PASS"),'Point Values'!$B$3,0)</f>
        <v>0</v>
      </c>
      <c r="X361" s="33">
        <f>IF(AND(SUM(V361:W361)=0,U361="PASS"),'Point Values'!$B$4,0)</f>
        <v>0.5</v>
      </c>
      <c r="Y361" s="33">
        <f>IF(AND(SUM(V361:X361)=0,P361="GT",O361&gt;VLOOKUP(I361,'IIS Wide Rates'!G:I,3,FALSE)),'Point Values'!$B$5,IF(AND(SUM(V361:X361)=0,P361="LT",O361&lt;VLOOKUP(I361,'IIS Wide Rates'!G:I,3,FALSE)),'Point Values'!$B$5,0))</f>
        <v>0</v>
      </c>
      <c r="Z361" s="33">
        <f t="shared" si="53"/>
        <v>0.5</v>
      </c>
    </row>
    <row r="362" spans="1:26" x14ac:dyDescent="0.25">
      <c r="A362" t="s">
        <v>111</v>
      </c>
      <c r="B362" t="s">
        <v>1100</v>
      </c>
      <c r="C362" s="46">
        <v>1127</v>
      </c>
      <c r="D362" s="46">
        <v>1127</v>
      </c>
      <c r="I362" s="33" t="str">
        <f>VLOOKUP(LEFT(J362,7),Measures!K:L,2,FALSE)</f>
        <v>1.23</v>
      </c>
      <c r="J362" s="33" t="str">
        <f t="shared" si="46"/>
        <v>MQE0725 - Vaccination financial eligibility code is present</v>
      </c>
      <c r="K362" s="33" t="str">
        <f t="shared" si="47"/>
        <v>MEDITECH Expanse</v>
      </c>
      <c r="L362" s="33">
        <f>VLOOKUP(K362,'EHR-Patient Count'!K:M,2,FALSE)</f>
        <v>104</v>
      </c>
      <c r="M362" s="33">
        <f>VLOOKUP(K362,'EHR-Patient Count'!K:M,3,FALSE)</f>
        <v>3</v>
      </c>
      <c r="N362" s="33">
        <f t="shared" si="48"/>
        <v>1127</v>
      </c>
      <c r="O362" s="37">
        <f t="shared" si="49"/>
        <v>1</v>
      </c>
      <c r="P362" s="33" t="str">
        <f>VLOOKUP(LEFT(J362,7),Measures!K:V,12,FALSE)</f>
        <v>GT</v>
      </c>
      <c r="Q362" s="33" t="str">
        <f>VLOOKUP(LEFT(J362,7),Measures!K:W,13,FALSE)</f>
        <v>99%</v>
      </c>
      <c r="R362" s="33" t="str">
        <f t="shared" si="52"/>
        <v>PASS</v>
      </c>
      <c r="S362" s="33" t="b">
        <f t="shared" si="45"/>
        <v>0</v>
      </c>
      <c r="T362" s="33" t="b">
        <f t="shared" si="50"/>
        <v>0</v>
      </c>
      <c r="U362" s="33" t="str">
        <f t="shared" si="51"/>
        <v>PASS</v>
      </c>
      <c r="V362" s="33">
        <f>IF(AND(VLOOKUP(I362,Measures!B:I,7,FALSE)="Y",U362="PASS"),'Point Values'!$B$2,0)</f>
        <v>0</v>
      </c>
      <c r="W362" s="33">
        <f>IF(AND(VLOOKUP(I362,Measures!B:I,8,FALSE)="Y",U362="PASS"),'Point Values'!$B$3,0)</f>
        <v>0</v>
      </c>
      <c r="X362" s="33">
        <f>IF(AND(SUM(V362:W362)=0,U362="PASS"),'Point Values'!$B$4,0)</f>
        <v>0.5</v>
      </c>
      <c r="Y362" s="33">
        <f>IF(AND(SUM(V362:X362)=0,P362="GT",O362&gt;VLOOKUP(I362,'IIS Wide Rates'!G:I,3,FALSE)),'Point Values'!$B$5,IF(AND(SUM(V362:X362)=0,P362="LT",O362&lt;VLOOKUP(I362,'IIS Wide Rates'!G:I,3,FALSE)),'Point Values'!$B$5,0))</f>
        <v>0</v>
      </c>
      <c r="Z362" s="33">
        <f t="shared" si="53"/>
        <v>0.5</v>
      </c>
    </row>
    <row r="363" spans="1:26" x14ac:dyDescent="0.25">
      <c r="A363" t="s">
        <v>111</v>
      </c>
      <c r="B363" t="s">
        <v>1103</v>
      </c>
      <c r="C363" s="46">
        <v>1701</v>
      </c>
      <c r="D363" s="46">
        <v>1701</v>
      </c>
      <c r="I363" s="33" t="str">
        <f>VLOOKUP(LEFT(J363,7),Measures!K:L,2,FALSE)</f>
        <v>1.23</v>
      </c>
      <c r="J363" s="33" t="str">
        <f t="shared" si="46"/>
        <v>MQE0725 - Vaccination financial eligibility code is present</v>
      </c>
      <c r="K363" s="33" t="str">
        <f t="shared" si="47"/>
        <v>DrChrono EHR</v>
      </c>
      <c r="L363" s="33">
        <f>VLOOKUP(K363,'EHR-Patient Count'!K:M,2,FALSE)</f>
        <v>146</v>
      </c>
      <c r="M363" s="33">
        <f>VLOOKUP(K363,'EHR-Patient Count'!K:M,3,FALSE)</f>
        <v>3</v>
      </c>
      <c r="N363" s="33">
        <f t="shared" si="48"/>
        <v>1701</v>
      </c>
      <c r="O363" s="37">
        <f t="shared" si="49"/>
        <v>1</v>
      </c>
      <c r="P363" s="33" t="str">
        <f>VLOOKUP(LEFT(J363,7),Measures!K:V,12,FALSE)</f>
        <v>GT</v>
      </c>
      <c r="Q363" s="33" t="str">
        <f>VLOOKUP(LEFT(J363,7),Measures!K:W,13,FALSE)</f>
        <v>99%</v>
      </c>
      <c r="R363" s="33" t="str">
        <f t="shared" si="52"/>
        <v>PASS</v>
      </c>
      <c r="S363" s="33" t="b">
        <f t="shared" si="45"/>
        <v>0</v>
      </c>
      <c r="T363" s="33" t="b">
        <f t="shared" si="50"/>
        <v>0</v>
      </c>
      <c r="U363" s="33" t="str">
        <f t="shared" si="51"/>
        <v>PASS</v>
      </c>
      <c r="V363" s="33">
        <f>IF(AND(VLOOKUP(I363,Measures!B:I,7,FALSE)="Y",U363="PASS"),'Point Values'!$B$2,0)</f>
        <v>0</v>
      </c>
      <c r="W363" s="33">
        <f>IF(AND(VLOOKUP(I363,Measures!B:I,8,FALSE)="Y",U363="PASS"),'Point Values'!$B$3,0)</f>
        <v>0</v>
      </c>
      <c r="X363" s="33">
        <f>IF(AND(SUM(V363:W363)=0,U363="PASS"),'Point Values'!$B$4,0)</f>
        <v>0.5</v>
      </c>
      <c r="Y363" s="33">
        <f>IF(AND(SUM(V363:X363)=0,P363="GT",O363&gt;VLOOKUP(I363,'IIS Wide Rates'!G:I,3,FALSE)),'Point Values'!$B$5,IF(AND(SUM(V363:X363)=0,P363="LT",O363&lt;VLOOKUP(I363,'IIS Wide Rates'!G:I,3,FALSE)),'Point Values'!$B$5,0))</f>
        <v>0</v>
      </c>
      <c r="Z363" s="33">
        <f t="shared" si="53"/>
        <v>0.5</v>
      </c>
    </row>
    <row r="364" spans="1:26" x14ac:dyDescent="0.25">
      <c r="A364" t="s">
        <v>111</v>
      </c>
      <c r="B364" t="s">
        <v>1108</v>
      </c>
      <c r="C364" s="46">
        <v>262</v>
      </c>
      <c r="D364" s="46">
        <v>262</v>
      </c>
      <c r="I364" s="33" t="str">
        <f>VLOOKUP(LEFT(J364,7),Measures!K:L,2,FALSE)</f>
        <v>1.23</v>
      </c>
      <c r="J364" s="33" t="str">
        <f t="shared" si="46"/>
        <v>MQE0725 - Vaccination financial eligibility code is present</v>
      </c>
      <c r="K364" s="33" t="str">
        <f t="shared" si="47"/>
        <v>MatrixCare EHR</v>
      </c>
      <c r="L364" s="33">
        <f>VLOOKUP(K364,'EHR-Patient Count'!K:M,2,FALSE)</f>
        <v>55</v>
      </c>
      <c r="M364" s="33">
        <f>VLOOKUP(K364,'EHR-Patient Count'!K:M,3,FALSE)</f>
        <v>5</v>
      </c>
      <c r="N364" s="33">
        <f t="shared" si="48"/>
        <v>262</v>
      </c>
      <c r="O364" s="37">
        <f t="shared" si="49"/>
        <v>1</v>
      </c>
      <c r="P364" s="33" t="str">
        <f>VLOOKUP(LEFT(J364,7),Measures!K:V,12,FALSE)</f>
        <v>GT</v>
      </c>
      <c r="Q364" s="33" t="str">
        <f>VLOOKUP(LEFT(J364,7),Measures!K:W,13,FALSE)</f>
        <v>99%</v>
      </c>
      <c r="R364" s="33" t="str">
        <f t="shared" si="52"/>
        <v>PASS</v>
      </c>
      <c r="S364" s="33" t="b">
        <f t="shared" si="45"/>
        <v>0</v>
      </c>
      <c r="T364" s="33" t="b">
        <f t="shared" si="50"/>
        <v>0</v>
      </c>
      <c r="U364" s="33" t="str">
        <f t="shared" si="51"/>
        <v>PASS</v>
      </c>
      <c r="V364" s="33">
        <f>IF(AND(VLOOKUP(I364,Measures!B:I,7,FALSE)="Y",U364="PASS"),'Point Values'!$B$2,0)</f>
        <v>0</v>
      </c>
      <c r="W364" s="33">
        <f>IF(AND(VLOOKUP(I364,Measures!B:I,8,FALSE)="Y",U364="PASS"),'Point Values'!$B$3,0)</f>
        <v>0</v>
      </c>
      <c r="X364" s="33">
        <f>IF(AND(SUM(V364:W364)=0,U364="PASS"),'Point Values'!$B$4,0)</f>
        <v>0.5</v>
      </c>
      <c r="Y364" s="33">
        <f>IF(AND(SUM(V364:X364)=0,P364="GT",O364&gt;VLOOKUP(I364,'IIS Wide Rates'!G:I,3,FALSE)),'Point Values'!$B$5,IF(AND(SUM(V364:X364)=0,P364="LT",O364&lt;VLOOKUP(I364,'IIS Wide Rates'!G:I,3,FALSE)),'Point Values'!$B$5,0))</f>
        <v>0</v>
      </c>
      <c r="Z364" s="33">
        <f t="shared" si="53"/>
        <v>0.5</v>
      </c>
    </row>
    <row r="365" spans="1:26" x14ac:dyDescent="0.25">
      <c r="A365" t="s">
        <v>111</v>
      </c>
      <c r="B365" t="s">
        <v>1099</v>
      </c>
      <c r="C365" s="46">
        <v>2600</v>
      </c>
      <c r="D365" s="46">
        <v>2600</v>
      </c>
      <c r="I365" s="33" t="str">
        <f>VLOOKUP(LEFT(J365,7),Measures!K:L,2,FALSE)</f>
        <v>1.23</v>
      </c>
      <c r="J365" s="33" t="str">
        <f t="shared" si="46"/>
        <v>MQE0725 - Vaccination financial eligibility code is present</v>
      </c>
      <c r="K365" s="33" t="str">
        <f t="shared" si="47"/>
        <v>Veradigm EHR (formerly Allscripts)</v>
      </c>
      <c r="L365" s="33">
        <f>VLOOKUP(K365,'EHR-Patient Count'!K:M,2,FALSE)</f>
        <v>369</v>
      </c>
      <c r="M365" s="33">
        <f>VLOOKUP(K365,'EHR-Patient Count'!K:M,3,FALSE)</f>
        <v>13</v>
      </c>
      <c r="N365" s="33">
        <f t="shared" si="48"/>
        <v>2600</v>
      </c>
      <c r="O365" s="37">
        <f t="shared" si="49"/>
        <v>1</v>
      </c>
      <c r="P365" s="33" t="str">
        <f>VLOOKUP(LEFT(J365,7),Measures!K:V,12,FALSE)</f>
        <v>GT</v>
      </c>
      <c r="Q365" s="33" t="str">
        <f>VLOOKUP(LEFT(J365,7),Measures!K:W,13,FALSE)</f>
        <v>99%</v>
      </c>
      <c r="R365" s="33" t="str">
        <f t="shared" si="52"/>
        <v>PASS</v>
      </c>
      <c r="S365" s="33" t="b">
        <f t="shared" si="45"/>
        <v>0</v>
      </c>
      <c r="T365" s="33" t="b">
        <f t="shared" si="50"/>
        <v>0</v>
      </c>
      <c r="U365" s="33" t="str">
        <f t="shared" si="51"/>
        <v>PASS</v>
      </c>
      <c r="V365" s="33">
        <f>IF(AND(VLOOKUP(I365,Measures!B:I,7,FALSE)="Y",U365="PASS"),'Point Values'!$B$2,0)</f>
        <v>0</v>
      </c>
      <c r="W365" s="33">
        <f>IF(AND(VLOOKUP(I365,Measures!B:I,8,FALSE)="Y",U365="PASS"),'Point Values'!$B$3,0)</f>
        <v>0</v>
      </c>
      <c r="X365" s="33">
        <f>IF(AND(SUM(V365:W365)=0,U365="PASS"),'Point Values'!$B$4,0)</f>
        <v>0.5</v>
      </c>
      <c r="Y365" s="33">
        <f>IF(AND(SUM(V365:X365)=0,P365="GT",O365&gt;VLOOKUP(I365,'IIS Wide Rates'!G:I,3,FALSE)),'Point Values'!$B$5,IF(AND(SUM(V365:X365)=0,P365="LT",O365&lt;VLOOKUP(I365,'IIS Wide Rates'!G:I,3,FALSE)),'Point Values'!$B$5,0))</f>
        <v>0</v>
      </c>
      <c r="Z365" s="33">
        <f t="shared" si="53"/>
        <v>0.5</v>
      </c>
    </row>
    <row r="366" spans="1:26" x14ac:dyDescent="0.25">
      <c r="A366" t="s">
        <v>111</v>
      </c>
      <c r="B366" t="s">
        <v>1095</v>
      </c>
      <c r="C366" s="46">
        <v>64</v>
      </c>
      <c r="D366" s="46">
        <v>64</v>
      </c>
      <c r="I366" s="33" t="str">
        <f>VLOOKUP(LEFT(J366,7),Measures!K:L,2,FALSE)</f>
        <v>1.23</v>
      </c>
      <c r="J366" s="33" t="str">
        <f t="shared" si="46"/>
        <v>MQE0725 - Vaccination financial eligibility code is present</v>
      </c>
      <c r="K366" s="33" t="str">
        <f t="shared" si="47"/>
        <v>Epic Systems (EpicCare)</v>
      </c>
      <c r="L366" s="33">
        <f>VLOOKUP(K366,'EHR-Patient Count'!K:M,2,FALSE)</f>
        <v>14</v>
      </c>
      <c r="M366" s="33">
        <f>VLOOKUP(K366,'EHR-Patient Count'!K:M,3,FALSE)</f>
        <v>1</v>
      </c>
      <c r="N366" s="33">
        <f t="shared" si="48"/>
        <v>64</v>
      </c>
      <c r="O366" s="37">
        <f t="shared" si="49"/>
        <v>1</v>
      </c>
      <c r="P366" s="33" t="str">
        <f>VLOOKUP(LEFT(J366,7),Measures!K:V,12,FALSE)</f>
        <v>GT</v>
      </c>
      <c r="Q366" s="33" t="str">
        <f>VLOOKUP(LEFT(J366,7),Measures!K:W,13,FALSE)</f>
        <v>99%</v>
      </c>
      <c r="R366" s="33" t="str">
        <f t="shared" si="52"/>
        <v>PASS</v>
      </c>
      <c r="S366" s="33" t="b">
        <f t="shared" si="45"/>
        <v>0</v>
      </c>
      <c r="T366" s="33" t="b">
        <f t="shared" si="50"/>
        <v>0</v>
      </c>
      <c r="U366" s="33" t="str">
        <f t="shared" si="51"/>
        <v>PASS</v>
      </c>
      <c r="V366" s="33">
        <f>IF(AND(VLOOKUP(I366,Measures!B:I,7,FALSE)="Y",U366="PASS"),'Point Values'!$B$2,0)</f>
        <v>0</v>
      </c>
      <c r="W366" s="33">
        <f>IF(AND(VLOOKUP(I366,Measures!B:I,8,FALSE)="Y",U366="PASS"),'Point Values'!$B$3,0)</f>
        <v>0</v>
      </c>
      <c r="X366" s="33">
        <f>IF(AND(SUM(V366:W366)=0,U366="PASS"),'Point Values'!$B$4,0)</f>
        <v>0.5</v>
      </c>
      <c r="Y366" s="33">
        <f>IF(AND(SUM(V366:X366)=0,P366="GT",O366&gt;VLOOKUP(I366,'IIS Wide Rates'!G:I,3,FALSE)),'Point Values'!$B$5,IF(AND(SUM(V366:X366)=0,P366="LT",O366&lt;VLOOKUP(I366,'IIS Wide Rates'!G:I,3,FALSE)),'Point Values'!$B$5,0))</f>
        <v>0</v>
      </c>
      <c r="Z366" s="33">
        <f t="shared" si="53"/>
        <v>0.5</v>
      </c>
    </row>
    <row r="367" spans="1:26" x14ac:dyDescent="0.25">
      <c r="A367" t="s">
        <v>111</v>
      </c>
      <c r="B367" t="s">
        <v>1098</v>
      </c>
      <c r="C367" s="46">
        <v>25</v>
      </c>
      <c r="D367" s="46">
        <v>25</v>
      </c>
      <c r="I367" s="33" t="str">
        <f>VLOOKUP(LEFT(J367,7),Measures!K:L,2,FALSE)</f>
        <v>1.23</v>
      </c>
      <c r="J367" s="33" t="str">
        <f t="shared" si="46"/>
        <v>MQE0725 - Vaccination financial eligibility code is present</v>
      </c>
      <c r="K367" s="33" t="str">
        <f t="shared" si="47"/>
        <v>NextGen Enterprise EHR</v>
      </c>
      <c r="L367" s="33">
        <f>VLOOKUP(K367,'EHR-Patient Count'!K:M,2,FALSE)</f>
        <v>5</v>
      </c>
      <c r="M367" s="33">
        <f>VLOOKUP(K367,'EHR-Patient Count'!K:M,3,FALSE)</f>
        <v>2</v>
      </c>
      <c r="N367" s="33">
        <f t="shared" si="48"/>
        <v>25</v>
      </c>
      <c r="O367" s="37">
        <f t="shared" si="49"/>
        <v>1</v>
      </c>
      <c r="P367" s="33" t="str">
        <f>VLOOKUP(LEFT(J367,7),Measures!K:V,12,FALSE)</f>
        <v>GT</v>
      </c>
      <c r="Q367" s="33" t="str">
        <f>VLOOKUP(LEFT(J367,7),Measures!K:W,13,FALSE)</f>
        <v>99%</v>
      </c>
      <c r="R367" s="33" t="str">
        <f t="shared" si="52"/>
        <v>PASS</v>
      </c>
      <c r="S367" s="33" t="b">
        <f t="shared" si="45"/>
        <v>0</v>
      </c>
      <c r="T367" s="33" t="b">
        <f t="shared" si="50"/>
        <v>0</v>
      </c>
      <c r="U367" s="33" t="str">
        <f t="shared" si="51"/>
        <v>PASS</v>
      </c>
      <c r="V367" s="33">
        <f>IF(AND(VLOOKUP(I367,Measures!B:I,7,FALSE)="Y",U367="PASS"),'Point Values'!$B$2,0)</f>
        <v>0</v>
      </c>
      <c r="W367" s="33">
        <f>IF(AND(VLOOKUP(I367,Measures!B:I,8,FALSE)="Y",U367="PASS"),'Point Values'!$B$3,0)</f>
        <v>0</v>
      </c>
      <c r="X367" s="33">
        <f>IF(AND(SUM(V367:W367)=0,U367="PASS"),'Point Values'!$B$4,0)</f>
        <v>0.5</v>
      </c>
      <c r="Y367" s="33">
        <f>IF(AND(SUM(V367:X367)=0,P367="GT",O367&gt;VLOOKUP(I367,'IIS Wide Rates'!G:I,3,FALSE)),'Point Values'!$B$5,IF(AND(SUM(V367:X367)=0,P367="LT",O367&lt;VLOOKUP(I367,'IIS Wide Rates'!G:I,3,FALSE)),'Point Values'!$B$5,0))</f>
        <v>0</v>
      </c>
      <c r="Z367" s="33">
        <f t="shared" si="53"/>
        <v>0.5</v>
      </c>
    </row>
    <row r="368" spans="1:26" x14ac:dyDescent="0.25">
      <c r="A368" t="s">
        <v>111</v>
      </c>
      <c r="B368" t="s">
        <v>1101</v>
      </c>
      <c r="C368" s="46">
        <v>39</v>
      </c>
      <c r="D368" s="46">
        <v>39</v>
      </c>
      <c r="I368" s="33" t="str">
        <f>VLOOKUP(LEFT(J368,7),Measures!K:L,2,FALSE)</f>
        <v>1.23</v>
      </c>
      <c r="J368" s="33" t="str">
        <f t="shared" si="46"/>
        <v>MQE0725 - Vaccination financial eligibility code is present</v>
      </c>
      <c r="K368" s="33" t="str">
        <f t="shared" si="47"/>
        <v>Greenway Health (Prime Suite)</v>
      </c>
      <c r="L368" s="33">
        <f>VLOOKUP(K368,'EHR-Patient Count'!K:M,2,FALSE)</f>
        <v>9</v>
      </c>
      <c r="M368" s="33">
        <f>VLOOKUP(K368,'EHR-Patient Count'!K:M,3,FALSE)</f>
        <v>1</v>
      </c>
      <c r="N368" s="33">
        <f t="shared" si="48"/>
        <v>39</v>
      </c>
      <c r="O368" s="37">
        <f t="shared" si="49"/>
        <v>1</v>
      </c>
      <c r="P368" s="33" t="str">
        <f>VLOOKUP(LEFT(J368,7),Measures!K:V,12,FALSE)</f>
        <v>GT</v>
      </c>
      <c r="Q368" s="33" t="str">
        <f>VLOOKUP(LEFT(J368,7),Measures!K:W,13,FALSE)</f>
        <v>99%</v>
      </c>
      <c r="R368" s="33" t="str">
        <f t="shared" si="52"/>
        <v>PASS</v>
      </c>
      <c r="S368" s="33" t="b">
        <f t="shared" si="45"/>
        <v>0</v>
      </c>
      <c r="T368" s="33" t="b">
        <f t="shared" si="50"/>
        <v>0</v>
      </c>
      <c r="U368" s="33" t="str">
        <f t="shared" si="51"/>
        <v>PASS</v>
      </c>
      <c r="V368" s="33">
        <f>IF(AND(VLOOKUP(I368,Measures!B:I,7,FALSE)="Y",U368="PASS"),'Point Values'!$B$2,0)</f>
        <v>0</v>
      </c>
      <c r="W368" s="33">
        <f>IF(AND(VLOOKUP(I368,Measures!B:I,8,FALSE)="Y",U368="PASS"),'Point Values'!$B$3,0)</f>
        <v>0</v>
      </c>
      <c r="X368" s="33">
        <f>IF(AND(SUM(V368:W368)=0,U368="PASS"),'Point Values'!$B$4,0)</f>
        <v>0.5</v>
      </c>
      <c r="Y368" s="33">
        <f>IF(AND(SUM(V368:X368)=0,P368="GT",O368&gt;VLOOKUP(I368,'IIS Wide Rates'!G:I,3,FALSE)),'Point Values'!$B$5,IF(AND(SUM(V368:X368)=0,P368="LT",O368&lt;VLOOKUP(I368,'IIS Wide Rates'!G:I,3,FALSE)),'Point Values'!$B$5,0))</f>
        <v>0</v>
      </c>
      <c r="Z368" s="33">
        <f t="shared" si="53"/>
        <v>0.5</v>
      </c>
    </row>
    <row r="369" spans="1:26" x14ac:dyDescent="0.25">
      <c r="A369" t="s">
        <v>111</v>
      </c>
      <c r="B369" t="s">
        <v>1105</v>
      </c>
      <c r="C369" s="46">
        <v>3</v>
      </c>
      <c r="D369" s="46">
        <v>3</v>
      </c>
      <c r="I369" s="33" t="str">
        <f>VLOOKUP(LEFT(J369,7),Measures!K:L,2,FALSE)</f>
        <v>1.23</v>
      </c>
      <c r="J369" s="33" t="str">
        <f t="shared" si="46"/>
        <v>MQE0725 - Vaccination financial eligibility code is present</v>
      </c>
      <c r="K369" s="33" t="str">
        <f t="shared" si="47"/>
        <v>CompuGroup Medical (CGM APRIMA)</v>
      </c>
      <c r="L369" s="33">
        <f>VLOOKUP(K369,'EHR-Patient Count'!K:M,2,FALSE)</f>
        <v>2</v>
      </c>
      <c r="M369" s="33">
        <f>VLOOKUP(K369,'EHR-Patient Count'!K:M,3,FALSE)</f>
        <v>1</v>
      </c>
      <c r="N369" s="33">
        <f t="shared" si="48"/>
        <v>3</v>
      </c>
      <c r="O369" s="37">
        <f t="shared" si="49"/>
        <v>1</v>
      </c>
      <c r="P369" s="33" t="str">
        <f>VLOOKUP(LEFT(J369,7),Measures!K:V,12,FALSE)</f>
        <v>GT</v>
      </c>
      <c r="Q369" s="33" t="str">
        <f>VLOOKUP(LEFT(J369,7),Measures!K:W,13,FALSE)</f>
        <v>99%</v>
      </c>
      <c r="R369" s="33" t="str">
        <f t="shared" si="52"/>
        <v>PASS</v>
      </c>
      <c r="S369" s="33" t="b">
        <f t="shared" si="45"/>
        <v>0</v>
      </c>
      <c r="T369" s="33" t="b">
        <f t="shared" si="50"/>
        <v>0</v>
      </c>
      <c r="U369" s="33" t="str">
        <f t="shared" si="51"/>
        <v>PASS</v>
      </c>
      <c r="V369" s="33">
        <f>IF(AND(VLOOKUP(I369,Measures!B:I,7,FALSE)="Y",U369="PASS"),'Point Values'!$B$2,0)</f>
        <v>0</v>
      </c>
      <c r="W369" s="33">
        <f>IF(AND(VLOOKUP(I369,Measures!B:I,8,FALSE)="Y",U369="PASS"),'Point Values'!$B$3,0)</f>
        <v>0</v>
      </c>
      <c r="X369" s="33">
        <f>IF(AND(SUM(V369:W369)=0,U369="PASS"),'Point Values'!$B$4,0)</f>
        <v>0.5</v>
      </c>
      <c r="Y369" s="33">
        <f>IF(AND(SUM(V369:X369)=0,P369="GT",O369&gt;VLOOKUP(I369,'IIS Wide Rates'!G:I,3,FALSE)),'Point Values'!$B$5,IF(AND(SUM(V369:X369)=0,P369="LT",O369&lt;VLOOKUP(I369,'IIS Wide Rates'!G:I,3,FALSE)),'Point Values'!$B$5,0))</f>
        <v>0</v>
      </c>
      <c r="Z369" s="33">
        <f t="shared" si="53"/>
        <v>0.5</v>
      </c>
    </row>
    <row r="370" spans="1:26" x14ac:dyDescent="0.25">
      <c r="A370" t="s">
        <v>113</v>
      </c>
      <c r="B370" t="s">
        <v>52</v>
      </c>
      <c r="C370" s="46">
        <v>3101</v>
      </c>
      <c r="D370" s="46">
        <v>3115</v>
      </c>
      <c r="I370" s="33" t="str">
        <f>VLOOKUP(LEFT(J370,7),Measures!K:L,2,FALSE)</f>
        <v>1.24</v>
      </c>
      <c r="J370" s="33" t="str">
        <f t="shared" si="46"/>
        <v>MQE0726 - Vaccination funding source code is present</v>
      </c>
      <c r="K370" s="33" t="str">
        <f t="shared" si="47"/>
        <v>No EHR Specified</v>
      </c>
      <c r="L370" s="33">
        <f>VLOOKUP(K370,'EHR-Patient Count'!K:M,2,FALSE)</f>
        <v>537</v>
      </c>
      <c r="M370" s="33">
        <f>VLOOKUP(K370,'EHR-Patient Count'!K:M,3,FALSE)</f>
        <v>20</v>
      </c>
      <c r="N370" s="33">
        <f t="shared" si="48"/>
        <v>3101</v>
      </c>
      <c r="O370" s="37">
        <f t="shared" si="49"/>
        <v>0.99550561797752812</v>
      </c>
      <c r="P370" s="33" t="str">
        <f>VLOOKUP(LEFT(J370,7),Measures!K:V,12,FALSE)</f>
        <v>GT</v>
      </c>
      <c r="Q370" s="33" t="str">
        <f>VLOOKUP(LEFT(J370,7),Measures!K:W,13,FALSE)</f>
        <v>99%</v>
      </c>
      <c r="R370" s="33" t="str">
        <f t="shared" si="52"/>
        <v>PASS</v>
      </c>
      <c r="S370" s="33" t="b">
        <f t="shared" si="45"/>
        <v>0</v>
      </c>
      <c r="T370" s="33" t="b">
        <f t="shared" si="50"/>
        <v>0</v>
      </c>
      <c r="U370" s="33" t="str">
        <f t="shared" si="51"/>
        <v>PASS</v>
      </c>
      <c r="V370" s="33">
        <f>IF(AND(VLOOKUP(I370,Measures!B:I,7,FALSE)="Y",U370="PASS"),'Point Values'!$B$2,0)</f>
        <v>0</v>
      </c>
      <c r="W370" s="33">
        <f>IF(AND(VLOOKUP(I370,Measures!B:I,8,FALSE)="Y",U370="PASS"),'Point Values'!$B$3,0)</f>
        <v>0</v>
      </c>
      <c r="X370" s="33">
        <f>IF(AND(SUM(V370:W370)=0,U370="PASS"),'Point Values'!$B$4,0)</f>
        <v>0.5</v>
      </c>
      <c r="Y370" s="33">
        <f>IF(AND(SUM(V370:X370)=0,P370="GT",O370&gt;VLOOKUP(I370,'IIS Wide Rates'!G:I,3,FALSE)),'Point Values'!$B$5,IF(AND(SUM(V370:X370)=0,P370="LT",O370&lt;VLOOKUP(I370,'IIS Wide Rates'!G:I,3,FALSE)),'Point Values'!$B$5,0))</f>
        <v>0</v>
      </c>
      <c r="Z370" s="33">
        <f t="shared" si="53"/>
        <v>0.5</v>
      </c>
    </row>
    <row r="371" spans="1:26" x14ac:dyDescent="0.25">
      <c r="A371" t="s">
        <v>113</v>
      </c>
      <c r="B371" t="s">
        <v>1107</v>
      </c>
      <c r="C371" s="46">
        <v>3061</v>
      </c>
      <c r="D371" s="46">
        <v>3061</v>
      </c>
      <c r="I371" s="33" t="str">
        <f>VLOOKUP(LEFT(J371,7),Measures!K:L,2,FALSE)</f>
        <v>1.24</v>
      </c>
      <c r="J371" s="33" t="str">
        <f t="shared" si="46"/>
        <v>MQE0726 - Vaccination funding source code is present</v>
      </c>
      <c r="K371" s="33" t="str">
        <f t="shared" si="47"/>
        <v>NetSmart MyEvolv</v>
      </c>
      <c r="L371" s="33">
        <f>VLOOKUP(K371,'EHR-Patient Count'!K:M,2,FALSE)</f>
        <v>1995</v>
      </c>
      <c r="M371" s="33">
        <f>VLOOKUP(K371,'EHR-Patient Count'!K:M,3,FALSE)</f>
        <v>8</v>
      </c>
      <c r="N371" s="33">
        <f t="shared" si="48"/>
        <v>3061</v>
      </c>
      <c r="O371" s="37">
        <f t="shared" si="49"/>
        <v>1</v>
      </c>
      <c r="P371" s="33" t="str">
        <f>VLOOKUP(LEFT(J371,7),Measures!K:V,12,FALSE)</f>
        <v>GT</v>
      </c>
      <c r="Q371" s="33" t="str">
        <f>VLOOKUP(LEFT(J371,7),Measures!K:W,13,FALSE)</f>
        <v>99%</v>
      </c>
      <c r="R371" s="33" t="str">
        <f t="shared" si="52"/>
        <v>PASS</v>
      </c>
      <c r="S371" s="33" t="b">
        <f t="shared" ref="S371:S434" si="54">IF(AND(P371="LT",O371&lt;1*Q371),"PASS")</f>
        <v>0</v>
      </c>
      <c r="T371" s="33" t="b">
        <f t="shared" si="50"/>
        <v>0</v>
      </c>
      <c r="U371" s="33" t="str">
        <f t="shared" si="51"/>
        <v>PASS</v>
      </c>
      <c r="V371" s="33">
        <f>IF(AND(VLOOKUP(I371,Measures!B:I,7,FALSE)="Y",U371="PASS"),'Point Values'!$B$2,0)</f>
        <v>0</v>
      </c>
      <c r="W371" s="33">
        <f>IF(AND(VLOOKUP(I371,Measures!B:I,8,FALSE)="Y",U371="PASS"),'Point Values'!$B$3,0)</f>
        <v>0</v>
      </c>
      <c r="X371" s="33">
        <f>IF(AND(SUM(V371:W371)=0,U371="PASS"),'Point Values'!$B$4,0)</f>
        <v>0.5</v>
      </c>
      <c r="Y371" s="33">
        <f>IF(AND(SUM(V371:X371)=0,P371="GT",O371&gt;VLOOKUP(I371,'IIS Wide Rates'!G:I,3,FALSE)),'Point Values'!$B$5,IF(AND(SUM(V371:X371)=0,P371="LT",O371&lt;VLOOKUP(I371,'IIS Wide Rates'!G:I,3,FALSE)),'Point Values'!$B$5,0))</f>
        <v>0</v>
      </c>
      <c r="Z371" s="33">
        <f t="shared" si="53"/>
        <v>0.5</v>
      </c>
    </row>
    <row r="372" spans="1:26" x14ac:dyDescent="0.25">
      <c r="A372" t="s">
        <v>113</v>
      </c>
      <c r="B372" t="s">
        <v>1104</v>
      </c>
      <c r="C372" s="46">
        <v>129825</v>
      </c>
      <c r="D372" s="46">
        <v>129825</v>
      </c>
      <c r="I372" s="33" t="str">
        <f>VLOOKUP(LEFT(J372,7),Measures!K:L,2,FALSE)</f>
        <v>1.24</v>
      </c>
      <c r="J372" s="33" t="str">
        <f t="shared" si="46"/>
        <v>MQE0726 - Vaccination funding source code is present</v>
      </c>
      <c r="K372" s="33" t="str">
        <f t="shared" si="47"/>
        <v>Azalea Health EHR</v>
      </c>
      <c r="L372" s="33">
        <f>VLOOKUP(K372,'EHR-Patient Count'!K:M,2,FALSE)</f>
        <v>18286</v>
      </c>
      <c r="M372" s="33">
        <f>VLOOKUP(K372,'EHR-Patient Count'!K:M,3,FALSE)</f>
        <v>116</v>
      </c>
      <c r="N372" s="33">
        <f t="shared" si="48"/>
        <v>129825</v>
      </c>
      <c r="O372" s="37">
        <f t="shared" si="49"/>
        <v>1</v>
      </c>
      <c r="P372" s="33" t="str">
        <f>VLOOKUP(LEFT(J372,7),Measures!K:V,12,FALSE)</f>
        <v>GT</v>
      </c>
      <c r="Q372" s="33" t="str">
        <f>VLOOKUP(LEFT(J372,7),Measures!K:W,13,FALSE)</f>
        <v>99%</v>
      </c>
      <c r="R372" s="33" t="str">
        <f t="shared" si="52"/>
        <v>PASS</v>
      </c>
      <c r="S372" s="33" t="b">
        <f t="shared" si="54"/>
        <v>0</v>
      </c>
      <c r="T372" s="33" t="b">
        <f t="shared" si="50"/>
        <v>0</v>
      </c>
      <c r="U372" s="33" t="str">
        <f t="shared" si="51"/>
        <v>PASS</v>
      </c>
      <c r="V372" s="33">
        <f>IF(AND(VLOOKUP(I372,Measures!B:I,7,FALSE)="Y",U372="PASS"),'Point Values'!$B$2,0)</f>
        <v>0</v>
      </c>
      <c r="W372" s="33">
        <f>IF(AND(VLOOKUP(I372,Measures!B:I,8,FALSE)="Y",U372="PASS"),'Point Values'!$B$3,0)</f>
        <v>0</v>
      </c>
      <c r="X372" s="33">
        <f>IF(AND(SUM(V372:W372)=0,U372="PASS"),'Point Values'!$B$4,0)</f>
        <v>0.5</v>
      </c>
      <c r="Y372" s="33">
        <f>IF(AND(SUM(V372:X372)=0,P372="GT",O372&gt;VLOOKUP(I372,'IIS Wide Rates'!G:I,3,FALSE)),'Point Values'!$B$5,IF(AND(SUM(V372:X372)=0,P372="LT",O372&lt;VLOOKUP(I372,'IIS Wide Rates'!G:I,3,FALSE)),'Point Values'!$B$5,0))</f>
        <v>0</v>
      </c>
      <c r="Z372" s="33">
        <f t="shared" si="53"/>
        <v>0.5</v>
      </c>
    </row>
    <row r="373" spans="1:26" x14ac:dyDescent="0.25">
      <c r="A373" t="s">
        <v>113</v>
      </c>
      <c r="B373" t="s">
        <v>1102</v>
      </c>
      <c r="C373" s="46">
        <v>14705</v>
      </c>
      <c r="D373" s="46">
        <v>14705</v>
      </c>
      <c r="I373" s="33" t="str">
        <f>VLOOKUP(LEFT(J373,7),Measures!K:L,2,FALSE)</f>
        <v>1.24</v>
      </c>
      <c r="J373" s="33" t="str">
        <f t="shared" si="46"/>
        <v>MQE0726 - Vaccination funding source code is present</v>
      </c>
      <c r="K373" s="33" t="str">
        <f t="shared" si="47"/>
        <v>AdvancedMD EHR</v>
      </c>
      <c r="L373" s="33">
        <f>VLOOKUP(K373,'EHR-Patient Count'!K:M,2,FALSE)</f>
        <v>2221</v>
      </c>
      <c r="M373" s="33">
        <f>VLOOKUP(K373,'EHR-Patient Count'!K:M,3,FALSE)</f>
        <v>8</v>
      </c>
      <c r="N373" s="33">
        <f t="shared" si="48"/>
        <v>14705</v>
      </c>
      <c r="O373" s="37">
        <f t="shared" si="49"/>
        <v>1</v>
      </c>
      <c r="P373" s="33" t="str">
        <f>VLOOKUP(LEFT(J373,7),Measures!K:V,12,FALSE)</f>
        <v>GT</v>
      </c>
      <c r="Q373" s="33" t="str">
        <f>VLOOKUP(LEFT(J373,7),Measures!K:W,13,FALSE)</f>
        <v>99%</v>
      </c>
      <c r="R373" s="33" t="str">
        <f t="shared" si="52"/>
        <v>PASS</v>
      </c>
      <c r="S373" s="33" t="b">
        <f t="shared" si="54"/>
        <v>0</v>
      </c>
      <c r="T373" s="33" t="b">
        <f t="shared" si="50"/>
        <v>0</v>
      </c>
      <c r="U373" s="33" t="str">
        <f t="shared" si="51"/>
        <v>PASS</v>
      </c>
      <c r="V373" s="33">
        <f>IF(AND(VLOOKUP(I373,Measures!B:I,7,FALSE)="Y",U373="PASS"),'Point Values'!$B$2,0)</f>
        <v>0</v>
      </c>
      <c r="W373" s="33">
        <f>IF(AND(VLOOKUP(I373,Measures!B:I,8,FALSE)="Y",U373="PASS"),'Point Values'!$B$3,0)</f>
        <v>0</v>
      </c>
      <c r="X373" s="33">
        <f>IF(AND(SUM(V373:W373)=0,U373="PASS"),'Point Values'!$B$4,0)</f>
        <v>0.5</v>
      </c>
      <c r="Y373" s="33">
        <f>IF(AND(SUM(V373:X373)=0,P373="GT",O373&gt;VLOOKUP(I373,'IIS Wide Rates'!G:I,3,FALSE)),'Point Values'!$B$5,IF(AND(SUM(V373:X373)=0,P373="LT",O373&lt;VLOOKUP(I373,'IIS Wide Rates'!G:I,3,FALSE)),'Point Values'!$B$5,0))</f>
        <v>0</v>
      </c>
      <c r="Z373" s="33">
        <f t="shared" si="53"/>
        <v>0.5</v>
      </c>
    </row>
    <row r="374" spans="1:26" x14ac:dyDescent="0.25">
      <c r="A374" t="s">
        <v>113</v>
      </c>
      <c r="B374" t="s">
        <v>1097</v>
      </c>
      <c r="C374" s="46">
        <v>10601</v>
      </c>
      <c r="D374" s="46">
        <v>10601</v>
      </c>
      <c r="I374" s="33" t="str">
        <f>VLOOKUP(LEFT(J374,7),Measures!K:L,2,FALSE)</f>
        <v>1.24</v>
      </c>
      <c r="J374" s="33" t="str">
        <f t="shared" si="46"/>
        <v>MQE0726 - Vaccination funding source code is present</v>
      </c>
      <c r="K374" s="33" t="str">
        <f t="shared" si="47"/>
        <v>eClinicalWorks V12</v>
      </c>
      <c r="L374" s="33">
        <f>VLOOKUP(K374,'EHR-Patient Count'!K:M,2,FALSE)</f>
        <v>3490</v>
      </c>
      <c r="M374" s="33">
        <f>VLOOKUP(K374,'EHR-Patient Count'!K:M,3,FALSE)</f>
        <v>13</v>
      </c>
      <c r="N374" s="33">
        <f t="shared" si="48"/>
        <v>10601</v>
      </c>
      <c r="O374" s="37">
        <f t="shared" si="49"/>
        <v>1</v>
      </c>
      <c r="P374" s="33" t="str">
        <f>VLOOKUP(LEFT(J374,7),Measures!K:V,12,FALSE)</f>
        <v>GT</v>
      </c>
      <c r="Q374" s="33" t="str">
        <f>VLOOKUP(LEFT(J374,7),Measures!K:W,13,FALSE)</f>
        <v>99%</v>
      </c>
      <c r="R374" s="33" t="str">
        <f t="shared" si="52"/>
        <v>PASS</v>
      </c>
      <c r="S374" s="33" t="b">
        <f t="shared" si="54"/>
        <v>0</v>
      </c>
      <c r="T374" s="33" t="b">
        <f t="shared" si="50"/>
        <v>0</v>
      </c>
      <c r="U374" s="33" t="str">
        <f t="shared" si="51"/>
        <v>PASS</v>
      </c>
      <c r="V374" s="33">
        <f>IF(AND(VLOOKUP(I374,Measures!B:I,7,FALSE)="Y",U374="PASS"),'Point Values'!$B$2,0)</f>
        <v>0</v>
      </c>
      <c r="W374" s="33">
        <f>IF(AND(VLOOKUP(I374,Measures!B:I,8,FALSE)="Y",U374="PASS"),'Point Values'!$B$3,0)</f>
        <v>0</v>
      </c>
      <c r="X374" s="33">
        <f>IF(AND(SUM(V374:W374)=0,U374="PASS"),'Point Values'!$B$4,0)</f>
        <v>0.5</v>
      </c>
      <c r="Y374" s="33">
        <f>IF(AND(SUM(V374:X374)=0,P374="GT",O374&gt;VLOOKUP(I374,'IIS Wide Rates'!G:I,3,FALSE)),'Point Values'!$B$5,IF(AND(SUM(V374:X374)=0,P374="LT",O374&lt;VLOOKUP(I374,'IIS Wide Rates'!G:I,3,FALSE)),'Point Values'!$B$5,0))</f>
        <v>0</v>
      </c>
      <c r="Z374" s="33">
        <f t="shared" si="53"/>
        <v>0.5</v>
      </c>
    </row>
    <row r="375" spans="1:26" x14ac:dyDescent="0.25">
      <c r="A375" t="s">
        <v>113</v>
      </c>
      <c r="B375" t="s">
        <v>1106</v>
      </c>
      <c r="C375" s="46">
        <v>5205</v>
      </c>
      <c r="D375" s="46">
        <v>5205</v>
      </c>
      <c r="I375" s="33" t="str">
        <f>VLOOKUP(LEFT(J375,7),Measures!K:L,2,FALSE)</f>
        <v>1.24</v>
      </c>
      <c r="J375" s="33" t="str">
        <f t="shared" si="46"/>
        <v>MQE0726 - Vaccination funding source code is present</v>
      </c>
      <c r="K375" s="33" t="str">
        <f t="shared" si="47"/>
        <v>Experity EHR</v>
      </c>
      <c r="L375" s="33">
        <f>VLOOKUP(K375,'EHR-Patient Count'!K:M,2,FALSE)</f>
        <v>552</v>
      </c>
      <c r="M375" s="33">
        <f>VLOOKUP(K375,'EHR-Patient Count'!K:M,3,FALSE)</f>
        <v>5</v>
      </c>
      <c r="N375" s="33">
        <f t="shared" si="48"/>
        <v>5205</v>
      </c>
      <c r="O375" s="37">
        <f t="shared" si="49"/>
        <v>1</v>
      </c>
      <c r="P375" s="33" t="str">
        <f>VLOOKUP(LEFT(J375,7),Measures!K:V,12,FALSE)</f>
        <v>GT</v>
      </c>
      <c r="Q375" s="33" t="str">
        <f>VLOOKUP(LEFT(J375,7),Measures!K:W,13,FALSE)</f>
        <v>99%</v>
      </c>
      <c r="R375" s="33" t="str">
        <f t="shared" si="52"/>
        <v>PASS</v>
      </c>
      <c r="S375" s="33" t="b">
        <f t="shared" si="54"/>
        <v>0</v>
      </c>
      <c r="T375" s="33" t="b">
        <f t="shared" si="50"/>
        <v>0</v>
      </c>
      <c r="U375" s="33" t="str">
        <f t="shared" si="51"/>
        <v>PASS</v>
      </c>
      <c r="V375" s="33">
        <f>IF(AND(VLOOKUP(I375,Measures!B:I,7,FALSE)="Y",U375="PASS"),'Point Values'!$B$2,0)</f>
        <v>0</v>
      </c>
      <c r="W375" s="33">
        <f>IF(AND(VLOOKUP(I375,Measures!B:I,8,FALSE)="Y",U375="PASS"),'Point Values'!$B$3,0)</f>
        <v>0</v>
      </c>
      <c r="X375" s="33">
        <f>IF(AND(SUM(V375:W375)=0,U375="PASS"),'Point Values'!$B$4,0)</f>
        <v>0.5</v>
      </c>
      <c r="Y375" s="33">
        <f>IF(AND(SUM(V375:X375)=0,P375="GT",O375&gt;VLOOKUP(I375,'IIS Wide Rates'!G:I,3,FALSE)),'Point Values'!$B$5,IF(AND(SUM(V375:X375)=0,P375="LT",O375&lt;VLOOKUP(I375,'IIS Wide Rates'!G:I,3,FALSE)),'Point Values'!$B$5,0))</f>
        <v>0</v>
      </c>
      <c r="Z375" s="33">
        <f t="shared" si="53"/>
        <v>0.5</v>
      </c>
    </row>
    <row r="376" spans="1:26" x14ac:dyDescent="0.25">
      <c r="A376" t="s">
        <v>113</v>
      </c>
      <c r="B376" t="s">
        <v>1109</v>
      </c>
      <c r="C376" s="46">
        <v>887</v>
      </c>
      <c r="D376" s="46">
        <v>887</v>
      </c>
      <c r="I376" s="33" t="str">
        <f>VLOOKUP(LEFT(J376,7),Measures!K:L,2,FALSE)</f>
        <v>1.24</v>
      </c>
      <c r="J376" s="33" t="str">
        <f t="shared" si="46"/>
        <v>MQE0726 - Vaccination funding source code is present</v>
      </c>
      <c r="K376" s="33" t="str">
        <f t="shared" si="47"/>
        <v>OpenEMR (Open Source)</v>
      </c>
      <c r="L376" s="33">
        <f>VLOOKUP(K376,'EHR-Patient Count'!K:M,2,FALSE)</f>
        <v>85</v>
      </c>
      <c r="M376" s="33">
        <f>VLOOKUP(K376,'EHR-Patient Count'!K:M,3,FALSE)</f>
        <v>4</v>
      </c>
      <c r="N376" s="33">
        <f t="shared" si="48"/>
        <v>887</v>
      </c>
      <c r="O376" s="37">
        <f t="shared" si="49"/>
        <v>1</v>
      </c>
      <c r="P376" s="33" t="str">
        <f>VLOOKUP(LEFT(J376,7),Measures!K:V,12,FALSE)</f>
        <v>GT</v>
      </c>
      <c r="Q376" s="33" t="str">
        <f>VLOOKUP(LEFT(J376,7),Measures!K:W,13,FALSE)</f>
        <v>99%</v>
      </c>
      <c r="R376" s="33" t="str">
        <f t="shared" si="52"/>
        <v>PASS</v>
      </c>
      <c r="S376" s="33" t="b">
        <f t="shared" si="54"/>
        <v>0</v>
      </c>
      <c r="T376" s="33" t="b">
        <f t="shared" si="50"/>
        <v>0</v>
      </c>
      <c r="U376" s="33" t="str">
        <f t="shared" si="51"/>
        <v>PASS</v>
      </c>
      <c r="V376" s="33">
        <f>IF(AND(VLOOKUP(I376,Measures!B:I,7,FALSE)="Y",U376="PASS"),'Point Values'!$B$2,0)</f>
        <v>0</v>
      </c>
      <c r="W376" s="33">
        <f>IF(AND(VLOOKUP(I376,Measures!B:I,8,FALSE)="Y",U376="PASS"),'Point Values'!$B$3,0)</f>
        <v>0</v>
      </c>
      <c r="X376" s="33">
        <f>IF(AND(SUM(V376:W376)=0,U376="PASS"),'Point Values'!$B$4,0)</f>
        <v>0.5</v>
      </c>
      <c r="Y376" s="33">
        <f>IF(AND(SUM(V376:X376)=0,P376="GT",O376&gt;VLOOKUP(I376,'IIS Wide Rates'!G:I,3,FALSE)),'Point Values'!$B$5,IF(AND(SUM(V376:X376)=0,P376="LT",O376&lt;VLOOKUP(I376,'IIS Wide Rates'!G:I,3,FALSE)),'Point Values'!$B$5,0))</f>
        <v>0</v>
      </c>
      <c r="Z376" s="33">
        <f t="shared" si="53"/>
        <v>0.5</v>
      </c>
    </row>
    <row r="377" spans="1:26" x14ac:dyDescent="0.25">
      <c r="A377" t="s">
        <v>113</v>
      </c>
      <c r="B377" t="s">
        <v>1096</v>
      </c>
      <c r="C377" s="46">
        <v>23620</v>
      </c>
      <c r="D377" s="46">
        <v>23620</v>
      </c>
      <c r="I377" s="33" t="str">
        <f>VLOOKUP(LEFT(J377,7),Measures!K:L,2,FALSE)</f>
        <v>1.24</v>
      </c>
      <c r="J377" s="33" t="str">
        <f t="shared" si="46"/>
        <v>MQE0726 - Vaccination funding source code is present</v>
      </c>
      <c r="K377" s="33" t="str">
        <f t="shared" si="47"/>
        <v>Athems Clinicals</v>
      </c>
      <c r="L377" s="33">
        <f>VLOOKUP(K377,'EHR-Patient Count'!K:M,2,FALSE)</f>
        <v>3619</v>
      </c>
      <c r="M377" s="33">
        <f>VLOOKUP(K377,'EHR-Patient Count'!K:M,3,FALSE)</f>
        <v>8</v>
      </c>
      <c r="N377" s="33">
        <f t="shared" si="48"/>
        <v>23620</v>
      </c>
      <c r="O377" s="37">
        <f t="shared" si="49"/>
        <v>1</v>
      </c>
      <c r="P377" s="33" t="str">
        <f>VLOOKUP(LEFT(J377,7),Measures!K:V,12,FALSE)</f>
        <v>GT</v>
      </c>
      <c r="Q377" s="33" t="str">
        <f>VLOOKUP(LEFT(J377,7),Measures!K:W,13,FALSE)</f>
        <v>99%</v>
      </c>
      <c r="R377" s="33" t="str">
        <f t="shared" si="52"/>
        <v>PASS</v>
      </c>
      <c r="S377" s="33" t="b">
        <f t="shared" si="54"/>
        <v>0</v>
      </c>
      <c r="T377" s="33" t="b">
        <f t="shared" si="50"/>
        <v>0</v>
      </c>
      <c r="U377" s="33" t="str">
        <f t="shared" si="51"/>
        <v>PASS</v>
      </c>
      <c r="V377" s="33">
        <f>IF(AND(VLOOKUP(I377,Measures!B:I,7,FALSE)="Y",U377="PASS"),'Point Values'!$B$2,0)</f>
        <v>0</v>
      </c>
      <c r="W377" s="33">
        <f>IF(AND(VLOOKUP(I377,Measures!B:I,8,FALSE)="Y",U377="PASS"),'Point Values'!$B$3,0)</f>
        <v>0</v>
      </c>
      <c r="X377" s="33">
        <f>IF(AND(SUM(V377:W377)=0,U377="PASS"),'Point Values'!$B$4,0)</f>
        <v>0.5</v>
      </c>
      <c r="Y377" s="33">
        <f>IF(AND(SUM(V377:X377)=0,P377="GT",O377&gt;VLOOKUP(I377,'IIS Wide Rates'!G:I,3,FALSE)),'Point Values'!$B$5,IF(AND(SUM(V377:X377)=0,P377="LT",O377&lt;VLOOKUP(I377,'IIS Wide Rates'!G:I,3,FALSE)),'Point Values'!$B$5,0))</f>
        <v>0</v>
      </c>
      <c r="Z377" s="33">
        <f t="shared" si="53"/>
        <v>0.5</v>
      </c>
    </row>
    <row r="378" spans="1:26" x14ac:dyDescent="0.25">
      <c r="A378" t="s">
        <v>113</v>
      </c>
      <c r="B378" t="s">
        <v>1100</v>
      </c>
      <c r="C378" s="46">
        <v>1127</v>
      </c>
      <c r="D378" s="46">
        <v>1127</v>
      </c>
      <c r="I378" s="33" t="str">
        <f>VLOOKUP(LEFT(J378,7),Measures!K:L,2,FALSE)</f>
        <v>1.24</v>
      </c>
      <c r="J378" s="33" t="str">
        <f t="shared" si="46"/>
        <v>MQE0726 - Vaccination funding source code is present</v>
      </c>
      <c r="K378" s="33" t="str">
        <f t="shared" si="47"/>
        <v>MEDITECH Expanse</v>
      </c>
      <c r="L378" s="33">
        <f>VLOOKUP(K378,'EHR-Patient Count'!K:M,2,FALSE)</f>
        <v>104</v>
      </c>
      <c r="M378" s="33">
        <f>VLOOKUP(K378,'EHR-Patient Count'!K:M,3,FALSE)</f>
        <v>3</v>
      </c>
      <c r="N378" s="33">
        <f t="shared" si="48"/>
        <v>1127</v>
      </c>
      <c r="O378" s="37">
        <f t="shared" si="49"/>
        <v>1</v>
      </c>
      <c r="P378" s="33" t="str">
        <f>VLOOKUP(LEFT(J378,7),Measures!K:V,12,FALSE)</f>
        <v>GT</v>
      </c>
      <c r="Q378" s="33" t="str">
        <f>VLOOKUP(LEFT(J378,7),Measures!K:W,13,FALSE)</f>
        <v>99%</v>
      </c>
      <c r="R378" s="33" t="str">
        <f t="shared" si="52"/>
        <v>PASS</v>
      </c>
      <c r="S378" s="33" t="b">
        <f t="shared" si="54"/>
        <v>0</v>
      </c>
      <c r="T378" s="33" t="b">
        <f t="shared" si="50"/>
        <v>0</v>
      </c>
      <c r="U378" s="33" t="str">
        <f t="shared" si="51"/>
        <v>PASS</v>
      </c>
      <c r="V378" s="33">
        <f>IF(AND(VLOOKUP(I378,Measures!B:I,7,FALSE)="Y",U378="PASS"),'Point Values'!$B$2,0)</f>
        <v>0</v>
      </c>
      <c r="W378" s="33">
        <f>IF(AND(VLOOKUP(I378,Measures!B:I,8,FALSE)="Y",U378="PASS"),'Point Values'!$B$3,0)</f>
        <v>0</v>
      </c>
      <c r="X378" s="33">
        <f>IF(AND(SUM(V378:W378)=0,U378="PASS"),'Point Values'!$B$4,0)</f>
        <v>0.5</v>
      </c>
      <c r="Y378" s="33">
        <f>IF(AND(SUM(V378:X378)=0,P378="GT",O378&gt;VLOOKUP(I378,'IIS Wide Rates'!G:I,3,FALSE)),'Point Values'!$B$5,IF(AND(SUM(V378:X378)=0,P378="LT",O378&lt;VLOOKUP(I378,'IIS Wide Rates'!G:I,3,FALSE)),'Point Values'!$B$5,0))</f>
        <v>0</v>
      </c>
      <c r="Z378" s="33">
        <f t="shared" si="53"/>
        <v>0.5</v>
      </c>
    </row>
    <row r="379" spans="1:26" x14ac:dyDescent="0.25">
      <c r="A379" t="s">
        <v>113</v>
      </c>
      <c r="B379" t="s">
        <v>1103</v>
      </c>
      <c r="C379" s="46">
        <v>1701</v>
      </c>
      <c r="D379" s="46">
        <v>1701</v>
      </c>
      <c r="I379" s="33" t="str">
        <f>VLOOKUP(LEFT(J379,7),Measures!K:L,2,FALSE)</f>
        <v>1.24</v>
      </c>
      <c r="J379" s="33" t="str">
        <f t="shared" si="46"/>
        <v>MQE0726 - Vaccination funding source code is present</v>
      </c>
      <c r="K379" s="33" t="str">
        <f t="shared" si="47"/>
        <v>DrChrono EHR</v>
      </c>
      <c r="L379" s="33">
        <f>VLOOKUP(K379,'EHR-Patient Count'!K:M,2,FALSE)</f>
        <v>146</v>
      </c>
      <c r="M379" s="33">
        <f>VLOOKUP(K379,'EHR-Patient Count'!K:M,3,FALSE)</f>
        <v>3</v>
      </c>
      <c r="N379" s="33">
        <f t="shared" si="48"/>
        <v>1701</v>
      </c>
      <c r="O379" s="37">
        <f t="shared" si="49"/>
        <v>1</v>
      </c>
      <c r="P379" s="33" t="str">
        <f>VLOOKUP(LEFT(J379,7),Measures!K:V,12,FALSE)</f>
        <v>GT</v>
      </c>
      <c r="Q379" s="33" t="str">
        <f>VLOOKUP(LEFT(J379,7),Measures!K:W,13,FALSE)</f>
        <v>99%</v>
      </c>
      <c r="R379" s="33" t="str">
        <f t="shared" si="52"/>
        <v>PASS</v>
      </c>
      <c r="S379" s="33" t="b">
        <f t="shared" si="54"/>
        <v>0</v>
      </c>
      <c r="T379" s="33" t="b">
        <f t="shared" si="50"/>
        <v>0</v>
      </c>
      <c r="U379" s="33" t="str">
        <f t="shared" si="51"/>
        <v>PASS</v>
      </c>
      <c r="V379" s="33">
        <f>IF(AND(VLOOKUP(I379,Measures!B:I,7,FALSE)="Y",U379="PASS"),'Point Values'!$B$2,0)</f>
        <v>0</v>
      </c>
      <c r="W379" s="33">
        <f>IF(AND(VLOOKUP(I379,Measures!B:I,8,FALSE)="Y",U379="PASS"),'Point Values'!$B$3,0)</f>
        <v>0</v>
      </c>
      <c r="X379" s="33">
        <f>IF(AND(SUM(V379:W379)=0,U379="PASS"),'Point Values'!$B$4,0)</f>
        <v>0.5</v>
      </c>
      <c r="Y379" s="33">
        <f>IF(AND(SUM(V379:X379)=0,P379="GT",O379&gt;VLOOKUP(I379,'IIS Wide Rates'!G:I,3,FALSE)),'Point Values'!$B$5,IF(AND(SUM(V379:X379)=0,P379="LT",O379&lt;VLOOKUP(I379,'IIS Wide Rates'!G:I,3,FALSE)),'Point Values'!$B$5,0))</f>
        <v>0</v>
      </c>
      <c r="Z379" s="33">
        <f t="shared" si="53"/>
        <v>0.5</v>
      </c>
    </row>
    <row r="380" spans="1:26" x14ac:dyDescent="0.25">
      <c r="A380" t="s">
        <v>113</v>
      </c>
      <c r="B380" t="s">
        <v>1108</v>
      </c>
      <c r="C380" s="46">
        <v>262</v>
      </c>
      <c r="D380" s="46">
        <v>262</v>
      </c>
      <c r="I380" s="33" t="str">
        <f>VLOOKUP(LEFT(J380,7),Measures!K:L,2,FALSE)</f>
        <v>1.24</v>
      </c>
      <c r="J380" s="33" t="str">
        <f t="shared" si="46"/>
        <v>MQE0726 - Vaccination funding source code is present</v>
      </c>
      <c r="K380" s="33" t="str">
        <f t="shared" si="47"/>
        <v>MatrixCare EHR</v>
      </c>
      <c r="L380" s="33">
        <f>VLOOKUP(K380,'EHR-Patient Count'!K:M,2,FALSE)</f>
        <v>55</v>
      </c>
      <c r="M380" s="33">
        <f>VLOOKUP(K380,'EHR-Patient Count'!K:M,3,FALSE)</f>
        <v>5</v>
      </c>
      <c r="N380" s="33">
        <f t="shared" si="48"/>
        <v>262</v>
      </c>
      <c r="O380" s="37">
        <f t="shared" si="49"/>
        <v>1</v>
      </c>
      <c r="P380" s="33" t="str">
        <f>VLOOKUP(LEFT(J380,7),Measures!K:V,12,FALSE)</f>
        <v>GT</v>
      </c>
      <c r="Q380" s="33" t="str">
        <f>VLOOKUP(LEFT(J380,7),Measures!K:W,13,FALSE)</f>
        <v>99%</v>
      </c>
      <c r="R380" s="33" t="str">
        <f t="shared" si="52"/>
        <v>PASS</v>
      </c>
      <c r="S380" s="33" t="b">
        <f t="shared" si="54"/>
        <v>0</v>
      </c>
      <c r="T380" s="33" t="b">
        <f t="shared" si="50"/>
        <v>0</v>
      </c>
      <c r="U380" s="33" t="str">
        <f t="shared" si="51"/>
        <v>PASS</v>
      </c>
      <c r="V380" s="33">
        <f>IF(AND(VLOOKUP(I380,Measures!B:I,7,FALSE)="Y",U380="PASS"),'Point Values'!$B$2,0)</f>
        <v>0</v>
      </c>
      <c r="W380" s="33">
        <f>IF(AND(VLOOKUP(I380,Measures!B:I,8,FALSE)="Y",U380="PASS"),'Point Values'!$B$3,0)</f>
        <v>0</v>
      </c>
      <c r="X380" s="33">
        <f>IF(AND(SUM(V380:W380)=0,U380="PASS"),'Point Values'!$B$4,0)</f>
        <v>0.5</v>
      </c>
      <c r="Y380" s="33">
        <f>IF(AND(SUM(V380:X380)=0,P380="GT",O380&gt;VLOOKUP(I380,'IIS Wide Rates'!G:I,3,FALSE)),'Point Values'!$B$5,IF(AND(SUM(V380:X380)=0,P380="LT",O380&lt;VLOOKUP(I380,'IIS Wide Rates'!G:I,3,FALSE)),'Point Values'!$B$5,0))</f>
        <v>0</v>
      </c>
      <c r="Z380" s="33">
        <f t="shared" si="53"/>
        <v>0.5</v>
      </c>
    </row>
    <row r="381" spans="1:26" x14ac:dyDescent="0.25">
      <c r="A381" t="s">
        <v>113</v>
      </c>
      <c r="B381" t="s">
        <v>1099</v>
      </c>
      <c r="C381" s="46">
        <v>2600</v>
      </c>
      <c r="D381" s="46">
        <v>2600</v>
      </c>
      <c r="I381" s="33" t="str">
        <f>VLOOKUP(LEFT(J381,7),Measures!K:L,2,FALSE)</f>
        <v>1.24</v>
      </c>
      <c r="J381" s="33" t="str">
        <f t="shared" si="46"/>
        <v>MQE0726 - Vaccination funding source code is present</v>
      </c>
      <c r="K381" s="33" t="str">
        <f t="shared" si="47"/>
        <v>Veradigm EHR (formerly Allscripts)</v>
      </c>
      <c r="L381" s="33">
        <f>VLOOKUP(K381,'EHR-Patient Count'!K:M,2,FALSE)</f>
        <v>369</v>
      </c>
      <c r="M381" s="33">
        <f>VLOOKUP(K381,'EHR-Patient Count'!K:M,3,FALSE)</f>
        <v>13</v>
      </c>
      <c r="N381" s="33">
        <f t="shared" si="48"/>
        <v>2600</v>
      </c>
      <c r="O381" s="37">
        <f t="shared" si="49"/>
        <v>1</v>
      </c>
      <c r="P381" s="33" t="str">
        <f>VLOOKUP(LEFT(J381,7),Measures!K:V,12,FALSE)</f>
        <v>GT</v>
      </c>
      <c r="Q381" s="33" t="str">
        <f>VLOOKUP(LEFT(J381,7),Measures!K:W,13,FALSE)</f>
        <v>99%</v>
      </c>
      <c r="R381" s="33" t="str">
        <f t="shared" si="52"/>
        <v>PASS</v>
      </c>
      <c r="S381" s="33" t="b">
        <f t="shared" si="54"/>
        <v>0</v>
      </c>
      <c r="T381" s="33" t="b">
        <f t="shared" si="50"/>
        <v>0</v>
      </c>
      <c r="U381" s="33" t="str">
        <f t="shared" si="51"/>
        <v>PASS</v>
      </c>
      <c r="V381" s="33">
        <f>IF(AND(VLOOKUP(I381,Measures!B:I,7,FALSE)="Y",U381="PASS"),'Point Values'!$B$2,0)</f>
        <v>0</v>
      </c>
      <c r="W381" s="33">
        <f>IF(AND(VLOOKUP(I381,Measures!B:I,8,FALSE)="Y",U381="PASS"),'Point Values'!$B$3,0)</f>
        <v>0</v>
      </c>
      <c r="X381" s="33">
        <f>IF(AND(SUM(V381:W381)=0,U381="PASS"),'Point Values'!$B$4,0)</f>
        <v>0.5</v>
      </c>
      <c r="Y381" s="33">
        <f>IF(AND(SUM(V381:X381)=0,P381="GT",O381&gt;VLOOKUP(I381,'IIS Wide Rates'!G:I,3,FALSE)),'Point Values'!$B$5,IF(AND(SUM(V381:X381)=0,P381="LT",O381&lt;VLOOKUP(I381,'IIS Wide Rates'!G:I,3,FALSE)),'Point Values'!$B$5,0))</f>
        <v>0</v>
      </c>
      <c r="Z381" s="33">
        <f t="shared" si="53"/>
        <v>0.5</v>
      </c>
    </row>
    <row r="382" spans="1:26" x14ac:dyDescent="0.25">
      <c r="A382" t="s">
        <v>113</v>
      </c>
      <c r="B382" t="s">
        <v>1095</v>
      </c>
      <c r="C382" s="46">
        <v>64</v>
      </c>
      <c r="D382" s="46">
        <v>64</v>
      </c>
      <c r="I382" s="33" t="str">
        <f>VLOOKUP(LEFT(J382,7),Measures!K:L,2,FALSE)</f>
        <v>1.24</v>
      </c>
      <c r="J382" s="33" t="str">
        <f t="shared" si="46"/>
        <v>MQE0726 - Vaccination funding source code is present</v>
      </c>
      <c r="K382" s="33" t="str">
        <f t="shared" si="47"/>
        <v>Epic Systems (EpicCare)</v>
      </c>
      <c r="L382" s="33">
        <f>VLOOKUP(K382,'EHR-Patient Count'!K:M,2,FALSE)</f>
        <v>14</v>
      </c>
      <c r="M382" s="33">
        <f>VLOOKUP(K382,'EHR-Patient Count'!K:M,3,FALSE)</f>
        <v>1</v>
      </c>
      <c r="N382" s="33">
        <f t="shared" si="48"/>
        <v>64</v>
      </c>
      <c r="O382" s="37">
        <f t="shared" si="49"/>
        <v>1</v>
      </c>
      <c r="P382" s="33" t="str">
        <f>VLOOKUP(LEFT(J382,7),Measures!K:V,12,FALSE)</f>
        <v>GT</v>
      </c>
      <c r="Q382" s="33" t="str">
        <f>VLOOKUP(LEFT(J382,7),Measures!K:W,13,FALSE)</f>
        <v>99%</v>
      </c>
      <c r="R382" s="33" t="str">
        <f t="shared" si="52"/>
        <v>PASS</v>
      </c>
      <c r="S382" s="33" t="b">
        <f t="shared" si="54"/>
        <v>0</v>
      </c>
      <c r="T382" s="33" t="b">
        <f t="shared" si="50"/>
        <v>0</v>
      </c>
      <c r="U382" s="33" t="str">
        <f t="shared" si="51"/>
        <v>PASS</v>
      </c>
      <c r="V382" s="33">
        <f>IF(AND(VLOOKUP(I382,Measures!B:I,7,FALSE)="Y",U382="PASS"),'Point Values'!$B$2,0)</f>
        <v>0</v>
      </c>
      <c r="W382" s="33">
        <f>IF(AND(VLOOKUP(I382,Measures!B:I,8,FALSE)="Y",U382="PASS"),'Point Values'!$B$3,0)</f>
        <v>0</v>
      </c>
      <c r="X382" s="33">
        <f>IF(AND(SUM(V382:W382)=0,U382="PASS"),'Point Values'!$B$4,0)</f>
        <v>0.5</v>
      </c>
      <c r="Y382" s="33">
        <f>IF(AND(SUM(V382:X382)=0,P382="GT",O382&gt;VLOOKUP(I382,'IIS Wide Rates'!G:I,3,FALSE)),'Point Values'!$B$5,IF(AND(SUM(V382:X382)=0,P382="LT",O382&lt;VLOOKUP(I382,'IIS Wide Rates'!G:I,3,FALSE)),'Point Values'!$B$5,0))</f>
        <v>0</v>
      </c>
      <c r="Z382" s="33">
        <f t="shared" si="53"/>
        <v>0.5</v>
      </c>
    </row>
    <row r="383" spans="1:26" x14ac:dyDescent="0.25">
      <c r="A383" t="s">
        <v>113</v>
      </c>
      <c r="B383" t="s">
        <v>1098</v>
      </c>
      <c r="C383" s="46">
        <v>25</v>
      </c>
      <c r="D383" s="46">
        <v>25</v>
      </c>
      <c r="I383" s="33" t="str">
        <f>VLOOKUP(LEFT(J383,7),Measures!K:L,2,FALSE)</f>
        <v>1.24</v>
      </c>
      <c r="J383" s="33" t="str">
        <f t="shared" si="46"/>
        <v>MQE0726 - Vaccination funding source code is present</v>
      </c>
      <c r="K383" s="33" t="str">
        <f t="shared" si="47"/>
        <v>NextGen Enterprise EHR</v>
      </c>
      <c r="L383" s="33">
        <f>VLOOKUP(K383,'EHR-Patient Count'!K:M,2,FALSE)</f>
        <v>5</v>
      </c>
      <c r="M383" s="33">
        <f>VLOOKUP(K383,'EHR-Patient Count'!K:M,3,FALSE)</f>
        <v>2</v>
      </c>
      <c r="N383" s="33">
        <f t="shared" si="48"/>
        <v>25</v>
      </c>
      <c r="O383" s="37">
        <f t="shared" si="49"/>
        <v>1</v>
      </c>
      <c r="P383" s="33" t="str">
        <f>VLOOKUP(LEFT(J383,7),Measures!K:V,12,FALSE)</f>
        <v>GT</v>
      </c>
      <c r="Q383" s="33" t="str">
        <f>VLOOKUP(LEFT(J383,7),Measures!K:W,13,FALSE)</f>
        <v>99%</v>
      </c>
      <c r="R383" s="33" t="str">
        <f t="shared" si="52"/>
        <v>PASS</v>
      </c>
      <c r="S383" s="33" t="b">
        <f t="shared" si="54"/>
        <v>0</v>
      </c>
      <c r="T383" s="33" t="b">
        <f t="shared" si="50"/>
        <v>0</v>
      </c>
      <c r="U383" s="33" t="str">
        <f t="shared" si="51"/>
        <v>PASS</v>
      </c>
      <c r="V383" s="33">
        <f>IF(AND(VLOOKUP(I383,Measures!B:I,7,FALSE)="Y",U383="PASS"),'Point Values'!$B$2,0)</f>
        <v>0</v>
      </c>
      <c r="W383" s="33">
        <f>IF(AND(VLOOKUP(I383,Measures!B:I,8,FALSE)="Y",U383="PASS"),'Point Values'!$B$3,0)</f>
        <v>0</v>
      </c>
      <c r="X383" s="33">
        <f>IF(AND(SUM(V383:W383)=0,U383="PASS"),'Point Values'!$B$4,0)</f>
        <v>0.5</v>
      </c>
      <c r="Y383" s="33">
        <f>IF(AND(SUM(V383:X383)=0,P383="GT",O383&gt;VLOOKUP(I383,'IIS Wide Rates'!G:I,3,FALSE)),'Point Values'!$B$5,IF(AND(SUM(V383:X383)=0,P383="LT",O383&lt;VLOOKUP(I383,'IIS Wide Rates'!G:I,3,FALSE)),'Point Values'!$B$5,0))</f>
        <v>0</v>
      </c>
      <c r="Z383" s="33">
        <f t="shared" si="53"/>
        <v>0.5</v>
      </c>
    </row>
    <row r="384" spans="1:26" x14ac:dyDescent="0.25">
      <c r="A384" t="s">
        <v>113</v>
      </c>
      <c r="B384" t="s">
        <v>1101</v>
      </c>
      <c r="C384" s="46">
        <v>39</v>
      </c>
      <c r="D384" s="46">
        <v>39</v>
      </c>
      <c r="I384" s="33" t="str">
        <f>VLOOKUP(LEFT(J384,7),Measures!K:L,2,FALSE)</f>
        <v>1.24</v>
      </c>
      <c r="J384" s="33" t="str">
        <f t="shared" si="46"/>
        <v>MQE0726 - Vaccination funding source code is present</v>
      </c>
      <c r="K384" s="33" t="str">
        <f t="shared" si="47"/>
        <v>Greenway Health (Prime Suite)</v>
      </c>
      <c r="L384" s="33">
        <f>VLOOKUP(K384,'EHR-Patient Count'!K:M,2,FALSE)</f>
        <v>9</v>
      </c>
      <c r="M384" s="33">
        <f>VLOOKUP(K384,'EHR-Patient Count'!K:M,3,FALSE)</f>
        <v>1</v>
      </c>
      <c r="N384" s="33">
        <f t="shared" si="48"/>
        <v>39</v>
      </c>
      <c r="O384" s="37">
        <f t="shared" si="49"/>
        <v>1</v>
      </c>
      <c r="P384" s="33" t="str">
        <f>VLOOKUP(LEFT(J384,7),Measures!K:V,12,FALSE)</f>
        <v>GT</v>
      </c>
      <c r="Q384" s="33" t="str">
        <f>VLOOKUP(LEFT(J384,7),Measures!K:W,13,FALSE)</f>
        <v>99%</v>
      </c>
      <c r="R384" s="33" t="str">
        <f t="shared" si="52"/>
        <v>PASS</v>
      </c>
      <c r="S384" s="33" t="b">
        <f t="shared" si="54"/>
        <v>0</v>
      </c>
      <c r="T384" s="33" t="b">
        <f t="shared" si="50"/>
        <v>0</v>
      </c>
      <c r="U384" s="33" t="str">
        <f t="shared" si="51"/>
        <v>PASS</v>
      </c>
      <c r="V384" s="33">
        <f>IF(AND(VLOOKUP(I384,Measures!B:I,7,FALSE)="Y",U384="PASS"),'Point Values'!$B$2,0)</f>
        <v>0</v>
      </c>
      <c r="W384" s="33">
        <f>IF(AND(VLOOKUP(I384,Measures!B:I,8,FALSE)="Y",U384="PASS"),'Point Values'!$B$3,0)</f>
        <v>0</v>
      </c>
      <c r="X384" s="33">
        <f>IF(AND(SUM(V384:W384)=0,U384="PASS"),'Point Values'!$B$4,0)</f>
        <v>0.5</v>
      </c>
      <c r="Y384" s="33">
        <f>IF(AND(SUM(V384:X384)=0,P384="GT",O384&gt;VLOOKUP(I384,'IIS Wide Rates'!G:I,3,FALSE)),'Point Values'!$B$5,IF(AND(SUM(V384:X384)=0,P384="LT",O384&lt;VLOOKUP(I384,'IIS Wide Rates'!G:I,3,FALSE)),'Point Values'!$B$5,0))</f>
        <v>0</v>
      </c>
      <c r="Z384" s="33">
        <f t="shared" si="53"/>
        <v>0.5</v>
      </c>
    </row>
    <row r="385" spans="1:26" x14ac:dyDescent="0.25">
      <c r="A385" t="s">
        <v>113</v>
      </c>
      <c r="B385" t="s">
        <v>1105</v>
      </c>
      <c r="C385" s="46">
        <v>3</v>
      </c>
      <c r="D385" s="46">
        <v>3</v>
      </c>
      <c r="I385" s="33" t="str">
        <f>VLOOKUP(LEFT(J385,7),Measures!K:L,2,FALSE)</f>
        <v>1.24</v>
      </c>
      <c r="J385" s="33" t="str">
        <f t="shared" ref="J385:J448" si="55">A385</f>
        <v>MQE0726 - Vaccination funding source code is present</v>
      </c>
      <c r="K385" s="33" t="str">
        <f t="shared" ref="K385:K448" si="56">B385</f>
        <v>CompuGroup Medical (CGM APRIMA)</v>
      </c>
      <c r="L385" s="33">
        <f>VLOOKUP(K385,'EHR-Patient Count'!K:M,2,FALSE)</f>
        <v>2</v>
      </c>
      <c r="M385" s="33">
        <f>VLOOKUP(K385,'EHR-Patient Count'!K:M,3,FALSE)</f>
        <v>1</v>
      </c>
      <c r="N385" s="33">
        <f t="shared" si="48"/>
        <v>3</v>
      </c>
      <c r="O385" s="37">
        <f t="shared" si="49"/>
        <v>1</v>
      </c>
      <c r="P385" s="33" t="str">
        <f>VLOOKUP(LEFT(J385,7),Measures!K:V,12,FALSE)</f>
        <v>GT</v>
      </c>
      <c r="Q385" s="33" t="str">
        <f>VLOOKUP(LEFT(J385,7),Measures!K:W,13,FALSE)</f>
        <v>99%</v>
      </c>
      <c r="R385" s="33" t="str">
        <f t="shared" si="52"/>
        <v>PASS</v>
      </c>
      <c r="S385" s="33" t="b">
        <f t="shared" si="54"/>
        <v>0</v>
      </c>
      <c r="T385" s="33" t="b">
        <f t="shared" si="50"/>
        <v>0</v>
      </c>
      <c r="U385" s="33" t="str">
        <f t="shared" si="51"/>
        <v>PASS</v>
      </c>
      <c r="V385" s="33">
        <f>IF(AND(VLOOKUP(I385,Measures!B:I,7,FALSE)="Y",U385="PASS"),'Point Values'!$B$2,0)</f>
        <v>0</v>
      </c>
      <c r="W385" s="33">
        <f>IF(AND(VLOOKUP(I385,Measures!B:I,8,FALSE)="Y",U385="PASS"),'Point Values'!$B$3,0)</f>
        <v>0</v>
      </c>
      <c r="X385" s="33">
        <f>IF(AND(SUM(V385:W385)=0,U385="PASS"),'Point Values'!$B$4,0)</f>
        <v>0.5</v>
      </c>
      <c r="Y385" s="33">
        <f>IF(AND(SUM(V385:X385)=0,P385="GT",O385&gt;VLOOKUP(I385,'IIS Wide Rates'!G:I,3,FALSE)),'Point Values'!$B$5,IF(AND(SUM(V385:X385)=0,P385="LT",O385&lt;VLOOKUP(I385,'IIS Wide Rates'!G:I,3,FALSE)),'Point Values'!$B$5,0))</f>
        <v>0</v>
      </c>
      <c r="Z385" s="33">
        <f t="shared" si="53"/>
        <v>0.5</v>
      </c>
    </row>
    <row r="386" spans="1:26" x14ac:dyDescent="0.25">
      <c r="A386" t="s">
        <v>115</v>
      </c>
      <c r="B386" t="s">
        <v>52</v>
      </c>
      <c r="C386" s="46">
        <v>25</v>
      </c>
      <c r="D386" s="46">
        <v>537</v>
      </c>
      <c r="I386" s="33" t="str">
        <f>VLOOKUP(LEFT(J386,7),Measures!K:L,2,FALSE)</f>
        <v>2.01</v>
      </c>
      <c r="J386" s="33" t="str">
        <f t="shared" si="55"/>
        <v>MQE0566 - Patient birth date is on first day of month</v>
      </c>
      <c r="K386" s="33" t="str">
        <f t="shared" si="56"/>
        <v>No EHR Specified</v>
      </c>
      <c r="L386" s="33">
        <f>VLOOKUP(K386,'EHR-Patient Count'!K:M,2,FALSE)</f>
        <v>537</v>
      </c>
      <c r="M386" s="33">
        <f>VLOOKUP(K386,'EHR-Patient Count'!K:M,3,FALSE)</f>
        <v>20</v>
      </c>
      <c r="N386" s="33">
        <f t="shared" ref="N386:N449" si="57">C386</f>
        <v>25</v>
      </c>
      <c r="O386" s="37">
        <f t="shared" ref="O386:O449" si="58">C386/D386</f>
        <v>4.6554934823091247E-2</v>
      </c>
      <c r="P386" s="33" t="str">
        <f>VLOOKUP(LEFT(J386,7),Measures!K:V,12,FALSE)</f>
        <v>LT</v>
      </c>
      <c r="Q386" s="33" t="str">
        <f>VLOOKUP(LEFT(J386,7),Measures!K:W,13,FALSE)</f>
        <v xml:space="preserve"> 4%</v>
      </c>
      <c r="R386" s="33" t="b">
        <f t="shared" si="52"/>
        <v>0</v>
      </c>
      <c r="S386" s="33" t="b">
        <f t="shared" si="54"/>
        <v>0</v>
      </c>
      <c r="T386" s="33" t="b">
        <f t="shared" ref="T386:T391" si="59">IF(Q386="NA","NA")</f>
        <v>0</v>
      </c>
      <c r="U386" s="33" t="str">
        <f t="shared" ref="U386:U449" si="60">IF(Q386="NA","NA",IF(AND(P386="GT",O386&gt;1*Q386),"PASS",IF(AND(P386="LT",O386&lt;1*Q386),"PASS","FAIL")))</f>
        <v>FAIL</v>
      </c>
      <c r="V386" s="33">
        <f>IF(AND(VLOOKUP(I386,Measures!B:I,7,FALSE)="Y",U386="PASS"),'Point Values'!$B$2,0)</f>
        <v>0</v>
      </c>
      <c r="W386" s="33">
        <f>IF(AND(VLOOKUP(I386,Measures!B:I,8,FALSE)="Y",U386="PASS"),'Point Values'!$B$3,0)</f>
        <v>0</v>
      </c>
      <c r="X386" s="33">
        <f>IF(AND(SUM(V386:W386)=0,U386="PASS"),'Point Values'!$B$4,0)</f>
        <v>0</v>
      </c>
      <c r="Y386" s="33">
        <f>IF(AND(SUM(V386:X386)=0,P386="GT",O386&gt;VLOOKUP(I386,'IIS Wide Rates'!G:I,3,FALSE)),'Point Values'!$B$5,IF(AND(SUM(V386:X386)=0,P386="LT",O386&lt;VLOOKUP(I386,'IIS Wide Rates'!G:I,3,FALSE)),'Point Values'!$B$5,0))</f>
        <v>0</v>
      </c>
      <c r="Z386" s="33">
        <f t="shared" si="53"/>
        <v>0</v>
      </c>
    </row>
    <row r="387" spans="1:26" x14ac:dyDescent="0.25">
      <c r="A387" t="s">
        <v>115</v>
      </c>
      <c r="B387" t="s">
        <v>1107</v>
      </c>
      <c r="C387" s="46">
        <v>59</v>
      </c>
      <c r="D387" s="46">
        <v>1995</v>
      </c>
      <c r="I387" s="33" t="str">
        <f>VLOOKUP(LEFT(J387,7),Measures!K:L,2,FALSE)</f>
        <v>2.01</v>
      </c>
      <c r="J387" s="33" t="str">
        <f t="shared" si="55"/>
        <v>MQE0566 - Patient birth date is on first day of month</v>
      </c>
      <c r="K387" s="33" t="str">
        <f t="shared" si="56"/>
        <v>NetSmart MyEvolv</v>
      </c>
      <c r="L387" s="33">
        <f>VLOOKUP(K387,'EHR-Patient Count'!K:M,2,FALSE)</f>
        <v>1995</v>
      </c>
      <c r="M387" s="33">
        <f>VLOOKUP(K387,'EHR-Patient Count'!K:M,3,FALSE)</f>
        <v>8</v>
      </c>
      <c r="N387" s="33">
        <f t="shared" si="57"/>
        <v>59</v>
      </c>
      <c r="O387" s="37">
        <f t="shared" si="58"/>
        <v>2.9573934837092732E-2</v>
      </c>
      <c r="P387" s="33" t="str">
        <f>VLOOKUP(LEFT(J387,7),Measures!K:V,12,FALSE)</f>
        <v>LT</v>
      </c>
      <c r="Q387" s="33" t="str">
        <f>VLOOKUP(LEFT(J387,7),Measures!K:W,13,FALSE)</f>
        <v xml:space="preserve"> 4%</v>
      </c>
      <c r="R387" s="33" t="b">
        <f t="shared" ref="R387:R450" si="61">IF(AND(P387="GT",O387&gt;1*Q387),"PASS")</f>
        <v>0</v>
      </c>
      <c r="S387" s="33" t="str">
        <f t="shared" si="54"/>
        <v>PASS</v>
      </c>
      <c r="T387" s="33" t="b">
        <f t="shared" si="59"/>
        <v>0</v>
      </c>
      <c r="U387" s="33" t="str">
        <f t="shared" si="60"/>
        <v>PASS</v>
      </c>
      <c r="V387" s="33">
        <f>IF(AND(VLOOKUP(I387,Measures!B:I,7,FALSE)="Y",U387="PASS"),'Point Values'!$B$2,0)</f>
        <v>0</v>
      </c>
      <c r="W387" s="33">
        <f>IF(AND(VLOOKUP(I387,Measures!B:I,8,FALSE)="Y",U387="PASS"),'Point Values'!$B$3,0)</f>
        <v>0.75</v>
      </c>
      <c r="X387" s="33">
        <f>IF(AND(SUM(V387:W387)=0,U387="PASS"),'Point Values'!$B$4,0)</f>
        <v>0</v>
      </c>
      <c r="Y387" s="33">
        <f>IF(AND(SUM(V387:X387)=0,P387="GT",O387&gt;VLOOKUP(I387,'IIS Wide Rates'!G:I,3,FALSE)),'Point Values'!$B$5,IF(AND(SUM(V387:X387)=0,P387="LT",O387&lt;VLOOKUP(I387,'IIS Wide Rates'!G:I,3,FALSE)),'Point Values'!$B$5,0))</f>
        <v>0</v>
      </c>
      <c r="Z387" s="33">
        <f t="shared" ref="Z387:Z450" si="62">SUM(V387:Y387)</f>
        <v>0.75</v>
      </c>
    </row>
    <row r="388" spans="1:26" x14ac:dyDescent="0.25">
      <c r="A388" t="s">
        <v>115</v>
      </c>
      <c r="B388" t="s">
        <v>1104</v>
      </c>
      <c r="C388" s="46">
        <v>602</v>
      </c>
      <c r="D388" s="46">
        <v>18286</v>
      </c>
      <c r="I388" s="33" t="str">
        <f>VLOOKUP(LEFT(J388,7),Measures!K:L,2,FALSE)</f>
        <v>2.01</v>
      </c>
      <c r="J388" s="33" t="str">
        <f t="shared" si="55"/>
        <v>MQE0566 - Patient birth date is on first day of month</v>
      </c>
      <c r="K388" s="33" t="str">
        <f t="shared" si="56"/>
        <v>Azalea Health EHR</v>
      </c>
      <c r="L388" s="33">
        <f>VLOOKUP(K388,'EHR-Patient Count'!K:M,2,FALSE)</f>
        <v>18286</v>
      </c>
      <c r="M388" s="33">
        <f>VLOOKUP(K388,'EHR-Patient Count'!K:M,3,FALSE)</f>
        <v>116</v>
      </c>
      <c r="N388" s="33">
        <f t="shared" si="57"/>
        <v>602</v>
      </c>
      <c r="O388" s="37">
        <f t="shared" si="58"/>
        <v>3.2921360603740568E-2</v>
      </c>
      <c r="P388" s="33" t="str">
        <f>VLOOKUP(LEFT(J388,7),Measures!K:V,12,FALSE)</f>
        <v>LT</v>
      </c>
      <c r="Q388" s="33" t="str">
        <f>VLOOKUP(LEFT(J388,7),Measures!K:W,13,FALSE)</f>
        <v xml:space="preserve"> 4%</v>
      </c>
      <c r="R388" s="33" t="b">
        <f t="shared" si="61"/>
        <v>0</v>
      </c>
      <c r="S388" s="33" t="str">
        <f t="shared" si="54"/>
        <v>PASS</v>
      </c>
      <c r="T388" s="33" t="b">
        <f t="shared" si="59"/>
        <v>0</v>
      </c>
      <c r="U388" s="33" t="str">
        <f t="shared" si="60"/>
        <v>PASS</v>
      </c>
      <c r="V388" s="33">
        <f>IF(AND(VLOOKUP(I388,Measures!B:I,7,FALSE)="Y",U388="PASS"),'Point Values'!$B$2,0)</f>
        <v>0</v>
      </c>
      <c r="W388" s="33">
        <f>IF(AND(VLOOKUP(I388,Measures!B:I,8,FALSE)="Y",U388="PASS"),'Point Values'!$B$3,0)</f>
        <v>0.75</v>
      </c>
      <c r="X388" s="33">
        <f>IF(AND(SUM(V388:W388)=0,U388="PASS"),'Point Values'!$B$4,0)</f>
        <v>0</v>
      </c>
      <c r="Y388" s="33">
        <f>IF(AND(SUM(V388:X388)=0,P388="GT",O388&gt;VLOOKUP(I388,'IIS Wide Rates'!G:I,3,FALSE)),'Point Values'!$B$5,IF(AND(SUM(V388:X388)=0,P388="LT",O388&lt;VLOOKUP(I388,'IIS Wide Rates'!G:I,3,FALSE)),'Point Values'!$B$5,0))</f>
        <v>0</v>
      </c>
      <c r="Z388" s="33">
        <f t="shared" si="62"/>
        <v>0.75</v>
      </c>
    </row>
    <row r="389" spans="1:26" x14ac:dyDescent="0.25">
      <c r="A389" t="s">
        <v>115</v>
      </c>
      <c r="B389" t="s">
        <v>1102</v>
      </c>
      <c r="C389" s="46">
        <v>94</v>
      </c>
      <c r="D389" s="46">
        <v>2221</v>
      </c>
      <c r="I389" s="33" t="str">
        <f>VLOOKUP(LEFT(J389,7),Measures!K:L,2,FALSE)</f>
        <v>2.01</v>
      </c>
      <c r="J389" s="33" t="str">
        <f t="shared" si="55"/>
        <v>MQE0566 - Patient birth date is on first day of month</v>
      </c>
      <c r="K389" s="33" t="str">
        <f t="shared" si="56"/>
        <v>AdvancedMD EHR</v>
      </c>
      <c r="L389" s="33">
        <f>VLOOKUP(K389,'EHR-Patient Count'!K:M,2,FALSE)</f>
        <v>2221</v>
      </c>
      <c r="M389" s="33">
        <f>VLOOKUP(K389,'EHR-Patient Count'!K:M,3,FALSE)</f>
        <v>8</v>
      </c>
      <c r="N389" s="33">
        <f t="shared" si="57"/>
        <v>94</v>
      </c>
      <c r="O389" s="37">
        <f t="shared" si="58"/>
        <v>4.2323277802791534E-2</v>
      </c>
      <c r="P389" s="33" t="str">
        <f>VLOOKUP(LEFT(J389,7),Measures!K:V,12,FALSE)</f>
        <v>LT</v>
      </c>
      <c r="Q389" s="33" t="str">
        <f>VLOOKUP(LEFT(J389,7),Measures!K:W,13,FALSE)</f>
        <v xml:space="preserve"> 4%</v>
      </c>
      <c r="R389" s="33" t="b">
        <f t="shared" si="61"/>
        <v>0</v>
      </c>
      <c r="S389" s="33" t="b">
        <f t="shared" si="54"/>
        <v>0</v>
      </c>
      <c r="T389" s="33" t="b">
        <f t="shared" si="59"/>
        <v>0</v>
      </c>
      <c r="U389" s="33" t="str">
        <f t="shared" si="60"/>
        <v>FAIL</v>
      </c>
      <c r="V389" s="33">
        <f>IF(AND(VLOOKUP(I389,Measures!B:I,7,FALSE)="Y",U389="PASS"),'Point Values'!$B$2,0)</f>
        <v>0</v>
      </c>
      <c r="W389" s="33">
        <f>IF(AND(VLOOKUP(I389,Measures!B:I,8,FALSE)="Y",U389="PASS"),'Point Values'!$B$3,0)</f>
        <v>0</v>
      </c>
      <c r="X389" s="33">
        <f>IF(AND(SUM(V389:W389)=0,U389="PASS"),'Point Values'!$B$4,0)</f>
        <v>0</v>
      </c>
      <c r="Y389" s="33">
        <f>IF(AND(SUM(V389:X389)=0,P389="GT",O389&gt;VLOOKUP(I389,'IIS Wide Rates'!G:I,3,FALSE)),'Point Values'!$B$5,IF(AND(SUM(V389:X389)=0,P389="LT",O389&lt;VLOOKUP(I389,'IIS Wide Rates'!G:I,3,FALSE)),'Point Values'!$B$5,0))</f>
        <v>0</v>
      </c>
      <c r="Z389" s="33">
        <f t="shared" si="62"/>
        <v>0</v>
      </c>
    </row>
    <row r="390" spans="1:26" x14ac:dyDescent="0.25">
      <c r="A390" t="s">
        <v>115</v>
      </c>
      <c r="B390" t="s">
        <v>1097</v>
      </c>
      <c r="C390" s="46">
        <v>89</v>
      </c>
      <c r="D390" s="46">
        <v>3490</v>
      </c>
      <c r="I390" s="33" t="str">
        <f>VLOOKUP(LEFT(J390,7),Measures!K:L,2,FALSE)</f>
        <v>2.01</v>
      </c>
      <c r="J390" s="33" t="str">
        <f t="shared" si="55"/>
        <v>MQE0566 - Patient birth date is on first day of month</v>
      </c>
      <c r="K390" s="33" t="str">
        <f t="shared" si="56"/>
        <v>eClinicalWorks V12</v>
      </c>
      <c r="L390" s="33">
        <f>VLOOKUP(K390,'EHR-Patient Count'!K:M,2,FALSE)</f>
        <v>3490</v>
      </c>
      <c r="M390" s="33">
        <f>VLOOKUP(K390,'EHR-Patient Count'!K:M,3,FALSE)</f>
        <v>13</v>
      </c>
      <c r="N390" s="33">
        <f t="shared" si="57"/>
        <v>89</v>
      </c>
      <c r="O390" s="37">
        <f t="shared" si="58"/>
        <v>2.5501432664756445E-2</v>
      </c>
      <c r="P390" s="33" t="str">
        <f>VLOOKUP(LEFT(J390,7),Measures!K:V,12,FALSE)</f>
        <v>LT</v>
      </c>
      <c r="Q390" s="33" t="str">
        <f>VLOOKUP(LEFT(J390,7),Measures!K:W,13,FALSE)</f>
        <v xml:space="preserve"> 4%</v>
      </c>
      <c r="R390" s="33" t="b">
        <f t="shared" si="61"/>
        <v>0</v>
      </c>
      <c r="S390" s="33" t="str">
        <f t="shared" si="54"/>
        <v>PASS</v>
      </c>
      <c r="T390" s="33" t="b">
        <f t="shared" si="59"/>
        <v>0</v>
      </c>
      <c r="U390" s="33" t="str">
        <f t="shared" si="60"/>
        <v>PASS</v>
      </c>
      <c r="V390" s="33">
        <f>IF(AND(VLOOKUP(I390,Measures!B:I,7,FALSE)="Y",U390="PASS"),'Point Values'!$B$2,0)</f>
        <v>0</v>
      </c>
      <c r="W390" s="33">
        <f>IF(AND(VLOOKUP(I390,Measures!B:I,8,FALSE)="Y",U390="PASS"),'Point Values'!$B$3,0)</f>
        <v>0.75</v>
      </c>
      <c r="X390" s="33">
        <f>IF(AND(SUM(V390:W390)=0,U390="PASS"),'Point Values'!$B$4,0)</f>
        <v>0</v>
      </c>
      <c r="Y390" s="33">
        <f>IF(AND(SUM(V390:X390)=0,P390="GT",O390&gt;VLOOKUP(I390,'IIS Wide Rates'!G:I,3,FALSE)),'Point Values'!$B$5,IF(AND(SUM(V390:X390)=0,P390="LT",O390&lt;VLOOKUP(I390,'IIS Wide Rates'!G:I,3,FALSE)),'Point Values'!$B$5,0))</f>
        <v>0</v>
      </c>
      <c r="Z390" s="33">
        <f t="shared" si="62"/>
        <v>0.75</v>
      </c>
    </row>
    <row r="391" spans="1:26" x14ac:dyDescent="0.25">
      <c r="A391" t="s">
        <v>115</v>
      </c>
      <c r="B391" t="s">
        <v>1106</v>
      </c>
      <c r="C391" s="46">
        <v>15</v>
      </c>
      <c r="D391" s="46">
        <v>552</v>
      </c>
      <c r="I391" s="33" t="str">
        <f>VLOOKUP(LEFT(J391,7),Measures!K:L,2,FALSE)</f>
        <v>2.01</v>
      </c>
      <c r="J391" s="33" t="str">
        <f t="shared" si="55"/>
        <v>MQE0566 - Patient birth date is on first day of month</v>
      </c>
      <c r="K391" s="33" t="str">
        <f t="shared" si="56"/>
        <v>Experity EHR</v>
      </c>
      <c r="L391" s="33">
        <f>VLOOKUP(K391,'EHR-Patient Count'!K:M,2,FALSE)</f>
        <v>552</v>
      </c>
      <c r="M391" s="33">
        <f>VLOOKUP(K391,'EHR-Patient Count'!K:M,3,FALSE)</f>
        <v>5</v>
      </c>
      <c r="N391" s="33">
        <f t="shared" si="57"/>
        <v>15</v>
      </c>
      <c r="O391" s="37">
        <f t="shared" si="58"/>
        <v>2.717391304347826E-2</v>
      </c>
      <c r="P391" s="33" t="str">
        <f>VLOOKUP(LEFT(J391,7),Measures!K:V,12,FALSE)</f>
        <v>LT</v>
      </c>
      <c r="Q391" s="33" t="str">
        <f>VLOOKUP(LEFT(J391,7),Measures!K:W,13,FALSE)</f>
        <v xml:space="preserve"> 4%</v>
      </c>
      <c r="R391" s="33" t="b">
        <f t="shared" si="61"/>
        <v>0</v>
      </c>
      <c r="S391" s="33" t="str">
        <f t="shared" si="54"/>
        <v>PASS</v>
      </c>
      <c r="T391" s="33" t="b">
        <f t="shared" si="59"/>
        <v>0</v>
      </c>
      <c r="U391" s="33" t="str">
        <f t="shared" si="60"/>
        <v>PASS</v>
      </c>
      <c r="V391" s="33">
        <f>IF(AND(VLOOKUP(I391,Measures!B:I,7,FALSE)="Y",U391="PASS"),'Point Values'!$B$2,0)</f>
        <v>0</v>
      </c>
      <c r="W391" s="33">
        <f>IF(AND(VLOOKUP(I391,Measures!B:I,8,FALSE)="Y",U391="PASS"),'Point Values'!$B$3,0)</f>
        <v>0.75</v>
      </c>
      <c r="X391" s="33">
        <f>IF(AND(SUM(V391:W391)=0,U391="PASS"),'Point Values'!$B$4,0)</f>
        <v>0</v>
      </c>
      <c r="Y391" s="33">
        <f>IF(AND(SUM(V391:X391)=0,P391="GT",O391&gt;VLOOKUP(I391,'IIS Wide Rates'!G:I,3,FALSE)),'Point Values'!$B$5,IF(AND(SUM(V391:X391)=0,P391="LT",O391&lt;VLOOKUP(I391,'IIS Wide Rates'!G:I,3,FALSE)),'Point Values'!$B$5,0))</f>
        <v>0</v>
      </c>
      <c r="Z391" s="33">
        <f t="shared" si="62"/>
        <v>0.75</v>
      </c>
    </row>
    <row r="392" spans="1:26" x14ac:dyDescent="0.25">
      <c r="A392" t="s">
        <v>115</v>
      </c>
      <c r="B392" t="s">
        <v>1109</v>
      </c>
      <c r="C392" s="46">
        <v>4</v>
      </c>
      <c r="D392" s="46">
        <v>85</v>
      </c>
      <c r="I392" s="33" t="str">
        <f>VLOOKUP(LEFT(J392,7),Measures!K:L,2,FALSE)</f>
        <v>2.01</v>
      </c>
      <c r="J392" s="33" t="str">
        <f t="shared" si="55"/>
        <v>MQE0566 - Patient birth date is on first day of month</v>
      </c>
      <c r="K392" s="33" t="str">
        <f t="shared" si="56"/>
        <v>OpenEMR (Open Source)</v>
      </c>
      <c r="L392" s="33">
        <f>VLOOKUP(K392,'EHR-Patient Count'!K:M,2,FALSE)</f>
        <v>85</v>
      </c>
      <c r="M392" s="33">
        <f>VLOOKUP(K392,'EHR-Patient Count'!K:M,3,FALSE)</f>
        <v>4</v>
      </c>
      <c r="N392" s="33">
        <f t="shared" si="57"/>
        <v>4</v>
      </c>
      <c r="O392" s="37">
        <f t="shared" si="58"/>
        <v>4.7058823529411764E-2</v>
      </c>
      <c r="P392" s="33" t="str">
        <f>VLOOKUP(LEFT(J392,7),Measures!K:V,12,FALSE)</f>
        <v>LT</v>
      </c>
      <c r="Q392" s="33" t="str">
        <f>VLOOKUP(LEFT(J392,7),Measures!K:W,13,FALSE)</f>
        <v xml:space="preserve"> 4%</v>
      </c>
      <c r="R392" s="33" t="b">
        <f>IF(AND(P392="GT",O392&gt;1*Q392),"PASS")</f>
        <v>0</v>
      </c>
      <c r="S392" s="33" t="b">
        <f>IF(AND(P392="LT",O392&lt;1*Q392),"PASS")</f>
        <v>0</v>
      </c>
      <c r="T392" s="33" t="b">
        <f>IF(Q392="NA","NA")</f>
        <v>0</v>
      </c>
      <c r="U392" s="33" t="str">
        <f t="shared" si="60"/>
        <v>FAIL</v>
      </c>
      <c r="V392" s="33">
        <f>IF(AND(VLOOKUP(I392,Measures!B:I,7,FALSE)="Y",U392="PASS"),'Point Values'!$B$2,0)</f>
        <v>0</v>
      </c>
      <c r="W392" s="33">
        <f>IF(AND(VLOOKUP(I392,Measures!B:I,8,FALSE)="Y",U392="PASS"),'Point Values'!$B$3,0)</f>
        <v>0</v>
      </c>
      <c r="X392" s="33">
        <f>IF(AND(SUM(V392:W392)=0,U392="PASS"),'Point Values'!$B$4,0)</f>
        <v>0</v>
      </c>
      <c r="Y392" s="33">
        <f>IF(AND(SUM(V392:X392)=0,P392="GT",O392&gt;VLOOKUP(I392,'IIS Wide Rates'!G:I,3,FALSE)),'Point Values'!$B$5,IF(AND(SUM(V392:X392)=0,P392="LT",O392&lt;VLOOKUP(I392,'IIS Wide Rates'!G:I,3,FALSE)),'Point Values'!$B$5,0))</f>
        <v>0</v>
      </c>
      <c r="Z392" s="33">
        <f t="shared" si="62"/>
        <v>0</v>
      </c>
    </row>
    <row r="393" spans="1:26" x14ac:dyDescent="0.25">
      <c r="A393" t="s">
        <v>115</v>
      </c>
      <c r="B393" t="s">
        <v>1096</v>
      </c>
      <c r="C393" s="46">
        <v>94</v>
      </c>
      <c r="D393" s="46">
        <v>3619</v>
      </c>
      <c r="I393" s="33" t="str">
        <f>VLOOKUP(LEFT(J393,7),Measures!K:L,2,FALSE)</f>
        <v>2.01</v>
      </c>
      <c r="J393" s="33" t="str">
        <f t="shared" si="55"/>
        <v>MQE0566 - Patient birth date is on first day of month</v>
      </c>
      <c r="K393" s="33" t="str">
        <f t="shared" si="56"/>
        <v>Athems Clinicals</v>
      </c>
      <c r="L393" s="33">
        <f>VLOOKUP(K393,'EHR-Patient Count'!K:M,2,FALSE)</f>
        <v>3619</v>
      </c>
      <c r="M393" s="33">
        <f>VLOOKUP(K393,'EHR-Patient Count'!K:M,3,FALSE)</f>
        <v>8</v>
      </c>
      <c r="N393" s="33">
        <f t="shared" si="57"/>
        <v>94</v>
      </c>
      <c r="O393" s="37">
        <f t="shared" si="58"/>
        <v>2.5974025974025976E-2</v>
      </c>
      <c r="P393" s="33" t="str">
        <f>VLOOKUP(LEFT(J393,7),Measures!K:V,12,FALSE)</f>
        <v>LT</v>
      </c>
      <c r="Q393" s="33" t="str">
        <f>VLOOKUP(LEFT(J393,7),Measures!K:W,13,FALSE)</f>
        <v xml:space="preserve"> 4%</v>
      </c>
      <c r="R393" s="33" t="b">
        <f t="shared" si="61"/>
        <v>0</v>
      </c>
      <c r="S393" s="33" t="str">
        <f t="shared" si="54"/>
        <v>PASS</v>
      </c>
      <c r="T393" s="33" t="b">
        <f t="shared" ref="T393:T401" si="63">IF(Q393="NA","NA")</f>
        <v>0</v>
      </c>
      <c r="U393" s="33" t="str">
        <f t="shared" si="60"/>
        <v>PASS</v>
      </c>
      <c r="V393" s="33">
        <f>IF(AND(VLOOKUP(I393,Measures!B:I,7,FALSE)="Y",U393="PASS"),'Point Values'!$B$2,0)</f>
        <v>0</v>
      </c>
      <c r="W393" s="33">
        <f>IF(AND(VLOOKUP(I393,Measures!B:I,8,FALSE)="Y",U393="PASS"),'Point Values'!$B$3,0)</f>
        <v>0.75</v>
      </c>
      <c r="X393" s="33">
        <f>IF(AND(SUM(V393:W393)=0,U393="PASS"),'Point Values'!$B$4,0)</f>
        <v>0</v>
      </c>
      <c r="Y393" s="33">
        <f>IF(AND(SUM(V393:X393)=0,P393="GT",O393&gt;VLOOKUP(I393,'IIS Wide Rates'!G:I,3,FALSE)),'Point Values'!$B$5,IF(AND(SUM(V393:X393)=0,P393="LT",O393&lt;VLOOKUP(I393,'IIS Wide Rates'!G:I,3,FALSE)),'Point Values'!$B$5,0))</f>
        <v>0</v>
      </c>
      <c r="Z393" s="33">
        <f t="shared" si="62"/>
        <v>0.75</v>
      </c>
    </row>
    <row r="394" spans="1:26" x14ac:dyDescent="0.25">
      <c r="A394" t="s">
        <v>115</v>
      </c>
      <c r="B394" t="s">
        <v>1100</v>
      </c>
      <c r="C394" s="46">
        <v>2</v>
      </c>
      <c r="D394" s="46">
        <v>104</v>
      </c>
      <c r="I394" s="33" t="str">
        <f>VLOOKUP(LEFT(J394,7),Measures!K:L,2,FALSE)</f>
        <v>2.01</v>
      </c>
      <c r="J394" s="33" t="str">
        <f t="shared" si="55"/>
        <v>MQE0566 - Patient birth date is on first day of month</v>
      </c>
      <c r="K394" s="33" t="str">
        <f t="shared" si="56"/>
        <v>MEDITECH Expanse</v>
      </c>
      <c r="L394" s="33">
        <f>VLOOKUP(K394,'EHR-Patient Count'!K:M,2,FALSE)</f>
        <v>104</v>
      </c>
      <c r="M394" s="33">
        <f>VLOOKUP(K394,'EHR-Patient Count'!K:M,3,FALSE)</f>
        <v>3</v>
      </c>
      <c r="N394" s="33">
        <f t="shared" si="57"/>
        <v>2</v>
      </c>
      <c r="O394" s="37">
        <f t="shared" si="58"/>
        <v>1.9230769230769232E-2</v>
      </c>
      <c r="P394" s="33" t="str">
        <f>VLOOKUP(LEFT(J394,7),Measures!K:V,12,FALSE)</f>
        <v>LT</v>
      </c>
      <c r="Q394" s="33" t="str">
        <f>VLOOKUP(LEFT(J394,7),Measures!K:W,13,FALSE)</f>
        <v xml:space="preserve"> 4%</v>
      </c>
      <c r="R394" s="33" t="b">
        <f t="shared" si="61"/>
        <v>0</v>
      </c>
      <c r="S394" s="33" t="str">
        <f t="shared" si="54"/>
        <v>PASS</v>
      </c>
      <c r="T394" s="33" t="b">
        <f t="shared" si="63"/>
        <v>0</v>
      </c>
      <c r="U394" s="33" t="str">
        <f t="shared" si="60"/>
        <v>PASS</v>
      </c>
      <c r="V394" s="33">
        <f>IF(AND(VLOOKUP(I394,Measures!B:I,7,FALSE)="Y",U394="PASS"),'Point Values'!$B$2,0)</f>
        <v>0</v>
      </c>
      <c r="W394" s="33">
        <f>IF(AND(VLOOKUP(I394,Measures!B:I,8,FALSE)="Y",U394="PASS"),'Point Values'!$B$3,0)</f>
        <v>0.75</v>
      </c>
      <c r="X394" s="33">
        <f>IF(AND(SUM(V394:W394)=0,U394="PASS"),'Point Values'!$B$4,0)</f>
        <v>0</v>
      </c>
      <c r="Y394" s="33">
        <f>IF(AND(SUM(V394:X394)=0,P394="GT",O394&gt;VLOOKUP(I394,'IIS Wide Rates'!G:I,3,FALSE)),'Point Values'!$B$5,IF(AND(SUM(V394:X394)=0,P394="LT",O394&lt;VLOOKUP(I394,'IIS Wide Rates'!G:I,3,FALSE)),'Point Values'!$B$5,0))</f>
        <v>0</v>
      </c>
      <c r="Z394" s="33">
        <f t="shared" si="62"/>
        <v>0.75</v>
      </c>
    </row>
    <row r="395" spans="1:26" x14ac:dyDescent="0.25">
      <c r="A395" t="s">
        <v>115</v>
      </c>
      <c r="B395" t="s">
        <v>1103</v>
      </c>
      <c r="C395" s="46">
        <v>4</v>
      </c>
      <c r="D395" s="46">
        <v>146</v>
      </c>
      <c r="I395" s="33" t="str">
        <f>VLOOKUP(LEFT(J395,7),Measures!K:L,2,FALSE)</f>
        <v>2.01</v>
      </c>
      <c r="J395" s="33" t="str">
        <f t="shared" si="55"/>
        <v>MQE0566 - Patient birth date is on first day of month</v>
      </c>
      <c r="K395" s="33" t="str">
        <f t="shared" si="56"/>
        <v>DrChrono EHR</v>
      </c>
      <c r="L395" s="33">
        <f>VLOOKUP(K395,'EHR-Patient Count'!K:M,2,FALSE)</f>
        <v>146</v>
      </c>
      <c r="M395" s="33">
        <f>VLOOKUP(K395,'EHR-Patient Count'!K:M,3,FALSE)</f>
        <v>3</v>
      </c>
      <c r="N395" s="33">
        <f t="shared" si="57"/>
        <v>4</v>
      </c>
      <c r="O395" s="37">
        <f t="shared" si="58"/>
        <v>2.7397260273972601E-2</v>
      </c>
      <c r="P395" s="33" t="str">
        <f>VLOOKUP(LEFT(J395,7),Measures!K:V,12,FALSE)</f>
        <v>LT</v>
      </c>
      <c r="Q395" s="33" t="str">
        <f>VLOOKUP(LEFT(J395,7),Measures!K:W,13,FALSE)</f>
        <v xml:space="preserve"> 4%</v>
      </c>
      <c r="R395" s="33" t="b">
        <f t="shared" si="61"/>
        <v>0</v>
      </c>
      <c r="S395" s="33" t="str">
        <f t="shared" si="54"/>
        <v>PASS</v>
      </c>
      <c r="T395" s="33" t="b">
        <f t="shared" si="63"/>
        <v>0</v>
      </c>
      <c r="U395" s="33" t="str">
        <f t="shared" si="60"/>
        <v>PASS</v>
      </c>
      <c r="V395" s="33">
        <f>IF(AND(VLOOKUP(I395,Measures!B:I,7,FALSE)="Y",U395="PASS"),'Point Values'!$B$2,0)</f>
        <v>0</v>
      </c>
      <c r="W395" s="33">
        <f>IF(AND(VLOOKUP(I395,Measures!B:I,8,FALSE)="Y",U395="PASS"),'Point Values'!$B$3,0)</f>
        <v>0.75</v>
      </c>
      <c r="X395" s="33">
        <f>IF(AND(SUM(V395:W395)=0,U395="PASS"),'Point Values'!$B$4,0)</f>
        <v>0</v>
      </c>
      <c r="Y395" s="33">
        <f>IF(AND(SUM(V395:X395)=0,P395="GT",O395&gt;VLOOKUP(I395,'IIS Wide Rates'!G:I,3,FALSE)),'Point Values'!$B$5,IF(AND(SUM(V395:X395)=0,P395="LT",O395&lt;VLOOKUP(I395,'IIS Wide Rates'!G:I,3,FALSE)),'Point Values'!$B$5,0))</f>
        <v>0</v>
      </c>
      <c r="Z395" s="33">
        <f t="shared" si="62"/>
        <v>0.75</v>
      </c>
    </row>
    <row r="396" spans="1:26" x14ac:dyDescent="0.25">
      <c r="A396" t="s">
        <v>115</v>
      </c>
      <c r="B396" t="s">
        <v>1108</v>
      </c>
      <c r="C396" s="46">
        <v>2</v>
      </c>
      <c r="D396" s="46">
        <v>55</v>
      </c>
      <c r="I396" s="33" t="str">
        <f>VLOOKUP(LEFT(J396,7),Measures!K:L,2,FALSE)</f>
        <v>2.01</v>
      </c>
      <c r="J396" s="33" t="str">
        <f t="shared" si="55"/>
        <v>MQE0566 - Patient birth date is on first day of month</v>
      </c>
      <c r="K396" s="33" t="str">
        <f t="shared" si="56"/>
        <v>MatrixCare EHR</v>
      </c>
      <c r="L396" s="33">
        <f>VLOOKUP(K396,'EHR-Patient Count'!K:M,2,FALSE)</f>
        <v>55</v>
      </c>
      <c r="M396" s="33">
        <f>VLOOKUP(K396,'EHR-Patient Count'!K:M,3,FALSE)</f>
        <v>5</v>
      </c>
      <c r="N396" s="33">
        <f t="shared" si="57"/>
        <v>2</v>
      </c>
      <c r="O396" s="37">
        <f t="shared" si="58"/>
        <v>3.6363636363636362E-2</v>
      </c>
      <c r="P396" s="33" t="str">
        <f>VLOOKUP(LEFT(J396,7),Measures!K:V,12,FALSE)</f>
        <v>LT</v>
      </c>
      <c r="Q396" s="33" t="str">
        <f>VLOOKUP(LEFT(J396,7),Measures!K:W,13,FALSE)</f>
        <v xml:space="preserve"> 4%</v>
      </c>
      <c r="R396" s="33" t="b">
        <f t="shared" si="61"/>
        <v>0</v>
      </c>
      <c r="S396" s="33" t="str">
        <f t="shared" si="54"/>
        <v>PASS</v>
      </c>
      <c r="T396" s="33" t="b">
        <f t="shared" si="63"/>
        <v>0</v>
      </c>
      <c r="U396" s="33" t="str">
        <f t="shared" si="60"/>
        <v>PASS</v>
      </c>
      <c r="V396" s="33">
        <f>IF(AND(VLOOKUP(I396,Measures!B:I,7,FALSE)="Y",U396="PASS"),'Point Values'!$B$2,0)</f>
        <v>0</v>
      </c>
      <c r="W396" s="33">
        <f>IF(AND(VLOOKUP(I396,Measures!B:I,8,FALSE)="Y",U396="PASS"),'Point Values'!$B$3,0)</f>
        <v>0.75</v>
      </c>
      <c r="X396" s="33">
        <f>IF(AND(SUM(V396:W396)=0,U396="PASS"),'Point Values'!$B$4,0)</f>
        <v>0</v>
      </c>
      <c r="Y396" s="33">
        <f>IF(AND(SUM(V396:X396)=0,P396="GT",O396&gt;VLOOKUP(I396,'IIS Wide Rates'!G:I,3,FALSE)),'Point Values'!$B$5,IF(AND(SUM(V396:X396)=0,P396="LT",O396&lt;VLOOKUP(I396,'IIS Wide Rates'!G:I,3,FALSE)),'Point Values'!$B$5,0))</f>
        <v>0</v>
      </c>
      <c r="Z396" s="33">
        <f t="shared" si="62"/>
        <v>0.75</v>
      </c>
    </row>
    <row r="397" spans="1:26" x14ac:dyDescent="0.25">
      <c r="A397" t="s">
        <v>115</v>
      </c>
      <c r="B397" t="s">
        <v>1099</v>
      </c>
      <c r="C397" s="46">
        <v>8</v>
      </c>
      <c r="D397" s="46">
        <v>369</v>
      </c>
      <c r="I397" s="33" t="str">
        <f>VLOOKUP(LEFT(J397,7),Measures!K:L,2,FALSE)</f>
        <v>2.01</v>
      </c>
      <c r="J397" s="33" t="str">
        <f t="shared" si="55"/>
        <v>MQE0566 - Patient birth date is on first day of month</v>
      </c>
      <c r="K397" s="33" t="str">
        <f t="shared" si="56"/>
        <v>Veradigm EHR (formerly Allscripts)</v>
      </c>
      <c r="L397" s="33">
        <f>VLOOKUP(K397,'EHR-Patient Count'!K:M,2,FALSE)</f>
        <v>369</v>
      </c>
      <c r="M397" s="33">
        <f>VLOOKUP(K397,'EHR-Patient Count'!K:M,3,FALSE)</f>
        <v>13</v>
      </c>
      <c r="N397" s="33">
        <f t="shared" si="57"/>
        <v>8</v>
      </c>
      <c r="O397" s="37">
        <f t="shared" si="58"/>
        <v>2.1680216802168022E-2</v>
      </c>
      <c r="P397" s="33" t="str">
        <f>VLOOKUP(LEFT(J397,7),Measures!K:V,12,FALSE)</f>
        <v>LT</v>
      </c>
      <c r="Q397" s="33" t="str">
        <f>VLOOKUP(LEFT(J397,7),Measures!K:W,13,FALSE)</f>
        <v xml:space="preserve"> 4%</v>
      </c>
      <c r="R397" s="33" t="b">
        <f t="shared" si="61"/>
        <v>0</v>
      </c>
      <c r="S397" s="33" t="str">
        <f t="shared" si="54"/>
        <v>PASS</v>
      </c>
      <c r="T397" s="33" t="b">
        <f t="shared" si="63"/>
        <v>0</v>
      </c>
      <c r="U397" s="33" t="str">
        <f t="shared" si="60"/>
        <v>PASS</v>
      </c>
      <c r="V397" s="33">
        <f>IF(AND(VLOOKUP(I397,Measures!B:I,7,FALSE)="Y",U397="PASS"),'Point Values'!$B$2,0)</f>
        <v>0</v>
      </c>
      <c r="W397" s="33">
        <f>IF(AND(VLOOKUP(I397,Measures!B:I,8,FALSE)="Y",U397="PASS"),'Point Values'!$B$3,0)</f>
        <v>0.75</v>
      </c>
      <c r="X397" s="33">
        <f>IF(AND(SUM(V397:W397)=0,U397="PASS"),'Point Values'!$B$4,0)</f>
        <v>0</v>
      </c>
      <c r="Y397" s="33">
        <f>IF(AND(SUM(V397:X397)=0,P397="GT",O397&gt;VLOOKUP(I397,'IIS Wide Rates'!G:I,3,FALSE)),'Point Values'!$B$5,IF(AND(SUM(V397:X397)=0,P397="LT",O397&lt;VLOOKUP(I397,'IIS Wide Rates'!G:I,3,FALSE)),'Point Values'!$B$5,0))</f>
        <v>0</v>
      </c>
      <c r="Z397" s="33">
        <f t="shared" si="62"/>
        <v>0.75</v>
      </c>
    </row>
    <row r="398" spans="1:26" x14ac:dyDescent="0.25">
      <c r="A398" t="s">
        <v>115</v>
      </c>
      <c r="B398" t="s">
        <v>1095</v>
      </c>
      <c r="C398" s="46">
        <v>0</v>
      </c>
      <c r="D398" s="46">
        <v>14</v>
      </c>
      <c r="I398" s="33" t="str">
        <f>VLOOKUP(LEFT(J398,7),Measures!K:L,2,FALSE)</f>
        <v>2.01</v>
      </c>
      <c r="J398" s="33" t="str">
        <f t="shared" si="55"/>
        <v>MQE0566 - Patient birth date is on first day of month</v>
      </c>
      <c r="K398" s="33" t="str">
        <f t="shared" si="56"/>
        <v>Epic Systems (EpicCare)</v>
      </c>
      <c r="L398" s="33">
        <f>VLOOKUP(K398,'EHR-Patient Count'!K:M,2,FALSE)</f>
        <v>14</v>
      </c>
      <c r="M398" s="33">
        <f>VLOOKUP(K398,'EHR-Patient Count'!K:M,3,FALSE)</f>
        <v>1</v>
      </c>
      <c r="N398" s="33">
        <f t="shared" si="57"/>
        <v>0</v>
      </c>
      <c r="O398" s="37">
        <f t="shared" si="58"/>
        <v>0</v>
      </c>
      <c r="P398" s="33" t="str">
        <f>VLOOKUP(LEFT(J398,7),Measures!K:V,12,FALSE)</f>
        <v>LT</v>
      </c>
      <c r="Q398" s="33" t="str">
        <f>VLOOKUP(LEFT(J398,7),Measures!K:W,13,FALSE)</f>
        <v xml:space="preserve"> 4%</v>
      </c>
      <c r="R398" s="33" t="b">
        <f t="shared" si="61"/>
        <v>0</v>
      </c>
      <c r="S398" s="33" t="str">
        <f t="shared" si="54"/>
        <v>PASS</v>
      </c>
      <c r="T398" s="33" t="b">
        <f t="shared" si="63"/>
        <v>0</v>
      </c>
      <c r="U398" s="33" t="str">
        <f t="shared" si="60"/>
        <v>PASS</v>
      </c>
      <c r="V398" s="33">
        <f>IF(AND(VLOOKUP(I398,Measures!B:I,7,FALSE)="Y",U398="PASS"),'Point Values'!$B$2,0)</f>
        <v>0</v>
      </c>
      <c r="W398" s="33">
        <f>IF(AND(VLOOKUP(I398,Measures!B:I,8,FALSE)="Y",U398="PASS"),'Point Values'!$B$3,0)</f>
        <v>0.75</v>
      </c>
      <c r="X398" s="33">
        <f>IF(AND(SUM(V398:W398)=0,U398="PASS"),'Point Values'!$B$4,0)</f>
        <v>0</v>
      </c>
      <c r="Y398" s="33">
        <f>IF(AND(SUM(V398:X398)=0,P398="GT",O398&gt;VLOOKUP(I398,'IIS Wide Rates'!G:I,3,FALSE)),'Point Values'!$B$5,IF(AND(SUM(V398:X398)=0,P398="LT",O398&lt;VLOOKUP(I398,'IIS Wide Rates'!G:I,3,FALSE)),'Point Values'!$B$5,0))</f>
        <v>0</v>
      </c>
      <c r="Z398" s="33">
        <f t="shared" si="62"/>
        <v>0.75</v>
      </c>
    </row>
    <row r="399" spans="1:26" x14ac:dyDescent="0.25">
      <c r="A399" t="s">
        <v>115</v>
      </c>
      <c r="B399" t="s">
        <v>1098</v>
      </c>
      <c r="C399" s="46">
        <v>0</v>
      </c>
      <c r="D399" s="46">
        <v>5</v>
      </c>
      <c r="I399" s="33" t="str">
        <f>VLOOKUP(LEFT(J399,7),Measures!K:L,2,FALSE)</f>
        <v>2.01</v>
      </c>
      <c r="J399" s="33" t="str">
        <f t="shared" si="55"/>
        <v>MQE0566 - Patient birth date is on first day of month</v>
      </c>
      <c r="K399" s="33" t="str">
        <f t="shared" si="56"/>
        <v>NextGen Enterprise EHR</v>
      </c>
      <c r="L399" s="33">
        <f>VLOOKUP(K399,'EHR-Patient Count'!K:M,2,FALSE)</f>
        <v>5</v>
      </c>
      <c r="M399" s="33">
        <f>VLOOKUP(K399,'EHR-Patient Count'!K:M,3,FALSE)</f>
        <v>2</v>
      </c>
      <c r="N399" s="33">
        <f t="shared" si="57"/>
        <v>0</v>
      </c>
      <c r="O399" s="37">
        <f t="shared" si="58"/>
        <v>0</v>
      </c>
      <c r="P399" s="33" t="str">
        <f>VLOOKUP(LEFT(J399,7),Measures!K:V,12,FALSE)</f>
        <v>LT</v>
      </c>
      <c r="Q399" s="33" t="str">
        <f>VLOOKUP(LEFT(J399,7),Measures!K:W,13,FALSE)</f>
        <v xml:space="preserve"> 4%</v>
      </c>
      <c r="R399" s="33" t="b">
        <f t="shared" si="61"/>
        <v>0</v>
      </c>
      <c r="S399" s="33" t="str">
        <f t="shared" si="54"/>
        <v>PASS</v>
      </c>
      <c r="T399" s="33" t="b">
        <f t="shared" si="63"/>
        <v>0</v>
      </c>
      <c r="U399" s="33" t="str">
        <f t="shared" si="60"/>
        <v>PASS</v>
      </c>
      <c r="V399" s="33">
        <f>IF(AND(VLOOKUP(I399,Measures!B:I,7,FALSE)="Y",U399="PASS"),'Point Values'!$B$2,0)</f>
        <v>0</v>
      </c>
      <c r="W399" s="33">
        <f>IF(AND(VLOOKUP(I399,Measures!B:I,8,FALSE)="Y",U399="PASS"),'Point Values'!$B$3,0)</f>
        <v>0.75</v>
      </c>
      <c r="X399" s="33">
        <f>IF(AND(SUM(V399:W399)=0,U399="PASS"),'Point Values'!$B$4,0)</f>
        <v>0</v>
      </c>
      <c r="Y399" s="33">
        <f>IF(AND(SUM(V399:X399)=0,P399="GT",O399&gt;VLOOKUP(I399,'IIS Wide Rates'!G:I,3,FALSE)),'Point Values'!$B$5,IF(AND(SUM(V399:X399)=0,P399="LT",O399&lt;VLOOKUP(I399,'IIS Wide Rates'!G:I,3,FALSE)),'Point Values'!$B$5,0))</f>
        <v>0</v>
      </c>
      <c r="Z399" s="33">
        <f t="shared" si="62"/>
        <v>0.75</v>
      </c>
    </row>
    <row r="400" spans="1:26" x14ac:dyDescent="0.25">
      <c r="A400" t="s">
        <v>115</v>
      </c>
      <c r="B400" t="s">
        <v>1101</v>
      </c>
      <c r="C400" s="46">
        <v>0</v>
      </c>
      <c r="D400" s="46">
        <v>9</v>
      </c>
      <c r="I400" s="33" t="str">
        <f>VLOOKUP(LEFT(J400,7),Measures!K:L,2,FALSE)</f>
        <v>2.01</v>
      </c>
      <c r="J400" s="33" t="str">
        <f t="shared" si="55"/>
        <v>MQE0566 - Patient birth date is on first day of month</v>
      </c>
      <c r="K400" s="33" t="str">
        <f t="shared" si="56"/>
        <v>Greenway Health (Prime Suite)</v>
      </c>
      <c r="L400" s="33">
        <f>VLOOKUP(K400,'EHR-Patient Count'!K:M,2,FALSE)</f>
        <v>9</v>
      </c>
      <c r="M400" s="33">
        <f>VLOOKUP(K400,'EHR-Patient Count'!K:M,3,FALSE)</f>
        <v>1</v>
      </c>
      <c r="N400" s="33">
        <f t="shared" si="57"/>
        <v>0</v>
      </c>
      <c r="O400" s="37">
        <f t="shared" si="58"/>
        <v>0</v>
      </c>
      <c r="P400" s="33" t="str">
        <f>VLOOKUP(LEFT(J400,7),Measures!K:V,12,FALSE)</f>
        <v>LT</v>
      </c>
      <c r="Q400" s="33" t="str">
        <f>VLOOKUP(LEFT(J400,7),Measures!K:W,13,FALSE)</f>
        <v xml:space="preserve"> 4%</v>
      </c>
      <c r="R400" s="33" t="b">
        <f t="shared" si="61"/>
        <v>0</v>
      </c>
      <c r="S400" s="33" t="str">
        <f t="shared" si="54"/>
        <v>PASS</v>
      </c>
      <c r="T400" s="33" t="b">
        <f t="shared" si="63"/>
        <v>0</v>
      </c>
      <c r="U400" s="33" t="str">
        <f t="shared" si="60"/>
        <v>PASS</v>
      </c>
      <c r="V400" s="33">
        <f>IF(AND(VLOOKUP(I400,Measures!B:I,7,FALSE)="Y",U400="PASS"),'Point Values'!$B$2,0)</f>
        <v>0</v>
      </c>
      <c r="W400" s="33">
        <f>IF(AND(VLOOKUP(I400,Measures!B:I,8,FALSE)="Y",U400="PASS"),'Point Values'!$B$3,0)</f>
        <v>0.75</v>
      </c>
      <c r="X400" s="33">
        <f>IF(AND(SUM(V400:W400)=0,U400="PASS"),'Point Values'!$B$4,0)</f>
        <v>0</v>
      </c>
      <c r="Y400" s="33">
        <f>IF(AND(SUM(V400:X400)=0,P400="GT",O400&gt;VLOOKUP(I400,'IIS Wide Rates'!G:I,3,FALSE)),'Point Values'!$B$5,IF(AND(SUM(V400:X400)=0,P400="LT",O400&lt;VLOOKUP(I400,'IIS Wide Rates'!G:I,3,FALSE)),'Point Values'!$B$5,0))</f>
        <v>0</v>
      </c>
      <c r="Z400" s="33">
        <f t="shared" si="62"/>
        <v>0.75</v>
      </c>
    </row>
    <row r="401" spans="1:26" x14ac:dyDescent="0.25">
      <c r="A401" t="s">
        <v>115</v>
      </c>
      <c r="B401" t="s">
        <v>1105</v>
      </c>
      <c r="C401" s="46">
        <v>0</v>
      </c>
      <c r="D401" s="46">
        <v>2</v>
      </c>
      <c r="I401" s="33" t="str">
        <f>VLOOKUP(LEFT(J401,7),Measures!K:L,2,FALSE)</f>
        <v>2.01</v>
      </c>
      <c r="J401" s="33" t="str">
        <f t="shared" si="55"/>
        <v>MQE0566 - Patient birth date is on first day of month</v>
      </c>
      <c r="K401" s="33" t="str">
        <f t="shared" si="56"/>
        <v>CompuGroup Medical (CGM APRIMA)</v>
      </c>
      <c r="L401" s="33">
        <f>VLOOKUP(K401,'EHR-Patient Count'!K:M,2,FALSE)</f>
        <v>2</v>
      </c>
      <c r="M401" s="33">
        <f>VLOOKUP(K401,'EHR-Patient Count'!K:M,3,FALSE)</f>
        <v>1</v>
      </c>
      <c r="N401" s="33">
        <f t="shared" si="57"/>
        <v>0</v>
      </c>
      <c r="O401" s="37">
        <f t="shared" si="58"/>
        <v>0</v>
      </c>
      <c r="P401" s="33" t="str">
        <f>VLOOKUP(LEFT(J401,7),Measures!K:V,12,FALSE)</f>
        <v>LT</v>
      </c>
      <c r="Q401" s="33" t="str">
        <f>VLOOKUP(LEFT(J401,7),Measures!K:W,13,FALSE)</f>
        <v xml:space="preserve"> 4%</v>
      </c>
      <c r="R401" s="33" t="b">
        <f t="shared" si="61"/>
        <v>0</v>
      </c>
      <c r="S401" s="33" t="str">
        <f t="shared" si="54"/>
        <v>PASS</v>
      </c>
      <c r="T401" s="33" t="b">
        <f t="shared" si="63"/>
        <v>0</v>
      </c>
      <c r="U401" s="33" t="str">
        <f t="shared" si="60"/>
        <v>PASS</v>
      </c>
      <c r="V401" s="33">
        <f>IF(AND(VLOOKUP(I401,Measures!B:I,7,FALSE)="Y",U401="PASS"),'Point Values'!$B$2,0)</f>
        <v>0</v>
      </c>
      <c r="W401" s="33">
        <f>IF(AND(VLOOKUP(I401,Measures!B:I,8,FALSE)="Y",U401="PASS"),'Point Values'!$B$3,0)</f>
        <v>0.75</v>
      </c>
      <c r="X401" s="33">
        <f>IF(AND(SUM(V401:W401)=0,U401="PASS"),'Point Values'!$B$4,0)</f>
        <v>0</v>
      </c>
      <c r="Y401" s="33">
        <f>IF(AND(SUM(V401:X401)=0,P401="GT",O401&gt;VLOOKUP(I401,'IIS Wide Rates'!G:I,3,FALSE)),'Point Values'!$B$5,IF(AND(SUM(V401:X401)=0,P401="LT",O401&lt;VLOOKUP(I401,'IIS Wide Rates'!G:I,3,FALSE)),'Point Values'!$B$5,0))</f>
        <v>0</v>
      </c>
      <c r="Z401" s="33">
        <f t="shared" si="62"/>
        <v>0.75</v>
      </c>
    </row>
    <row r="402" spans="1:26" x14ac:dyDescent="0.25">
      <c r="A402" t="s">
        <v>118</v>
      </c>
      <c r="B402" t="s">
        <v>52</v>
      </c>
      <c r="C402" s="46">
        <v>10</v>
      </c>
      <c r="D402" s="46">
        <v>537</v>
      </c>
      <c r="I402" s="33" t="str">
        <f>VLOOKUP(LEFT(J402,7),Measures!K:L,2,FALSE)</f>
        <v>2.02</v>
      </c>
      <c r="J402" s="33" t="str">
        <f t="shared" si="55"/>
        <v>MQE0565 - Patient birth date is on 15th day of month</v>
      </c>
      <c r="K402" s="33" t="str">
        <f t="shared" si="56"/>
        <v>No EHR Specified</v>
      </c>
      <c r="L402" s="33">
        <f>VLOOKUP(K402,'EHR-Patient Count'!K:M,2,FALSE)</f>
        <v>537</v>
      </c>
      <c r="M402" s="33">
        <f>VLOOKUP(K402,'EHR-Patient Count'!K:M,3,FALSE)</f>
        <v>20</v>
      </c>
      <c r="N402" s="33">
        <f t="shared" si="57"/>
        <v>10</v>
      </c>
      <c r="O402" s="37">
        <f t="shared" si="58"/>
        <v>1.86219739292365E-2</v>
      </c>
      <c r="P402" s="33" t="str">
        <f>VLOOKUP(LEFT(J402,7),Measures!K:V,12,FALSE)</f>
        <v>LT</v>
      </c>
      <c r="Q402" s="33" t="str">
        <f>VLOOKUP(LEFT(J402,7),Measures!K:W,13,FALSE)</f>
        <v xml:space="preserve"> 4%</v>
      </c>
      <c r="R402" s="33" t="b">
        <f t="shared" si="61"/>
        <v>0</v>
      </c>
      <c r="S402" s="33" t="str">
        <f>IF(AND(P402="LT",O402&lt;1*Q402),"PASS")</f>
        <v>PASS</v>
      </c>
      <c r="T402" s="33" t="b">
        <f>IF(Q402="NA","NA")</f>
        <v>0</v>
      </c>
      <c r="U402" s="33" t="str">
        <f t="shared" si="60"/>
        <v>PASS</v>
      </c>
      <c r="V402" s="33">
        <f>IF(AND(VLOOKUP(I402,Measures!B:I,7,FALSE)="Y",U402="PASS"),'Point Values'!$B$2,0)</f>
        <v>0</v>
      </c>
      <c r="W402" s="33">
        <f>IF(AND(VLOOKUP(I402,Measures!B:I,8,FALSE)="Y",U402="PASS"),'Point Values'!$B$3,0)</f>
        <v>0.75</v>
      </c>
      <c r="X402" s="33">
        <f>IF(AND(SUM(V402:W402)=0,U402="PASS"),'Point Values'!$B$4,0)</f>
        <v>0</v>
      </c>
      <c r="Y402" s="33">
        <f>IF(AND(SUM(V402:X402)=0,P402="GT",O402&gt;VLOOKUP(I402,'IIS Wide Rates'!G:I,3,FALSE)),'Point Values'!$B$5,IF(AND(SUM(V402:X402)=0,P402="LT",O402&lt;VLOOKUP(I402,'IIS Wide Rates'!G:I,3,FALSE)),'Point Values'!$B$5,0))</f>
        <v>0</v>
      </c>
      <c r="Z402" s="33">
        <f t="shared" si="62"/>
        <v>0.75</v>
      </c>
    </row>
    <row r="403" spans="1:26" x14ac:dyDescent="0.25">
      <c r="A403" t="s">
        <v>118</v>
      </c>
      <c r="B403" t="s">
        <v>1107</v>
      </c>
      <c r="C403" s="46">
        <v>64</v>
      </c>
      <c r="D403" s="46">
        <v>1995</v>
      </c>
      <c r="I403" s="33" t="str">
        <f>VLOOKUP(LEFT(J403,7),Measures!K:L,2,FALSE)</f>
        <v>2.02</v>
      </c>
      <c r="J403" s="33" t="str">
        <f t="shared" si="55"/>
        <v>MQE0565 - Patient birth date is on 15th day of month</v>
      </c>
      <c r="K403" s="33" t="str">
        <f t="shared" si="56"/>
        <v>NetSmart MyEvolv</v>
      </c>
      <c r="L403" s="33">
        <f>VLOOKUP(K403,'EHR-Patient Count'!K:M,2,FALSE)</f>
        <v>1995</v>
      </c>
      <c r="M403" s="33">
        <f>VLOOKUP(K403,'EHR-Patient Count'!K:M,3,FALSE)</f>
        <v>8</v>
      </c>
      <c r="N403" s="33">
        <f t="shared" si="57"/>
        <v>64</v>
      </c>
      <c r="O403" s="37">
        <f t="shared" si="58"/>
        <v>3.2080200501253132E-2</v>
      </c>
      <c r="P403" s="33" t="str">
        <f>VLOOKUP(LEFT(J403,7),Measures!K:V,12,FALSE)</f>
        <v>LT</v>
      </c>
      <c r="Q403" s="33" t="str">
        <f>VLOOKUP(LEFT(J403,7),Measures!K:W,13,FALSE)</f>
        <v xml:space="preserve"> 4%</v>
      </c>
      <c r="R403" s="33" t="b">
        <f t="shared" si="61"/>
        <v>0</v>
      </c>
      <c r="S403" s="33" t="str">
        <f t="shared" si="54"/>
        <v>PASS</v>
      </c>
      <c r="T403" s="33" t="b">
        <f t="shared" ref="T403:T466" si="64">IF(Q403="NA","NA")</f>
        <v>0</v>
      </c>
      <c r="U403" s="33" t="str">
        <f t="shared" si="60"/>
        <v>PASS</v>
      </c>
      <c r="V403" s="33">
        <f>IF(AND(VLOOKUP(I403,Measures!B:I,7,FALSE)="Y",U403="PASS"),'Point Values'!$B$2,0)</f>
        <v>0</v>
      </c>
      <c r="W403" s="33">
        <f>IF(AND(VLOOKUP(I403,Measures!B:I,8,FALSE)="Y",U403="PASS"),'Point Values'!$B$3,0)</f>
        <v>0.75</v>
      </c>
      <c r="X403" s="33">
        <f>IF(AND(SUM(V403:W403)=0,U403="PASS"),'Point Values'!$B$4,0)</f>
        <v>0</v>
      </c>
      <c r="Y403" s="33">
        <f>IF(AND(SUM(V403:X403)=0,P403="GT",O403&gt;VLOOKUP(I403,'IIS Wide Rates'!G:I,3,FALSE)),'Point Values'!$B$5,IF(AND(SUM(V403:X403)=0,P403="LT",O403&lt;VLOOKUP(I403,'IIS Wide Rates'!G:I,3,FALSE)),'Point Values'!$B$5,0))</f>
        <v>0</v>
      </c>
      <c r="Z403" s="33">
        <f t="shared" si="62"/>
        <v>0.75</v>
      </c>
    </row>
    <row r="404" spans="1:26" x14ac:dyDescent="0.25">
      <c r="A404" t="s">
        <v>118</v>
      </c>
      <c r="B404" t="s">
        <v>1104</v>
      </c>
      <c r="C404" s="46">
        <v>552</v>
      </c>
      <c r="D404" s="46">
        <v>18286</v>
      </c>
      <c r="I404" s="33" t="str">
        <f>VLOOKUP(LEFT(J404,7),Measures!K:L,2,FALSE)</f>
        <v>2.02</v>
      </c>
      <c r="J404" s="33" t="str">
        <f t="shared" si="55"/>
        <v>MQE0565 - Patient birth date is on 15th day of month</v>
      </c>
      <c r="K404" s="33" t="str">
        <f t="shared" si="56"/>
        <v>Azalea Health EHR</v>
      </c>
      <c r="L404" s="33">
        <f>VLOOKUP(K404,'EHR-Patient Count'!K:M,2,FALSE)</f>
        <v>18286</v>
      </c>
      <c r="M404" s="33">
        <f>VLOOKUP(K404,'EHR-Patient Count'!K:M,3,FALSE)</f>
        <v>116</v>
      </c>
      <c r="N404" s="33">
        <f t="shared" si="57"/>
        <v>552</v>
      </c>
      <c r="O404" s="37">
        <f t="shared" si="58"/>
        <v>3.0187028327682379E-2</v>
      </c>
      <c r="P404" s="33" t="str">
        <f>VLOOKUP(LEFT(J404,7),Measures!K:V,12,FALSE)</f>
        <v>LT</v>
      </c>
      <c r="Q404" s="33" t="str">
        <f>VLOOKUP(LEFT(J404,7),Measures!K:W,13,FALSE)</f>
        <v xml:space="preserve"> 4%</v>
      </c>
      <c r="R404" s="33" t="b">
        <f t="shared" si="61"/>
        <v>0</v>
      </c>
      <c r="S404" s="33" t="str">
        <f t="shared" si="54"/>
        <v>PASS</v>
      </c>
      <c r="T404" s="33" t="b">
        <f t="shared" si="64"/>
        <v>0</v>
      </c>
      <c r="U404" s="33" t="str">
        <f t="shared" si="60"/>
        <v>PASS</v>
      </c>
      <c r="V404" s="33">
        <f>IF(AND(VLOOKUP(I404,Measures!B:I,7,FALSE)="Y",U404="PASS"),'Point Values'!$B$2,0)</f>
        <v>0</v>
      </c>
      <c r="W404" s="33">
        <f>IF(AND(VLOOKUP(I404,Measures!B:I,8,FALSE)="Y",U404="PASS"),'Point Values'!$B$3,0)</f>
        <v>0.75</v>
      </c>
      <c r="X404" s="33">
        <f>IF(AND(SUM(V404:W404)=0,U404="PASS"),'Point Values'!$B$4,0)</f>
        <v>0</v>
      </c>
      <c r="Y404" s="33">
        <f>IF(AND(SUM(V404:X404)=0,P404="GT",O404&gt;VLOOKUP(I404,'IIS Wide Rates'!G:I,3,FALSE)),'Point Values'!$B$5,IF(AND(SUM(V404:X404)=0,P404="LT",O404&lt;VLOOKUP(I404,'IIS Wide Rates'!G:I,3,FALSE)),'Point Values'!$B$5,0))</f>
        <v>0</v>
      </c>
      <c r="Z404" s="33">
        <f t="shared" si="62"/>
        <v>0.75</v>
      </c>
    </row>
    <row r="405" spans="1:26" x14ac:dyDescent="0.25">
      <c r="A405" t="s">
        <v>118</v>
      </c>
      <c r="B405" t="s">
        <v>1102</v>
      </c>
      <c r="C405" s="46">
        <v>65</v>
      </c>
      <c r="D405" s="46">
        <v>2221</v>
      </c>
      <c r="I405" s="33" t="str">
        <f>VLOOKUP(LEFT(J405,7),Measures!K:L,2,FALSE)</f>
        <v>2.02</v>
      </c>
      <c r="J405" s="33" t="str">
        <f t="shared" si="55"/>
        <v>MQE0565 - Patient birth date is on 15th day of month</v>
      </c>
      <c r="K405" s="33" t="str">
        <f t="shared" si="56"/>
        <v>AdvancedMD EHR</v>
      </c>
      <c r="L405" s="33">
        <f>VLOOKUP(K405,'EHR-Patient Count'!K:M,2,FALSE)</f>
        <v>2221</v>
      </c>
      <c r="M405" s="33">
        <f>VLOOKUP(K405,'EHR-Patient Count'!K:M,3,FALSE)</f>
        <v>8</v>
      </c>
      <c r="N405" s="33">
        <f t="shared" si="57"/>
        <v>65</v>
      </c>
      <c r="O405" s="37">
        <f t="shared" si="58"/>
        <v>2.9266096352994146E-2</v>
      </c>
      <c r="P405" s="33" t="str">
        <f>VLOOKUP(LEFT(J405,7),Measures!K:V,12,FALSE)</f>
        <v>LT</v>
      </c>
      <c r="Q405" s="33" t="str">
        <f>VLOOKUP(LEFT(J405,7),Measures!K:W,13,FALSE)</f>
        <v xml:space="preserve"> 4%</v>
      </c>
      <c r="R405" s="33" t="b">
        <f t="shared" si="61"/>
        <v>0</v>
      </c>
      <c r="S405" s="33" t="str">
        <f t="shared" si="54"/>
        <v>PASS</v>
      </c>
      <c r="T405" s="33" t="b">
        <f t="shared" si="64"/>
        <v>0</v>
      </c>
      <c r="U405" s="33" t="str">
        <f t="shared" si="60"/>
        <v>PASS</v>
      </c>
      <c r="V405" s="33">
        <f>IF(AND(VLOOKUP(I405,Measures!B:I,7,FALSE)="Y",U405="PASS"),'Point Values'!$B$2,0)</f>
        <v>0</v>
      </c>
      <c r="W405" s="33">
        <f>IF(AND(VLOOKUP(I405,Measures!B:I,8,FALSE)="Y",U405="PASS"),'Point Values'!$B$3,0)</f>
        <v>0.75</v>
      </c>
      <c r="X405" s="33">
        <f>IF(AND(SUM(V405:W405)=0,U405="PASS"),'Point Values'!$B$4,0)</f>
        <v>0</v>
      </c>
      <c r="Y405" s="33">
        <f>IF(AND(SUM(V405:X405)=0,P405="GT",O405&gt;VLOOKUP(I405,'IIS Wide Rates'!G:I,3,FALSE)),'Point Values'!$B$5,IF(AND(SUM(V405:X405)=0,P405="LT",O405&lt;VLOOKUP(I405,'IIS Wide Rates'!G:I,3,FALSE)),'Point Values'!$B$5,0))</f>
        <v>0</v>
      </c>
      <c r="Z405" s="33">
        <f t="shared" si="62"/>
        <v>0.75</v>
      </c>
    </row>
    <row r="406" spans="1:26" x14ac:dyDescent="0.25">
      <c r="A406" t="s">
        <v>118</v>
      </c>
      <c r="B406" t="s">
        <v>1097</v>
      </c>
      <c r="C406" s="46">
        <v>128</v>
      </c>
      <c r="D406" s="46">
        <v>3490</v>
      </c>
      <c r="I406" s="33" t="str">
        <f>VLOOKUP(LEFT(J406,7),Measures!K:L,2,FALSE)</f>
        <v>2.02</v>
      </c>
      <c r="J406" s="33" t="str">
        <f t="shared" si="55"/>
        <v>MQE0565 - Patient birth date is on 15th day of month</v>
      </c>
      <c r="K406" s="33" t="str">
        <f t="shared" si="56"/>
        <v>eClinicalWorks V12</v>
      </c>
      <c r="L406" s="33">
        <f>VLOOKUP(K406,'EHR-Patient Count'!K:M,2,FALSE)</f>
        <v>3490</v>
      </c>
      <c r="M406" s="33">
        <f>VLOOKUP(K406,'EHR-Patient Count'!K:M,3,FALSE)</f>
        <v>13</v>
      </c>
      <c r="N406" s="33">
        <f t="shared" si="57"/>
        <v>128</v>
      </c>
      <c r="O406" s="37">
        <f t="shared" si="58"/>
        <v>3.6676217765042977E-2</v>
      </c>
      <c r="P406" s="33" t="str">
        <f>VLOOKUP(LEFT(J406,7),Measures!K:V,12,FALSE)</f>
        <v>LT</v>
      </c>
      <c r="Q406" s="33" t="str">
        <f>VLOOKUP(LEFT(J406,7),Measures!K:W,13,FALSE)</f>
        <v xml:space="preserve"> 4%</v>
      </c>
      <c r="R406" s="33" t="b">
        <f t="shared" si="61"/>
        <v>0</v>
      </c>
      <c r="S406" s="33" t="str">
        <f t="shared" si="54"/>
        <v>PASS</v>
      </c>
      <c r="T406" s="33" t="b">
        <f t="shared" si="64"/>
        <v>0</v>
      </c>
      <c r="U406" s="33" t="str">
        <f t="shared" si="60"/>
        <v>PASS</v>
      </c>
      <c r="V406" s="33">
        <f>IF(AND(VLOOKUP(I406,Measures!B:I,7,FALSE)="Y",U406="PASS"),'Point Values'!$B$2,0)</f>
        <v>0</v>
      </c>
      <c r="W406" s="33">
        <f>IF(AND(VLOOKUP(I406,Measures!B:I,8,FALSE)="Y",U406="PASS"),'Point Values'!$B$3,0)</f>
        <v>0.75</v>
      </c>
      <c r="X406" s="33">
        <f>IF(AND(SUM(V406:W406)=0,U406="PASS"),'Point Values'!$B$4,0)</f>
        <v>0</v>
      </c>
      <c r="Y406" s="33">
        <f>IF(AND(SUM(V406:X406)=0,P406="GT",O406&gt;VLOOKUP(I406,'IIS Wide Rates'!G:I,3,FALSE)),'Point Values'!$B$5,IF(AND(SUM(V406:X406)=0,P406="LT",O406&lt;VLOOKUP(I406,'IIS Wide Rates'!G:I,3,FALSE)),'Point Values'!$B$5,0))</f>
        <v>0</v>
      </c>
      <c r="Z406" s="33">
        <f t="shared" si="62"/>
        <v>0.75</v>
      </c>
    </row>
    <row r="407" spans="1:26" x14ac:dyDescent="0.25">
      <c r="A407" t="s">
        <v>118</v>
      </c>
      <c r="B407" t="s">
        <v>1106</v>
      </c>
      <c r="C407" s="46">
        <v>17</v>
      </c>
      <c r="D407" s="46">
        <v>552</v>
      </c>
      <c r="I407" s="33" t="str">
        <f>VLOOKUP(LEFT(J407,7),Measures!K:L,2,FALSE)</f>
        <v>2.02</v>
      </c>
      <c r="J407" s="33" t="str">
        <f t="shared" si="55"/>
        <v>MQE0565 - Patient birth date is on 15th day of month</v>
      </c>
      <c r="K407" s="33" t="str">
        <f t="shared" si="56"/>
        <v>Experity EHR</v>
      </c>
      <c r="L407" s="33">
        <f>VLOOKUP(K407,'EHR-Patient Count'!K:M,2,FALSE)</f>
        <v>552</v>
      </c>
      <c r="M407" s="33">
        <f>VLOOKUP(K407,'EHR-Patient Count'!K:M,3,FALSE)</f>
        <v>5</v>
      </c>
      <c r="N407" s="33">
        <f t="shared" si="57"/>
        <v>17</v>
      </c>
      <c r="O407" s="37">
        <f t="shared" si="58"/>
        <v>3.0797101449275364E-2</v>
      </c>
      <c r="P407" s="33" t="str">
        <f>VLOOKUP(LEFT(J407,7),Measures!K:V,12,FALSE)</f>
        <v>LT</v>
      </c>
      <c r="Q407" s="33" t="str">
        <f>VLOOKUP(LEFT(J407,7),Measures!K:W,13,FALSE)</f>
        <v xml:space="preserve"> 4%</v>
      </c>
      <c r="R407" s="33" t="b">
        <f t="shared" si="61"/>
        <v>0</v>
      </c>
      <c r="S407" s="33" t="str">
        <f t="shared" si="54"/>
        <v>PASS</v>
      </c>
      <c r="T407" s="33" t="b">
        <f t="shared" si="64"/>
        <v>0</v>
      </c>
      <c r="U407" s="33" t="str">
        <f t="shared" si="60"/>
        <v>PASS</v>
      </c>
      <c r="V407" s="33">
        <f>IF(AND(VLOOKUP(I407,Measures!B:I,7,FALSE)="Y",U407="PASS"),'Point Values'!$B$2,0)</f>
        <v>0</v>
      </c>
      <c r="W407" s="33">
        <f>IF(AND(VLOOKUP(I407,Measures!B:I,8,FALSE)="Y",U407="PASS"),'Point Values'!$B$3,0)</f>
        <v>0.75</v>
      </c>
      <c r="X407" s="33">
        <f>IF(AND(SUM(V407:W407)=0,U407="PASS"),'Point Values'!$B$4,0)</f>
        <v>0</v>
      </c>
      <c r="Y407" s="33">
        <f>IF(AND(SUM(V407:X407)=0,P407="GT",O407&gt;VLOOKUP(I407,'IIS Wide Rates'!G:I,3,FALSE)),'Point Values'!$B$5,IF(AND(SUM(V407:X407)=0,P407="LT",O407&lt;VLOOKUP(I407,'IIS Wide Rates'!G:I,3,FALSE)),'Point Values'!$B$5,0))</f>
        <v>0</v>
      </c>
      <c r="Z407" s="33">
        <f t="shared" si="62"/>
        <v>0.75</v>
      </c>
    </row>
    <row r="408" spans="1:26" x14ac:dyDescent="0.25">
      <c r="A408" t="s">
        <v>118</v>
      </c>
      <c r="B408" t="s">
        <v>1109</v>
      </c>
      <c r="C408" s="46">
        <v>3</v>
      </c>
      <c r="D408" s="46">
        <v>85</v>
      </c>
      <c r="I408" s="33" t="str">
        <f>VLOOKUP(LEFT(J408,7),Measures!K:L,2,FALSE)</f>
        <v>2.02</v>
      </c>
      <c r="J408" s="33" t="str">
        <f t="shared" si="55"/>
        <v>MQE0565 - Patient birth date is on 15th day of month</v>
      </c>
      <c r="K408" s="33" t="str">
        <f t="shared" si="56"/>
        <v>OpenEMR (Open Source)</v>
      </c>
      <c r="L408" s="33">
        <f>VLOOKUP(K408,'EHR-Patient Count'!K:M,2,FALSE)</f>
        <v>85</v>
      </c>
      <c r="M408" s="33">
        <f>VLOOKUP(K408,'EHR-Patient Count'!K:M,3,FALSE)</f>
        <v>4</v>
      </c>
      <c r="N408" s="33">
        <f t="shared" si="57"/>
        <v>3</v>
      </c>
      <c r="O408" s="37">
        <f t="shared" si="58"/>
        <v>3.5294117647058823E-2</v>
      </c>
      <c r="P408" s="33" t="str">
        <f>VLOOKUP(LEFT(J408,7),Measures!K:V,12,FALSE)</f>
        <v>LT</v>
      </c>
      <c r="Q408" s="33" t="str">
        <f>VLOOKUP(LEFT(J408,7),Measures!K:W,13,FALSE)</f>
        <v xml:space="preserve"> 4%</v>
      </c>
      <c r="R408" s="33" t="b">
        <f t="shared" si="61"/>
        <v>0</v>
      </c>
      <c r="S408" s="33" t="str">
        <f t="shared" si="54"/>
        <v>PASS</v>
      </c>
      <c r="T408" s="33" t="b">
        <f t="shared" si="64"/>
        <v>0</v>
      </c>
      <c r="U408" s="33" t="str">
        <f t="shared" si="60"/>
        <v>PASS</v>
      </c>
      <c r="V408" s="33">
        <f>IF(AND(VLOOKUP(I408,Measures!B:I,7,FALSE)="Y",U408="PASS"),'Point Values'!$B$2,0)</f>
        <v>0</v>
      </c>
      <c r="W408" s="33">
        <f>IF(AND(VLOOKUP(I408,Measures!B:I,8,FALSE)="Y",U408="PASS"),'Point Values'!$B$3,0)</f>
        <v>0.75</v>
      </c>
      <c r="X408" s="33">
        <f>IF(AND(SUM(V408:W408)=0,U408="PASS"),'Point Values'!$B$4,0)</f>
        <v>0</v>
      </c>
      <c r="Y408" s="33">
        <f>IF(AND(SUM(V408:X408)=0,P408="GT",O408&gt;VLOOKUP(I408,'IIS Wide Rates'!G:I,3,FALSE)),'Point Values'!$B$5,IF(AND(SUM(V408:X408)=0,P408="LT",O408&lt;VLOOKUP(I408,'IIS Wide Rates'!G:I,3,FALSE)),'Point Values'!$B$5,0))</f>
        <v>0</v>
      </c>
      <c r="Z408" s="33">
        <f t="shared" si="62"/>
        <v>0.75</v>
      </c>
    </row>
    <row r="409" spans="1:26" x14ac:dyDescent="0.25">
      <c r="A409" t="s">
        <v>118</v>
      </c>
      <c r="B409" t="s">
        <v>1096</v>
      </c>
      <c r="C409" s="46">
        <v>113</v>
      </c>
      <c r="D409" s="46">
        <v>3619</v>
      </c>
      <c r="I409" s="33" t="str">
        <f>VLOOKUP(LEFT(J409,7),Measures!K:L,2,FALSE)</f>
        <v>2.02</v>
      </c>
      <c r="J409" s="33" t="str">
        <f t="shared" si="55"/>
        <v>MQE0565 - Patient birth date is on 15th day of month</v>
      </c>
      <c r="K409" s="33" t="str">
        <f t="shared" si="56"/>
        <v>Athems Clinicals</v>
      </c>
      <c r="L409" s="33">
        <f>VLOOKUP(K409,'EHR-Patient Count'!K:M,2,FALSE)</f>
        <v>3619</v>
      </c>
      <c r="M409" s="33">
        <f>VLOOKUP(K409,'EHR-Patient Count'!K:M,3,FALSE)</f>
        <v>8</v>
      </c>
      <c r="N409" s="33">
        <f t="shared" si="57"/>
        <v>113</v>
      </c>
      <c r="O409" s="37">
        <f t="shared" si="58"/>
        <v>3.1224095053882288E-2</v>
      </c>
      <c r="P409" s="33" t="str">
        <f>VLOOKUP(LEFT(J409,7),Measures!K:V,12,FALSE)</f>
        <v>LT</v>
      </c>
      <c r="Q409" s="33" t="str">
        <f>VLOOKUP(LEFT(J409,7),Measures!K:W,13,FALSE)</f>
        <v xml:space="preserve"> 4%</v>
      </c>
      <c r="R409" s="33" t="b">
        <f t="shared" si="61"/>
        <v>0</v>
      </c>
      <c r="S409" s="33" t="str">
        <f t="shared" si="54"/>
        <v>PASS</v>
      </c>
      <c r="T409" s="33" t="b">
        <f t="shared" si="64"/>
        <v>0</v>
      </c>
      <c r="U409" s="33" t="str">
        <f t="shared" si="60"/>
        <v>PASS</v>
      </c>
      <c r="V409" s="33">
        <f>IF(AND(VLOOKUP(I409,Measures!B:I,7,FALSE)="Y",U409="PASS"),'Point Values'!$B$2,0)</f>
        <v>0</v>
      </c>
      <c r="W409" s="33">
        <f>IF(AND(VLOOKUP(I409,Measures!B:I,8,FALSE)="Y",U409="PASS"),'Point Values'!$B$3,0)</f>
        <v>0.75</v>
      </c>
      <c r="X409" s="33">
        <f>IF(AND(SUM(V409:W409)=0,U409="PASS"),'Point Values'!$B$4,0)</f>
        <v>0</v>
      </c>
      <c r="Y409" s="33">
        <f>IF(AND(SUM(V409:X409)=0,P409="GT",O409&gt;VLOOKUP(I409,'IIS Wide Rates'!G:I,3,FALSE)),'Point Values'!$B$5,IF(AND(SUM(V409:X409)=0,P409="LT",O409&lt;VLOOKUP(I409,'IIS Wide Rates'!G:I,3,FALSE)),'Point Values'!$B$5,0))</f>
        <v>0</v>
      </c>
      <c r="Z409" s="33">
        <f t="shared" si="62"/>
        <v>0.75</v>
      </c>
    </row>
    <row r="410" spans="1:26" x14ac:dyDescent="0.25">
      <c r="A410" t="s">
        <v>118</v>
      </c>
      <c r="B410" t="s">
        <v>1100</v>
      </c>
      <c r="C410" s="46">
        <v>5</v>
      </c>
      <c r="D410" s="46">
        <v>104</v>
      </c>
      <c r="I410" s="33" t="str">
        <f>VLOOKUP(LEFT(J410,7),Measures!K:L,2,FALSE)</f>
        <v>2.02</v>
      </c>
      <c r="J410" s="33" t="str">
        <f t="shared" si="55"/>
        <v>MQE0565 - Patient birth date is on 15th day of month</v>
      </c>
      <c r="K410" s="33" t="str">
        <f t="shared" si="56"/>
        <v>MEDITECH Expanse</v>
      </c>
      <c r="L410" s="33">
        <f>VLOOKUP(K410,'EHR-Patient Count'!K:M,2,FALSE)</f>
        <v>104</v>
      </c>
      <c r="M410" s="33">
        <f>VLOOKUP(K410,'EHR-Patient Count'!K:M,3,FALSE)</f>
        <v>3</v>
      </c>
      <c r="N410" s="33">
        <f t="shared" si="57"/>
        <v>5</v>
      </c>
      <c r="O410" s="37">
        <f t="shared" si="58"/>
        <v>4.807692307692308E-2</v>
      </c>
      <c r="P410" s="33" t="str">
        <f>VLOOKUP(LEFT(J410,7),Measures!K:V,12,FALSE)</f>
        <v>LT</v>
      </c>
      <c r="Q410" s="33" t="str">
        <f>VLOOKUP(LEFT(J410,7),Measures!K:W,13,FALSE)</f>
        <v xml:space="preserve"> 4%</v>
      </c>
      <c r="R410" s="33" t="b">
        <f t="shared" si="61"/>
        <v>0</v>
      </c>
      <c r="S410" s="33" t="b">
        <f t="shared" si="54"/>
        <v>0</v>
      </c>
      <c r="T410" s="33" t="b">
        <f t="shared" si="64"/>
        <v>0</v>
      </c>
      <c r="U410" s="33" t="str">
        <f t="shared" si="60"/>
        <v>FAIL</v>
      </c>
      <c r="V410" s="33">
        <f>IF(AND(VLOOKUP(I410,Measures!B:I,7,FALSE)="Y",U410="PASS"),'Point Values'!$B$2,0)</f>
        <v>0</v>
      </c>
      <c r="W410" s="33">
        <f>IF(AND(VLOOKUP(I410,Measures!B:I,8,FALSE)="Y",U410="PASS"),'Point Values'!$B$3,0)</f>
        <v>0</v>
      </c>
      <c r="X410" s="33">
        <f>IF(AND(SUM(V410:W410)=0,U410="PASS"),'Point Values'!$B$4,0)</f>
        <v>0</v>
      </c>
      <c r="Y410" s="33">
        <f>IF(AND(SUM(V410:X410)=0,P410="GT",O410&gt;VLOOKUP(I410,'IIS Wide Rates'!G:I,3,FALSE)),'Point Values'!$B$5,IF(AND(SUM(V410:X410)=0,P410="LT",O410&lt;VLOOKUP(I410,'IIS Wide Rates'!G:I,3,FALSE)),'Point Values'!$B$5,0))</f>
        <v>0</v>
      </c>
      <c r="Z410" s="33">
        <f t="shared" si="62"/>
        <v>0</v>
      </c>
    </row>
    <row r="411" spans="1:26" x14ac:dyDescent="0.25">
      <c r="A411" t="s">
        <v>118</v>
      </c>
      <c r="B411" t="s">
        <v>1103</v>
      </c>
      <c r="C411" s="46">
        <v>5</v>
      </c>
      <c r="D411" s="46">
        <v>146</v>
      </c>
      <c r="I411" s="33" t="str">
        <f>VLOOKUP(LEFT(J411,7),Measures!K:L,2,FALSE)</f>
        <v>2.02</v>
      </c>
      <c r="J411" s="33" t="str">
        <f t="shared" si="55"/>
        <v>MQE0565 - Patient birth date is on 15th day of month</v>
      </c>
      <c r="K411" s="33" t="str">
        <f t="shared" si="56"/>
        <v>DrChrono EHR</v>
      </c>
      <c r="L411" s="33">
        <f>VLOOKUP(K411,'EHR-Patient Count'!K:M,2,FALSE)</f>
        <v>146</v>
      </c>
      <c r="M411" s="33">
        <f>VLOOKUP(K411,'EHR-Patient Count'!K:M,3,FALSE)</f>
        <v>3</v>
      </c>
      <c r="N411" s="33">
        <f t="shared" si="57"/>
        <v>5</v>
      </c>
      <c r="O411" s="37">
        <f t="shared" si="58"/>
        <v>3.4246575342465752E-2</v>
      </c>
      <c r="P411" s="33" t="str">
        <f>VLOOKUP(LEFT(J411,7),Measures!K:V,12,FALSE)</f>
        <v>LT</v>
      </c>
      <c r="Q411" s="33" t="str">
        <f>VLOOKUP(LEFT(J411,7),Measures!K:W,13,FALSE)</f>
        <v xml:space="preserve"> 4%</v>
      </c>
      <c r="R411" s="33" t="b">
        <f t="shared" si="61"/>
        <v>0</v>
      </c>
      <c r="S411" s="33" t="str">
        <f t="shared" si="54"/>
        <v>PASS</v>
      </c>
      <c r="T411" s="33" t="b">
        <f t="shared" si="64"/>
        <v>0</v>
      </c>
      <c r="U411" s="33" t="str">
        <f t="shared" si="60"/>
        <v>PASS</v>
      </c>
      <c r="V411" s="33">
        <f>IF(AND(VLOOKUP(I411,Measures!B:I,7,FALSE)="Y",U411="PASS"),'Point Values'!$B$2,0)</f>
        <v>0</v>
      </c>
      <c r="W411" s="33">
        <f>IF(AND(VLOOKUP(I411,Measures!B:I,8,FALSE)="Y",U411="PASS"),'Point Values'!$B$3,0)</f>
        <v>0.75</v>
      </c>
      <c r="X411" s="33">
        <f>IF(AND(SUM(V411:W411)=0,U411="PASS"),'Point Values'!$B$4,0)</f>
        <v>0</v>
      </c>
      <c r="Y411" s="33">
        <f>IF(AND(SUM(V411:X411)=0,P411="GT",O411&gt;VLOOKUP(I411,'IIS Wide Rates'!G:I,3,FALSE)),'Point Values'!$B$5,IF(AND(SUM(V411:X411)=0,P411="LT",O411&lt;VLOOKUP(I411,'IIS Wide Rates'!G:I,3,FALSE)),'Point Values'!$B$5,0))</f>
        <v>0</v>
      </c>
      <c r="Z411" s="33">
        <f t="shared" si="62"/>
        <v>0.75</v>
      </c>
    </row>
    <row r="412" spans="1:26" x14ac:dyDescent="0.25">
      <c r="A412" t="s">
        <v>118</v>
      </c>
      <c r="B412" t="s">
        <v>1108</v>
      </c>
      <c r="C412" s="46">
        <v>3</v>
      </c>
      <c r="D412" s="46">
        <v>55</v>
      </c>
      <c r="I412" s="33" t="str">
        <f>VLOOKUP(LEFT(J412,7),Measures!K:L,2,FALSE)</f>
        <v>2.02</v>
      </c>
      <c r="J412" s="33" t="str">
        <f t="shared" si="55"/>
        <v>MQE0565 - Patient birth date is on 15th day of month</v>
      </c>
      <c r="K412" s="33" t="str">
        <f t="shared" si="56"/>
        <v>MatrixCare EHR</v>
      </c>
      <c r="L412" s="33">
        <f>VLOOKUP(K412,'EHR-Patient Count'!K:M,2,FALSE)</f>
        <v>55</v>
      </c>
      <c r="M412" s="33">
        <f>VLOOKUP(K412,'EHR-Patient Count'!K:M,3,FALSE)</f>
        <v>5</v>
      </c>
      <c r="N412" s="33">
        <f t="shared" si="57"/>
        <v>3</v>
      </c>
      <c r="O412" s="37">
        <f t="shared" si="58"/>
        <v>5.4545454545454543E-2</v>
      </c>
      <c r="P412" s="33" t="str">
        <f>VLOOKUP(LEFT(J412,7),Measures!K:V,12,FALSE)</f>
        <v>LT</v>
      </c>
      <c r="Q412" s="33" t="str">
        <f>VLOOKUP(LEFT(J412,7),Measures!K:W,13,FALSE)</f>
        <v xml:space="preserve"> 4%</v>
      </c>
      <c r="R412" s="33" t="b">
        <f t="shared" si="61"/>
        <v>0</v>
      </c>
      <c r="S412" s="33" t="b">
        <f t="shared" si="54"/>
        <v>0</v>
      </c>
      <c r="T412" s="33" t="b">
        <f t="shared" si="64"/>
        <v>0</v>
      </c>
      <c r="U412" s="33" t="str">
        <f t="shared" si="60"/>
        <v>FAIL</v>
      </c>
      <c r="V412" s="33">
        <f>IF(AND(VLOOKUP(I412,Measures!B:I,7,FALSE)="Y",U412="PASS"),'Point Values'!$B$2,0)</f>
        <v>0</v>
      </c>
      <c r="W412" s="33">
        <f>IF(AND(VLOOKUP(I412,Measures!B:I,8,FALSE)="Y",U412="PASS"),'Point Values'!$B$3,0)</f>
        <v>0</v>
      </c>
      <c r="X412" s="33">
        <f>IF(AND(SUM(V412:W412)=0,U412="PASS"),'Point Values'!$B$4,0)</f>
        <v>0</v>
      </c>
      <c r="Y412" s="33">
        <f>IF(AND(SUM(V412:X412)=0,P412="GT",O412&gt;VLOOKUP(I412,'IIS Wide Rates'!G:I,3,FALSE)),'Point Values'!$B$5,IF(AND(SUM(V412:X412)=0,P412="LT",O412&lt;VLOOKUP(I412,'IIS Wide Rates'!G:I,3,FALSE)),'Point Values'!$B$5,0))</f>
        <v>0</v>
      </c>
      <c r="Z412" s="33">
        <f t="shared" si="62"/>
        <v>0</v>
      </c>
    </row>
    <row r="413" spans="1:26" x14ac:dyDescent="0.25">
      <c r="A413" t="s">
        <v>118</v>
      </c>
      <c r="B413" t="s">
        <v>1099</v>
      </c>
      <c r="C413" s="46">
        <v>5</v>
      </c>
      <c r="D413" s="46">
        <v>369</v>
      </c>
      <c r="I413" s="33" t="str">
        <f>VLOOKUP(LEFT(J413,7),Measures!K:L,2,FALSE)</f>
        <v>2.02</v>
      </c>
      <c r="J413" s="33" t="str">
        <f t="shared" si="55"/>
        <v>MQE0565 - Patient birth date is on 15th day of month</v>
      </c>
      <c r="K413" s="33" t="str">
        <f t="shared" si="56"/>
        <v>Veradigm EHR (formerly Allscripts)</v>
      </c>
      <c r="L413" s="33">
        <f>VLOOKUP(K413,'EHR-Patient Count'!K:M,2,FALSE)</f>
        <v>369</v>
      </c>
      <c r="M413" s="33">
        <f>VLOOKUP(K413,'EHR-Patient Count'!K:M,3,FALSE)</f>
        <v>13</v>
      </c>
      <c r="N413" s="33">
        <f t="shared" si="57"/>
        <v>5</v>
      </c>
      <c r="O413" s="37">
        <f t="shared" si="58"/>
        <v>1.3550135501355014E-2</v>
      </c>
      <c r="P413" s="33" t="str">
        <f>VLOOKUP(LEFT(J413,7),Measures!K:V,12,FALSE)</f>
        <v>LT</v>
      </c>
      <c r="Q413" s="33" t="str">
        <f>VLOOKUP(LEFT(J413,7),Measures!K:W,13,FALSE)</f>
        <v xml:space="preserve"> 4%</v>
      </c>
      <c r="R413" s="33" t="b">
        <f t="shared" si="61"/>
        <v>0</v>
      </c>
      <c r="S413" s="33" t="str">
        <f t="shared" si="54"/>
        <v>PASS</v>
      </c>
      <c r="T413" s="33" t="b">
        <f t="shared" si="64"/>
        <v>0</v>
      </c>
      <c r="U413" s="33" t="str">
        <f t="shared" si="60"/>
        <v>PASS</v>
      </c>
      <c r="V413" s="33">
        <f>IF(AND(VLOOKUP(I413,Measures!B:I,7,FALSE)="Y",U413="PASS"),'Point Values'!$B$2,0)</f>
        <v>0</v>
      </c>
      <c r="W413" s="33">
        <f>IF(AND(VLOOKUP(I413,Measures!B:I,8,FALSE)="Y",U413="PASS"),'Point Values'!$B$3,0)</f>
        <v>0.75</v>
      </c>
      <c r="X413" s="33">
        <f>IF(AND(SUM(V413:W413)=0,U413="PASS"),'Point Values'!$B$4,0)</f>
        <v>0</v>
      </c>
      <c r="Y413" s="33">
        <f>IF(AND(SUM(V413:X413)=0,P413="GT",O413&gt;VLOOKUP(I413,'IIS Wide Rates'!G:I,3,FALSE)),'Point Values'!$B$5,IF(AND(SUM(V413:X413)=0,P413="LT",O413&lt;VLOOKUP(I413,'IIS Wide Rates'!G:I,3,FALSE)),'Point Values'!$B$5,0))</f>
        <v>0</v>
      </c>
      <c r="Z413" s="33">
        <f t="shared" si="62"/>
        <v>0.75</v>
      </c>
    </row>
    <row r="414" spans="1:26" x14ac:dyDescent="0.25">
      <c r="A414" t="s">
        <v>118</v>
      </c>
      <c r="B414" t="s">
        <v>1095</v>
      </c>
      <c r="C414" s="46">
        <v>1</v>
      </c>
      <c r="D414" s="46">
        <v>14</v>
      </c>
      <c r="I414" s="33" t="str">
        <f>VLOOKUP(LEFT(J414,7),Measures!K:L,2,FALSE)</f>
        <v>2.02</v>
      </c>
      <c r="J414" s="33" t="str">
        <f t="shared" si="55"/>
        <v>MQE0565 - Patient birth date is on 15th day of month</v>
      </c>
      <c r="K414" s="33" t="str">
        <f t="shared" si="56"/>
        <v>Epic Systems (EpicCare)</v>
      </c>
      <c r="L414" s="33">
        <f>VLOOKUP(K414,'EHR-Patient Count'!K:M,2,FALSE)</f>
        <v>14</v>
      </c>
      <c r="M414" s="33">
        <f>VLOOKUP(K414,'EHR-Patient Count'!K:M,3,FALSE)</f>
        <v>1</v>
      </c>
      <c r="N414" s="33">
        <f t="shared" si="57"/>
        <v>1</v>
      </c>
      <c r="O414" s="37">
        <f t="shared" si="58"/>
        <v>7.1428571428571425E-2</v>
      </c>
      <c r="P414" s="33" t="str">
        <f>VLOOKUP(LEFT(J414,7),Measures!K:V,12,FALSE)</f>
        <v>LT</v>
      </c>
      <c r="Q414" s="33" t="str">
        <f>VLOOKUP(LEFT(J414,7),Measures!K:W,13,FALSE)</f>
        <v xml:space="preserve"> 4%</v>
      </c>
      <c r="R414" s="33" t="b">
        <f t="shared" si="61"/>
        <v>0</v>
      </c>
      <c r="S414" s="33" t="b">
        <f t="shared" si="54"/>
        <v>0</v>
      </c>
      <c r="T414" s="33" t="b">
        <f t="shared" si="64"/>
        <v>0</v>
      </c>
      <c r="U414" s="33" t="str">
        <f t="shared" si="60"/>
        <v>FAIL</v>
      </c>
      <c r="V414" s="33">
        <f>IF(AND(VLOOKUP(I414,Measures!B:I,7,FALSE)="Y",U414="PASS"),'Point Values'!$B$2,0)</f>
        <v>0</v>
      </c>
      <c r="W414" s="33">
        <f>IF(AND(VLOOKUP(I414,Measures!B:I,8,FALSE)="Y",U414="PASS"),'Point Values'!$B$3,0)</f>
        <v>0</v>
      </c>
      <c r="X414" s="33">
        <f>IF(AND(SUM(V414:W414)=0,U414="PASS"),'Point Values'!$B$4,0)</f>
        <v>0</v>
      </c>
      <c r="Y414" s="33">
        <f>IF(AND(SUM(V414:X414)=0,P414="GT",O414&gt;VLOOKUP(I414,'IIS Wide Rates'!G:I,3,FALSE)),'Point Values'!$B$5,IF(AND(SUM(V414:X414)=0,P414="LT",O414&lt;VLOOKUP(I414,'IIS Wide Rates'!G:I,3,FALSE)),'Point Values'!$B$5,0))</f>
        <v>0</v>
      </c>
      <c r="Z414" s="33">
        <f t="shared" si="62"/>
        <v>0</v>
      </c>
    </row>
    <row r="415" spans="1:26" x14ac:dyDescent="0.25">
      <c r="A415" t="s">
        <v>118</v>
      </c>
      <c r="B415" t="s">
        <v>1098</v>
      </c>
      <c r="C415" s="46">
        <v>0</v>
      </c>
      <c r="D415" s="46">
        <v>5</v>
      </c>
      <c r="I415" s="33" t="str">
        <f>VLOOKUP(LEFT(J415,7),Measures!K:L,2,FALSE)</f>
        <v>2.02</v>
      </c>
      <c r="J415" s="33" t="str">
        <f t="shared" si="55"/>
        <v>MQE0565 - Patient birth date is on 15th day of month</v>
      </c>
      <c r="K415" s="33" t="str">
        <f t="shared" si="56"/>
        <v>NextGen Enterprise EHR</v>
      </c>
      <c r="L415" s="33">
        <f>VLOOKUP(K415,'EHR-Patient Count'!K:M,2,FALSE)</f>
        <v>5</v>
      </c>
      <c r="M415" s="33">
        <f>VLOOKUP(K415,'EHR-Patient Count'!K:M,3,FALSE)</f>
        <v>2</v>
      </c>
      <c r="N415" s="33">
        <f t="shared" si="57"/>
        <v>0</v>
      </c>
      <c r="O415" s="37">
        <f t="shared" si="58"/>
        <v>0</v>
      </c>
      <c r="P415" s="33" t="str">
        <f>VLOOKUP(LEFT(J415,7),Measures!K:V,12,FALSE)</f>
        <v>LT</v>
      </c>
      <c r="Q415" s="33" t="str">
        <f>VLOOKUP(LEFT(J415,7),Measures!K:W,13,FALSE)</f>
        <v xml:space="preserve"> 4%</v>
      </c>
      <c r="R415" s="33" t="b">
        <f t="shared" si="61"/>
        <v>0</v>
      </c>
      <c r="S415" s="33" t="str">
        <f t="shared" si="54"/>
        <v>PASS</v>
      </c>
      <c r="T415" s="33" t="b">
        <f t="shared" si="64"/>
        <v>0</v>
      </c>
      <c r="U415" s="33" t="str">
        <f t="shared" si="60"/>
        <v>PASS</v>
      </c>
      <c r="V415" s="33">
        <f>IF(AND(VLOOKUP(I415,Measures!B:I,7,FALSE)="Y",U415="PASS"),'Point Values'!$B$2,0)</f>
        <v>0</v>
      </c>
      <c r="W415" s="33">
        <f>IF(AND(VLOOKUP(I415,Measures!B:I,8,FALSE)="Y",U415="PASS"),'Point Values'!$B$3,0)</f>
        <v>0.75</v>
      </c>
      <c r="X415" s="33">
        <f>IF(AND(SUM(V415:W415)=0,U415="PASS"),'Point Values'!$B$4,0)</f>
        <v>0</v>
      </c>
      <c r="Y415" s="33">
        <f>IF(AND(SUM(V415:X415)=0,P415="GT",O415&gt;VLOOKUP(I415,'IIS Wide Rates'!G:I,3,FALSE)),'Point Values'!$B$5,IF(AND(SUM(V415:X415)=0,P415="LT",O415&lt;VLOOKUP(I415,'IIS Wide Rates'!G:I,3,FALSE)),'Point Values'!$B$5,0))</f>
        <v>0</v>
      </c>
      <c r="Z415" s="33">
        <f t="shared" si="62"/>
        <v>0.75</v>
      </c>
    </row>
    <row r="416" spans="1:26" x14ac:dyDescent="0.25">
      <c r="A416" t="s">
        <v>118</v>
      </c>
      <c r="B416" t="s">
        <v>1101</v>
      </c>
      <c r="C416" s="46">
        <v>0</v>
      </c>
      <c r="D416" s="46">
        <v>9</v>
      </c>
      <c r="I416" s="33" t="str">
        <f>VLOOKUP(LEFT(J416,7),Measures!K:L,2,FALSE)</f>
        <v>2.02</v>
      </c>
      <c r="J416" s="33" t="str">
        <f t="shared" si="55"/>
        <v>MQE0565 - Patient birth date is on 15th day of month</v>
      </c>
      <c r="K416" s="33" t="str">
        <f t="shared" si="56"/>
        <v>Greenway Health (Prime Suite)</v>
      </c>
      <c r="L416" s="33">
        <f>VLOOKUP(K416,'EHR-Patient Count'!K:M,2,FALSE)</f>
        <v>9</v>
      </c>
      <c r="M416" s="33">
        <f>VLOOKUP(K416,'EHR-Patient Count'!K:M,3,FALSE)</f>
        <v>1</v>
      </c>
      <c r="N416" s="33">
        <f t="shared" si="57"/>
        <v>0</v>
      </c>
      <c r="O416" s="37">
        <f t="shared" si="58"/>
        <v>0</v>
      </c>
      <c r="P416" s="33" t="str">
        <f>VLOOKUP(LEFT(J416,7),Measures!K:V,12,FALSE)</f>
        <v>LT</v>
      </c>
      <c r="Q416" s="33" t="str">
        <f>VLOOKUP(LEFT(J416,7),Measures!K:W,13,FALSE)</f>
        <v xml:space="preserve"> 4%</v>
      </c>
      <c r="R416" s="33" t="b">
        <f t="shared" si="61"/>
        <v>0</v>
      </c>
      <c r="S416" s="33" t="str">
        <f t="shared" si="54"/>
        <v>PASS</v>
      </c>
      <c r="T416" s="33" t="b">
        <f t="shared" si="64"/>
        <v>0</v>
      </c>
      <c r="U416" s="33" t="str">
        <f t="shared" si="60"/>
        <v>PASS</v>
      </c>
      <c r="V416" s="33">
        <f>IF(AND(VLOOKUP(I416,Measures!B:I,7,FALSE)="Y",U416="PASS"),'Point Values'!$B$2,0)</f>
        <v>0</v>
      </c>
      <c r="W416" s="33">
        <f>IF(AND(VLOOKUP(I416,Measures!B:I,8,FALSE)="Y",U416="PASS"),'Point Values'!$B$3,0)</f>
        <v>0.75</v>
      </c>
      <c r="X416" s="33">
        <f>IF(AND(SUM(V416:W416)=0,U416="PASS"),'Point Values'!$B$4,0)</f>
        <v>0</v>
      </c>
      <c r="Y416" s="33">
        <f>IF(AND(SUM(V416:X416)=0,P416="GT",O416&gt;VLOOKUP(I416,'IIS Wide Rates'!G:I,3,FALSE)),'Point Values'!$B$5,IF(AND(SUM(V416:X416)=0,P416="LT",O416&lt;VLOOKUP(I416,'IIS Wide Rates'!G:I,3,FALSE)),'Point Values'!$B$5,0))</f>
        <v>0</v>
      </c>
      <c r="Z416" s="33">
        <f t="shared" si="62"/>
        <v>0.75</v>
      </c>
    </row>
    <row r="417" spans="1:26" x14ac:dyDescent="0.25">
      <c r="A417" t="s">
        <v>118</v>
      </c>
      <c r="B417" t="s">
        <v>1105</v>
      </c>
      <c r="C417" s="46">
        <v>0</v>
      </c>
      <c r="D417" s="46">
        <v>2</v>
      </c>
      <c r="I417" s="33" t="str">
        <f>VLOOKUP(LEFT(J417,7),Measures!K:L,2,FALSE)</f>
        <v>2.02</v>
      </c>
      <c r="J417" s="33" t="str">
        <f t="shared" si="55"/>
        <v>MQE0565 - Patient birth date is on 15th day of month</v>
      </c>
      <c r="K417" s="33" t="str">
        <f t="shared" si="56"/>
        <v>CompuGroup Medical (CGM APRIMA)</v>
      </c>
      <c r="L417" s="33">
        <f>VLOOKUP(K417,'EHR-Patient Count'!K:M,2,FALSE)</f>
        <v>2</v>
      </c>
      <c r="M417" s="33">
        <f>VLOOKUP(K417,'EHR-Patient Count'!K:M,3,FALSE)</f>
        <v>1</v>
      </c>
      <c r="N417" s="33">
        <f t="shared" si="57"/>
        <v>0</v>
      </c>
      <c r="O417" s="37">
        <f t="shared" si="58"/>
        <v>0</v>
      </c>
      <c r="P417" s="33" t="str">
        <f>VLOOKUP(LEFT(J417,7),Measures!K:V,12,FALSE)</f>
        <v>LT</v>
      </c>
      <c r="Q417" s="33" t="str">
        <f>VLOOKUP(LEFT(J417,7),Measures!K:W,13,FALSE)</f>
        <v xml:space="preserve"> 4%</v>
      </c>
      <c r="R417" s="33" t="b">
        <f t="shared" si="61"/>
        <v>0</v>
      </c>
      <c r="S417" s="33" t="str">
        <f t="shared" si="54"/>
        <v>PASS</v>
      </c>
      <c r="T417" s="33" t="b">
        <f t="shared" si="64"/>
        <v>0</v>
      </c>
      <c r="U417" s="33" t="str">
        <f t="shared" si="60"/>
        <v>PASS</v>
      </c>
      <c r="V417" s="33">
        <f>IF(AND(VLOOKUP(I417,Measures!B:I,7,FALSE)="Y",U417="PASS"),'Point Values'!$B$2,0)</f>
        <v>0</v>
      </c>
      <c r="W417" s="33">
        <f>IF(AND(VLOOKUP(I417,Measures!B:I,8,FALSE)="Y",U417="PASS"),'Point Values'!$B$3,0)</f>
        <v>0.75</v>
      </c>
      <c r="X417" s="33">
        <f>IF(AND(SUM(V417:W417)=0,U417="PASS"),'Point Values'!$B$4,0)</f>
        <v>0</v>
      </c>
      <c r="Y417" s="33">
        <f>IF(AND(SUM(V417:X417)=0,P417="GT",O417&gt;VLOOKUP(I417,'IIS Wide Rates'!G:I,3,FALSE)),'Point Values'!$B$5,IF(AND(SUM(V417:X417)=0,P417="LT",O417&lt;VLOOKUP(I417,'IIS Wide Rates'!G:I,3,FALSE)),'Point Values'!$B$5,0))</f>
        <v>0</v>
      </c>
      <c r="Z417" s="33">
        <f t="shared" si="62"/>
        <v>0.75</v>
      </c>
    </row>
    <row r="418" spans="1:26" x14ac:dyDescent="0.25">
      <c r="A418" t="s">
        <v>120</v>
      </c>
      <c r="B418" t="s">
        <v>52</v>
      </c>
      <c r="C418" s="46">
        <v>13</v>
      </c>
      <c r="D418" s="46">
        <v>537</v>
      </c>
      <c r="I418" s="33" t="str">
        <f>VLOOKUP(LEFT(J418,7),Measures!K:L,2,FALSE)</f>
        <v>2.03</v>
      </c>
      <c r="J418" s="33" t="str">
        <f t="shared" si="55"/>
        <v>MQE0567 - Patient birth date is on last day of month</v>
      </c>
      <c r="K418" s="33" t="str">
        <f t="shared" si="56"/>
        <v>No EHR Specified</v>
      </c>
      <c r="L418" s="33">
        <f>VLOOKUP(K418,'EHR-Patient Count'!K:M,2,FALSE)</f>
        <v>537</v>
      </c>
      <c r="M418" s="33">
        <f>VLOOKUP(K418,'EHR-Patient Count'!K:M,3,FALSE)</f>
        <v>20</v>
      </c>
      <c r="N418" s="33">
        <f t="shared" si="57"/>
        <v>13</v>
      </c>
      <c r="O418" s="37">
        <f t="shared" si="58"/>
        <v>2.4208566108007448E-2</v>
      </c>
      <c r="P418" s="33" t="str">
        <f>VLOOKUP(LEFT(J418,7),Measures!K:V,12,FALSE)</f>
        <v>LT</v>
      </c>
      <c r="Q418" s="33" t="str">
        <f>VLOOKUP(LEFT(J418,7),Measures!K:W,13,FALSE)</f>
        <v xml:space="preserve"> 4%</v>
      </c>
      <c r="R418" s="33" t="b">
        <f t="shared" si="61"/>
        <v>0</v>
      </c>
      <c r="S418" s="33" t="str">
        <f t="shared" si="54"/>
        <v>PASS</v>
      </c>
      <c r="T418" s="33" t="b">
        <f t="shared" si="64"/>
        <v>0</v>
      </c>
      <c r="U418" s="33" t="str">
        <f t="shared" si="60"/>
        <v>PASS</v>
      </c>
      <c r="V418" s="33">
        <f>IF(AND(VLOOKUP(I418,Measures!B:I,7,FALSE)="Y",U418="PASS"),'Point Values'!$B$2,0)</f>
        <v>0</v>
      </c>
      <c r="W418" s="33">
        <f>IF(AND(VLOOKUP(I418,Measures!B:I,8,FALSE)="Y",U418="PASS"),'Point Values'!$B$3,0)</f>
        <v>0.75</v>
      </c>
      <c r="X418" s="33">
        <f>IF(AND(SUM(V418:W418)=0,U418="PASS"),'Point Values'!$B$4,0)</f>
        <v>0</v>
      </c>
      <c r="Y418" s="33">
        <f>IF(AND(SUM(V418:X418)=0,P418="GT",O418&gt;VLOOKUP(I418,'IIS Wide Rates'!G:I,3,FALSE)),'Point Values'!$B$5,IF(AND(SUM(V418:X418)=0,P418="LT",O418&lt;VLOOKUP(I418,'IIS Wide Rates'!G:I,3,FALSE)),'Point Values'!$B$5,0))</f>
        <v>0</v>
      </c>
      <c r="Z418" s="33">
        <f t="shared" si="62"/>
        <v>0.75</v>
      </c>
    </row>
    <row r="419" spans="1:26" x14ac:dyDescent="0.25">
      <c r="A419" t="s">
        <v>120</v>
      </c>
      <c r="B419" t="s">
        <v>1107</v>
      </c>
      <c r="C419" s="46">
        <v>60</v>
      </c>
      <c r="D419" s="46">
        <v>1995</v>
      </c>
      <c r="I419" s="33" t="str">
        <f>VLOOKUP(LEFT(J419,7),Measures!K:L,2,FALSE)</f>
        <v>2.03</v>
      </c>
      <c r="J419" s="33" t="str">
        <f t="shared" si="55"/>
        <v>MQE0567 - Patient birth date is on last day of month</v>
      </c>
      <c r="K419" s="33" t="str">
        <f t="shared" si="56"/>
        <v>NetSmart MyEvolv</v>
      </c>
      <c r="L419" s="33">
        <f>VLOOKUP(K419,'EHR-Patient Count'!K:M,2,FALSE)</f>
        <v>1995</v>
      </c>
      <c r="M419" s="33">
        <f>VLOOKUP(K419,'EHR-Patient Count'!K:M,3,FALSE)</f>
        <v>8</v>
      </c>
      <c r="N419" s="33">
        <f t="shared" si="57"/>
        <v>60</v>
      </c>
      <c r="O419" s="37">
        <f t="shared" si="58"/>
        <v>3.007518796992481E-2</v>
      </c>
      <c r="P419" s="33" t="str">
        <f>VLOOKUP(LEFT(J419,7),Measures!K:V,12,FALSE)</f>
        <v>LT</v>
      </c>
      <c r="Q419" s="33" t="str">
        <f>VLOOKUP(LEFT(J419,7),Measures!K:W,13,FALSE)</f>
        <v xml:space="preserve"> 4%</v>
      </c>
      <c r="R419" s="33" t="b">
        <f t="shared" si="61"/>
        <v>0</v>
      </c>
      <c r="S419" s="33" t="str">
        <f t="shared" si="54"/>
        <v>PASS</v>
      </c>
      <c r="T419" s="33" t="b">
        <f t="shared" si="64"/>
        <v>0</v>
      </c>
      <c r="U419" s="33" t="str">
        <f t="shared" si="60"/>
        <v>PASS</v>
      </c>
      <c r="V419" s="33">
        <f>IF(AND(VLOOKUP(I419,Measures!B:I,7,FALSE)="Y",U419="PASS"),'Point Values'!$B$2,0)</f>
        <v>0</v>
      </c>
      <c r="W419" s="33">
        <f>IF(AND(VLOOKUP(I419,Measures!B:I,8,FALSE)="Y",U419="PASS"),'Point Values'!$B$3,0)</f>
        <v>0.75</v>
      </c>
      <c r="X419" s="33">
        <f>IF(AND(SUM(V419:W419)=0,U419="PASS"),'Point Values'!$B$4,0)</f>
        <v>0</v>
      </c>
      <c r="Y419" s="33">
        <f>IF(AND(SUM(V419:X419)=0,P419="GT",O419&gt;VLOOKUP(I419,'IIS Wide Rates'!G:I,3,FALSE)),'Point Values'!$B$5,IF(AND(SUM(V419:X419)=0,P419="LT",O419&lt;VLOOKUP(I419,'IIS Wide Rates'!G:I,3,FALSE)),'Point Values'!$B$5,0))</f>
        <v>0</v>
      </c>
      <c r="Z419" s="33">
        <f t="shared" si="62"/>
        <v>0.75</v>
      </c>
    </row>
    <row r="420" spans="1:26" x14ac:dyDescent="0.25">
      <c r="A420" t="s">
        <v>120</v>
      </c>
      <c r="B420" t="s">
        <v>1104</v>
      </c>
      <c r="C420" s="46">
        <v>578</v>
      </c>
      <c r="D420" s="46">
        <v>18286</v>
      </c>
      <c r="I420" s="33" t="str">
        <f>VLOOKUP(LEFT(J420,7),Measures!K:L,2,FALSE)</f>
        <v>2.03</v>
      </c>
      <c r="J420" s="33" t="str">
        <f t="shared" si="55"/>
        <v>MQE0567 - Patient birth date is on last day of month</v>
      </c>
      <c r="K420" s="33" t="str">
        <f t="shared" si="56"/>
        <v>Azalea Health EHR</v>
      </c>
      <c r="L420" s="33">
        <f>VLOOKUP(K420,'EHR-Patient Count'!K:M,2,FALSE)</f>
        <v>18286</v>
      </c>
      <c r="M420" s="33">
        <f>VLOOKUP(K420,'EHR-Patient Count'!K:M,3,FALSE)</f>
        <v>116</v>
      </c>
      <c r="N420" s="33">
        <f t="shared" si="57"/>
        <v>578</v>
      </c>
      <c r="O420" s="37">
        <f t="shared" si="58"/>
        <v>3.160888111123264E-2</v>
      </c>
      <c r="P420" s="33" t="str">
        <f>VLOOKUP(LEFT(J420,7),Measures!K:V,12,FALSE)</f>
        <v>LT</v>
      </c>
      <c r="Q420" s="33" t="str">
        <f>VLOOKUP(LEFT(J420,7),Measures!K:W,13,FALSE)</f>
        <v xml:space="preserve"> 4%</v>
      </c>
      <c r="R420" s="33" t="b">
        <f t="shared" si="61"/>
        <v>0</v>
      </c>
      <c r="S420" s="33" t="str">
        <f t="shared" si="54"/>
        <v>PASS</v>
      </c>
      <c r="T420" s="33" t="b">
        <f t="shared" si="64"/>
        <v>0</v>
      </c>
      <c r="U420" s="33" t="str">
        <f t="shared" si="60"/>
        <v>PASS</v>
      </c>
      <c r="V420" s="33">
        <f>IF(AND(VLOOKUP(I420,Measures!B:I,7,FALSE)="Y",U420="PASS"),'Point Values'!$B$2,0)</f>
        <v>0</v>
      </c>
      <c r="W420" s="33">
        <f>IF(AND(VLOOKUP(I420,Measures!B:I,8,FALSE)="Y",U420="PASS"),'Point Values'!$B$3,0)</f>
        <v>0.75</v>
      </c>
      <c r="X420" s="33">
        <f>IF(AND(SUM(V420:W420)=0,U420="PASS"),'Point Values'!$B$4,0)</f>
        <v>0</v>
      </c>
      <c r="Y420" s="33">
        <f>IF(AND(SUM(V420:X420)=0,P420="GT",O420&gt;VLOOKUP(I420,'IIS Wide Rates'!G:I,3,FALSE)),'Point Values'!$B$5,IF(AND(SUM(V420:X420)=0,P420="LT",O420&lt;VLOOKUP(I420,'IIS Wide Rates'!G:I,3,FALSE)),'Point Values'!$B$5,0))</f>
        <v>0</v>
      </c>
      <c r="Z420" s="33">
        <f t="shared" si="62"/>
        <v>0.75</v>
      </c>
    </row>
    <row r="421" spans="1:26" x14ac:dyDescent="0.25">
      <c r="A421" t="s">
        <v>120</v>
      </c>
      <c r="B421" t="s">
        <v>1102</v>
      </c>
      <c r="C421" s="46">
        <v>70</v>
      </c>
      <c r="D421" s="46">
        <v>2221</v>
      </c>
      <c r="I421" s="33" t="str">
        <f>VLOOKUP(LEFT(J421,7),Measures!K:L,2,FALSE)</f>
        <v>2.03</v>
      </c>
      <c r="J421" s="33" t="str">
        <f t="shared" si="55"/>
        <v>MQE0567 - Patient birth date is on last day of month</v>
      </c>
      <c r="K421" s="33" t="str">
        <f t="shared" si="56"/>
        <v>AdvancedMD EHR</v>
      </c>
      <c r="L421" s="33">
        <f>VLOOKUP(K421,'EHR-Patient Count'!K:M,2,FALSE)</f>
        <v>2221</v>
      </c>
      <c r="M421" s="33">
        <f>VLOOKUP(K421,'EHR-Patient Count'!K:M,3,FALSE)</f>
        <v>8</v>
      </c>
      <c r="N421" s="33">
        <f t="shared" si="57"/>
        <v>70</v>
      </c>
      <c r="O421" s="37">
        <f t="shared" si="58"/>
        <v>3.1517334533993697E-2</v>
      </c>
      <c r="P421" s="33" t="str">
        <f>VLOOKUP(LEFT(J421,7),Measures!K:V,12,FALSE)</f>
        <v>LT</v>
      </c>
      <c r="Q421" s="33" t="str">
        <f>VLOOKUP(LEFT(J421,7),Measures!K:W,13,FALSE)</f>
        <v xml:space="preserve"> 4%</v>
      </c>
      <c r="R421" s="33" t="b">
        <f t="shared" si="61"/>
        <v>0</v>
      </c>
      <c r="S421" s="33" t="str">
        <f t="shared" si="54"/>
        <v>PASS</v>
      </c>
      <c r="T421" s="33" t="b">
        <f t="shared" si="64"/>
        <v>0</v>
      </c>
      <c r="U421" s="33" t="str">
        <f t="shared" si="60"/>
        <v>PASS</v>
      </c>
      <c r="V421" s="33">
        <f>IF(AND(VLOOKUP(I421,Measures!B:I,7,FALSE)="Y",U421="PASS"),'Point Values'!$B$2,0)</f>
        <v>0</v>
      </c>
      <c r="W421" s="33">
        <f>IF(AND(VLOOKUP(I421,Measures!B:I,8,FALSE)="Y",U421="PASS"),'Point Values'!$B$3,0)</f>
        <v>0.75</v>
      </c>
      <c r="X421" s="33">
        <f>IF(AND(SUM(V421:W421)=0,U421="PASS"),'Point Values'!$B$4,0)</f>
        <v>0</v>
      </c>
      <c r="Y421" s="33">
        <f>IF(AND(SUM(V421:X421)=0,P421="GT",O421&gt;VLOOKUP(I421,'IIS Wide Rates'!G:I,3,FALSE)),'Point Values'!$B$5,IF(AND(SUM(V421:X421)=0,P421="LT",O421&lt;VLOOKUP(I421,'IIS Wide Rates'!G:I,3,FALSE)),'Point Values'!$B$5,0))</f>
        <v>0</v>
      </c>
      <c r="Z421" s="33">
        <f t="shared" si="62"/>
        <v>0.75</v>
      </c>
    </row>
    <row r="422" spans="1:26" x14ac:dyDescent="0.25">
      <c r="A422" t="s">
        <v>120</v>
      </c>
      <c r="B422" t="s">
        <v>1097</v>
      </c>
      <c r="C422" s="46">
        <v>105</v>
      </c>
      <c r="D422" s="46">
        <v>3490</v>
      </c>
      <c r="I422" s="33" t="str">
        <f>VLOOKUP(LEFT(J422,7),Measures!K:L,2,FALSE)</f>
        <v>2.03</v>
      </c>
      <c r="J422" s="33" t="str">
        <f t="shared" si="55"/>
        <v>MQE0567 - Patient birth date is on last day of month</v>
      </c>
      <c r="K422" s="33" t="str">
        <f t="shared" si="56"/>
        <v>eClinicalWorks V12</v>
      </c>
      <c r="L422" s="33">
        <f>VLOOKUP(K422,'EHR-Patient Count'!K:M,2,FALSE)</f>
        <v>3490</v>
      </c>
      <c r="M422" s="33">
        <f>VLOOKUP(K422,'EHR-Patient Count'!K:M,3,FALSE)</f>
        <v>13</v>
      </c>
      <c r="N422" s="33">
        <f t="shared" si="57"/>
        <v>105</v>
      </c>
      <c r="O422" s="37">
        <f t="shared" si="58"/>
        <v>3.0085959885386818E-2</v>
      </c>
      <c r="P422" s="33" t="str">
        <f>VLOOKUP(LEFT(J422,7),Measures!K:V,12,FALSE)</f>
        <v>LT</v>
      </c>
      <c r="Q422" s="33" t="str">
        <f>VLOOKUP(LEFT(J422,7),Measures!K:W,13,FALSE)</f>
        <v xml:space="preserve"> 4%</v>
      </c>
      <c r="R422" s="33" t="b">
        <f t="shared" si="61"/>
        <v>0</v>
      </c>
      <c r="S422" s="33" t="str">
        <f t="shared" si="54"/>
        <v>PASS</v>
      </c>
      <c r="T422" s="33" t="b">
        <f t="shared" si="64"/>
        <v>0</v>
      </c>
      <c r="U422" s="33" t="str">
        <f t="shared" si="60"/>
        <v>PASS</v>
      </c>
      <c r="V422" s="33">
        <f>IF(AND(VLOOKUP(I422,Measures!B:I,7,FALSE)="Y",U422="PASS"),'Point Values'!$B$2,0)</f>
        <v>0</v>
      </c>
      <c r="W422" s="33">
        <f>IF(AND(VLOOKUP(I422,Measures!B:I,8,FALSE)="Y",U422="PASS"),'Point Values'!$B$3,0)</f>
        <v>0.75</v>
      </c>
      <c r="X422" s="33">
        <f>IF(AND(SUM(V422:W422)=0,U422="PASS"),'Point Values'!$B$4,0)</f>
        <v>0</v>
      </c>
      <c r="Y422" s="33">
        <f>IF(AND(SUM(V422:X422)=0,P422="GT",O422&gt;VLOOKUP(I422,'IIS Wide Rates'!G:I,3,FALSE)),'Point Values'!$B$5,IF(AND(SUM(V422:X422)=0,P422="LT",O422&lt;VLOOKUP(I422,'IIS Wide Rates'!G:I,3,FALSE)),'Point Values'!$B$5,0))</f>
        <v>0</v>
      </c>
      <c r="Z422" s="33">
        <f t="shared" si="62"/>
        <v>0.75</v>
      </c>
    </row>
    <row r="423" spans="1:26" x14ac:dyDescent="0.25">
      <c r="A423" t="s">
        <v>120</v>
      </c>
      <c r="B423" t="s">
        <v>1106</v>
      </c>
      <c r="C423" s="46">
        <v>15</v>
      </c>
      <c r="D423" s="46">
        <v>552</v>
      </c>
      <c r="I423" s="33" t="str">
        <f>VLOOKUP(LEFT(J423,7),Measures!K:L,2,FALSE)</f>
        <v>2.03</v>
      </c>
      <c r="J423" s="33" t="str">
        <f t="shared" si="55"/>
        <v>MQE0567 - Patient birth date is on last day of month</v>
      </c>
      <c r="K423" s="33" t="str">
        <f t="shared" si="56"/>
        <v>Experity EHR</v>
      </c>
      <c r="L423" s="33">
        <f>VLOOKUP(K423,'EHR-Patient Count'!K:M,2,FALSE)</f>
        <v>552</v>
      </c>
      <c r="M423" s="33">
        <f>VLOOKUP(K423,'EHR-Patient Count'!K:M,3,FALSE)</f>
        <v>5</v>
      </c>
      <c r="N423" s="33">
        <f t="shared" si="57"/>
        <v>15</v>
      </c>
      <c r="O423" s="37">
        <f t="shared" si="58"/>
        <v>2.717391304347826E-2</v>
      </c>
      <c r="P423" s="33" t="str">
        <f>VLOOKUP(LEFT(J423,7),Measures!K:V,12,FALSE)</f>
        <v>LT</v>
      </c>
      <c r="Q423" s="33" t="str">
        <f>VLOOKUP(LEFT(J423,7),Measures!K:W,13,FALSE)</f>
        <v xml:space="preserve"> 4%</v>
      </c>
      <c r="R423" s="33" t="b">
        <f t="shared" si="61"/>
        <v>0</v>
      </c>
      <c r="S423" s="33" t="str">
        <f t="shared" si="54"/>
        <v>PASS</v>
      </c>
      <c r="T423" s="33" t="b">
        <f t="shared" si="64"/>
        <v>0</v>
      </c>
      <c r="U423" s="33" t="str">
        <f t="shared" si="60"/>
        <v>PASS</v>
      </c>
      <c r="V423" s="33">
        <f>IF(AND(VLOOKUP(I423,Measures!B:I,7,FALSE)="Y",U423="PASS"),'Point Values'!$B$2,0)</f>
        <v>0</v>
      </c>
      <c r="W423" s="33">
        <f>IF(AND(VLOOKUP(I423,Measures!B:I,8,FALSE)="Y",U423="PASS"),'Point Values'!$B$3,0)</f>
        <v>0.75</v>
      </c>
      <c r="X423" s="33">
        <f>IF(AND(SUM(V423:W423)=0,U423="PASS"),'Point Values'!$B$4,0)</f>
        <v>0</v>
      </c>
      <c r="Y423" s="33">
        <f>IF(AND(SUM(V423:X423)=0,P423="GT",O423&gt;VLOOKUP(I423,'IIS Wide Rates'!G:I,3,FALSE)),'Point Values'!$B$5,IF(AND(SUM(V423:X423)=0,P423="LT",O423&lt;VLOOKUP(I423,'IIS Wide Rates'!G:I,3,FALSE)),'Point Values'!$B$5,0))</f>
        <v>0</v>
      </c>
      <c r="Z423" s="33">
        <f t="shared" si="62"/>
        <v>0.75</v>
      </c>
    </row>
    <row r="424" spans="1:26" x14ac:dyDescent="0.25">
      <c r="A424" t="s">
        <v>120</v>
      </c>
      <c r="B424" t="s">
        <v>1109</v>
      </c>
      <c r="C424" s="46">
        <v>1</v>
      </c>
      <c r="D424" s="46">
        <v>85</v>
      </c>
      <c r="I424" s="33" t="str">
        <f>VLOOKUP(LEFT(J424,7),Measures!K:L,2,FALSE)</f>
        <v>2.03</v>
      </c>
      <c r="J424" s="33" t="str">
        <f t="shared" si="55"/>
        <v>MQE0567 - Patient birth date is on last day of month</v>
      </c>
      <c r="K424" s="33" t="str">
        <f t="shared" si="56"/>
        <v>OpenEMR (Open Source)</v>
      </c>
      <c r="L424" s="33">
        <f>VLOOKUP(K424,'EHR-Patient Count'!K:M,2,FALSE)</f>
        <v>85</v>
      </c>
      <c r="M424" s="33">
        <f>VLOOKUP(K424,'EHR-Patient Count'!K:M,3,FALSE)</f>
        <v>4</v>
      </c>
      <c r="N424" s="33">
        <f t="shared" si="57"/>
        <v>1</v>
      </c>
      <c r="O424" s="37">
        <f t="shared" si="58"/>
        <v>1.1764705882352941E-2</v>
      </c>
      <c r="P424" s="33" t="str">
        <f>VLOOKUP(LEFT(J424,7),Measures!K:V,12,FALSE)</f>
        <v>LT</v>
      </c>
      <c r="Q424" s="33" t="str">
        <f>VLOOKUP(LEFT(J424,7),Measures!K:W,13,FALSE)</f>
        <v xml:space="preserve"> 4%</v>
      </c>
      <c r="R424" s="33" t="b">
        <f t="shared" si="61"/>
        <v>0</v>
      </c>
      <c r="S424" s="33" t="str">
        <f t="shared" si="54"/>
        <v>PASS</v>
      </c>
      <c r="T424" s="33" t="b">
        <f t="shared" si="64"/>
        <v>0</v>
      </c>
      <c r="U424" s="33" t="str">
        <f t="shared" si="60"/>
        <v>PASS</v>
      </c>
      <c r="V424" s="33">
        <f>IF(AND(VLOOKUP(I424,Measures!B:I,7,FALSE)="Y",U424="PASS"),'Point Values'!$B$2,0)</f>
        <v>0</v>
      </c>
      <c r="W424" s="33">
        <f>IF(AND(VLOOKUP(I424,Measures!B:I,8,FALSE)="Y",U424="PASS"),'Point Values'!$B$3,0)</f>
        <v>0.75</v>
      </c>
      <c r="X424" s="33">
        <f>IF(AND(SUM(V424:W424)=0,U424="PASS"),'Point Values'!$B$4,0)</f>
        <v>0</v>
      </c>
      <c r="Y424" s="33">
        <f>IF(AND(SUM(V424:X424)=0,P424="GT",O424&gt;VLOOKUP(I424,'IIS Wide Rates'!G:I,3,FALSE)),'Point Values'!$B$5,IF(AND(SUM(V424:X424)=0,P424="LT",O424&lt;VLOOKUP(I424,'IIS Wide Rates'!G:I,3,FALSE)),'Point Values'!$B$5,0))</f>
        <v>0</v>
      </c>
      <c r="Z424" s="33">
        <f t="shared" si="62"/>
        <v>0.75</v>
      </c>
    </row>
    <row r="425" spans="1:26" x14ac:dyDescent="0.25">
      <c r="A425" t="s">
        <v>120</v>
      </c>
      <c r="B425" t="s">
        <v>1096</v>
      </c>
      <c r="C425" s="46">
        <v>134</v>
      </c>
      <c r="D425" s="46">
        <v>3619</v>
      </c>
      <c r="I425" s="33" t="str">
        <f>VLOOKUP(LEFT(J425,7),Measures!K:L,2,FALSE)</f>
        <v>2.03</v>
      </c>
      <c r="J425" s="33" t="str">
        <f t="shared" si="55"/>
        <v>MQE0567 - Patient birth date is on last day of month</v>
      </c>
      <c r="K425" s="33" t="str">
        <f t="shared" si="56"/>
        <v>Athems Clinicals</v>
      </c>
      <c r="L425" s="33">
        <f>VLOOKUP(K425,'EHR-Patient Count'!K:M,2,FALSE)</f>
        <v>3619</v>
      </c>
      <c r="M425" s="33">
        <f>VLOOKUP(K425,'EHR-Patient Count'!K:M,3,FALSE)</f>
        <v>8</v>
      </c>
      <c r="N425" s="33">
        <f t="shared" si="57"/>
        <v>134</v>
      </c>
      <c r="O425" s="37">
        <f t="shared" si="58"/>
        <v>3.702680298424979E-2</v>
      </c>
      <c r="P425" s="33" t="str">
        <f>VLOOKUP(LEFT(J425,7),Measures!K:V,12,FALSE)</f>
        <v>LT</v>
      </c>
      <c r="Q425" s="33" t="str">
        <f>VLOOKUP(LEFT(J425,7),Measures!K:W,13,FALSE)</f>
        <v xml:space="preserve"> 4%</v>
      </c>
      <c r="R425" s="33" t="b">
        <f t="shared" si="61"/>
        <v>0</v>
      </c>
      <c r="S425" s="33" t="str">
        <f t="shared" si="54"/>
        <v>PASS</v>
      </c>
      <c r="T425" s="33" t="b">
        <f t="shared" si="64"/>
        <v>0</v>
      </c>
      <c r="U425" s="33" t="str">
        <f t="shared" si="60"/>
        <v>PASS</v>
      </c>
      <c r="V425" s="33">
        <f>IF(AND(VLOOKUP(I425,Measures!B:I,7,FALSE)="Y",U425="PASS"),'Point Values'!$B$2,0)</f>
        <v>0</v>
      </c>
      <c r="W425" s="33">
        <f>IF(AND(VLOOKUP(I425,Measures!B:I,8,FALSE)="Y",U425="PASS"),'Point Values'!$B$3,0)</f>
        <v>0.75</v>
      </c>
      <c r="X425" s="33">
        <f>IF(AND(SUM(V425:W425)=0,U425="PASS"),'Point Values'!$B$4,0)</f>
        <v>0</v>
      </c>
      <c r="Y425" s="33">
        <f>IF(AND(SUM(V425:X425)=0,P425="GT",O425&gt;VLOOKUP(I425,'IIS Wide Rates'!G:I,3,FALSE)),'Point Values'!$B$5,IF(AND(SUM(V425:X425)=0,P425="LT",O425&lt;VLOOKUP(I425,'IIS Wide Rates'!G:I,3,FALSE)),'Point Values'!$B$5,0))</f>
        <v>0</v>
      </c>
      <c r="Z425" s="33">
        <f t="shared" si="62"/>
        <v>0.75</v>
      </c>
    </row>
    <row r="426" spans="1:26" x14ac:dyDescent="0.25">
      <c r="A426" t="s">
        <v>120</v>
      </c>
      <c r="B426" t="s">
        <v>1100</v>
      </c>
      <c r="C426" s="46">
        <v>4</v>
      </c>
      <c r="D426" s="46">
        <v>104</v>
      </c>
      <c r="I426" s="33" t="str">
        <f>VLOOKUP(LEFT(J426,7),Measures!K:L,2,FALSE)</f>
        <v>2.03</v>
      </c>
      <c r="J426" s="33" t="str">
        <f t="shared" si="55"/>
        <v>MQE0567 - Patient birth date is on last day of month</v>
      </c>
      <c r="K426" s="33" t="str">
        <f t="shared" si="56"/>
        <v>MEDITECH Expanse</v>
      </c>
      <c r="L426" s="33">
        <f>VLOOKUP(K426,'EHR-Patient Count'!K:M,2,FALSE)</f>
        <v>104</v>
      </c>
      <c r="M426" s="33">
        <f>VLOOKUP(K426,'EHR-Patient Count'!K:M,3,FALSE)</f>
        <v>3</v>
      </c>
      <c r="N426" s="33">
        <f t="shared" si="57"/>
        <v>4</v>
      </c>
      <c r="O426" s="37">
        <f t="shared" si="58"/>
        <v>3.8461538461538464E-2</v>
      </c>
      <c r="P426" s="33" t="str">
        <f>VLOOKUP(LEFT(J426,7),Measures!K:V,12,FALSE)</f>
        <v>LT</v>
      </c>
      <c r="Q426" s="33" t="str">
        <f>VLOOKUP(LEFT(J426,7),Measures!K:W,13,FALSE)</f>
        <v xml:space="preserve"> 4%</v>
      </c>
      <c r="R426" s="33" t="b">
        <f t="shared" si="61"/>
        <v>0</v>
      </c>
      <c r="S426" s="33" t="str">
        <f t="shared" si="54"/>
        <v>PASS</v>
      </c>
      <c r="T426" s="33" t="b">
        <f t="shared" si="64"/>
        <v>0</v>
      </c>
      <c r="U426" s="33" t="str">
        <f t="shared" si="60"/>
        <v>PASS</v>
      </c>
      <c r="V426" s="33">
        <f>IF(AND(VLOOKUP(I426,Measures!B:I,7,FALSE)="Y",U426="PASS"),'Point Values'!$B$2,0)</f>
        <v>0</v>
      </c>
      <c r="W426" s="33">
        <f>IF(AND(VLOOKUP(I426,Measures!B:I,8,FALSE)="Y",U426="PASS"),'Point Values'!$B$3,0)</f>
        <v>0.75</v>
      </c>
      <c r="X426" s="33">
        <f>IF(AND(SUM(V426:W426)=0,U426="PASS"),'Point Values'!$B$4,0)</f>
        <v>0</v>
      </c>
      <c r="Y426" s="33">
        <f>IF(AND(SUM(V426:X426)=0,P426="GT",O426&gt;VLOOKUP(I426,'IIS Wide Rates'!G:I,3,FALSE)),'Point Values'!$B$5,IF(AND(SUM(V426:X426)=0,P426="LT",O426&lt;VLOOKUP(I426,'IIS Wide Rates'!G:I,3,FALSE)),'Point Values'!$B$5,0))</f>
        <v>0</v>
      </c>
      <c r="Z426" s="33">
        <f t="shared" si="62"/>
        <v>0.75</v>
      </c>
    </row>
    <row r="427" spans="1:26" x14ac:dyDescent="0.25">
      <c r="A427" t="s">
        <v>120</v>
      </c>
      <c r="B427" t="s">
        <v>1103</v>
      </c>
      <c r="C427" s="46">
        <v>5</v>
      </c>
      <c r="D427" s="46">
        <v>146</v>
      </c>
      <c r="I427" s="33" t="str">
        <f>VLOOKUP(LEFT(J427,7),Measures!K:L,2,FALSE)</f>
        <v>2.03</v>
      </c>
      <c r="J427" s="33" t="str">
        <f t="shared" si="55"/>
        <v>MQE0567 - Patient birth date is on last day of month</v>
      </c>
      <c r="K427" s="33" t="str">
        <f t="shared" si="56"/>
        <v>DrChrono EHR</v>
      </c>
      <c r="L427" s="33">
        <f>VLOOKUP(K427,'EHR-Patient Count'!K:M,2,FALSE)</f>
        <v>146</v>
      </c>
      <c r="M427" s="33">
        <f>VLOOKUP(K427,'EHR-Patient Count'!K:M,3,FALSE)</f>
        <v>3</v>
      </c>
      <c r="N427" s="33">
        <f t="shared" si="57"/>
        <v>5</v>
      </c>
      <c r="O427" s="37">
        <f t="shared" si="58"/>
        <v>3.4246575342465752E-2</v>
      </c>
      <c r="P427" s="33" t="str">
        <f>VLOOKUP(LEFT(J427,7),Measures!K:V,12,FALSE)</f>
        <v>LT</v>
      </c>
      <c r="Q427" s="33" t="str">
        <f>VLOOKUP(LEFT(J427,7),Measures!K:W,13,FALSE)</f>
        <v xml:space="preserve"> 4%</v>
      </c>
      <c r="R427" s="33" t="b">
        <f t="shared" si="61"/>
        <v>0</v>
      </c>
      <c r="S427" s="33" t="str">
        <f t="shared" si="54"/>
        <v>PASS</v>
      </c>
      <c r="T427" s="33" t="b">
        <f t="shared" si="64"/>
        <v>0</v>
      </c>
      <c r="U427" s="33" t="str">
        <f t="shared" si="60"/>
        <v>PASS</v>
      </c>
      <c r="V427" s="33">
        <f>IF(AND(VLOOKUP(I427,Measures!B:I,7,FALSE)="Y",U427="PASS"),'Point Values'!$B$2,0)</f>
        <v>0</v>
      </c>
      <c r="W427" s="33">
        <f>IF(AND(VLOOKUP(I427,Measures!B:I,8,FALSE)="Y",U427="PASS"),'Point Values'!$B$3,0)</f>
        <v>0.75</v>
      </c>
      <c r="X427" s="33">
        <f>IF(AND(SUM(V427:W427)=0,U427="PASS"),'Point Values'!$B$4,0)</f>
        <v>0</v>
      </c>
      <c r="Y427" s="33">
        <f>IF(AND(SUM(V427:X427)=0,P427="GT",O427&gt;VLOOKUP(I427,'IIS Wide Rates'!G:I,3,FALSE)),'Point Values'!$B$5,IF(AND(SUM(V427:X427)=0,P427="LT",O427&lt;VLOOKUP(I427,'IIS Wide Rates'!G:I,3,FALSE)),'Point Values'!$B$5,0))</f>
        <v>0</v>
      </c>
      <c r="Z427" s="33">
        <f t="shared" si="62"/>
        <v>0.75</v>
      </c>
    </row>
    <row r="428" spans="1:26" x14ac:dyDescent="0.25">
      <c r="A428" t="s">
        <v>120</v>
      </c>
      <c r="B428" t="s">
        <v>1108</v>
      </c>
      <c r="C428" s="46">
        <v>0</v>
      </c>
      <c r="D428" s="46">
        <v>55</v>
      </c>
      <c r="I428" s="33" t="str">
        <f>VLOOKUP(LEFT(J428,7),Measures!K:L,2,FALSE)</f>
        <v>2.03</v>
      </c>
      <c r="J428" s="33" t="str">
        <f t="shared" si="55"/>
        <v>MQE0567 - Patient birth date is on last day of month</v>
      </c>
      <c r="K428" s="33" t="str">
        <f t="shared" si="56"/>
        <v>MatrixCare EHR</v>
      </c>
      <c r="L428" s="33">
        <f>VLOOKUP(K428,'EHR-Patient Count'!K:M,2,FALSE)</f>
        <v>55</v>
      </c>
      <c r="M428" s="33">
        <f>VLOOKUP(K428,'EHR-Patient Count'!K:M,3,FALSE)</f>
        <v>5</v>
      </c>
      <c r="N428" s="33">
        <f t="shared" si="57"/>
        <v>0</v>
      </c>
      <c r="O428" s="37">
        <f t="shared" si="58"/>
        <v>0</v>
      </c>
      <c r="P428" s="33" t="str">
        <f>VLOOKUP(LEFT(J428,7),Measures!K:V,12,FALSE)</f>
        <v>LT</v>
      </c>
      <c r="Q428" s="33" t="str">
        <f>VLOOKUP(LEFT(J428,7),Measures!K:W,13,FALSE)</f>
        <v xml:space="preserve"> 4%</v>
      </c>
      <c r="R428" s="33" t="b">
        <f t="shared" si="61"/>
        <v>0</v>
      </c>
      <c r="S428" s="33" t="str">
        <f t="shared" si="54"/>
        <v>PASS</v>
      </c>
      <c r="T428" s="33" t="b">
        <f t="shared" si="64"/>
        <v>0</v>
      </c>
      <c r="U428" s="33" t="str">
        <f t="shared" si="60"/>
        <v>PASS</v>
      </c>
      <c r="V428" s="33">
        <f>IF(AND(VLOOKUP(I428,Measures!B:I,7,FALSE)="Y",U428="PASS"),'Point Values'!$B$2,0)</f>
        <v>0</v>
      </c>
      <c r="W428" s="33">
        <f>IF(AND(VLOOKUP(I428,Measures!B:I,8,FALSE)="Y",U428="PASS"),'Point Values'!$B$3,0)</f>
        <v>0.75</v>
      </c>
      <c r="X428" s="33">
        <f>IF(AND(SUM(V428:W428)=0,U428="PASS"),'Point Values'!$B$4,0)</f>
        <v>0</v>
      </c>
      <c r="Y428" s="33">
        <f>IF(AND(SUM(V428:X428)=0,P428="GT",O428&gt;VLOOKUP(I428,'IIS Wide Rates'!G:I,3,FALSE)),'Point Values'!$B$5,IF(AND(SUM(V428:X428)=0,P428="LT",O428&lt;VLOOKUP(I428,'IIS Wide Rates'!G:I,3,FALSE)),'Point Values'!$B$5,0))</f>
        <v>0</v>
      </c>
      <c r="Z428" s="33">
        <f t="shared" si="62"/>
        <v>0.75</v>
      </c>
    </row>
    <row r="429" spans="1:26" x14ac:dyDescent="0.25">
      <c r="A429" t="s">
        <v>120</v>
      </c>
      <c r="B429" t="s">
        <v>1099</v>
      </c>
      <c r="C429" s="46">
        <v>10</v>
      </c>
      <c r="D429" s="46">
        <v>369</v>
      </c>
      <c r="I429" s="33" t="str">
        <f>VLOOKUP(LEFT(J429,7),Measures!K:L,2,FALSE)</f>
        <v>2.03</v>
      </c>
      <c r="J429" s="33" t="str">
        <f t="shared" si="55"/>
        <v>MQE0567 - Patient birth date is on last day of month</v>
      </c>
      <c r="K429" s="33" t="str">
        <f t="shared" si="56"/>
        <v>Veradigm EHR (formerly Allscripts)</v>
      </c>
      <c r="L429" s="33">
        <f>VLOOKUP(K429,'EHR-Patient Count'!K:M,2,FALSE)</f>
        <v>369</v>
      </c>
      <c r="M429" s="33">
        <f>VLOOKUP(K429,'EHR-Patient Count'!K:M,3,FALSE)</f>
        <v>13</v>
      </c>
      <c r="N429" s="33">
        <f t="shared" si="57"/>
        <v>10</v>
      </c>
      <c r="O429" s="37">
        <f t="shared" si="58"/>
        <v>2.7100271002710029E-2</v>
      </c>
      <c r="P429" s="33" t="str">
        <f>VLOOKUP(LEFT(J429,7),Measures!K:V,12,FALSE)</f>
        <v>LT</v>
      </c>
      <c r="Q429" s="33" t="str">
        <f>VLOOKUP(LEFT(J429,7),Measures!K:W,13,FALSE)</f>
        <v xml:space="preserve"> 4%</v>
      </c>
      <c r="R429" s="33" t="b">
        <f t="shared" si="61"/>
        <v>0</v>
      </c>
      <c r="S429" s="33" t="str">
        <f t="shared" si="54"/>
        <v>PASS</v>
      </c>
      <c r="T429" s="33" t="b">
        <f t="shared" si="64"/>
        <v>0</v>
      </c>
      <c r="U429" s="33" t="str">
        <f t="shared" si="60"/>
        <v>PASS</v>
      </c>
      <c r="V429" s="33">
        <f>IF(AND(VLOOKUP(I429,Measures!B:I,7,FALSE)="Y",U429="PASS"),'Point Values'!$B$2,0)</f>
        <v>0</v>
      </c>
      <c r="W429" s="33">
        <f>IF(AND(VLOOKUP(I429,Measures!B:I,8,FALSE)="Y",U429="PASS"),'Point Values'!$B$3,0)</f>
        <v>0.75</v>
      </c>
      <c r="X429" s="33">
        <f>IF(AND(SUM(V429:W429)=0,U429="PASS"),'Point Values'!$B$4,0)</f>
        <v>0</v>
      </c>
      <c r="Y429" s="33">
        <f>IF(AND(SUM(V429:X429)=0,P429="GT",O429&gt;VLOOKUP(I429,'IIS Wide Rates'!G:I,3,FALSE)),'Point Values'!$B$5,IF(AND(SUM(V429:X429)=0,P429="LT",O429&lt;VLOOKUP(I429,'IIS Wide Rates'!G:I,3,FALSE)),'Point Values'!$B$5,0))</f>
        <v>0</v>
      </c>
      <c r="Z429" s="33">
        <f t="shared" si="62"/>
        <v>0.75</v>
      </c>
    </row>
    <row r="430" spans="1:26" x14ac:dyDescent="0.25">
      <c r="A430" t="s">
        <v>120</v>
      </c>
      <c r="B430" t="s">
        <v>1095</v>
      </c>
      <c r="C430" s="46">
        <v>1</v>
      </c>
      <c r="D430" s="46">
        <v>14</v>
      </c>
      <c r="I430" s="33" t="str">
        <f>VLOOKUP(LEFT(J430,7),Measures!K:L,2,FALSE)</f>
        <v>2.03</v>
      </c>
      <c r="J430" s="33" t="str">
        <f t="shared" si="55"/>
        <v>MQE0567 - Patient birth date is on last day of month</v>
      </c>
      <c r="K430" s="33" t="str">
        <f t="shared" si="56"/>
        <v>Epic Systems (EpicCare)</v>
      </c>
      <c r="L430" s="33">
        <f>VLOOKUP(K430,'EHR-Patient Count'!K:M,2,FALSE)</f>
        <v>14</v>
      </c>
      <c r="M430" s="33">
        <f>VLOOKUP(K430,'EHR-Patient Count'!K:M,3,FALSE)</f>
        <v>1</v>
      </c>
      <c r="N430" s="33">
        <f t="shared" si="57"/>
        <v>1</v>
      </c>
      <c r="O430" s="37">
        <f t="shared" si="58"/>
        <v>7.1428571428571425E-2</v>
      </c>
      <c r="P430" s="33" t="str">
        <f>VLOOKUP(LEFT(J430,7),Measures!K:V,12,FALSE)</f>
        <v>LT</v>
      </c>
      <c r="Q430" s="33" t="str">
        <f>VLOOKUP(LEFT(J430,7),Measures!K:W,13,FALSE)</f>
        <v xml:space="preserve"> 4%</v>
      </c>
      <c r="R430" s="33" t="b">
        <f t="shared" si="61"/>
        <v>0</v>
      </c>
      <c r="S430" s="33" t="b">
        <f t="shared" si="54"/>
        <v>0</v>
      </c>
      <c r="T430" s="33" t="b">
        <f t="shared" si="64"/>
        <v>0</v>
      </c>
      <c r="U430" s="33" t="str">
        <f t="shared" si="60"/>
        <v>FAIL</v>
      </c>
      <c r="V430" s="33">
        <f>IF(AND(VLOOKUP(I430,Measures!B:I,7,FALSE)="Y",U430="PASS"),'Point Values'!$B$2,0)</f>
        <v>0</v>
      </c>
      <c r="W430" s="33">
        <f>IF(AND(VLOOKUP(I430,Measures!B:I,8,FALSE)="Y",U430="PASS"),'Point Values'!$B$3,0)</f>
        <v>0</v>
      </c>
      <c r="X430" s="33">
        <f>IF(AND(SUM(V430:W430)=0,U430="PASS"),'Point Values'!$B$4,0)</f>
        <v>0</v>
      </c>
      <c r="Y430" s="33">
        <f>IF(AND(SUM(V430:X430)=0,P430="GT",O430&gt;VLOOKUP(I430,'IIS Wide Rates'!G:I,3,FALSE)),'Point Values'!$B$5,IF(AND(SUM(V430:X430)=0,P430="LT",O430&lt;VLOOKUP(I430,'IIS Wide Rates'!G:I,3,FALSE)),'Point Values'!$B$5,0))</f>
        <v>0</v>
      </c>
      <c r="Z430" s="33">
        <f t="shared" si="62"/>
        <v>0</v>
      </c>
    </row>
    <row r="431" spans="1:26" x14ac:dyDescent="0.25">
      <c r="A431" t="s">
        <v>120</v>
      </c>
      <c r="B431" t="s">
        <v>1098</v>
      </c>
      <c r="C431" s="46">
        <v>0</v>
      </c>
      <c r="D431" s="46">
        <v>5</v>
      </c>
      <c r="I431" s="33" t="str">
        <f>VLOOKUP(LEFT(J431,7),Measures!K:L,2,FALSE)</f>
        <v>2.03</v>
      </c>
      <c r="J431" s="33" t="str">
        <f t="shared" si="55"/>
        <v>MQE0567 - Patient birth date is on last day of month</v>
      </c>
      <c r="K431" s="33" t="str">
        <f t="shared" si="56"/>
        <v>NextGen Enterprise EHR</v>
      </c>
      <c r="L431" s="33">
        <f>VLOOKUP(K431,'EHR-Patient Count'!K:M,2,FALSE)</f>
        <v>5</v>
      </c>
      <c r="M431" s="33">
        <f>VLOOKUP(K431,'EHR-Patient Count'!K:M,3,FALSE)</f>
        <v>2</v>
      </c>
      <c r="N431" s="33">
        <f t="shared" si="57"/>
        <v>0</v>
      </c>
      <c r="O431" s="37">
        <f t="shared" si="58"/>
        <v>0</v>
      </c>
      <c r="P431" s="33" t="str">
        <f>VLOOKUP(LEFT(J431,7),Measures!K:V,12,FALSE)</f>
        <v>LT</v>
      </c>
      <c r="Q431" s="33" t="str">
        <f>VLOOKUP(LEFT(J431,7),Measures!K:W,13,FALSE)</f>
        <v xml:space="preserve"> 4%</v>
      </c>
      <c r="R431" s="33" t="b">
        <f t="shared" si="61"/>
        <v>0</v>
      </c>
      <c r="S431" s="33" t="str">
        <f t="shared" si="54"/>
        <v>PASS</v>
      </c>
      <c r="T431" s="33" t="b">
        <f t="shared" si="64"/>
        <v>0</v>
      </c>
      <c r="U431" s="33" t="str">
        <f t="shared" si="60"/>
        <v>PASS</v>
      </c>
      <c r="V431" s="33">
        <f>IF(AND(VLOOKUP(I431,Measures!B:I,7,FALSE)="Y",U431="PASS"),'Point Values'!$B$2,0)</f>
        <v>0</v>
      </c>
      <c r="W431" s="33">
        <f>IF(AND(VLOOKUP(I431,Measures!B:I,8,FALSE)="Y",U431="PASS"),'Point Values'!$B$3,0)</f>
        <v>0.75</v>
      </c>
      <c r="X431" s="33">
        <f>IF(AND(SUM(V431:W431)=0,U431="PASS"),'Point Values'!$B$4,0)</f>
        <v>0</v>
      </c>
      <c r="Y431" s="33">
        <f>IF(AND(SUM(V431:X431)=0,P431="GT",O431&gt;VLOOKUP(I431,'IIS Wide Rates'!G:I,3,FALSE)),'Point Values'!$B$5,IF(AND(SUM(V431:X431)=0,P431="LT",O431&lt;VLOOKUP(I431,'IIS Wide Rates'!G:I,3,FALSE)),'Point Values'!$B$5,0))</f>
        <v>0</v>
      </c>
      <c r="Z431" s="33">
        <f t="shared" si="62"/>
        <v>0.75</v>
      </c>
    </row>
    <row r="432" spans="1:26" x14ac:dyDescent="0.25">
      <c r="A432" t="s">
        <v>120</v>
      </c>
      <c r="B432" t="s">
        <v>1101</v>
      </c>
      <c r="C432" s="46">
        <v>1</v>
      </c>
      <c r="D432" s="46">
        <v>9</v>
      </c>
      <c r="I432" s="33" t="str">
        <f>VLOOKUP(LEFT(J432,7),Measures!K:L,2,FALSE)</f>
        <v>2.03</v>
      </c>
      <c r="J432" s="33" t="str">
        <f t="shared" si="55"/>
        <v>MQE0567 - Patient birth date is on last day of month</v>
      </c>
      <c r="K432" s="33" t="str">
        <f t="shared" si="56"/>
        <v>Greenway Health (Prime Suite)</v>
      </c>
      <c r="L432" s="33">
        <f>VLOOKUP(K432,'EHR-Patient Count'!K:M,2,FALSE)</f>
        <v>9</v>
      </c>
      <c r="M432" s="33">
        <f>VLOOKUP(K432,'EHR-Patient Count'!K:M,3,FALSE)</f>
        <v>1</v>
      </c>
      <c r="N432" s="33">
        <f t="shared" si="57"/>
        <v>1</v>
      </c>
      <c r="O432" s="37">
        <f t="shared" si="58"/>
        <v>0.1111111111111111</v>
      </c>
      <c r="P432" s="33" t="str">
        <f>VLOOKUP(LEFT(J432,7),Measures!K:V,12,FALSE)</f>
        <v>LT</v>
      </c>
      <c r="Q432" s="33" t="str">
        <f>VLOOKUP(LEFT(J432,7),Measures!K:W,13,FALSE)</f>
        <v xml:space="preserve"> 4%</v>
      </c>
      <c r="R432" s="33" t="b">
        <f t="shared" si="61"/>
        <v>0</v>
      </c>
      <c r="S432" s="33" t="b">
        <f t="shared" si="54"/>
        <v>0</v>
      </c>
      <c r="T432" s="33" t="b">
        <f t="shared" si="64"/>
        <v>0</v>
      </c>
      <c r="U432" s="33" t="str">
        <f t="shared" si="60"/>
        <v>FAIL</v>
      </c>
      <c r="V432" s="33">
        <f>IF(AND(VLOOKUP(I432,Measures!B:I,7,FALSE)="Y",U432="PASS"),'Point Values'!$B$2,0)</f>
        <v>0</v>
      </c>
      <c r="W432" s="33">
        <f>IF(AND(VLOOKUP(I432,Measures!B:I,8,FALSE)="Y",U432="PASS"),'Point Values'!$B$3,0)</f>
        <v>0</v>
      </c>
      <c r="X432" s="33">
        <f>IF(AND(SUM(V432:W432)=0,U432="PASS"),'Point Values'!$B$4,0)</f>
        <v>0</v>
      </c>
      <c r="Y432" s="33">
        <f>IF(AND(SUM(V432:X432)=0,P432="GT",O432&gt;VLOOKUP(I432,'IIS Wide Rates'!G:I,3,FALSE)),'Point Values'!$B$5,IF(AND(SUM(V432:X432)=0,P432="LT",O432&lt;VLOOKUP(I432,'IIS Wide Rates'!G:I,3,FALSE)),'Point Values'!$B$5,0))</f>
        <v>0</v>
      </c>
      <c r="Z432" s="33">
        <f t="shared" si="62"/>
        <v>0</v>
      </c>
    </row>
    <row r="433" spans="1:26" x14ac:dyDescent="0.25">
      <c r="A433" t="s">
        <v>120</v>
      </c>
      <c r="B433" t="s">
        <v>1105</v>
      </c>
      <c r="C433" s="46">
        <v>0</v>
      </c>
      <c r="D433" s="46">
        <v>2</v>
      </c>
      <c r="I433" s="33" t="str">
        <f>VLOOKUP(LEFT(J433,7),Measures!K:L,2,FALSE)</f>
        <v>2.03</v>
      </c>
      <c r="J433" s="33" t="str">
        <f t="shared" si="55"/>
        <v>MQE0567 - Patient birth date is on last day of month</v>
      </c>
      <c r="K433" s="33" t="str">
        <f t="shared" si="56"/>
        <v>CompuGroup Medical (CGM APRIMA)</v>
      </c>
      <c r="L433" s="33">
        <f>VLOOKUP(K433,'EHR-Patient Count'!K:M,2,FALSE)</f>
        <v>2</v>
      </c>
      <c r="M433" s="33">
        <f>VLOOKUP(K433,'EHR-Patient Count'!K:M,3,FALSE)</f>
        <v>1</v>
      </c>
      <c r="N433" s="33">
        <f t="shared" si="57"/>
        <v>0</v>
      </c>
      <c r="O433" s="37">
        <f t="shared" si="58"/>
        <v>0</v>
      </c>
      <c r="P433" s="33" t="str">
        <f>VLOOKUP(LEFT(J433,7),Measures!K:V,12,FALSE)</f>
        <v>LT</v>
      </c>
      <c r="Q433" s="33" t="str">
        <f>VLOOKUP(LEFT(J433,7),Measures!K:W,13,FALSE)</f>
        <v xml:space="preserve"> 4%</v>
      </c>
      <c r="R433" s="33" t="b">
        <f t="shared" si="61"/>
        <v>0</v>
      </c>
      <c r="S433" s="33" t="str">
        <f t="shared" si="54"/>
        <v>PASS</v>
      </c>
      <c r="T433" s="33" t="b">
        <f t="shared" si="64"/>
        <v>0</v>
      </c>
      <c r="U433" s="33" t="str">
        <f t="shared" si="60"/>
        <v>PASS</v>
      </c>
      <c r="V433" s="33">
        <f>IF(AND(VLOOKUP(I433,Measures!B:I,7,FALSE)="Y",U433="PASS"),'Point Values'!$B$2,0)</f>
        <v>0</v>
      </c>
      <c r="W433" s="33">
        <f>IF(AND(VLOOKUP(I433,Measures!B:I,8,FALSE)="Y",U433="PASS"),'Point Values'!$B$3,0)</f>
        <v>0.75</v>
      </c>
      <c r="X433" s="33">
        <f>IF(AND(SUM(V433:W433)=0,U433="PASS"),'Point Values'!$B$4,0)</f>
        <v>0</v>
      </c>
      <c r="Y433" s="33">
        <f>IF(AND(SUM(V433:X433)=0,P433="GT",O433&gt;VLOOKUP(I433,'IIS Wide Rates'!G:I,3,FALSE)),'Point Values'!$B$5,IF(AND(SUM(V433:X433)=0,P433="LT",O433&lt;VLOOKUP(I433,'IIS Wide Rates'!G:I,3,FALSE)),'Point Values'!$B$5,0))</f>
        <v>0</v>
      </c>
      <c r="Z433" s="33">
        <f t="shared" si="62"/>
        <v>0.75</v>
      </c>
    </row>
    <row r="434" spans="1:26" x14ac:dyDescent="0.25">
      <c r="A434" t="s">
        <v>122</v>
      </c>
      <c r="B434" t="s">
        <v>52</v>
      </c>
      <c r="C434" s="46">
        <v>0</v>
      </c>
      <c r="D434" s="46">
        <v>537</v>
      </c>
      <c r="I434" s="33" t="str">
        <f>VLOOKUP(LEFT(J434,7),Measures!K:L,2,FALSE)</f>
        <v>2.04</v>
      </c>
      <c r="J434" s="33" t="str">
        <f t="shared" si="55"/>
        <v>MQE0568 - Patient patient has more vaccinations than expected</v>
      </c>
      <c r="K434" s="33" t="str">
        <f t="shared" si="56"/>
        <v>No EHR Specified</v>
      </c>
      <c r="L434" s="33">
        <f>VLOOKUP(K434,'EHR-Patient Count'!K:M,2,FALSE)</f>
        <v>537</v>
      </c>
      <c r="M434" s="33">
        <f>VLOOKUP(K434,'EHR-Patient Count'!K:M,3,FALSE)</f>
        <v>20</v>
      </c>
      <c r="N434" s="33">
        <f t="shared" si="57"/>
        <v>0</v>
      </c>
      <c r="O434" s="37">
        <f t="shared" si="58"/>
        <v>0</v>
      </c>
      <c r="P434" s="33" t="str">
        <f>VLOOKUP(LEFT(J434,7),Measures!K:V,12,FALSE)</f>
        <v>LT</v>
      </c>
      <c r="Q434" s="33" t="str">
        <f>VLOOKUP(LEFT(J434,7),Measures!K:W,13,FALSE)</f>
        <v xml:space="preserve"> 1%</v>
      </c>
      <c r="R434" s="33" t="b">
        <f t="shared" si="61"/>
        <v>0</v>
      </c>
      <c r="S434" s="33" t="str">
        <f t="shared" si="54"/>
        <v>PASS</v>
      </c>
      <c r="T434" s="33" t="b">
        <f t="shared" si="64"/>
        <v>0</v>
      </c>
      <c r="U434" s="33" t="str">
        <f t="shared" si="60"/>
        <v>PASS</v>
      </c>
      <c r="V434" s="33">
        <f>IF(AND(VLOOKUP(I434,Measures!B:I,7,FALSE)="Y",U434="PASS"),'Point Values'!$B$2,0)</f>
        <v>1</v>
      </c>
      <c r="W434" s="33">
        <f>IF(AND(VLOOKUP(I434,Measures!B:I,8,FALSE)="Y",U434="PASS"),'Point Values'!$B$3,0)</f>
        <v>0</v>
      </c>
      <c r="X434" s="33">
        <f>IF(AND(SUM(V434:W434)=0,U434="PASS"),'Point Values'!$B$4,0)</f>
        <v>0</v>
      </c>
      <c r="Y434" s="33">
        <f>IF(AND(SUM(V434:X434)=0,P434="GT",O434&gt;VLOOKUP(I434,'IIS Wide Rates'!G:I,3,FALSE)),'Point Values'!$B$5,IF(AND(SUM(V434:X434)=0,P434="LT",O434&lt;VLOOKUP(I434,'IIS Wide Rates'!G:I,3,FALSE)),'Point Values'!$B$5,0))</f>
        <v>0</v>
      </c>
      <c r="Z434" s="33">
        <f t="shared" si="62"/>
        <v>1</v>
      </c>
    </row>
    <row r="435" spans="1:26" x14ac:dyDescent="0.25">
      <c r="A435" t="s">
        <v>122</v>
      </c>
      <c r="B435" t="s">
        <v>1107</v>
      </c>
      <c r="C435" s="46">
        <v>0</v>
      </c>
      <c r="D435" s="46">
        <v>1995</v>
      </c>
      <c r="I435" s="33" t="str">
        <f>VLOOKUP(LEFT(J435,7),Measures!K:L,2,FALSE)</f>
        <v>2.04</v>
      </c>
      <c r="J435" s="33" t="str">
        <f t="shared" si="55"/>
        <v>MQE0568 - Patient patient has more vaccinations than expected</v>
      </c>
      <c r="K435" s="33" t="str">
        <f t="shared" si="56"/>
        <v>NetSmart MyEvolv</v>
      </c>
      <c r="L435" s="33">
        <f>VLOOKUP(K435,'EHR-Patient Count'!K:M,2,FALSE)</f>
        <v>1995</v>
      </c>
      <c r="M435" s="33">
        <f>VLOOKUP(K435,'EHR-Patient Count'!K:M,3,FALSE)</f>
        <v>8</v>
      </c>
      <c r="N435" s="33">
        <f t="shared" si="57"/>
        <v>0</v>
      </c>
      <c r="O435" s="37">
        <f t="shared" si="58"/>
        <v>0</v>
      </c>
      <c r="P435" s="33" t="str">
        <f>VLOOKUP(LEFT(J435,7),Measures!K:V,12,FALSE)</f>
        <v>LT</v>
      </c>
      <c r="Q435" s="33" t="str">
        <f>VLOOKUP(LEFT(J435,7),Measures!K:W,13,FALSE)</f>
        <v xml:space="preserve"> 1%</v>
      </c>
      <c r="R435" s="33" t="b">
        <f t="shared" si="61"/>
        <v>0</v>
      </c>
      <c r="S435" s="33" t="str">
        <f t="shared" ref="S435:S481" si="65">IF(AND(P435="LT",O435&lt;1*Q435),"PASS")</f>
        <v>PASS</v>
      </c>
      <c r="T435" s="33" t="b">
        <f t="shared" si="64"/>
        <v>0</v>
      </c>
      <c r="U435" s="33" t="str">
        <f t="shared" si="60"/>
        <v>PASS</v>
      </c>
      <c r="V435" s="33">
        <f>IF(AND(VLOOKUP(I435,Measures!B:I,7,FALSE)="Y",U435="PASS"),'Point Values'!$B$2,0)</f>
        <v>1</v>
      </c>
      <c r="W435" s="33">
        <f>IF(AND(VLOOKUP(I435,Measures!B:I,8,FALSE)="Y",U435="PASS"),'Point Values'!$B$3,0)</f>
        <v>0</v>
      </c>
      <c r="X435" s="33">
        <f>IF(AND(SUM(V435:W435)=0,U435="PASS"),'Point Values'!$B$4,0)</f>
        <v>0</v>
      </c>
      <c r="Y435" s="33">
        <f>IF(AND(SUM(V435:X435)=0,P435="GT",O435&gt;VLOOKUP(I435,'IIS Wide Rates'!G:I,3,FALSE)),'Point Values'!$B$5,IF(AND(SUM(V435:X435)=0,P435="LT",O435&lt;VLOOKUP(I435,'IIS Wide Rates'!G:I,3,FALSE)),'Point Values'!$B$5,0))</f>
        <v>0</v>
      </c>
      <c r="Z435" s="33">
        <f t="shared" si="62"/>
        <v>1</v>
      </c>
    </row>
    <row r="436" spans="1:26" x14ac:dyDescent="0.25">
      <c r="A436" t="s">
        <v>122</v>
      </c>
      <c r="B436" t="s">
        <v>1104</v>
      </c>
      <c r="C436" s="46">
        <v>0</v>
      </c>
      <c r="D436" s="46">
        <v>18286</v>
      </c>
      <c r="I436" s="33" t="str">
        <f>VLOOKUP(LEFT(J436,7),Measures!K:L,2,FALSE)</f>
        <v>2.04</v>
      </c>
      <c r="J436" s="33" t="str">
        <f t="shared" si="55"/>
        <v>MQE0568 - Patient patient has more vaccinations than expected</v>
      </c>
      <c r="K436" s="33" t="str">
        <f t="shared" si="56"/>
        <v>Azalea Health EHR</v>
      </c>
      <c r="L436" s="33">
        <f>VLOOKUP(K436,'EHR-Patient Count'!K:M,2,FALSE)</f>
        <v>18286</v>
      </c>
      <c r="M436" s="33">
        <f>VLOOKUP(K436,'EHR-Patient Count'!K:M,3,FALSE)</f>
        <v>116</v>
      </c>
      <c r="N436" s="33">
        <f t="shared" si="57"/>
        <v>0</v>
      </c>
      <c r="O436" s="37">
        <f t="shared" si="58"/>
        <v>0</v>
      </c>
      <c r="P436" s="33" t="str">
        <f>VLOOKUP(LEFT(J436,7),Measures!K:V,12,FALSE)</f>
        <v>LT</v>
      </c>
      <c r="Q436" s="33" t="str">
        <f>VLOOKUP(LEFT(J436,7),Measures!K:W,13,FALSE)</f>
        <v xml:space="preserve"> 1%</v>
      </c>
      <c r="R436" s="33" t="b">
        <f t="shared" si="61"/>
        <v>0</v>
      </c>
      <c r="S436" s="33" t="str">
        <f t="shared" si="65"/>
        <v>PASS</v>
      </c>
      <c r="T436" s="33" t="b">
        <f t="shared" si="64"/>
        <v>0</v>
      </c>
      <c r="U436" s="33" t="str">
        <f t="shared" si="60"/>
        <v>PASS</v>
      </c>
      <c r="V436" s="33">
        <f>IF(AND(VLOOKUP(I436,Measures!B:I,7,FALSE)="Y",U436="PASS"),'Point Values'!$B$2,0)</f>
        <v>1</v>
      </c>
      <c r="W436" s="33">
        <f>IF(AND(VLOOKUP(I436,Measures!B:I,8,FALSE)="Y",U436="PASS"),'Point Values'!$B$3,0)</f>
        <v>0</v>
      </c>
      <c r="X436" s="33">
        <f>IF(AND(SUM(V436:W436)=0,U436="PASS"),'Point Values'!$B$4,0)</f>
        <v>0</v>
      </c>
      <c r="Y436" s="33">
        <f>IF(AND(SUM(V436:X436)=0,P436="GT",O436&gt;VLOOKUP(I436,'IIS Wide Rates'!G:I,3,FALSE)),'Point Values'!$B$5,IF(AND(SUM(V436:X436)=0,P436="LT",O436&lt;VLOOKUP(I436,'IIS Wide Rates'!G:I,3,FALSE)),'Point Values'!$B$5,0))</f>
        <v>0</v>
      </c>
      <c r="Z436" s="33">
        <f t="shared" si="62"/>
        <v>1</v>
      </c>
    </row>
    <row r="437" spans="1:26" x14ac:dyDescent="0.25">
      <c r="A437" t="s">
        <v>122</v>
      </c>
      <c r="B437" t="s">
        <v>1102</v>
      </c>
      <c r="C437" s="46">
        <v>0</v>
      </c>
      <c r="D437" s="46">
        <v>2221</v>
      </c>
      <c r="I437" s="33" t="str">
        <f>VLOOKUP(LEFT(J437,7),Measures!K:L,2,FALSE)</f>
        <v>2.04</v>
      </c>
      <c r="J437" s="33" t="str">
        <f t="shared" si="55"/>
        <v>MQE0568 - Patient patient has more vaccinations than expected</v>
      </c>
      <c r="K437" s="33" t="str">
        <f t="shared" si="56"/>
        <v>AdvancedMD EHR</v>
      </c>
      <c r="L437" s="33">
        <f>VLOOKUP(K437,'EHR-Patient Count'!K:M,2,FALSE)</f>
        <v>2221</v>
      </c>
      <c r="M437" s="33">
        <f>VLOOKUP(K437,'EHR-Patient Count'!K:M,3,FALSE)</f>
        <v>8</v>
      </c>
      <c r="N437" s="33">
        <f t="shared" si="57"/>
        <v>0</v>
      </c>
      <c r="O437" s="37">
        <f t="shared" si="58"/>
        <v>0</v>
      </c>
      <c r="P437" s="33" t="str">
        <f>VLOOKUP(LEFT(J437,7),Measures!K:V,12,FALSE)</f>
        <v>LT</v>
      </c>
      <c r="Q437" s="33" t="str">
        <f>VLOOKUP(LEFT(J437,7),Measures!K:W,13,FALSE)</f>
        <v xml:space="preserve"> 1%</v>
      </c>
      <c r="R437" s="33" t="b">
        <f t="shared" si="61"/>
        <v>0</v>
      </c>
      <c r="S437" s="33" t="str">
        <f t="shared" si="65"/>
        <v>PASS</v>
      </c>
      <c r="T437" s="33" t="b">
        <f t="shared" si="64"/>
        <v>0</v>
      </c>
      <c r="U437" s="33" t="str">
        <f t="shared" si="60"/>
        <v>PASS</v>
      </c>
      <c r="V437" s="33">
        <f>IF(AND(VLOOKUP(I437,Measures!B:I,7,FALSE)="Y",U437="PASS"),'Point Values'!$B$2,0)</f>
        <v>1</v>
      </c>
      <c r="W437" s="33">
        <f>IF(AND(VLOOKUP(I437,Measures!B:I,8,FALSE)="Y",U437="PASS"),'Point Values'!$B$3,0)</f>
        <v>0</v>
      </c>
      <c r="X437" s="33">
        <f>IF(AND(SUM(V437:W437)=0,U437="PASS"),'Point Values'!$B$4,0)</f>
        <v>0</v>
      </c>
      <c r="Y437" s="33">
        <f>IF(AND(SUM(V437:X437)=0,P437="GT",O437&gt;VLOOKUP(I437,'IIS Wide Rates'!G:I,3,FALSE)),'Point Values'!$B$5,IF(AND(SUM(V437:X437)=0,P437="LT",O437&lt;VLOOKUP(I437,'IIS Wide Rates'!G:I,3,FALSE)),'Point Values'!$B$5,0))</f>
        <v>0</v>
      </c>
      <c r="Z437" s="33">
        <f t="shared" si="62"/>
        <v>1</v>
      </c>
    </row>
    <row r="438" spans="1:26" x14ac:dyDescent="0.25">
      <c r="A438" t="s">
        <v>122</v>
      </c>
      <c r="B438" t="s">
        <v>1097</v>
      </c>
      <c r="C438" s="46">
        <v>0</v>
      </c>
      <c r="D438" s="46">
        <v>3490</v>
      </c>
      <c r="I438" s="33" t="str">
        <f>VLOOKUP(LEFT(J438,7),Measures!K:L,2,FALSE)</f>
        <v>2.04</v>
      </c>
      <c r="J438" s="33" t="str">
        <f t="shared" si="55"/>
        <v>MQE0568 - Patient patient has more vaccinations than expected</v>
      </c>
      <c r="K438" s="33" t="str">
        <f t="shared" si="56"/>
        <v>eClinicalWorks V12</v>
      </c>
      <c r="L438" s="33">
        <f>VLOOKUP(K438,'EHR-Patient Count'!K:M,2,FALSE)</f>
        <v>3490</v>
      </c>
      <c r="M438" s="33">
        <f>VLOOKUP(K438,'EHR-Patient Count'!K:M,3,FALSE)</f>
        <v>13</v>
      </c>
      <c r="N438" s="33">
        <f t="shared" si="57"/>
        <v>0</v>
      </c>
      <c r="O438" s="37">
        <f t="shared" si="58"/>
        <v>0</v>
      </c>
      <c r="P438" s="33" t="str">
        <f>VLOOKUP(LEFT(J438,7),Measures!K:V,12,FALSE)</f>
        <v>LT</v>
      </c>
      <c r="Q438" s="33" t="str">
        <f>VLOOKUP(LEFT(J438,7),Measures!K:W,13,FALSE)</f>
        <v xml:space="preserve"> 1%</v>
      </c>
      <c r="R438" s="33" t="b">
        <f t="shared" si="61"/>
        <v>0</v>
      </c>
      <c r="S438" s="33" t="str">
        <f t="shared" si="65"/>
        <v>PASS</v>
      </c>
      <c r="T438" s="33" t="b">
        <f t="shared" si="64"/>
        <v>0</v>
      </c>
      <c r="U438" s="33" t="str">
        <f t="shared" si="60"/>
        <v>PASS</v>
      </c>
      <c r="V438" s="33">
        <f>IF(AND(VLOOKUP(I438,Measures!B:I,7,FALSE)="Y",U438="PASS"),'Point Values'!$B$2,0)</f>
        <v>1</v>
      </c>
      <c r="W438" s="33">
        <f>IF(AND(VLOOKUP(I438,Measures!B:I,8,FALSE)="Y",U438="PASS"),'Point Values'!$B$3,0)</f>
        <v>0</v>
      </c>
      <c r="X438" s="33">
        <f>IF(AND(SUM(V438:W438)=0,U438="PASS"),'Point Values'!$B$4,0)</f>
        <v>0</v>
      </c>
      <c r="Y438" s="33">
        <f>IF(AND(SUM(V438:X438)=0,P438="GT",O438&gt;VLOOKUP(I438,'IIS Wide Rates'!G:I,3,FALSE)),'Point Values'!$B$5,IF(AND(SUM(V438:X438)=0,P438="LT",O438&lt;VLOOKUP(I438,'IIS Wide Rates'!G:I,3,FALSE)),'Point Values'!$B$5,0))</f>
        <v>0</v>
      </c>
      <c r="Z438" s="33">
        <f t="shared" si="62"/>
        <v>1</v>
      </c>
    </row>
    <row r="439" spans="1:26" x14ac:dyDescent="0.25">
      <c r="A439" t="s">
        <v>122</v>
      </c>
      <c r="B439" t="s">
        <v>1106</v>
      </c>
      <c r="C439" s="46">
        <v>0</v>
      </c>
      <c r="D439" s="46">
        <v>552</v>
      </c>
      <c r="I439" s="33" t="str">
        <f>VLOOKUP(LEFT(J439,7),Measures!K:L,2,FALSE)</f>
        <v>2.04</v>
      </c>
      <c r="J439" s="33" t="str">
        <f t="shared" si="55"/>
        <v>MQE0568 - Patient patient has more vaccinations than expected</v>
      </c>
      <c r="K439" s="33" t="str">
        <f t="shared" si="56"/>
        <v>Experity EHR</v>
      </c>
      <c r="L439" s="33">
        <f>VLOOKUP(K439,'EHR-Patient Count'!K:M,2,FALSE)</f>
        <v>552</v>
      </c>
      <c r="M439" s="33">
        <f>VLOOKUP(K439,'EHR-Patient Count'!K:M,3,FALSE)</f>
        <v>5</v>
      </c>
      <c r="N439" s="33">
        <f t="shared" si="57"/>
        <v>0</v>
      </c>
      <c r="O439" s="37">
        <f t="shared" si="58"/>
        <v>0</v>
      </c>
      <c r="P439" s="33" t="str">
        <f>VLOOKUP(LEFT(J439,7),Measures!K:V,12,FALSE)</f>
        <v>LT</v>
      </c>
      <c r="Q439" s="33" t="str">
        <f>VLOOKUP(LEFT(J439,7),Measures!K:W,13,FALSE)</f>
        <v xml:space="preserve"> 1%</v>
      </c>
      <c r="R439" s="33" t="b">
        <f t="shared" si="61"/>
        <v>0</v>
      </c>
      <c r="S439" s="33" t="str">
        <f t="shared" si="65"/>
        <v>PASS</v>
      </c>
      <c r="T439" s="33" t="b">
        <f t="shared" si="64"/>
        <v>0</v>
      </c>
      <c r="U439" s="33" t="str">
        <f t="shared" si="60"/>
        <v>PASS</v>
      </c>
      <c r="V439" s="33">
        <f>IF(AND(VLOOKUP(I439,Measures!B:I,7,FALSE)="Y",U439="PASS"),'Point Values'!$B$2,0)</f>
        <v>1</v>
      </c>
      <c r="W439" s="33">
        <f>IF(AND(VLOOKUP(I439,Measures!B:I,8,FALSE)="Y",U439="PASS"),'Point Values'!$B$3,0)</f>
        <v>0</v>
      </c>
      <c r="X439" s="33">
        <f>IF(AND(SUM(V439:W439)=0,U439="PASS"),'Point Values'!$B$4,0)</f>
        <v>0</v>
      </c>
      <c r="Y439" s="33">
        <f>IF(AND(SUM(V439:X439)=0,P439="GT",O439&gt;VLOOKUP(I439,'IIS Wide Rates'!G:I,3,FALSE)),'Point Values'!$B$5,IF(AND(SUM(V439:X439)=0,P439="LT",O439&lt;VLOOKUP(I439,'IIS Wide Rates'!G:I,3,FALSE)),'Point Values'!$B$5,0))</f>
        <v>0</v>
      </c>
      <c r="Z439" s="33">
        <f t="shared" si="62"/>
        <v>1</v>
      </c>
    </row>
    <row r="440" spans="1:26" x14ac:dyDescent="0.25">
      <c r="A440" t="s">
        <v>122</v>
      </c>
      <c r="B440" t="s">
        <v>1109</v>
      </c>
      <c r="C440" s="46">
        <v>0</v>
      </c>
      <c r="D440" s="46">
        <v>85</v>
      </c>
      <c r="I440" s="33" t="str">
        <f>VLOOKUP(LEFT(J440,7),Measures!K:L,2,FALSE)</f>
        <v>2.04</v>
      </c>
      <c r="J440" s="33" t="str">
        <f t="shared" si="55"/>
        <v>MQE0568 - Patient patient has more vaccinations than expected</v>
      </c>
      <c r="K440" s="33" t="str">
        <f t="shared" si="56"/>
        <v>OpenEMR (Open Source)</v>
      </c>
      <c r="L440" s="33">
        <f>VLOOKUP(K440,'EHR-Patient Count'!K:M,2,FALSE)</f>
        <v>85</v>
      </c>
      <c r="M440" s="33">
        <f>VLOOKUP(K440,'EHR-Patient Count'!K:M,3,FALSE)</f>
        <v>4</v>
      </c>
      <c r="N440" s="33">
        <f t="shared" si="57"/>
        <v>0</v>
      </c>
      <c r="O440" s="37">
        <f t="shared" si="58"/>
        <v>0</v>
      </c>
      <c r="P440" s="33" t="str">
        <f>VLOOKUP(LEFT(J440,7),Measures!K:V,12,FALSE)</f>
        <v>LT</v>
      </c>
      <c r="Q440" s="33" t="str">
        <f>VLOOKUP(LEFT(J440,7),Measures!K:W,13,FALSE)</f>
        <v xml:space="preserve"> 1%</v>
      </c>
      <c r="R440" s="33" t="b">
        <f t="shared" si="61"/>
        <v>0</v>
      </c>
      <c r="S440" s="33" t="str">
        <f t="shared" si="65"/>
        <v>PASS</v>
      </c>
      <c r="T440" s="33" t="b">
        <f t="shared" si="64"/>
        <v>0</v>
      </c>
      <c r="U440" s="33" t="str">
        <f t="shared" si="60"/>
        <v>PASS</v>
      </c>
      <c r="V440" s="33">
        <f>IF(AND(VLOOKUP(I440,Measures!B:I,7,FALSE)="Y",U440="PASS"),'Point Values'!$B$2,0)</f>
        <v>1</v>
      </c>
      <c r="W440" s="33">
        <f>IF(AND(VLOOKUP(I440,Measures!B:I,8,FALSE)="Y",U440="PASS"),'Point Values'!$B$3,0)</f>
        <v>0</v>
      </c>
      <c r="X440" s="33">
        <f>IF(AND(SUM(V440:W440)=0,U440="PASS"),'Point Values'!$B$4,0)</f>
        <v>0</v>
      </c>
      <c r="Y440" s="33">
        <f>IF(AND(SUM(V440:X440)=0,P440="GT",O440&gt;VLOOKUP(I440,'IIS Wide Rates'!G:I,3,FALSE)),'Point Values'!$B$5,IF(AND(SUM(V440:X440)=0,P440="LT",O440&lt;VLOOKUP(I440,'IIS Wide Rates'!G:I,3,FALSE)),'Point Values'!$B$5,0))</f>
        <v>0</v>
      </c>
      <c r="Z440" s="33">
        <f t="shared" si="62"/>
        <v>1</v>
      </c>
    </row>
    <row r="441" spans="1:26" x14ac:dyDescent="0.25">
      <c r="A441" t="s">
        <v>122</v>
      </c>
      <c r="B441" t="s">
        <v>1096</v>
      </c>
      <c r="C441" s="46">
        <v>0</v>
      </c>
      <c r="D441" s="46">
        <v>3619</v>
      </c>
      <c r="I441" s="33" t="str">
        <f>VLOOKUP(LEFT(J441,7),Measures!K:L,2,FALSE)</f>
        <v>2.04</v>
      </c>
      <c r="J441" s="33" t="str">
        <f t="shared" si="55"/>
        <v>MQE0568 - Patient patient has more vaccinations than expected</v>
      </c>
      <c r="K441" s="33" t="str">
        <f t="shared" si="56"/>
        <v>Athems Clinicals</v>
      </c>
      <c r="L441" s="33">
        <f>VLOOKUP(K441,'EHR-Patient Count'!K:M,2,FALSE)</f>
        <v>3619</v>
      </c>
      <c r="M441" s="33">
        <f>VLOOKUP(K441,'EHR-Patient Count'!K:M,3,FALSE)</f>
        <v>8</v>
      </c>
      <c r="N441" s="33">
        <f t="shared" si="57"/>
        <v>0</v>
      </c>
      <c r="O441" s="37">
        <f t="shared" si="58"/>
        <v>0</v>
      </c>
      <c r="P441" s="33" t="str">
        <f>VLOOKUP(LEFT(J441,7),Measures!K:V,12,FALSE)</f>
        <v>LT</v>
      </c>
      <c r="Q441" s="33" t="str">
        <f>VLOOKUP(LEFT(J441,7),Measures!K:W,13,FALSE)</f>
        <v xml:space="preserve"> 1%</v>
      </c>
      <c r="R441" s="33" t="b">
        <f t="shared" si="61"/>
        <v>0</v>
      </c>
      <c r="S441" s="33" t="str">
        <f t="shared" si="65"/>
        <v>PASS</v>
      </c>
      <c r="T441" s="33" t="b">
        <f t="shared" si="64"/>
        <v>0</v>
      </c>
      <c r="U441" s="33" t="str">
        <f t="shared" si="60"/>
        <v>PASS</v>
      </c>
      <c r="V441" s="33">
        <f>IF(AND(VLOOKUP(I441,Measures!B:I,7,FALSE)="Y",U441="PASS"),'Point Values'!$B$2,0)</f>
        <v>1</v>
      </c>
      <c r="W441" s="33">
        <f>IF(AND(VLOOKUP(I441,Measures!B:I,8,FALSE)="Y",U441="PASS"),'Point Values'!$B$3,0)</f>
        <v>0</v>
      </c>
      <c r="X441" s="33">
        <f>IF(AND(SUM(V441:W441)=0,U441="PASS"),'Point Values'!$B$4,0)</f>
        <v>0</v>
      </c>
      <c r="Y441" s="33">
        <f>IF(AND(SUM(V441:X441)=0,P441="GT",O441&gt;VLOOKUP(I441,'IIS Wide Rates'!G:I,3,FALSE)),'Point Values'!$B$5,IF(AND(SUM(V441:X441)=0,P441="LT",O441&lt;VLOOKUP(I441,'IIS Wide Rates'!G:I,3,FALSE)),'Point Values'!$B$5,0))</f>
        <v>0</v>
      </c>
      <c r="Z441" s="33">
        <f t="shared" si="62"/>
        <v>1</v>
      </c>
    </row>
    <row r="442" spans="1:26" x14ac:dyDescent="0.25">
      <c r="A442" t="s">
        <v>122</v>
      </c>
      <c r="B442" t="s">
        <v>1100</v>
      </c>
      <c r="C442" s="46">
        <v>0</v>
      </c>
      <c r="D442" s="46">
        <v>104</v>
      </c>
      <c r="I442" s="33" t="str">
        <f>VLOOKUP(LEFT(J442,7),Measures!K:L,2,FALSE)</f>
        <v>2.04</v>
      </c>
      <c r="J442" s="33" t="str">
        <f t="shared" si="55"/>
        <v>MQE0568 - Patient patient has more vaccinations than expected</v>
      </c>
      <c r="K442" s="33" t="str">
        <f t="shared" si="56"/>
        <v>MEDITECH Expanse</v>
      </c>
      <c r="L442" s="33">
        <f>VLOOKUP(K442,'EHR-Patient Count'!K:M,2,FALSE)</f>
        <v>104</v>
      </c>
      <c r="M442" s="33">
        <f>VLOOKUP(K442,'EHR-Patient Count'!K:M,3,FALSE)</f>
        <v>3</v>
      </c>
      <c r="N442" s="33">
        <f t="shared" si="57"/>
        <v>0</v>
      </c>
      <c r="O442" s="37">
        <f t="shared" si="58"/>
        <v>0</v>
      </c>
      <c r="P442" s="33" t="str">
        <f>VLOOKUP(LEFT(J442,7),Measures!K:V,12,FALSE)</f>
        <v>LT</v>
      </c>
      <c r="Q442" s="33" t="str">
        <f>VLOOKUP(LEFT(J442,7),Measures!K:W,13,FALSE)</f>
        <v xml:space="preserve"> 1%</v>
      </c>
      <c r="R442" s="33" t="b">
        <f t="shared" si="61"/>
        <v>0</v>
      </c>
      <c r="S442" s="33" t="str">
        <f t="shared" si="65"/>
        <v>PASS</v>
      </c>
      <c r="T442" s="33" t="b">
        <f t="shared" si="64"/>
        <v>0</v>
      </c>
      <c r="U442" s="33" t="str">
        <f t="shared" si="60"/>
        <v>PASS</v>
      </c>
      <c r="V442" s="33">
        <f>IF(AND(VLOOKUP(I442,Measures!B:I,7,FALSE)="Y",U442="PASS"),'Point Values'!$B$2,0)</f>
        <v>1</v>
      </c>
      <c r="W442" s="33">
        <f>IF(AND(VLOOKUP(I442,Measures!B:I,8,FALSE)="Y",U442="PASS"),'Point Values'!$B$3,0)</f>
        <v>0</v>
      </c>
      <c r="X442" s="33">
        <f>IF(AND(SUM(V442:W442)=0,U442="PASS"),'Point Values'!$B$4,0)</f>
        <v>0</v>
      </c>
      <c r="Y442" s="33">
        <f>IF(AND(SUM(V442:X442)=0,P442="GT",O442&gt;VLOOKUP(I442,'IIS Wide Rates'!G:I,3,FALSE)),'Point Values'!$B$5,IF(AND(SUM(V442:X442)=0,P442="LT",O442&lt;VLOOKUP(I442,'IIS Wide Rates'!G:I,3,FALSE)),'Point Values'!$B$5,0))</f>
        <v>0</v>
      </c>
      <c r="Z442" s="33">
        <f t="shared" si="62"/>
        <v>1</v>
      </c>
    </row>
    <row r="443" spans="1:26" x14ac:dyDescent="0.25">
      <c r="A443" t="s">
        <v>122</v>
      </c>
      <c r="B443" t="s">
        <v>1103</v>
      </c>
      <c r="C443" s="46">
        <v>0</v>
      </c>
      <c r="D443" s="46">
        <v>146</v>
      </c>
      <c r="I443" s="33" t="str">
        <f>VLOOKUP(LEFT(J443,7),Measures!K:L,2,FALSE)</f>
        <v>2.04</v>
      </c>
      <c r="J443" s="33" t="str">
        <f t="shared" si="55"/>
        <v>MQE0568 - Patient patient has more vaccinations than expected</v>
      </c>
      <c r="K443" s="33" t="str">
        <f t="shared" si="56"/>
        <v>DrChrono EHR</v>
      </c>
      <c r="L443" s="33">
        <f>VLOOKUP(K443,'EHR-Patient Count'!K:M,2,FALSE)</f>
        <v>146</v>
      </c>
      <c r="M443" s="33">
        <f>VLOOKUP(K443,'EHR-Patient Count'!K:M,3,FALSE)</f>
        <v>3</v>
      </c>
      <c r="N443" s="33">
        <f t="shared" si="57"/>
        <v>0</v>
      </c>
      <c r="O443" s="37">
        <f t="shared" si="58"/>
        <v>0</v>
      </c>
      <c r="P443" s="33" t="str">
        <f>VLOOKUP(LEFT(J443,7),Measures!K:V,12,FALSE)</f>
        <v>LT</v>
      </c>
      <c r="Q443" s="33" t="str">
        <f>VLOOKUP(LEFT(J443,7),Measures!K:W,13,FALSE)</f>
        <v xml:space="preserve"> 1%</v>
      </c>
      <c r="R443" s="33" t="b">
        <f t="shared" si="61"/>
        <v>0</v>
      </c>
      <c r="S443" s="33" t="str">
        <f t="shared" si="65"/>
        <v>PASS</v>
      </c>
      <c r="T443" s="33" t="b">
        <f t="shared" si="64"/>
        <v>0</v>
      </c>
      <c r="U443" s="33" t="str">
        <f t="shared" si="60"/>
        <v>PASS</v>
      </c>
      <c r="V443" s="33">
        <f>IF(AND(VLOOKUP(I443,Measures!B:I,7,FALSE)="Y",U443="PASS"),'Point Values'!$B$2,0)</f>
        <v>1</v>
      </c>
      <c r="W443" s="33">
        <f>IF(AND(VLOOKUP(I443,Measures!B:I,8,FALSE)="Y",U443="PASS"),'Point Values'!$B$3,0)</f>
        <v>0</v>
      </c>
      <c r="X443" s="33">
        <f>IF(AND(SUM(V443:W443)=0,U443="PASS"),'Point Values'!$B$4,0)</f>
        <v>0</v>
      </c>
      <c r="Y443" s="33">
        <f>IF(AND(SUM(V443:X443)=0,P443="GT",O443&gt;VLOOKUP(I443,'IIS Wide Rates'!G:I,3,FALSE)),'Point Values'!$B$5,IF(AND(SUM(V443:X443)=0,P443="LT",O443&lt;VLOOKUP(I443,'IIS Wide Rates'!G:I,3,FALSE)),'Point Values'!$B$5,0))</f>
        <v>0</v>
      </c>
      <c r="Z443" s="33">
        <f t="shared" si="62"/>
        <v>1</v>
      </c>
    </row>
    <row r="444" spans="1:26" x14ac:dyDescent="0.25">
      <c r="A444" t="s">
        <v>122</v>
      </c>
      <c r="B444" t="s">
        <v>1108</v>
      </c>
      <c r="C444" s="46">
        <v>0</v>
      </c>
      <c r="D444" s="46">
        <v>55</v>
      </c>
      <c r="I444" s="33" t="str">
        <f>VLOOKUP(LEFT(J444,7),Measures!K:L,2,FALSE)</f>
        <v>2.04</v>
      </c>
      <c r="J444" s="33" t="str">
        <f t="shared" si="55"/>
        <v>MQE0568 - Patient patient has more vaccinations than expected</v>
      </c>
      <c r="K444" s="33" t="str">
        <f t="shared" si="56"/>
        <v>MatrixCare EHR</v>
      </c>
      <c r="L444" s="33">
        <f>VLOOKUP(K444,'EHR-Patient Count'!K:M,2,FALSE)</f>
        <v>55</v>
      </c>
      <c r="M444" s="33">
        <f>VLOOKUP(K444,'EHR-Patient Count'!K:M,3,FALSE)</f>
        <v>5</v>
      </c>
      <c r="N444" s="33">
        <f t="shared" si="57"/>
        <v>0</v>
      </c>
      <c r="O444" s="37">
        <f t="shared" si="58"/>
        <v>0</v>
      </c>
      <c r="P444" s="33" t="str">
        <f>VLOOKUP(LEFT(J444,7),Measures!K:V,12,FALSE)</f>
        <v>LT</v>
      </c>
      <c r="Q444" s="33" t="str">
        <f>VLOOKUP(LEFT(J444,7),Measures!K:W,13,FALSE)</f>
        <v xml:space="preserve"> 1%</v>
      </c>
      <c r="R444" s="33" t="b">
        <f t="shared" si="61"/>
        <v>0</v>
      </c>
      <c r="S444" s="33" t="str">
        <f t="shared" si="65"/>
        <v>PASS</v>
      </c>
      <c r="T444" s="33" t="b">
        <f t="shared" si="64"/>
        <v>0</v>
      </c>
      <c r="U444" s="33" t="str">
        <f t="shared" si="60"/>
        <v>PASS</v>
      </c>
      <c r="V444" s="33">
        <f>IF(AND(VLOOKUP(I444,Measures!B:I,7,FALSE)="Y",U444="PASS"),'Point Values'!$B$2,0)</f>
        <v>1</v>
      </c>
      <c r="W444" s="33">
        <f>IF(AND(VLOOKUP(I444,Measures!B:I,8,FALSE)="Y",U444="PASS"),'Point Values'!$B$3,0)</f>
        <v>0</v>
      </c>
      <c r="X444" s="33">
        <f>IF(AND(SUM(V444:W444)=0,U444="PASS"),'Point Values'!$B$4,0)</f>
        <v>0</v>
      </c>
      <c r="Y444" s="33">
        <f>IF(AND(SUM(V444:X444)=0,P444="GT",O444&gt;VLOOKUP(I444,'IIS Wide Rates'!G:I,3,FALSE)),'Point Values'!$B$5,IF(AND(SUM(V444:X444)=0,P444="LT",O444&lt;VLOOKUP(I444,'IIS Wide Rates'!G:I,3,FALSE)),'Point Values'!$B$5,0))</f>
        <v>0</v>
      </c>
      <c r="Z444" s="33">
        <f t="shared" si="62"/>
        <v>1</v>
      </c>
    </row>
    <row r="445" spans="1:26" x14ac:dyDescent="0.25">
      <c r="A445" t="s">
        <v>122</v>
      </c>
      <c r="B445" t="s">
        <v>1099</v>
      </c>
      <c r="C445" s="46">
        <v>0</v>
      </c>
      <c r="D445" s="46">
        <v>369</v>
      </c>
      <c r="I445" s="33" t="str">
        <f>VLOOKUP(LEFT(J445,7),Measures!K:L,2,FALSE)</f>
        <v>2.04</v>
      </c>
      <c r="J445" s="33" t="str">
        <f t="shared" si="55"/>
        <v>MQE0568 - Patient patient has more vaccinations than expected</v>
      </c>
      <c r="K445" s="33" t="str">
        <f t="shared" si="56"/>
        <v>Veradigm EHR (formerly Allscripts)</v>
      </c>
      <c r="L445" s="33">
        <f>VLOOKUP(K445,'EHR-Patient Count'!K:M,2,FALSE)</f>
        <v>369</v>
      </c>
      <c r="M445" s="33">
        <f>VLOOKUP(K445,'EHR-Patient Count'!K:M,3,FALSE)</f>
        <v>13</v>
      </c>
      <c r="N445" s="33">
        <f t="shared" si="57"/>
        <v>0</v>
      </c>
      <c r="O445" s="37">
        <f t="shared" si="58"/>
        <v>0</v>
      </c>
      <c r="P445" s="33" t="str">
        <f>VLOOKUP(LEFT(J445,7),Measures!K:V,12,FALSE)</f>
        <v>LT</v>
      </c>
      <c r="Q445" s="33" t="str">
        <f>VLOOKUP(LEFT(J445,7),Measures!K:W,13,FALSE)</f>
        <v xml:space="preserve"> 1%</v>
      </c>
      <c r="R445" s="33" t="b">
        <f t="shared" si="61"/>
        <v>0</v>
      </c>
      <c r="S445" s="33" t="str">
        <f t="shared" si="65"/>
        <v>PASS</v>
      </c>
      <c r="T445" s="33" t="b">
        <f t="shared" si="64"/>
        <v>0</v>
      </c>
      <c r="U445" s="33" t="str">
        <f t="shared" si="60"/>
        <v>PASS</v>
      </c>
      <c r="V445" s="33">
        <f>IF(AND(VLOOKUP(I445,Measures!B:I,7,FALSE)="Y",U445="PASS"),'Point Values'!$B$2,0)</f>
        <v>1</v>
      </c>
      <c r="W445" s="33">
        <f>IF(AND(VLOOKUP(I445,Measures!B:I,8,FALSE)="Y",U445="PASS"),'Point Values'!$B$3,0)</f>
        <v>0</v>
      </c>
      <c r="X445" s="33">
        <f>IF(AND(SUM(V445:W445)=0,U445="PASS"),'Point Values'!$B$4,0)</f>
        <v>0</v>
      </c>
      <c r="Y445" s="33">
        <f>IF(AND(SUM(V445:X445)=0,P445="GT",O445&gt;VLOOKUP(I445,'IIS Wide Rates'!G:I,3,FALSE)),'Point Values'!$B$5,IF(AND(SUM(V445:X445)=0,P445="LT",O445&lt;VLOOKUP(I445,'IIS Wide Rates'!G:I,3,FALSE)),'Point Values'!$B$5,0))</f>
        <v>0</v>
      </c>
      <c r="Z445" s="33">
        <f t="shared" si="62"/>
        <v>1</v>
      </c>
    </row>
    <row r="446" spans="1:26" x14ac:dyDescent="0.25">
      <c r="A446" t="s">
        <v>122</v>
      </c>
      <c r="B446" t="s">
        <v>1095</v>
      </c>
      <c r="C446" s="46">
        <v>0</v>
      </c>
      <c r="D446" s="46">
        <v>14</v>
      </c>
      <c r="I446" s="33" t="str">
        <f>VLOOKUP(LEFT(J446,7),Measures!K:L,2,FALSE)</f>
        <v>2.04</v>
      </c>
      <c r="J446" s="33" t="str">
        <f t="shared" si="55"/>
        <v>MQE0568 - Patient patient has more vaccinations than expected</v>
      </c>
      <c r="K446" s="33" t="str">
        <f t="shared" si="56"/>
        <v>Epic Systems (EpicCare)</v>
      </c>
      <c r="L446" s="33">
        <f>VLOOKUP(K446,'EHR-Patient Count'!K:M,2,FALSE)</f>
        <v>14</v>
      </c>
      <c r="M446" s="33">
        <f>VLOOKUP(K446,'EHR-Patient Count'!K:M,3,FALSE)</f>
        <v>1</v>
      </c>
      <c r="N446" s="33">
        <f t="shared" si="57"/>
        <v>0</v>
      </c>
      <c r="O446" s="37">
        <f t="shared" si="58"/>
        <v>0</v>
      </c>
      <c r="P446" s="33" t="str">
        <f>VLOOKUP(LEFT(J446,7),Measures!K:V,12,FALSE)</f>
        <v>LT</v>
      </c>
      <c r="Q446" s="33" t="str">
        <f>VLOOKUP(LEFT(J446,7),Measures!K:W,13,FALSE)</f>
        <v xml:space="preserve"> 1%</v>
      </c>
      <c r="R446" s="33" t="b">
        <f t="shared" si="61"/>
        <v>0</v>
      </c>
      <c r="S446" s="33" t="str">
        <f t="shared" si="65"/>
        <v>PASS</v>
      </c>
      <c r="T446" s="33" t="b">
        <f t="shared" si="64"/>
        <v>0</v>
      </c>
      <c r="U446" s="33" t="str">
        <f t="shared" si="60"/>
        <v>PASS</v>
      </c>
      <c r="V446" s="33">
        <f>IF(AND(VLOOKUP(I446,Measures!B:I,7,FALSE)="Y",U446="PASS"),'Point Values'!$B$2,0)</f>
        <v>1</v>
      </c>
      <c r="W446" s="33">
        <f>IF(AND(VLOOKUP(I446,Measures!B:I,8,FALSE)="Y",U446="PASS"),'Point Values'!$B$3,0)</f>
        <v>0</v>
      </c>
      <c r="X446" s="33">
        <f>IF(AND(SUM(V446:W446)=0,U446="PASS"),'Point Values'!$B$4,0)</f>
        <v>0</v>
      </c>
      <c r="Y446" s="33">
        <f>IF(AND(SUM(V446:X446)=0,P446="GT",O446&gt;VLOOKUP(I446,'IIS Wide Rates'!G:I,3,FALSE)),'Point Values'!$B$5,IF(AND(SUM(V446:X446)=0,P446="LT",O446&lt;VLOOKUP(I446,'IIS Wide Rates'!G:I,3,FALSE)),'Point Values'!$B$5,0))</f>
        <v>0</v>
      </c>
      <c r="Z446" s="33">
        <f t="shared" si="62"/>
        <v>1</v>
      </c>
    </row>
    <row r="447" spans="1:26" x14ac:dyDescent="0.25">
      <c r="A447" t="s">
        <v>122</v>
      </c>
      <c r="B447" t="s">
        <v>1098</v>
      </c>
      <c r="C447" s="46">
        <v>0</v>
      </c>
      <c r="D447" s="46">
        <v>5</v>
      </c>
      <c r="I447" s="33" t="str">
        <f>VLOOKUP(LEFT(J447,7),Measures!K:L,2,FALSE)</f>
        <v>2.04</v>
      </c>
      <c r="J447" s="33" t="str">
        <f t="shared" si="55"/>
        <v>MQE0568 - Patient patient has more vaccinations than expected</v>
      </c>
      <c r="K447" s="33" t="str">
        <f t="shared" si="56"/>
        <v>NextGen Enterprise EHR</v>
      </c>
      <c r="L447" s="33">
        <f>VLOOKUP(K447,'EHR-Patient Count'!K:M,2,FALSE)</f>
        <v>5</v>
      </c>
      <c r="M447" s="33">
        <f>VLOOKUP(K447,'EHR-Patient Count'!K:M,3,FALSE)</f>
        <v>2</v>
      </c>
      <c r="N447" s="33">
        <f t="shared" si="57"/>
        <v>0</v>
      </c>
      <c r="O447" s="37">
        <f t="shared" si="58"/>
        <v>0</v>
      </c>
      <c r="P447" s="33" t="str">
        <f>VLOOKUP(LEFT(J447,7),Measures!K:V,12,FALSE)</f>
        <v>LT</v>
      </c>
      <c r="Q447" s="33" t="str">
        <f>VLOOKUP(LEFT(J447,7),Measures!K:W,13,FALSE)</f>
        <v xml:space="preserve"> 1%</v>
      </c>
      <c r="R447" s="33" t="b">
        <f t="shared" si="61"/>
        <v>0</v>
      </c>
      <c r="S447" s="33" t="str">
        <f t="shared" si="65"/>
        <v>PASS</v>
      </c>
      <c r="T447" s="33" t="b">
        <f t="shared" si="64"/>
        <v>0</v>
      </c>
      <c r="U447" s="33" t="str">
        <f t="shared" si="60"/>
        <v>PASS</v>
      </c>
      <c r="V447" s="33">
        <f>IF(AND(VLOOKUP(I447,Measures!B:I,7,FALSE)="Y",U447="PASS"),'Point Values'!$B$2,0)</f>
        <v>1</v>
      </c>
      <c r="W447" s="33">
        <f>IF(AND(VLOOKUP(I447,Measures!B:I,8,FALSE)="Y",U447="PASS"),'Point Values'!$B$3,0)</f>
        <v>0</v>
      </c>
      <c r="X447" s="33">
        <f>IF(AND(SUM(V447:W447)=0,U447="PASS"),'Point Values'!$B$4,0)</f>
        <v>0</v>
      </c>
      <c r="Y447" s="33">
        <f>IF(AND(SUM(V447:X447)=0,P447="GT",O447&gt;VLOOKUP(I447,'IIS Wide Rates'!G:I,3,FALSE)),'Point Values'!$B$5,IF(AND(SUM(V447:X447)=0,P447="LT",O447&lt;VLOOKUP(I447,'IIS Wide Rates'!G:I,3,FALSE)),'Point Values'!$B$5,0))</f>
        <v>0</v>
      </c>
      <c r="Z447" s="33">
        <f t="shared" si="62"/>
        <v>1</v>
      </c>
    </row>
    <row r="448" spans="1:26" x14ac:dyDescent="0.25">
      <c r="A448" t="s">
        <v>122</v>
      </c>
      <c r="B448" t="s">
        <v>1101</v>
      </c>
      <c r="C448" s="46">
        <v>0</v>
      </c>
      <c r="D448" s="46">
        <v>9</v>
      </c>
      <c r="I448" s="33" t="str">
        <f>VLOOKUP(LEFT(J448,7),Measures!K:L,2,FALSE)</f>
        <v>2.04</v>
      </c>
      <c r="J448" s="33" t="str">
        <f t="shared" si="55"/>
        <v>MQE0568 - Patient patient has more vaccinations than expected</v>
      </c>
      <c r="K448" s="33" t="str">
        <f t="shared" si="56"/>
        <v>Greenway Health (Prime Suite)</v>
      </c>
      <c r="L448" s="33">
        <f>VLOOKUP(K448,'EHR-Patient Count'!K:M,2,FALSE)</f>
        <v>9</v>
      </c>
      <c r="M448" s="33">
        <f>VLOOKUP(K448,'EHR-Patient Count'!K:M,3,FALSE)</f>
        <v>1</v>
      </c>
      <c r="N448" s="33">
        <f t="shared" si="57"/>
        <v>0</v>
      </c>
      <c r="O448" s="37">
        <f t="shared" si="58"/>
        <v>0</v>
      </c>
      <c r="P448" s="33" t="str">
        <f>VLOOKUP(LEFT(J448,7),Measures!K:V,12,FALSE)</f>
        <v>LT</v>
      </c>
      <c r="Q448" s="33" t="str">
        <f>VLOOKUP(LEFT(J448,7),Measures!K:W,13,FALSE)</f>
        <v xml:space="preserve"> 1%</v>
      </c>
      <c r="R448" s="33" t="b">
        <f t="shared" si="61"/>
        <v>0</v>
      </c>
      <c r="S448" s="33" t="str">
        <f t="shared" si="65"/>
        <v>PASS</v>
      </c>
      <c r="T448" s="33" t="b">
        <f t="shared" si="64"/>
        <v>0</v>
      </c>
      <c r="U448" s="33" t="str">
        <f t="shared" si="60"/>
        <v>PASS</v>
      </c>
      <c r="V448" s="33">
        <f>IF(AND(VLOOKUP(I448,Measures!B:I,7,FALSE)="Y",U448="PASS"),'Point Values'!$B$2,0)</f>
        <v>1</v>
      </c>
      <c r="W448" s="33">
        <f>IF(AND(VLOOKUP(I448,Measures!B:I,8,FALSE)="Y",U448="PASS"),'Point Values'!$B$3,0)</f>
        <v>0</v>
      </c>
      <c r="X448" s="33">
        <f>IF(AND(SUM(V448:W448)=0,U448="PASS"),'Point Values'!$B$4,0)</f>
        <v>0</v>
      </c>
      <c r="Y448" s="33">
        <f>IF(AND(SUM(V448:X448)=0,P448="GT",O448&gt;VLOOKUP(I448,'IIS Wide Rates'!G:I,3,FALSE)),'Point Values'!$B$5,IF(AND(SUM(V448:X448)=0,P448="LT",O448&lt;VLOOKUP(I448,'IIS Wide Rates'!G:I,3,FALSE)),'Point Values'!$B$5,0))</f>
        <v>0</v>
      </c>
      <c r="Z448" s="33">
        <f t="shared" si="62"/>
        <v>1</v>
      </c>
    </row>
    <row r="449" spans="1:26" x14ac:dyDescent="0.25">
      <c r="A449" t="s">
        <v>122</v>
      </c>
      <c r="B449" t="s">
        <v>1105</v>
      </c>
      <c r="C449" s="46">
        <v>0</v>
      </c>
      <c r="D449" s="46">
        <v>2</v>
      </c>
      <c r="I449" s="33" t="str">
        <f>VLOOKUP(LEFT(J449,7),Measures!K:L,2,FALSE)</f>
        <v>2.04</v>
      </c>
      <c r="J449" s="33" t="str">
        <f t="shared" ref="J449:J512" si="66">A449</f>
        <v>MQE0568 - Patient patient has more vaccinations than expected</v>
      </c>
      <c r="K449" s="33" t="str">
        <f t="shared" ref="K449:K512" si="67">B449</f>
        <v>CompuGroup Medical (CGM APRIMA)</v>
      </c>
      <c r="L449" s="33">
        <f>VLOOKUP(K449,'EHR-Patient Count'!K:M,2,FALSE)</f>
        <v>2</v>
      </c>
      <c r="M449" s="33">
        <f>VLOOKUP(K449,'EHR-Patient Count'!K:M,3,FALSE)</f>
        <v>1</v>
      </c>
      <c r="N449" s="33">
        <f t="shared" si="57"/>
        <v>0</v>
      </c>
      <c r="O449" s="37">
        <f t="shared" si="58"/>
        <v>0</v>
      </c>
      <c r="P449" s="33" t="str">
        <f>VLOOKUP(LEFT(J449,7),Measures!K:V,12,FALSE)</f>
        <v>LT</v>
      </c>
      <c r="Q449" s="33" t="str">
        <f>VLOOKUP(LEFT(J449,7),Measures!K:W,13,FALSE)</f>
        <v xml:space="preserve"> 1%</v>
      </c>
      <c r="R449" s="33" t="b">
        <f t="shared" si="61"/>
        <v>0</v>
      </c>
      <c r="S449" s="33" t="str">
        <f t="shared" si="65"/>
        <v>PASS</v>
      </c>
      <c r="T449" s="33" t="b">
        <f t="shared" si="64"/>
        <v>0</v>
      </c>
      <c r="U449" s="33" t="str">
        <f t="shared" si="60"/>
        <v>PASS</v>
      </c>
      <c r="V449" s="33">
        <f>IF(AND(VLOOKUP(I449,Measures!B:I,7,FALSE)="Y",U449="PASS"),'Point Values'!$B$2,0)</f>
        <v>1</v>
      </c>
      <c r="W449" s="33">
        <f>IF(AND(VLOOKUP(I449,Measures!B:I,8,FALSE)="Y",U449="PASS"),'Point Values'!$B$3,0)</f>
        <v>0</v>
      </c>
      <c r="X449" s="33">
        <f>IF(AND(SUM(V449:W449)=0,U449="PASS"),'Point Values'!$B$4,0)</f>
        <v>0</v>
      </c>
      <c r="Y449" s="33">
        <f>IF(AND(SUM(V449:X449)=0,P449="GT",O449&gt;VLOOKUP(I449,'IIS Wide Rates'!G:I,3,FALSE)),'Point Values'!$B$5,IF(AND(SUM(V449:X449)=0,P449="LT",O449&lt;VLOOKUP(I449,'IIS Wide Rates'!G:I,3,FALSE)),'Point Values'!$B$5,0))</f>
        <v>0</v>
      </c>
      <c r="Z449" s="33">
        <f t="shared" si="62"/>
        <v>1</v>
      </c>
    </row>
    <row r="450" spans="1:26" x14ac:dyDescent="0.25">
      <c r="A450" t="s">
        <v>124</v>
      </c>
      <c r="B450" t="s">
        <v>52</v>
      </c>
      <c r="C450" s="46">
        <v>11</v>
      </c>
      <c r="D450" s="46">
        <v>3155</v>
      </c>
      <c r="I450" s="33" t="str">
        <f>VLOOKUP(LEFT(J450,7),Measures!K:L,2,FALSE)</f>
        <v>2.05</v>
      </c>
      <c r="J450" s="33" t="str">
        <f t="shared" si="66"/>
        <v>MQE0251 - Vaccination admin date is after lot expiration date</v>
      </c>
      <c r="K450" s="33" t="str">
        <f t="shared" si="67"/>
        <v>No EHR Specified</v>
      </c>
      <c r="L450" s="33">
        <f>VLOOKUP(K450,'EHR-Patient Count'!K:M,2,FALSE)</f>
        <v>537</v>
      </c>
      <c r="M450" s="33">
        <f>VLOOKUP(K450,'EHR-Patient Count'!K:M,3,FALSE)</f>
        <v>20</v>
      </c>
      <c r="N450" s="33">
        <f t="shared" ref="N450:N513" si="68">C450</f>
        <v>11</v>
      </c>
      <c r="O450" s="37">
        <f t="shared" ref="O450:O513" si="69">C450/D450</f>
        <v>3.486529318541997E-3</v>
      </c>
      <c r="P450" s="33" t="str">
        <f>VLOOKUP(LEFT(J450,7),Measures!K:V,12,FALSE)</f>
        <v>LT</v>
      </c>
      <c r="Q450" s="33" t="str">
        <f>VLOOKUP(LEFT(J450,7),Measures!K:W,13,FALSE)</f>
        <v xml:space="preserve"> 1%</v>
      </c>
      <c r="R450" s="33" t="b">
        <f t="shared" si="61"/>
        <v>0</v>
      </c>
      <c r="S450" s="33" t="str">
        <f t="shared" si="65"/>
        <v>PASS</v>
      </c>
      <c r="T450" s="33" t="b">
        <f t="shared" si="64"/>
        <v>0</v>
      </c>
      <c r="U450" s="33" t="str">
        <f t="shared" ref="U450:U481" si="70">IF(Q450="NA","NA",IF(AND(P450="GT",O450&gt;1*Q450),"PASS",IF(AND(P450="LT",O450&lt;1*Q450),"PASS","FAIL")))</f>
        <v>PASS</v>
      </c>
      <c r="V450" s="33">
        <f>IF(AND(VLOOKUP(I450,Measures!B:I,7,FALSE)="Y",U450="PASS"),'Point Values'!$B$2,0)</f>
        <v>0</v>
      </c>
      <c r="W450" s="33">
        <f>IF(AND(VLOOKUP(I450,Measures!B:I,8,FALSE)="Y",U450="PASS"),'Point Values'!$B$3,0)</f>
        <v>0</v>
      </c>
      <c r="X450" s="33">
        <f>IF(AND(SUM(V450:W450)=0,U450="PASS"),'Point Values'!$B$4,0)</f>
        <v>0.5</v>
      </c>
      <c r="Y450" s="33">
        <f>IF(AND(SUM(V450:X450)=0,P450="GT",O450&gt;VLOOKUP(I450,'IIS Wide Rates'!G:I,3,FALSE)),'Point Values'!$B$5,IF(AND(SUM(V450:X450)=0,P450="LT",O450&lt;VLOOKUP(I450,'IIS Wide Rates'!G:I,3,FALSE)),'Point Values'!$B$5,0))</f>
        <v>0</v>
      </c>
      <c r="Z450" s="33">
        <f t="shared" si="62"/>
        <v>0.5</v>
      </c>
    </row>
    <row r="451" spans="1:26" x14ac:dyDescent="0.25">
      <c r="A451" t="s">
        <v>124</v>
      </c>
      <c r="B451" t="s">
        <v>1107</v>
      </c>
      <c r="C451" s="46">
        <v>4</v>
      </c>
      <c r="D451" s="46">
        <v>3060</v>
      </c>
      <c r="I451" s="33" t="str">
        <f>VLOOKUP(LEFT(J451,7),Measures!K:L,2,FALSE)</f>
        <v>2.05</v>
      </c>
      <c r="J451" s="33" t="str">
        <f t="shared" si="66"/>
        <v>MQE0251 - Vaccination admin date is after lot expiration date</v>
      </c>
      <c r="K451" s="33" t="str">
        <f t="shared" si="67"/>
        <v>NetSmart MyEvolv</v>
      </c>
      <c r="L451" s="33">
        <f>VLOOKUP(K451,'EHR-Patient Count'!K:M,2,FALSE)</f>
        <v>1995</v>
      </c>
      <c r="M451" s="33">
        <f>VLOOKUP(K451,'EHR-Patient Count'!K:M,3,FALSE)</f>
        <v>8</v>
      </c>
      <c r="N451" s="33">
        <f t="shared" si="68"/>
        <v>4</v>
      </c>
      <c r="O451" s="37">
        <f t="shared" si="69"/>
        <v>1.30718954248366E-3</v>
      </c>
      <c r="P451" s="33" t="str">
        <f>VLOOKUP(LEFT(J451,7),Measures!K:V,12,FALSE)</f>
        <v>LT</v>
      </c>
      <c r="Q451" s="33" t="str">
        <f>VLOOKUP(LEFT(J451,7),Measures!K:W,13,FALSE)</f>
        <v xml:space="preserve"> 1%</v>
      </c>
      <c r="R451" s="33" t="b">
        <f t="shared" ref="R451:R481" si="71">IF(AND(P451="GT",O451&gt;1*Q451),"PASS")</f>
        <v>0</v>
      </c>
      <c r="S451" s="33" t="str">
        <f t="shared" si="65"/>
        <v>PASS</v>
      </c>
      <c r="T451" s="33" t="b">
        <f t="shared" si="64"/>
        <v>0</v>
      </c>
      <c r="U451" s="33" t="str">
        <f t="shared" si="70"/>
        <v>PASS</v>
      </c>
      <c r="V451" s="33">
        <f>IF(AND(VLOOKUP(I451,Measures!B:I,7,FALSE)="Y",U451="PASS"),'Point Values'!$B$2,0)</f>
        <v>0</v>
      </c>
      <c r="W451" s="33">
        <f>IF(AND(VLOOKUP(I451,Measures!B:I,8,FALSE)="Y",U451="PASS"),'Point Values'!$B$3,0)</f>
        <v>0</v>
      </c>
      <c r="X451" s="33">
        <f>IF(AND(SUM(V451:W451)=0,U451="PASS"),'Point Values'!$B$4,0)</f>
        <v>0.5</v>
      </c>
      <c r="Y451" s="33">
        <f>IF(AND(SUM(V451:X451)=0,P451="GT",O451&gt;VLOOKUP(I451,'IIS Wide Rates'!G:I,3,FALSE)),'Point Values'!$B$5,IF(AND(SUM(V451:X451)=0,P451="LT",O451&lt;VLOOKUP(I451,'IIS Wide Rates'!G:I,3,FALSE)),'Point Values'!$B$5,0))</f>
        <v>0</v>
      </c>
      <c r="Z451" s="33">
        <f t="shared" ref="Z451:Z481" si="72">SUM(V451:Y451)</f>
        <v>0.5</v>
      </c>
    </row>
    <row r="452" spans="1:26" x14ac:dyDescent="0.25">
      <c r="A452" t="s">
        <v>124</v>
      </c>
      <c r="B452" t="s">
        <v>1104</v>
      </c>
      <c r="C452" s="46">
        <v>33</v>
      </c>
      <c r="D452" s="46">
        <v>129869</v>
      </c>
      <c r="I452" s="33" t="str">
        <f>VLOOKUP(LEFT(J452,7),Measures!K:L,2,FALSE)</f>
        <v>2.05</v>
      </c>
      <c r="J452" s="33" t="str">
        <f t="shared" si="66"/>
        <v>MQE0251 - Vaccination admin date is after lot expiration date</v>
      </c>
      <c r="K452" s="33" t="str">
        <f t="shared" si="67"/>
        <v>Azalea Health EHR</v>
      </c>
      <c r="L452" s="33">
        <f>VLOOKUP(K452,'EHR-Patient Count'!K:M,2,FALSE)</f>
        <v>18286</v>
      </c>
      <c r="M452" s="33">
        <f>VLOOKUP(K452,'EHR-Patient Count'!K:M,3,FALSE)</f>
        <v>116</v>
      </c>
      <c r="N452" s="33">
        <f t="shared" si="68"/>
        <v>33</v>
      </c>
      <c r="O452" s="37">
        <f t="shared" si="69"/>
        <v>2.5410221068923302E-4</v>
      </c>
      <c r="P452" s="33" t="str">
        <f>VLOOKUP(LEFT(J452,7),Measures!K:V,12,FALSE)</f>
        <v>LT</v>
      </c>
      <c r="Q452" s="33" t="str">
        <f>VLOOKUP(LEFT(J452,7),Measures!K:W,13,FALSE)</f>
        <v xml:space="preserve"> 1%</v>
      </c>
      <c r="R452" s="33" t="b">
        <f t="shared" si="71"/>
        <v>0</v>
      </c>
      <c r="S452" s="33" t="str">
        <f t="shared" si="65"/>
        <v>PASS</v>
      </c>
      <c r="T452" s="33" t="b">
        <f t="shared" si="64"/>
        <v>0</v>
      </c>
      <c r="U452" s="33" t="str">
        <f t="shared" si="70"/>
        <v>PASS</v>
      </c>
      <c r="V452" s="33">
        <f>IF(AND(VLOOKUP(I452,Measures!B:I,7,FALSE)="Y",U452="PASS"),'Point Values'!$B$2,0)</f>
        <v>0</v>
      </c>
      <c r="W452" s="33">
        <f>IF(AND(VLOOKUP(I452,Measures!B:I,8,FALSE)="Y",U452="PASS"),'Point Values'!$B$3,0)</f>
        <v>0</v>
      </c>
      <c r="X452" s="33">
        <f>IF(AND(SUM(V452:W452)=0,U452="PASS"),'Point Values'!$B$4,0)</f>
        <v>0.5</v>
      </c>
      <c r="Y452" s="33">
        <f>IF(AND(SUM(V452:X452)=0,P452="GT",O452&gt;VLOOKUP(I452,'IIS Wide Rates'!G:I,3,FALSE)),'Point Values'!$B$5,IF(AND(SUM(V452:X452)=0,P452="LT",O452&lt;VLOOKUP(I452,'IIS Wide Rates'!G:I,3,FALSE)),'Point Values'!$B$5,0))</f>
        <v>0</v>
      </c>
      <c r="Z452" s="33">
        <f t="shared" si="72"/>
        <v>0.5</v>
      </c>
    </row>
    <row r="453" spans="1:26" x14ac:dyDescent="0.25">
      <c r="A453" t="s">
        <v>124</v>
      </c>
      <c r="B453" t="s">
        <v>1102</v>
      </c>
      <c r="C453" s="46">
        <v>0</v>
      </c>
      <c r="D453" s="46">
        <v>14713</v>
      </c>
      <c r="I453" s="33" t="str">
        <f>VLOOKUP(LEFT(J453,7),Measures!K:L,2,FALSE)</f>
        <v>2.05</v>
      </c>
      <c r="J453" s="33" t="str">
        <f t="shared" si="66"/>
        <v>MQE0251 - Vaccination admin date is after lot expiration date</v>
      </c>
      <c r="K453" s="33" t="str">
        <f t="shared" si="67"/>
        <v>AdvancedMD EHR</v>
      </c>
      <c r="L453" s="33">
        <f>VLOOKUP(K453,'EHR-Patient Count'!K:M,2,FALSE)</f>
        <v>2221</v>
      </c>
      <c r="M453" s="33">
        <f>VLOOKUP(K453,'EHR-Patient Count'!K:M,3,FALSE)</f>
        <v>8</v>
      </c>
      <c r="N453" s="33">
        <f t="shared" si="68"/>
        <v>0</v>
      </c>
      <c r="O453" s="37">
        <f t="shared" si="69"/>
        <v>0</v>
      </c>
      <c r="P453" s="33" t="str">
        <f>VLOOKUP(LEFT(J453,7),Measures!K:V,12,FALSE)</f>
        <v>LT</v>
      </c>
      <c r="Q453" s="33" t="str">
        <f>VLOOKUP(LEFT(J453,7),Measures!K:W,13,FALSE)</f>
        <v xml:space="preserve"> 1%</v>
      </c>
      <c r="R453" s="33" t="b">
        <f t="shared" si="71"/>
        <v>0</v>
      </c>
      <c r="S453" s="33" t="str">
        <f t="shared" si="65"/>
        <v>PASS</v>
      </c>
      <c r="T453" s="33" t="b">
        <f t="shared" si="64"/>
        <v>0</v>
      </c>
      <c r="U453" s="33" t="str">
        <f t="shared" si="70"/>
        <v>PASS</v>
      </c>
      <c r="V453" s="33">
        <f>IF(AND(VLOOKUP(I453,Measures!B:I,7,FALSE)="Y",U453="PASS"),'Point Values'!$B$2,0)</f>
        <v>0</v>
      </c>
      <c r="W453" s="33">
        <f>IF(AND(VLOOKUP(I453,Measures!B:I,8,FALSE)="Y",U453="PASS"),'Point Values'!$B$3,0)</f>
        <v>0</v>
      </c>
      <c r="X453" s="33">
        <f>IF(AND(SUM(V453:W453)=0,U453="PASS"),'Point Values'!$B$4,0)</f>
        <v>0.5</v>
      </c>
      <c r="Y453" s="33">
        <f>IF(AND(SUM(V453:X453)=0,P453="GT",O453&gt;VLOOKUP(I453,'IIS Wide Rates'!G:I,3,FALSE)),'Point Values'!$B$5,IF(AND(SUM(V453:X453)=0,P453="LT",O453&lt;VLOOKUP(I453,'IIS Wide Rates'!G:I,3,FALSE)),'Point Values'!$B$5,0))</f>
        <v>0</v>
      </c>
      <c r="Z453" s="33">
        <f t="shared" si="72"/>
        <v>0.5</v>
      </c>
    </row>
    <row r="454" spans="1:26" x14ac:dyDescent="0.25">
      <c r="A454" t="s">
        <v>124</v>
      </c>
      <c r="B454" t="s">
        <v>1097</v>
      </c>
      <c r="C454" s="46">
        <v>9</v>
      </c>
      <c r="D454" s="46">
        <v>10601</v>
      </c>
      <c r="I454" s="33" t="str">
        <f>VLOOKUP(LEFT(J454,7),Measures!K:L,2,FALSE)</f>
        <v>2.05</v>
      </c>
      <c r="J454" s="33" t="str">
        <f t="shared" si="66"/>
        <v>MQE0251 - Vaccination admin date is after lot expiration date</v>
      </c>
      <c r="K454" s="33" t="str">
        <f t="shared" si="67"/>
        <v>eClinicalWorks V12</v>
      </c>
      <c r="L454" s="33">
        <f>VLOOKUP(K454,'EHR-Patient Count'!K:M,2,FALSE)</f>
        <v>3490</v>
      </c>
      <c r="M454" s="33">
        <f>VLOOKUP(K454,'EHR-Patient Count'!K:M,3,FALSE)</f>
        <v>13</v>
      </c>
      <c r="N454" s="33">
        <f t="shared" si="68"/>
        <v>9</v>
      </c>
      <c r="O454" s="37">
        <f t="shared" si="69"/>
        <v>8.4897651164984433E-4</v>
      </c>
      <c r="P454" s="33" t="str">
        <f>VLOOKUP(LEFT(J454,7),Measures!K:V,12,FALSE)</f>
        <v>LT</v>
      </c>
      <c r="Q454" s="33" t="str">
        <f>VLOOKUP(LEFT(J454,7),Measures!K:W,13,FALSE)</f>
        <v xml:space="preserve"> 1%</v>
      </c>
      <c r="R454" s="33" t="b">
        <f t="shared" si="71"/>
        <v>0</v>
      </c>
      <c r="S454" s="33" t="str">
        <f t="shared" si="65"/>
        <v>PASS</v>
      </c>
      <c r="T454" s="33" t="b">
        <f t="shared" si="64"/>
        <v>0</v>
      </c>
      <c r="U454" s="33" t="str">
        <f t="shared" si="70"/>
        <v>PASS</v>
      </c>
      <c r="V454" s="33">
        <f>IF(AND(VLOOKUP(I454,Measures!B:I,7,FALSE)="Y",U454="PASS"),'Point Values'!$B$2,0)</f>
        <v>0</v>
      </c>
      <c r="W454" s="33">
        <f>IF(AND(VLOOKUP(I454,Measures!B:I,8,FALSE)="Y",U454="PASS"),'Point Values'!$B$3,0)</f>
        <v>0</v>
      </c>
      <c r="X454" s="33">
        <f>IF(AND(SUM(V454:W454)=0,U454="PASS"),'Point Values'!$B$4,0)</f>
        <v>0.5</v>
      </c>
      <c r="Y454" s="33">
        <f>IF(AND(SUM(V454:X454)=0,P454="GT",O454&gt;VLOOKUP(I454,'IIS Wide Rates'!G:I,3,FALSE)),'Point Values'!$B$5,IF(AND(SUM(V454:X454)=0,P454="LT",O454&lt;VLOOKUP(I454,'IIS Wide Rates'!G:I,3,FALSE)),'Point Values'!$B$5,0))</f>
        <v>0</v>
      </c>
      <c r="Z454" s="33">
        <f t="shared" si="72"/>
        <v>0.5</v>
      </c>
    </row>
    <row r="455" spans="1:26" x14ac:dyDescent="0.25">
      <c r="A455" t="s">
        <v>124</v>
      </c>
      <c r="B455" t="s">
        <v>1106</v>
      </c>
      <c r="C455" s="46">
        <v>2</v>
      </c>
      <c r="D455" s="46">
        <v>5209</v>
      </c>
      <c r="I455" s="33" t="str">
        <f>VLOOKUP(LEFT(J455,7),Measures!K:L,2,FALSE)</f>
        <v>2.05</v>
      </c>
      <c r="J455" s="33" t="str">
        <f t="shared" si="66"/>
        <v>MQE0251 - Vaccination admin date is after lot expiration date</v>
      </c>
      <c r="K455" s="33" t="str">
        <f t="shared" si="67"/>
        <v>Experity EHR</v>
      </c>
      <c r="L455" s="33">
        <f>VLOOKUP(K455,'EHR-Patient Count'!K:M,2,FALSE)</f>
        <v>552</v>
      </c>
      <c r="M455" s="33">
        <f>VLOOKUP(K455,'EHR-Patient Count'!K:M,3,FALSE)</f>
        <v>5</v>
      </c>
      <c r="N455" s="33">
        <f t="shared" si="68"/>
        <v>2</v>
      </c>
      <c r="O455" s="37">
        <f t="shared" si="69"/>
        <v>3.8395085429065079E-4</v>
      </c>
      <c r="P455" s="33" t="str">
        <f>VLOOKUP(LEFT(J455,7),Measures!K:V,12,FALSE)</f>
        <v>LT</v>
      </c>
      <c r="Q455" s="33" t="str">
        <f>VLOOKUP(LEFT(J455,7),Measures!K:W,13,FALSE)</f>
        <v xml:space="preserve"> 1%</v>
      </c>
      <c r="R455" s="33" t="b">
        <f t="shared" si="71"/>
        <v>0</v>
      </c>
      <c r="S455" s="33" t="str">
        <f t="shared" si="65"/>
        <v>PASS</v>
      </c>
      <c r="T455" s="33" t="b">
        <f t="shared" si="64"/>
        <v>0</v>
      </c>
      <c r="U455" s="33" t="str">
        <f t="shared" si="70"/>
        <v>PASS</v>
      </c>
      <c r="V455" s="33">
        <f>IF(AND(VLOOKUP(I455,Measures!B:I,7,FALSE)="Y",U455="PASS"),'Point Values'!$B$2,0)</f>
        <v>0</v>
      </c>
      <c r="W455" s="33">
        <f>IF(AND(VLOOKUP(I455,Measures!B:I,8,FALSE)="Y",U455="PASS"),'Point Values'!$B$3,0)</f>
        <v>0</v>
      </c>
      <c r="X455" s="33">
        <f>IF(AND(SUM(V455:W455)=0,U455="PASS"),'Point Values'!$B$4,0)</f>
        <v>0.5</v>
      </c>
      <c r="Y455" s="33">
        <f>IF(AND(SUM(V455:X455)=0,P455="GT",O455&gt;VLOOKUP(I455,'IIS Wide Rates'!G:I,3,FALSE)),'Point Values'!$B$5,IF(AND(SUM(V455:X455)=0,P455="LT",O455&lt;VLOOKUP(I455,'IIS Wide Rates'!G:I,3,FALSE)),'Point Values'!$B$5,0))</f>
        <v>0</v>
      </c>
      <c r="Z455" s="33">
        <f t="shared" si="72"/>
        <v>0.5</v>
      </c>
    </row>
    <row r="456" spans="1:26" x14ac:dyDescent="0.25">
      <c r="A456" t="s">
        <v>124</v>
      </c>
      <c r="B456" t="s">
        <v>1109</v>
      </c>
      <c r="C456" s="46">
        <v>0</v>
      </c>
      <c r="D456" s="46">
        <v>888</v>
      </c>
      <c r="I456" s="33" t="str">
        <f>VLOOKUP(LEFT(J456,7),Measures!K:L,2,FALSE)</f>
        <v>2.05</v>
      </c>
      <c r="J456" s="33" t="str">
        <f t="shared" si="66"/>
        <v>MQE0251 - Vaccination admin date is after lot expiration date</v>
      </c>
      <c r="K456" s="33" t="str">
        <f t="shared" si="67"/>
        <v>OpenEMR (Open Source)</v>
      </c>
      <c r="L456" s="33">
        <f>VLOOKUP(K456,'EHR-Patient Count'!K:M,2,FALSE)</f>
        <v>85</v>
      </c>
      <c r="M456" s="33">
        <f>VLOOKUP(K456,'EHR-Patient Count'!K:M,3,FALSE)</f>
        <v>4</v>
      </c>
      <c r="N456" s="33">
        <f t="shared" si="68"/>
        <v>0</v>
      </c>
      <c r="O456" s="37">
        <f t="shared" si="69"/>
        <v>0</v>
      </c>
      <c r="P456" s="33" t="str">
        <f>VLOOKUP(LEFT(J456,7),Measures!K:V,12,FALSE)</f>
        <v>LT</v>
      </c>
      <c r="Q456" s="33" t="str">
        <f>VLOOKUP(LEFT(J456,7),Measures!K:W,13,FALSE)</f>
        <v xml:space="preserve"> 1%</v>
      </c>
      <c r="R456" s="33" t="b">
        <f t="shared" si="71"/>
        <v>0</v>
      </c>
      <c r="S456" s="33" t="str">
        <f t="shared" si="65"/>
        <v>PASS</v>
      </c>
      <c r="T456" s="33" t="b">
        <f t="shared" si="64"/>
        <v>0</v>
      </c>
      <c r="U456" s="33" t="str">
        <f t="shared" si="70"/>
        <v>PASS</v>
      </c>
      <c r="V456" s="33">
        <f>IF(AND(VLOOKUP(I456,Measures!B:I,7,FALSE)="Y",U456="PASS"),'Point Values'!$B$2,0)</f>
        <v>0</v>
      </c>
      <c r="W456" s="33">
        <f>IF(AND(VLOOKUP(I456,Measures!B:I,8,FALSE)="Y",U456="PASS"),'Point Values'!$B$3,0)</f>
        <v>0</v>
      </c>
      <c r="X456" s="33">
        <f>IF(AND(SUM(V456:W456)=0,U456="PASS"),'Point Values'!$B$4,0)</f>
        <v>0.5</v>
      </c>
      <c r="Y456" s="33">
        <f>IF(AND(SUM(V456:X456)=0,P456="GT",O456&gt;VLOOKUP(I456,'IIS Wide Rates'!G:I,3,FALSE)),'Point Values'!$B$5,IF(AND(SUM(V456:X456)=0,P456="LT",O456&lt;VLOOKUP(I456,'IIS Wide Rates'!G:I,3,FALSE)),'Point Values'!$B$5,0))</f>
        <v>0</v>
      </c>
      <c r="Z456" s="33">
        <f t="shared" si="72"/>
        <v>0.5</v>
      </c>
    </row>
    <row r="457" spans="1:26" x14ac:dyDescent="0.25">
      <c r="A457" t="s">
        <v>124</v>
      </c>
      <c r="B457" t="s">
        <v>1096</v>
      </c>
      <c r="C457" s="46">
        <v>2</v>
      </c>
      <c r="D457" s="46">
        <v>23620</v>
      </c>
      <c r="I457" s="33" t="str">
        <f>VLOOKUP(LEFT(J457,7),Measures!K:L,2,FALSE)</f>
        <v>2.05</v>
      </c>
      <c r="J457" s="33" t="str">
        <f t="shared" si="66"/>
        <v>MQE0251 - Vaccination admin date is after lot expiration date</v>
      </c>
      <c r="K457" s="33" t="str">
        <f t="shared" si="67"/>
        <v>Athems Clinicals</v>
      </c>
      <c r="L457" s="33">
        <f>VLOOKUP(K457,'EHR-Patient Count'!K:M,2,FALSE)</f>
        <v>3619</v>
      </c>
      <c r="M457" s="33">
        <f>VLOOKUP(K457,'EHR-Patient Count'!K:M,3,FALSE)</f>
        <v>8</v>
      </c>
      <c r="N457" s="33">
        <f t="shared" si="68"/>
        <v>2</v>
      </c>
      <c r="O457" s="37">
        <f t="shared" si="69"/>
        <v>8.467400508044031E-5</v>
      </c>
      <c r="P457" s="33" t="str">
        <f>VLOOKUP(LEFT(J457,7),Measures!K:V,12,FALSE)</f>
        <v>LT</v>
      </c>
      <c r="Q457" s="33" t="str">
        <f>VLOOKUP(LEFT(J457,7),Measures!K:W,13,FALSE)</f>
        <v xml:space="preserve"> 1%</v>
      </c>
      <c r="R457" s="33" t="b">
        <f t="shared" si="71"/>
        <v>0</v>
      </c>
      <c r="S457" s="33" t="str">
        <f t="shared" si="65"/>
        <v>PASS</v>
      </c>
      <c r="T457" s="33" t="b">
        <f t="shared" si="64"/>
        <v>0</v>
      </c>
      <c r="U457" s="33" t="str">
        <f t="shared" si="70"/>
        <v>PASS</v>
      </c>
      <c r="V457" s="33">
        <f>IF(AND(VLOOKUP(I457,Measures!B:I,7,FALSE)="Y",U457="PASS"),'Point Values'!$B$2,0)</f>
        <v>0</v>
      </c>
      <c r="W457" s="33">
        <f>IF(AND(VLOOKUP(I457,Measures!B:I,8,FALSE)="Y",U457="PASS"),'Point Values'!$B$3,0)</f>
        <v>0</v>
      </c>
      <c r="X457" s="33">
        <f>IF(AND(SUM(V457:W457)=0,U457="PASS"),'Point Values'!$B$4,0)</f>
        <v>0.5</v>
      </c>
      <c r="Y457" s="33">
        <f>IF(AND(SUM(V457:X457)=0,P457="GT",O457&gt;VLOOKUP(I457,'IIS Wide Rates'!G:I,3,FALSE)),'Point Values'!$B$5,IF(AND(SUM(V457:X457)=0,P457="LT",O457&lt;VLOOKUP(I457,'IIS Wide Rates'!G:I,3,FALSE)),'Point Values'!$B$5,0))</f>
        <v>0</v>
      </c>
      <c r="Z457" s="33">
        <f t="shared" si="72"/>
        <v>0.5</v>
      </c>
    </row>
    <row r="458" spans="1:26" x14ac:dyDescent="0.25">
      <c r="A458" t="s">
        <v>124</v>
      </c>
      <c r="B458" t="s">
        <v>1100</v>
      </c>
      <c r="C458" s="46">
        <v>0</v>
      </c>
      <c r="D458" s="46">
        <v>1127</v>
      </c>
      <c r="I458" s="33" t="str">
        <f>VLOOKUP(LEFT(J458,7),Measures!K:L,2,FALSE)</f>
        <v>2.05</v>
      </c>
      <c r="J458" s="33" t="str">
        <f t="shared" si="66"/>
        <v>MQE0251 - Vaccination admin date is after lot expiration date</v>
      </c>
      <c r="K458" s="33" t="str">
        <f t="shared" si="67"/>
        <v>MEDITECH Expanse</v>
      </c>
      <c r="L458" s="33">
        <f>VLOOKUP(K458,'EHR-Patient Count'!K:M,2,FALSE)</f>
        <v>104</v>
      </c>
      <c r="M458" s="33">
        <f>VLOOKUP(K458,'EHR-Patient Count'!K:M,3,FALSE)</f>
        <v>3</v>
      </c>
      <c r="N458" s="33">
        <f t="shared" si="68"/>
        <v>0</v>
      </c>
      <c r="O458" s="37">
        <f t="shared" si="69"/>
        <v>0</v>
      </c>
      <c r="P458" s="33" t="str">
        <f>VLOOKUP(LEFT(J458,7),Measures!K:V,12,FALSE)</f>
        <v>LT</v>
      </c>
      <c r="Q458" s="33" t="str">
        <f>VLOOKUP(LEFT(J458,7),Measures!K:W,13,FALSE)</f>
        <v xml:space="preserve"> 1%</v>
      </c>
      <c r="R458" s="33" t="b">
        <f t="shared" si="71"/>
        <v>0</v>
      </c>
      <c r="S458" s="33" t="str">
        <f t="shared" si="65"/>
        <v>PASS</v>
      </c>
      <c r="T458" s="33" t="b">
        <f t="shared" si="64"/>
        <v>0</v>
      </c>
      <c r="U458" s="33" t="str">
        <f t="shared" si="70"/>
        <v>PASS</v>
      </c>
      <c r="V458" s="33">
        <f>IF(AND(VLOOKUP(I458,Measures!B:I,7,FALSE)="Y",U458="PASS"),'Point Values'!$B$2,0)</f>
        <v>0</v>
      </c>
      <c r="W458" s="33">
        <f>IF(AND(VLOOKUP(I458,Measures!B:I,8,FALSE)="Y",U458="PASS"),'Point Values'!$B$3,0)</f>
        <v>0</v>
      </c>
      <c r="X458" s="33">
        <f>IF(AND(SUM(V458:W458)=0,U458="PASS"),'Point Values'!$B$4,0)</f>
        <v>0.5</v>
      </c>
      <c r="Y458" s="33">
        <f>IF(AND(SUM(V458:X458)=0,P458="GT",O458&gt;VLOOKUP(I458,'IIS Wide Rates'!G:I,3,FALSE)),'Point Values'!$B$5,IF(AND(SUM(V458:X458)=0,P458="LT",O458&lt;VLOOKUP(I458,'IIS Wide Rates'!G:I,3,FALSE)),'Point Values'!$B$5,0))</f>
        <v>0</v>
      </c>
      <c r="Z458" s="33">
        <f t="shared" si="72"/>
        <v>0.5</v>
      </c>
    </row>
    <row r="459" spans="1:26" x14ac:dyDescent="0.25">
      <c r="A459" t="s">
        <v>124</v>
      </c>
      <c r="B459" t="s">
        <v>1103</v>
      </c>
      <c r="C459" s="46">
        <v>0</v>
      </c>
      <c r="D459" s="46">
        <v>1701</v>
      </c>
      <c r="I459" s="33" t="str">
        <f>VLOOKUP(LEFT(J459,7),Measures!K:L,2,FALSE)</f>
        <v>2.05</v>
      </c>
      <c r="J459" s="33" t="str">
        <f t="shared" si="66"/>
        <v>MQE0251 - Vaccination admin date is after lot expiration date</v>
      </c>
      <c r="K459" s="33" t="str">
        <f t="shared" si="67"/>
        <v>DrChrono EHR</v>
      </c>
      <c r="L459" s="33">
        <f>VLOOKUP(K459,'EHR-Patient Count'!K:M,2,FALSE)</f>
        <v>146</v>
      </c>
      <c r="M459" s="33">
        <f>VLOOKUP(K459,'EHR-Patient Count'!K:M,3,FALSE)</f>
        <v>3</v>
      </c>
      <c r="N459" s="33">
        <f t="shared" si="68"/>
        <v>0</v>
      </c>
      <c r="O459" s="37">
        <f t="shared" si="69"/>
        <v>0</v>
      </c>
      <c r="P459" s="33" t="str">
        <f>VLOOKUP(LEFT(J459,7),Measures!K:V,12,FALSE)</f>
        <v>LT</v>
      </c>
      <c r="Q459" s="33" t="str">
        <f>VLOOKUP(LEFT(J459,7),Measures!K:W,13,FALSE)</f>
        <v xml:space="preserve"> 1%</v>
      </c>
      <c r="R459" s="33" t="b">
        <f t="shared" si="71"/>
        <v>0</v>
      </c>
      <c r="S459" s="33" t="str">
        <f t="shared" si="65"/>
        <v>PASS</v>
      </c>
      <c r="T459" s="33" t="b">
        <f t="shared" si="64"/>
        <v>0</v>
      </c>
      <c r="U459" s="33" t="str">
        <f t="shared" si="70"/>
        <v>PASS</v>
      </c>
      <c r="V459" s="33">
        <f>IF(AND(VLOOKUP(I459,Measures!B:I,7,FALSE)="Y",U459="PASS"),'Point Values'!$B$2,0)</f>
        <v>0</v>
      </c>
      <c r="W459" s="33">
        <f>IF(AND(VLOOKUP(I459,Measures!B:I,8,FALSE)="Y",U459="PASS"),'Point Values'!$B$3,0)</f>
        <v>0</v>
      </c>
      <c r="X459" s="33">
        <f>IF(AND(SUM(V459:W459)=0,U459="PASS"),'Point Values'!$B$4,0)</f>
        <v>0.5</v>
      </c>
      <c r="Y459" s="33">
        <f>IF(AND(SUM(V459:X459)=0,P459="GT",O459&gt;VLOOKUP(I459,'IIS Wide Rates'!G:I,3,FALSE)),'Point Values'!$B$5,IF(AND(SUM(V459:X459)=0,P459="LT",O459&lt;VLOOKUP(I459,'IIS Wide Rates'!G:I,3,FALSE)),'Point Values'!$B$5,0))</f>
        <v>0</v>
      </c>
      <c r="Z459" s="33">
        <f t="shared" si="72"/>
        <v>0.5</v>
      </c>
    </row>
    <row r="460" spans="1:26" x14ac:dyDescent="0.25">
      <c r="A460" t="s">
        <v>124</v>
      </c>
      <c r="B460" t="s">
        <v>1108</v>
      </c>
      <c r="C460" s="46">
        <v>0</v>
      </c>
      <c r="D460" s="46">
        <v>262</v>
      </c>
      <c r="I460" s="33" t="str">
        <f>VLOOKUP(LEFT(J460,7),Measures!K:L,2,FALSE)</f>
        <v>2.05</v>
      </c>
      <c r="J460" s="33" t="str">
        <f t="shared" si="66"/>
        <v>MQE0251 - Vaccination admin date is after lot expiration date</v>
      </c>
      <c r="K460" s="33" t="str">
        <f t="shared" si="67"/>
        <v>MatrixCare EHR</v>
      </c>
      <c r="L460" s="33">
        <f>VLOOKUP(K460,'EHR-Patient Count'!K:M,2,FALSE)</f>
        <v>55</v>
      </c>
      <c r="M460" s="33">
        <f>VLOOKUP(K460,'EHR-Patient Count'!K:M,3,FALSE)</f>
        <v>5</v>
      </c>
      <c r="N460" s="33">
        <f t="shared" si="68"/>
        <v>0</v>
      </c>
      <c r="O460" s="37">
        <f t="shared" si="69"/>
        <v>0</v>
      </c>
      <c r="P460" s="33" t="str">
        <f>VLOOKUP(LEFT(J460,7),Measures!K:V,12,FALSE)</f>
        <v>LT</v>
      </c>
      <c r="Q460" s="33" t="str">
        <f>VLOOKUP(LEFT(J460,7),Measures!K:W,13,FALSE)</f>
        <v xml:space="preserve"> 1%</v>
      </c>
      <c r="R460" s="33" t="b">
        <f t="shared" si="71"/>
        <v>0</v>
      </c>
      <c r="S460" s="33" t="str">
        <f t="shared" si="65"/>
        <v>PASS</v>
      </c>
      <c r="T460" s="33" t="b">
        <f t="shared" si="64"/>
        <v>0</v>
      </c>
      <c r="U460" s="33" t="str">
        <f t="shared" si="70"/>
        <v>PASS</v>
      </c>
      <c r="V460" s="33">
        <f>IF(AND(VLOOKUP(I460,Measures!B:I,7,FALSE)="Y",U460="PASS"),'Point Values'!$B$2,0)</f>
        <v>0</v>
      </c>
      <c r="W460" s="33">
        <f>IF(AND(VLOOKUP(I460,Measures!B:I,8,FALSE)="Y",U460="PASS"),'Point Values'!$B$3,0)</f>
        <v>0</v>
      </c>
      <c r="X460" s="33">
        <f>IF(AND(SUM(V460:W460)=0,U460="PASS"),'Point Values'!$B$4,0)</f>
        <v>0.5</v>
      </c>
      <c r="Y460" s="33">
        <f>IF(AND(SUM(V460:X460)=0,P460="GT",O460&gt;VLOOKUP(I460,'IIS Wide Rates'!G:I,3,FALSE)),'Point Values'!$B$5,IF(AND(SUM(V460:X460)=0,P460="LT",O460&lt;VLOOKUP(I460,'IIS Wide Rates'!G:I,3,FALSE)),'Point Values'!$B$5,0))</f>
        <v>0</v>
      </c>
      <c r="Z460" s="33">
        <f t="shared" si="72"/>
        <v>0.5</v>
      </c>
    </row>
    <row r="461" spans="1:26" x14ac:dyDescent="0.25">
      <c r="A461" t="s">
        <v>124</v>
      </c>
      <c r="B461" t="s">
        <v>1099</v>
      </c>
      <c r="C461" s="46">
        <v>4</v>
      </c>
      <c r="D461" s="46">
        <v>2617</v>
      </c>
      <c r="I461" s="33" t="str">
        <f>VLOOKUP(LEFT(J461,7),Measures!K:L,2,FALSE)</f>
        <v>2.05</v>
      </c>
      <c r="J461" s="33" t="str">
        <f t="shared" si="66"/>
        <v>MQE0251 - Vaccination admin date is after lot expiration date</v>
      </c>
      <c r="K461" s="33" t="str">
        <f t="shared" si="67"/>
        <v>Veradigm EHR (formerly Allscripts)</v>
      </c>
      <c r="L461" s="33">
        <f>VLOOKUP(K461,'EHR-Patient Count'!K:M,2,FALSE)</f>
        <v>369</v>
      </c>
      <c r="M461" s="33">
        <f>VLOOKUP(K461,'EHR-Patient Count'!K:M,3,FALSE)</f>
        <v>13</v>
      </c>
      <c r="N461" s="33">
        <f t="shared" si="68"/>
        <v>4</v>
      </c>
      <c r="O461" s="37">
        <f t="shared" si="69"/>
        <v>1.5284677111196026E-3</v>
      </c>
      <c r="P461" s="33" t="str">
        <f>VLOOKUP(LEFT(J461,7),Measures!K:V,12,FALSE)</f>
        <v>LT</v>
      </c>
      <c r="Q461" s="33" t="str">
        <f>VLOOKUP(LEFT(J461,7),Measures!K:W,13,FALSE)</f>
        <v xml:space="preserve"> 1%</v>
      </c>
      <c r="R461" s="33" t="b">
        <f t="shared" si="71"/>
        <v>0</v>
      </c>
      <c r="S461" s="33" t="str">
        <f t="shared" si="65"/>
        <v>PASS</v>
      </c>
      <c r="T461" s="33" t="b">
        <f t="shared" si="64"/>
        <v>0</v>
      </c>
      <c r="U461" s="33" t="str">
        <f t="shared" si="70"/>
        <v>PASS</v>
      </c>
      <c r="V461" s="33">
        <f>IF(AND(VLOOKUP(I461,Measures!B:I,7,FALSE)="Y",U461="PASS"),'Point Values'!$B$2,0)</f>
        <v>0</v>
      </c>
      <c r="W461" s="33">
        <f>IF(AND(VLOOKUP(I461,Measures!B:I,8,FALSE)="Y",U461="PASS"),'Point Values'!$B$3,0)</f>
        <v>0</v>
      </c>
      <c r="X461" s="33">
        <f>IF(AND(SUM(V461:W461)=0,U461="PASS"),'Point Values'!$B$4,0)</f>
        <v>0.5</v>
      </c>
      <c r="Y461" s="33">
        <f>IF(AND(SUM(V461:X461)=0,P461="GT",O461&gt;VLOOKUP(I461,'IIS Wide Rates'!G:I,3,FALSE)),'Point Values'!$B$5,IF(AND(SUM(V461:X461)=0,P461="LT",O461&lt;VLOOKUP(I461,'IIS Wide Rates'!G:I,3,FALSE)),'Point Values'!$B$5,0))</f>
        <v>0</v>
      </c>
      <c r="Z461" s="33">
        <f t="shared" si="72"/>
        <v>0.5</v>
      </c>
    </row>
    <row r="462" spans="1:26" x14ac:dyDescent="0.25">
      <c r="A462" t="s">
        <v>124</v>
      </c>
      <c r="B462" t="s">
        <v>1095</v>
      </c>
      <c r="C462" s="46">
        <v>0</v>
      </c>
      <c r="D462" s="46">
        <v>64</v>
      </c>
      <c r="I462" s="33" t="str">
        <f>VLOOKUP(LEFT(J462,7),Measures!K:L,2,FALSE)</f>
        <v>2.05</v>
      </c>
      <c r="J462" s="33" t="str">
        <f t="shared" si="66"/>
        <v>MQE0251 - Vaccination admin date is after lot expiration date</v>
      </c>
      <c r="K462" s="33" t="str">
        <f t="shared" si="67"/>
        <v>Epic Systems (EpicCare)</v>
      </c>
      <c r="L462" s="33">
        <f>VLOOKUP(K462,'EHR-Patient Count'!K:M,2,FALSE)</f>
        <v>14</v>
      </c>
      <c r="M462" s="33">
        <f>VLOOKUP(K462,'EHR-Patient Count'!K:M,3,FALSE)</f>
        <v>1</v>
      </c>
      <c r="N462" s="33">
        <f t="shared" si="68"/>
        <v>0</v>
      </c>
      <c r="O462" s="37">
        <f t="shared" si="69"/>
        <v>0</v>
      </c>
      <c r="P462" s="33" t="str">
        <f>VLOOKUP(LEFT(J462,7),Measures!K:V,12,FALSE)</f>
        <v>LT</v>
      </c>
      <c r="Q462" s="33" t="str">
        <f>VLOOKUP(LEFT(J462,7),Measures!K:W,13,FALSE)</f>
        <v xml:space="preserve"> 1%</v>
      </c>
      <c r="R462" s="33" t="b">
        <f t="shared" si="71"/>
        <v>0</v>
      </c>
      <c r="S462" s="33" t="str">
        <f t="shared" si="65"/>
        <v>PASS</v>
      </c>
      <c r="T462" s="33" t="b">
        <f t="shared" si="64"/>
        <v>0</v>
      </c>
      <c r="U462" s="33" t="str">
        <f t="shared" si="70"/>
        <v>PASS</v>
      </c>
      <c r="V462" s="33">
        <f>IF(AND(VLOOKUP(I462,Measures!B:I,7,FALSE)="Y",U462="PASS"),'Point Values'!$B$2,0)</f>
        <v>0</v>
      </c>
      <c r="W462" s="33">
        <f>IF(AND(VLOOKUP(I462,Measures!B:I,8,FALSE)="Y",U462="PASS"),'Point Values'!$B$3,0)</f>
        <v>0</v>
      </c>
      <c r="X462" s="33">
        <f>IF(AND(SUM(V462:W462)=0,U462="PASS"),'Point Values'!$B$4,0)</f>
        <v>0.5</v>
      </c>
      <c r="Y462" s="33">
        <f>IF(AND(SUM(V462:X462)=0,P462="GT",O462&gt;VLOOKUP(I462,'IIS Wide Rates'!G:I,3,FALSE)),'Point Values'!$B$5,IF(AND(SUM(V462:X462)=0,P462="LT",O462&lt;VLOOKUP(I462,'IIS Wide Rates'!G:I,3,FALSE)),'Point Values'!$B$5,0))</f>
        <v>0</v>
      </c>
      <c r="Z462" s="33">
        <f t="shared" si="72"/>
        <v>0.5</v>
      </c>
    </row>
    <row r="463" spans="1:26" x14ac:dyDescent="0.25">
      <c r="A463" t="s">
        <v>124</v>
      </c>
      <c r="B463" t="s">
        <v>1098</v>
      </c>
      <c r="C463" s="46">
        <v>0</v>
      </c>
      <c r="D463" s="46">
        <v>25</v>
      </c>
      <c r="I463" s="33" t="str">
        <f>VLOOKUP(LEFT(J463,7),Measures!K:L,2,FALSE)</f>
        <v>2.05</v>
      </c>
      <c r="J463" s="33" t="str">
        <f t="shared" si="66"/>
        <v>MQE0251 - Vaccination admin date is after lot expiration date</v>
      </c>
      <c r="K463" s="33" t="str">
        <f t="shared" si="67"/>
        <v>NextGen Enterprise EHR</v>
      </c>
      <c r="L463" s="33">
        <f>VLOOKUP(K463,'EHR-Patient Count'!K:M,2,FALSE)</f>
        <v>5</v>
      </c>
      <c r="M463" s="33">
        <f>VLOOKUP(K463,'EHR-Patient Count'!K:M,3,FALSE)</f>
        <v>2</v>
      </c>
      <c r="N463" s="33">
        <f t="shared" si="68"/>
        <v>0</v>
      </c>
      <c r="O463" s="37">
        <f t="shared" si="69"/>
        <v>0</v>
      </c>
      <c r="P463" s="33" t="str">
        <f>VLOOKUP(LEFT(J463,7),Measures!K:V,12,FALSE)</f>
        <v>LT</v>
      </c>
      <c r="Q463" s="33" t="str">
        <f>VLOOKUP(LEFT(J463,7),Measures!K:W,13,FALSE)</f>
        <v xml:space="preserve"> 1%</v>
      </c>
      <c r="R463" s="33" t="b">
        <f t="shared" si="71"/>
        <v>0</v>
      </c>
      <c r="S463" s="33" t="str">
        <f t="shared" si="65"/>
        <v>PASS</v>
      </c>
      <c r="T463" s="33" t="b">
        <f t="shared" si="64"/>
        <v>0</v>
      </c>
      <c r="U463" s="33" t="str">
        <f t="shared" si="70"/>
        <v>PASS</v>
      </c>
      <c r="V463" s="33">
        <f>IF(AND(VLOOKUP(I463,Measures!B:I,7,FALSE)="Y",U463="PASS"),'Point Values'!$B$2,0)</f>
        <v>0</v>
      </c>
      <c r="W463" s="33">
        <f>IF(AND(VLOOKUP(I463,Measures!B:I,8,FALSE)="Y",U463="PASS"),'Point Values'!$B$3,0)</f>
        <v>0</v>
      </c>
      <c r="X463" s="33">
        <f>IF(AND(SUM(V463:W463)=0,U463="PASS"),'Point Values'!$B$4,0)</f>
        <v>0.5</v>
      </c>
      <c r="Y463" s="33">
        <f>IF(AND(SUM(V463:X463)=0,P463="GT",O463&gt;VLOOKUP(I463,'IIS Wide Rates'!G:I,3,FALSE)),'Point Values'!$B$5,IF(AND(SUM(V463:X463)=0,P463="LT",O463&lt;VLOOKUP(I463,'IIS Wide Rates'!G:I,3,FALSE)),'Point Values'!$B$5,0))</f>
        <v>0</v>
      </c>
      <c r="Z463" s="33">
        <f t="shared" si="72"/>
        <v>0.5</v>
      </c>
    </row>
    <row r="464" spans="1:26" x14ac:dyDescent="0.25">
      <c r="A464" t="s">
        <v>124</v>
      </c>
      <c r="B464" t="s">
        <v>1101</v>
      </c>
      <c r="C464" s="46">
        <v>0</v>
      </c>
      <c r="D464" s="46">
        <v>39</v>
      </c>
      <c r="I464" s="33" t="str">
        <f>VLOOKUP(LEFT(J464,7),Measures!K:L,2,FALSE)</f>
        <v>2.05</v>
      </c>
      <c r="J464" s="33" t="str">
        <f t="shared" si="66"/>
        <v>MQE0251 - Vaccination admin date is after lot expiration date</v>
      </c>
      <c r="K464" s="33" t="str">
        <f t="shared" si="67"/>
        <v>Greenway Health (Prime Suite)</v>
      </c>
      <c r="L464" s="33">
        <f>VLOOKUP(K464,'EHR-Patient Count'!K:M,2,FALSE)</f>
        <v>9</v>
      </c>
      <c r="M464" s="33">
        <f>VLOOKUP(K464,'EHR-Patient Count'!K:M,3,FALSE)</f>
        <v>1</v>
      </c>
      <c r="N464" s="33">
        <f t="shared" si="68"/>
        <v>0</v>
      </c>
      <c r="O464" s="37">
        <f t="shared" si="69"/>
        <v>0</v>
      </c>
      <c r="P464" s="33" t="str">
        <f>VLOOKUP(LEFT(J464,7),Measures!K:V,12,FALSE)</f>
        <v>LT</v>
      </c>
      <c r="Q464" s="33" t="str">
        <f>VLOOKUP(LEFT(J464,7),Measures!K:W,13,FALSE)</f>
        <v xml:space="preserve"> 1%</v>
      </c>
      <c r="R464" s="33" t="b">
        <f t="shared" si="71"/>
        <v>0</v>
      </c>
      <c r="S464" s="33" t="str">
        <f t="shared" si="65"/>
        <v>PASS</v>
      </c>
      <c r="T464" s="33" t="b">
        <f t="shared" si="64"/>
        <v>0</v>
      </c>
      <c r="U464" s="33" t="str">
        <f t="shared" si="70"/>
        <v>PASS</v>
      </c>
      <c r="V464" s="33">
        <f>IF(AND(VLOOKUP(I464,Measures!B:I,7,FALSE)="Y",U464="PASS"),'Point Values'!$B$2,0)</f>
        <v>0</v>
      </c>
      <c r="W464" s="33">
        <f>IF(AND(VLOOKUP(I464,Measures!B:I,8,FALSE)="Y",U464="PASS"),'Point Values'!$B$3,0)</f>
        <v>0</v>
      </c>
      <c r="X464" s="33">
        <f>IF(AND(SUM(V464:W464)=0,U464="PASS"),'Point Values'!$B$4,0)</f>
        <v>0.5</v>
      </c>
      <c r="Y464" s="33">
        <f>IF(AND(SUM(V464:X464)=0,P464="GT",O464&gt;VLOOKUP(I464,'IIS Wide Rates'!G:I,3,FALSE)),'Point Values'!$B$5,IF(AND(SUM(V464:X464)=0,P464="LT",O464&lt;VLOOKUP(I464,'IIS Wide Rates'!G:I,3,FALSE)),'Point Values'!$B$5,0))</f>
        <v>0</v>
      </c>
      <c r="Z464" s="33">
        <f t="shared" si="72"/>
        <v>0.5</v>
      </c>
    </row>
    <row r="465" spans="1:26" x14ac:dyDescent="0.25">
      <c r="A465" t="s">
        <v>124</v>
      </c>
      <c r="B465" t="s">
        <v>1105</v>
      </c>
      <c r="C465" s="46">
        <v>0</v>
      </c>
      <c r="D465" s="46">
        <v>3</v>
      </c>
      <c r="I465" s="33" t="str">
        <f>VLOOKUP(LEFT(J465,7),Measures!K:L,2,FALSE)</f>
        <v>2.05</v>
      </c>
      <c r="J465" s="33" t="str">
        <f t="shared" si="66"/>
        <v>MQE0251 - Vaccination admin date is after lot expiration date</v>
      </c>
      <c r="K465" s="33" t="str">
        <f t="shared" si="67"/>
        <v>CompuGroup Medical (CGM APRIMA)</v>
      </c>
      <c r="L465" s="33">
        <f>VLOOKUP(K465,'EHR-Patient Count'!K:M,2,FALSE)</f>
        <v>2</v>
      </c>
      <c r="M465" s="33">
        <f>VLOOKUP(K465,'EHR-Patient Count'!K:M,3,FALSE)</f>
        <v>1</v>
      </c>
      <c r="N465" s="33">
        <f t="shared" si="68"/>
        <v>0</v>
      </c>
      <c r="O465" s="37">
        <f t="shared" si="69"/>
        <v>0</v>
      </c>
      <c r="P465" s="33" t="str">
        <f>VLOOKUP(LEFT(J465,7),Measures!K:V,12,FALSE)</f>
        <v>LT</v>
      </c>
      <c r="Q465" s="33" t="str">
        <f>VLOOKUP(LEFT(J465,7),Measures!K:W,13,FALSE)</f>
        <v xml:space="preserve"> 1%</v>
      </c>
      <c r="R465" s="33" t="b">
        <f t="shared" si="71"/>
        <v>0</v>
      </c>
      <c r="S465" s="33" t="str">
        <f t="shared" si="65"/>
        <v>PASS</v>
      </c>
      <c r="T465" s="33" t="b">
        <f t="shared" si="64"/>
        <v>0</v>
      </c>
      <c r="U465" s="33" t="str">
        <f t="shared" si="70"/>
        <v>PASS</v>
      </c>
      <c r="V465" s="33">
        <f>IF(AND(VLOOKUP(I465,Measures!B:I,7,FALSE)="Y",U465="PASS"),'Point Values'!$B$2,0)</f>
        <v>0</v>
      </c>
      <c r="W465" s="33">
        <f>IF(AND(VLOOKUP(I465,Measures!B:I,8,FALSE)="Y",U465="PASS"),'Point Values'!$B$3,0)</f>
        <v>0</v>
      </c>
      <c r="X465" s="33">
        <f>IF(AND(SUM(V465:W465)=0,U465="PASS"),'Point Values'!$B$4,0)</f>
        <v>0.5</v>
      </c>
      <c r="Y465" s="33">
        <f>IF(AND(SUM(V465:X465)=0,P465="GT",O465&gt;VLOOKUP(I465,'IIS Wide Rates'!G:I,3,FALSE)),'Point Values'!$B$5,IF(AND(SUM(V465:X465)=0,P465="LT",O465&lt;VLOOKUP(I465,'IIS Wide Rates'!G:I,3,FALSE)),'Point Values'!$B$5,0))</f>
        <v>0</v>
      </c>
      <c r="Z465" s="33">
        <f t="shared" si="72"/>
        <v>0.5</v>
      </c>
    </row>
    <row r="466" spans="1:26" x14ac:dyDescent="0.25">
      <c r="A466" t="s">
        <v>126</v>
      </c>
      <c r="B466" t="s">
        <v>52</v>
      </c>
      <c r="C466" s="46">
        <v>2</v>
      </c>
      <c r="D466" s="46">
        <v>3157</v>
      </c>
      <c r="I466" s="33" t="str">
        <f>VLOOKUP(LEFT(J466,7),Measures!K:L,2,FALSE)</f>
        <v>2.06</v>
      </c>
      <c r="J466" s="33" t="str">
        <f t="shared" si="66"/>
        <v>MQE0255 - Vaccination admin date is before birth</v>
      </c>
      <c r="K466" s="33" t="str">
        <f t="shared" si="67"/>
        <v>No EHR Specified</v>
      </c>
      <c r="L466" s="33">
        <f>VLOOKUP(K466,'EHR-Patient Count'!K:M,2,FALSE)</f>
        <v>537</v>
      </c>
      <c r="M466" s="33">
        <f>VLOOKUP(K466,'EHR-Patient Count'!K:M,3,FALSE)</f>
        <v>20</v>
      </c>
      <c r="N466" s="33">
        <f t="shared" si="68"/>
        <v>2</v>
      </c>
      <c r="O466" s="37">
        <f t="shared" si="69"/>
        <v>6.3351282863477985E-4</v>
      </c>
      <c r="P466" s="33" t="str">
        <f>VLOOKUP(LEFT(J466,7),Measures!K:V,12,FALSE)</f>
        <v>LT</v>
      </c>
      <c r="Q466" s="33" t="str">
        <f>VLOOKUP(LEFT(J466,7),Measures!K:W,13,FALSE)</f>
        <v xml:space="preserve"> 1%</v>
      </c>
      <c r="R466" s="33" t="b">
        <f t="shared" si="71"/>
        <v>0</v>
      </c>
      <c r="S466" s="33" t="str">
        <f t="shared" si="65"/>
        <v>PASS</v>
      </c>
      <c r="T466" s="33" t="b">
        <f t="shared" si="64"/>
        <v>0</v>
      </c>
      <c r="U466" s="33" t="str">
        <f t="shared" si="70"/>
        <v>PASS</v>
      </c>
      <c r="V466" s="33">
        <f>IF(AND(VLOOKUP(I466,Measures!B:I,7,FALSE)="Y",U466="PASS"),'Point Values'!$B$2,0)</f>
        <v>1</v>
      </c>
      <c r="W466" s="33">
        <f>IF(AND(VLOOKUP(I466,Measures!B:I,8,FALSE)="Y",U466="PASS"),'Point Values'!$B$3,0)</f>
        <v>0</v>
      </c>
      <c r="X466" s="33">
        <f>IF(AND(SUM(V466:W466)=0,U466="PASS"),'Point Values'!$B$4,0)</f>
        <v>0</v>
      </c>
      <c r="Y466" s="33">
        <f>IF(AND(SUM(V466:X466)=0,P466="GT",O466&gt;VLOOKUP(I466,'IIS Wide Rates'!G:I,3,FALSE)),'Point Values'!$B$5,IF(AND(SUM(V466:X466)=0,P466="LT",O466&lt;VLOOKUP(I466,'IIS Wide Rates'!G:I,3,FALSE)),'Point Values'!$B$5,0))</f>
        <v>0</v>
      </c>
      <c r="Z466" s="33">
        <f t="shared" si="72"/>
        <v>1</v>
      </c>
    </row>
    <row r="467" spans="1:26" x14ac:dyDescent="0.25">
      <c r="A467" t="s">
        <v>126</v>
      </c>
      <c r="B467" t="s">
        <v>1107</v>
      </c>
      <c r="C467" s="46">
        <v>1</v>
      </c>
      <c r="D467" s="46">
        <v>3062</v>
      </c>
      <c r="I467" s="33" t="str">
        <f>VLOOKUP(LEFT(J467,7),Measures!K:L,2,FALSE)</f>
        <v>2.06</v>
      </c>
      <c r="J467" s="33" t="str">
        <f t="shared" si="66"/>
        <v>MQE0255 - Vaccination admin date is before birth</v>
      </c>
      <c r="K467" s="33" t="str">
        <f t="shared" si="67"/>
        <v>NetSmart MyEvolv</v>
      </c>
      <c r="L467" s="33">
        <f>VLOOKUP(K467,'EHR-Patient Count'!K:M,2,FALSE)</f>
        <v>1995</v>
      </c>
      <c r="M467" s="33">
        <f>VLOOKUP(K467,'EHR-Patient Count'!K:M,3,FALSE)</f>
        <v>8</v>
      </c>
      <c r="N467" s="33">
        <f t="shared" si="68"/>
        <v>1</v>
      </c>
      <c r="O467" s="37">
        <f t="shared" si="69"/>
        <v>3.2658393207054214E-4</v>
      </c>
      <c r="P467" s="33" t="str">
        <f>VLOOKUP(LEFT(J467,7),Measures!K:V,12,FALSE)</f>
        <v>LT</v>
      </c>
      <c r="Q467" s="33" t="str">
        <f>VLOOKUP(LEFT(J467,7),Measures!K:W,13,FALSE)</f>
        <v xml:space="preserve"> 1%</v>
      </c>
      <c r="R467" s="33" t="b">
        <f t="shared" si="71"/>
        <v>0</v>
      </c>
      <c r="S467" s="33" t="str">
        <f t="shared" si="65"/>
        <v>PASS</v>
      </c>
      <c r="T467" s="33" t="b">
        <f t="shared" ref="T467:T481" si="73">IF(Q467="NA","NA")</f>
        <v>0</v>
      </c>
      <c r="U467" s="33" t="str">
        <f t="shared" si="70"/>
        <v>PASS</v>
      </c>
      <c r="V467" s="33">
        <f>IF(AND(VLOOKUP(I467,Measures!B:I,7,FALSE)="Y",U467="PASS"),'Point Values'!$B$2,0)</f>
        <v>1</v>
      </c>
      <c r="W467" s="33">
        <f>IF(AND(VLOOKUP(I467,Measures!B:I,8,FALSE)="Y",U467="PASS"),'Point Values'!$B$3,0)</f>
        <v>0</v>
      </c>
      <c r="X467" s="33">
        <f>IF(AND(SUM(V467:W467)=0,U467="PASS"),'Point Values'!$B$4,0)</f>
        <v>0</v>
      </c>
      <c r="Y467" s="33">
        <f>IF(AND(SUM(V467:X467)=0,P467="GT",O467&gt;VLOOKUP(I467,'IIS Wide Rates'!G:I,3,FALSE)),'Point Values'!$B$5,IF(AND(SUM(V467:X467)=0,P467="LT",O467&lt;VLOOKUP(I467,'IIS Wide Rates'!G:I,3,FALSE)),'Point Values'!$B$5,0))</f>
        <v>0</v>
      </c>
      <c r="Z467" s="33">
        <f t="shared" si="72"/>
        <v>1</v>
      </c>
    </row>
    <row r="468" spans="1:26" x14ac:dyDescent="0.25">
      <c r="A468" t="s">
        <v>126</v>
      </c>
      <c r="B468" t="s">
        <v>1104</v>
      </c>
      <c r="C468" s="46">
        <v>1</v>
      </c>
      <c r="D468" s="46">
        <v>129873</v>
      </c>
      <c r="I468" s="33" t="str">
        <f>VLOOKUP(LEFT(J468,7),Measures!K:L,2,FALSE)</f>
        <v>2.06</v>
      </c>
      <c r="J468" s="33" t="str">
        <f t="shared" si="66"/>
        <v>MQE0255 - Vaccination admin date is before birth</v>
      </c>
      <c r="K468" s="33" t="str">
        <f t="shared" si="67"/>
        <v>Azalea Health EHR</v>
      </c>
      <c r="L468" s="33">
        <f>VLOOKUP(K468,'EHR-Patient Count'!K:M,2,FALSE)</f>
        <v>18286</v>
      </c>
      <c r="M468" s="33">
        <f>VLOOKUP(K468,'EHR-Patient Count'!K:M,3,FALSE)</f>
        <v>116</v>
      </c>
      <c r="N468" s="33">
        <f t="shared" si="68"/>
        <v>1</v>
      </c>
      <c r="O468" s="37">
        <f t="shared" si="69"/>
        <v>7.6998298337606742E-6</v>
      </c>
      <c r="P468" s="33" t="str">
        <f>VLOOKUP(LEFT(J468,7),Measures!K:V,12,FALSE)</f>
        <v>LT</v>
      </c>
      <c r="Q468" s="33" t="str">
        <f>VLOOKUP(LEFT(J468,7),Measures!K:W,13,FALSE)</f>
        <v xml:space="preserve"> 1%</v>
      </c>
      <c r="R468" s="33" t="b">
        <f t="shared" si="71"/>
        <v>0</v>
      </c>
      <c r="S468" s="33" t="str">
        <f t="shared" si="65"/>
        <v>PASS</v>
      </c>
      <c r="T468" s="33" t="b">
        <f t="shared" si="73"/>
        <v>0</v>
      </c>
      <c r="U468" s="33" t="str">
        <f t="shared" si="70"/>
        <v>PASS</v>
      </c>
      <c r="V468" s="33">
        <f>IF(AND(VLOOKUP(I468,Measures!B:I,7,FALSE)="Y",U468="PASS"),'Point Values'!$B$2,0)</f>
        <v>1</v>
      </c>
      <c r="W468" s="33">
        <f>IF(AND(VLOOKUP(I468,Measures!B:I,8,FALSE)="Y",U468="PASS"),'Point Values'!$B$3,0)</f>
        <v>0</v>
      </c>
      <c r="X468" s="33">
        <f>IF(AND(SUM(V468:W468)=0,U468="PASS"),'Point Values'!$B$4,0)</f>
        <v>0</v>
      </c>
      <c r="Y468" s="33">
        <f>IF(AND(SUM(V468:X468)=0,P468="GT",O468&gt;VLOOKUP(I468,'IIS Wide Rates'!G:I,3,FALSE)),'Point Values'!$B$5,IF(AND(SUM(V468:X468)=0,P468="LT",O468&lt;VLOOKUP(I468,'IIS Wide Rates'!G:I,3,FALSE)),'Point Values'!$B$5,0))</f>
        <v>0</v>
      </c>
      <c r="Z468" s="33">
        <f t="shared" si="72"/>
        <v>1</v>
      </c>
    </row>
    <row r="469" spans="1:26" x14ac:dyDescent="0.25">
      <c r="A469" t="s">
        <v>126</v>
      </c>
      <c r="B469" t="s">
        <v>1102</v>
      </c>
      <c r="C469" s="46">
        <v>1</v>
      </c>
      <c r="D469" s="46">
        <v>14714</v>
      </c>
      <c r="I469" s="33" t="str">
        <f>VLOOKUP(LEFT(J469,7),Measures!K:L,2,FALSE)</f>
        <v>2.06</v>
      </c>
      <c r="J469" s="33" t="str">
        <f t="shared" si="66"/>
        <v>MQE0255 - Vaccination admin date is before birth</v>
      </c>
      <c r="K469" s="33" t="str">
        <f t="shared" si="67"/>
        <v>AdvancedMD EHR</v>
      </c>
      <c r="L469" s="33">
        <f>VLOOKUP(K469,'EHR-Patient Count'!K:M,2,FALSE)</f>
        <v>2221</v>
      </c>
      <c r="M469" s="33">
        <f>VLOOKUP(K469,'EHR-Patient Count'!K:M,3,FALSE)</f>
        <v>8</v>
      </c>
      <c r="N469" s="33">
        <f t="shared" si="68"/>
        <v>1</v>
      </c>
      <c r="O469" s="37">
        <f t="shared" si="69"/>
        <v>6.7962484708440944E-5</v>
      </c>
      <c r="P469" s="33" t="str">
        <f>VLOOKUP(LEFT(J469,7),Measures!K:V,12,FALSE)</f>
        <v>LT</v>
      </c>
      <c r="Q469" s="33" t="str">
        <f>VLOOKUP(LEFT(J469,7),Measures!K:W,13,FALSE)</f>
        <v xml:space="preserve"> 1%</v>
      </c>
      <c r="R469" s="33" t="b">
        <f t="shared" si="71"/>
        <v>0</v>
      </c>
      <c r="S469" s="33" t="str">
        <f t="shared" si="65"/>
        <v>PASS</v>
      </c>
      <c r="T469" s="33" t="b">
        <f t="shared" si="73"/>
        <v>0</v>
      </c>
      <c r="U469" s="33" t="str">
        <f t="shared" si="70"/>
        <v>PASS</v>
      </c>
      <c r="V469" s="33">
        <f>IF(AND(VLOOKUP(I469,Measures!B:I,7,FALSE)="Y",U469="PASS"),'Point Values'!$B$2,0)</f>
        <v>1</v>
      </c>
      <c r="W469" s="33">
        <f>IF(AND(VLOOKUP(I469,Measures!B:I,8,FALSE)="Y",U469="PASS"),'Point Values'!$B$3,0)</f>
        <v>0</v>
      </c>
      <c r="X469" s="33">
        <f>IF(AND(SUM(V469:W469)=0,U469="PASS"),'Point Values'!$B$4,0)</f>
        <v>0</v>
      </c>
      <c r="Y469" s="33">
        <f>IF(AND(SUM(V469:X469)=0,P469="GT",O469&gt;VLOOKUP(I469,'IIS Wide Rates'!G:I,3,FALSE)),'Point Values'!$B$5,IF(AND(SUM(V469:X469)=0,P469="LT",O469&lt;VLOOKUP(I469,'IIS Wide Rates'!G:I,3,FALSE)),'Point Values'!$B$5,0))</f>
        <v>0</v>
      </c>
      <c r="Z469" s="33">
        <f t="shared" si="72"/>
        <v>1</v>
      </c>
    </row>
    <row r="470" spans="1:26" x14ac:dyDescent="0.25">
      <c r="A470" t="s">
        <v>126</v>
      </c>
      <c r="B470" t="s">
        <v>1097</v>
      </c>
      <c r="C470" s="46">
        <v>0</v>
      </c>
      <c r="D470" s="46">
        <v>10603</v>
      </c>
      <c r="I470" s="33" t="str">
        <f>VLOOKUP(LEFT(J470,7),Measures!K:L,2,FALSE)</f>
        <v>2.06</v>
      </c>
      <c r="J470" s="33" t="str">
        <f t="shared" si="66"/>
        <v>MQE0255 - Vaccination admin date is before birth</v>
      </c>
      <c r="K470" s="33" t="str">
        <f t="shared" si="67"/>
        <v>eClinicalWorks V12</v>
      </c>
      <c r="L470" s="33">
        <f>VLOOKUP(K470,'EHR-Patient Count'!K:M,2,FALSE)</f>
        <v>3490</v>
      </c>
      <c r="M470" s="33">
        <f>VLOOKUP(K470,'EHR-Patient Count'!K:M,3,FALSE)</f>
        <v>13</v>
      </c>
      <c r="N470" s="33">
        <f t="shared" si="68"/>
        <v>0</v>
      </c>
      <c r="O470" s="37">
        <f t="shared" si="69"/>
        <v>0</v>
      </c>
      <c r="P470" s="33" t="str">
        <f>VLOOKUP(LEFT(J470,7),Measures!K:V,12,FALSE)</f>
        <v>LT</v>
      </c>
      <c r="Q470" s="33" t="str">
        <f>VLOOKUP(LEFT(J470,7),Measures!K:W,13,FALSE)</f>
        <v xml:space="preserve"> 1%</v>
      </c>
      <c r="R470" s="33" t="b">
        <f t="shared" si="71"/>
        <v>0</v>
      </c>
      <c r="S470" s="33" t="str">
        <f t="shared" si="65"/>
        <v>PASS</v>
      </c>
      <c r="T470" s="33" t="b">
        <f t="shared" si="73"/>
        <v>0</v>
      </c>
      <c r="U470" s="33" t="str">
        <f t="shared" si="70"/>
        <v>PASS</v>
      </c>
      <c r="V470" s="33">
        <f>IF(AND(VLOOKUP(I470,Measures!B:I,7,FALSE)="Y",U470="PASS"),'Point Values'!$B$2,0)</f>
        <v>1</v>
      </c>
      <c r="W470" s="33">
        <f>IF(AND(VLOOKUP(I470,Measures!B:I,8,FALSE)="Y",U470="PASS"),'Point Values'!$B$3,0)</f>
        <v>0</v>
      </c>
      <c r="X470" s="33">
        <f>IF(AND(SUM(V470:W470)=0,U470="PASS"),'Point Values'!$B$4,0)</f>
        <v>0</v>
      </c>
      <c r="Y470" s="33">
        <f>IF(AND(SUM(V470:X470)=0,P470="GT",O470&gt;VLOOKUP(I470,'IIS Wide Rates'!G:I,3,FALSE)),'Point Values'!$B$5,IF(AND(SUM(V470:X470)=0,P470="LT",O470&lt;VLOOKUP(I470,'IIS Wide Rates'!G:I,3,FALSE)),'Point Values'!$B$5,0))</f>
        <v>0</v>
      </c>
      <c r="Z470" s="33">
        <f t="shared" si="72"/>
        <v>1</v>
      </c>
    </row>
    <row r="471" spans="1:26" x14ac:dyDescent="0.25">
      <c r="A471" t="s">
        <v>126</v>
      </c>
      <c r="B471" t="s">
        <v>1106</v>
      </c>
      <c r="C471" s="46">
        <v>0</v>
      </c>
      <c r="D471" s="46">
        <v>5209</v>
      </c>
      <c r="I471" s="33" t="str">
        <f>VLOOKUP(LEFT(J471,7),Measures!K:L,2,FALSE)</f>
        <v>2.06</v>
      </c>
      <c r="J471" s="33" t="str">
        <f t="shared" si="66"/>
        <v>MQE0255 - Vaccination admin date is before birth</v>
      </c>
      <c r="K471" s="33" t="str">
        <f t="shared" si="67"/>
        <v>Experity EHR</v>
      </c>
      <c r="L471" s="33">
        <f>VLOOKUP(K471,'EHR-Patient Count'!K:M,2,FALSE)</f>
        <v>552</v>
      </c>
      <c r="M471" s="33">
        <f>VLOOKUP(K471,'EHR-Patient Count'!K:M,3,FALSE)</f>
        <v>5</v>
      </c>
      <c r="N471" s="33">
        <f t="shared" si="68"/>
        <v>0</v>
      </c>
      <c r="O471" s="37">
        <f t="shared" si="69"/>
        <v>0</v>
      </c>
      <c r="P471" s="33" t="str">
        <f>VLOOKUP(LEFT(J471,7),Measures!K:V,12,FALSE)</f>
        <v>LT</v>
      </c>
      <c r="Q471" s="33" t="str">
        <f>VLOOKUP(LEFT(J471,7),Measures!K:W,13,FALSE)</f>
        <v xml:space="preserve"> 1%</v>
      </c>
      <c r="R471" s="33" t="b">
        <f t="shared" si="71"/>
        <v>0</v>
      </c>
      <c r="S471" s="33" t="str">
        <f t="shared" si="65"/>
        <v>PASS</v>
      </c>
      <c r="T471" s="33" t="b">
        <f t="shared" si="73"/>
        <v>0</v>
      </c>
      <c r="U471" s="33" t="str">
        <f t="shared" si="70"/>
        <v>PASS</v>
      </c>
      <c r="V471" s="33">
        <f>IF(AND(VLOOKUP(I471,Measures!B:I,7,FALSE)="Y",U471="PASS"),'Point Values'!$B$2,0)</f>
        <v>1</v>
      </c>
      <c r="W471" s="33">
        <f>IF(AND(VLOOKUP(I471,Measures!B:I,8,FALSE)="Y",U471="PASS"),'Point Values'!$B$3,0)</f>
        <v>0</v>
      </c>
      <c r="X471" s="33">
        <f>IF(AND(SUM(V471:W471)=0,U471="PASS"),'Point Values'!$B$4,0)</f>
        <v>0</v>
      </c>
      <c r="Y471" s="33">
        <f>IF(AND(SUM(V471:X471)=0,P471="GT",O471&gt;VLOOKUP(I471,'IIS Wide Rates'!G:I,3,FALSE)),'Point Values'!$B$5,IF(AND(SUM(V471:X471)=0,P471="LT",O471&lt;VLOOKUP(I471,'IIS Wide Rates'!G:I,3,FALSE)),'Point Values'!$B$5,0))</f>
        <v>0</v>
      </c>
      <c r="Z471" s="33">
        <f t="shared" si="72"/>
        <v>1</v>
      </c>
    </row>
    <row r="472" spans="1:26" x14ac:dyDescent="0.25">
      <c r="A472" t="s">
        <v>126</v>
      </c>
      <c r="B472" t="s">
        <v>1109</v>
      </c>
      <c r="C472" s="46">
        <v>0</v>
      </c>
      <c r="D472" s="46">
        <v>888</v>
      </c>
      <c r="I472" s="33" t="str">
        <f>VLOOKUP(LEFT(J472,7),Measures!K:L,2,FALSE)</f>
        <v>2.06</v>
      </c>
      <c r="J472" s="33" t="str">
        <f t="shared" si="66"/>
        <v>MQE0255 - Vaccination admin date is before birth</v>
      </c>
      <c r="K472" s="33" t="str">
        <f t="shared" si="67"/>
        <v>OpenEMR (Open Source)</v>
      </c>
      <c r="L472" s="33">
        <f>VLOOKUP(K472,'EHR-Patient Count'!K:M,2,FALSE)</f>
        <v>85</v>
      </c>
      <c r="M472" s="33">
        <f>VLOOKUP(K472,'EHR-Patient Count'!K:M,3,FALSE)</f>
        <v>4</v>
      </c>
      <c r="N472" s="33">
        <f t="shared" si="68"/>
        <v>0</v>
      </c>
      <c r="O472" s="37">
        <f t="shared" si="69"/>
        <v>0</v>
      </c>
      <c r="P472" s="33" t="str">
        <f>VLOOKUP(LEFT(J472,7),Measures!K:V,12,FALSE)</f>
        <v>LT</v>
      </c>
      <c r="Q472" s="33" t="str">
        <f>VLOOKUP(LEFT(J472,7),Measures!K:W,13,FALSE)</f>
        <v xml:space="preserve"> 1%</v>
      </c>
      <c r="R472" s="33" t="b">
        <f t="shared" si="71"/>
        <v>0</v>
      </c>
      <c r="S472" s="33" t="str">
        <f t="shared" si="65"/>
        <v>PASS</v>
      </c>
      <c r="T472" s="33" t="b">
        <f t="shared" si="73"/>
        <v>0</v>
      </c>
      <c r="U472" s="33" t="str">
        <f t="shared" si="70"/>
        <v>PASS</v>
      </c>
      <c r="V472" s="33">
        <f>IF(AND(VLOOKUP(I472,Measures!B:I,7,FALSE)="Y",U472="PASS"),'Point Values'!$B$2,0)</f>
        <v>1</v>
      </c>
      <c r="W472" s="33">
        <f>IF(AND(VLOOKUP(I472,Measures!B:I,8,FALSE)="Y",U472="PASS"),'Point Values'!$B$3,0)</f>
        <v>0</v>
      </c>
      <c r="X472" s="33">
        <f>IF(AND(SUM(V472:W472)=0,U472="PASS"),'Point Values'!$B$4,0)</f>
        <v>0</v>
      </c>
      <c r="Y472" s="33">
        <f>IF(AND(SUM(V472:X472)=0,P472="GT",O472&gt;VLOOKUP(I472,'IIS Wide Rates'!G:I,3,FALSE)),'Point Values'!$B$5,IF(AND(SUM(V472:X472)=0,P472="LT",O472&lt;VLOOKUP(I472,'IIS Wide Rates'!G:I,3,FALSE)),'Point Values'!$B$5,0))</f>
        <v>0</v>
      </c>
      <c r="Z472" s="33">
        <f t="shared" si="72"/>
        <v>1</v>
      </c>
    </row>
    <row r="473" spans="1:26" x14ac:dyDescent="0.25">
      <c r="A473" t="s">
        <v>126</v>
      </c>
      <c r="B473" t="s">
        <v>1096</v>
      </c>
      <c r="C473" s="46">
        <v>0</v>
      </c>
      <c r="D473" s="46">
        <v>23620</v>
      </c>
      <c r="I473" s="33" t="str">
        <f>VLOOKUP(LEFT(J473,7),Measures!K:L,2,FALSE)</f>
        <v>2.06</v>
      </c>
      <c r="J473" s="33" t="str">
        <f t="shared" si="66"/>
        <v>MQE0255 - Vaccination admin date is before birth</v>
      </c>
      <c r="K473" s="33" t="str">
        <f t="shared" si="67"/>
        <v>Athems Clinicals</v>
      </c>
      <c r="L473" s="33">
        <f>VLOOKUP(K473,'EHR-Patient Count'!K:M,2,FALSE)</f>
        <v>3619</v>
      </c>
      <c r="M473" s="33">
        <f>VLOOKUP(K473,'EHR-Patient Count'!K:M,3,FALSE)</f>
        <v>8</v>
      </c>
      <c r="N473" s="33">
        <f t="shared" si="68"/>
        <v>0</v>
      </c>
      <c r="O473" s="37">
        <f t="shared" si="69"/>
        <v>0</v>
      </c>
      <c r="P473" s="33" t="str">
        <f>VLOOKUP(LEFT(J473,7),Measures!K:V,12,FALSE)</f>
        <v>LT</v>
      </c>
      <c r="Q473" s="33" t="str">
        <f>VLOOKUP(LEFT(J473,7),Measures!K:W,13,FALSE)</f>
        <v xml:space="preserve"> 1%</v>
      </c>
      <c r="R473" s="33" t="b">
        <f t="shared" si="71"/>
        <v>0</v>
      </c>
      <c r="S473" s="33" t="str">
        <f t="shared" si="65"/>
        <v>PASS</v>
      </c>
      <c r="T473" s="33" t="b">
        <f t="shared" si="73"/>
        <v>0</v>
      </c>
      <c r="U473" s="33" t="str">
        <f t="shared" si="70"/>
        <v>PASS</v>
      </c>
      <c r="V473" s="33">
        <f>IF(AND(VLOOKUP(I473,Measures!B:I,7,FALSE)="Y",U473="PASS"),'Point Values'!$B$2,0)</f>
        <v>1</v>
      </c>
      <c r="W473" s="33">
        <f>IF(AND(VLOOKUP(I473,Measures!B:I,8,FALSE)="Y",U473="PASS"),'Point Values'!$B$3,0)</f>
        <v>0</v>
      </c>
      <c r="X473" s="33">
        <f>IF(AND(SUM(V473:W473)=0,U473="PASS"),'Point Values'!$B$4,0)</f>
        <v>0</v>
      </c>
      <c r="Y473" s="33">
        <f>IF(AND(SUM(V473:X473)=0,P473="GT",O473&gt;VLOOKUP(I473,'IIS Wide Rates'!G:I,3,FALSE)),'Point Values'!$B$5,IF(AND(SUM(V473:X473)=0,P473="LT",O473&lt;VLOOKUP(I473,'IIS Wide Rates'!G:I,3,FALSE)),'Point Values'!$B$5,0))</f>
        <v>0</v>
      </c>
      <c r="Z473" s="33">
        <f t="shared" si="72"/>
        <v>1</v>
      </c>
    </row>
    <row r="474" spans="1:26" x14ac:dyDescent="0.25">
      <c r="A474" t="s">
        <v>126</v>
      </c>
      <c r="B474" t="s">
        <v>1100</v>
      </c>
      <c r="C474" s="46">
        <v>0</v>
      </c>
      <c r="D474" s="46">
        <v>1127</v>
      </c>
      <c r="I474" s="33" t="str">
        <f>VLOOKUP(LEFT(J474,7),Measures!K:L,2,FALSE)</f>
        <v>2.06</v>
      </c>
      <c r="J474" s="33" t="str">
        <f t="shared" si="66"/>
        <v>MQE0255 - Vaccination admin date is before birth</v>
      </c>
      <c r="K474" s="33" t="str">
        <f t="shared" si="67"/>
        <v>MEDITECH Expanse</v>
      </c>
      <c r="L474" s="33">
        <f>VLOOKUP(K474,'EHR-Patient Count'!K:M,2,FALSE)</f>
        <v>104</v>
      </c>
      <c r="M474" s="33">
        <f>VLOOKUP(K474,'EHR-Patient Count'!K:M,3,FALSE)</f>
        <v>3</v>
      </c>
      <c r="N474" s="33">
        <f t="shared" si="68"/>
        <v>0</v>
      </c>
      <c r="O474" s="37">
        <f t="shared" si="69"/>
        <v>0</v>
      </c>
      <c r="P474" s="33" t="str">
        <f>VLOOKUP(LEFT(J474,7),Measures!K:V,12,FALSE)</f>
        <v>LT</v>
      </c>
      <c r="Q474" s="33" t="str">
        <f>VLOOKUP(LEFT(J474,7),Measures!K:W,13,FALSE)</f>
        <v xml:space="preserve"> 1%</v>
      </c>
      <c r="R474" s="33" t="b">
        <f t="shared" si="71"/>
        <v>0</v>
      </c>
      <c r="S474" s="33" t="str">
        <f t="shared" si="65"/>
        <v>PASS</v>
      </c>
      <c r="T474" s="33" t="b">
        <f t="shared" si="73"/>
        <v>0</v>
      </c>
      <c r="U474" s="33" t="str">
        <f t="shared" si="70"/>
        <v>PASS</v>
      </c>
      <c r="V474" s="33">
        <f>IF(AND(VLOOKUP(I474,Measures!B:I,7,FALSE)="Y",U474="PASS"),'Point Values'!$B$2,0)</f>
        <v>1</v>
      </c>
      <c r="W474" s="33">
        <f>IF(AND(VLOOKUP(I474,Measures!B:I,8,FALSE)="Y",U474="PASS"),'Point Values'!$B$3,0)</f>
        <v>0</v>
      </c>
      <c r="X474" s="33">
        <f>IF(AND(SUM(V474:W474)=0,U474="PASS"),'Point Values'!$B$4,0)</f>
        <v>0</v>
      </c>
      <c r="Y474" s="33">
        <f>IF(AND(SUM(V474:X474)=0,P474="GT",O474&gt;VLOOKUP(I474,'IIS Wide Rates'!G:I,3,FALSE)),'Point Values'!$B$5,IF(AND(SUM(V474:X474)=0,P474="LT",O474&lt;VLOOKUP(I474,'IIS Wide Rates'!G:I,3,FALSE)),'Point Values'!$B$5,0))</f>
        <v>0</v>
      </c>
      <c r="Z474" s="33">
        <f t="shared" si="72"/>
        <v>1</v>
      </c>
    </row>
    <row r="475" spans="1:26" x14ac:dyDescent="0.25">
      <c r="A475" t="s">
        <v>126</v>
      </c>
      <c r="B475" t="s">
        <v>1103</v>
      </c>
      <c r="C475" s="46">
        <v>0</v>
      </c>
      <c r="D475" s="46">
        <v>1701</v>
      </c>
      <c r="I475" s="33" t="str">
        <f>VLOOKUP(LEFT(J475,7),Measures!K:L,2,FALSE)</f>
        <v>2.06</v>
      </c>
      <c r="J475" s="33" t="str">
        <f t="shared" si="66"/>
        <v>MQE0255 - Vaccination admin date is before birth</v>
      </c>
      <c r="K475" s="33" t="str">
        <f t="shared" si="67"/>
        <v>DrChrono EHR</v>
      </c>
      <c r="L475" s="33">
        <f>VLOOKUP(K475,'EHR-Patient Count'!K:M,2,FALSE)</f>
        <v>146</v>
      </c>
      <c r="M475" s="33">
        <f>VLOOKUP(K475,'EHR-Patient Count'!K:M,3,FALSE)</f>
        <v>3</v>
      </c>
      <c r="N475" s="33">
        <f t="shared" si="68"/>
        <v>0</v>
      </c>
      <c r="O475" s="37">
        <f t="shared" si="69"/>
        <v>0</v>
      </c>
      <c r="P475" s="33" t="str">
        <f>VLOOKUP(LEFT(J475,7),Measures!K:V,12,FALSE)</f>
        <v>LT</v>
      </c>
      <c r="Q475" s="33" t="str">
        <f>VLOOKUP(LEFT(J475,7),Measures!K:W,13,FALSE)</f>
        <v xml:space="preserve"> 1%</v>
      </c>
      <c r="R475" s="33" t="b">
        <f t="shared" si="71"/>
        <v>0</v>
      </c>
      <c r="S475" s="33" t="str">
        <f t="shared" si="65"/>
        <v>PASS</v>
      </c>
      <c r="T475" s="33" t="b">
        <f t="shared" si="73"/>
        <v>0</v>
      </c>
      <c r="U475" s="33" t="str">
        <f t="shared" si="70"/>
        <v>PASS</v>
      </c>
      <c r="V475" s="33">
        <f>IF(AND(VLOOKUP(I475,Measures!B:I,7,FALSE)="Y",U475="PASS"),'Point Values'!$B$2,0)</f>
        <v>1</v>
      </c>
      <c r="W475" s="33">
        <f>IF(AND(VLOOKUP(I475,Measures!B:I,8,FALSE)="Y",U475="PASS"),'Point Values'!$B$3,0)</f>
        <v>0</v>
      </c>
      <c r="X475" s="33">
        <f>IF(AND(SUM(V475:W475)=0,U475="PASS"),'Point Values'!$B$4,0)</f>
        <v>0</v>
      </c>
      <c r="Y475" s="33">
        <f>IF(AND(SUM(V475:X475)=0,P475="GT",O475&gt;VLOOKUP(I475,'IIS Wide Rates'!G:I,3,FALSE)),'Point Values'!$B$5,IF(AND(SUM(V475:X475)=0,P475="LT",O475&lt;VLOOKUP(I475,'IIS Wide Rates'!G:I,3,FALSE)),'Point Values'!$B$5,0))</f>
        <v>0</v>
      </c>
      <c r="Z475" s="33">
        <f t="shared" si="72"/>
        <v>1</v>
      </c>
    </row>
    <row r="476" spans="1:26" x14ac:dyDescent="0.25">
      <c r="A476" t="s">
        <v>126</v>
      </c>
      <c r="B476" t="s">
        <v>1108</v>
      </c>
      <c r="C476" s="46">
        <v>0</v>
      </c>
      <c r="D476" s="46">
        <v>262</v>
      </c>
      <c r="I476" s="33" t="str">
        <f>VLOOKUP(LEFT(J476,7),Measures!K:L,2,FALSE)</f>
        <v>2.06</v>
      </c>
      <c r="J476" s="33" t="str">
        <f t="shared" si="66"/>
        <v>MQE0255 - Vaccination admin date is before birth</v>
      </c>
      <c r="K476" s="33" t="str">
        <f t="shared" si="67"/>
        <v>MatrixCare EHR</v>
      </c>
      <c r="L476" s="33">
        <f>VLOOKUP(K476,'EHR-Patient Count'!K:M,2,FALSE)</f>
        <v>55</v>
      </c>
      <c r="M476" s="33">
        <f>VLOOKUP(K476,'EHR-Patient Count'!K:M,3,FALSE)</f>
        <v>5</v>
      </c>
      <c r="N476" s="33">
        <f t="shared" si="68"/>
        <v>0</v>
      </c>
      <c r="O476" s="37">
        <f t="shared" si="69"/>
        <v>0</v>
      </c>
      <c r="P476" s="33" t="str">
        <f>VLOOKUP(LEFT(J476,7),Measures!K:V,12,FALSE)</f>
        <v>LT</v>
      </c>
      <c r="Q476" s="33" t="str">
        <f>VLOOKUP(LEFT(J476,7),Measures!K:W,13,FALSE)</f>
        <v xml:space="preserve"> 1%</v>
      </c>
      <c r="R476" s="33" t="b">
        <f t="shared" si="71"/>
        <v>0</v>
      </c>
      <c r="S476" s="33" t="str">
        <f t="shared" si="65"/>
        <v>PASS</v>
      </c>
      <c r="T476" s="33" t="b">
        <f t="shared" si="73"/>
        <v>0</v>
      </c>
      <c r="U476" s="33" t="str">
        <f t="shared" si="70"/>
        <v>PASS</v>
      </c>
      <c r="V476" s="33">
        <f>IF(AND(VLOOKUP(I476,Measures!B:I,7,FALSE)="Y",U476="PASS"),'Point Values'!$B$2,0)</f>
        <v>1</v>
      </c>
      <c r="W476" s="33">
        <f>IF(AND(VLOOKUP(I476,Measures!B:I,8,FALSE)="Y",U476="PASS"),'Point Values'!$B$3,0)</f>
        <v>0</v>
      </c>
      <c r="X476" s="33">
        <f>IF(AND(SUM(V476:W476)=0,U476="PASS"),'Point Values'!$B$4,0)</f>
        <v>0</v>
      </c>
      <c r="Y476" s="33">
        <f>IF(AND(SUM(V476:X476)=0,P476="GT",O476&gt;VLOOKUP(I476,'IIS Wide Rates'!G:I,3,FALSE)),'Point Values'!$B$5,IF(AND(SUM(V476:X476)=0,P476="LT",O476&lt;VLOOKUP(I476,'IIS Wide Rates'!G:I,3,FALSE)),'Point Values'!$B$5,0))</f>
        <v>0</v>
      </c>
      <c r="Z476" s="33">
        <f t="shared" si="72"/>
        <v>1</v>
      </c>
    </row>
    <row r="477" spans="1:26" x14ac:dyDescent="0.25">
      <c r="A477" t="s">
        <v>126</v>
      </c>
      <c r="B477" t="s">
        <v>1099</v>
      </c>
      <c r="C477" s="46">
        <v>0</v>
      </c>
      <c r="D477" s="46">
        <v>2617</v>
      </c>
      <c r="I477" s="33" t="str">
        <f>VLOOKUP(LEFT(J477,7),Measures!K:L,2,FALSE)</f>
        <v>2.06</v>
      </c>
      <c r="J477" s="33" t="str">
        <f t="shared" si="66"/>
        <v>MQE0255 - Vaccination admin date is before birth</v>
      </c>
      <c r="K477" s="33" t="str">
        <f t="shared" si="67"/>
        <v>Veradigm EHR (formerly Allscripts)</v>
      </c>
      <c r="L477" s="33">
        <f>VLOOKUP(K477,'EHR-Patient Count'!K:M,2,FALSE)</f>
        <v>369</v>
      </c>
      <c r="M477" s="33">
        <f>VLOOKUP(K477,'EHR-Patient Count'!K:M,3,FALSE)</f>
        <v>13</v>
      </c>
      <c r="N477" s="33">
        <f t="shared" si="68"/>
        <v>0</v>
      </c>
      <c r="O477" s="37">
        <f t="shared" si="69"/>
        <v>0</v>
      </c>
      <c r="P477" s="33" t="str">
        <f>VLOOKUP(LEFT(J477,7),Measures!K:V,12,FALSE)</f>
        <v>LT</v>
      </c>
      <c r="Q477" s="33" t="str">
        <f>VLOOKUP(LEFT(J477,7),Measures!K:W,13,FALSE)</f>
        <v xml:space="preserve"> 1%</v>
      </c>
      <c r="R477" s="33" t="b">
        <f t="shared" si="71"/>
        <v>0</v>
      </c>
      <c r="S477" s="33" t="str">
        <f t="shared" si="65"/>
        <v>PASS</v>
      </c>
      <c r="T477" s="33" t="b">
        <f t="shared" si="73"/>
        <v>0</v>
      </c>
      <c r="U477" s="33" t="str">
        <f t="shared" si="70"/>
        <v>PASS</v>
      </c>
      <c r="V477" s="33">
        <f>IF(AND(VLOOKUP(I477,Measures!B:I,7,FALSE)="Y",U477="PASS"),'Point Values'!$B$2,0)</f>
        <v>1</v>
      </c>
      <c r="W477" s="33">
        <f>IF(AND(VLOOKUP(I477,Measures!B:I,8,FALSE)="Y",U477="PASS"),'Point Values'!$B$3,0)</f>
        <v>0</v>
      </c>
      <c r="X477" s="33">
        <f>IF(AND(SUM(V477:W477)=0,U477="PASS"),'Point Values'!$B$4,0)</f>
        <v>0</v>
      </c>
      <c r="Y477" s="33">
        <f>IF(AND(SUM(V477:X477)=0,P477="GT",O477&gt;VLOOKUP(I477,'IIS Wide Rates'!G:I,3,FALSE)),'Point Values'!$B$5,IF(AND(SUM(V477:X477)=0,P477="LT",O477&lt;VLOOKUP(I477,'IIS Wide Rates'!G:I,3,FALSE)),'Point Values'!$B$5,0))</f>
        <v>0</v>
      </c>
      <c r="Z477" s="33">
        <f t="shared" si="72"/>
        <v>1</v>
      </c>
    </row>
    <row r="478" spans="1:26" x14ac:dyDescent="0.25">
      <c r="A478" t="s">
        <v>126</v>
      </c>
      <c r="B478" t="s">
        <v>1095</v>
      </c>
      <c r="C478" s="46">
        <v>0</v>
      </c>
      <c r="D478" s="46">
        <v>64</v>
      </c>
      <c r="I478" s="33" t="str">
        <f>VLOOKUP(LEFT(J478,7),Measures!K:L,2,FALSE)</f>
        <v>2.06</v>
      </c>
      <c r="J478" s="33" t="str">
        <f t="shared" si="66"/>
        <v>MQE0255 - Vaccination admin date is before birth</v>
      </c>
      <c r="K478" s="33" t="str">
        <f t="shared" si="67"/>
        <v>Epic Systems (EpicCare)</v>
      </c>
      <c r="L478" s="33">
        <f>VLOOKUP(K478,'EHR-Patient Count'!K:M,2,FALSE)</f>
        <v>14</v>
      </c>
      <c r="M478" s="33">
        <f>VLOOKUP(K478,'EHR-Patient Count'!K:M,3,FALSE)</f>
        <v>1</v>
      </c>
      <c r="N478" s="33">
        <f t="shared" si="68"/>
        <v>0</v>
      </c>
      <c r="O478" s="37">
        <f t="shared" si="69"/>
        <v>0</v>
      </c>
      <c r="P478" s="33" t="str">
        <f>VLOOKUP(LEFT(J478,7),Measures!K:V,12,FALSE)</f>
        <v>LT</v>
      </c>
      <c r="Q478" s="33" t="str">
        <f>VLOOKUP(LEFT(J478,7),Measures!K:W,13,FALSE)</f>
        <v xml:space="preserve"> 1%</v>
      </c>
      <c r="R478" s="33" t="b">
        <f t="shared" si="71"/>
        <v>0</v>
      </c>
      <c r="S478" s="33" t="str">
        <f t="shared" si="65"/>
        <v>PASS</v>
      </c>
      <c r="T478" s="33" t="b">
        <f t="shared" si="73"/>
        <v>0</v>
      </c>
      <c r="U478" s="33" t="str">
        <f t="shared" si="70"/>
        <v>PASS</v>
      </c>
      <c r="V478" s="33">
        <f>IF(AND(VLOOKUP(I478,Measures!B:I,7,FALSE)="Y",U478="PASS"),'Point Values'!$B$2,0)</f>
        <v>1</v>
      </c>
      <c r="W478" s="33">
        <f>IF(AND(VLOOKUP(I478,Measures!B:I,8,FALSE)="Y",U478="PASS"),'Point Values'!$B$3,0)</f>
        <v>0</v>
      </c>
      <c r="X478" s="33">
        <f>IF(AND(SUM(V478:W478)=0,U478="PASS"),'Point Values'!$B$4,0)</f>
        <v>0</v>
      </c>
      <c r="Y478" s="33">
        <f>IF(AND(SUM(V478:X478)=0,P478="GT",O478&gt;VLOOKUP(I478,'IIS Wide Rates'!G:I,3,FALSE)),'Point Values'!$B$5,IF(AND(SUM(V478:X478)=0,P478="LT",O478&lt;VLOOKUP(I478,'IIS Wide Rates'!G:I,3,FALSE)),'Point Values'!$B$5,0))</f>
        <v>0</v>
      </c>
      <c r="Z478" s="33">
        <f t="shared" si="72"/>
        <v>1</v>
      </c>
    </row>
    <row r="479" spans="1:26" x14ac:dyDescent="0.25">
      <c r="A479" t="s">
        <v>126</v>
      </c>
      <c r="B479" t="s">
        <v>1098</v>
      </c>
      <c r="C479" s="46">
        <v>0</v>
      </c>
      <c r="D479" s="46">
        <v>25</v>
      </c>
      <c r="I479" s="33" t="str">
        <f>VLOOKUP(LEFT(J479,7),Measures!K:L,2,FALSE)</f>
        <v>2.06</v>
      </c>
      <c r="J479" s="33" t="str">
        <f t="shared" si="66"/>
        <v>MQE0255 - Vaccination admin date is before birth</v>
      </c>
      <c r="K479" s="33" t="str">
        <f t="shared" si="67"/>
        <v>NextGen Enterprise EHR</v>
      </c>
      <c r="L479" s="33">
        <f>VLOOKUP(K479,'EHR-Patient Count'!K:M,2,FALSE)</f>
        <v>5</v>
      </c>
      <c r="M479" s="33">
        <f>VLOOKUP(K479,'EHR-Patient Count'!K:M,3,FALSE)</f>
        <v>2</v>
      </c>
      <c r="N479" s="33">
        <f t="shared" si="68"/>
        <v>0</v>
      </c>
      <c r="O479" s="37">
        <f t="shared" si="69"/>
        <v>0</v>
      </c>
      <c r="P479" s="33" t="str">
        <f>VLOOKUP(LEFT(J479,7),Measures!K:V,12,FALSE)</f>
        <v>LT</v>
      </c>
      <c r="Q479" s="33" t="str">
        <f>VLOOKUP(LEFT(J479,7),Measures!K:W,13,FALSE)</f>
        <v xml:space="preserve"> 1%</v>
      </c>
      <c r="R479" s="33" t="b">
        <f t="shared" si="71"/>
        <v>0</v>
      </c>
      <c r="S479" s="33" t="str">
        <f t="shared" si="65"/>
        <v>PASS</v>
      </c>
      <c r="T479" s="33" t="b">
        <f t="shared" si="73"/>
        <v>0</v>
      </c>
      <c r="U479" s="33" t="str">
        <f t="shared" si="70"/>
        <v>PASS</v>
      </c>
      <c r="V479" s="33">
        <f>IF(AND(VLOOKUP(I479,Measures!B:I,7,FALSE)="Y",U479="PASS"),'Point Values'!$B$2,0)</f>
        <v>1</v>
      </c>
      <c r="W479" s="33">
        <f>IF(AND(VLOOKUP(I479,Measures!B:I,8,FALSE)="Y",U479="PASS"),'Point Values'!$B$3,0)</f>
        <v>0</v>
      </c>
      <c r="X479" s="33">
        <f>IF(AND(SUM(V479:W479)=0,U479="PASS"),'Point Values'!$B$4,0)</f>
        <v>0</v>
      </c>
      <c r="Y479" s="33">
        <f>IF(AND(SUM(V479:X479)=0,P479="GT",O479&gt;VLOOKUP(I479,'IIS Wide Rates'!G:I,3,FALSE)),'Point Values'!$B$5,IF(AND(SUM(V479:X479)=0,P479="LT",O479&lt;VLOOKUP(I479,'IIS Wide Rates'!G:I,3,FALSE)),'Point Values'!$B$5,0))</f>
        <v>0</v>
      </c>
      <c r="Z479" s="33">
        <f t="shared" si="72"/>
        <v>1</v>
      </c>
    </row>
    <row r="480" spans="1:26" x14ac:dyDescent="0.25">
      <c r="A480" t="s">
        <v>126</v>
      </c>
      <c r="B480" t="s">
        <v>1101</v>
      </c>
      <c r="C480" s="46">
        <v>0</v>
      </c>
      <c r="D480" s="46">
        <v>39</v>
      </c>
      <c r="H480" s="12" t="s">
        <v>181</v>
      </c>
      <c r="I480" s="33" t="str">
        <f>VLOOKUP(LEFT(J480,7),Measures!K:L,2,FALSE)</f>
        <v>2.06</v>
      </c>
      <c r="J480" s="33" t="str">
        <f t="shared" si="66"/>
        <v>MQE0255 - Vaccination admin date is before birth</v>
      </c>
      <c r="K480" s="33" t="str">
        <f t="shared" si="67"/>
        <v>Greenway Health (Prime Suite)</v>
      </c>
      <c r="L480" s="33">
        <f>VLOOKUP(K480,'EHR-Patient Count'!K:M,2,FALSE)</f>
        <v>9</v>
      </c>
      <c r="M480" s="33">
        <f>VLOOKUP(K480,'EHR-Patient Count'!K:M,3,FALSE)</f>
        <v>1</v>
      </c>
      <c r="N480" s="33">
        <f t="shared" si="68"/>
        <v>0</v>
      </c>
      <c r="O480" s="37">
        <f t="shared" si="69"/>
        <v>0</v>
      </c>
      <c r="P480" s="33" t="str">
        <f>VLOOKUP(LEFT(J480,7),Measures!K:V,12,FALSE)</f>
        <v>LT</v>
      </c>
      <c r="Q480" s="33" t="str">
        <f>VLOOKUP(LEFT(J480,7),Measures!K:W,13,FALSE)</f>
        <v xml:space="preserve"> 1%</v>
      </c>
      <c r="R480" s="33" t="b">
        <f t="shared" si="71"/>
        <v>0</v>
      </c>
      <c r="S480" s="33" t="str">
        <f t="shared" si="65"/>
        <v>PASS</v>
      </c>
      <c r="T480" s="33" t="b">
        <f t="shared" si="73"/>
        <v>0</v>
      </c>
      <c r="U480" s="33" t="str">
        <f t="shared" si="70"/>
        <v>PASS</v>
      </c>
      <c r="V480" s="33">
        <f>IF(AND(VLOOKUP(I480,Measures!B:I,7,FALSE)="Y",U480="PASS"),'Point Values'!$B$2,0)</f>
        <v>1</v>
      </c>
      <c r="W480" s="33">
        <f>IF(AND(VLOOKUP(I480,Measures!B:I,8,FALSE)="Y",U480="PASS"),'Point Values'!$B$3,0)</f>
        <v>0</v>
      </c>
      <c r="X480" s="33">
        <f>IF(AND(SUM(V480:W480)=0,U480="PASS"),'Point Values'!$B$4,0)</f>
        <v>0</v>
      </c>
      <c r="Y480" s="33">
        <f>IF(AND(SUM(V480:X480)=0,P480="GT",O480&gt;VLOOKUP(I480,'IIS Wide Rates'!G:I,3,FALSE)),'Point Values'!$B$5,IF(AND(SUM(V480:X480)=0,P480="LT",O480&lt;VLOOKUP(I480,'IIS Wide Rates'!G:I,3,FALSE)),'Point Values'!$B$5,0))</f>
        <v>0</v>
      </c>
      <c r="Z480" s="33">
        <f t="shared" si="72"/>
        <v>1</v>
      </c>
    </row>
    <row r="481" spans="1:26" x14ac:dyDescent="0.25">
      <c r="A481" t="s">
        <v>126</v>
      </c>
      <c r="B481" t="s">
        <v>1105</v>
      </c>
      <c r="C481" s="46">
        <v>0</v>
      </c>
      <c r="D481" s="46">
        <v>3</v>
      </c>
      <c r="H481" s="12" t="s">
        <v>182</v>
      </c>
      <c r="I481" s="33" t="str">
        <f>VLOOKUP(LEFT(J481,7),Measures!K:L,2,FALSE)</f>
        <v>2.06</v>
      </c>
      <c r="J481" s="33" t="str">
        <f t="shared" si="66"/>
        <v>MQE0255 - Vaccination admin date is before birth</v>
      </c>
      <c r="K481" s="33" t="str">
        <f t="shared" si="67"/>
        <v>CompuGroup Medical (CGM APRIMA)</v>
      </c>
      <c r="L481" s="33">
        <f>VLOOKUP(K481,'EHR-Patient Count'!K:M,2,FALSE)</f>
        <v>2</v>
      </c>
      <c r="M481" s="33">
        <f>VLOOKUP(K481,'EHR-Patient Count'!K:M,3,FALSE)</f>
        <v>1</v>
      </c>
      <c r="N481" s="33">
        <f t="shared" si="68"/>
        <v>0</v>
      </c>
      <c r="O481" s="37">
        <f t="shared" si="69"/>
        <v>0</v>
      </c>
      <c r="P481" s="33" t="str">
        <f>VLOOKUP(LEFT(J481,7),Measures!K:V,12,FALSE)</f>
        <v>LT</v>
      </c>
      <c r="Q481" s="33" t="str">
        <f>VLOOKUP(LEFT(J481,7),Measures!K:W,13,FALSE)</f>
        <v xml:space="preserve"> 1%</v>
      </c>
      <c r="R481" s="33" t="b">
        <f t="shared" si="71"/>
        <v>0</v>
      </c>
      <c r="S481" s="33" t="str">
        <f t="shared" si="65"/>
        <v>PASS</v>
      </c>
      <c r="T481" s="33" t="b">
        <f t="shared" si="73"/>
        <v>0</v>
      </c>
      <c r="U481" s="33" t="str">
        <f t="shared" si="70"/>
        <v>PASS</v>
      </c>
      <c r="V481" s="33">
        <f>IF(AND(VLOOKUP(I481,Measures!B:I,7,FALSE)="Y",U481="PASS"),'Point Values'!$B$2,0)</f>
        <v>1</v>
      </c>
      <c r="W481" s="33">
        <f>IF(AND(VLOOKUP(I481,Measures!B:I,8,FALSE)="Y",U481="PASS"),'Point Values'!$B$3,0)</f>
        <v>0</v>
      </c>
      <c r="X481" s="33">
        <f>IF(AND(SUM(V481:W481)=0,U481="PASS"),'Point Values'!$B$4,0)</f>
        <v>0</v>
      </c>
      <c r="Y481" s="33">
        <f>IF(AND(SUM(V481:X481)=0,P481="GT",O481&gt;VLOOKUP(I481,'IIS Wide Rates'!G:I,3,FALSE)),'Point Values'!$B$5,IF(AND(SUM(V481:X481)=0,P481="LT",O481&lt;VLOOKUP(I481,'IIS Wide Rates'!G:I,3,FALSE)),'Point Values'!$B$5,0))</f>
        <v>0</v>
      </c>
      <c r="Z481" s="33">
        <f t="shared" si="72"/>
        <v>1</v>
      </c>
    </row>
    <row r="482" spans="1:26" x14ac:dyDescent="0.25">
      <c r="A482" t="s">
        <v>128</v>
      </c>
      <c r="B482" t="s">
        <v>52</v>
      </c>
      <c r="C482" s="46">
        <v>76</v>
      </c>
      <c r="D482" s="46">
        <v>3157</v>
      </c>
      <c r="H482" s="12" t="s">
        <v>49</v>
      </c>
      <c r="I482" s="33" t="str">
        <f>VLOOKUP(LEFT(J482,7),Measures!K:L,2,FALSE)</f>
        <v>2.07</v>
      </c>
      <c r="J482" s="33" t="str">
        <f t="shared" si="66"/>
        <v>MQE0263 - Vaccination admin date is on first day of month</v>
      </c>
      <c r="K482" s="33" t="str">
        <f t="shared" si="67"/>
        <v>No EHR Specified</v>
      </c>
      <c r="L482" s="33">
        <f>VLOOKUP(K482,'EHR-Patient Count'!K:M,2,FALSE)</f>
        <v>537</v>
      </c>
      <c r="M482" s="33">
        <f>VLOOKUP(K482,'EHR-Patient Count'!K:M,3,FALSE)</f>
        <v>20</v>
      </c>
      <c r="N482" s="33">
        <f t="shared" si="68"/>
        <v>76</v>
      </c>
      <c r="O482" s="37">
        <f t="shared" si="69"/>
        <v>2.4073487488121634E-2</v>
      </c>
      <c r="P482" s="33" t="str">
        <f>VLOOKUP(LEFT(J482,7),Measures!K:V,12,FALSE)</f>
        <v>LT</v>
      </c>
      <c r="Q482" s="33" t="str">
        <f>VLOOKUP(LEFT(J482,7),Measures!K:W,13,FALSE)</f>
        <v xml:space="preserve"> 4%</v>
      </c>
      <c r="R482" s="33" t="b">
        <f t="shared" ref="R482:R545" si="74">IF(AND(P482="GT",O482&gt;1*Q482),"PASS")</f>
        <v>0</v>
      </c>
      <c r="S482" s="33" t="str">
        <f t="shared" ref="S482:S545" si="75">IF(AND(P482="LT",O482&lt;1*Q482),"PASS")</f>
        <v>PASS</v>
      </c>
      <c r="T482" s="33" t="b">
        <f t="shared" ref="T482:T545" si="76">IF(Q482="NA","NA")</f>
        <v>0</v>
      </c>
      <c r="U482" s="33" t="str">
        <f t="shared" ref="U482:U545" si="77">IF(Q482="NA","NA",IF(AND(P482="GT",O482&gt;1*Q482),"PASS",IF(AND(P482="LT",O482&lt;1*Q482),"PASS","FAIL")))</f>
        <v>PASS</v>
      </c>
      <c r="V482" s="33">
        <f>IF(AND(VLOOKUP(I482,Measures!B:I,7,FALSE)="Y",U482="PASS"),'Point Values'!$B$2,0)</f>
        <v>0</v>
      </c>
      <c r="W482" s="33">
        <f>IF(AND(VLOOKUP(I482,Measures!B:I,8,FALSE)="Y",U482="PASS"),'Point Values'!$B$3,0)</f>
        <v>0.75</v>
      </c>
      <c r="X482" s="33">
        <f>IF(AND(SUM(V482:W482)=0,U482="PASS"),'Point Values'!$B$4,0)</f>
        <v>0</v>
      </c>
      <c r="Y482" s="33">
        <f>IF(AND(SUM(V482:X482)=0,P482="GT",O482&gt;VLOOKUP(I482,'IIS Wide Rates'!G:I,3,FALSE)),'Point Values'!$B$5,IF(AND(SUM(V482:X482)=0,P482="LT",O482&lt;VLOOKUP(I482,'IIS Wide Rates'!G:I,3,FALSE)),'Point Values'!$B$5,0))</f>
        <v>0</v>
      </c>
      <c r="Z482" s="33">
        <f t="shared" ref="Z482:Z545" si="78">SUM(V482:Y482)</f>
        <v>0.75</v>
      </c>
    </row>
    <row r="483" spans="1:26" x14ac:dyDescent="0.25">
      <c r="A483" t="s">
        <v>128</v>
      </c>
      <c r="B483" t="s">
        <v>1107</v>
      </c>
      <c r="C483" s="46">
        <v>74</v>
      </c>
      <c r="D483" s="46">
        <v>3062</v>
      </c>
      <c r="I483" s="33" t="str">
        <f>VLOOKUP(LEFT(J483,7),Measures!K:L,2,FALSE)</f>
        <v>2.07</v>
      </c>
      <c r="J483" s="33" t="str">
        <f t="shared" si="66"/>
        <v>MQE0263 - Vaccination admin date is on first day of month</v>
      </c>
      <c r="K483" s="33" t="str">
        <f t="shared" si="67"/>
        <v>NetSmart MyEvolv</v>
      </c>
      <c r="L483" s="33">
        <f>VLOOKUP(K483,'EHR-Patient Count'!K:M,2,FALSE)</f>
        <v>1995</v>
      </c>
      <c r="M483" s="33">
        <f>VLOOKUP(K483,'EHR-Patient Count'!K:M,3,FALSE)</f>
        <v>8</v>
      </c>
      <c r="N483" s="33">
        <f t="shared" si="68"/>
        <v>74</v>
      </c>
      <c r="O483" s="37">
        <f t="shared" si="69"/>
        <v>2.4167210973220117E-2</v>
      </c>
      <c r="P483" s="33" t="str">
        <f>VLOOKUP(LEFT(J483,7),Measures!K:V,12,FALSE)</f>
        <v>LT</v>
      </c>
      <c r="Q483" s="33" t="str">
        <f>VLOOKUP(LEFT(J483,7),Measures!K:W,13,FALSE)</f>
        <v xml:space="preserve"> 4%</v>
      </c>
      <c r="R483" s="33" t="b">
        <f t="shared" si="74"/>
        <v>0</v>
      </c>
      <c r="S483" s="33" t="str">
        <f t="shared" si="75"/>
        <v>PASS</v>
      </c>
      <c r="T483" s="33" t="b">
        <f t="shared" si="76"/>
        <v>0</v>
      </c>
      <c r="U483" s="33" t="str">
        <f t="shared" si="77"/>
        <v>PASS</v>
      </c>
      <c r="V483" s="33">
        <f>IF(AND(VLOOKUP(I483,Measures!B:I,7,FALSE)="Y",U483="PASS"),'Point Values'!$B$2,0)</f>
        <v>0</v>
      </c>
      <c r="W483" s="33">
        <f>IF(AND(VLOOKUP(I483,Measures!B:I,8,FALSE)="Y",U483="PASS"),'Point Values'!$B$3,0)</f>
        <v>0.75</v>
      </c>
      <c r="X483" s="33">
        <f>IF(AND(SUM(V483:W483)=0,U483="PASS"),'Point Values'!$B$4,0)</f>
        <v>0</v>
      </c>
      <c r="Y483" s="33">
        <f>IF(AND(SUM(V483:X483)=0,P483="GT",O483&gt;VLOOKUP(I483,'IIS Wide Rates'!G:I,3,FALSE)),'Point Values'!$B$5,IF(AND(SUM(V483:X483)=0,P483="LT",O483&lt;VLOOKUP(I483,'IIS Wide Rates'!G:I,3,FALSE)),'Point Values'!$B$5,0))</f>
        <v>0</v>
      </c>
      <c r="Z483" s="33">
        <f t="shared" si="78"/>
        <v>0.75</v>
      </c>
    </row>
    <row r="484" spans="1:26" x14ac:dyDescent="0.25">
      <c r="A484" t="s">
        <v>128</v>
      </c>
      <c r="B484" t="s">
        <v>1104</v>
      </c>
      <c r="C484" s="46">
        <v>2729</v>
      </c>
      <c r="D484" s="46">
        <v>129873</v>
      </c>
      <c r="I484" s="33" t="str">
        <f>VLOOKUP(LEFT(J484,7),Measures!K:L,2,FALSE)</f>
        <v>2.07</v>
      </c>
      <c r="J484" s="33" t="str">
        <f t="shared" si="66"/>
        <v>MQE0263 - Vaccination admin date is on first day of month</v>
      </c>
      <c r="K484" s="33" t="str">
        <f t="shared" si="67"/>
        <v>Azalea Health EHR</v>
      </c>
      <c r="L484" s="33">
        <f>VLOOKUP(K484,'EHR-Patient Count'!K:M,2,FALSE)</f>
        <v>18286</v>
      </c>
      <c r="M484" s="33">
        <f>VLOOKUP(K484,'EHR-Patient Count'!K:M,3,FALSE)</f>
        <v>116</v>
      </c>
      <c r="N484" s="33">
        <f t="shared" si="68"/>
        <v>2729</v>
      </c>
      <c r="O484" s="37">
        <f t="shared" si="69"/>
        <v>2.1012835616332878E-2</v>
      </c>
      <c r="P484" s="33" t="str">
        <f>VLOOKUP(LEFT(J484,7),Measures!K:V,12,FALSE)</f>
        <v>LT</v>
      </c>
      <c r="Q484" s="33" t="str">
        <f>VLOOKUP(LEFT(J484,7),Measures!K:W,13,FALSE)</f>
        <v xml:space="preserve"> 4%</v>
      </c>
      <c r="R484" s="33" t="b">
        <f t="shared" si="74"/>
        <v>0</v>
      </c>
      <c r="S484" s="33" t="str">
        <f t="shared" si="75"/>
        <v>PASS</v>
      </c>
      <c r="T484" s="33" t="b">
        <f t="shared" si="76"/>
        <v>0</v>
      </c>
      <c r="U484" s="33" t="str">
        <f t="shared" si="77"/>
        <v>PASS</v>
      </c>
      <c r="V484" s="33">
        <f>IF(AND(VLOOKUP(I484,Measures!B:I,7,FALSE)="Y",U484="PASS"),'Point Values'!$B$2,0)</f>
        <v>0</v>
      </c>
      <c r="W484" s="33">
        <f>IF(AND(VLOOKUP(I484,Measures!B:I,8,FALSE)="Y",U484="PASS"),'Point Values'!$B$3,0)</f>
        <v>0.75</v>
      </c>
      <c r="X484" s="33">
        <f>IF(AND(SUM(V484:W484)=0,U484="PASS"),'Point Values'!$B$4,0)</f>
        <v>0</v>
      </c>
      <c r="Y484" s="33">
        <f>IF(AND(SUM(V484:X484)=0,P484="GT",O484&gt;VLOOKUP(I484,'IIS Wide Rates'!G:I,3,FALSE)),'Point Values'!$B$5,IF(AND(SUM(V484:X484)=0,P484="LT",O484&lt;VLOOKUP(I484,'IIS Wide Rates'!G:I,3,FALSE)),'Point Values'!$B$5,0))</f>
        <v>0</v>
      </c>
      <c r="Z484" s="33">
        <f t="shared" si="78"/>
        <v>0.75</v>
      </c>
    </row>
    <row r="485" spans="1:26" x14ac:dyDescent="0.25">
      <c r="A485" t="s">
        <v>128</v>
      </c>
      <c r="B485" t="s">
        <v>1102</v>
      </c>
      <c r="C485" s="46">
        <v>404</v>
      </c>
      <c r="D485" s="46">
        <v>14714</v>
      </c>
      <c r="I485" s="33" t="str">
        <f>VLOOKUP(LEFT(J485,7),Measures!K:L,2,FALSE)</f>
        <v>2.07</v>
      </c>
      <c r="J485" s="33" t="str">
        <f t="shared" si="66"/>
        <v>MQE0263 - Vaccination admin date is on first day of month</v>
      </c>
      <c r="K485" s="33" t="str">
        <f t="shared" si="67"/>
        <v>AdvancedMD EHR</v>
      </c>
      <c r="L485" s="33">
        <f>VLOOKUP(K485,'EHR-Patient Count'!K:M,2,FALSE)</f>
        <v>2221</v>
      </c>
      <c r="M485" s="33">
        <f>VLOOKUP(K485,'EHR-Patient Count'!K:M,3,FALSE)</f>
        <v>8</v>
      </c>
      <c r="N485" s="33">
        <f t="shared" si="68"/>
        <v>404</v>
      </c>
      <c r="O485" s="37">
        <f t="shared" si="69"/>
        <v>2.7456843822210138E-2</v>
      </c>
      <c r="P485" s="33" t="str">
        <f>VLOOKUP(LEFT(J485,7),Measures!K:V,12,FALSE)</f>
        <v>LT</v>
      </c>
      <c r="Q485" s="33" t="str">
        <f>VLOOKUP(LEFT(J485,7),Measures!K:W,13,FALSE)</f>
        <v xml:space="preserve"> 4%</v>
      </c>
      <c r="R485" s="33" t="b">
        <f t="shared" si="74"/>
        <v>0</v>
      </c>
      <c r="S485" s="33" t="str">
        <f t="shared" si="75"/>
        <v>PASS</v>
      </c>
      <c r="T485" s="33" t="b">
        <f t="shared" si="76"/>
        <v>0</v>
      </c>
      <c r="U485" s="33" t="str">
        <f t="shared" si="77"/>
        <v>PASS</v>
      </c>
      <c r="V485" s="33">
        <f>IF(AND(VLOOKUP(I485,Measures!B:I,7,FALSE)="Y",U485="PASS"),'Point Values'!$B$2,0)</f>
        <v>0</v>
      </c>
      <c r="W485" s="33">
        <f>IF(AND(VLOOKUP(I485,Measures!B:I,8,FALSE)="Y",U485="PASS"),'Point Values'!$B$3,0)</f>
        <v>0.75</v>
      </c>
      <c r="X485" s="33">
        <f>IF(AND(SUM(V485:W485)=0,U485="PASS"),'Point Values'!$B$4,0)</f>
        <v>0</v>
      </c>
      <c r="Y485" s="33">
        <f>IF(AND(SUM(V485:X485)=0,P485="GT",O485&gt;VLOOKUP(I485,'IIS Wide Rates'!G:I,3,FALSE)),'Point Values'!$B$5,IF(AND(SUM(V485:X485)=0,P485="LT",O485&lt;VLOOKUP(I485,'IIS Wide Rates'!G:I,3,FALSE)),'Point Values'!$B$5,0))</f>
        <v>0</v>
      </c>
      <c r="Z485" s="33">
        <f t="shared" si="78"/>
        <v>0.75</v>
      </c>
    </row>
    <row r="486" spans="1:26" x14ac:dyDescent="0.25">
      <c r="A486" t="s">
        <v>128</v>
      </c>
      <c r="B486" t="s">
        <v>1097</v>
      </c>
      <c r="C486" s="46">
        <v>261</v>
      </c>
      <c r="D486" s="46">
        <v>10603</v>
      </c>
      <c r="I486" s="33" t="str">
        <f>VLOOKUP(LEFT(J486,7),Measures!K:L,2,FALSE)</f>
        <v>2.07</v>
      </c>
      <c r="J486" s="33" t="str">
        <f t="shared" si="66"/>
        <v>MQE0263 - Vaccination admin date is on first day of month</v>
      </c>
      <c r="K486" s="33" t="str">
        <f t="shared" si="67"/>
        <v>eClinicalWorks V12</v>
      </c>
      <c r="L486" s="33">
        <f>VLOOKUP(K486,'EHR-Patient Count'!K:M,2,FALSE)</f>
        <v>3490</v>
      </c>
      <c r="M486" s="33">
        <f>VLOOKUP(K486,'EHR-Patient Count'!K:M,3,FALSE)</f>
        <v>13</v>
      </c>
      <c r="N486" s="33">
        <f t="shared" si="68"/>
        <v>261</v>
      </c>
      <c r="O486" s="37">
        <f t="shared" si="69"/>
        <v>2.4615674809016316E-2</v>
      </c>
      <c r="P486" s="33" t="str">
        <f>VLOOKUP(LEFT(J486,7),Measures!K:V,12,FALSE)</f>
        <v>LT</v>
      </c>
      <c r="Q486" s="33" t="str">
        <f>VLOOKUP(LEFT(J486,7),Measures!K:W,13,FALSE)</f>
        <v xml:space="preserve"> 4%</v>
      </c>
      <c r="R486" s="33" t="b">
        <f t="shared" si="74"/>
        <v>0</v>
      </c>
      <c r="S486" s="33" t="str">
        <f t="shared" si="75"/>
        <v>PASS</v>
      </c>
      <c r="T486" s="33" t="b">
        <f t="shared" si="76"/>
        <v>0</v>
      </c>
      <c r="U486" s="33" t="str">
        <f t="shared" si="77"/>
        <v>PASS</v>
      </c>
      <c r="V486" s="33">
        <f>IF(AND(VLOOKUP(I486,Measures!B:I,7,FALSE)="Y",U486="PASS"),'Point Values'!$B$2,0)</f>
        <v>0</v>
      </c>
      <c r="W486" s="33">
        <f>IF(AND(VLOOKUP(I486,Measures!B:I,8,FALSE)="Y",U486="PASS"),'Point Values'!$B$3,0)</f>
        <v>0.75</v>
      </c>
      <c r="X486" s="33">
        <f>IF(AND(SUM(V486:W486)=0,U486="PASS"),'Point Values'!$B$4,0)</f>
        <v>0</v>
      </c>
      <c r="Y486" s="33">
        <f>IF(AND(SUM(V486:X486)=0,P486="GT",O486&gt;VLOOKUP(I486,'IIS Wide Rates'!G:I,3,FALSE)),'Point Values'!$B$5,IF(AND(SUM(V486:X486)=0,P486="LT",O486&lt;VLOOKUP(I486,'IIS Wide Rates'!G:I,3,FALSE)),'Point Values'!$B$5,0))</f>
        <v>0</v>
      </c>
      <c r="Z486" s="33">
        <f t="shared" si="78"/>
        <v>0.75</v>
      </c>
    </row>
    <row r="487" spans="1:26" x14ac:dyDescent="0.25">
      <c r="A487" t="s">
        <v>128</v>
      </c>
      <c r="B487" t="s">
        <v>1106</v>
      </c>
      <c r="C487" s="46">
        <v>116</v>
      </c>
      <c r="D487" s="46">
        <v>5209</v>
      </c>
      <c r="I487" s="33" t="str">
        <f>VLOOKUP(LEFT(J487,7),Measures!K:L,2,FALSE)</f>
        <v>2.07</v>
      </c>
      <c r="J487" s="33" t="str">
        <f t="shared" si="66"/>
        <v>MQE0263 - Vaccination admin date is on first day of month</v>
      </c>
      <c r="K487" s="33" t="str">
        <f t="shared" si="67"/>
        <v>Experity EHR</v>
      </c>
      <c r="L487" s="33">
        <f>VLOOKUP(K487,'EHR-Patient Count'!K:M,2,FALSE)</f>
        <v>552</v>
      </c>
      <c r="M487" s="33">
        <f>VLOOKUP(K487,'EHR-Patient Count'!K:M,3,FALSE)</f>
        <v>5</v>
      </c>
      <c r="N487" s="33">
        <f t="shared" si="68"/>
        <v>116</v>
      </c>
      <c r="O487" s="37">
        <f t="shared" si="69"/>
        <v>2.2269149548857746E-2</v>
      </c>
      <c r="P487" s="33" t="str">
        <f>VLOOKUP(LEFT(J487,7),Measures!K:V,12,FALSE)</f>
        <v>LT</v>
      </c>
      <c r="Q487" s="33" t="str">
        <f>VLOOKUP(LEFT(J487,7),Measures!K:W,13,FALSE)</f>
        <v xml:space="preserve"> 4%</v>
      </c>
      <c r="R487" s="33" t="b">
        <f t="shared" si="74"/>
        <v>0</v>
      </c>
      <c r="S487" s="33" t="str">
        <f t="shared" si="75"/>
        <v>PASS</v>
      </c>
      <c r="T487" s="33" t="b">
        <f t="shared" si="76"/>
        <v>0</v>
      </c>
      <c r="U487" s="33" t="str">
        <f t="shared" si="77"/>
        <v>PASS</v>
      </c>
      <c r="V487" s="33">
        <f>IF(AND(VLOOKUP(I487,Measures!B:I,7,FALSE)="Y",U487="PASS"),'Point Values'!$B$2,0)</f>
        <v>0</v>
      </c>
      <c r="W487" s="33">
        <f>IF(AND(VLOOKUP(I487,Measures!B:I,8,FALSE)="Y",U487="PASS"),'Point Values'!$B$3,0)</f>
        <v>0.75</v>
      </c>
      <c r="X487" s="33">
        <f>IF(AND(SUM(V487:W487)=0,U487="PASS"),'Point Values'!$B$4,0)</f>
        <v>0</v>
      </c>
      <c r="Y487" s="33">
        <f>IF(AND(SUM(V487:X487)=0,P487="GT",O487&gt;VLOOKUP(I487,'IIS Wide Rates'!G:I,3,FALSE)),'Point Values'!$B$5,IF(AND(SUM(V487:X487)=0,P487="LT",O487&lt;VLOOKUP(I487,'IIS Wide Rates'!G:I,3,FALSE)),'Point Values'!$B$5,0))</f>
        <v>0</v>
      </c>
      <c r="Z487" s="33">
        <f t="shared" si="78"/>
        <v>0.75</v>
      </c>
    </row>
    <row r="488" spans="1:26" x14ac:dyDescent="0.25">
      <c r="A488" t="s">
        <v>128</v>
      </c>
      <c r="B488" t="s">
        <v>1109</v>
      </c>
      <c r="C488" s="46">
        <v>14</v>
      </c>
      <c r="D488" s="46">
        <v>888</v>
      </c>
      <c r="I488" s="33" t="str">
        <f>VLOOKUP(LEFT(J488,7),Measures!K:L,2,FALSE)</f>
        <v>2.07</v>
      </c>
      <c r="J488" s="33" t="str">
        <f t="shared" si="66"/>
        <v>MQE0263 - Vaccination admin date is on first day of month</v>
      </c>
      <c r="K488" s="33" t="str">
        <f t="shared" si="67"/>
        <v>OpenEMR (Open Source)</v>
      </c>
      <c r="L488" s="33">
        <f>VLOOKUP(K488,'EHR-Patient Count'!K:M,2,FALSE)</f>
        <v>85</v>
      </c>
      <c r="M488" s="33">
        <f>VLOOKUP(K488,'EHR-Patient Count'!K:M,3,FALSE)</f>
        <v>4</v>
      </c>
      <c r="N488" s="33">
        <f t="shared" si="68"/>
        <v>14</v>
      </c>
      <c r="O488" s="37">
        <f t="shared" si="69"/>
        <v>1.5765765765765764E-2</v>
      </c>
      <c r="P488" s="33" t="str">
        <f>VLOOKUP(LEFT(J488,7),Measures!K:V,12,FALSE)</f>
        <v>LT</v>
      </c>
      <c r="Q488" s="33" t="str">
        <f>VLOOKUP(LEFT(J488,7),Measures!K:W,13,FALSE)</f>
        <v xml:space="preserve"> 4%</v>
      </c>
      <c r="R488" s="33" t="b">
        <f t="shared" si="74"/>
        <v>0</v>
      </c>
      <c r="S488" s="33" t="str">
        <f t="shared" si="75"/>
        <v>PASS</v>
      </c>
      <c r="T488" s="33" t="b">
        <f t="shared" si="76"/>
        <v>0</v>
      </c>
      <c r="U488" s="33" t="str">
        <f t="shared" si="77"/>
        <v>PASS</v>
      </c>
      <c r="V488" s="33">
        <f>IF(AND(VLOOKUP(I488,Measures!B:I,7,FALSE)="Y",U488="PASS"),'Point Values'!$B$2,0)</f>
        <v>0</v>
      </c>
      <c r="W488" s="33">
        <f>IF(AND(VLOOKUP(I488,Measures!B:I,8,FALSE)="Y",U488="PASS"),'Point Values'!$B$3,0)</f>
        <v>0.75</v>
      </c>
      <c r="X488" s="33">
        <f>IF(AND(SUM(V488:W488)=0,U488="PASS"),'Point Values'!$B$4,0)</f>
        <v>0</v>
      </c>
      <c r="Y488" s="33">
        <f>IF(AND(SUM(V488:X488)=0,P488="GT",O488&gt;VLOOKUP(I488,'IIS Wide Rates'!G:I,3,FALSE)),'Point Values'!$B$5,IF(AND(SUM(V488:X488)=0,P488="LT",O488&lt;VLOOKUP(I488,'IIS Wide Rates'!G:I,3,FALSE)),'Point Values'!$B$5,0))</f>
        <v>0</v>
      </c>
      <c r="Z488" s="33">
        <f t="shared" si="78"/>
        <v>0.75</v>
      </c>
    </row>
    <row r="489" spans="1:26" x14ac:dyDescent="0.25">
      <c r="A489" t="s">
        <v>128</v>
      </c>
      <c r="B489" t="s">
        <v>1096</v>
      </c>
      <c r="C489" s="46">
        <v>437</v>
      </c>
      <c r="D489" s="46">
        <v>23620</v>
      </c>
      <c r="I489" s="33" t="str">
        <f>VLOOKUP(LEFT(J489,7),Measures!K:L,2,FALSE)</f>
        <v>2.07</v>
      </c>
      <c r="J489" s="33" t="str">
        <f t="shared" si="66"/>
        <v>MQE0263 - Vaccination admin date is on first day of month</v>
      </c>
      <c r="K489" s="33" t="str">
        <f t="shared" si="67"/>
        <v>Athems Clinicals</v>
      </c>
      <c r="L489" s="33">
        <f>VLOOKUP(K489,'EHR-Patient Count'!K:M,2,FALSE)</f>
        <v>3619</v>
      </c>
      <c r="M489" s="33">
        <f>VLOOKUP(K489,'EHR-Patient Count'!K:M,3,FALSE)</f>
        <v>8</v>
      </c>
      <c r="N489" s="33">
        <f t="shared" si="68"/>
        <v>437</v>
      </c>
      <c r="O489" s="37">
        <f t="shared" si="69"/>
        <v>1.8501270110076205E-2</v>
      </c>
      <c r="P489" s="33" t="str">
        <f>VLOOKUP(LEFT(J489,7),Measures!K:V,12,FALSE)</f>
        <v>LT</v>
      </c>
      <c r="Q489" s="33" t="str">
        <f>VLOOKUP(LEFT(J489,7),Measures!K:W,13,FALSE)</f>
        <v xml:space="preserve"> 4%</v>
      </c>
      <c r="R489" s="33" t="b">
        <f t="shared" si="74"/>
        <v>0</v>
      </c>
      <c r="S489" s="33" t="str">
        <f t="shared" si="75"/>
        <v>PASS</v>
      </c>
      <c r="T489" s="33" t="b">
        <f t="shared" si="76"/>
        <v>0</v>
      </c>
      <c r="U489" s="33" t="str">
        <f t="shared" si="77"/>
        <v>PASS</v>
      </c>
      <c r="V489" s="33">
        <f>IF(AND(VLOOKUP(I489,Measures!B:I,7,FALSE)="Y",U489="PASS"),'Point Values'!$B$2,0)</f>
        <v>0</v>
      </c>
      <c r="W489" s="33">
        <f>IF(AND(VLOOKUP(I489,Measures!B:I,8,FALSE)="Y",U489="PASS"),'Point Values'!$B$3,0)</f>
        <v>0.75</v>
      </c>
      <c r="X489" s="33">
        <f>IF(AND(SUM(V489:W489)=0,U489="PASS"),'Point Values'!$B$4,0)</f>
        <v>0</v>
      </c>
      <c r="Y489" s="33">
        <f>IF(AND(SUM(V489:X489)=0,P489="GT",O489&gt;VLOOKUP(I489,'IIS Wide Rates'!G:I,3,FALSE)),'Point Values'!$B$5,IF(AND(SUM(V489:X489)=0,P489="LT",O489&lt;VLOOKUP(I489,'IIS Wide Rates'!G:I,3,FALSE)),'Point Values'!$B$5,0))</f>
        <v>0</v>
      </c>
      <c r="Z489" s="33">
        <f t="shared" si="78"/>
        <v>0.75</v>
      </c>
    </row>
    <row r="490" spans="1:26" x14ac:dyDescent="0.25">
      <c r="A490" t="s">
        <v>128</v>
      </c>
      <c r="B490" t="s">
        <v>1100</v>
      </c>
      <c r="C490" s="46">
        <v>26</v>
      </c>
      <c r="D490" s="46">
        <v>1127</v>
      </c>
      <c r="I490" s="33" t="str">
        <f>VLOOKUP(LEFT(J490,7),Measures!K:L,2,FALSE)</f>
        <v>2.07</v>
      </c>
      <c r="J490" s="33" t="str">
        <f t="shared" si="66"/>
        <v>MQE0263 - Vaccination admin date is on first day of month</v>
      </c>
      <c r="K490" s="33" t="str">
        <f t="shared" si="67"/>
        <v>MEDITECH Expanse</v>
      </c>
      <c r="L490" s="33">
        <f>VLOOKUP(K490,'EHR-Patient Count'!K:M,2,FALSE)</f>
        <v>104</v>
      </c>
      <c r="M490" s="33">
        <f>VLOOKUP(K490,'EHR-Patient Count'!K:M,3,FALSE)</f>
        <v>3</v>
      </c>
      <c r="N490" s="33">
        <f t="shared" si="68"/>
        <v>26</v>
      </c>
      <c r="O490" s="37">
        <f t="shared" si="69"/>
        <v>2.3070097604259095E-2</v>
      </c>
      <c r="P490" s="33" t="str">
        <f>VLOOKUP(LEFT(J490,7),Measures!K:V,12,FALSE)</f>
        <v>LT</v>
      </c>
      <c r="Q490" s="33" t="str">
        <f>VLOOKUP(LEFT(J490,7),Measures!K:W,13,FALSE)</f>
        <v xml:space="preserve"> 4%</v>
      </c>
      <c r="R490" s="33" t="b">
        <f t="shared" si="74"/>
        <v>0</v>
      </c>
      <c r="S490" s="33" t="str">
        <f t="shared" si="75"/>
        <v>PASS</v>
      </c>
      <c r="T490" s="33" t="b">
        <f t="shared" si="76"/>
        <v>0</v>
      </c>
      <c r="U490" s="33" t="str">
        <f t="shared" si="77"/>
        <v>PASS</v>
      </c>
      <c r="V490" s="33">
        <f>IF(AND(VLOOKUP(I490,Measures!B:I,7,FALSE)="Y",U490="PASS"),'Point Values'!$B$2,0)</f>
        <v>0</v>
      </c>
      <c r="W490" s="33">
        <f>IF(AND(VLOOKUP(I490,Measures!B:I,8,FALSE)="Y",U490="PASS"),'Point Values'!$B$3,0)</f>
        <v>0.75</v>
      </c>
      <c r="X490" s="33">
        <f>IF(AND(SUM(V490:W490)=0,U490="PASS"),'Point Values'!$B$4,0)</f>
        <v>0</v>
      </c>
      <c r="Y490" s="33">
        <f>IF(AND(SUM(V490:X490)=0,P490="GT",O490&gt;VLOOKUP(I490,'IIS Wide Rates'!G:I,3,FALSE)),'Point Values'!$B$5,IF(AND(SUM(V490:X490)=0,P490="LT",O490&lt;VLOOKUP(I490,'IIS Wide Rates'!G:I,3,FALSE)),'Point Values'!$B$5,0))</f>
        <v>0</v>
      </c>
      <c r="Z490" s="33">
        <f t="shared" si="78"/>
        <v>0.75</v>
      </c>
    </row>
    <row r="491" spans="1:26" x14ac:dyDescent="0.25">
      <c r="A491" t="s">
        <v>128</v>
      </c>
      <c r="B491" t="s">
        <v>1103</v>
      </c>
      <c r="C491" s="46">
        <v>26</v>
      </c>
      <c r="D491" s="46">
        <v>1701</v>
      </c>
      <c r="I491" s="33" t="str">
        <f>VLOOKUP(LEFT(J491,7),Measures!K:L,2,FALSE)</f>
        <v>2.07</v>
      </c>
      <c r="J491" s="33" t="str">
        <f t="shared" si="66"/>
        <v>MQE0263 - Vaccination admin date is on first day of month</v>
      </c>
      <c r="K491" s="33" t="str">
        <f t="shared" si="67"/>
        <v>DrChrono EHR</v>
      </c>
      <c r="L491" s="33">
        <f>VLOOKUP(K491,'EHR-Patient Count'!K:M,2,FALSE)</f>
        <v>146</v>
      </c>
      <c r="M491" s="33">
        <f>VLOOKUP(K491,'EHR-Patient Count'!K:M,3,FALSE)</f>
        <v>3</v>
      </c>
      <c r="N491" s="33">
        <f t="shared" si="68"/>
        <v>26</v>
      </c>
      <c r="O491" s="37">
        <f t="shared" si="69"/>
        <v>1.5285126396237508E-2</v>
      </c>
      <c r="P491" s="33" t="str">
        <f>VLOOKUP(LEFT(J491,7),Measures!K:V,12,FALSE)</f>
        <v>LT</v>
      </c>
      <c r="Q491" s="33" t="str">
        <f>VLOOKUP(LEFT(J491,7),Measures!K:W,13,FALSE)</f>
        <v xml:space="preserve"> 4%</v>
      </c>
      <c r="R491" s="33" t="b">
        <f t="shared" si="74"/>
        <v>0</v>
      </c>
      <c r="S491" s="33" t="str">
        <f t="shared" si="75"/>
        <v>PASS</v>
      </c>
      <c r="T491" s="33" t="b">
        <f t="shared" si="76"/>
        <v>0</v>
      </c>
      <c r="U491" s="33" t="str">
        <f t="shared" si="77"/>
        <v>PASS</v>
      </c>
      <c r="V491" s="33">
        <f>IF(AND(VLOOKUP(I491,Measures!B:I,7,FALSE)="Y",U491="PASS"),'Point Values'!$B$2,0)</f>
        <v>0</v>
      </c>
      <c r="W491" s="33">
        <f>IF(AND(VLOOKUP(I491,Measures!B:I,8,FALSE)="Y",U491="PASS"),'Point Values'!$B$3,0)</f>
        <v>0.75</v>
      </c>
      <c r="X491" s="33">
        <f>IF(AND(SUM(V491:W491)=0,U491="PASS"),'Point Values'!$B$4,0)</f>
        <v>0</v>
      </c>
      <c r="Y491" s="33">
        <f>IF(AND(SUM(V491:X491)=0,P491="GT",O491&gt;VLOOKUP(I491,'IIS Wide Rates'!G:I,3,FALSE)),'Point Values'!$B$5,IF(AND(SUM(V491:X491)=0,P491="LT",O491&lt;VLOOKUP(I491,'IIS Wide Rates'!G:I,3,FALSE)),'Point Values'!$B$5,0))</f>
        <v>0</v>
      </c>
      <c r="Z491" s="33">
        <f t="shared" si="78"/>
        <v>0.75</v>
      </c>
    </row>
    <row r="492" spans="1:26" x14ac:dyDescent="0.25">
      <c r="A492" t="s">
        <v>128</v>
      </c>
      <c r="B492" t="s">
        <v>1108</v>
      </c>
      <c r="C492" s="46">
        <v>8</v>
      </c>
      <c r="D492" s="46">
        <v>262</v>
      </c>
      <c r="I492" s="33" t="str">
        <f>VLOOKUP(LEFT(J492,7),Measures!K:L,2,FALSE)</f>
        <v>2.07</v>
      </c>
      <c r="J492" s="33" t="str">
        <f t="shared" si="66"/>
        <v>MQE0263 - Vaccination admin date is on first day of month</v>
      </c>
      <c r="K492" s="33" t="str">
        <f t="shared" si="67"/>
        <v>MatrixCare EHR</v>
      </c>
      <c r="L492" s="33">
        <f>VLOOKUP(K492,'EHR-Patient Count'!K:M,2,FALSE)</f>
        <v>55</v>
      </c>
      <c r="M492" s="33">
        <f>VLOOKUP(K492,'EHR-Patient Count'!K:M,3,FALSE)</f>
        <v>5</v>
      </c>
      <c r="N492" s="33">
        <f t="shared" si="68"/>
        <v>8</v>
      </c>
      <c r="O492" s="37">
        <f t="shared" si="69"/>
        <v>3.0534351145038167E-2</v>
      </c>
      <c r="P492" s="33" t="str">
        <f>VLOOKUP(LEFT(J492,7),Measures!K:V,12,FALSE)</f>
        <v>LT</v>
      </c>
      <c r="Q492" s="33" t="str">
        <f>VLOOKUP(LEFT(J492,7),Measures!K:W,13,FALSE)</f>
        <v xml:space="preserve"> 4%</v>
      </c>
      <c r="R492" s="33" t="b">
        <f t="shared" si="74"/>
        <v>0</v>
      </c>
      <c r="S492" s="33" t="str">
        <f t="shared" si="75"/>
        <v>PASS</v>
      </c>
      <c r="T492" s="33" t="b">
        <f t="shared" si="76"/>
        <v>0</v>
      </c>
      <c r="U492" s="33" t="str">
        <f t="shared" si="77"/>
        <v>PASS</v>
      </c>
      <c r="V492" s="33">
        <f>IF(AND(VLOOKUP(I492,Measures!B:I,7,FALSE)="Y",U492="PASS"),'Point Values'!$B$2,0)</f>
        <v>0</v>
      </c>
      <c r="W492" s="33">
        <f>IF(AND(VLOOKUP(I492,Measures!B:I,8,FALSE)="Y",U492="PASS"),'Point Values'!$B$3,0)</f>
        <v>0.75</v>
      </c>
      <c r="X492" s="33">
        <f>IF(AND(SUM(V492:W492)=0,U492="PASS"),'Point Values'!$B$4,0)</f>
        <v>0</v>
      </c>
      <c r="Y492" s="33">
        <f>IF(AND(SUM(V492:X492)=0,P492="GT",O492&gt;VLOOKUP(I492,'IIS Wide Rates'!G:I,3,FALSE)),'Point Values'!$B$5,IF(AND(SUM(V492:X492)=0,P492="LT",O492&lt;VLOOKUP(I492,'IIS Wide Rates'!G:I,3,FALSE)),'Point Values'!$B$5,0))</f>
        <v>0</v>
      </c>
      <c r="Z492" s="33">
        <f t="shared" si="78"/>
        <v>0.75</v>
      </c>
    </row>
    <row r="493" spans="1:26" x14ac:dyDescent="0.25">
      <c r="A493" t="s">
        <v>128</v>
      </c>
      <c r="B493" t="s">
        <v>1099</v>
      </c>
      <c r="C493" s="46">
        <v>54</v>
      </c>
      <c r="D493" s="46">
        <v>2617</v>
      </c>
      <c r="I493" s="33" t="str">
        <f>VLOOKUP(LEFT(J493,7),Measures!K:L,2,FALSE)</f>
        <v>2.07</v>
      </c>
      <c r="J493" s="33" t="str">
        <f t="shared" si="66"/>
        <v>MQE0263 - Vaccination admin date is on first day of month</v>
      </c>
      <c r="K493" s="33" t="str">
        <f t="shared" si="67"/>
        <v>Veradigm EHR (formerly Allscripts)</v>
      </c>
      <c r="L493" s="33">
        <f>VLOOKUP(K493,'EHR-Patient Count'!K:M,2,FALSE)</f>
        <v>369</v>
      </c>
      <c r="M493" s="33">
        <f>VLOOKUP(K493,'EHR-Patient Count'!K:M,3,FALSE)</f>
        <v>13</v>
      </c>
      <c r="N493" s="33">
        <f t="shared" si="68"/>
        <v>54</v>
      </c>
      <c r="O493" s="37">
        <f t="shared" si="69"/>
        <v>2.0634314100114636E-2</v>
      </c>
      <c r="P493" s="33" t="str">
        <f>VLOOKUP(LEFT(J493,7),Measures!K:V,12,FALSE)</f>
        <v>LT</v>
      </c>
      <c r="Q493" s="33" t="str">
        <f>VLOOKUP(LEFT(J493,7),Measures!K:W,13,FALSE)</f>
        <v xml:space="preserve"> 4%</v>
      </c>
      <c r="R493" s="33" t="b">
        <f t="shared" si="74"/>
        <v>0</v>
      </c>
      <c r="S493" s="33" t="str">
        <f t="shared" si="75"/>
        <v>PASS</v>
      </c>
      <c r="T493" s="33" t="b">
        <f t="shared" si="76"/>
        <v>0</v>
      </c>
      <c r="U493" s="33" t="str">
        <f t="shared" si="77"/>
        <v>PASS</v>
      </c>
      <c r="V493" s="33">
        <f>IF(AND(VLOOKUP(I493,Measures!B:I,7,FALSE)="Y",U493="PASS"),'Point Values'!$B$2,0)</f>
        <v>0</v>
      </c>
      <c r="W493" s="33">
        <f>IF(AND(VLOOKUP(I493,Measures!B:I,8,FALSE)="Y",U493="PASS"),'Point Values'!$B$3,0)</f>
        <v>0.75</v>
      </c>
      <c r="X493" s="33">
        <f>IF(AND(SUM(V493:W493)=0,U493="PASS"),'Point Values'!$B$4,0)</f>
        <v>0</v>
      </c>
      <c r="Y493" s="33">
        <f>IF(AND(SUM(V493:X493)=0,P493="GT",O493&gt;VLOOKUP(I493,'IIS Wide Rates'!G:I,3,FALSE)),'Point Values'!$B$5,IF(AND(SUM(V493:X493)=0,P493="LT",O493&lt;VLOOKUP(I493,'IIS Wide Rates'!G:I,3,FALSE)),'Point Values'!$B$5,0))</f>
        <v>0</v>
      </c>
      <c r="Z493" s="33">
        <f t="shared" si="78"/>
        <v>0.75</v>
      </c>
    </row>
    <row r="494" spans="1:26" x14ac:dyDescent="0.25">
      <c r="A494" t="s">
        <v>128</v>
      </c>
      <c r="B494" t="s">
        <v>1095</v>
      </c>
      <c r="C494" s="46">
        <v>3</v>
      </c>
      <c r="D494" s="46">
        <v>64</v>
      </c>
      <c r="I494" s="33" t="str">
        <f>VLOOKUP(LEFT(J494,7),Measures!K:L,2,FALSE)</f>
        <v>2.07</v>
      </c>
      <c r="J494" s="33" t="str">
        <f t="shared" si="66"/>
        <v>MQE0263 - Vaccination admin date is on first day of month</v>
      </c>
      <c r="K494" s="33" t="str">
        <f t="shared" si="67"/>
        <v>Epic Systems (EpicCare)</v>
      </c>
      <c r="L494" s="33">
        <f>VLOOKUP(K494,'EHR-Patient Count'!K:M,2,FALSE)</f>
        <v>14</v>
      </c>
      <c r="M494" s="33">
        <f>VLOOKUP(K494,'EHR-Patient Count'!K:M,3,FALSE)</f>
        <v>1</v>
      </c>
      <c r="N494" s="33">
        <f t="shared" si="68"/>
        <v>3</v>
      </c>
      <c r="O494" s="37">
        <f t="shared" si="69"/>
        <v>4.6875E-2</v>
      </c>
      <c r="P494" s="33" t="str">
        <f>VLOOKUP(LEFT(J494,7),Measures!K:V,12,FALSE)</f>
        <v>LT</v>
      </c>
      <c r="Q494" s="33" t="str">
        <f>VLOOKUP(LEFT(J494,7),Measures!K:W,13,FALSE)</f>
        <v xml:space="preserve"> 4%</v>
      </c>
      <c r="R494" s="33" t="b">
        <f t="shared" si="74"/>
        <v>0</v>
      </c>
      <c r="S494" s="33" t="b">
        <f t="shared" si="75"/>
        <v>0</v>
      </c>
      <c r="T494" s="33" t="b">
        <f t="shared" si="76"/>
        <v>0</v>
      </c>
      <c r="U494" s="33" t="str">
        <f t="shared" si="77"/>
        <v>FAIL</v>
      </c>
      <c r="V494" s="33">
        <f>IF(AND(VLOOKUP(I494,Measures!B:I,7,FALSE)="Y",U494="PASS"),'Point Values'!$B$2,0)</f>
        <v>0</v>
      </c>
      <c r="W494" s="33">
        <f>IF(AND(VLOOKUP(I494,Measures!B:I,8,FALSE)="Y",U494="PASS"),'Point Values'!$B$3,0)</f>
        <v>0</v>
      </c>
      <c r="X494" s="33">
        <f>IF(AND(SUM(V494:W494)=0,U494="PASS"),'Point Values'!$B$4,0)</f>
        <v>0</v>
      </c>
      <c r="Y494" s="33">
        <f>IF(AND(SUM(V494:X494)=0,P494="GT",O494&gt;VLOOKUP(I494,'IIS Wide Rates'!G:I,3,FALSE)),'Point Values'!$B$5,IF(AND(SUM(V494:X494)=0,P494="LT",O494&lt;VLOOKUP(I494,'IIS Wide Rates'!G:I,3,FALSE)),'Point Values'!$B$5,0))</f>
        <v>0</v>
      </c>
      <c r="Z494" s="33">
        <f t="shared" si="78"/>
        <v>0</v>
      </c>
    </row>
    <row r="495" spans="1:26" x14ac:dyDescent="0.25">
      <c r="A495" t="s">
        <v>128</v>
      </c>
      <c r="B495" t="s">
        <v>1098</v>
      </c>
      <c r="C495" s="46">
        <v>0</v>
      </c>
      <c r="D495" s="46">
        <v>25</v>
      </c>
      <c r="I495" s="33" t="str">
        <f>VLOOKUP(LEFT(J495,7),Measures!K:L,2,FALSE)</f>
        <v>2.07</v>
      </c>
      <c r="J495" s="33" t="str">
        <f t="shared" si="66"/>
        <v>MQE0263 - Vaccination admin date is on first day of month</v>
      </c>
      <c r="K495" s="33" t="str">
        <f t="shared" si="67"/>
        <v>NextGen Enterprise EHR</v>
      </c>
      <c r="L495" s="33">
        <f>VLOOKUP(K495,'EHR-Patient Count'!K:M,2,FALSE)</f>
        <v>5</v>
      </c>
      <c r="M495" s="33">
        <f>VLOOKUP(K495,'EHR-Patient Count'!K:M,3,FALSE)</f>
        <v>2</v>
      </c>
      <c r="N495" s="33">
        <f t="shared" si="68"/>
        <v>0</v>
      </c>
      <c r="O495" s="37">
        <f t="shared" si="69"/>
        <v>0</v>
      </c>
      <c r="P495" s="33" t="str">
        <f>VLOOKUP(LEFT(J495,7),Measures!K:V,12,FALSE)</f>
        <v>LT</v>
      </c>
      <c r="Q495" s="33" t="str">
        <f>VLOOKUP(LEFT(J495,7),Measures!K:W,13,FALSE)</f>
        <v xml:space="preserve"> 4%</v>
      </c>
      <c r="R495" s="33" t="b">
        <f t="shared" si="74"/>
        <v>0</v>
      </c>
      <c r="S495" s="33" t="str">
        <f t="shared" si="75"/>
        <v>PASS</v>
      </c>
      <c r="T495" s="33" t="b">
        <f t="shared" si="76"/>
        <v>0</v>
      </c>
      <c r="U495" s="33" t="str">
        <f t="shared" si="77"/>
        <v>PASS</v>
      </c>
      <c r="V495" s="33">
        <f>IF(AND(VLOOKUP(I495,Measures!B:I,7,FALSE)="Y",U495="PASS"),'Point Values'!$B$2,0)</f>
        <v>0</v>
      </c>
      <c r="W495" s="33">
        <f>IF(AND(VLOOKUP(I495,Measures!B:I,8,FALSE)="Y",U495="PASS"),'Point Values'!$B$3,0)</f>
        <v>0.75</v>
      </c>
      <c r="X495" s="33">
        <f>IF(AND(SUM(V495:W495)=0,U495="PASS"),'Point Values'!$B$4,0)</f>
        <v>0</v>
      </c>
      <c r="Y495" s="33">
        <f>IF(AND(SUM(V495:X495)=0,P495="GT",O495&gt;VLOOKUP(I495,'IIS Wide Rates'!G:I,3,FALSE)),'Point Values'!$B$5,IF(AND(SUM(V495:X495)=0,P495="LT",O495&lt;VLOOKUP(I495,'IIS Wide Rates'!G:I,3,FALSE)),'Point Values'!$B$5,0))</f>
        <v>0</v>
      </c>
      <c r="Z495" s="33">
        <f t="shared" si="78"/>
        <v>0.75</v>
      </c>
    </row>
    <row r="496" spans="1:26" x14ac:dyDescent="0.25">
      <c r="A496" t="s">
        <v>128</v>
      </c>
      <c r="B496" t="s">
        <v>1101</v>
      </c>
      <c r="C496" s="46">
        <v>3</v>
      </c>
      <c r="D496" s="46">
        <v>39</v>
      </c>
      <c r="I496" s="33" t="str">
        <f>VLOOKUP(LEFT(J496,7),Measures!K:L,2,FALSE)</f>
        <v>2.07</v>
      </c>
      <c r="J496" s="33" t="str">
        <f t="shared" si="66"/>
        <v>MQE0263 - Vaccination admin date is on first day of month</v>
      </c>
      <c r="K496" s="33" t="str">
        <f t="shared" si="67"/>
        <v>Greenway Health (Prime Suite)</v>
      </c>
      <c r="L496" s="33">
        <f>VLOOKUP(K496,'EHR-Patient Count'!K:M,2,FALSE)</f>
        <v>9</v>
      </c>
      <c r="M496" s="33">
        <f>VLOOKUP(K496,'EHR-Patient Count'!K:M,3,FALSE)</f>
        <v>1</v>
      </c>
      <c r="N496" s="33">
        <f t="shared" si="68"/>
        <v>3</v>
      </c>
      <c r="O496" s="37">
        <f t="shared" si="69"/>
        <v>7.6923076923076927E-2</v>
      </c>
      <c r="P496" s="33" t="str">
        <f>VLOOKUP(LEFT(J496,7),Measures!K:V,12,FALSE)</f>
        <v>LT</v>
      </c>
      <c r="Q496" s="33" t="str">
        <f>VLOOKUP(LEFT(J496,7),Measures!K:W,13,FALSE)</f>
        <v xml:space="preserve"> 4%</v>
      </c>
      <c r="R496" s="33" t="b">
        <f t="shared" si="74"/>
        <v>0</v>
      </c>
      <c r="S496" s="33" t="b">
        <f t="shared" si="75"/>
        <v>0</v>
      </c>
      <c r="T496" s="33" t="b">
        <f t="shared" si="76"/>
        <v>0</v>
      </c>
      <c r="U496" s="33" t="str">
        <f t="shared" si="77"/>
        <v>FAIL</v>
      </c>
      <c r="V496" s="33">
        <f>IF(AND(VLOOKUP(I496,Measures!B:I,7,FALSE)="Y",U496="PASS"),'Point Values'!$B$2,0)</f>
        <v>0</v>
      </c>
      <c r="W496" s="33">
        <f>IF(AND(VLOOKUP(I496,Measures!B:I,8,FALSE)="Y",U496="PASS"),'Point Values'!$B$3,0)</f>
        <v>0</v>
      </c>
      <c r="X496" s="33">
        <f>IF(AND(SUM(V496:W496)=0,U496="PASS"),'Point Values'!$B$4,0)</f>
        <v>0</v>
      </c>
      <c r="Y496" s="33">
        <f>IF(AND(SUM(V496:X496)=0,P496="GT",O496&gt;VLOOKUP(I496,'IIS Wide Rates'!G:I,3,FALSE)),'Point Values'!$B$5,IF(AND(SUM(V496:X496)=0,P496="LT",O496&lt;VLOOKUP(I496,'IIS Wide Rates'!G:I,3,FALSE)),'Point Values'!$B$5,0))</f>
        <v>0</v>
      </c>
      <c r="Z496" s="33">
        <f t="shared" si="78"/>
        <v>0</v>
      </c>
    </row>
    <row r="497" spans="1:26" x14ac:dyDescent="0.25">
      <c r="A497" t="s">
        <v>128</v>
      </c>
      <c r="B497" t="s">
        <v>1105</v>
      </c>
      <c r="C497" s="46">
        <v>0</v>
      </c>
      <c r="D497" s="46">
        <v>3</v>
      </c>
      <c r="I497" s="33" t="str">
        <f>VLOOKUP(LEFT(J497,7),Measures!K:L,2,FALSE)</f>
        <v>2.07</v>
      </c>
      <c r="J497" s="33" t="str">
        <f t="shared" si="66"/>
        <v>MQE0263 - Vaccination admin date is on first day of month</v>
      </c>
      <c r="K497" s="33" t="str">
        <f t="shared" si="67"/>
        <v>CompuGroup Medical (CGM APRIMA)</v>
      </c>
      <c r="L497" s="33">
        <f>VLOOKUP(K497,'EHR-Patient Count'!K:M,2,FALSE)</f>
        <v>2</v>
      </c>
      <c r="M497" s="33">
        <f>VLOOKUP(K497,'EHR-Patient Count'!K:M,3,FALSE)</f>
        <v>1</v>
      </c>
      <c r="N497" s="33">
        <f t="shared" si="68"/>
        <v>0</v>
      </c>
      <c r="O497" s="37">
        <f t="shared" si="69"/>
        <v>0</v>
      </c>
      <c r="P497" s="33" t="str">
        <f>VLOOKUP(LEFT(J497,7),Measures!K:V,12,FALSE)</f>
        <v>LT</v>
      </c>
      <c r="Q497" s="33" t="str">
        <f>VLOOKUP(LEFT(J497,7),Measures!K:W,13,FALSE)</f>
        <v xml:space="preserve"> 4%</v>
      </c>
      <c r="R497" s="33" t="b">
        <f t="shared" si="74"/>
        <v>0</v>
      </c>
      <c r="S497" s="33" t="str">
        <f t="shared" si="75"/>
        <v>PASS</v>
      </c>
      <c r="T497" s="33" t="b">
        <f t="shared" si="76"/>
        <v>0</v>
      </c>
      <c r="U497" s="33" t="str">
        <f t="shared" si="77"/>
        <v>PASS</v>
      </c>
      <c r="V497" s="33">
        <f>IF(AND(VLOOKUP(I497,Measures!B:I,7,FALSE)="Y",U497="PASS"),'Point Values'!$B$2,0)</f>
        <v>0</v>
      </c>
      <c r="W497" s="33">
        <f>IF(AND(VLOOKUP(I497,Measures!B:I,8,FALSE)="Y",U497="PASS"),'Point Values'!$B$3,0)</f>
        <v>0.75</v>
      </c>
      <c r="X497" s="33">
        <f>IF(AND(SUM(V497:W497)=0,U497="PASS"),'Point Values'!$B$4,0)</f>
        <v>0</v>
      </c>
      <c r="Y497" s="33">
        <f>IF(AND(SUM(V497:X497)=0,P497="GT",O497&gt;VLOOKUP(I497,'IIS Wide Rates'!G:I,3,FALSE)),'Point Values'!$B$5,IF(AND(SUM(V497:X497)=0,P497="LT",O497&lt;VLOOKUP(I497,'IIS Wide Rates'!G:I,3,FALSE)),'Point Values'!$B$5,0))</f>
        <v>0</v>
      </c>
      <c r="Z497" s="33">
        <f t="shared" si="78"/>
        <v>0.75</v>
      </c>
    </row>
    <row r="498" spans="1:26" x14ac:dyDescent="0.25">
      <c r="A498" t="s">
        <v>130</v>
      </c>
      <c r="B498" t="s">
        <v>52</v>
      </c>
      <c r="C498" s="46">
        <v>95</v>
      </c>
      <c r="D498" s="46">
        <v>3157</v>
      </c>
      <c r="I498" s="33" t="str">
        <f>VLOOKUP(LEFT(J498,7),Measures!K:L,2,FALSE)</f>
        <v>2.08</v>
      </c>
      <c r="J498" s="33" t="str">
        <f t="shared" si="66"/>
        <v>MQE0262 - Vaccination admin date is on 15th day of month</v>
      </c>
      <c r="K498" s="33" t="str">
        <f t="shared" si="67"/>
        <v>No EHR Specified</v>
      </c>
      <c r="L498" s="33">
        <f>VLOOKUP(K498,'EHR-Patient Count'!K:M,2,FALSE)</f>
        <v>537</v>
      </c>
      <c r="M498" s="33">
        <f>VLOOKUP(K498,'EHR-Patient Count'!K:M,3,FALSE)</f>
        <v>20</v>
      </c>
      <c r="N498" s="33">
        <f t="shared" si="68"/>
        <v>95</v>
      </c>
      <c r="O498" s="37">
        <f t="shared" si="69"/>
        <v>3.0091859360152042E-2</v>
      </c>
      <c r="P498" s="33" t="str">
        <f>VLOOKUP(LEFT(J498,7),Measures!K:V,12,FALSE)</f>
        <v>LT</v>
      </c>
      <c r="Q498" s="33" t="str">
        <f>VLOOKUP(LEFT(J498,7),Measures!K:W,13,FALSE)</f>
        <v xml:space="preserve"> 4%</v>
      </c>
      <c r="R498" s="33" t="b">
        <f t="shared" si="74"/>
        <v>0</v>
      </c>
      <c r="S498" s="33" t="str">
        <f t="shared" si="75"/>
        <v>PASS</v>
      </c>
      <c r="T498" s="33" t="b">
        <f t="shared" si="76"/>
        <v>0</v>
      </c>
      <c r="U498" s="33" t="str">
        <f t="shared" si="77"/>
        <v>PASS</v>
      </c>
      <c r="V498" s="33">
        <f>IF(AND(VLOOKUP(I498,Measures!B:I,7,FALSE)="Y",U498="PASS"),'Point Values'!$B$2,0)</f>
        <v>0</v>
      </c>
      <c r="W498" s="33">
        <f>IF(AND(VLOOKUP(I498,Measures!B:I,8,FALSE)="Y",U498="PASS"),'Point Values'!$B$3,0)</f>
        <v>0.75</v>
      </c>
      <c r="X498" s="33">
        <f>IF(AND(SUM(V498:W498)=0,U498="PASS"),'Point Values'!$B$4,0)</f>
        <v>0</v>
      </c>
      <c r="Y498" s="33">
        <f>IF(AND(SUM(V498:X498)=0,P498="GT",O498&gt;VLOOKUP(I498,'IIS Wide Rates'!G:I,3,FALSE)),'Point Values'!$B$5,IF(AND(SUM(V498:X498)=0,P498="LT",O498&lt;VLOOKUP(I498,'IIS Wide Rates'!G:I,3,FALSE)),'Point Values'!$B$5,0))</f>
        <v>0</v>
      </c>
      <c r="Z498" s="33">
        <f t="shared" si="78"/>
        <v>0.75</v>
      </c>
    </row>
    <row r="499" spans="1:26" x14ac:dyDescent="0.25">
      <c r="A499" t="s">
        <v>130</v>
      </c>
      <c r="B499" t="s">
        <v>1107</v>
      </c>
      <c r="C499" s="46">
        <v>83</v>
      </c>
      <c r="D499" s="46">
        <v>3062</v>
      </c>
      <c r="I499" s="33" t="str">
        <f>VLOOKUP(LEFT(J499,7),Measures!K:L,2,FALSE)</f>
        <v>2.08</v>
      </c>
      <c r="J499" s="33" t="str">
        <f t="shared" si="66"/>
        <v>MQE0262 - Vaccination admin date is on 15th day of month</v>
      </c>
      <c r="K499" s="33" t="str">
        <f t="shared" si="67"/>
        <v>NetSmart MyEvolv</v>
      </c>
      <c r="L499" s="33">
        <f>VLOOKUP(K499,'EHR-Patient Count'!K:M,2,FALSE)</f>
        <v>1995</v>
      </c>
      <c r="M499" s="33">
        <f>VLOOKUP(K499,'EHR-Patient Count'!K:M,3,FALSE)</f>
        <v>8</v>
      </c>
      <c r="N499" s="33">
        <f t="shared" si="68"/>
        <v>83</v>
      </c>
      <c r="O499" s="37">
        <f t="shared" si="69"/>
        <v>2.7106466361854997E-2</v>
      </c>
      <c r="P499" s="33" t="str">
        <f>VLOOKUP(LEFT(J499,7),Measures!K:V,12,FALSE)</f>
        <v>LT</v>
      </c>
      <c r="Q499" s="33" t="str">
        <f>VLOOKUP(LEFT(J499,7),Measures!K:W,13,FALSE)</f>
        <v xml:space="preserve"> 4%</v>
      </c>
      <c r="R499" s="33" t="b">
        <f t="shared" si="74"/>
        <v>0</v>
      </c>
      <c r="S499" s="33" t="str">
        <f t="shared" si="75"/>
        <v>PASS</v>
      </c>
      <c r="T499" s="33" t="b">
        <f t="shared" si="76"/>
        <v>0</v>
      </c>
      <c r="U499" s="33" t="str">
        <f t="shared" si="77"/>
        <v>PASS</v>
      </c>
      <c r="V499" s="33">
        <f>IF(AND(VLOOKUP(I499,Measures!B:I,7,FALSE)="Y",U499="PASS"),'Point Values'!$B$2,0)</f>
        <v>0</v>
      </c>
      <c r="W499" s="33">
        <f>IF(AND(VLOOKUP(I499,Measures!B:I,8,FALSE)="Y",U499="PASS"),'Point Values'!$B$3,0)</f>
        <v>0.75</v>
      </c>
      <c r="X499" s="33">
        <f>IF(AND(SUM(V499:W499)=0,U499="PASS"),'Point Values'!$B$4,0)</f>
        <v>0</v>
      </c>
      <c r="Y499" s="33">
        <f>IF(AND(SUM(V499:X499)=0,P499="GT",O499&gt;VLOOKUP(I499,'IIS Wide Rates'!G:I,3,FALSE)),'Point Values'!$B$5,IF(AND(SUM(V499:X499)=0,P499="LT",O499&lt;VLOOKUP(I499,'IIS Wide Rates'!G:I,3,FALSE)),'Point Values'!$B$5,0))</f>
        <v>0</v>
      </c>
      <c r="Z499" s="33">
        <f t="shared" si="78"/>
        <v>0.75</v>
      </c>
    </row>
    <row r="500" spans="1:26" x14ac:dyDescent="0.25">
      <c r="A500" t="s">
        <v>130</v>
      </c>
      <c r="B500" t="s">
        <v>1104</v>
      </c>
      <c r="C500" s="46">
        <v>4213</v>
      </c>
      <c r="D500" s="46">
        <v>129873</v>
      </c>
      <c r="I500" s="33" t="str">
        <f>VLOOKUP(LEFT(J500,7),Measures!K:L,2,FALSE)</f>
        <v>2.08</v>
      </c>
      <c r="J500" s="33" t="str">
        <f t="shared" si="66"/>
        <v>MQE0262 - Vaccination admin date is on 15th day of month</v>
      </c>
      <c r="K500" s="33" t="str">
        <f t="shared" si="67"/>
        <v>Azalea Health EHR</v>
      </c>
      <c r="L500" s="33">
        <f>VLOOKUP(K500,'EHR-Patient Count'!K:M,2,FALSE)</f>
        <v>18286</v>
      </c>
      <c r="M500" s="33">
        <f>VLOOKUP(K500,'EHR-Patient Count'!K:M,3,FALSE)</f>
        <v>116</v>
      </c>
      <c r="N500" s="33">
        <f t="shared" si="68"/>
        <v>4213</v>
      </c>
      <c r="O500" s="37">
        <f t="shared" si="69"/>
        <v>3.2439383089633719E-2</v>
      </c>
      <c r="P500" s="33" t="str">
        <f>VLOOKUP(LEFT(J500,7),Measures!K:V,12,FALSE)</f>
        <v>LT</v>
      </c>
      <c r="Q500" s="33" t="str">
        <f>VLOOKUP(LEFT(J500,7),Measures!K:W,13,FALSE)</f>
        <v xml:space="preserve"> 4%</v>
      </c>
      <c r="R500" s="33" t="b">
        <f t="shared" si="74"/>
        <v>0</v>
      </c>
      <c r="S500" s="33" t="str">
        <f t="shared" si="75"/>
        <v>PASS</v>
      </c>
      <c r="T500" s="33" t="b">
        <f t="shared" si="76"/>
        <v>0</v>
      </c>
      <c r="U500" s="33" t="str">
        <f t="shared" si="77"/>
        <v>PASS</v>
      </c>
      <c r="V500" s="33">
        <f>IF(AND(VLOOKUP(I500,Measures!B:I,7,FALSE)="Y",U500="PASS"),'Point Values'!$B$2,0)</f>
        <v>0</v>
      </c>
      <c r="W500" s="33">
        <f>IF(AND(VLOOKUP(I500,Measures!B:I,8,FALSE)="Y",U500="PASS"),'Point Values'!$B$3,0)</f>
        <v>0.75</v>
      </c>
      <c r="X500" s="33">
        <f>IF(AND(SUM(V500:W500)=0,U500="PASS"),'Point Values'!$B$4,0)</f>
        <v>0</v>
      </c>
      <c r="Y500" s="33">
        <f>IF(AND(SUM(V500:X500)=0,P500="GT",O500&gt;VLOOKUP(I500,'IIS Wide Rates'!G:I,3,FALSE)),'Point Values'!$B$5,IF(AND(SUM(V500:X500)=0,P500="LT",O500&lt;VLOOKUP(I500,'IIS Wide Rates'!G:I,3,FALSE)),'Point Values'!$B$5,0))</f>
        <v>0</v>
      </c>
      <c r="Z500" s="33">
        <f t="shared" si="78"/>
        <v>0.75</v>
      </c>
    </row>
    <row r="501" spans="1:26" x14ac:dyDescent="0.25">
      <c r="A501" t="s">
        <v>130</v>
      </c>
      <c r="B501" t="s">
        <v>1102</v>
      </c>
      <c r="C501" s="46">
        <v>499</v>
      </c>
      <c r="D501" s="46">
        <v>14714</v>
      </c>
      <c r="I501" s="33" t="str">
        <f>VLOOKUP(LEFT(J501,7),Measures!K:L,2,FALSE)</f>
        <v>2.08</v>
      </c>
      <c r="J501" s="33" t="str">
        <f t="shared" si="66"/>
        <v>MQE0262 - Vaccination admin date is on 15th day of month</v>
      </c>
      <c r="K501" s="33" t="str">
        <f t="shared" si="67"/>
        <v>AdvancedMD EHR</v>
      </c>
      <c r="L501" s="33">
        <f>VLOOKUP(K501,'EHR-Patient Count'!K:M,2,FALSE)</f>
        <v>2221</v>
      </c>
      <c r="M501" s="33">
        <f>VLOOKUP(K501,'EHR-Patient Count'!K:M,3,FALSE)</f>
        <v>8</v>
      </c>
      <c r="N501" s="33">
        <f t="shared" si="68"/>
        <v>499</v>
      </c>
      <c r="O501" s="37">
        <f t="shared" si="69"/>
        <v>3.3913279869512029E-2</v>
      </c>
      <c r="P501" s="33" t="str">
        <f>VLOOKUP(LEFT(J501,7),Measures!K:V,12,FALSE)</f>
        <v>LT</v>
      </c>
      <c r="Q501" s="33" t="str">
        <f>VLOOKUP(LEFT(J501,7),Measures!K:W,13,FALSE)</f>
        <v xml:space="preserve"> 4%</v>
      </c>
      <c r="R501" s="33" t="b">
        <f t="shared" si="74"/>
        <v>0</v>
      </c>
      <c r="S501" s="33" t="str">
        <f t="shared" si="75"/>
        <v>PASS</v>
      </c>
      <c r="T501" s="33" t="b">
        <f t="shared" si="76"/>
        <v>0</v>
      </c>
      <c r="U501" s="33" t="str">
        <f t="shared" si="77"/>
        <v>PASS</v>
      </c>
      <c r="V501" s="33">
        <f>IF(AND(VLOOKUP(I501,Measures!B:I,7,FALSE)="Y",U501="PASS"),'Point Values'!$B$2,0)</f>
        <v>0</v>
      </c>
      <c r="W501" s="33">
        <f>IF(AND(VLOOKUP(I501,Measures!B:I,8,FALSE)="Y",U501="PASS"),'Point Values'!$B$3,0)</f>
        <v>0.75</v>
      </c>
      <c r="X501" s="33">
        <f>IF(AND(SUM(V501:W501)=0,U501="PASS"),'Point Values'!$B$4,0)</f>
        <v>0</v>
      </c>
      <c r="Y501" s="33">
        <f>IF(AND(SUM(V501:X501)=0,P501="GT",O501&gt;VLOOKUP(I501,'IIS Wide Rates'!G:I,3,FALSE)),'Point Values'!$B$5,IF(AND(SUM(V501:X501)=0,P501="LT",O501&lt;VLOOKUP(I501,'IIS Wide Rates'!G:I,3,FALSE)),'Point Values'!$B$5,0))</f>
        <v>0</v>
      </c>
      <c r="Z501" s="33">
        <f t="shared" si="78"/>
        <v>0.75</v>
      </c>
    </row>
    <row r="502" spans="1:26" x14ac:dyDescent="0.25">
      <c r="A502" t="s">
        <v>130</v>
      </c>
      <c r="B502" t="s">
        <v>1097</v>
      </c>
      <c r="C502" s="46">
        <v>343</v>
      </c>
      <c r="D502" s="46">
        <v>10603</v>
      </c>
      <c r="I502" s="33" t="str">
        <f>VLOOKUP(LEFT(J502,7),Measures!K:L,2,FALSE)</f>
        <v>2.08</v>
      </c>
      <c r="J502" s="33" t="str">
        <f t="shared" si="66"/>
        <v>MQE0262 - Vaccination admin date is on 15th day of month</v>
      </c>
      <c r="K502" s="33" t="str">
        <f t="shared" si="67"/>
        <v>eClinicalWorks V12</v>
      </c>
      <c r="L502" s="33">
        <f>VLOOKUP(K502,'EHR-Patient Count'!K:M,2,FALSE)</f>
        <v>3490</v>
      </c>
      <c r="M502" s="33">
        <f>VLOOKUP(K502,'EHR-Patient Count'!K:M,3,FALSE)</f>
        <v>13</v>
      </c>
      <c r="N502" s="33">
        <f t="shared" si="68"/>
        <v>343</v>
      </c>
      <c r="O502" s="37">
        <f t="shared" si="69"/>
        <v>3.2349335093841365E-2</v>
      </c>
      <c r="P502" s="33" t="str">
        <f>VLOOKUP(LEFT(J502,7),Measures!K:V,12,FALSE)</f>
        <v>LT</v>
      </c>
      <c r="Q502" s="33" t="str">
        <f>VLOOKUP(LEFT(J502,7),Measures!K:W,13,FALSE)</f>
        <v xml:space="preserve"> 4%</v>
      </c>
      <c r="R502" s="33" t="b">
        <f t="shared" si="74"/>
        <v>0</v>
      </c>
      <c r="S502" s="33" t="str">
        <f t="shared" si="75"/>
        <v>PASS</v>
      </c>
      <c r="T502" s="33" t="b">
        <f t="shared" si="76"/>
        <v>0</v>
      </c>
      <c r="U502" s="33" t="str">
        <f t="shared" si="77"/>
        <v>PASS</v>
      </c>
      <c r="V502" s="33">
        <f>IF(AND(VLOOKUP(I502,Measures!B:I,7,FALSE)="Y",U502="PASS"),'Point Values'!$B$2,0)</f>
        <v>0</v>
      </c>
      <c r="W502" s="33">
        <f>IF(AND(VLOOKUP(I502,Measures!B:I,8,FALSE)="Y",U502="PASS"),'Point Values'!$B$3,0)</f>
        <v>0.75</v>
      </c>
      <c r="X502" s="33">
        <f>IF(AND(SUM(V502:W502)=0,U502="PASS"),'Point Values'!$B$4,0)</f>
        <v>0</v>
      </c>
      <c r="Y502" s="33">
        <f>IF(AND(SUM(V502:X502)=0,P502="GT",O502&gt;VLOOKUP(I502,'IIS Wide Rates'!G:I,3,FALSE)),'Point Values'!$B$5,IF(AND(SUM(V502:X502)=0,P502="LT",O502&lt;VLOOKUP(I502,'IIS Wide Rates'!G:I,3,FALSE)),'Point Values'!$B$5,0))</f>
        <v>0</v>
      </c>
      <c r="Z502" s="33">
        <f t="shared" si="78"/>
        <v>0.75</v>
      </c>
    </row>
    <row r="503" spans="1:26" x14ac:dyDescent="0.25">
      <c r="A503" t="s">
        <v>130</v>
      </c>
      <c r="B503" t="s">
        <v>1106</v>
      </c>
      <c r="C503" s="46">
        <v>145</v>
      </c>
      <c r="D503" s="46">
        <v>5209</v>
      </c>
      <c r="I503" s="33" t="str">
        <f>VLOOKUP(LEFT(J503,7),Measures!K:L,2,FALSE)</f>
        <v>2.08</v>
      </c>
      <c r="J503" s="33" t="str">
        <f t="shared" si="66"/>
        <v>MQE0262 - Vaccination admin date is on 15th day of month</v>
      </c>
      <c r="K503" s="33" t="str">
        <f t="shared" si="67"/>
        <v>Experity EHR</v>
      </c>
      <c r="L503" s="33">
        <f>VLOOKUP(K503,'EHR-Patient Count'!K:M,2,FALSE)</f>
        <v>552</v>
      </c>
      <c r="M503" s="33">
        <f>VLOOKUP(K503,'EHR-Patient Count'!K:M,3,FALSE)</f>
        <v>5</v>
      </c>
      <c r="N503" s="33">
        <f t="shared" si="68"/>
        <v>145</v>
      </c>
      <c r="O503" s="37">
        <f t="shared" si="69"/>
        <v>2.7836436936072184E-2</v>
      </c>
      <c r="P503" s="33" t="str">
        <f>VLOOKUP(LEFT(J503,7),Measures!K:V,12,FALSE)</f>
        <v>LT</v>
      </c>
      <c r="Q503" s="33" t="str">
        <f>VLOOKUP(LEFT(J503,7),Measures!K:W,13,FALSE)</f>
        <v xml:space="preserve"> 4%</v>
      </c>
      <c r="R503" s="33" t="b">
        <f t="shared" si="74"/>
        <v>0</v>
      </c>
      <c r="S503" s="33" t="str">
        <f t="shared" si="75"/>
        <v>PASS</v>
      </c>
      <c r="T503" s="33" t="b">
        <f t="shared" si="76"/>
        <v>0</v>
      </c>
      <c r="U503" s="33" t="str">
        <f t="shared" si="77"/>
        <v>PASS</v>
      </c>
      <c r="V503" s="33">
        <f>IF(AND(VLOOKUP(I503,Measures!B:I,7,FALSE)="Y",U503="PASS"),'Point Values'!$B$2,0)</f>
        <v>0</v>
      </c>
      <c r="W503" s="33">
        <f>IF(AND(VLOOKUP(I503,Measures!B:I,8,FALSE)="Y",U503="PASS"),'Point Values'!$B$3,0)</f>
        <v>0.75</v>
      </c>
      <c r="X503" s="33">
        <f>IF(AND(SUM(V503:W503)=0,U503="PASS"),'Point Values'!$B$4,0)</f>
        <v>0</v>
      </c>
      <c r="Y503" s="33">
        <f>IF(AND(SUM(V503:X503)=0,P503="GT",O503&gt;VLOOKUP(I503,'IIS Wide Rates'!G:I,3,FALSE)),'Point Values'!$B$5,IF(AND(SUM(V503:X503)=0,P503="LT",O503&lt;VLOOKUP(I503,'IIS Wide Rates'!G:I,3,FALSE)),'Point Values'!$B$5,0))</f>
        <v>0</v>
      </c>
      <c r="Z503" s="33">
        <f t="shared" si="78"/>
        <v>0.75</v>
      </c>
    </row>
    <row r="504" spans="1:26" x14ac:dyDescent="0.25">
      <c r="A504" t="s">
        <v>130</v>
      </c>
      <c r="B504" t="s">
        <v>1109</v>
      </c>
      <c r="C504" s="46">
        <v>25</v>
      </c>
      <c r="D504" s="46">
        <v>888</v>
      </c>
      <c r="I504" s="33" t="str">
        <f>VLOOKUP(LEFT(J504,7),Measures!K:L,2,FALSE)</f>
        <v>2.08</v>
      </c>
      <c r="J504" s="33" t="str">
        <f t="shared" si="66"/>
        <v>MQE0262 - Vaccination admin date is on 15th day of month</v>
      </c>
      <c r="K504" s="33" t="str">
        <f t="shared" si="67"/>
        <v>OpenEMR (Open Source)</v>
      </c>
      <c r="L504" s="33">
        <f>VLOOKUP(K504,'EHR-Patient Count'!K:M,2,FALSE)</f>
        <v>85</v>
      </c>
      <c r="M504" s="33">
        <f>VLOOKUP(K504,'EHR-Patient Count'!K:M,3,FALSE)</f>
        <v>4</v>
      </c>
      <c r="N504" s="33">
        <f t="shared" si="68"/>
        <v>25</v>
      </c>
      <c r="O504" s="37">
        <f t="shared" si="69"/>
        <v>2.8153153153153154E-2</v>
      </c>
      <c r="P504" s="33" t="str">
        <f>VLOOKUP(LEFT(J504,7),Measures!K:V,12,FALSE)</f>
        <v>LT</v>
      </c>
      <c r="Q504" s="33" t="str">
        <f>VLOOKUP(LEFT(J504,7),Measures!K:W,13,FALSE)</f>
        <v xml:space="preserve"> 4%</v>
      </c>
      <c r="R504" s="33" t="b">
        <f t="shared" si="74"/>
        <v>0</v>
      </c>
      <c r="S504" s="33" t="str">
        <f t="shared" si="75"/>
        <v>PASS</v>
      </c>
      <c r="T504" s="33" t="b">
        <f t="shared" si="76"/>
        <v>0</v>
      </c>
      <c r="U504" s="33" t="str">
        <f t="shared" si="77"/>
        <v>PASS</v>
      </c>
      <c r="V504" s="33">
        <f>IF(AND(VLOOKUP(I504,Measures!B:I,7,FALSE)="Y",U504="PASS"),'Point Values'!$B$2,0)</f>
        <v>0</v>
      </c>
      <c r="W504" s="33">
        <f>IF(AND(VLOOKUP(I504,Measures!B:I,8,FALSE)="Y",U504="PASS"),'Point Values'!$B$3,0)</f>
        <v>0.75</v>
      </c>
      <c r="X504" s="33">
        <f>IF(AND(SUM(V504:W504)=0,U504="PASS"),'Point Values'!$B$4,0)</f>
        <v>0</v>
      </c>
      <c r="Y504" s="33">
        <f>IF(AND(SUM(V504:X504)=0,P504="GT",O504&gt;VLOOKUP(I504,'IIS Wide Rates'!G:I,3,FALSE)),'Point Values'!$B$5,IF(AND(SUM(V504:X504)=0,P504="LT",O504&lt;VLOOKUP(I504,'IIS Wide Rates'!G:I,3,FALSE)),'Point Values'!$B$5,0))</f>
        <v>0</v>
      </c>
      <c r="Z504" s="33">
        <f t="shared" si="78"/>
        <v>0.75</v>
      </c>
    </row>
    <row r="505" spans="1:26" x14ac:dyDescent="0.25">
      <c r="A505" t="s">
        <v>130</v>
      </c>
      <c r="B505" t="s">
        <v>1096</v>
      </c>
      <c r="C505" s="46">
        <v>785</v>
      </c>
      <c r="D505" s="46">
        <v>23620</v>
      </c>
      <c r="I505" s="33" t="str">
        <f>VLOOKUP(LEFT(J505,7),Measures!K:L,2,FALSE)</f>
        <v>2.08</v>
      </c>
      <c r="J505" s="33" t="str">
        <f t="shared" si="66"/>
        <v>MQE0262 - Vaccination admin date is on 15th day of month</v>
      </c>
      <c r="K505" s="33" t="str">
        <f t="shared" si="67"/>
        <v>Athems Clinicals</v>
      </c>
      <c r="L505" s="33">
        <f>VLOOKUP(K505,'EHR-Patient Count'!K:M,2,FALSE)</f>
        <v>3619</v>
      </c>
      <c r="M505" s="33">
        <f>VLOOKUP(K505,'EHR-Patient Count'!K:M,3,FALSE)</f>
        <v>8</v>
      </c>
      <c r="N505" s="33">
        <f t="shared" si="68"/>
        <v>785</v>
      </c>
      <c r="O505" s="37">
        <f t="shared" si="69"/>
        <v>3.3234546994072821E-2</v>
      </c>
      <c r="P505" s="33" t="str">
        <f>VLOOKUP(LEFT(J505,7),Measures!K:V,12,FALSE)</f>
        <v>LT</v>
      </c>
      <c r="Q505" s="33" t="str">
        <f>VLOOKUP(LEFT(J505,7),Measures!K:W,13,FALSE)</f>
        <v xml:space="preserve"> 4%</v>
      </c>
      <c r="R505" s="33" t="b">
        <f t="shared" si="74"/>
        <v>0</v>
      </c>
      <c r="S505" s="33" t="str">
        <f t="shared" si="75"/>
        <v>PASS</v>
      </c>
      <c r="T505" s="33" t="b">
        <f t="shared" si="76"/>
        <v>0</v>
      </c>
      <c r="U505" s="33" t="str">
        <f t="shared" si="77"/>
        <v>PASS</v>
      </c>
      <c r="V505" s="33">
        <f>IF(AND(VLOOKUP(I505,Measures!B:I,7,FALSE)="Y",U505="PASS"),'Point Values'!$B$2,0)</f>
        <v>0</v>
      </c>
      <c r="W505" s="33">
        <f>IF(AND(VLOOKUP(I505,Measures!B:I,8,FALSE)="Y",U505="PASS"),'Point Values'!$B$3,0)</f>
        <v>0.75</v>
      </c>
      <c r="X505" s="33">
        <f>IF(AND(SUM(V505:W505)=0,U505="PASS"),'Point Values'!$B$4,0)</f>
        <v>0</v>
      </c>
      <c r="Y505" s="33">
        <f>IF(AND(SUM(V505:X505)=0,P505="GT",O505&gt;VLOOKUP(I505,'IIS Wide Rates'!G:I,3,FALSE)),'Point Values'!$B$5,IF(AND(SUM(V505:X505)=0,P505="LT",O505&lt;VLOOKUP(I505,'IIS Wide Rates'!G:I,3,FALSE)),'Point Values'!$B$5,0))</f>
        <v>0</v>
      </c>
      <c r="Z505" s="33">
        <f t="shared" si="78"/>
        <v>0.75</v>
      </c>
    </row>
    <row r="506" spans="1:26" x14ac:dyDescent="0.25">
      <c r="A506" t="s">
        <v>130</v>
      </c>
      <c r="B506" t="s">
        <v>1100</v>
      </c>
      <c r="C506" s="46">
        <v>39</v>
      </c>
      <c r="D506" s="46">
        <v>1127</v>
      </c>
      <c r="I506" s="33" t="str">
        <f>VLOOKUP(LEFT(J506,7),Measures!K:L,2,FALSE)</f>
        <v>2.08</v>
      </c>
      <c r="J506" s="33" t="str">
        <f t="shared" si="66"/>
        <v>MQE0262 - Vaccination admin date is on 15th day of month</v>
      </c>
      <c r="K506" s="33" t="str">
        <f t="shared" si="67"/>
        <v>MEDITECH Expanse</v>
      </c>
      <c r="L506" s="33">
        <f>VLOOKUP(K506,'EHR-Patient Count'!K:M,2,FALSE)</f>
        <v>104</v>
      </c>
      <c r="M506" s="33">
        <f>VLOOKUP(K506,'EHR-Patient Count'!K:M,3,FALSE)</f>
        <v>3</v>
      </c>
      <c r="N506" s="33">
        <f t="shared" si="68"/>
        <v>39</v>
      </c>
      <c r="O506" s="37">
        <f t="shared" si="69"/>
        <v>3.4605146406388641E-2</v>
      </c>
      <c r="P506" s="33" t="str">
        <f>VLOOKUP(LEFT(J506,7),Measures!K:V,12,FALSE)</f>
        <v>LT</v>
      </c>
      <c r="Q506" s="33" t="str">
        <f>VLOOKUP(LEFT(J506,7),Measures!K:W,13,FALSE)</f>
        <v xml:space="preserve"> 4%</v>
      </c>
      <c r="R506" s="33" t="b">
        <f t="shared" si="74"/>
        <v>0</v>
      </c>
      <c r="S506" s="33" t="str">
        <f t="shared" si="75"/>
        <v>PASS</v>
      </c>
      <c r="T506" s="33" t="b">
        <f t="shared" si="76"/>
        <v>0</v>
      </c>
      <c r="U506" s="33" t="str">
        <f t="shared" si="77"/>
        <v>PASS</v>
      </c>
      <c r="V506" s="33">
        <f>IF(AND(VLOOKUP(I506,Measures!B:I,7,FALSE)="Y",U506="PASS"),'Point Values'!$B$2,0)</f>
        <v>0</v>
      </c>
      <c r="W506" s="33">
        <f>IF(AND(VLOOKUP(I506,Measures!B:I,8,FALSE)="Y",U506="PASS"),'Point Values'!$B$3,0)</f>
        <v>0.75</v>
      </c>
      <c r="X506" s="33">
        <f>IF(AND(SUM(V506:W506)=0,U506="PASS"),'Point Values'!$B$4,0)</f>
        <v>0</v>
      </c>
      <c r="Y506" s="33">
        <f>IF(AND(SUM(V506:X506)=0,P506="GT",O506&gt;VLOOKUP(I506,'IIS Wide Rates'!G:I,3,FALSE)),'Point Values'!$B$5,IF(AND(SUM(V506:X506)=0,P506="LT",O506&lt;VLOOKUP(I506,'IIS Wide Rates'!G:I,3,FALSE)),'Point Values'!$B$5,0))</f>
        <v>0</v>
      </c>
      <c r="Z506" s="33">
        <f t="shared" si="78"/>
        <v>0.75</v>
      </c>
    </row>
    <row r="507" spans="1:26" x14ac:dyDescent="0.25">
      <c r="A507" t="s">
        <v>130</v>
      </c>
      <c r="B507" t="s">
        <v>1103</v>
      </c>
      <c r="C507" s="46">
        <v>80</v>
      </c>
      <c r="D507" s="46">
        <v>1701</v>
      </c>
      <c r="I507" s="33" t="str">
        <f>VLOOKUP(LEFT(J507,7),Measures!K:L,2,FALSE)</f>
        <v>2.08</v>
      </c>
      <c r="J507" s="33" t="str">
        <f t="shared" si="66"/>
        <v>MQE0262 - Vaccination admin date is on 15th day of month</v>
      </c>
      <c r="K507" s="33" t="str">
        <f t="shared" si="67"/>
        <v>DrChrono EHR</v>
      </c>
      <c r="L507" s="33">
        <f>VLOOKUP(K507,'EHR-Patient Count'!K:M,2,FALSE)</f>
        <v>146</v>
      </c>
      <c r="M507" s="33">
        <f>VLOOKUP(K507,'EHR-Patient Count'!K:M,3,FALSE)</f>
        <v>3</v>
      </c>
      <c r="N507" s="33">
        <f t="shared" si="68"/>
        <v>80</v>
      </c>
      <c r="O507" s="37">
        <f t="shared" si="69"/>
        <v>4.7031158142269255E-2</v>
      </c>
      <c r="P507" s="33" t="str">
        <f>VLOOKUP(LEFT(J507,7),Measures!K:V,12,FALSE)</f>
        <v>LT</v>
      </c>
      <c r="Q507" s="33" t="str">
        <f>VLOOKUP(LEFT(J507,7),Measures!K:W,13,FALSE)</f>
        <v xml:space="preserve"> 4%</v>
      </c>
      <c r="R507" s="33" t="b">
        <f t="shared" si="74"/>
        <v>0</v>
      </c>
      <c r="S507" s="33" t="b">
        <f t="shared" si="75"/>
        <v>0</v>
      </c>
      <c r="T507" s="33" t="b">
        <f t="shared" si="76"/>
        <v>0</v>
      </c>
      <c r="U507" s="33" t="str">
        <f t="shared" si="77"/>
        <v>FAIL</v>
      </c>
      <c r="V507" s="33">
        <f>IF(AND(VLOOKUP(I507,Measures!B:I,7,FALSE)="Y",U507="PASS"),'Point Values'!$B$2,0)</f>
        <v>0</v>
      </c>
      <c r="W507" s="33">
        <f>IF(AND(VLOOKUP(I507,Measures!B:I,8,FALSE)="Y",U507="PASS"),'Point Values'!$B$3,0)</f>
        <v>0</v>
      </c>
      <c r="X507" s="33">
        <f>IF(AND(SUM(V507:W507)=0,U507="PASS"),'Point Values'!$B$4,0)</f>
        <v>0</v>
      </c>
      <c r="Y507" s="33">
        <f>IF(AND(SUM(V507:X507)=0,P507="GT",O507&gt;VLOOKUP(I507,'IIS Wide Rates'!G:I,3,FALSE)),'Point Values'!$B$5,IF(AND(SUM(V507:X507)=0,P507="LT",O507&lt;VLOOKUP(I507,'IIS Wide Rates'!G:I,3,FALSE)),'Point Values'!$B$5,0))</f>
        <v>0</v>
      </c>
      <c r="Z507" s="33">
        <f t="shared" si="78"/>
        <v>0</v>
      </c>
    </row>
    <row r="508" spans="1:26" x14ac:dyDescent="0.25">
      <c r="A508" t="s">
        <v>130</v>
      </c>
      <c r="B508" t="s">
        <v>1108</v>
      </c>
      <c r="C508" s="46">
        <v>9</v>
      </c>
      <c r="D508" s="46">
        <v>262</v>
      </c>
      <c r="I508" s="33" t="str">
        <f>VLOOKUP(LEFT(J508,7),Measures!K:L,2,FALSE)</f>
        <v>2.08</v>
      </c>
      <c r="J508" s="33" t="str">
        <f t="shared" si="66"/>
        <v>MQE0262 - Vaccination admin date is on 15th day of month</v>
      </c>
      <c r="K508" s="33" t="str">
        <f t="shared" si="67"/>
        <v>MatrixCare EHR</v>
      </c>
      <c r="L508" s="33">
        <f>VLOOKUP(K508,'EHR-Patient Count'!K:M,2,FALSE)</f>
        <v>55</v>
      </c>
      <c r="M508" s="33">
        <f>VLOOKUP(K508,'EHR-Patient Count'!K:M,3,FALSE)</f>
        <v>5</v>
      </c>
      <c r="N508" s="33">
        <f t="shared" si="68"/>
        <v>9</v>
      </c>
      <c r="O508" s="37">
        <f t="shared" si="69"/>
        <v>3.4351145038167941E-2</v>
      </c>
      <c r="P508" s="33" t="str">
        <f>VLOOKUP(LEFT(J508,7),Measures!K:V,12,FALSE)</f>
        <v>LT</v>
      </c>
      <c r="Q508" s="33" t="str">
        <f>VLOOKUP(LEFT(J508,7),Measures!K:W,13,FALSE)</f>
        <v xml:space="preserve"> 4%</v>
      </c>
      <c r="R508" s="33" t="b">
        <f t="shared" si="74"/>
        <v>0</v>
      </c>
      <c r="S508" s="33" t="str">
        <f t="shared" si="75"/>
        <v>PASS</v>
      </c>
      <c r="T508" s="33" t="b">
        <f t="shared" si="76"/>
        <v>0</v>
      </c>
      <c r="U508" s="33" t="str">
        <f t="shared" si="77"/>
        <v>PASS</v>
      </c>
      <c r="V508" s="33">
        <f>IF(AND(VLOOKUP(I508,Measures!B:I,7,FALSE)="Y",U508="PASS"),'Point Values'!$B$2,0)</f>
        <v>0</v>
      </c>
      <c r="W508" s="33">
        <f>IF(AND(VLOOKUP(I508,Measures!B:I,8,FALSE)="Y",U508="PASS"),'Point Values'!$B$3,0)</f>
        <v>0.75</v>
      </c>
      <c r="X508" s="33">
        <f>IF(AND(SUM(V508:W508)=0,U508="PASS"),'Point Values'!$B$4,0)</f>
        <v>0</v>
      </c>
      <c r="Y508" s="33">
        <f>IF(AND(SUM(V508:X508)=0,P508="GT",O508&gt;VLOOKUP(I508,'IIS Wide Rates'!G:I,3,FALSE)),'Point Values'!$B$5,IF(AND(SUM(V508:X508)=0,P508="LT",O508&lt;VLOOKUP(I508,'IIS Wide Rates'!G:I,3,FALSE)),'Point Values'!$B$5,0))</f>
        <v>0</v>
      </c>
      <c r="Z508" s="33">
        <f t="shared" si="78"/>
        <v>0.75</v>
      </c>
    </row>
    <row r="509" spans="1:26" x14ac:dyDescent="0.25">
      <c r="A509" t="s">
        <v>130</v>
      </c>
      <c r="B509" t="s">
        <v>1099</v>
      </c>
      <c r="C509" s="46">
        <v>61</v>
      </c>
      <c r="D509" s="46">
        <v>2617</v>
      </c>
      <c r="I509" s="33" t="str">
        <f>VLOOKUP(LEFT(J509,7),Measures!K:L,2,FALSE)</f>
        <v>2.08</v>
      </c>
      <c r="J509" s="33" t="str">
        <f t="shared" si="66"/>
        <v>MQE0262 - Vaccination admin date is on 15th day of month</v>
      </c>
      <c r="K509" s="33" t="str">
        <f t="shared" si="67"/>
        <v>Veradigm EHR (formerly Allscripts)</v>
      </c>
      <c r="L509" s="33">
        <f>VLOOKUP(K509,'EHR-Patient Count'!K:M,2,FALSE)</f>
        <v>369</v>
      </c>
      <c r="M509" s="33">
        <f>VLOOKUP(K509,'EHR-Patient Count'!K:M,3,FALSE)</f>
        <v>13</v>
      </c>
      <c r="N509" s="33">
        <f t="shared" si="68"/>
        <v>61</v>
      </c>
      <c r="O509" s="37">
        <f t="shared" si="69"/>
        <v>2.3309132594573938E-2</v>
      </c>
      <c r="P509" s="33" t="str">
        <f>VLOOKUP(LEFT(J509,7),Measures!K:V,12,FALSE)</f>
        <v>LT</v>
      </c>
      <c r="Q509" s="33" t="str">
        <f>VLOOKUP(LEFT(J509,7),Measures!K:W,13,FALSE)</f>
        <v xml:space="preserve"> 4%</v>
      </c>
      <c r="R509" s="33" t="b">
        <f t="shared" si="74"/>
        <v>0</v>
      </c>
      <c r="S509" s="33" t="str">
        <f t="shared" si="75"/>
        <v>PASS</v>
      </c>
      <c r="T509" s="33" t="b">
        <f t="shared" si="76"/>
        <v>0</v>
      </c>
      <c r="U509" s="33" t="str">
        <f t="shared" si="77"/>
        <v>PASS</v>
      </c>
      <c r="V509" s="33">
        <f>IF(AND(VLOOKUP(I509,Measures!B:I,7,FALSE)="Y",U509="PASS"),'Point Values'!$B$2,0)</f>
        <v>0</v>
      </c>
      <c r="W509" s="33">
        <f>IF(AND(VLOOKUP(I509,Measures!B:I,8,FALSE)="Y",U509="PASS"),'Point Values'!$B$3,0)</f>
        <v>0.75</v>
      </c>
      <c r="X509" s="33">
        <f>IF(AND(SUM(V509:W509)=0,U509="PASS"),'Point Values'!$B$4,0)</f>
        <v>0</v>
      </c>
      <c r="Y509" s="33">
        <f>IF(AND(SUM(V509:X509)=0,P509="GT",O509&gt;VLOOKUP(I509,'IIS Wide Rates'!G:I,3,FALSE)),'Point Values'!$B$5,IF(AND(SUM(V509:X509)=0,P509="LT",O509&lt;VLOOKUP(I509,'IIS Wide Rates'!G:I,3,FALSE)),'Point Values'!$B$5,0))</f>
        <v>0</v>
      </c>
      <c r="Z509" s="33">
        <f t="shared" si="78"/>
        <v>0.75</v>
      </c>
    </row>
    <row r="510" spans="1:26" x14ac:dyDescent="0.25">
      <c r="A510" t="s">
        <v>130</v>
      </c>
      <c r="B510" t="s">
        <v>1095</v>
      </c>
      <c r="C510" s="46">
        <v>3</v>
      </c>
      <c r="D510" s="46">
        <v>64</v>
      </c>
      <c r="I510" s="33" t="str">
        <f>VLOOKUP(LEFT(J510,7),Measures!K:L,2,FALSE)</f>
        <v>2.08</v>
      </c>
      <c r="J510" s="33" t="str">
        <f t="shared" si="66"/>
        <v>MQE0262 - Vaccination admin date is on 15th day of month</v>
      </c>
      <c r="K510" s="33" t="str">
        <f t="shared" si="67"/>
        <v>Epic Systems (EpicCare)</v>
      </c>
      <c r="L510" s="33">
        <f>VLOOKUP(K510,'EHR-Patient Count'!K:M,2,FALSE)</f>
        <v>14</v>
      </c>
      <c r="M510" s="33">
        <f>VLOOKUP(K510,'EHR-Patient Count'!K:M,3,FALSE)</f>
        <v>1</v>
      </c>
      <c r="N510" s="33">
        <f t="shared" si="68"/>
        <v>3</v>
      </c>
      <c r="O510" s="37">
        <f t="shared" si="69"/>
        <v>4.6875E-2</v>
      </c>
      <c r="P510" s="33" t="str">
        <f>VLOOKUP(LEFT(J510,7),Measures!K:V,12,FALSE)</f>
        <v>LT</v>
      </c>
      <c r="Q510" s="33" t="str">
        <f>VLOOKUP(LEFT(J510,7),Measures!K:W,13,FALSE)</f>
        <v xml:space="preserve"> 4%</v>
      </c>
      <c r="R510" s="33" t="b">
        <f t="shared" si="74"/>
        <v>0</v>
      </c>
      <c r="S510" s="33" t="b">
        <f t="shared" si="75"/>
        <v>0</v>
      </c>
      <c r="T510" s="33" t="b">
        <f t="shared" si="76"/>
        <v>0</v>
      </c>
      <c r="U510" s="33" t="str">
        <f t="shared" si="77"/>
        <v>FAIL</v>
      </c>
      <c r="V510" s="33">
        <f>IF(AND(VLOOKUP(I510,Measures!B:I,7,FALSE)="Y",U510="PASS"),'Point Values'!$B$2,0)</f>
        <v>0</v>
      </c>
      <c r="W510" s="33">
        <f>IF(AND(VLOOKUP(I510,Measures!B:I,8,FALSE)="Y",U510="PASS"),'Point Values'!$B$3,0)</f>
        <v>0</v>
      </c>
      <c r="X510" s="33">
        <f>IF(AND(SUM(V510:W510)=0,U510="PASS"),'Point Values'!$B$4,0)</f>
        <v>0</v>
      </c>
      <c r="Y510" s="33">
        <f>IF(AND(SUM(V510:X510)=0,P510="GT",O510&gt;VLOOKUP(I510,'IIS Wide Rates'!G:I,3,FALSE)),'Point Values'!$B$5,IF(AND(SUM(V510:X510)=0,P510="LT",O510&lt;VLOOKUP(I510,'IIS Wide Rates'!G:I,3,FALSE)),'Point Values'!$B$5,0))</f>
        <v>0</v>
      </c>
      <c r="Z510" s="33">
        <f t="shared" si="78"/>
        <v>0</v>
      </c>
    </row>
    <row r="511" spans="1:26" x14ac:dyDescent="0.25">
      <c r="A511" t="s">
        <v>130</v>
      </c>
      <c r="B511" t="s">
        <v>1098</v>
      </c>
      <c r="C511" s="46">
        <v>0</v>
      </c>
      <c r="D511" s="46">
        <v>25</v>
      </c>
      <c r="I511" s="33" t="str">
        <f>VLOOKUP(LEFT(J511,7),Measures!K:L,2,FALSE)</f>
        <v>2.08</v>
      </c>
      <c r="J511" s="33" t="str">
        <f t="shared" si="66"/>
        <v>MQE0262 - Vaccination admin date is on 15th day of month</v>
      </c>
      <c r="K511" s="33" t="str">
        <f t="shared" si="67"/>
        <v>NextGen Enterprise EHR</v>
      </c>
      <c r="L511" s="33">
        <f>VLOOKUP(K511,'EHR-Patient Count'!K:M,2,FALSE)</f>
        <v>5</v>
      </c>
      <c r="M511" s="33">
        <f>VLOOKUP(K511,'EHR-Patient Count'!K:M,3,FALSE)</f>
        <v>2</v>
      </c>
      <c r="N511" s="33">
        <f t="shared" si="68"/>
        <v>0</v>
      </c>
      <c r="O511" s="37">
        <f t="shared" si="69"/>
        <v>0</v>
      </c>
      <c r="P511" s="33" t="str">
        <f>VLOOKUP(LEFT(J511,7),Measures!K:V,12,FALSE)</f>
        <v>LT</v>
      </c>
      <c r="Q511" s="33" t="str">
        <f>VLOOKUP(LEFT(J511,7),Measures!K:W,13,FALSE)</f>
        <v xml:space="preserve"> 4%</v>
      </c>
      <c r="R511" s="33" t="b">
        <f t="shared" si="74"/>
        <v>0</v>
      </c>
      <c r="S511" s="33" t="str">
        <f t="shared" si="75"/>
        <v>PASS</v>
      </c>
      <c r="T511" s="33" t="b">
        <f t="shared" si="76"/>
        <v>0</v>
      </c>
      <c r="U511" s="33" t="str">
        <f t="shared" si="77"/>
        <v>PASS</v>
      </c>
      <c r="V511" s="33">
        <f>IF(AND(VLOOKUP(I511,Measures!B:I,7,FALSE)="Y",U511="PASS"),'Point Values'!$B$2,0)</f>
        <v>0</v>
      </c>
      <c r="W511" s="33">
        <f>IF(AND(VLOOKUP(I511,Measures!B:I,8,FALSE)="Y",U511="PASS"),'Point Values'!$B$3,0)</f>
        <v>0.75</v>
      </c>
      <c r="X511" s="33">
        <f>IF(AND(SUM(V511:W511)=0,U511="PASS"),'Point Values'!$B$4,0)</f>
        <v>0</v>
      </c>
      <c r="Y511" s="33">
        <f>IF(AND(SUM(V511:X511)=0,P511="GT",O511&gt;VLOOKUP(I511,'IIS Wide Rates'!G:I,3,FALSE)),'Point Values'!$B$5,IF(AND(SUM(V511:X511)=0,P511="LT",O511&lt;VLOOKUP(I511,'IIS Wide Rates'!G:I,3,FALSE)),'Point Values'!$B$5,0))</f>
        <v>0</v>
      </c>
      <c r="Z511" s="33">
        <f t="shared" si="78"/>
        <v>0.75</v>
      </c>
    </row>
    <row r="512" spans="1:26" x14ac:dyDescent="0.25">
      <c r="A512" t="s">
        <v>130</v>
      </c>
      <c r="B512" t="s">
        <v>1101</v>
      </c>
      <c r="C512" s="46">
        <v>0</v>
      </c>
      <c r="D512" s="46">
        <v>39</v>
      </c>
      <c r="I512" s="33" t="str">
        <f>VLOOKUP(LEFT(J512,7),Measures!K:L,2,FALSE)</f>
        <v>2.08</v>
      </c>
      <c r="J512" s="33" t="str">
        <f t="shared" si="66"/>
        <v>MQE0262 - Vaccination admin date is on 15th day of month</v>
      </c>
      <c r="K512" s="33" t="str">
        <f t="shared" si="67"/>
        <v>Greenway Health (Prime Suite)</v>
      </c>
      <c r="L512" s="33">
        <f>VLOOKUP(K512,'EHR-Patient Count'!K:M,2,FALSE)</f>
        <v>9</v>
      </c>
      <c r="M512" s="33">
        <f>VLOOKUP(K512,'EHR-Patient Count'!K:M,3,FALSE)</f>
        <v>1</v>
      </c>
      <c r="N512" s="33">
        <f t="shared" si="68"/>
        <v>0</v>
      </c>
      <c r="O512" s="37">
        <f t="shared" si="69"/>
        <v>0</v>
      </c>
      <c r="P512" s="33" t="str">
        <f>VLOOKUP(LEFT(J512,7),Measures!K:V,12,FALSE)</f>
        <v>LT</v>
      </c>
      <c r="Q512" s="33" t="str">
        <f>VLOOKUP(LEFT(J512,7),Measures!K:W,13,FALSE)</f>
        <v xml:space="preserve"> 4%</v>
      </c>
      <c r="R512" s="33" t="b">
        <f t="shared" si="74"/>
        <v>0</v>
      </c>
      <c r="S512" s="33" t="str">
        <f t="shared" si="75"/>
        <v>PASS</v>
      </c>
      <c r="T512" s="33" t="b">
        <f t="shared" si="76"/>
        <v>0</v>
      </c>
      <c r="U512" s="33" t="str">
        <f t="shared" si="77"/>
        <v>PASS</v>
      </c>
      <c r="V512" s="33">
        <f>IF(AND(VLOOKUP(I512,Measures!B:I,7,FALSE)="Y",U512="PASS"),'Point Values'!$B$2,0)</f>
        <v>0</v>
      </c>
      <c r="W512" s="33">
        <f>IF(AND(VLOOKUP(I512,Measures!B:I,8,FALSE)="Y",U512="PASS"),'Point Values'!$B$3,0)</f>
        <v>0.75</v>
      </c>
      <c r="X512" s="33">
        <f>IF(AND(SUM(V512:W512)=0,U512="PASS"),'Point Values'!$B$4,0)</f>
        <v>0</v>
      </c>
      <c r="Y512" s="33">
        <f>IF(AND(SUM(V512:X512)=0,P512="GT",O512&gt;VLOOKUP(I512,'IIS Wide Rates'!G:I,3,FALSE)),'Point Values'!$B$5,IF(AND(SUM(V512:X512)=0,P512="LT",O512&lt;VLOOKUP(I512,'IIS Wide Rates'!G:I,3,FALSE)),'Point Values'!$B$5,0))</f>
        <v>0</v>
      </c>
      <c r="Z512" s="33">
        <f t="shared" si="78"/>
        <v>0.75</v>
      </c>
    </row>
    <row r="513" spans="1:26" x14ac:dyDescent="0.25">
      <c r="A513" t="s">
        <v>130</v>
      </c>
      <c r="B513" t="s">
        <v>1105</v>
      </c>
      <c r="C513" s="46">
        <v>0</v>
      </c>
      <c r="D513" s="46">
        <v>3</v>
      </c>
      <c r="I513" s="33" t="str">
        <f>VLOOKUP(LEFT(J513,7),Measures!K:L,2,FALSE)</f>
        <v>2.08</v>
      </c>
      <c r="J513" s="33" t="str">
        <f t="shared" ref="J513:J576" si="79">A513</f>
        <v>MQE0262 - Vaccination admin date is on 15th day of month</v>
      </c>
      <c r="K513" s="33" t="str">
        <f t="shared" ref="K513:K576" si="80">B513</f>
        <v>CompuGroup Medical (CGM APRIMA)</v>
      </c>
      <c r="L513" s="33">
        <f>VLOOKUP(K513,'EHR-Patient Count'!K:M,2,FALSE)</f>
        <v>2</v>
      </c>
      <c r="M513" s="33">
        <f>VLOOKUP(K513,'EHR-Patient Count'!K:M,3,FALSE)</f>
        <v>1</v>
      </c>
      <c r="N513" s="33">
        <f t="shared" si="68"/>
        <v>0</v>
      </c>
      <c r="O513" s="37">
        <f t="shared" si="69"/>
        <v>0</v>
      </c>
      <c r="P513" s="33" t="str">
        <f>VLOOKUP(LEFT(J513,7),Measures!K:V,12,FALSE)</f>
        <v>LT</v>
      </c>
      <c r="Q513" s="33" t="str">
        <f>VLOOKUP(LEFT(J513,7),Measures!K:W,13,FALSE)</f>
        <v xml:space="preserve"> 4%</v>
      </c>
      <c r="R513" s="33" t="b">
        <f t="shared" si="74"/>
        <v>0</v>
      </c>
      <c r="S513" s="33" t="str">
        <f t="shared" si="75"/>
        <v>PASS</v>
      </c>
      <c r="T513" s="33" t="b">
        <f t="shared" si="76"/>
        <v>0</v>
      </c>
      <c r="U513" s="33" t="str">
        <f t="shared" si="77"/>
        <v>PASS</v>
      </c>
      <c r="V513" s="33">
        <f>IF(AND(VLOOKUP(I513,Measures!B:I,7,FALSE)="Y",U513="PASS"),'Point Values'!$B$2,0)</f>
        <v>0</v>
      </c>
      <c r="W513" s="33">
        <f>IF(AND(VLOOKUP(I513,Measures!B:I,8,FALSE)="Y",U513="PASS"),'Point Values'!$B$3,0)</f>
        <v>0.75</v>
      </c>
      <c r="X513" s="33">
        <f>IF(AND(SUM(V513:W513)=0,U513="PASS"),'Point Values'!$B$4,0)</f>
        <v>0</v>
      </c>
      <c r="Y513" s="33">
        <f>IF(AND(SUM(V513:X513)=0,P513="GT",O513&gt;VLOOKUP(I513,'IIS Wide Rates'!G:I,3,FALSE)),'Point Values'!$B$5,IF(AND(SUM(V513:X513)=0,P513="LT",O513&lt;VLOOKUP(I513,'IIS Wide Rates'!G:I,3,FALSE)),'Point Values'!$B$5,0))</f>
        <v>0</v>
      </c>
      <c r="Z513" s="33">
        <f t="shared" si="78"/>
        <v>0.75</v>
      </c>
    </row>
    <row r="514" spans="1:26" x14ac:dyDescent="0.25">
      <c r="A514" t="s">
        <v>132</v>
      </c>
      <c r="B514" t="s">
        <v>52</v>
      </c>
      <c r="C514" s="46">
        <v>80</v>
      </c>
      <c r="D514" s="46">
        <v>3157</v>
      </c>
      <c r="I514" s="33" t="str">
        <f>VLOOKUP(LEFT(J514,7),Measures!K:L,2,FALSE)</f>
        <v>2.09</v>
      </c>
      <c r="J514" s="33" t="str">
        <f t="shared" si="79"/>
        <v>MQE0264 - Vaccination admin date is on last day of month</v>
      </c>
      <c r="K514" s="33" t="str">
        <f t="shared" si="80"/>
        <v>No EHR Specified</v>
      </c>
      <c r="L514" s="33">
        <f>VLOOKUP(K514,'EHR-Patient Count'!K:M,2,FALSE)</f>
        <v>537</v>
      </c>
      <c r="M514" s="33">
        <f>VLOOKUP(K514,'EHR-Patient Count'!K:M,3,FALSE)</f>
        <v>20</v>
      </c>
      <c r="N514" s="33">
        <f t="shared" ref="N514:N577" si="81">C514</f>
        <v>80</v>
      </c>
      <c r="O514" s="37">
        <f t="shared" ref="O514:O577" si="82">C514/D514</f>
        <v>2.5340513145391194E-2</v>
      </c>
      <c r="P514" s="33" t="str">
        <f>VLOOKUP(LEFT(J514,7),Measures!K:V,12,FALSE)</f>
        <v>LT</v>
      </c>
      <c r="Q514" s="33" t="str">
        <f>VLOOKUP(LEFT(J514,7),Measures!K:W,13,FALSE)</f>
        <v xml:space="preserve"> 4%</v>
      </c>
      <c r="R514" s="33" t="b">
        <f t="shared" si="74"/>
        <v>0</v>
      </c>
      <c r="S514" s="33" t="str">
        <f t="shared" si="75"/>
        <v>PASS</v>
      </c>
      <c r="T514" s="33" t="b">
        <f t="shared" si="76"/>
        <v>0</v>
      </c>
      <c r="U514" s="33" t="str">
        <f t="shared" si="77"/>
        <v>PASS</v>
      </c>
      <c r="V514" s="33">
        <f>IF(AND(VLOOKUP(I514,Measures!B:I,7,FALSE)="Y",U514="PASS"),'Point Values'!$B$2,0)</f>
        <v>0</v>
      </c>
      <c r="W514" s="33">
        <f>IF(AND(VLOOKUP(I514,Measures!B:I,8,FALSE)="Y",U514="PASS"),'Point Values'!$B$3,0)</f>
        <v>0.75</v>
      </c>
      <c r="X514" s="33">
        <f>IF(AND(SUM(V514:W514)=0,U514="PASS"),'Point Values'!$B$4,0)</f>
        <v>0</v>
      </c>
      <c r="Y514" s="33">
        <f>IF(AND(SUM(V514:X514)=0,P514="GT",O514&gt;VLOOKUP(I514,'IIS Wide Rates'!G:I,3,FALSE)),'Point Values'!$B$5,IF(AND(SUM(V514:X514)=0,P514="LT",O514&lt;VLOOKUP(I514,'IIS Wide Rates'!G:I,3,FALSE)),'Point Values'!$B$5,0))</f>
        <v>0</v>
      </c>
      <c r="Z514" s="33">
        <f t="shared" si="78"/>
        <v>0.75</v>
      </c>
    </row>
    <row r="515" spans="1:26" x14ac:dyDescent="0.25">
      <c r="A515" t="s">
        <v>132</v>
      </c>
      <c r="B515" t="s">
        <v>1107</v>
      </c>
      <c r="C515" s="46">
        <v>82</v>
      </c>
      <c r="D515" s="46">
        <v>3062</v>
      </c>
      <c r="I515" s="33" t="str">
        <f>VLOOKUP(LEFT(J515,7),Measures!K:L,2,FALSE)</f>
        <v>2.09</v>
      </c>
      <c r="J515" s="33" t="str">
        <f t="shared" si="79"/>
        <v>MQE0264 - Vaccination admin date is on last day of month</v>
      </c>
      <c r="K515" s="33" t="str">
        <f t="shared" si="80"/>
        <v>NetSmart MyEvolv</v>
      </c>
      <c r="L515" s="33">
        <f>VLOOKUP(K515,'EHR-Patient Count'!K:M,2,FALSE)</f>
        <v>1995</v>
      </c>
      <c r="M515" s="33">
        <f>VLOOKUP(K515,'EHR-Patient Count'!K:M,3,FALSE)</f>
        <v>8</v>
      </c>
      <c r="N515" s="33">
        <f t="shared" si="81"/>
        <v>82</v>
      </c>
      <c r="O515" s="37">
        <f t="shared" si="82"/>
        <v>2.6779882429784456E-2</v>
      </c>
      <c r="P515" s="33" t="str">
        <f>VLOOKUP(LEFT(J515,7),Measures!K:V,12,FALSE)</f>
        <v>LT</v>
      </c>
      <c r="Q515" s="33" t="str">
        <f>VLOOKUP(LEFT(J515,7),Measures!K:W,13,FALSE)</f>
        <v xml:space="preserve"> 4%</v>
      </c>
      <c r="R515" s="33" t="b">
        <f t="shared" si="74"/>
        <v>0</v>
      </c>
      <c r="S515" s="33" t="str">
        <f t="shared" si="75"/>
        <v>PASS</v>
      </c>
      <c r="T515" s="33" t="b">
        <f t="shared" si="76"/>
        <v>0</v>
      </c>
      <c r="U515" s="33" t="str">
        <f t="shared" si="77"/>
        <v>PASS</v>
      </c>
      <c r="V515" s="33">
        <f>IF(AND(VLOOKUP(I515,Measures!B:I,7,FALSE)="Y",U515="PASS"),'Point Values'!$B$2,0)</f>
        <v>0</v>
      </c>
      <c r="W515" s="33">
        <f>IF(AND(VLOOKUP(I515,Measures!B:I,8,FALSE)="Y",U515="PASS"),'Point Values'!$B$3,0)</f>
        <v>0.75</v>
      </c>
      <c r="X515" s="33">
        <f>IF(AND(SUM(V515:W515)=0,U515="PASS"),'Point Values'!$B$4,0)</f>
        <v>0</v>
      </c>
      <c r="Y515" s="33">
        <f>IF(AND(SUM(V515:X515)=0,P515="GT",O515&gt;VLOOKUP(I515,'IIS Wide Rates'!G:I,3,FALSE)),'Point Values'!$B$5,IF(AND(SUM(V515:X515)=0,P515="LT",O515&lt;VLOOKUP(I515,'IIS Wide Rates'!G:I,3,FALSE)),'Point Values'!$B$5,0))</f>
        <v>0</v>
      </c>
      <c r="Z515" s="33">
        <f t="shared" si="78"/>
        <v>0.75</v>
      </c>
    </row>
    <row r="516" spans="1:26" x14ac:dyDescent="0.25">
      <c r="A516" t="s">
        <v>132</v>
      </c>
      <c r="B516" t="s">
        <v>1104</v>
      </c>
      <c r="C516" s="46">
        <v>3687</v>
      </c>
      <c r="D516" s="46">
        <v>129873</v>
      </c>
      <c r="I516" s="33" t="str">
        <f>VLOOKUP(LEFT(J516,7),Measures!K:L,2,FALSE)</f>
        <v>2.09</v>
      </c>
      <c r="J516" s="33" t="str">
        <f t="shared" si="79"/>
        <v>MQE0264 - Vaccination admin date is on last day of month</v>
      </c>
      <c r="K516" s="33" t="str">
        <f t="shared" si="80"/>
        <v>Azalea Health EHR</v>
      </c>
      <c r="L516" s="33">
        <f>VLOOKUP(K516,'EHR-Patient Count'!K:M,2,FALSE)</f>
        <v>18286</v>
      </c>
      <c r="M516" s="33">
        <f>VLOOKUP(K516,'EHR-Patient Count'!K:M,3,FALSE)</f>
        <v>116</v>
      </c>
      <c r="N516" s="33">
        <f t="shared" si="81"/>
        <v>3687</v>
      </c>
      <c r="O516" s="37">
        <f t="shared" si="82"/>
        <v>2.8389272597075604E-2</v>
      </c>
      <c r="P516" s="33" t="str">
        <f>VLOOKUP(LEFT(J516,7),Measures!K:V,12,FALSE)</f>
        <v>LT</v>
      </c>
      <c r="Q516" s="33" t="str">
        <f>VLOOKUP(LEFT(J516,7),Measures!K:W,13,FALSE)</f>
        <v xml:space="preserve"> 4%</v>
      </c>
      <c r="R516" s="33" t="b">
        <f t="shared" si="74"/>
        <v>0</v>
      </c>
      <c r="S516" s="33" t="str">
        <f t="shared" si="75"/>
        <v>PASS</v>
      </c>
      <c r="T516" s="33" t="b">
        <f t="shared" si="76"/>
        <v>0</v>
      </c>
      <c r="U516" s="33" t="str">
        <f t="shared" si="77"/>
        <v>PASS</v>
      </c>
      <c r="V516" s="33">
        <f>IF(AND(VLOOKUP(I516,Measures!B:I,7,FALSE)="Y",U516="PASS"),'Point Values'!$B$2,0)</f>
        <v>0</v>
      </c>
      <c r="W516" s="33">
        <f>IF(AND(VLOOKUP(I516,Measures!B:I,8,FALSE)="Y",U516="PASS"),'Point Values'!$B$3,0)</f>
        <v>0.75</v>
      </c>
      <c r="X516" s="33">
        <f>IF(AND(SUM(V516:W516)=0,U516="PASS"),'Point Values'!$B$4,0)</f>
        <v>0</v>
      </c>
      <c r="Y516" s="33">
        <f>IF(AND(SUM(V516:X516)=0,P516="GT",O516&gt;VLOOKUP(I516,'IIS Wide Rates'!G:I,3,FALSE)),'Point Values'!$B$5,IF(AND(SUM(V516:X516)=0,P516="LT",O516&lt;VLOOKUP(I516,'IIS Wide Rates'!G:I,3,FALSE)),'Point Values'!$B$5,0))</f>
        <v>0</v>
      </c>
      <c r="Z516" s="33">
        <f t="shared" si="78"/>
        <v>0.75</v>
      </c>
    </row>
    <row r="517" spans="1:26" x14ac:dyDescent="0.25">
      <c r="A517" t="s">
        <v>132</v>
      </c>
      <c r="B517" t="s">
        <v>1102</v>
      </c>
      <c r="C517" s="46">
        <v>439</v>
      </c>
      <c r="D517" s="46">
        <v>14714</v>
      </c>
      <c r="I517" s="33" t="str">
        <f>VLOOKUP(LEFT(J517,7),Measures!K:L,2,FALSE)</f>
        <v>2.09</v>
      </c>
      <c r="J517" s="33" t="str">
        <f t="shared" si="79"/>
        <v>MQE0264 - Vaccination admin date is on last day of month</v>
      </c>
      <c r="K517" s="33" t="str">
        <f t="shared" si="80"/>
        <v>AdvancedMD EHR</v>
      </c>
      <c r="L517" s="33">
        <f>VLOOKUP(K517,'EHR-Patient Count'!K:M,2,FALSE)</f>
        <v>2221</v>
      </c>
      <c r="M517" s="33">
        <f>VLOOKUP(K517,'EHR-Patient Count'!K:M,3,FALSE)</f>
        <v>8</v>
      </c>
      <c r="N517" s="33">
        <f t="shared" si="81"/>
        <v>439</v>
      </c>
      <c r="O517" s="37">
        <f t="shared" si="82"/>
        <v>2.9835530787005574E-2</v>
      </c>
      <c r="P517" s="33" t="str">
        <f>VLOOKUP(LEFT(J517,7),Measures!K:V,12,FALSE)</f>
        <v>LT</v>
      </c>
      <c r="Q517" s="33" t="str">
        <f>VLOOKUP(LEFT(J517,7),Measures!K:W,13,FALSE)</f>
        <v xml:space="preserve"> 4%</v>
      </c>
      <c r="R517" s="33" t="b">
        <f t="shared" si="74"/>
        <v>0</v>
      </c>
      <c r="S517" s="33" t="str">
        <f t="shared" si="75"/>
        <v>PASS</v>
      </c>
      <c r="T517" s="33" t="b">
        <f t="shared" si="76"/>
        <v>0</v>
      </c>
      <c r="U517" s="33" t="str">
        <f t="shared" si="77"/>
        <v>PASS</v>
      </c>
      <c r="V517" s="33">
        <f>IF(AND(VLOOKUP(I517,Measures!B:I,7,FALSE)="Y",U517="PASS"),'Point Values'!$B$2,0)</f>
        <v>0</v>
      </c>
      <c r="W517" s="33">
        <f>IF(AND(VLOOKUP(I517,Measures!B:I,8,FALSE)="Y",U517="PASS"),'Point Values'!$B$3,0)</f>
        <v>0.75</v>
      </c>
      <c r="X517" s="33">
        <f>IF(AND(SUM(V517:W517)=0,U517="PASS"),'Point Values'!$B$4,0)</f>
        <v>0</v>
      </c>
      <c r="Y517" s="33">
        <f>IF(AND(SUM(V517:X517)=0,P517="GT",O517&gt;VLOOKUP(I517,'IIS Wide Rates'!G:I,3,FALSE)),'Point Values'!$B$5,IF(AND(SUM(V517:X517)=0,P517="LT",O517&lt;VLOOKUP(I517,'IIS Wide Rates'!G:I,3,FALSE)),'Point Values'!$B$5,0))</f>
        <v>0</v>
      </c>
      <c r="Z517" s="33">
        <f t="shared" si="78"/>
        <v>0.75</v>
      </c>
    </row>
    <row r="518" spans="1:26" x14ac:dyDescent="0.25">
      <c r="A518" t="s">
        <v>132</v>
      </c>
      <c r="B518" t="s">
        <v>1097</v>
      </c>
      <c r="C518" s="46">
        <v>316</v>
      </c>
      <c r="D518" s="46">
        <v>10603</v>
      </c>
      <c r="I518" s="33" t="str">
        <f>VLOOKUP(LEFT(J518,7),Measures!K:L,2,FALSE)</f>
        <v>2.09</v>
      </c>
      <c r="J518" s="33" t="str">
        <f t="shared" si="79"/>
        <v>MQE0264 - Vaccination admin date is on last day of month</v>
      </c>
      <c r="K518" s="33" t="str">
        <f t="shared" si="80"/>
        <v>eClinicalWorks V12</v>
      </c>
      <c r="L518" s="33">
        <f>VLOOKUP(K518,'EHR-Patient Count'!K:M,2,FALSE)</f>
        <v>3490</v>
      </c>
      <c r="M518" s="33">
        <f>VLOOKUP(K518,'EHR-Patient Count'!K:M,3,FALSE)</f>
        <v>13</v>
      </c>
      <c r="N518" s="33">
        <f t="shared" si="81"/>
        <v>316</v>
      </c>
      <c r="O518" s="37">
        <f t="shared" si="82"/>
        <v>2.9802885975667263E-2</v>
      </c>
      <c r="P518" s="33" t="str">
        <f>VLOOKUP(LEFT(J518,7),Measures!K:V,12,FALSE)</f>
        <v>LT</v>
      </c>
      <c r="Q518" s="33" t="str">
        <f>VLOOKUP(LEFT(J518,7),Measures!K:W,13,FALSE)</f>
        <v xml:space="preserve"> 4%</v>
      </c>
      <c r="R518" s="33" t="b">
        <f t="shared" si="74"/>
        <v>0</v>
      </c>
      <c r="S518" s="33" t="str">
        <f t="shared" si="75"/>
        <v>PASS</v>
      </c>
      <c r="T518" s="33" t="b">
        <f t="shared" si="76"/>
        <v>0</v>
      </c>
      <c r="U518" s="33" t="str">
        <f t="shared" si="77"/>
        <v>PASS</v>
      </c>
      <c r="V518" s="33">
        <f>IF(AND(VLOOKUP(I518,Measures!B:I,7,FALSE)="Y",U518="PASS"),'Point Values'!$B$2,0)</f>
        <v>0</v>
      </c>
      <c r="W518" s="33">
        <f>IF(AND(VLOOKUP(I518,Measures!B:I,8,FALSE)="Y",U518="PASS"),'Point Values'!$B$3,0)</f>
        <v>0.75</v>
      </c>
      <c r="X518" s="33">
        <f>IF(AND(SUM(V518:W518)=0,U518="PASS"),'Point Values'!$B$4,0)</f>
        <v>0</v>
      </c>
      <c r="Y518" s="33">
        <f>IF(AND(SUM(V518:X518)=0,P518="GT",O518&gt;VLOOKUP(I518,'IIS Wide Rates'!G:I,3,FALSE)),'Point Values'!$B$5,IF(AND(SUM(V518:X518)=0,P518="LT",O518&lt;VLOOKUP(I518,'IIS Wide Rates'!G:I,3,FALSE)),'Point Values'!$B$5,0))</f>
        <v>0</v>
      </c>
      <c r="Z518" s="33">
        <f t="shared" si="78"/>
        <v>0.75</v>
      </c>
    </row>
    <row r="519" spans="1:26" x14ac:dyDescent="0.25">
      <c r="A519" t="s">
        <v>132</v>
      </c>
      <c r="B519" t="s">
        <v>1106</v>
      </c>
      <c r="C519" s="46">
        <v>169</v>
      </c>
      <c r="D519" s="46">
        <v>5209</v>
      </c>
      <c r="I519" s="33" t="str">
        <f>VLOOKUP(LEFT(J519,7),Measures!K:L,2,FALSE)</f>
        <v>2.09</v>
      </c>
      <c r="J519" s="33" t="str">
        <f t="shared" si="79"/>
        <v>MQE0264 - Vaccination admin date is on last day of month</v>
      </c>
      <c r="K519" s="33" t="str">
        <f t="shared" si="80"/>
        <v>Experity EHR</v>
      </c>
      <c r="L519" s="33">
        <f>VLOOKUP(K519,'EHR-Patient Count'!K:M,2,FALSE)</f>
        <v>552</v>
      </c>
      <c r="M519" s="33">
        <f>VLOOKUP(K519,'EHR-Patient Count'!K:M,3,FALSE)</f>
        <v>5</v>
      </c>
      <c r="N519" s="33">
        <f t="shared" si="81"/>
        <v>169</v>
      </c>
      <c r="O519" s="37">
        <f t="shared" si="82"/>
        <v>3.2443847187559993E-2</v>
      </c>
      <c r="P519" s="33" t="str">
        <f>VLOOKUP(LEFT(J519,7),Measures!K:V,12,FALSE)</f>
        <v>LT</v>
      </c>
      <c r="Q519" s="33" t="str">
        <f>VLOOKUP(LEFT(J519,7),Measures!K:W,13,FALSE)</f>
        <v xml:space="preserve"> 4%</v>
      </c>
      <c r="R519" s="33" t="b">
        <f t="shared" si="74"/>
        <v>0</v>
      </c>
      <c r="S519" s="33" t="str">
        <f t="shared" si="75"/>
        <v>PASS</v>
      </c>
      <c r="T519" s="33" t="b">
        <f t="shared" si="76"/>
        <v>0</v>
      </c>
      <c r="U519" s="33" t="str">
        <f t="shared" si="77"/>
        <v>PASS</v>
      </c>
      <c r="V519" s="33">
        <f>IF(AND(VLOOKUP(I519,Measures!B:I,7,FALSE)="Y",U519="PASS"),'Point Values'!$B$2,0)</f>
        <v>0</v>
      </c>
      <c r="W519" s="33">
        <f>IF(AND(VLOOKUP(I519,Measures!B:I,8,FALSE)="Y",U519="PASS"),'Point Values'!$B$3,0)</f>
        <v>0.75</v>
      </c>
      <c r="X519" s="33">
        <f>IF(AND(SUM(V519:W519)=0,U519="PASS"),'Point Values'!$B$4,0)</f>
        <v>0</v>
      </c>
      <c r="Y519" s="33">
        <f>IF(AND(SUM(V519:X519)=0,P519="GT",O519&gt;VLOOKUP(I519,'IIS Wide Rates'!G:I,3,FALSE)),'Point Values'!$B$5,IF(AND(SUM(V519:X519)=0,P519="LT",O519&lt;VLOOKUP(I519,'IIS Wide Rates'!G:I,3,FALSE)),'Point Values'!$B$5,0))</f>
        <v>0</v>
      </c>
      <c r="Z519" s="33">
        <f t="shared" si="78"/>
        <v>0.75</v>
      </c>
    </row>
    <row r="520" spans="1:26" x14ac:dyDescent="0.25">
      <c r="A520" t="s">
        <v>132</v>
      </c>
      <c r="B520" t="s">
        <v>1109</v>
      </c>
      <c r="C520" s="46">
        <v>14</v>
      </c>
      <c r="D520" s="46">
        <v>888</v>
      </c>
      <c r="I520" s="33" t="str">
        <f>VLOOKUP(LEFT(J520,7),Measures!K:L,2,FALSE)</f>
        <v>2.09</v>
      </c>
      <c r="J520" s="33" t="str">
        <f t="shared" si="79"/>
        <v>MQE0264 - Vaccination admin date is on last day of month</v>
      </c>
      <c r="K520" s="33" t="str">
        <f t="shared" si="80"/>
        <v>OpenEMR (Open Source)</v>
      </c>
      <c r="L520" s="33">
        <f>VLOOKUP(K520,'EHR-Patient Count'!K:M,2,FALSE)</f>
        <v>85</v>
      </c>
      <c r="M520" s="33">
        <f>VLOOKUP(K520,'EHR-Patient Count'!K:M,3,FALSE)</f>
        <v>4</v>
      </c>
      <c r="N520" s="33">
        <f t="shared" si="81"/>
        <v>14</v>
      </c>
      <c r="O520" s="37">
        <f t="shared" si="82"/>
        <v>1.5765765765765764E-2</v>
      </c>
      <c r="P520" s="33" t="str">
        <f>VLOOKUP(LEFT(J520,7),Measures!K:V,12,FALSE)</f>
        <v>LT</v>
      </c>
      <c r="Q520" s="33" t="str">
        <f>VLOOKUP(LEFT(J520,7),Measures!K:W,13,FALSE)</f>
        <v xml:space="preserve"> 4%</v>
      </c>
      <c r="R520" s="33" t="b">
        <f t="shared" si="74"/>
        <v>0</v>
      </c>
      <c r="S520" s="33" t="str">
        <f t="shared" si="75"/>
        <v>PASS</v>
      </c>
      <c r="T520" s="33" t="b">
        <f t="shared" si="76"/>
        <v>0</v>
      </c>
      <c r="U520" s="33" t="str">
        <f t="shared" si="77"/>
        <v>PASS</v>
      </c>
      <c r="V520" s="33">
        <f>IF(AND(VLOOKUP(I520,Measures!B:I,7,FALSE)="Y",U520="PASS"),'Point Values'!$B$2,0)</f>
        <v>0</v>
      </c>
      <c r="W520" s="33">
        <f>IF(AND(VLOOKUP(I520,Measures!B:I,8,FALSE)="Y",U520="PASS"),'Point Values'!$B$3,0)</f>
        <v>0.75</v>
      </c>
      <c r="X520" s="33">
        <f>IF(AND(SUM(V520:W520)=0,U520="PASS"),'Point Values'!$B$4,0)</f>
        <v>0</v>
      </c>
      <c r="Y520" s="33">
        <f>IF(AND(SUM(V520:X520)=0,P520="GT",O520&gt;VLOOKUP(I520,'IIS Wide Rates'!G:I,3,FALSE)),'Point Values'!$B$5,IF(AND(SUM(V520:X520)=0,P520="LT",O520&lt;VLOOKUP(I520,'IIS Wide Rates'!G:I,3,FALSE)),'Point Values'!$B$5,0))</f>
        <v>0</v>
      </c>
      <c r="Z520" s="33">
        <f t="shared" si="78"/>
        <v>0.75</v>
      </c>
    </row>
    <row r="521" spans="1:26" x14ac:dyDescent="0.25">
      <c r="A521" t="s">
        <v>132</v>
      </c>
      <c r="B521" t="s">
        <v>1096</v>
      </c>
      <c r="C521" s="46">
        <v>610</v>
      </c>
      <c r="D521" s="46">
        <v>23620</v>
      </c>
      <c r="I521" s="33" t="str">
        <f>VLOOKUP(LEFT(J521,7),Measures!K:L,2,FALSE)</f>
        <v>2.09</v>
      </c>
      <c r="J521" s="33" t="str">
        <f t="shared" si="79"/>
        <v>MQE0264 - Vaccination admin date is on last day of month</v>
      </c>
      <c r="K521" s="33" t="str">
        <f t="shared" si="80"/>
        <v>Athems Clinicals</v>
      </c>
      <c r="L521" s="33">
        <f>VLOOKUP(K521,'EHR-Patient Count'!K:M,2,FALSE)</f>
        <v>3619</v>
      </c>
      <c r="M521" s="33">
        <f>VLOOKUP(K521,'EHR-Patient Count'!K:M,3,FALSE)</f>
        <v>8</v>
      </c>
      <c r="N521" s="33">
        <f t="shared" si="81"/>
        <v>610</v>
      </c>
      <c r="O521" s="37">
        <f t="shared" si="82"/>
        <v>2.5825571549534292E-2</v>
      </c>
      <c r="P521" s="33" t="str">
        <f>VLOOKUP(LEFT(J521,7),Measures!K:V,12,FALSE)</f>
        <v>LT</v>
      </c>
      <c r="Q521" s="33" t="str">
        <f>VLOOKUP(LEFT(J521,7),Measures!K:W,13,FALSE)</f>
        <v xml:space="preserve"> 4%</v>
      </c>
      <c r="R521" s="33" t="b">
        <f t="shared" si="74"/>
        <v>0</v>
      </c>
      <c r="S521" s="33" t="str">
        <f t="shared" si="75"/>
        <v>PASS</v>
      </c>
      <c r="T521" s="33" t="b">
        <f t="shared" si="76"/>
        <v>0</v>
      </c>
      <c r="U521" s="33" t="str">
        <f t="shared" si="77"/>
        <v>PASS</v>
      </c>
      <c r="V521" s="33">
        <f>IF(AND(VLOOKUP(I521,Measures!B:I,7,FALSE)="Y",U521="PASS"),'Point Values'!$B$2,0)</f>
        <v>0</v>
      </c>
      <c r="W521" s="33">
        <f>IF(AND(VLOOKUP(I521,Measures!B:I,8,FALSE)="Y",U521="PASS"),'Point Values'!$B$3,0)</f>
        <v>0.75</v>
      </c>
      <c r="X521" s="33">
        <f>IF(AND(SUM(V521:W521)=0,U521="PASS"),'Point Values'!$B$4,0)</f>
        <v>0</v>
      </c>
      <c r="Y521" s="33">
        <f>IF(AND(SUM(V521:X521)=0,P521="GT",O521&gt;VLOOKUP(I521,'IIS Wide Rates'!G:I,3,FALSE)),'Point Values'!$B$5,IF(AND(SUM(V521:X521)=0,P521="LT",O521&lt;VLOOKUP(I521,'IIS Wide Rates'!G:I,3,FALSE)),'Point Values'!$B$5,0))</f>
        <v>0</v>
      </c>
      <c r="Z521" s="33">
        <f t="shared" si="78"/>
        <v>0.75</v>
      </c>
    </row>
    <row r="522" spans="1:26" x14ac:dyDescent="0.25">
      <c r="A522" t="s">
        <v>132</v>
      </c>
      <c r="B522" t="s">
        <v>1100</v>
      </c>
      <c r="C522" s="46">
        <v>21</v>
      </c>
      <c r="D522" s="46">
        <v>1127</v>
      </c>
      <c r="I522" s="33" t="str">
        <f>VLOOKUP(LEFT(J522,7),Measures!K:L,2,FALSE)</f>
        <v>2.09</v>
      </c>
      <c r="J522" s="33" t="str">
        <f t="shared" si="79"/>
        <v>MQE0264 - Vaccination admin date is on last day of month</v>
      </c>
      <c r="K522" s="33" t="str">
        <f t="shared" si="80"/>
        <v>MEDITECH Expanse</v>
      </c>
      <c r="L522" s="33">
        <f>VLOOKUP(K522,'EHR-Patient Count'!K:M,2,FALSE)</f>
        <v>104</v>
      </c>
      <c r="M522" s="33">
        <f>VLOOKUP(K522,'EHR-Patient Count'!K:M,3,FALSE)</f>
        <v>3</v>
      </c>
      <c r="N522" s="33">
        <f t="shared" si="81"/>
        <v>21</v>
      </c>
      <c r="O522" s="37">
        <f t="shared" si="82"/>
        <v>1.8633540372670808E-2</v>
      </c>
      <c r="P522" s="33" t="str">
        <f>VLOOKUP(LEFT(J522,7),Measures!K:V,12,FALSE)</f>
        <v>LT</v>
      </c>
      <c r="Q522" s="33" t="str">
        <f>VLOOKUP(LEFT(J522,7),Measures!K:W,13,FALSE)</f>
        <v xml:space="preserve"> 4%</v>
      </c>
      <c r="R522" s="33" t="b">
        <f t="shared" si="74"/>
        <v>0</v>
      </c>
      <c r="S522" s="33" t="str">
        <f t="shared" si="75"/>
        <v>PASS</v>
      </c>
      <c r="T522" s="33" t="b">
        <f t="shared" si="76"/>
        <v>0</v>
      </c>
      <c r="U522" s="33" t="str">
        <f t="shared" si="77"/>
        <v>PASS</v>
      </c>
      <c r="V522" s="33">
        <f>IF(AND(VLOOKUP(I522,Measures!B:I,7,FALSE)="Y",U522="PASS"),'Point Values'!$B$2,0)</f>
        <v>0</v>
      </c>
      <c r="W522" s="33">
        <f>IF(AND(VLOOKUP(I522,Measures!B:I,8,FALSE)="Y",U522="PASS"),'Point Values'!$B$3,0)</f>
        <v>0.75</v>
      </c>
      <c r="X522" s="33">
        <f>IF(AND(SUM(V522:W522)=0,U522="PASS"),'Point Values'!$B$4,0)</f>
        <v>0</v>
      </c>
      <c r="Y522" s="33">
        <f>IF(AND(SUM(V522:X522)=0,P522="GT",O522&gt;VLOOKUP(I522,'IIS Wide Rates'!G:I,3,FALSE)),'Point Values'!$B$5,IF(AND(SUM(V522:X522)=0,P522="LT",O522&lt;VLOOKUP(I522,'IIS Wide Rates'!G:I,3,FALSE)),'Point Values'!$B$5,0))</f>
        <v>0</v>
      </c>
      <c r="Z522" s="33">
        <f t="shared" si="78"/>
        <v>0.75</v>
      </c>
    </row>
    <row r="523" spans="1:26" x14ac:dyDescent="0.25">
      <c r="A523" t="s">
        <v>132</v>
      </c>
      <c r="B523" t="s">
        <v>1103</v>
      </c>
      <c r="C523" s="46">
        <v>42</v>
      </c>
      <c r="D523" s="46">
        <v>1701</v>
      </c>
      <c r="I523" s="33" t="str">
        <f>VLOOKUP(LEFT(J523,7),Measures!K:L,2,FALSE)</f>
        <v>2.09</v>
      </c>
      <c r="J523" s="33" t="str">
        <f t="shared" si="79"/>
        <v>MQE0264 - Vaccination admin date is on last day of month</v>
      </c>
      <c r="K523" s="33" t="str">
        <f t="shared" si="80"/>
        <v>DrChrono EHR</v>
      </c>
      <c r="L523" s="33">
        <f>VLOOKUP(K523,'EHR-Patient Count'!K:M,2,FALSE)</f>
        <v>146</v>
      </c>
      <c r="M523" s="33">
        <f>VLOOKUP(K523,'EHR-Patient Count'!K:M,3,FALSE)</f>
        <v>3</v>
      </c>
      <c r="N523" s="33">
        <f t="shared" si="81"/>
        <v>42</v>
      </c>
      <c r="O523" s="37">
        <f t="shared" si="82"/>
        <v>2.4691358024691357E-2</v>
      </c>
      <c r="P523" s="33" t="str">
        <f>VLOOKUP(LEFT(J523,7),Measures!K:V,12,FALSE)</f>
        <v>LT</v>
      </c>
      <c r="Q523" s="33" t="str">
        <f>VLOOKUP(LEFT(J523,7),Measures!K:W,13,FALSE)</f>
        <v xml:space="preserve"> 4%</v>
      </c>
      <c r="R523" s="33" t="b">
        <f t="shared" si="74"/>
        <v>0</v>
      </c>
      <c r="S523" s="33" t="str">
        <f t="shared" si="75"/>
        <v>PASS</v>
      </c>
      <c r="T523" s="33" t="b">
        <f t="shared" si="76"/>
        <v>0</v>
      </c>
      <c r="U523" s="33" t="str">
        <f t="shared" si="77"/>
        <v>PASS</v>
      </c>
      <c r="V523" s="33">
        <f>IF(AND(VLOOKUP(I523,Measures!B:I,7,FALSE)="Y",U523="PASS"),'Point Values'!$B$2,0)</f>
        <v>0</v>
      </c>
      <c r="W523" s="33">
        <f>IF(AND(VLOOKUP(I523,Measures!B:I,8,FALSE)="Y",U523="PASS"),'Point Values'!$B$3,0)</f>
        <v>0.75</v>
      </c>
      <c r="X523" s="33">
        <f>IF(AND(SUM(V523:W523)=0,U523="PASS"),'Point Values'!$B$4,0)</f>
        <v>0</v>
      </c>
      <c r="Y523" s="33">
        <f>IF(AND(SUM(V523:X523)=0,P523="GT",O523&gt;VLOOKUP(I523,'IIS Wide Rates'!G:I,3,FALSE)),'Point Values'!$B$5,IF(AND(SUM(V523:X523)=0,P523="LT",O523&lt;VLOOKUP(I523,'IIS Wide Rates'!G:I,3,FALSE)),'Point Values'!$B$5,0))</f>
        <v>0</v>
      </c>
      <c r="Z523" s="33">
        <f t="shared" si="78"/>
        <v>0.75</v>
      </c>
    </row>
    <row r="524" spans="1:26" x14ac:dyDescent="0.25">
      <c r="A524" t="s">
        <v>132</v>
      </c>
      <c r="B524" t="s">
        <v>1108</v>
      </c>
      <c r="C524" s="46">
        <v>4</v>
      </c>
      <c r="D524" s="46">
        <v>262</v>
      </c>
      <c r="I524" s="33" t="str">
        <f>VLOOKUP(LEFT(J524,7),Measures!K:L,2,FALSE)</f>
        <v>2.09</v>
      </c>
      <c r="J524" s="33" t="str">
        <f t="shared" si="79"/>
        <v>MQE0264 - Vaccination admin date is on last day of month</v>
      </c>
      <c r="K524" s="33" t="str">
        <f t="shared" si="80"/>
        <v>MatrixCare EHR</v>
      </c>
      <c r="L524" s="33">
        <f>VLOOKUP(K524,'EHR-Patient Count'!K:M,2,FALSE)</f>
        <v>55</v>
      </c>
      <c r="M524" s="33">
        <f>VLOOKUP(K524,'EHR-Patient Count'!K:M,3,FALSE)</f>
        <v>5</v>
      </c>
      <c r="N524" s="33">
        <f t="shared" si="81"/>
        <v>4</v>
      </c>
      <c r="O524" s="37">
        <f t="shared" si="82"/>
        <v>1.5267175572519083E-2</v>
      </c>
      <c r="P524" s="33" t="str">
        <f>VLOOKUP(LEFT(J524,7),Measures!K:V,12,FALSE)</f>
        <v>LT</v>
      </c>
      <c r="Q524" s="33" t="str">
        <f>VLOOKUP(LEFT(J524,7),Measures!K:W,13,FALSE)</f>
        <v xml:space="preserve"> 4%</v>
      </c>
      <c r="R524" s="33" t="b">
        <f t="shared" si="74"/>
        <v>0</v>
      </c>
      <c r="S524" s="33" t="str">
        <f t="shared" si="75"/>
        <v>PASS</v>
      </c>
      <c r="T524" s="33" t="b">
        <f t="shared" si="76"/>
        <v>0</v>
      </c>
      <c r="U524" s="33" t="str">
        <f t="shared" si="77"/>
        <v>PASS</v>
      </c>
      <c r="V524" s="33">
        <f>IF(AND(VLOOKUP(I524,Measures!B:I,7,FALSE)="Y",U524="PASS"),'Point Values'!$B$2,0)</f>
        <v>0</v>
      </c>
      <c r="W524" s="33">
        <f>IF(AND(VLOOKUP(I524,Measures!B:I,8,FALSE)="Y",U524="PASS"),'Point Values'!$B$3,0)</f>
        <v>0.75</v>
      </c>
      <c r="X524" s="33">
        <f>IF(AND(SUM(V524:W524)=0,U524="PASS"),'Point Values'!$B$4,0)</f>
        <v>0</v>
      </c>
      <c r="Y524" s="33">
        <f>IF(AND(SUM(V524:X524)=0,P524="GT",O524&gt;VLOOKUP(I524,'IIS Wide Rates'!G:I,3,FALSE)),'Point Values'!$B$5,IF(AND(SUM(V524:X524)=0,P524="LT",O524&lt;VLOOKUP(I524,'IIS Wide Rates'!G:I,3,FALSE)),'Point Values'!$B$5,0))</f>
        <v>0</v>
      </c>
      <c r="Z524" s="33">
        <f t="shared" si="78"/>
        <v>0.75</v>
      </c>
    </row>
    <row r="525" spans="1:26" x14ac:dyDescent="0.25">
      <c r="A525" t="s">
        <v>132</v>
      </c>
      <c r="B525" t="s">
        <v>1099</v>
      </c>
      <c r="C525" s="46">
        <v>53</v>
      </c>
      <c r="D525" s="46">
        <v>2617</v>
      </c>
      <c r="I525" s="33" t="str">
        <f>VLOOKUP(LEFT(J525,7),Measures!K:L,2,FALSE)</f>
        <v>2.09</v>
      </c>
      <c r="J525" s="33" t="str">
        <f t="shared" si="79"/>
        <v>MQE0264 - Vaccination admin date is on last day of month</v>
      </c>
      <c r="K525" s="33" t="str">
        <f t="shared" si="80"/>
        <v>Veradigm EHR (formerly Allscripts)</v>
      </c>
      <c r="L525" s="33">
        <f>VLOOKUP(K525,'EHR-Patient Count'!K:M,2,FALSE)</f>
        <v>369</v>
      </c>
      <c r="M525" s="33">
        <f>VLOOKUP(K525,'EHR-Patient Count'!K:M,3,FALSE)</f>
        <v>13</v>
      </c>
      <c r="N525" s="33">
        <f t="shared" si="81"/>
        <v>53</v>
      </c>
      <c r="O525" s="37">
        <f t="shared" si="82"/>
        <v>2.0252197172334733E-2</v>
      </c>
      <c r="P525" s="33" t="str">
        <f>VLOOKUP(LEFT(J525,7),Measures!K:V,12,FALSE)</f>
        <v>LT</v>
      </c>
      <c r="Q525" s="33" t="str">
        <f>VLOOKUP(LEFT(J525,7),Measures!K:W,13,FALSE)</f>
        <v xml:space="preserve"> 4%</v>
      </c>
      <c r="R525" s="33" t="b">
        <f t="shared" si="74"/>
        <v>0</v>
      </c>
      <c r="S525" s="33" t="str">
        <f t="shared" si="75"/>
        <v>PASS</v>
      </c>
      <c r="T525" s="33" t="b">
        <f t="shared" si="76"/>
        <v>0</v>
      </c>
      <c r="U525" s="33" t="str">
        <f t="shared" si="77"/>
        <v>PASS</v>
      </c>
      <c r="V525" s="33">
        <f>IF(AND(VLOOKUP(I525,Measures!B:I,7,FALSE)="Y",U525="PASS"),'Point Values'!$B$2,0)</f>
        <v>0</v>
      </c>
      <c r="W525" s="33">
        <f>IF(AND(VLOOKUP(I525,Measures!B:I,8,FALSE)="Y",U525="PASS"),'Point Values'!$B$3,0)</f>
        <v>0.75</v>
      </c>
      <c r="X525" s="33">
        <f>IF(AND(SUM(V525:W525)=0,U525="PASS"),'Point Values'!$B$4,0)</f>
        <v>0</v>
      </c>
      <c r="Y525" s="33">
        <f>IF(AND(SUM(V525:X525)=0,P525="GT",O525&gt;VLOOKUP(I525,'IIS Wide Rates'!G:I,3,FALSE)),'Point Values'!$B$5,IF(AND(SUM(V525:X525)=0,P525="LT",O525&lt;VLOOKUP(I525,'IIS Wide Rates'!G:I,3,FALSE)),'Point Values'!$B$5,0))</f>
        <v>0</v>
      </c>
      <c r="Z525" s="33">
        <f t="shared" si="78"/>
        <v>0.75</v>
      </c>
    </row>
    <row r="526" spans="1:26" x14ac:dyDescent="0.25">
      <c r="A526" t="s">
        <v>132</v>
      </c>
      <c r="B526" t="s">
        <v>1095</v>
      </c>
      <c r="C526" s="46">
        <v>3</v>
      </c>
      <c r="D526" s="46">
        <v>64</v>
      </c>
      <c r="I526" s="33" t="str">
        <f>VLOOKUP(LEFT(J526,7),Measures!K:L,2,FALSE)</f>
        <v>2.09</v>
      </c>
      <c r="J526" s="33" t="str">
        <f t="shared" si="79"/>
        <v>MQE0264 - Vaccination admin date is on last day of month</v>
      </c>
      <c r="K526" s="33" t="str">
        <f t="shared" si="80"/>
        <v>Epic Systems (EpicCare)</v>
      </c>
      <c r="L526" s="33">
        <f>VLOOKUP(K526,'EHR-Patient Count'!K:M,2,FALSE)</f>
        <v>14</v>
      </c>
      <c r="M526" s="33">
        <f>VLOOKUP(K526,'EHR-Patient Count'!K:M,3,FALSE)</f>
        <v>1</v>
      </c>
      <c r="N526" s="33">
        <f t="shared" si="81"/>
        <v>3</v>
      </c>
      <c r="O526" s="37">
        <f t="shared" si="82"/>
        <v>4.6875E-2</v>
      </c>
      <c r="P526" s="33" t="str">
        <f>VLOOKUP(LEFT(J526,7),Measures!K:V,12,FALSE)</f>
        <v>LT</v>
      </c>
      <c r="Q526" s="33" t="str">
        <f>VLOOKUP(LEFT(J526,7),Measures!K:W,13,FALSE)</f>
        <v xml:space="preserve"> 4%</v>
      </c>
      <c r="R526" s="33" t="b">
        <f t="shared" si="74"/>
        <v>0</v>
      </c>
      <c r="S526" s="33" t="b">
        <f t="shared" si="75"/>
        <v>0</v>
      </c>
      <c r="T526" s="33" t="b">
        <f t="shared" si="76"/>
        <v>0</v>
      </c>
      <c r="U526" s="33" t="str">
        <f t="shared" si="77"/>
        <v>FAIL</v>
      </c>
      <c r="V526" s="33">
        <f>IF(AND(VLOOKUP(I526,Measures!B:I,7,FALSE)="Y",U526="PASS"),'Point Values'!$B$2,0)</f>
        <v>0</v>
      </c>
      <c r="W526" s="33">
        <f>IF(AND(VLOOKUP(I526,Measures!B:I,8,FALSE)="Y",U526="PASS"),'Point Values'!$B$3,0)</f>
        <v>0</v>
      </c>
      <c r="X526" s="33">
        <f>IF(AND(SUM(V526:W526)=0,U526="PASS"),'Point Values'!$B$4,0)</f>
        <v>0</v>
      </c>
      <c r="Y526" s="33">
        <f>IF(AND(SUM(V526:X526)=0,P526="GT",O526&gt;VLOOKUP(I526,'IIS Wide Rates'!G:I,3,FALSE)),'Point Values'!$B$5,IF(AND(SUM(V526:X526)=0,P526="LT",O526&lt;VLOOKUP(I526,'IIS Wide Rates'!G:I,3,FALSE)),'Point Values'!$B$5,0))</f>
        <v>0</v>
      </c>
      <c r="Z526" s="33">
        <f t="shared" si="78"/>
        <v>0</v>
      </c>
    </row>
    <row r="527" spans="1:26" x14ac:dyDescent="0.25">
      <c r="A527" t="s">
        <v>132</v>
      </c>
      <c r="B527" t="s">
        <v>1098</v>
      </c>
      <c r="C527" s="46">
        <v>0</v>
      </c>
      <c r="D527" s="46">
        <v>25</v>
      </c>
      <c r="I527" s="33" t="str">
        <f>VLOOKUP(LEFT(J527,7),Measures!K:L,2,FALSE)</f>
        <v>2.09</v>
      </c>
      <c r="J527" s="33" t="str">
        <f t="shared" si="79"/>
        <v>MQE0264 - Vaccination admin date is on last day of month</v>
      </c>
      <c r="K527" s="33" t="str">
        <f t="shared" si="80"/>
        <v>NextGen Enterprise EHR</v>
      </c>
      <c r="L527" s="33">
        <f>VLOOKUP(K527,'EHR-Patient Count'!K:M,2,FALSE)</f>
        <v>5</v>
      </c>
      <c r="M527" s="33">
        <f>VLOOKUP(K527,'EHR-Patient Count'!K:M,3,FALSE)</f>
        <v>2</v>
      </c>
      <c r="N527" s="33">
        <f t="shared" si="81"/>
        <v>0</v>
      </c>
      <c r="O527" s="37">
        <f t="shared" si="82"/>
        <v>0</v>
      </c>
      <c r="P527" s="33" t="str">
        <f>VLOOKUP(LEFT(J527,7),Measures!K:V,12,FALSE)</f>
        <v>LT</v>
      </c>
      <c r="Q527" s="33" t="str">
        <f>VLOOKUP(LEFT(J527,7),Measures!K:W,13,FALSE)</f>
        <v xml:space="preserve"> 4%</v>
      </c>
      <c r="R527" s="33" t="b">
        <f t="shared" si="74"/>
        <v>0</v>
      </c>
      <c r="S527" s="33" t="str">
        <f t="shared" si="75"/>
        <v>PASS</v>
      </c>
      <c r="T527" s="33" t="b">
        <f t="shared" si="76"/>
        <v>0</v>
      </c>
      <c r="U527" s="33" t="str">
        <f t="shared" si="77"/>
        <v>PASS</v>
      </c>
      <c r="V527" s="33">
        <f>IF(AND(VLOOKUP(I527,Measures!B:I,7,FALSE)="Y",U527="PASS"),'Point Values'!$B$2,0)</f>
        <v>0</v>
      </c>
      <c r="W527" s="33">
        <f>IF(AND(VLOOKUP(I527,Measures!B:I,8,FALSE)="Y",U527="PASS"),'Point Values'!$B$3,0)</f>
        <v>0.75</v>
      </c>
      <c r="X527" s="33">
        <f>IF(AND(SUM(V527:W527)=0,U527="PASS"),'Point Values'!$B$4,0)</f>
        <v>0</v>
      </c>
      <c r="Y527" s="33">
        <f>IF(AND(SUM(V527:X527)=0,P527="GT",O527&gt;VLOOKUP(I527,'IIS Wide Rates'!G:I,3,FALSE)),'Point Values'!$B$5,IF(AND(SUM(V527:X527)=0,P527="LT",O527&lt;VLOOKUP(I527,'IIS Wide Rates'!G:I,3,FALSE)),'Point Values'!$B$5,0))</f>
        <v>0</v>
      </c>
      <c r="Z527" s="33">
        <f t="shared" si="78"/>
        <v>0.75</v>
      </c>
    </row>
    <row r="528" spans="1:26" x14ac:dyDescent="0.25">
      <c r="A528" t="s">
        <v>132</v>
      </c>
      <c r="B528" t="s">
        <v>1101</v>
      </c>
      <c r="C528" s="46">
        <v>0</v>
      </c>
      <c r="D528" s="46">
        <v>39</v>
      </c>
      <c r="I528" s="33" t="str">
        <f>VLOOKUP(LEFT(J528,7),Measures!K:L,2,FALSE)</f>
        <v>2.09</v>
      </c>
      <c r="J528" s="33" t="str">
        <f t="shared" si="79"/>
        <v>MQE0264 - Vaccination admin date is on last day of month</v>
      </c>
      <c r="K528" s="33" t="str">
        <f t="shared" si="80"/>
        <v>Greenway Health (Prime Suite)</v>
      </c>
      <c r="L528" s="33">
        <f>VLOOKUP(K528,'EHR-Patient Count'!K:M,2,FALSE)</f>
        <v>9</v>
      </c>
      <c r="M528" s="33">
        <f>VLOOKUP(K528,'EHR-Patient Count'!K:M,3,FALSE)</f>
        <v>1</v>
      </c>
      <c r="N528" s="33">
        <f t="shared" si="81"/>
        <v>0</v>
      </c>
      <c r="O528" s="37">
        <f t="shared" si="82"/>
        <v>0</v>
      </c>
      <c r="P528" s="33" t="str">
        <f>VLOOKUP(LEFT(J528,7),Measures!K:V,12,FALSE)</f>
        <v>LT</v>
      </c>
      <c r="Q528" s="33" t="str">
        <f>VLOOKUP(LEFT(J528,7),Measures!K:W,13,FALSE)</f>
        <v xml:space="preserve"> 4%</v>
      </c>
      <c r="R528" s="33" t="b">
        <f t="shared" si="74"/>
        <v>0</v>
      </c>
      <c r="S528" s="33" t="str">
        <f t="shared" si="75"/>
        <v>PASS</v>
      </c>
      <c r="T528" s="33" t="b">
        <f t="shared" si="76"/>
        <v>0</v>
      </c>
      <c r="U528" s="33" t="str">
        <f t="shared" si="77"/>
        <v>PASS</v>
      </c>
      <c r="V528" s="33">
        <f>IF(AND(VLOOKUP(I528,Measures!B:I,7,FALSE)="Y",U528="PASS"),'Point Values'!$B$2,0)</f>
        <v>0</v>
      </c>
      <c r="W528" s="33">
        <f>IF(AND(VLOOKUP(I528,Measures!B:I,8,FALSE)="Y",U528="PASS"),'Point Values'!$B$3,0)</f>
        <v>0.75</v>
      </c>
      <c r="X528" s="33">
        <f>IF(AND(SUM(V528:W528)=0,U528="PASS"),'Point Values'!$B$4,0)</f>
        <v>0</v>
      </c>
      <c r="Y528" s="33">
        <f>IF(AND(SUM(V528:X528)=0,P528="GT",O528&gt;VLOOKUP(I528,'IIS Wide Rates'!G:I,3,FALSE)),'Point Values'!$B$5,IF(AND(SUM(V528:X528)=0,P528="LT",O528&lt;VLOOKUP(I528,'IIS Wide Rates'!G:I,3,FALSE)),'Point Values'!$B$5,0))</f>
        <v>0</v>
      </c>
      <c r="Z528" s="33">
        <f t="shared" si="78"/>
        <v>0.75</v>
      </c>
    </row>
    <row r="529" spans="1:26" x14ac:dyDescent="0.25">
      <c r="A529" t="s">
        <v>132</v>
      </c>
      <c r="B529" t="s">
        <v>1105</v>
      </c>
      <c r="C529" s="46">
        <v>0</v>
      </c>
      <c r="D529" s="46">
        <v>3</v>
      </c>
      <c r="I529" s="33" t="str">
        <f>VLOOKUP(LEFT(J529,7),Measures!K:L,2,FALSE)</f>
        <v>2.09</v>
      </c>
      <c r="J529" s="33" t="str">
        <f t="shared" si="79"/>
        <v>MQE0264 - Vaccination admin date is on last day of month</v>
      </c>
      <c r="K529" s="33" t="str">
        <f t="shared" si="80"/>
        <v>CompuGroup Medical (CGM APRIMA)</v>
      </c>
      <c r="L529" s="33">
        <f>VLOOKUP(K529,'EHR-Patient Count'!K:M,2,FALSE)</f>
        <v>2</v>
      </c>
      <c r="M529" s="33">
        <f>VLOOKUP(K529,'EHR-Patient Count'!K:M,3,FALSE)</f>
        <v>1</v>
      </c>
      <c r="N529" s="33">
        <f t="shared" si="81"/>
        <v>0</v>
      </c>
      <c r="O529" s="37">
        <f t="shared" si="82"/>
        <v>0</v>
      </c>
      <c r="P529" s="33" t="str">
        <f>VLOOKUP(LEFT(J529,7),Measures!K:V,12,FALSE)</f>
        <v>LT</v>
      </c>
      <c r="Q529" s="33" t="str">
        <f>VLOOKUP(LEFT(J529,7),Measures!K:W,13,FALSE)</f>
        <v xml:space="preserve"> 4%</v>
      </c>
      <c r="R529" s="33" t="b">
        <f t="shared" si="74"/>
        <v>0</v>
      </c>
      <c r="S529" s="33" t="str">
        <f t="shared" si="75"/>
        <v>PASS</v>
      </c>
      <c r="T529" s="33" t="b">
        <f t="shared" si="76"/>
        <v>0</v>
      </c>
      <c r="U529" s="33" t="str">
        <f t="shared" si="77"/>
        <v>PASS</v>
      </c>
      <c r="V529" s="33">
        <f>IF(AND(VLOOKUP(I529,Measures!B:I,7,FALSE)="Y",U529="PASS"),'Point Values'!$B$2,0)</f>
        <v>0</v>
      </c>
      <c r="W529" s="33">
        <f>IF(AND(VLOOKUP(I529,Measures!B:I,8,FALSE)="Y",U529="PASS"),'Point Values'!$B$3,0)</f>
        <v>0.75</v>
      </c>
      <c r="X529" s="33">
        <f>IF(AND(SUM(V529:W529)=0,U529="PASS"),'Point Values'!$B$4,0)</f>
        <v>0</v>
      </c>
      <c r="Y529" s="33">
        <f>IF(AND(SUM(V529:X529)=0,P529="GT",O529&gt;VLOOKUP(I529,'IIS Wide Rates'!G:I,3,FALSE)),'Point Values'!$B$5,IF(AND(SUM(V529:X529)=0,P529="LT",O529&lt;VLOOKUP(I529,'IIS Wide Rates'!G:I,3,FALSE)),'Point Values'!$B$5,0))</f>
        <v>0</v>
      </c>
      <c r="Z529" s="33">
        <f t="shared" si="78"/>
        <v>0.75</v>
      </c>
    </row>
    <row r="530" spans="1:26" x14ac:dyDescent="0.25">
      <c r="A530" t="s">
        <v>134</v>
      </c>
      <c r="B530" t="s">
        <v>52</v>
      </c>
      <c r="C530" s="46">
        <v>75</v>
      </c>
      <c r="D530" s="46">
        <v>3155</v>
      </c>
      <c r="I530" s="33" t="str">
        <f>VLOOKUP(LEFT(J530,7),Measures!K:L,2,FALSE)</f>
        <v>2.10</v>
      </c>
      <c r="J530" s="33" t="str">
        <f t="shared" si="79"/>
        <v>MQE0258 - Vaccination admin date is before or after when expected for patient age</v>
      </c>
      <c r="K530" s="33" t="str">
        <f t="shared" si="80"/>
        <v>No EHR Specified</v>
      </c>
      <c r="L530" s="33">
        <f>VLOOKUP(K530,'EHR-Patient Count'!K:M,2,FALSE)</f>
        <v>537</v>
      </c>
      <c r="M530" s="33">
        <f>VLOOKUP(K530,'EHR-Patient Count'!K:M,3,FALSE)</f>
        <v>20</v>
      </c>
      <c r="N530" s="33">
        <f t="shared" si="81"/>
        <v>75</v>
      </c>
      <c r="O530" s="37">
        <f t="shared" si="82"/>
        <v>2.3771790808240888E-2</v>
      </c>
      <c r="P530" s="33" t="str">
        <f>VLOOKUP(LEFT(J530,7),Measures!K:V,12,FALSE)</f>
        <v>LT</v>
      </c>
      <c r="Q530" s="33" t="str">
        <f>VLOOKUP(LEFT(J530,7),Measures!K:W,13,FALSE)</f>
        <v xml:space="preserve"> 1%</v>
      </c>
      <c r="R530" s="33" t="b">
        <f t="shared" si="74"/>
        <v>0</v>
      </c>
      <c r="S530" s="33" t="b">
        <f t="shared" si="75"/>
        <v>0</v>
      </c>
      <c r="T530" s="33" t="b">
        <f t="shared" si="76"/>
        <v>0</v>
      </c>
      <c r="U530" s="33" t="str">
        <f t="shared" si="77"/>
        <v>FAIL</v>
      </c>
      <c r="V530" s="33">
        <f>IF(AND(VLOOKUP(I530,Measures!B:I,7,FALSE)="Y",U530="PASS"),'Point Values'!$B$2,0)</f>
        <v>0</v>
      </c>
      <c r="W530" s="33">
        <f>IF(AND(VLOOKUP(I530,Measures!B:I,8,FALSE)="Y",U530="PASS"),'Point Values'!$B$3,0)</f>
        <v>0</v>
      </c>
      <c r="X530" s="33">
        <f>IF(AND(SUM(V530:W530)=0,U530="PASS"),'Point Values'!$B$4,0)</f>
        <v>0</v>
      </c>
      <c r="Y530" s="33">
        <f>IF(AND(SUM(V530:X530)=0,P530="GT",O530&gt;VLOOKUP(I530,'IIS Wide Rates'!G:I,3,FALSE)),'Point Values'!$B$5,IF(AND(SUM(V530:X530)=0,P530="LT",O530&lt;VLOOKUP(I530,'IIS Wide Rates'!G:I,3,FALSE)),'Point Values'!$B$5,0))</f>
        <v>0.25</v>
      </c>
      <c r="Z530" s="33">
        <f t="shared" si="78"/>
        <v>0.25</v>
      </c>
    </row>
    <row r="531" spans="1:26" x14ac:dyDescent="0.25">
      <c r="A531" t="s">
        <v>134</v>
      </c>
      <c r="B531" t="s">
        <v>1107</v>
      </c>
      <c r="C531" s="46">
        <v>15</v>
      </c>
      <c r="D531" s="46">
        <v>3060</v>
      </c>
      <c r="I531" s="33" t="str">
        <f>VLOOKUP(LEFT(J531,7),Measures!K:L,2,FALSE)</f>
        <v>2.10</v>
      </c>
      <c r="J531" s="33" t="str">
        <f t="shared" si="79"/>
        <v>MQE0258 - Vaccination admin date is before or after when expected for patient age</v>
      </c>
      <c r="K531" s="33" t="str">
        <f t="shared" si="80"/>
        <v>NetSmart MyEvolv</v>
      </c>
      <c r="L531" s="33">
        <f>VLOOKUP(K531,'EHR-Patient Count'!K:M,2,FALSE)</f>
        <v>1995</v>
      </c>
      <c r="M531" s="33">
        <f>VLOOKUP(K531,'EHR-Patient Count'!K:M,3,FALSE)</f>
        <v>8</v>
      </c>
      <c r="N531" s="33">
        <f t="shared" si="81"/>
        <v>15</v>
      </c>
      <c r="O531" s="37">
        <f t="shared" si="82"/>
        <v>4.9019607843137254E-3</v>
      </c>
      <c r="P531" s="33" t="str">
        <f>VLOOKUP(LEFT(J531,7),Measures!K:V,12,FALSE)</f>
        <v>LT</v>
      </c>
      <c r="Q531" s="33" t="str">
        <f>VLOOKUP(LEFT(J531,7),Measures!K:W,13,FALSE)</f>
        <v xml:space="preserve"> 1%</v>
      </c>
      <c r="R531" s="33" t="b">
        <f t="shared" si="74"/>
        <v>0</v>
      </c>
      <c r="S531" s="33" t="str">
        <f t="shared" si="75"/>
        <v>PASS</v>
      </c>
      <c r="T531" s="33" t="b">
        <f t="shared" si="76"/>
        <v>0</v>
      </c>
      <c r="U531" s="33" t="str">
        <f t="shared" si="77"/>
        <v>PASS</v>
      </c>
      <c r="V531" s="33">
        <f>IF(AND(VLOOKUP(I531,Measures!B:I,7,FALSE)="Y",U531="PASS"),'Point Values'!$B$2,0)</f>
        <v>0</v>
      </c>
      <c r="W531" s="33">
        <f>IF(AND(VLOOKUP(I531,Measures!B:I,8,FALSE)="Y",U531="PASS"),'Point Values'!$B$3,0)</f>
        <v>0.75</v>
      </c>
      <c r="X531" s="33">
        <f>IF(AND(SUM(V531:W531)=0,U531="PASS"),'Point Values'!$B$4,0)</f>
        <v>0</v>
      </c>
      <c r="Y531" s="33">
        <f>IF(AND(SUM(V531:X531)=0,P531="GT",O531&gt;VLOOKUP(I531,'IIS Wide Rates'!G:I,3,FALSE)),'Point Values'!$B$5,IF(AND(SUM(V531:X531)=0,P531="LT",O531&lt;VLOOKUP(I531,'IIS Wide Rates'!G:I,3,FALSE)),'Point Values'!$B$5,0))</f>
        <v>0</v>
      </c>
      <c r="Z531" s="33">
        <f t="shared" si="78"/>
        <v>0.75</v>
      </c>
    </row>
    <row r="532" spans="1:26" x14ac:dyDescent="0.25">
      <c r="A532" t="s">
        <v>134</v>
      </c>
      <c r="B532" t="s">
        <v>1104</v>
      </c>
      <c r="C532" s="46">
        <v>4602</v>
      </c>
      <c r="D532" s="46">
        <v>129869</v>
      </c>
      <c r="I532" s="33" t="str">
        <f>VLOOKUP(LEFT(J532,7),Measures!K:L,2,FALSE)</f>
        <v>2.10</v>
      </c>
      <c r="J532" s="33" t="str">
        <f t="shared" si="79"/>
        <v>MQE0258 - Vaccination admin date is before or after when expected for patient age</v>
      </c>
      <c r="K532" s="33" t="str">
        <f t="shared" si="80"/>
        <v>Azalea Health EHR</v>
      </c>
      <c r="L532" s="33">
        <f>VLOOKUP(K532,'EHR-Patient Count'!K:M,2,FALSE)</f>
        <v>18286</v>
      </c>
      <c r="M532" s="33">
        <f>VLOOKUP(K532,'EHR-Patient Count'!K:M,3,FALSE)</f>
        <v>116</v>
      </c>
      <c r="N532" s="33">
        <f t="shared" si="81"/>
        <v>4602</v>
      </c>
      <c r="O532" s="37">
        <f t="shared" si="82"/>
        <v>3.543570829066213E-2</v>
      </c>
      <c r="P532" s="33" t="str">
        <f>VLOOKUP(LEFT(J532,7),Measures!K:V,12,FALSE)</f>
        <v>LT</v>
      </c>
      <c r="Q532" s="33" t="str">
        <f>VLOOKUP(LEFT(J532,7),Measures!K:W,13,FALSE)</f>
        <v xml:space="preserve"> 1%</v>
      </c>
      <c r="R532" s="33" t="b">
        <f t="shared" si="74"/>
        <v>0</v>
      </c>
      <c r="S532" s="33" t="b">
        <f t="shared" si="75"/>
        <v>0</v>
      </c>
      <c r="T532" s="33" t="b">
        <f t="shared" si="76"/>
        <v>0</v>
      </c>
      <c r="U532" s="33" t="str">
        <f t="shared" si="77"/>
        <v>FAIL</v>
      </c>
      <c r="V532" s="33">
        <f>IF(AND(VLOOKUP(I532,Measures!B:I,7,FALSE)="Y",U532="PASS"),'Point Values'!$B$2,0)</f>
        <v>0</v>
      </c>
      <c r="W532" s="33">
        <f>IF(AND(VLOOKUP(I532,Measures!B:I,8,FALSE)="Y",U532="PASS"),'Point Values'!$B$3,0)</f>
        <v>0</v>
      </c>
      <c r="X532" s="33">
        <f>IF(AND(SUM(V532:W532)=0,U532="PASS"),'Point Values'!$B$4,0)</f>
        <v>0</v>
      </c>
      <c r="Y532" s="33">
        <f>IF(AND(SUM(V532:X532)=0,P532="GT",O532&gt;VLOOKUP(I532,'IIS Wide Rates'!G:I,3,FALSE)),'Point Values'!$B$5,IF(AND(SUM(V532:X532)=0,P532="LT",O532&lt;VLOOKUP(I532,'IIS Wide Rates'!G:I,3,FALSE)),'Point Values'!$B$5,0))</f>
        <v>0</v>
      </c>
      <c r="Z532" s="33">
        <f t="shared" si="78"/>
        <v>0</v>
      </c>
    </row>
    <row r="533" spans="1:26" x14ac:dyDescent="0.25">
      <c r="A533" t="s">
        <v>134</v>
      </c>
      <c r="B533" t="s">
        <v>1102</v>
      </c>
      <c r="C533" s="46">
        <v>644</v>
      </c>
      <c r="D533" s="46">
        <v>14713</v>
      </c>
      <c r="I533" s="33" t="str">
        <f>VLOOKUP(LEFT(J533,7),Measures!K:L,2,FALSE)</f>
        <v>2.10</v>
      </c>
      <c r="J533" s="33" t="str">
        <f t="shared" si="79"/>
        <v>MQE0258 - Vaccination admin date is before or after when expected for patient age</v>
      </c>
      <c r="K533" s="33" t="str">
        <f t="shared" si="80"/>
        <v>AdvancedMD EHR</v>
      </c>
      <c r="L533" s="33">
        <f>VLOOKUP(K533,'EHR-Patient Count'!K:M,2,FALSE)</f>
        <v>2221</v>
      </c>
      <c r="M533" s="33">
        <f>VLOOKUP(K533,'EHR-Patient Count'!K:M,3,FALSE)</f>
        <v>8</v>
      </c>
      <c r="N533" s="33">
        <f t="shared" si="81"/>
        <v>644</v>
      </c>
      <c r="O533" s="37">
        <f t="shared" si="82"/>
        <v>4.3770814925576024E-2</v>
      </c>
      <c r="P533" s="33" t="str">
        <f>VLOOKUP(LEFT(J533,7),Measures!K:V,12,FALSE)</f>
        <v>LT</v>
      </c>
      <c r="Q533" s="33" t="str">
        <f>VLOOKUP(LEFT(J533,7),Measures!K:W,13,FALSE)</f>
        <v xml:space="preserve"> 1%</v>
      </c>
      <c r="R533" s="33" t="b">
        <f t="shared" si="74"/>
        <v>0</v>
      </c>
      <c r="S533" s="33" t="b">
        <f t="shared" si="75"/>
        <v>0</v>
      </c>
      <c r="T533" s="33" t="b">
        <f t="shared" si="76"/>
        <v>0</v>
      </c>
      <c r="U533" s="33" t="str">
        <f t="shared" si="77"/>
        <v>FAIL</v>
      </c>
      <c r="V533" s="33">
        <f>IF(AND(VLOOKUP(I533,Measures!B:I,7,FALSE)="Y",U533="PASS"),'Point Values'!$B$2,0)</f>
        <v>0</v>
      </c>
      <c r="W533" s="33">
        <f>IF(AND(VLOOKUP(I533,Measures!B:I,8,FALSE)="Y",U533="PASS"),'Point Values'!$B$3,0)</f>
        <v>0</v>
      </c>
      <c r="X533" s="33">
        <f>IF(AND(SUM(V533:W533)=0,U533="PASS"),'Point Values'!$B$4,0)</f>
        <v>0</v>
      </c>
      <c r="Y533" s="33">
        <f>IF(AND(SUM(V533:X533)=0,P533="GT",O533&gt;VLOOKUP(I533,'IIS Wide Rates'!G:I,3,FALSE)),'Point Values'!$B$5,IF(AND(SUM(V533:X533)=0,P533="LT",O533&lt;VLOOKUP(I533,'IIS Wide Rates'!G:I,3,FALSE)),'Point Values'!$B$5,0))</f>
        <v>0</v>
      </c>
      <c r="Z533" s="33">
        <f t="shared" si="78"/>
        <v>0</v>
      </c>
    </row>
    <row r="534" spans="1:26" x14ac:dyDescent="0.25">
      <c r="A534" t="s">
        <v>134</v>
      </c>
      <c r="B534" t="s">
        <v>1097</v>
      </c>
      <c r="C534" s="46">
        <v>11</v>
      </c>
      <c r="D534" s="46">
        <v>10601</v>
      </c>
      <c r="I534" s="33" t="str">
        <f>VLOOKUP(LEFT(J534,7),Measures!K:L,2,FALSE)</f>
        <v>2.10</v>
      </c>
      <c r="J534" s="33" t="str">
        <f t="shared" si="79"/>
        <v>MQE0258 - Vaccination admin date is before or after when expected for patient age</v>
      </c>
      <c r="K534" s="33" t="str">
        <f t="shared" si="80"/>
        <v>eClinicalWorks V12</v>
      </c>
      <c r="L534" s="33">
        <f>VLOOKUP(K534,'EHR-Patient Count'!K:M,2,FALSE)</f>
        <v>3490</v>
      </c>
      <c r="M534" s="33">
        <f>VLOOKUP(K534,'EHR-Patient Count'!K:M,3,FALSE)</f>
        <v>13</v>
      </c>
      <c r="N534" s="33">
        <f t="shared" si="81"/>
        <v>11</v>
      </c>
      <c r="O534" s="37">
        <f t="shared" si="82"/>
        <v>1.0376379586831432E-3</v>
      </c>
      <c r="P534" s="33" t="str">
        <f>VLOOKUP(LEFT(J534,7),Measures!K:V,12,FALSE)</f>
        <v>LT</v>
      </c>
      <c r="Q534" s="33" t="str">
        <f>VLOOKUP(LEFT(J534,7),Measures!K:W,13,FALSE)</f>
        <v xml:space="preserve"> 1%</v>
      </c>
      <c r="R534" s="33" t="b">
        <f t="shared" si="74"/>
        <v>0</v>
      </c>
      <c r="S534" s="33" t="str">
        <f t="shared" si="75"/>
        <v>PASS</v>
      </c>
      <c r="T534" s="33" t="b">
        <f t="shared" si="76"/>
        <v>0</v>
      </c>
      <c r="U534" s="33" t="str">
        <f t="shared" si="77"/>
        <v>PASS</v>
      </c>
      <c r="V534" s="33">
        <f>IF(AND(VLOOKUP(I534,Measures!B:I,7,FALSE)="Y",U534="PASS"),'Point Values'!$B$2,0)</f>
        <v>0</v>
      </c>
      <c r="W534" s="33">
        <f>IF(AND(VLOOKUP(I534,Measures!B:I,8,FALSE)="Y",U534="PASS"),'Point Values'!$B$3,0)</f>
        <v>0.75</v>
      </c>
      <c r="X534" s="33">
        <f>IF(AND(SUM(V534:W534)=0,U534="PASS"),'Point Values'!$B$4,0)</f>
        <v>0</v>
      </c>
      <c r="Y534" s="33">
        <f>IF(AND(SUM(V534:X534)=0,P534="GT",O534&gt;VLOOKUP(I534,'IIS Wide Rates'!G:I,3,FALSE)),'Point Values'!$B$5,IF(AND(SUM(V534:X534)=0,P534="LT",O534&lt;VLOOKUP(I534,'IIS Wide Rates'!G:I,3,FALSE)),'Point Values'!$B$5,0))</f>
        <v>0</v>
      </c>
      <c r="Z534" s="33">
        <f t="shared" si="78"/>
        <v>0.75</v>
      </c>
    </row>
    <row r="535" spans="1:26" x14ac:dyDescent="0.25">
      <c r="A535" t="s">
        <v>134</v>
      </c>
      <c r="B535" t="s">
        <v>1106</v>
      </c>
      <c r="C535" s="46">
        <v>5</v>
      </c>
      <c r="D535" s="46">
        <v>5209</v>
      </c>
      <c r="I535" s="33" t="str">
        <f>VLOOKUP(LEFT(J535,7),Measures!K:L,2,FALSE)</f>
        <v>2.10</v>
      </c>
      <c r="J535" s="33" t="str">
        <f t="shared" si="79"/>
        <v>MQE0258 - Vaccination admin date is before or after when expected for patient age</v>
      </c>
      <c r="K535" s="33" t="str">
        <f t="shared" si="80"/>
        <v>Experity EHR</v>
      </c>
      <c r="L535" s="33">
        <f>VLOOKUP(K535,'EHR-Patient Count'!K:M,2,FALSE)</f>
        <v>552</v>
      </c>
      <c r="M535" s="33">
        <f>VLOOKUP(K535,'EHR-Patient Count'!K:M,3,FALSE)</f>
        <v>5</v>
      </c>
      <c r="N535" s="33">
        <f t="shared" si="81"/>
        <v>5</v>
      </c>
      <c r="O535" s="37">
        <f t="shared" si="82"/>
        <v>9.5987713572662703E-4</v>
      </c>
      <c r="P535" s="33" t="str">
        <f>VLOOKUP(LEFT(J535,7),Measures!K:V,12,FALSE)</f>
        <v>LT</v>
      </c>
      <c r="Q535" s="33" t="str">
        <f>VLOOKUP(LEFT(J535,7),Measures!K:W,13,FALSE)</f>
        <v xml:space="preserve"> 1%</v>
      </c>
      <c r="R535" s="33" t="b">
        <f t="shared" si="74"/>
        <v>0</v>
      </c>
      <c r="S535" s="33" t="str">
        <f t="shared" si="75"/>
        <v>PASS</v>
      </c>
      <c r="T535" s="33" t="b">
        <f t="shared" si="76"/>
        <v>0</v>
      </c>
      <c r="U535" s="33" t="str">
        <f t="shared" si="77"/>
        <v>PASS</v>
      </c>
      <c r="V535" s="33">
        <f>IF(AND(VLOOKUP(I535,Measures!B:I,7,FALSE)="Y",U535="PASS"),'Point Values'!$B$2,0)</f>
        <v>0</v>
      </c>
      <c r="W535" s="33">
        <f>IF(AND(VLOOKUP(I535,Measures!B:I,8,FALSE)="Y",U535="PASS"),'Point Values'!$B$3,0)</f>
        <v>0.75</v>
      </c>
      <c r="X535" s="33">
        <f>IF(AND(SUM(V535:W535)=0,U535="PASS"),'Point Values'!$B$4,0)</f>
        <v>0</v>
      </c>
      <c r="Y535" s="33">
        <f>IF(AND(SUM(V535:X535)=0,P535="GT",O535&gt;VLOOKUP(I535,'IIS Wide Rates'!G:I,3,FALSE)),'Point Values'!$B$5,IF(AND(SUM(V535:X535)=0,P535="LT",O535&lt;VLOOKUP(I535,'IIS Wide Rates'!G:I,3,FALSE)),'Point Values'!$B$5,0))</f>
        <v>0</v>
      </c>
      <c r="Z535" s="33">
        <f t="shared" si="78"/>
        <v>0.75</v>
      </c>
    </row>
    <row r="536" spans="1:26" x14ac:dyDescent="0.25">
      <c r="A536" t="s">
        <v>134</v>
      </c>
      <c r="B536" t="s">
        <v>1109</v>
      </c>
      <c r="C536" s="46">
        <v>0</v>
      </c>
      <c r="D536" s="46">
        <v>888</v>
      </c>
      <c r="I536" s="33" t="str">
        <f>VLOOKUP(LEFT(J536,7),Measures!K:L,2,FALSE)</f>
        <v>2.10</v>
      </c>
      <c r="J536" s="33" t="str">
        <f t="shared" si="79"/>
        <v>MQE0258 - Vaccination admin date is before or after when expected for patient age</v>
      </c>
      <c r="K536" s="33" t="str">
        <f t="shared" si="80"/>
        <v>OpenEMR (Open Source)</v>
      </c>
      <c r="L536" s="33">
        <f>VLOOKUP(K536,'EHR-Patient Count'!K:M,2,FALSE)</f>
        <v>85</v>
      </c>
      <c r="M536" s="33">
        <f>VLOOKUP(K536,'EHR-Patient Count'!K:M,3,FALSE)</f>
        <v>4</v>
      </c>
      <c r="N536" s="33">
        <f t="shared" si="81"/>
        <v>0</v>
      </c>
      <c r="O536" s="37">
        <f t="shared" si="82"/>
        <v>0</v>
      </c>
      <c r="P536" s="33" t="str">
        <f>VLOOKUP(LEFT(J536,7),Measures!K:V,12,FALSE)</f>
        <v>LT</v>
      </c>
      <c r="Q536" s="33" t="str">
        <f>VLOOKUP(LEFT(J536,7),Measures!K:W,13,FALSE)</f>
        <v xml:space="preserve"> 1%</v>
      </c>
      <c r="R536" s="33" t="b">
        <f t="shared" si="74"/>
        <v>0</v>
      </c>
      <c r="S536" s="33" t="str">
        <f t="shared" si="75"/>
        <v>PASS</v>
      </c>
      <c r="T536" s="33" t="b">
        <f t="shared" si="76"/>
        <v>0</v>
      </c>
      <c r="U536" s="33" t="str">
        <f t="shared" si="77"/>
        <v>PASS</v>
      </c>
      <c r="V536" s="33">
        <f>IF(AND(VLOOKUP(I536,Measures!B:I,7,FALSE)="Y",U536="PASS"),'Point Values'!$B$2,0)</f>
        <v>0</v>
      </c>
      <c r="W536" s="33">
        <f>IF(AND(VLOOKUP(I536,Measures!B:I,8,FALSE)="Y",U536="PASS"),'Point Values'!$B$3,0)</f>
        <v>0.75</v>
      </c>
      <c r="X536" s="33">
        <f>IF(AND(SUM(V536:W536)=0,U536="PASS"),'Point Values'!$B$4,0)</f>
        <v>0</v>
      </c>
      <c r="Y536" s="33">
        <f>IF(AND(SUM(V536:X536)=0,P536="GT",O536&gt;VLOOKUP(I536,'IIS Wide Rates'!G:I,3,FALSE)),'Point Values'!$B$5,IF(AND(SUM(V536:X536)=0,P536="LT",O536&lt;VLOOKUP(I536,'IIS Wide Rates'!G:I,3,FALSE)),'Point Values'!$B$5,0))</f>
        <v>0</v>
      </c>
      <c r="Z536" s="33">
        <f t="shared" si="78"/>
        <v>0.75</v>
      </c>
    </row>
    <row r="537" spans="1:26" x14ac:dyDescent="0.25">
      <c r="A537" t="s">
        <v>134</v>
      </c>
      <c r="B537" t="s">
        <v>1096</v>
      </c>
      <c r="C537" s="46">
        <v>7</v>
      </c>
      <c r="D537" s="46">
        <v>23620</v>
      </c>
      <c r="I537" s="33" t="str">
        <f>VLOOKUP(LEFT(J537,7),Measures!K:L,2,FALSE)</f>
        <v>2.10</v>
      </c>
      <c r="J537" s="33" t="str">
        <f t="shared" si="79"/>
        <v>MQE0258 - Vaccination admin date is before or after when expected for patient age</v>
      </c>
      <c r="K537" s="33" t="str">
        <f t="shared" si="80"/>
        <v>Athems Clinicals</v>
      </c>
      <c r="L537" s="33">
        <f>VLOOKUP(K537,'EHR-Patient Count'!K:M,2,FALSE)</f>
        <v>3619</v>
      </c>
      <c r="M537" s="33">
        <f>VLOOKUP(K537,'EHR-Patient Count'!K:M,3,FALSE)</f>
        <v>8</v>
      </c>
      <c r="N537" s="33">
        <f t="shared" si="81"/>
        <v>7</v>
      </c>
      <c r="O537" s="37">
        <f t="shared" si="82"/>
        <v>2.9635901778154105E-4</v>
      </c>
      <c r="P537" s="33" t="str">
        <f>VLOOKUP(LEFT(J537,7),Measures!K:V,12,FALSE)</f>
        <v>LT</v>
      </c>
      <c r="Q537" s="33" t="str">
        <f>VLOOKUP(LEFT(J537,7),Measures!K:W,13,FALSE)</f>
        <v xml:space="preserve"> 1%</v>
      </c>
      <c r="R537" s="33" t="b">
        <f t="shared" si="74"/>
        <v>0</v>
      </c>
      <c r="S537" s="33" t="str">
        <f t="shared" si="75"/>
        <v>PASS</v>
      </c>
      <c r="T537" s="33" t="b">
        <f t="shared" si="76"/>
        <v>0</v>
      </c>
      <c r="U537" s="33" t="str">
        <f t="shared" si="77"/>
        <v>PASS</v>
      </c>
      <c r="V537" s="33">
        <f>IF(AND(VLOOKUP(I537,Measures!B:I,7,FALSE)="Y",U537="PASS"),'Point Values'!$B$2,0)</f>
        <v>0</v>
      </c>
      <c r="W537" s="33">
        <f>IF(AND(VLOOKUP(I537,Measures!B:I,8,FALSE)="Y",U537="PASS"),'Point Values'!$B$3,0)</f>
        <v>0.75</v>
      </c>
      <c r="X537" s="33">
        <f>IF(AND(SUM(V537:W537)=0,U537="PASS"),'Point Values'!$B$4,0)</f>
        <v>0</v>
      </c>
      <c r="Y537" s="33">
        <f>IF(AND(SUM(V537:X537)=0,P537="GT",O537&gt;VLOOKUP(I537,'IIS Wide Rates'!G:I,3,FALSE)),'Point Values'!$B$5,IF(AND(SUM(V537:X537)=0,P537="LT",O537&lt;VLOOKUP(I537,'IIS Wide Rates'!G:I,3,FALSE)),'Point Values'!$B$5,0))</f>
        <v>0</v>
      </c>
      <c r="Z537" s="33">
        <f t="shared" si="78"/>
        <v>0.75</v>
      </c>
    </row>
    <row r="538" spans="1:26" x14ac:dyDescent="0.25">
      <c r="A538" t="s">
        <v>134</v>
      </c>
      <c r="B538" t="s">
        <v>1100</v>
      </c>
      <c r="C538" s="46">
        <v>62</v>
      </c>
      <c r="D538" s="46">
        <v>1127</v>
      </c>
      <c r="I538" s="33" t="str">
        <f>VLOOKUP(LEFT(J538,7),Measures!K:L,2,FALSE)</f>
        <v>2.10</v>
      </c>
      <c r="J538" s="33" t="str">
        <f t="shared" si="79"/>
        <v>MQE0258 - Vaccination admin date is before or after when expected for patient age</v>
      </c>
      <c r="K538" s="33" t="str">
        <f t="shared" si="80"/>
        <v>MEDITECH Expanse</v>
      </c>
      <c r="L538" s="33">
        <f>VLOOKUP(K538,'EHR-Patient Count'!K:M,2,FALSE)</f>
        <v>104</v>
      </c>
      <c r="M538" s="33">
        <f>VLOOKUP(K538,'EHR-Patient Count'!K:M,3,FALSE)</f>
        <v>3</v>
      </c>
      <c r="N538" s="33">
        <f t="shared" si="81"/>
        <v>62</v>
      </c>
      <c r="O538" s="37">
        <f t="shared" si="82"/>
        <v>5.5013309671694766E-2</v>
      </c>
      <c r="P538" s="33" t="str">
        <f>VLOOKUP(LEFT(J538,7),Measures!K:V,12,FALSE)</f>
        <v>LT</v>
      </c>
      <c r="Q538" s="33" t="str">
        <f>VLOOKUP(LEFT(J538,7),Measures!K:W,13,FALSE)</f>
        <v xml:space="preserve"> 1%</v>
      </c>
      <c r="R538" s="33" t="b">
        <f t="shared" si="74"/>
        <v>0</v>
      </c>
      <c r="S538" s="33" t="b">
        <f t="shared" si="75"/>
        <v>0</v>
      </c>
      <c r="T538" s="33" t="b">
        <f t="shared" si="76"/>
        <v>0</v>
      </c>
      <c r="U538" s="33" t="str">
        <f t="shared" si="77"/>
        <v>FAIL</v>
      </c>
      <c r="V538" s="33">
        <f>IF(AND(VLOOKUP(I538,Measures!B:I,7,FALSE)="Y",U538="PASS"),'Point Values'!$B$2,0)</f>
        <v>0</v>
      </c>
      <c r="W538" s="33">
        <f>IF(AND(VLOOKUP(I538,Measures!B:I,8,FALSE)="Y",U538="PASS"),'Point Values'!$B$3,0)</f>
        <v>0</v>
      </c>
      <c r="X538" s="33">
        <f>IF(AND(SUM(V538:W538)=0,U538="PASS"),'Point Values'!$B$4,0)</f>
        <v>0</v>
      </c>
      <c r="Y538" s="33">
        <f>IF(AND(SUM(V538:X538)=0,P538="GT",O538&gt;VLOOKUP(I538,'IIS Wide Rates'!G:I,3,FALSE)),'Point Values'!$B$5,IF(AND(SUM(V538:X538)=0,P538="LT",O538&lt;VLOOKUP(I538,'IIS Wide Rates'!G:I,3,FALSE)),'Point Values'!$B$5,0))</f>
        <v>0</v>
      </c>
      <c r="Z538" s="33">
        <f t="shared" si="78"/>
        <v>0</v>
      </c>
    </row>
    <row r="539" spans="1:26" x14ac:dyDescent="0.25">
      <c r="A539" t="s">
        <v>134</v>
      </c>
      <c r="B539" t="s">
        <v>1103</v>
      </c>
      <c r="C539" s="46">
        <v>56</v>
      </c>
      <c r="D539" s="46">
        <v>1701</v>
      </c>
      <c r="I539" s="33" t="str">
        <f>VLOOKUP(LEFT(J539,7),Measures!K:L,2,FALSE)</f>
        <v>2.10</v>
      </c>
      <c r="J539" s="33" t="str">
        <f t="shared" si="79"/>
        <v>MQE0258 - Vaccination admin date is before or after when expected for patient age</v>
      </c>
      <c r="K539" s="33" t="str">
        <f t="shared" si="80"/>
        <v>DrChrono EHR</v>
      </c>
      <c r="L539" s="33">
        <f>VLOOKUP(K539,'EHR-Patient Count'!K:M,2,FALSE)</f>
        <v>146</v>
      </c>
      <c r="M539" s="33">
        <f>VLOOKUP(K539,'EHR-Patient Count'!K:M,3,FALSE)</f>
        <v>3</v>
      </c>
      <c r="N539" s="33">
        <f t="shared" si="81"/>
        <v>56</v>
      </c>
      <c r="O539" s="37">
        <f t="shared" si="82"/>
        <v>3.292181069958848E-2</v>
      </c>
      <c r="P539" s="33" t="str">
        <f>VLOOKUP(LEFT(J539,7),Measures!K:V,12,FALSE)</f>
        <v>LT</v>
      </c>
      <c r="Q539" s="33" t="str">
        <f>VLOOKUP(LEFT(J539,7),Measures!K:W,13,FALSE)</f>
        <v xml:space="preserve"> 1%</v>
      </c>
      <c r="R539" s="33" t="b">
        <f t="shared" si="74"/>
        <v>0</v>
      </c>
      <c r="S539" s="33" t="b">
        <f t="shared" si="75"/>
        <v>0</v>
      </c>
      <c r="T539" s="33" t="b">
        <f t="shared" si="76"/>
        <v>0</v>
      </c>
      <c r="U539" s="33" t="str">
        <f t="shared" si="77"/>
        <v>FAIL</v>
      </c>
      <c r="V539" s="33">
        <f>IF(AND(VLOOKUP(I539,Measures!B:I,7,FALSE)="Y",U539="PASS"),'Point Values'!$B$2,0)</f>
        <v>0</v>
      </c>
      <c r="W539" s="33">
        <f>IF(AND(VLOOKUP(I539,Measures!B:I,8,FALSE)="Y",U539="PASS"),'Point Values'!$B$3,0)</f>
        <v>0</v>
      </c>
      <c r="X539" s="33">
        <f>IF(AND(SUM(V539:W539)=0,U539="PASS"),'Point Values'!$B$4,0)</f>
        <v>0</v>
      </c>
      <c r="Y539" s="33">
        <f>IF(AND(SUM(V539:X539)=0,P539="GT",O539&gt;VLOOKUP(I539,'IIS Wide Rates'!G:I,3,FALSE)),'Point Values'!$B$5,IF(AND(SUM(V539:X539)=0,P539="LT",O539&lt;VLOOKUP(I539,'IIS Wide Rates'!G:I,3,FALSE)),'Point Values'!$B$5,0))</f>
        <v>0</v>
      </c>
      <c r="Z539" s="33">
        <f t="shared" si="78"/>
        <v>0</v>
      </c>
    </row>
    <row r="540" spans="1:26" x14ac:dyDescent="0.25">
      <c r="A540" t="s">
        <v>134</v>
      </c>
      <c r="B540" t="s">
        <v>1108</v>
      </c>
      <c r="C540" s="46">
        <v>1</v>
      </c>
      <c r="D540" s="46">
        <v>262</v>
      </c>
      <c r="I540" s="33" t="str">
        <f>VLOOKUP(LEFT(J540,7),Measures!K:L,2,FALSE)</f>
        <v>2.10</v>
      </c>
      <c r="J540" s="33" t="str">
        <f t="shared" si="79"/>
        <v>MQE0258 - Vaccination admin date is before or after when expected for patient age</v>
      </c>
      <c r="K540" s="33" t="str">
        <f t="shared" si="80"/>
        <v>MatrixCare EHR</v>
      </c>
      <c r="L540" s="33">
        <f>VLOOKUP(K540,'EHR-Patient Count'!K:M,2,FALSE)</f>
        <v>55</v>
      </c>
      <c r="M540" s="33">
        <f>VLOOKUP(K540,'EHR-Patient Count'!K:M,3,FALSE)</f>
        <v>5</v>
      </c>
      <c r="N540" s="33">
        <f t="shared" si="81"/>
        <v>1</v>
      </c>
      <c r="O540" s="37">
        <f t="shared" si="82"/>
        <v>3.8167938931297708E-3</v>
      </c>
      <c r="P540" s="33" t="str">
        <f>VLOOKUP(LEFT(J540,7),Measures!K:V,12,FALSE)</f>
        <v>LT</v>
      </c>
      <c r="Q540" s="33" t="str">
        <f>VLOOKUP(LEFT(J540,7),Measures!K:W,13,FALSE)</f>
        <v xml:space="preserve"> 1%</v>
      </c>
      <c r="R540" s="33" t="b">
        <f t="shared" si="74"/>
        <v>0</v>
      </c>
      <c r="S540" s="33" t="str">
        <f t="shared" si="75"/>
        <v>PASS</v>
      </c>
      <c r="T540" s="33" t="b">
        <f t="shared" si="76"/>
        <v>0</v>
      </c>
      <c r="U540" s="33" t="str">
        <f t="shared" si="77"/>
        <v>PASS</v>
      </c>
      <c r="V540" s="33">
        <f>IF(AND(VLOOKUP(I540,Measures!B:I,7,FALSE)="Y",U540="PASS"),'Point Values'!$B$2,0)</f>
        <v>0</v>
      </c>
      <c r="W540" s="33">
        <f>IF(AND(VLOOKUP(I540,Measures!B:I,8,FALSE)="Y",U540="PASS"),'Point Values'!$B$3,0)</f>
        <v>0.75</v>
      </c>
      <c r="X540" s="33">
        <f>IF(AND(SUM(V540:W540)=0,U540="PASS"),'Point Values'!$B$4,0)</f>
        <v>0</v>
      </c>
      <c r="Y540" s="33">
        <f>IF(AND(SUM(V540:X540)=0,P540="GT",O540&gt;VLOOKUP(I540,'IIS Wide Rates'!G:I,3,FALSE)),'Point Values'!$B$5,IF(AND(SUM(V540:X540)=0,P540="LT",O540&lt;VLOOKUP(I540,'IIS Wide Rates'!G:I,3,FALSE)),'Point Values'!$B$5,0))</f>
        <v>0</v>
      </c>
      <c r="Z540" s="33">
        <f t="shared" si="78"/>
        <v>0.75</v>
      </c>
    </row>
    <row r="541" spans="1:26" x14ac:dyDescent="0.25">
      <c r="A541" t="s">
        <v>134</v>
      </c>
      <c r="B541" t="s">
        <v>1099</v>
      </c>
      <c r="C541" s="46">
        <v>23</v>
      </c>
      <c r="D541" s="46">
        <v>2617</v>
      </c>
      <c r="I541" s="33" t="str">
        <f>VLOOKUP(LEFT(J541,7),Measures!K:L,2,FALSE)</f>
        <v>2.10</v>
      </c>
      <c r="J541" s="33" t="str">
        <f t="shared" si="79"/>
        <v>MQE0258 - Vaccination admin date is before or after when expected for patient age</v>
      </c>
      <c r="K541" s="33" t="str">
        <f t="shared" si="80"/>
        <v>Veradigm EHR (formerly Allscripts)</v>
      </c>
      <c r="L541" s="33">
        <f>VLOOKUP(K541,'EHR-Patient Count'!K:M,2,FALSE)</f>
        <v>369</v>
      </c>
      <c r="M541" s="33">
        <f>VLOOKUP(K541,'EHR-Patient Count'!K:M,3,FALSE)</f>
        <v>13</v>
      </c>
      <c r="N541" s="33">
        <f t="shared" si="81"/>
        <v>23</v>
      </c>
      <c r="O541" s="37">
        <f t="shared" si="82"/>
        <v>8.7886893389377153E-3</v>
      </c>
      <c r="P541" s="33" t="str">
        <f>VLOOKUP(LEFT(J541,7),Measures!K:V,12,FALSE)</f>
        <v>LT</v>
      </c>
      <c r="Q541" s="33" t="str">
        <f>VLOOKUP(LEFT(J541,7),Measures!K:W,13,FALSE)</f>
        <v xml:space="preserve"> 1%</v>
      </c>
      <c r="R541" s="33" t="b">
        <f t="shared" si="74"/>
        <v>0</v>
      </c>
      <c r="S541" s="33" t="str">
        <f t="shared" si="75"/>
        <v>PASS</v>
      </c>
      <c r="T541" s="33" t="b">
        <f t="shared" si="76"/>
        <v>0</v>
      </c>
      <c r="U541" s="33" t="str">
        <f t="shared" si="77"/>
        <v>PASS</v>
      </c>
      <c r="V541" s="33">
        <f>IF(AND(VLOOKUP(I541,Measures!B:I,7,FALSE)="Y",U541="PASS"),'Point Values'!$B$2,0)</f>
        <v>0</v>
      </c>
      <c r="W541" s="33">
        <f>IF(AND(VLOOKUP(I541,Measures!B:I,8,FALSE)="Y",U541="PASS"),'Point Values'!$B$3,0)</f>
        <v>0.75</v>
      </c>
      <c r="X541" s="33">
        <f>IF(AND(SUM(V541:W541)=0,U541="PASS"),'Point Values'!$B$4,0)</f>
        <v>0</v>
      </c>
      <c r="Y541" s="33">
        <f>IF(AND(SUM(V541:X541)=0,P541="GT",O541&gt;VLOOKUP(I541,'IIS Wide Rates'!G:I,3,FALSE)),'Point Values'!$B$5,IF(AND(SUM(V541:X541)=0,P541="LT",O541&lt;VLOOKUP(I541,'IIS Wide Rates'!G:I,3,FALSE)),'Point Values'!$B$5,0))</f>
        <v>0</v>
      </c>
      <c r="Z541" s="33">
        <f t="shared" si="78"/>
        <v>0.75</v>
      </c>
    </row>
    <row r="542" spans="1:26" x14ac:dyDescent="0.25">
      <c r="A542" t="s">
        <v>134</v>
      </c>
      <c r="B542" t="s">
        <v>1095</v>
      </c>
      <c r="C542" s="46">
        <v>0</v>
      </c>
      <c r="D542" s="46">
        <v>64</v>
      </c>
      <c r="I542" s="33" t="str">
        <f>VLOOKUP(LEFT(J542,7),Measures!K:L,2,FALSE)</f>
        <v>2.10</v>
      </c>
      <c r="J542" s="33" t="str">
        <f t="shared" si="79"/>
        <v>MQE0258 - Vaccination admin date is before or after when expected for patient age</v>
      </c>
      <c r="K542" s="33" t="str">
        <f t="shared" si="80"/>
        <v>Epic Systems (EpicCare)</v>
      </c>
      <c r="L542" s="33">
        <f>VLOOKUP(K542,'EHR-Patient Count'!K:M,2,FALSE)</f>
        <v>14</v>
      </c>
      <c r="M542" s="33">
        <f>VLOOKUP(K542,'EHR-Patient Count'!K:M,3,FALSE)</f>
        <v>1</v>
      </c>
      <c r="N542" s="33">
        <f t="shared" si="81"/>
        <v>0</v>
      </c>
      <c r="O542" s="37">
        <f t="shared" si="82"/>
        <v>0</v>
      </c>
      <c r="P542" s="33" t="str">
        <f>VLOOKUP(LEFT(J542,7),Measures!K:V,12,FALSE)</f>
        <v>LT</v>
      </c>
      <c r="Q542" s="33" t="str">
        <f>VLOOKUP(LEFT(J542,7),Measures!K:W,13,FALSE)</f>
        <v xml:space="preserve"> 1%</v>
      </c>
      <c r="R542" s="33" t="b">
        <f t="shared" si="74"/>
        <v>0</v>
      </c>
      <c r="S542" s="33" t="str">
        <f t="shared" si="75"/>
        <v>PASS</v>
      </c>
      <c r="T542" s="33" t="b">
        <f t="shared" si="76"/>
        <v>0</v>
      </c>
      <c r="U542" s="33" t="str">
        <f t="shared" si="77"/>
        <v>PASS</v>
      </c>
      <c r="V542" s="33">
        <f>IF(AND(VLOOKUP(I542,Measures!B:I,7,FALSE)="Y",U542="PASS"),'Point Values'!$B$2,0)</f>
        <v>0</v>
      </c>
      <c r="W542" s="33">
        <f>IF(AND(VLOOKUP(I542,Measures!B:I,8,FALSE)="Y",U542="PASS"),'Point Values'!$B$3,0)</f>
        <v>0.75</v>
      </c>
      <c r="X542" s="33">
        <f>IF(AND(SUM(V542:W542)=0,U542="PASS"),'Point Values'!$B$4,0)</f>
        <v>0</v>
      </c>
      <c r="Y542" s="33">
        <f>IF(AND(SUM(V542:X542)=0,P542="GT",O542&gt;VLOOKUP(I542,'IIS Wide Rates'!G:I,3,FALSE)),'Point Values'!$B$5,IF(AND(SUM(V542:X542)=0,P542="LT",O542&lt;VLOOKUP(I542,'IIS Wide Rates'!G:I,3,FALSE)),'Point Values'!$B$5,0))</f>
        <v>0</v>
      </c>
      <c r="Z542" s="33">
        <f t="shared" si="78"/>
        <v>0.75</v>
      </c>
    </row>
    <row r="543" spans="1:26" x14ac:dyDescent="0.25">
      <c r="A543" t="s">
        <v>134</v>
      </c>
      <c r="B543" t="s">
        <v>1098</v>
      </c>
      <c r="C543" s="46">
        <v>0</v>
      </c>
      <c r="D543" s="46">
        <v>25</v>
      </c>
      <c r="I543" s="33" t="str">
        <f>VLOOKUP(LEFT(J543,7),Measures!K:L,2,FALSE)</f>
        <v>2.10</v>
      </c>
      <c r="J543" s="33" t="str">
        <f t="shared" si="79"/>
        <v>MQE0258 - Vaccination admin date is before or after when expected for patient age</v>
      </c>
      <c r="K543" s="33" t="str">
        <f t="shared" si="80"/>
        <v>NextGen Enterprise EHR</v>
      </c>
      <c r="L543" s="33">
        <f>VLOOKUP(K543,'EHR-Patient Count'!K:M,2,FALSE)</f>
        <v>5</v>
      </c>
      <c r="M543" s="33">
        <f>VLOOKUP(K543,'EHR-Patient Count'!K:M,3,FALSE)</f>
        <v>2</v>
      </c>
      <c r="N543" s="33">
        <f t="shared" si="81"/>
        <v>0</v>
      </c>
      <c r="O543" s="37">
        <f t="shared" si="82"/>
        <v>0</v>
      </c>
      <c r="P543" s="33" t="str">
        <f>VLOOKUP(LEFT(J543,7),Measures!K:V,12,FALSE)</f>
        <v>LT</v>
      </c>
      <c r="Q543" s="33" t="str">
        <f>VLOOKUP(LEFT(J543,7),Measures!K:W,13,FALSE)</f>
        <v xml:space="preserve"> 1%</v>
      </c>
      <c r="R543" s="33" t="b">
        <f t="shared" si="74"/>
        <v>0</v>
      </c>
      <c r="S543" s="33" t="str">
        <f t="shared" si="75"/>
        <v>PASS</v>
      </c>
      <c r="T543" s="33" t="b">
        <f t="shared" si="76"/>
        <v>0</v>
      </c>
      <c r="U543" s="33" t="str">
        <f t="shared" si="77"/>
        <v>PASS</v>
      </c>
      <c r="V543" s="33">
        <f>IF(AND(VLOOKUP(I543,Measures!B:I,7,FALSE)="Y",U543="PASS"),'Point Values'!$B$2,0)</f>
        <v>0</v>
      </c>
      <c r="W543" s="33">
        <f>IF(AND(VLOOKUP(I543,Measures!B:I,8,FALSE)="Y",U543="PASS"),'Point Values'!$B$3,0)</f>
        <v>0.75</v>
      </c>
      <c r="X543" s="33">
        <f>IF(AND(SUM(V543:W543)=0,U543="PASS"),'Point Values'!$B$4,0)</f>
        <v>0</v>
      </c>
      <c r="Y543" s="33">
        <f>IF(AND(SUM(V543:X543)=0,P543="GT",O543&gt;VLOOKUP(I543,'IIS Wide Rates'!G:I,3,FALSE)),'Point Values'!$B$5,IF(AND(SUM(V543:X543)=0,P543="LT",O543&lt;VLOOKUP(I543,'IIS Wide Rates'!G:I,3,FALSE)),'Point Values'!$B$5,0))</f>
        <v>0</v>
      </c>
      <c r="Z543" s="33">
        <f t="shared" si="78"/>
        <v>0.75</v>
      </c>
    </row>
    <row r="544" spans="1:26" x14ac:dyDescent="0.25">
      <c r="A544" t="s">
        <v>134</v>
      </c>
      <c r="B544" t="s">
        <v>1101</v>
      </c>
      <c r="C544" s="46">
        <v>3</v>
      </c>
      <c r="D544" s="46">
        <v>39</v>
      </c>
      <c r="I544" s="33" t="str">
        <f>VLOOKUP(LEFT(J544,7),Measures!K:L,2,FALSE)</f>
        <v>2.10</v>
      </c>
      <c r="J544" s="33" t="str">
        <f t="shared" si="79"/>
        <v>MQE0258 - Vaccination admin date is before or after when expected for patient age</v>
      </c>
      <c r="K544" s="33" t="str">
        <f t="shared" si="80"/>
        <v>Greenway Health (Prime Suite)</v>
      </c>
      <c r="L544" s="33">
        <f>VLOOKUP(K544,'EHR-Patient Count'!K:M,2,FALSE)</f>
        <v>9</v>
      </c>
      <c r="M544" s="33">
        <f>VLOOKUP(K544,'EHR-Patient Count'!K:M,3,FALSE)</f>
        <v>1</v>
      </c>
      <c r="N544" s="33">
        <f t="shared" si="81"/>
        <v>3</v>
      </c>
      <c r="O544" s="37">
        <f t="shared" si="82"/>
        <v>7.6923076923076927E-2</v>
      </c>
      <c r="P544" s="33" t="str">
        <f>VLOOKUP(LEFT(J544,7),Measures!K:V,12,FALSE)</f>
        <v>LT</v>
      </c>
      <c r="Q544" s="33" t="str">
        <f>VLOOKUP(LEFT(J544,7),Measures!K:W,13,FALSE)</f>
        <v xml:space="preserve"> 1%</v>
      </c>
      <c r="R544" s="33" t="b">
        <f t="shared" si="74"/>
        <v>0</v>
      </c>
      <c r="S544" s="33" t="b">
        <f t="shared" si="75"/>
        <v>0</v>
      </c>
      <c r="T544" s="33" t="b">
        <f t="shared" si="76"/>
        <v>0</v>
      </c>
      <c r="U544" s="33" t="str">
        <f t="shared" si="77"/>
        <v>FAIL</v>
      </c>
      <c r="V544" s="33">
        <f>IF(AND(VLOOKUP(I544,Measures!B:I,7,FALSE)="Y",U544="PASS"),'Point Values'!$B$2,0)</f>
        <v>0</v>
      </c>
      <c r="W544" s="33">
        <f>IF(AND(VLOOKUP(I544,Measures!B:I,8,FALSE)="Y",U544="PASS"),'Point Values'!$B$3,0)</f>
        <v>0</v>
      </c>
      <c r="X544" s="33">
        <f>IF(AND(SUM(V544:W544)=0,U544="PASS"),'Point Values'!$B$4,0)</f>
        <v>0</v>
      </c>
      <c r="Y544" s="33">
        <f>IF(AND(SUM(V544:X544)=0,P544="GT",O544&gt;VLOOKUP(I544,'IIS Wide Rates'!G:I,3,FALSE)),'Point Values'!$B$5,IF(AND(SUM(V544:X544)=0,P544="LT",O544&lt;VLOOKUP(I544,'IIS Wide Rates'!G:I,3,FALSE)),'Point Values'!$B$5,0))</f>
        <v>0</v>
      </c>
      <c r="Z544" s="33">
        <f t="shared" si="78"/>
        <v>0</v>
      </c>
    </row>
    <row r="545" spans="1:26" x14ac:dyDescent="0.25">
      <c r="A545" t="s">
        <v>134</v>
      </c>
      <c r="B545" t="s">
        <v>1105</v>
      </c>
      <c r="C545" s="46">
        <v>3</v>
      </c>
      <c r="D545" s="46">
        <v>3</v>
      </c>
      <c r="I545" s="33" t="str">
        <f>VLOOKUP(LEFT(J545,7),Measures!K:L,2,FALSE)</f>
        <v>2.10</v>
      </c>
      <c r="J545" s="33" t="str">
        <f t="shared" si="79"/>
        <v>MQE0258 - Vaccination admin date is before or after when expected for patient age</v>
      </c>
      <c r="K545" s="33" t="str">
        <f t="shared" si="80"/>
        <v>CompuGroup Medical (CGM APRIMA)</v>
      </c>
      <c r="L545" s="33">
        <f>VLOOKUP(K545,'EHR-Patient Count'!K:M,2,FALSE)</f>
        <v>2</v>
      </c>
      <c r="M545" s="33">
        <f>VLOOKUP(K545,'EHR-Patient Count'!K:M,3,FALSE)</f>
        <v>1</v>
      </c>
      <c r="N545" s="33">
        <f t="shared" si="81"/>
        <v>3</v>
      </c>
      <c r="O545" s="37">
        <f t="shared" si="82"/>
        <v>1</v>
      </c>
      <c r="P545" s="33" t="str">
        <f>VLOOKUP(LEFT(J545,7),Measures!K:V,12,FALSE)</f>
        <v>LT</v>
      </c>
      <c r="Q545" s="33" t="str">
        <f>VLOOKUP(LEFT(J545,7),Measures!K:W,13,FALSE)</f>
        <v xml:space="preserve"> 1%</v>
      </c>
      <c r="R545" s="33" t="b">
        <f t="shared" si="74"/>
        <v>0</v>
      </c>
      <c r="S545" s="33" t="b">
        <f t="shared" si="75"/>
        <v>0</v>
      </c>
      <c r="T545" s="33" t="b">
        <f t="shared" si="76"/>
        <v>0</v>
      </c>
      <c r="U545" s="33" t="str">
        <f t="shared" si="77"/>
        <v>FAIL</v>
      </c>
      <c r="V545" s="33">
        <f>IF(AND(VLOOKUP(I545,Measures!B:I,7,FALSE)="Y",U545="PASS"),'Point Values'!$B$2,0)</f>
        <v>0</v>
      </c>
      <c r="W545" s="33">
        <f>IF(AND(VLOOKUP(I545,Measures!B:I,8,FALSE)="Y",U545="PASS"),'Point Values'!$B$3,0)</f>
        <v>0</v>
      </c>
      <c r="X545" s="33">
        <f>IF(AND(SUM(V545:W545)=0,U545="PASS"),'Point Values'!$B$4,0)</f>
        <v>0</v>
      </c>
      <c r="Y545" s="33">
        <f>IF(AND(SUM(V545:X545)=0,P545="GT",O545&gt;VLOOKUP(I545,'IIS Wide Rates'!G:I,3,FALSE)),'Point Values'!$B$5,IF(AND(SUM(V545:X545)=0,P545="LT",O545&lt;VLOOKUP(I545,'IIS Wide Rates'!G:I,3,FALSE)),'Point Values'!$B$5,0))</f>
        <v>0</v>
      </c>
      <c r="Z545" s="33">
        <f t="shared" si="78"/>
        <v>0</v>
      </c>
    </row>
    <row r="546" spans="1:26" x14ac:dyDescent="0.25">
      <c r="A546" t="s">
        <v>136</v>
      </c>
      <c r="B546" t="s">
        <v>52</v>
      </c>
      <c r="C546" s="46">
        <v>0</v>
      </c>
      <c r="D546" s="46">
        <v>3115</v>
      </c>
      <c r="I546" s="33" t="str">
        <f>VLOOKUP(LEFT(J546,7),Measures!K:L,2,FALSE)</f>
        <v>2.11</v>
      </c>
      <c r="J546" s="33" t="str">
        <f t="shared" si="79"/>
        <v>MQE0245 - Vaccination admin code is not specific</v>
      </c>
      <c r="K546" s="33" t="str">
        <f t="shared" si="80"/>
        <v>No EHR Specified</v>
      </c>
      <c r="L546" s="33">
        <f>VLOOKUP(K546,'EHR-Patient Count'!K:M,2,FALSE)</f>
        <v>537</v>
      </c>
      <c r="M546" s="33">
        <f>VLOOKUP(K546,'EHR-Patient Count'!K:M,3,FALSE)</f>
        <v>20</v>
      </c>
      <c r="N546" s="33">
        <f t="shared" si="81"/>
        <v>0</v>
      </c>
      <c r="O546" s="37">
        <f t="shared" si="82"/>
        <v>0</v>
      </c>
      <c r="P546" s="33" t="str">
        <f>VLOOKUP(LEFT(J546,7),Measures!K:V,12,FALSE)</f>
        <v>LT</v>
      </c>
      <c r="Q546" s="33" t="str">
        <f>VLOOKUP(LEFT(J546,7),Measures!K:W,13,FALSE)</f>
        <v xml:space="preserve"> 1%</v>
      </c>
      <c r="R546" s="33" t="b">
        <f t="shared" ref="R546:R609" si="83">IF(AND(P546="GT",O546&gt;1*Q546),"PASS")</f>
        <v>0</v>
      </c>
      <c r="S546" s="33" t="str">
        <f t="shared" ref="S546:S609" si="84">IF(AND(P546="LT",O546&lt;1*Q546),"PASS")</f>
        <v>PASS</v>
      </c>
      <c r="T546" s="33" t="b">
        <f t="shared" ref="T546:T609" si="85">IF(Q546="NA","NA")</f>
        <v>0</v>
      </c>
      <c r="U546" s="33" t="str">
        <f t="shared" ref="U546:U609" si="86">IF(Q546="NA","NA",IF(AND(P546="GT",O546&gt;1*Q546),"PASS",IF(AND(P546="LT",O546&lt;1*Q546),"PASS","FAIL")))</f>
        <v>PASS</v>
      </c>
      <c r="V546" s="33">
        <f>IF(AND(VLOOKUP(I546,Measures!B:I,7,FALSE)="Y",U546="PASS"),'Point Values'!$B$2,0)</f>
        <v>1</v>
      </c>
      <c r="W546" s="33">
        <f>IF(AND(VLOOKUP(I546,Measures!B:I,8,FALSE)="Y",U546="PASS"),'Point Values'!$B$3,0)</f>
        <v>0</v>
      </c>
      <c r="X546" s="33">
        <f>IF(AND(SUM(V546:W546)=0,U546="PASS"),'Point Values'!$B$4,0)</f>
        <v>0</v>
      </c>
      <c r="Y546" s="33">
        <f>IF(AND(SUM(V546:X546)=0,P546="GT",O546&gt;VLOOKUP(I546,'IIS Wide Rates'!G:I,3,FALSE)),'Point Values'!$B$5,IF(AND(SUM(V546:X546)=0,P546="LT",O546&lt;VLOOKUP(I546,'IIS Wide Rates'!G:I,3,FALSE)),'Point Values'!$B$5,0))</f>
        <v>0</v>
      </c>
      <c r="Z546" s="33">
        <f t="shared" ref="Z546:Z609" si="87">SUM(V546:Y546)</f>
        <v>1</v>
      </c>
    </row>
    <row r="547" spans="1:26" x14ac:dyDescent="0.25">
      <c r="A547" t="s">
        <v>136</v>
      </c>
      <c r="B547" t="s">
        <v>1107</v>
      </c>
      <c r="C547" s="46">
        <v>0</v>
      </c>
      <c r="D547" s="46">
        <v>3061</v>
      </c>
      <c r="I547" s="33" t="str">
        <f>VLOOKUP(LEFT(J547,7),Measures!K:L,2,FALSE)</f>
        <v>2.11</v>
      </c>
      <c r="J547" s="33" t="str">
        <f t="shared" si="79"/>
        <v>MQE0245 - Vaccination admin code is not specific</v>
      </c>
      <c r="K547" s="33" t="str">
        <f t="shared" si="80"/>
        <v>NetSmart MyEvolv</v>
      </c>
      <c r="L547" s="33">
        <f>VLOOKUP(K547,'EHR-Patient Count'!K:M,2,FALSE)</f>
        <v>1995</v>
      </c>
      <c r="M547" s="33">
        <f>VLOOKUP(K547,'EHR-Patient Count'!K:M,3,FALSE)</f>
        <v>8</v>
      </c>
      <c r="N547" s="33">
        <f t="shared" si="81"/>
        <v>0</v>
      </c>
      <c r="O547" s="37">
        <f t="shared" si="82"/>
        <v>0</v>
      </c>
      <c r="P547" s="33" t="str">
        <f>VLOOKUP(LEFT(J547,7),Measures!K:V,12,FALSE)</f>
        <v>LT</v>
      </c>
      <c r="Q547" s="33" t="str">
        <f>VLOOKUP(LEFT(J547,7),Measures!K:W,13,FALSE)</f>
        <v xml:space="preserve"> 1%</v>
      </c>
      <c r="R547" s="33" t="b">
        <f t="shared" si="83"/>
        <v>0</v>
      </c>
      <c r="S547" s="33" t="str">
        <f t="shared" si="84"/>
        <v>PASS</v>
      </c>
      <c r="T547" s="33" t="b">
        <f t="shared" si="85"/>
        <v>0</v>
      </c>
      <c r="U547" s="33" t="str">
        <f t="shared" si="86"/>
        <v>PASS</v>
      </c>
      <c r="V547" s="33">
        <f>IF(AND(VLOOKUP(I547,Measures!B:I,7,FALSE)="Y",U547="PASS"),'Point Values'!$B$2,0)</f>
        <v>1</v>
      </c>
      <c r="W547" s="33">
        <f>IF(AND(VLOOKUP(I547,Measures!B:I,8,FALSE)="Y",U547="PASS"),'Point Values'!$B$3,0)</f>
        <v>0</v>
      </c>
      <c r="X547" s="33">
        <f>IF(AND(SUM(V547:W547)=0,U547="PASS"),'Point Values'!$B$4,0)</f>
        <v>0</v>
      </c>
      <c r="Y547" s="33">
        <f>IF(AND(SUM(V547:X547)=0,P547="GT",O547&gt;VLOOKUP(I547,'IIS Wide Rates'!G:I,3,FALSE)),'Point Values'!$B$5,IF(AND(SUM(V547:X547)=0,P547="LT",O547&lt;VLOOKUP(I547,'IIS Wide Rates'!G:I,3,FALSE)),'Point Values'!$B$5,0))</f>
        <v>0</v>
      </c>
      <c r="Z547" s="33">
        <f t="shared" si="87"/>
        <v>1</v>
      </c>
    </row>
    <row r="548" spans="1:26" x14ac:dyDescent="0.25">
      <c r="A548" t="s">
        <v>136</v>
      </c>
      <c r="B548" t="s">
        <v>1104</v>
      </c>
      <c r="C548" s="46">
        <v>0</v>
      </c>
      <c r="D548" s="46">
        <v>129825</v>
      </c>
      <c r="I548" s="33" t="str">
        <f>VLOOKUP(LEFT(J548,7),Measures!K:L,2,FALSE)</f>
        <v>2.11</v>
      </c>
      <c r="J548" s="33" t="str">
        <f t="shared" si="79"/>
        <v>MQE0245 - Vaccination admin code is not specific</v>
      </c>
      <c r="K548" s="33" t="str">
        <f t="shared" si="80"/>
        <v>Azalea Health EHR</v>
      </c>
      <c r="L548" s="33">
        <f>VLOOKUP(K548,'EHR-Patient Count'!K:M,2,FALSE)</f>
        <v>18286</v>
      </c>
      <c r="M548" s="33">
        <f>VLOOKUP(K548,'EHR-Patient Count'!K:M,3,FALSE)</f>
        <v>116</v>
      </c>
      <c r="N548" s="33">
        <f t="shared" si="81"/>
        <v>0</v>
      </c>
      <c r="O548" s="37">
        <f t="shared" si="82"/>
        <v>0</v>
      </c>
      <c r="P548" s="33" t="str">
        <f>VLOOKUP(LEFT(J548,7),Measures!K:V,12,FALSE)</f>
        <v>LT</v>
      </c>
      <c r="Q548" s="33" t="str">
        <f>VLOOKUP(LEFT(J548,7),Measures!K:W,13,FALSE)</f>
        <v xml:space="preserve"> 1%</v>
      </c>
      <c r="R548" s="33" t="b">
        <f t="shared" si="83"/>
        <v>0</v>
      </c>
      <c r="S548" s="33" t="str">
        <f t="shared" si="84"/>
        <v>PASS</v>
      </c>
      <c r="T548" s="33" t="b">
        <f t="shared" si="85"/>
        <v>0</v>
      </c>
      <c r="U548" s="33" t="str">
        <f t="shared" si="86"/>
        <v>PASS</v>
      </c>
      <c r="V548" s="33">
        <f>IF(AND(VLOOKUP(I548,Measures!B:I,7,FALSE)="Y",U548="PASS"),'Point Values'!$B$2,0)</f>
        <v>1</v>
      </c>
      <c r="W548" s="33">
        <f>IF(AND(VLOOKUP(I548,Measures!B:I,8,FALSE)="Y",U548="PASS"),'Point Values'!$B$3,0)</f>
        <v>0</v>
      </c>
      <c r="X548" s="33">
        <f>IF(AND(SUM(V548:W548)=0,U548="PASS"),'Point Values'!$B$4,0)</f>
        <v>0</v>
      </c>
      <c r="Y548" s="33">
        <f>IF(AND(SUM(V548:X548)=0,P548="GT",O548&gt;VLOOKUP(I548,'IIS Wide Rates'!G:I,3,FALSE)),'Point Values'!$B$5,IF(AND(SUM(V548:X548)=0,P548="LT",O548&lt;VLOOKUP(I548,'IIS Wide Rates'!G:I,3,FALSE)),'Point Values'!$B$5,0))</f>
        <v>0</v>
      </c>
      <c r="Z548" s="33">
        <f t="shared" si="87"/>
        <v>1</v>
      </c>
    </row>
    <row r="549" spans="1:26" x14ac:dyDescent="0.25">
      <c r="A549" t="s">
        <v>136</v>
      </c>
      <c r="B549" t="s">
        <v>1102</v>
      </c>
      <c r="C549" s="46">
        <v>0</v>
      </c>
      <c r="D549" s="46">
        <v>14705</v>
      </c>
      <c r="I549" s="33" t="str">
        <f>VLOOKUP(LEFT(J549,7),Measures!K:L,2,FALSE)</f>
        <v>2.11</v>
      </c>
      <c r="J549" s="33" t="str">
        <f t="shared" si="79"/>
        <v>MQE0245 - Vaccination admin code is not specific</v>
      </c>
      <c r="K549" s="33" t="str">
        <f t="shared" si="80"/>
        <v>AdvancedMD EHR</v>
      </c>
      <c r="L549" s="33">
        <f>VLOOKUP(K549,'EHR-Patient Count'!K:M,2,FALSE)</f>
        <v>2221</v>
      </c>
      <c r="M549" s="33">
        <f>VLOOKUP(K549,'EHR-Patient Count'!K:M,3,FALSE)</f>
        <v>8</v>
      </c>
      <c r="N549" s="33">
        <f t="shared" si="81"/>
        <v>0</v>
      </c>
      <c r="O549" s="37">
        <f t="shared" si="82"/>
        <v>0</v>
      </c>
      <c r="P549" s="33" t="str">
        <f>VLOOKUP(LEFT(J549,7),Measures!K:V,12,FALSE)</f>
        <v>LT</v>
      </c>
      <c r="Q549" s="33" t="str">
        <f>VLOOKUP(LEFT(J549,7),Measures!K:W,13,FALSE)</f>
        <v xml:space="preserve"> 1%</v>
      </c>
      <c r="R549" s="33" t="b">
        <f t="shared" si="83"/>
        <v>0</v>
      </c>
      <c r="S549" s="33" t="str">
        <f t="shared" si="84"/>
        <v>PASS</v>
      </c>
      <c r="T549" s="33" t="b">
        <f t="shared" si="85"/>
        <v>0</v>
      </c>
      <c r="U549" s="33" t="str">
        <f t="shared" si="86"/>
        <v>PASS</v>
      </c>
      <c r="V549" s="33">
        <f>IF(AND(VLOOKUP(I549,Measures!B:I,7,FALSE)="Y",U549="PASS"),'Point Values'!$B$2,0)</f>
        <v>1</v>
      </c>
      <c r="W549" s="33">
        <f>IF(AND(VLOOKUP(I549,Measures!B:I,8,FALSE)="Y",U549="PASS"),'Point Values'!$B$3,0)</f>
        <v>0</v>
      </c>
      <c r="X549" s="33">
        <f>IF(AND(SUM(V549:W549)=0,U549="PASS"),'Point Values'!$B$4,0)</f>
        <v>0</v>
      </c>
      <c r="Y549" s="33">
        <f>IF(AND(SUM(V549:X549)=0,P549="GT",O549&gt;VLOOKUP(I549,'IIS Wide Rates'!G:I,3,FALSE)),'Point Values'!$B$5,IF(AND(SUM(V549:X549)=0,P549="LT",O549&lt;VLOOKUP(I549,'IIS Wide Rates'!G:I,3,FALSE)),'Point Values'!$B$5,0))</f>
        <v>0</v>
      </c>
      <c r="Z549" s="33">
        <f t="shared" si="87"/>
        <v>1</v>
      </c>
    </row>
    <row r="550" spans="1:26" x14ac:dyDescent="0.25">
      <c r="A550" t="s">
        <v>136</v>
      </c>
      <c r="B550" t="s">
        <v>1097</v>
      </c>
      <c r="C550" s="46">
        <v>0</v>
      </c>
      <c r="D550" s="46">
        <v>10601</v>
      </c>
      <c r="I550" s="33" t="str">
        <f>VLOOKUP(LEFT(J550,7),Measures!K:L,2,FALSE)</f>
        <v>2.11</v>
      </c>
      <c r="J550" s="33" t="str">
        <f t="shared" si="79"/>
        <v>MQE0245 - Vaccination admin code is not specific</v>
      </c>
      <c r="K550" s="33" t="str">
        <f t="shared" si="80"/>
        <v>eClinicalWorks V12</v>
      </c>
      <c r="L550" s="33">
        <f>VLOOKUP(K550,'EHR-Patient Count'!K:M,2,FALSE)</f>
        <v>3490</v>
      </c>
      <c r="M550" s="33">
        <f>VLOOKUP(K550,'EHR-Patient Count'!K:M,3,FALSE)</f>
        <v>13</v>
      </c>
      <c r="N550" s="33">
        <f t="shared" si="81"/>
        <v>0</v>
      </c>
      <c r="O550" s="37">
        <f t="shared" si="82"/>
        <v>0</v>
      </c>
      <c r="P550" s="33" t="str">
        <f>VLOOKUP(LEFT(J550,7),Measures!K:V,12,FALSE)</f>
        <v>LT</v>
      </c>
      <c r="Q550" s="33" t="str">
        <f>VLOOKUP(LEFT(J550,7),Measures!K:W,13,FALSE)</f>
        <v xml:space="preserve"> 1%</v>
      </c>
      <c r="R550" s="33" t="b">
        <f t="shared" si="83"/>
        <v>0</v>
      </c>
      <c r="S550" s="33" t="str">
        <f t="shared" si="84"/>
        <v>PASS</v>
      </c>
      <c r="T550" s="33" t="b">
        <f t="shared" si="85"/>
        <v>0</v>
      </c>
      <c r="U550" s="33" t="str">
        <f t="shared" si="86"/>
        <v>PASS</v>
      </c>
      <c r="V550" s="33">
        <f>IF(AND(VLOOKUP(I550,Measures!B:I,7,FALSE)="Y",U550="PASS"),'Point Values'!$B$2,0)</f>
        <v>1</v>
      </c>
      <c r="W550" s="33">
        <f>IF(AND(VLOOKUP(I550,Measures!B:I,8,FALSE)="Y",U550="PASS"),'Point Values'!$B$3,0)</f>
        <v>0</v>
      </c>
      <c r="X550" s="33">
        <f>IF(AND(SUM(V550:W550)=0,U550="PASS"),'Point Values'!$B$4,0)</f>
        <v>0</v>
      </c>
      <c r="Y550" s="33">
        <f>IF(AND(SUM(V550:X550)=0,P550="GT",O550&gt;VLOOKUP(I550,'IIS Wide Rates'!G:I,3,FALSE)),'Point Values'!$B$5,IF(AND(SUM(V550:X550)=0,P550="LT",O550&lt;VLOOKUP(I550,'IIS Wide Rates'!G:I,3,FALSE)),'Point Values'!$B$5,0))</f>
        <v>0</v>
      </c>
      <c r="Z550" s="33">
        <f t="shared" si="87"/>
        <v>1</v>
      </c>
    </row>
    <row r="551" spans="1:26" x14ac:dyDescent="0.25">
      <c r="A551" t="s">
        <v>136</v>
      </c>
      <c r="B551" t="s">
        <v>1106</v>
      </c>
      <c r="C551" s="46">
        <v>0</v>
      </c>
      <c r="D551" s="46">
        <v>5205</v>
      </c>
      <c r="I551" s="33" t="str">
        <f>VLOOKUP(LEFT(J551,7),Measures!K:L,2,FALSE)</f>
        <v>2.11</v>
      </c>
      <c r="J551" s="33" t="str">
        <f t="shared" si="79"/>
        <v>MQE0245 - Vaccination admin code is not specific</v>
      </c>
      <c r="K551" s="33" t="str">
        <f t="shared" si="80"/>
        <v>Experity EHR</v>
      </c>
      <c r="L551" s="33">
        <f>VLOOKUP(K551,'EHR-Patient Count'!K:M,2,FALSE)</f>
        <v>552</v>
      </c>
      <c r="M551" s="33">
        <f>VLOOKUP(K551,'EHR-Patient Count'!K:M,3,FALSE)</f>
        <v>5</v>
      </c>
      <c r="N551" s="33">
        <f t="shared" si="81"/>
        <v>0</v>
      </c>
      <c r="O551" s="37">
        <f t="shared" si="82"/>
        <v>0</v>
      </c>
      <c r="P551" s="33" t="str">
        <f>VLOOKUP(LEFT(J551,7),Measures!K:V,12,FALSE)</f>
        <v>LT</v>
      </c>
      <c r="Q551" s="33" t="str">
        <f>VLOOKUP(LEFT(J551,7),Measures!K:W,13,FALSE)</f>
        <v xml:space="preserve"> 1%</v>
      </c>
      <c r="R551" s="33" t="b">
        <f t="shared" si="83"/>
        <v>0</v>
      </c>
      <c r="S551" s="33" t="str">
        <f t="shared" si="84"/>
        <v>PASS</v>
      </c>
      <c r="T551" s="33" t="b">
        <f t="shared" si="85"/>
        <v>0</v>
      </c>
      <c r="U551" s="33" t="str">
        <f t="shared" si="86"/>
        <v>PASS</v>
      </c>
      <c r="V551" s="33">
        <f>IF(AND(VLOOKUP(I551,Measures!B:I,7,FALSE)="Y",U551="PASS"),'Point Values'!$B$2,0)</f>
        <v>1</v>
      </c>
      <c r="W551" s="33">
        <f>IF(AND(VLOOKUP(I551,Measures!B:I,8,FALSE)="Y",U551="PASS"),'Point Values'!$B$3,0)</f>
        <v>0</v>
      </c>
      <c r="X551" s="33">
        <f>IF(AND(SUM(V551:W551)=0,U551="PASS"),'Point Values'!$B$4,0)</f>
        <v>0</v>
      </c>
      <c r="Y551" s="33">
        <f>IF(AND(SUM(V551:X551)=0,P551="GT",O551&gt;VLOOKUP(I551,'IIS Wide Rates'!G:I,3,FALSE)),'Point Values'!$B$5,IF(AND(SUM(V551:X551)=0,P551="LT",O551&lt;VLOOKUP(I551,'IIS Wide Rates'!G:I,3,FALSE)),'Point Values'!$B$5,0))</f>
        <v>0</v>
      </c>
      <c r="Z551" s="33">
        <f t="shared" si="87"/>
        <v>1</v>
      </c>
    </row>
    <row r="552" spans="1:26" x14ac:dyDescent="0.25">
      <c r="A552" t="s">
        <v>136</v>
      </c>
      <c r="B552" t="s">
        <v>1109</v>
      </c>
      <c r="C552" s="46">
        <v>0</v>
      </c>
      <c r="D552" s="46">
        <v>887</v>
      </c>
      <c r="I552" s="33" t="str">
        <f>VLOOKUP(LEFT(J552,7),Measures!K:L,2,FALSE)</f>
        <v>2.11</v>
      </c>
      <c r="J552" s="33" t="str">
        <f t="shared" si="79"/>
        <v>MQE0245 - Vaccination admin code is not specific</v>
      </c>
      <c r="K552" s="33" t="str">
        <f t="shared" si="80"/>
        <v>OpenEMR (Open Source)</v>
      </c>
      <c r="L552" s="33">
        <f>VLOOKUP(K552,'EHR-Patient Count'!K:M,2,FALSE)</f>
        <v>85</v>
      </c>
      <c r="M552" s="33">
        <f>VLOOKUP(K552,'EHR-Patient Count'!K:M,3,FALSE)</f>
        <v>4</v>
      </c>
      <c r="N552" s="33">
        <f t="shared" si="81"/>
        <v>0</v>
      </c>
      <c r="O552" s="37">
        <f t="shared" si="82"/>
        <v>0</v>
      </c>
      <c r="P552" s="33" t="str">
        <f>VLOOKUP(LEFT(J552,7),Measures!K:V,12,FALSE)</f>
        <v>LT</v>
      </c>
      <c r="Q552" s="33" t="str">
        <f>VLOOKUP(LEFT(J552,7),Measures!K:W,13,FALSE)</f>
        <v xml:space="preserve"> 1%</v>
      </c>
      <c r="R552" s="33" t="b">
        <f t="shared" si="83"/>
        <v>0</v>
      </c>
      <c r="S552" s="33" t="str">
        <f t="shared" si="84"/>
        <v>PASS</v>
      </c>
      <c r="T552" s="33" t="b">
        <f t="shared" si="85"/>
        <v>0</v>
      </c>
      <c r="U552" s="33" t="str">
        <f t="shared" si="86"/>
        <v>PASS</v>
      </c>
      <c r="V552" s="33">
        <f>IF(AND(VLOOKUP(I552,Measures!B:I,7,FALSE)="Y",U552="PASS"),'Point Values'!$B$2,0)</f>
        <v>1</v>
      </c>
      <c r="W552" s="33">
        <f>IF(AND(VLOOKUP(I552,Measures!B:I,8,FALSE)="Y",U552="PASS"),'Point Values'!$B$3,0)</f>
        <v>0</v>
      </c>
      <c r="X552" s="33">
        <f>IF(AND(SUM(V552:W552)=0,U552="PASS"),'Point Values'!$B$4,0)</f>
        <v>0</v>
      </c>
      <c r="Y552" s="33">
        <f>IF(AND(SUM(V552:X552)=0,P552="GT",O552&gt;VLOOKUP(I552,'IIS Wide Rates'!G:I,3,FALSE)),'Point Values'!$B$5,IF(AND(SUM(V552:X552)=0,P552="LT",O552&lt;VLOOKUP(I552,'IIS Wide Rates'!G:I,3,FALSE)),'Point Values'!$B$5,0))</f>
        <v>0</v>
      </c>
      <c r="Z552" s="33">
        <f t="shared" si="87"/>
        <v>1</v>
      </c>
    </row>
    <row r="553" spans="1:26" x14ac:dyDescent="0.25">
      <c r="A553" t="s">
        <v>136</v>
      </c>
      <c r="B553" t="s">
        <v>1096</v>
      </c>
      <c r="C553" s="46">
        <v>0</v>
      </c>
      <c r="D553" s="46">
        <v>23620</v>
      </c>
      <c r="I553" s="33" t="str">
        <f>VLOOKUP(LEFT(J553,7),Measures!K:L,2,FALSE)</f>
        <v>2.11</v>
      </c>
      <c r="J553" s="33" t="str">
        <f t="shared" si="79"/>
        <v>MQE0245 - Vaccination admin code is not specific</v>
      </c>
      <c r="K553" s="33" t="str">
        <f t="shared" si="80"/>
        <v>Athems Clinicals</v>
      </c>
      <c r="L553" s="33">
        <f>VLOOKUP(K553,'EHR-Patient Count'!K:M,2,FALSE)</f>
        <v>3619</v>
      </c>
      <c r="M553" s="33">
        <f>VLOOKUP(K553,'EHR-Patient Count'!K:M,3,FALSE)</f>
        <v>8</v>
      </c>
      <c r="N553" s="33">
        <f t="shared" si="81"/>
        <v>0</v>
      </c>
      <c r="O553" s="37">
        <f t="shared" si="82"/>
        <v>0</v>
      </c>
      <c r="P553" s="33" t="str">
        <f>VLOOKUP(LEFT(J553,7),Measures!K:V,12,FALSE)</f>
        <v>LT</v>
      </c>
      <c r="Q553" s="33" t="str">
        <f>VLOOKUP(LEFT(J553,7),Measures!K:W,13,FALSE)</f>
        <v xml:space="preserve"> 1%</v>
      </c>
      <c r="R553" s="33" t="b">
        <f t="shared" si="83"/>
        <v>0</v>
      </c>
      <c r="S553" s="33" t="str">
        <f t="shared" si="84"/>
        <v>PASS</v>
      </c>
      <c r="T553" s="33" t="b">
        <f t="shared" si="85"/>
        <v>0</v>
      </c>
      <c r="U553" s="33" t="str">
        <f t="shared" si="86"/>
        <v>PASS</v>
      </c>
      <c r="V553" s="33">
        <f>IF(AND(VLOOKUP(I553,Measures!B:I,7,FALSE)="Y",U553="PASS"),'Point Values'!$B$2,0)</f>
        <v>1</v>
      </c>
      <c r="W553" s="33">
        <f>IF(AND(VLOOKUP(I553,Measures!B:I,8,FALSE)="Y",U553="PASS"),'Point Values'!$B$3,0)</f>
        <v>0</v>
      </c>
      <c r="X553" s="33">
        <f>IF(AND(SUM(V553:W553)=0,U553="PASS"),'Point Values'!$B$4,0)</f>
        <v>0</v>
      </c>
      <c r="Y553" s="33">
        <f>IF(AND(SUM(V553:X553)=0,P553="GT",O553&gt;VLOOKUP(I553,'IIS Wide Rates'!G:I,3,FALSE)),'Point Values'!$B$5,IF(AND(SUM(V553:X553)=0,P553="LT",O553&lt;VLOOKUP(I553,'IIS Wide Rates'!G:I,3,FALSE)),'Point Values'!$B$5,0))</f>
        <v>0</v>
      </c>
      <c r="Z553" s="33">
        <f t="shared" si="87"/>
        <v>1</v>
      </c>
    </row>
    <row r="554" spans="1:26" x14ac:dyDescent="0.25">
      <c r="A554" t="s">
        <v>136</v>
      </c>
      <c r="B554" t="s">
        <v>1100</v>
      </c>
      <c r="C554" s="46">
        <v>0</v>
      </c>
      <c r="D554" s="46">
        <v>1127</v>
      </c>
      <c r="I554" s="33" t="str">
        <f>VLOOKUP(LEFT(J554,7),Measures!K:L,2,FALSE)</f>
        <v>2.11</v>
      </c>
      <c r="J554" s="33" t="str">
        <f t="shared" si="79"/>
        <v>MQE0245 - Vaccination admin code is not specific</v>
      </c>
      <c r="K554" s="33" t="str">
        <f t="shared" si="80"/>
        <v>MEDITECH Expanse</v>
      </c>
      <c r="L554" s="33">
        <f>VLOOKUP(K554,'EHR-Patient Count'!K:M,2,FALSE)</f>
        <v>104</v>
      </c>
      <c r="M554" s="33">
        <f>VLOOKUP(K554,'EHR-Patient Count'!K:M,3,FALSE)</f>
        <v>3</v>
      </c>
      <c r="N554" s="33">
        <f t="shared" si="81"/>
        <v>0</v>
      </c>
      <c r="O554" s="37">
        <f t="shared" si="82"/>
        <v>0</v>
      </c>
      <c r="P554" s="33" t="str">
        <f>VLOOKUP(LEFT(J554,7),Measures!K:V,12,FALSE)</f>
        <v>LT</v>
      </c>
      <c r="Q554" s="33" t="str">
        <f>VLOOKUP(LEFT(J554,7),Measures!K:W,13,FALSE)</f>
        <v xml:space="preserve"> 1%</v>
      </c>
      <c r="R554" s="33" t="b">
        <f t="shared" si="83"/>
        <v>0</v>
      </c>
      <c r="S554" s="33" t="str">
        <f t="shared" si="84"/>
        <v>PASS</v>
      </c>
      <c r="T554" s="33" t="b">
        <f t="shared" si="85"/>
        <v>0</v>
      </c>
      <c r="U554" s="33" t="str">
        <f t="shared" si="86"/>
        <v>PASS</v>
      </c>
      <c r="V554" s="33">
        <f>IF(AND(VLOOKUP(I554,Measures!B:I,7,FALSE)="Y",U554="PASS"),'Point Values'!$B$2,0)</f>
        <v>1</v>
      </c>
      <c r="W554" s="33">
        <f>IF(AND(VLOOKUP(I554,Measures!B:I,8,FALSE)="Y",U554="PASS"),'Point Values'!$B$3,0)</f>
        <v>0</v>
      </c>
      <c r="X554" s="33">
        <f>IF(AND(SUM(V554:W554)=0,U554="PASS"),'Point Values'!$B$4,0)</f>
        <v>0</v>
      </c>
      <c r="Y554" s="33">
        <f>IF(AND(SUM(V554:X554)=0,P554="GT",O554&gt;VLOOKUP(I554,'IIS Wide Rates'!G:I,3,FALSE)),'Point Values'!$B$5,IF(AND(SUM(V554:X554)=0,P554="LT",O554&lt;VLOOKUP(I554,'IIS Wide Rates'!G:I,3,FALSE)),'Point Values'!$B$5,0))</f>
        <v>0</v>
      </c>
      <c r="Z554" s="33">
        <f t="shared" si="87"/>
        <v>1</v>
      </c>
    </row>
    <row r="555" spans="1:26" x14ac:dyDescent="0.25">
      <c r="A555" t="s">
        <v>136</v>
      </c>
      <c r="B555" t="s">
        <v>1103</v>
      </c>
      <c r="C555" s="46">
        <v>0</v>
      </c>
      <c r="D555" s="46">
        <v>1701</v>
      </c>
      <c r="I555" s="33" t="str">
        <f>VLOOKUP(LEFT(J555,7),Measures!K:L,2,FALSE)</f>
        <v>2.11</v>
      </c>
      <c r="J555" s="33" t="str">
        <f t="shared" si="79"/>
        <v>MQE0245 - Vaccination admin code is not specific</v>
      </c>
      <c r="K555" s="33" t="str">
        <f t="shared" si="80"/>
        <v>DrChrono EHR</v>
      </c>
      <c r="L555" s="33">
        <f>VLOOKUP(K555,'EHR-Patient Count'!K:M,2,FALSE)</f>
        <v>146</v>
      </c>
      <c r="M555" s="33">
        <f>VLOOKUP(K555,'EHR-Patient Count'!K:M,3,FALSE)</f>
        <v>3</v>
      </c>
      <c r="N555" s="33">
        <f t="shared" si="81"/>
        <v>0</v>
      </c>
      <c r="O555" s="37">
        <f t="shared" si="82"/>
        <v>0</v>
      </c>
      <c r="P555" s="33" t="str">
        <f>VLOOKUP(LEFT(J555,7),Measures!K:V,12,FALSE)</f>
        <v>LT</v>
      </c>
      <c r="Q555" s="33" t="str">
        <f>VLOOKUP(LEFT(J555,7),Measures!K:W,13,FALSE)</f>
        <v xml:space="preserve"> 1%</v>
      </c>
      <c r="R555" s="33" t="b">
        <f t="shared" si="83"/>
        <v>0</v>
      </c>
      <c r="S555" s="33" t="str">
        <f t="shared" si="84"/>
        <v>PASS</v>
      </c>
      <c r="T555" s="33" t="b">
        <f t="shared" si="85"/>
        <v>0</v>
      </c>
      <c r="U555" s="33" t="str">
        <f t="shared" si="86"/>
        <v>PASS</v>
      </c>
      <c r="V555" s="33">
        <f>IF(AND(VLOOKUP(I555,Measures!B:I,7,FALSE)="Y",U555="PASS"),'Point Values'!$B$2,0)</f>
        <v>1</v>
      </c>
      <c r="W555" s="33">
        <f>IF(AND(VLOOKUP(I555,Measures!B:I,8,FALSE)="Y",U555="PASS"),'Point Values'!$B$3,0)</f>
        <v>0</v>
      </c>
      <c r="X555" s="33">
        <f>IF(AND(SUM(V555:W555)=0,U555="PASS"),'Point Values'!$B$4,0)</f>
        <v>0</v>
      </c>
      <c r="Y555" s="33">
        <f>IF(AND(SUM(V555:X555)=0,P555="GT",O555&gt;VLOOKUP(I555,'IIS Wide Rates'!G:I,3,FALSE)),'Point Values'!$B$5,IF(AND(SUM(V555:X555)=0,P555="LT",O555&lt;VLOOKUP(I555,'IIS Wide Rates'!G:I,3,FALSE)),'Point Values'!$B$5,0))</f>
        <v>0</v>
      </c>
      <c r="Z555" s="33">
        <f t="shared" si="87"/>
        <v>1</v>
      </c>
    </row>
    <row r="556" spans="1:26" x14ac:dyDescent="0.25">
      <c r="A556" t="s">
        <v>136</v>
      </c>
      <c r="B556" t="s">
        <v>1108</v>
      </c>
      <c r="C556" s="46">
        <v>0</v>
      </c>
      <c r="D556" s="46">
        <v>262</v>
      </c>
      <c r="I556" s="33" t="str">
        <f>VLOOKUP(LEFT(J556,7),Measures!K:L,2,FALSE)</f>
        <v>2.11</v>
      </c>
      <c r="J556" s="33" t="str">
        <f t="shared" si="79"/>
        <v>MQE0245 - Vaccination admin code is not specific</v>
      </c>
      <c r="K556" s="33" t="str">
        <f t="shared" si="80"/>
        <v>MatrixCare EHR</v>
      </c>
      <c r="L556" s="33">
        <f>VLOOKUP(K556,'EHR-Patient Count'!K:M,2,FALSE)</f>
        <v>55</v>
      </c>
      <c r="M556" s="33">
        <f>VLOOKUP(K556,'EHR-Patient Count'!K:M,3,FALSE)</f>
        <v>5</v>
      </c>
      <c r="N556" s="33">
        <f t="shared" si="81"/>
        <v>0</v>
      </c>
      <c r="O556" s="37">
        <f t="shared" si="82"/>
        <v>0</v>
      </c>
      <c r="P556" s="33" t="str">
        <f>VLOOKUP(LEFT(J556,7),Measures!K:V,12,FALSE)</f>
        <v>LT</v>
      </c>
      <c r="Q556" s="33" t="str">
        <f>VLOOKUP(LEFT(J556,7),Measures!K:W,13,FALSE)</f>
        <v xml:space="preserve"> 1%</v>
      </c>
      <c r="R556" s="33" t="b">
        <f t="shared" si="83"/>
        <v>0</v>
      </c>
      <c r="S556" s="33" t="str">
        <f t="shared" si="84"/>
        <v>PASS</v>
      </c>
      <c r="T556" s="33" t="b">
        <f t="shared" si="85"/>
        <v>0</v>
      </c>
      <c r="U556" s="33" t="str">
        <f t="shared" si="86"/>
        <v>PASS</v>
      </c>
      <c r="V556" s="33">
        <f>IF(AND(VLOOKUP(I556,Measures!B:I,7,FALSE)="Y",U556="PASS"),'Point Values'!$B$2,0)</f>
        <v>1</v>
      </c>
      <c r="W556" s="33">
        <f>IF(AND(VLOOKUP(I556,Measures!B:I,8,FALSE)="Y",U556="PASS"),'Point Values'!$B$3,0)</f>
        <v>0</v>
      </c>
      <c r="X556" s="33">
        <f>IF(AND(SUM(V556:W556)=0,U556="PASS"),'Point Values'!$B$4,0)</f>
        <v>0</v>
      </c>
      <c r="Y556" s="33">
        <f>IF(AND(SUM(V556:X556)=0,P556="GT",O556&gt;VLOOKUP(I556,'IIS Wide Rates'!G:I,3,FALSE)),'Point Values'!$B$5,IF(AND(SUM(V556:X556)=0,P556="LT",O556&lt;VLOOKUP(I556,'IIS Wide Rates'!G:I,3,FALSE)),'Point Values'!$B$5,0))</f>
        <v>0</v>
      </c>
      <c r="Z556" s="33">
        <f t="shared" si="87"/>
        <v>1</v>
      </c>
    </row>
    <row r="557" spans="1:26" x14ac:dyDescent="0.25">
      <c r="A557" t="s">
        <v>136</v>
      </c>
      <c r="B557" t="s">
        <v>1099</v>
      </c>
      <c r="C557" s="46">
        <v>0</v>
      </c>
      <c r="D557" s="46">
        <v>2600</v>
      </c>
      <c r="I557" s="33" t="str">
        <f>VLOOKUP(LEFT(J557,7),Measures!K:L,2,FALSE)</f>
        <v>2.11</v>
      </c>
      <c r="J557" s="33" t="str">
        <f t="shared" si="79"/>
        <v>MQE0245 - Vaccination admin code is not specific</v>
      </c>
      <c r="K557" s="33" t="str">
        <f t="shared" si="80"/>
        <v>Veradigm EHR (formerly Allscripts)</v>
      </c>
      <c r="L557" s="33">
        <f>VLOOKUP(K557,'EHR-Patient Count'!K:M,2,FALSE)</f>
        <v>369</v>
      </c>
      <c r="M557" s="33">
        <f>VLOOKUP(K557,'EHR-Patient Count'!K:M,3,FALSE)</f>
        <v>13</v>
      </c>
      <c r="N557" s="33">
        <f t="shared" si="81"/>
        <v>0</v>
      </c>
      <c r="O557" s="37">
        <f t="shared" si="82"/>
        <v>0</v>
      </c>
      <c r="P557" s="33" t="str">
        <f>VLOOKUP(LEFT(J557,7),Measures!K:V,12,FALSE)</f>
        <v>LT</v>
      </c>
      <c r="Q557" s="33" t="str">
        <f>VLOOKUP(LEFT(J557,7),Measures!K:W,13,FALSE)</f>
        <v xml:space="preserve"> 1%</v>
      </c>
      <c r="R557" s="33" t="b">
        <f t="shared" si="83"/>
        <v>0</v>
      </c>
      <c r="S557" s="33" t="str">
        <f t="shared" si="84"/>
        <v>PASS</v>
      </c>
      <c r="T557" s="33" t="b">
        <f t="shared" si="85"/>
        <v>0</v>
      </c>
      <c r="U557" s="33" t="str">
        <f t="shared" si="86"/>
        <v>PASS</v>
      </c>
      <c r="V557" s="33">
        <f>IF(AND(VLOOKUP(I557,Measures!B:I,7,FALSE)="Y",U557="PASS"),'Point Values'!$B$2,0)</f>
        <v>1</v>
      </c>
      <c r="W557" s="33">
        <f>IF(AND(VLOOKUP(I557,Measures!B:I,8,FALSE)="Y",U557="PASS"),'Point Values'!$B$3,0)</f>
        <v>0</v>
      </c>
      <c r="X557" s="33">
        <f>IF(AND(SUM(V557:W557)=0,U557="PASS"),'Point Values'!$B$4,0)</f>
        <v>0</v>
      </c>
      <c r="Y557" s="33">
        <f>IF(AND(SUM(V557:X557)=0,P557="GT",O557&gt;VLOOKUP(I557,'IIS Wide Rates'!G:I,3,FALSE)),'Point Values'!$B$5,IF(AND(SUM(V557:X557)=0,P557="LT",O557&lt;VLOOKUP(I557,'IIS Wide Rates'!G:I,3,FALSE)),'Point Values'!$B$5,0))</f>
        <v>0</v>
      </c>
      <c r="Z557" s="33">
        <f t="shared" si="87"/>
        <v>1</v>
      </c>
    </row>
    <row r="558" spans="1:26" x14ac:dyDescent="0.25">
      <c r="A558" t="s">
        <v>136</v>
      </c>
      <c r="B558" t="s">
        <v>1095</v>
      </c>
      <c r="C558" s="46">
        <v>0</v>
      </c>
      <c r="D558" s="46">
        <v>64</v>
      </c>
      <c r="I558" s="33" t="str">
        <f>VLOOKUP(LEFT(J558,7),Measures!K:L,2,FALSE)</f>
        <v>2.11</v>
      </c>
      <c r="J558" s="33" t="str">
        <f t="shared" si="79"/>
        <v>MQE0245 - Vaccination admin code is not specific</v>
      </c>
      <c r="K558" s="33" t="str">
        <f t="shared" si="80"/>
        <v>Epic Systems (EpicCare)</v>
      </c>
      <c r="L558" s="33">
        <f>VLOOKUP(K558,'EHR-Patient Count'!K:M,2,FALSE)</f>
        <v>14</v>
      </c>
      <c r="M558" s="33">
        <f>VLOOKUP(K558,'EHR-Patient Count'!K:M,3,FALSE)</f>
        <v>1</v>
      </c>
      <c r="N558" s="33">
        <f t="shared" si="81"/>
        <v>0</v>
      </c>
      <c r="O558" s="37">
        <f t="shared" si="82"/>
        <v>0</v>
      </c>
      <c r="P558" s="33" t="str">
        <f>VLOOKUP(LEFT(J558,7),Measures!K:V,12,FALSE)</f>
        <v>LT</v>
      </c>
      <c r="Q558" s="33" t="str">
        <f>VLOOKUP(LEFT(J558,7),Measures!K:W,13,FALSE)</f>
        <v xml:space="preserve"> 1%</v>
      </c>
      <c r="R558" s="33" t="b">
        <f t="shared" si="83"/>
        <v>0</v>
      </c>
      <c r="S558" s="33" t="str">
        <f t="shared" si="84"/>
        <v>PASS</v>
      </c>
      <c r="T558" s="33" t="b">
        <f t="shared" si="85"/>
        <v>0</v>
      </c>
      <c r="U558" s="33" t="str">
        <f t="shared" si="86"/>
        <v>PASS</v>
      </c>
      <c r="V558" s="33">
        <f>IF(AND(VLOOKUP(I558,Measures!B:I,7,FALSE)="Y",U558="PASS"),'Point Values'!$B$2,0)</f>
        <v>1</v>
      </c>
      <c r="W558" s="33">
        <f>IF(AND(VLOOKUP(I558,Measures!B:I,8,FALSE)="Y",U558="PASS"),'Point Values'!$B$3,0)</f>
        <v>0</v>
      </c>
      <c r="X558" s="33">
        <f>IF(AND(SUM(V558:W558)=0,U558="PASS"),'Point Values'!$B$4,0)</f>
        <v>0</v>
      </c>
      <c r="Y558" s="33">
        <f>IF(AND(SUM(V558:X558)=0,P558="GT",O558&gt;VLOOKUP(I558,'IIS Wide Rates'!G:I,3,FALSE)),'Point Values'!$B$5,IF(AND(SUM(V558:X558)=0,P558="LT",O558&lt;VLOOKUP(I558,'IIS Wide Rates'!G:I,3,FALSE)),'Point Values'!$B$5,0))</f>
        <v>0</v>
      </c>
      <c r="Z558" s="33">
        <f t="shared" si="87"/>
        <v>1</v>
      </c>
    </row>
    <row r="559" spans="1:26" x14ac:dyDescent="0.25">
      <c r="A559" t="s">
        <v>136</v>
      </c>
      <c r="B559" t="s">
        <v>1098</v>
      </c>
      <c r="C559" s="46">
        <v>0</v>
      </c>
      <c r="D559" s="46">
        <v>25</v>
      </c>
      <c r="I559" s="33" t="str">
        <f>VLOOKUP(LEFT(J559,7),Measures!K:L,2,FALSE)</f>
        <v>2.11</v>
      </c>
      <c r="J559" s="33" t="str">
        <f t="shared" si="79"/>
        <v>MQE0245 - Vaccination admin code is not specific</v>
      </c>
      <c r="K559" s="33" t="str">
        <f t="shared" si="80"/>
        <v>NextGen Enterprise EHR</v>
      </c>
      <c r="L559" s="33">
        <f>VLOOKUP(K559,'EHR-Patient Count'!K:M,2,FALSE)</f>
        <v>5</v>
      </c>
      <c r="M559" s="33">
        <f>VLOOKUP(K559,'EHR-Patient Count'!K:M,3,FALSE)</f>
        <v>2</v>
      </c>
      <c r="N559" s="33">
        <f t="shared" si="81"/>
        <v>0</v>
      </c>
      <c r="O559" s="37">
        <f t="shared" si="82"/>
        <v>0</v>
      </c>
      <c r="P559" s="33" t="str">
        <f>VLOOKUP(LEFT(J559,7),Measures!K:V,12,FALSE)</f>
        <v>LT</v>
      </c>
      <c r="Q559" s="33" t="str">
        <f>VLOOKUP(LEFT(J559,7),Measures!K:W,13,FALSE)</f>
        <v xml:space="preserve"> 1%</v>
      </c>
      <c r="R559" s="33" t="b">
        <f t="shared" si="83"/>
        <v>0</v>
      </c>
      <c r="S559" s="33" t="str">
        <f t="shared" si="84"/>
        <v>PASS</v>
      </c>
      <c r="T559" s="33" t="b">
        <f t="shared" si="85"/>
        <v>0</v>
      </c>
      <c r="U559" s="33" t="str">
        <f t="shared" si="86"/>
        <v>PASS</v>
      </c>
      <c r="V559" s="33">
        <f>IF(AND(VLOOKUP(I559,Measures!B:I,7,FALSE)="Y",U559="PASS"),'Point Values'!$B$2,0)</f>
        <v>1</v>
      </c>
      <c r="W559" s="33">
        <f>IF(AND(VLOOKUP(I559,Measures!B:I,8,FALSE)="Y",U559="PASS"),'Point Values'!$B$3,0)</f>
        <v>0</v>
      </c>
      <c r="X559" s="33">
        <f>IF(AND(SUM(V559:W559)=0,U559="PASS"),'Point Values'!$B$4,0)</f>
        <v>0</v>
      </c>
      <c r="Y559" s="33">
        <f>IF(AND(SUM(V559:X559)=0,P559="GT",O559&gt;VLOOKUP(I559,'IIS Wide Rates'!G:I,3,FALSE)),'Point Values'!$B$5,IF(AND(SUM(V559:X559)=0,P559="LT",O559&lt;VLOOKUP(I559,'IIS Wide Rates'!G:I,3,FALSE)),'Point Values'!$B$5,0))</f>
        <v>0</v>
      </c>
      <c r="Z559" s="33">
        <f t="shared" si="87"/>
        <v>1</v>
      </c>
    </row>
    <row r="560" spans="1:26" x14ac:dyDescent="0.25">
      <c r="A560" t="s">
        <v>136</v>
      </c>
      <c r="B560" t="s">
        <v>1101</v>
      </c>
      <c r="C560" s="46">
        <v>0</v>
      </c>
      <c r="D560" s="46">
        <v>39</v>
      </c>
      <c r="I560" s="33" t="str">
        <f>VLOOKUP(LEFT(J560,7),Measures!K:L,2,FALSE)</f>
        <v>2.11</v>
      </c>
      <c r="J560" s="33" t="str">
        <f t="shared" si="79"/>
        <v>MQE0245 - Vaccination admin code is not specific</v>
      </c>
      <c r="K560" s="33" t="str">
        <f t="shared" si="80"/>
        <v>Greenway Health (Prime Suite)</v>
      </c>
      <c r="L560" s="33">
        <f>VLOOKUP(K560,'EHR-Patient Count'!K:M,2,FALSE)</f>
        <v>9</v>
      </c>
      <c r="M560" s="33">
        <f>VLOOKUP(K560,'EHR-Patient Count'!K:M,3,FALSE)</f>
        <v>1</v>
      </c>
      <c r="N560" s="33">
        <f t="shared" si="81"/>
        <v>0</v>
      </c>
      <c r="O560" s="37">
        <f t="shared" si="82"/>
        <v>0</v>
      </c>
      <c r="P560" s="33" t="str">
        <f>VLOOKUP(LEFT(J560,7),Measures!K:V,12,FALSE)</f>
        <v>LT</v>
      </c>
      <c r="Q560" s="33" t="str">
        <f>VLOOKUP(LEFT(J560,7),Measures!K:W,13,FALSE)</f>
        <v xml:space="preserve"> 1%</v>
      </c>
      <c r="R560" s="33" t="b">
        <f t="shared" si="83"/>
        <v>0</v>
      </c>
      <c r="S560" s="33" t="str">
        <f t="shared" si="84"/>
        <v>PASS</v>
      </c>
      <c r="T560" s="33" t="b">
        <f t="shared" si="85"/>
        <v>0</v>
      </c>
      <c r="U560" s="33" t="str">
        <f t="shared" si="86"/>
        <v>PASS</v>
      </c>
      <c r="V560" s="33">
        <f>IF(AND(VLOOKUP(I560,Measures!B:I,7,FALSE)="Y",U560="PASS"),'Point Values'!$B$2,0)</f>
        <v>1</v>
      </c>
      <c r="W560" s="33">
        <f>IF(AND(VLOOKUP(I560,Measures!B:I,8,FALSE)="Y",U560="PASS"),'Point Values'!$B$3,0)</f>
        <v>0</v>
      </c>
      <c r="X560" s="33">
        <f>IF(AND(SUM(V560:W560)=0,U560="PASS"),'Point Values'!$B$4,0)</f>
        <v>0</v>
      </c>
      <c r="Y560" s="33">
        <f>IF(AND(SUM(V560:X560)=0,P560="GT",O560&gt;VLOOKUP(I560,'IIS Wide Rates'!G:I,3,FALSE)),'Point Values'!$B$5,IF(AND(SUM(V560:X560)=0,P560="LT",O560&lt;VLOOKUP(I560,'IIS Wide Rates'!G:I,3,FALSE)),'Point Values'!$B$5,0))</f>
        <v>0</v>
      </c>
      <c r="Z560" s="33">
        <f t="shared" si="87"/>
        <v>1</v>
      </c>
    </row>
    <row r="561" spans="1:26" x14ac:dyDescent="0.25">
      <c r="A561" t="s">
        <v>136</v>
      </c>
      <c r="B561" t="s">
        <v>1105</v>
      </c>
      <c r="C561" s="46">
        <v>0</v>
      </c>
      <c r="D561" s="46">
        <v>3</v>
      </c>
      <c r="I561" s="33" t="str">
        <f>VLOOKUP(LEFT(J561,7),Measures!K:L,2,FALSE)</f>
        <v>2.11</v>
      </c>
      <c r="J561" s="33" t="str">
        <f t="shared" si="79"/>
        <v>MQE0245 - Vaccination admin code is not specific</v>
      </c>
      <c r="K561" s="33" t="str">
        <f t="shared" si="80"/>
        <v>CompuGroup Medical (CGM APRIMA)</v>
      </c>
      <c r="L561" s="33">
        <f>VLOOKUP(K561,'EHR-Patient Count'!K:M,2,FALSE)</f>
        <v>2</v>
      </c>
      <c r="M561" s="33">
        <f>VLOOKUP(K561,'EHR-Patient Count'!K:M,3,FALSE)</f>
        <v>1</v>
      </c>
      <c r="N561" s="33">
        <f t="shared" si="81"/>
        <v>0</v>
      </c>
      <c r="O561" s="37">
        <f t="shared" si="82"/>
        <v>0</v>
      </c>
      <c r="P561" s="33" t="str">
        <f>VLOOKUP(LEFT(J561,7),Measures!K:V,12,FALSE)</f>
        <v>LT</v>
      </c>
      <c r="Q561" s="33" t="str">
        <f>VLOOKUP(LEFT(J561,7),Measures!K:W,13,FALSE)</f>
        <v xml:space="preserve"> 1%</v>
      </c>
      <c r="R561" s="33" t="b">
        <f t="shared" si="83"/>
        <v>0</v>
      </c>
      <c r="S561" s="33" t="str">
        <f t="shared" si="84"/>
        <v>PASS</v>
      </c>
      <c r="T561" s="33" t="b">
        <f t="shared" si="85"/>
        <v>0</v>
      </c>
      <c r="U561" s="33" t="str">
        <f t="shared" si="86"/>
        <v>PASS</v>
      </c>
      <c r="V561" s="33">
        <f>IF(AND(VLOOKUP(I561,Measures!B:I,7,FALSE)="Y",U561="PASS"),'Point Values'!$B$2,0)</f>
        <v>1</v>
      </c>
      <c r="W561" s="33">
        <f>IF(AND(VLOOKUP(I561,Measures!B:I,8,FALSE)="Y",U561="PASS"),'Point Values'!$B$3,0)</f>
        <v>0</v>
      </c>
      <c r="X561" s="33">
        <f>IF(AND(SUM(V561:W561)=0,U561="PASS"),'Point Values'!$B$4,0)</f>
        <v>0</v>
      </c>
      <c r="Y561" s="33">
        <f>IF(AND(SUM(V561:X561)=0,P561="GT",O561&gt;VLOOKUP(I561,'IIS Wide Rates'!G:I,3,FALSE)),'Point Values'!$B$5,IF(AND(SUM(V561:X561)=0,P561="LT",O561&lt;VLOOKUP(I561,'IIS Wide Rates'!G:I,3,FALSE)),'Point Values'!$B$5,0))</f>
        <v>0</v>
      </c>
      <c r="Z561" s="33">
        <f t="shared" si="87"/>
        <v>1</v>
      </c>
    </row>
    <row r="562" spans="1:26" x14ac:dyDescent="0.25">
      <c r="A562" t="s">
        <v>148</v>
      </c>
      <c r="B562" t="s">
        <v>52</v>
      </c>
      <c r="C562" s="46">
        <v>0</v>
      </c>
      <c r="D562" s="46">
        <v>3157</v>
      </c>
      <c r="I562" s="33" t="str">
        <f>VLOOKUP(LEFT(J562,7),Measures!K:L,2,FALSE)</f>
        <v>2.17</v>
      </c>
      <c r="J562" s="33" t="str">
        <f t="shared" si="79"/>
        <v>MQE0309 - Vaccination CVX code is unrecognized</v>
      </c>
      <c r="K562" s="33" t="str">
        <f t="shared" si="80"/>
        <v>No EHR Specified</v>
      </c>
      <c r="L562" s="33">
        <f>VLOOKUP(K562,'EHR-Patient Count'!K:M,2,FALSE)</f>
        <v>537</v>
      </c>
      <c r="M562" s="33">
        <f>VLOOKUP(K562,'EHR-Patient Count'!K:M,3,FALSE)</f>
        <v>20</v>
      </c>
      <c r="N562" s="33">
        <f t="shared" si="81"/>
        <v>0</v>
      </c>
      <c r="O562" s="37">
        <f t="shared" si="82"/>
        <v>0</v>
      </c>
      <c r="P562" s="33" t="str">
        <f>VLOOKUP(LEFT(J562,7),Measures!K:V,12,FALSE)</f>
        <v>LT</v>
      </c>
      <c r="Q562" s="33" t="str">
        <f>VLOOKUP(LEFT(J562,7),Measures!K:W,13,FALSE)</f>
        <v xml:space="preserve"> 1%</v>
      </c>
      <c r="R562" s="33" t="b">
        <f t="shared" si="83"/>
        <v>0</v>
      </c>
      <c r="S562" s="33" t="str">
        <f t="shared" si="84"/>
        <v>PASS</v>
      </c>
      <c r="T562" s="33" t="b">
        <f t="shared" si="85"/>
        <v>0</v>
      </c>
      <c r="U562" s="33" t="str">
        <f t="shared" si="86"/>
        <v>PASS</v>
      </c>
      <c r="V562" s="33">
        <f>IF(AND(VLOOKUP(I562,Measures!B:I,7,FALSE)="Y",U562="PASS"),'Point Values'!$B$2,0)</f>
        <v>1</v>
      </c>
      <c r="W562" s="33">
        <f>IF(AND(VLOOKUP(I562,Measures!B:I,8,FALSE)="Y",U562="PASS"),'Point Values'!$B$3,0)</f>
        <v>0</v>
      </c>
      <c r="X562" s="33">
        <f>IF(AND(SUM(V562:W562)=0,U562="PASS"),'Point Values'!$B$4,0)</f>
        <v>0</v>
      </c>
      <c r="Y562" s="33">
        <f>IF(AND(SUM(V562:X562)=0,P562="GT",O562&gt;VLOOKUP(I562,'IIS Wide Rates'!G:I,3,FALSE)),'Point Values'!$B$5,IF(AND(SUM(V562:X562)=0,P562="LT",O562&lt;VLOOKUP(I562,'IIS Wide Rates'!G:I,3,FALSE)),'Point Values'!$B$5,0))</f>
        <v>0</v>
      </c>
      <c r="Z562" s="33">
        <f t="shared" si="87"/>
        <v>1</v>
      </c>
    </row>
    <row r="563" spans="1:26" x14ac:dyDescent="0.25">
      <c r="A563" t="s">
        <v>148</v>
      </c>
      <c r="B563" t="s">
        <v>1107</v>
      </c>
      <c r="C563" s="46">
        <v>0</v>
      </c>
      <c r="D563" s="46">
        <v>3062</v>
      </c>
      <c r="I563" s="33" t="str">
        <f>VLOOKUP(LEFT(J563,7),Measures!K:L,2,FALSE)</f>
        <v>2.17</v>
      </c>
      <c r="J563" s="33" t="str">
        <f t="shared" si="79"/>
        <v>MQE0309 - Vaccination CVX code is unrecognized</v>
      </c>
      <c r="K563" s="33" t="str">
        <f t="shared" si="80"/>
        <v>NetSmart MyEvolv</v>
      </c>
      <c r="L563" s="33">
        <f>VLOOKUP(K563,'EHR-Patient Count'!K:M,2,FALSE)</f>
        <v>1995</v>
      </c>
      <c r="M563" s="33">
        <f>VLOOKUP(K563,'EHR-Patient Count'!K:M,3,FALSE)</f>
        <v>8</v>
      </c>
      <c r="N563" s="33">
        <f t="shared" si="81"/>
        <v>0</v>
      </c>
      <c r="O563" s="37">
        <f t="shared" si="82"/>
        <v>0</v>
      </c>
      <c r="P563" s="33" t="str">
        <f>VLOOKUP(LEFT(J563,7),Measures!K:V,12,FALSE)</f>
        <v>LT</v>
      </c>
      <c r="Q563" s="33" t="str">
        <f>VLOOKUP(LEFT(J563,7),Measures!K:W,13,FALSE)</f>
        <v xml:space="preserve"> 1%</v>
      </c>
      <c r="R563" s="33" t="b">
        <f t="shared" si="83"/>
        <v>0</v>
      </c>
      <c r="S563" s="33" t="str">
        <f t="shared" si="84"/>
        <v>PASS</v>
      </c>
      <c r="T563" s="33" t="b">
        <f t="shared" si="85"/>
        <v>0</v>
      </c>
      <c r="U563" s="33" t="str">
        <f t="shared" si="86"/>
        <v>PASS</v>
      </c>
      <c r="V563" s="33">
        <f>IF(AND(VLOOKUP(I563,Measures!B:I,7,FALSE)="Y",U563="PASS"),'Point Values'!$B$2,0)</f>
        <v>1</v>
      </c>
      <c r="W563" s="33">
        <f>IF(AND(VLOOKUP(I563,Measures!B:I,8,FALSE)="Y",U563="PASS"),'Point Values'!$B$3,0)</f>
        <v>0</v>
      </c>
      <c r="X563" s="33">
        <f>IF(AND(SUM(V563:W563)=0,U563="PASS"),'Point Values'!$B$4,0)</f>
        <v>0</v>
      </c>
      <c r="Y563" s="33">
        <f>IF(AND(SUM(V563:X563)=0,P563="GT",O563&gt;VLOOKUP(I563,'IIS Wide Rates'!G:I,3,FALSE)),'Point Values'!$B$5,IF(AND(SUM(V563:X563)=0,P563="LT",O563&lt;VLOOKUP(I563,'IIS Wide Rates'!G:I,3,FALSE)),'Point Values'!$B$5,0))</f>
        <v>0</v>
      </c>
      <c r="Z563" s="33">
        <f t="shared" si="87"/>
        <v>1</v>
      </c>
    </row>
    <row r="564" spans="1:26" x14ac:dyDescent="0.25">
      <c r="A564" t="s">
        <v>148</v>
      </c>
      <c r="B564" t="s">
        <v>1104</v>
      </c>
      <c r="C564" s="46">
        <v>0</v>
      </c>
      <c r="D564" s="46">
        <v>129873</v>
      </c>
      <c r="I564" s="33" t="str">
        <f>VLOOKUP(LEFT(J564,7),Measures!K:L,2,FALSE)</f>
        <v>2.17</v>
      </c>
      <c r="J564" s="33" t="str">
        <f t="shared" si="79"/>
        <v>MQE0309 - Vaccination CVX code is unrecognized</v>
      </c>
      <c r="K564" s="33" t="str">
        <f t="shared" si="80"/>
        <v>Azalea Health EHR</v>
      </c>
      <c r="L564" s="33">
        <f>VLOOKUP(K564,'EHR-Patient Count'!K:M,2,FALSE)</f>
        <v>18286</v>
      </c>
      <c r="M564" s="33">
        <f>VLOOKUP(K564,'EHR-Patient Count'!K:M,3,FALSE)</f>
        <v>116</v>
      </c>
      <c r="N564" s="33">
        <f t="shared" si="81"/>
        <v>0</v>
      </c>
      <c r="O564" s="37">
        <f t="shared" si="82"/>
        <v>0</v>
      </c>
      <c r="P564" s="33" t="str">
        <f>VLOOKUP(LEFT(J564,7),Measures!K:V,12,FALSE)</f>
        <v>LT</v>
      </c>
      <c r="Q564" s="33" t="str">
        <f>VLOOKUP(LEFT(J564,7),Measures!K:W,13,FALSE)</f>
        <v xml:space="preserve"> 1%</v>
      </c>
      <c r="R564" s="33" t="b">
        <f t="shared" si="83"/>
        <v>0</v>
      </c>
      <c r="S564" s="33" t="str">
        <f t="shared" si="84"/>
        <v>PASS</v>
      </c>
      <c r="T564" s="33" t="b">
        <f t="shared" si="85"/>
        <v>0</v>
      </c>
      <c r="U564" s="33" t="str">
        <f t="shared" si="86"/>
        <v>PASS</v>
      </c>
      <c r="V564" s="33">
        <f>IF(AND(VLOOKUP(I564,Measures!B:I,7,FALSE)="Y",U564="PASS"),'Point Values'!$B$2,0)</f>
        <v>1</v>
      </c>
      <c r="W564" s="33">
        <f>IF(AND(VLOOKUP(I564,Measures!B:I,8,FALSE)="Y",U564="PASS"),'Point Values'!$B$3,0)</f>
        <v>0</v>
      </c>
      <c r="X564" s="33">
        <f>IF(AND(SUM(V564:W564)=0,U564="PASS"),'Point Values'!$B$4,0)</f>
        <v>0</v>
      </c>
      <c r="Y564" s="33">
        <f>IF(AND(SUM(V564:X564)=0,P564="GT",O564&gt;VLOOKUP(I564,'IIS Wide Rates'!G:I,3,FALSE)),'Point Values'!$B$5,IF(AND(SUM(V564:X564)=0,P564="LT",O564&lt;VLOOKUP(I564,'IIS Wide Rates'!G:I,3,FALSE)),'Point Values'!$B$5,0))</f>
        <v>0</v>
      </c>
      <c r="Z564" s="33">
        <f t="shared" si="87"/>
        <v>1</v>
      </c>
    </row>
    <row r="565" spans="1:26" x14ac:dyDescent="0.25">
      <c r="A565" t="s">
        <v>148</v>
      </c>
      <c r="B565" t="s">
        <v>1102</v>
      </c>
      <c r="C565" s="46">
        <v>0</v>
      </c>
      <c r="D565" s="46">
        <v>14714</v>
      </c>
      <c r="I565" s="33" t="str">
        <f>VLOOKUP(LEFT(J565,7),Measures!K:L,2,FALSE)</f>
        <v>2.17</v>
      </c>
      <c r="J565" s="33" t="str">
        <f t="shared" si="79"/>
        <v>MQE0309 - Vaccination CVX code is unrecognized</v>
      </c>
      <c r="K565" s="33" t="str">
        <f t="shared" si="80"/>
        <v>AdvancedMD EHR</v>
      </c>
      <c r="L565" s="33">
        <f>VLOOKUP(K565,'EHR-Patient Count'!K:M,2,FALSE)</f>
        <v>2221</v>
      </c>
      <c r="M565" s="33">
        <f>VLOOKUP(K565,'EHR-Patient Count'!K:M,3,FALSE)</f>
        <v>8</v>
      </c>
      <c r="N565" s="33">
        <f t="shared" si="81"/>
        <v>0</v>
      </c>
      <c r="O565" s="37">
        <f t="shared" si="82"/>
        <v>0</v>
      </c>
      <c r="P565" s="33" t="str">
        <f>VLOOKUP(LEFT(J565,7),Measures!K:V,12,FALSE)</f>
        <v>LT</v>
      </c>
      <c r="Q565" s="33" t="str">
        <f>VLOOKUP(LEFT(J565,7),Measures!K:W,13,FALSE)</f>
        <v xml:space="preserve"> 1%</v>
      </c>
      <c r="R565" s="33" t="b">
        <f t="shared" si="83"/>
        <v>0</v>
      </c>
      <c r="S565" s="33" t="str">
        <f t="shared" si="84"/>
        <v>PASS</v>
      </c>
      <c r="T565" s="33" t="b">
        <f t="shared" si="85"/>
        <v>0</v>
      </c>
      <c r="U565" s="33" t="str">
        <f t="shared" si="86"/>
        <v>PASS</v>
      </c>
      <c r="V565" s="33">
        <f>IF(AND(VLOOKUP(I565,Measures!B:I,7,FALSE)="Y",U565="PASS"),'Point Values'!$B$2,0)</f>
        <v>1</v>
      </c>
      <c r="W565" s="33">
        <f>IF(AND(VLOOKUP(I565,Measures!B:I,8,FALSE)="Y",U565="PASS"),'Point Values'!$B$3,0)</f>
        <v>0</v>
      </c>
      <c r="X565" s="33">
        <f>IF(AND(SUM(V565:W565)=0,U565="PASS"),'Point Values'!$B$4,0)</f>
        <v>0</v>
      </c>
      <c r="Y565" s="33">
        <f>IF(AND(SUM(V565:X565)=0,P565="GT",O565&gt;VLOOKUP(I565,'IIS Wide Rates'!G:I,3,FALSE)),'Point Values'!$B$5,IF(AND(SUM(V565:X565)=0,P565="LT",O565&lt;VLOOKUP(I565,'IIS Wide Rates'!G:I,3,FALSE)),'Point Values'!$B$5,0))</f>
        <v>0</v>
      </c>
      <c r="Z565" s="33">
        <f t="shared" si="87"/>
        <v>1</v>
      </c>
    </row>
    <row r="566" spans="1:26" x14ac:dyDescent="0.25">
      <c r="A566" t="s">
        <v>148</v>
      </c>
      <c r="B566" t="s">
        <v>1097</v>
      </c>
      <c r="C566" s="46">
        <v>0</v>
      </c>
      <c r="D566" s="46">
        <v>10603</v>
      </c>
      <c r="I566" s="33" t="str">
        <f>VLOOKUP(LEFT(J566,7),Measures!K:L,2,FALSE)</f>
        <v>2.17</v>
      </c>
      <c r="J566" s="33" t="str">
        <f t="shared" si="79"/>
        <v>MQE0309 - Vaccination CVX code is unrecognized</v>
      </c>
      <c r="K566" s="33" t="str">
        <f t="shared" si="80"/>
        <v>eClinicalWorks V12</v>
      </c>
      <c r="L566" s="33">
        <f>VLOOKUP(K566,'EHR-Patient Count'!K:M,2,FALSE)</f>
        <v>3490</v>
      </c>
      <c r="M566" s="33">
        <f>VLOOKUP(K566,'EHR-Patient Count'!K:M,3,FALSE)</f>
        <v>13</v>
      </c>
      <c r="N566" s="33">
        <f t="shared" si="81"/>
        <v>0</v>
      </c>
      <c r="O566" s="37">
        <f t="shared" si="82"/>
        <v>0</v>
      </c>
      <c r="P566" s="33" t="str">
        <f>VLOOKUP(LEFT(J566,7),Measures!K:V,12,FALSE)</f>
        <v>LT</v>
      </c>
      <c r="Q566" s="33" t="str">
        <f>VLOOKUP(LEFT(J566,7),Measures!K:W,13,FALSE)</f>
        <v xml:space="preserve"> 1%</v>
      </c>
      <c r="R566" s="33" t="b">
        <f t="shared" si="83"/>
        <v>0</v>
      </c>
      <c r="S566" s="33" t="str">
        <f t="shared" si="84"/>
        <v>PASS</v>
      </c>
      <c r="T566" s="33" t="b">
        <f t="shared" si="85"/>
        <v>0</v>
      </c>
      <c r="U566" s="33" t="str">
        <f t="shared" si="86"/>
        <v>PASS</v>
      </c>
      <c r="V566" s="33">
        <f>IF(AND(VLOOKUP(I566,Measures!B:I,7,FALSE)="Y",U566="PASS"),'Point Values'!$B$2,0)</f>
        <v>1</v>
      </c>
      <c r="W566" s="33">
        <f>IF(AND(VLOOKUP(I566,Measures!B:I,8,FALSE)="Y",U566="PASS"),'Point Values'!$B$3,0)</f>
        <v>0</v>
      </c>
      <c r="X566" s="33">
        <f>IF(AND(SUM(V566:W566)=0,U566="PASS"),'Point Values'!$B$4,0)</f>
        <v>0</v>
      </c>
      <c r="Y566" s="33">
        <f>IF(AND(SUM(V566:X566)=0,P566="GT",O566&gt;VLOOKUP(I566,'IIS Wide Rates'!G:I,3,FALSE)),'Point Values'!$B$5,IF(AND(SUM(V566:X566)=0,P566="LT",O566&lt;VLOOKUP(I566,'IIS Wide Rates'!G:I,3,FALSE)),'Point Values'!$B$5,0))</f>
        <v>0</v>
      </c>
      <c r="Z566" s="33">
        <f t="shared" si="87"/>
        <v>1</v>
      </c>
    </row>
    <row r="567" spans="1:26" x14ac:dyDescent="0.25">
      <c r="A567" t="s">
        <v>148</v>
      </c>
      <c r="B567" t="s">
        <v>1106</v>
      </c>
      <c r="C567" s="46">
        <v>0</v>
      </c>
      <c r="D567" s="46">
        <v>5209</v>
      </c>
      <c r="I567" s="33" t="str">
        <f>VLOOKUP(LEFT(J567,7),Measures!K:L,2,FALSE)</f>
        <v>2.17</v>
      </c>
      <c r="J567" s="33" t="str">
        <f t="shared" si="79"/>
        <v>MQE0309 - Vaccination CVX code is unrecognized</v>
      </c>
      <c r="K567" s="33" t="str">
        <f t="shared" si="80"/>
        <v>Experity EHR</v>
      </c>
      <c r="L567" s="33">
        <f>VLOOKUP(K567,'EHR-Patient Count'!K:M,2,FALSE)</f>
        <v>552</v>
      </c>
      <c r="M567" s="33">
        <f>VLOOKUP(K567,'EHR-Patient Count'!K:M,3,FALSE)</f>
        <v>5</v>
      </c>
      <c r="N567" s="33">
        <f t="shared" si="81"/>
        <v>0</v>
      </c>
      <c r="O567" s="37">
        <f t="shared" si="82"/>
        <v>0</v>
      </c>
      <c r="P567" s="33" t="str">
        <f>VLOOKUP(LEFT(J567,7),Measures!K:V,12,FALSE)</f>
        <v>LT</v>
      </c>
      <c r="Q567" s="33" t="str">
        <f>VLOOKUP(LEFT(J567,7),Measures!K:W,13,FALSE)</f>
        <v xml:space="preserve"> 1%</v>
      </c>
      <c r="R567" s="33" t="b">
        <f t="shared" si="83"/>
        <v>0</v>
      </c>
      <c r="S567" s="33" t="str">
        <f t="shared" si="84"/>
        <v>PASS</v>
      </c>
      <c r="T567" s="33" t="b">
        <f t="shared" si="85"/>
        <v>0</v>
      </c>
      <c r="U567" s="33" t="str">
        <f t="shared" si="86"/>
        <v>PASS</v>
      </c>
      <c r="V567" s="33">
        <f>IF(AND(VLOOKUP(I567,Measures!B:I,7,FALSE)="Y",U567="PASS"),'Point Values'!$B$2,0)</f>
        <v>1</v>
      </c>
      <c r="W567" s="33">
        <f>IF(AND(VLOOKUP(I567,Measures!B:I,8,FALSE)="Y",U567="PASS"),'Point Values'!$B$3,0)</f>
        <v>0</v>
      </c>
      <c r="X567" s="33">
        <f>IF(AND(SUM(V567:W567)=0,U567="PASS"),'Point Values'!$B$4,0)</f>
        <v>0</v>
      </c>
      <c r="Y567" s="33">
        <f>IF(AND(SUM(V567:X567)=0,P567="GT",O567&gt;VLOOKUP(I567,'IIS Wide Rates'!G:I,3,FALSE)),'Point Values'!$B$5,IF(AND(SUM(V567:X567)=0,P567="LT",O567&lt;VLOOKUP(I567,'IIS Wide Rates'!G:I,3,FALSE)),'Point Values'!$B$5,0))</f>
        <v>0</v>
      </c>
      <c r="Z567" s="33">
        <f t="shared" si="87"/>
        <v>1</v>
      </c>
    </row>
    <row r="568" spans="1:26" x14ac:dyDescent="0.25">
      <c r="A568" t="s">
        <v>148</v>
      </c>
      <c r="B568" t="s">
        <v>1109</v>
      </c>
      <c r="C568" s="46">
        <v>0</v>
      </c>
      <c r="D568" s="46">
        <v>888</v>
      </c>
      <c r="I568" s="33" t="str">
        <f>VLOOKUP(LEFT(J568,7),Measures!K:L,2,FALSE)</f>
        <v>2.17</v>
      </c>
      <c r="J568" s="33" t="str">
        <f t="shared" si="79"/>
        <v>MQE0309 - Vaccination CVX code is unrecognized</v>
      </c>
      <c r="K568" s="33" t="str">
        <f t="shared" si="80"/>
        <v>OpenEMR (Open Source)</v>
      </c>
      <c r="L568" s="33">
        <f>VLOOKUP(K568,'EHR-Patient Count'!K:M,2,FALSE)</f>
        <v>85</v>
      </c>
      <c r="M568" s="33">
        <f>VLOOKUP(K568,'EHR-Patient Count'!K:M,3,FALSE)</f>
        <v>4</v>
      </c>
      <c r="N568" s="33">
        <f t="shared" si="81"/>
        <v>0</v>
      </c>
      <c r="O568" s="37">
        <f t="shared" si="82"/>
        <v>0</v>
      </c>
      <c r="P568" s="33" t="str">
        <f>VLOOKUP(LEFT(J568,7),Measures!K:V,12,FALSE)</f>
        <v>LT</v>
      </c>
      <c r="Q568" s="33" t="str">
        <f>VLOOKUP(LEFT(J568,7),Measures!K:W,13,FALSE)</f>
        <v xml:space="preserve"> 1%</v>
      </c>
      <c r="R568" s="33" t="b">
        <f t="shared" si="83"/>
        <v>0</v>
      </c>
      <c r="S568" s="33" t="str">
        <f t="shared" si="84"/>
        <v>PASS</v>
      </c>
      <c r="T568" s="33" t="b">
        <f t="shared" si="85"/>
        <v>0</v>
      </c>
      <c r="U568" s="33" t="str">
        <f t="shared" si="86"/>
        <v>PASS</v>
      </c>
      <c r="V568" s="33">
        <f>IF(AND(VLOOKUP(I568,Measures!B:I,7,FALSE)="Y",U568="PASS"),'Point Values'!$B$2,0)</f>
        <v>1</v>
      </c>
      <c r="W568" s="33">
        <f>IF(AND(VLOOKUP(I568,Measures!B:I,8,FALSE)="Y",U568="PASS"),'Point Values'!$B$3,0)</f>
        <v>0</v>
      </c>
      <c r="X568" s="33">
        <f>IF(AND(SUM(V568:W568)=0,U568="PASS"),'Point Values'!$B$4,0)</f>
        <v>0</v>
      </c>
      <c r="Y568" s="33">
        <f>IF(AND(SUM(V568:X568)=0,P568="GT",O568&gt;VLOOKUP(I568,'IIS Wide Rates'!G:I,3,FALSE)),'Point Values'!$B$5,IF(AND(SUM(V568:X568)=0,P568="LT",O568&lt;VLOOKUP(I568,'IIS Wide Rates'!G:I,3,FALSE)),'Point Values'!$B$5,0))</f>
        <v>0</v>
      </c>
      <c r="Z568" s="33">
        <f t="shared" si="87"/>
        <v>1</v>
      </c>
    </row>
    <row r="569" spans="1:26" x14ac:dyDescent="0.25">
      <c r="A569" t="s">
        <v>148</v>
      </c>
      <c r="B569" t="s">
        <v>1096</v>
      </c>
      <c r="C569" s="46">
        <v>0</v>
      </c>
      <c r="D569" s="46">
        <v>23620</v>
      </c>
      <c r="I569" s="33" t="str">
        <f>VLOOKUP(LEFT(J569,7),Measures!K:L,2,FALSE)</f>
        <v>2.17</v>
      </c>
      <c r="J569" s="33" t="str">
        <f t="shared" si="79"/>
        <v>MQE0309 - Vaccination CVX code is unrecognized</v>
      </c>
      <c r="K569" s="33" t="str">
        <f t="shared" si="80"/>
        <v>Athems Clinicals</v>
      </c>
      <c r="L569" s="33">
        <f>VLOOKUP(K569,'EHR-Patient Count'!K:M,2,FALSE)</f>
        <v>3619</v>
      </c>
      <c r="M569" s="33">
        <f>VLOOKUP(K569,'EHR-Patient Count'!K:M,3,FALSE)</f>
        <v>8</v>
      </c>
      <c r="N569" s="33">
        <f t="shared" si="81"/>
        <v>0</v>
      </c>
      <c r="O569" s="37">
        <f t="shared" si="82"/>
        <v>0</v>
      </c>
      <c r="P569" s="33" t="str">
        <f>VLOOKUP(LEFT(J569,7),Measures!K:V,12,FALSE)</f>
        <v>LT</v>
      </c>
      <c r="Q569" s="33" t="str">
        <f>VLOOKUP(LEFT(J569,7),Measures!K:W,13,FALSE)</f>
        <v xml:space="preserve"> 1%</v>
      </c>
      <c r="R569" s="33" t="b">
        <f t="shared" si="83"/>
        <v>0</v>
      </c>
      <c r="S569" s="33" t="str">
        <f t="shared" si="84"/>
        <v>PASS</v>
      </c>
      <c r="T569" s="33" t="b">
        <f t="shared" si="85"/>
        <v>0</v>
      </c>
      <c r="U569" s="33" t="str">
        <f t="shared" si="86"/>
        <v>PASS</v>
      </c>
      <c r="V569" s="33">
        <f>IF(AND(VLOOKUP(I569,Measures!B:I,7,FALSE)="Y",U569="PASS"),'Point Values'!$B$2,0)</f>
        <v>1</v>
      </c>
      <c r="W569" s="33">
        <f>IF(AND(VLOOKUP(I569,Measures!B:I,8,FALSE)="Y",U569="PASS"),'Point Values'!$B$3,0)</f>
        <v>0</v>
      </c>
      <c r="X569" s="33">
        <f>IF(AND(SUM(V569:W569)=0,U569="PASS"),'Point Values'!$B$4,0)</f>
        <v>0</v>
      </c>
      <c r="Y569" s="33">
        <f>IF(AND(SUM(V569:X569)=0,P569="GT",O569&gt;VLOOKUP(I569,'IIS Wide Rates'!G:I,3,FALSE)),'Point Values'!$B$5,IF(AND(SUM(V569:X569)=0,P569="LT",O569&lt;VLOOKUP(I569,'IIS Wide Rates'!G:I,3,FALSE)),'Point Values'!$B$5,0))</f>
        <v>0</v>
      </c>
      <c r="Z569" s="33">
        <f t="shared" si="87"/>
        <v>1</v>
      </c>
    </row>
    <row r="570" spans="1:26" x14ac:dyDescent="0.25">
      <c r="A570" t="s">
        <v>148</v>
      </c>
      <c r="B570" t="s">
        <v>1100</v>
      </c>
      <c r="C570" s="46">
        <v>0</v>
      </c>
      <c r="D570" s="46">
        <v>1127</v>
      </c>
      <c r="I570" s="33" t="str">
        <f>VLOOKUP(LEFT(J570,7),Measures!K:L,2,FALSE)</f>
        <v>2.17</v>
      </c>
      <c r="J570" s="33" t="str">
        <f t="shared" si="79"/>
        <v>MQE0309 - Vaccination CVX code is unrecognized</v>
      </c>
      <c r="K570" s="33" t="str">
        <f t="shared" si="80"/>
        <v>MEDITECH Expanse</v>
      </c>
      <c r="L570" s="33">
        <f>VLOOKUP(K570,'EHR-Patient Count'!K:M,2,FALSE)</f>
        <v>104</v>
      </c>
      <c r="M570" s="33">
        <f>VLOOKUP(K570,'EHR-Patient Count'!K:M,3,FALSE)</f>
        <v>3</v>
      </c>
      <c r="N570" s="33">
        <f t="shared" si="81"/>
        <v>0</v>
      </c>
      <c r="O570" s="37">
        <f t="shared" si="82"/>
        <v>0</v>
      </c>
      <c r="P570" s="33" t="str">
        <f>VLOOKUP(LEFT(J570,7),Measures!K:V,12,FALSE)</f>
        <v>LT</v>
      </c>
      <c r="Q570" s="33" t="str">
        <f>VLOOKUP(LEFT(J570,7),Measures!K:W,13,FALSE)</f>
        <v xml:space="preserve"> 1%</v>
      </c>
      <c r="R570" s="33" t="b">
        <f t="shared" si="83"/>
        <v>0</v>
      </c>
      <c r="S570" s="33" t="str">
        <f t="shared" si="84"/>
        <v>PASS</v>
      </c>
      <c r="T570" s="33" t="b">
        <f t="shared" si="85"/>
        <v>0</v>
      </c>
      <c r="U570" s="33" t="str">
        <f t="shared" si="86"/>
        <v>PASS</v>
      </c>
      <c r="V570" s="33">
        <f>IF(AND(VLOOKUP(I570,Measures!B:I,7,FALSE)="Y",U570="PASS"),'Point Values'!$B$2,0)</f>
        <v>1</v>
      </c>
      <c r="W570" s="33">
        <f>IF(AND(VLOOKUP(I570,Measures!B:I,8,FALSE)="Y",U570="PASS"),'Point Values'!$B$3,0)</f>
        <v>0</v>
      </c>
      <c r="X570" s="33">
        <f>IF(AND(SUM(V570:W570)=0,U570="PASS"),'Point Values'!$B$4,0)</f>
        <v>0</v>
      </c>
      <c r="Y570" s="33">
        <f>IF(AND(SUM(V570:X570)=0,P570="GT",O570&gt;VLOOKUP(I570,'IIS Wide Rates'!G:I,3,FALSE)),'Point Values'!$B$5,IF(AND(SUM(V570:X570)=0,P570="LT",O570&lt;VLOOKUP(I570,'IIS Wide Rates'!G:I,3,FALSE)),'Point Values'!$B$5,0))</f>
        <v>0</v>
      </c>
      <c r="Z570" s="33">
        <f t="shared" si="87"/>
        <v>1</v>
      </c>
    </row>
    <row r="571" spans="1:26" x14ac:dyDescent="0.25">
      <c r="A571" t="s">
        <v>148</v>
      </c>
      <c r="B571" t="s">
        <v>1103</v>
      </c>
      <c r="C571" s="46">
        <v>0</v>
      </c>
      <c r="D571" s="46">
        <v>1701</v>
      </c>
      <c r="I571" s="33" t="str">
        <f>VLOOKUP(LEFT(J571,7),Measures!K:L,2,FALSE)</f>
        <v>2.17</v>
      </c>
      <c r="J571" s="33" t="str">
        <f t="shared" si="79"/>
        <v>MQE0309 - Vaccination CVX code is unrecognized</v>
      </c>
      <c r="K571" s="33" t="str">
        <f t="shared" si="80"/>
        <v>DrChrono EHR</v>
      </c>
      <c r="L571" s="33">
        <f>VLOOKUP(K571,'EHR-Patient Count'!K:M,2,FALSE)</f>
        <v>146</v>
      </c>
      <c r="M571" s="33">
        <f>VLOOKUP(K571,'EHR-Patient Count'!K:M,3,FALSE)</f>
        <v>3</v>
      </c>
      <c r="N571" s="33">
        <f t="shared" si="81"/>
        <v>0</v>
      </c>
      <c r="O571" s="37">
        <f t="shared" si="82"/>
        <v>0</v>
      </c>
      <c r="P571" s="33" t="str">
        <f>VLOOKUP(LEFT(J571,7),Measures!K:V,12,FALSE)</f>
        <v>LT</v>
      </c>
      <c r="Q571" s="33" t="str">
        <f>VLOOKUP(LEFT(J571,7),Measures!K:W,13,FALSE)</f>
        <v xml:space="preserve"> 1%</v>
      </c>
      <c r="R571" s="33" t="b">
        <f t="shared" si="83"/>
        <v>0</v>
      </c>
      <c r="S571" s="33" t="str">
        <f t="shared" si="84"/>
        <v>PASS</v>
      </c>
      <c r="T571" s="33" t="b">
        <f t="shared" si="85"/>
        <v>0</v>
      </c>
      <c r="U571" s="33" t="str">
        <f t="shared" si="86"/>
        <v>PASS</v>
      </c>
      <c r="V571" s="33">
        <f>IF(AND(VLOOKUP(I571,Measures!B:I,7,FALSE)="Y",U571="PASS"),'Point Values'!$B$2,0)</f>
        <v>1</v>
      </c>
      <c r="W571" s="33">
        <f>IF(AND(VLOOKUP(I571,Measures!B:I,8,FALSE)="Y",U571="PASS"),'Point Values'!$B$3,0)</f>
        <v>0</v>
      </c>
      <c r="X571" s="33">
        <f>IF(AND(SUM(V571:W571)=0,U571="PASS"),'Point Values'!$B$4,0)</f>
        <v>0</v>
      </c>
      <c r="Y571" s="33">
        <f>IF(AND(SUM(V571:X571)=0,P571="GT",O571&gt;VLOOKUP(I571,'IIS Wide Rates'!G:I,3,FALSE)),'Point Values'!$B$5,IF(AND(SUM(V571:X571)=0,P571="LT",O571&lt;VLOOKUP(I571,'IIS Wide Rates'!G:I,3,FALSE)),'Point Values'!$B$5,0))</f>
        <v>0</v>
      </c>
      <c r="Z571" s="33">
        <f t="shared" si="87"/>
        <v>1</v>
      </c>
    </row>
    <row r="572" spans="1:26" x14ac:dyDescent="0.25">
      <c r="A572" t="s">
        <v>148</v>
      </c>
      <c r="B572" t="s">
        <v>1108</v>
      </c>
      <c r="C572" s="46">
        <v>0</v>
      </c>
      <c r="D572" s="46">
        <v>262</v>
      </c>
      <c r="I572" s="33" t="str">
        <f>VLOOKUP(LEFT(J572,7),Measures!K:L,2,FALSE)</f>
        <v>2.17</v>
      </c>
      <c r="J572" s="33" t="str">
        <f t="shared" si="79"/>
        <v>MQE0309 - Vaccination CVX code is unrecognized</v>
      </c>
      <c r="K572" s="33" t="str">
        <f t="shared" si="80"/>
        <v>MatrixCare EHR</v>
      </c>
      <c r="L572" s="33">
        <f>VLOOKUP(K572,'EHR-Patient Count'!K:M,2,FALSE)</f>
        <v>55</v>
      </c>
      <c r="M572" s="33">
        <f>VLOOKUP(K572,'EHR-Patient Count'!K:M,3,FALSE)</f>
        <v>5</v>
      </c>
      <c r="N572" s="33">
        <f t="shared" si="81"/>
        <v>0</v>
      </c>
      <c r="O572" s="37">
        <f t="shared" si="82"/>
        <v>0</v>
      </c>
      <c r="P572" s="33" t="str">
        <f>VLOOKUP(LEFT(J572,7),Measures!K:V,12,FALSE)</f>
        <v>LT</v>
      </c>
      <c r="Q572" s="33" t="str">
        <f>VLOOKUP(LEFT(J572,7),Measures!K:W,13,FALSE)</f>
        <v xml:space="preserve"> 1%</v>
      </c>
      <c r="R572" s="33" t="b">
        <f t="shared" si="83"/>
        <v>0</v>
      </c>
      <c r="S572" s="33" t="str">
        <f t="shared" si="84"/>
        <v>PASS</v>
      </c>
      <c r="T572" s="33" t="b">
        <f t="shared" si="85"/>
        <v>0</v>
      </c>
      <c r="U572" s="33" t="str">
        <f t="shared" si="86"/>
        <v>PASS</v>
      </c>
      <c r="V572" s="33">
        <f>IF(AND(VLOOKUP(I572,Measures!B:I,7,FALSE)="Y",U572="PASS"),'Point Values'!$B$2,0)</f>
        <v>1</v>
      </c>
      <c r="W572" s="33">
        <f>IF(AND(VLOOKUP(I572,Measures!B:I,8,FALSE)="Y",U572="PASS"),'Point Values'!$B$3,0)</f>
        <v>0</v>
      </c>
      <c r="X572" s="33">
        <f>IF(AND(SUM(V572:W572)=0,U572="PASS"),'Point Values'!$B$4,0)</f>
        <v>0</v>
      </c>
      <c r="Y572" s="33">
        <f>IF(AND(SUM(V572:X572)=0,P572="GT",O572&gt;VLOOKUP(I572,'IIS Wide Rates'!G:I,3,FALSE)),'Point Values'!$B$5,IF(AND(SUM(V572:X572)=0,P572="LT",O572&lt;VLOOKUP(I572,'IIS Wide Rates'!G:I,3,FALSE)),'Point Values'!$B$5,0))</f>
        <v>0</v>
      </c>
      <c r="Z572" s="33">
        <f t="shared" si="87"/>
        <v>1</v>
      </c>
    </row>
    <row r="573" spans="1:26" x14ac:dyDescent="0.25">
      <c r="A573" t="s">
        <v>148</v>
      </c>
      <c r="B573" t="s">
        <v>1099</v>
      </c>
      <c r="C573" s="46">
        <v>0</v>
      </c>
      <c r="D573" s="46">
        <v>2617</v>
      </c>
      <c r="I573" s="33" t="str">
        <f>VLOOKUP(LEFT(J573,7),Measures!K:L,2,FALSE)</f>
        <v>2.17</v>
      </c>
      <c r="J573" s="33" t="str">
        <f t="shared" si="79"/>
        <v>MQE0309 - Vaccination CVX code is unrecognized</v>
      </c>
      <c r="K573" s="33" t="str">
        <f t="shared" si="80"/>
        <v>Veradigm EHR (formerly Allscripts)</v>
      </c>
      <c r="L573" s="33">
        <f>VLOOKUP(K573,'EHR-Patient Count'!K:M,2,FALSE)</f>
        <v>369</v>
      </c>
      <c r="M573" s="33">
        <f>VLOOKUP(K573,'EHR-Patient Count'!K:M,3,FALSE)</f>
        <v>13</v>
      </c>
      <c r="N573" s="33">
        <f t="shared" si="81"/>
        <v>0</v>
      </c>
      <c r="O573" s="37">
        <f t="shared" si="82"/>
        <v>0</v>
      </c>
      <c r="P573" s="33" t="str">
        <f>VLOOKUP(LEFT(J573,7),Measures!K:V,12,FALSE)</f>
        <v>LT</v>
      </c>
      <c r="Q573" s="33" t="str">
        <f>VLOOKUP(LEFT(J573,7),Measures!K:W,13,FALSE)</f>
        <v xml:space="preserve"> 1%</v>
      </c>
      <c r="R573" s="33" t="b">
        <f t="shared" si="83"/>
        <v>0</v>
      </c>
      <c r="S573" s="33" t="str">
        <f t="shared" si="84"/>
        <v>PASS</v>
      </c>
      <c r="T573" s="33" t="b">
        <f t="shared" si="85"/>
        <v>0</v>
      </c>
      <c r="U573" s="33" t="str">
        <f t="shared" si="86"/>
        <v>PASS</v>
      </c>
      <c r="V573" s="33">
        <f>IF(AND(VLOOKUP(I573,Measures!B:I,7,FALSE)="Y",U573="PASS"),'Point Values'!$B$2,0)</f>
        <v>1</v>
      </c>
      <c r="W573" s="33">
        <f>IF(AND(VLOOKUP(I573,Measures!B:I,8,FALSE)="Y",U573="PASS"),'Point Values'!$B$3,0)</f>
        <v>0</v>
      </c>
      <c r="X573" s="33">
        <f>IF(AND(SUM(V573:W573)=0,U573="PASS"),'Point Values'!$B$4,0)</f>
        <v>0</v>
      </c>
      <c r="Y573" s="33">
        <f>IF(AND(SUM(V573:X573)=0,P573="GT",O573&gt;VLOOKUP(I573,'IIS Wide Rates'!G:I,3,FALSE)),'Point Values'!$B$5,IF(AND(SUM(V573:X573)=0,P573="LT",O573&lt;VLOOKUP(I573,'IIS Wide Rates'!G:I,3,FALSE)),'Point Values'!$B$5,0))</f>
        <v>0</v>
      </c>
      <c r="Z573" s="33">
        <f t="shared" si="87"/>
        <v>1</v>
      </c>
    </row>
    <row r="574" spans="1:26" x14ac:dyDescent="0.25">
      <c r="A574" t="s">
        <v>148</v>
      </c>
      <c r="B574" t="s">
        <v>1095</v>
      </c>
      <c r="C574" s="46">
        <v>0</v>
      </c>
      <c r="D574" s="46">
        <v>64</v>
      </c>
      <c r="I574" s="33" t="str">
        <f>VLOOKUP(LEFT(J574,7),Measures!K:L,2,FALSE)</f>
        <v>2.17</v>
      </c>
      <c r="J574" s="33" t="str">
        <f t="shared" si="79"/>
        <v>MQE0309 - Vaccination CVX code is unrecognized</v>
      </c>
      <c r="K574" s="33" t="str">
        <f t="shared" si="80"/>
        <v>Epic Systems (EpicCare)</v>
      </c>
      <c r="L574" s="33">
        <f>VLOOKUP(K574,'EHR-Patient Count'!K:M,2,FALSE)</f>
        <v>14</v>
      </c>
      <c r="M574" s="33">
        <f>VLOOKUP(K574,'EHR-Patient Count'!K:M,3,FALSE)</f>
        <v>1</v>
      </c>
      <c r="N574" s="33">
        <f t="shared" si="81"/>
        <v>0</v>
      </c>
      <c r="O574" s="37">
        <f t="shared" si="82"/>
        <v>0</v>
      </c>
      <c r="P574" s="33" t="str">
        <f>VLOOKUP(LEFT(J574,7),Measures!K:V,12,FALSE)</f>
        <v>LT</v>
      </c>
      <c r="Q574" s="33" t="str">
        <f>VLOOKUP(LEFT(J574,7),Measures!K:W,13,FALSE)</f>
        <v xml:space="preserve"> 1%</v>
      </c>
      <c r="R574" s="33" t="b">
        <f t="shared" si="83"/>
        <v>0</v>
      </c>
      <c r="S574" s="33" t="str">
        <f t="shared" si="84"/>
        <v>PASS</v>
      </c>
      <c r="T574" s="33" t="b">
        <f t="shared" si="85"/>
        <v>0</v>
      </c>
      <c r="U574" s="33" t="str">
        <f t="shared" si="86"/>
        <v>PASS</v>
      </c>
      <c r="V574" s="33">
        <f>IF(AND(VLOOKUP(I574,Measures!B:I,7,FALSE)="Y",U574="PASS"),'Point Values'!$B$2,0)</f>
        <v>1</v>
      </c>
      <c r="W574" s="33">
        <f>IF(AND(VLOOKUP(I574,Measures!B:I,8,FALSE)="Y",U574="PASS"),'Point Values'!$B$3,0)</f>
        <v>0</v>
      </c>
      <c r="X574" s="33">
        <f>IF(AND(SUM(V574:W574)=0,U574="PASS"),'Point Values'!$B$4,0)</f>
        <v>0</v>
      </c>
      <c r="Y574" s="33">
        <f>IF(AND(SUM(V574:X574)=0,P574="GT",O574&gt;VLOOKUP(I574,'IIS Wide Rates'!G:I,3,FALSE)),'Point Values'!$B$5,IF(AND(SUM(V574:X574)=0,P574="LT",O574&lt;VLOOKUP(I574,'IIS Wide Rates'!G:I,3,FALSE)),'Point Values'!$B$5,0))</f>
        <v>0</v>
      </c>
      <c r="Z574" s="33">
        <f t="shared" si="87"/>
        <v>1</v>
      </c>
    </row>
    <row r="575" spans="1:26" x14ac:dyDescent="0.25">
      <c r="A575" t="s">
        <v>148</v>
      </c>
      <c r="B575" t="s">
        <v>1098</v>
      </c>
      <c r="C575" s="46">
        <v>0</v>
      </c>
      <c r="D575" s="46">
        <v>25</v>
      </c>
      <c r="I575" s="33" t="str">
        <f>VLOOKUP(LEFT(J575,7),Measures!K:L,2,FALSE)</f>
        <v>2.17</v>
      </c>
      <c r="J575" s="33" t="str">
        <f t="shared" si="79"/>
        <v>MQE0309 - Vaccination CVX code is unrecognized</v>
      </c>
      <c r="K575" s="33" t="str">
        <f t="shared" si="80"/>
        <v>NextGen Enterprise EHR</v>
      </c>
      <c r="L575" s="33">
        <f>VLOOKUP(K575,'EHR-Patient Count'!K:M,2,FALSE)</f>
        <v>5</v>
      </c>
      <c r="M575" s="33">
        <f>VLOOKUP(K575,'EHR-Patient Count'!K:M,3,FALSE)</f>
        <v>2</v>
      </c>
      <c r="N575" s="33">
        <f t="shared" si="81"/>
        <v>0</v>
      </c>
      <c r="O575" s="37">
        <f t="shared" si="82"/>
        <v>0</v>
      </c>
      <c r="P575" s="33" t="str">
        <f>VLOOKUP(LEFT(J575,7),Measures!K:V,12,FALSE)</f>
        <v>LT</v>
      </c>
      <c r="Q575" s="33" t="str">
        <f>VLOOKUP(LEFT(J575,7),Measures!K:W,13,FALSE)</f>
        <v xml:space="preserve"> 1%</v>
      </c>
      <c r="R575" s="33" t="b">
        <f t="shared" si="83"/>
        <v>0</v>
      </c>
      <c r="S575" s="33" t="str">
        <f t="shared" si="84"/>
        <v>PASS</v>
      </c>
      <c r="T575" s="33" t="b">
        <f t="shared" si="85"/>
        <v>0</v>
      </c>
      <c r="U575" s="33" t="str">
        <f t="shared" si="86"/>
        <v>PASS</v>
      </c>
      <c r="V575" s="33">
        <f>IF(AND(VLOOKUP(I575,Measures!B:I,7,FALSE)="Y",U575="PASS"),'Point Values'!$B$2,0)</f>
        <v>1</v>
      </c>
      <c r="W575" s="33">
        <f>IF(AND(VLOOKUP(I575,Measures!B:I,8,FALSE)="Y",U575="PASS"),'Point Values'!$B$3,0)</f>
        <v>0</v>
      </c>
      <c r="X575" s="33">
        <f>IF(AND(SUM(V575:W575)=0,U575="PASS"),'Point Values'!$B$4,0)</f>
        <v>0</v>
      </c>
      <c r="Y575" s="33">
        <f>IF(AND(SUM(V575:X575)=0,P575="GT",O575&gt;VLOOKUP(I575,'IIS Wide Rates'!G:I,3,FALSE)),'Point Values'!$B$5,IF(AND(SUM(V575:X575)=0,P575="LT",O575&lt;VLOOKUP(I575,'IIS Wide Rates'!G:I,3,FALSE)),'Point Values'!$B$5,0))</f>
        <v>0</v>
      </c>
      <c r="Z575" s="33">
        <f t="shared" si="87"/>
        <v>1</v>
      </c>
    </row>
    <row r="576" spans="1:26" x14ac:dyDescent="0.25">
      <c r="A576" t="s">
        <v>148</v>
      </c>
      <c r="B576" t="s">
        <v>1101</v>
      </c>
      <c r="C576" s="46">
        <v>0</v>
      </c>
      <c r="D576" s="46">
        <v>39</v>
      </c>
      <c r="I576" s="33" t="str">
        <f>VLOOKUP(LEFT(J576,7),Measures!K:L,2,FALSE)</f>
        <v>2.17</v>
      </c>
      <c r="J576" s="33" t="str">
        <f t="shared" si="79"/>
        <v>MQE0309 - Vaccination CVX code is unrecognized</v>
      </c>
      <c r="K576" s="33" t="str">
        <f t="shared" si="80"/>
        <v>Greenway Health (Prime Suite)</v>
      </c>
      <c r="L576" s="33">
        <f>VLOOKUP(K576,'EHR-Patient Count'!K:M,2,FALSE)</f>
        <v>9</v>
      </c>
      <c r="M576" s="33">
        <f>VLOOKUP(K576,'EHR-Patient Count'!K:M,3,FALSE)</f>
        <v>1</v>
      </c>
      <c r="N576" s="33">
        <f t="shared" si="81"/>
        <v>0</v>
      </c>
      <c r="O576" s="37">
        <f t="shared" si="82"/>
        <v>0</v>
      </c>
      <c r="P576" s="33" t="str">
        <f>VLOOKUP(LEFT(J576,7),Measures!K:V,12,FALSE)</f>
        <v>LT</v>
      </c>
      <c r="Q576" s="33" t="str">
        <f>VLOOKUP(LEFT(J576,7),Measures!K:W,13,FALSE)</f>
        <v xml:space="preserve"> 1%</v>
      </c>
      <c r="R576" s="33" t="b">
        <f t="shared" si="83"/>
        <v>0</v>
      </c>
      <c r="S576" s="33" t="str">
        <f t="shared" si="84"/>
        <v>PASS</v>
      </c>
      <c r="T576" s="33" t="b">
        <f t="shared" si="85"/>
        <v>0</v>
      </c>
      <c r="U576" s="33" t="str">
        <f t="shared" si="86"/>
        <v>PASS</v>
      </c>
      <c r="V576" s="33">
        <f>IF(AND(VLOOKUP(I576,Measures!B:I,7,FALSE)="Y",U576="PASS"),'Point Values'!$B$2,0)</f>
        <v>1</v>
      </c>
      <c r="W576" s="33">
        <f>IF(AND(VLOOKUP(I576,Measures!B:I,8,FALSE)="Y",U576="PASS"),'Point Values'!$B$3,0)</f>
        <v>0</v>
      </c>
      <c r="X576" s="33">
        <f>IF(AND(SUM(V576:W576)=0,U576="PASS"),'Point Values'!$B$4,0)</f>
        <v>0</v>
      </c>
      <c r="Y576" s="33">
        <f>IF(AND(SUM(V576:X576)=0,P576="GT",O576&gt;VLOOKUP(I576,'IIS Wide Rates'!G:I,3,FALSE)),'Point Values'!$B$5,IF(AND(SUM(V576:X576)=0,P576="LT",O576&lt;VLOOKUP(I576,'IIS Wide Rates'!G:I,3,FALSE)),'Point Values'!$B$5,0))</f>
        <v>0</v>
      </c>
      <c r="Z576" s="33">
        <f t="shared" si="87"/>
        <v>1</v>
      </c>
    </row>
    <row r="577" spans="1:26" x14ac:dyDescent="0.25">
      <c r="A577" t="s">
        <v>148</v>
      </c>
      <c r="B577" t="s">
        <v>1105</v>
      </c>
      <c r="C577" s="46">
        <v>0</v>
      </c>
      <c r="D577" s="46">
        <v>3</v>
      </c>
      <c r="I577" s="33" t="str">
        <f>VLOOKUP(LEFT(J577,7),Measures!K:L,2,FALSE)</f>
        <v>2.17</v>
      </c>
      <c r="J577" s="33" t="str">
        <f t="shared" ref="J577:J640" si="88">A577</f>
        <v>MQE0309 - Vaccination CVX code is unrecognized</v>
      </c>
      <c r="K577" s="33" t="str">
        <f t="shared" ref="K577:K640" si="89">B577</f>
        <v>CompuGroup Medical (CGM APRIMA)</v>
      </c>
      <c r="L577" s="33">
        <f>VLOOKUP(K577,'EHR-Patient Count'!K:M,2,FALSE)</f>
        <v>2</v>
      </c>
      <c r="M577" s="33">
        <f>VLOOKUP(K577,'EHR-Patient Count'!K:M,3,FALSE)</f>
        <v>1</v>
      </c>
      <c r="N577" s="33">
        <f t="shared" si="81"/>
        <v>0</v>
      </c>
      <c r="O577" s="37">
        <f t="shared" si="82"/>
        <v>0</v>
      </c>
      <c r="P577" s="33" t="str">
        <f>VLOOKUP(LEFT(J577,7),Measures!K:V,12,FALSE)</f>
        <v>LT</v>
      </c>
      <c r="Q577" s="33" t="str">
        <f>VLOOKUP(LEFT(J577,7),Measures!K:W,13,FALSE)</f>
        <v xml:space="preserve"> 1%</v>
      </c>
      <c r="R577" s="33" t="b">
        <f t="shared" si="83"/>
        <v>0</v>
      </c>
      <c r="S577" s="33" t="str">
        <f t="shared" si="84"/>
        <v>PASS</v>
      </c>
      <c r="T577" s="33" t="b">
        <f t="shared" si="85"/>
        <v>0</v>
      </c>
      <c r="U577" s="33" t="str">
        <f t="shared" si="86"/>
        <v>PASS</v>
      </c>
      <c r="V577" s="33">
        <f>IF(AND(VLOOKUP(I577,Measures!B:I,7,FALSE)="Y",U577="PASS"),'Point Values'!$B$2,0)</f>
        <v>1</v>
      </c>
      <c r="W577" s="33">
        <f>IF(AND(VLOOKUP(I577,Measures!B:I,8,FALSE)="Y",U577="PASS"),'Point Values'!$B$3,0)</f>
        <v>0</v>
      </c>
      <c r="X577" s="33">
        <f>IF(AND(SUM(V577:W577)=0,U577="PASS"),'Point Values'!$B$4,0)</f>
        <v>0</v>
      </c>
      <c r="Y577" s="33">
        <f>IF(AND(SUM(V577:X577)=0,P577="GT",O577&gt;VLOOKUP(I577,'IIS Wide Rates'!G:I,3,FALSE)),'Point Values'!$B$5,IF(AND(SUM(V577:X577)=0,P577="LT",O577&lt;VLOOKUP(I577,'IIS Wide Rates'!G:I,3,FALSE)),'Point Values'!$B$5,0))</f>
        <v>0</v>
      </c>
      <c r="Z577" s="33">
        <f t="shared" si="87"/>
        <v>1</v>
      </c>
    </row>
    <row r="578" spans="1:26" x14ac:dyDescent="0.25">
      <c r="A578" t="s">
        <v>150</v>
      </c>
      <c r="B578" t="s">
        <v>52</v>
      </c>
      <c r="C578" s="46">
        <v>2</v>
      </c>
      <c r="D578" s="46">
        <v>3157</v>
      </c>
      <c r="I578" s="33" t="str">
        <f>VLOOKUP(LEFT(J578,7),Measures!K:L,2,FALSE)</f>
        <v>2.18</v>
      </c>
      <c r="J578" s="33" t="str">
        <f t="shared" si="88"/>
        <v>MQE0344 - Vaccination manufacturer code is unrecognized</v>
      </c>
      <c r="K578" s="33" t="str">
        <f t="shared" si="89"/>
        <v>No EHR Specified</v>
      </c>
      <c r="L578" s="33">
        <f>VLOOKUP(K578,'EHR-Patient Count'!K:M,2,FALSE)</f>
        <v>537</v>
      </c>
      <c r="M578" s="33">
        <f>VLOOKUP(K578,'EHR-Patient Count'!K:M,3,FALSE)</f>
        <v>20</v>
      </c>
      <c r="N578" s="33">
        <f t="shared" ref="N578:N641" si="90">C578</f>
        <v>2</v>
      </c>
      <c r="O578" s="37">
        <f t="shared" ref="O578:O641" si="91">C578/D578</f>
        <v>6.3351282863477985E-4</v>
      </c>
      <c r="P578" s="33" t="str">
        <f>VLOOKUP(LEFT(J578,7),Measures!K:V,12,FALSE)</f>
        <v>LT</v>
      </c>
      <c r="Q578" s="33" t="str">
        <f>VLOOKUP(LEFT(J578,7),Measures!K:W,13,FALSE)</f>
        <v xml:space="preserve"> 1%</v>
      </c>
      <c r="R578" s="33" t="b">
        <f t="shared" si="83"/>
        <v>0</v>
      </c>
      <c r="S578" s="33" t="str">
        <f t="shared" si="84"/>
        <v>PASS</v>
      </c>
      <c r="T578" s="33" t="b">
        <f t="shared" si="85"/>
        <v>0</v>
      </c>
      <c r="U578" s="33" t="str">
        <f t="shared" si="86"/>
        <v>PASS</v>
      </c>
      <c r="V578" s="33">
        <f>IF(AND(VLOOKUP(I578,Measures!B:I,7,FALSE)="Y",U578="PASS"),'Point Values'!$B$2,0)</f>
        <v>0</v>
      </c>
      <c r="W578" s="33">
        <f>IF(AND(VLOOKUP(I578,Measures!B:I,8,FALSE)="Y",U578="PASS"),'Point Values'!$B$3,0)</f>
        <v>0.75</v>
      </c>
      <c r="X578" s="33">
        <f>IF(AND(SUM(V578:W578)=0,U578="PASS"),'Point Values'!$B$4,0)</f>
        <v>0</v>
      </c>
      <c r="Y578" s="33">
        <f>IF(AND(SUM(V578:X578)=0,P578="GT",O578&gt;VLOOKUP(I578,'IIS Wide Rates'!G:I,3,FALSE)),'Point Values'!$B$5,IF(AND(SUM(V578:X578)=0,P578="LT",O578&lt;VLOOKUP(I578,'IIS Wide Rates'!G:I,3,FALSE)),'Point Values'!$B$5,0))</f>
        <v>0</v>
      </c>
      <c r="Z578" s="33">
        <f t="shared" si="87"/>
        <v>0.75</v>
      </c>
    </row>
    <row r="579" spans="1:26" x14ac:dyDescent="0.25">
      <c r="A579" t="s">
        <v>150</v>
      </c>
      <c r="B579" t="s">
        <v>1107</v>
      </c>
      <c r="C579" s="46">
        <v>0</v>
      </c>
      <c r="D579" s="46">
        <v>3062</v>
      </c>
      <c r="I579" s="33" t="str">
        <f>VLOOKUP(LEFT(J579,7),Measures!K:L,2,FALSE)</f>
        <v>2.18</v>
      </c>
      <c r="J579" s="33" t="str">
        <f t="shared" si="88"/>
        <v>MQE0344 - Vaccination manufacturer code is unrecognized</v>
      </c>
      <c r="K579" s="33" t="str">
        <f t="shared" si="89"/>
        <v>NetSmart MyEvolv</v>
      </c>
      <c r="L579" s="33">
        <f>VLOOKUP(K579,'EHR-Patient Count'!K:M,2,FALSE)</f>
        <v>1995</v>
      </c>
      <c r="M579" s="33">
        <f>VLOOKUP(K579,'EHR-Patient Count'!K:M,3,FALSE)</f>
        <v>8</v>
      </c>
      <c r="N579" s="33">
        <f t="shared" si="90"/>
        <v>0</v>
      </c>
      <c r="O579" s="37">
        <f t="shared" si="91"/>
        <v>0</v>
      </c>
      <c r="P579" s="33" t="str">
        <f>VLOOKUP(LEFT(J579,7),Measures!K:V,12,FALSE)</f>
        <v>LT</v>
      </c>
      <c r="Q579" s="33" t="str">
        <f>VLOOKUP(LEFT(J579,7),Measures!K:W,13,FALSE)</f>
        <v xml:space="preserve"> 1%</v>
      </c>
      <c r="R579" s="33" t="b">
        <f t="shared" si="83"/>
        <v>0</v>
      </c>
      <c r="S579" s="33" t="str">
        <f t="shared" si="84"/>
        <v>PASS</v>
      </c>
      <c r="T579" s="33" t="b">
        <f t="shared" si="85"/>
        <v>0</v>
      </c>
      <c r="U579" s="33" t="str">
        <f t="shared" si="86"/>
        <v>PASS</v>
      </c>
      <c r="V579" s="33">
        <f>IF(AND(VLOOKUP(I579,Measures!B:I,7,FALSE)="Y",U579="PASS"),'Point Values'!$B$2,0)</f>
        <v>0</v>
      </c>
      <c r="W579" s="33">
        <f>IF(AND(VLOOKUP(I579,Measures!B:I,8,FALSE)="Y",U579="PASS"),'Point Values'!$B$3,0)</f>
        <v>0.75</v>
      </c>
      <c r="X579" s="33">
        <f>IF(AND(SUM(V579:W579)=0,U579="PASS"),'Point Values'!$B$4,0)</f>
        <v>0</v>
      </c>
      <c r="Y579" s="33">
        <f>IF(AND(SUM(V579:X579)=0,P579="GT",O579&gt;VLOOKUP(I579,'IIS Wide Rates'!G:I,3,FALSE)),'Point Values'!$B$5,IF(AND(SUM(V579:X579)=0,P579="LT",O579&lt;VLOOKUP(I579,'IIS Wide Rates'!G:I,3,FALSE)),'Point Values'!$B$5,0))</f>
        <v>0</v>
      </c>
      <c r="Z579" s="33">
        <f t="shared" si="87"/>
        <v>0.75</v>
      </c>
    </row>
    <row r="580" spans="1:26" x14ac:dyDescent="0.25">
      <c r="A580" t="s">
        <v>150</v>
      </c>
      <c r="B580" t="s">
        <v>1104</v>
      </c>
      <c r="C580" s="46">
        <v>10</v>
      </c>
      <c r="D580" s="46">
        <v>129873</v>
      </c>
      <c r="I580" s="33" t="str">
        <f>VLOOKUP(LEFT(J580,7),Measures!K:L,2,FALSE)</f>
        <v>2.18</v>
      </c>
      <c r="J580" s="33" t="str">
        <f t="shared" si="88"/>
        <v>MQE0344 - Vaccination manufacturer code is unrecognized</v>
      </c>
      <c r="K580" s="33" t="str">
        <f t="shared" si="89"/>
        <v>Azalea Health EHR</v>
      </c>
      <c r="L580" s="33">
        <f>VLOOKUP(K580,'EHR-Patient Count'!K:M,2,FALSE)</f>
        <v>18286</v>
      </c>
      <c r="M580" s="33">
        <f>VLOOKUP(K580,'EHR-Patient Count'!K:M,3,FALSE)</f>
        <v>116</v>
      </c>
      <c r="N580" s="33">
        <f t="shared" si="90"/>
        <v>10</v>
      </c>
      <c r="O580" s="37">
        <f t="shared" si="91"/>
        <v>7.6998298337606745E-5</v>
      </c>
      <c r="P580" s="33" t="str">
        <f>VLOOKUP(LEFT(J580,7),Measures!K:V,12,FALSE)</f>
        <v>LT</v>
      </c>
      <c r="Q580" s="33" t="str">
        <f>VLOOKUP(LEFT(J580,7),Measures!K:W,13,FALSE)</f>
        <v xml:space="preserve"> 1%</v>
      </c>
      <c r="R580" s="33" t="b">
        <f t="shared" si="83"/>
        <v>0</v>
      </c>
      <c r="S580" s="33" t="str">
        <f t="shared" si="84"/>
        <v>PASS</v>
      </c>
      <c r="T580" s="33" t="b">
        <f t="shared" si="85"/>
        <v>0</v>
      </c>
      <c r="U580" s="33" t="str">
        <f t="shared" si="86"/>
        <v>PASS</v>
      </c>
      <c r="V580" s="33">
        <f>IF(AND(VLOOKUP(I580,Measures!B:I,7,FALSE)="Y",U580="PASS"),'Point Values'!$B$2,0)</f>
        <v>0</v>
      </c>
      <c r="W580" s="33">
        <f>IF(AND(VLOOKUP(I580,Measures!B:I,8,FALSE)="Y",U580="PASS"),'Point Values'!$B$3,0)</f>
        <v>0.75</v>
      </c>
      <c r="X580" s="33">
        <f>IF(AND(SUM(V580:W580)=0,U580="PASS"),'Point Values'!$B$4,0)</f>
        <v>0</v>
      </c>
      <c r="Y580" s="33">
        <f>IF(AND(SUM(V580:X580)=0,P580="GT",O580&gt;VLOOKUP(I580,'IIS Wide Rates'!G:I,3,FALSE)),'Point Values'!$B$5,IF(AND(SUM(V580:X580)=0,P580="LT",O580&lt;VLOOKUP(I580,'IIS Wide Rates'!G:I,3,FALSE)),'Point Values'!$B$5,0))</f>
        <v>0</v>
      </c>
      <c r="Z580" s="33">
        <f t="shared" si="87"/>
        <v>0.75</v>
      </c>
    </row>
    <row r="581" spans="1:26" x14ac:dyDescent="0.25">
      <c r="A581" t="s">
        <v>150</v>
      </c>
      <c r="B581" t="s">
        <v>1102</v>
      </c>
      <c r="C581" s="46">
        <v>0</v>
      </c>
      <c r="D581" s="46">
        <v>14714</v>
      </c>
      <c r="I581" s="33" t="str">
        <f>VLOOKUP(LEFT(J581,7),Measures!K:L,2,FALSE)</f>
        <v>2.18</v>
      </c>
      <c r="J581" s="33" t="str">
        <f t="shared" si="88"/>
        <v>MQE0344 - Vaccination manufacturer code is unrecognized</v>
      </c>
      <c r="K581" s="33" t="str">
        <f t="shared" si="89"/>
        <v>AdvancedMD EHR</v>
      </c>
      <c r="L581" s="33">
        <f>VLOOKUP(K581,'EHR-Patient Count'!K:M,2,FALSE)</f>
        <v>2221</v>
      </c>
      <c r="M581" s="33">
        <f>VLOOKUP(K581,'EHR-Patient Count'!K:M,3,FALSE)</f>
        <v>8</v>
      </c>
      <c r="N581" s="33">
        <f t="shared" si="90"/>
        <v>0</v>
      </c>
      <c r="O581" s="37">
        <f t="shared" si="91"/>
        <v>0</v>
      </c>
      <c r="P581" s="33" t="str">
        <f>VLOOKUP(LEFT(J581,7),Measures!K:V,12,FALSE)</f>
        <v>LT</v>
      </c>
      <c r="Q581" s="33" t="str">
        <f>VLOOKUP(LEFT(J581,7),Measures!K:W,13,FALSE)</f>
        <v xml:space="preserve"> 1%</v>
      </c>
      <c r="R581" s="33" t="b">
        <f t="shared" si="83"/>
        <v>0</v>
      </c>
      <c r="S581" s="33" t="str">
        <f t="shared" si="84"/>
        <v>PASS</v>
      </c>
      <c r="T581" s="33" t="b">
        <f t="shared" si="85"/>
        <v>0</v>
      </c>
      <c r="U581" s="33" t="str">
        <f t="shared" si="86"/>
        <v>PASS</v>
      </c>
      <c r="V581" s="33">
        <f>IF(AND(VLOOKUP(I581,Measures!B:I,7,FALSE)="Y",U581="PASS"),'Point Values'!$B$2,0)</f>
        <v>0</v>
      </c>
      <c r="W581" s="33">
        <f>IF(AND(VLOOKUP(I581,Measures!B:I,8,FALSE)="Y",U581="PASS"),'Point Values'!$B$3,0)</f>
        <v>0.75</v>
      </c>
      <c r="X581" s="33">
        <f>IF(AND(SUM(V581:W581)=0,U581="PASS"),'Point Values'!$B$4,0)</f>
        <v>0</v>
      </c>
      <c r="Y581" s="33">
        <f>IF(AND(SUM(V581:X581)=0,P581="GT",O581&gt;VLOOKUP(I581,'IIS Wide Rates'!G:I,3,FALSE)),'Point Values'!$B$5,IF(AND(SUM(V581:X581)=0,P581="LT",O581&lt;VLOOKUP(I581,'IIS Wide Rates'!G:I,3,FALSE)),'Point Values'!$B$5,0))</f>
        <v>0</v>
      </c>
      <c r="Z581" s="33">
        <f t="shared" si="87"/>
        <v>0.75</v>
      </c>
    </row>
    <row r="582" spans="1:26" x14ac:dyDescent="0.25">
      <c r="A582" t="s">
        <v>150</v>
      </c>
      <c r="B582" t="s">
        <v>1097</v>
      </c>
      <c r="C582" s="46">
        <v>3</v>
      </c>
      <c r="D582" s="46">
        <v>10603</v>
      </c>
      <c r="I582" s="33" t="str">
        <f>VLOOKUP(LEFT(J582,7),Measures!K:L,2,FALSE)</f>
        <v>2.18</v>
      </c>
      <c r="J582" s="33" t="str">
        <f t="shared" si="88"/>
        <v>MQE0344 - Vaccination manufacturer code is unrecognized</v>
      </c>
      <c r="K582" s="33" t="str">
        <f t="shared" si="89"/>
        <v>eClinicalWorks V12</v>
      </c>
      <c r="L582" s="33">
        <f>VLOOKUP(K582,'EHR-Patient Count'!K:M,2,FALSE)</f>
        <v>3490</v>
      </c>
      <c r="M582" s="33">
        <f>VLOOKUP(K582,'EHR-Patient Count'!K:M,3,FALSE)</f>
        <v>13</v>
      </c>
      <c r="N582" s="33">
        <f t="shared" si="90"/>
        <v>3</v>
      </c>
      <c r="O582" s="37">
        <f t="shared" si="91"/>
        <v>2.8293879090823354E-4</v>
      </c>
      <c r="P582" s="33" t="str">
        <f>VLOOKUP(LEFT(J582,7),Measures!K:V,12,FALSE)</f>
        <v>LT</v>
      </c>
      <c r="Q582" s="33" t="str">
        <f>VLOOKUP(LEFT(J582,7),Measures!K:W,13,FALSE)</f>
        <v xml:space="preserve"> 1%</v>
      </c>
      <c r="R582" s="33" t="b">
        <f t="shared" si="83"/>
        <v>0</v>
      </c>
      <c r="S582" s="33" t="str">
        <f t="shared" si="84"/>
        <v>PASS</v>
      </c>
      <c r="T582" s="33" t="b">
        <f t="shared" si="85"/>
        <v>0</v>
      </c>
      <c r="U582" s="33" t="str">
        <f t="shared" si="86"/>
        <v>PASS</v>
      </c>
      <c r="V582" s="33">
        <f>IF(AND(VLOOKUP(I582,Measures!B:I,7,FALSE)="Y",U582="PASS"),'Point Values'!$B$2,0)</f>
        <v>0</v>
      </c>
      <c r="W582" s="33">
        <f>IF(AND(VLOOKUP(I582,Measures!B:I,8,FALSE)="Y",U582="PASS"),'Point Values'!$B$3,0)</f>
        <v>0.75</v>
      </c>
      <c r="X582" s="33">
        <f>IF(AND(SUM(V582:W582)=0,U582="PASS"),'Point Values'!$B$4,0)</f>
        <v>0</v>
      </c>
      <c r="Y582" s="33">
        <f>IF(AND(SUM(V582:X582)=0,P582="GT",O582&gt;VLOOKUP(I582,'IIS Wide Rates'!G:I,3,FALSE)),'Point Values'!$B$5,IF(AND(SUM(V582:X582)=0,P582="LT",O582&lt;VLOOKUP(I582,'IIS Wide Rates'!G:I,3,FALSE)),'Point Values'!$B$5,0))</f>
        <v>0</v>
      </c>
      <c r="Z582" s="33">
        <f t="shared" si="87"/>
        <v>0.75</v>
      </c>
    </row>
    <row r="583" spans="1:26" x14ac:dyDescent="0.25">
      <c r="A583" t="s">
        <v>150</v>
      </c>
      <c r="B583" t="s">
        <v>1106</v>
      </c>
      <c r="C583" s="46">
        <v>0</v>
      </c>
      <c r="D583" s="46">
        <v>5209</v>
      </c>
      <c r="I583" s="33" t="str">
        <f>VLOOKUP(LEFT(J583,7),Measures!K:L,2,FALSE)</f>
        <v>2.18</v>
      </c>
      <c r="J583" s="33" t="str">
        <f t="shared" si="88"/>
        <v>MQE0344 - Vaccination manufacturer code is unrecognized</v>
      </c>
      <c r="K583" s="33" t="str">
        <f t="shared" si="89"/>
        <v>Experity EHR</v>
      </c>
      <c r="L583" s="33">
        <f>VLOOKUP(K583,'EHR-Patient Count'!K:M,2,FALSE)</f>
        <v>552</v>
      </c>
      <c r="M583" s="33">
        <f>VLOOKUP(K583,'EHR-Patient Count'!K:M,3,FALSE)</f>
        <v>5</v>
      </c>
      <c r="N583" s="33">
        <f t="shared" si="90"/>
        <v>0</v>
      </c>
      <c r="O583" s="37">
        <f t="shared" si="91"/>
        <v>0</v>
      </c>
      <c r="P583" s="33" t="str">
        <f>VLOOKUP(LEFT(J583,7),Measures!K:V,12,FALSE)</f>
        <v>LT</v>
      </c>
      <c r="Q583" s="33" t="str">
        <f>VLOOKUP(LEFT(J583,7),Measures!K:W,13,FALSE)</f>
        <v xml:space="preserve"> 1%</v>
      </c>
      <c r="R583" s="33" t="b">
        <f t="shared" si="83"/>
        <v>0</v>
      </c>
      <c r="S583" s="33" t="str">
        <f t="shared" si="84"/>
        <v>PASS</v>
      </c>
      <c r="T583" s="33" t="b">
        <f t="shared" si="85"/>
        <v>0</v>
      </c>
      <c r="U583" s="33" t="str">
        <f t="shared" si="86"/>
        <v>PASS</v>
      </c>
      <c r="V583" s="33">
        <f>IF(AND(VLOOKUP(I583,Measures!B:I,7,FALSE)="Y",U583="PASS"),'Point Values'!$B$2,0)</f>
        <v>0</v>
      </c>
      <c r="W583" s="33">
        <f>IF(AND(VLOOKUP(I583,Measures!B:I,8,FALSE)="Y",U583="PASS"),'Point Values'!$B$3,0)</f>
        <v>0.75</v>
      </c>
      <c r="X583" s="33">
        <f>IF(AND(SUM(V583:W583)=0,U583="PASS"),'Point Values'!$B$4,0)</f>
        <v>0</v>
      </c>
      <c r="Y583" s="33">
        <f>IF(AND(SUM(V583:X583)=0,P583="GT",O583&gt;VLOOKUP(I583,'IIS Wide Rates'!G:I,3,FALSE)),'Point Values'!$B$5,IF(AND(SUM(V583:X583)=0,P583="LT",O583&lt;VLOOKUP(I583,'IIS Wide Rates'!G:I,3,FALSE)),'Point Values'!$B$5,0))</f>
        <v>0</v>
      </c>
      <c r="Z583" s="33">
        <f t="shared" si="87"/>
        <v>0.75</v>
      </c>
    </row>
    <row r="584" spans="1:26" x14ac:dyDescent="0.25">
      <c r="A584" t="s">
        <v>150</v>
      </c>
      <c r="B584" t="s">
        <v>1109</v>
      </c>
      <c r="C584" s="46">
        <v>0</v>
      </c>
      <c r="D584" s="46">
        <v>888</v>
      </c>
      <c r="I584" s="33" t="str">
        <f>VLOOKUP(LEFT(J584,7),Measures!K:L,2,FALSE)</f>
        <v>2.18</v>
      </c>
      <c r="J584" s="33" t="str">
        <f t="shared" si="88"/>
        <v>MQE0344 - Vaccination manufacturer code is unrecognized</v>
      </c>
      <c r="K584" s="33" t="str">
        <f t="shared" si="89"/>
        <v>OpenEMR (Open Source)</v>
      </c>
      <c r="L584" s="33">
        <f>VLOOKUP(K584,'EHR-Patient Count'!K:M,2,FALSE)</f>
        <v>85</v>
      </c>
      <c r="M584" s="33">
        <f>VLOOKUP(K584,'EHR-Patient Count'!K:M,3,FALSE)</f>
        <v>4</v>
      </c>
      <c r="N584" s="33">
        <f t="shared" si="90"/>
        <v>0</v>
      </c>
      <c r="O584" s="37">
        <f t="shared" si="91"/>
        <v>0</v>
      </c>
      <c r="P584" s="33" t="str">
        <f>VLOOKUP(LEFT(J584,7),Measures!K:V,12,FALSE)</f>
        <v>LT</v>
      </c>
      <c r="Q584" s="33" t="str">
        <f>VLOOKUP(LEFT(J584,7),Measures!K:W,13,FALSE)</f>
        <v xml:space="preserve"> 1%</v>
      </c>
      <c r="R584" s="33" t="b">
        <f t="shared" si="83"/>
        <v>0</v>
      </c>
      <c r="S584" s="33" t="str">
        <f t="shared" si="84"/>
        <v>PASS</v>
      </c>
      <c r="T584" s="33" t="b">
        <f t="shared" si="85"/>
        <v>0</v>
      </c>
      <c r="U584" s="33" t="str">
        <f t="shared" si="86"/>
        <v>PASS</v>
      </c>
      <c r="V584" s="33">
        <f>IF(AND(VLOOKUP(I584,Measures!B:I,7,FALSE)="Y",U584="PASS"),'Point Values'!$B$2,0)</f>
        <v>0</v>
      </c>
      <c r="W584" s="33">
        <f>IF(AND(VLOOKUP(I584,Measures!B:I,8,FALSE)="Y",U584="PASS"),'Point Values'!$B$3,0)</f>
        <v>0.75</v>
      </c>
      <c r="X584" s="33">
        <f>IF(AND(SUM(V584:W584)=0,U584="PASS"),'Point Values'!$B$4,0)</f>
        <v>0</v>
      </c>
      <c r="Y584" s="33">
        <f>IF(AND(SUM(V584:X584)=0,P584="GT",O584&gt;VLOOKUP(I584,'IIS Wide Rates'!G:I,3,FALSE)),'Point Values'!$B$5,IF(AND(SUM(V584:X584)=0,P584="LT",O584&lt;VLOOKUP(I584,'IIS Wide Rates'!G:I,3,FALSE)),'Point Values'!$B$5,0))</f>
        <v>0</v>
      </c>
      <c r="Z584" s="33">
        <f t="shared" si="87"/>
        <v>0.75</v>
      </c>
    </row>
    <row r="585" spans="1:26" x14ac:dyDescent="0.25">
      <c r="A585" t="s">
        <v>150</v>
      </c>
      <c r="B585" t="s">
        <v>1096</v>
      </c>
      <c r="C585" s="46">
        <v>2</v>
      </c>
      <c r="D585" s="46">
        <v>23620</v>
      </c>
      <c r="I585" s="33" t="str">
        <f>VLOOKUP(LEFT(J585,7),Measures!K:L,2,FALSE)</f>
        <v>2.18</v>
      </c>
      <c r="J585" s="33" t="str">
        <f t="shared" si="88"/>
        <v>MQE0344 - Vaccination manufacturer code is unrecognized</v>
      </c>
      <c r="K585" s="33" t="str">
        <f t="shared" si="89"/>
        <v>Athems Clinicals</v>
      </c>
      <c r="L585" s="33">
        <f>VLOOKUP(K585,'EHR-Patient Count'!K:M,2,FALSE)</f>
        <v>3619</v>
      </c>
      <c r="M585" s="33">
        <f>VLOOKUP(K585,'EHR-Patient Count'!K:M,3,FALSE)</f>
        <v>8</v>
      </c>
      <c r="N585" s="33">
        <f t="shared" si="90"/>
        <v>2</v>
      </c>
      <c r="O585" s="37">
        <f t="shared" si="91"/>
        <v>8.467400508044031E-5</v>
      </c>
      <c r="P585" s="33" t="str">
        <f>VLOOKUP(LEFT(J585,7),Measures!K:V,12,FALSE)</f>
        <v>LT</v>
      </c>
      <c r="Q585" s="33" t="str">
        <f>VLOOKUP(LEFT(J585,7),Measures!K:W,13,FALSE)</f>
        <v xml:space="preserve"> 1%</v>
      </c>
      <c r="R585" s="33" t="b">
        <f t="shared" si="83"/>
        <v>0</v>
      </c>
      <c r="S585" s="33" t="str">
        <f t="shared" si="84"/>
        <v>PASS</v>
      </c>
      <c r="T585" s="33" t="b">
        <f t="shared" si="85"/>
        <v>0</v>
      </c>
      <c r="U585" s="33" t="str">
        <f t="shared" si="86"/>
        <v>PASS</v>
      </c>
      <c r="V585" s="33">
        <f>IF(AND(VLOOKUP(I585,Measures!B:I,7,FALSE)="Y",U585="PASS"),'Point Values'!$B$2,0)</f>
        <v>0</v>
      </c>
      <c r="W585" s="33">
        <f>IF(AND(VLOOKUP(I585,Measures!B:I,8,FALSE)="Y",U585="PASS"),'Point Values'!$B$3,0)</f>
        <v>0.75</v>
      </c>
      <c r="X585" s="33">
        <f>IF(AND(SUM(V585:W585)=0,U585="PASS"),'Point Values'!$B$4,0)</f>
        <v>0</v>
      </c>
      <c r="Y585" s="33">
        <f>IF(AND(SUM(V585:X585)=0,P585="GT",O585&gt;VLOOKUP(I585,'IIS Wide Rates'!G:I,3,FALSE)),'Point Values'!$B$5,IF(AND(SUM(V585:X585)=0,P585="LT",O585&lt;VLOOKUP(I585,'IIS Wide Rates'!G:I,3,FALSE)),'Point Values'!$B$5,0))</f>
        <v>0</v>
      </c>
      <c r="Z585" s="33">
        <f t="shared" si="87"/>
        <v>0.75</v>
      </c>
    </row>
    <row r="586" spans="1:26" x14ac:dyDescent="0.25">
      <c r="A586" t="s">
        <v>150</v>
      </c>
      <c r="B586" t="s">
        <v>1100</v>
      </c>
      <c r="C586" s="46">
        <v>0</v>
      </c>
      <c r="D586" s="46">
        <v>1127</v>
      </c>
      <c r="I586" s="33" t="str">
        <f>VLOOKUP(LEFT(J586,7),Measures!K:L,2,FALSE)</f>
        <v>2.18</v>
      </c>
      <c r="J586" s="33" t="str">
        <f t="shared" si="88"/>
        <v>MQE0344 - Vaccination manufacturer code is unrecognized</v>
      </c>
      <c r="K586" s="33" t="str">
        <f t="shared" si="89"/>
        <v>MEDITECH Expanse</v>
      </c>
      <c r="L586" s="33">
        <f>VLOOKUP(K586,'EHR-Patient Count'!K:M,2,FALSE)</f>
        <v>104</v>
      </c>
      <c r="M586" s="33">
        <f>VLOOKUP(K586,'EHR-Patient Count'!K:M,3,FALSE)</f>
        <v>3</v>
      </c>
      <c r="N586" s="33">
        <f t="shared" si="90"/>
        <v>0</v>
      </c>
      <c r="O586" s="37">
        <f t="shared" si="91"/>
        <v>0</v>
      </c>
      <c r="P586" s="33" t="str">
        <f>VLOOKUP(LEFT(J586,7),Measures!K:V,12,FALSE)</f>
        <v>LT</v>
      </c>
      <c r="Q586" s="33" t="str">
        <f>VLOOKUP(LEFT(J586,7),Measures!K:W,13,FALSE)</f>
        <v xml:space="preserve"> 1%</v>
      </c>
      <c r="R586" s="33" t="b">
        <f t="shared" si="83"/>
        <v>0</v>
      </c>
      <c r="S586" s="33" t="str">
        <f t="shared" si="84"/>
        <v>PASS</v>
      </c>
      <c r="T586" s="33" t="b">
        <f t="shared" si="85"/>
        <v>0</v>
      </c>
      <c r="U586" s="33" t="str">
        <f t="shared" si="86"/>
        <v>PASS</v>
      </c>
      <c r="V586" s="33">
        <f>IF(AND(VLOOKUP(I586,Measures!B:I,7,FALSE)="Y",U586="PASS"),'Point Values'!$B$2,0)</f>
        <v>0</v>
      </c>
      <c r="W586" s="33">
        <f>IF(AND(VLOOKUP(I586,Measures!B:I,8,FALSE)="Y",U586="PASS"),'Point Values'!$B$3,0)</f>
        <v>0.75</v>
      </c>
      <c r="X586" s="33">
        <f>IF(AND(SUM(V586:W586)=0,U586="PASS"),'Point Values'!$B$4,0)</f>
        <v>0</v>
      </c>
      <c r="Y586" s="33">
        <f>IF(AND(SUM(V586:X586)=0,P586="GT",O586&gt;VLOOKUP(I586,'IIS Wide Rates'!G:I,3,FALSE)),'Point Values'!$B$5,IF(AND(SUM(V586:X586)=0,P586="LT",O586&lt;VLOOKUP(I586,'IIS Wide Rates'!G:I,3,FALSE)),'Point Values'!$B$5,0))</f>
        <v>0</v>
      </c>
      <c r="Z586" s="33">
        <f t="shared" si="87"/>
        <v>0.75</v>
      </c>
    </row>
    <row r="587" spans="1:26" x14ac:dyDescent="0.25">
      <c r="A587" t="s">
        <v>150</v>
      </c>
      <c r="B587" t="s">
        <v>1103</v>
      </c>
      <c r="C587" s="46">
        <v>0</v>
      </c>
      <c r="D587" s="46">
        <v>1701</v>
      </c>
      <c r="I587" s="33" t="str">
        <f>VLOOKUP(LEFT(J587,7),Measures!K:L,2,FALSE)</f>
        <v>2.18</v>
      </c>
      <c r="J587" s="33" t="str">
        <f t="shared" si="88"/>
        <v>MQE0344 - Vaccination manufacturer code is unrecognized</v>
      </c>
      <c r="K587" s="33" t="str">
        <f t="shared" si="89"/>
        <v>DrChrono EHR</v>
      </c>
      <c r="L587" s="33">
        <f>VLOOKUP(K587,'EHR-Patient Count'!K:M,2,FALSE)</f>
        <v>146</v>
      </c>
      <c r="M587" s="33">
        <f>VLOOKUP(K587,'EHR-Patient Count'!K:M,3,FALSE)</f>
        <v>3</v>
      </c>
      <c r="N587" s="33">
        <f t="shared" si="90"/>
        <v>0</v>
      </c>
      <c r="O587" s="37">
        <f t="shared" si="91"/>
        <v>0</v>
      </c>
      <c r="P587" s="33" t="str">
        <f>VLOOKUP(LEFT(J587,7),Measures!K:V,12,FALSE)</f>
        <v>LT</v>
      </c>
      <c r="Q587" s="33" t="str">
        <f>VLOOKUP(LEFT(J587,7),Measures!K:W,13,FALSE)</f>
        <v xml:space="preserve"> 1%</v>
      </c>
      <c r="R587" s="33" t="b">
        <f t="shared" si="83"/>
        <v>0</v>
      </c>
      <c r="S587" s="33" t="str">
        <f t="shared" si="84"/>
        <v>PASS</v>
      </c>
      <c r="T587" s="33" t="b">
        <f t="shared" si="85"/>
        <v>0</v>
      </c>
      <c r="U587" s="33" t="str">
        <f t="shared" si="86"/>
        <v>PASS</v>
      </c>
      <c r="V587" s="33">
        <f>IF(AND(VLOOKUP(I587,Measures!B:I,7,FALSE)="Y",U587="PASS"),'Point Values'!$B$2,0)</f>
        <v>0</v>
      </c>
      <c r="W587" s="33">
        <f>IF(AND(VLOOKUP(I587,Measures!B:I,8,FALSE)="Y",U587="PASS"),'Point Values'!$B$3,0)</f>
        <v>0.75</v>
      </c>
      <c r="X587" s="33">
        <f>IF(AND(SUM(V587:W587)=0,U587="PASS"),'Point Values'!$B$4,0)</f>
        <v>0</v>
      </c>
      <c r="Y587" s="33">
        <f>IF(AND(SUM(V587:X587)=0,P587="GT",O587&gt;VLOOKUP(I587,'IIS Wide Rates'!G:I,3,FALSE)),'Point Values'!$B$5,IF(AND(SUM(V587:X587)=0,P587="LT",O587&lt;VLOOKUP(I587,'IIS Wide Rates'!G:I,3,FALSE)),'Point Values'!$B$5,0))</f>
        <v>0</v>
      </c>
      <c r="Z587" s="33">
        <f t="shared" si="87"/>
        <v>0.75</v>
      </c>
    </row>
    <row r="588" spans="1:26" x14ac:dyDescent="0.25">
      <c r="A588" t="s">
        <v>150</v>
      </c>
      <c r="B588" t="s">
        <v>1108</v>
      </c>
      <c r="C588" s="46">
        <v>0</v>
      </c>
      <c r="D588" s="46">
        <v>262</v>
      </c>
      <c r="I588" s="33" t="str">
        <f>VLOOKUP(LEFT(J588,7),Measures!K:L,2,FALSE)</f>
        <v>2.18</v>
      </c>
      <c r="J588" s="33" t="str">
        <f t="shared" si="88"/>
        <v>MQE0344 - Vaccination manufacturer code is unrecognized</v>
      </c>
      <c r="K588" s="33" t="str">
        <f t="shared" si="89"/>
        <v>MatrixCare EHR</v>
      </c>
      <c r="L588" s="33">
        <f>VLOOKUP(K588,'EHR-Patient Count'!K:M,2,FALSE)</f>
        <v>55</v>
      </c>
      <c r="M588" s="33">
        <f>VLOOKUP(K588,'EHR-Patient Count'!K:M,3,FALSE)</f>
        <v>5</v>
      </c>
      <c r="N588" s="33">
        <f t="shared" si="90"/>
        <v>0</v>
      </c>
      <c r="O588" s="37">
        <f t="shared" si="91"/>
        <v>0</v>
      </c>
      <c r="P588" s="33" t="str">
        <f>VLOOKUP(LEFT(J588,7),Measures!K:V,12,FALSE)</f>
        <v>LT</v>
      </c>
      <c r="Q588" s="33" t="str">
        <f>VLOOKUP(LEFT(J588,7),Measures!K:W,13,FALSE)</f>
        <v xml:space="preserve"> 1%</v>
      </c>
      <c r="R588" s="33" t="b">
        <f t="shared" si="83"/>
        <v>0</v>
      </c>
      <c r="S588" s="33" t="str">
        <f t="shared" si="84"/>
        <v>PASS</v>
      </c>
      <c r="T588" s="33" t="b">
        <f t="shared" si="85"/>
        <v>0</v>
      </c>
      <c r="U588" s="33" t="str">
        <f t="shared" si="86"/>
        <v>PASS</v>
      </c>
      <c r="V588" s="33">
        <f>IF(AND(VLOOKUP(I588,Measures!B:I,7,FALSE)="Y",U588="PASS"),'Point Values'!$B$2,0)</f>
        <v>0</v>
      </c>
      <c r="W588" s="33">
        <f>IF(AND(VLOOKUP(I588,Measures!B:I,8,FALSE)="Y",U588="PASS"),'Point Values'!$B$3,0)</f>
        <v>0.75</v>
      </c>
      <c r="X588" s="33">
        <f>IF(AND(SUM(V588:W588)=0,U588="PASS"),'Point Values'!$B$4,0)</f>
        <v>0</v>
      </c>
      <c r="Y588" s="33">
        <f>IF(AND(SUM(V588:X588)=0,P588="GT",O588&gt;VLOOKUP(I588,'IIS Wide Rates'!G:I,3,FALSE)),'Point Values'!$B$5,IF(AND(SUM(V588:X588)=0,P588="LT",O588&lt;VLOOKUP(I588,'IIS Wide Rates'!G:I,3,FALSE)),'Point Values'!$B$5,0))</f>
        <v>0</v>
      </c>
      <c r="Z588" s="33">
        <f t="shared" si="87"/>
        <v>0.75</v>
      </c>
    </row>
    <row r="589" spans="1:26" x14ac:dyDescent="0.25">
      <c r="A589" t="s">
        <v>150</v>
      </c>
      <c r="B589" t="s">
        <v>1099</v>
      </c>
      <c r="C589" s="46">
        <v>0</v>
      </c>
      <c r="D589" s="46">
        <v>2617</v>
      </c>
      <c r="I589" s="33" t="str">
        <f>VLOOKUP(LEFT(J589,7),Measures!K:L,2,FALSE)</f>
        <v>2.18</v>
      </c>
      <c r="J589" s="33" t="str">
        <f t="shared" si="88"/>
        <v>MQE0344 - Vaccination manufacturer code is unrecognized</v>
      </c>
      <c r="K589" s="33" t="str">
        <f t="shared" si="89"/>
        <v>Veradigm EHR (formerly Allscripts)</v>
      </c>
      <c r="L589" s="33">
        <f>VLOOKUP(K589,'EHR-Patient Count'!K:M,2,FALSE)</f>
        <v>369</v>
      </c>
      <c r="M589" s="33">
        <f>VLOOKUP(K589,'EHR-Patient Count'!K:M,3,FALSE)</f>
        <v>13</v>
      </c>
      <c r="N589" s="33">
        <f t="shared" si="90"/>
        <v>0</v>
      </c>
      <c r="O589" s="37">
        <f t="shared" si="91"/>
        <v>0</v>
      </c>
      <c r="P589" s="33" t="str">
        <f>VLOOKUP(LEFT(J589,7),Measures!K:V,12,FALSE)</f>
        <v>LT</v>
      </c>
      <c r="Q589" s="33" t="str">
        <f>VLOOKUP(LEFT(J589,7),Measures!K:W,13,FALSE)</f>
        <v xml:space="preserve"> 1%</v>
      </c>
      <c r="R589" s="33" t="b">
        <f t="shared" si="83"/>
        <v>0</v>
      </c>
      <c r="S589" s="33" t="str">
        <f t="shared" si="84"/>
        <v>PASS</v>
      </c>
      <c r="T589" s="33" t="b">
        <f t="shared" si="85"/>
        <v>0</v>
      </c>
      <c r="U589" s="33" t="str">
        <f t="shared" si="86"/>
        <v>PASS</v>
      </c>
      <c r="V589" s="33">
        <f>IF(AND(VLOOKUP(I589,Measures!B:I,7,FALSE)="Y",U589="PASS"),'Point Values'!$B$2,0)</f>
        <v>0</v>
      </c>
      <c r="W589" s="33">
        <f>IF(AND(VLOOKUP(I589,Measures!B:I,8,FALSE)="Y",U589="PASS"),'Point Values'!$B$3,0)</f>
        <v>0.75</v>
      </c>
      <c r="X589" s="33">
        <f>IF(AND(SUM(V589:W589)=0,U589="PASS"),'Point Values'!$B$4,0)</f>
        <v>0</v>
      </c>
      <c r="Y589" s="33">
        <f>IF(AND(SUM(V589:X589)=0,P589="GT",O589&gt;VLOOKUP(I589,'IIS Wide Rates'!G:I,3,FALSE)),'Point Values'!$B$5,IF(AND(SUM(V589:X589)=0,P589="LT",O589&lt;VLOOKUP(I589,'IIS Wide Rates'!G:I,3,FALSE)),'Point Values'!$B$5,0))</f>
        <v>0</v>
      </c>
      <c r="Z589" s="33">
        <f t="shared" si="87"/>
        <v>0.75</v>
      </c>
    </row>
    <row r="590" spans="1:26" x14ac:dyDescent="0.25">
      <c r="A590" t="s">
        <v>150</v>
      </c>
      <c r="B590" t="s">
        <v>1095</v>
      </c>
      <c r="C590" s="46">
        <v>0</v>
      </c>
      <c r="D590" s="46">
        <v>64</v>
      </c>
      <c r="I590" s="33" t="str">
        <f>VLOOKUP(LEFT(J590,7),Measures!K:L,2,FALSE)</f>
        <v>2.18</v>
      </c>
      <c r="J590" s="33" t="str">
        <f t="shared" si="88"/>
        <v>MQE0344 - Vaccination manufacturer code is unrecognized</v>
      </c>
      <c r="K590" s="33" t="str">
        <f t="shared" si="89"/>
        <v>Epic Systems (EpicCare)</v>
      </c>
      <c r="L590" s="33">
        <f>VLOOKUP(K590,'EHR-Patient Count'!K:M,2,FALSE)</f>
        <v>14</v>
      </c>
      <c r="M590" s="33">
        <f>VLOOKUP(K590,'EHR-Patient Count'!K:M,3,FALSE)</f>
        <v>1</v>
      </c>
      <c r="N590" s="33">
        <f t="shared" si="90"/>
        <v>0</v>
      </c>
      <c r="O590" s="37">
        <f t="shared" si="91"/>
        <v>0</v>
      </c>
      <c r="P590" s="33" t="str">
        <f>VLOOKUP(LEFT(J590,7),Measures!K:V,12,FALSE)</f>
        <v>LT</v>
      </c>
      <c r="Q590" s="33" t="str">
        <f>VLOOKUP(LEFT(J590,7),Measures!K:W,13,FALSE)</f>
        <v xml:space="preserve"> 1%</v>
      </c>
      <c r="R590" s="33" t="b">
        <f t="shared" si="83"/>
        <v>0</v>
      </c>
      <c r="S590" s="33" t="str">
        <f t="shared" si="84"/>
        <v>PASS</v>
      </c>
      <c r="T590" s="33" t="b">
        <f t="shared" si="85"/>
        <v>0</v>
      </c>
      <c r="U590" s="33" t="str">
        <f t="shared" si="86"/>
        <v>PASS</v>
      </c>
      <c r="V590" s="33">
        <f>IF(AND(VLOOKUP(I590,Measures!B:I,7,FALSE)="Y",U590="PASS"),'Point Values'!$B$2,0)</f>
        <v>0</v>
      </c>
      <c r="W590" s="33">
        <f>IF(AND(VLOOKUP(I590,Measures!B:I,8,FALSE)="Y",U590="PASS"),'Point Values'!$B$3,0)</f>
        <v>0.75</v>
      </c>
      <c r="X590" s="33">
        <f>IF(AND(SUM(V590:W590)=0,U590="PASS"),'Point Values'!$B$4,0)</f>
        <v>0</v>
      </c>
      <c r="Y590" s="33">
        <f>IF(AND(SUM(V590:X590)=0,P590="GT",O590&gt;VLOOKUP(I590,'IIS Wide Rates'!G:I,3,FALSE)),'Point Values'!$B$5,IF(AND(SUM(V590:X590)=0,P590="LT",O590&lt;VLOOKUP(I590,'IIS Wide Rates'!G:I,3,FALSE)),'Point Values'!$B$5,0))</f>
        <v>0</v>
      </c>
      <c r="Z590" s="33">
        <f t="shared" si="87"/>
        <v>0.75</v>
      </c>
    </row>
    <row r="591" spans="1:26" x14ac:dyDescent="0.25">
      <c r="A591" t="s">
        <v>150</v>
      </c>
      <c r="B591" t="s">
        <v>1098</v>
      </c>
      <c r="C591" s="46">
        <v>0</v>
      </c>
      <c r="D591" s="46">
        <v>25</v>
      </c>
      <c r="I591" s="33" t="str">
        <f>VLOOKUP(LEFT(J591,7),Measures!K:L,2,FALSE)</f>
        <v>2.18</v>
      </c>
      <c r="J591" s="33" t="str">
        <f t="shared" si="88"/>
        <v>MQE0344 - Vaccination manufacturer code is unrecognized</v>
      </c>
      <c r="K591" s="33" t="str">
        <f t="shared" si="89"/>
        <v>NextGen Enterprise EHR</v>
      </c>
      <c r="L591" s="33">
        <f>VLOOKUP(K591,'EHR-Patient Count'!K:M,2,FALSE)</f>
        <v>5</v>
      </c>
      <c r="M591" s="33">
        <f>VLOOKUP(K591,'EHR-Patient Count'!K:M,3,FALSE)</f>
        <v>2</v>
      </c>
      <c r="N591" s="33">
        <f t="shared" si="90"/>
        <v>0</v>
      </c>
      <c r="O591" s="37">
        <f t="shared" si="91"/>
        <v>0</v>
      </c>
      <c r="P591" s="33" t="str">
        <f>VLOOKUP(LEFT(J591,7),Measures!K:V,12,FALSE)</f>
        <v>LT</v>
      </c>
      <c r="Q591" s="33" t="str">
        <f>VLOOKUP(LEFT(J591,7),Measures!K:W,13,FALSE)</f>
        <v xml:space="preserve"> 1%</v>
      </c>
      <c r="R591" s="33" t="b">
        <f t="shared" si="83"/>
        <v>0</v>
      </c>
      <c r="S591" s="33" t="str">
        <f t="shared" si="84"/>
        <v>PASS</v>
      </c>
      <c r="T591" s="33" t="b">
        <f t="shared" si="85"/>
        <v>0</v>
      </c>
      <c r="U591" s="33" t="str">
        <f t="shared" si="86"/>
        <v>PASS</v>
      </c>
      <c r="V591" s="33">
        <f>IF(AND(VLOOKUP(I591,Measures!B:I,7,FALSE)="Y",U591="PASS"),'Point Values'!$B$2,0)</f>
        <v>0</v>
      </c>
      <c r="W591" s="33">
        <f>IF(AND(VLOOKUP(I591,Measures!B:I,8,FALSE)="Y",U591="PASS"),'Point Values'!$B$3,0)</f>
        <v>0.75</v>
      </c>
      <c r="X591" s="33">
        <f>IF(AND(SUM(V591:W591)=0,U591="PASS"),'Point Values'!$B$4,0)</f>
        <v>0</v>
      </c>
      <c r="Y591" s="33">
        <f>IF(AND(SUM(V591:X591)=0,P591="GT",O591&gt;VLOOKUP(I591,'IIS Wide Rates'!G:I,3,FALSE)),'Point Values'!$B$5,IF(AND(SUM(V591:X591)=0,P591="LT",O591&lt;VLOOKUP(I591,'IIS Wide Rates'!G:I,3,FALSE)),'Point Values'!$B$5,0))</f>
        <v>0</v>
      </c>
      <c r="Z591" s="33">
        <f t="shared" si="87"/>
        <v>0.75</v>
      </c>
    </row>
    <row r="592" spans="1:26" x14ac:dyDescent="0.25">
      <c r="A592" t="s">
        <v>150</v>
      </c>
      <c r="B592" t="s">
        <v>1101</v>
      </c>
      <c r="C592" s="46">
        <v>0</v>
      </c>
      <c r="D592" s="46">
        <v>39</v>
      </c>
      <c r="I592" s="33" t="str">
        <f>VLOOKUP(LEFT(J592,7),Measures!K:L,2,FALSE)</f>
        <v>2.18</v>
      </c>
      <c r="J592" s="33" t="str">
        <f t="shared" si="88"/>
        <v>MQE0344 - Vaccination manufacturer code is unrecognized</v>
      </c>
      <c r="K592" s="33" t="str">
        <f t="shared" si="89"/>
        <v>Greenway Health (Prime Suite)</v>
      </c>
      <c r="L592" s="33">
        <f>VLOOKUP(K592,'EHR-Patient Count'!K:M,2,FALSE)</f>
        <v>9</v>
      </c>
      <c r="M592" s="33">
        <f>VLOOKUP(K592,'EHR-Patient Count'!K:M,3,FALSE)</f>
        <v>1</v>
      </c>
      <c r="N592" s="33">
        <f t="shared" si="90"/>
        <v>0</v>
      </c>
      <c r="O592" s="37">
        <f t="shared" si="91"/>
        <v>0</v>
      </c>
      <c r="P592" s="33" t="str">
        <f>VLOOKUP(LEFT(J592,7),Measures!K:V,12,FALSE)</f>
        <v>LT</v>
      </c>
      <c r="Q592" s="33" t="str">
        <f>VLOOKUP(LEFT(J592,7),Measures!K:W,13,FALSE)</f>
        <v xml:space="preserve"> 1%</v>
      </c>
      <c r="R592" s="33" t="b">
        <f t="shared" si="83"/>
        <v>0</v>
      </c>
      <c r="S592" s="33" t="str">
        <f t="shared" si="84"/>
        <v>PASS</v>
      </c>
      <c r="T592" s="33" t="b">
        <f t="shared" si="85"/>
        <v>0</v>
      </c>
      <c r="U592" s="33" t="str">
        <f t="shared" si="86"/>
        <v>PASS</v>
      </c>
      <c r="V592" s="33">
        <f>IF(AND(VLOOKUP(I592,Measures!B:I,7,FALSE)="Y",U592="PASS"),'Point Values'!$B$2,0)</f>
        <v>0</v>
      </c>
      <c r="W592" s="33">
        <f>IF(AND(VLOOKUP(I592,Measures!B:I,8,FALSE)="Y",U592="PASS"),'Point Values'!$B$3,0)</f>
        <v>0.75</v>
      </c>
      <c r="X592" s="33">
        <f>IF(AND(SUM(V592:W592)=0,U592="PASS"),'Point Values'!$B$4,0)</f>
        <v>0</v>
      </c>
      <c r="Y592" s="33">
        <f>IF(AND(SUM(V592:X592)=0,P592="GT",O592&gt;VLOOKUP(I592,'IIS Wide Rates'!G:I,3,FALSE)),'Point Values'!$B$5,IF(AND(SUM(V592:X592)=0,P592="LT",O592&lt;VLOOKUP(I592,'IIS Wide Rates'!G:I,3,FALSE)),'Point Values'!$B$5,0))</f>
        <v>0</v>
      </c>
      <c r="Z592" s="33">
        <f t="shared" si="87"/>
        <v>0.75</v>
      </c>
    </row>
    <row r="593" spans="1:26" x14ac:dyDescent="0.25">
      <c r="A593" t="s">
        <v>150</v>
      </c>
      <c r="B593" t="s">
        <v>1105</v>
      </c>
      <c r="C593" s="46">
        <v>0</v>
      </c>
      <c r="D593" s="46">
        <v>3</v>
      </c>
      <c r="I593" s="33" t="str">
        <f>VLOOKUP(LEFT(J593,7),Measures!K:L,2,FALSE)</f>
        <v>2.18</v>
      </c>
      <c r="J593" s="33" t="str">
        <f t="shared" si="88"/>
        <v>MQE0344 - Vaccination manufacturer code is unrecognized</v>
      </c>
      <c r="K593" s="33" t="str">
        <f t="shared" si="89"/>
        <v>CompuGroup Medical (CGM APRIMA)</v>
      </c>
      <c r="L593" s="33">
        <f>VLOOKUP(K593,'EHR-Patient Count'!K:M,2,FALSE)</f>
        <v>2</v>
      </c>
      <c r="M593" s="33">
        <f>VLOOKUP(K593,'EHR-Patient Count'!K:M,3,FALSE)</f>
        <v>1</v>
      </c>
      <c r="N593" s="33">
        <f t="shared" si="90"/>
        <v>0</v>
      </c>
      <c r="O593" s="37">
        <f t="shared" si="91"/>
        <v>0</v>
      </c>
      <c r="P593" s="33" t="str">
        <f>VLOOKUP(LEFT(J593,7),Measures!K:V,12,FALSE)</f>
        <v>LT</v>
      </c>
      <c r="Q593" s="33" t="str">
        <f>VLOOKUP(LEFT(J593,7),Measures!K:W,13,FALSE)</f>
        <v xml:space="preserve"> 1%</v>
      </c>
      <c r="R593" s="33" t="b">
        <f t="shared" si="83"/>
        <v>0</v>
      </c>
      <c r="S593" s="33" t="str">
        <f t="shared" si="84"/>
        <v>PASS</v>
      </c>
      <c r="T593" s="33" t="b">
        <f t="shared" si="85"/>
        <v>0</v>
      </c>
      <c r="U593" s="33" t="str">
        <f t="shared" si="86"/>
        <v>PASS</v>
      </c>
      <c r="V593" s="33">
        <f>IF(AND(VLOOKUP(I593,Measures!B:I,7,FALSE)="Y",U593="PASS"),'Point Values'!$B$2,0)</f>
        <v>0</v>
      </c>
      <c r="W593" s="33">
        <f>IF(AND(VLOOKUP(I593,Measures!B:I,8,FALSE)="Y",U593="PASS"),'Point Values'!$B$3,0)</f>
        <v>0.75</v>
      </c>
      <c r="X593" s="33">
        <f>IF(AND(SUM(V593:W593)=0,U593="PASS"),'Point Values'!$B$4,0)</f>
        <v>0</v>
      </c>
      <c r="Y593" s="33">
        <f>IF(AND(SUM(V593:X593)=0,P593="GT",O593&gt;VLOOKUP(I593,'IIS Wide Rates'!G:I,3,FALSE)),'Point Values'!$B$5,IF(AND(SUM(V593:X593)=0,P593="LT",O593&lt;VLOOKUP(I593,'IIS Wide Rates'!G:I,3,FALSE)),'Point Values'!$B$5,0))</f>
        <v>0</v>
      </c>
      <c r="Z593" s="33">
        <f t="shared" si="87"/>
        <v>0.75</v>
      </c>
    </row>
    <row r="594" spans="1:26" x14ac:dyDescent="0.25">
      <c r="A594" t="s">
        <v>152</v>
      </c>
      <c r="B594" t="s">
        <v>52</v>
      </c>
      <c r="C594" s="46">
        <v>0</v>
      </c>
      <c r="D594" s="46">
        <v>3115</v>
      </c>
      <c r="I594" s="33" t="str">
        <f>VLOOKUP(LEFT(J594,7),Measures!K:L,2,FALSE)</f>
        <v>2.19</v>
      </c>
      <c r="J594" s="33" t="str">
        <f t="shared" si="88"/>
        <v>MQE0278 - Vaccination body route is unrecognized</v>
      </c>
      <c r="K594" s="33" t="str">
        <f t="shared" si="89"/>
        <v>No EHR Specified</v>
      </c>
      <c r="L594" s="33">
        <f>VLOOKUP(K594,'EHR-Patient Count'!K:M,2,FALSE)</f>
        <v>537</v>
      </c>
      <c r="M594" s="33">
        <f>VLOOKUP(K594,'EHR-Patient Count'!K:M,3,FALSE)</f>
        <v>20</v>
      </c>
      <c r="N594" s="33">
        <f t="shared" si="90"/>
        <v>0</v>
      </c>
      <c r="O594" s="37">
        <f t="shared" si="91"/>
        <v>0</v>
      </c>
      <c r="P594" s="33" t="str">
        <f>VLOOKUP(LEFT(J594,7),Measures!K:V,12,FALSE)</f>
        <v>LT</v>
      </c>
      <c r="Q594" s="33" t="str">
        <f>VLOOKUP(LEFT(J594,7),Measures!K:W,13,FALSE)</f>
        <v xml:space="preserve"> 1%</v>
      </c>
      <c r="R594" s="33" t="b">
        <f t="shared" si="83"/>
        <v>0</v>
      </c>
      <c r="S594" s="33" t="str">
        <f t="shared" si="84"/>
        <v>PASS</v>
      </c>
      <c r="T594" s="33" t="b">
        <f t="shared" si="85"/>
        <v>0</v>
      </c>
      <c r="U594" s="33" t="str">
        <f t="shared" si="86"/>
        <v>PASS</v>
      </c>
      <c r="V594" s="33">
        <f>IF(AND(VLOOKUP(I594,Measures!B:I,7,FALSE)="Y",U594="PASS"),'Point Values'!$B$2,0)</f>
        <v>0</v>
      </c>
      <c r="W594" s="33">
        <f>IF(AND(VLOOKUP(I594,Measures!B:I,8,FALSE)="Y",U594="PASS"),'Point Values'!$B$3,0)</f>
        <v>0.75</v>
      </c>
      <c r="X594" s="33">
        <f>IF(AND(SUM(V594:W594)=0,U594="PASS"),'Point Values'!$B$4,0)</f>
        <v>0</v>
      </c>
      <c r="Y594" s="33">
        <f>IF(AND(SUM(V594:X594)=0,P594="GT",O594&gt;VLOOKUP(I594,'IIS Wide Rates'!G:I,3,FALSE)),'Point Values'!$B$5,IF(AND(SUM(V594:X594)=0,P594="LT",O594&lt;VLOOKUP(I594,'IIS Wide Rates'!G:I,3,FALSE)),'Point Values'!$B$5,0))</f>
        <v>0</v>
      </c>
      <c r="Z594" s="33">
        <f t="shared" si="87"/>
        <v>0.75</v>
      </c>
    </row>
    <row r="595" spans="1:26" x14ac:dyDescent="0.25">
      <c r="A595" t="s">
        <v>152</v>
      </c>
      <c r="B595" t="s">
        <v>1107</v>
      </c>
      <c r="C595" s="46">
        <v>0</v>
      </c>
      <c r="D595" s="46">
        <v>3061</v>
      </c>
      <c r="I595" s="33" t="str">
        <f>VLOOKUP(LEFT(J595,7),Measures!K:L,2,FALSE)</f>
        <v>2.19</v>
      </c>
      <c r="J595" s="33" t="str">
        <f t="shared" si="88"/>
        <v>MQE0278 - Vaccination body route is unrecognized</v>
      </c>
      <c r="K595" s="33" t="str">
        <f t="shared" si="89"/>
        <v>NetSmart MyEvolv</v>
      </c>
      <c r="L595" s="33">
        <f>VLOOKUP(K595,'EHR-Patient Count'!K:M,2,FALSE)</f>
        <v>1995</v>
      </c>
      <c r="M595" s="33">
        <f>VLOOKUP(K595,'EHR-Patient Count'!K:M,3,FALSE)</f>
        <v>8</v>
      </c>
      <c r="N595" s="33">
        <f t="shared" si="90"/>
        <v>0</v>
      </c>
      <c r="O595" s="37">
        <f t="shared" si="91"/>
        <v>0</v>
      </c>
      <c r="P595" s="33" t="str">
        <f>VLOOKUP(LEFT(J595,7),Measures!K:V,12,FALSE)</f>
        <v>LT</v>
      </c>
      <c r="Q595" s="33" t="str">
        <f>VLOOKUP(LEFT(J595,7),Measures!K:W,13,FALSE)</f>
        <v xml:space="preserve"> 1%</v>
      </c>
      <c r="R595" s="33" t="b">
        <f t="shared" si="83"/>
        <v>0</v>
      </c>
      <c r="S595" s="33" t="str">
        <f t="shared" si="84"/>
        <v>PASS</v>
      </c>
      <c r="T595" s="33" t="b">
        <f t="shared" si="85"/>
        <v>0</v>
      </c>
      <c r="U595" s="33" t="str">
        <f t="shared" si="86"/>
        <v>PASS</v>
      </c>
      <c r="V595" s="33">
        <f>IF(AND(VLOOKUP(I595,Measures!B:I,7,FALSE)="Y",U595="PASS"),'Point Values'!$B$2,0)</f>
        <v>0</v>
      </c>
      <c r="W595" s="33">
        <f>IF(AND(VLOOKUP(I595,Measures!B:I,8,FALSE)="Y",U595="PASS"),'Point Values'!$B$3,0)</f>
        <v>0.75</v>
      </c>
      <c r="X595" s="33">
        <f>IF(AND(SUM(V595:W595)=0,U595="PASS"),'Point Values'!$B$4,0)</f>
        <v>0</v>
      </c>
      <c r="Y595" s="33">
        <f>IF(AND(SUM(V595:X595)=0,P595="GT",O595&gt;VLOOKUP(I595,'IIS Wide Rates'!G:I,3,FALSE)),'Point Values'!$B$5,IF(AND(SUM(V595:X595)=0,P595="LT",O595&lt;VLOOKUP(I595,'IIS Wide Rates'!G:I,3,FALSE)),'Point Values'!$B$5,0))</f>
        <v>0</v>
      </c>
      <c r="Z595" s="33">
        <f t="shared" si="87"/>
        <v>0.75</v>
      </c>
    </row>
    <row r="596" spans="1:26" x14ac:dyDescent="0.25">
      <c r="A596" t="s">
        <v>152</v>
      </c>
      <c r="B596" t="s">
        <v>1104</v>
      </c>
      <c r="C596" s="46">
        <v>0</v>
      </c>
      <c r="D596" s="46">
        <v>129825</v>
      </c>
      <c r="I596" s="33" t="str">
        <f>VLOOKUP(LEFT(J596,7),Measures!K:L,2,FALSE)</f>
        <v>2.19</v>
      </c>
      <c r="J596" s="33" t="str">
        <f t="shared" si="88"/>
        <v>MQE0278 - Vaccination body route is unrecognized</v>
      </c>
      <c r="K596" s="33" t="str">
        <f t="shared" si="89"/>
        <v>Azalea Health EHR</v>
      </c>
      <c r="L596" s="33">
        <f>VLOOKUP(K596,'EHR-Patient Count'!K:M,2,FALSE)</f>
        <v>18286</v>
      </c>
      <c r="M596" s="33">
        <f>VLOOKUP(K596,'EHR-Patient Count'!K:M,3,FALSE)</f>
        <v>116</v>
      </c>
      <c r="N596" s="33">
        <f t="shared" si="90"/>
        <v>0</v>
      </c>
      <c r="O596" s="37">
        <f t="shared" si="91"/>
        <v>0</v>
      </c>
      <c r="P596" s="33" t="str">
        <f>VLOOKUP(LEFT(J596,7),Measures!K:V,12,FALSE)</f>
        <v>LT</v>
      </c>
      <c r="Q596" s="33" t="str">
        <f>VLOOKUP(LEFT(J596,7),Measures!K:W,13,FALSE)</f>
        <v xml:space="preserve"> 1%</v>
      </c>
      <c r="R596" s="33" t="b">
        <f t="shared" si="83"/>
        <v>0</v>
      </c>
      <c r="S596" s="33" t="str">
        <f t="shared" si="84"/>
        <v>PASS</v>
      </c>
      <c r="T596" s="33" t="b">
        <f t="shared" si="85"/>
        <v>0</v>
      </c>
      <c r="U596" s="33" t="str">
        <f t="shared" si="86"/>
        <v>PASS</v>
      </c>
      <c r="V596" s="33">
        <f>IF(AND(VLOOKUP(I596,Measures!B:I,7,FALSE)="Y",U596="PASS"),'Point Values'!$B$2,0)</f>
        <v>0</v>
      </c>
      <c r="W596" s="33">
        <f>IF(AND(VLOOKUP(I596,Measures!B:I,8,FALSE)="Y",U596="PASS"),'Point Values'!$B$3,0)</f>
        <v>0.75</v>
      </c>
      <c r="X596" s="33">
        <f>IF(AND(SUM(V596:W596)=0,U596="PASS"),'Point Values'!$B$4,0)</f>
        <v>0</v>
      </c>
      <c r="Y596" s="33">
        <f>IF(AND(SUM(V596:X596)=0,P596="GT",O596&gt;VLOOKUP(I596,'IIS Wide Rates'!G:I,3,FALSE)),'Point Values'!$B$5,IF(AND(SUM(V596:X596)=0,P596="LT",O596&lt;VLOOKUP(I596,'IIS Wide Rates'!G:I,3,FALSE)),'Point Values'!$B$5,0))</f>
        <v>0</v>
      </c>
      <c r="Z596" s="33">
        <f t="shared" si="87"/>
        <v>0.75</v>
      </c>
    </row>
    <row r="597" spans="1:26" x14ac:dyDescent="0.25">
      <c r="A597" t="s">
        <v>152</v>
      </c>
      <c r="B597" t="s">
        <v>1102</v>
      </c>
      <c r="C597" s="46">
        <v>0</v>
      </c>
      <c r="D597" s="46">
        <v>14705</v>
      </c>
      <c r="I597" s="33" t="str">
        <f>VLOOKUP(LEFT(J597,7),Measures!K:L,2,FALSE)</f>
        <v>2.19</v>
      </c>
      <c r="J597" s="33" t="str">
        <f t="shared" si="88"/>
        <v>MQE0278 - Vaccination body route is unrecognized</v>
      </c>
      <c r="K597" s="33" t="str">
        <f t="shared" si="89"/>
        <v>AdvancedMD EHR</v>
      </c>
      <c r="L597" s="33">
        <f>VLOOKUP(K597,'EHR-Patient Count'!K:M,2,FALSE)</f>
        <v>2221</v>
      </c>
      <c r="M597" s="33">
        <f>VLOOKUP(K597,'EHR-Patient Count'!K:M,3,FALSE)</f>
        <v>8</v>
      </c>
      <c r="N597" s="33">
        <f t="shared" si="90"/>
        <v>0</v>
      </c>
      <c r="O597" s="37">
        <f t="shared" si="91"/>
        <v>0</v>
      </c>
      <c r="P597" s="33" t="str">
        <f>VLOOKUP(LEFT(J597,7),Measures!K:V,12,FALSE)</f>
        <v>LT</v>
      </c>
      <c r="Q597" s="33" t="str">
        <f>VLOOKUP(LEFT(J597,7),Measures!K:W,13,FALSE)</f>
        <v xml:space="preserve"> 1%</v>
      </c>
      <c r="R597" s="33" t="b">
        <f t="shared" si="83"/>
        <v>0</v>
      </c>
      <c r="S597" s="33" t="str">
        <f t="shared" si="84"/>
        <v>PASS</v>
      </c>
      <c r="T597" s="33" t="b">
        <f t="shared" si="85"/>
        <v>0</v>
      </c>
      <c r="U597" s="33" t="str">
        <f t="shared" si="86"/>
        <v>PASS</v>
      </c>
      <c r="V597" s="33">
        <f>IF(AND(VLOOKUP(I597,Measures!B:I,7,FALSE)="Y",U597="PASS"),'Point Values'!$B$2,0)</f>
        <v>0</v>
      </c>
      <c r="W597" s="33">
        <f>IF(AND(VLOOKUP(I597,Measures!B:I,8,FALSE)="Y",U597="PASS"),'Point Values'!$B$3,0)</f>
        <v>0.75</v>
      </c>
      <c r="X597" s="33">
        <f>IF(AND(SUM(V597:W597)=0,U597="PASS"),'Point Values'!$B$4,0)</f>
        <v>0</v>
      </c>
      <c r="Y597" s="33">
        <f>IF(AND(SUM(V597:X597)=0,P597="GT",O597&gt;VLOOKUP(I597,'IIS Wide Rates'!G:I,3,FALSE)),'Point Values'!$B$5,IF(AND(SUM(V597:X597)=0,P597="LT",O597&lt;VLOOKUP(I597,'IIS Wide Rates'!G:I,3,FALSE)),'Point Values'!$B$5,0))</f>
        <v>0</v>
      </c>
      <c r="Z597" s="33">
        <f t="shared" si="87"/>
        <v>0.75</v>
      </c>
    </row>
    <row r="598" spans="1:26" x14ac:dyDescent="0.25">
      <c r="A598" t="s">
        <v>152</v>
      </c>
      <c r="B598" t="s">
        <v>1097</v>
      </c>
      <c r="C598" s="46">
        <v>0</v>
      </c>
      <c r="D598" s="46">
        <v>10601</v>
      </c>
      <c r="I598" s="33" t="str">
        <f>VLOOKUP(LEFT(J598,7),Measures!K:L,2,FALSE)</f>
        <v>2.19</v>
      </c>
      <c r="J598" s="33" t="str">
        <f t="shared" si="88"/>
        <v>MQE0278 - Vaccination body route is unrecognized</v>
      </c>
      <c r="K598" s="33" t="str">
        <f t="shared" si="89"/>
        <v>eClinicalWorks V12</v>
      </c>
      <c r="L598" s="33">
        <f>VLOOKUP(K598,'EHR-Patient Count'!K:M,2,FALSE)</f>
        <v>3490</v>
      </c>
      <c r="M598" s="33">
        <f>VLOOKUP(K598,'EHR-Patient Count'!K:M,3,FALSE)</f>
        <v>13</v>
      </c>
      <c r="N598" s="33">
        <f t="shared" si="90"/>
        <v>0</v>
      </c>
      <c r="O598" s="37">
        <f t="shared" si="91"/>
        <v>0</v>
      </c>
      <c r="P598" s="33" t="str">
        <f>VLOOKUP(LEFT(J598,7),Measures!K:V,12,FALSE)</f>
        <v>LT</v>
      </c>
      <c r="Q598" s="33" t="str">
        <f>VLOOKUP(LEFT(J598,7),Measures!K:W,13,FALSE)</f>
        <v xml:space="preserve"> 1%</v>
      </c>
      <c r="R598" s="33" t="b">
        <f t="shared" si="83"/>
        <v>0</v>
      </c>
      <c r="S598" s="33" t="str">
        <f t="shared" si="84"/>
        <v>PASS</v>
      </c>
      <c r="T598" s="33" t="b">
        <f t="shared" si="85"/>
        <v>0</v>
      </c>
      <c r="U598" s="33" t="str">
        <f t="shared" si="86"/>
        <v>PASS</v>
      </c>
      <c r="V598" s="33">
        <f>IF(AND(VLOOKUP(I598,Measures!B:I,7,FALSE)="Y",U598="PASS"),'Point Values'!$B$2,0)</f>
        <v>0</v>
      </c>
      <c r="W598" s="33">
        <f>IF(AND(VLOOKUP(I598,Measures!B:I,8,FALSE)="Y",U598="PASS"),'Point Values'!$B$3,0)</f>
        <v>0.75</v>
      </c>
      <c r="X598" s="33">
        <f>IF(AND(SUM(V598:W598)=0,U598="PASS"),'Point Values'!$B$4,0)</f>
        <v>0</v>
      </c>
      <c r="Y598" s="33">
        <f>IF(AND(SUM(V598:X598)=0,P598="GT",O598&gt;VLOOKUP(I598,'IIS Wide Rates'!G:I,3,FALSE)),'Point Values'!$B$5,IF(AND(SUM(V598:X598)=0,P598="LT",O598&lt;VLOOKUP(I598,'IIS Wide Rates'!G:I,3,FALSE)),'Point Values'!$B$5,0))</f>
        <v>0</v>
      </c>
      <c r="Z598" s="33">
        <f t="shared" si="87"/>
        <v>0.75</v>
      </c>
    </row>
    <row r="599" spans="1:26" x14ac:dyDescent="0.25">
      <c r="A599" t="s">
        <v>152</v>
      </c>
      <c r="B599" t="s">
        <v>1106</v>
      </c>
      <c r="C599" s="46">
        <v>0</v>
      </c>
      <c r="D599" s="46">
        <v>5205</v>
      </c>
      <c r="I599" s="33" t="str">
        <f>VLOOKUP(LEFT(J599,7),Measures!K:L,2,FALSE)</f>
        <v>2.19</v>
      </c>
      <c r="J599" s="33" t="str">
        <f t="shared" si="88"/>
        <v>MQE0278 - Vaccination body route is unrecognized</v>
      </c>
      <c r="K599" s="33" t="str">
        <f t="shared" si="89"/>
        <v>Experity EHR</v>
      </c>
      <c r="L599" s="33">
        <f>VLOOKUP(K599,'EHR-Patient Count'!K:M,2,FALSE)</f>
        <v>552</v>
      </c>
      <c r="M599" s="33">
        <f>VLOOKUP(K599,'EHR-Patient Count'!K:M,3,FALSE)</f>
        <v>5</v>
      </c>
      <c r="N599" s="33">
        <f t="shared" si="90"/>
        <v>0</v>
      </c>
      <c r="O599" s="37">
        <f t="shared" si="91"/>
        <v>0</v>
      </c>
      <c r="P599" s="33" t="str">
        <f>VLOOKUP(LEFT(J599,7),Measures!K:V,12,FALSE)</f>
        <v>LT</v>
      </c>
      <c r="Q599" s="33" t="str">
        <f>VLOOKUP(LEFT(J599,7),Measures!K:W,13,FALSE)</f>
        <v xml:space="preserve"> 1%</v>
      </c>
      <c r="R599" s="33" t="b">
        <f t="shared" si="83"/>
        <v>0</v>
      </c>
      <c r="S599" s="33" t="str">
        <f t="shared" si="84"/>
        <v>PASS</v>
      </c>
      <c r="T599" s="33" t="b">
        <f t="shared" si="85"/>
        <v>0</v>
      </c>
      <c r="U599" s="33" t="str">
        <f t="shared" si="86"/>
        <v>PASS</v>
      </c>
      <c r="V599" s="33">
        <f>IF(AND(VLOOKUP(I599,Measures!B:I,7,FALSE)="Y",U599="PASS"),'Point Values'!$B$2,0)</f>
        <v>0</v>
      </c>
      <c r="W599" s="33">
        <f>IF(AND(VLOOKUP(I599,Measures!B:I,8,FALSE)="Y",U599="PASS"),'Point Values'!$B$3,0)</f>
        <v>0.75</v>
      </c>
      <c r="X599" s="33">
        <f>IF(AND(SUM(V599:W599)=0,U599="PASS"),'Point Values'!$B$4,0)</f>
        <v>0</v>
      </c>
      <c r="Y599" s="33">
        <f>IF(AND(SUM(V599:X599)=0,P599="GT",O599&gt;VLOOKUP(I599,'IIS Wide Rates'!G:I,3,FALSE)),'Point Values'!$B$5,IF(AND(SUM(V599:X599)=0,P599="LT",O599&lt;VLOOKUP(I599,'IIS Wide Rates'!G:I,3,FALSE)),'Point Values'!$B$5,0))</f>
        <v>0</v>
      </c>
      <c r="Z599" s="33">
        <f t="shared" si="87"/>
        <v>0.75</v>
      </c>
    </row>
    <row r="600" spans="1:26" x14ac:dyDescent="0.25">
      <c r="A600" t="s">
        <v>152</v>
      </c>
      <c r="B600" t="s">
        <v>1109</v>
      </c>
      <c r="C600" s="46">
        <v>0</v>
      </c>
      <c r="D600" s="46">
        <v>887</v>
      </c>
      <c r="I600" s="33" t="str">
        <f>VLOOKUP(LEFT(J600,7),Measures!K:L,2,FALSE)</f>
        <v>2.19</v>
      </c>
      <c r="J600" s="33" t="str">
        <f t="shared" si="88"/>
        <v>MQE0278 - Vaccination body route is unrecognized</v>
      </c>
      <c r="K600" s="33" t="str">
        <f t="shared" si="89"/>
        <v>OpenEMR (Open Source)</v>
      </c>
      <c r="L600" s="33">
        <f>VLOOKUP(K600,'EHR-Patient Count'!K:M,2,FALSE)</f>
        <v>85</v>
      </c>
      <c r="M600" s="33">
        <f>VLOOKUP(K600,'EHR-Patient Count'!K:M,3,FALSE)</f>
        <v>4</v>
      </c>
      <c r="N600" s="33">
        <f t="shared" si="90"/>
        <v>0</v>
      </c>
      <c r="O600" s="37">
        <f t="shared" si="91"/>
        <v>0</v>
      </c>
      <c r="P600" s="33" t="str">
        <f>VLOOKUP(LEFT(J600,7),Measures!K:V,12,FALSE)</f>
        <v>LT</v>
      </c>
      <c r="Q600" s="33" t="str">
        <f>VLOOKUP(LEFT(J600,7),Measures!K:W,13,FALSE)</f>
        <v xml:space="preserve"> 1%</v>
      </c>
      <c r="R600" s="33" t="b">
        <f t="shared" si="83"/>
        <v>0</v>
      </c>
      <c r="S600" s="33" t="str">
        <f t="shared" si="84"/>
        <v>PASS</v>
      </c>
      <c r="T600" s="33" t="b">
        <f t="shared" si="85"/>
        <v>0</v>
      </c>
      <c r="U600" s="33" t="str">
        <f t="shared" si="86"/>
        <v>PASS</v>
      </c>
      <c r="V600" s="33">
        <f>IF(AND(VLOOKUP(I600,Measures!B:I,7,FALSE)="Y",U600="PASS"),'Point Values'!$B$2,0)</f>
        <v>0</v>
      </c>
      <c r="W600" s="33">
        <f>IF(AND(VLOOKUP(I600,Measures!B:I,8,FALSE)="Y",U600="PASS"),'Point Values'!$B$3,0)</f>
        <v>0.75</v>
      </c>
      <c r="X600" s="33">
        <f>IF(AND(SUM(V600:W600)=0,U600="PASS"),'Point Values'!$B$4,0)</f>
        <v>0</v>
      </c>
      <c r="Y600" s="33">
        <f>IF(AND(SUM(V600:X600)=0,P600="GT",O600&gt;VLOOKUP(I600,'IIS Wide Rates'!G:I,3,FALSE)),'Point Values'!$B$5,IF(AND(SUM(V600:X600)=0,P600="LT",O600&lt;VLOOKUP(I600,'IIS Wide Rates'!G:I,3,FALSE)),'Point Values'!$B$5,0))</f>
        <v>0</v>
      </c>
      <c r="Z600" s="33">
        <f t="shared" si="87"/>
        <v>0.75</v>
      </c>
    </row>
    <row r="601" spans="1:26" x14ac:dyDescent="0.25">
      <c r="A601" t="s">
        <v>152</v>
      </c>
      <c r="B601" t="s">
        <v>1096</v>
      </c>
      <c r="C601" s="46">
        <v>0</v>
      </c>
      <c r="D601" s="46">
        <v>23620</v>
      </c>
      <c r="I601" s="33" t="str">
        <f>VLOOKUP(LEFT(J601,7),Measures!K:L,2,FALSE)</f>
        <v>2.19</v>
      </c>
      <c r="J601" s="33" t="str">
        <f t="shared" si="88"/>
        <v>MQE0278 - Vaccination body route is unrecognized</v>
      </c>
      <c r="K601" s="33" t="str">
        <f t="shared" si="89"/>
        <v>Athems Clinicals</v>
      </c>
      <c r="L601" s="33">
        <f>VLOOKUP(K601,'EHR-Patient Count'!K:M,2,FALSE)</f>
        <v>3619</v>
      </c>
      <c r="M601" s="33">
        <f>VLOOKUP(K601,'EHR-Patient Count'!K:M,3,FALSE)</f>
        <v>8</v>
      </c>
      <c r="N601" s="33">
        <f t="shared" si="90"/>
        <v>0</v>
      </c>
      <c r="O601" s="37">
        <f t="shared" si="91"/>
        <v>0</v>
      </c>
      <c r="P601" s="33" t="str">
        <f>VLOOKUP(LEFT(J601,7),Measures!K:V,12,FALSE)</f>
        <v>LT</v>
      </c>
      <c r="Q601" s="33" t="str">
        <f>VLOOKUP(LEFT(J601,7),Measures!K:W,13,FALSE)</f>
        <v xml:space="preserve"> 1%</v>
      </c>
      <c r="R601" s="33" t="b">
        <f t="shared" si="83"/>
        <v>0</v>
      </c>
      <c r="S601" s="33" t="str">
        <f t="shared" si="84"/>
        <v>PASS</v>
      </c>
      <c r="T601" s="33" t="b">
        <f t="shared" si="85"/>
        <v>0</v>
      </c>
      <c r="U601" s="33" t="str">
        <f t="shared" si="86"/>
        <v>PASS</v>
      </c>
      <c r="V601" s="33">
        <f>IF(AND(VLOOKUP(I601,Measures!B:I,7,FALSE)="Y",U601="PASS"),'Point Values'!$B$2,0)</f>
        <v>0</v>
      </c>
      <c r="W601" s="33">
        <f>IF(AND(VLOOKUP(I601,Measures!B:I,8,FALSE)="Y",U601="PASS"),'Point Values'!$B$3,0)</f>
        <v>0.75</v>
      </c>
      <c r="X601" s="33">
        <f>IF(AND(SUM(V601:W601)=0,U601="PASS"),'Point Values'!$B$4,0)</f>
        <v>0</v>
      </c>
      <c r="Y601" s="33">
        <f>IF(AND(SUM(V601:X601)=0,P601="GT",O601&gt;VLOOKUP(I601,'IIS Wide Rates'!G:I,3,FALSE)),'Point Values'!$B$5,IF(AND(SUM(V601:X601)=0,P601="LT",O601&lt;VLOOKUP(I601,'IIS Wide Rates'!G:I,3,FALSE)),'Point Values'!$B$5,0))</f>
        <v>0</v>
      </c>
      <c r="Z601" s="33">
        <f t="shared" si="87"/>
        <v>0.75</v>
      </c>
    </row>
    <row r="602" spans="1:26" x14ac:dyDescent="0.25">
      <c r="A602" t="s">
        <v>152</v>
      </c>
      <c r="B602" t="s">
        <v>1100</v>
      </c>
      <c r="C602" s="46">
        <v>0</v>
      </c>
      <c r="D602" s="46">
        <v>1127</v>
      </c>
      <c r="I602" s="33" t="str">
        <f>VLOOKUP(LEFT(J602,7),Measures!K:L,2,FALSE)</f>
        <v>2.19</v>
      </c>
      <c r="J602" s="33" t="str">
        <f t="shared" si="88"/>
        <v>MQE0278 - Vaccination body route is unrecognized</v>
      </c>
      <c r="K602" s="33" t="str">
        <f t="shared" si="89"/>
        <v>MEDITECH Expanse</v>
      </c>
      <c r="L602" s="33">
        <f>VLOOKUP(K602,'EHR-Patient Count'!K:M,2,FALSE)</f>
        <v>104</v>
      </c>
      <c r="M602" s="33">
        <f>VLOOKUP(K602,'EHR-Patient Count'!K:M,3,FALSE)</f>
        <v>3</v>
      </c>
      <c r="N602" s="33">
        <f t="shared" si="90"/>
        <v>0</v>
      </c>
      <c r="O602" s="37">
        <f t="shared" si="91"/>
        <v>0</v>
      </c>
      <c r="P602" s="33" t="str">
        <f>VLOOKUP(LEFT(J602,7),Measures!K:V,12,FALSE)</f>
        <v>LT</v>
      </c>
      <c r="Q602" s="33" t="str">
        <f>VLOOKUP(LEFT(J602,7),Measures!K:W,13,FALSE)</f>
        <v xml:space="preserve"> 1%</v>
      </c>
      <c r="R602" s="33" t="b">
        <f t="shared" si="83"/>
        <v>0</v>
      </c>
      <c r="S602" s="33" t="str">
        <f t="shared" si="84"/>
        <v>PASS</v>
      </c>
      <c r="T602" s="33" t="b">
        <f t="shared" si="85"/>
        <v>0</v>
      </c>
      <c r="U602" s="33" t="str">
        <f t="shared" si="86"/>
        <v>PASS</v>
      </c>
      <c r="V602" s="33">
        <f>IF(AND(VLOOKUP(I602,Measures!B:I,7,FALSE)="Y",U602="PASS"),'Point Values'!$B$2,0)</f>
        <v>0</v>
      </c>
      <c r="W602" s="33">
        <f>IF(AND(VLOOKUP(I602,Measures!B:I,8,FALSE)="Y",U602="PASS"),'Point Values'!$B$3,0)</f>
        <v>0.75</v>
      </c>
      <c r="X602" s="33">
        <f>IF(AND(SUM(V602:W602)=0,U602="PASS"),'Point Values'!$B$4,0)</f>
        <v>0</v>
      </c>
      <c r="Y602" s="33">
        <f>IF(AND(SUM(V602:X602)=0,P602="GT",O602&gt;VLOOKUP(I602,'IIS Wide Rates'!G:I,3,FALSE)),'Point Values'!$B$5,IF(AND(SUM(V602:X602)=0,P602="LT",O602&lt;VLOOKUP(I602,'IIS Wide Rates'!G:I,3,FALSE)),'Point Values'!$B$5,0))</f>
        <v>0</v>
      </c>
      <c r="Z602" s="33">
        <f t="shared" si="87"/>
        <v>0.75</v>
      </c>
    </row>
    <row r="603" spans="1:26" x14ac:dyDescent="0.25">
      <c r="A603" t="s">
        <v>152</v>
      </c>
      <c r="B603" t="s">
        <v>1103</v>
      </c>
      <c r="C603" s="46">
        <v>0</v>
      </c>
      <c r="D603" s="46">
        <v>1701</v>
      </c>
      <c r="I603" s="33" t="str">
        <f>VLOOKUP(LEFT(J603,7),Measures!K:L,2,FALSE)</f>
        <v>2.19</v>
      </c>
      <c r="J603" s="33" t="str">
        <f t="shared" si="88"/>
        <v>MQE0278 - Vaccination body route is unrecognized</v>
      </c>
      <c r="K603" s="33" t="str">
        <f t="shared" si="89"/>
        <v>DrChrono EHR</v>
      </c>
      <c r="L603" s="33">
        <f>VLOOKUP(K603,'EHR-Patient Count'!K:M,2,FALSE)</f>
        <v>146</v>
      </c>
      <c r="M603" s="33">
        <f>VLOOKUP(K603,'EHR-Patient Count'!K:M,3,FALSE)</f>
        <v>3</v>
      </c>
      <c r="N603" s="33">
        <f t="shared" si="90"/>
        <v>0</v>
      </c>
      <c r="O603" s="37">
        <f t="shared" si="91"/>
        <v>0</v>
      </c>
      <c r="P603" s="33" t="str">
        <f>VLOOKUP(LEFT(J603,7),Measures!K:V,12,FALSE)</f>
        <v>LT</v>
      </c>
      <c r="Q603" s="33" t="str">
        <f>VLOOKUP(LEFT(J603,7),Measures!K:W,13,FALSE)</f>
        <v xml:space="preserve"> 1%</v>
      </c>
      <c r="R603" s="33" t="b">
        <f t="shared" si="83"/>
        <v>0</v>
      </c>
      <c r="S603" s="33" t="str">
        <f t="shared" si="84"/>
        <v>PASS</v>
      </c>
      <c r="T603" s="33" t="b">
        <f t="shared" si="85"/>
        <v>0</v>
      </c>
      <c r="U603" s="33" t="str">
        <f t="shared" si="86"/>
        <v>PASS</v>
      </c>
      <c r="V603" s="33">
        <f>IF(AND(VLOOKUP(I603,Measures!B:I,7,FALSE)="Y",U603="PASS"),'Point Values'!$B$2,0)</f>
        <v>0</v>
      </c>
      <c r="W603" s="33">
        <f>IF(AND(VLOOKUP(I603,Measures!B:I,8,FALSE)="Y",U603="PASS"),'Point Values'!$B$3,0)</f>
        <v>0.75</v>
      </c>
      <c r="X603" s="33">
        <f>IF(AND(SUM(V603:W603)=0,U603="PASS"),'Point Values'!$B$4,0)</f>
        <v>0</v>
      </c>
      <c r="Y603" s="33">
        <f>IF(AND(SUM(V603:X603)=0,P603="GT",O603&gt;VLOOKUP(I603,'IIS Wide Rates'!G:I,3,FALSE)),'Point Values'!$B$5,IF(AND(SUM(V603:X603)=0,P603="LT",O603&lt;VLOOKUP(I603,'IIS Wide Rates'!G:I,3,FALSE)),'Point Values'!$B$5,0))</f>
        <v>0</v>
      </c>
      <c r="Z603" s="33">
        <f t="shared" si="87"/>
        <v>0.75</v>
      </c>
    </row>
    <row r="604" spans="1:26" x14ac:dyDescent="0.25">
      <c r="A604" t="s">
        <v>152</v>
      </c>
      <c r="B604" t="s">
        <v>1108</v>
      </c>
      <c r="C604" s="46">
        <v>0</v>
      </c>
      <c r="D604" s="46">
        <v>262</v>
      </c>
      <c r="I604" s="33" t="str">
        <f>VLOOKUP(LEFT(J604,7),Measures!K:L,2,FALSE)</f>
        <v>2.19</v>
      </c>
      <c r="J604" s="33" t="str">
        <f t="shared" si="88"/>
        <v>MQE0278 - Vaccination body route is unrecognized</v>
      </c>
      <c r="K604" s="33" t="str">
        <f t="shared" si="89"/>
        <v>MatrixCare EHR</v>
      </c>
      <c r="L604" s="33">
        <f>VLOOKUP(K604,'EHR-Patient Count'!K:M,2,FALSE)</f>
        <v>55</v>
      </c>
      <c r="M604" s="33">
        <f>VLOOKUP(K604,'EHR-Patient Count'!K:M,3,FALSE)</f>
        <v>5</v>
      </c>
      <c r="N604" s="33">
        <f t="shared" si="90"/>
        <v>0</v>
      </c>
      <c r="O604" s="37">
        <f t="shared" si="91"/>
        <v>0</v>
      </c>
      <c r="P604" s="33" t="str">
        <f>VLOOKUP(LEFT(J604,7),Measures!K:V,12,FALSE)</f>
        <v>LT</v>
      </c>
      <c r="Q604" s="33" t="str">
        <f>VLOOKUP(LEFT(J604,7),Measures!K:W,13,FALSE)</f>
        <v xml:space="preserve"> 1%</v>
      </c>
      <c r="R604" s="33" t="b">
        <f t="shared" si="83"/>
        <v>0</v>
      </c>
      <c r="S604" s="33" t="str">
        <f t="shared" si="84"/>
        <v>PASS</v>
      </c>
      <c r="T604" s="33" t="b">
        <f t="shared" si="85"/>
        <v>0</v>
      </c>
      <c r="U604" s="33" t="str">
        <f t="shared" si="86"/>
        <v>PASS</v>
      </c>
      <c r="V604" s="33">
        <f>IF(AND(VLOOKUP(I604,Measures!B:I,7,FALSE)="Y",U604="PASS"),'Point Values'!$B$2,0)</f>
        <v>0</v>
      </c>
      <c r="W604" s="33">
        <f>IF(AND(VLOOKUP(I604,Measures!B:I,8,FALSE)="Y",U604="PASS"),'Point Values'!$B$3,0)</f>
        <v>0.75</v>
      </c>
      <c r="X604" s="33">
        <f>IF(AND(SUM(V604:W604)=0,U604="PASS"),'Point Values'!$B$4,0)</f>
        <v>0</v>
      </c>
      <c r="Y604" s="33">
        <f>IF(AND(SUM(V604:X604)=0,P604="GT",O604&gt;VLOOKUP(I604,'IIS Wide Rates'!G:I,3,FALSE)),'Point Values'!$B$5,IF(AND(SUM(V604:X604)=0,P604="LT",O604&lt;VLOOKUP(I604,'IIS Wide Rates'!G:I,3,FALSE)),'Point Values'!$B$5,0))</f>
        <v>0</v>
      </c>
      <c r="Z604" s="33">
        <f t="shared" si="87"/>
        <v>0.75</v>
      </c>
    </row>
    <row r="605" spans="1:26" x14ac:dyDescent="0.25">
      <c r="A605" t="s">
        <v>152</v>
      </c>
      <c r="B605" t="s">
        <v>1099</v>
      </c>
      <c r="C605" s="46">
        <v>0</v>
      </c>
      <c r="D605" s="46">
        <v>2600</v>
      </c>
      <c r="I605" s="33" t="str">
        <f>VLOOKUP(LEFT(J605,7),Measures!K:L,2,FALSE)</f>
        <v>2.19</v>
      </c>
      <c r="J605" s="33" t="str">
        <f t="shared" si="88"/>
        <v>MQE0278 - Vaccination body route is unrecognized</v>
      </c>
      <c r="K605" s="33" t="str">
        <f t="shared" si="89"/>
        <v>Veradigm EHR (formerly Allscripts)</v>
      </c>
      <c r="L605" s="33">
        <f>VLOOKUP(K605,'EHR-Patient Count'!K:M,2,FALSE)</f>
        <v>369</v>
      </c>
      <c r="M605" s="33">
        <f>VLOOKUP(K605,'EHR-Patient Count'!K:M,3,FALSE)</f>
        <v>13</v>
      </c>
      <c r="N605" s="33">
        <f t="shared" si="90"/>
        <v>0</v>
      </c>
      <c r="O605" s="37">
        <f t="shared" si="91"/>
        <v>0</v>
      </c>
      <c r="P605" s="33" t="str">
        <f>VLOOKUP(LEFT(J605,7),Measures!K:V,12,FALSE)</f>
        <v>LT</v>
      </c>
      <c r="Q605" s="33" t="str">
        <f>VLOOKUP(LEFT(J605,7),Measures!K:W,13,FALSE)</f>
        <v xml:space="preserve"> 1%</v>
      </c>
      <c r="R605" s="33" t="b">
        <f t="shared" si="83"/>
        <v>0</v>
      </c>
      <c r="S605" s="33" t="str">
        <f t="shared" si="84"/>
        <v>PASS</v>
      </c>
      <c r="T605" s="33" t="b">
        <f t="shared" si="85"/>
        <v>0</v>
      </c>
      <c r="U605" s="33" t="str">
        <f t="shared" si="86"/>
        <v>PASS</v>
      </c>
      <c r="V605" s="33">
        <f>IF(AND(VLOOKUP(I605,Measures!B:I,7,FALSE)="Y",U605="PASS"),'Point Values'!$B$2,0)</f>
        <v>0</v>
      </c>
      <c r="W605" s="33">
        <f>IF(AND(VLOOKUP(I605,Measures!B:I,8,FALSE)="Y",U605="PASS"),'Point Values'!$B$3,0)</f>
        <v>0.75</v>
      </c>
      <c r="X605" s="33">
        <f>IF(AND(SUM(V605:W605)=0,U605="PASS"),'Point Values'!$B$4,0)</f>
        <v>0</v>
      </c>
      <c r="Y605" s="33">
        <f>IF(AND(SUM(V605:X605)=0,P605="GT",O605&gt;VLOOKUP(I605,'IIS Wide Rates'!G:I,3,FALSE)),'Point Values'!$B$5,IF(AND(SUM(V605:X605)=0,P605="LT",O605&lt;VLOOKUP(I605,'IIS Wide Rates'!G:I,3,FALSE)),'Point Values'!$B$5,0))</f>
        <v>0</v>
      </c>
      <c r="Z605" s="33">
        <f t="shared" si="87"/>
        <v>0.75</v>
      </c>
    </row>
    <row r="606" spans="1:26" x14ac:dyDescent="0.25">
      <c r="A606" t="s">
        <v>152</v>
      </c>
      <c r="B606" t="s">
        <v>1095</v>
      </c>
      <c r="C606" s="46">
        <v>0</v>
      </c>
      <c r="D606" s="46">
        <v>64</v>
      </c>
      <c r="I606" s="33" t="str">
        <f>VLOOKUP(LEFT(J606,7),Measures!K:L,2,FALSE)</f>
        <v>2.19</v>
      </c>
      <c r="J606" s="33" t="str">
        <f t="shared" si="88"/>
        <v>MQE0278 - Vaccination body route is unrecognized</v>
      </c>
      <c r="K606" s="33" t="str">
        <f t="shared" si="89"/>
        <v>Epic Systems (EpicCare)</v>
      </c>
      <c r="L606" s="33">
        <f>VLOOKUP(K606,'EHR-Patient Count'!K:M,2,FALSE)</f>
        <v>14</v>
      </c>
      <c r="M606" s="33">
        <f>VLOOKUP(K606,'EHR-Patient Count'!K:M,3,FALSE)</f>
        <v>1</v>
      </c>
      <c r="N606" s="33">
        <f t="shared" si="90"/>
        <v>0</v>
      </c>
      <c r="O606" s="37">
        <f t="shared" si="91"/>
        <v>0</v>
      </c>
      <c r="P606" s="33" t="str">
        <f>VLOOKUP(LEFT(J606,7),Measures!K:V,12,FALSE)</f>
        <v>LT</v>
      </c>
      <c r="Q606" s="33" t="str">
        <f>VLOOKUP(LEFT(J606,7),Measures!K:W,13,FALSE)</f>
        <v xml:space="preserve"> 1%</v>
      </c>
      <c r="R606" s="33" t="b">
        <f t="shared" si="83"/>
        <v>0</v>
      </c>
      <c r="S606" s="33" t="str">
        <f t="shared" si="84"/>
        <v>PASS</v>
      </c>
      <c r="T606" s="33" t="b">
        <f t="shared" si="85"/>
        <v>0</v>
      </c>
      <c r="U606" s="33" t="str">
        <f t="shared" si="86"/>
        <v>PASS</v>
      </c>
      <c r="V606" s="33">
        <f>IF(AND(VLOOKUP(I606,Measures!B:I,7,FALSE)="Y",U606="PASS"),'Point Values'!$B$2,0)</f>
        <v>0</v>
      </c>
      <c r="W606" s="33">
        <f>IF(AND(VLOOKUP(I606,Measures!B:I,8,FALSE)="Y",U606="PASS"),'Point Values'!$B$3,0)</f>
        <v>0.75</v>
      </c>
      <c r="X606" s="33">
        <f>IF(AND(SUM(V606:W606)=0,U606="PASS"),'Point Values'!$B$4,0)</f>
        <v>0</v>
      </c>
      <c r="Y606" s="33">
        <f>IF(AND(SUM(V606:X606)=0,P606="GT",O606&gt;VLOOKUP(I606,'IIS Wide Rates'!G:I,3,FALSE)),'Point Values'!$B$5,IF(AND(SUM(V606:X606)=0,P606="LT",O606&lt;VLOOKUP(I606,'IIS Wide Rates'!G:I,3,FALSE)),'Point Values'!$B$5,0))</f>
        <v>0</v>
      </c>
      <c r="Z606" s="33">
        <f t="shared" si="87"/>
        <v>0.75</v>
      </c>
    </row>
    <row r="607" spans="1:26" x14ac:dyDescent="0.25">
      <c r="A607" t="s">
        <v>152</v>
      </c>
      <c r="B607" t="s">
        <v>1098</v>
      </c>
      <c r="C607" s="46">
        <v>0</v>
      </c>
      <c r="D607" s="46">
        <v>25</v>
      </c>
      <c r="I607" s="33" t="str">
        <f>VLOOKUP(LEFT(J607,7),Measures!K:L,2,FALSE)</f>
        <v>2.19</v>
      </c>
      <c r="J607" s="33" t="str">
        <f t="shared" si="88"/>
        <v>MQE0278 - Vaccination body route is unrecognized</v>
      </c>
      <c r="K607" s="33" t="str">
        <f t="shared" si="89"/>
        <v>NextGen Enterprise EHR</v>
      </c>
      <c r="L607" s="33">
        <f>VLOOKUP(K607,'EHR-Patient Count'!K:M,2,FALSE)</f>
        <v>5</v>
      </c>
      <c r="M607" s="33">
        <f>VLOOKUP(K607,'EHR-Patient Count'!K:M,3,FALSE)</f>
        <v>2</v>
      </c>
      <c r="N607" s="33">
        <f t="shared" si="90"/>
        <v>0</v>
      </c>
      <c r="O607" s="37">
        <f t="shared" si="91"/>
        <v>0</v>
      </c>
      <c r="P607" s="33" t="str">
        <f>VLOOKUP(LEFT(J607,7),Measures!K:V,12,FALSE)</f>
        <v>LT</v>
      </c>
      <c r="Q607" s="33" t="str">
        <f>VLOOKUP(LEFT(J607,7),Measures!K:W,13,FALSE)</f>
        <v xml:space="preserve"> 1%</v>
      </c>
      <c r="R607" s="33" t="b">
        <f t="shared" si="83"/>
        <v>0</v>
      </c>
      <c r="S607" s="33" t="str">
        <f t="shared" si="84"/>
        <v>PASS</v>
      </c>
      <c r="T607" s="33" t="b">
        <f t="shared" si="85"/>
        <v>0</v>
      </c>
      <c r="U607" s="33" t="str">
        <f t="shared" si="86"/>
        <v>PASS</v>
      </c>
      <c r="V607" s="33">
        <f>IF(AND(VLOOKUP(I607,Measures!B:I,7,FALSE)="Y",U607="PASS"),'Point Values'!$B$2,0)</f>
        <v>0</v>
      </c>
      <c r="W607" s="33">
        <f>IF(AND(VLOOKUP(I607,Measures!B:I,8,FALSE)="Y",U607="PASS"),'Point Values'!$B$3,0)</f>
        <v>0.75</v>
      </c>
      <c r="X607" s="33">
        <f>IF(AND(SUM(V607:W607)=0,U607="PASS"),'Point Values'!$B$4,0)</f>
        <v>0</v>
      </c>
      <c r="Y607" s="33">
        <f>IF(AND(SUM(V607:X607)=0,P607="GT",O607&gt;VLOOKUP(I607,'IIS Wide Rates'!G:I,3,FALSE)),'Point Values'!$B$5,IF(AND(SUM(V607:X607)=0,P607="LT",O607&lt;VLOOKUP(I607,'IIS Wide Rates'!G:I,3,FALSE)),'Point Values'!$B$5,0))</f>
        <v>0</v>
      </c>
      <c r="Z607" s="33">
        <f t="shared" si="87"/>
        <v>0.75</v>
      </c>
    </row>
    <row r="608" spans="1:26" x14ac:dyDescent="0.25">
      <c r="A608" t="s">
        <v>152</v>
      </c>
      <c r="B608" t="s">
        <v>1101</v>
      </c>
      <c r="C608" s="46">
        <v>0</v>
      </c>
      <c r="D608" s="46">
        <v>39</v>
      </c>
      <c r="I608" s="33" t="str">
        <f>VLOOKUP(LEFT(J608,7),Measures!K:L,2,FALSE)</f>
        <v>2.19</v>
      </c>
      <c r="J608" s="33" t="str">
        <f t="shared" si="88"/>
        <v>MQE0278 - Vaccination body route is unrecognized</v>
      </c>
      <c r="K608" s="33" t="str">
        <f t="shared" si="89"/>
        <v>Greenway Health (Prime Suite)</v>
      </c>
      <c r="L608" s="33">
        <f>VLOOKUP(K608,'EHR-Patient Count'!K:M,2,FALSE)</f>
        <v>9</v>
      </c>
      <c r="M608" s="33">
        <f>VLOOKUP(K608,'EHR-Patient Count'!K:M,3,FALSE)</f>
        <v>1</v>
      </c>
      <c r="N608" s="33">
        <f t="shared" si="90"/>
        <v>0</v>
      </c>
      <c r="O608" s="37">
        <f t="shared" si="91"/>
        <v>0</v>
      </c>
      <c r="P608" s="33" t="str">
        <f>VLOOKUP(LEFT(J608,7),Measures!K:V,12,FALSE)</f>
        <v>LT</v>
      </c>
      <c r="Q608" s="33" t="str">
        <f>VLOOKUP(LEFT(J608,7),Measures!K:W,13,FALSE)</f>
        <v xml:space="preserve"> 1%</v>
      </c>
      <c r="R608" s="33" t="b">
        <f t="shared" si="83"/>
        <v>0</v>
      </c>
      <c r="S608" s="33" t="str">
        <f t="shared" si="84"/>
        <v>PASS</v>
      </c>
      <c r="T608" s="33" t="b">
        <f t="shared" si="85"/>
        <v>0</v>
      </c>
      <c r="U608" s="33" t="str">
        <f t="shared" si="86"/>
        <v>PASS</v>
      </c>
      <c r="V608" s="33">
        <f>IF(AND(VLOOKUP(I608,Measures!B:I,7,FALSE)="Y",U608="PASS"),'Point Values'!$B$2,0)</f>
        <v>0</v>
      </c>
      <c r="W608" s="33">
        <f>IF(AND(VLOOKUP(I608,Measures!B:I,8,FALSE)="Y",U608="PASS"),'Point Values'!$B$3,0)</f>
        <v>0.75</v>
      </c>
      <c r="X608" s="33">
        <f>IF(AND(SUM(V608:W608)=0,U608="PASS"),'Point Values'!$B$4,0)</f>
        <v>0</v>
      </c>
      <c r="Y608" s="33">
        <f>IF(AND(SUM(V608:X608)=0,P608="GT",O608&gt;VLOOKUP(I608,'IIS Wide Rates'!G:I,3,FALSE)),'Point Values'!$B$5,IF(AND(SUM(V608:X608)=0,P608="LT",O608&lt;VLOOKUP(I608,'IIS Wide Rates'!G:I,3,FALSE)),'Point Values'!$B$5,0))</f>
        <v>0</v>
      </c>
      <c r="Z608" s="33">
        <f t="shared" si="87"/>
        <v>0.75</v>
      </c>
    </row>
    <row r="609" spans="1:26" x14ac:dyDescent="0.25">
      <c r="A609" t="s">
        <v>152</v>
      </c>
      <c r="B609" t="s">
        <v>1105</v>
      </c>
      <c r="C609" s="46">
        <v>0</v>
      </c>
      <c r="D609" s="46">
        <v>3</v>
      </c>
      <c r="I609" s="33" t="str">
        <f>VLOOKUP(LEFT(J609,7),Measures!K:L,2,FALSE)</f>
        <v>2.19</v>
      </c>
      <c r="J609" s="33" t="str">
        <f t="shared" si="88"/>
        <v>MQE0278 - Vaccination body route is unrecognized</v>
      </c>
      <c r="K609" s="33" t="str">
        <f t="shared" si="89"/>
        <v>CompuGroup Medical (CGM APRIMA)</v>
      </c>
      <c r="L609" s="33">
        <f>VLOOKUP(K609,'EHR-Patient Count'!K:M,2,FALSE)</f>
        <v>2</v>
      </c>
      <c r="M609" s="33">
        <f>VLOOKUP(K609,'EHR-Patient Count'!K:M,3,FALSE)</f>
        <v>1</v>
      </c>
      <c r="N609" s="33">
        <f t="shared" si="90"/>
        <v>0</v>
      </c>
      <c r="O609" s="37">
        <f t="shared" si="91"/>
        <v>0</v>
      </c>
      <c r="P609" s="33" t="str">
        <f>VLOOKUP(LEFT(J609,7),Measures!K:V,12,FALSE)</f>
        <v>LT</v>
      </c>
      <c r="Q609" s="33" t="str">
        <f>VLOOKUP(LEFT(J609,7),Measures!K:W,13,FALSE)</f>
        <v xml:space="preserve"> 1%</v>
      </c>
      <c r="R609" s="33" t="b">
        <f t="shared" si="83"/>
        <v>0</v>
      </c>
      <c r="S609" s="33" t="str">
        <f t="shared" si="84"/>
        <v>PASS</v>
      </c>
      <c r="T609" s="33" t="b">
        <f t="shared" si="85"/>
        <v>0</v>
      </c>
      <c r="U609" s="33" t="str">
        <f t="shared" si="86"/>
        <v>PASS</v>
      </c>
      <c r="V609" s="33">
        <f>IF(AND(VLOOKUP(I609,Measures!B:I,7,FALSE)="Y",U609="PASS"),'Point Values'!$B$2,0)</f>
        <v>0</v>
      </c>
      <c r="W609" s="33">
        <f>IF(AND(VLOOKUP(I609,Measures!B:I,8,FALSE)="Y",U609="PASS"),'Point Values'!$B$3,0)</f>
        <v>0.75</v>
      </c>
      <c r="X609" s="33">
        <f>IF(AND(SUM(V609:W609)=0,U609="PASS"),'Point Values'!$B$4,0)</f>
        <v>0</v>
      </c>
      <c r="Y609" s="33">
        <f>IF(AND(SUM(V609:X609)=0,P609="GT",O609&gt;VLOOKUP(I609,'IIS Wide Rates'!G:I,3,FALSE)),'Point Values'!$B$5,IF(AND(SUM(V609:X609)=0,P609="LT",O609&lt;VLOOKUP(I609,'IIS Wide Rates'!G:I,3,FALSE)),'Point Values'!$B$5,0))</f>
        <v>0</v>
      </c>
      <c r="Z609" s="33">
        <f t="shared" si="87"/>
        <v>0.75</v>
      </c>
    </row>
    <row r="610" spans="1:26" x14ac:dyDescent="0.25">
      <c r="A610" t="s">
        <v>154</v>
      </c>
      <c r="B610" t="s">
        <v>52</v>
      </c>
      <c r="C610" s="46">
        <v>0</v>
      </c>
      <c r="D610" s="46">
        <v>3115</v>
      </c>
      <c r="I610" s="33" t="str">
        <f>VLOOKUP(LEFT(J610,7),Measures!K:L,2,FALSE)</f>
        <v>2.20</v>
      </c>
      <c r="J610" s="33" t="str">
        <f t="shared" si="88"/>
        <v>MQE0284 - Vaccination body site is unrecognized</v>
      </c>
      <c r="K610" s="33" t="str">
        <f t="shared" si="89"/>
        <v>No EHR Specified</v>
      </c>
      <c r="L610" s="33">
        <f>VLOOKUP(K610,'EHR-Patient Count'!K:M,2,FALSE)</f>
        <v>537</v>
      </c>
      <c r="M610" s="33">
        <f>VLOOKUP(K610,'EHR-Patient Count'!K:M,3,FALSE)</f>
        <v>20</v>
      </c>
      <c r="N610" s="33">
        <f t="shared" si="90"/>
        <v>0</v>
      </c>
      <c r="O610" s="37">
        <f t="shared" si="91"/>
        <v>0</v>
      </c>
      <c r="P610" s="33" t="str">
        <f>VLOOKUP(LEFT(J610,7),Measures!K:V,12,FALSE)</f>
        <v>LT</v>
      </c>
      <c r="Q610" s="33" t="str">
        <f>VLOOKUP(LEFT(J610,7),Measures!K:W,13,FALSE)</f>
        <v xml:space="preserve"> 1%</v>
      </c>
      <c r="R610" s="33" t="b">
        <f t="shared" ref="R610:R673" si="92">IF(AND(P610="GT",O610&gt;1*Q610),"PASS")</f>
        <v>0</v>
      </c>
      <c r="S610" s="33" t="str">
        <f t="shared" ref="S610:S673" si="93">IF(AND(P610="LT",O610&lt;1*Q610),"PASS")</f>
        <v>PASS</v>
      </c>
      <c r="T610" s="33" t="b">
        <f t="shared" ref="T610:T673" si="94">IF(Q610="NA","NA")</f>
        <v>0</v>
      </c>
      <c r="U610" s="33" t="str">
        <f t="shared" ref="U610:U673" si="95">IF(Q610="NA","NA",IF(AND(P610="GT",O610&gt;1*Q610),"PASS",IF(AND(P610="LT",O610&lt;1*Q610),"PASS","FAIL")))</f>
        <v>PASS</v>
      </c>
      <c r="V610" s="33">
        <f>IF(AND(VLOOKUP(I610,Measures!B:I,7,FALSE)="Y",U610="PASS"),'Point Values'!$B$2,0)</f>
        <v>0</v>
      </c>
      <c r="W610" s="33">
        <f>IF(AND(VLOOKUP(I610,Measures!B:I,8,FALSE)="Y",U610="PASS"),'Point Values'!$B$3,0)</f>
        <v>0.75</v>
      </c>
      <c r="X610" s="33">
        <f>IF(AND(SUM(V610:W610)=0,U610="PASS"),'Point Values'!$B$4,0)</f>
        <v>0</v>
      </c>
      <c r="Y610" s="33">
        <f>IF(AND(SUM(V610:X610)=0,P610="GT",O610&gt;VLOOKUP(I610,'IIS Wide Rates'!G:I,3,FALSE)),'Point Values'!$B$5,IF(AND(SUM(V610:X610)=0,P610="LT",O610&lt;VLOOKUP(I610,'IIS Wide Rates'!G:I,3,FALSE)),'Point Values'!$B$5,0))</f>
        <v>0</v>
      </c>
      <c r="Z610" s="33">
        <f t="shared" ref="Z610:Z673" si="96">SUM(V610:Y610)</f>
        <v>0.75</v>
      </c>
    </row>
    <row r="611" spans="1:26" x14ac:dyDescent="0.25">
      <c r="A611" t="s">
        <v>154</v>
      </c>
      <c r="B611" t="s">
        <v>1107</v>
      </c>
      <c r="C611" s="46">
        <v>0</v>
      </c>
      <c r="D611" s="46">
        <v>3061</v>
      </c>
      <c r="I611" s="33" t="str">
        <f>VLOOKUP(LEFT(J611,7),Measures!K:L,2,FALSE)</f>
        <v>2.20</v>
      </c>
      <c r="J611" s="33" t="str">
        <f t="shared" si="88"/>
        <v>MQE0284 - Vaccination body site is unrecognized</v>
      </c>
      <c r="K611" s="33" t="str">
        <f t="shared" si="89"/>
        <v>NetSmart MyEvolv</v>
      </c>
      <c r="L611" s="33">
        <f>VLOOKUP(K611,'EHR-Patient Count'!K:M,2,FALSE)</f>
        <v>1995</v>
      </c>
      <c r="M611" s="33">
        <f>VLOOKUP(K611,'EHR-Patient Count'!K:M,3,FALSE)</f>
        <v>8</v>
      </c>
      <c r="N611" s="33">
        <f t="shared" si="90"/>
        <v>0</v>
      </c>
      <c r="O611" s="37">
        <f t="shared" si="91"/>
        <v>0</v>
      </c>
      <c r="P611" s="33" t="str">
        <f>VLOOKUP(LEFT(J611,7),Measures!K:V,12,FALSE)</f>
        <v>LT</v>
      </c>
      <c r="Q611" s="33" t="str">
        <f>VLOOKUP(LEFT(J611,7),Measures!K:W,13,FALSE)</f>
        <v xml:space="preserve"> 1%</v>
      </c>
      <c r="R611" s="33" t="b">
        <f t="shared" si="92"/>
        <v>0</v>
      </c>
      <c r="S611" s="33" t="str">
        <f t="shared" si="93"/>
        <v>PASS</v>
      </c>
      <c r="T611" s="33" t="b">
        <f t="shared" si="94"/>
        <v>0</v>
      </c>
      <c r="U611" s="33" t="str">
        <f t="shared" si="95"/>
        <v>PASS</v>
      </c>
      <c r="V611" s="33">
        <f>IF(AND(VLOOKUP(I611,Measures!B:I,7,FALSE)="Y",U611="PASS"),'Point Values'!$B$2,0)</f>
        <v>0</v>
      </c>
      <c r="W611" s="33">
        <f>IF(AND(VLOOKUP(I611,Measures!B:I,8,FALSE)="Y",U611="PASS"),'Point Values'!$B$3,0)</f>
        <v>0.75</v>
      </c>
      <c r="X611" s="33">
        <f>IF(AND(SUM(V611:W611)=0,U611="PASS"),'Point Values'!$B$4,0)</f>
        <v>0</v>
      </c>
      <c r="Y611" s="33">
        <f>IF(AND(SUM(V611:X611)=0,P611="GT",O611&gt;VLOOKUP(I611,'IIS Wide Rates'!G:I,3,FALSE)),'Point Values'!$B$5,IF(AND(SUM(V611:X611)=0,P611="LT",O611&lt;VLOOKUP(I611,'IIS Wide Rates'!G:I,3,FALSE)),'Point Values'!$B$5,0))</f>
        <v>0</v>
      </c>
      <c r="Z611" s="33">
        <f t="shared" si="96"/>
        <v>0.75</v>
      </c>
    </row>
    <row r="612" spans="1:26" x14ac:dyDescent="0.25">
      <c r="A612" t="s">
        <v>154</v>
      </c>
      <c r="B612" t="s">
        <v>1104</v>
      </c>
      <c r="C612" s="46">
        <v>466</v>
      </c>
      <c r="D612" s="46">
        <v>129825</v>
      </c>
      <c r="I612" s="33" t="str">
        <f>VLOOKUP(LEFT(J612,7),Measures!K:L,2,FALSE)</f>
        <v>2.20</v>
      </c>
      <c r="J612" s="33" t="str">
        <f t="shared" si="88"/>
        <v>MQE0284 - Vaccination body site is unrecognized</v>
      </c>
      <c r="K612" s="33" t="str">
        <f t="shared" si="89"/>
        <v>Azalea Health EHR</v>
      </c>
      <c r="L612" s="33">
        <f>VLOOKUP(K612,'EHR-Patient Count'!K:M,2,FALSE)</f>
        <v>18286</v>
      </c>
      <c r="M612" s="33">
        <f>VLOOKUP(K612,'EHR-Patient Count'!K:M,3,FALSE)</f>
        <v>116</v>
      </c>
      <c r="N612" s="33">
        <f t="shared" si="90"/>
        <v>466</v>
      </c>
      <c r="O612" s="37">
        <f t="shared" si="91"/>
        <v>3.5894473329481993E-3</v>
      </c>
      <c r="P612" s="33" t="str">
        <f>VLOOKUP(LEFT(J612,7),Measures!K:V,12,FALSE)</f>
        <v>LT</v>
      </c>
      <c r="Q612" s="33" t="str">
        <f>VLOOKUP(LEFT(J612,7),Measures!K:W,13,FALSE)</f>
        <v xml:space="preserve"> 1%</v>
      </c>
      <c r="R612" s="33" t="b">
        <f t="shared" si="92"/>
        <v>0</v>
      </c>
      <c r="S612" s="33" t="str">
        <f t="shared" si="93"/>
        <v>PASS</v>
      </c>
      <c r="T612" s="33" t="b">
        <f t="shared" si="94"/>
        <v>0</v>
      </c>
      <c r="U612" s="33" t="str">
        <f t="shared" si="95"/>
        <v>PASS</v>
      </c>
      <c r="V612" s="33">
        <f>IF(AND(VLOOKUP(I612,Measures!B:I,7,FALSE)="Y",U612="PASS"),'Point Values'!$B$2,0)</f>
        <v>0</v>
      </c>
      <c r="W612" s="33">
        <f>IF(AND(VLOOKUP(I612,Measures!B:I,8,FALSE)="Y",U612="PASS"),'Point Values'!$B$3,0)</f>
        <v>0.75</v>
      </c>
      <c r="X612" s="33">
        <f>IF(AND(SUM(V612:W612)=0,U612="PASS"),'Point Values'!$B$4,0)</f>
        <v>0</v>
      </c>
      <c r="Y612" s="33">
        <f>IF(AND(SUM(V612:X612)=0,P612="GT",O612&gt;VLOOKUP(I612,'IIS Wide Rates'!G:I,3,FALSE)),'Point Values'!$B$5,IF(AND(SUM(V612:X612)=0,P612="LT",O612&lt;VLOOKUP(I612,'IIS Wide Rates'!G:I,3,FALSE)),'Point Values'!$B$5,0))</f>
        <v>0</v>
      </c>
      <c r="Z612" s="33">
        <f t="shared" si="96"/>
        <v>0.75</v>
      </c>
    </row>
    <row r="613" spans="1:26" x14ac:dyDescent="0.25">
      <c r="A613" t="s">
        <v>154</v>
      </c>
      <c r="B613" t="s">
        <v>1102</v>
      </c>
      <c r="C613" s="46">
        <v>0</v>
      </c>
      <c r="D613" s="46">
        <v>14705</v>
      </c>
      <c r="I613" s="33" t="str">
        <f>VLOOKUP(LEFT(J613,7),Measures!K:L,2,FALSE)</f>
        <v>2.20</v>
      </c>
      <c r="J613" s="33" t="str">
        <f t="shared" si="88"/>
        <v>MQE0284 - Vaccination body site is unrecognized</v>
      </c>
      <c r="K613" s="33" t="str">
        <f t="shared" si="89"/>
        <v>AdvancedMD EHR</v>
      </c>
      <c r="L613" s="33">
        <f>VLOOKUP(K613,'EHR-Patient Count'!K:M,2,FALSE)</f>
        <v>2221</v>
      </c>
      <c r="M613" s="33">
        <f>VLOOKUP(K613,'EHR-Patient Count'!K:M,3,FALSE)</f>
        <v>8</v>
      </c>
      <c r="N613" s="33">
        <f t="shared" si="90"/>
        <v>0</v>
      </c>
      <c r="O613" s="37">
        <f t="shared" si="91"/>
        <v>0</v>
      </c>
      <c r="P613" s="33" t="str">
        <f>VLOOKUP(LEFT(J613,7),Measures!K:V,12,FALSE)</f>
        <v>LT</v>
      </c>
      <c r="Q613" s="33" t="str">
        <f>VLOOKUP(LEFT(J613,7),Measures!K:W,13,FALSE)</f>
        <v xml:space="preserve"> 1%</v>
      </c>
      <c r="R613" s="33" t="b">
        <f t="shared" si="92"/>
        <v>0</v>
      </c>
      <c r="S613" s="33" t="str">
        <f t="shared" si="93"/>
        <v>PASS</v>
      </c>
      <c r="T613" s="33" t="b">
        <f t="shared" si="94"/>
        <v>0</v>
      </c>
      <c r="U613" s="33" t="str">
        <f t="shared" si="95"/>
        <v>PASS</v>
      </c>
      <c r="V613" s="33">
        <f>IF(AND(VLOOKUP(I613,Measures!B:I,7,FALSE)="Y",U613="PASS"),'Point Values'!$B$2,0)</f>
        <v>0</v>
      </c>
      <c r="W613" s="33">
        <f>IF(AND(VLOOKUP(I613,Measures!B:I,8,FALSE)="Y",U613="PASS"),'Point Values'!$B$3,0)</f>
        <v>0.75</v>
      </c>
      <c r="X613" s="33">
        <f>IF(AND(SUM(V613:W613)=0,U613="PASS"),'Point Values'!$B$4,0)</f>
        <v>0</v>
      </c>
      <c r="Y613" s="33">
        <f>IF(AND(SUM(V613:X613)=0,P613="GT",O613&gt;VLOOKUP(I613,'IIS Wide Rates'!G:I,3,FALSE)),'Point Values'!$B$5,IF(AND(SUM(V613:X613)=0,P613="LT",O613&lt;VLOOKUP(I613,'IIS Wide Rates'!G:I,3,FALSE)),'Point Values'!$B$5,0))</f>
        <v>0</v>
      </c>
      <c r="Z613" s="33">
        <f t="shared" si="96"/>
        <v>0.75</v>
      </c>
    </row>
    <row r="614" spans="1:26" x14ac:dyDescent="0.25">
      <c r="A614" t="s">
        <v>154</v>
      </c>
      <c r="B614" t="s">
        <v>1097</v>
      </c>
      <c r="C614" s="46">
        <v>6</v>
      </c>
      <c r="D614" s="46">
        <v>10601</v>
      </c>
      <c r="I614" s="33" t="str">
        <f>VLOOKUP(LEFT(J614,7),Measures!K:L,2,FALSE)</f>
        <v>2.20</v>
      </c>
      <c r="J614" s="33" t="str">
        <f t="shared" si="88"/>
        <v>MQE0284 - Vaccination body site is unrecognized</v>
      </c>
      <c r="K614" s="33" t="str">
        <f t="shared" si="89"/>
        <v>eClinicalWorks V12</v>
      </c>
      <c r="L614" s="33">
        <f>VLOOKUP(K614,'EHR-Patient Count'!K:M,2,FALSE)</f>
        <v>3490</v>
      </c>
      <c r="M614" s="33">
        <f>VLOOKUP(K614,'EHR-Patient Count'!K:M,3,FALSE)</f>
        <v>13</v>
      </c>
      <c r="N614" s="33">
        <f t="shared" si="90"/>
        <v>6</v>
      </c>
      <c r="O614" s="37">
        <f t="shared" si="91"/>
        <v>5.6598434109989622E-4</v>
      </c>
      <c r="P614" s="33" t="str">
        <f>VLOOKUP(LEFT(J614,7),Measures!K:V,12,FALSE)</f>
        <v>LT</v>
      </c>
      <c r="Q614" s="33" t="str">
        <f>VLOOKUP(LEFT(J614,7),Measures!K:W,13,FALSE)</f>
        <v xml:space="preserve"> 1%</v>
      </c>
      <c r="R614" s="33" t="b">
        <f t="shared" si="92"/>
        <v>0</v>
      </c>
      <c r="S614" s="33" t="str">
        <f t="shared" si="93"/>
        <v>PASS</v>
      </c>
      <c r="T614" s="33" t="b">
        <f t="shared" si="94"/>
        <v>0</v>
      </c>
      <c r="U614" s="33" t="str">
        <f t="shared" si="95"/>
        <v>PASS</v>
      </c>
      <c r="V614" s="33">
        <f>IF(AND(VLOOKUP(I614,Measures!B:I,7,FALSE)="Y",U614="PASS"),'Point Values'!$B$2,0)</f>
        <v>0</v>
      </c>
      <c r="W614" s="33">
        <f>IF(AND(VLOOKUP(I614,Measures!B:I,8,FALSE)="Y",U614="PASS"),'Point Values'!$B$3,0)</f>
        <v>0.75</v>
      </c>
      <c r="X614" s="33">
        <f>IF(AND(SUM(V614:W614)=0,U614="PASS"),'Point Values'!$B$4,0)</f>
        <v>0</v>
      </c>
      <c r="Y614" s="33">
        <f>IF(AND(SUM(V614:X614)=0,P614="GT",O614&gt;VLOOKUP(I614,'IIS Wide Rates'!G:I,3,FALSE)),'Point Values'!$B$5,IF(AND(SUM(V614:X614)=0,P614="LT",O614&lt;VLOOKUP(I614,'IIS Wide Rates'!G:I,3,FALSE)),'Point Values'!$B$5,0))</f>
        <v>0</v>
      </c>
      <c r="Z614" s="33">
        <f t="shared" si="96"/>
        <v>0.75</v>
      </c>
    </row>
    <row r="615" spans="1:26" x14ac:dyDescent="0.25">
      <c r="A615" t="s">
        <v>154</v>
      </c>
      <c r="B615" t="s">
        <v>1106</v>
      </c>
      <c r="C615" s="46">
        <v>0</v>
      </c>
      <c r="D615" s="46">
        <v>5205</v>
      </c>
      <c r="I615" s="33" t="str">
        <f>VLOOKUP(LEFT(J615,7),Measures!K:L,2,FALSE)</f>
        <v>2.20</v>
      </c>
      <c r="J615" s="33" t="str">
        <f t="shared" si="88"/>
        <v>MQE0284 - Vaccination body site is unrecognized</v>
      </c>
      <c r="K615" s="33" t="str">
        <f t="shared" si="89"/>
        <v>Experity EHR</v>
      </c>
      <c r="L615" s="33">
        <f>VLOOKUP(K615,'EHR-Patient Count'!K:M,2,FALSE)</f>
        <v>552</v>
      </c>
      <c r="M615" s="33">
        <f>VLOOKUP(K615,'EHR-Patient Count'!K:M,3,FALSE)</f>
        <v>5</v>
      </c>
      <c r="N615" s="33">
        <f t="shared" si="90"/>
        <v>0</v>
      </c>
      <c r="O615" s="37">
        <f t="shared" si="91"/>
        <v>0</v>
      </c>
      <c r="P615" s="33" t="str">
        <f>VLOOKUP(LEFT(J615,7),Measures!K:V,12,FALSE)</f>
        <v>LT</v>
      </c>
      <c r="Q615" s="33" t="str">
        <f>VLOOKUP(LEFT(J615,7),Measures!K:W,13,FALSE)</f>
        <v xml:space="preserve"> 1%</v>
      </c>
      <c r="R615" s="33" t="b">
        <f t="shared" si="92"/>
        <v>0</v>
      </c>
      <c r="S615" s="33" t="str">
        <f t="shared" si="93"/>
        <v>PASS</v>
      </c>
      <c r="T615" s="33" t="b">
        <f t="shared" si="94"/>
        <v>0</v>
      </c>
      <c r="U615" s="33" t="str">
        <f t="shared" si="95"/>
        <v>PASS</v>
      </c>
      <c r="V615" s="33">
        <f>IF(AND(VLOOKUP(I615,Measures!B:I,7,FALSE)="Y",U615="PASS"),'Point Values'!$B$2,0)</f>
        <v>0</v>
      </c>
      <c r="W615" s="33">
        <f>IF(AND(VLOOKUP(I615,Measures!B:I,8,FALSE)="Y",U615="PASS"),'Point Values'!$B$3,0)</f>
        <v>0.75</v>
      </c>
      <c r="X615" s="33">
        <f>IF(AND(SUM(V615:W615)=0,U615="PASS"),'Point Values'!$B$4,0)</f>
        <v>0</v>
      </c>
      <c r="Y615" s="33">
        <f>IF(AND(SUM(V615:X615)=0,P615="GT",O615&gt;VLOOKUP(I615,'IIS Wide Rates'!G:I,3,FALSE)),'Point Values'!$B$5,IF(AND(SUM(V615:X615)=0,P615="LT",O615&lt;VLOOKUP(I615,'IIS Wide Rates'!G:I,3,FALSE)),'Point Values'!$B$5,0))</f>
        <v>0</v>
      </c>
      <c r="Z615" s="33">
        <f t="shared" si="96"/>
        <v>0.75</v>
      </c>
    </row>
    <row r="616" spans="1:26" x14ac:dyDescent="0.25">
      <c r="A616" t="s">
        <v>154</v>
      </c>
      <c r="B616" t="s">
        <v>1109</v>
      </c>
      <c r="C616" s="46">
        <v>0</v>
      </c>
      <c r="D616" s="46">
        <v>887</v>
      </c>
      <c r="I616" s="33" t="str">
        <f>VLOOKUP(LEFT(J616,7),Measures!K:L,2,FALSE)</f>
        <v>2.20</v>
      </c>
      <c r="J616" s="33" t="str">
        <f t="shared" si="88"/>
        <v>MQE0284 - Vaccination body site is unrecognized</v>
      </c>
      <c r="K616" s="33" t="str">
        <f t="shared" si="89"/>
        <v>OpenEMR (Open Source)</v>
      </c>
      <c r="L616" s="33">
        <f>VLOOKUP(K616,'EHR-Patient Count'!K:M,2,FALSE)</f>
        <v>85</v>
      </c>
      <c r="M616" s="33">
        <f>VLOOKUP(K616,'EHR-Patient Count'!K:M,3,FALSE)</f>
        <v>4</v>
      </c>
      <c r="N616" s="33">
        <f t="shared" si="90"/>
        <v>0</v>
      </c>
      <c r="O616" s="37">
        <f t="shared" si="91"/>
        <v>0</v>
      </c>
      <c r="P616" s="33" t="str">
        <f>VLOOKUP(LEFT(J616,7),Measures!K:V,12,FALSE)</f>
        <v>LT</v>
      </c>
      <c r="Q616" s="33" t="str">
        <f>VLOOKUP(LEFT(J616,7),Measures!K:W,13,FALSE)</f>
        <v xml:space="preserve"> 1%</v>
      </c>
      <c r="R616" s="33" t="b">
        <f t="shared" si="92"/>
        <v>0</v>
      </c>
      <c r="S616" s="33" t="str">
        <f t="shared" si="93"/>
        <v>PASS</v>
      </c>
      <c r="T616" s="33" t="b">
        <f t="shared" si="94"/>
        <v>0</v>
      </c>
      <c r="U616" s="33" t="str">
        <f t="shared" si="95"/>
        <v>PASS</v>
      </c>
      <c r="V616" s="33">
        <f>IF(AND(VLOOKUP(I616,Measures!B:I,7,FALSE)="Y",U616="PASS"),'Point Values'!$B$2,0)</f>
        <v>0</v>
      </c>
      <c r="W616" s="33">
        <f>IF(AND(VLOOKUP(I616,Measures!B:I,8,FALSE)="Y",U616="PASS"),'Point Values'!$B$3,0)</f>
        <v>0.75</v>
      </c>
      <c r="X616" s="33">
        <f>IF(AND(SUM(V616:W616)=0,U616="PASS"),'Point Values'!$B$4,0)</f>
        <v>0</v>
      </c>
      <c r="Y616" s="33">
        <f>IF(AND(SUM(V616:X616)=0,P616="GT",O616&gt;VLOOKUP(I616,'IIS Wide Rates'!G:I,3,FALSE)),'Point Values'!$B$5,IF(AND(SUM(V616:X616)=0,P616="LT",O616&lt;VLOOKUP(I616,'IIS Wide Rates'!G:I,3,FALSE)),'Point Values'!$B$5,0))</f>
        <v>0</v>
      </c>
      <c r="Z616" s="33">
        <f t="shared" si="96"/>
        <v>0.75</v>
      </c>
    </row>
    <row r="617" spans="1:26" x14ac:dyDescent="0.25">
      <c r="A617" t="s">
        <v>154</v>
      </c>
      <c r="B617" t="s">
        <v>1096</v>
      </c>
      <c r="C617" s="46">
        <v>2</v>
      </c>
      <c r="D617" s="46">
        <v>23620</v>
      </c>
      <c r="I617" s="33" t="str">
        <f>VLOOKUP(LEFT(J617,7),Measures!K:L,2,FALSE)</f>
        <v>2.20</v>
      </c>
      <c r="J617" s="33" t="str">
        <f t="shared" si="88"/>
        <v>MQE0284 - Vaccination body site is unrecognized</v>
      </c>
      <c r="K617" s="33" t="str">
        <f t="shared" si="89"/>
        <v>Athems Clinicals</v>
      </c>
      <c r="L617" s="33">
        <f>VLOOKUP(K617,'EHR-Patient Count'!K:M,2,FALSE)</f>
        <v>3619</v>
      </c>
      <c r="M617" s="33">
        <f>VLOOKUP(K617,'EHR-Patient Count'!K:M,3,FALSE)</f>
        <v>8</v>
      </c>
      <c r="N617" s="33">
        <f t="shared" si="90"/>
        <v>2</v>
      </c>
      <c r="O617" s="37">
        <f t="shared" si="91"/>
        <v>8.467400508044031E-5</v>
      </c>
      <c r="P617" s="33" t="str">
        <f>VLOOKUP(LEFT(J617,7),Measures!K:V,12,FALSE)</f>
        <v>LT</v>
      </c>
      <c r="Q617" s="33" t="str">
        <f>VLOOKUP(LEFT(J617,7),Measures!K:W,13,FALSE)</f>
        <v xml:space="preserve"> 1%</v>
      </c>
      <c r="R617" s="33" t="b">
        <f t="shared" si="92"/>
        <v>0</v>
      </c>
      <c r="S617" s="33" t="str">
        <f t="shared" si="93"/>
        <v>PASS</v>
      </c>
      <c r="T617" s="33" t="b">
        <f t="shared" si="94"/>
        <v>0</v>
      </c>
      <c r="U617" s="33" t="str">
        <f t="shared" si="95"/>
        <v>PASS</v>
      </c>
      <c r="V617" s="33">
        <f>IF(AND(VLOOKUP(I617,Measures!B:I,7,FALSE)="Y",U617="PASS"),'Point Values'!$B$2,0)</f>
        <v>0</v>
      </c>
      <c r="W617" s="33">
        <f>IF(AND(VLOOKUP(I617,Measures!B:I,8,FALSE)="Y",U617="PASS"),'Point Values'!$B$3,0)</f>
        <v>0.75</v>
      </c>
      <c r="X617" s="33">
        <f>IF(AND(SUM(V617:W617)=0,U617="PASS"),'Point Values'!$B$4,0)</f>
        <v>0</v>
      </c>
      <c r="Y617" s="33">
        <f>IF(AND(SUM(V617:X617)=0,P617="GT",O617&gt;VLOOKUP(I617,'IIS Wide Rates'!G:I,3,FALSE)),'Point Values'!$B$5,IF(AND(SUM(V617:X617)=0,P617="LT",O617&lt;VLOOKUP(I617,'IIS Wide Rates'!G:I,3,FALSE)),'Point Values'!$B$5,0))</f>
        <v>0</v>
      </c>
      <c r="Z617" s="33">
        <f t="shared" si="96"/>
        <v>0.75</v>
      </c>
    </row>
    <row r="618" spans="1:26" x14ac:dyDescent="0.25">
      <c r="A618" t="s">
        <v>154</v>
      </c>
      <c r="B618" t="s">
        <v>1100</v>
      </c>
      <c r="C618" s="46">
        <v>0</v>
      </c>
      <c r="D618" s="46">
        <v>1127</v>
      </c>
      <c r="I618" s="33" t="str">
        <f>VLOOKUP(LEFT(J618,7),Measures!K:L,2,FALSE)</f>
        <v>2.20</v>
      </c>
      <c r="J618" s="33" t="str">
        <f t="shared" si="88"/>
        <v>MQE0284 - Vaccination body site is unrecognized</v>
      </c>
      <c r="K618" s="33" t="str">
        <f t="shared" si="89"/>
        <v>MEDITECH Expanse</v>
      </c>
      <c r="L618" s="33">
        <f>VLOOKUP(K618,'EHR-Patient Count'!K:M,2,FALSE)</f>
        <v>104</v>
      </c>
      <c r="M618" s="33">
        <f>VLOOKUP(K618,'EHR-Patient Count'!K:M,3,FALSE)</f>
        <v>3</v>
      </c>
      <c r="N618" s="33">
        <f t="shared" si="90"/>
        <v>0</v>
      </c>
      <c r="O618" s="37">
        <f t="shared" si="91"/>
        <v>0</v>
      </c>
      <c r="P618" s="33" t="str">
        <f>VLOOKUP(LEFT(J618,7),Measures!K:V,12,FALSE)</f>
        <v>LT</v>
      </c>
      <c r="Q618" s="33" t="str">
        <f>VLOOKUP(LEFT(J618,7),Measures!K:W,13,FALSE)</f>
        <v xml:space="preserve"> 1%</v>
      </c>
      <c r="R618" s="33" t="b">
        <f t="shared" si="92"/>
        <v>0</v>
      </c>
      <c r="S618" s="33" t="str">
        <f t="shared" si="93"/>
        <v>PASS</v>
      </c>
      <c r="T618" s="33" t="b">
        <f t="shared" si="94"/>
        <v>0</v>
      </c>
      <c r="U618" s="33" t="str">
        <f t="shared" si="95"/>
        <v>PASS</v>
      </c>
      <c r="V618" s="33">
        <f>IF(AND(VLOOKUP(I618,Measures!B:I,7,FALSE)="Y",U618="PASS"),'Point Values'!$B$2,0)</f>
        <v>0</v>
      </c>
      <c r="W618" s="33">
        <f>IF(AND(VLOOKUP(I618,Measures!B:I,8,FALSE)="Y",U618="PASS"),'Point Values'!$B$3,0)</f>
        <v>0.75</v>
      </c>
      <c r="X618" s="33">
        <f>IF(AND(SUM(V618:W618)=0,U618="PASS"),'Point Values'!$B$4,0)</f>
        <v>0</v>
      </c>
      <c r="Y618" s="33">
        <f>IF(AND(SUM(V618:X618)=0,P618="GT",O618&gt;VLOOKUP(I618,'IIS Wide Rates'!G:I,3,FALSE)),'Point Values'!$B$5,IF(AND(SUM(V618:X618)=0,P618="LT",O618&lt;VLOOKUP(I618,'IIS Wide Rates'!G:I,3,FALSE)),'Point Values'!$B$5,0))</f>
        <v>0</v>
      </c>
      <c r="Z618" s="33">
        <f t="shared" si="96"/>
        <v>0.75</v>
      </c>
    </row>
    <row r="619" spans="1:26" x14ac:dyDescent="0.25">
      <c r="A619" t="s">
        <v>154</v>
      </c>
      <c r="B619" t="s">
        <v>1103</v>
      </c>
      <c r="C619" s="46">
        <v>0</v>
      </c>
      <c r="D619" s="46">
        <v>1701</v>
      </c>
      <c r="I619" s="33" t="str">
        <f>VLOOKUP(LEFT(J619,7),Measures!K:L,2,FALSE)</f>
        <v>2.20</v>
      </c>
      <c r="J619" s="33" t="str">
        <f t="shared" si="88"/>
        <v>MQE0284 - Vaccination body site is unrecognized</v>
      </c>
      <c r="K619" s="33" t="str">
        <f t="shared" si="89"/>
        <v>DrChrono EHR</v>
      </c>
      <c r="L619" s="33">
        <f>VLOOKUP(K619,'EHR-Patient Count'!K:M,2,FALSE)</f>
        <v>146</v>
      </c>
      <c r="M619" s="33">
        <f>VLOOKUP(K619,'EHR-Patient Count'!K:M,3,FALSE)</f>
        <v>3</v>
      </c>
      <c r="N619" s="33">
        <f t="shared" si="90"/>
        <v>0</v>
      </c>
      <c r="O619" s="37">
        <f t="shared" si="91"/>
        <v>0</v>
      </c>
      <c r="P619" s="33" t="str">
        <f>VLOOKUP(LEFT(J619,7),Measures!K:V,12,FALSE)</f>
        <v>LT</v>
      </c>
      <c r="Q619" s="33" t="str">
        <f>VLOOKUP(LEFT(J619,7),Measures!K:W,13,FALSE)</f>
        <v xml:space="preserve"> 1%</v>
      </c>
      <c r="R619" s="33" t="b">
        <f t="shared" si="92"/>
        <v>0</v>
      </c>
      <c r="S619" s="33" t="str">
        <f t="shared" si="93"/>
        <v>PASS</v>
      </c>
      <c r="T619" s="33" t="b">
        <f t="shared" si="94"/>
        <v>0</v>
      </c>
      <c r="U619" s="33" t="str">
        <f t="shared" si="95"/>
        <v>PASS</v>
      </c>
      <c r="V619" s="33">
        <f>IF(AND(VLOOKUP(I619,Measures!B:I,7,FALSE)="Y",U619="PASS"),'Point Values'!$B$2,0)</f>
        <v>0</v>
      </c>
      <c r="W619" s="33">
        <f>IF(AND(VLOOKUP(I619,Measures!B:I,8,FALSE)="Y",U619="PASS"),'Point Values'!$B$3,0)</f>
        <v>0.75</v>
      </c>
      <c r="X619" s="33">
        <f>IF(AND(SUM(V619:W619)=0,U619="PASS"),'Point Values'!$B$4,0)</f>
        <v>0</v>
      </c>
      <c r="Y619" s="33">
        <f>IF(AND(SUM(V619:X619)=0,P619="GT",O619&gt;VLOOKUP(I619,'IIS Wide Rates'!G:I,3,FALSE)),'Point Values'!$B$5,IF(AND(SUM(V619:X619)=0,P619="LT",O619&lt;VLOOKUP(I619,'IIS Wide Rates'!G:I,3,FALSE)),'Point Values'!$B$5,0))</f>
        <v>0</v>
      </c>
      <c r="Z619" s="33">
        <f t="shared" si="96"/>
        <v>0.75</v>
      </c>
    </row>
    <row r="620" spans="1:26" x14ac:dyDescent="0.25">
      <c r="A620" t="s">
        <v>154</v>
      </c>
      <c r="B620" t="s">
        <v>1108</v>
      </c>
      <c r="C620" s="46">
        <v>0</v>
      </c>
      <c r="D620" s="46">
        <v>262</v>
      </c>
      <c r="I620" s="33" t="str">
        <f>VLOOKUP(LEFT(J620,7),Measures!K:L,2,FALSE)</f>
        <v>2.20</v>
      </c>
      <c r="J620" s="33" t="str">
        <f t="shared" si="88"/>
        <v>MQE0284 - Vaccination body site is unrecognized</v>
      </c>
      <c r="K620" s="33" t="str">
        <f t="shared" si="89"/>
        <v>MatrixCare EHR</v>
      </c>
      <c r="L620" s="33">
        <f>VLOOKUP(K620,'EHR-Patient Count'!K:M,2,FALSE)</f>
        <v>55</v>
      </c>
      <c r="M620" s="33">
        <f>VLOOKUP(K620,'EHR-Patient Count'!K:M,3,FALSE)</f>
        <v>5</v>
      </c>
      <c r="N620" s="33">
        <f t="shared" si="90"/>
        <v>0</v>
      </c>
      <c r="O620" s="37">
        <f t="shared" si="91"/>
        <v>0</v>
      </c>
      <c r="P620" s="33" t="str">
        <f>VLOOKUP(LEFT(J620,7),Measures!K:V,12,FALSE)</f>
        <v>LT</v>
      </c>
      <c r="Q620" s="33" t="str">
        <f>VLOOKUP(LEFT(J620,7),Measures!K:W,13,FALSE)</f>
        <v xml:space="preserve"> 1%</v>
      </c>
      <c r="R620" s="33" t="b">
        <f t="shared" si="92"/>
        <v>0</v>
      </c>
      <c r="S620" s="33" t="str">
        <f t="shared" si="93"/>
        <v>PASS</v>
      </c>
      <c r="T620" s="33" t="b">
        <f t="shared" si="94"/>
        <v>0</v>
      </c>
      <c r="U620" s="33" t="str">
        <f t="shared" si="95"/>
        <v>PASS</v>
      </c>
      <c r="V620" s="33">
        <f>IF(AND(VLOOKUP(I620,Measures!B:I,7,FALSE)="Y",U620="PASS"),'Point Values'!$B$2,0)</f>
        <v>0</v>
      </c>
      <c r="W620" s="33">
        <f>IF(AND(VLOOKUP(I620,Measures!B:I,8,FALSE)="Y",U620="PASS"),'Point Values'!$B$3,0)</f>
        <v>0.75</v>
      </c>
      <c r="X620" s="33">
        <f>IF(AND(SUM(V620:W620)=0,U620="PASS"),'Point Values'!$B$4,0)</f>
        <v>0</v>
      </c>
      <c r="Y620" s="33">
        <f>IF(AND(SUM(V620:X620)=0,P620="GT",O620&gt;VLOOKUP(I620,'IIS Wide Rates'!G:I,3,FALSE)),'Point Values'!$B$5,IF(AND(SUM(V620:X620)=0,P620="LT",O620&lt;VLOOKUP(I620,'IIS Wide Rates'!G:I,3,FALSE)),'Point Values'!$B$5,0))</f>
        <v>0</v>
      </c>
      <c r="Z620" s="33">
        <f t="shared" si="96"/>
        <v>0.75</v>
      </c>
    </row>
    <row r="621" spans="1:26" x14ac:dyDescent="0.25">
      <c r="A621" t="s">
        <v>154</v>
      </c>
      <c r="B621" t="s">
        <v>1099</v>
      </c>
      <c r="C621" s="46">
        <v>0</v>
      </c>
      <c r="D621" s="46">
        <v>2600</v>
      </c>
      <c r="I621" s="33" t="str">
        <f>VLOOKUP(LEFT(J621,7),Measures!K:L,2,FALSE)</f>
        <v>2.20</v>
      </c>
      <c r="J621" s="33" t="str">
        <f t="shared" si="88"/>
        <v>MQE0284 - Vaccination body site is unrecognized</v>
      </c>
      <c r="K621" s="33" t="str">
        <f t="shared" si="89"/>
        <v>Veradigm EHR (formerly Allscripts)</v>
      </c>
      <c r="L621" s="33">
        <f>VLOOKUP(K621,'EHR-Patient Count'!K:M,2,FALSE)</f>
        <v>369</v>
      </c>
      <c r="M621" s="33">
        <f>VLOOKUP(K621,'EHR-Patient Count'!K:M,3,FALSE)</f>
        <v>13</v>
      </c>
      <c r="N621" s="33">
        <f t="shared" si="90"/>
        <v>0</v>
      </c>
      <c r="O621" s="37">
        <f t="shared" si="91"/>
        <v>0</v>
      </c>
      <c r="P621" s="33" t="str">
        <f>VLOOKUP(LEFT(J621,7),Measures!K:V,12,FALSE)</f>
        <v>LT</v>
      </c>
      <c r="Q621" s="33" t="str">
        <f>VLOOKUP(LEFT(J621,7),Measures!K:W,13,FALSE)</f>
        <v xml:space="preserve"> 1%</v>
      </c>
      <c r="R621" s="33" t="b">
        <f t="shared" si="92"/>
        <v>0</v>
      </c>
      <c r="S621" s="33" t="str">
        <f t="shared" si="93"/>
        <v>PASS</v>
      </c>
      <c r="T621" s="33" t="b">
        <f t="shared" si="94"/>
        <v>0</v>
      </c>
      <c r="U621" s="33" t="str">
        <f t="shared" si="95"/>
        <v>PASS</v>
      </c>
      <c r="V621" s="33">
        <f>IF(AND(VLOOKUP(I621,Measures!B:I,7,FALSE)="Y",U621="PASS"),'Point Values'!$B$2,0)</f>
        <v>0</v>
      </c>
      <c r="W621" s="33">
        <f>IF(AND(VLOOKUP(I621,Measures!B:I,8,FALSE)="Y",U621="PASS"),'Point Values'!$B$3,0)</f>
        <v>0.75</v>
      </c>
      <c r="X621" s="33">
        <f>IF(AND(SUM(V621:W621)=0,U621="PASS"),'Point Values'!$B$4,0)</f>
        <v>0</v>
      </c>
      <c r="Y621" s="33">
        <f>IF(AND(SUM(V621:X621)=0,P621="GT",O621&gt;VLOOKUP(I621,'IIS Wide Rates'!G:I,3,FALSE)),'Point Values'!$B$5,IF(AND(SUM(V621:X621)=0,P621="LT",O621&lt;VLOOKUP(I621,'IIS Wide Rates'!G:I,3,FALSE)),'Point Values'!$B$5,0))</f>
        <v>0</v>
      </c>
      <c r="Z621" s="33">
        <f t="shared" si="96"/>
        <v>0.75</v>
      </c>
    </row>
    <row r="622" spans="1:26" x14ac:dyDescent="0.25">
      <c r="A622" t="s">
        <v>154</v>
      </c>
      <c r="B622" t="s">
        <v>1095</v>
      </c>
      <c r="C622" s="46">
        <v>0</v>
      </c>
      <c r="D622" s="46">
        <v>64</v>
      </c>
      <c r="I622" s="33" t="str">
        <f>VLOOKUP(LEFT(J622,7),Measures!K:L,2,FALSE)</f>
        <v>2.20</v>
      </c>
      <c r="J622" s="33" t="str">
        <f t="shared" si="88"/>
        <v>MQE0284 - Vaccination body site is unrecognized</v>
      </c>
      <c r="K622" s="33" t="str">
        <f t="shared" si="89"/>
        <v>Epic Systems (EpicCare)</v>
      </c>
      <c r="L622" s="33">
        <f>VLOOKUP(K622,'EHR-Patient Count'!K:M,2,FALSE)</f>
        <v>14</v>
      </c>
      <c r="M622" s="33">
        <f>VLOOKUP(K622,'EHR-Patient Count'!K:M,3,FALSE)</f>
        <v>1</v>
      </c>
      <c r="N622" s="33">
        <f t="shared" si="90"/>
        <v>0</v>
      </c>
      <c r="O622" s="37">
        <f t="shared" si="91"/>
        <v>0</v>
      </c>
      <c r="P622" s="33" t="str">
        <f>VLOOKUP(LEFT(J622,7),Measures!K:V,12,FALSE)</f>
        <v>LT</v>
      </c>
      <c r="Q622" s="33" t="str">
        <f>VLOOKUP(LEFT(J622,7),Measures!K:W,13,FALSE)</f>
        <v xml:space="preserve"> 1%</v>
      </c>
      <c r="R622" s="33" t="b">
        <f t="shared" si="92"/>
        <v>0</v>
      </c>
      <c r="S622" s="33" t="str">
        <f t="shared" si="93"/>
        <v>PASS</v>
      </c>
      <c r="T622" s="33" t="b">
        <f t="shared" si="94"/>
        <v>0</v>
      </c>
      <c r="U622" s="33" t="str">
        <f t="shared" si="95"/>
        <v>PASS</v>
      </c>
      <c r="V622" s="33">
        <f>IF(AND(VLOOKUP(I622,Measures!B:I,7,FALSE)="Y",U622="PASS"),'Point Values'!$B$2,0)</f>
        <v>0</v>
      </c>
      <c r="W622" s="33">
        <f>IF(AND(VLOOKUP(I622,Measures!B:I,8,FALSE)="Y",U622="PASS"),'Point Values'!$B$3,0)</f>
        <v>0.75</v>
      </c>
      <c r="X622" s="33">
        <f>IF(AND(SUM(V622:W622)=0,U622="PASS"),'Point Values'!$B$4,0)</f>
        <v>0</v>
      </c>
      <c r="Y622" s="33">
        <f>IF(AND(SUM(V622:X622)=0,P622="GT",O622&gt;VLOOKUP(I622,'IIS Wide Rates'!G:I,3,FALSE)),'Point Values'!$B$5,IF(AND(SUM(V622:X622)=0,P622="LT",O622&lt;VLOOKUP(I622,'IIS Wide Rates'!G:I,3,FALSE)),'Point Values'!$B$5,0))</f>
        <v>0</v>
      </c>
      <c r="Z622" s="33">
        <f t="shared" si="96"/>
        <v>0.75</v>
      </c>
    </row>
    <row r="623" spans="1:26" x14ac:dyDescent="0.25">
      <c r="A623" t="s">
        <v>154</v>
      </c>
      <c r="B623" t="s">
        <v>1098</v>
      </c>
      <c r="C623" s="46">
        <v>0</v>
      </c>
      <c r="D623" s="46">
        <v>25</v>
      </c>
      <c r="I623" s="33" t="str">
        <f>VLOOKUP(LEFT(J623,7),Measures!K:L,2,FALSE)</f>
        <v>2.20</v>
      </c>
      <c r="J623" s="33" t="str">
        <f t="shared" si="88"/>
        <v>MQE0284 - Vaccination body site is unrecognized</v>
      </c>
      <c r="K623" s="33" t="str">
        <f t="shared" si="89"/>
        <v>NextGen Enterprise EHR</v>
      </c>
      <c r="L623" s="33">
        <f>VLOOKUP(K623,'EHR-Patient Count'!K:M,2,FALSE)</f>
        <v>5</v>
      </c>
      <c r="M623" s="33">
        <f>VLOOKUP(K623,'EHR-Patient Count'!K:M,3,FALSE)</f>
        <v>2</v>
      </c>
      <c r="N623" s="33">
        <f t="shared" si="90"/>
        <v>0</v>
      </c>
      <c r="O623" s="37">
        <f t="shared" si="91"/>
        <v>0</v>
      </c>
      <c r="P623" s="33" t="str">
        <f>VLOOKUP(LEFT(J623,7),Measures!K:V,12,FALSE)</f>
        <v>LT</v>
      </c>
      <c r="Q623" s="33" t="str">
        <f>VLOOKUP(LEFT(J623,7),Measures!K:W,13,FALSE)</f>
        <v xml:space="preserve"> 1%</v>
      </c>
      <c r="R623" s="33" t="b">
        <f t="shared" si="92"/>
        <v>0</v>
      </c>
      <c r="S623" s="33" t="str">
        <f t="shared" si="93"/>
        <v>PASS</v>
      </c>
      <c r="T623" s="33" t="b">
        <f t="shared" si="94"/>
        <v>0</v>
      </c>
      <c r="U623" s="33" t="str">
        <f t="shared" si="95"/>
        <v>PASS</v>
      </c>
      <c r="V623" s="33">
        <f>IF(AND(VLOOKUP(I623,Measures!B:I,7,FALSE)="Y",U623="PASS"),'Point Values'!$B$2,0)</f>
        <v>0</v>
      </c>
      <c r="W623" s="33">
        <f>IF(AND(VLOOKUP(I623,Measures!B:I,8,FALSE)="Y",U623="PASS"),'Point Values'!$B$3,0)</f>
        <v>0.75</v>
      </c>
      <c r="X623" s="33">
        <f>IF(AND(SUM(V623:W623)=0,U623="PASS"),'Point Values'!$B$4,0)</f>
        <v>0</v>
      </c>
      <c r="Y623" s="33">
        <f>IF(AND(SUM(V623:X623)=0,P623="GT",O623&gt;VLOOKUP(I623,'IIS Wide Rates'!G:I,3,FALSE)),'Point Values'!$B$5,IF(AND(SUM(V623:X623)=0,P623="LT",O623&lt;VLOOKUP(I623,'IIS Wide Rates'!G:I,3,FALSE)),'Point Values'!$B$5,0))</f>
        <v>0</v>
      </c>
      <c r="Z623" s="33">
        <f t="shared" si="96"/>
        <v>0.75</v>
      </c>
    </row>
    <row r="624" spans="1:26" x14ac:dyDescent="0.25">
      <c r="A624" t="s">
        <v>154</v>
      </c>
      <c r="B624" t="s">
        <v>1101</v>
      </c>
      <c r="C624" s="46">
        <v>0</v>
      </c>
      <c r="D624" s="46">
        <v>39</v>
      </c>
      <c r="I624" s="33" t="str">
        <f>VLOOKUP(LEFT(J624,7),Measures!K:L,2,FALSE)</f>
        <v>2.20</v>
      </c>
      <c r="J624" s="33" t="str">
        <f t="shared" si="88"/>
        <v>MQE0284 - Vaccination body site is unrecognized</v>
      </c>
      <c r="K624" s="33" t="str">
        <f t="shared" si="89"/>
        <v>Greenway Health (Prime Suite)</v>
      </c>
      <c r="L624" s="33">
        <f>VLOOKUP(K624,'EHR-Patient Count'!K:M,2,FALSE)</f>
        <v>9</v>
      </c>
      <c r="M624" s="33">
        <f>VLOOKUP(K624,'EHR-Patient Count'!K:M,3,FALSE)</f>
        <v>1</v>
      </c>
      <c r="N624" s="33">
        <f t="shared" si="90"/>
        <v>0</v>
      </c>
      <c r="O624" s="37">
        <f t="shared" si="91"/>
        <v>0</v>
      </c>
      <c r="P624" s="33" t="str">
        <f>VLOOKUP(LEFT(J624,7),Measures!K:V,12,FALSE)</f>
        <v>LT</v>
      </c>
      <c r="Q624" s="33" t="str">
        <f>VLOOKUP(LEFT(J624,7),Measures!K:W,13,FALSE)</f>
        <v xml:space="preserve"> 1%</v>
      </c>
      <c r="R624" s="33" t="b">
        <f t="shared" si="92"/>
        <v>0</v>
      </c>
      <c r="S624" s="33" t="str">
        <f t="shared" si="93"/>
        <v>PASS</v>
      </c>
      <c r="T624" s="33" t="b">
        <f t="shared" si="94"/>
        <v>0</v>
      </c>
      <c r="U624" s="33" t="str">
        <f t="shared" si="95"/>
        <v>PASS</v>
      </c>
      <c r="V624" s="33">
        <f>IF(AND(VLOOKUP(I624,Measures!B:I,7,FALSE)="Y",U624="PASS"),'Point Values'!$B$2,0)</f>
        <v>0</v>
      </c>
      <c r="W624" s="33">
        <f>IF(AND(VLOOKUP(I624,Measures!B:I,8,FALSE)="Y",U624="PASS"),'Point Values'!$B$3,0)</f>
        <v>0.75</v>
      </c>
      <c r="X624" s="33">
        <f>IF(AND(SUM(V624:W624)=0,U624="PASS"),'Point Values'!$B$4,0)</f>
        <v>0</v>
      </c>
      <c r="Y624" s="33">
        <f>IF(AND(SUM(V624:X624)=0,P624="GT",O624&gt;VLOOKUP(I624,'IIS Wide Rates'!G:I,3,FALSE)),'Point Values'!$B$5,IF(AND(SUM(V624:X624)=0,P624="LT",O624&lt;VLOOKUP(I624,'IIS Wide Rates'!G:I,3,FALSE)),'Point Values'!$B$5,0))</f>
        <v>0</v>
      </c>
      <c r="Z624" s="33">
        <f t="shared" si="96"/>
        <v>0.75</v>
      </c>
    </row>
    <row r="625" spans="1:26" x14ac:dyDescent="0.25">
      <c r="A625" t="s">
        <v>154</v>
      </c>
      <c r="B625" t="s">
        <v>1105</v>
      </c>
      <c r="C625" s="46">
        <v>0</v>
      </c>
      <c r="D625" s="46">
        <v>3</v>
      </c>
      <c r="I625" s="33" t="str">
        <f>VLOOKUP(LEFT(J625,7),Measures!K:L,2,FALSE)</f>
        <v>2.20</v>
      </c>
      <c r="J625" s="33" t="str">
        <f t="shared" si="88"/>
        <v>MQE0284 - Vaccination body site is unrecognized</v>
      </c>
      <c r="K625" s="33" t="str">
        <f t="shared" si="89"/>
        <v>CompuGroup Medical (CGM APRIMA)</v>
      </c>
      <c r="L625" s="33">
        <f>VLOOKUP(K625,'EHR-Patient Count'!K:M,2,FALSE)</f>
        <v>2</v>
      </c>
      <c r="M625" s="33">
        <f>VLOOKUP(K625,'EHR-Patient Count'!K:M,3,FALSE)</f>
        <v>1</v>
      </c>
      <c r="N625" s="33">
        <f t="shared" si="90"/>
        <v>0</v>
      </c>
      <c r="O625" s="37">
        <f t="shared" si="91"/>
        <v>0</v>
      </c>
      <c r="P625" s="33" t="str">
        <f>VLOOKUP(LEFT(J625,7),Measures!K:V,12,FALSE)</f>
        <v>LT</v>
      </c>
      <c r="Q625" s="33" t="str">
        <f>VLOOKUP(LEFT(J625,7),Measures!K:W,13,FALSE)</f>
        <v xml:space="preserve"> 1%</v>
      </c>
      <c r="R625" s="33" t="b">
        <f t="shared" si="92"/>
        <v>0</v>
      </c>
      <c r="S625" s="33" t="str">
        <f t="shared" si="93"/>
        <v>PASS</v>
      </c>
      <c r="T625" s="33" t="b">
        <f t="shared" si="94"/>
        <v>0</v>
      </c>
      <c r="U625" s="33" t="str">
        <f t="shared" si="95"/>
        <v>PASS</v>
      </c>
      <c r="V625" s="33">
        <f>IF(AND(VLOOKUP(I625,Measures!B:I,7,FALSE)="Y",U625="PASS"),'Point Values'!$B$2,0)</f>
        <v>0</v>
      </c>
      <c r="W625" s="33">
        <f>IF(AND(VLOOKUP(I625,Measures!B:I,8,FALSE)="Y",U625="PASS"),'Point Values'!$B$3,0)</f>
        <v>0.75</v>
      </c>
      <c r="X625" s="33">
        <f>IF(AND(SUM(V625:W625)=0,U625="PASS"),'Point Values'!$B$4,0)</f>
        <v>0</v>
      </c>
      <c r="Y625" s="33">
        <f>IF(AND(SUM(V625:X625)=0,P625="GT",O625&gt;VLOOKUP(I625,'IIS Wide Rates'!G:I,3,FALSE)),'Point Values'!$B$5,IF(AND(SUM(V625:X625)=0,P625="LT",O625&lt;VLOOKUP(I625,'IIS Wide Rates'!G:I,3,FALSE)),'Point Values'!$B$5,0))</f>
        <v>0</v>
      </c>
      <c r="Z625" s="33">
        <f t="shared" si="96"/>
        <v>0.75</v>
      </c>
    </row>
    <row r="626" spans="1:26" x14ac:dyDescent="0.25">
      <c r="A626" t="s">
        <v>156</v>
      </c>
      <c r="B626" t="s">
        <v>52</v>
      </c>
      <c r="C626" s="46">
        <v>0</v>
      </c>
      <c r="D626" s="46">
        <v>3115</v>
      </c>
      <c r="I626" s="33" t="str">
        <f>VLOOKUP(LEFT(J626,7),Measures!K:L,2,FALSE)</f>
        <v>2.21</v>
      </c>
      <c r="J626" s="33" t="str">
        <f t="shared" si="88"/>
        <v>MQE0327 - Vaccination information source is administered but appears to historical</v>
      </c>
      <c r="K626" s="33" t="str">
        <f t="shared" si="89"/>
        <v>No EHR Specified</v>
      </c>
      <c r="L626" s="33">
        <f>VLOOKUP(K626,'EHR-Patient Count'!K:M,2,FALSE)</f>
        <v>537</v>
      </c>
      <c r="M626" s="33">
        <f>VLOOKUP(K626,'EHR-Patient Count'!K:M,3,FALSE)</f>
        <v>20</v>
      </c>
      <c r="N626" s="33">
        <f t="shared" si="90"/>
        <v>0</v>
      </c>
      <c r="O626" s="37">
        <f t="shared" si="91"/>
        <v>0</v>
      </c>
      <c r="P626" s="33" t="str">
        <f>VLOOKUP(LEFT(J626,7),Measures!K:V,12,FALSE)</f>
        <v>LT</v>
      </c>
      <c r="Q626" s="33" t="str">
        <f>VLOOKUP(LEFT(J626,7),Measures!K:W,13,FALSE)</f>
        <v>NA</v>
      </c>
      <c r="R626" s="33" t="e">
        <f t="shared" si="92"/>
        <v>#VALUE!</v>
      </c>
      <c r="S626" s="33" t="e">
        <f t="shared" si="93"/>
        <v>#VALUE!</v>
      </c>
      <c r="T626" s="33" t="str">
        <f t="shared" si="94"/>
        <v>NA</v>
      </c>
      <c r="U626" s="33" t="str">
        <f t="shared" si="95"/>
        <v>NA</v>
      </c>
      <c r="V626" s="33">
        <f>IF(AND(VLOOKUP(I626,Measures!B:I,7,FALSE)="Y",U626="PASS"),'Point Values'!$B$2,0)</f>
        <v>0</v>
      </c>
      <c r="W626" s="33">
        <f>IF(AND(VLOOKUP(I626,Measures!B:I,8,FALSE)="Y",U626="PASS"),'Point Values'!$B$3,0)</f>
        <v>0</v>
      </c>
      <c r="X626" s="33">
        <f>IF(AND(SUM(V626:W626)=0,U626="PASS"),'Point Values'!$B$4,0)</f>
        <v>0</v>
      </c>
      <c r="Y626" s="33">
        <f>IF(AND(SUM(V626:X626)=0,P626="GT",O626&gt;VLOOKUP(I626,'IIS Wide Rates'!G:I,3,FALSE)),'Point Values'!$B$5,IF(AND(SUM(V626:X626)=0,P626="LT",O626&lt;VLOOKUP(I626,'IIS Wide Rates'!G:I,3,FALSE)),'Point Values'!$B$5,0))</f>
        <v>0</v>
      </c>
      <c r="Z626" s="33">
        <f t="shared" si="96"/>
        <v>0</v>
      </c>
    </row>
    <row r="627" spans="1:26" x14ac:dyDescent="0.25">
      <c r="A627" t="s">
        <v>156</v>
      </c>
      <c r="B627" t="s">
        <v>1107</v>
      </c>
      <c r="C627" s="46">
        <v>0</v>
      </c>
      <c r="D627" s="46">
        <v>3061</v>
      </c>
      <c r="I627" s="33" t="str">
        <f>VLOOKUP(LEFT(J627,7),Measures!K:L,2,FALSE)</f>
        <v>2.21</v>
      </c>
      <c r="J627" s="33" t="str">
        <f t="shared" si="88"/>
        <v>MQE0327 - Vaccination information source is administered but appears to historical</v>
      </c>
      <c r="K627" s="33" t="str">
        <f t="shared" si="89"/>
        <v>NetSmart MyEvolv</v>
      </c>
      <c r="L627" s="33">
        <f>VLOOKUP(K627,'EHR-Patient Count'!K:M,2,FALSE)</f>
        <v>1995</v>
      </c>
      <c r="M627" s="33">
        <f>VLOOKUP(K627,'EHR-Patient Count'!K:M,3,FALSE)</f>
        <v>8</v>
      </c>
      <c r="N627" s="33">
        <f t="shared" si="90"/>
        <v>0</v>
      </c>
      <c r="O627" s="37">
        <f t="shared" si="91"/>
        <v>0</v>
      </c>
      <c r="P627" s="33" t="str">
        <f>VLOOKUP(LEFT(J627,7),Measures!K:V,12,FALSE)</f>
        <v>LT</v>
      </c>
      <c r="Q627" s="33" t="str">
        <f>VLOOKUP(LEFT(J627,7),Measures!K:W,13,FALSE)</f>
        <v>NA</v>
      </c>
      <c r="R627" s="33" t="e">
        <f t="shared" si="92"/>
        <v>#VALUE!</v>
      </c>
      <c r="S627" s="33" t="e">
        <f t="shared" si="93"/>
        <v>#VALUE!</v>
      </c>
      <c r="T627" s="33" t="str">
        <f t="shared" si="94"/>
        <v>NA</v>
      </c>
      <c r="U627" s="33" t="str">
        <f t="shared" si="95"/>
        <v>NA</v>
      </c>
      <c r="V627" s="33">
        <f>IF(AND(VLOOKUP(I627,Measures!B:I,7,FALSE)="Y",U627="PASS"),'Point Values'!$B$2,0)</f>
        <v>0</v>
      </c>
      <c r="W627" s="33">
        <f>IF(AND(VLOOKUP(I627,Measures!B:I,8,FALSE)="Y",U627="PASS"),'Point Values'!$B$3,0)</f>
        <v>0</v>
      </c>
      <c r="X627" s="33">
        <f>IF(AND(SUM(V627:W627)=0,U627="PASS"),'Point Values'!$B$4,0)</f>
        <v>0</v>
      </c>
      <c r="Y627" s="33">
        <f>IF(AND(SUM(V627:X627)=0,P627="GT",O627&gt;VLOOKUP(I627,'IIS Wide Rates'!G:I,3,FALSE)),'Point Values'!$B$5,IF(AND(SUM(V627:X627)=0,P627="LT",O627&lt;VLOOKUP(I627,'IIS Wide Rates'!G:I,3,FALSE)),'Point Values'!$B$5,0))</f>
        <v>0</v>
      </c>
      <c r="Z627" s="33">
        <f t="shared" si="96"/>
        <v>0</v>
      </c>
    </row>
    <row r="628" spans="1:26" x14ac:dyDescent="0.25">
      <c r="A628" t="s">
        <v>156</v>
      </c>
      <c r="B628" t="s">
        <v>1104</v>
      </c>
      <c r="C628" s="46">
        <v>0</v>
      </c>
      <c r="D628" s="46">
        <v>129825</v>
      </c>
      <c r="I628" s="33" t="str">
        <f>VLOOKUP(LEFT(J628,7),Measures!K:L,2,FALSE)</f>
        <v>2.21</v>
      </c>
      <c r="J628" s="33" t="str">
        <f t="shared" si="88"/>
        <v>MQE0327 - Vaccination information source is administered but appears to historical</v>
      </c>
      <c r="K628" s="33" t="str">
        <f t="shared" si="89"/>
        <v>Azalea Health EHR</v>
      </c>
      <c r="L628" s="33">
        <f>VLOOKUP(K628,'EHR-Patient Count'!K:M,2,FALSE)</f>
        <v>18286</v>
      </c>
      <c r="M628" s="33">
        <f>VLOOKUP(K628,'EHR-Patient Count'!K:M,3,FALSE)</f>
        <v>116</v>
      </c>
      <c r="N628" s="33">
        <f t="shared" si="90"/>
        <v>0</v>
      </c>
      <c r="O628" s="37">
        <f t="shared" si="91"/>
        <v>0</v>
      </c>
      <c r="P628" s="33" t="str">
        <f>VLOOKUP(LEFT(J628,7),Measures!K:V,12,FALSE)</f>
        <v>LT</v>
      </c>
      <c r="Q628" s="33" t="str">
        <f>VLOOKUP(LEFT(J628,7),Measures!K:W,13,FALSE)</f>
        <v>NA</v>
      </c>
      <c r="R628" s="33" t="e">
        <f t="shared" si="92"/>
        <v>#VALUE!</v>
      </c>
      <c r="S628" s="33" t="e">
        <f t="shared" si="93"/>
        <v>#VALUE!</v>
      </c>
      <c r="T628" s="33" t="str">
        <f t="shared" si="94"/>
        <v>NA</v>
      </c>
      <c r="U628" s="33" t="str">
        <f t="shared" si="95"/>
        <v>NA</v>
      </c>
      <c r="V628" s="33">
        <f>IF(AND(VLOOKUP(I628,Measures!B:I,7,FALSE)="Y",U628="PASS"),'Point Values'!$B$2,0)</f>
        <v>0</v>
      </c>
      <c r="W628" s="33">
        <f>IF(AND(VLOOKUP(I628,Measures!B:I,8,FALSE)="Y",U628="PASS"),'Point Values'!$B$3,0)</f>
        <v>0</v>
      </c>
      <c r="X628" s="33">
        <f>IF(AND(SUM(V628:W628)=0,U628="PASS"),'Point Values'!$B$4,0)</f>
        <v>0</v>
      </c>
      <c r="Y628" s="33">
        <f>IF(AND(SUM(V628:X628)=0,P628="GT",O628&gt;VLOOKUP(I628,'IIS Wide Rates'!G:I,3,FALSE)),'Point Values'!$B$5,IF(AND(SUM(V628:X628)=0,P628="LT",O628&lt;VLOOKUP(I628,'IIS Wide Rates'!G:I,3,FALSE)),'Point Values'!$B$5,0))</f>
        <v>0</v>
      </c>
      <c r="Z628" s="33">
        <f t="shared" si="96"/>
        <v>0</v>
      </c>
    </row>
    <row r="629" spans="1:26" x14ac:dyDescent="0.25">
      <c r="A629" t="s">
        <v>156</v>
      </c>
      <c r="B629" t="s">
        <v>1102</v>
      </c>
      <c r="C629" s="46">
        <v>0</v>
      </c>
      <c r="D629" s="46">
        <v>14705</v>
      </c>
      <c r="I629" s="33" t="str">
        <f>VLOOKUP(LEFT(J629,7),Measures!K:L,2,FALSE)</f>
        <v>2.21</v>
      </c>
      <c r="J629" s="33" t="str">
        <f t="shared" si="88"/>
        <v>MQE0327 - Vaccination information source is administered but appears to historical</v>
      </c>
      <c r="K629" s="33" t="str">
        <f t="shared" si="89"/>
        <v>AdvancedMD EHR</v>
      </c>
      <c r="L629" s="33">
        <f>VLOOKUP(K629,'EHR-Patient Count'!K:M,2,FALSE)</f>
        <v>2221</v>
      </c>
      <c r="M629" s="33">
        <f>VLOOKUP(K629,'EHR-Patient Count'!K:M,3,FALSE)</f>
        <v>8</v>
      </c>
      <c r="N629" s="33">
        <f t="shared" si="90"/>
        <v>0</v>
      </c>
      <c r="O629" s="37">
        <f t="shared" si="91"/>
        <v>0</v>
      </c>
      <c r="P629" s="33" t="str">
        <f>VLOOKUP(LEFT(J629,7),Measures!K:V,12,FALSE)</f>
        <v>LT</v>
      </c>
      <c r="Q629" s="33" t="str">
        <f>VLOOKUP(LEFT(J629,7),Measures!K:W,13,FALSE)</f>
        <v>NA</v>
      </c>
      <c r="R629" s="33" t="e">
        <f t="shared" si="92"/>
        <v>#VALUE!</v>
      </c>
      <c r="S629" s="33" t="e">
        <f t="shared" si="93"/>
        <v>#VALUE!</v>
      </c>
      <c r="T629" s="33" t="str">
        <f t="shared" si="94"/>
        <v>NA</v>
      </c>
      <c r="U629" s="33" t="str">
        <f t="shared" si="95"/>
        <v>NA</v>
      </c>
      <c r="V629" s="33">
        <f>IF(AND(VLOOKUP(I629,Measures!B:I,7,FALSE)="Y",U629="PASS"),'Point Values'!$B$2,0)</f>
        <v>0</v>
      </c>
      <c r="W629" s="33">
        <f>IF(AND(VLOOKUP(I629,Measures!B:I,8,FALSE)="Y",U629="PASS"),'Point Values'!$B$3,0)</f>
        <v>0</v>
      </c>
      <c r="X629" s="33">
        <f>IF(AND(SUM(V629:W629)=0,U629="PASS"),'Point Values'!$B$4,0)</f>
        <v>0</v>
      </c>
      <c r="Y629" s="33">
        <f>IF(AND(SUM(V629:X629)=0,P629="GT",O629&gt;VLOOKUP(I629,'IIS Wide Rates'!G:I,3,FALSE)),'Point Values'!$B$5,IF(AND(SUM(V629:X629)=0,P629="LT",O629&lt;VLOOKUP(I629,'IIS Wide Rates'!G:I,3,FALSE)),'Point Values'!$B$5,0))</f>
        <v>0</v>
      </c>
      <c r="Z629" s="33">
        <f t="shared" si="96"/>
        <v>0</v>
      </c>
    </row>
    <row r="630" spans="1:26" x14ac:dyDescent="0.25">
      <c r="A630" t="s">
        <v>156</v>
      </c>
      <c r="B630" t="s">
        <v>1097</v>
      </c>
      <c r="C630" s="46">
        <v>0</v>
      </c>
      <c r="D630" s="46">
        <v>10601</v>
      </c>
      <c r="I630" s="33" t="str">
        <f>VLOOKUP(LEFT(J630,7),Measures!K:L,2,FALSE)</f>
        <v>2.21</v>
      </c>
      <c r="J630" s="33" t="str">
        <f t="shared" si="88"/>
        <v>MQE0327 - Vaccination information source is administered but appears to historical</v>
      </c>
      <c r="K630" s="33" t="str">
        <f t="shared" si="89"/>
        <v>eClinicalWorks V12</v>
      </c>
      <c r="L630" s="33">
        <f>VLOOKUP(K630,'EHR-Patient Count'!K:M,2,FALSE)</f>
        <v>3490</v>
      </c>
      <c r="M630" s="33">
        <f>VLOOKUP(K630,'EHR-Patient Count'!K:M,3,FALSE)</f>
        <v>13</v>
      </c>
      <c r="N630" s="33">
        <f t="shared" si="90"/>
        <v>0</v>
      </c>
      <c r="O630" s="37">
        <f t="shared" si="91"/>
        <v>0</v>
      </c>
      <c r="P630" s="33" t="str">
        <f>VLOOKUP(LEFT(J630,7),Measures!K:V,12,FALSE)</f>
        <v>LT</v>
      </c>
      <c r="Q630" s="33" t="str">
        <f>VLOOKUP(LEFT(J630,7),Measures!K:W,13,FALSE)</f>
        <v>NA</v>
      </c>
      <c r="R630" s="33" t="e">
        <f t="shared" si="92"/>
        <v>#VALUE!</v>
      </c>
      <c r="S630" s="33" t="e">
        <f t="shared" si="93"/>
        <v>#VALUE!</v>
      </c>
      <c r="T630" s="33" t="str">
        <f t="shared" si="94"/>
        <v>NA</v>
      </c>
      <c r="U630" s="33" t="str">
        <f t="shared" si="95"/>
        <v>NA</v>
      </c>
      <c r="V630" s="33">
        <f>IF(AND(VLOOKUP(I630,Measures!B:I,7,FALSE)="Y",U630="PASS"),'Point Values'!$B$2,0)</f>
        <v>0</v>
      </c>
      <c r="W630" s="33">
        <f>IF(AND(VLOOKUP(I630,Measures!B:I,8,FALSE)="Y",U630="PASS"),'Point Values'!$B$3,0)</f>
        <v>0</v>
      </c>
      <c r="X630" s="33">
        <f>IF(AND(SUM(V630:W630)=0,U630="PASS"),'Point Values'!$B$4,0)</f>
        <v>0</v>
      </c>
      <c r="Y630" s="33">
        <f>IF(AND(SUM(V630:X630)=0,P630="GT",O630&gt;VLOOKUP(I630,'IIS Wide Rates'!G:I,3,FALSE)),'Point Values'!$B$5,IF(AND(SUM(V630:X630)=0,P630="LT",O630&lt;VLOOKUP(I630,'IIS Wide Rates'!G:I,3,FALSE)),'Point Values'!$B$5,0))</f>
        <v>0</v>
      </c>
      <c r="Z630" s="33">
        <f t="shared" si="96"/>
        <v>0</v>
      </c>
    </row>
    <row r="631" spans="1:26" x14ac:dyDescent="0.25">
      <c r="A631" t="s">
        <v>156</v>
      </c>
      <c r="B631" t="s">
        <v>1106</v>
      </c>
      <c r="C631" s="46">
        <v>0</v>
      </c>
      <c r="D631" s="46">
        <v>5205</v>
      </c>
      <c r="I631" s="33" t="str">
        <f>VLOOKUP(LEFT(J631,7),Measures!K:L,2,FALSE)</f>
        <v>2.21</v>
      </c>
      <c r="J631" s="33" t="str">
        <f t="shared" si="88"/>
        <v>MQE0327 - Vaccination information source is administered but appears to historical</v>
      </c>
      <c r="K631" s="33" t="str">
        <f t="shared" si="89"/>
        <v>Experity EHR</v>
      </c>
      <c r="L631" s="33">
        <f>VLOOKUP(K631,'EHR-Patient Count'!K:M,2,FALSE)</f>
        <v>552</v>
      </c>
      <c r="M631" s="33">
        <f>VLOOKUP(K631,'EHR-Patient Count'!K:M,3,FALSE)</f>
        <v>5</v>
      </c>
      <c r="N631" s="33">
        <f t="shared" si="90"/>
        <v>0</v>
      </c>
      <c r="O631" s="37">
        <f t="shared" si="91"/>
        <v>0</v>
      </c>
      <c r="P631" s="33" t="str">
        <f>VLOOKUP(LEFT(J631,7),Measures!K:V,12,FALSE)</f>
        <v>LT</v>
      </c>
      <c r="Q631" s="33" t="str">
        <f>VLOOKUP(LEFT(J631,7),Measures!K:W,13,FALSE)</f>
        <v>NA</v>
      </c>
      <c r="R631" s="33" t="e">
        <f t="shared" si="92"/>
        <v>#VALUE!</v>
      </c>
      <c r="S631" s="33" t="e">
        <f t="shared" si="93"/>
        <v>#VALUE!</v>
      </c>
      <c r="T631" s="33" t="str">
        <f t="shared" si="94"/>
        <v>NA</v>
      </c>
      <c r="U631" s="33" t="str">
        <f t="shared" si="95"/>
        <v>NA</v>
      </c>
      <c r="V631" s="33">
        <f>IF(AND(VLOOKUP(I631,Measures!B:I,7,FALSE)="Y",U631="PASS"),'Point Values'!$B$2,0)</f>
        <v>0</v>
      </c>
      <c r="W631" s="33">
        <f>IF(AND(VLOOKUP(I631,Measures!B:I,8,FALSE)="Y",U631="PASS"),'Point Values'!$B$3,0)</f>
        <v>0</v>
      </c>
      <c r="X631" s="33">
        <f>IF(AND(SUM(V631:W631)=0,U631="PASS"),'Point Values'!$B$4,0)</f>
        <v>0</v>
      </c>
      <c r="Y631" s="33">
        <f>IF(AND(SUM(V631:X631)=0,P631="GT",O631&gt;VLOOKUP(I631,'IIS Wide Rates'!G:I,3,FALSE)),'Point Values'!$B$5,IF(AND(SUM(V631:X631)=0,P631="LT",O631&lt;VLOOKUP(I631,'IIS Wide Rates'!G:I,3,FALSE)),'Point Values'!$B$5,0))</f>
        <v>0</v>
      </c>
      <c r="Z631" s="33">
        <f t="shared" si="96"/>
        <v>0</v>
      </c>
    </row>
    <row r="632" spans="1:26" x14ac:dyDescent="0.25">
      <c r="A632" t="s">
        <v>156</v>
      </c>
      <c r="B632" t="s">
        <v>1109</v>
      </c>
      <c r="C632" s="46">
        <v>0</v>
      </c>
      <c r="D632" s="46">
        <v>887</v>
      </c>
      <c r="I632" s="33" t="str">
        <f>VLOOKUP(LEFT(J632,7),Measures!K:L,2,FALSE)</f>
        <v>2.21</v>
      </c>
      <c r="J632" s="33" t="str">
        <f t="shared" si="88"/>
        <v>MQE0327 - Vaccination information source is administered but appears to historical</v>
      </c>
      <c r="K632" s="33" t="str">
        <f t="shared" si="89"/>
        <v>OpenEMR (Open Source)</v>
      </c>
      <c r="L632" s="33">
        <f>VLOOKUP(K632,'EHR-Patient Count'!K:M,2,FALSE)</f>
        <v>85</v>
      </c>
      <c r="M632" s="33">
        <f>VLOOKUP(K632,'EHR-Patient Count'!K:M,3,FALSE)</f>
        <v>4</v>
      </c>
      <c r="N632" s="33">
        <f t="shared" si="90"/>
        <v>0</v>
      </c>
      <c r="O632" s="37">
        <f t="shared" si="91"/>
        <v>0</v>
      </c>
      <c r="P632" s="33" t="str">
        <f>VLOOKUP(LEFT(J632,7),Measures!K:V,12,FALSE)</f>
        <v>LT</v>
      </c>
      <c r="Q632" s="33" t="str">
        <f>VLOOKUP(LEFT(J632,7),Measures!K:W,13,FALSE)</f>
        <v>NA</v>
      </c>
      <c r="R632" s="33" t="e">
        <f t="shared" si="92"/>
        <v>#VALUE!</v>
      </c>
      <c r="S632" s="33" t="e">
        <f t="shared" si="93"/>
        <v>#VALUE!</v>
      </c>
      <c r="T632" s="33" t="str">
        <f t="shared" si="94"/>
        <v>NA</v>
      </c>
      <c r="U632" s="33" t="str">
        <f t="shared" si="95"/>
        <v>NA</v>
      </c>
      <c r="V632" s="33">
        <f>IF(AND(VLOOKUP(I632,Measures!B:I,7,FALSE)="Y",U632="PASS"),'Point Values'!$B$2,0)</f>
        <v>0</v>
      </c>
      <c r="W632" s="33">
        <f>IF(AND(VLOOKUP(I632,Measures!B:I,8,FALSE)="Y",U632="PASS"),'Point Values'!$B$3,0)</f>
        <v>0</v>
      </c>
      <c r="X632" s="33">
        <f>IF(AND(SUM(V632:W632)=0,U632="PASS"),'Point Values'!$B$4,0)</f>
        <v>0</v>
      </c>
      <c r="Y632" s="33">
        <f>IF(AND(SUM(V632:X632)=0,P632="GT",O632&gt;VLOOKUP(I632,'IIS Wide Rates'!G:I,3,FALSE)),'Point Values'!$B$5,IF(AND(SUM(V632:X632)=0,P632="LT",O632&lt;VLOOKUP(I632,'IIS Wide Rates'!G:I,3,FALSE)),'Point Values'!$B$5,0))</f>
        <v>0</v>
      </c>
      <c r="Z632" s="33">
        <f t="shared" si="96"/>
        <v>0</v>
      </c>
    </row>
    <row r="633" spans="1:26" x14ac:dyDescent="0.25">
      <c r="A633" t="s">
        <v>156</v>
      </c>
      <c r="B633" t="s">
        <v>1096</v>
      </c>
      <c r="C633" s="46">
        <v>0</v>
      </c>
      <c r="D633" s="46">
        <v>23620</v>
      </c>
      <c r="I633" s="33" t="str">
        <f>VLOOKUP(LEFT(J633,7),Measures!K:L,2,FALSE)</f>
        <v>2.21</v>
      </c>
      <c r="J633" s="33" t="str">
        <f t="shared" si="88"/>
        <v>MQE0327 - Vaccination information source is administered but appears to historical</v>
      </c>
      <c r="K633" s="33" t="str">
        <f t="shared" si="89"/>
        <v>Athems Clinicals</v>
      </c>
      <c r="L633" s="33">
        <f>VLOOKUP(K633,'EHR-Patient Count'!K:M,2,FALSE)</f>
        <v>3619</v>
      </c>
      <c r="M633" s="33">
        <f>VLOOKUP(K633,'EHR-Patient Count'!K:M,3,FALSE)</f>
        <v>8</v>
      </c>
      <c r="N633" s="33">
        <f t="shared" si="90"/>
        <v>0</v>
      </c>
      <c r="O633" s="37">
        <f t="shared" si="91"/>
        <v>0</v>
      </c>
      <c r="P633" s="33" t="str">
        <f>VLOOKUP(LEFT(J633,7),Measures!K:V,12,FALSE)</f>
        <v>LT</v>
      </c>
      <c r="Q633" s="33" t="str">
        <f>VLOOKUP(LEFT(J633,7),Measures!K:W,13,FALSE)</f>
        <v>NA</v>
      </c>
      <c r="R633" s="33" t="e">
        <f t="shared" si="92"/>
        <v>#VALUE!</v>
      </c>
      <c r="S633" s="33" t="e">
        <f t="shared" si="93"/>
        <v>#VALUE!</v>
      </c>
      <c r="T633" s="33" t="str">
        <f t="shared" si="94"/>
        <v>NA</v>
      </c>
      <c r="U633" s="33" t="str">
        <f t="shared" si="95"/>
        <v>NA</v>
      </c>
      <c r="V633" s="33">
        <f>IF(AND(VLOOKUP(I633,Measures!B:I,7,FALSE)="Y",U633="PASS"),'Point Values'!$B$2,0)</f>
        <v>0</v>
      </c>
      <c r="W633" s="33">
        <f>IF(AND(VLOOKUP(I633,Measures!B:I,8,FALSE)="Y",U633="PASS"),'Point Values'!$B$3,0)</f>
        <v>0</v>
      </c>
      <c r="X633" s="33">
        <f>IF(AND(SUM(V633:W633)=0,U633="PASS"),'Point Values'!$B$4,0)</f>
        <v>0</v>
      </c>
      <c r="Y633" s="33">
        <f>IF(AND(SUM(V633:X633)=0,P633="GT",O633&gt;VLOOKUP(I633,'IIS Wide Rates'!G:I,3,FALSE)),'Point Values'!$B$5,IF(AND(SUM(V633:X633)=0,P633="LT",O633&lt;VLOOKUP(I633,'IIS Wide Rates'!G:I,3,FALSE)),'Point Values'!$B$5,0))</f>
        <v>0</v>
      </c>
      <c r="Z633" s="33">
        <f t="shared" si="96"/>
        <v>0</v>
      </c>
    </row>
    <row r="634" spans="1:26" x14ac:dyDescent="0.25">
      <c r="A634" t="s">
        <v>156</v>
      </c>
      <c r="B634" t="s">
        <v>1100</v>
      </c>
      <c r="C634" s="46">
        <v>0</v>
      </c>
      <c r="D634" s="46">
        <v>1127</v>
      </c>
      <c r="I634" s="33" t="str">
        <f>VLOOKUP(LEFT(J634,7),Measures!K:L,2,FALSE)</f>
        <v>2.21</v>
      </c>
      <c r="J634" s="33" t="str">
        <f t="shared" si="88"/>
        <v>MQE0327 - Vaccination information source is administered but appears to historical</v>
      </c>
      <c r="K634" s="33" t="str">
        <f t="shared" si="89"/>
        <v>MEDITECH Expanse</v>
      </c>
      <c r="L634" s="33">
        <f>VLOOKUP(K634,'EHR-Patient Count'!K:M,2,FALSE)</f>
        <v>104</v>
      </c>
      <c r="M634" s="33">
        <f>VLOOKUP(K634,'EHR-Patient Count'!K:M,3,FALSE)</f>
        <v>3</v>
      </c>
      <c r="N634" s="33">
        <f t="shared" si="90"/>
        <v>0</v>
      </c>
      <c r="O634" s="37">
        <f t="shared" si="91"/>
        <v>0</v>
      </c>
      <c r="P634" s="33" t="str">
        <f>VLOOKUP(LEFT(J634,7),Measures!K:V,12,FALSE)</f>
        <v>LT</v>
      </c>
      <c r="Q634" s="33" t="str">
        <f>VLOOKUP(LEFT(J634,7),Measures!K:W,13,FALSE)</f>
        <v>NA</v>
      </c>
      <c r="R634" s="33" t="e">
        <f t="shared" si="92"/>
        <v>#VALUE!</v>
      </c>
      <c r="S634" s="33" t="e">
        <f t="shared" si="93"/>
        <v>#VALUE!</v>
      </c>
      <c r="T634" s="33" t="str">
        <f t="shared" si="94"/>
        <v>NA</v>
      </c>
      <c r="U634" s="33" t="str">
        <f t="shared" si="95"/>
        <v>NA</v>
      </c>
      <c r="V634" s="33">
        <f>IF(AND(VLOOKUP(I634,Measures!B:I,7,FALSE)="Y",U634="PASS"),'Point Values'!$B$2,0)</f>
        <v>0</v>
      </c>
      <c r="W634" s="33">
        <f>IF(AND(VLOOKUP(I634,Measures!B:I,8,FALSE)="Y",U634="PASS"),'Point Values'!$B$3,0)</f>
        <v>0</v>
      </c>
      <c r="X634" s="33">
        <f>IF(AND(SUM(V634:W634)=0,U634="PASS"),'Point Values'!$B$4,0)</f>
        <v>0</v>
      </c>
      <c r="Y634" s="33">
        <f>IF(AND(SUM(V634:X634)=0,P634="GT",O634&gt;VLOOKUP(I634,'IIS Wide Rates'!G:I,3,FALSE)),'Point Values'!$B$5,IF(AND(SUM(V634:X634)=0,P634="LT",O634&lt;VLOOKUP(I634,'IIS Wide Rates'!G:I,3,FALSE)),'Point Values'!$B$5,0))</f>
        <v>0</v>
      </c>
      <c r="Z634" s="33">
        <f t="shared" si="96"/>
        <v>0</v>
      </c>
    </row>
    <row r="635" spans="1:26" x14ac:dyDescent="0.25">
      <c r="A635" t="s">
        <v>156</v>
      </c>
      <c r="B635" t="s">
        <v>1103</v>
      </c>
      <c r="C635" s="46">
        <v>0</v>
      </c>
      <c r="D635" s="46">
        <v>1701</v>
      </c>
      <c r="I635" s="33" t="str">
        <f>VLOOKUP(LEFT(J635,7),Measures!K:L,2,FALSE)</f>
        <v>2.21</v>
      </c>
      <c r="J635" s="33" t="str">
        <f t="shared" si="88"/>
        <v>MQE0327 - Vaccination information source is administered but appears to historical</v>
      </c>
      <c r="K635" s="33" t="str">
        <f t="shared" si="89"/>
        <v>DrChrono EHR</v>
      </c>
      <c r="L635" s="33">
        <f>VLOOKUP(K635,'EHR-Patient Count'!K:M,2,FALSE)</f>
        <v>146</v>
      </c>
      <c r="M635" s="33">
        <f>VLOOKUP(K635,'EHR-Patient Count'!K:M,3,FALSE)</f>
        <v>3</v>
      </c>
      <c r="N635" s="33">
        <f t="shared" si="90"/>
        <v>0</v>
      </c>
      <c r="O635" s="37">
        <f t="shared" si="91"/>
        <v>0</v>
      </c>
      <c r="P635" s="33" t="str">
        <f>VLOOKUP(LEFT(J635,7),Measures!K:V,12,FALSE)</f>
        <v>LT</v>
      </c>
      <c r="Q635" s="33" t="str">
        <f>VLOOKUP(LEFT(J635,7),Measures!K:W,13,FALSE)</f>
        <v>NA</v>
      </c>
      <c r="R635" s="33" t="e">
        <f t="shared" si="92"/>
        <v>#VALUE!</v>
      </c>
      <c r="S635" s="33" t="e">
        <f t="shared" si="93"/>
        <v>#VALUE!</v>
      </c>
      <c r="T635" s="33" t="str">
        <f t="shared" si="94"/>
        <v>NA</v>
      </c>
      <c r="U635" s="33" t="str">
        <f t="shared" si="95"/>
        <v>NA</v>
      </c>
      <c r="V635" s="33">
        <f>IF(AND(VLOOKUP(I635,Measures!B:I,7,FALSE)="Y",U635="PASS"),'Point Values'!$B$2,0)</f>
        <v>0</v>
      </c>
      <c r="W635" s="33">
        <f>IF(AND(VLOOKUP(I635,Measures!B:I,8,FALSE)="Y",U635="PASS"),'Point Values'!$B$3,0)</f>
        <v>0</v>
      </c>
      <c r="X635" s="33">
        <f>IF(AND(SUM(V635:W635)=0,U635="PASS"),'Point Values'!$B$4,0)</f>
        <v>0</v>
      </c>
      <c r="Y635" s="33">
        <f>IF(AND(SUM(V635:X635)=0,P635="GT",O635&gt;VLOOKUP(I635,'IIS Wide Rates'!G:I,3,FALSE)),'Point Values'!$B$5,IF(AND(SUM(V635:X635)=0,P635="LT",O635&lt;VLOOKUP(I635,'IIS Wide Rates'!G:I,3,FALSE)),'Point Values'!$B$5,0))</f>
        <v>0</v>
      </c>
      <c r="Z635" s="33">
        <f t="shared" si="96"/>
        <v>0</v>
      </c>
    </row>
    <row r="636" spans="1:26" x14ac:dyDescent="0.25">
      <c r="A636" t="s">
        <v>156</v>
      </c>
      <c r="B636" t="s">
        <v>1108</v>
      </c>
      <c r="C636" s="46">
        <v>0</v>
      </c>
      <c r="D636" s="46">
        <v>262</v>
      </c>
      <c r="I636" s="33" t="str">
        <f>VLOOKUP(LEFT(J636,7),Measures!K:L,2,FALSE)</f>
        <v>2.21</v>
      </c>
      <c r="J636" s="33" t="str">
        <f t="shared" si="88"/>
        <v>MQE0327 - Vaccination information source is administered but appears to historical</v>
      </c>
      <c r="K636" s="33" t="str">
        <f t="shared" si="89"/>
        <v>MatrixCare EHR</v>
      </c>
      <c r="L636" s="33">
        <f>VLOOKUP(K636,'EHR-Patient Count'!K:M,2,FALSE)</f>
        <v>55</v>
      </c>
      <c r="M636" s="33">
        <f>VLOOKUP(K636,'EHR-Patient Count'!K:M,3,FALSE)</f>
        <v>5</v>
      </c>
      <c r="N636" s="33">
        <f t="shared" si="90"/>
        <v>0</v>
      </c>
      <c r="O636" s="37">
        <f t="shared" si="91"/>
        <v>0</v>
      </c>
      <c r="P636" s="33" t="str">
        <f>VLOOKUP(LEFT(J636,7),Measures!K:V,12,FALSE)</f>
        <v>LT</v>
      </c>
      <c r="Q636" s="33" t="str">
        <f>VLOOKUP(LEFT(J636,7),Measures!K:W,13,FALSE)</f>
        <v>NA</v>
      </c>
      <c r="R636" s="33" t="e">
        <f t="shared" si="92"/>
        <v>#VALUE!</v>
      </c>
      <c r="S636" s="33" t="e">
        <f t="shared" si="93"/>
        <v>#VALUE!</v>
      </c>
      <c r="T636" s="33" t="str">
        <f t="shared" si="94"/>
        <v>NA</v>
      </c>
      <c r="U636" s="33" t="str">
        <f t="shared" si="95"/>
        <v>NA</v>
      </c>
      <c r="V636" s="33">
        <f>IF(AND(VLOOKUP(I636,Measures!B:I,7,FALSE)="Y",U636="PASS"),'Point Values'!$B$2,0)</f>
        <v>0</v>
      </c>
      <c r="W636" s="33">
        <f>IF(AND(VLOOKUP(I636,Measures!B:I,8,FALSE)="Y",U636="PASS"),'Point Values'!$B$3,0)</f>
        <v>0</v>
      </c>
      <c r="X636" s="33">
        <f>IF(AND(SUM(V636:W636)=0,U636="PASS"),'Point Values'!$B$4,0)</f>
        <v>0</v>
      </c>
      <c r="Y636" s="33">
        <f>IF(AND(SUM(V636:X636)=0,P636="GT",O636&gt;VLOOKUP(I636,'IIS Wide Rates'!G:I,3,FALSE)),'Point Values'!$B$5,IF(AND(SUM(V636:X636)=0,P636="LT",O636&lt;VLOOKUP(I636,'IIS Wide Rates'!G:I,3,FALSE)),'Point Values'!$B$5,0))</f>
        <v>0</v>
      </c>
      <c r="Z636" s="33">
        <f t="shared" si="96"/>
        <v>0</v>
      </c>
    </row>
    <row r="637" spans="1:26" x14ac:dyDescent="0.25">
      <c r="A637" t="s">
        <v>156</v>
      </c>
      <c r="B637" t="s">
        <v>1099</v>
      </c>
      <c r="C637" s="46">
        <v>0</v>
      </c>
      <c r="D637" s="46">
        <v>2600</v>
      </c>
      <c r="I637" s="33" t="str">
        <f>VLOOKUP(LEFT(J637,7),Measures!K:L,2,FALSE)</f>
        <v>2.21</v>
      </c>
      <c r="J637" s="33" t="str">
        <f t="shared" si="88"/>
        <v>MQE0327 - Vaccination information source is administered but appears to historical</v>
      </c>
      <c r="K637" s="33" t="str">
        <f t="shared" si="89"/>
        <v>Veradigm EHR (formerly Allscripts)</v>
      </c>
      <c r="L637" s="33">
        <f>VLOOKUP(K637,'EHR-Patient Count'!K:M,2,FALSE)</f>
        <v>369</v>
      </c>
      <c r="M637" s="33">
        <f>VLOOKUP(K637,'EHR-Patient Count'!K:M,3,FALSE)</f>
        <v>13</v>
      </c>
      <c r="N637" s="33">
        <f t="shared" si="90"/>
        <v>0</v>
      </c>
      <c r="O637" s="37">
        <f t="shared" si="91"/>
        <v>0</v>
      </c>
      <c r="P637" s="33" t="str">
        <f>VLOOKUP(LEFT(J637,7),Measures!K:V,12,FALSE)</f>
        <v>LT</v>
      </c>
      <c r="Q637" s="33" t="str">
        <f>VLOOKUP(LEFT(J637,7),Measures!K:W,13,FALSE)</f>
        <v>NA</v>
      </c>
      <c r="R637" s="33" t="e">
        <f t="shared" si="92"/>
        <v>#VALUE!</v>
      </c>
      <c r="S637" s="33" t="e">
        <f t="shared" si="93"/>
        <v>#VALUE!</v>
      </c>
      <c r="T637" s="33" t="str">
        <f t="shared" si="94"/>
        <v>NA</v>
      </c>
      <c r="U637" s="33" t="str">
        <f t="shared" si="95"/>
        <v>NA</v>
      </c>
      <c r="V637" s="33">
        <f>IF(AND(VLOOKUP(I637,Measures!B:I,7,FALSE)="Y",U637="PASS"),'Point Values'!$B$2,0)</f>
        <v>0</v>
      </c>
      <c r="W637" s="33">
        <f>IF(AND(VLOOKUP(I637,Measures!B:I,8,FALSE)="Y",U637="PASS"),'Point Values'!$B$3,0)</f>
        <v>0</v>
      </c>
      <c r="X637" s="33">
        <f>IF(AND(SUM(V637:W637)=0,U637="PASS"),'Point Values'!$B$4,0)</f>
        <v>0</v>
      </c>
      <c r="Y637" s="33">
        <f>IF(AND(SUM(V637:X637)=0,P637="GT",O637&gt;VLOOKUP(I637,'IIS Wide Rates'!G:I,3,FALSE)),'Point Values'!$B$5,IF(AND(SUM(V637:X637)=0,P637="LT",O637&lt;VLOOKUP(I637,'IIS Wide Rates'!G:I,3,FALSE)),'Point Values'!$B$5,0))</f>
        <v>0</v>
      </c>
      <c r="Z637" s="33">
        <f t="shared" si="96"/>
        <v>0</v>
      </c>
    </row>
    <row r="638" spans="1:26" x14ac:dyDescent="0.25">
      <c r="A638" t="s">
        <v>156</v>
      </c>
      <c r="B638" t="s">
        <v>1095</v>
      </c>
      <c r="C638" s="46">
        <v>0</v>
      </c>
      <c r="D638" s="46">
        <v>64</v>
      </c>
      <c r="I638" s="33" t="str">
        <f>VLOOKUP(LEFT(J638,7),Measures!K:L,2,FALSE)</f>
        <v>2.21</v>
      </c>
      <c r="J638" s="33" t="str">
        <f t="shared" si="88"/>
        <v>MQE0327 - Vaccination information source is administered but appears to historical</v>
      </c>
      <c r="K638" s="33" t="str">
        <f t="shared" si="89"/>
        <v>Epic Systems (EpicCare)</v>
      </c>
      <c r="L638" s="33">
        <f>VLOOKUP(K638,'EHR-Patient Count'!K:M,2,FALSE)</f>
        <v>14</v>
      </c>
      <c r="M638" s="33">
        <f>VLOOKUP(K638,'EHR-Patient Count'!K:M,3,FALSE)</f>
        <v>1</v>
      </c>
      <c r="N638" s="33">
        <f t="shared" si="90"/>
        <v>0</v>
      </c>
      <c r="O638" s="37">
        <f t="shared" si="91"/>
        <v>0</v>
      </c>
      <c r="P638" s="33" t="str">
        <f>VLOOKUP(LEFT(J638,7),Measures!K:V,12,FALSE)</f>
        <v>LT</v>
      </c>
      <c r="Q638" s="33" t="str">
        <f>VLOOKUP(LEFT(J638,7),Measures!K:W,13,FALSE)</f>
        <v>NA</v>
      </c>
      <c r="R638" s="33" t="e">
        <f t="shared" si="92"/>
        <v>#VALUE!</v>
      </c>
      <c r="S638" s="33" t="e">
        <f t="shared" si="93"/>
        <v>#VALUE!</v>
      </c>
      <c r="T638" s="33" t="str">
        <f t="shared" si="94"/>
        <v>NA</v>
      </c>
      <c r="U638" s="33" t="str">
        <f t="shared" si="95"/>
        <v>NA</v>
      </c>
      <c r="V638" s="33">
        <f>IF(AND(VLOOKUP(I638,Measures!B:I,7,FALSE)="Y",U638="PASS"),'Point Values'!$B$2,0)</f>
        <v>0</v>
      </c>
      <c r="W638" s="33">
        <f>IF(AND(VLOOKUP(I638,Measures!B:I,8,FALSE)="Y",U638="PASS"),'Point Values'!$B$3,0)</f>
        <v>0</v>
      </c>
      <c r="X638" s="33">
        <f>IF(AND(SUM(V638:W638)=0,U638="PASS"),'Point Values'!$B$4,0)</f>
        <v>0</v>
      </c>
      <c r="Y638" s="33">
        <f>IF(AND(SUM(V638:X638)=0,P638="GT",O638&gt;VLOOKUP(I638,'IIS Wide Rates'!G:I,3,FALSE)),'Point Values'!$B$5,IF(AND(SUM(V638:X638)=0,P638="LT",O638&lt;VLOOKUP(I638,'IIS Wide Rates'!G:I,3,FALSE)),'Point Values'!$B$5,0))</f>
        <v>0</v>
      </c>
      <c r="Z638" s="33">
        <f t="shared" si="96"/>
        <v>0</v>
      </c>
    </row>
    <row r="639" spans="1:26" x14ac:dyDescent="0.25">
      <c r="A639" t="s">
        <v>156</v>
      </c>
      <c r="B639" t="s">
        <v>1098</v>
      </c>
      <c r="C639" s="46">
        <v>0</v>
      </c>
      <c r="D639" s="46">
        <v>25</v>
      </c>
      <c r="I639" s="33" t="str">
        <f>VLOOKUP(LEFT(J639,7),Measures!K:L,2,FALSE)</f>
        <v>2.21</v>
      </c>
      <c r="J639" s="33" t="str">
        <f t="shared" si="88"/>
        <v>MQE0327 - Vaccination information source is administered but appears to historical</v>
      </c>
      <c r="K639" s="33" t="str">
        <f t="shared" si="89"/>
        <v>NextGen Enterprise EHR</v>
      </c>
      <c r="L639" s="33">
        <f>VLOOKUP(K639,'EHR-Patient Count'!K:M,2,FALSE)</f>
        <v>5</v>
      </c>
      <c r="M639" s="33">
        <f>VLOOKUP(K639,'EHR-Patient Count'!K:M,3,FALSE)</f>
        <v>2</v>
      </c>
      <c r="N639" s="33">
        <f t="shared" si="90"/>
        <v>0</v>
      </c>
      <c r="O639" s="37">
        <f t="shared" si="91"/>
        <v>0</v>
      </c>
      <c r="P639" s="33" t="str">
        <f>VLOOKUP(LEFT(J639,7),Measures!K:V,12,FALSE)</f>
        <v>LT</v>
      </c>
      <c r="Q639" s="33" t="str">
        <f>VLOOKUP(LEFT(J639,7),Measures!K:W,13,FALSE)</f>
        <v>NA</v>
      </c>
      <c r="R639" s="33" t="e">
        <f t="shared" si="92"/>
        <v>#VALUE!</v>
      </c>
      <c r="S639" s="33" t="e">
        <f t="shared" si="93"/>
        <v>#VALUE!</v>
      </c>
      <c r="T639" s="33" t="str">
        <f t="shared" si="94"/>
        <v>NA</v>
      </c>
      <c r="U639" s="33" t="str">
        <f t="shared" si="95"/>
        <v>NA</v>
      </c>
      <c r="V639" s="33">
        <f>IF(AND(VLOOKUP(I639,Measures!B:I,7,FALSE)="Y",U639="PASS"),'Point Values'!$B$2,0)</f>
        <v>0</v>
      </c>
      <c r="W639" s="33">
        <f>IF(AND(VLOOKUP(I639,Measures!B:I,8,FALSE)="Y",U639="PASS"),'Point Values'!$B$3,0)</f>
        <v>0</v>
      </c>
      <c r="X639" s="33">
        <f>IF(AND(SUM(V639:W639)=0,U639="PASS"),'Point Values'!$B$4,0)</f>
        <v>0</v>
      </c>
      <c r="Y639" s="33">
        <f>IF(AND(SUM(V639:X639)=0,P639="GT",O639&gt;VLOOKUP(I639,'IIS Wide Rates'!G:I,3,FALSE)),'Point Values'!$B$5,IF(AND(SUM(V639:X639)=0,P639="LT",O639&lt;VLOOKUP(I639,'IIS Wide Rates'!G:I,3,FALSE)),'Point Values'!$B$5,0))</f>
        <v>0</v>
      </c>
      <c r="Z639" s="33">
        <f t="shared" si="96"/>
        <v>0</v>
      </c>
    </row>
    <row r="640" spans="1:26" x14ac:dyDescent="0.25">
      <c r="A640" t="s">
        <v>156</v>
      </c>
      <c r="B640" t="s">
        <v>1101</v>
      </c>
      <c r="C640" s="46">
        <v>0</v>
      </c>
      <c r="D640" s="46">
        <v>39</v>
      </c>
      <c r="I640" s="33" t="str">
        <f>VLOOKUP(LEFT(J640,7),Measures!K:L,2,FALSE)</f>
        <v>2.21</v>
      </c>
      <c r="J640" s="33" t="str">
        <f t="shared" si="88"/>
        <v>MQE0327 - Vaccination information source is administered but appears to historical</v>
      </c>
      <c r="K640" s="33" t="str">
        <f t="shared" si="89"/>
        <v>Greenway Health (Prime Suite)</v>
      </c>
      <c r="L640" s="33">
        <f>VLOOKUP(K640,'EHR-Patient Count'!K:M,2,FALSE)</f>
        <v>9</v>
      </c>
      <c r="M640" s="33">
        <f>VLOOKUP(K640,'EHR-Patient Count'!K:M,3,FALSE)</f>
        <v>1</v>
      </c>
      <c r="N640" s="33">
        <f t="shared" si="90"/>
        <v>0</v>
      </c>
      <c r="O640" s="37">
        <f t="shared" si="91"/>
        <v>0</v>
      </c>
      <c r="P640" s="33" t="str">
        <f>VLOOKUP(LEFT(J640,7),Measures!K:V,12,FALSE)</f>
        <v>LT</v>
      </c>
      <c r="Q640" s="33" t="str">
        <f>VLOOKUP(LEFT(J640,7),Measures!K:W,13,FALSE)</f>
        <v>NA</v>
      </c>
      <c r="R640" s="33" t="e">
        <f t="shared" si="92"/>
        <v>#VALUE!</v>
      </c>
      <c r="S640" s="33" t="e">
        <f t="shared" si="93"/>
        <v>#VALUE!</v>
      </c>
      <c r="T640" s="33" t="str">
        <f t="shared" si="94"/>
        <v>NA</v>
      </c>
      <c r="U640" s="33" t="str">
        <f t="shared" si="95"/>
        <v>NA</v>
      </c>
      <c r="V640" s="33">
        <f>IF(AND(VLOOKUP(I640,Measures!B:I,7,FALSE)="Y",U640="PASS"),'Point Values'!$B$2,0)</f>
        <v>0</v>
      </c>
      <c r="W640" s="33">
        <f>IF(AND(VLOOKUP(I640,Measures!B:I,8,FALSE)="Y",U640="PASS"),'Point Values'!$B$3,0)</f>
        <v>0</v>
      </c>
      <c r="X640" s="33">
        <f>IF(AND(SUM(V640:W640)=0,U640="PASS"),'Point Values'!$B$4,0)</f>
        <v>0</v>
      </c>
      <c r="Y640" s="33">
        <f>IF(AND(SUM(V640:X640)=0,P640="GT",O640&gt;VLOOKUP(I640,'IIS Wide Rates'!G:I,3,FALSE)),'Point Values'!$B$5,IF(AND(SUM(V640:X640)=0,P640="LT",O640&lt;VLOOKUP(I640,'IIS Wide Rates'!G:I,3,FALSE)),'Point Values'!$B$5,0))</f>
        <v>0</v>
      </c>
      <c r="Z640" s="33">
        <f t="shared" si="96"/>
        <v>0</v>
      </c>
    </row>
    <row r="641" spans="1:26" x14ac:dyDescent="0.25">
      <c r="A641" t="s">
        <v>156</v>
      </c>
      <c r="B641" t="s">
        <v>1105</v>
      </c>
      <c r="C641" s="46">
        <v>0</v>
      </c>
      <c r="D641" s="46">
        <v>3</v>
      </c>
      <c r="I641" s="33" t="str">
        <f>VLOOKUP(LEFT(J641,7),Measures!K:L,2,FALSE)</f>
        <v>2.21</v>
      </c>
      <c r="J641" s="33" t="str">
        <f t="shared" ref="J641:J704" si="97">A641</f>
        <v>MQE0327 - Vaccination information source is administered but appears to historical</v>
      </c>
      <c r="K641" s="33" t="str">
        <f t="shared" ref="K641:K704" si="98">B641</f>
        <v>CompuGroup Medical (CGM APRIMA)</v>
      </c>
      <c r="L641" s="33">
        <f>VLOOKUP(K641,'EHR-Patient Count'!K:M,2,FALSE)</f>
        <v>2</v>
      </c>
      <c r="M641" s="33">
        <f>VLOOKUP(K641,'EHR-Patient Count'!K:M,3,FALSE)</f>
        <v>1</v>
      </c>
      <c r="N641" s="33">
        <f t="shared" si="90"/>
        <v>0</v>
      </c>
      <c r="O641" s="37">
        <f t="shared" si="91"/>
        <v>0</v>
      </c>
      <c r="P641" s="33" t="str">
        <f>VLOOKUP(LEFT(J641,7),Measures!K:V,12,FALSE)</f>
        <v>LT</v>
      </c>
      <c r="Q641" s="33" t="str">
        <f>VLOOKUP(LEFT(J641,7),Measures!K:W,13,FALSE)</f>
        <v>NA</v>
      </c>
      <c r="R641" s="33" t="e">
        <f t="shared" si="92"/>
        <v>#VALUE!</v>
      </c>
      <c r="S641" s="33" t="e">
        <f t="shared" si="93"/>
        <v>#VALUE!</v>
      </c>
      <c r="T641" s="33" t="str">
        <f t="shared" si="94"/>
        <v>NA</v>
      </c>
      <c r="U641" s="33" t="str">
        <f t="shared" si="95"/>
        <v>NA</v>
      </c>
      <c r="V641" s="33">
        <f>IF(AND(VLOOKUP(I641,Measures!B:I,7,FALSE)="Y",U641="PASS"),'Point Values'!$B$2,0)</f>
        <v>0</v>
      </c>
      <c r="W641" s="33">
        <f>IF(AND(VLOOKUP(I641,Measures!B:I,8,FALSE)="Y",U641="PASS"),'Point Values'!$B$3,0)</f>
        <v>0</v>
      </c>
      <c r="X641" s="33">
        <f>IF(AND(SUM(V641:W641)=0,U641="PASS"),'Point Values'!$B$4,0)</f>
        <v>0</v>
      </c>
      <c r="Y641" s="33">
        <f>IF(AND(SUM(V641:X641)=0,P641="GT",O641&gt;VLOOKUP(I641,'IIS Wide Rates'!G:I,3,FALSE)),'Point Values'!$B$5,IF(AND(SUM(V641:X641)=0,P641="LT",O641&lt;VLOOKUP(I641,'IIS Wide Rates'!G:I,3,FALSE)),'Point Values'!$B$5,0))</f>
        <v>0</v>
      </c>
      <c r="Z641" s="33">
        <f t="shared" si="96"/>
        <v>0</v>
      </c>
    </row>
    <row r="642" spans="1:26" x14ac:dyDescent="0.25">
      <c r="A642" t="s">
        <v>163</v>
      </c>
      <c r="B642" t="s">
        <v>52</v>
      </c>
      <c r="C642" s="46">
        <v>2536</v>
      </c>
      <c r="D642" s="46">
        <v>3113</v>
      </c>
      <c r="I642" s="33" t="str">
        <f>VLOOKUP(LEFT(J642,7),Measures!K:L,2,FALSE)</f>
        <v>3.01</v>
      </c>
      <c r="J642" s="33" t="str">
        <f t="shared" si="97"/>
        <v>MQE0569 - Vaccination system entry time is on time</v>
      </c>
      <c r="K642" s="33" t="str">
        <f t="shared" si="98"/>
        <v>No EHR Specified</v>
      </c>
      <c r="L642" s="33">
        <f>VLOOKUP(K642,'EHR-Patient Count'!K:M,2,FALSE)</f>
        <v>537</v>
      </c>
      <c r="M642" s="33">
        <f>VLOOKUP(K642,'EHR-Patient Count'!K:M,3,FALSE)</f>
        <v>20</v>
      </c>
      <c r="N642" s="33">
        <f t="shared" ref="N642:N705" si="99">C642</f>
        <v>2536</v>
      </c>
      <c r="O642" s="37">
        <f t="shared" ref="O642:O705" si="100">C642/D642</f>
        <v>0.81464824927722457</v>
      </c>
      <c r="P642" s="33" t="str">
        <f>VLOOKUP(LEFT(J642,7),Measures!K:V,12,FALSE)</f>
        <v>GT</v>
      </c>
      <c r="Q642" s="33" t="str">
        <f>VLOOKUP(LEFT(J642,7),Measures!K:W,13,FALSE)</f>
        <v>95%</v>
      </c>
      <c r="R642" s="33" t="b">
        <f t="shared" si="92"/>
        <v>0</v>
      </c>
      <c r="S642" s="33" t="b">
        <f t="shared" si="93"/>
        <v>0</v>
      </c>
      <c r="T642" s="33" t="b">
        <f t="shared" si="94"/>
        <v>0</v>
      </c>
      <c r="U642" s="33" t="str">
        <f t="shared" si="95"/>
        <v>FAIL</v>
      </c>
      <c r="V642" s="33">
        <f>IF(AND(VLOOKUP(I642,Measures!B:I,7,FALSE)="Y",U642="PASS"),'Point Values'!$B$2,0)</f>
        <v>0</v>
      </c>
      <c r="W642" s="33">
        <f>IF(AND(VLOOKUP(I642,Measures!B:I,8,FALSE)="Y",U642="PASS"),'Point Values'!$B$3,0)</f>
        <v>0</v>
      </c>
      <c r="X642" s="33">
        <f>IF(AND(SUM(V642:W642)=0,U642="PASS"),'Point Values'!$B$4,0)</f>
        <v>0</v>
      </c>
      <c r="Y642" s="33">
        <f>IF(AND(SUM(V642:X642)=0,P642="GT",O642&gt;VLOOKUP(I642,'IIS Wide Rates'!G:I,3,FALSE)),'Point Values'!$B$5,IF(AND(SUM(V642:X642)=0,P642="LT",O642&lt;VLOOKUP(I642,'IIS Wide Rates'!G:I,3,FALSE)),'Point Values'!$B$5,0))</f>
        <v>0</v>
      </c>
      <c r="Z642" s="33">
        <f t="shared" si="96"/>
        <v>0</v>
      </c>
    </row>
    <row r="643" spans="1:26" x14ac:dyDescent="0.25">
      <c r="A643" t="s">
        <v>163</v>
      </c>
      <c r="B643" t="s">
        <v>1107</v>
      </c>
      <c r="C643" s="46">
        <v>1322</v>
      </c>
      <c r="D643" s="46">
        <v>3059</v>
      </c>
      <c r="I643" s="33" t="str">
        <f>VLOOKUP(LEFT(J643,7),Measures!K:L,2,FALSE)</f>
        <v>3.01</v>
      </c>
      <c r="J643" s="33" t="str">
        <f t="shared" si="97"/>
        <v>MQE0569 - Vaccination system entry time is on time</v>
      </c>
      <c r="K643" s="33" t="str">
        <f t="shared" si="98"/>
        <v>NetSmart MyEvolv</v>
      </c>
      <c r="L643" s="33">
        <f>VLOOKUP(K643,'EHR-Patient Count'!K:M,2,FALSE)</f>
        <v>1995</v>
      </c>
      <c r="M643" s="33">
        <f>VLOOKUP(K643,'EHR-Patient Count'!K:M,3,FALSE)</f>
        <v>8</v>
      </c>
      <c r="N643" s="33">
        <f t="shared" si="99"/>
        <v>1322</v>
      </c>
      <c r="O643" s="37">
        <f t="shared" si="100"/>
        <v>0.43216737495913699</v>
      </c>
      <c r="P643" s="33" t="str">
        <f>VLOOKUP(LEFT(J643,7),Measures!K:V,12,FALSE)</f>
        <v>GT</v>
      </c>
      <c r="Q643" s="33" t="str">
        <f>VLOOKUP(LEFT(J643,7),Measures!K:W,13,FALSE)</f>
        <v>95%</v>
      </c>
      <c r="R643" s="33" t="b">
        <f t="shared" si="92"/>
        <v>0</v>
      </c>
      <c r="S643" s="33" t="b">
        <f t="shared" si="93"/>
        <v>0</v>
      </c>
      <c r="T643" s="33" t="b">
        <f t="shared" si="94"/>
        <v>0</v>
      </c>
      <c r="U643" s="33" t="str">
        <f t="shared" si="95"/>
        <v>FAIL</v>
      </c>
      <c r="V643" s="33">
        <f>IF(AND(VLOOKUP(I643,Measures!B:I,7,FALSE)="Y",U643="PASS"),'Point Values'!$B$2,0)</f>
        <v>0</v>
      </c>
      <c r="W643" s="33">
        <f>IF(AND(VLOOKUP(I643,Measures!B:I,8,FALSE)="Y",U643="PASS"),'Point Values'!$B$3,0)</f>
        <v>0</v>
      </c>
      <c r="X643" s="33">
        <f>IF(AND(SUM(V643:W643)=0,U643="PASS"),'Point Values'!$B$4,0)</f>
        <v>0</v>
      </c>
      <c r="Y643" s="33">
        <f>IF(AND(SUM(V643:X643)=0,P643="GT",O643&gt;VLOOKUP(I643,'IIS Wide Rates'!G:I,3,FALSE)),'Point Values'!$B$5,IF(AND(SUM(V643:X643)=0,P643="LT",O643&lt;VLOOKUP(I643,'IIS Wide Rates'!G:I,3,FALSE)),'Point Values'!$B$5,0))</f>
        <v>0</v>
      </c>
      <c r="Z643" s="33">
        <f t="shared" si="96"/>
        <v>0</v>
      </c>
    </row>
    <row r="644" spans="1:26" x14ac:dyDescent="0.25">
      <c r="A644" t="s">
        <v>163</v>
      </c>
      <c r="B644" t="s">
        <v>1104</v>
      </c>
      <c r="C644" s="46">
        <v>120836</v>
      </c>
      <c r="D644" s="46">
        <v>129821</v>
      </c>
      <c r="I644" s="33" t="str">
        <f>VLOOKUP(LEFT(J644,7),Measures!K:L,2,FALSE)</f>
        <v>3.01</v>
      </c>
      <c r="J644" s="33" t="str">
        <f t="shared" si="97"/>
        <v>MQE0569 - Vaccination system entry time is on time</v>
      </c>
      <c r="K644" s="33" t="str">
        <f t="shared" si="98"/>
        <v>Azalea Health EHR</v>
      </c>
      <c r="L644" s="33">
        <f>VLOOKUP(K644,'EHR-Patient Count'!K:M,2,FALSE)</f>
        <v>18286</v>
      </c>
      <c r="M644" s="33">
        <f>VLOOKUP(K644,'EHR-Patient Count'!K:M,3,FALSE)</f>
        <v>116</v>
      </c>
      <c r="N644" s="33">
        <f t="shared" si="99"/>
        <v>120836</v>
      </c>
      <c r="O644" s="37">
        <f t="shared" si="100"/>
        <v>0.93078931759884764</v>
      </c>
      <c r="P644" s="33" t="str">
        <f>VLOOKUP(LEFT(J644,7),Measures!K:V,12,FALSE)</f>
        <v>GT</v>
      </c>
      <c r="Q644" s="33" t="str">
        <f>VLOOKUP(LEFT(J644,7),Measures!K:W,13,FALSE)</f>
        <v>95%</v>
      </c>
      <c r="R644" s="33" t="b">
        <f t="shared" si="92"/>
        <v>0</v>
      </c>
      <c r="S644" s="33" t="b">
        <f t="shared" si="93"/>
        <v>0</v>
      </c>
      <c r="T644" s="33" t="b">
        <f t="shared" si="94"/>
        <v>0</v>
      </c>
      <c r="U644" s="33" t="str">
        <f t="shared" si="95"/>
        <v>FAIL</v>
      </c>
      <c r="V644" s="33">
        <f>IF(AND(VLOOKUP(I644,Measures!B:I,7,FALSE)="Y",U644="PASS"),'Point Values'!$B$2,0)</f>
        <v>0</v>
      </c>
      <c r="W644" s="33">
        <f>IF(AND(VLOOKUP(I644,Measures!B:I,8,FALSE)="Y",U644="PASS"),'Point Values'!$B$3,0)</f>
        <v>0</v>
      </c>
      <c r="X644" s="33">
        <f>IF(AND(SUM(V644:W644)=0,U644="PASS"),'Point Values'!$B$4,0)</f>
        <v>0</v>
      </c>
      <c r="Y644" s="33">
        <f>IF(AND(SUM(V644:X644)=0,P644="GT",O644&gt;VLOOKUP(I644,'IIS Wide Rates'!G:I,3,FALSE)),'Point Values'!$B$5,IF(AND(SUM(V644:X644)=0,P644="LT",O644&lt;VLOOKUP(I644,'IIS Wide Rates'!G:I,3,FALSE)),'Point Values'!$B$5,0))</f>
        <v>0.25</v>
      </c>
      <c r="Z644" s="33">
        <f t="shared" si="96"/>
        <v>0.25</v>
      </c>
    </row>
    <row r="645" spans="1:26" x14ac:dyDescent="0.25">
      <c r="A645" t="s">
        <v>163</v>
      </c>
      <c r="B645" t="s">
        <v>1102</v>
      </c>
      <c r="C645" s="46">
        <v>13478</v>
      </c>
      <c r="D645" s="46">
        <v>14704</v>
      </c>
      <c r="I645" s="33" t="str">
        <f>VLOOKUP(LEFT(J645,7),Measures!K:L,2,FALSE)</f>
        <v>3.01</v>
      </c>
      <c r="J645" s="33" t="str">
        <f t="shared" si="97"/>
        <v>MQE0569 - Vaccination system entry time is on time</v>
      </c>
      <c r="K645" s="33" t="str">
        <f t="shared" si="98"/>
        <v>AdvancedMD EHR</v>
      </c>
      <c r="L645" s="33">
        <f>VLOOKUP(K645,'EHR-Patient Count'!K:M,2,FALSE)</f>
        <v>2221</v>
      </c>
      <c r="M645" s="33">
        <f>VLOOKUP(K645,'EHR-Patient Count'!K:M,3,FALSE)</f>
        <v>8</v>
      </c>
      <c r="N645" s="33">
        <f t="shared" si="99"/>
        <v>13478</v>
      </c>
      <c r="O645" s="37">
        <f t="shared" si="100"/>
        <v>0.91662132752992387</v>
      </c>
      <c r="P645" s="33" t="str">
        <f>VLOOKUP(LEFT(J645,7),Measures!K:V,12,FALSE)</f>
        <v>GT</v>
      </c>
      <c r="Q645" s="33" t="str">
        <f>VLOOKUP(LEFT(J645,7),Measures!K:W,13,FALSE)</f>
        <v>95%</v>
      </c>
      <c r="R645" s="33" t="b">
        <f t="shared" si="92"/>
        <v>0</v>
      </c>
      <c r="S645" s="33" t="b">
        <f t="shared" si="93"/>
        <v>0</v>
      </c>
      <c r="T645" s="33" t="b">
        <f t="shared" si="94"/>
        <v>0</v>
      </c>
      <c r="U645" s="33" t="str">
        <f t="shared" si="95"/>
        <v>FAIL</v>
      </c>
      <c r="V645" s="33">
        <f>IF(AND(VLOOKUP(I645,Measures!B:I,7,FALSE)="Y",U645="PASS"),'Point Values'!$B$2,0)</f>
        <v>0</v>
      </c>
      <c r="W645" s="33">
        <f>IF(AND(VLOOKUP(I645,Measures!B:I,8,FALSE)="Y",U645="PASS"),'Point Values'!$B$3,0)</f>
        <v>0</v>
      </c>
      <c r="X645" s="33">
        <f>IF(AND(SUM(V645:W645)=0,U645="PASS"),'Point Values'!$B$4,0)</f>
        <v>0</v>
      </c>
      <c r="Y645" s="33">
        <f>IF(AND(SUM(V645:X645)=0,P645="GT",O645&gt;VLOOKUP(I645,'IIS Wide Rates'!G:I,3,FALSE)),'Point Values'!$B$5,IF(AND(SUM(V645:X645)=0,P645="LT",O645&lt;VLOOKUP(I645,'IIS Wide Rates'!G:I,3,FALSE)),'Point Values'!$B$5,0))</f>
        <v>0.25</v>
      </c>
      <c r="Z645" s="33">
        <f t="shared" si="96"/>
        <v>0.25</v>
      </c>
    </row>
    <row r="646" spans="1:26" x14ac:dyDescent="0.25">
      <c r="A646" t="s">
        <v>163</v>
      </c>
      <c r="B646" t="s">
        <v>1097</v>
      </c>
      <c r="C646" s="46">
        <v>7349</v>
      </c>
      <c r="D646" s="46">
        <v>10599</v>
      </c>
      <c r="I646" s="33" t="str">
        <f>VLOOKUP(LEFT(J646,7),Measures!K:L,2,FALSE)</f>
        <v>3.01</v>
      </c>
      <c r="J646" s="33" t="str">
        <f t="shared" si="97"/>
        <v>MQE0569 - Vaccination system entry time is on time</v>
      </c>
      <c r="K646" s="33" t="str">
        <f t="shared" si="98"/>
        <v>eClinicalWorks V12</v>
      </c>
      <c r="L646" s="33">
        <f>VLOOKUP(K646,'EHR-Patient Count'!K:M,2,FALSE)</f>
        <v>3490</v>
      </c>
      <c r="M646" s="33">
        <f>VLOOKUP(K646,'EHR-Patient Count'!K:M,3,FALSE)</f>
        <v>13</v>
      </c>
      <c r="N646" s="33">
        <f t="shared" si="99"/>
        <v>7349</v>
      </c>
      <c r="O646" s="37">
        <f t="shared" si="100"/>
        <v>0.69336729880177372</v>
      </c>
      <c r="P646" s="33" t="str">
        <f>VLOOKUP(LEFT(J646,7),Measures!K:V,12,FALSE)</f>
        <v>GT</v>
      </c>
      <c r="Q646" s="33" t="str">
        <f>VLOOKUP(LEFT(J646,7),Measures!K:W,13,FALSE)</f>
        <v>95%</v>
      </c>
      <c r="R646" s="33" t="b">
        <f t="shared" si="92"/>
        <v>0</v>
      </c>
      <c r="S646" s="33" t="b">
        <f t="shared" si="93"/>
        <v>0</v>
      </c>
      <c r="T646" s="33" t="b">
        <f t="shared" si="94"/>
        <v>0</v>
      </c>
      <c r="U646" s="33" t="str">
        <f t="shared" si="95"/>
        <v>FAIL</v>
      </c>
      <c r="V646" s="33">
        <f>IF(AND(VLOOKUP(I646,Measures!B:I,7,FALSE)="Y",U646="PASS"),'Point Values'!$B$2,0)</f>
        <v>0</v>
      </c>
      <c r="W646" s="33">
        <f>IF(AND(VLOOKUP(I646,Measures!B:I,8,FALSE)="Y",U646="PASS"),'Point Values'!$B$3,0)</f>
        <v>0</v>
      </c>
      <c r="X646" s="33">
        <f>IF(AND(SUM(V646:W646)=0,U646="PASS"),'Point Values'!$B$4,0)</f>
        <v>0</v>
      </c>
      <c r="Y646" s="33">
        <f>IF(AND(SUM(V646:X646)=0,P646="GT",O646&gt;VLOOKUP(I646,'IIS Wide Rates'!G:I,3,FALSE)),'Point Values'!$B$5,IF(AND(SUM(V646:X646)=0,P646="LT",O646&lt;VLOOKUP(I646,'IIS Wide Rates'!G:I,3,FALSE)),'Point Values'!$B$5,0))</f>
        <v>0</v>
      </c>
      <c r="Z646" s="33">
        <f t="shared" si="96"/>
        <v>0</v>
      </c>
    </row>
    <row r="647" spans="1:26" x14ac:dyDescent="0.25">
      <c r="A647" t="s">
        <v>163</v>
      </c>
      <c r="B647" t="s">
        <v>1106</v>
      </c>
      <c r="C647" s="46">
        <v>5072</v>
      </c>
      <c r="D647" s="46">
        <v>5205</v>
      </c>
      <c r="I647" s="33" t="str">
        <f>VLOOKUP(LEFT(J647,7),Measures!K:L,2,FALSE)</f>
        <v>3.01</v>
      </c>
      <c r="J647" s="33" t="str">
        <f t="shared" si="97"/>
        <v>MQE0569 - Vaccination system entry time is on time</v>
      </c>
      <c r="K647" s="33" t="str">
        <f t="shared" si="98"/>
        <v>Experity EHR</v>
      </c>
      <c r="L647" s="33">
        <f>VLOOKUP(K647,'EHR-Patient Count'!K:M,2,FALSE)</f>
        <v>552</v>
      </c>
      <c r="M647" s="33">
        <f>VLOOKUP(K647,'EHR-Patient Count'!K:M,3,FALSE)</f>
        <v>5</v>
      </c>
      <c r="N647" s="33">
        <f t="shared" si="99"/>
        <v>5072</v>
      </c>
      <c r="O647" s="37">
        <f t="shared" si="100"/>
        <v>0.97444764649375604</v>
      </c>
      <c r="P647" s="33" t="str">
        <f>VLOOKUP(LEFT(J647,7),Measures!K:V,12,FALSE)</f>
        <v>GT</v>
      </c>
      <c r="Q647" s="33" t="str">
        <f>VLOOKUP(LEFT(J647,7),Measures!K:W,13,FALSE)</f>
        <v>95%</v>
      </c>
      <c r="R647" s="33" t="str">
        <f t="shared" si="92"/>
        <v>PASS</v>
      </c>
      <c r="S647" s="33" t="b">
        <f t="shared" si="93"/>
        <v>0</v>
      </c>
      <c r="T647" s="33" t="b">
        <f t="shared" si="94"/>
        <v>0</v>
      </c>
      <c r="U647" s="33" t="str">
        <f t="shared" si="95"/>
        <v>PASS</v>
      </c>
      <c r="V647" s="33">
        <f>IF(AND(VLOOKUP(I647,Measures!B:I,7,FALSE)="Y",U647="PASS"),'Point Values'!$B$2,0)</f>
        <v>0</v>
      </c>
      <c r="W647" s="33">
        <f>IF(AND(VLOOKUP(I647,Measures!B:I,8,FALSE)="Y",U647="PASS"),'Point Values'!$B$3,0)</f>
        <v>0</v>
      </c>
      <c r="X647" s="33">
        <f>IF(AND(SUM(V647:W647)=0,U647="PASS"),'Point Values'!$B$4,0)</f>
        <v>0.5</v>
      </c>
      <c r="Y647" s="33">
        <f>IF(AND(SUM(V647:X647)=0,P647="GT",O647&gt;VLOOKUP(I647,'IIS Wide Rates'!G:I,3,FALSE)),'Point Values'!$B$5,IF(AND(SUM(V647:X647)=0,P647="LT",O647&lt;VLOOKUP(I647,'IIS Wide Rates'!G:I,3,FALSE)),'Point Values'!$B$5,0))</f>
        <v>0</v>
      </c>
      <c r="Z647" s="33">
        <f t="shared" si="96"/>
        <v>0.5</v>
      </c>
    </row>
    <row r="648" spans="1:26" x14ac:dyDescent="0.25">
      <c r="A648" t="s">
        <v>163</v>
      </c>
      <c r="B648" t="s">
        <v>1109</v>
      </c>
      <c r="C648" s="46">
        <v>724</v>
      </c>
      <c r="D648" s="46">
        <v>887</v>
      </c>
      <c r="I648" s="33" t="str">
        <f>VLOOKUP(LEFT(J648,7),Measures!K:L,2,FALSE)</f>
        <v>3.01</v>
      </c>
      <c r="J648" s="33" t="str">
        <f t="shared" si="97"/>
        <v>MQE0569 - Vaccination system entry time is on time</v>
      </c>
      <c r="K648" s="33" t="str">
        <f t="shared" si="98"/>
        <v>OpenEMR (Open Source)</v>
      </c>
      <c r="L648" s="33">
        <f>VLOOKUP(K648,'EHR-Patient Count'!K:M,2,FALSE)</f>
        <v>85</v>
      </c>
      <c r="M648" s="33">
        <f>VLOOKUP(K648,'EHR-Patient Count'!K:M,3,FALSE)</f>
        <v>4</v>
      </c>
      <c r="N648" s="33">
        <f t="shared" si="99"/>
        <v>724</v>
      </c>
      <c r="O648" s="37">
        <f t="shared" si="100"/>
        <v>0.81623449830890638</v>
      </c>
      <c r="P648" s="33" t="str">
        <f>VLOOKUP(LEFT(J648,7),Measures!K:V,12,FALSE)</f>
        <v>GT</v>
      </c>
      <c r="Q648" s="33" t="str">
        <f>VLOOKUP(LEFT(J648,7),Measures!K:W,13,FALSE)</f>
        <v>95%</v>
      </c>
      <c r="R648" s="33" t="b">
        <f t="shared" si="92"/>
        <v>0</v>
      </c>
      <c r="S648" s="33" t="b">
        <f t="shared" si="93"/>
        <v>0</v>
      </c>
      <c r="T648" s="33" t="b">
        <f t="shared" si="94"/>
        <v>0</v>
      </c>
      <c r="U648" s="33" t="str">
        <f t="shared" si="95"/>
        <v>FAIL</v>
      </c>
      <c r="V648" s="33">
        <f>IF(AND(VLOOKUP(I648,Measures!B:I,7,FALSE)="Y",U648="PASS"),'Point Values'!$B$2,0)</f>
        <v>0</v>
      </c>
      <c r="W648" s="33">
        <f>IF(AND(VLOOKUP(I648,Measures!B:I,8,FALSE)="Y",U648="PASS"),'Point Values'!$B$3,0)</f>
        <v>0</v>
      </c>
      <c r="X648" s="33">
        <f>IF(AND(SUM(V648:W648)=0,U648="PASS"),'Point Values'!$B$4,0)</f>
        <v>0</v>
      </c>
      <c r="Y648" s="33">
        <f>IF(AND(SUM(V648:X648)=0,P648="GT",O648&gt;VLOOKUP(I648,'IIS Wide Rates'!G:I,3,FALSE)),'Point Values'!$B$5,IF(AND(SUM(V648:X648)=0,P648="LT",O648&lt;VLOOKUP(I648,'IIS Wide Rates'!G:I,3,FALSE)),'Point Values'!$B$5,0))</f>
        <v>0</v>
      </c>
      <c r="Z648" s="33">
        <f t="shared" si="96"/>
        <v>0</v>
      </c>
    </row>
    <row r="649" spans="1:26" x14ac:dyDescent="0.25">
      <c r="A649" t="s">
        <v>163</v>
      </c>
      <c r="B649" t="s">
        <v>1096</v>
      </c>
      <c r="C649" s="46">
        <v>22517</v>
      </c>
      <c r="D649" s="46">
        <v>23620</v>
      </c>
      <c r="I649" s="33" t="str">
        <f>VLOOKUP(LEFT(J649,7),Measures!K:L,2,FALSE)</f>
        <v>3.01</v>
      </c>
      <c r="J649" s="33" t="str">
        <f t="shared" si="97"/>
        <v>MQE0569 - Vaccination system entry time is on time</v>
      </c>
      <c r="K649" s="33" t="str">
        <f t="shared" si="98"/>
        <v>Athems Clinicals</v>
      </c>
      <c r="L649" s="33">
        <f>VLOOKUP(K649,'EHR-Patient Count'!K:M,2,FALSE)</f>
        <v>3619</v>
      </c>
      <c r="M649" s="33">
        <f>VLOOKUP(K649,'EHR-Patient Count'!K:M,3,FALSE)</f>
        <v>8</v>
      </c>
      <c r="N649" s="33">
        <f t="shared" si="99"/>
        <v>22517</v>
      </c>
      <c r="O649" s="37">
        <f t="shared" si="100"/>
        <v>0.95330228619813717</v>
      </c>
      <c r="P649" s="33" t="str">
        <f>VLOOKUP(LEFT(J649,7),Measures!K:V,12,FALSE)</f>
        <v>GT</v>
      </c>
      <c r="Q649" s="33" t="str">
        <f>VLOOKUP(LEFT(J649,7),Measures!K:W,13,FALSE)</f>
        <v>95%</v>
      </c>
      <c r="R649" s="33" t="str">
        <f t="shared" si="92"/>
        <v>PASS</v>
      </c>
      <c r="S649" s="33" t="b">
        <f t="shared" si="93"/>
        <v>0</v>
      </c>
      <c r="T649" s="33" t="b">
        <f t="shared" si="94"/>
        <v>0</v>
      </c>
      <c r="U649" s="33" t="str">
        <f t="shared" si="95"/>
        <v>PASS</v>
      </c>
      <c r="V649" s="33">
        <f>IF(AND(VLOOKUP(I649,Measures!B:I,7,FALSE)="Y",U649="PASS"),'Point Values'!$B$2,0)</f>
        <v>0</v>
      </c>
      <c r="W649" s="33">
        <f>IF(AND(VLOOKUP(I649,Measures!B:I,8,FALSE)="Y",U649="PASS"),'Point Values'!$B$3,0)</f>
        <v>0</v>
      </c>
      <c r="X649" s="33">
        <f>IF(AND(SUM(V649:W649)=0,U649="PASS"),'Point Values'!$B$4,0)</f>
        <v>0.5</v>
      </c>
      <c r="Y649" s="33">
        <f>IF(AND(SUM(V649:X649)=0,P649="GT",O649&gt;VLOOKUP(I649,'IIS Wide Rates'!G:I,3,FALSE)),'Point Values'!$B$5,IF(AND(SUM(V649:X649)=0,P649="LT",O649&lt;VLOOKUP(I649,'IIS Wide Rates'!G:I,3,FALSE)),'Point Values'!$B$5,0))</f>
        <v>0</v>
      </c>
      <c r="Z649" s="33">
        <f t="shared" si="96"/>
        <v>0.5</v>
      </c>
    </row>
    <row r="650" spans="1:26" x14ac:dyDescent="0.25">
      <c r="A650" t="s">
        <v>163</v>
      </c>
      <c r="B650" t="s">
        <v>1100</v>
      </c>
      <c r="C650" s="46">
        <v>1114</v>
      </c>
      <c r="D650" s="46">
        <v>1127</v>
      </c>
      <c r="I650" s="33" t="str">
        <f>VLOOKUP(LEFT(J650,7),Measures!K:L,2,FALSE)</f>
        <v>3.01</v>
      </c>
      <c r="J650" s="33" t="str">
        <f t="shared" si="97"/>
        <v>MQE0569 - Vaccination system entry time is on time</v>
      </c>
      <c r="K650" s="33" t="str">
        <f t="shared" si="98"/>
        <v>MEDITECH Expanse</v>
      </c>
      <c r="L650" s="33">
        <f>VLOOKUP(K650,'EHR-Patient Count'!K:M,2,FALSE)</f>
        <v>104</v>
      </c>
      <c r="M650" s="33">
        <f>VLOOKUP(K650,'EHR-Patient Count'!K:M,3,FALSE)</f>
        <v>3</v>
      </c>
      <c r="N650" s="33">
        <f t="shared" si="99"/>
        <v>1114</v>
      </c>
      <c r="O650" s="37">
        <f t="shared" si="100"/>
        <v>0.98846495119787048</v>
      </c>
      <c r="P650" s="33" t="str">
        <f>VLOOKUP(LEFT(J650,7),Measures!K:V,12,FALSE)</f>
        <v>GT</v>
      </c>
      <c r="Q650" s="33" t="str">
        <f>VLOOKUP(LEFT(J650,7),Measures!K:W,13,FALSE)</f>
        <v>95%</v>
      </c>
      <c r="R650" s="33" t="str">
        <f t="shared" si="92"/>
        <v>PASS</v>
      </c>
      <c r="S650" s="33" t="b">
        <f t="shared" si="93"/>
        <v>0</v>
      </c>
      <c r="T650" s="33" t="b">
        <f t="shared" si="94"/>
        <v>0</v>
      </c>
      <c r="U650" s="33" t="str">
        <f t="shared" si="95"/>
        <v>PASS</v>
      </c>
      <c r="V650" s="33">
        <f>IF(AND(VLOOKUP(I650,Measures!B:I,7,FALSE)="Y",U650="PASS"),'Point Values'!$B$2,0)</f>
        <v>0</v>
      </c>
      <c r="W650" s="33">
        <f>IF(AND(VLOOKUP(I650,Measures!B:I,8,FALSE)="Y",U650="PASS"),'Point Values'!$B$3,0)</f>
        <v>0</v>
      </c>
      <c r="X650" s="33">
        <f>IF(AND(SUM(V650:W650)=0,U650="PASS"),'Point Values'!$B$4,0)</f>
        <v>0.5</v>
      </c>
      <c r="Y650" s="33">
        <f>IF(AND(SUM(V650:X650)=0,P650="GT",O650&gt;VLOOKUP(I650,'IIS Wide Rates'!G:I,3,FALSE)),'Point Values'!$B$5,IF(AND(SUM(V650:X650)=0,P650="LT",O650&lt;VLOOKUP(I650,'IIS Wide Rates'!G:I,3,FALSE)),'Point Values'!$B$5,0))</f>
        <v>0</v>
      </c>
      <c r="Z650" s="33">
        <f t="shared" si="96"/>
        <v>0.5</v>
      </c>
    </row>
    <row r="651" spans="1:26" x14ac:dyDescent="0.25">
      <c r="A651" t="s">
        <v>163</v>
      </c>
      <c r="B651" t="s">
        <v>1103</v>
      </c>
      <c r="C651" s="46">
        <v>1665</v>
      </c>
      <c r="D651" s="46">
        <v>1701</v>
      </c>
      <c r="I651" s="33" t="str">
        <f>VLOOKUP(LEFT(J651,7),Measures!K:L,2,FALSE)</f>
        <v>3.01</v>
      </c>
      <c r="J651" s="33" t="str">
        <f t="shared" si="97"/>
        <v>MQE0569 - Vaccination system entry time is on time</v>
      </c>
      <c r="K651" s="33" t="str">
        <f t="shared" si="98"/>
        <v>DrChrono EHR</v>
      </c>
      <c r="L651" s="33">
        <f>VLOOKUP(K651,'EHR-Patient Count'!K:M,2,FALSE)</f>
        <v>146</v>
      </c>
      <c r="M651" s="33">
        <f>VLOOKUP(K651,'EHR-Patient Count'!K:M,3,FALSE)</f>
        <v>3</v>
      </c>
      <c r="N651" s="33">
        <f t="shared" si="99"/>
        <v>1665</v>
      </c>
      <c r="O651" s="37">
        <f t="shared" si="100"/>
        <v>0.97883597883597884</v>
      </c>
      <c r="P651" s="33" t="str">
        <f>VLOOKUP(LEFT(J651,7),Measures!K:V,12,FALSE)</f>
        <v>GT</v>
      </c>
      <c r="Q651" s="33" t="str">
        <f>VLOOKUP(LEFT(J651,7),Measures!K:W,13,FALSE)</f>
        <v>95%</v>
      </c>
      <c r="R651" s="33" t="str">
        <f t="shared" si="92"/>
        <v>PASS</v>
      </c>
      <c r="S651" s="33" t="b">
        <f t="shared" si="93"/>
        <v>0</v>
      </c>
      <c r="T651" s="33" t="b">
        <f t="shared" si="94"/>
        <v>0</v>
      </c>
      <c r="U651" s="33" t="str">
        <f t="shared" si="95"/>
        <v>PASS</v>
      </c>
      <c r="V651" s="33">
        <f>IF(AND(VLOOKUP(I651,Measures!B:I,7,FALSE)="Y",U651="PASS"),'Point Values'!$B$2,0)</f>
        <v>0</v>
      </c>
      <c r="W651" s="33">
        <f>IF(AND(VLOOKUP(I651,Measures!B:I,8,FALSE)="Y",U651="PASS"),'Point Values'!$B$3,0)</f>
        <v>0</v>
      </c>
      <c r="X651" s="33">
        <f>IF(AND(SUM(V651:W651)=0,U651="PASS"),'Point Values'!$B$4,0)</f>
        <v>0.5</v>
      </c>
      <c r="Y651" s="33">
        <f>IF(AND(SUM(V651:X651)=0,P651="GT",O651&gt;VLOOKUP(I651,'IIS Wide Rates'!G:I,3,FALSE)),'Point Values'!$B$5,IF(AND(SUM(V651:X651)=0,P651="LT",O651&lt;VLOOKUP(I651,'IIS Wide Rates'!G:I,3,FALSE)),'Point Values'!$B$5,0))</f>
        <v>0</v>
      </c>
      <c r="Z651" s="33">
        <f t="shared" si="96"/>
        <v>0.5</v>
      </c>
    </row>
    <row r="652" spans="1:26" x14ac:dyDescent="0.25">
      <c r="A652" t="s">
        <v>163</v>
      </c>
      <c r="B652" t="s">
        <v>1108</v>
      </c>
      <c r="C652" s="46">
        <v>259</v>
      </c>
      <c r="D652" s="46">
        <v>262</v>
      </c>
      <c r="I652" s="33" t="str">
        <f>VLOOKUP(LEFT(J652,7),Measures!K:L,2,FALSE)</f>
        <v>3.01</v>
      </c>
      <c r="J652" s="33" t="str">
        <f t="shared" si="97"/>
        <v>MQE0569 - Vaccination system entry time is on time</v>
      </c>
      <c r="K652" s="33" t="str">
        <f t="shared" si="98"/>
        <v>MatrixCare EHR</v>
      </c>
      <c r="L652" s="33">
        <f>VLOOKUP(K652,'EHR-Patient Count'!K:M,2,FALSE)</f>
        <v>55</v>
      </c>
      <c r="M652" s="33">
        <f>VLOOKUP(K652,'EHR-Patient Count'!K:M,3,FALSE)</f>
        <v>5</v>
      </c>
      <c r="N652" s="33">
        <f t="shared" si="99"/>
        <v>259</v>
      </c>
      <c r="O652" s="37">
        <f t="shared" si="100"/>
        <v>0.98854961832061072</v>
      </c>
      <c r="P652" s="33" t="str">
        <f>VLOOKUP(LEFT(J652,7),Measures!K:V,12,FALSE)</f>
        <v>GT</v>
      </c>
      <c r="Q652" s="33" t="str">
        <f>VLOOKUP(LEFT(J652,7),Measures!K:W,13,FALSE)</f>
        <v>95%</v>
      </c>
      <c r="R652" s="33" t="str">
        <f t="shared" si="92"/>
        <v>PASS</v>
      </c>
      <c r="S652" s="33" t="b">
        <f t="shared" si="93"/>
        <v>0</v>
      </c>
      <c r="T652" s="33" t="b">
        <f t="shared" si="94"/>
        <v>0</v>
      </c>
      <c r="U652" s="33" t="str">
        <f t="shared" si="95"/>
        <v>PASS</v>
      </c>
      <c r="V652" s="33">
        <f>IF(AND(VLOOKUP(I652,Measures!B:I,7,FALSE)="Y",U652="PASS"),'Point Values'!$B$2,0)</f>
        <v>0</v>
      </c>
      <c r="W652" s="33">
        <f>IF(AND(VLOOKUP(I652,Measures!B:I,8,FALSE)="Y",U652="PASS"),'Point Values'!$B$3,0)</f>
        <v>0</v>
      </c>
      <c r="X652" s="33">
        <f>IF(AND(SUM(V652:W652)=0,U652="PASS"),'Point Values'!$B$4,0)</f>
        <v>0.5</v>
      </c>
      <c r="Y652" s="33">
        <f>IF(AND(SUM(V652:X652)=0,P652="GT",O652&gt;VLOOKUP(I652,'IIS Wide Rates'!G:I,3,FALSE)),'Point Values'!$B$5,IF(AND(SUM(V652:X652)=0,P652="LT",O652&lt;VLOOKUP(I652,'IIS Wide Rates'!G:I,3,FALSE)),'Point Values'!$B$5,0))</f>
        <v>0</v>
      </c>
      <c r="Z652" s="33">
        <f t="shared" si="96"/>
        <v>0.5</v>
      </c>
    </row>
    <row r="653" spans="1:26" x14ac:dyDescent="0.25">
      <c r="A653" t="s">
        <v>163</v>
      </c>
      <c r="B653" t="s">
        <v>1099</v>
      </c>
      <c r="C653" s="46">
        <v>2369</v>
      </c>
      <c r="D653" s="46">
        <v>2600</v>
      </c>
      <c r="I653" s="33" t="str">
        <f>VLOOKUP(LEFT(J653,7),Measures!K:L,2,FALSE)</f>
        <v>3.01</v>
      </c>
      <c r="J653" s="33" t="str">
        <f t="shared" si="97"/>
        <v>MQE0569 - Vaccination system entry time is on time</v>
      </c>
      <c r="K653" s="33" t="str">
        <f t="shared" si="98"/>
        <v>Veradigm EHR (formerly Allscripts)</v>
      </c>
      <c r="L653" s="33">
        <f>VLOOKUP(K653,'EHR-Patient Count'!K:M,2,FALSE)</f>
        <v>369</v>
      </c>
      <c r="M653" s="33">
        <f>VLOOKUP(K653,'EHR-Patient Count'!K:M,3,FALSE)</f>
        <v>13</v>
      </c>
      <c r="N653" s="33">
        <f t="shared" si="99"/>
        <v>2369</v>
      </c>
      <c r="O653" s="37">
        <f t="shared" si="100"/>
        <v>0.9111538461538462</v>
      </c>
      <c r="P653" s="33" t="str">
        <f>VLOOKUP(LEFT(J653,7),Measures!K:V,12,FALSE)</f>
        <v>GT</v>
      </c>
      <c r="Q653" s="33" t="str">
        <f>VLOOKUP(LEFT(J653,7),Measures!K:W,13,FALSE)</f>
        <v>95%</v>
      </c>
      <c r="R653" s="33" t="b">
        <f t="shared" si="92"/>
        <v>0</v>
      </c>
      <c r="S653" s="33" t="b">
        <f t="shared" si="93"/>
        <v>0</v>
      </c>
      <c r="T653" s="33" t="b">
        <f t="shared" si="94"/>
        <v>0</v>
      </c>
      <c r="U653" s="33" t="str">
        <f t="shared" si="95"/>
        <v>FAIL</v>
      </c>
      <c r="V653" s="33">
        <f>IF(AND(VLOOKUP(I653,Measures!B:I,7,FALSE)="Y",U653="PASS"),'Point Values'!$B$2,0)</f>
        <v>0</v>
      </c>
      <c r="W653" s="33">
        <f>IF(AND(VLOOKUP(I653,Measures!B:I,8,FALSE)="Y",U653="PASS"),'Point Values'!$B$3,0)</f>
        <v>0</v>
      </c>
      <c r="X653" s="33">
        <f>IF(AND(SUM(V653:W653)=0,U653="PASS"),'Point Values'!$B$4,0)</f>
        <v>0</v>
      </c>
      <c r="Y653" s="33">
        <f>IF(AND(SUM(V653:X653)=0,P653="GT",O653&gt;VLOOKUP(I653,'IIS Wide Rates'!G:I,3,FALSE)),'Point Values'!$B$5,IF(AND(SUM(V653:X653)=0,P653="LT",O653&lt;VLOOKUP(I653,'IIS Wide Rates'!G:I,3,FALSE)),'Point Values'!$B$5,0))</f>
        <v>0</v>
      </c>
      <c r="Z653" s="33">
        <f t="shared" si="96"/>
        <v>0</v>
      </c>
    </row>
    <row r="654" spans="1:26" x14ac:dyDescent="0.25">
      <c r="A654" t="s">
        <v>163</v>
      </c>
      <c r="B654" t="s">
        <v>1095</v>
      </c>
      <c r="C654" s="46">
        <v>64</v>
      </c>
      <c r="D654" s="46">
        <v>64</v>
      </c>
      <c r="I654" s="33" t="str">
        <f>VLOOKUP(LEFT(J654,7),Measures!K:L,2,FALSE)</f>
        <v>3.01</v>
      </c>
      <c r="J654" s="33" t="str">
        <f t="shared" si="97"/>
        <v>MQE0569 - Vaccination system entry time is on time</v>
      </c>
      <c r="K654" s="33" t="str">
        <f t="shared" si="98"/>
        <v>Epic Systems (EpicCare)</v>
      </c>
      <c r="L654" s="33">
        <f>VLOOKUP(K654,'EHR-Patient Count'!K:M,2,FALSE)</f>
        <v>14</v>
      </c>
      <c r="M654" s="33">
        <f>VLOOKUP(K654,'EHR-Patient Count'!K:M,3,FALSE)</f>
        <v>1</v>
      </c>
      <c r="N654" s="33">
        <f t="shared" si="99"/>
        <v>64</v>
      </c>
      <c r="O654" s="37">
        <f t="shared" si="100"/>
        <v>1</v>
      </c>
      <c r="P654" s="33" t="str">
        <f>VLOOKUP(LEFT(J654,7),Measures!K:V,12,FALSE)</f>
        <v>GT</v>
      </c>
      <c r="Q654" s="33" t="str">
        <f>VLOOKUP(LEFT(J654,7),Measures!K:W,13,FALSE)</f>
        <v>95%</v>
      </c>
      <c r="R654" s="33" t="str">
        <f t="shared" si="92"/>
        <v>PASS</v>
      </c>
      <c r="S654" s="33" t="b">
        <f t="shared" si="93"/>
        <v>0</v>
      </c>
      <c r="T654" s="33" t="b">
        <f t="shared" si="94"/>
        <v>0</v>
      </c>
      <c r="U654" s="33" t="str">
        <f t="shared" si="95"/>
        <v>PASS</v>
      </c>
      <c r="V654" s="33">
        <f>IF(AND(VLOOKUP(I654,Measures!B:I,7,FALSE)="Y",U654="PASS"),'Point Values'!$B$2,0)</f>
        <v>0</v>
      </c>
      <c r="W654" s="33">
        <f>IF(AND(VLOOKUP(I654,Measures!B:I,8,FALSE)="Y",U654="PASS"),'Point Values'!$B$3,0)</f>
        <v>0</v>
      </c>
      <c r="X654" s="33">
        <f>IF(AND(SUM(V654:W654)=0,U654="PASS"),'Point Values'!$B$4,0)</f>
        <v>0.5</v>
      </c>
      <c r="Y654" s="33">
        <f>IF(AND(SUM(V654:X654)=0,P654="GT",O654&gt;VLOOKUP(I654,'IIS Wide Rates'!G:I,3,FALSE)),'Point Values'!$B$5,IF(AND(SUM(V654:X654)=0,P654="LT",O654&lt;VLOOKUP(I654,'IIS Wide Rates'!G:I,3,FALSE)),'Point Values'!$B$5,0))</f>
        <v>0</v>
      </c>
      <c r="Z654" s="33">
        <f t="shared" si="96"/>
        <v>0.5</v>
      </c>
    </row>
    <row r="655" spans="1:26" x14ac:dyDescent="0.25">
      <c r="A655" t="s">
        <v>163</v>
      </c>
      <c r="B655" t="s">
        <v>1098</v>
      </c>
      <c r="C655" s="46">
        <v>24</v>
      </c>
      <c r="D655" s="46">
        <v>25</v>
      </c>
      <c r="I655" s="33" t="str">
        <f>VLOOKUP(LEFT(J655,7),Measures!K:L,2,FALSE)</f>
        <v>3.01</v>
      </c>
      <c r="J655" s="33" t="str">
        <f t="shared" si="97"/>
        <v>MQE0569 - Vaccination system entry time is on time</v>
      </c>
      <c r="K655" s="33" t="str">
        <f t="shared" si="98"/>
        <v>NextGen Enterprise EHR</v>
      </c>
      <c r="L655" s="33">
        <f>VLOOKUP(K655,'EHR-Patient Count'!K:M,2,FALSE)</f>
        <v>5</v>
      </c>
      <c r="M655" s="33">
        <f>VLOOKUP(K655,'EHR-Patient Count'!K:M,3,FALSE)</f>
        <v>2</v>
      </c>
      <c r="N655" s="33">
        <f t="shared" si="99"/>
        <v>24</v>
      </c>
      <c r="O655" s="37">
        <f t="shared" si="100"/>
        <v>0.96</v>
      </c>
      <c r="P655" s="33" t="str">
        <f>VLOOKUP(LEFT(J655,7),Measures!K:V,12,FALSE)</f>
        <v>GT</v>
      </c>
      <c r="Q655" s="33" t="str">
        <f>VLOOKUP(LEFT(J655,7),Measures!K:W,13,FALSE)</f>
        <v>95%</v>
      </c>
      <c r="R655" s="33" t="str">
        <f t="shared" si="92"/>
        <v>PASS</v>
      </c>
      <c r="S655" s="33" t="b">
        <f t="shared" si="93"/>
        <v>0</v>
      </c>
      <c r="T655" s="33" t="b">
        <f t="shared" si="94"/>
        <v>0</v>
      </c>
      <c r="U655" s="33" t="str">
        <f t="shared" si="95"/>
        <v>PASS</v>
      </c>
      <c r="V655" s="33">
        <f>IF(AND(VLOOKUP(I655,Measures!B:I,7,FALSE)="Y",U655="PASS"),'Point Values'!$B$2,0)</f>
        <v>0</v>
      </c>
      <c r="W655" s="33">
        <f>IF(AND(VLOOKUP(I655,Measures!B:I,8,FALSE)="Y",U655="PASS"),'Point Values'!$B$3,0)</f>
        <v>0</v>
      </c>
      <c r="X655" s="33">
        <f>IF(AND(SUM(V655:W655)=0,U655="PASS"),'Point Values'!$B$4,0)</f>
        <v>0.5</v>
      </c>
      <c r="Y655" s="33">
        <f>IF(AND(SUM(V655:X655)=0,P655="GT",O655&gt;VLOOKUP(I655,'IIS Wide Rates'!G:I,3,FALSE)),'Point Values'!$B$5,IF(AND(SUM(V655:X655)=0,P655="LT",O655&lt;VLOOKUP(I655,'IIS Wide Rates'!G:I,3,FALSE)),'Point Values'!$B$5,0))</f>
        <v>0</v>
      </c>
      <c r="Z655" s="33">
        <f t="shared" si="96"/>
        <v>0.5</v>
      </c>
    </row>
    <row r="656" spans="1:26" x14ac:dyDescent="0.25">
      <c r="A656" t="s">
        <v>163</v>
      </c>
      <c r="B656" t="s">
        <v>1101</v>
      </c>
      <c r="C656" s="46">
        <v>38</v>
      </c>
      <c r="D656" s="46">
        <v>39</v>
      </c>
      <c r="I656" s="33" t="str">
        <f>VLOOKUP(LEFT(J656,7),Measures!K:L,2,FALSE)</f>
        <v>3.01</v>
      </c>
      <c r="J656" s="33" t="str">
        <f t="shared" si="97"/>
        <v>MQE0569 - Vaccination system entry time is on time</v>
      </c>
      <c r="K656" s="33" t="str">
        <f t="shared" si="98"/>
        <v>Greenway Health (Prime Suite)</v>
      </c>
      <c r="L656" s="33">
        <f>VLOOKUP(K656,'EHR-Patient Count'!K:M,2,FALSE)</f>
        <v>9</v>
      </c>
      <c r="M656" s="33">
        <f>VLOOKUP(K656,'EHR-Patient Count'!K:M,3,FALSE)</f>
        <v>1</v>
      </c>
      <c r="N656" s="33">
        <f t="shared" si="99"/>
        <v>38</v>
      </c>
      <c r="O656" s="37">
        <f t="shared" si="100"/>
        <v>0.97435897435897434</v>
      </c>
      <c r="P656" s="33" t="str">
        <f>VLOOKUP(LEFT(J656,7),Measures!K:V,12,FALSE)</f>
        <v>GT</v>
      </c>
      <c r="Q656" s="33" t="str">
        <f>VLOOKUP(LEFT(J656,7),Measures!K:W,13,FALSE)</f>
        <v>95%</v>
      </c>
      <c r="R656" s="33" t="str">
        <f t="shared" si="92"/>
        <v>PASS</v>
      </c>
      <c r="S656" s="33" t="b">
        <f t="shared" si="93"/>
        <v>0</v>
      </c>
      <c r="T656" s="33" t="b">
        <f t="shared" si="94"/>
        <v>0</v>
      </c>
      <c r="U656" s="33" t="str">
        <f t="shared" si="95"/>
        <v>PASS</v>
      </c>
      <c r="V656" s="33">
        <f>IF(AND(VLOOKUP(I656,Measures!B:I,7,FALSE)="Y",U656="PASS"),'Point Values'!$B$2,0)</f>
        <v>0</v>
      </c>
      <c r="W656" s="33">
        <f>IF(AND(VLOOKUP(I656,Measures!B:I,8,FALSE)="Y",U656="PASS"),'Point Values'!$B$3,0)</f>
        <v>0</v>
      </c>
      <c r="X656" s="33">
        <f>IF(AND(SUM(V656:W656)=0,U656="PASS"),'Point Values'!$B$4,0)</f>
        <v>0.5</v>
      </c>
      <c r="Y656" s="33">
        <f>IF(AND(SUM(V656:X656)=0,P656="GT",O656&gt;VLOOKUP(I656,'IIS Wide Rates'!G:I,3,FALSE)),'Point Values'!$B$5,IF(AND(SUM(V656:X656)=0,P656="LT",O656&lt;VLOOKUP(I656,'IIS Wide Rates'!G:I,3,FALSE)),'Point Values'!$B$5,0))</f>
        <v>0</v>
      </c>
      <c r="Z656" s="33">
        <f t="shared" si="96"/>
        <v>0.5</v>
      </c>
    </row>
    <row r="657" spans="1:26" x14ac:dyDescent="0.25">
      <c r="A657" t="s">
        <v>163</v>
      </c>
      <c r="B657" t="s">
        <v>1105</v>
      </c>
      <c r="C657" s="46">
        <v>3</v>
      </c>
      <c r="D657" s="46">
        <v>3</v>
      </c>
      <c r="I657" s="33" t="str">
        <f>VLOOKUP(LEFT(J657,7),Measures!K:L,2,FALSE)</f>
        <v>3.01</v>
      </c>
      <c r="J657" s="33" t="str">
        <f t="shared" si="97"/>
        <v>MQE0569 - Vaccination system entry time is on time</v>
      </c>
      <c r="K657" s="33" t="str">
        <f t="shared" si="98"/>
        <v>CompuGroup Medical (CGM APRIMA)</v>
      </c>
      <c r="L657" s="33">
        <f>VLOOKUP(K657,'EHR-Patient Count'!K:M,2,FALSE)</f>
        <v>2</v>
      </c>
      <c r="M657" s="33">
        <f>VLOOKUP(K657,'EHR-Patient Count'!K:M,3,FALSE)</f>
        <v>1</v>
      </c>
      <c r="N657" s="33">
        <f t="shared" si="99"/>
        <v>3</v>
      </c>
      <c r="O657" s="37">
        <f t="shared" si="100"/>
        <v>1</v>
      </c>
      <c r="P657" s="33" t="str">
        <f>VLOOKUP(LEFT(J657,7),Measures!K:V,12,FALSE)</f>
        <v>GT</v>
      </c>
      <c r="Q657" s="33" t="str">
        <f>VLOOKUP(LEFT(J657,7),Measures!K:W,13,FALSE)</f>
        <v>95%</v>
      </c>
      <c r="R657" s="33" t="str">
        <f t="shared" si="92"/>
        <v>PASS</v>
      </c>
      <c r="S657" s="33" t="b">
        <f t="shared" si="93"/>
        <v>0</v>
      </c>
      <c r="T657" s="33" t="b">
        <f t="shared" si="94"/>
        <v>0</v>
      </c>
      <c r="U657" s="33" t="str">
        <f t="shared" si="95"/>
        <v>PASS</v>
      </c>
      <c r="V657" s="33">
        <f>IF(AND(VLOOKUP(I657,Measures!B:I,7,FALSE)="Y",U657="PASS"),'Point Values'!$B$2,0)</f>
        <v>0</v>
      </c>
      <c r="W657" s="33">
        <f>IF(AND(VLOOKUP(I657,Measures!B:I,8,FALSE)="Y",U657="PASS"),'Point Values'!$B$3,0)</f>
        <v>0</v>
      </c>
      <c r="X657" s="33">
        <f>IF(AND(SUM(V657:W657)=0,U657="PASS"),'Point Values'!$B$4,0)</f>
        <v>0.5</v>
      </c>
      <c r="Y657" s="33">
        <f>IF(AND(SUM(V657:X657)=0,P657="GT",O657&gt;VLOOKUP(I657,'IIS Wide Rates'!G:I,3,FALSE)),'Point Values'!$B$5,IF(AND(SUM(V657:X657)=0,P657="LT",O657&lt;VLOOKUP(I657,'IIS Wide Rates'!G:I,3,FALSE)),'Point Values'!$B$5,0))</f>
        <v>0</v>
      </c>
      <c r="Z657" s="33">
        <f t="shared" si="96"/>
        <v>0.5</v>
      </c>
    </row>
    <row r="658" spans="1:26" x14ac:dyDescent="0.25">
      <c r="A658" t="s">
        <v>165</v>
      </c>
      <c r="B658" t="s">
        <v>52</v>
      </c>
      <c r="C658" s="46">
        <v>482</v>
      </c>
      <c r="D658" s="46">
        <v>537</v>
      </c>
      <c r="I658" s="33" t="str">
        <f>VLOOKUP(LEFT(J658,7),Measures!K:L,2,FALSE)</f>
        <v>3.02</v>
      </c>
      <c r="J658" s="33" t="str">
        <f t="shared" si="97"/>
        <v>MQE0575 - Patient system entry time is on time</v>
      </c>
      <c r="K658" s="33" t="str">
        <f t="shared" si="98"/>
        <v>No EHR Specified</v>
      </c>
      <c r="L658" s="33">
        <f>VLOOKUP(K658,'EHR-Patient Count'!K:M,2,FALSE)</f>
        <v>537</v>
      </c>
      <c r="M658" s="33">
        <f>VLOOKUP(K658,'EHR-Patient Count'!K:M,3,FALSE)</f>
        <v>20</v>
      </c>
      <c r="N658" s="33">
        <f t="shared" si="99"/>
        <v>482</v>
      </c>
      <c r="O658" s="37">
        <f t="shared" si="100"/>
        <v>0.89757914338919931</v>
      </c>
      <c r="P658" s="33" t="str">
        <f>VLOOKUP(LEFT(J658,7),Measures!K:V,12,FALSE)</f>
        <v>GT</v>
      </c>
      <c r="Q658" s="33" t="str">
        <f>VLOOKUP(LEFT(J658,7),Measures!K:W,13,FALSE)</f>
        <v>95%</v>
      </c>
      <c r="R658" s="33" t="b">
        <f t="shared" si="92"/>
        <v>0</v>
      </c>
      <c r="S658" s="33" t="b">
        <f t="shared" si="93"/>
        <v>0</v>
      </c>
      <c r="T658" s="33" t="b">
        <f t="shared" si="94"/>
        <v>0</v>
      </c>
      <c r="U658" s="33" t="str">
        <f t="shared" si="95"/>
        <v>FAIL</v>
      </c>
      <c r="V658" s="33">
        <f>IF(AND(VLOOKUP(I658,Measures!B:I,7,FALSE)="Y",U658="PASS"),'Point Values'!$B$2,0)</f>
        <v>0</v>
      </c>
      <c r="W658" s="33">
        <f>IF(AND(VLOOKUP(I658,Measures!B:I,8,FALSE)="Y",U658="PASS"),'Point Values'!$B$3,0)</f>
        <v>0</v>
      </c>
      <c r="X658" s="33">
        <f>IF(AND(SUM(V658:W658)=0,U658="PASS"),'Point Values'!$B$4,0)</f>
        <v>0</v>
      </c>
      <c r="Y658" s="33">
        <f>IF(AND(SUM(V658:X658)=0,P658="GT",O658&gt;VLOOKUP(I658,'IIS Wide Rates'!G:I,3,FALSE)),'Point Values'!$B$5,IF(AND(SUM(V658:X658)=0,P658="LT",O658&lt;VLOOKUP(I658,'IIS Wide Rates'!G:I,3,FALSE)),'Point Values'!$B$5,0))</f>
        <v>0</v>
      </c>
      <c r="Z658" s="33">
        <f t="shared" si="96"/>
        <v>0</v>
      </c>
    </row>
    <row r="659" spans="1:26" x14ac:dyDescent="0.25">
      <c r="A659" t="s">
        <v>165</v>
      </c>
      <c r="B659" t="s">
        <v>1107</v>
      </c>
      <c r="C659" s="46">
        <v>1912</v>
      </c>
      <c r="D659" s="46">
        <v>1995</v>
      </c>
      <c r="I659" s="33" t="str">
        <f>VLOOKUP(LEFT(J659,7),Measures!K:L,2,FALSE)</f>
        <v>3.02</v>
      </c>
      <c r="J659" s="33" t="str">
        <f t="shared" si="97"/>
        <v>MQE0575 - Patient system entry time is on time</v>
      </c>
      <c r="K659" s="33" t="str">
        <f t="shared" si="98"/>
        <v>NetSmart MyEvolv</v>
      </c>
      <c r="L659" s="33">
        <f>VLOOKUP(K659,'EHR-Patient Count'!K:M,2,FALSE)</f>
        <v>1995</v>
      </c>
      <c r="M659" s="33">
        <f>VLOOKUP(K659,'EHR-Patient Count'!K:M,3,FALSE)</f>
        <v>8</v>
      </c>
      <c r="N659" s="33">
        <f t="shared" si="99"/>
        <v>1912</v>
      </c>
      <c r="O659" s="37">
        <f t="shared" si="100"/>
        <v>0.95839598997493736</v>
      </c>
      <c r="P659" s="33" t="str">
        <f>VLOOKUP(LEFT(J659,7),Measures!K:V,12,FALSE)</f>
        <v>GT</v>
      </c>
      <c r="Q659" s="33" t="str">
        <f>VLOOKUP(LEFT(J659,7),Measures!K:W,13,FALSE)</f>
        <v>95%</v>
      </c>
      <c r="R659" s="33" t="str">
        <f t="shared" si="92"/>
        <v>PASS</v>
      </c>
      <c r="S659" s="33" t="b">
        <f t="shared" si="93"/>
        <v>0</v>
      </c>
      <c r="T659" s="33" t="b">
        <f t="shared" si="94"/>
        <v>0</v>
      </c>
      <c r="U659" s="33" t="str">
        <f t="shared" si="95"/>
        <v>PASS</v>
      </c>
      <c r="V659" s="33">
        <f>IF(AND(VLOOKUP(I659,Measures!B:I,7,FALSE)="Y",U659="PASS"),'Point Values'!$B$2,0)</f>
        <v>0</v>
      </c>
      <c r="W659" s="33">
        <f>IF(AND(VLOOKUP(I659,Measures!B:I,8,FALSE)="Y",U659="PASS"),'Point Values'!$B$3,0)</f>
        <v>0</v>
      </c>
      <c r="X659" s="33">
        <f>IF(AND(SUM(V659:W659)=0,U659="PASS"),'Point Values'!$B$4,0)</f>
        <v>0.5</v>
      </c>
      <c r="Y659" s="33">
        <f>IF(AND(SUM(V659:X659)=0,P659="GT",O659&gt;VLOOKUP(I659,'IIS Wide Rates'!G:I,3,FALSE)),'Point Values'!$B$5,IF(AND(SUM(V659:X659)=0,P659="LT",O659&lt;VLOOKUP(I659,'IIS Wide Rates'!G:I,3,FALSE)),'Point Values'!$B$5,0))</f>
        <v>0</v>
      </c>
      <c r="Z659" s="33">
        <f t="shared" si="96"/>
        <v>0.5</v>
      </c>
    </row>
    <row r="660" spans="1:26" x14ac:dyDescent="0.25">
      <c r="A660" t="s">
        <v>165</v>
      </c>
      <c r="B660" t="s">
        <v>1104</v>
      </c>
      <c r="C660" s="46">
        <v>17012</v>
      </c>
      <c r="D660" s="46">
        <v>18286</v>
      </c>
      <c r="I660" s="33" t="str">
        <f>VLOOKUP(LEFT(J660,7),Measures!K:L,2,FALSE)</f>
        <v>3.02</v>
      </c>
      <c r="J660" s="33" t="str">
        <f t="shared" si="97"/>
        <v>MQE0575 - Patient system entry time is on time</v>
      </c>
      <c r="K660" s="33" t="str">
        <f t="shared" si="98"/>
        <v>Azalea Health EHR</v>
      </c>
      <c r="L660" s="33">
        <f>VLOOKUP(K660,'EHR-Patient Count'!K:M,2,FALSE)</f>
        <v>18286</v>
      </c>
      <c r="M660" s="33">
        <f>VLOOKUP(K660,'EHR-Patient Count'!K:M,3,FALSE)</f>
        <v>116</v>
      </c>
      <c r="N660" s="33">
        <f t="shared" si="99"/>
        <v>17012</v>
      </c>
      <c r="O660" s="37">
        <f t="shared" si="100"/>
        <v>0.93032921360603738</v>
      </c>
      <c r="P660" s="33" t="str">
        <f>VLOOKUP(LEFT(J660,7),Measures!K:V,12,FALSE)</f>
        <v>GT</v>
      </c>
      <c r="Q660" s="33" t="str">
        <f>VLOOKUP(LEFT(J660,7),Measures!K:W,13,FALSE)</f>
        <v>95%</v>
      </c>
      <c r="R660" s="33" t="b">
        <f t="shared" si="92"/>
        <v>0</v>
      </c>
      <c r="S660" s="33" t="b">
        <f t="shared" si="93"/>
        <v>0</v>
      </c>
      <c r="T660" s="33" t="b">
        <f t="shared" si="94"/>
        <v>0</v>
      </c>
      <c r="U660" s="33" t="str">
        <f t="shared" si="95"/>
        <v>FAIL</v>
      </c>
      <c r="V660" s="33">
        <f>IF(AND(VLOOKUP(I660,Measures!B:I,7,FALSE)="Y",U660="PASS"),'Point Values'!$B$2,0)</f>
        <v>0</v>
      </c>
      <c r="W660" s="33">
        <f>IF(AND(VLOOKUP(I660,Measures!B:I,8,FALSE)="Y",U660="PASS"),'Point Values'!$B$3,0)</f>
        <v>0</v>
      </c>
      <c r="X660" s="33">
        <f>IF(AND(SUM(V660:W660)=0,U660="PASS"),'Point Values'!$B$4,0)</f>
        <v>0</v>
      </c>
      <c r="Y660" s="33">
        <f>IF(AND(SUM(V660:X660)=0,P660="GT",O660&gt;VLOOKUP(I660,'IIS Wide Rates'!G:I,3,FALSE)),'Point Values'!$B$5,IF(AND(SUM(V660:X660)=0,P660="LT",O660&lt;VLOOKUP(I660,'IIS Wide Rates'!G:I,3,FALSE)),'Point Values'!$B$5,0))</f>
        <v>0</v>
      </c>
      <c r="Z660" s="33">
        <f t="shared" si="96"/>
        <v>0</v>
      </c>
    </row>
    <row r="661" spans="1:26" x14ac:dyDescent="0.25">
      <c r="A661" t="s">
        <v>165</v>
      </c>
      <c r="B661" t="s">
        <v>1102</v>
      </c>
      <c r="C661" s="46">
        <v>2110</v>
      </c>
      <c r="D661" s="46">
        <v>2221</v>
      </c>
      <c r="I661" s="33" t="str">
        <f>VLOOKUP(LEFT(J661,7),Measures!K:L,2,FALSE)</f>
        <v>3.02</v>
      </c>
      <c r="J661" s="33" t="str">
        <f t="shared" si="97"/>
        <v>MQE0575 - Patient system entry time is on time</v>
      </c>
      <c r="K661" s="33" t="str">
        <f t="shared" si="98"/>
        <v>AdvancedMD EHR</v>
      </c>
      <c r="L661" s="33">
        <f>VLOOKUP(K661,'EHR-Patient Count'!K:M,2,FALSE)</f>
        <v>2221</v>
      </c>
      <c r="M661" s="33">
        <f>VLOOKUP(K661,'EHR-Patient Count'!K:M,3,FALSE)</f>
        <v>8</v>
      </c>
      <c r="N661" s="33">
        <f t="shared" si="99"/>
        <v>2110</v>
      </c>
      <c r="O661" s="37">
        <f t="shared" si="100"/>
        <v>0.95002251238181001</v>
      </c>
      <c r="P661" s="33" t="str">
        <f>VLOOKUP(LEFT(J661,7),Measures!K:V,12,FALSE)</f>
        <v>GT</v>
      </c>
      <c r="Q661" s="33" t="str">
        <f>VLOOKUP(LEFT(J661,7),Measures!K:W,13,FALSE)</f>
        <v>95%</v>
      </c>
      <c r="R661" s="33" t="str">
        <f t="shared" si="92"/>
        <v>PASS</v>
      </c>
      <c r="S661" s="33" t="b">
        <f t="shared" si="93"/>
        <v>0</v>
      </c>
      <c r="T661" s="33" t="b">
        <f t="shared" si="94"/>
        <v>0</v>
      </c>
      <c r="U661" s="33" t="str">
        <f t="shared" si="95"/>
        <v>PASS</v>
      </c>
      <c r="V661" s="33">
        <f>IF(AND(VLOOKUP(I661,Measures!B:I,7,FALSE)="Y",U661="PASS"),'Point Values'!$B$2,0)</f>
        <v>0</v>
      </c>
      <c r="W661" s="33">
        <f>IF(AND(VLOOKUP(I661,Measures!B:I,8,FALSE)="Y",U661="PASS"),'Point Values'!$B$3,0)</f>
        <v>0</v>
      </c>
      <c r="X661" s="33">
        <f>IF(AND(SUM(V661:W661)=0,U661="PASS"),'Point Values'!$B$4,0)</f>
        <v>0.5</v>
      </c>
      <c r="Y661" s="33">
        <f>IF(AND(SUM(V661:X661)=0,P661="GT",O661&gt;VLOOKUP(I661,'IIS Wide Rates'!G:I,3,FALSE)),'Point Values'!$B$5,IF(AND(SUM(V661:X661)=0,P661="LT",O661&lt;VLOOKUP(I661,'IIS Wide Rates'!G:I,3,FALSE)),'Point Values'!$B$5,0))</f>
        <v>0</v>
      </c>
      <c r="Z661" s="33">
        <f t="shared" si="96"/>
        <v>0.5</v>
      </c>
    </row>
    <row r="662" spans="1:26" x14ac:dyDescent="0.25">
      <c r="A662" t="s">
        <v>165</v>
      </c>
      <c r="B662" t="s">
        <v>1097</v>
      </c>
      <c r="C662" s="46">
        <v>3284</v>
      </c>
      <c r="D662" s="46">
        <v>3490</v>
      </c>
      <c r="I662" s="33" t="str">
        <f>VLOOKUP(LEFT(J662,7),Measures!K:L,2,FALSE)</f>
        <v>3.02</v>
      </c>
      <c r="J662" s="33" t="str">
        <f t="shared" si="97"/>
        <v>MQE0575 - Patient system entry time is on time</v>
      </c>
      <c r="K662" s="33" t="str">
        <f t="shared" si="98"/>
        <v>eClinicalWorks V12</v>
      </c>
      <c r="L662" s="33">
        <f>VLOOKUP(K662,'EHR-Patient Count'!K:M,2,FALSE)</f>
        <v>3490</v>
      </c>
      <c r="M662" s="33">
        <f>VLOOKUP(K662,'EHR-Patient Count'!K:M,3,FALSE)</f>
        <v>13</v>
      </c>
      <c r="N662" s="33">
        <f t="shared" si="99"/>
        <v>3284</v>
      </c>
      <c r="O662" s="37">
        <f t="shared" si="100"/>
        <v>0.94097421203438392</v>
      </c>
      <c r="P662" s="33" t="str">
        <f>VLOOKUP(LEFT(J662,7),Measures!K:V,12,FALSE)</f>
        <v>GT</v>
      </c>
      <c r="Q662" s="33" t="str">
        <f>VLOOKUP(LEFT(J662,7),Measures!K:W,13,FALSE)</f>
        <v>95%</v>
      </c>
      <c r="R662" s="33" t="b">
        <f t="shared" si="92"/>
        <v>0</v>
      </c>
      <c r="S662" s="33" t="b">
        <f t="shared" si="93"/>
        <v>0</v>
      </c>
      <c r="T662" s="33" t="b">
        <f t="shared" si="94"/>
        <v>0</v>
      </c>
      <c r="U662" s="33" t="str">
        <f t="shared" si="95"/>
        <v>FAIL</v>
      </c>
      <c r="V662" s="33">
        <f>IF(AND(VLOOKUP(I662,Measures!B:I,7,FALSE)="Y",U662="PASS"),'Point Values'!$B$2,0)</f>
        <v>0</v>
      </c>
      <c r="W662" s="33">
        <f>IF(AND(VLOOKUP(I662,Measures!B:I,8,FALSE)="Y",U662="PASS"),'Point Values'!$B$3,0)</f>
        <v>0</v>
      </c>
      <c r="X662" s="33">
        <f>IF(AND(SUM(V662:W662)=0,U662="PASS"),'Point Values'!$B$4,0)</f>
        <v>0</v>
      </c>
      <c r="Y662" s="33">
        <f>IF(AND(SUM(V662:X662)=0,P662="GT",O662&gt;VLOOKUP(I662,'IIS Wide Rates'!G:I,3,FALSE)),'Point Values'!$B$5,IF(AND(SUM(V662:X662)=0,P662="LT",O662&lt;VLOOKUP(I662,'IIS Wide Rates'!G:I,3,FALSE)),'Point Values'!$B$5,0))</f>
        <v>0.25</v>
      </c>
      <c r="Z662" s="33">
        <f t="shared" si="96"/>
        <v>0.25</v>
      </c>
    </row>
    <row r="663" spans="1:26" x14ac:dyDescent="0.25">
      <c r="A663" t="s">
        <v>165</v>
      </c>
      <c r="B663" t="s">
        <v>1106</v>
      </c>
      <c r="C663" s="46">
        <v>455</v>
      </c>
      <c r="D663" s="46">
        <v>552</v>
      </c>
      <c r="I663" s="33" t="str">
        <f>VLOOKUP(LEFT(J663,7),Measures!K:L,2,FALSE)</f>
        <v>3.02</v>
      </c>
      <c r="J663" s="33" t="str">
        <f t="shared" si="97"/>
        <v>MQE0575 - Patient system entry time is on time</v>
      </c>
      <c r="K663" s="33" t="str">
        <f t="shared" si="98"/>
        <v>Experity EHR</v>
      </c>
      <c r="L663" s="33">
        <f>VLOOKUP(K663,'EHR-Patient Count'!K:M,2,FALSE)</f>
        <v>552</v>
      </c>
      <c r="M663" s="33">
        <f>VLOOKUP(K663,'EHR-Patient Count'!K:M,3,FALSE)</f>
        <v>5</v>
      </c>
      <c r="N663" s="33">
        <f t="shared" si="99"/>
        <v>455</v>
      </c>
      <c r="O663" s="37">
        <f t="shared" si="100"/>
        <v>0.82427536231884058</v>
      </c>
      <c r="P663" s="33" t="str">
        <f>VLOOKUP(LEFT(J663,7),Measures!K:V,12,FALSE)</f>
        <v>GT</v>
      </c>
      <c r="Q663" s="33" t="str">
        <f>VLOOKUP(LEFT(J663,7),Measures!K:W,13,FALSE)</f>
        <v>95%</v>
      </c>
      <c r="R663" s="33" t="b">
        <f t="shared" si="92"/>
        <v>0</v>
      </c>
      <c r="S663" s="33" t="b">
        <f t="shared" si="93"/>
        <v>0</v>
      </c>
      <c r="T663" s="33" t="b">
        <f t="shared" si="94"/>
        <v>0</v>
      </c>
      <c r="U663" s="33" t="str">
        <f t="shared" si="95"/>
        <v>FAIL</v>
      </c>
      <c r="V663" s="33">
        <f>IF(AND(VLOOKUP(I663,Measures!B:I,7,FALSE)="Y",U663="PASS"),'Point Values'!$B$2,0)</f>
        <v>0</v>
      </c>
      <c r="W663" s="33">
        <f>IF(AND(VLOOKUP(I663,Measures!B:I,8,FALSE)="Y",U663="PASS"),'Point Values'!$B$3,0)</f>
        <v>0</v>
      </c>
      <c r="X663" s="33">
        <f>IF(AND(SUM(V663:W663)=0,U663="PASS"),'Point Values'!$B$4,0)</f>
        <v>0</v>
      </c>
      <c r="Y663" s="33">
        <f>IF(AND(SUM(V663:X663)=0,P663="GT",O663&gt;VLOOKUP(I663,'IIS Wide Rates'!G:I,3,FALSE)),'Point Values'!$B$5,IF(AND(SUM(V663:X663)=0,P663="LT",O663&lt;VLOOKUP(I663,'IIS Wide Rates'!G:I,3,FALSE)),'Point Values'!$B$5,0))</f>
        <v>0</v>
      </c>
      <c r="Z663" s="33">
        <f t="shared" si="96"/>
        <v>0</v>
      </c>
    </row>
    <row r="664" spans="1:26" x14ac:dyDescent="0.25">
      <c r="A664" t="s">
        <v>165</v>
      </c>
      <c r="B664" t="s">
        <v>1109</v>
      </c>
      <c r="C664" s="46">
        <v>76</v>
      </c>
      <c r="D664" s="46">
        <v>85</v>
      </c>
      <c r="I664" s="33" t="str">
        <f>VLOOKUP(LEFT(J664,7),Measures!K:L,2,FALSE)</f>
        <v>3.02</v>
      </c>
      <c r="J664" s="33" t="str">
        <f t="shared" si="97"/>
        <v>MQE0575 - Patient system entry time is on time</v>
      </c>
      <c r="K664" s="33" t="str">
        <f t="shared" si="98"/>
        <v>OpenEMR (Open Source)</v>
      </c>
      <c r="L664" s="33">
        <f>VLOOKUP(K664,'EHR-Patient Count'!K:M,2,FALSE)</f>
        <v>85</v>
      </c>
      <c r="M664" s="33">
        <f>VLOOKUP(K664,'EHR-Patient Count'!K:M,3,FALSE)</f>
        <v>4</v>
      </c>
      <c r="N664" s="33">
        <f t="shared" si="99"/>
        <v>76</v>
      </c>
      <c r="O664" s="37">
        <f t="shared" si="100"/>
        <v>0.89411764705882357</v>
      </c>
      <c r="P664" s="33" t="str">
        <f>VLOOKUP(LEFT(J664,7),Measures!K:V,12,FALSE)</f>
        <v>GT</v>
      </c>
      <c r="Q664" s="33" t="str">
        <f>VLOOKUP(LEFT(J664,7),Measures!K:W,13,FALSE)</f>
        <v>95%</v>
      </c>
      <c r="R664" s="33" t="b">
        <f t="shared" si="92"/>
        <v>0</v>
      </c>
      <c r="S664" s="33" t="b">
        <f t="shared" si="93"/>
        <v>0</v>
      </c>
      <c r="T664" s="33" t="b">
        <f t="shared" si="94"/>
        <v>0</v>
      </c>
      <c r="U664" s="33" t="str">
        <f t="shared" si="95"/>
        <v>FAIL</v>
      </c>
      <c r="V664" s="33">
        <f>IF(AND(VLOOKUP(I664,Measures!B:I,7,FALSE)="Y",U664="PASS"),'Point Values'!$B$2,0)</f>
        <v>0</v>
      </c>
      <c r="W664" s="33">
        <f>IF(AND(VLOOKUP(I664,Measures!B:I,8,FALSE)="Y",U664="PASS"),'Point Values'!$B$3,0)</f>
        <v>0</v>
      </c>
      <c r="X664" s="33">
        <f>IF(AND(SUM(V664:W664)=0,U664="PASS"),'Point Values'!$B$4,0)</f>
        <v>0</v>
      </c>
      <c r="Y664" s="33">
        <f>IF(AND(SUM(V664:X664)=0,P664="GT",O664&gt;VLOOKUP(I664,'IIS Wide Rates'!G:I,3,FALSE)),'Point Values'!$B$5,IF(AND(SUM(V664:X664)=0,P664="LT",O664&lt;VLOOKUP(I664,'IIS Wide Rates'!G:I,3,FALSE)),'Point Values'!$B$5,0))</f>
        <v>0</v>
      </c>
      <c r="Z664" s="33">
        <f t="shared" si="96"/>
        <v>0</v>
      </c>
    </row>
    <row r="665" spans="1:26" x14ac:dyDescent="0.25">
      <c r="A665" t="s">
        <v>165</v>
      </c>
      <c r="B665" t="s">
        <v>1096</v>
      </c>
      <c r="C665" s="46">
        <v>3432</v>
      </c>
      <c r="D665" s="46">
        <v>3619</v>
      </c>
      <c r="I665" s="33" t="str">
        <f>VLOOKUP(LEFT(J665,7),Measures!K:L,2,FALSE)</f>
        <v>3.02</v>
      </c>
      <c r="J665" s="33" t="str">
        <f t="shared" si="97"/>
        <v>MQE0575 - Patient system entry time is on time</v>
      </c>
      <c r="K665" s="33" t="str">
        <f t="shared" si="98"/>
        <v>Athems Clinicals</v>
      </c>
      <c r="L665" s="33">
        <f>VLOOKUP(K665,'EHR-Patient Count'!K:M,2,FALSE)</f>
        <v>3619</v>
      </c>
      <c r="M665" s="33">
        <f>VLOOKUP(K665,'EHR-Patient Count'!K:M,3,FALSE)</f>
        <v>8</v>
      </c>
      <c r="N665" s="33">
        <f t="shared" si="99"/>
        <v>3432</v>
      </c>
      <c r="O665" s="37">
        <f t="shared" si="100"/>
        <v>0.94832826747720367</v>
      </c>
      <c r="P665" s="33" t="str">
        <f>VLOOKUP(LEFT(J665,7),Measures!K:V,12,FALSE)</f>
        <v>GT</v>
      </c>
      <c r="Q665" s="33" t="str">
        <f>VLOOKUP(LEFT(J665,7),Measures!K:W,13,FALSE)</f>
        <v>95%</v>
      </c>
      <c r="R665" s="33" t="b">
        <f t="shared" si="92"/>
        <v>0</v>
      </c>
      <c r="S665" s="33" t="b">
        <f t="shared" si="93"/>
        <v>0</v>
      </c>
      <c r="T665" s="33" t="b">
        <f t="shared" si="94"/>
        <v>0</v>
      </c>
      <c r="U665" s="33" t="str">
        <f t="shared" si="95"/>
        <v>FAIL</v>
      </c>
      <c r="V665" s="33">
        <f>IF(AND(VLOOKUP(I665,Measures!B:I,7,FALSE)="Y",U665="PASS"),'Point Values'!$B$2,0)</f>
        <v>0</v>
      </c>
      <c r="W665" s="33">
        <f>IF(AND(VLOOKUP(I665,Measures!B:I,8,FALSE)="Y",U665="PASS"),'Point Values'!$B$3,0)</f>
        <v>0</v>
      </c>
      <c r="X665" s="33">
        <f>IF(AND(SUM(V665:W665)=0,U665="PASS"),'Point Values'!$B$4,0)</f>
        <v>0</v>
      </c>
      <c r="Y665" s="33">
        <f>IF(AND(SUM(V665:X665)=0,P665="GT",O665&gt;VLOOKUP(I665,'IIS Wide Rates'!G:I,3,FALSE)),'Point Values'!$B$5,IF(AND(SUM(V665:X665)=0,P665="LT",O665&lt;VLOOKUP(I665,'IIS Wide Rates'!G:I,3,FALSE)),'Point Values'!$B$5,0))</f>
        <v>0.25</v>
      </c>
      <c r="Z665" s="33">
        <f t="shared" si="96"/>
        <v>0.25</v>
      </c>
    </row>
    <row r="666" spans="1:26" x14ac:dyDescent="0.25">
      <c r="A666" t="s">
        <v>165</v>
      </c>
      <c r="B666" t="s">
        <v>1100</v>
      </c>
      <c r="C666" s="46">
        <v>99</v>
      </c>
      <c r="D666" s="46">
        <v>104</v>
      </c>
      <c r="I666" s="33" t="str">
        <f>VLOOKUP(LEFT(J666,7),Measures!K:L,2,FALSE)</f>
        <v>3.02</v>
      </c>
      <c r="J666" s="33" t="str">
        <f t="shared" si="97"/>
        <v>MQE0575 - Patient system entry time is on time</v>
      </c>
      <c r="K666" s="33" t="str">
        <f t="shared" si="98"/>
        <v>MEDITECH Expanse</v>
      </c>
      <c r="L666" s="33">
        <f>VLOOKUP(K666,'EHR-Patient Count'!K:M,2,FALSE)</f>
        <v>104</v>
      </c>
      <c r="M666" s="33">
        <f>VLOOKUP(K666,'EHR-Patient Count'!K:M,3,FALSE)</f>
        <v>3</v>
      </c>
      <c r="N666" s="33">
        <f t="shared" si="99"/>
        <v>99</v>
      </c>
      <c r="O666" s="37">
        <f t="shared" si="100"/>
        <v>0.95192307692307687</v>
      </c>
      <c r="P666" s="33" t="str">
        <f>VLOOKUP(LEFT(J666,7),Measures!K:V,12,FALSE)</f>
        <v>GT</v>
      </c>
      <c r="Q666" s="33" t="str">
        <f>VLOOKUP(LEFT(J666,7),Measures!K:W,13,FALSE)</f>
        <v>95%</v>
      </c>
      <c r="R666" s="33" t="str">
        <f t="shared" si="92"/>
        <v>PASS</v>
      </c>
      <c r="S666" s="33" t="b">
        <f t="shared" si="93"/>
        <v>0</v>
      </c>
      <c r="T666" s="33" t="b">
        <f t="shared" si="94"/>
        <v>0</v>
      </c>
      <c r="U666" s="33" t="str">
        <f t="shared" si="95"/>
        <v>PASS</v>
      </c>
      <c r="V666" s="33">
        <f>IF(AND(VLOOKUP(I666,Measures!B:I,7,FALSE)="Y",U666="PASS"),'Point Values'!$B$2,0)</f>
        <v>0</v>
      </c>
      <c r="W666" s="33">
        <f>IF(AND(VLOOKUP(I666,Measures!B:I,8,FALSE)="Y",U666="PASS"),'Point Values'!$B$3,0)</f>
        <v>0</v>
      </c>
      <c r="X666" s="33">
        <f>IF(AND(SUM(V666:W666)=0,U666="PASS"),'Point Values'!$B$4,0)</f>
        <v>0.5</v>
      </c>
      <c r="Y666" s="33">
        <f>IF(AND(SUM(V666:X666)=0,P666="GT",O666&gt;VLOOKUP(I666,'IIS Wide Rates'!G:I,3,FALSE)),'Point Values'!$B$5,IF(AND(SUM(V666:X666)=0,P666="LT",O666&lt;VLOOKUP(I666,'IIS Wide Rates'!G:I,3,FALSE)),'Point Values'!$B$5,0))</f>
        <v>0</v>
      </c>
      <c r="Z666" s="33">
        <f t="shared" si="96"/>
        <v>0.5</v>
      </c>
    </row>
    <row r="667" spans="1:26" x14ac:dyDescent="0.25">
      <c r="A667" t="s">
        <v>165</v>
      </c>
      <c r="B667" t="s">
        <v>1103</v>
      </c>
      <c r="C667" s="46">
        <v>140</v>
      </c>
      <c r="D667" s="46">
        <v>146</v>
      </c>
      <c r="I667" s="33" t="str">
        <f>VLOOKUP(LEFT(J667,7),Measures!K:L,2,FALSE)</f>
        <v>3.02</v>
      </c>
      <c r="J667" s="33" t="str">
        <f t="shared" si="97"/>
        <v>MQE0575 - Patient system entry time is on time</v>
      </c>
      <c r="K667" s="33" t="str">
        <f t="shared" si="98"/>
        <v>DrChrono EHR</v>
      </c>
      <c r="L667" s="33">
        <f>VLOOKUP(K667,'EHR-Patient Count'!K:M,2,FALSE)</f>
        <v>146</v>
      </c>
      <c r="M667" s="33">
        <f>VLOOKUP(K667,'EHR-Patient Count'!K:M,3,FALSE)</f>
        <v>3</v>
      </c>
      <c r="N667" s="33">
        <f t="shared" si="99"/>
        <v>140</v>
      </c>
      <c r="O667" s="37">
        <f t="shared" si="100"/>
        <v>0.95890410958904104</v>
      </c>
      <c r="P667" s="33" t="str">
        <f>VLOOKUP(LEFT(J667,7),Measures!K:V,12,FALSE)</f>
        <v>GT</v>
      </c>
      <c r="Q667" s="33" t="str">
        <f>VLOOKUP(LEFT(J667,7),Measures!K:W,13,FALSE)</f>
        <v>95%</v>
      </c>
      <c r="R667" s="33" t="str">
        <f t="shared" si="92"/>
        <v>PASS</v>
      </c>
      <c r="S667" s="33" t="b">
        <f t="shared" si="93"/>
        <v>0</v>
      </c>
      <c r="T667" s="33" t="b">
        <f t="shared" si="94"/>
        <v>0</v>
      </c>
      <c r="U667" s="33" t="str">
        <f t="shared" si="95"/>
        <v>PASS</v>
      </c>
      <c r="V667" s="33">
        <f>IF(AND(VLOOKUP(I667,Measures!B:I,7,FALSE)="Y",U667="PASS"),'Point Values'!$B$2,0)</f>
        <v>0</v>
      </c>
      <c r="W667" s="33">
        <f>IF(AND(VLOOKUP(I667,Measures!B:I,8,FALSE)="Y",U667="PASS"),'Point Values'!$B$3,0)</f>
        <v>0</v>
      </c>
      <c r="X667" s="33">
        <f>IF(AND(SUM(V667:W667)=0,U667="PASS"),'Point Values'!$B$4,0)</f>
        <v>0.5</v>
      </c>
      <c r="Y667" s="33">
        <f>IF(AND(SUM(V667:X667)=0,P667="GT",O667&gt;VLOOKUP(I667,'IIS Wide Rates'!G:I,3,FALSE)),'Point Values'!$B$5,IF(AND(SUM(V667:X667)=0,P667="LT",O667&lt;VLOOKUP(I667,'IIS Wide Rates'!G:I,3,FALSE)),'Point Values'!$B$5,0))</f>
        <v>0</v>
      </c>
      <c r="Z667" s="33">
        <f t="shared" si="96"/>
        <v>0.5</v>
      </c>
    </row>
    <row r="668" spans="1:26" x14ac:dyDescent="0.25">
      <c r="A668" t="s">
        <v>165</v>
      </c>
      <c r="B668" t="s">
        <v>1108</v>
      </c>
      <c r="C668" s="46">
        <v>46</v>
      </c>
      <c r="D668" s="46">
        <v>55</v>
      </c>
      <c r="I668" s="33" t="str">
        <f>VLOOKUP(LEFT(J668,7),Measures!K:L,2,FALSE)</f>
        <v>3.02</v>
      </c>
      <c r="J668" s="33" t="str">
        <f t="shared" si="97"/>
        <v>MQE0575 - Patient system entry time is on time</v>
      </c>
      <c r="K668" s="33" t="str">
        <f t="shared" si="98"/>
        <v>MatrixCare EHR</v>
      </c>
      <c r="L668" s="33">
        <f>VLOOKUP(K668,'EHR-Patient Count'!K:M,2,FALSE)</f>
        <v>55</v>
      </c>
      <c r="M668" s="33">
        <f>VLOOKUP(K668,'EHR-Patient Count'!K:M,3,FALSE)</f>
        <v>5</v>
      </c>
      <c r="N668" s="33">
        <f t="shared" si="99"/>
        <v>46</v>
      </c>
      <c r="O668" s="37">
        <f t="shared" si="100"/>
        <v>0.83636363636363631</v>
      </c>
      <c r="P668" s="33" t="str">
        <f>VLOOKUP(LEFT(J668,7),Measures!K:V,12,FALSE)</f>
        <v>GT</v>
      </c>
      <c r="Q668" s="33" t="str">
        <f>VLOOKUP(LEFT(J668,7),Measures!K:W,13,FALSE)</f>
        <v>95%</v>
      </c>
      <c r="R668" s="33" t="b">
        <f t="shared" si="92"/>
        <v>0</v>
      </c>
      <c r="S668" s="33" t="b">
        <f t="shared" si="93"/>
        <v>0</v>
      </c>
      <c r="T668" s="33" t="b">
        <f t="shared" si="94"/>
        <v>0</v>
      </c>
      <c r="U668" s="33" t="str">
        <f t="shared" si="95"/>
        <v>FAIL</v>
      </c>
      <c r="V668" s="33">
        <f>IF(AND(VLOOKUP(I668,Measures!B:I,7,FALSE)="Y",U668="PASS"),'Point Values'!$B$2,0)</f>
        <v>0</v>
      </c>
      <c r="W668" s="33">
        <f>IF(AND(VLOOKUP(I668,Measures!B:I,8,FALSE)="Y",U668="PASS"),'Point Values'!$B$3,0)</f>
        <v>0</v>
      </c>
      <c r="X668" s="33">
        <f>IF(AND(SUM(V668:W668)=0,U668="PASS"),'Point Values'!$B$4,0)</f>
        <v>0</v>
      </c>
      <c r="Y668" s="33">
        <f>IF(AND(SUM(V668:X668)=0,P668="GT",O668&gt;VLOOKUP(I668,'IIS Wide Rates'!G:I,3,FALSE)),'Point Values'!$B$5,IF(AND(SUM(V668:X668)=0,P668="LT",O668&lt;VLOOKUP(I668,'IIS Wide Rates'!G:I,3,FALSE)),'Point Values'!$B$5,0))</f>
        <v>0</v>
      </c>
      <c r="Z668" s="33">
        <f t="shared" si="96"/>
        <v>0</v>
      </c>
    </row>
    <row r="669" spans="1:26" x14ac:dyDescent="0.25">
      <c r="A669" t="s">
        <v>165</v>
      </c>
      <c r="B669" t="s">
        <v>1099</v>
      </c>
      <c r="C669" s="46">
        <v>324</v>
      </c>
      <c r="D669" s="46">
        <v>369</v>
      </c>
      <c r="I669" s="33" t="str">
        <f>VLOOKUP(LEFT(J669,7),Measures!K:L,2,FALSE)</f>
        <v>3.02</v>
      </c>
      <c r="J669" s="33" t="str">
        <f t="shared" si="97"/>
        <v>MQE0575 - Patient system entry time is on time</v>
      </c>
      <c r="K669" s="33" t="str">
        <f t="shared" si="98"/>
        <v>Veradigm EHR (formerly Allscripts)</v>
      </c>
      <c r="L669" s="33">
        <f>VLOOKUP(K669,'EHR-Patient Count'!K:M,2,FALSE)</f>
        <v>369</v>
      </c>
      <c r="M669" s="33">
        <f>VLOOKUP(K669,'EHR-Patient Count'!K:M,3,FALSE)</f>
        <v>13</v>
      </c>
      <c r="N669" s="33">
        <f t="shared" si="99"/>
        <v>324</v>
      </c>
      <c r="O669" s="37">
        <f t="shared" si="100"/>
        <v>0.87804878048780488</v>
      </c>
      <c r="P669" s="33" t="str">
        <f>VLOOKUP(LEFT(J669,7),Measures!K:V,12,FALSE)</f>
        <v>GT</v>
      </c>
      <c r="Q669" s="33" t="str">
        <f>VLOOKUP(LEFT(J669,7),Measures!K:W,13,FALSE)</f>
        <v>95%</v>
      </c>
      <c r="R669" s="33" t="b">
        <f t="shared" si="92"/>
        <v>0</v>
      </c>
      <c r="S669" s="33" t="b">
        <f t="shared" si="93"/>
        <v>0</v>
      </c>
      <c r="T669" s="33" t="b">
        <f t="shared" si="94"/>
        <v>0</v>
      </c>
      <c r="U669" s="33" t="str">
        <f t="shared" si="95"/>
        <v>FAIL</v>
      </c>
      <c r="V669" s="33">
        <f>IF(AND(VLOOKUP(I669,Measures!B:I,7,FALSE)="Y",U669="PASS"),'Point Values'!$B$2,0)</f>
        <v>0</v>
      </c>
      <c r="W669" s="33">
        <f>IF(AND(VLOOKUP(I669,Measures!B:I,8,FALSE)="Y",U669="PASS"),'Point Values'!$B$3,0)</f>
        <v>0</v>
      </c>
      <c r="X669" s="33">
        <f>IF(AND(SUM(V669:W669)=0,U669="PASS"),'Point Values'!$B$4,0)</f>
        <v>0</v>
      </c>
      <c r="Y669" s="33">
        <f>IF(AND(SUM(V669:X669)=0,P669="GT",O669&gt;VLOOKUP(I669,'IIS Wide Rates'!G:I,3,FALSE)),'Point Values'!$B$5,IF(AND(SUM(V669:X669)=0,P669="LT",O669&lt;VLOOKUP(I669,'IIS Wide Rates'!G:I,3,FALSE)),'Point Values'!$B$5,0))</f>
        <v>0</v>
      </c>
      <c r="Z669" s="33">
        <f t="shared" si="96"/>
        <v>0</v>
      </c>
    </row>
    <row r="670" spans="1:26" x14ac:dyDescent="0.25">
      <c r="A670" t="s">
        <v>165</v>
      </c>
      <c r="B670" t="s">
        <v>1095</v>
      </c>
      <c r="C670" s="46">
        <v>14</v>
      </c>
      <c r="D670" s="46">
        <v>14</v>
      </c>
      <c r="I670" s="33" t="str">
        <f>VLOOKUP(LEFT(J670,7),Measures!K:L,2,FALSE)</f>
        <v>3.02</v>
      </c>
      <c r="J670" s="33" t="str">
        <f t="shared" si="97"/>
        <v>MQE0575 - Patient system entry time is on time</v>
      </c>
      <c r="K670" s="33" t="str">
        <f t="shared" si="98"/>
        <v>Epic Systems (EpicCare)</v>
      </c>
      <c r="L670" s="33">
        <f>VLOOKUP(K670,'EHR-Patient Count'!K:M,2,FALSE)</f>
        <v>14</v>
      </c>
      <c r="M670" s="33">
        <f>VLOOKUP(K670,'EHR-Patient Count'!K:M,3,FALSE)</f>
        <v>1</v>
      </c>
      <c r="N670" s="33">
        <f t="shared" si="99"/>
        <v>14</v>
      </c>
      <c r="O670" s="37">
        <f t="shared" si="100"/>
        <v>1</v>
      </c>
      <c r="P670" s="33" t="str">
        <f>VLOOKUP(LEFT(J670,7),Measures!K:V,12,FALSE)</f>
        <v>GT</v>
      </c>
      <c r="Q670" s="33" t="str">
        <f>VLOOKUP(LEFT(J670,7),Measures!K:W,13,FALSE)</f>
        <v>95%</v>
      </c>
      <c r="R670" s="33" t="str">
        <f t="shared" si="92"/>
        <v>PASS</v>
      </c>
      <c r="S670" s="33" t="b">
        <f t="shared" si="93"/>
        <v>0</v>
      </c>
      <c r="T670" s="33" t="b">
        <f t="shared" si="94"/>
        <v>0</v>
      </c>
      <c r="U670" s="33" t="str">
        <f t="shared" si="95"/>
        <v>PASS</v>
      </c>
      <c r="V670" s="33">
        <f>IF(AND(VLOOKUP(I670,Measures!B:I,7,FALSE)="Y",U670="PASS"),'Point Values'!$B$2,0)</f>
        <v>0</v>
      </c>
      <c r="W670" s="33">
        <f>IF(AND(VLOOKUP(I670,Measures!B:I,8,FALSE)="Y",U670="PASS"),'Point Values'!$B$3,0)</f>
        <v>0</v>
      </c>
      <c r="X670" s="33">
        <f>IF(AND(SUM(V670:W670)=0,U670="PASS"),'Point Values'!$B$4,0)</f>
        <v>0.5</v>
      </c>
      <c r="Y670" s="33">
        <f>IF(AND(SUM(V670:X670)=0,P670="GT",O670&gt;VLOOKUP(I670,'IIS Wide Rates'!G:I,3,FALSE)),'Point Values'!$B$5,IF(AND(SUM(V670:X670)=0,P670="LT",O670&lt;VLOOKUP(I670,'IIS Wide Rates'!G:I,3,FALSE)),'Point Values'!$B$5,0))</f>
        <v>0</v>
      </c>
      <c r="Z670" s="33">
        <f t="shared" si="96"/>
        <v>0.5</v>
      </c>
    </row>
    <row r="671" spans="1:26" x14ac:dyDescent="0.25">
      <c r="A671" t="s">
        <v>165</v>
      </c>
      <c r="B671" t="s">
        <v>1098</v>
      </c>
      <c r="C671" s="46">
        <v>5</v>
      </c>
      <c r="D671" s="46">
        <v>5</v>
      </c>
      <c r="I671" s="33" t="str">
        <f>VLOOKUP(LEFT(J671,7),Measures!K:L,2,FALSE)</f>
        <v>3.02</v>
      </c>
      <c r="J671" s="33" t="str">
        <f t="shared" si="97"/>
        <v>MQE0575 - Patient system entry time is on time</v>
      </c>
      <c r="K671" s="33" t="str">
        <f t="shared" si="98"/>
        <v>NextGen Enterprise EHR</v>
      </c>
      <c r="L671" s="33">
        <f>VLOOKUP(K671,'EHR-Patient Count'!K:M,2,FALSE)</f>
        <v>5</v>
      </c>
      <c r="M671" s="33">
        <f>VLOOKUP(K671,'EHR-Patient Count'!K:M,3,FALSE)</f>
        <v>2</v>
      </c>
      <c r="N671" s="33">
        <f t="shared" si="99"/>
        <v>5</v>
      </c>
      <c r="O671" s="37">
        <f t="shared" si="100"/>
        <v>1</v>
      </c>
      <c r="P671" s="33" t="str">
        <f>VLOOKUP(LEFT(J671,7),Measures!K:V,12,FALSE)</f>
        <v>GT</v>
      </c>
      <c r="Q671" s="33" t="str">
        <f>VLOOKUP(LEFT(J671,7),Measures!K:W,13,FALSE)</f>
        <v>95%</v>
      </c>
      <c r="R671" s="33" t="str">
        <f t="shared" si="92"/>
        <v>PASS</v>
      </c>
      <c r="S671" s="33" t="b">
        <f t="shared" si="93"/>
        <v>0</v>
      </c>
      <c r="T671" s="33" t="b">
        <f t="shared" si="94"/>
        <v>0</v>
      </c>
      <c r="U671" s="33" t="str">
        <f t="shared" si="95"/>
        <v>PASS</v>
      </c>
      <c r="V671" s="33">
        <f>IF(AND(VLOOKUP(I671,Measures!B:I,7,FALSE)="Y",U671="PASS"),'Point Values'!$B$2,0)</f>
        <v>0</v>
      </c>
      <c r="W671" s="33">
        <f>IF(AND(VLOOKUP(I671,Measures!B:I,8,FALSE)="Y",U671="PASS"),'Point Values'!$B$3,0)</f>
        <v>0</v>
      </c>
      <c r="X671" s="33">
        <f>IF(AND(SUM(V671:W671)=0,U671="PASS"),'Point Values'!$B$4,0)</f>
        <v>0.5</v>
      </c>
      <c r="Y671" s="33">
        <f>IF(AND(SUM(V671:X671)=0,P671="GT",O671&gt;VLOOKUP(I671,'IIS Wide Rates'!G:I,3,FALSE)),'Point Values'!$B$5,IF(AND(SUM(V671:X671)=0,P671="LT",O671&lt;VLOOKUP(I671,'IIS Wide Rates'!G:I,3,FALSE)),'Point Values'!$B$5,0))</f>
        <v>0</v>
      </c>
      <c r="Z671" s="33">
        <f t="shared" si="96"/>
        <v>0.5</v>
      </c>
    </row>
    <row r="672" spans="1:26" x14ac:dyDescent="0.25">
      <c r="A672" t="s">
        <v>165</v>
      </c>
      <c r="B672" t="s">
        <v>1101</v>
      </c>
      <c r="C672" s="46">
        <v>8</v>
      </c>
      <c r="D672" s="46">
        <v>9</v>
      </c>
      <c r="I672" s="33" t="str">
        <f>VLOOKUP(LEFT(J672,7),Measures!K:L,2,FALSE)</f>
        <v>3.02</v>
      </c>
      <c r="J672" s="33" t="str">
        <f t="shared" si="97"/>
        <v>MQE0575 - Patient system entry time is on time</v>
      </c>
      <c r="K672" s="33" t="str">
        <f t="shared" si="98"/>
        <v>Greenway Health (Prime Suite)</v>
      </c>
      <c r="L672" s="33">
        <f>VLOOKUP(K672,'EHR-Patient Count'!K:M,2,FALSE)</f>
        <v>9</v>
      </c>
      <c r="M672" s="33">
        <f>VLOOKUP(K672,'EHR-Patient Count'!K:M,3,FALSE)</f>
        <v>1</v>
      </c>
      <c r="N672" s="33">
        <f t="shared" si="99"/>
        <v>8</v>
      </c>
      <c r="O672" s="37">
        <f t="shared" si="100"/>
        <v>0.88888888888888884</v>
      </c>
      <c r="P672" s="33" t="str">
        <f>VLOOKUP(LEFT(J672,7),Measures!K:V,12,FALSE)</f>
        <v>GT</v>
      </c>
      <c r="Q672" s="33" t="str">
        <f>VLOOKUP(LEFT(J672,7),Measures!K:W,13,FALSE)</f>
        <v>95%</v>
      </c>
      <c r="R672" s="33" t="b">
        <f t="shared" si="92"/>
        <v>0</v>
      </c>
      <c r="S672" s="33" t="b">
        <f t="shared" si="93"/>
        <v>0</v>
      </c>
      <c r="T672" s="33" t="b">
        <f t="shared" si="94"/>
        <v>0</v>
      </c>
      <c r="U672" s="33" t="str">
        <f t="shared" si="95"/>
        <v>FAIL</v>
      </c>
      <c r="V672" s="33">
        <f>IF(AND(VLOOKUP(I672,Measures!B:I,7,FALSE)="Y",U672="PASS"),'Point Values'!$B$2,0)</f>
        <v>0</v>
      </c>
      <c r="W672" s="33">
        <f>IF(AND(VLOOKUP(I672,Measures!B:I,8,FALSE)="Y",U672="PASS"),'Point Values'!$B$3,0)</f>
        <v>0</v>
      </c>
      <c r="X672" s="33">
        <f>IF(AND(SUM(V672:W672)=0,U672="PASS"),'Point Values'!$B$4,0)</f>
        <v>0</v>
      </c>
      <c r="Y672" s="33">
        <f>IF(AND(SUM(V672:X672)=0,P672="GT",O672&gt;VLOOKUP(I672,'IIS Wide Rates'!G:I,3,FALSE)),'Point Values'!$B$5,IF(AND(SUM(V672:X672)=0,P672="LT",O672&lt;VLOOKUP(I672,'IIS Wide Rates'!G:I,3,FALSE)),'Point Values'!$B$5,0))</f>
        <v>0</v>
      </c>
      <c r="Z672" s="33">
        <f t="shared" si="96"/>
        <v>0</v>
      </c>
    </row>
    <row r="673" spans="1:26" x14ac:dyDescent="0.25">
      <c r="A673" t="s">
        <v>165</v>
      </c>
      <c r="B673" t="s">
        <v>1105</v>
      </c>
      <c r="C673" s="46">
        <v>2</v>
      </c>
      <c r="D673" s="46">
        <v>2</v>
      </c>
      <c r="I673" s="33" t="str">
        <f>VLOOKUP(LEFT(J673,7),Measures!K:L,2,FALSE)</f>
        <v>3.02</v>
      </c>
      <c r="J673" s="33" t="str">
        <f t="shared" si="97"/>
        <v>MQE0575 - Patient system entry time is on time</v>
      </c>
      <c r="K673" s="33" t="str">
        <f t="shared" si="98"/>
        <v>CompuGroup Medical (CGM APRIMA)</v>
      </c>
      <c r="L673" s="33">
        <f>VLOOKUP(K673,'EHR-Patient Count'!K:M,2,FALSE)</f>
        <v>2</v>
      </c>
      <c r="M673" s="33">
        <f>VLOOKUP(K673,'EHR-Patient Count'!K:M,3,FALSE)</f>
        <v>1</v>
      </c>
      <c r="N673" s="33">
        <f t="shared" si="99"/>
        <v>2</v>
      </c>
      <c r="O673" s="37">
        <f t="shared" si="100"/>
        <v>1</v>
      </c>
      <c r="P673" s="33" t="str">
        <f>VLOOKUP(LEFT(J673,7),Measures!K:V,12,FALSE)</f>
        <v>GT</v>
      </c>
      <c r="Q673" s="33" t="str">
        <f>VLOOKUP(LEFT(J673,7),Measures!K:W,13,FALSE)</f>
        <v>95%</v>
      </c>
      <c r="R673" s="33" t="str">
        <f t="shared" si="92"/>
        <v>PASS</v>
      </c>
      <c r="S673" s="33" t="b">
        <f t="shared" si="93"/>
        <v>0</v>
      </c>
      <c r="T673" s="33" t="b">
        <f t="shared" si="94"/>
        <v>0</v>
      </c>
      <c r="U673" s="33" t="str">
        <f t="shared" si="95"/>
        <v>PASS</v>
      </c>
      <c r="V673" s="33">
        <f>IF(AND(VLOOKUP(I673,Measures!B:I,7,FALSE)="Y",U673="PASS"),'Point Values'!$B$2,0)</f>
        <v>0</v>
      </c>
      <c r="W673" s="33">
        <f>IF(AND(VLOOKUP(I673,Measures!B:I,8,FALSE)="Y",U673="PASS"),'Point Values'!$B$3,0)</f>
        <v>0</v>
      </c>
      <c r="X673" s="33">
        <f>IF(AND(SUM(V673:W673)=0,U673="PASS"),'Point Values'!$B$4,0)</f>
        <v>0.5</v>
      </c>
      <c r="Y673" s="33">
        <f>IF(AND(SUM(V673:X673)=0,P673="GT",O673&gt;VLOOKUP(I673,'IIS Wide Rates'!G:I,3,FALSE)),'Point Values'!$B$5,IF(AND(SUM(V673:X673)=0,P673="LT",O673&lt;VLOOKUP(I673,'IIS Wide Rates'!G:I,3,FALSE)),'Point Values'!$B$5,0))</f>
        <v>0</v>
      </c>
      <c r="Z673" s="33">
        <f t="shared" si="96"/>
        <v>0.5</v>
      </c>
    </row>
    <row r="674" spans="1:26" x14ac:dyDescent="0.25">
      <c r="A674" t="s">
        <v>167</v>
      </c>
      <c r="B674" t="s">
        <v>52</v>
      </c>
      <c r="C674" s="46">
        <v>16</v>
      </c>
      <c r="D674" s="46">
        <v>537</v>
      </c>
      <c r="I674" s="33" t="str">
        <f>VLOOKUP(LEFT(J674,7),Measures!K:L,2,FALSE)</f>
        <v>3.03</v>
      </c>
      <c r="J674" s="33" t="str">
        <f t="shared" si="97"/>
        <v>MQE0576 - Patient system entry time is late</v>
      </c>
      <c r="K674" s="33" t="str">
        <f t="shared" si="98"/>
        <v>No EHR Specified</v>
      </c>
      <c r="L674" s="33">
        <f>VLOOKUP(K674,'EHR-Patient Count'!K:M,2,FALSE)</f>
        <v>537</v>
      </c>
      <c r="M674" s="33">
        <f>VLOOKUP(K674,'EHR-Patient Count'!K:M,3,FALSE)</f>
        <v>20</v>
      </c>
      <c r="N674" s="33">
        <f t="shared" si="99"/>
        <v>16</v>
      </c>
      <c r="O674" s="37">
        <f t="shared" si="100"/>
        <v>2.9795158286778398E-2</v>
      </c>
      <c r="P674" s="33" t="str">
        <f>VLOOKUP(LEFT(J674,7),Measures!K:V,12,FALSE)</f>
        <v>LT</v>
      </c>
      <c r="Q674" s="33" t="str">
        <f>VLOOKUP(LEFT(J674,7),Measures!K:W,13,FALSE)</f>
        <v xml:space="preserve"> 5%</v>
      </c>
      <c r="R674" s="33" t="b">
        <f t="shared" ref="R674:R737" si="101">IF(AND(P674="GT",O674&gt;1*Q674),"PASS")</f>
        <v>0</v>
      </c>
      <c r="S674" s="33" t="str">
        <f t="shared" ref="S674:S737" si="102">IF(AND(P674="LT",O674&lt;1*Q674),"PASS")</f>
        <v>PASS</v>
      </c>
      <c r="T674" s="33" t="b">
        <f t="shared" ref="T674:T737" si="103">IF(Q674="NA","NA")</f>
        <v>0</v>
      </c>
      <c r="U674" s="33" t="str">
        <f t="shared" ref="U674:U737" si="104">IF(Q674="NA","NA",IF(AND(P674="GT",O674&gt;1*Q674),"PASS",IF(AND(P674="LT",O674&lt;1*Q674),"PASS","FAIL")))</f>
        <v>PASS</v>
      </c>
      <c r="V674" s="33">
        <f>IF(AND(VLOOKUP(I674,Measures!B:I,7,FALSE)="Y",U674="PASS"),'Point Values'!$B$2,0)</f>
        <v>0</v>
      </c>
      <c r="W674" s="33">
        <f>IF(AND(VLOOKUP(I674,Measures!B:I,8,FALSE)="Y",U674="PASS"),'Point Values'!$B$3,0)</f>
        <v>0</v>
      </c>
      <c r="X674" s="33">
        <f>IF(AND(SUM(V674:W674)=0,U674="PASS"),'Point Values'!$B$4,0)</f>
        <v>0.5</v>
      </c>
      <c r="Y674" s="33">
        <f>IF(AND(SUM(V674:X674)=0,P674="GT",O674&gt;VLOOKUP(I674,'IIS Wide Rates'!G:I,3,FALSE)),'Point Values'!$B$5,IF(AND(SUM(V674:X674)=0,P674="LT",O674&lt;VLOOKUP(I674,'IIS Wide Rates'!G:I,3,FALSE)),'Point Values'!$B$5,0))</f>
        <v>0</v>
      </c>
      <c r="Z674" s="33">
        <f t="shared" ref="Z674:Z737" si="105">SUM(V674:Y674)</f>
        <v>0.5</v>
      </c>
    </row>
    <row r="675" spans="1:26" x14ac:dyDescent="0.25">
      <c r="A675" t="s">
        <v>167</v>
      </c>
      <c r="B675" t="s">
        <v>1107</v>
      </c>
      <c r="C675" s="46">
        <v>5</v>
      </c>
      <c r="D675" s="46">
        <v>1995</v>
      </c>
      <c r="I675" s="33" t="str">
        <f>VLOOKUP(LEFT(J675,7),Measures!K:L,2,FALSE)</f>
        <v>3.03</v>
      </c>
      <c r="J675" s="33" t="str">
        <f t="shared" si="97"/>
        <v>MQE0576 - Patient system entry time is late</v>
      </c>
      <c r="K675" s="33" t="str">
        <f t="shared" si="98"/>
        <v>NetSmart MyEvolv</v>
      </c>
      <c r="L675" s="33">
        <f>VLOOKUP(K675,'EHR-Patient Count'!K:M,2,FALSE)</f>
        <v>1995</v>
      </c>
      <c r="M675" s="33">
        <f>VLOOKUP(K675,'EHR-Patient Count'!K:M,3,FALSE)</f>
        <v>8</v>
      </c>
      <c r="N675" s="33">
        <f t="shared" si="99"/>
        <v>5</v>
      </c>
      <c r="O675" s="37">
        <f t="shared" si="100"/>
        <v>2.5062656641604009E-3</v>
      </c>
      <c r="P675" s="33" t="str">
        <f>VLOOKUP(LEFT(J675,7),Measures!K:V,12,FALSE)</f>
        <v>LT</v>
      </c>
      <c r="Q675" s="33" t="str">
        <f>VLOOKUP(LEFT(J675,7),Measures!K:W,13,FALSE)</f>
        <v xml:space="preserve"> 5%</v>
      </c>
      <c r="R675" s="33" t="b">
        <f t="shared" si="101"/>
        <v>0</v>
      </c>
      <c r="S675" s="33" t="str">
        <f t="shared" si="102"/>
        <v>PASS</v>
      </c>
      <c r="T675" s="33" t="b">
        <f t="shared" si="103"/>
        <v>0</v>
      </c>
      <c r="U675" s="33" t="str">
        <f t="shared" si="104"/>
        <v>PASS</v>
      </c>
      <c r="V675" s="33">
        <f>IF(AND(VLOOKUP(I675,Measures!B:I,7,FALSE)="Y",U675="PASS"),'Point Values'!$B$2,0)</f>
        <v>0</v>
      </c>
      <c r="W675" s="33">
        <f>IF(AND(VLOOKUP(I675,Measures!B:I,8,FALSE)="Y",U675="PASS"),'Point Values'!$B$3,0)</f>
        <v>0</v>
      </c>
      <c r="X675" s="33">
        <f>IF(AND(SUM(V675:W675)=0,U675="PASS"),'Point Values'!$B$4,0)</f>
        <v>0.5</v>
      </c>
      <c r="Y675" s="33">
        <f>IF(AND(SUM(V675:X675)=0,P675="GT",O675&gt;VLOOKUP(I675,'IIS Wide Rates'!G:I,3,FALSE)),'Point Values'!$B$5,IF(AND(SUM(V675:X675)=0,P675="LT",O675&lt;VLOOKUP(I675,'IIS Wide Rates'!G:I,3,FALSE)),'Point Values'!$B$5,0))</f>
        <v>0</v>
      </c>
      <c r="Z675" s="33">
        <f t="shared" si="105"/>
        <v>0.5</v>
      </c>
    </row>
    <row r="676" spans="1:26" x14ac:dyDescent="0.25">
      <c r="A676" t="s">
        <v>167</v>
      </c>
      <c r="B676" t="s">
        <v>1104</v>
      </c>
      <c r="C676" s="46">
        <v>92</v>
      </c>
      <c r="D676" s="46">
        <v>18286</v>
      </c>
      <c r="I676" s="33" t="str">
        <f>VLOOKUP(LEFT(J676,7),Measures!K:L,2,FALSE)</f>
        <v>3.03</v>
      </c>
      <c r="J676" s="33" t="str">
        <f t="shared" si="97"/>
        <v>MQE0576 - Patient system entry time is late</v>
      </c>
      <c r="K676" s="33" t="str">
        <f t="shared" si="98"/>
        <v>Azalea Health EHR</v>
      </c>
      <c r="L676" s="33">
        <f>VLOOKUP(K676,'EHR-Patient Count'!K:M,2,FALSE)</f>
        <v>18286</v>
      </c>
      <c r="M676" s="33">
        <f>VLOOKUP(K676,'EHR-Patient Count'!K:M,3,FALSE)</f>
        <v>116</v>
      </c>
      <c r="N676" s="33">
        <f t="shared" si="99"/>
        <v>92</v>
      </c>
      <c r="O676" s="37">
        <f t="shared" si="100"/>
        <v>5.0311713879470634E-3</v>
      </c>
      <c r="P676" s="33" t="str">
        <f>VLOOKUP(LEFT(J676,7),Measures!K:V,12,FALSE)</f>
        <v>LT</v>
      </c>
      <c r="Q676" s="33" t="str">
        <f>VLOOKUP(LEFT(J676,7),Measures!K:W,13,FALSE)</f>
        <v xml:space="preserve"> 5%</v>
      </c>
      <c r="R676" s="33" t="b">
        <f t="shared" si="101"/>
        <v>0</v>
      </c>
      <c r="S676" s="33" t="str">
        <f t="shared" si="102"/>
        <v>PASS</v>
      </c>
      <c r="T676" s="33" t="b">
        <f t="shared" si="103"/>
        <v>0</v>
      </c>
      <c r="U676" s="33" t="str">
        <f t="shared" si="104"/>
        <v>PASS</v>
      </c>
      <c r="V676" s="33">
        <f>IF(AND(VLOOKUP(I676,Measures!B:I,7,FALSE)="Y",U676="PASS"),'Point Values'!$B$2,0)</f>
        <v>0</v>
      </c>
      <c r="W676" s="33">
        <f>IF(AND(VLOOKUP(I676,Measures!B:I,8,FALSE)="Y",U676="PASS"),'Point Values'!$B$3,0)</f>
        <v>0</v>
      </c>
      <c r="X676" s="33">
        <f>IF(AND(SUM(V676:W676)=0,U676="PASS"),'Point Values'!$B$4,0)</f>
        <v>0.5</v>
      </c>
      <c r="Y676" s="33">
        <f>IF(AND(SUM(V676:X676)=0,P676="GT",O676&gt;VLOOKUP(I676,'IIS Wide Rates'!G:I,3,FALSE)),'Point Values'!$B$5,IF(AND(SUM(V676:X676)=0,P676="LT",O676&lt;VLOOKUP(I676,'IIS Wide Rates'!G:I,3,FALSE)),'Point Values'!$B$5,0))</f>
        <v>0</v>
      </c>
      <c r="Z676" s="33">
        <f t="shared" si="105"/>
        <v>0.5</v>
      </c>
    </row>
    <row r="677" spans="1:26" x14ac:dyDescent="0.25">
      <c r="A677" t="s">
        <v>167</v>
      </c>
      <c r="B677" t="s">
        <v>1102</v>
      </c>
      <c r="C677" s="46">
        <v>1</v>
      </c>
      <c r="D677" s="46">
        <v>2221</v>
      </c>
      <c r="I677" s="33" t="str">
        <f>VLOOKUP(LEFT(J677,7),Measures!K:L,2,FALSE)</f>
        <v>3.03</v>
      </c>
      <c r="J677" s="33" t="str">
        <f t="shared" si="97"/>
        <v>MQE0576 - Patient system entry time is late</v>
      </c>
      <c r="K677" s="33" t="str">
        <f t="shared" si="98"/>
        <v>AdvancedMD EHR</v>
      </c>
      <c r="L677" s="33">
        <f>VLOOKUP(K677,'EHR-Patient Count'!K:M,2,FALSE)</f>
        <v>2221</v>
      </c>
      <c r="M677" s="33">
        <f>VLOOKUP(K677,'EHR-Patient Count'!K:M,3,FALSE)</f>
        <v>8</v>
      </c>
      <c r="N677" s="33">
        <f t="shared" si="99"/>
        <v>1</v>
      </c>
      <c r="O677" s="37">
        <f t="shared" si="100"/>
        <v>4.5024763619990995E-4</v>
      </c>
      <c r="P677" s="33" t="str">
        <f>VLOOKUP(LEFT(J677,7),Measures!K:V,12,FALSE)</f>
        <v>LT</v>
      </c>
      <c r="Q677" s="33" t="str">
        <f>VLOOKUP(LEFT(J677,7),Measures!K:W,13,FALSE)</f>
        <v xml:space="preserve"> 5%</v>
      </c>
      <c r="R677" s="33" t="b">
        <f t="shared" si="101"/>
        <v>0</v>
      </c>
      <c r="S677" s="33" t="str">
        <f t="shared" si="102"/>
        <v>PASS</v>
      </c>
      <c r="T677" s="33" t="b">
        <f t="shared" si="103"/>
        <v>0</v>
      </c>
      <c r="U677" s="33" t="str">
        <f t="shared" si="104"/>
        <v>PASS</v>
      </c>
      <c r="V677" s="33">
        <f>IF(AND(VLOOKUP(I677,Measures!B:I,7,FALSE)="Y",U677="PASS"),'Point Values'!$B$2,0)</f>
        <v>0</v>
      </c>
      <c r="W677" s="33">
        <f>IF(AND(VLOOKUP(I677,Measures!B:I,8,FALSE)="Y",U677="PASS"),'Point Values'!$B$3,0)</f>
        <v>0</v>
      </c>
      <c r="X677" s="33">
        <f>IF(AND(SUM(V677:W677)=0,U677="PASS"),'Point Values'!$B$4,0)</f>
        <v>0.5</v>
      </c>
      <c r="Y677" s="33">
        <f>IF(AND(SUM(V677:X677)=0,P677="GT",O677&gt;VLOOKUP(I677,'IIS Wide Rates'!G:I,3,FALSE)),'Point Values'!$B$5,IF(AND(SUM(V677:X677)=0,P677="LT",O677&lt;VLOOKUP(I677,'IIS Wide Rates'!G:I,3,FALSE)),'Point Values'!$B$5,0))</f>
        <v>0</v>
      </c>
      <c r="Z677" s="33">
        <f t="shared" si="105"/>
        <v>0.5</v>
      </c>
    </row>
    <row r="678" spans="1:26" x14ac:dyDescent="0.25">
      <c r="A678" t="s">
        <v>167</v>
      </c>
      <c r="B678" t="s">
        <v>1097</v>
      </c>
      <c r="C678" s="46">
        <v>44</v>
      </c>
      <c r="D678" s="46">
        <v>3490</v>
      </c>
      <c r="I678" s="33" t="str">
        <f>VLOOKUP(LEFT(J678,7),Measures!K:L,2,FALSE)</f>
        <v>3.03</v>
      </c>
      <c r="J678" s="33" t="str">
        <f t="shared" si="97"/>
        <v>MQE0576 - Patient system entry time is late</v>
      </c>
      <c r="K678" s="33" t="str">
        <f t="shared" si="98"/>
        <v>eClinicalWorks V12</v>
      </c>
      <c r="L678" s="33">
        <f>VLOOKUP(K678,'EHR-Patient Count'!K:M,2,FALSE)</f>
        <v>3490</v>
      </c>
      <c r="M678" s="33">
        <f>VLOOKUP(K678,'EHR-Patient Count'!K:M,3,FALSE)</f>
        <v>13</v>
      </c>
      <c r="N678" s="33">
        <f t="shared" si="99"/>
        <v>44</v>
      </c>
      <c r="O678" s="37">
        <f t="shared" si="100"/>
        <v>1.2607449856733524E-2</v>
      </c>
      <c r="P678" s="33" t="str">
        <f>VLOOKUP(LEFT(J678,7),Measures!K:V,12,FALSE)</f>
        <v>LT</v>
      </c>
      <c r="Q678" s="33" t="str">
        <f>VLOOKUP(LEFT(J678,7),Measures!K:W,13,FALSE)</f>
        <v xml:space="preserve"> 5%</v>
      </c>
      <c r="R678" s="33" t="b">
        <f t="shared" si="101"/>
        <v>0</v>
      </c>
      <c r="S678" s="33" t="str">
        <f t="shared" si="102"/>
        <v>PASS</v>
      </c>
      <c r="T678" s="33" t="b">
        <f t="shared" si="103"/>
        <v>0</v>
      </c>
      <c r="U678" s="33" t="str">
        <f t="shared" si="104"/>
        <v>PASS</v>
      </c>
      <c r="V678" s="33">
        <f>IF(AND(VLOOKUP(I678,Measures!B:I,7,FALSE)="Y",U678="PASS"),'Point Values'!$B$2,0)</f>
        <v>0</v>
      </c>
      <c r="W678" s="33">
        <f>IF(AND(VLOOKUP(I678,Measures!B:I,8,FALSE)="Y",U678="PASS"),'Point Values'!$B$3,0)</f>
        <v>0</v>
      </c>
      <c r="X678" s="33">
        <f>IF(AND(SUM(V678:W678)=0,U678="PASS"),'Point Values'!$B$4,0)</f>
        <v>0.5</v>
      </c>
      <c r="Y678" s="33">
        <f>IF(AND(SUM(V678:X678)=0,P678="GT",O678&gt;VLOOKUP(I678,'IIS Wide Rates'!G:I,3,FALSE)),'Point Values'!$B$5,IF(AND(SUM(V678:X678)=0,P678="LT",O678&lt;VLOOKUP(I678,'IIS Wide Rates'!G:I,3,FALSE)),'Point Values'!$B$5,0))</f>
        <v>0</v>
      </c>
      <c r="Z678" s="33">
        <f t="shared" si="105"/>
        <v>0.5</v>
      </c>
    </row>
    <row r="679" spans="1:26" x14ac:dyDescent="0.25">
      <c r="A679" t="s">
        <v>167</v>
      </c>
      <c r="B679" t="s">
        <v>1106</v>
      </c>
      <c r="C679" s="46">
        <v>6</v>
      </c>
      <c r="D679" s="46">
        <v>552</v>
      </c>
      <c r="I679" s="33" t="str">
        <f>VLOOKUP(LEFT(J679,7),Measures!K:L,2,FALSE)</f>
        <v>3.03</v>
      </c>
      <c r="J679" s="33" t="str">
        <f t="shared" si="97"/>
        <v>MQE0576 - Patient system entry time is late</v>
      </c>
      <c r="K679" s="33" t="str">
        <f t="shared" si="98"/>
        <v>Experity EHR</v>
      </c>
      <c r="L679" s="33">
        <f>VLOOKUP(K679,'EHR-Patient Count'!K:M,2,FALSE)</f>
        <v>552</v>
      </c>
      <c r="M679" s="33">
        <f>VLOOKUP(K679,'EHR-Patient Count'!K:M,3,FALSE)</f>
        <v>5</v>
      </c>
      <c r="N679" s="33">
        <f t="shared" si="99"/>
        <v>6</v>
      </c>
      <c r="O679" s="37">
        <f t="shared" si="100"/>
        <v>1.0869565217391304E-2</v>
      </c>
      <c r="P679" s="33" t="str">
        <f>VLOOKUP(LEFT(J679,7),Measures!K:V,12,FALSE)</f>
        <v>LT</v>
      </c>
      <c r="Q679" s="33" t="str">
        <f>VLOOKUP(LEFT(J679,7),Measures!K:W,13,FALSE)</f>
        <v xml:space="preserve"> 5%</v>
      </c>
      <c r="R679" s="33" t="b">
        <f t="shared" si="101"/>
        <v>0</v>
      </c>
      <c r="S679" s="33" t="str">
        <f t="shared" si="102"/>
        <v>PASS</v>
      </c>
      <c r="T679" s="33" t="b">
        <f t="shared" si="103"/>
        <v>0</v>
      </c>
      <c r="U679" s="33" t="str">
        <f t="shared" si="104"/>
        <v>PASS</v>
      </c>
      <c r="V679" s="33">
        <f>IF(AND(VLOOKUP(I679,Measures!B:I,7,FALSE)="Y",U679="PASS"),'Point Values'!$B$2,0)</f>
        <v>0</v>
      </c>
      <c r="W679" s="33">
        <f>IF(AND(VLOOKUP(I679,Measures!B:I,8,FALSE)="Y",U679="PASS"),'Point Values'!$B$3,0)</f>
        <v>0</v>
      </c>
      <c r="X679" s="33">
        <f>IF(AND(SUM(V679:W679)=0,U679="PASS"),'Point Values'!$B$4,0)</f>
        <v>0.5</v>
      </c>
      <c r="Y679" s="33">
        <f>IF(AND(SUM(V679:X679)=0,P679="GT",O679&gt;VLOOKUP(I679,'IIS Wide Rates'!G:I,3,FALSE)),'Point Values'!$B$5,IF(AND(SUM(V679:X679)=0,P679="LT",O679&lt;VLOOKUP(I679,'IIS Wide Rates'!G:I,3,FALSE)),'Point Values'!$B$5,0))</f>
        <v>0</v>
      </c>
      <c r="Z679" s="33">
        <f t="shared" si="105"/>
        <v>0.5</v>
      </c>
    </row>
    <row r="680" spans="1:26" x14ac:dyDescent="0.25">
      <c r="A680" t="s">
        <v>167</v>
      </c>
      <c r="B680" t="s">
        <v>1109</v>
      </c>
      <c r="C680" s="46">
        <v>0</v>
      </c>
      <c r="D680" s="46">
        <v>85</v>
      </c>
      <c r="I680" s="33" t="str">
        <f>VLOOKUP(LEFT(J680,7),Measures!K:L,2,FALSE)</f>
        <v>3.03</v>
      </c>
      <c r="J680" s="33" t="str">
        <f t="shared" si="97"/>
        <v>MQE0576 - Patient system entry time is late</v>
      </c>
      <c r="K680" s="33" t="str">
        <f t="shared" si="98"/>
        <v>OpenEMR (Open Source)</v>
      </c>
      <c r="L680" s="33">
        <f>VLOOKUP(K680,'EHR-Patient Count'!K:M,2,FALSE)</f>
        <v>85</v>
      </c>
      <c r="M680" s="33">
        <f>VLOOKUP(K680,'EHR-Patient Count'!K:M,3,FALSE)</f>
        <v>4</v>
      </c>
      <c r="N680" s="33">
        <f t="shared" si="99"/>
        <v>0</v>
      </c>
      <c r="O680" s="37">
        <f t="shared" si="100"/>
        <v>0</v>
      </c>
      <c r="P680" s="33" t="str">
        <f>VLOOKUP(LEFT(J680,7),Measures!K:V,12,FALSE)</f>
        <v>LT</v>
      </c>
      <c r="Q680" s="33" t="str">
        <f>VLOOKUP(LEFT(J680,7),Measures!K:W,13,FALSE)</f>
        <v xml:space="preserve"> 5%</v>
      </c>
      <c r="R680" s="33" t="b">
        <f t="shared" si="101"/>
        <v>0</v>
      </c>
      <c r="S680" s="33" t="str">
        <f t="shared" si="102"/>
        <v>PASS</v>
      </c>
      <c r="T680" s="33" t="b">
        <f t="shared" si="103"/>
        <v>0</v>
      </c>
      <c r="U680" s="33" t="str">
        <f t="shared" si="104"/>
        <v>PASS</v>
      </c>
      <c r="V680" s="33">
        <f>IF(AND(VLOOKUP(I680,Measures!B:I,7,FALSE)="Y",U680="PASS"),'Point Values'!$B$2,0)</f>
        <v>0</v>
      </c>
      <c r="W680" s="33">
        <f>IF(AND(VLOOKUP(I680,Measures!B:I,8,FALSE)="Y",U680="PASS"),'Point Values'!$B$3,0)</f>
        <v>0</v>
      </c>
      <c r="X680" s="33">
        <f>IF(AND(SUM(V680:W680)=0,U680="PASS"),'Point Values'!$B$4,0)</f>
        <v>0.5</v>
      </c>
      <c r="Y680" s="33">
        <f>IF(AND(SUM(V680:X680)=0,P680="GT",O680&gt;VLOOKUP(I680,'IIS Wide Rates'!G:I,3,FALSE)),'Point Values'!$B$5,IF(AND(SUM(V680:X680)=0,P680="LT",O680&lt;VLOOKUP(I680,'IIS Wide Rates'!G:I,3,FALSE)),'Point Values'!$B$5,0))</f>
        <v>0</v>
      </c>
      <c r="Z680" s="33">
        <f t="shared" si="105"/>
        <v>0.5</v>
      </c>
    </row>
    <row r="681" spans="1:26" x14ac:dyDescent="0.25">
      <c r="A681" t="s">
        <v>167</v>
      </c>
      <c r="B681" t="s">
        <v>1096</v>
      </c>
      <c r="C681" s="46">
        <v>27</v>
      </c>
      <c r="D681" s="46">
        <v>3619</v>
      </c>
      <c r="I681" s="33" t="str">
        <f>VLOOKUP(LEFT(J681,7),Measures!K:L,2,FALSE)</f>
        <v>3.03</v>
      </c>
      <c r="J681" s="33" t="str">
        <f t="shared" si="97"/>
        <v>MQE0576 - Patient system entry time is late</v>
      </c>
      <c r="K681" s="33" t="str">
        <f t="shared" si="98"/>
        <v>Athems Clinicals</v>
      </c>
      <c r="L681" s="33">
        <f>VLOOKUP(K681,'EHR-Patient Count'!K:M,2,FALSE)</f>
        <v>3619</v>
      </c>
      <c r="M681" s="33">
        <f>VLOOKUP(K681,'EHR-Patient Count'!K:M,3,FALSE)</f>
        <v>8</v>
      </c>
      <c r="N681" s="33">
        <f t="shared" si="99"/>
        <v>27</v>
      </c>
      <c r="O681" s="37">
        <f t="shared" si="100"/>
        <v>7.460624481901078E-3</v>
      </c>
      <c r="P681" s="33" t="str">
        <f>VLOOKUP(LEFT(J681,7),Measures!K:V,12,FALSE)</f>
        <v>LT</v>
      </c>
      <c r="Q681" s="33" t="str">
        <f>VLOOKUP(LEFT(J681,7),Measures!K:W,13,FALSE)</f>
        <v xml:space="preserve"> 5%</v>
      </c>
      <c r="R681" s="33" t="b">
        <f t="shared" si="101"/>
        <v>0</v>
      </c>
      <c r="S681" s="33" t="str">
        <f t="shared" si="102"/>
        <v>PASS</v>
      </c>
      <c r="T681" s="33" t="b">
        <f t="shared" si="103"/>
        <v>0</v>
      </c>
      <c r="U681" s="33" t="str">
        <f t="shared" si="104"/>
        <v>PASS</v>
      </c>
      <c r="V681" s="33">
        <f>IF(AND(VLOOKUP(I681,Measures!B:I,7,FALSE)="Y",U681="PASS"),'Point Values'!$B$2,0)</f>
        <v>0</v>
      </c>
      <c r="W681" s="33">
        <f>IF(AND(VLOOKUP(I681,Measures!B:I,8,FALSE)="Y",U681="PASS"),'Point Values'!$B$3,0)</f>
        <v>0</v>
      </c>
      <c r="X681" s="33">
        <f>IF(AND(SUM(V681:W681)=0,U681="PASS"),'Point Values'!$B$4,0)</f>
        <v>0.5</v>
      </c>
      <c r="Y681" s="33">
        <f>IF(AND(SUM(V681:X681)=0,P681="GT",O681&gt;VLOOKUP(I681,'IIS Wide Rates'!G:I,3,FALSE)),'Point Values'!$B$5,IF(AND(SUM(V681:X681)=0,P681="LT",O681&lt;VLOOKUP(I681,'IIS Wide Rates'!G:I,3,FALSE)),'Point Values'!$B$5,0))</f>
        <v>0</v>
      </c>
      <c r="Z681" s="33">
        <f t="shared" si="105"/>
        <v>0.5</v>
      </c>
    </row>
    <row r="682" spans="1:26" x14ac:dyDescent="0.25">
      <c r="A682" t="s">
        <v>167</v>
      </c>
      <c r="B682" t="s">
        <v>1100</v>
      </c>
      <c r="C682" s="46">
        <v>0</v>
      </c>
      <c r="D682" s="46">
        <v>104</v>
      </c>
      <c r="I682" s="33" t="str">
        <f>VLOOKUP(LEFT(J682,7),Measures!K:L,2,FALSE)</f>
        <v>3.03</v>
      </c>
      <c r="J682" s="33" t="str">
        <f t="shared" si="97"/>
        <v>MQE0576 - Patient system entry time is late</v>
      </c>
      <c r="K682" s="33" t="str">
        <f t="shared" si="98"/>
        <v>MEDITECH Expanse</v>
      </c>
      <c r="L682" s="33">
        <f>VLOOKUP(K682,'EHR-Patient Count'!K:M,2,FALSE)</f>
        <v>104</v>
      </c>
      <c r="M682" s="33">
        <f>VLOOKUP(K682,'EHR-Patient Count'!K:M,3,FALSE)</f>
        <v>3</v>
      </c>
      <c r="N682" s="33">
        <f t="shared" si="99"/>
        <v>0</v>
      </c>
      <c r="O682" s="37">
        <f t="shared" si="100"/>
        <v>0</v>
      </c>
      <c r="P682" s="33" t="str">
        <f>VLOOKUP(LEFT(J682,7),Measures!K:V,12,FALSE)</f>
        <v>LT</v>
      </c>
      <c r="Q682" s="33" t="str">
        <f>VLOOKUP(LEFT(J682,7),Measures!K:W,13,FALSE)</f>
        <v xml:space="preserve"> 5%</v>
      </c>
      <c r="R682" s="33" t="b">
        <f t="shared" si="101"/>
        <v>0</v>
      </c>
      <c r="S682" s="33" t="str">
        <f t="shared" si="102"/>
        <v>PASS</v>
      </c>
      <c r="T682" s="33" t="b">
        <f t="shared" si="103"/>
        <v>0</v>
      </c>
      <c r="U682" s="33" t="str">
        <f t="shared" si="104"/>
        <v>PASS</v>
      </c>
      <c r="V682" s="33">
        <f>IF(AND(VLOOKUP(I682,Measures!B:I,7,FALSE)="Y",U682="PASS"),'Point Values'!$B$2,0)</f>
        <v>0</v>
      </c>
      <c r="W682" s="33">
        <f>IF(AND(VLOOKUP(I682,Measures!B:I,8,FALSE)="Y",U682="PASS"),'Point Values'!$B$3,0)</f>
        <v>0</v>
      </c>
      <c r="X682" s="33">
        <f>IF(AND(SUM(V682:W682)=0,U682="PASS"),'Point Values'!$B$4,0)</f>
        <v>0.5</v>
      </c>
      <c r="Y682" s="33">
        <f>IF(AND(SUM(V682:X682)=0,P682="GT",O682&gt;VLOOKUP(I682,'IIS Wide Rates'!G:I,3,FALSE)),'Point Values'!$B$5,IF(AND(SUM(V682:X682)=0,P682="LT",O682&lt;VLOOKUP(I682,'IIS Wide Rates'!G:I,3,FALSE)),'Point Values'!$B$5,0))</f>
        <v>0</v>
      </c>
      <c r="Z682" s="33">
        <f t="shared" si="105"/>
        <v>0.5</v>
      </c>
    </row>
    <row r="683" spans="1:26" x14ac:dyDescent="0.25">
      <c r="A683" t="s">
        <v>167</v>
      </c>
      <c r="B683" t="s">
        <v>1103</v>
      </c>
      <c r="C683" s="46">
        <v>0</v>
      </c>
      <c r="D683" s="46">
        <v>146</v>
      </c>
      <c r="I683" s="33" t="str">
        <f>VLOOKUP(LEFT(J683,7),Measures!K:L,2,FALSE)</f>
        <v>3.03</v>
      </c>
      <c r="J683" s="33" t="str">
        <f t="shared" si="97"/>
        <v>MQE0576 - Patient system entry time is late</v>
      </c>
      <c r="K683" s="33" t="str">
        <f t="shared" si="98"/>
        <v>DrChrono EHR</v>
      </c>
      <c r="L683" s="33">
        <f>VLOOKUP(K683,'EHR-Patient Count'!K:M,2,FALSE)</f>
        <v>146</v>
      </c>
      <c r="M683" s="33">
        <f>VLOOKUP(K683,'EHR-Patient Count'!K:M,3,FALSE)</f>
        <v>3</v>
      </c>
      <c r="N683" s="33">
        <f t="shared" si="99"/>
        <v>0</v>
      </c>
      <c r="O683" s="37">
        <f t="shared" si="100"/>
        <v>0</v>
      </c>
      <c r="P683" s="33" t="str">
        <f>VLOOKUP(LEFT(J683,7),Measures!K:V,12,FALSE)</f>
        <v>LT</v>
      </c>
      <c r="Q683" s="33" t="str">
        <f>VLOOKUP(LEFT(J683,7),Measures!K:W,13,FALSE)</f>
        <v xml:space="preserve"> 5%</v>
      </c>
      <c r="R683" s="33" t="b">
        <f t="shared" si="101"/>
        <v>0</v>
      </c>
      <c r="S683" s="33" t="str">
        <f t="shared" si="102"/>
        <v>PASS</v>
      </c>
      <c r="T683" s="33" t="b">
        <f t="shared" si="103"/>
        <v>0</v>
      </c>
      <c r="U683" s="33" t="str">
        <f t="shared" si="104"/>
        <v>PASS</v>
      </c>
      <c r="V683" s="33">
        <f>IF(AND(VLOOKUP(I683,Measures!B:I,7,FALSE)="Y",U683="PASS"),'Point Values'!$B$2,0)</f>
        <v>0</v>
      </c>
      <c r="W683" s="33">
        <f>IF(AND(VLOOKUP(I683,Measures!B:I,8,FALSE)="Y",U683="PASS"),'Point Values'!$B$3,0)</f>
        <v>0</v>
      </c>
      <c r="X683" s="33">
        <f>IF(AND(SUM(V683:W683)=0,U683="PASS"),'Point Values'!$B$4,0)</f>
        <v>0.5</v>
      </c>
      <c r="Y683" s="33">
        <f>IF(AND(SUM(V683:X683)=0,P683="GT",O683&gt;VLOOKUP(I683,'IIS Wide Rates'!G:I,3,FALSE)),'Point Values'!$B$5,IF(AND(SUM(V683:X683)=0,P683="LT",O683&lt;VLOOKUP(I683,'IIS Wide Rates'!G:I,3,FALSE)),'Point Values'!$B$5,0))</f>
        <v>0</v>
      </c>
      <c r="Z683" s="33">
        <f t="shared" si="105"/>
        <v>0.5</v>
      </c>
    </row>
    <row r="684" spans="1:26" x14ac:dyDescent="0.25">
      <c r="A684" t="s">
        <v>167</v>
      </c>
      <c r="B684" t="s">
        <v>1108</v>
      </c>
      <c r="C684" s="46">
        <v>1</v>
      </c>
      <c r="D684" s="46">
        <v>55</v>
      </c>
      <c r="I684" s="33" t="str">
        <f>VLOOKUP(LEFT(J684,7),Measures!K:L,2,FALSE)</f>
        <v>3.03</v>
      </c>
      <c r="J684" s="33" t="str">
        <f t="shared" si="97"/>
        <v>MQE0576 - Patient system entry time is late</v>
      </c>
      <c r="K684" s="33" t="str">
        <f t="shared" si="98"/>
        <v>MatrixCare EHR</v>
      </c>
      <c r="L684" s="33">
        <f>VLOOKUP(K684,'EHR-Patient Count'!K:M,2,FALSE)</f>
        <v>55</v>
      </c>
      <c r="M684" s="33">
        <f>VLOOKUP(K684,'EHR-Patient Count'!K:M,3,FALSE)</f>
        <v>5</v>
      </c>
      <c r="N684" s="33">
        <f t="shared" si="99"/>
        <v>1</v>
      </c>
      <c r="O684" s="37">
        <f t="shared" si="100"/>
        <v>1.8181818181818181E-2</v>
      </c>
      <c r="P684" s="33" t="str">
        <f>VLOOKUP(LEFT(J684,7),Measures!K:V,12,FALSE)</f>
        <v>LT</v>
      </c>
      <c r="Q684" s="33" t="str">
        <f>VLOOKUP(LEFT(J684,7),Measures!K:W,13,FALSE)</f>
        <v xml:space="preserve"> 5%</v>
      </c>
      <c r="R684" s="33" t="b">
        <f t="shared" si="101"/>
        <v>0</v>
      </c>
      <c r="S684" s="33" t="str">
        <f t="shared" si="102"/>
        <v>PASS</v>
      </c>
      <c r="T684" s="33" t="b">
        <f t="shared" si="103"/>
        <v>0</v>
      </c>
      <c r="U684" s="33" t="str">
        <f t="shared" si="104"/>
        <v>PASS</v>
      </c>
      <c r="V684" s="33">
        <f>IF(AND(VLOOKUP(I684,Measures!B:I,7,FALSE)="Y",U684="PASS"),'Point Values'!$B$2,0)</f>
        <v>0</v>
      </c>
      <c r="W684" s="33">
        <f>IF(AND(VLOOKUP(I684,Measures!B:I,8,FALSE)="Y",U684="PASS"),'Point Values'!$B$3,0)</f>
        <v>0</v>
      </c>
      <c r="X684" s="33">
        <f>IF(AND(SUM(V684:W684)=0,U684="PASS"),'Point Values'!$B$4,0)</f>
        <v>0.5</v>
      </c>
      <c r="Y684" s="33">
        <f>IF(AND(SUM(V684:X684)=0,P684="GT",O684&gt;VLOOKUP(I684,'IIS Wide Rates'!G:I,3,FALSE)),'Point Values'!$B$5,IF(AND(SUM(V684:X684)=0,P684="LT",O684&lt;VLOOKUP(I684,'IIS Wide Rates'!G:I,3,FALSE)),'Point Values'!$B$5,0))</f>
        <v>0</v>
      </c>
      <c r="Z684" s="33">
        <f t="shared" si="105"/>
        <v>0.5</v>
      </c>
    </row>
    <row r="685" spans="1:26" x14ac:dyDescent="0.25">
      <c r="A685" t="s">
        <v>167</v>
      </c>
      <c r="B685" t="s">
        <v>1099</v>
      </c>
      <c r="C685" s="46">
        <v>4</v>
      </c>
      <c r="D685" s="46">
        <v>369</v>
      </c>
      <c r="I685" s="33" t="str">
        <f>VLOOKUP(LEFT(J685,7),Measures!K:L,2,FALSE)</f>
        <v>3.03</v>
      </c>
      <c r="J685" s="33" t="str">
        <f t="shared" si="97"/>
        <v>MQE0576 - Patient system entry time is late</v>
      </c>
      <c r="K685" s="33" t="str">
        <f t="shared" si="98"/>
        <v>Veradigm EHR (formerly Allscripts)</v>
      </c>
      <c r="L685" s="33">
        <f>VLOOKUP(K685,'EHR-Patient Count'!K:M,2,FALSE)</f>
        <v>369</v>
      </c>
      <c r="M685" s="33">
        <f>VLOOKUP(K685,'EHR-Patient Count'!K:M,3,FALSE)</f>
        <v>13</v>
      </c>
      <c r="N685" s="33">
        <f t="shared" si="99"/>
        <v>4</v>
      </c>
      <c r="O685" s="37">
        <f t="shared" si="100"/>
        <v>1.0840108401084011E-2</v>
      </c>
      <c r="P685" s="33" t="str">
        <f>VLOOKUP(LEFT(J685,7),Measures!K:V,12,FALSE)</f>
        <v>LT</v>
      </c>
      <c r="Q685" s="33" t="str">
        <f>VLOOKUP(LEFT(J685,7),Measures!K:W,13,FALSE)</f>
        <v xml:space="preserve"> 5%</v>
      </c>
      <c r="R685" s="33" t="b">
        <f t="shared" si="101"/>
        <v>0</v>
      </c>
      <c r="S685" s="33" t="str">
        <f t="shared" si="102"/>
        <v>PASS</v>
      </c>
      <c r="T685" s="33" t="b">
        <f t="shared" si="103"/>
        <v>0</v>
      </c>
      <c r="U685" s="33" t="str">
        <f t="shared" si="104"/>
        <v>PASS</v>
      </c>
      <c r="V685" s="33">
        <f>IF(AND(VLOOKUP(I685,Measures!B:I,7,FALSE)="Y",U685="PASS"),'Point Values'!$B$2,0)</f>
        <v>0</v>
      </c>
      <c r="W685" s="33">
        <f>IF(AND(VLOOKUP(I685,Measures!B:I,8,FALSE)="Y",U685="PASS"),'Point Values'!$B$3,0)</f>
        <v>0</v>
      </c>
      <c r="X685" s="33">
        <f>IF(AND(SUM(V685:W685)=0,U685="PASS"),'Point Values'!$B$4,0)</f>
        <v>0.5</v>
      </c>
      <c r="Y685" s="33">
        <f>IF(AND(SUM(V685:X685)=0,P685="GT",O685&gt;VLOOKUP(I685,'IIS Wide Rates'!G:I,3,FALSE)),'Point Values'!$B$5,IF(AND(SUM(V685:X685)=0,P685="LT",O685&lt;VLOOKUP(I685,'IIS Wide Rates'!G:I,3,FALSE)),'Point Values'!$B$5,0))</f>
        <v>0</v>
      </c>
      <c r="Z685" s="33">
        <f t="shared" si="105"/>
        <v>0.5</v>
      </c>
    </row>
    <row r="686" spans="1:26" x14ac:dyDescent="0.25">
      <c r="A686" t="s">
        <v>167</v>
      </c>
      <c r="B686" t="s">
        <v>1095</v>
      </c>
      <c r="C686" s="46">
        <v>0</v>
      </c>
      <c r="D686" s="46">
        <v>14</v>
      </c>
      <c r="I686" s="33" t="str">
        <f>VLOOKUP(LEFT(J686,7),Measures!K:L,2,FALSE)</f>
        <v>3.03</v>
      </c>
      <c r="J686" s="33" t="str">
        <f t="shared" si="97"/>
        <v>MQE0576 - Patient system entry time is late</v>
      </c>
      <c r="K686" s="33" t="str">
        <f t="shared" si="98"/>
        <v>Epic Systems (EpicCare)</v>
      </c>
      <c r="L686" s="33">
        <f>VLOOKUP(K686,'EHR-Patient Count'!K:M,2,FALSE)</f>
        <v>14</v>
      </c>
      <c r="M686" s="33">
        <f>VLOOKUP(K686,'EHR-Patient Count'!K:M,3,FALSE)</f>
        <v>1</v>
      </c>
      <c r="N686" s="33">
        <f t="shared" si="99"/>
        <v>0</v>
      </c>
      <c r="O686" s="37">
        <f t="shared" si="100"/>
        <v>0</v>
      </c>
      <c r="P686" s="33" t="str">
        <f>VLOOKUP(LEFT(J686,7),Measures!K:V,12,FALSE)</f>
        <v>LT</v>
      </c>
      <c r="Q686" s="33" t="str">
        <f>VLOOKUP(LEFT(J686,7),Measures!K:W,13,FALSE)</f>
        <v xml:space="preserve"> 5%</v>
      </c>
      <c r="R686" s="33" t="b">
        <f t="shared" si="101"/>
        <v>0</v>
      </c>
      <c r="S686" s="33" t="str">
        <f t="shared" si="102"/>
        <v>PASS</v>
      </c>
      <c r="T686" s="33" t="b">
        <f t="shared" si="103"/>
        <v>0</v>
      </c>
      <c r="U686" s="33" t="str">
        <f t="shared" si="104"/>
        <v>PASS</v>
      </c>
      <c r="V686" s="33">
        <f>IF(AND(VLOOKUP(I686,Measures!B:I,7,FALSE)="Y",U686="PASS"),'Point Values'!$B$2,0)</f>
        <v>0</v>
      </c>
      <c r="W686" s="33">
        <f>IF(AND(VLOOKUP(I686,Measures!B:I,8,FALSE)="Y",U686="PASS"),'Point Values'!$B$3,0)</f>
        <v>0</v>
      </c>
      <c r="X686" s="33">
        <f>IF(AND(SUM(V686:W686)=0,U686="PASS"),'Point Values'!$B$4,0)</f>
        <v>0.5</v>
      </c>
      <c r="Y686" s="33">
        <f>IF(AND(SUM(V686:X686)=0,P686="GT",O686&gt;VLOOKUP(I686,'IIS Wide Rates'!G:I,3,FALSE)),'Point Values'!$B$5,IF(AND(SUM(V686:X686)=0,P686="LT",O686&lt;VLOOKUP(I686,'IIS Wide Rates'!G:I,3,FALSE)),'Point Values'!$B$5,0))</f>
        <v>0</v>
      </c>
      <c r="Z686" s="33">
        <f t="shared" si="105"/>
        <v>0.5</v>
      </c>
    </row>
    <row r="687" spans="1:26" x14ac:dyDescent="0.25">
      <c r="A687" t="s">
        <v>167</v>
      </c>
      <c r="B687" t="s">
        <v>1098</v>
      </c>
      <c r="C687" s="46">
        <v>0</v>
      </c>
      <c r="D687" s="46">
        <v>5</v>
      </c>
      <c r="I687" s="33" t="str">
        <f>VLOOKUP(LEFT(J687,7),Measures!K:L,2,FALSE)</f>
        <v>3.03</v>
      </c>
      <c r="J687" s="33" t="str">
        <f t="shared" si="97"/>
        <v>MQE0576 - Patient system entry time is late</v>
      </c>
      <c r="K687" s="33" t="str">
        <f t="shared" si="98"/>
        <v>NextGen Enterprise EHR</v>
      </c>
      <c r="L687" s="33">
        <f>VLOOKUP(K687,'EHR-Patient Count'!K:M,2,FALSE)</f>
        <v>5</v>
      </c>
      <c r="M687" s="33">
        <f>VLOOKUP(K687,'EHR-Patient Count'!K:M,3,FALSE)</f>
        <v>2</v>
      </c>
      <c r="N687" s="33">
        <f t="shared" si="99"/>
        <v>0</v>
      </c>
      <c r="O687" s="37">
        <f t="shared" si="100"/>
        <v>0</v>
      </c>
      <c r="P687" s="33" t="str">
        <f>VLOOKUP(LEFT(J687,7),Measures!K:V,12,FALSE)</f>
        <v>LT</v>
      </c>
      <c r="Q687" s="33" t="str">
        <f>VLOOKUP(LEFT(J687,7),Measures!K:W,13,FALSE)</f>
        <v xml:space="preserve"> 5%</v>
      </c>
      <c r="R687" s="33" t="b">
        <f t="shared" si="101"/>
        <v>0</v>
      </c>
      <c r="S687" s="33" t="str">
        <f t="shared" si="102"/>
        <v>PASS</v>
      </c>
      <c r="T687" s="33" t="b">
        <f t="shared" si="103"/>
        <v>0</v>
      </c>
      <c r="U687" s="33" t="str">
        <f t="shared" si="104"/>
        <v>PASS</v>
      </c>
      <c r="V687" s="33">
        <f>IF(AND(VLOOKUP(I687,Measures!B:I,7,FALSE)="Y",U687="PASS"),'Point Values'!$B$2,0)</f>
        <v>0</v>
      </c>
      <c r="W687" s="33">
        <f>IF(AND(VLOOKUP(I687,Measures!B:I,8,FALSE)="Y",U687="PASS"),'Point Values'!$B$3,0)</f>
        <v>0</v>
      </c>
      <c r="X687" s="33">
        <f>IF(AND(SUM(V687:W687)=0,U687="PASS"),'Point Values'!$B$4,0)</f>
        <v>0.5</v>
      </c>
      <c r="Y687" s="33">
        <f>IF(AND(SUM(V687:X687)=0,P687="GT",O687&gt;VLOOKUP(I687,'IIS Wide Rates'!G:I,3,FALSE)),'Point Values'!$B$5,IF(AND(SUM(V687:X687)=0,P687="LT",O687&lt;VLOOKUP(I687,'IIS Wide Rates'!G:I,3,FALSE)),'Point Values'!$B$5,0))</f>
        <v>0</v>
      </c>
      <c r="Z687" s="33">
        <f t="shared" si="105"/>
        <v>0.5</v>
      </c>
    </row>
    <row r="688" spans="1:26" x14ac:dyDescent="0.25">
      <c r="A688" t="s">
        <v>167</v>
      </c>
      <c r="B688" t="s">
        <v>1101</v>
      </c>
      <c r="C688" s="46">
        <v>0</v>
      </c>
      <c r="D688" s="46">
        <v>9</v>
      </c>
      <c r="I688" s="33" t="str">
        <f>VLOOKUP(LEFT(J688,7),Measures!K:L,2,FALSE)</f>
        <v>3.03</v>
      </c>
      <c r="J688" s="33" t="str">
        <f t="shared" si="97"/>
        <v>MQE0576 - Patient system entry time is late</v>
      </c>
      <c r="K688" s="33" t="str">
        <f t="shared" si="98"/>
        <v>Greenway Health (Prime Suite)</v>
      </c>
      <c r="L688" s="33">
        <f>VLOOKUP(K688,'EHR-Patient Count'!K:M,2,FALSE)</f>
        <v>9</v>
      </c>
      <c r="M688" s="33">
        <f>VLOOKUP(K688,'EHR-Patient Count'!K:M,3,FALSE)</f>
        <v>1</v>
      </c>
      <c r="N688" s="33">
        <f t="shared" si="99"/>
        <v>0</v>
      </c>
      <c r="O688" s="37">
        <f t="shared" si="100"/>
        <v>0</v>
      </c>
      <c r="P688" s="33" t="str">
        <f>VLOOKUP(LEFT(J688,7),Measures!K:V,12,FALSE)</f>
        <v>LT</v>
      </c>
      <c r="Q688" s="33" t="str">
        <f>VLOOKUP(LEFT(J688,7),Measures!K:W,13,FALSE)</f>
        <v xml:space="preserve"> 5%</v>
      </c>
      <c r="R688" s="33" t="b">
        <f t="shared" si="101"/>
        <v>0</v>
      </c>
      <c r="S688" s="33" t="str">
        <f t="shared" si="102"/>
        <v>PASS</v>
      </c>
      <c r="T688" s="33" t="b">
        <f t="shared" si="103"/>
        <v>0</v>
      </c>
      <c r="U688" s="33" t="str">
        <f t="shared" si="104"/>
        <v>PASS</v>
      </c>
      <c r="V688" s="33">
        <f>IF(AND(VLOOKUP(I688,Measures!B:I,7,FALSE)="Y",U688="PASS"),'Point Values'!$B$2,0)</f>
        <v>0</v>
      </c>
      <c r="W688" s="33">
        <f>IF(AND(VLOOKUP(I688,Measures!B:I,8,FALSE)="Y",U688="PASS"),'Point Values'!$B$3,0)</f>
        <v>0</v>
      </c>
      <c r="X688" s="33">
        <f>IF(AND(SUM(V688:W688)=0,U688="PASS"),'Point Values'!$B$4,0)</f>
        <v>0.5</v>
      </c>
      <c r="Y688" s="33">
        <f>IF(AND(SUM(V688:X688)=0,P688="GT",O688&gt;VLOOKUP(I688,'IIS Wide Rates'!G:I,3,FALSE)),'Point Values'!$B$5,IF(AND(SUM(V688:X688)=0,P688="LT",O688&lt;VLOOKUP(I688,'IIS Wide Rates'!G:I,3,FALSE)),'Point Values'!$B$5,0))</f>
        <v>0</v>
      </c>
      <c r="Z688" s="33">
        <f t="shared" si="105"/>
        <v>0.5</v>
      </c>
    </row>
    <row r="689" spans="1:26" x14ac:dyDescent="0.25">
      <c r="A689" t="s">
        <v>167</v>
      </c>
      <c r="B689" t="s">
        <v>1105</v>
      </c>
      <c r="C689" s="46">
        <v>0</v>
      </c>
      <c r="D689" s="46">
        <v>2</v>
      </c>
      <c r="I689" s="33" t="str">
        <f>VLOOKUP(LEFT(J689,7),Measures!K:L,2,FALSE)</f>
        <v>3.03</v>
      </c>
      <c r="J689" s="33" t="str">
        <f t="shared" si="97"/>
        <v>MQE0576 - Patient system entry time is late</v>
      </c>
      <c r="K689" s="33" t="str">
        <f t="shared" si="98"/>
        <v>CompuGroup Medical (CGM APRIMA)</v>
      </c>
      <c r="L689" s="33">
        <f>VLOOKUP(K689,'EHR-Patient Count'!K:M,2,FALSE)</f>
        <v>2</v>
      </c>
      <c r="M689" s="33">
        <f>VLOOKUP(K689,'EHR-Patient Count'!K:M,3,FALSE)</f>
        <v>1</v>
      </c>
      <c r="N689" s="33">
        <f t="shared" si="99"/>
        <v>0</v>
      </c>
      <c r="O689" s="37">
        <f t="shared" si="100"/>
        <v>0</v>
      </c>
      <c r="P689" s="33" t="str">
        <f>VLOOKUP(LEFT(J689,7),Measures!K:V,12,FALSE)</f>
        <v>LT</v>
      </c>
      <c r="Q689" s="33" t="str">
        <f>VLOOKUP(LEFT(J689,7),Measures!K:W,13,FALSE)</f>
        <v xml:space="preserve"> 5%</v>
      </c>
      <c r="R689" s="33" t="b">
        <f t="shared" si="101"/>
        <v>0</v>
      </c>
      <c r="S689" s="33" t="str">
        <f t="shared" si="102"/>
        <v>PASS</v>
      </c>
      <c r="T689" s="33" t="b">
        <f t="shared" si="103"/>
        <v>0</v>
      </c>
      <c r="U689" s="33" t="str">
        <f t="shared" si="104"/>
        <v>PASS</v>
      </c>
      <c r="V689" s="33">
        <f>IF(AND(VLOOKUP(I689,Measures!B:I,7,FALSE)="Y",U689="PASS"),'Point Values'!$B$2,0)</f>
        <v>0</v>
      </c>
      <c r="W689" s="33">
        <f>IF(AND(VLOOKUP(I689,Measures!B:I,8,FALSE)="Y",U689="PASS"),'Point Values'!$B$3,0)</f>
        <v>0</v>
      </c>
      <c r="X689" s="33">
        <f>IF(AND(SUM(V689:W689)=0,U689="PASS"),'Point Values'!$B$4,0)</f>
        <v>0.5</v>
      </c>
      <c r="Y689" s="33">
        <f>IF(AND(SUM(V689:X689)=0,P689="GT",O689&gt;VLOOKUP(I689,'IIS Wide Rates'!G:I,3,FALSE)),'Point Values'!$B$5,IF(AND(SUM(V689:X689)=0,P689="LT",O689&lt;VLOOKUP(I689,'IIS Wide Rates'!G:I,3,FALSE)),'Point Values'!$B$5,0))</f>
        <v>0</v>
      </c>
      <c r="Z689" s="33">
        <f t="shared" si="105"/>
        <v>0.5</v>
      </c>
    </row>
    <row r="690" spans="1:26" x14ac:dyDescent="0.25">
      <c r="A690" t="s">
        <v>169</v>
      </c>
      <c r="B690" t="s">
        <v>52</v>
      </c>
      <c r="C690" s="46">
        <v>3</v>
      </c>
      <c r="D690" s="46">
        <v>537</v>
      </c>
      <c r="I690" s="33" t="str">
        <f>VLOOKUP(LEFT(J690,7),Measures!K:L,2,FALSE)</f>
        <v>3.04</v>
      </c>
      <c r="J690" s="33" t="str">
        <f t="shared" si="97"/>
        <v>MQE0577 - Patient system entry time is very late</v>
      </c>
      <c r="K690" s="33" t="str">
        <f t="shared" si="98"/>
        <v>No EHR Specified</v>
      </c>
      <c r="L690" s="33">
        <f>VLOOKUP(K690,'EHR-Patient Count'!K:M,2,FALSE)</f>
        <v>537</v>
      </c>
      <c r="M690" s="33">
        <f>VLOOKUP(K690,'EHR-Patient Count'!K:M,3,FALSE)</f>
        <v>20</v>
      </c>
      <c r="N690" s="33">
        <f t="shared" si="99"/>
        <v>3</v>
      </c>
      <c r="O690" s="37">
        <f t="shared" si="100"/>
        <v>5.5865921787709499E-3</v>
      </c>
      <c r="P690" s="33" t="str">
        <f>VLOOKUP(LEFT(J690,7),Measures!K:V,12,FALSE)</f>
        <v>LT</v>
      </c>
      <c r="Q690" s="33" t="str">
        <f>VLOOKUP(LEFT(J690,7),Measures!K:W,13,FALSE)</f>
        <v xml:space="preserve"> 5%</v>
      </c>
      <c r="R690" s="33" t="b">
        <f t="shared" si="101"/>
        <v>0</v>
      </c>
      <c r="S690" s="33" t="str">
        <f t="shared" si="102"/>
        <v>PASS</v>
      </c>
      <c r="T690" s="33" t="b">
        <f t="shared" si="103"/>
        <v>0</v>
      </c>
      <c r="U690" s="33" t="str">
        <f t="shared" si="104"/>
        <v>PASS</v>
      </c>
      <c r="V690" s="33">
        <f>IF(AND(VLOOKUP(I690,Measures!B:I,7,FALSE)="Y",U690="PASS"),'Point Values'!$B$2,0)</f>
        <v>0</v>
      </c>
      <c r="W690" s="33">
        <f>IF(AND(VLOOKUP(I690,Measures!B:I,8,FALSE)="Y",U690="PASS"),'Point Values'!$B$3,0)</f>
        <v>0</v>
      </c>
      <c r="X690" s="33">
        <f>IF(AND(SUM(V690:W690)=0,U690="PASS"),'Point Values'!$B$4,0)</f>
        <v>0.5</v>
      </c>
      <c r="Y690" s="33">
        <f>IF(AND(SUM(V690:X690)=0,P690="GT",O690&gt;VLOOKUP(I690,'IIS Wide Rates'!G:I,3,FALSE)),'Point Values'!$B$5,IF(AND(SUM(V690:X690)=0,P690="LT",O690&lt;VLOOKUP(I690,'IIS Wide Rates'!G:I,3,FALSE)),'Point Values'!$B$5,0))</f>
        <v>0</v>
      </c>
      <c r="Z690" s="33">
        <f t="shared" si="105"/>
        <v>0.5</v>
      </c>
    </row>
    <row r="691" spans="1:26" x14ac:dyDescent="0.25">
      <c r="A691" t="s">
        <v>169</v>
      </c>
      <c r="B691" t="s">
        <v>1107</v>
      </c>
      <c r="C691" s="46">
        <v>4</v>
      </c>
      <c r="D691" s="46">
        <v>1995</v>
      </c>
      <c r="I691" s="33" t="str">
        <f>VLOOKUP(LEFT(J691,7),Measures!K:L,2,FALSE)</f>
        <v>3.04</v>
      </c>
      <c r="J691" s="33" t="str">
        <f t="shared" si="97"/>
        <v>MQE0577 - Patient system entry time is very late</v>
      </c>
      <c r="K691" s="33" t="str">
        <f t="shared" si="98"/>
        <v>NetSmart MyEvolv</v>
      </c>
      <c r="L691" s="33">
        <f>VLOOKUP(K691,'EHR-Patient Count'!K:M,2,FALSE)</f>
        <v>1995</v>
      </c>
      <c r="M691" s="33">
        <f>VLOOKUP(K691,'EHR-Patient Count'!K:M,3,FALSE)</f>
        <v>8</v>
      </c>
      <c r="N691" s="33">
        <f t="shared" si="99"/>
        <v>4</v>
      </c>
      <c r="O691" s="37">
        <f t="shared" si="100"/>
        <v>2.0050125313283208E-3</v>
      </c>
      <c r="P691" s="33" t="str">
        <f>VLOOKUP(LEFT(J691,7),Measures!K:V,12,FALSE)</f>
        <v>LT</v>
      </c>
      <c r="Q691" s="33" t="str">
        <f>VLOOKUP(LEFT(J691,7),Measures!K:W,13,FALSE)</f>
        <v xml:space="preserve"> 5%</v>
      </c>
      <c r="R691" s="33" t="b">
        <f t="shared" si="101"/>
        <v>0</v>
      </c>
      <c r="S691" s="33" t="str">
        <f t="shared" si="102"/>
        <v>PASS</v>
      </c>
      <c r="T691" s="33" t="b">
        <f t="shared" si="103"/>
        <v>0</v>
      </c>
      <c r="U691" s="33" t="str">
        <f t="shared" si="104"/>
        <v>PASS</v>
      </c>
      <c r="V691" s="33">
        <f>IF(AND(VLOOKUP(I691,Measures!B:I,7,FALSE)="Y",U691="PASS"),'Point Values'!$B$2,0)</f>
        <v>0</v>
      </c>
      <c r="W691" s="33">
        <f>IF(AND(VLOOKUP(I691,Measures!B:I,8,FALSE)="Y",U691="PASS"),'Point Values'!$B$3,0)</f>
        <v>0</v>
      </c>
      <c r="X691" s="33">
        <f>IF(AND(SUM(V691:W691)=0,U691="PASS"),'Point Values'!$B$4,0)</f>
        <v>0.5</v>
      </c>
      <c r="Y691" s="33">
        <f>IF(AND(SUM(V691:X691)=0,P691="GT",O691&gt;VLOOKUP(I691,'IIS Wide Rates'!G:I,3,FALSE)),'Point Values'!$B$5,IF(AND(SUM(V691:X691)=0,P691="LT",O691&lt;VLOOKUP(I691,'IIS Wide Rates'!G:I,3,FALSE)),'Point Values'!$B$5,0))</f>
        <v>0</v>
      </c>
      <c r="Z691" s="33">
        <f t="shared" si="105"/>
        <v>0.5</v>
      </c>
    </row>
    <row r="692" spans="1:26" x14ac:dyDescent="0.25">
      <c r="A692" t="s">
        <v>169</v>
      </c>
      <c r="B692" t="s">
        <v>1104</v>
      </c>
      <c r="C692" s="46">
        <v>97</v>
      </c>
      <c r="D692" s="46">
        <v>18286</v>
      </c>
      <c r="I692" s="33" t="str">
        <f>VLOOKUP(LEFT(J692,7),Measures!K:L,2,FALSE)</f>
        <v>3.04</v>
      </c>
      <c r="J692" s="33" t="str">
        <f t="shared" si="97"/>
        <v>MQE0577 - Patient system entry time is very late</v>
      </c>
      <c r="K692" s="33" t="str">
        <f t="shared" si="98"/>
        <v>Azalea Health EHR</v>
      </c>
      <c r="L692" s="33">
        <f>VLOOKUP(K692,'EHR-Patient Count'!K:M,2,FALSE)</f>
        <v>18286</v>
      </c>
      <c r="M692" s="33">
        <f>VLOOKUP(K692,'EHR-Patient Count'!K:M,3,FALSE)</f>
        <v>116</v>
      </c>
      <c r="N692" s="33">
        <f t="shared" si="99"/>
        <v>97</v>
      </c>
      <c r="O692" s="37">
        <f t="shared" si="100"/>
        <v>5.3046046155528822E-3</v>
      </c>
      <c r="P692" s="33" t="str">
        <f>VLOOKUP(LEFT(J692,7),Measures!K:V,12,FALSE)</f>
        <v>LT</v>
      </c>
      <c r="Q692" s="33" t="str">
        <f>VLOOKUP(LEFT(J692,7),Measures!K:W,13,FALSE)</f>
        <v xml:space="preserve"> 5%</v>
      </c>
      <c r="R692" s="33" t="b">
        <f t="shared" si="101"/>
        <v>0</v>
      </c>
      <c r="S692" s="33" t="str">
        <f t="shared" si="102"/>
        <v>PASS</v>
      </c>
      <c r="T692" s="33" t="b">
        <f t="shared" si="103"/>
        <v>0</v>
      </c>
      <c r="U692" s="33" t="str">
        <f t="shared" si="104"/>
        <v>PASS</v>
      </c>
      <c r="V692" s="33">
        <f>IF(AND(VLOOKUP(I692,Measures!B:I,7,FALSE)="Y",U692="PASS"),'Point Values'!$B$2,0)</f>
        <v>0</v>
      </c>
      <c r="W692" s="33">
        <f>IF(AND(VLOOKUP(I692,Measures!B:I,8,FALSE)="Y",U692="PASS"),'Point Values'!$B$3,0)</f>
        <v>0</v>
      </c>
      <c r="X692" s="33">
        <f>IF(AND(SUM(V692:W692)=0,U692="PASS"),'Point Values'!$B$4,0)</f>
        <v>0.5</v>
      </c>
      <c r="Y692" s="33">
        <f>IF(AND(SUM(V692:X692)=0,P692="GT",O692&gt;VLOOKUP(I692,'IIS Wide Rates'!G:I,3,FALSE)),'Point Values'!$B$5,IF(AND(SUM(V692:X692)=0,P692="LT",O692&lt;VLOOKUP(I692,'IIS Wide Rates'!G:I,3,FALSE)),'Point Values'!$B$5,0))</f>
        <v>0</v>
      </c>
      <c r="Z692" s="33">
        <f t="shared" si="105"/>
        <v>0.5</v>
      </c>
    </row>
    <row r="693" spans="1:26" x14ac:dyDescent="0.25">
      <c r="A693" t="s">
        <v>169</v>
      </c>
      <c r="B693" t="s">
        <v>1102</v>
      </c>
      <c r="C693" s="46">
        <v>17</v>
      </c>
      <c r="D693" s="46">
        <v>2221</v>
      </c>
      <c r="I693" s="33" t="str">
        <f>VLOOKUP(LEFT(J693,7),Measures!K:L,2,FALSE)</f>
        <v>3.04</v>
      </c>
      <c r="J693" s="33" t="str">
        <f t="shared" si="97"/>
        <v>MQE0577 - Patient system entry time is very late</v>
      </c>
      <c r="K693" s="33" t="str">
        <f t="shared" si="98"/>
        <v>AdvancedMD EHR</v>
      </c>
      <c r="L693" s="33">
        <f>VLOOKUP(K693,'EHR-Patient Count'!K:M,2,FALSE)</f>
        <v>2221</v>
      </c>
      <c r="M693" s="33">
        <f>VLOOKUP(K693,'EHR-Patient Count'!K:M,3,FALSE)</f>
        <v>8</v>
      </c>
      <c r="N693" s="33">
        <f t="shared" si="99"/>
        <v>17</v>
      </c>
      <c r="O693" s="37">
        <f t="shared" si="100"/>
        <v>7.6542098153984696E-3</v>
      </c>
      <c r="P693" s="33" t="str">
        <f>VLOOKUP(LEFT(J693,7),Measures!K:V,12,FALSE)</f>
        <v>LT</v>
      </c>
      <c r="Q693" s="33" t="str">
        <f>VLOOKUP(LEFT(J693,7),Measures!K:W,13,FALSE)</f>
        <v xml:space="preserve"> 5%</v>
      </c>
      <c r="R693" s="33" t="b">
        <f t="shared" si="101"/>
        <v>0</v>
      </c>
      <c r="S693" s="33" t="str">
        <f t="shared" si="102"/>
        <v>PASS</v>
      </c>
      <c r="T693" s="33" t="b">
        <f t="shared" si="103"/>
        <v>0</v>
      </c>
      <c r="U693" s="33" t="str">
        <f t="shared" si="104"/>
        <v>PASS</v>
      </c>
      <c r="V693" s="33">
        <f>IF(AND(VLOOKUP(I693,Measures!B:I,7,FALSE)="Y",U693="PASS"),'Point Values'!$B$2,0)</f>
        <v>0</v>
      </c>
      <c r="W693" s="33">
        <f>IF(AND(VLOOKUP(I693,Measures!B:I,8,FALSE)="Y",U693="PASS"),'Point Values'!$B$3,0)</f>
        <v>0</v>
      </c>
      <c r="X693" s="33">
        <f>IF(AND(SUM(V693:W693)=0,U693="PASS"),'Point Values'!$B$4,0)</f>
        <v>0.5</v>
      </c>
      <c r="Y693" s="33">
        <f>IF(AND(SUM(V693:X693)=0,P693="GT",O693&gt;VLOOKUP(I693,'IIS Wide Rates'!G:I,3,FALSE)),'Point Values'!$B$5,IF(AND(SUM(V693:X693)=0,P693="LT",O693&lt;VLOOKUP(I693,'IIS Wide Rates'!G:I,3,FALSE)),'Point Values'!$B$5,0))</f>
        <v>0</v>
      </c>
      <c r="Z693" s="33">
        <f t="shared" si="105"/>
        <v>0.5</v>
      </c>
    </row>
    <row r="694" spans="1:26" x14ac:dyDescent="0.25">
      <c r="A694" t="s">
        <v>169</v>
      </c>
      <c r="B694" t="s">
        <v>1097</v>
      </c>
      <c r="C694" s="46">
        <v>16</v>
      </c>
      <c r="D694" s="46">
        <v>3490</v>
      </c>
      <c r="I694" s="33" t="str">
        <f>VLOOKUP(LEFT(J694,7),Measures!K:L,2,FALSE)</f>
        <v>3.04</v>
      </c>
      <c r="J694" s="33" t="str">
        <f t="shared" si="97"/>
        <v>MQE0577 - Patient system entry time is very late</v>
      </c>
      <c r="K694" s="33" t="str">
        <f t="shared" si="98"/>
        <v>eClinicalWorks V12</v>
      </c>
      <c r="L694" s="33">
        <f>VLOOKUP(K694,'EHR-Patient Count'!K:M,2,FALSE)</f>
        <v>3490</v>
      </c>
      <c r="M694" s="33">
        <f>VLOOKUP(K694,'EHR-Patient Count'!K:M,3,FALSE)</f>
        <v>13</v>
      </c>
      <c r="N694" s="33">
        <f t="shared" si="99"/>
        <v>16</v>
      </c>
      <c r="O694" s="37">
        <f t="shared" si="100"/>
        <v>4.5845272206303722E-3</v>
      </c>
      <c r="P694" s="33" t="str">
        <f>VLOOKUP(LEFT(J694,7),Measures!K:V,12,FALSE)</f>
        <v>LT</v>
      </c>
      <c r="Q694" s="33" t="str">
        <f>VLOOKUP(LEFT(J694,7),Measures!K:W,13,FALSE)</f>
        <v xml:space="preserve"> 5%</v>
      </c>
      <c r="R694" s="33" t="b">
        <f t="shared" si="101"/>
        <v>0</v>
      </c>
      <c r="S694" s="33" t="str">
        <f t="shared" si="102"/>
        <v>PASS</v>
      </c>
      <c r="T694" s="33" t="b">
        <f t="shared" si="103"/>
        <v>0</v>
      </c>
      <c r="U694" s="33" t="str">
        <f t="shared" si="104"/>
        <v>PASS</v>
      </c>
      <c r="V694" s="33">
        <f>IF(AND(VLOOKUP(I694,Measures!B:I,7,FALSE)="Y",U694="PASS"),'Point Values'!$B$2,0)</f>
        <v>0</v>
      </c>
      <c r="W694" s="33">
        <f>IF(AND(VLOOKUP(I694,Measures!B:I,8,FALSE)="Y",U694="PASS"),'Point Values'!$B$3,0)</f>
        <v>0</v>
      </c>
      <c r="X694" s="33">
        <f>IF(AND(SUM(V694:W694)=0,U694="PASS"),'Point Values'!$B$4,0)</f>
        <v>0.5</v>
      </c>
      <c r="Y694" s="33">
        <f>IF(AND(SUM(V694:X694)=0,P694="GT",O694&gt;VLOOKUP(I694,'IIS Wide Rates'!G:I,3,FALSE)),'Point Values'!$B$5,IF(AND(SUM(V694:X694)=0,P694="LT",O694&lt;VLOOKUP(I694,'IIS Wide Rates'!G:I,3,FALSE)),'Point Values'!$B$5,0))</f>
        <v>0</v>
      </c>
      <c r="Z694" s="33">
        <f t="shared" si="105"/>
        <v>0.5</v>
      </c>
    </row>
    <row r="695" spans="1:26" x14ac:dyDescent="0.25">
      <c r="A695" t="s">
        <v>169</v>
      </c>
      <c r="B695" t="s">
        <v>1106</v>
      </c>
      <c r="C695" s="46">
        <v>6</v>
      </c>
      <c r="D695" s="46">
        <v>552</v>
      </c>
      <c r="I695" s="33" t="str">
        <f>VLOOKUP(LEFT(J695,7),Measures!K:L,2,FALSE)</f>
        <v>3.04</v>
      </c>
      <c r="J695" s="33" t="str">
        <f t="shared" si="97"/>
        <v>MQE0577 - Patient system entry time is very late</v>
      </c>
      <c r="K695" s="33" t="str">
        <f t="shared" si="98"/>
        <v>Experity EHR</v>
      </c>
      <c r="L695" s="33">
        <f>VLOOKUP(K695,'EHR-Patient Count'!K:M,2,FALSE)</f>
        <v>552</v>
      </c>
      <c r="M695" s="33">
        <f>VLOOKUP(K695,'EHR-Patient Count'!K:M,3,FALSE)</f>
        <v>5</v>
      </c>
      <c r="N695" s="33">
        <f t="shared" si="99"/>
        <v>6</v>
      </c>
      <c r="O695" s="37">
        <f t="shared" si="100"/>
        <v>1.0869565217391304E-2</v>
      </c>
      <c r="P695" s="33" t="str">
        <f>VLOOKUP(LEFT(J695,7),Measures!K:V,12,FALSE)</f>
        <v>LT</v>
      </c>
      <c r="Q695" s="33" t="str">
        <f>VLOOKUP(LEFT(J695,7),Measures!K:W,13,FALSE)</f>
        <v xml:space="preserve"> 5%</v>
      </c>
      <c r="R695" s="33" t="b">
        <f t="shared" si="101"/>
        <v>0</v>
      </c>
      <c r="S695" s="33" t="str">
        <f t="shared" si="102"/>
        <v>PASS</v>
      </c>
      <c r="T695" s="33" t="b">
        <f t="shared" si="103"/>
        <v>0</v>
      </c>
      <c r="U695" s="33" t="str">
        <f t="shared" si="104"/>
        <v>PASS</v>
      </c>
      <c r="V695" s="33">
        <f>IF(AND(VLOOKUP(I695,Measures!B:I,7,FALSE)="Y",U695="PASS"),'Point Values'!$B$2,0)</f>
        <v>0</v>
      </c>
      <c r="W695" s="33">
        <f>IF(AND(VLOOKUP(I695,Measures!B:I,8,FALSE)="Y",U695="PASS"),'Point Values'!$B$3,0)</f>
        <v>0</v>
      </c>
      <c r="X695" s="33">
        <f>IF(AND(SUM(V695:W695)=0,U695="PASS"),'Point Values'!$B$4,0)</f>
        <v>0.5</v>
      </c>
      <c r="Y695" s="33">
        <f>IF(AND(SUM(V695:X695)=0,P695="GT",O695&gt;VLOOKUP(I695,'IIS Wide Rates'!G:I,3,FALSE)),'Point Values'!$B$5,IF(AND(SUM(V695:X695)=0,P695="LT",O695&lt;VLOOKUP(I695,'IIS Wide Rates'!G:I,3,FALSE)),'Point Values'!$B$5,0))</f>
        <v>0</v>
      </c>
      <c r="Z695" s="33">
        <f t="shared" si="105"/>
        <v>0.5</v>
      </c>
    </row>
    <row r="696" spans="1:26" x14ac:dyDescent="0.25">
      <c r="A696" t="s">
        <v>169</v>
      </c>
      <c r="B696" t="s">
        <v>1109</v>
      </c>
      <c r="C696" s="46">
        <v>0</v>
      </c>
      <c r="D696" s="46">
        <v>85</v>
      </c>
      <c r="I696" s="33" t="str">
        <f>VLOOKUP(LEFT(J696,7),Measures!K:L,2,FALSE)</f>
        <v>3.04</v>
      </c>
      <c r="J696" s="33" t="str">
        <f t="shared" si="97"/>
        <v>MQE0577 - Patient system entry time is very late</v>
      </c>
      <c r="K696" s="33" t="str">
        <f t="shared" si="98"/>
        <v>OpenEMR (Open Source)</v>
      </c>
      <c r="L696" s="33">
        <f>VLOOKUP(K696,'EHR-Patient Count'!K:M,2,FALSE)</f>
        <v>85</v>
      </c>
      <c r="M696" s="33">
        <f>VLOOKUP(K696,'EHR-Patient Count'!K:M,3,FALSE)</f>
        <v>4</v>
      </c>
      <c r="N696" s="33">
        <f t="shared" si="99"/>
        <v>0</v>
      </c>
      <c r="O696" s="37">
        <f t="shared" si="100"/>
        <v>0</v>
      </c>
      <c r="P696" s="33" t="str">
        <f>VLOOKUP(LEFT(J696,7),Measures!K:V,12,FALSE)</f>
        <v>LT</v>
      </c>
      <c r="Q696" s="33" t="str">
        <f>VLOOKUP(LEFT(J696,7),Measures!K:W,13,FALSE)</f>
        <v xml:space="preserve"> 5%</v>
      </c>
      <c r="R696" s="33" t="b">
        <f t="shared" si="101"/>
        <v>0</v>
      </c>
      <c r="S696" s="33" t="str">
        <f t="shared" si="102"/>
        <v>PASS</v>
      </c>
      <c r="T696" s="33" t="b">
        <f t="shared" si="103"/>
        <v>0</v>
      </c>
      <c r="U696" s="33" t="str">
        <f t="shared" si="104"/>
        <v>PASS</v>
      </c>
      <c r="V696" s="33">
        <f>IF(AND(VLOOKUP(I696,Measures!B:I,7,FALSE)="Y",U696="PASS"),'Point Values'!$B$2,0)</f>
        <v>0</v>
      </c>
      <c r="W696" s="33">
        <f>IF(AND(VLOOKUP(I696,Measures!B:I,8,FALSE)="Y",U696="PASS"),'Point Values'!$B$3,0)</f>
        <v>0</v>
      </c>
      <c r="X696" s="33">
        <f>IF(AND(SUM(V696:W696)=0,U696="PASS"),'Point Values'!$B$4,0)</f>
        <v>0.5</v>
      </c>
      <c r="Y696" s="33">
        <f>IF(AND(SUM(V696:X696)=0,P696="GT",O696&gt;VLOOKUP(I696,'IIS Wide Rates'!G:I,3,FALSE)),'Point Values'!$B$5,IF(AND(SUM(V696:X696)=0,P696="LT",O696&lt;VLOOKUP(I696,'IIS Wide Rates'!G:I,3,FALSE)),'Point Values'!$B$5,0))</f>
        <v>0</v>
      </c>
      <c r="Z696" s="33">
        <f t="shared" si="105"/>
        <v>0.5</v>
      </c>
    </row>
    <row r="697" spans="1:26" x14ac:dyDescent="0.25">
      <c r="A697" t="s">
        <v>169</v>
      </c>
      <c r="B697" t="s">
        <v>1096</v>
      </c>
      <c r="C697" s="46">
        <v>21</v>
      </c>
      <c r="D697" s="46">
        <v>3619</v>
      </c>
      <c r="I697" s="33" t="str">
        <f>VLOOKUP(LEFT(J697,7),Measures!K:L,2,FALSE)</f>
        <v>3.04</v>
      </c>
      <c r="J697" s="33" t="str">
        <f t="shared" si="97"/>
        <v>MQE0577 - Patient system entry time is very late</v>
      </c>
      <c r="K697" s="33" t="str">
        <f t="shared" si="98"/>
        <v>Athems Clinicals</v>
      </c>
      <c r="L697" s="33">
        <f>VLOOKUP(K697,'EHR-Patient Count'!K:M,2,FALSE)</f>
        <v>3619</v>
      </c>
      <c r="M697" s="33">
        <f>VLOOKUP(K697,'EHR-Patient Count'!K:M,3,FALSE)</f>
        <v>8</v>
      </c>
      <c r="N697" s="33">
        <f t="shared" si="99"/>
        <v>21</v>
      </c>
      <c r="O697" s="37">
        <f t="shared" si="100"/>
        <v>5.8027079303675051E-3</v>
      </c>
      <c r="P697" s="33" t="str">
        <f>VLOOKUP(LEFT(J697,7),Measures!K:V,12,FALSE)</f>
        <v>LT</v>
      </c>
      <c r="Q697" s="33" t="str">
        <f>VLOOKUP(LEFT(J697,7),Measures!K:W,13,FALSE)</f>
        <v xml:space="preserve"> 5%</v>
      </c>
      <c r="R697" s="33" t="b">
        <f t="shared" si="101"/>
        <v>0</v>
      </c>
      <c r="S697" s="33" t="str">
        <f t="shared" si="102"/>
        <v>PASS</v>
      </c>
      <c r="T697" s="33" t="b">
        <f t="shared" si="103"/>
        <v>0</v>
      </c>
      <c r="U697" s="33" t="str">
        <f t="shared" si="104"/>
        <v>PASS</v>
      </c>
      <c r="V697" s="33">
        <f>IF(AND(VLOOKUP(I697,Measures!B:I,7,FALSE)="Y",U697="PASS"),'Point Values'!$B$2,0)</f>
        <v>0</v>
      </c>
      <c r="W697" s="33">
        <f>IF(AND(VLOOKUP(I697,Measures!B:I,8,FALSE)="Y",U697="PASS"),'Point Values'!$B$3,0)</f>
        <v>0</v>
      </c>
      <c r="X697" s="33">
        <f>IF(AND(SUM(V697:W697)=0,U697="PASS"),'Point Values'!$B$4,0)</f>
        <v>0.5</v>
      </c>
      <c r="Y697" s="33">
        <f>IF(AND(SUM(V697:X697)=0,P697="GT",O697&gt;VLOOKUP(I697,'IIS Wide Rates'!G:I,3,FALSE)),'Point Values'!$B$5,IF(AND(SUM(V697:X697)=0,P697="LT",O697&lt;VLOOKUP(I697,'IIS Wide Rates'!G:I,3,FALSE)),'Point Values'!$B$5,0))</f>
        <v>0</v>
      </c>
      <c r="Z697" s="33">
        <f t="shared" si="105"/>
        <v>0.5</v>
      </c>
    </row>
    <row r="698" spans="1:26" x14ac:dyDescent="0.25">
      <c r="A698" t="s">
        <v>169</v>
      </c>
      <c r="B698" t="s">
        <v>1100</v>
      </c>
      <c r="C698" s="46">
        <v>0</v>
      </c>
      <c r="D698" s="46">
        <v>104</v>
      </c>
      <c r="I698" s="33" t="str">
        <f>VLOOKUP(LEFT(J698,7),Measures!K:L,2,FALSE)</f>
        <v>3.04</v>
      </c>
      <c r="J698" s="33" t="str">
        <f t="shared" si="97"/>
        <v>MQE0577 - Patient system entry time is very late</v>
      </c>
      <c r="K698" s="33" t="str">
        <f t="shared" si="98"/>
        <v>MEDITECH Expanse</v>
      </c>
      <c r="L698" s="33">
        <f>VLOOKUP(K698,'EHR-Patient Count'!K:M,2,FALSE)</f>
        <v>104</v>
      </c>
      <c r="M698" s="33">
        <f>VLOOKUP(K698,'EHR-Patient Count'!K:M,3,FALSE)</f>
        <v>3</v>
      </c>
      <c r="N698" s="33">
        <f t="shared" si="99"/>
        <v>0</v>
      </c>
      <c r="O698" s="37">
        <f t="shared" si="100"/>
        <v>0</v>
      </c>
      <c r="P698" s="33" t="str">
        <f>VLOOKUP(LEFT(J698,7),Measures!K:V,12,FALSE)</f>
        <v>LT</v>
      </c>
      <c r="Q698" s="33" t="str">
        <f>VLOOKUP(LEFT(J698,7),Measures!K:W,13,FALSE)</f>
        <v xml:space="preserve"> 5%</v>
      </c>
      <c r="R698" s="33" t="b">
        <f t="shared" si="101"/>
        <v>0</v>
      </c>
      <c r="S698" s="33" t="str">
        <f t="shared" si="102"/>
        <v>PASS</v>
      </c>
      <c r="T698" s="33" t="b">
        <f t="shared" si="103"/>
        <v>0</v>
      </c>
      <c r="U698" s="33" t="str">
        <f t="shared" si="104"/>
        <v>PASS</v>
      </c>
      <c r="V698" s="33">
        <f>IF(AND(VLOOKUP(I698,Measures!B:I,7,FALSE)="Y",U698="PASS"),'Point Values'!$B$2,0)</f>
        <v>0</v>
      </c>
      <c r="W698" s="33">
        <f>IF(AND(VLOOKUP(I698,Measures!B:I,8,FALSE)="Y",U698="PASS"),'Point Values'!$B$3,0)</f>
        <v>0</v>
      </c>
      <c r="X698" s="33">
        <f>IF(AND(SUM(V698:W698)=0,U698="PASS"),'Point Values'!$B$4,0)</f>
        <v>0.5</v>
      </c>
      <c r="Y698" s="33">
        <f>IF(AND(SUM(V698:X698)=0,P698="GT",O698&gt;VLOOKUP(I698,'IIS Wide Rates'!G:I,3,FALSE)),'Point Values'!$B$5,IF(AND(SUM(V698:X698)=0,P698="LT",O698&lt;VLOOKUP(I698,'IIS Wide Rates'!G:I,3,FALSE)),'Point Values'!$B$5,0))</f>
        <v>0</v>
      </c>
      <c r="Z698" s="33">
        <f t="shared" si="105"/>
        <v>0.5</v>
      </c>
    </row>
    <row r="699" spans="1:26" x14ac:dyDescent="0.25">
      <c r="A699" t="s">
        <v>169</v>
      </c>
      <c r="B699" t="s">
        <v>1103</v>
      </c>
      <c r="C699" s="46">
        <v>0</v>
      </c>
      <c r="D699" s="46">
        <v>146</v>
      </c>
      <c r="I699" s="33" t="str">
        <f>VLOOKUP(LEFT(J699,7),Measures!K:L,2,FALSE)</f>
        <v>3.04</v>
      </c>
      <c r="J699" s="33" t="str">
        <f t="shared" si="97"/>
        <v>MQE0577 - Patient system entry time is very late</v>
      </c>
      <c r="K699" s="33" t="str">
        <f t="shared" si="98"/>
        <v>DrChrono EHR</v>
      </c>
      <c r="L699" s="33">
        <f>VLOOKUP(K699,'EHR-Patient Count'!K:M,2,FALSE)</f>
        <v>146</v>
      </c>
      <c r="M699" s="33">
        <f>VLOOKUP(K699,'EHR-Patient Count'!K:M,3,FALSE)</f>
        <v>3</v>
      </c>
      <c r="N699" s="33">
        <f t="shared" si="99"/>
        <v>0</v>
      </c>
      <c r="O699" s="37">
        <f t="shared" si="100"/>
        <v>0</v>
      </c>
      <c r="P699" s="33" t="str">
        <f>VLOOKUP(LEFT(J699,7),Measures!K:V,12,FALSE)</f>
        <v>LT</v>
      </c>
      <c r="Q699" s="33" t="str">
        <f>VLOOKUP(LEFT(J699,7),Measures!K:W,13,FALSE)</f>
        <v xml:space="preserve"> 5%</v>
      </c>
      <c r="R699" s="33" t="b">
        <f t="shared" si="101"/>
        <v>0</v>
      </c>
      <c r="S699" s="33" t="str">
        <f t="shared" si="102"/>
        <v>PASS</v>
      </c>
      <c r="T699" s="33" t="b">
        <f t="shared" si="103"/>
        <v>0</v>
      </c>
      <c r="U699" s="33" t="str">
        <f t="shared" si="104"/>
        <v>PASS</v>
      </c>
      <c r="V699" s="33">
        <f>IF(AND(VLOOKUP(I699,Measures!B:I,7,FALSE)="Y",U699="PASS"),'Point Values'!$B$2,0)</f>
        <v>0</v>
      </c>
      <c r="W699" s="33">
        <f>IF(AND(VLOOKUP(I699,Measures!B:I,8,FALSE)="Y",U699="PASS"),'Point Values'!$B$3,0)</f>
        <v>0</v>
      </c>
      <c r="X699" s="33">
        <f>IF(AND(SUM(V699:W699)=0,U699="PASS"),'Point Values'!$B$4,0)</f>
        <v>0.5</v>
      </c>
      <c r="Y699" s="33">
        <f>IF(AND(SUM(V699:X699)=0,P699="GT",O699&gt;VLOOKUP(I699,'IIS Wide Rates'!G:I,3,FALSE)),'Point Values'!$B$5,IF(AND(SUM(V699:X699)=0,P699="LT",O699&lt;VLOOKUP(I699,'IIS Wide Rates'!G:I,3,FALSE)),'Point Values'!$B$5,0))</f>
        <v>0</v>
      </c>
      <c r="Z699" s="33">
        <f t="shared" si="105"/>
        <v>0.5</v>
      </c>
    </row>
    <row r="700" spans="1:26" x14ac:dyDescent="0.25">
      <c r="A700" t="s">
        <v>169</v>
      </c>
      <c r="B700" t="s">
        <v>1108</v>
      </c>
      <c r="C700" s="46">
        <v>1</v>
      </c>
      <c r="D700" s="46">
        <v>55</v>
      </c>
      <c r="I700" s="33" t="str">
        <f>VLOOKUP(LEFT(J700,7),Measures!K:L,2,FALSE)</f>
        <v>3.04</v>
      </c>
      <c r="J700" s="33" t="str">
        <f t="shared" si="97"/>
        <v>MQE0577 - Patient system entry time is very late</v>
      </c>
      <c r="K700" s="33" t="str">
        <f t="shared" si="98"/>
        <v>MatrixCare EHR</v>
      </c>
      <c r="L700" s="33">
        <f>VLOOKUP(K700,'EHR-Patient Count'!K:M,2,FALSE)</f>
        <v>55</v>
      </c>
      <c r="M700" s="33">
        <f>VLOOKUP(K700,'EHR-Patient Count'!K:M,3,FALSE)</f>
        <v>5</v>
      </c>
      <c r="N700" s="33">
        <f t="shared" si="99"/>
        <v>1</v>
      </c>
      <c r="O700" s="37">
        <f t="shared" si="100"/>
        <v>1.8181818181818181E-2</v>
      </c>
      <c r="P700" s="33" t="str">
        <f>VLOOKUP(LEFT(J700,7),Measures!K:V,12,FALSE)</f>
        <v>LT</v>
      </c>
      <c r="Q700" s="33" t="str">
        <f>VLOOKUP(LEFT(J700,7),Measures!K:W,13,FALSE)</f>
        <v xml:space="preserve"> 5%</v>
      </c>
      <c r="R700" s="33" t="b">
        <f t="shared" si="101"/>
        <v>0</v>
      </c>
      <c r="S700" s="33" t="str">
        <f t="shared" si="102"/>
        <v>PASS</v>
      </c>
      <c r="T700" s="33" t="b">
        <f t="shared" si="103"/>
        <v>0</v>
      </c>
      <c r="U700" s="33" t="str">
        <f t="shared" si="104"/>
        <v>PASS</v>
      </c>
      <c r="V700" s="33">
        <f>IF(AND(VLOOKUP(I700,Measures!B:I,7,FALSE)="Y",U700="PASS"),'Point Values'!$B$2,0)</f>
        <v>0</v>
      </c>
      <c r="W700" s="33">
        <f>IF(AND(VLOOKUP(I700,Measures!B:I,8,FALSE)="Y",U700="PASS"),'Point Values'!$B$3,0)</f>
        <v>0</v>
      </c>
      <c r="X700" s="33">
        <f>IF(AND(SUM(V700:W700)=0,U700="PASS"),'Point Values'!$B$4,0)</f>
        <v>0.5</v>
      </c>
      <c r="Y700" s="33">
        <f>IF(AND(SUM(V700:X700)=0,P700="GT",O700&gt;VLOOKUP(I700,'IIS Wide Rates'!G:I,3,FALSE)),'Point Values'!$B$5,IF(AND(SUM(V700:X700)=0,P700="LT",O700&lt;VLOOKUP(I700,'IIS Wide Rates'!G:I,3,FALSE)),'Point Values'!$B$5,0))</f>
        <v>0</v>
      </c>
      <c r="Z700" s="33">
        <f t="shared" si="105"/>
        <v>0.5</v>
      </c>
    </row>
    <row r="701" spans="1:26" x14ac:dyDescent="0.25">
      <c r="A701" t="s">
        <v>169</v>
      </c>
      <c r="B701" t="s">
        <v>1099</v>
      </c>
      <c r="C701" s="46">
        <v>2</v>
      </c>
      <c r="D701" s="46">
        <v>369</v>
      </c>
      <c r="I701" s="33" t="str">
        <f>VLOOKUP(LEFT(J701,7),Measures!K:L,2,FALSE)</f>
        <v>3.04</v>
      </c>
      <c r="J701" s="33" t="str">
        <f t="shared" si="97"/>
        <v>MQE0577 - Patient system entry time is very late</v>
      </c>
      <c r="K701" s="33" t="str">
        <f t="shared" si="98"/>
        <v>Veradigm EHR (formerly Allscripts)</v>
      </c>
      <c r="L701" s="33">
        <f>VLOOKUP(K701,'EHR-Patient Count'!K:M,2,FALSE)</f>
        <v>369</v>
      </c>
      <c r="M701" s="33">
        <f>VLOOKUP(K701,'EHR-Patient Count'!K:M,3,FALSE)</f>
        <v>13</v>
      </c>
      <c r="N701" s="33">
        <f t="shared" si="99"/>
        <v>2</v>
      </c>
      <c r="O701" s="37">
        <f t="shared" si="100"/>
        <v>5.4200542005420054E-3</v>
      </c>
      <c r="P701" s="33" t="str">
        <f>VLOOKUP(LEFT(J701,7),Measures!K:V,12,FALSE)</f>
        <v>LT</v>
      </c>
      <c r="Q701" s="33" t="str">
        <f>VLOOKUP(LEFT(J701,7),Measures!K:W,13,FALSE)</f>
        <v xml:space="preserve"> 5%</v>
      </c>
      <c r="R701" s="33" t="b">
        <f t="shared" si="101"/>
        <v>0</v>
      </c>
      <c r="S701" s="33" t="str">
        <f t="shared" si="102"/>
        <v>PASS</v>
      </c>
      <c r="T701" s="33" t="b">
        <f t="shared" si="103"/>
        <v>0</v>
      </c>
      <c r="U701" s="33" t="str">
        <f t="shared" si="104"/>
        <v>PASS</v>
      </c>
      <c r="V701" s="33">
        <f>IF(AND(VLOOKUP(I701,Measures!B:I,7,FALSE)="Y",U701="PASS"),'Point Values'!$B$2,0)</f>
        <v>0</v>
      </c>
      <c r="W701" s="33">
        <f>IF(AND(VLOOKUP(I701,Measures!B:I,8,FALSE)="Y",U701="PASS"),'Point Values'!$B$3,0)</f>
        <v>0</v>
      </c>
      <c r="X701" s="33">
        <f>IF(AND(SUM(V701:W701)=0,U701="PASS"),'Point Values'!$B$4,0)</f>
        <v>0.5</v>
      </c>
      <c r="Y701" s="33">
        <f>IF(AND(SUM(V701:X701)=0,P701="GT",O701&gt;VLOOKUP(I701,'IIS Wide Rates'!G:I,3,FALSE)),'Point Values'!$B$5,IF(AND(SUM(V701:X701)=0,P701="LT",O701&lt;VLOOKUP(I701,'IIS Wide Rates'!G:I,3,FALSE)),'Point Values'!$B$5,0))</f>
        <v>0</v>
      </c>
      <c r="Z701" s="33">
        <f t="shared" si="105"/>
        <v>0.5</v>
      </c>
    </row>
    <row r="702" spans="1:26" x14ac:dyDescent="0.25">
      <c r="A702" t="s">
        <v>169</v>
      </c>
      <c r="B702" t="s">
        <v>1095</v>
      </c>
      <c r="C702" s="46">
        <v>0</v>
      </c>
      <c r="D702" s="46">
        <v>14</v>
      </c>
      <c r="I702" s="33" t="str">
        <f>VLOOKUP(LEFT(J702,7),Measures!K:L,2,FALSE)</f>
        <v>3.04</v>
      </c>
      <c r="J702" s="33" t="str">
        <f t="shared" si="97"/>
        <v>MQE0577 - Patient system entry time is very late</v>
      </c>
      <c r="K702" s="33" t="str">
        <f t="shared" si="98"/>
        <v>Epic Systems (EpicCare)</v>
      </c>
      <c r="L702" s="33">
        <f>VLOOKUP(K702,'EHR-Patient Count'!K:M,2,FALSE)</f>
        <v>14</v>
      </c>
      <c r="M702" s="33">
        <f>VLOOKUP(K702,'EHR-Patient Count'!K:M,3,FALSE)</f>
        <v>1</v>
      </c>
      <c r="N702" s="33">
        <f t="shared" si="99"/>
        <v>0</v>
      </c>
      <c r="O702" s="37">
        <f t="shared" si="100"/>
        <v>0</v>
      </c>
      <c r="P702" s="33" t="str">
        <f>VLOOKUP(LEFT(J702,7),Measures!K:V,12,FALSE)</f>
        <v>LT</v>
      </c>
      <c r="Q702" s="33" t="str">
        <f>VLOOKUP(LEFT(J702,7),Measures!K:W,13,FALSE)</f>
        <v xml:space="preserve"> 5%</v>
      </c>
      <c r="R702" s="33" t="b">
        <f t="shared" si="101"/>
        <v>0</v>
      </c>
      <c r="S702" s="33" t="str">
        <f t="shared" si="102"/>
        <v>PASS</v>
      </c>
      <c r="T702" s="33" t="b">
        <f t="shared" si="103"/>
        <v>0</v>
      </c>
      <c r="U702" s="33" t="str">
        <f t="shared" si="104"/>
        <v>PASS</v>
      </c>
      <c r="V702" s="33">
        <f>IF(AND(VLOOKUP(I702,Measures!B:I,7,FALSE)="Y",U702="PASS"),'Point Values'!$B$2,0)</f>
        <v>0</v>
      </c>
      <c r="W702" s="33">
        <f>IF(AND(VLOOKUP(I702,Measures!B:I,8,FALSE)="Y",U702="PASS"),'Point Values'!$B$3,0)</f>
        <v>0</v>
      </c>
      <c r="X702" s="33">
        <f>IF(AND(SUM(V702:W702)=0,U702="PASS"),'Point Values'!$B$4,0)</f>
        <v>0.5</v>
      </c>
      <c r="Y702" s="33">
        <f>IF(AND(SUM(V702:X702)=0,P702="GT",O702&gt;VLOOKUP(I702,'IIS Wide Rates'!G:I,3,FALSE)),'Point Values'!$B$5,IF(AND(SUM(V702:X702)=0,P702="LT",O702&lt;VLOOKUP(I702,'IIS Wide Rates'!G:I,3,FALSE)),'Point Values'!$B$5,0))</f>
        <v>0</v>
      </c>
      <c r="Z702" s="33">
        <f t="shared" si="105"/>
        <v>0.5</v>
      </c>
    </row>
    <row r="703" spans="1:26" x14ac:dyDescent="0.25">
      <c r="A703" t="s">
        <v>169</v>
      </c>
      <c r="B703" t="s">
        <v>1098</v>
      </c>
      <c r="C703" s="46">
        <v>0</v>
      </c>
      <c r="D703" s="46">
        <v>5</v>
      </c>
      <c r="I703" s="33" t="str">
        <f>VLOOKUP(LEFT(J703,7),Measures!K:L,2,FALSE)</f>
        <v>3.04</v>
      </c>
      <c r="J703" s="33" t="str">
        <f t="shared" si="97"/>
        <v>MQE0577 - Patient system entry time is very late</v>
      </c>
      <c r="K703" s="33" t="str">
        <f t="shared" si="98"/>
        <v>NextGen Enterprise EHR</v>
      </c>
      <c r="L703" s="33">
        <f>VLOOKUP(K703,'EHR-Patient Count'!K:M,2,FALSE)</f>
        <v>5</v>
      </c>
      <c r="M703" s="33">
        <f>VLOOKUP(K703,'EHR-Patient Count'!K:M,3,FALSE)</f>
        <v>2</v>
      </c>
      <c r="N703" s="33">
        <f t="shared" si="99"/>
        <v>0</v>
      </c>
      <c r="O703" s="37">
        <f t="shared" si="100"/>
        <v>0</v>
      </c>
      <c r="P703" s="33" t="str">
        <f>VLOOKUP(LEFT(J703,7),Measures!K:V,12,FALSE)</f>
        <v>LT</v>
      </c>
      <c r="Q703" s="33" t="str">
        <f>VLOOKUP(LEFT(J703,7),Measures!K:W,13,FALSE)</f>
        <v xml:space="preserve"> 5%</v>
      </c>
      <c r="R703" s="33" t="b">
        <f t="shared" si="101"/>
        <v>0</v>
      </c>
      <c r="S703" s="33" t="str">
        <f t="shared" si="102"/>
        <v>PASS</v>
      </c>
      <c r="T703" s="33" t="b">
        <f t="shared" si="103"/>
        <v>0</v>
      </c>
      <c r="U703" s="33" t="str">
        <f t="shared" si="104"/>
        <v>PASS</v>
      </c>
      <c r="V703" s="33">
        <f>IF(AND(VLOOKUP(I703,Measures!B:I,7,FALSE)="Y",U703="PASS"),'Point Values'!$B$2,0)</f>
        <v>0</v>
      </c>
      <c r="W703" s="33">
        <f>IF(AND(VLOOKUP(I703,Measures!B:I,8,FALSE)="Y",U703="PASS"),'Point Values'!$B$3,0)</f>
        <v>0</v>
      </c>
      <c r="X703" s="33">
        <f>IF(AND(SUM(V703:W703)=0,U703="PASS"),'Point Values'!$B$4,0)</f>
        <v>0.5</v>
      </c>
      <c r="Y703" s="33">
        <f>IF(AND(SUM(V703:X703)=0,P703="GT",O703&gt;VLOOKUP(I703,'IIS Wide Rates'!G:I,3,FALSE)),'Point Values'!$B$5,IF(AND(SUM(V703:X703)=0,P703="LT",O703&lt;VLOOKUP(I703,'IIS Wide Rates'!G:I,3,FALSE)),'Point Values'!$B$5,0))</f>
        <v>0</v>
      </c>
      <c r="Z703" s="33">
        <f t="shared" si="105"/>
        <v>0.5</v>
      </c>
    </row>
    <row r="704" spans="1:26" x14ac:dyDescent="0.25">
      <c r="A704" t="s">
        <v>169</v>
      </c>
      <c r="B704" t="s">
        <v>1101</v>
      </c>
      <c r="C704" s="46">
        <v>0</v>
      </c>
      <c r="D704" s="46">
        <v>9</v>
      </c>
      <c r="I704" s="33" t="str">
        <f>VLOOKUP(LEFT(J704,7),Measures!K:L,2,FALSE)</f>
        <v>3.04</v>
      </c>
      <c r="J704" s="33" t="str">
        <f t="shared" si="97"/>
        <v>MQE0577 - Patient system entry time is very late</v>
      </c>
      <c r="K704" s="33" t="str">
        <f t="shared" si="98"/>
        <v>Greenway Health (Prime Suite)</v>
      </c>
      <c r="L704" s="33">
        <f>VLOOKUP(K704,'EHR-Patient Count'!K:M,2,FALSE)</f>
        <v>9</v>
      </c>
      <c r="M704" s="33">
        <f>VLOOKUP(K704,'EHR-Patient Count'!K:M,3,FALSE)</f>
        <v>1</v>
      </c>
      <c r="N704" s="33">
        <f t="shared" si="99"/>
        <v>0</v>
      </c>
      <c r="O704" s="37">
        <f t="shared" si="100"/>
        <v>0</v>
      </c>
      <c r="P704" s="33" t="str">
        <f>VLOOKUP(LEFT(J704,7),Measures!K:V,12,FALSE)</f>
        <v>LT</v>
      </c>
      <c r="Q704" s="33" t="str">
        <f>VLOOKUP(LEFT(J704,7),Measures!K:W,13,FALSE)</f>
        <v xml:space="preserve"> 5%</v>
      </c>
      <c r="R704" s="33" t="b">
        <f t="shared" si="101"/>
        <v>0</v>
      </c>
      <c r="S704" s="33" t="str">
        <f t="shared" si="102"/>
        <v>PASS</v>
      </c>
      <c r="T704" s="33" t="b">
        <f t="shared" si="103"/>
        <v>0</v>
      </c>
      <c r="U704" s="33" t="str">
        <f t="shared" si="104"/>
        <v>PASS</v>
      </c>
      <c r="V704" s="33">
        <f>IF(AND(VLOOKUP(I704,Measures!B:I,7,FALSE)="Y",U704="PASS"),'Point Values'!$B$2,0)</f>
        <v>0</v>
      </c>
      <c r="W704" s="33">
        <f>IF(AND(VLOOKUP(I704,Measures!B:I,8,FALSE)="Y",U704="PASS"),'Point Values'!$B$3,0)</f>
        <v>0</v>
      </c>
      <c r="X704" s="33">
        <f>IF(AND(SUM(V704:W704)=0,U704="PASS"),'Point Values'!$B$4,0)</f>
        <v>0.5</v>
      </c>
      <c r="Y704" s="33">
        <f>IF(AND(SUM(V704:X704)=0,P704="GT",O704&gt;VLOOKUP(I704,'IIS Wide Rates'!G:I,3,FALSE)),'Point Values'!$B$5,IF(AND(SUM(V704:X704)=0,P704="LT",O704&lt;VLOOKUP(I704,'IIS Wide Rates'!G:I,3,FALSE)),'Point Values'!$B$5,0))</f>
        <v>0</v>
      </c>
      <c r="Z704" s="33">
        <f t="shared" si="105"/>
        <v>0.5</v>
      </c>
    </row>
    <row r="705" spans="1:26" x14ac:dyDescent="0.25">
      <c r="A705" t="s">
        <v>169</v>
      </c>
      <c r="B705" t="s">
        <v>1105</v>
      </c>
      <c r="C705" s="46">
        <v>0</v>
      </c>
      <c r="D705" s="46">
        <v>2</v>
      </c>
      <c r="I705" s="33" t="str">
        <f>VLOOKUP(LEFT(J705,7),Measures!K:L,2,FALSE)</f>
        <v>3.04</v>
      </c>
      <c r="J705" s="33" t="str">
        <f t="shared" ref="J705:J768" si="106">A705</f>
        <v>MQE0577 - Patient system entry time is very late</v>
      </c>
      <c r="K705" s="33" t="str">
        <f t="shared" ref="K705:K768" si="107">B705</f>
        <v>CompuGroup Medical (CGM APRIMA)</v>
      </c>
      <c r="L705" s="33">
        <f>VLOOKUP(K705,'EHR-Patient Count'!K:M,2,FALSE)</f>
        <v>2</v>
      </c>
      <c r="M705" s="33">
        <f>VLOOKUP(K705,'EHR-Patient Count'!K:M,3,FALSE)</f>
        <v>1</v>
      </c>
      <c r="N705" s="33">
        <f t="shared" si="99"/>
        <v>0</v>
      </c>
      <c r="O705" s="37">
        <f t="shared" si="100"/>
        <v>0</v>
      </c>
      <c r="P705" s="33" t="str">
        <f>VLOOKUP(LEFT(J705,7),Measures!K:V,12,FALSE)</f>
        <v>LT</v>
      </c>
      <c r="Q705" s="33" t="str">
        <f>VLOOKUP(LEFT(J705,7),Measures!K:W,13,FALSE)</f>
        <v xml:space="preserve"> 5%</v>
      </c>
      <c r="R705" s="33" t="b">
        <f t="shared" si="101"/>
        <v>0</v>
      </c>
      <c r="S705" s="33" t="str">
        <f t="shared" si="102"/>
        <v>PASS</v>
      </c>
      <c r="T705" s="33" t="b">
        <f t="shared" si="103"/>
        <v>0</v>
      </c>
      <c r="U705" s="33" t="str">
        <f t="shared" si="104"/>
        <v>PASS</v>
      </c>
      <c r="V705" s="33">
        <f>IF(AND(VLOOKUP(I705,Measures!B:I,7,FALSE)="Y",U705="PASS"),'Point Values'!$B$2,0)</f>
        <v>0</v>
      </c>
      <c r="W705" s="33">
        <f>IF(AND(VLOOKUP(I705,Measures!B:I,8,FALSE)="Y",U705="PASS"),'Point Values'!$B$3,0)</f>
        <v>0</v>
      </c>
      <c r="X705" s="33">
        <f>IF(AND(SUM(V705:W705)=0,U705="PASS"),'Point Values'!$B$4,0)</f>
        <v>0.5</v>
      </c>
      <c r="Y705" s="33">
        <f>IF(AND(SUM(V705:X705)=0,P705="GT",O705&gt;VLOOKUP(I705,'IIS Wide Rates'!G:I,3,FALSE)),'Point Values'!$B$5,IF(AND(SUM(V705:X705)=0,P705="LT",O705&lt;VLOOKUP(I705,'IIS Wide Rates'!G:I,3,FALSE)),'Point Values'!$B$5,0))</f>
        <v>0</v>
      </c>
      <c r="Z705" s="33">
        <f t="shared" si="105"/>
        <v>0.5</v>
      </c>
    </row>
    <row r="706" spans="1:26" x14ac:dyDescent="0.25">
      <c r="A706" t="s">
        <v>171</v>
      </c>
      <c r="B706" t="s">
        <v>52</v>
      </c>
      <c r="C706" s="46">
        <v>36</v>
      </c>
      <c r="D706" s="46">
        <v>537</v>
      </c>
      <c r="I706" s="33" t="str">
        <f>VLOOKUP(LEFT(J706,7),Measures!K:L,2,FALSE)</f>
        <v>3.05</v>
      </c>
      <c r="J706" s="33" t="str">
        <f t="shared" si="106"/>
        <v>MQE0578 - Patient system entry time is too late</v>
      </c>
      <c r="K706" s="33" t="str">
        <f t="shared" si="107"/>
        <v>No EHR Specified</v>
      </c>
      <c r="L706" s="33">
        <f>VLOOKUP(K706,'EHR-Patient Count'!K:M,2,FALSE)</f>
        <v>537</v>
      </c>
      <c r="M706" s="33">
        <f>VLOOKUP(K706,'EHR-Patient Count'!K:M,3,FALSE)</f>
        <v>20</v>
      </c>
      <c r="N706" s="33">
        <f t="shared" ref="N706:N769" si="108">C706</f>
        <v>36</v>
      </c>
      <c r="O706" s="37">
        <f t="shared" ref="O706:O769" si="109">C706/D706</f>
        <v>6.7039106145251395E-2</v>
      </c>
      <c r="P706" s="33" t="str">
        <f>VLOOKUP(LEFT(J706,7),Measures!K:V,12,FALSE)</f>
        <v>LT</v>
      </c>
      <c r="Q706" s="33" t="str">
        <f>VLOOKUP(LEFT(J706,7),Measures!K:W,13,FALSE)</f>
        <v xml:space="preserve"> 5%</v>
      </c>
      <c r="R706" s="33" t="b">
        <f t="shared" si="101"/>
        <v>0</v>
      </c>
      <c r="S706" s="33" t="b">
        <f t="shared" si="102"/>
        <v>0</v>
      </c>
      <c r="T706" s="33" t="b">
        <f t="shared" si="103"/>
        <v>0</v>
      </c>
      <c r="U706" s="33" t="str">
        <f t="shared" si="104"/>
        <v>FAIL</v>
      </c>
      <c r="V706" s="33">
        <f>IF(AND(VLOOKUP(I706,Measures!B:I,7,FALSE)="Y",U706="PASS"),'Point Values'!$B$2,0)</f>
        <v>0</v>
      </c>
      <c r="W706" s="33">
        <f>IF(AND(VLOOKUP(I706,Measures!B:I,8,FALSE)="Y",U706="PASS"),'Point Values'!$B$3,0)</f>
        <v>0</v>
      </c>
      <c r="X706" s="33">
        <f>IF(AND(SUM(V706:W706)=0,U706="PASS"),'Point Values'!$B$4,0)</f>
        <v>0</v>
      </c>
      <c r="Y706" s="33">
        <f>IF(AND(SUM(V706:X706)=0,P706="GT",O706&gt;VLOOKUP(I706,'IIS Wide Rates'!G:I,3,FALSE)),'Point Values'!$B$5,IF(AND(SUM(V706:X706)=0,P706="LT",O706&lt;VLOOKUP(I706,'IIS Wide Rates'!G:I,3,FALSE)),'Point Values'!$B$5,0))</f>
        <v>0</v>
      </c>
      <c r="Z706" s="33">
        <f t="shared" si="105"/>
        <v>0</v>
      </c>
    </row>
    <row r="707" spans="1:26" x14ac:dyDescent="0.25">
      <c r="A707" t="s">
        <v>171</v>
      </c>
      <c r="B707" t="s">
        <v>1107</v>
      </c>
      <c r="C707" s="46">
        <v>74</v>
      </c>
      <c r="D707" s="46">
        <v>1995</v>
      </c>
      <c r="I707" s="33" t="str">
        <f>VLOOKUP(LEFT(J707,7),Measures!K:L,2,FALSE)</f>
        <v>3.05</v>
      </c>
      <c r="J707" s="33" t="str">
        <f t="shared" si="106"/>
        <v>MQE0578 - Patient system entry time is too late</v>
      </c>
      <c r="K707" s="33" t="str">
        <f t="shared" si="107"/>
        <v>NetSmart MyEvolv</v>
      </c>
      <c r="L707" s="33">
        <f>VLOOKUP(K707,'EHR-Patient Count'!K:M,2,FALSE)</f>
        <v>1995</v>
      </c>
      <c r="M707" s="33">
        <f>VLOOKUP(K707,'EHR-Patient Count'!K:M,3,FALSE)</f>
        <v>8</v>
      </c>
      <c r="N707" s="33">
        <f t="shared" si="108"/>
        <v>74</v>
      </c>
      <c r="O707" s="37">
        <f t="shared" si="109"/>
        <v>3.7092731829573934E-2</v>
      </c>
      <c r="P707" s="33" t="str">
        <f>VLOOKUP(LEFT(J707,7),Measures!K:V,12,FALSE)</f>
        <v>LT</v>
      </c>
      <c r="Q707" s="33" t="str">
        <f>VLOOKUP(LEFT(J707,7),Measures!K:W,13,FALSE)</f>
        <v xml:space="preserve"> 5%</v>
      </c>
      <c r="R707" s="33" t="b">
        <f t="shared" si="101"/>
        <v>0</v>
      </c>
      <c r="S707" s="33" t="str">
        <f t="shared" si="102"/>
        <v>PASS</v>
      </c>
      <c r="T707" s="33" t="b">
        <f t="shared" si="103"/>
        <v>0</v>
      </c>
      <c r="U707" s="33" t="str">
        <f t="shared" si="104"/>
        <v>PASS</v>
      </c>
      <c r="V707" s="33">
        <f>IF(AND(VLOOKUP(I707,Measures!B:I,7,FALSE)="Y",U707="PASS"),'Point Values'!$B$2,0)</f>
        <v>0</v>
      </c>
      <c r="W707" s="33">
        <f>IF(AND(VLOOKUP(I707,Measures!B:I,8,FALSE)="Y",U707="PASS"),'Point Values'!$B$3,0)</f>
        <v>0</v>
      </c>
      <c r="X707" s="33">
        <f>IF(AND(SUM(V707:W707)=0,U707="PASS"),'Point Values'!$B$4,0)</f>
        <v>0.5</v>
      </c>
      <c r="Y707" s="33">
        <f>IF(AND(SUM(V707:X707)=0,P707="GT",O707&gt;VLOOKUP(I707,'IIS Wide Rates'!G:I,3,FALSE)),'Point Values'!$B$5,IF(AND(SUM(V707:X707)=0,P707="LT",O707&lt;VLOOKUP(I707,'IIS Wide Rates'!G:I,3,FALSE)),'Point Values'!$B$5,0))</f>
        <v>0</v>
      </c>
      <c r="Z707" s="33">
        <f t="shared" si="105"/>
        <v>0.5</v>
      </c>
    </row>
    <row r="708" spans="1:26" x14ac:dyDescent="0.25">
      <c r="A708" t="s">
        <v>171</v>
      </c>
      <c r="B708" t="s">
        <v>1104</v>
      </c>
      <c r="C708" s="46">
        <v>1085</v>
      </c>
      <c r="D708" s="46">
        <v>18286</v>
      </c>
      <c r="I708" s="33" t="str">
        <f>VLOOKUP(LEFT(J708,7),Measures!K:L,2,FALSE)</f>
        <v>3.05</v>
      </c>
      <c r="J708" s="33" t="str">
        <f t="shared" si="106"/>
        <v>MQE0578 - Patient system entry time is too late</v>
      </c>
      <c r="K708" s="33" t="str">
        <f t="shared" si="107"/>
        <v>Azalea Health EHR</v>
      </c>
      <c r="L708" s="33">
        <f>VLOOKUP(K708,'EHR-Patient Count'!K:M,2,FALSE)</f>
        <v>18286</v>
      </c>
      <c r="M708" s="33">
        <f>VLOOKUP(K708,'EHR-Patient Count'!K:M,3,FALSE)</f>
        <v>116</v>
      </c>
      <c r="N708" s="33">
        <f t="shared" si="108"/>
        <v>1085</v>
      </c>
      <c r="O708" s="37">
        <f t="shared" si="109"/>
        <v>5.9335010390462649E-2</v>
      </c>
      <c r="P708" s="33" t="str">
        <f>VLOOKUP(LEFT(J708,7),Measures!K:V,12,FALSE)</f>
        <v>LT</v>
      </c>
      <c r="Q708" s="33" t="str">
        <f>VLOOKUP(LEFT(J708,7),Measures!K:W,13,FALSE)</f>
        <v xml:space="preserve"> 5%</v>
      </c>
      <c r="R708" s="33" t="b">
        <f t="shared" si="101"/>
        <v>0</v>
      </c>
      <c r="S708" s="33" t="b">
        <f t="shared" si="102"/>
        <v>0</v>
      </c>
      <c r="T708" s="33" t="b">
        <f t="shared" si="103"/>
        <v>0</v>
      </c>
      <c r="U708" s="33" t="str">
        <f t="shared" si="104"/>
        <v>FAIL</v>
      </c>
      <c r="V708" s="33">
        <f>IF(AND(VLOOKUP(I708,Measures!B:I,7,FALSE)="Y",U708="PASS"),'Point Values'!$B$2,0)</f>
        <v>0</v>
      </c>
      <c r="W708" s="33">
        <f>IF(AND(VLOOKUP(I708,Measures!B:I,8,FALSE)="Y",U708="PASS"),'Point Values'!$B$3,0)</f>
        <v>0</v>
      </c>
      <c r="X708" s="33">
        <f>IF(AND(SUM(V708:W708)=0,U708="PASS"),'Point Values'!$B$4,0)</f>
        <v>0</v>
      </c>
      <c r="Y708" s="33">
        <f>IF(AND(SUM(V708:X708)=0,P708="GT",O708&gt;VLOOKUP(I708,'IIS Wide Rates'!G:I,3,FALSE)),'Point Values'!$B$5,IF(AND(SUM(V708:X708)=0,P708="LT",O708&lt;VLOOKUP(I708,'IIS Wide Rates'!G:I,3,FALSE)),'Point Values'!$B$5,0))</f>
        <v>0</v>
      </c>
      <c r="Z708" s="33">
        <f t="shared" si="105"/>
        <v>0</v>
      </c>
    </row>
    <row r="709" spans="1:26" x14ac:dyDescent="0.25">
      <c r="A709" t="s">
        <v>171</v>
      </c>
      <c r="B709" t="s">
        <v>1102</v>
      </c>
      <c r="C709" s="46">
        <v>93</v>
      </c>
      <c r="D709" s="46">
        <v>2221</v>
      </c>
      <c r="I709" s="33" t="str">
        <f>VLOOKUP(LEFT(J709,7),Measures!K:L,2,FALSE)</f>
        <v>3.05</v>
      </c>
      <c r="J709" s="33" t="str">
        <f t="shared" si="106"/>
        <v>MQE0578 - Patient system entry time is too late</v>
      </c>
      <c r="K709" s="33" t="str">
        <f t="shared" si="107"/>
        <v>AdvancedMD EHR</v>
      </c>
      <c r="L709" s="33">
        <f>VLOOKUP(K709,'EHR-Patient Count'!K:M,2,FALSE)</f>
        <v>2221</v>
      </c>
      <c r="M709" s="33">
        <f>VLOOKUP(K709,'EHR-Patient Count'!K:M,3,FALSE)</f>
        <v>8</v>
      </c>
      <c r="N709" s="33">
        <f t="shared" si="108"/>
        <v>93</v>
      </c>
      <c r="O709" s="37">
        <f t="shared" si="109"/>
        <v>4.1873030166591628E-2</v>
      </c>
      <c r="P709" s="33" t="str">
        <f>VLOOKUP(LEFT(J709,7),Measures!K:V,12,FALSE)</f>
        <v>LT</v>
      </c>
      <c r="Q709" s="33" t="str">
        <f>VLOOKUP(LEFT(J709,7),Measures!K:W,13,FALSE)</f>
        <v xml:space="preserve"> 5%</v>
      </c>
      <c r="R709" s="33" t="b">
        <f t="shared" si="101"/>
        <v>0</v>
      </c>
      <c r="S709" s="33" t="str">
        <f t="shared" si="102"/>
        <v>PASS</v>
      </c>
      <c r="T709" s="33" t="b">
        <f t="shared" si="103"/>
        <v>0</v>
      </c>
      <c r="U709" s="33" t="str">
        <f t="shared" si="104"/>
        <v>PASS</v>
      </c>
      <c r="V709" s="33">
        <f>IF(AND(VLOOKUP(I709,Measures!B:I,7,FALSE)="Y",U709="PASS"),'Point Values'!$B$2,0)</f>
        <v>0</v>
      </c>
      <c r="W709" s="33">
        <f>IF(AND(VLOOKUP(I709,Measures!B:I,8,FALSE)="Y",U709="PASS"),'Point Values'!$B$3,0)</f>
        <v>0</v>
      </c>
      <c r="X709" s="33">
        <f>IF(AND(SUM(V709:W709)=0,U709="PASS"),'Point Values'!$B$4,0)</f>
        <v>0.5</v>
      </c>
      <c r="Y709" s="33">
        <f>IF(AND(SUM(V709:X709)=0,P709="GT",O709&gt;VLOOKUP(I709,'IIS Wide Rates'!G:I,3,FALSE)),'Point Values'!$B$5,IF(AND(SUM(V709:X709)=0,P709="LT",O709&lt;VLOOKUP(I709,'IIS Wide Rates'!G:I,3,FALSE)),'Point Values'!$B$5,0))</f>
        <v>0</v>
      </c>
      <c r="Z709" s="33">
        <f t="shared" si="105"/>
        <v>0.5</v>
      </c>
    </row>
    <row r="710" spans="1:26" x14ac:dyDescent="0.25">
      <c r="A710" t="s">
        <v>171</v>
      </c>
      <c r="B710" t="s">
        <v>1097</v>
      </c>
      <c r="C710" s="46">
        <v>146</v>
      </c>
      <c r="D710" s="46">
        <v>3490</v>
      </c>
      <c r="I710" s="33" t="str">
        <f>VLOOKUP(LEFT(J710,7),Measures!K:L,2,FALSE)</f>
        <v>3.05</v>
      </c>
      <c r="J710" s="33" t="str">
        <f t="shared" si="106"/>
        <v>MQE0578 - Patient system entry time is too late</v>
      </c>
      <c r="K710" s="33" t="str">
        <f t="shared" si="107"/>
        <v>eClinicalWorks V12</v>
      </c>
      <c r="L710" s="33">
        <f>VLOOKUP(K710,'EHR-Patient Count'!K:M,2,FALSE)</f>
        <v>3490</v>
      </c>
      <c r="M710" s="33">
        <f>VLOOKUP(K710,'EHR-Patient Count'!K:M,3,FALSE)</f>
        <v>13</v>
      </c>
      <c r="N710" s="33">
        <f t="shared" si="108"/>
        <v>146</v>
      </c>
      <c r="O710" s="37">
        <f t="shared" si="109"/>
        <v>4.1833810888252151E-2</v>
      </c>
      <c r="P710" s="33" t="str">
        <f>VLOOKUP(LEFT(J710,7),Measures!K:V,12,FALSE)</f>
        <v>LT</v>
      </c>
      <c r="Q710" s="33" t="str">
        <f>VLOOKUP(LEFT(J710,7),Measures!K:W,13,FALSE)</f>
        <v xml:space="preserve"> 5%</v>
      </c>
      <c r="R710" s="33" t="b">
        <f t="shared" si="101"/>
        <v>0</v>
      </c>
      <c r="S710" s="33" t="str">
        <f t="shared" si="102"/>
        <v>PASS</v>
      </c>
      <c r="T710" s="33" t="b">
        <f t="shared" si="103"/>
        <v>0</v>
      </c>
      <c r="U710" s="33" t="str">
        <f t="shared" si="104"/>
        <v>PASS</v>
      </c>
      <c r="V710" s="33">
        <f>IF(AND(VLOOKUP(I710,Measures!B:I,7,FALSE)="Y",U710="PASS"),'Point Values'!$B$2,0)</f>
        <v>0</v>
      </c>
      <c r="W710" s="33">
        <f>IF(AND(VLOOKUP(I710,Measures!B:I,8,FALSE)="Y",U710="PASS"),'Point Values'!$B$3,0)</f>
        <v>0</v>
      </c>
      <c r="X710" s="33">
        <f>IF(AND(SUM(V710:W710)=0,U710="PASS"),'Point Values'!$B$4,0)</f>
        <v>0.5</v>
      </c>
      <c r="Y710" s="33">
        <f>IF(AND(SUM(V710:X710)=0,P710="GT",O710&gt;VLOOKUP(I710,'IIS Wide Rates'!G:I,3,FALSE)),'Point Values'!$B$5,IF(AND(SUM(V710:X710)=0,P710="LT",O710&lt;VLOOKUP(I710,'IIS Wide Rates'!G:I,3,FALSE)),'Point Values'!$B$5,0))</f>
        <v>0</v>
      </c>
      <c r="Z710" s="33">
        <f t="shared" si="105"/>
        <v>0.5</v>
      </c>
    </row>
    <row r="711" spans="1:26" x14ac:dyDescent="0.25">
      <c r="A711" t="s">
        <v>171</v>
      </c>
      <c r="B711" t="s">
        <v>1106</v>
      </c>
      <c r="C711" s="46">
        <v>85</v>
      </c>
      <c r="D711" s="46">
        <v>552</v>
      </c>
      <c r="I711" s="33" t="str">
        <f>VLOOKUP(LEFT(J711,7),Measures!K:L,2,FALSE)</f>
        <v>3.05</v>
      </c>
      <c r="J711" s="33" t="str">
        <f t="shared" si="106"/>
        <v>MQE0578 - Patient system entry time is too late</v>
      </c>
      <c r="K711" s="33" t="str">
        <f t="shared" si="107"/>
        <v>Experity EHR</v>
      </c>
      <c r="L711" s="33">
        <f>VLOOKUP(K711,'EHR-Patient Count'!K:M,2,FALSE)</f>
        <v>552</v>
      </c>
      <c r="M711" s="33">
        <f>VLOOKUP(K711,'EHR-Patient Count'!K:M,3,FALSE)</f>
        <v>5</v>
      </c>
      <c r="N711" s="33">
        <f t="shared" si="108"/>
        <v>85</v>
      </c>
      <c r="O711" s="37">
        <f t="shared" si="109"/>
        <v>0.1539855072463768</v>
      </c>
      <c r="P711" s="33" t="str">
        <f>VLOOKUP(LEFT(J711,7),Measures!K:V,12,FALSE)</f>
        <v>LT</v>
      </c>
      <c r="Q711" s="33" t="str">
        <f>VLOOKUP(LEFT(J711,7),Measures!K:W,13,FALSE)</f>
        <v xml:space="preserve"> 5%</v>
      </c>
      <c r="R711" s="33" t="b">
        <f t="shared" si="101"/>
        <v>0</v>
      </c>
      <c r="S711" s="33" t="b">
        <f t="shared" si="102"/>
        <v>0</v>
      </c>
      <c r="T711" s="33" t="b">
        <f t="shared" si="103"/>
        <v>0</v>
      </c>
      <c r="U711" s="33" t="str">
        <f t="shared" si="104"/>
        <v>FAIL</v>
      </c>
      <c r="V711" s="33">
        <f>IF(AND(VLOOKUP(I711,Measures!B:I,7,FALSE)="Y",U711="PASS"),'Point Values'!$B$2,0)</f>
        <v>0</v>
      </c>
      <c r="W711" s="33">
        <f>IF(AND(VLOOKUP(I711,Measures!B:I,8,FALSE)="Y",U711="PASS"),'Point Values'!$B$3,0)</f>
        <v>0</v>
      </c>
      <c r="X711" s="33">
        <f>IF(AND(SUM(V711:W711)=0,U711="PASS"),'Point Values'!$B$4,0)</f>
        <v>0</v>
      </c>
      <c r="Y711" s="33">
        <f>IF(AND(SUM(V711:X711)=0,P711="GT",O711&gt;VLOOKUP(I711,'IIS Wide Rates'!G:I,3,FALSE)),'Point Values'!$B$5,IF(AND(SUM(V711:X711)=0,P711="LT",O711&lt;VLOOKUP(I711,'IIS Wide Rates'!G:I,3,FALSE)),'Point Values'!$B$5,0))</f>
        <v>0</v>
      </c>
      <c r="Z711" s="33">
        <f t="shared" si="105"/>
        <v>0</v>
      </c>
    </row>
    <row r="712" spans="1:26" x14ac:dyDescent="0.25">
      <c r="A712" t="s">
        <v>171</v>
      </c>
      <c r="B712" t="s">
        <v>1109</v>
      </c>
      <c r="C712" s="46">
        <v>9</v>
      </c>
      <c r="D712" s="46">
        <v>85</v>
      </c>
      <c r="I712" s="33" t="str">
        <f>VLOOKUP(LEFT(J712,7),Measures!K:L,2,FALSE)</f>
        <v>3.05</v>
      </c>
      <c r="J712" s="33" t="str">
        <f t="shared" si="106"/>
        <v>MQE0578 - Patient system entry time is too late</v>
      </c>
      <c r="K712" s="33" t="str">
        <f t="shared" si="107"/>
        <v>OpenEMR (Open Source)</v>
      </c>
      <c r="L712" s="33">
        <f>VLOOKUP(K712,'EHR-Patient Count'!K:M,2,FALSE)</f>
        <v>85</v>
      </c>
      <c r="M712" s="33">
        <f>VLOOKUP(K712,'EHR-Patient Count'!K:M,3,FALSE)</f>
        <v>4</v>
      </c>
      <c r="N712" s="33">
        <f t="shared" si="108"/>
        <v>9</v>
      </c>
      <c r="O712" s="37">
        <f t="shared" si="109"/>
        <v>0.10588235294117647</v>
      </c>
      <c r="P712" s="33" t="str">
        <f>VLOOKUP(LEFT(J712,7),Measures!K:V,12,FALSE)</f>
        <v>LT</v>
      </c>
      <c r="Q712" s="33" t="str">
        <f>VLOOKUP(LEFT(J712,7),Measures!K:W,13,FALSE)</f>
        <v xml:space="preserve"> 5%</v>
      </c>
      <c r="R712" s="33" t="b">
        <f t="shared" si="101"/>
        <v>0</v>
      </c>
      <c r="S712" s="33" t="b">
        <f t="shared" si="102"/>
        <v>0</v>
      </c>
      <c r="T712" s="33" t="b">
        <f t="shared" si="103"/>
        <v>0</v>
      </c>
      <c r="U712" s="33" t="str">
        <f t="shared" si="104"/>
        <v>FAIL</v>
      </c>
      <c r="V712" s="33">
        <f>IF(AND(VLOOKUP(I712,Measures!B:I,7,FALSE)="Y",U712="PASS"),'Point Values'!$B$2,0)</f>
        <v>0</v>
      </c>
      <c r="W712" s="33">
        <f>IF(AND(VLOOKUP(I712,Measures!B:I,8,FALSE)="Y",U712="PASS"),'Point Values'!$B$3,0)</f>
        <v>0</v>
      </c>
      <c r="X712" s="33">
        <f>IF(AND(SUM(V712:W712)=0,U712="PASS"),'Point Values'!$B$4,0)</f>
        <v>0</v>
      </c>
      <c r="Y712" s="33">
        <f>IF(AND(SUM(V712:X712)=0,P712="GT",O712&gt;VLOOKUP(I712,'IIS Wide Rates'!G:I,3,FALSE)),'Point Values'!$B$5,IF(AND(SUM(V712:X712)=0,P712="LT",O712&lt;VLOOKUP(I712,'IIS Wide Rates'!G:I,3,FALSE)),'Point Values'!$B$5,0))</f>
        <v>0</v>
      </c>
      <c r="Z712" s="33">
        <f t="shared" si="105"/>
        <v>0</v>
      </c>
    </row>
    <row r="713" spans="1:26" x14ac:dyDescent="0.25">
      <c r="A713" t="s">
        <v>171</v>
      </c>
      <c r="B713" t="s">
        <v>1096</v>
      </c>
      <c r="C713" s="46">
        <v>139</v>
      </c>
      <c r="D713" s="46">
        <v>3619</v>
      </c>
      <c r="I713" s="33" t="str">
        <f>VLOOKUP(LEFT(J713,7),Measures!K:L,2,FALSE)</f>
        <v>3.05</v>
      </c>
      <c r="J713" s="33" t="str">
        <f t="shared" si="106"/>
        <v>MQE0578 - Patient system entry time is too late</v>
      </c>
      <c r="K713" s="33" t="str">
        <f t="shared" si="107"/>
        <v>Athems Clinicals</v>
      </c>
      <c r="L713" s="33">
        <f>VLOOKUP(K713,'EHR-Patient Count'!K:M,2,FALSE)</f>
        <v>3619</v>
      </c>
      <c r="M713" s="33">
        <f>VLOOKUP(K713,'EHR-Patient Count'!K:M,3,FALSE)</f>
        <v>8</v>
      </c>
      <c r="N713" s="33">
        <f t="shared" si="108"/>
        <v>139</v>
      </c>
      <c r="O713" s="37">
        <f t="shared" si="109"/>
        <v>3.840840011052777E-2</v>
      </c>
      <c r="P713" s="33" t="str">
        <f>VLOOKUP(LEFT(J713,7),Measures!K:V,12,FALSE)</f>
        <v>LT</v>
      </c>
      <c r="Q713" s="33" t="str">
        <f>VLOOKUP(LEFT(J713,7),Measures!K:W,13,FALSE)</f>
        <v xml:space="preserve"> 5%</v>
      </c>
      <c r="R713" s="33" t="b">
        <f t="shared" si="101"/>
        <v>0</v>
      </c>
      <c r="S713" s="33" t="str">
        <f t="shared" si="102"/>
        <v>PASS</v>
      </c>
      <c r="T713" s="33" t="b">
        <f t="shared" si="103"/>
        <v>0</v>
      </c>
      <c r="U713" s="33" t="str">
        <f t="shared" si="104"/>
        <v>PASS</v>
      </c>
      <c r="V713" s="33">
        <f>IF(AND(VLOOKUP(I713,Measures!B:I,7,FALSE)="Y",U713="PASS"),'Point Values'!$B$2,0)</f>
        <v>0</v>
      </c>
      <c r="W713" s="33">
        <f>IF(AND(VLOOKUP(I713,Measures!B:I,8,FALSE)="Y",U713="PASS"),'Point Values'!$B$3,0)</f>
        <v>0</v>
      </c>
      <c r="X713" s="33">
        <f>IF(AND(SUM(V713:W713)=0,U713="PASS"),'Point Values'!$B$4,0)</f>
        <v>0.5</v>
      </c>
      <c r="Y713" s="33">
        <f>IF(AND(SUM(V713:X713)=0,P713="GT",O713&gt;VLOOKUP(I713,'IIS Wide Rates'!G:I,3,FALSE)),'Point Values'!$B$5,IF(AND(SUM(V713:X713)=0,P713="LT",O713&lt;VLOOKUP(I713,'IIS Wide Rates'!G:I,3,FALSE)),'Point Values'!$B$5,0))</f>
        <v>0</v>
      </c>
      <c r="Z713" s="33">
        <f t="shared" si="105"/>
        <v>0.5</v>
      </c>
    </row>
    <row r="714" spans="1:26" x14ac:dyDescent="0.25">
      <c r="A714" t="s">
        <v>171</v>
      </c>
      <c r="B714" t="s">
        <v>1100</v>
      </c>
      <c r="C714" s="46">
        <v>5</v>
      </c>
      <c r="D714" s="46">
        <v>104</v>
      </c>
      <c r="I714" s="33" t="str">
        <f>VLOOKUP(LEFT(J714,7),Measures!K:L,2,FALSE)</f>
        <v>3.05</v>
      </c>
      <c r="J714" s="33" t="str">
        <f t="shared" si="106"/>
        <v>MQE0578 - Patient system entry time is too late</v>
      </c>
      <c r="K714" s="33" t="str">
        <f t="shared" si="107"/>
        <v>MEDITECH Expanse</v>
      </c>
      <c r="L714" s="33">
        <f>VLOOKUP(K714,'EHR-Patient Count'!K:M,2,FALSE)</f>
        <v>104</v>
      </c>
      <c r="M714" s="33">
        <f>VLOOKUP(K714,'EHR-Patient Count'!K:M,3,FALSE)</f>
        <v>3</v>
      </c>
      <c r="N714" s="33">
        <f t="shared" si="108"/>
        <v>5</v>
      </c>
      <c r="O714" s="37">
        <f t="shared" si="109"/>
        <v>4.807692307692308E-2</v>
      </c>
      <c r="P714" s="33" t="str">
        <f>VLOOKUP(LEFT(J714,7),Measures!K:V,12,FALSE)</f>
        <v>LT</v>
      </c>
      <c r="Q714" s="33" t="str">
        <f>VLOOKUP(LEFT(J714,7),Measures!K:W,13,FALSE)</f>
        <v xml:space="preserve"> 5%</v>
      </c>
      <c r="R714" s="33" t="b">
        <f t="shared" si="101"/>
        <v>0</v>
      </c>
      <c r="S714" s="33" t="str">
        <f t="shared" si="102"/>
        <v>PASS</v>
      </c>
      <c r="T714" s="33" t="b">
        <f t="shared" si="103"/>
        <v>0</v>
      </c>
      <c r="U714" s="33" t="str">
        <f t="shared" si="104"/>
        <v>PASS</v>
      </c>
      <c r="V714" s="33">
        <f>IF(AND(VLOOKUP(I714,Measures!B:I,7,FALSE)="Y",U714="PASS"),'Point Values'!$B$2,0)</f>
        <v>0</v>
      </c>
      <c r="W714" s="33">
        <f>IF(AND(VLOOKUP(I714,Measures!B:I,8,FALSE)="Y",U714="PASS"),'Point Values'!$B$3,0)</f>
        <v>0</v>
      </c>
      <c r="X714" s="33">
        <f>IF(AND(SUM(V714:W714)=0,U714="PASS"),'Point Values'!$B$4,0)</f>
        <v>0.5</v>
      </c>
      <c r="Y714" s="33">
        <f>IF(AND(SUM(V714:X714)=0,P714="GT",O714&gt;VLOOKUP(I714,'IIS Wide Rates'!G:I,3,FALSE)),'Point Values'!$B$5,IF(AND(SUM(V714:X714)=0,P714="LT",O714&lt;VLOOKUP(I714,'IIS Wide Rates'!G:I,3,FALSE)),'Point Values'!$B$5,0))</f>
        <v>0</v>
      </c>
      <c r="Z714" s="33">
        <f t="shared" si="105"/>
        <v>0.5</v>
      </c>
    </row>
    <row r="715" spans="1:26" x14ac:dyDescent="0.25">
      <c r="A715" t="s">
        <v>171</v>
      </c>
      <c r="B715" t="s">
        <v>1103</v>
      </c>
      <c r="C715" s="46">
        <v>6</v>
      </c>
      <c r="D715" s="46">
        <v>146</v>
      </c>
      <c r="I715" s="33" t="str">
        <f>VLOOKUP(LEFT(J715,7),Measures!K:L,2,FALSE)</f>
        <v>3.05</v>
      </c>
      <c r="J715" s="33" t="str">
        <f t="shared" si="106"/>
        <v>MQE0578 - Patient system entry time is too late</v>
      </c>
      <c r="K715" s="33" t="str">
        <f t="shared" si="107"/>
        <v>DrChrono EHR</v>
      </c>
      <c r="L715" s="33">
        <f>VLOOKUP(K715,'EHR-Patient Count'!K:M,2,FALSE)</f>
        <v>146</v>
      </c>
      <c r="M715" s="33">
        <f>VLOOKUP(K715,'EHR-Patient Count'!K:M,3,FALSE)</f>
        <v>3</v>
      </c>
      <c r="N715" s="33">
        <f t="shared" si="108"/>
        <v>6</v>
      </c>
      <c r="O715" s="37">
        <f t="shared" si="109"/>
        <v>4.1095890410958902E-2</v>
      </c>
      <c r="P715" s="33" t="str">
        <f>VLOOKUP(LEFT(J715,7),Measures!K:V,12,FALSE)</f>
        <v>LT</v>
      </c>
      <c r="Q715" s="33" t="str">
        <f>VLOOKUP(LEFT(J715,7),Measures!K:W,13,FALSE)</f>
        <v xml:space="preserve"> 5%</v>
      </c>
      <c r="R715" s="33" t="b">
        <f t="shared" si="101"/>
        <v>0</v>
      </c>
      <c r="S715" s="33" t="str">
        <f t="shared" si="102"/>
        <v>PASS</v>
      </c>
      <c r="T715" s="33" t="b">
        <f t="shared" si="103"/>
        <v>0</v>
      </c>
      <c r="U715" s="33" t="str">
        <f t="shared" si="104"/>
        <v>PASS</v>
      </c>
      <c r="V715" s="33">
        <f>IF(AND(VLOOKUP(I715,Measures!B:I,7,FALSE)="Y",U715="PASS"),'Point Values'!$B$2,0)</f>
        <v>0</v>
      </c>
      <c r="W715" s="33">
        <f>IF(AND(VLOOKUP(I715,Measures!B:I,8,FALSE)="Y",U715="PASS"),'Point Values'!$B$3,0)</f>
        <v>0</v>
      </c>
      <c r="X715" s="33">
        <f>IF(AND(SUM(V715:W715)=0,U715="PASS"),'Point Values'!$B$4,0)</f>
        <v>0.5</v>
      </c>
      <c r="Y715" s="33">
        <f>IF(AND(SUM(V715:X715)=0,P715="GT",O715&gt;VLOOKUP(I715,'IIS Wide Rates'!G:I,3,FALSE)),'Point Values'!$B$5,IF(AND(SUM(V715:X715)=0,P715="LT",O715&lt;VLOOKUP(I715,'IIS Wide Rates'!G:I,3,FALSE)),'Point Values'!$B$5,0))</f>
        <v>0</v>
      </c>
      <c r="Z715" s="33">
        <f t="shared" si="105"/>
        <v>0.5</v>
      </c>
    </row>
    <row r="716" spans="1:26" x14ac:dyDescent="0.25">
      <c r="A716" t="s">
        <v>171</v>
      </c>
      <c r="B716" t="s">
        <v>1108</v>
      </c>
      <c r="C716" s="46">
        <v>7</v>
      </c>
      <c r="D716" s="46">
        <v>55</v>
      </c>
      <c r="I716" s="33" t="str">
        <f>VLOOKUP(LEFT(J716,7),Measures!K:L,2,FALSE)</f>
        <v>3.05</v>
      </c>
      <c r="J716" s="33" t="str">
        <f t="shared" si="106"/>
        <v>MQE0578 - Patient system entry time is too late</v>
      </c>
      <c r="K716" s="33" t="str">
        <f t="shared" si="107"/>
        <v>MatrixCare EHR</v>
      </c>
      <c r="L716" s="33">
        <f>VLOOKUP(K716,'EHR-Patient Count'!K:M,2,FALSE)</f>
        <v>55</v>
      </c>
      <c r="M716" s="33">
        <f>VLOOKUP(K716,'EHR-Patient Count'!K:M,3,FALSE)</f>
        <v>5</v>
      </c>
      <c r="N716" s="33">
        <f t="shared" si="108"/>
        <v>7</v>
      </c>
      <c r="O716" s="37">
        <f t="shared" si="109"/>
        <v>0.12727272727272726</v>
      </c>
      <c r="P716" s="33" t="str">
        <f>VLOOKUP(LEFT(J716,7),Measures!K:V,12,FALSE)</f>
        <v>LT</v>
      </c>
      <c r="Q716" s="33" t="str">
        <f>VLOOKUP(LEFT(J716,7),Measures!K:W,13,FALSE)</f>
        <v xml:space="preserve"> 5%</v>
      </c>
      <c r="R716" s="33" t="b">
        <f t="shared" si="101"/>
        <v>0</v>
      </c>
      <c r="S716" s="33" t="b">
        <f t="shared" si="102"/>
        <v>0</v>
      </c>
      <c r="T716" s="33" t="b">
        <f t="shared" si="103"/>
        <v>0</v>
      </c>
      <c r="U716" s="33" t="str">
        <f t="shared" si="104"/>
        <v>FAIL</v>
      </c>
      <c r="V716" s="33">
        <f>IF(AND(VLOOKUP(I716,Measures!B:I,7,FALSE)="Y",U716="PASS"),'Point Values'!$B$2,0)</f>
        <v>0</v>
      </c>
      <c r="W716" s="33">
        <f>IF(AND(VLOOKUP(I716,Measures!B:I,8,FALSE)="Y",U716="PASS"),'Point Values'!$B$3,0)</f>
        <v>0</v>
      </c>
      <c r="X716" s="33">
        <f>IF(AND(SUM(V716:W716)=0,U716="PASS"),'Point Values'!$B$4,0)</f>
        <v>0</v>
      </c>
      <c r="Y716" s="33">
        <f>IF(AND(SUM(V716:X716)=0,P716="GT",O716&gt;VLOOKUP(I716,'IIS Wide Rates'!G:I,3,FALSE)),'Point Values'!$B$5,IF(AND(SUM(V716:X716)=0,P716="LT",O716&lt;VLOOKUP(I716,'IIS Wide Rates'!G:I,3,FALSE)),'Point Values'!$B$5,0))</f>
        <v>0</v>
      </c>
      <c r="Z716" s="33">
        <f t="shared" si="105"/>
        <v>0</v>
      </c>
    </row>
    <row r="717" spans="1:26" x14ac:dyDescent="0.25">
      <c r="A717" t="s">
        <v>171</v>
      </c>
      <c r="B717" t="s">
        <v>1099</v>
      </c>
      <c r="C717" s="46">
        <v>39</v>
      </c>
      <c r="D717" s="46">
        <v>369</v>
      </c>
      <c r="I717" s="33" t="str">
        <f>VLOOKUP(LEFT(J717,7),Measures!K:L,2,FALSE)</f>
        <v>3.05</v>
      </c>
      <c r="J717" s="33" t="str">
        <f t="shared" si="106"/>
        <v>MQE0578 - Patient system entry time is too late</v>
      </c>
      <c r="K717" s="33" t="str">
        <f t="shared" si="107"/>
        <v>Veradigm EHR (formerly Allscripts)</v>
      </c>
      <c r="L717" s="33">
        <f>VLOOKUP(K717,'EHR-Patient Count'!K:M,2,FALSE)</f>
        <v>369</v>
      </c>
      <c r="M717" s="33">
        <f>VLOOKUP(K717,'EHR-Patient Count'!K:M,3,FALSE)</f>
        <v>13</v>
      </c>
      <c r="N717" s="33">
        <f t="shared" si="108"/>
        <v>39</v>
      </c>
      <c r="O717" s="37">
        <f t="shared" si="109"/>
        <v>0.10569105691056911</v>
      </c>
      <c r="P717" s="33" t="str">
        <f>VLOOKUP(LEFT(J717,7),Measures!K:V,12,FALSE)</f>
        <v>LT</v>
      </c>
      <c r="Q717" s="33" t="str">
        <f>VLOOKUP(LEFT(J717,7),Measures!K:W,13,FALSE)</f>
        <v xml:space="preserve"> 5%</v>
      </c>
      <c r="R717" s="33" t="b">
        <f t="shared" si="101"/>
        <v>0</v>
      </c>
      <c r="S717" s="33" t="b">
        <f t="shared" si="102"/>
        <v>0</v>
      </c>
      <c r="T717" s="33" t="b">
        <f t="shared" si="103"/>
        <v>0</v>
      </c>
      <c r="U717" s="33" t="str">
        <f t="shared" si="104"/>
        <v>FAIL</v>
      </c>
      <c r="V717" s="33">
        <f>IF(AND(VLOOKUP(I717,Measures!B:I,7,FALSE)="Y",U717="PASS"),'Point Values'!$B$2,0)</f>
        <v>0</v>
      </c>
      <c r="W717" s="33">
        <f>IF(AND(VLOOKUP(I717,Measures!B:I,8,FALSE)="Y",U717="PASS"),'Point Values'!$B$3,0)</f>
        <v>0</v>
      </c>
      <c r="X717" s="33">
        <f>IF(AND(SUM(V717:W717)=0,U717="PASS"),'Point Values'!$B$4,0)</f>
        <v>0</v>
      </c>
      <c r="Y717" s="33">
        <f>IF(AND(SUM(V717:X717)=0,P717="GT",O717&gt;VLOOKUP(I717,'IIS Wide Rates'!G:I,3,FALSE)),'Point Values'!$B$5,IF(AND(SUM(V717:X717)=0,P717="LT",O717&lt;VLOOKUP(I717,'IIS Wide Rates'!G:I,3,FALSE)),'Point Values'!$B$5,0))</f>
        <v>0</v>
      </c>
      <c r="Z717" s="33">
        <f t="shared" si="105"/>
        <v>0</v>
      </c>
    </row>
    <row r="718" spans="1:26" x14ac:dyDescent="0.25">
      <c r="A718" t="s">
        <v>171</v>
      </c>
      <c r="B718" t="s">
        <v>1095</v>
      </c>
      <c r="C718" s="46">
        <v>0</v>
      </c>
      <c r="D718" s="46">
        <v>14</v>
      </c>
      <c r="I718" s="33" t="str">
        <f>VLOOKUP(LEFT(J718,7),Measures!K:L,2,FALSE)</f>
        <v>3.05</v>
      </c>
      <c r="J718" s="33" t="str">
        <f t="shared" si="106"/>
        <v>MQE0578 - Patient system entry time is too late</v>
      </c>
      <c r="K718" s="33" t="str">
        <f t="shared" si="107"/>
        <v>Epic Systems (EpicCare)</v>
      </c>
      <c r="L718" s="33">
        <f>VLOOKUP(K718,'EHR-Patient Count'!K:M,2,FALSE)</f>
        <v>14</v>
      </c>
      <c r="M718" s="33">
        <f>VLOOKUP(K718,'EHR-Patient Count'!K:M,3,FALSE)</f>
        <v>1</v>
      </c>
      <c r="N718" s="33">
        <f t="shared" si="108"/>
        <v>0</v>
      </c>
      <c r="O718" s="37">
        <f t="shared" si="109"/>
        <v>0</v>
      </c>
      <c r="P718" s="33" t="str">
        <f>VLOOKUP(LEFT(J718,7),Measures!K:V,12,FALSE)</f>
        <v>LT</v>
      </c>
      <c r="Q718" s="33" t="str">
        <f>VLOOKUP(LEFT(J718,7),Measures!K:W,13,FALSE)</f>
        <v xml:space="preserve"> 5%</v>
      </c>
      <c r="R718" s="33" t="b">
        <f t="shared" si="101"/>
        <v>0</v>
      </c>
      <c r="S718" s="33" t="str">
        <f t="shared" si="102"/>
        <v>PASS</v>
      </c>
      <c r="T718" s="33" t="b">
        <f t="shared" si="103"/>
        <v>0</v>
      </c>
      <c r="U718" s="33" t="str">
        <f t="shared" si="104"/>
        <v>PASS</v>
      </c>
      <c r="V718" s="33">
        <f>IF(AND(VLOOKUP(I718,Measures!B:I,7,FALSE)="Y",U718="PASS"),'Point Values'!$B$2,0)</f>
        <v>0</v>
      </c>
      <c r="W718" s="33">
        <f>IF(AND(VLOOKUP(I718,Measures!B:I,8,FALSE)="Y",U718="PASS"),'Point Values'!$B$3,0)</f>
        <v>0</v>
      </c>
      <c r="X718" s="33">
        <f>IF(AND(SUM(V718:W718)=0,U718="PASS"),'Point Values'!$B$4,0)</f>
        <v>0.5</v>
      </c>
      <c r="Y718" s="33">
        <f>IF(AND(SUM(V718:X718)=0,P718="GT",O718&gt;VLOOKUP(I718,'IIS Wide Rates'!G:I,3,FALSE)),'Point Values'!$B$5,IF(AND(SUM(V718:X718)=0,P718="LT",O718&lt;VLOOKUP(I718,'IIS Wide Rates'!G:I,3,FALSE)),'Point Values'!$B$5,0))</f>
        <v>0</v>
      </c>
      <c r="Z718" s="33">
        <f t="shared" si="105"/>
        <v>0.5</v>
      </c>
    </row>
    <row r="719" spans="1:26" x14ac:dyDescent="0.25">
      <c r="A719" t="s">
        <v>171</v>
      </c>
      <c r="B719" t="s">
        <v>1098</v>
      </c>
      <c r="C719" s="46">
        <v>0</v>
      </c>
      <c r="D719" s="46">
        <v>5</v>
      </c>
      <c r="I719" s="33" t="str">
        <f>VLOOKUP(LEFT(J719,7),Measures!K:L,2,FALSE)</f>
        <v>3.05</v>
      </c>
      <c r="J719" s="33" t="str">
        <f t="shared" si="106"/>
        <v>MQE0578 - Patient system entry time is too late</v>
      </c>
      <c r="K719" s="33" t="str">
        <f t="shared" si="107"/>
        <v>NextGen Enterprise EHR</v>
      </c>
      <c r="L719" s="33">
        <f>VLOOKUP(K719,'EHR-Patient Count'!K:M,2,FALSE)</f>
        <v>5</v>
      </c>
      <c r="M719" s="33">
        <f>VLOOKUP(K719,'EHR-Patient Count'!K:M,3,FALSE)</f>
        <v>2</v>
      </c>
      <c r="N719" s="33">
        <f t="shared" si="108"/>
        <v>0</v>
      </c>
      <c r="O719" s="37">
        <f t="shared" si="109"/>
        <v>0</v>
      </c>
      <c r="P719" s="33" t="str">
        <f>VLOOKUP(LEFT(J719,7),Measures!K:V,12,FALSE)</f>
        <v>LT</v>
      </c>
      <c r="Q719" s="33" t="str">
        <f>VLOOKUP(LEFT(J719,7),Measures!K:W,13,FALSE)</f>
        <v xml:space="preserve"> 5%</v>
      </c>
      <c r="R719" s="33" t="b">
        <f t="shared" si="101"/>
        <v>0</v>
      </c>
      <c r="S719" s="33" t="str">
        <f t="shared" si="102"/>
        <v>PASS</v>
      </c>
      <c r="T719" s="33" t="b">
        <f t="shared" si="103"/>
        <v>0</v>
      </c>
      <c r="U719" s="33" t="str">
        <f t="shared" si="104"/>
        <v>PASS</v>
      </c>
      <c r="V719" s="33">
        <f>IF(AND(VLOOKUP(I719,Measures!B:I,7,FALSE)="Y",U719="PASS"),'Point Values'!$B$2,0)</f>
        <v>0</v>
      </c>
      <c r="W719" s="33">
        <f>IF(AND(VLOOKUP(I719,Measures!B:I,8,FALSE)="Y",U719="PASS"),'Point Values'!$B$3,0)</f>
        <v>0</v>
      </c>
      <c r="X719" s="33">
        <f>IF(AND(SUM(V719:W719)=0,U719="PASS"),'Point Values'!$B$4,0)</f>
        <v>0.5</v>
      </c>
      <c r="Y719" s="33">
        <f>IF(AND(SUM(V719:X719)=0,P719="GT",O719&gt;VLOOKUP(I719,'IIS Wide Rates'!G:I,3,FALSE)),'Point Values'!$B$5,IF(AND(SUM(V719:X719)=0,P719="LT",O719&lt;VLOOKUP(I719,'IIS Wide Rates'!G:I,3,FALSE)),'Point Values'!$B$5,0))</f>
        <v>0</v>
      </c>
      <c r="Z719" s="33">
        <f t="shared" si="105"/>
        <v>0.5</v>
      </c>
    </row>
    <row r="720" spans="1:26" x14ac:dyDescent="0.25">
      <c r="A720" t="s">
        <v>171</v>
      </c>
      <c r="B720" t="s">
        <v>1101</v>
      </c>
      <c r="C720" s="46">
        <v>1</v>
      </c>
      <c r="D720" s="46">
        <v>9</v>
      </c>
      <c r="I720" s="33" t="str">
        <f>VLOOKUP(LEFT(J720,7),Measures!K:L,2,FALSE)</f>
        <v>3.05</v>
      </c>
      <c r="J720" s="33" t="str">
        <f t="shared" si="106"/>
        <v>MQE0578 - Patient system entry time is too late</v>
      </c>
      <c r="K720" s="33" t="str">
        <f t="shared" si="107"/>
        <v>Greenway Health (Prime Suite)</v>
      </c>
      <c r="L720" s="33">
        <f>VLOOKUP(K720,'EHR-Patient Count'!K:M,2,FALSE)</f>
        <v>9</v>
      </c>
      <c r="M720" s="33">
        <f>VLOOKUP(K720,'EHR-Patient Count'!K:M,3,FALSE)</f>
        <v>1</v>
      </c>
      <c r="N720" s="33">
        <f t="shared" si="108"/>
        <v>1</v>
      </c>
      <c r="O720" s="37">
        <f t="shared" si="109"/>
        <v>0.1111111111111111</v>
      </c>
      <c r="P720" s="33" t="str">
        <f>VLOOKUP(LEFT(J720,7),Measures!K:V,12,FALSE)</f>
        <v>LT</v>
      </c>
      <c r="Q720" s="33" t="str">
        <f>VLOOKUP(LEFT(J720,7),Measures!K:W,13,FALSE)</f>
        <v xml:space="preserve"> 5%</v>
      </c>
      <c r="R720" s="33" t="b">
        <f t="shared" si="101"/>
        <v>0</v>
      </c>
      <c r="S720" s="33" t="b">
        <f t="shared" si="102"/>
        <v>0</v>
      </c>
      <c r="T720" s="33" t="b">
        <f t="shared" si="103"/>
        <v>0</v>
      </c>
      <c r="U720" s="33" t="str">
        <f t="shared" si="104"/>
        <v>FAIL</v>
      </c>
      <c r="V720" s="33">
        <f>IF(AND(VLOOKUP(I720,Measures!B:I,7,FALSE)="Y",U720="PASS"),'Point Values'!$B$2,0)</f>
        <v>0</v>
      </c>
      <c r="W720" s="33">
        <f>IF(AND(VLOOKUP(I720,Measures!B:I,8,FALSE)="Y",U720="PASS"),'Point Values'!$B$3,0)</f>
        <v>0</v>
      </c>
      <c r="X720" s="33">
        <f>IF(AND(SUM(V720:W720)=0,U720="PASS"),'Point Values'!$B$4,0)</f>
        <v>0</v>
      </c>
      <c r="Y720" s="33">
        <f>IF(AND(SUM(V720:X720)=0,P720="GT",O720&gt;VLOOKUP(I720,'IIS Wide Rates'!G:I,3,FALSE)),'Point Values'!$B$5,IF(AND(SUM(V720:X720)=0,P720="LT",O720&lt;VLOOKUP(I720,'IIS Wide Rates'!G:I,3,FALSE)),'Point Values'!$B$5,0))</f>
        <v>0</v>
      </c>
      <c r="Z720" s="33">
        <f t="shared" si="105"/>
        <v>0</v>
      </c>
    </row>
    <row r="721" spans="1:26" x14ac:dyDescent="0.25">
      <c r="A721" t="s">
        <v>171</v>
      </c>
      <c r="B721" t="s">
        <v>1105</v>
      </c>
      <c r="C721" s="46">
        <v>0</v>
      </c>
      <c r="D721" s="46">
        <v>2</v>
      </c>
      <c r="I721" s="33" t="str">
        <f>VLOOKUP(LEFT(J721,7),Measures!K:L,2,FALSE)</f>
        <v>3.05</v>
      </c>
      <c r="J721" s="33" t="str">
        <f t="shared" si="106"/>
        <v>MQE0578 - Patient system entry time is too late</v>
      </c>
      <c r="K721" s="33" t="str">
        <f t="shared" si="107"/>
        <v>CompuGroup Medical (CGM APRIMA)</v>
      </c>
      <c r="L721" s="33">
        <f>VLOOKUP(K721,'EHR-Patient Count'!K:M,2,FALSE)</f>
        <v>2</v>
      </c>
      <c r="M721" s="33">
        <f>VLOOKUP(K721,'EHR-Patient Count'!K:M,3,FALSE)</f>
        <v>1</v>
      </c>
      <c r="N721" s="33">
        <f t="shared" si="108"/>
        <v>0</v>
      </c>
      <c r="O721" s="37">
        <f t="shared" si="109"/>
        <v>0</v>
      </c>
      <c r="P721" s="33" t="str">
        <f>VLOOKUP(LEFT(J721,7),Measures!K:V,12,FALSE)</f>
        <v>LT</v>
      </c>
      <c r="Q721" s="33" t="str">
        <f>VLOOKUP(LEFT(J721,7),Measures!K:W,13,FALSE)</f>
        <v xml:space="preserve"> 5%</v>
      </c>
      <c r="R721" s="33" t="b">
        <f t="shared" si="101"/>
        <v>0</v>
      </c>
      <c r="S721" s="33" t="str">
        <f t="shared" si="102"/>
        <v>PASS</v>
      </c>
      <c r="T721" s="33" t="b">
        <f t="shared" si="103"/>
        <v>0</v>
      </c>
      <c r="U721" s="33" t="str">
        <f t="shared" si="104"/>
        <v>PASS</v>
      </c>
      <c r="V721" s="33">
        <f>IF(AND(VLOOKUP(I721,Measures!B:I,7,FALSE)="Y",U721="PASS"),'Point Values'!$B$2,0)</f>
        <v>0</v>
      </c>
      <c r="W721" s="33">
        <f>IF(AND(VLOOKUP(I721,Measures!B:I,8,FALSE)="Y",U721="PASS"),'Point Values'!$B$3,0)</f>
        <v>0</v>
      </c>
      <c r="X721" s="33">
        <f>IF(AND(SUM(V721:W721)=0,U721="PASS"),'Point Values'!$B$4,0)</f>
        <v>0.5</v>
      </c>
      <c r="Y721" s="33">
        <f>IF(AND(SUM(V721:X721)=0,P721="GT",O721&gt;VLOOKUP(I721,'IIS Wide Rates'!G:I,3,FALSE)),'Point Values'!$B$5,IF(AND(SUM(V721:X721)=0,P721="LT",O721&lt;VLOOKUP(I721,'IIS Wide Rates'!G:I,3,FALSE)),'Point Values'!$B$5,0))</f>
        <v>0</v>
      </c>
      <c r="Z721" s="33">
        <f t="shared" si="105"/>
        <v>0.5</v>
      </c>
    </row>
    <row r="722" spans="1:26" x14ac:dyDescent="0.25">
      <c r="A722" t="s">
        <v>173</v>
      </c>
      <c r="B722" t="s">
        <v>52</v>
      </c>
      <c r="C722" s="46">
        <v>143</v>
      </c>
      <c r="D722" s="46">
        <v>3113</v>
      </c>
      <c r="I722" s="33" t="str">
        <f>VLOOKUP(LEFT(J722,7),Measures!K:L,2,FALSE)</f>
        <v>3.06</v>
      </c>
      <c r="J722" s="33" t="str">
        <f t="shared" si="106"/>
        <v>MQE0570 - Vaccination system entry time is late</v>
      </c>
      <c r="K722" s="33" t="str">
        <f t="shared" si="107"/>
        <v>No EHR Specified</v>
      </c>
      <c r="L722" s="33">
        <f>VLOOKUP(K722,'EHR-Patient Count'!K:M,2,FALSE)</f>
        <v>537</v>
      </c>
      <c r="M722" s="33">
        <f>VLOOKUP(K722,'EHR-Patient Count'!K:M,3,FALSE)</f>
        <v>20</v>
      </c>
      <c r="N722" s="33">
        <f t="shared" si="108"/>
        <v>143</v>
      </c>
      <c r="O722" s="37">
        <f t="shared" si="109"/>
        <v>4.5936395759717315E-2</v>
      </c>
      <c r="P722" s="33" t="str">
        <f>VLOOKUP(LEFT(J722,7),Measures!K:V,12,FALSE)</f>
        <v>LT</v>
      </c>
      <c r="Q722" s="33" t="str">
        <f>VLOOKUP(LEFT(J722,7),Measures!K:W,13,FALSE)</f>
        <v xml:space="preserve"> 5%</v>
      </c>
      <c r="R722" s="33" t="b">
        <f t="shared" si="101"/>
        <v>0</v>
      </c>
      <c r="S722" s="33" t="str">
        <f t="shared" si="102"/>
        <v>PASS</v>
      </c>
      <c r="T722" s="33" t="b">
        <f t="shared" si="103"/>
        <v>0</v>
      </c>
      <c r="U722" s="33" t="str">
        <f t="shared" si="104"/>
        <v>PASS</v>
      </c>
      <c r="V722" s="33">
        <f>IF(AND(VLOOKUP(I722,Measures!B:I,7,FALSE)="Y",U722="PASS"),'Point Values'!$B$2,0)</f>
        <v>0</v>
      </c>
      <c r="W722" s="33">
        <f>IF(AND(VLOOKUP(I722,Measures!B:I,8,FALSE)="Y",U722="PASS"),'Point Values'!$B$3,0)</f>
        <v>0</v>
      </c>
      <c r="X722" s="33">
        <f>IF(AND(SUM(V722:W722)=0,U722="PASS"),'Point Values'!$B$4,0)</f>
        <v>0.5</v>
      </c>
      <c r="Y722" s="33">
        <f>IF(AND(SUM(V722:X722)=0,P722="GT",O722&gt;VLOOKUP(I722,'IIS Wide Rates'!G:I,3,FALSE)),'Point Values'!$B$5,IF(AND(SUM(V722:X722)=0,P722="LT",O722&lt;VLOOKUP(I722,'IIS Wide Rates'!G:I,3,FALSE)),'Point Values'!$B$5,0))</f>
        <v>0</v>
      </c>
      <c r="Z722" s="33">
        <f t="shared" si="105"/>
        <v>0.5</v>
      </c>
    </row>
    <row r="723" spans="1:26" x14ac:dyDescent="0.25">
      <c r="A723" t="s">
        <v>173</v>
      </c>
      <c r="B723" t="s">
        <v>1107</v>
      </c>
      <c r="C723" s="46">
        <v>524</v>
      </c>
      <c r="D723" s="46">
        <v>3059</v>
      </c>
      <c r="I723" s="33" t="str">
        <f>VLOOKUP(LEFT(J723,7),Measures!K:L,2,FALSE)</f>
        <v>3.06</v>
      </c>
      <c r="J723" s="33" t="str">
        <f t="shared" si="106"/>
        <v>MQE0570 - Vaccination system entry time is late</v>
      </c>
      <c r="K723" s="33" t="str">
        <f t="shared" si="107"/>
        <v>NetSmart MyEvolv</v>
      </c>
      <c r="L723" s="33">
        <f>VLOOKUP(K723,'EHR-Patient Count'!K:M,2,FALSE)</f>
        <v>1995</v>
      </c>
      <c r="M723" s="33">
        <f>VLOOKUP(K723,'EHR-Patient Count'!K:M,3,FALSE)</f>
        <v>8</v>
      </c>
      <c r="N723" s="33">
        <f t="shared" si="108"/>
        <v>524</v>
      </c>
      <c r="O723" s="37">
        <f t="shared" si="109"/>
        <v>0.17129780974174566</v>
      </c>
      <c r="P723" s="33" t="str">
        <f>VLOOKUP(LEFT(J723,7),Measures!K:V,12,FALSE)</f>
        <v>LT</v>
      </c>
      <c r="Q723" s="33" t="str">
        <f>VLOOKUP(LEFT(J723,7),Measures!K:W,13,FALSE)</f>
        <v xml:space="preserve"> 5%</v>
      </c>
      <c r="R723" s="33" t="b">
        <f t="shared" si="101"/>
        <v>0</v>
      </c>
      <c r="S723" s="33" t="b">
        <f t="shared" si="102"/>
        <v>0</v>
      </c>
      <c r="T723" s="33" t="b">
        <f t="shared" si="103"/>
        <v>0</v>
      </c>
      <c r="U723" s="33" t="str">
        <f t="shared" si="104"/>
        <v>FAIL</v>
      </c>
      <c r="V723" s="33">
        <f>IF(AND(VLOOKUP(I723,Measures!B:I,7,FALSE)="Y",U723="PASS"),'Point Values'!$B$2,0)</f>
        <v>0</v>
      </c>
      <c r="W723" s="33">
        <f>IF(AND(VLOOKUP(I723,Measures!B:I,8,FALSE)="Y",U723="PASS"),'Point Values'!$B$3,0)</f>
        <v>0</v>
      </c>
      <c r="X723" s="33">
        <f>IF(AND(SUM(V723:W723)=0,U723="PASS"),'Point Values'!$B$4,0)</f>
        <v>0</v>
      </c>
      <c r="Y723" s="33">
        <f>IF(AND(SUM(V723:X723)=0,P723="GT",O723&gt;VLOOKUP(I723,'IIS Wide Rates'!G:I,3,FALSE)),'Point Values'!$B$5,IF(AND(SUM(V723:X723)=0,P723="LT",O723&lt;VLOOKUP(I723,'IIS Wide Rates'!G:I,3,FALSE)),'Point Values'!$B$5,0))</f>
        <v>0</v>
      </c>
      <c r="Z723" s="33">
        <f t="shared" si="105"/>
        <v>0</v>
      </c>
    </row>
    <row r="724" spans="1:26" x14ac:dyDescent="0.25">
      <c r="A724" t="s">
        <v>173</v>
      </c>
      <c r="B724" t="s">
        <v>1104</v>
      </c>
      <c r="C724" s="46">
        <v>3435</v>
      </c>
      <c r="D724" s="46">
        <v>129821</v>
      </c>
      <c r="I724" s="33" t="str">
        <f>VLOOKUP(LEFT(J724,7),Measures!K:L,2,FALSE)</f>
        <v>3.06</v>
      </c>
      <c r="J724" s="33" t="str">
        <f t="shared" si="106"/>
        <v>MQE0570 - Vaccination system entry time is late</v>
      </c>
      <c r="K724" s="33" t="str">
        <f t="shared" si="107"/>
        <v>Azalea Health EHR</v>
      </c>
      <c r="L724" s="33">
        <f>VLOOKUP(K724,'EHR-Patient Count'!K:M,2,FALSE)</f>
        <v>18286</v>
      </c>
      <c r="M724" s="33">
        <f>VLOOKUP(K724,'EHR-Patient Count'!K:M,3,FALSE)</f>
        <v>116</v>
      </c>
      <c r="N724" s="33">
        <f t="shared" si="108"/>
        <v>3435</v>
      </c>
      <c r="O724" s="37">
        <f t="shared" si="109"/>
        <v>2.6459509632493973E-2</v>
      </c>
      <c r="P724" s="33" t="str">
        <f>VLOOKUP(LEFT(J724,7),Measures!K:V,12,FALSE)</f>
        <v>LT</v>
      </c>
      <c r="Q724" s="33" t="str">
        <f>VLOOKUP(LEFT(J724,7),Measures!K:W,13,FALSE)</f>
        <v xml:space="preserve"> 5%</v>
      </c>
      <c r="R724" s="33" t="b">
        <f t="shared" si="101"/>
        <v>0</v>
      </c>
      <c r="S724" s="33" t="str">
        <f t="shared" si="102"/>
        <v>PASS</v>
      </c>
      <c r="T724" s="33" t="b">
        <f t="shared" si="103"/>
        <v>0</v>
      </c>
      <c r="U724" s="33" t="str">
        <f t="shared" si="104"/>
        <v>PASS</v>
      </c>
      <c r="V724" s="33">
        <f>IF(AND(VLOOKUP(I724,Measures!B:I,7,FALSE)="Y",U724="PASS"),'Point Values'!$B$2,0)</f>
        <v>0</v>
      </c>
      <c r="W724" s="33">
        <f>IF(AND(VLOOKUP(I724,Measures!B:I,8,FALSE)="Y",U724="PASS"),'Point Values'!$B$3,0)</f>
        <v>0</v>
      </c>
      <c r="X724" s="33">
        <f>IF(AND(SUM(V724:W724)=0,U724="PASS"),'Point Values'!$B$4,0)</f>
        <v>0.5</v>
      </c>
      <c r="Y724" s="33">
        <f>IF(AND(SUM(V724:X724)=0,P724="GT",O724&gt;VLOOKUP(I724,'IIS Wide Rates'!G:I,3,FALSE)),'Point Values'!$B$5,IF(AND(SUM(V724:X724)=0,P724="LT",O724&lt;VLOOKUP(I724,'IIS Wide Rates'!G:I,3,FALSE)),'Point Values'!$B$5,0))</f>
        <v>0</v>
      </c>
      <c r="Z724" s="33">
        <f t="shared" si="105"/>
        <v>0.5</v>
      </c>
    </row>
    <row r="725" spans="1:26" x14ac:dyDescent="0.25">
      <c r="A725" t="s">
        <v>173</v>
      </c>
      <c r="B725" t="s">
        <v>1102</v>
      </c>
      <c r="C725" s="46">
        <v>272</v>
      </c>
      <c r="D725" s="46">
        <v>14704</v>
      </c>
      <c r="I725" s="33" t="str">
        <f>VLOOKUP(LEFT(J725,7),Measures!K:L,2,FALSE)</f>
        <v>3.06</v>
      </c>
      <c r="J725" s="33" t="str">
        <f t="shared" si="106"/>
        <v>MQE0570 - Vaccination system entry time is late</v>
      </c>
      <c r="K725" s="33" t="str">
        <f t="shared" si="107"/>
        <v>AdvancedMD EHR</v>
      </c>
      <c r="L725" s="33">
        <f>VLOOKUP(K725,'EHR-Patient Count'!K:M,2,FALSE)</f>
        <v>2221</v>
      </c>
      <c r="M725" s="33">
        <f>VLOOKUP(K725,'EHR-Patient Count'!K:M,3,FALSE)</f>
        <v>8</v>
      </c>
      <c r="N725" s="33">
        <f t="shared" si="108"/>
        <v>272</v>
      </c>
      <c r="O725" s="37">
        <f t="shared" si="109"/>
        <v>1.8498367791077257E-2</v>
      </c>
      <c r="P725" s="33" t="str">
        <f>VLOOKUP(LEFT(J725,7),Measures!K:V,12,FALSE)</f>
        <v>LT</v>
      </c>
      <c r="Q725" s="33" t="str">
        <f>VLOOKUP(LEFT(J725,7),Measures!K:W,13,FALSE)</f>
        <v xml:space="preserve"> 5%</v>
      </c>
      <c r="R725" s="33" t="b">
        <f t="shared" si="101"/>
        <v>0</v>
      </c>
      <c r="S725" s="33" t="str">
        <f t="shared" si="102"/>
        <v>PASS</v>
      </c>
      <c r="T725" s="33" t="b">
        <f t="shared" si="103"/>
        <v>0</v>
      </c>
      <c r="U725" s="33" t="str">
        <f t="shared" si="104"/>
        <v>PASS</v>
      </c>
      <c r="V725" s="33">
        <f>IF(AND(VLOOKUP(I725,Measures!B:I,7,FALSE)="Y",U725="PASS"),'Point Values'!$B$2,0)</f>
        <v>0</v>
      </c>
      <c r="W725" s="33">
        <f>IF(AND(VLOOKUP(I725,Measures!B:I,8,FALSE)="Y",U725="PASS"),'Point Values'!$B$3,0)</f>
        <v>0</v>
      </c>
      <c r="X725" s="33">
        <f>IF(AND(SUM(V725:W725)=0,U725="PASS"),'Point Values'!$B$4,0)</f>
        <v>0.5</v>
      </c>
      <c r="Y725" s="33">
        <f>IF(AND(SUM(V725:X725)=0,P725="GT",O725&gt;VLOOKUP(I725,'IIS Wide Rates'!G:I,3,FALSE)),'Point Values'!$B$5,IF(AND(SUM(V725:X725)=0,P725="LT",O725&lt;VLOOKUP(I725,'IIS Wide Rates'!G:I,3,FALSE)),'Point Values'!$B$5,0))</f>
        <v>0</v>
      </c>
      <c r="Z725" s="33">
        <f t="shared" si="105"/>
        <v>0.5</v>
      </c>
    </row>
    <row r="726" spans="1:26" x14ac:dyDescent="0.25">
      <c r="A726" t="s">
        <v>173</v>
      </c>
      <c r="B726" t="s">
        <v>1097</v>
      </c>
      <c r="C726" s="46">
        <v>942</v>
      </c>
      <c r="D726" s="46">
        <v>10599</v>
      </c>
      <c r="I726" s="33" t="str">
        <f>VLOOKUP(LEFT(J726,7),Measures!K:L,2,FALSE)</f>
        <v>3.06</v>
      </c>
      <c r="J726" s="33" t="str">
        <f t="shared" si="106"/>
        <v>MQE0570 - Vaccination system entry time is late</v>
      </c>
      <c r="K726" s="33" t="str">
        <f t="shared" si="107"/>
        <v>eClinicalWorks V12</v>
      </c>
      <c r="L726" s="33">
        <f>VLOOKUP(K726,'EHR-Patient Count'!K:M,2,FALSE)</f>
        <v>3490</v>
      </c>
      <c r="M726" s="33">
        <f>VLOOKUP(K726,'EHR-Patient Count'!K:M,3,FALSE)</f>
        <v>13</v>
      </c>
      <c r="N726" s="33">
        <f t="shared" si="108"/>
        <v>942</v>
      </c>
      <c r="O726" s="37">
        <f t="shared" si="109"/>
        <v>8.8876309085762814E-2</v>
      </c>
      <c r="P726" s="33" t="str">
        <f>VLOOKUP(LEFT(J726,7),Measures!K:V,12,FALSE)</f>
        <v>LT</v>
      </c>
      <c r="Q726" s="33" t="str">
        <f>VLOOKUP(LEFT(J726,7),Measures!K:W,13,FALSE)</f>
        <v xml:space="preserve"> 5%</v>
      </c>
      <c r="R726" s="33" t="b">
        <f t="shared" si="101"/>
        <v>0</v>
      </c>
      <c r="S726" s="33" t="b">
        <f t="shared" si="102"/>
        <v>0</v>
      </c>
      <c r="T726" s="33" t="b">
        <f t="shared" si="103"/>
        <v>0</v>
      </c>
      <c r="U726" s="33" t="str">
        <f t="shared" si="104"/>
        <v>FAIL</v>
      </c>
      <c r="V726" s="33">
        <f>IF(AND(VLOOKUP(I726,Measures!B:I,7,FALSE)="Y",U726="PASS"),'Point Values'!$B$2,0)</f>
        <v>0</v>
      </c>
      <c r="W726" s="33">
        <f>IF(AND(VLOOKUP(I726,Measures!B:I,8,FALSE)="Y",U726="PASS"),'Point Values'!$B$3,0)</f>
        <v>0</v>
      </c>
      <c r="X726" s="33">
        <f>IF(AND(SUM(V726:W726)=0,U726="PASS"),'Point Values'!$B$4,0)</f>
        <v>0</v>
      </c>
      <c r="Y726" s="33">
        <f>IF(AND(SUM(V726:X726)=0,P726="GT",O726&gt;VLOOKUP(I726,'IIS Wide Rates'!G:I,3,FALSE)),'Point Values'!$B$5,IF(AND(SUM(V726:X726)=0,P726="LT",O726&lt;VLOOKUP(I726,'IIS Wide Rates'!G:I,3,FALSE)),'Point Values'!$B$5,0))</f>
        <v>0</v>
      </c>
      <c r="Z726" s="33">
        <f t="shared" si="105"/>
        <v>0</v>
      </c>
    </row>
    <row r="727" spans="1:26" x14ac:dyDescent="0.25">
      <c r="A727" t="s">
        <v>173</v>
      </c>
      <c r="B727" t="s">
        <v>1106</v>
      </c>
      <c r="C727" s="46">
        <v>50</v>
      </c>
      <c r="D727" s="46">
        <v>5205</v>
      </c>
      <c r="I727" s="33" t="str">
        <f>VLOOKUP(LEFT(J727,7),Measures!K:L,2,FALSE)</f>
        <v>3.06</v>
      </c>
      <c r="J727" s="33" t="str">
        <f t="shared" si="106"/>
        <v>MQE0570 - Vaccination system entry time is late</v>
      </c>
      <c r="K727" s="33" t="str">
        <f t="shared" si="107"/>
        <v>Experity EHR</v>
      </c>
      <c r="L727" s="33">
        <f>VLOOKUP(K727,'EHR-Patient Count'!K:M,2,FALSE)</f>
        <v>552</v>
      </c>
      <c r="M727" s="33">
        <f>VLOOKUP(K727,'EHR-Patient Count'!K:M,3,FALSE)</f>
        <v>5</v>
      </c>
      <c r="N727" s="33">
        <f t="shared" si="108"/>
        <v>50</v>
      </c>
      <c r="O727" s="37">
        <f t="shared" si="109"/>
        <v>9.6061479346781949E-3</v>
      </c>
      <c r="P727" s="33" t="str">
        <f>VLOOKUP(LEFT(J727,7),Measures!K:V,12,FALSE)</f>
        <v>LT</v>
      </c>
      <c r="Q727" s="33" t="str">
        <f>VLOOKUP(LEFT(J727,7),Measures!K:W,13,FALSE)</f>
        <v xml:space="preserve"> 5%</v>
      </c>
      <c r="R727" s="33" t="b">
        <f t="shared" si="101"/>
        <v>0</v>
      </c>
      <c r="S727" s="33" t="str">
        <f t="shared" si="102"/>
        <v>PASS</v>
      </c>
      <c r="T727" s="33" t="b">
        <f t="shared" si="103"/>
        <v>0</v>
      </c>
      <c r="U727" s="33" t="str">
        <f t="shared" si="104"/>
        <v>PASS</v>
      </c>
      <c r="V727" s="33">
        <f>IF(AND(VLOOKUP(I727,Measures!B:I,7,FALSE)="Y",U727="PASS"),'Point Values'!$B$2,0)</f>
        <v>0</v>
      </c>
      <c r="W727" s="33">
        <f>IF(AND(VLOOKUP(I727,Measures!B:I,8,FALSE)="Y",U727="PASS"),'Point Values'!$B$3,0)</f>
        <v>0</v>
      </c>
      <c r="X727" s="33">
        <f>IF(AND(SUM(V727:W727)=0,U727="PASS"),'Point Values'!$B$4,0)</f>
        <v>0.5</v>
      </c>
      <c r="Y727" s="33">
        <f>IF(AND(SUM(V727:X727)=0,P727="GT",O727&gt;VLOOKUP(I727,'IIS Wide Rates'!G:I,3,FALSE)),'Point Values'!$B$5,IF(AND(SUM(V727:X727)=0,P727="LT",O727&lt;VLOOKUP(I727,'IIS Wide Rates'!G:I,3,FALSE)),'Point Values'!$B$5,0))</f>
        <v>0</v>
      </c>
      <c r="Z727" s="33">
        <f t="shared" si="105"/>
        <v>0.5</v>
      </c>
    </row>
    <row r="728" spans="1:26" x14ac:dyDescent="0.25">
      <c r="A728" t="s">
        <v>173</v>
      </c>
      <c r="B728" t="s">
        <v>1109</v>
      </c>
      <c r="C728" s="46">
        <v>128</v>
      </c>
      <c r="D728" s="46">
        <v>887</v>
      </c>
      <c r="I728" s="33" t="str">
        <f>VLOOKUP(LEFT(J728,7),Measures!K:L,2,FALSE)</f>
        <v>3.06</v>
      </c>
      <c r="J728" s="33" t="str">
        <f t="shared" si="106"/>
        <v>MQE0570 - Vaccination system entry time is late</v>
      </c>
      <c r="K728" s="33" t="str">
        <f t="shared" si="107"/>
        <v>OpenEMR (Open Source)</v>
      </c>
      <c r="L728" s="33">
        <f>VLOOKUP(K728,'EHR-Patient Count'!K:M,2,FALSE)</f>
        <v>85</v>
      </c>
      <c r="M728" s="33">
        <f>VLOOKUP(K728,'EHR-Patient Count'!K:M,3,FALSE)</f>
        <v>4</v>
      </c>
      <c r="N728" s="33">
        <f t="shared" si="108"/>
        <v>128</v>
      </c>
      <c r="O728" s="37">
        <f t="shared" si="109"/>
        <v>0.14430665163472378</v>
      </c>
      <c r="P728" s="33" t="str">
        <f>VLOOKUP(LEFT(J728,7),Measures!K:V,12,FALSE)</f>
        <v>LT</v>
      </c>
      <c r="Q728" s="33" t="str">
        <f>VLOOKUP(LEFT(J728,7),Measures!K:W,13,FALSE)</f>
        <v xml:space="preserve"> 5%</v>
      </c>
      <c r="R728" s="33" t="b">
        <f t="shared" si="101"/>
        <v>0</v>
      </c>
      <c r="S728" s="33" t="b">
        <f t="shared" si="102"/>
        <v>0</v>
      </c>
      <c r="T728" s="33" t="b">
        <f t="shared" si="103"/>
        <v>0</v>
      </c>
      <c r="U728" s="33" t="str">
        <f t="shared" si="104"/>
        <v>FAIL</v>
      </c>
      <c r="V728" s="33">
        <f>IF(AND(VLOOKUP(I728,Measures!B:I,7,FALSE)="Y",U728="PASS"),'Point Values'!$B$2,0)</f>
        <v>0</v>
      </c>
      <c r="W728" s="33">
        <f>IF(AND(VLOOKUP(I728,Measures!B:I,8,FALSE)="Y",U728="PASS"),'Point Values'!$B$3,0)</f>
        <v>0</v>
      </c>
      <c r="X728" s="33">
        <f>IF(AND(SUM(V728:W728)=0,U728="PASS"),'Point Values'!$B$4,0)</f>
        <v>0</v>
      </c>
      <c r="Y728" s="33">
        <f>IF(AND(SUM(V728:X728)=0,P728="GT",O728&gt;VLOOKUP(I728,'IIS Wide Rates'!G:I,3,FALSE)),'Point Values'!$B$5,IF(AND(SUM(V728:X728)=0,P728="LT",O728&lt;VLOOKUP(I728,'IIS Wide Rates'!G:I,3,FALSE)),'Point Values'!$B$5,0))</f>
        <v>0</v>
      </c>
      <c r="Z728" s="33">
        <f t="shared" si="105"/>
        <v>0</v>
      </c>
    </row>
    <row r="729" spans="1:26" x14ac:dyDescent="0.25">
      <c r="A729" t="s">
        <v>173</v>
      </c>
      <c r="B729" t="s">
        <v>1096</v>
      </c>
      <c r="C729" s="46">
        <v>275</v>
      </c>
      <c r="D729" s="46">
        <v>23620</v>
      </c>
      <c r="I729" s="33" t="str">
        <f>VLOOKUP(LEFT(J729,7),Measures!K:L,2,FALSE)</f>
        <v>3.06</v>
      </c>
      <c r="J729" s="33" t="str">
        <f t="shared" si="106"/>
        <v>MQE0570 - Vaccination system entry time is late</v>
      </c>
      <c r="K729" s="33" t="str">
        <f t="shared" si="107"/>
        <v>Athems Clinicals</v>
      </c>
      <c r="L729" s="33">
        <f>VLOOKUP(K729,'EHR-Patient Count'!K:M,2,FALSE)</f>
        <v>3619</v>
      </c>
      <c r="M729" s="33">
        <f>VLOOKUP(K729,'EHR-Patient Count'!K:M,3,FALSE)</f>
        <v>8</v>
      </c>
      <c r="N729" s="33">
        <f t="shared" si="108"/>
        <v>275</v>
      </c>
      <c r="O729" s="37">
        <f t="shared" si="109"/>
        <v>1.1642675698560543E-2</v>
      </c>
      <c r="P729" s="33" t="str">
        <f>VLOOKUP(LEFT(J729,7),Measures!K:V,12,FALSE)</f>
        <v>LT</v>
      </c>
      <c r="Q729" s="33" t="str">
        <f>VLOOKUP(LEFT(J729,7),Measures!K:W,13,FALSE)</f>
        <v xml:space="preserve"> 5%</v>
      </c>
      <c r="R729" s="33" t="b">
        <f t="shared" si="101"/>
        <v>0</v>
      </c>
      <c r="S729" s="33" t="str">
        <f t="shared" si="102"/>
        <v>PASS</v>
      </c>
      <c r="T729" s="33" t="b">
        <f t="shared" si="103"/>
        <v>0</v>
      </c>
      <c r="U729" s="33" t="str">
        <f t="shared" si="104"/>
        <v>PASS</v>
      </c>
      <c r="V729" s="33">
        <f>IF(AND(VLOOKUP(I729,Measures!B:I,7,FALSE)="Y",U729="PASS"),'Point Values'!$B$2,0)</f>
        <v>0</v>
      </c>
      <c r="W729" s="33">
        <f>IF(AND(VLOOKUP(I729,Measures!B:I,8,FALSE)="Y",U729="PASS"),'Point Values'!$B$3,0)</f>
        <v>0</v>
      </c>
      <c r="X729" s="33">
        <f>IF(AND(SUM(V729:W729)=0,U729="PASS"),'Point Values'!$B$4,0)</f>
        <v>0.5</v>
      </c>
      <c r="Y729" s="33">
        <f>IF(AND(SUM(V729:X729)=0,P729="GT",O729&gt;VLOOKUP(I729,'IIS Wide Rates'!G:I,3,FALSE)),'Point Values'!$B$5,IF(AND(SUM(V729:X729)=0,P729="LT",O729&lt;VLOOKUP(I729,'IIS Wide Rates'!G:I,3,FALSE)),'Point Values'!$B$5,0))</f>
        <v>0</v>
      </c>
      <c r="Z729" s="33">
        <f t="shared" si="105"/>
        <v>0.5</v>
      </c>
    </row>
    <row r="730" spans="1:26" x14ac:dyDescent="0.25">
      <c r="A730" t="s">
        <v>173</v>
      </c>
      <c r="B730" t="s">
        <v>1100</v>
      </c>
      <c r="C730" s="46">
        <v>3</v>
      </c>
      <c r="D730" s="46">
        <v>1127</v>
      </c>
      <c r="I730" s="33" t="str">
        <f>VLOOKUP(LEFT(J730,7),Measures!K:L,2,FALSE)</f>
        <v>3.06</v>
      </c>
      <c r="J730" s="33" t="str">
        <f t="shared" si="106"/>
        <v>MQE0570 - Vaccination system entry time is late</v>
      </c>
      <c r="K730" s="33" t="str">
        <f t="shared" si="107"/>
        <v>MEDITECH Expanse</v>
      </c>
      <c r="L730" s="33">
        <f>VLOOKUP(K730,'EHR-Patient Count'!K:M,2,FALSE)</f>
        <v>104</v>
      </c>
      <c r="M730" s="33">
        <f>VLOOKUP(K730,'EHR-Patient Count'!K:M,3,FALSE)</f>
        <v>3</v>
      </c>
      <c r="N730" s="33">
        <f t="shared" si="108"/>
        <v>3</v>
      </c>
      <c r="O730" s="37">
        <f t="shared" si="109"/>
        <v>2.6619343389529724E-3</v>
      </c>
      <c r="P730" s="33" t="str">
        <f>VLOOKUP(LEFT(J730,7),Measures!K:V,12,FALSE)</f>
        <v>LT</v>
      </c>
      <c r="Q730" s="33" t="str">
        <f>VLOOKUP(LEFT(J730,7),Measures!K:W,13,FALSE)</f>
        <v xml:space="preserve"> 5%</v>
      </c>
      <c r="R730" s="33" t="b">
        <f t="shared" si="101"/>
        <v>0</v>
      </c>
      <c r="S730" s="33" t="str">
        <f t="shared" si="102"/>
        <v>PASS</v>
      </c>
      <c r="T730" s="33" t="b">
        <f t="shared" si="103"/>
        <v>0</v>
      </c>
      <c r="U730" s="33" t="str">
        <f t="shared" si="104"/>
        <v>PASS</v>
      </c>
      <c r="V730" s="33">
        <f>IF(AND(VLOOKUP(I730,Measures!B:I,7,FALSE)="Y",U730="PASS"),'Point Values'!$B$2,0)</f>
        <v>0</v>
      </c>
      <c r="W730" s="33">
        <f>IF(AND(VLOOKUP(I730,Measures!B:I,8,FALSE)="Y",U730="PASS"),'Point Values'!$B$3,0)</f>
        <v>0</v>
      </c>
      <c r="X730" s="33">
        <f>IF(AND(SUM(V730:W730)=0,U730="PASS"),'Point Values'!$B$4,0)</f>
        <v>0.5</v>
      </c>
      <c r="Y730" s="33">
        <f>IF(AND(SUM(V730:X730)=0,P730="GT",O730&gt;VLOOKUP(I730,'IIS Wide Rates'!G:I,3,FALSE)),'Point Values'!$B$5,IF(AND(SUM(V730:X730)=0,P730="LT",O730&lt;VLOOKUP(I730,'IIS Wide Rates'!G:I,3,FALSE)),'Point Values'!$B$5,0))</f>
        <v>0</v>
      </c>
      <c r="Z730" s="33">
        <f t="shared" si="105"/>
        <v>0.5</v>
      </c>
    </row>
    <row r="731" spans="1:26" x14ac:dyDescent="0.25">
      <c r="A731" t="s">
        <v>173</v>
      </c>
      <c r="B731" t="s">
        <v>1103</v>
      </c>
      <c r="C731" s="46">
        <v>25</v>
      </c>
      <c r="D731" s="46">
        <v>1701</v>
      </c>
      <c r="I731" s="33" t="str">
        <f>VLOOKUP(LEFT(J731,7),Measures!K:L,2,FALSE)</f>
        <v>3.06</v>
      </c>
      <c r="J731" s="33" t="str">
        <f t="shared" si="106"/>
        <v>MQE0570 - Vaccination system entry time is late</v>
      </c>
      <c r="K731" s="33" t="str">
        <f t="shared" si="107"/>
        <v>DrChrono EHR</v>
      </c>
      <c r="L731" s="33">
        <f>VLOOKUP(K731,'EHR-Patient Count'!K:M,2,FALSE)</f>
        <v>146</v>
      </c>
      <c r="M731" s="33">
        <f>VLOOKUP(K731,'EHR-Patient Count'!K:M,3,FALSE)</f>
        <v>3</v>
      </c>
      <c r="N731" s="33">
        <f t="shared" si="108"/>
        <v>25</v>
      </c>
      <c r="O731" s="37">
        <f t="shared" si="109"/>
        <v>1.4697236919459141E-2</v>
      </c>
      <c r="P731" s="33" t="str">
        <f>VLOOKUP(LEFT(J731,7),Measures!K:V,12,FALSE)</f>
        <v>LT</v>
      </c>
      <c r="Q731" s="33" t="str">
        <f>VLOOKUP(LEFT(J731,7),Measures!K:W,13,FALSE)</f>
        <v xml:space="preserve"> 5%</v>
      </c>
      <c r="R731" s="33" t="b">
        <f t="shared" si="101"/>
        <v>0</v>
      </c>
      <c r="S731" s="33" t="str">
        <f t="shared" si="102"/>
        <v>PASS</v>
      </c>
      <c r="T731" s="33" t="b">
        <f t="shared" si="103"/>
        <v>0</v>
      </c>
      <c r="U731" s="33" t="str">
        <f t="shared" si="104"/>
        <v>PASS</v>
      </c>
      <c r="V731" s="33">
        <f>IF(AND(VLOOKUP(I731,Measures!B:I,7,FALSE)="Y",U731="PASS"),'Point Values'!$B$2,0)</f>
        <v>0</v>
      </c>
      <c r="W731" s="33">
        <f>IF(AND(VLOOKUP(I731,Measures!B:I,8,FALSE)="Y",U731="PASS"),'Point Values'!$B$3,0)</f>
        <v>0</v>
      </c>
      <c r="X731" s="33">
        <f>IF(AND(SUM(V731:W731)=0,U731="PASS"),'Point Values'!$B$4,0)</f>
        <v>0.5</v>
      </c>
      <c r="Y731" s="33">
        <f>IF(AND(SUM(V731:X731)=0,P731="GT",O731&gt;VLOOKUP(I731,'IIS Wide Rates'!G:I,3,FALSE)),'Point Values'!$B$5,IF(AND(SUM(V731:X731)=0,P731="LT",O731&lt;VLOOKUP(I731,'IIS Wide Rates'!G:I,3,FALSE)),'Point Values'!$B$5,0))</f>
        <v>0</v>
      </c>
      <c r="Z731" s="33">
        <f t="shared" si="105"/>
        <v>0.5</v>
      </c>
    </row>
    <row r="732" spans="1:26" x14ac:dyDescent="0.25">
      <c r="A732" t="s">
        <v>173</v>
      </c>
      <c r="B732" t="s">
        <v>1108</v>
      </c>
      <c r="C732" s="46">
        <v>1</v>
      </c>
      <c r="D732" s="46">
        <v>262</v>
      </c>
      <c r="I732" s="33" t="str">
        <f>VLOOKUP(LEFT(J732,7),Measures!K:L,2,FALSE)</f>
        <v>3.06</v>
      </c>
      <c r="J732" s="33" t="str">
        <f t="shared" si="106"/>
        <v>MQE0570 - Vaccination system entry time is late</v>
      </c>
      <c r="K732" s="33" t="str">
        <f t="shared" si="107"/>
        <v>MatrixCare EHR</v>
      </c>
      <c r="L732" s="33">
        <f>VLOOKUP(K732,'EHR-Patient Count'!K:M,2,FALSE)</f>
        <v>55</v>
      </c>
      <c r="M732" s="33">
        <f>VLOOKUP(K732,'EHR-Patient Count'!K:M,3,FALSE)</f>
        <v>5</v>
      </c>
      <c r="N732" s="33">
        <f t="shared" si="108"/>
        <v>1</v>
      </c>
      <c r="O732" s="37">
        <f t="shared" si="109"/>
        <v>3.8167938931297708E-3</v>
      </c>
      <c r="P732" s="33" t="str">
        <f>VLOOKUP(LEFT(J732,7),Measures!K:V,12,FALSE)</f>
        <v>LT</v>
      </c>
      <c r="Q732" s="33" t="str">
        <f>VLOOKUP(LEFT(J732,7),Measures!K:W,13,FALSE)</f>
        <v xml:space="preserve"> 5%</v>
      </c>
      <c r="R732" s="33" t="b">
        <f t="shared" si="101"/>
        <v>0</v>
      </c>
      <c r="S732" s="33" t="str">
        <f t="shared" si="102"/>
        <v>PASS</v>
      </c>
      <c r="T732" s="33" t="b">
        <f t="shared" si="103"/>
        <v>0</v>
      </c>
      <c r="U732" s="33" t="str">
        <f t="shared" si="104"/>
        <v>PASS</v>
      </c>
      <c r="V732" s="33">
        <f>IF(AND(VLOOKUP(I732,Measures!B:I,7,FALSE)="Y",U732="PASS"),'Point Values'!$B$2,0)</f>
        <v>0</v>
      </c>
      <c r="W732" s="33">
        <f>IF(AND(VLOOKUP(I732,Measures!B:I,8,FALSE)="Y",U732="PASS"),'Point Values'!$B$3,0)</f>
        <v>0</v>
      </c>
      <c r="X732" s="33">
        <f>IF(AND(SUM(V732:W732)=0,U732="PASS"),'Point Values'!$B$4,0)</f>
        <v>0.5</v>
      </c>
      <c r="Y732" s="33">
        <f>IF(AND(SUM(V732:X732)=0,P732="GT",O732&gt;VLOOKUP(I732,'IIS Wide Rates'!G:I,3,FALSE)),'Point Values'!$B$5,IF(AND(SUM(V732:X732)=0,P732="LT",O732&lt;VLOOKUP(I732,'IIS Wide Rates'!G:I,3,FALSE)),'Point Values'!$B$5,0))</f>
        <v>0</v>
      </c>
      <c r="Z732" s="33">
        <f t="shared" si="105"/>
        <v>0.5</v>
      </c>
    </row>
    <row r="733" spans="1:26" x14ac:dyDescent="0.25">
      <c r="A733" t="s">
        <v>173</v>
      </c>
      <c r="B733" t="s">
        <v>1099</v>
      </c>
      <c r="C733" s="46">
        <v>102</v>
      </c>
      <c r="D733" s="46">
        <v>2600</v>
      </c>
      <c r="I733" s="33" t="str">
        <f>VLOOKUP(LEFT(J733,7),Measures!K:L,2,FALSE)</f>
        <v>3.06</v>
      </c>
      <c r="J733" s="33" t="str">
        <f t="shared" si="106"/>
        <v>MQE0570 - Vaccination system entry time is late</v>
      </c>
      <c r="K733" s="33" t="str">
        <f t="shared" si="107"/>
        <v>Veradigm EHR (formerly Allscripts)</v>
      </c>
      <c r="L733" s="33">
        <f>VLOOKUP(K733,'EHR-Patient Count'!K:M,2,FALSE)</f>
        <v>369</v>
      </c>
      <c r="M733" s="33">
        <f>VLOOKUP(K733,'EHR-Patient Count'!K:M,3,FALSE)</f>
        <v>13</v>
      </c>
      <c r="N733" s="33">
        <f t="shared" si="108"/>
        <v>102</v>
      </c>
      <c r="O733" s="37">
        <f t="shared" si="109"/>
        <v>3.9230769230769229E-2</v>
      </c>
      <c r="P733" s="33" t="str">
        <f>VLOOKUP(LEFT(J733,7),Measures!K:V,12,FALSE)</f>
        <v>LT</v>
      </c>
      <c r="Q733" s="33" t="str">
        <f>VLOOKUP(LEFT(J733,7),Measures!K:W,13,FALSE)</f>
        <v xml:space="preserve"> 5%</v>
      </c>
      <c r="R733" s="33" t="b">
        <f t="shared" si="101"/>
        <v>0</v>
      </c>
      <c r="S733" s="33" t="str">
        <f t="shared" si="102"/>
        <v>PASS</v>
      </c>
      <c r="T733" s="33" t="b">
        <f t="shared" si="103"/>
        <v>0</v>
      </c>
      <c r="U733" s="33" t="str">
        <f t="shared" si="104"/>
        <v>PASS</v>
      </c>
      <c r="V733" s="33">
        <f>IF(AND(VLOOKUP(I733,Measures!B:I,7,FALSE)="Y",U733="PASS"),'Point Values'!$B$2,0)</f>
        <v>0</v>
      </c>
      <c r="W733" s="33">
        <f>IF(AND(VLOOKUP(I733,Measures!B:I,8,FALSE)="Y",U733="PASS"),'Point Values'!$B$3,0)</f>
        <v>0</v>
      </c>
      <c r="X733" s="33">
        <f>IF(AND(SUM(V733:W733)=0,U733="PASS"),'Point Values'!$B$4,0)</f>
        <v>0.5</v>
      </c>
      <c r="Y733" s="33">
        <f>IF(AND(SUM(V733:X733)=0,P733="GT",O733&gt;VLOOKUP(I733,'IIS Wide Rates'!G:I,3,FALSE)),'Point Values'!$B$5,IF(AND(SUM(V733:X733)=0,P733="LT",O733&lt;VLOOKUP(I733,'IIS Wide Rates'!G:I,3,FALSE)),'Point Values'!$B$5,0))</f>
        <v>0</v>
      </c>
      <c r="Z733" s="33">
        <f t="shared" si="105"/>
        <v>0.5</v>
      </c>
    </row>
    <row r="734" spans="1:26" x14ac:dyDescent="0.25">
      <c r="A734" t="s">
        <v>173</v>
      </c>
      <c r="B734" t="s">
        <v>1095</v>
      </c>
      <c r="C734" s="46">
        <v>0</v>
      </c>
      <c r="D734" s="46">
        <v>64</v>
      </c>
      <c r="I734" s="33" t="str">
        <f>VLOOKUP(LEFT(J734,7),Measures!K:L,2,FALSE)</f>
        <v>3.06</v>
      </c>
      <c r="J734" s="33" t="str">
        <f t="shared" si="106"/>
        <v>MQE0570 - Vaccination system entry time is late</v>
      </c>
      <c r="K734" s="33" t="str">
        <f t="shared" si="107"/>
        <v>Epic Systems (EpicCare)</v>
      </c>
      <c r="L734" s="33">
        <f>VLOOKUP(K734,'EHR-Patient Count'!K:M,2,FALSE)</f>
        <v>14</v>
      </c>
      <c r="M734" s="33">
        <f>VLOOKUP(K734,'EHR-Patient Count'!K:M,3,FALSE)</f>
        <v>1</v>
      </c>
      <c r="N734" s="33">
        <f t="shared" si="108"/>
        <v>0</v>
      </c>
      <c r="O734" s="37">
        <f t="shared" si="109"/>
        <v>0</v>
      </c>
      <c r="P734" s="33" t="str">
        <f>VLOOKUP(LEFT(J734,7),Measures!K:V,12,FALSE)</f>
        <v>LT</v>
      </c>
      <c r="Q734" s="33" t="str">
        <f>VLOOKUP(LEFT(J734,7),Measures!K:W,13,FALSE)</f>
        <v xml:space="preserve"> 5%</v>
      </c>
      <c r="R734" s="33" t="b">
        <f t="shared" si="101"/>
        <v>0</v>
      </c>
      <c r="S734" s="33" t="str">
        <f t="shared" si="102"/>
        <v>PASS</v>
      </c>
      <c r="T734" s="33" t="b">
        <f t="shared" si="103"/>
        <v>0</v>
      </c>
      <c r="U734" s="33" t="str">
        <f t="shared" si="104"/>
        <v>PASS</v>
      </c>
      <c r="V734" s="33">
        <f>IF(AND(VLOOKUP(I734,Measures!B:I,7,FALSE)="Y",U734="PASS"),'Point Values'!$B$2,0)</f>
        <v>0</v>
      </c>
      <c r="W734" s="33">
        <f>IF(AND(VLOOKUP(I734,Measures!B:I,8,FALSE)="Y",U734="PASS"),'Point Values'!$B$3,0)</f>
        <v>0</v>
      </c>
      <c r="X734" s="33">
        <f>IF(AND(SUM(V734:W734)=0,U734="PASS"),'Point Values'!$B$4,0)</f>
        <v>0.5</v>
      </c>
      <c r="Y734" s="33">
        <f>IF(AND(SUM(V734:X734)=0,P734="GT",O734&gt;VLOOKUP(I734,'IIS Wide Rates'!G:I,3,FALSE)),'Point Values'!$B$5,IF(AND(SUM(V734:X734)=0,P734="LT",O734&lt;VLOOKUP(I734,'IIS Wide Rates'!G:I,3,FALSE)),'Point Values'!$B$5,0))</f>
        <v>0</v>
      </c>
      <c r="Z734" s="33">
        <f t="shared" si="105"/>
        <v>0.5</v>
      </c>
    </row>
    <row r="735" spans="1:26" x14ac:dyDescent="0.25">
      <c r="A735" t="s">
        <v>173</v>
      </c>
      <c r="B735" t="s">
        <v>1098</v>
      </c>
      <c r="C735" s="46">
        <v>0</v>
      </c>
      <c r="D735" s="46">
        <v>25</v>
      </c>
      <c r="I735" s="33" t="str">
        <f>VLOOKUP(LEFT(J735,7),Measures!K:L,2,FALSE)</f>
        <v>3.06</v>
      </c>
      <c r="J735" s="33" t="str">
        <f t="shared" si="106"/>
        <v>MQE0570 - Vaccination system entry time is late</v>
      </c>
      <c r="K735" s="33" t="str">
        <f t="shared" si="107"/>
        <v>NextGen Enterprise EHR</v>
      </c>
      <c r="L735" s="33">
        <f>VLOOKUP(K735,'EHR-Patient Count'!K:M,2,FALSE)</f>
        <v>5</v>
      </c>
      <c r="M735" s="33">
        <f>VLOOKUP(K735,'EHR-Patient Count'!K:M,3,FALSE)</f>
        <v>2</v>
      </c>
      <c r="N735" s="33">
        <f t="shared" si="108"/>
        <v>0</v>
      </c>
      <c r="O735" s="37">
        <f t="shared" si="109"/>
        <v>0</v>
      </c>
      <c r="P735" s="33" t="str">
        <f>VLOOKUP(LEFT(J735,7),Measures!K:V,12,FALSE)</f>
        <v>LT</v>
      </c>
      <c r="Q735" s="33" t="str">
        <f>VLOOKUP(LEFT(J735,7),Measures!K:W,13,FALSE)</f>
        <v xml:space="preserve"> 5%</v>
      </c>
      <c r="R735" s="33" t="b">
        <f t="shared" si="101"/>
        <v>0</v>
      </c>
      <c r="S735" s="33" t="str">
        <f t="shared" si="102"/>
        <v>PASS</v>
      </c>
      <c r="T735" s="33" t="b">
        <f t="shared" si="103"/>
        <v>0</v>
      </c>
      <c r="U735" s="33" t="str">
        <f t="shared" si="104"/>
        <v>PASS</v>
      </c>
      <c r="V735" s="33">
        <f>IF(AND(VLOOKUP(I735,Measures!B:I,7,FALSE)="Y",U735="PASS"),'Point Values'!$B$2,0)</f>
        <v>0</v>
      </c>
      <c r="W735" s="33">
        <f>IF(AND(VLOOKUP(I735,Measures!B:I,8,FALSE)="Y",U735="PASS"),'Point Values'!$B$3,0)</f>
        <v>0</v>
      </c>
      <c r="X735" s="33">
        <f>IF(AND(SUM(V735:W735)=0,U735="PASS"),'Point Values'!$B$4,0)</f>
        <v>0.5</v>
      </c>
      <c r="Y735" s="33">
        <f>IF(AND(SUM(V735:X735)=0,P735="GT",O735&gt;VLOOKUP(I735,'IIS Wide Rates'!G:I,3,FALSE)),'Point Values'!$B$5,IF(AND(SUM(V735:X735)=0,P735="LT",O735&lt;VLOOKUP(I735,'IIS Wide Rates'!G:I,3,FALSE)),'Point Values'!$B$5,0))</f>
        <v>0</v>
      </c>
      <c r="Z735" s="33">
        <f t="shared" si="105"/>
        <v>0.5</v>
      </c>
    </row>
    <row r="736" spans="1:26" x14ac:dyDescent="0.25">
      <c r="A736" t="s">
        <v>173</v>
      </c>
      <c r="B736" t="s">
        <v>1101</v>
      </c>
      <c r="C736" s="46">
        <v>1</v>
      </c>
      <c r="D736" s="46">
        <v>39</v>
      </c>
      <c r="I736" s="33" t="str">
        <f>VLOOKUP(LEFT(J736,7),Measures!K:L,2,FALSE)</f>
        <v>3.06</v>
      </c>
      <c r="J736" s="33" t="str">
        <f t="shared" si="106"/>
        <v>MQE0570 - Vaccination system entry time is late</v>
      </c>
      <c r="K736" s="33" t="str">
        <f t="shared" si="107"/>
        <v>Greenway Health (Prime Suite)</v>
      </c>
      <c r="L736" s="33">
        <f>VLOOKUP(K736,'EHR-Patient Count'!K:M,2,FALSE)</f>
        <v>9</v>
      </c>
      <c r="M736" s="33">
        <f>VLOOKUP(K736,'EHR-Patient Count'!K:M,3,FALSE)</f>
        <v>1</v>
      </c>
      <c r="N736" s="33">
        <f t="shared" si="108"/>
        <v>1</v>
      </c>
      <c r="O736" s="37">
        <f t="shared" si="109"/>
        <v>2.564102564102564E-2</v>
      </c>
      <c r="P736" s="33" t="str">
        <f>VLOOKUP(LEFT(J736,7),Measures!K:V,12,FALSE)</f>
        <v>LT</v>
      </c>
      <c r="Q736" s="33" t="str">
        <f>VLOOKUP(LEFT(J736,7),Measures!K:W,13,FALSE)</f>
        <v xml:space="preserve"> 5%</v>
      </c>
      <c r="R736" s="33" t="b">
        <f t="shared" si="101"/>
        <v>0</v>
      </c>
      <c r="S736" s="33" t="str">
        <f t="shared" si="102"/>
        <v>PASS</v>
      </c>
      <c r="T736" s="33" t="b">
        <f t="shared" si="103"/>
        <v>0</v>
      </c>
      <c r="U736" s="33" t="str">
        <f t="shared" si="104"/>
        <v>PASS</v>
      </c>
      <c r="V736" s="33">
        <f>IF(AND(VLOOKUP(I736,Measures!B:I,7,FALSE)="Y",U736="PASS"),'Point Values'!$B$2,0)</f>
        <v>0</v>
      </c>
      <c r="W736" s="33">
        <f>IF(AND(VLOOKUP(I736,Measures!B:I,8,FALSE)="Y",U736="PASS"),'Point Values'!$B$3,0)</f>
        <v>0</v>
      </c>
      <c r="X736" s="33">
        <f>IF(AND(SUM(V736:W736)=0,U736="PASS"),'Point Values'!$B$4,0)</f>
        <v>0.5</v>
      </c>
      <c r="Y736" s="33">
        <f>IF(AND(SUM(V736:X736)=0,P736="GT",O736&gt;VLOOKUP(I736,'IIS Wide Rates'!G:I,3,FALSE)),'Point Values'!$B$5,IF(AND(SUM(V736:X736)=0,P736="LT",O736&lt;VLOOKUP(I736,'IIS Wide Rates'!G:I,3,FALSE)),'Point Values'!$B$5,0))</f>
        <v>0</v>
      </c>
      <c r="Z736" s="33">
        <f t="shared" si="105"/>
        <v>0.5</v>
      </c>
    </row>
    <row r="737" spans="1:26" x14ac:dyDescent="0.25">
      <c r="A737" t="s">
        <v>173</v>
      </c>
      <c r="B737" t="s">
        <v>1105</v>
      </c>
      <c r="C737" s="46">
        <v>0</v>
      </c>
      <c r="D737" s="46">
        <v>3</v>
      </c>
      <c r="I737" s="33" t="str">
        <f>VLOOKUP(LEFT(J737,7),Measures!K:L,2,FALSE)</f>
        <v>3.06</v>
      </c>
      <c r="J737" s="33" t="str">
        <f t="shared" si="106"/>
        <v>MQE0570 - Vaccination system entry time is late</v>
      </c>
      <c r="K737" s="33" t="str">
        <f t="shared" si="107"/>
        <v>CompuGroup Medical (CGM APRIMA)</v>
      </c>
      <c r="L737" s="33">
        <f>VLOOKUP(K737,'EHR-Patient Count'!K:M,2,FALSE)</f>
        <v>2</v>
      </c>
      <c r="M737" s="33">
        <f>VLOOKUP(K737,'EHR-Patient Count'!K:M,3,FALSE)</f>
        <v>1</v>
      </c>
      <c r="N737" s="33">
        <f t="shared" si="108"/>
        <v>0</v>
      </c>
      <c r="O737" s="37">
        <f t="shared" si="109"/>
        <v>0</v>
      </c>
      <c r="P737" s="33" t="str">
        <f>VLOOKUP(LEFT(J737,7),Measures!K:V,12,FALSE)</f>
        <v>LT</v>
      </c>
      <c r="Q737" s="33" t="str">
        <f>VLOOKUP(LEFT(J737,7),Measures!K:W,13,FALSE)</f>
        <v xml:space="preserve"> 5%</v>
      </c>
      <c r="R737" s="33" t="b">
        <f t="shared" si="101"/>
        <v>0</v>
      </c>
      <c r="S737" s="33" t="str">
        <f t="shared" si="102"/>
        <v>PASS</v>
      </c>
      <c r="T737" s="33" t="b">
        <f t="shared" si="103"/>
        <v>0</v>
      </c>
      <c r="U737" s="33" t="str">
        <f t="shared" si="104"/>
        <v>PASS</v>
      </c>
      <c r="V737" s="33">
        <f>IF(AND(VLOOKUP(I737,Measures!B:I,7,FALSE)="Y",U737="PASS"),'Point Values'!$B$2,0)</f>
        <v>0</v>
      </c>
      <c r="W737" s="33">
        <f>IF(AND(VLOOKUP(I737,Measures!B:I,8,FALSE)="Y",U737="PASS"),'Point Values'!$B$3,0)</f>
        <v>0</v>
      </c>
      <c r="X737" s="33">
        <f>IF(AND(SUM(V737:W737)=0,U737="PASS"),'Point Values'!$B$4,0)</f>
        <v>0.5</v>
      </c>
      <c r="Y737" s="33">
        <f>IF(AND(SUM(V737:X737)=0,P737="GT",O737&gt;VLOOKUP(I737,'IIS Wide Rates'!G:I,3,FALSE)),'Point Values'!$B$5,IF(AND(SUM(V737:X737)=0,P737="LT",O737&lt;VLOOKUP(I737,'IIS Wide Rates'!G:I,3,FALSE)),'Point Values'!$B$5,0))</f>
        <v>0</v>
      </c>
      <c r="Z737" s="33">
        <f t="shared" si="105"/>
        <v>0.5</v>
      </c>
    </row>
    <row r="738" spans="1:26" x14ac:dyDescent="0.25">
      <c r="A738" t="s">
        <v>175</v>
      </c>
      <c r="B738" t="s">
        <v>52</v>
      </c>
      <c r="C738" s="46">
        <v>41</v>
      </c>
      <c r="D738" s="46">
        <v>3113</v>
      </c>
      <c r="I738" s="33" t="str">
        <f>VLOOKUP(LEFT(J738,7),Measures!K:L,2,FALSE)</f>
        <v>3.07</v>
      </c>
      <c r="J738" s="33" t="str">
        <f t="shared" si="106"/>
        <v>MQE0571 - Vaccination system entry time is very late</v>
      </c>
      <c r="K738" s="33" t="str">
        <f t="shared" si="107"/>
        <v>No EHR Specified</v>
      </c>
      <c r="L738" s="33">
        <f>VLOOKUP(K738,'EHR-Patient Count'!K:M,2,FALSE)</f>
        <v>537</v>
      </c>
      <c r="M738" s="33">
        <f>VLOOKUP(K738,'EHR-Patient Count'!K:M,3,FALSE)</f>
        <v>20</v>
      </c>
      <c r="N738" s="33">
        <f t="shared" si="108"/>
        <v>41</v>
      </c>
      <c r="O738" s="37">
        <f t="shared" si="109"/>
        <v>1.3170575008030838E-2</v>
      </c>
      <c r="P738" s="33" t="str">
        <f>VLOOKUP(LEFT(J738,7),Measures!K:V,12,FALSE)</f>
        <v>LT</v>
      </c>
      <c r="Q738" s="33" t="str">
        <f>VLOOKUP(LEFT(J738,7),Measures!K:W,13,FALSE)</f>
        <v xml:space="preserve"> 5%</v>
      </c>
      <c r="R738" s="33" t="b">
        <f t="shared" ref="R738:R801" si="110">IF(AND(P738="GT",O738&gt;1*Q738),"PASS")</f>
        <v>0</v>
      </c>
      <c r="S738" s="33" t="str">
        <f t="shared" ref="S738:S801" si="111">IF(AND(P738="LT",O738&lt;1*Q738),"PASS")</f>
        <v>PASS</v>
      </c>
      <c r="T738" s="33" t="b">
        <f t="shared" ref="T738:T801" si="112">IF(Q738="NA","NA")</f>
        <v>0</v>
      </c>
      <c r="U738" s="33" t="str">
        <f t="shared" ref="U738:U801" si="113">IF(Q738="NA","NA",IF(AND(P738="GT",O738&gt;1*Q738),"PASS",IF(AND(P738="LT",O738&lt;1*Q738),"PASS","FAIL")))</f>
        <v>PASS</v>
      </c>
      <c r="V738" s="33">
        <f>IF(AND(VLOOKUP(I738,Measures!B:I,7,FALSE)="Y",U738="PASS"),'Point Values'!$B$2,0)</f>
        <v>0</v>
      </c>
      <c r="W738" s="33">
        <f>IF(AND(VLOOKUP(I738,Measures!B:I,8,FALSE)="Y",U738="PASS"),'Point Values'!$B$3,0)</f>
        <v>0</v>
      </c>
      <c r="X738" s="33">
        <f>IF(AND(SUM(V738:W738)=0,U738="PASS"),'Point Values'!$B$4,0)</f>
        <v>0.5</v>
      </c>
      <c r="Y738" s="33">
        <f>IF(AND(SUM(V738:X738)=0,P738="GT",O738&gt;VLOOKUP(I738,'IIS Wide Rates'!G:I,3,FALSE)),'Point Values'!$B$5,IF(AND(SUM(V738:X738)=0,P738="LT",O738&lt;VLOOKUP(I738,'IIS Wide Rates'!G:I,3,FALSE)),'Point Values'!$B$5,0))</f>
        <v>0</v>
      </c>
      <c r="Z738" s="33">
        <f t="shared" ref="Z738:Z801" si="114">SUM(V738:Y738)</f>
        <v>0.5</v>
      </c>
    </row>
    <row r="739" spans="1:26" x14ac:dyDescent="0.25">
      <c r="A739" t="s">
        <v>175</v>
      </c>
      <c r="B739" t="s">
        <v>1107</v>
      </c>
      <c r="C739" s="46">
        <v>599</v>
      </c>
      <c r="D739" s="46">
        <v>3059</v>
      </c>
      <c r="I739" s="33" t="str">
        <f>VLOOKUP(LEFT(J739,7),Measures!K:L,2,FALSE)</f>
        <v>3.07</v>
      </c>
      <c r="J739" s="33" t="str">
        <f t="shared" si="106"/>
        <v>MQE0571 - Vaccination system entry time is very late</v>
      </c>
      <c r="K739" s="33" t="str">
        <f t="shared" si="107"/>
        <v>NetSmart MyEvolv</v>
      </c>
      <c r="L739" s="33">
        <f>VLOOKUP(K739,'EHR-Patient Count'!K:M,2,FALSE)</f>
        <v>1995</v>
      </c>
      <c r="M739" s="33">
        <f>VLOOKUP(K739,'EHR-Patient Count'!K:M,3,FALSE)</f>
        <v>8</v>
      </c>
      <c r="N739" s="33">
        <f t="shared" si="108"/>
        <v>599</v>
      </c>
      <c r="O739" s="37">
        <f t="shared" si="109"/>
        <v>0.19581562602157568</v>
      </c>
      <c r="P739" s="33" t="str">
        <f>VLOOKUP(LEFT(J739,7),Measures!K:V,12,FALSE)</f>
        <v>LT</v>
      </c>
      <c r="Q739" s="33" t="str">
        <f>VLOOKUP(LEFT(J739,7),Measures!K:W,13,FALSE)</f>
        <v xml:space="preserve"> 5%</v>
      </c>
      <c r="R739" s="33" t="b">
        <f t="shared" si="110"/>
        <v>0</v>
      </c>
      <c r="S739" s="33" t="b">
        <f t="shared" si="111"/>
        <v>0</v>
      </c>
      <c r="T739" s="33" t="b">
        <f t="shared" si="112"/>
        <v>0</v>
      </c>
      <c r="U739" s="33" t="str">
        <f t="shared" si="113"/>
        <v>FAIL</v>
      </c>
      <c r="V739" s="33">
        <f>IF(AND(VLOOKUP(I739,Measures!B:I,7,FALSE)="Y",U739="PASS"),'Point Values'!$B$2,0)</f>
        <v>0</v>
      </c>
      <c r="W739" s="33">
        <f>IF(AND(VLOOKUP(I739,Measures!B:I,8,FALSE)="Y",U739="PASS"),'Point Values'!$B$3,0)</f>
        <v>0</v>
      </c>
      <c r="X739" s="33">
        <f>IF(AND(SUM(V739:W739)=0,U739="PASS"),'Point Values'!$B$4,0)</f>
        <v>0</v>
      </c>
      <c r="Y739" s="33">
        <f>IF(AND(SUM(V739:X739)=0,P739="GT",O739&gt;VLOOKUP(I739,'IIS Wide Rates'!G:I,3,FALSE)),'Point Values'!$B$5,IF(AND(SUM(V739:X739)=0,P739="LT",O739&lt;VLOOKUP(I739,'IIS Wide Rates'!G:I,3,FALSE)),'Point Values'!$B$5,0))</f>
        <v>0</v>
      </c>
      <c r="Z739" s="33">
        <f t="shared" si="114"/>
        <v>0</v>
      </c>
    </row>
    <row r="740" spans="1:26" x14ac:dyDescent="0.25">
      <c r="A740" t="s">
        <v>175</v>
      </c>
      <c r="B740" t="s">
        <v>1104</v>
      </c>
      <c r="C740" s="46">
        <v>2162</v>
      </c>
      <c r="D740" s="46">
        <v>129821</v>
      </c>
      <c r="I740" s="33" t="str">
        <f>VLOOKUP(LEFT(J740,7),Measures!K:L,2,FALSE)</f>
        <v>3.07</v>
      </c>
      <c r="J740" s="33" t="str">
        <f t="shared" si="106"/>
        <v>MQE0571 - Vaccination system entry time is very late</v>
      </c>
      <c r="K740" s="33" t="str">
        <f t="shared" si="107"/>
        <v>Azalea Health EHR</v>
      </c>
      <c r="L740" s="33">
        <f>VLOOKUP(K740,'EHR-Patient Count'!K:M,2,FALSE)</f>
        <v>18286</v>
      </c>
      <c r="M740" s="33">
        <f>VLOOKUP(K740,'EHR-Patient Count'!K:M,3,FALSE)</f>
        <v>116</v>
      </c>
      <c r="N740" s="33">
        <f t="shared" si="108"/>
        <v>2162</v>
      </c>
      <c r="O740" s="37">
        <f t="shared" si="109"/>
        <v>1.6653700094745844E-2</v>
      </c>
      <c r="P740" s="33" t="str">
        <f>VLOOKUP(LEFT(J740,7),Measures!K:V,12,FALSE)</f>
        <v>LT</v>
      </c>
      <c r="Q740" s="33" t="str">
        <f>VLOOKUP(LEFT(J740,7),Measures!K:W,13,FALSE)</f>
        <v xml:space="preserve"> 5%</v>
      </c>
      <c r="R740" s="33" t="b">
        <f t="shared" si="110"/>
        <v>0</v>
      </c>
      <c r="S740" s="33" t="str">
        <f t="shared" si="111"/>
        <v>PASS</v>
      </c>
      <c r="T740" s="33" t="b">
        <f t="shared" si="112"/>
        <v>0</v>
      </c>
      <c r="U740" s="33" t="str">
        <f t="shared" si="113"/>
        <v>PASS</v>
      </c>
      <c r="V740" s="33">
        <f>IF(AND(VLOOKUP(I740,Measures!B:I,7,FALSE)="Y",U740="PASS"),'Point Values'!$B$2,0)</f>
        <v>0</v>
      </c>
      <c r="W740" s="33">
        <f>IF(AND(VLOOKUP(I740,Measures!B:I,8,FALSE)="Y",U740="PASS"),'Point Values'!$B$3,0)</f>
        <v>0</v>
      </c>
      <c r="X740" s="33">
        <f>IF(AND(SUM(V740:W740)=0,U740="PASS"),'Point Values'!$B$4,0)</f>
        <v>0.5</v>
      </c>
      <c r="Y740" s="33">
        <f>IF(AND(SUM(V740:X740)=0,P740="GT",O740&gt;VLOOKUP(I740,'IIS Wide Rates'!G:I,3,FALSE)),'Point Values'!$B$5,IF(AND(SUM(V740:X740)=0,P740="LT",O740&lt;VLOOKUP(I740,'IIS Wide Rates'!G:I,3,FALSE)),'Point Values'!$B$5,0))</f>
        <v>0</v>
      </c>
      <c r="Z740" s="33">
        <f t="shared" si="114"/>
        <v>0.5</v>
      </c>
    </row>
    <row r="741" spans="1:26" x14ac:dyDescent="0.25">
      <c r="A741" t="s">
        <v>175</v>
      </c>
      <c r="B741" t="s">
        <v>1102</v>
      </c>
      <c r="C741" s="46">
        <v>516</v>
      </c>
      <c r="D741" s="46">
        <v>14704</v>
      </c>
      <c r="I741" s="33" t="str">
        <f>VLOOKUP(LEFT(J741,7),Measures!K:L,2,FALSE)</f>
        <v>3.07</v>
      </c>
      <c r="J741" s="33" t="str">
        <f t="shared" si="106"/>
        <v>MQE0571 - Vaccination system entry time is very late</v>
      </c>
      <c r="K741" s="33" t="str">
        <f t="shared" si="107"/>
        <v>AdvancedMD EHR</v>
      </c>
      <c r="L741" s="33">
        <f>VLOOKUP(K741,'EHR-Patient Count'!K:M,2,FALSE)</f>
        <v>2221</v>
      </c>
      <c r="M741" s="33">
        <f>VLOOKUP(K741,'EHR-Patient Count'!K:M,3,FALSE)</f>
        <v>8</v>
      </c>
      <c r="N741" s="33">
        <f t="shared" si="108"/>
        <v>516</v>
      </c>
      <c r="O741" s="37">
        <f t="shared" si="109"/>
        <v>3.5092491838955388E-2</v>
      </c>
      <c r="P741" s="33" t="str">
        <f>VLOOKUP(LEFT(J741,7),Measures!K:V,12,FALSE)</f>
        <v>LT</v>
      </c>
      <c r="Q741" s="33" t="str">
        <f>VLOOKUP(LEFT(J741,7),Measures!K:W,13,FALSE)</f>
        <v xml:space="preserve"> 5%</v>
      </c>
      <c r="R741" s="33" t="b">
        <f t="shared" si="110"/>
        <v>0</v>
      </c>
      <c r="S741" s="33" t="str">
        <f t="shared" si="111"/>
        <v>PASS</v>
      </c>
      <c r="T741" s="33" t="b">
        <f t="shared" si="112"/>
        <v>0</v>
      </c>
      <c r="U741" s="33" t="str">
        <f t="shared" si="113"/>
        <v>PASS</v>
      </c>
      <c r="V741" s="33">
        <f>IF(AND(VLOOKUP(I741,Measures!B:I,7,FALSE)="Y",U741="PASS"),'Point Values'!$B$2,0)</f>
        <v>0</v>
      </c>
      <c r="W741" s="33">
        <f>IF(AND(VLOOKUP(I741,Measures!B:I,8,FALSE)="Y",U741="PASS"),'Point Values'!$B$3,0)</f>
        <v>0</v>
      </c>
      <c r="X741" s="33">
        <f>IF(AND(SUM(V741:W741)=0,U741="PASS"),'Point Values'!$B$4,0)</f>
        <v>0.5</v>
      </c>
      <c r="Y741" s="33">
        <f>IF(AND(SUM(V741:X741)=0,P741="GT",O741&gt;VLOOKUP(I741,'IIS Wide Rates'!G:I,3,FALSE)),'Point Values'!$B$5,IF(AND(SUM(V741:X741)=0,P741="LT",O741&lt;VLOOKUP(I741,'IIS Wide Rates'!G:I,3,FALSE)),'Point Values'!$B$5,0))</f>
        <v>0</v>
      </c>
      <c r="Z741" s="33">
        <f t="shared" si="114"/>
        <v>0.5</v>
      </c>
    </row>
    <row r="742" spans="1:26" x14ac:dyDescent="0.25">
      <c r="A742" t="s">
        <v>175</v>
      </c>
      <c r="B742" t="s">
        <v>1097</v>
      </c>
      <c r="C742" s="46">
        <v>1175</v>
      </c>
      <c r="D742" s="46">
        <v>10599</v>
      </c>
      <c r="I742" s="33" t="str">
        <f>VLOOKUP(LEFT(J742,7),Measures!K:L,2,FALSE)</f>
        <v>3.07</v>
      </c>
      <c r="J742" s="33" t="str">
        <f t="shared" si="106"/>
        <v>MQE0571 - Vaccination system entry time is very late</v>
      </c>
      <c r="K742" s="33" t="str">
        <f t="shared" si="107"/>
        <v>eClinicalWorks V12</v>
      </c>
      <c r="L742" s="33">
        <f>VLOOKUP(K742,'EHR-Patient Count'!K:M,2,FALSE)</f>
        <v>3490</v>
      </c>
      <c r="M742" s="33">
        <f>VLOOKUP(K742,'EHR-Patient Count'!K:M,3,FALSE)</f>
        <v>13</v>
      </c>
      <c r="N742" s="33">
        <f t="shared" si="108"/>
        <v>1175</v>
      </c>
      <c r="O742" s="37">
        <f t="shared" si="109"/>
        <v>0.11085951504858949</v>
      </c>
      <c r="P742" s="33" t="str">
        <f>VLOOKUP(LEFT(J742,7),Measures!K:V,12,FALSE)</f>
        <v>LT</v>
      </c>
      <c r="Q742" s="33" t="str">
        <f>VLOOKUP(LEFT(J742,7),Measures!K:W,13,FALSE)</f>
        <v xml:space="preserve"> 5%</v>
      </c>
      <c r="R742" s="33" t="b">
        <f t="shared" si="110"/>
        <v>0</v>
      </c>
      <c r="S742" s="33" t="b">
        <f t="shared" si="111"/>
        <v>0</v>
      </c>
      <c r="T742" s="33" t="b">
        <f t="shared" si="112"/>
        <v>0</v>
      </c>
      <c r="U742" s="33" t="str">
        <f t="shared" si="113"/>
        <v>FAIL</v>
      </c>
      <c r="V742" s="33">
        <f>IF(AND(VLOOKUP(I742,Measures!B:I,7,FALSE)="Y",U742="PASS"),'Point Values'!$B$2,0)</f>
        <v>0</v>
      </c>
      <c r="W742" s="33">
        <f>IF(AND(VLOOKUP(I742,Measures!B:I,8,FALSE)="Y",U742="PASS"),'Point Values'!$B$3,0)</f>
        <v>0</v>
      </c>
      <c r="X742" s="33">
        <f>IF(AND(SUM(V742:W742)=0,U742="PASS"),'Point Values'!$B$4,0)</f>
        <v>0</v>
      </c>
      <c r="Y742" s="33">
        <f>IF(AND(SUM(V742:X742)=0,P742="GT",O742&gt;VLOOKUP(I742,'IIS Wide Rates'!G:I,3,FALSE)),'Point Values'!$B$5,IF(AND(SUM(V742:X742)=0,P742="LT",O742&lt;VLOOKUP(I742,'IIS Wide Rates'!G:I,3,FALSE)),'Point Values'!$B$5,0))</f>
        <v>0</v>
      </c>
      <c r="Z742" s="33">
        <f t="shared" si="114"/>
        <v>0</v>
      </c>
    </row>
    <row r="743" spans="1:26" x14ac:dyDescent="0.25">
      <c r="A743" t="s">
        <v>175</v>
      </c>
      <c r="B743" t="s">
        <v>1106</v>
      </c>
      <c r="C743" s="46">
        <v>15</v>
      </c>
      <c r="D743" s="46">
        <v>5205</v>
      </c>
      <c r="I743" s="33" t="str">
        <f>VLOOKUP(LEFT(J743,7),Measures!K:L,2,FALSE)</f>
        <v>3.07</v>
      </c>
      <c r="J743" s="33" t="str">
        <f t="shared" si="106"/>
        <v>MQE0571 - Vaccination system entry time is very late</v>
      </c>
      <c r="K743" s="33" t="str">
        <f t="shared" si="107"/>
        <v>Experity EHR</v>
      </c>
      <c r="L743" s="33">
        <f>VLOOKUP(K743,'EHR-Patient Count'!K:M,2,FALSE)</f>
        <v>552</v>
      </c>
      <c r="M743" s="33">
        <f>VLOOKUP(K743,'EHR-Patient Count'!K:M,3,FALSE)</f>
        <v>5</v>
      </c>
      <c r="N743" s="33">
        <f t="shared" si="108"/>
        <v>15</v>
      </c>
      <c r="O743" s="37">
        <f t="shared" si="109"/>
        <v>2.881844380403458E-3</v>
      </c>
      <c r="P743" s="33" t="str">
        <f>VLOOKUP(LEFT(J743,7),Measures!K:V,12,FALSE)</f>
        <v>LT</v>
      </c>
      <c r="Q743" s="33" t="str">
        <f>VLOOKUP(LEFT(J743,7),Measures!K:W,13,FALSE)</f>
        <v xml:space="preserve"> 5%</v>
      </c>
      <c r="R743" s="33" t="b">
        <f t="shared" si="110"/>
        <v>0</v>
      </c>
      <c r="S743" s="33" t="str">
        <f t="shared" si="111"/>
        <v>PASS</v>
      </c>
      <c r="T743" s="33" t="b">
        <f t="shared" si="112"/>
        <v>0</v>
      </c>
      <c r="U743" s="33" t="str">
        <f t="shared" si="113"/>
        <v>PASS</v>
      </c>
      <c r="V743" s="33">
        <f>IF(AND(VLOOKUP(I743,Measures!B:I,7,FALSE)="Y",U743="PASS"),'Point Values'!$B$2,0)</f>
        <v>0</v>
      </c>
      <c r="W743" s="33">
        <f>IF(AND(VLOOKUP(I743,Measures!B:I,8,FALSE)="Y",U743="PASS"),'Point Values'!$B$3,0)</f>
        <v>0</v>
      </c>
      <c r="X743" s="33">
        <f>IF(AND(SUM(V743:W743)=0,U743="PASS"),'Point Values'!$B$4,0)</f>
        <v>0.5</v>
      </c>
      <c r="Y743" s="33">
        <f>IF(AND(SUM(V743:X743)=0,P743="GT",O743&gt;VLOOKUP(I743,'IIS Wide Rates'!G:I,3,FALSE)),'Point Values'!$B$5,IF(AND(SUM(V743:X743)=0,P743="LT",O743&lt;VLOOKUP(I743,'IIS Wide Rates'!G:I,3,FALSE)),'Point Values'!$B$5,0))</f>
        <v>0</v>
      </c>
      <c r="Z743" s="33">
        <f t="shared" si="114"/>
        <v>0.5</v>
      </c>
    </row>
    <row r="744" spans="1:26" x14ac:dyDescent="0.25">
      <c r="A744" t="s">
        <v>175</v>
      </c>
      <c r="B744" t="s">
        <v>1109</v>
      </c>
      <c r="C744" s="46">
        <v>16</v>
      </c>
      <c r="D744" s="46">
        <v>887</v>
      </c>
      <c r="I744" s="33" t="str">
        <f>VLOOKUP(LEFT(J744,7),Measures!K:L,2,FALSE)</f>
        <v>3.07</v>
      </c>
      <c r="J744" s="33" t="str">
        <f t="shared" si="106"/>
        <v>MQE0571 - Vaccination system entry time is very late</v>
      </c>
      <c r="K744" s="33" t="str">
        <f t="shared" si="107"/>
        <v>OpenEMR (Open Source)</v>
      </c>
      <c r="L744" s="33">
        <f>VLOOKUP(K744,'EHR-Patient Count'!K:M,2,FALSE)</f>
        <v>85</v>
      </c>
      <c r="M744" s="33">
        <f>VLOOKUP(K744,'EHR-Patient Count'!K:M,3,FALSE)</f>
        <v>4</v>
      </c>
      <c r="N744" s="33">
        <f t="shared" si="108"/>
        <v>16</v>
      </c>
      <c r="O744" s="37">
        <f t="shared" si="109"/>
        <v>1.8038331454340473E-2</v>
      </c>
      <c r="P744" s="33" t="str">
        <f>VLOOKUP(LEFT(J744,7),Measures!K:V,12,FALSE)</f>
        <v>LT</v>
      </c>
      <c r="Q744" s="33" t="str">
        <f>VLOOKUP(LEFT(J744,7),Measures!K:W,13,FALSE)</f>
        <v xml:space="preserve"> 5%</v>
      </c>
      <c r="R744" s="33" t="b">
        <f t="shared" si="110"/>
        <v>0</v>
      </c>
      <c r="S744" s="33" t="str">
        <f t="shared" si="111"/>
        <v>PASS</v>
      </c>
      <c r="T744" s="33" t="b">
        <f t="shared" si="112"/>
        <v>0</v>
      </c>
      <c r="U744" s="33" t="str">
        <f t="shared" si="113"/>
        <v>PASS</v>
      </c>
      <c r="V744" s="33">
        <f>IF(AND(VLOOKUP(I744,Measures!B:I,7,FALSE)="Y",U744="PASS"),'Point Values'!$B$2,0)</f>
        <v>0</v>
      </c>
      <c r="W744" s="33">
        <f>IF(AND(VLOOKUP(I744,Measures!B:I,8,FALSE)="Y",U744="PASS"),'Point Values'!$B$3,0)</f>
        <v>0</v>
      </c>
      <c r="X744" s="33">
        <f>IF(AND(SUM(V744:W744)=0,U744="PASS"),'Point Values'!$B$4,0)</f>
        <v>0.5</v>
      </c>
      <c r="Y744" s="33">
        <f>IF(AND(SUM(V744:X744)=0,P744="GT",O744&gt;VLOOKUP(I744,'IIS Wide Rates'!G:I,3,FALSE)),'Point Values'!$B$5,IF(AND(SUM(V744:X744)=0,P744="LT",O744&lt;VLOOKUP(I744,'IIS Wide Rates'!G:I,3,FALSE)),'Point Values'!$B$5,0))</f>
        <v>0</v>
      </c>
      <c r="Z744" s="33">
        <f t="shared" si="114"/>
        <v>0.5</v>
      </c>
    </row>
    <row r="745" spans="1:26" x14ac:dyDescent="0.25">
      <c r="A745" t="s">
        <v>175</v>
      </c>
      <c r="B745" t="s">
        <v>1096</v>
      </c>
      <c r="C745" s="46">
        <v>248</v>
      </c>
      <c r="D745" s="46">
        <v>23620</v>
      </c>
      <c r="I745" s="33" t="str">
        <f>VLOOKUP(LEFT(J745,7),Measures!K:L,2,FALSE)</f>
        <v>3.07</v>
      </c>
      <c r="J745" s="33" t="str">
        <f t="shared" si="106"/>
        <v>MQE0571 - Vaccination system entry time is very late</v>
      </c>
      <c r="K745" s="33" t="str">
        <f t="shared" si="107"/>
        <v>Athems Clinicals</v>
      </c>
      <c r="L745" s="33">
        <f>VLOOKUP(K745,'EHR-Patient Count'!K:M,2,FALSE)</f>
        <v>3619</v>
      </c>
      <c r="M745" s="33">
        <f>VLOOKUP(K745,'EHR-Patient Count'!K:M,3,FALSE)</f>
        <v>8</v>
      </c>
      <c r="N745" s="33">
        <f t="shared" si="108"/>
        <v>248</v>
      </c>
      <c r="O745" s="37">
        <f t="shared" si="109"/>
        <v>1.0499576629974599E-2</v>
      </c>
      <c r="P745" s="33" t="str">
        <f>VLOOKUP(LEFT(J745,7),Measures!K:V,12,FALSE)</f>
        <v>LT</v>
      </c>
      <c r="Q745" s="33" t="str">
        <f>VLOOKUP(LEFT(J745,7),Measures!K:W,13,FALSE)</f>
        <v xml:space="preserve"> 5%</v>
      </c>
      <c r="R745" s="33" t="b">
        <f t="shared" si="110"/>
        <v>0</v>
      </c>
      <c r="S745" s="33" t="str">
        <f t="shared" si="111"/>
        <v>PASS</v>
      </c>
      <c r="T745" s="33" t="b">
        <f t="shared" si="112"/>
        <v>0</v>
      </c>
      <c r="U745" s="33" t="str">
        <f t="shared" si="113"/>
        <v>PASS</v>
      </c>
      <c r="V745" s="33">
        <f>IF(AND(VLOOKUP(I745,Measures!B:I,7,FALSE)="Y",U745="PASS"),'Point Values'!$B$2,0)</f>
        <v>0</v>
      </c>
      <c r="W745" s="33">
        <f>IF(AND(VLOOKUP(I745,Measures!B:I,8,FALSE)="Y",U745="PASS"),'Point Values'!$B$3,0)</f>
        <v>0</v>
      </c>
      <c r="X745" s="33">
        <f>IF(AND(SUM(V745:W745)=0,U745="PASS"),'Point Values'!$B$4,0)</f>
        <v>0.5</v>
      </c>
      <c r="Y745" s="33">
        <f>IF(AND(SUM(V745:X745)=0,P745="GT",O745&gt;VLOOKUP(I745,'IIS Wide Rates'!G:I,3,FALSE)),'Point Values'!$B$5,IF(AND(SUM(V745:X745)=0,P745="LT",O745&lt;VLOOKUP(I745,'IIS Wide Rates'!G:I,3,FALSE)),'Point Values'!$B$5,0))</f>
        <v>0</v>
      </c>
      <c r="Z745" s="33">
        <f t="shared" si="114"/>
        <v>0.5</v>
      </c>
    </row>
    <row r="746" spans="1:26" x14ac:dyDescent="0.25">
      <c r="A746" t="s">
        <v>175</v>
      </c>
      <c r="B746" t="s">
        <v>1100</v>
      </c>
      <c r="C746" s="46">
        <v>2</v>
      </c>
      <c r="D746" s="46">
        <v>1127</v>
      </c>
      <c r="I746" s="33" t="str">
        <f>VLOOKUP(LEFT(J746,7),Measures!K:L,2,FALSE)</f>
        <v>3.07</v>
      </c>
      <c r="J746" s="33" t="str">
        <f t="shared" si="106"/>
        <v>MQE0571 - Vaccination system entry time is very late</v>
      </c>
      <c r="K746" s="33" t="str">
        <f t="shared" si="107"/>
        <v>MEDITECH Expanse</v>
      </c>
      <c r="L746" s="33">
        <f>VLOOKUP(K746,'EHR-Patient Count'!K:M,2,FALSE)</f>
        <v>104</v>
      </c>
      <c r="M746" s="33">
        <f>VLOOKUP(K746,'EHR-Patient Count'!K:M,3,FALSE)</f>
        <v>3</v>
      </c>
      <c r="N746" s="33">
        <f t="shared" si="108"/>
        <v>2</v>
      </c>
      <c r="O746" s="37">
        <f t="shared" si="109"/>
        <v>1.7746228926353151E-3</v>
      </c>
      <c r="P746" s="33" t="str">
        <f>VLOOKUP(LEFT(J746,7),Measures!K:V,12,FALSE)</f>
        <v>LT</v>
      </c>
      <c r="Q746" s="33" t="str">
        <f>VLOOKUP(LEFT(J746,7),Measures!K:W,13,FALSE)</f>
        <v xml:space="preserve"> 5%</v>
      </c>
      <c r="R746" s="33" t="b">
        <f t="shared" si="110"/>
        <v>0</v>
      </c>
      <c r="S746" s="33" t="str">
        <f t="shared" si="111"/>
        <v>PASS</v>
      </c>
      <c r="T746" s="33" t="b">
        <f t="shared" si="112"/>
        <v>0</v>
      </c>
      <c r="U746" s="33" t="str">
        <f t="shared" si="113"/>
        <v>PASS</v>
      </c>
      <c r="V746" s="33">
        <f>IF(AND(VLOOKUP(I746,Measures!B:I,7,FALSE)="Y",U746="PASS"),'Point Values'!$B$2,0)</f>
        <v>0</v>
      </c>
      <c r="W746" s="33">
        <f>IF(AND(VLOOKUP(I746,Measures!B:I,8,FALSE)="Y",U746="PASS"),'Point Values'!$B$3,0)</f>
        <v>0</v>
      </c>
      <c r="X746" s="33">
        <f>IF(AND(SUM(V746:W746)=0,U746="PASS"),'Point Values'!$B$4,0)</f>
        <v>0.5</v>
      </c>
      <c r="Y746" s="33">
        <f>IF(AND(SUM(V746:X746)=0,P746="GT",O746&gt;VLOOKUP(I746,'IIS Wide Rates'!G:I,3,FALSE)),'Point Values'!$B$5,IF(AND(SUM(V746:X746)=0,P746="LT",O746&lt;VLOOKUP(I746,'IIS Wide Rates'!G:I,3,FALSE)),'Point Values'!$B$5,0))</f>
        <v>0</v>
      </c>
      <c r="Z746" s="33">
        <f t="shared" si="114"/>
        <v>0.5</v>
      </c>
    </row>
    <row r="747" spans="1:26" x14ac:dyDescent="0.25">
      <c r="A747" t="s">
        <v>175</v>
      </c>
      <c r="B747" t="s">
        <v>1103</v>
      </c>
      <c r="C747" s="46">
        <v>4</v>
      </c>
      <c r="D747" s="46">
        <v>1701</v>
      </c>
      <c r="I747" s="33" t="str">
        <f>VLOOKUP(LEFT(J747,7),Measures!K:L,2,FALSE)</f>
        <v>3.07</v>
      </c>
      <c r="J747" s="33" t="str">
        <f t="shared" si="106"/>
        <v>MQE0571 - Vaccination system entry time is very late</v>
      </c>
      <c r="K747" s="33" t="str">
        <f t="shared" si="107"/>
        <v>DrChrono EHR</v>
      </c>
      <c r="L747" s="33">
        <f>VLOOKUP(K747,'EHR-Patient Count'!K:M,2,FALSE)</f>
        <v>146</v>
      </c>
      <c r="M747" s="33">
        <f>VLOOKUP(K747,'EHR-Patient Count'!K:M,3,FALSE)</f>
        <v>3</v>
      </c>
      <c r="N747" s="33">
        <f t="shared" si="108"/>
        <v>4</v>
      </c>
      <c r="O747" s="37">
        <f t="shared" si="109"/>
        <v>2.3515579071134627E-3</v>
      </c>
      <c r="P747" s="33" t="str">
        <f>VLOOKUP(LEFT(J747,7),Measures!K:V,12,FALSE)</f>
        <v>LT</v>
      </c>
      <c r="Q747" s="33" t="str">
        <f>VLOOKUP(LEFT(J747,7),Measures!K:W,13,FALSE)</f>
        <v xml:space="preserve"> 5%</v>
      </c>
      <c r="R747" s="33" t="b">
        <f t="shared" si="110"/>
        <v>0</v>
      </c>
      <c r="S747" s="33" t="str">
        <f t="shared" si="111"/>
        <v>PASS</v>
      </c>
      <c r="T747" s="33" t="b">
        <f t="shared" si="112"/>
        <v>0</v>
      </c>
      <c r="U747" s="33" t="str">
        <f t="shared" si="113"/>
        <v>PASS</v>
      </c>
      <c r="V747" s="33">
        <f>IF(AND(VLOOKUP(I747,Measures!B:I,7,FALSE)="Y",U747="PASS"),'Point Values'!$B$2,0)</f>
        <v>0</v>
      </c>
      <c r="W747" s="33">
        <f>IF(AND(VLOOKUP(I747,Measures!B:I,8,FALSE)="Y",U747="PASS"),'Point Values'!$B$3,0)</f>
        <v>0</v>
      </c>
      <c r="X747" s="33">
        <f>IF(AND(SUM(V747:W747)=0,U747="PASS"),'Point Values'!$B$4,0)</f>
        <v>0.5</v>
      </c>
      <c r="Y747" s="33">
        <f>IF(AND(SUM(V747:X747)=0,P747="GT",O747&gt;VLOOKUP(I747,'IIS Wide Rates'!G:I,3,FALSE)),'Point Values'!$B$5,IF(AND(SUM(V747:X747)=0,P747="LT",O747&lt;VLOOKUP(I747,'IIS Wide Rates'!G:I,3,FALSE)),'Point Values'!$B$5,0))</f>
        <v>0</v>
      </c>
      <c r="Z747" s="33">
        <f t="shared" si="114"/>
        <v>0.5</v>
      </c>
    </row>
    <row r="748" spans="1:26" x14ac:dyDescent="0.25">
      <c r="A748" t="s">
        <v>175</v>
      </c>
      <c r="B748" t="s">
        <v>1108</v>
      </c>
      <c r="C748" s="46">
        <v>0</v>
      </c>
      <c r="D748" s="46">
        <v>262</v>
      </c>
      <c r="I748" s="33" t="str">
        <f>VLOOKUP(LEFT(J748,7),Measures!K:L,2,FALSE)</f>
        <v>3.07</v>
      </c>
      <c r="J748" s="33" t="str">
        <f t="shared" si="106"/>
        <v>MQE0571 - Vaccination system entry time is very late</v>
      </c>
      <c r="K748" s="33" t="str">
        <f t="shared" si="107"/>
        <v>MatrixCare EHR</v>
      </c>
      <c r="L748" s="33">
        <f>VLOOKUP(K748,'EHR-Patient Count'!K:M,2,FALSE)</f>
        <v>55</v>
      </c>
      <c r="M748" s="33">
        <f>VLOOKUP(K748,'EHR-Patient Count'!K:M,3,FALSE)</f>
        <v>5</v>
      </c>
      <c r="N748" s="33">
        <f t="shared" si="108"/>
        <v>0</v>
      </c>
      <c r="O748" s="37">
        <f t="shared" si="109"/>
        <v>0</v>
      </c>
      <c r="P748" s="33" t="str">
        <f>VLOOKUP(LEFT(J748,7),Measures!K:V,12,FALSE)</f>
        <v>LT</v>
      </c>
      <c r="Q748" s="33" t="str">
        <f>VLOOKUP(LEFT(J748,7),Measures!K:W,13,FALSE)</f>
        <v xml:space="preserve"> 5%</v>
      </c>
      <c r="R748" s="33" t="b">
        <f t="shared" si="110"/>
        <v>0</v>
      </c>
      <c r="S748" s="33" t="str">
        <f t="shared" si="111"/>
        <v>PASS</v>
      </c>
      <c r="T748" s="33" t="b">
        <f t="shared" si="112"/>
        <v>0</v>
      </c>
      <c r="U748" s="33" t="str">
        <f t="shared" si="113"/>
        <v>PASS</v>
      </c>
      <c r="V748" s="33">
        <f>IF(AND(VLOOKUP(I748,Measures!B:I,7,FALSE)="Y",U748="PASS"),'Point Values'!$B$2,0)</f>
        <v>0</v>
      </c>
      <c r="W748" s="33">
        <f>IF(AND(VLOOKUP(I748,Measures!B:I,8,FALSE)="Y",U748="PASS"),'Point Values'!$B$3,0)</f>
        <v>0</v>
      </c>
      <c r="X748" s="33">
        <f>IF(AND(SUM(V748:W748)=0,U748="PASS"),'Point Values'!$B$4,0)</f>
        <v>0.5</v>
      </c>
      <c r="Y748" s="33">
        <f>IF(AND(SUM(V748:X748)=0,P748="GT",O748&gt;VLOOKUP(I748,'IIS Wide Rates'!G:I,3,FALSE)),'Point Values'!$B$5,IF(AND(SUM(V748:X748)=0,P748="LT",O748&lt;VLOOKUP(I748,'IIS Wide Rates'!G:I,3,FALSE)),'Point Values'!$B$5,0))</f>
        <v>0</v>
      </c>
      <c r="Z748" s="33">
        <f t="shared" si="114"/>
        <v>0.5</v>
      </c>
    </row>
    <row r="749" spans="1:26" x14ac:dyDescent="0.25">
      <c r="A749" t="s">
        <v>175</v>
      </c>
      <c r="B749" t="s">
        <v>1099</v>
      </c>
      <c r="C749" s="46">
        <v>25</v>
      </c>
      <c r="D749" s="46">
        <v>2600</v>
      </c>
      <c r="I749" s="33" t="str">
        <f>VLOOKUP(LEFT(J749,7),Measures!K:L,2,FALSE)</f>
        <v>3.07</v>
      </c>
      <c r="J749" s="33" t="str">
        <f t="shared" si="106"/>
        <v>MQE0571 - Vaccination system entry time is very late</v>
      </c>
      <c r="K749" s="33" t="str">
        <f t="shared" si="107"/>
        <v>Veradigm EHR (formerly Allscripts)</v>
      </c>
      <c r="L749" s="33">
        <f>VLOOKUP(K749,'EHR-Patient Count'!K:M,2,FALSE)</f>
        <v>369</v>
      </c>
      <c r="M749" s="33">
        <f>VLOOKUP(K749,'EHR-Patient Count'!K:M,3,FALSE)</f>
        <v>13</v>
      </c>
      <c r="N749" s="33">
        <f t="shared" si="108"/>
        <v>25</v>
      </c>
      <c r="O749" s="37">
        <f t="shared" si="109"/>
        <v>9.6153846153846159E-3</v>
      </c>
      <c r="P749" s="33" t="str">
        <f>VLOOKUP(LEFT(J749,7),Measures!K:V,12,FALSE)</f>
        <v>LT</v>
      </c>
      <c r="Q749" s="33" t="str">
        <f>VLOOKUP(LEFT(J749,7),Measures!K:W,13,FALSE)</f>
        <v xml:space="preserve"> 5%</v>
      </c>
      <c r="R749" s="33" t="b">
        <f t="shared" si="110"/>
        <v>0</v>
      </c>
      <c r="S749" s="33" t="str">
        <f t="shared" si="111"/>
        <v>PASS</v>
      </c>
      <c r="T749" s="33" t="b">
        <f t="shared" si="112"/>
        <v>0</v>
      </c>
      <c r="U749" s="33" t="str">
        <f t="shared" si="113"/>
        <v>PASS</v>
      </c>
      <c r="V749" s="33">
        <f>IF(AND(VLOOKUP(I749,Measures!B:I,7,FALSE)="Y",U749="PASS"),'Point Values'!$B$2,0)</f>
        <v>0</v>
      </c>
      <c r="W749" s="33">
        <f>IF(AND(VLOOKUP(I749,Measures!B:I,8,FALSE)="Y",U749="PASS"),'Point Values'!$B$3,0)</f>
        <v>0</v>
      </c>
      <c r="X749" s="33">
        <f>IF(AND(SUM(V749:W749)=0,U749="PASS"),'Point Values'!$B$4,0)</f>
        <v>0.5</v>
      </c>
      <c r="Y749" s="33">
        <f>IF(AND(SUM(V749:X749)=0,P749="GT",O749&gt;VLOOKUP(I749,'IIS Wide Rates'!G:I,3,FALSE)),'Point Values'!$B$5,IF(AND(SUM(V749:X749)=0,P749="LT",O749&lt;VLOOKUP(I749,'IIS Wide Rates'!G:I,3,FALSE)),'Point Values'!$B$5,0))</f>
        <v>0</v>
      </c>
      <c r="Z749" s="33">
        <f t="shared" si="114"/>
        <v>0.5</v>
      </c>
    </row>
    <row r="750" spans="1:26" x14ac:dyDescent="0.25">
      <c r="A750" t="s">
        <v>175</v>
      </c>
      <c r="B750" t="s">
        <v>1095</v>
      </c>
      <c r="C750" s="46">
        <v>0</v>
      </c>
      <c r="D750" s="46">
        <v>64</v>
      </c>
      <c r="I750" s="33" t="str">
        <f>VLOOKUP(LEFT(J750,7),Measures!K:L,2,FALSE)</f>
        <v>3.07</v>
      </c>
      <c r="J750" s="33" t="str">
        <f t="shared" si="106"/>
        <v>MQE0571 - Vaccination system entry time is very late</v>
      </c>
      <c r="K750" s="33" t="str">
        <f t="shared" si="107"/>
        <v>Epic Systems (EpicCare)</v>
      </c>
      <c r="L750" s="33">
        <f>VLOOKUP(K750,'EHR-Patient Count'!K:M,2,FALSE)</f>
        <v>14</v>
      </c>
      <c r="M750" s="33">
        <f>VLOOKUP(K750,'EHR-Patient Count'!K:M,3,FALSE)</f>
        <v>1</v>
      </c>
      <c r="N750" s="33">
        <f t="shared" si="108"/>
        <v>0</v>
      </c>
      <c r="O750" s="37">
        <f t="shared" si="109"/>
        <v>0</v>
      </c>
      <c r="P750" s="33" t="str">
        <f>VLOOKUP(LEFT(J750,7),Measures!K:V,12,FALSE)</f>
        <v>LT</v>
      </c>
      <c r="Q750" s="33" t="str">
        <f>VLOOKUP(LEFT(J750,7),Measures!K:W,13,FALSE)</f>
        <v xml:space="preserve"> 5%</v>
      </c>
      <c r="R750" s="33" t="b">
        <f t="shared" si="110"/>
        <v>0</v>
      </c>
      <c r="S750" s="33" t="str">
        <f t="shared" si="111"/>
        <v>PASS</v>
      </c>
      <c r="T750" s="33" t="b">
        <f t="shared" si="112"/>
        <v>0</v>
      </c>
      <c r="U750" s="33" t="str">
        <f t="shared" si="113"/>
        <v>PASS</v>
      </c>
      <c r="V750" s="33">
        <f>IF(AND(VLOOKUP(I750,Measures!B:I,7,FALSE)="Y",U750="PASS"),'Point Values'!$B$2,0)</f>
        <v>0</v>
      </c>
      <c r="W750" s="33">
        <f>IF(AND(VLOOKUP(I750,Measures!B:I,8,FALSE)="Y",U750="PASS"),'Point Values'!$B$3,0)</f>
        <v>0</v>
      </c>
      <c r="X750" s="33">
        <f>IF(AND(SUM(V750:W750)=0,U750="PASS"),'Point Values'!$B$4,0)</f>
        <v>0.5</v>
      </c>
      <c r="Y750" s="33">
        <f>IF(AND(SUM(V750:X750)=0,P750="GT",O750&gt;VLOOKUP(I750,'IIS Wide Rates'!G:I,3,FALSE)),'Point Values'!$B$5,IF(AND(SUM(V750:X750)=0,P750="LT",O750&lt;VLOOKUP(I750,'IIS Wide Rates'!G:I,3,FALSE)),'Point Values'!$B$5,0))</f>
        <v>0</v>
      </c>
      <c r="Z750" s="33">
        <f t="shared" si="114"/>
        <v>0.5</v>
      </c>
    </row>
    <row r="751" spans="1:26" x14ac:dyDescent="0.25">
      <c r="A751" t="s">
        <v>175</v>
      </c>
      <c r="B751" t="s">
        <v>1098</v>
      </c>
      <c r="C751" s="46">
        <v>0</v>
      </c>
      <c r="D751" s="46">
        <v>25</v>
      </c>
      <c r="I751" s="33" t="str">
        <f>VLOOKUP(LEFT(J751,7),Measures!K:L,2,FALSE)</f>
        <v>3.07</v>
      </c>
      <c r="J751" s="33" t="str">
        <f t="shared" si="106"/>
        <v>MQE0571 - Vaccination system entry time is very late</v>
      </c>
      <c r="K751" s="33" t="str">
        <f t="shared" si="107"/>
        <v>NextGen Enterprise EHR</v>
      </c>
      <c r="L751" s="33">
        <f>VLOOKUP(K751,'EHR-Patient Count'!K:M,2,FALSE)</f>
        <v>5</v>
      </c>
      <c r="M751" s="33">
        <f>VLOOKUP(K751,'EHR-Patient Count'!K:M,3,FALSE)</f>
        <v>2</v>
      </c>
      <c r="N751" s="33">
        <f t="shared" si="108"/>
        <v>0</v>
      </c>
      <c r="O751" s="37">
        <f t="shared" si="109"/>
        <v>0</v>
      </c>
      <c r="P751" s="33" t="str">
        <f>VLOOKUP(LEFT(J751,7),Measures!K:V,12,FALSE)</f>
        <v>LT</v>
      </c>
      <c r="Q751" s="33" t="str">
        <f>VLOOKUP(LEFT(J751,7),Measures!K:W,13,FALSE)</f>
        <v xml:space="preserve"> 5%</v>
      </c>
      <c r="R751" s="33" t="b">
        <f t="shared" si="110"/>
        <v>0</v>
      </c>
      <c r="S751" s="33" t="str">
        <f t="shared" si="111"/>
        <v>PASS</v>
      </c>
      <c r="T751" s="33" t="b">
        <f t="shared" si="112"/>
        <v>0</v>
      </c>
      <c r="U751" s="33" t="str">
        <f t="shared" si="113"/>
        <v>PASS</v>
      </c>
      <c r="V751" s="33">
        <f>IF(AND(VLOOKUP(I751,Measures!B:I,7,FALSE)="Y",U751="PASS"),'Point Values'!$B$2,0)</f>
        <v>0</v>
      </c>
      <c r="W751" s="33">
        <f>IF(AND(VLOOKUP(I751,Measures!B:I,8,FALSE)="Y",U751="PASS"),'Point Values'!$B$3,0)</f>
        <v>0</v>
      </c>
      <c r="X751" s="33">
        <f>IF(AND(SUM(V751:W751)=0,U751="PASS"),'Point Values'!$B$4,0)</f>
        <v>0.5</v>
      </c>
      <c r="Y751" s="33">
        <f>IF(AND(SUM(V751:X751)=0,P751="GT",O751&gt;VLOOKUP(I751,'IIS Wide Rates'!G:I,3,FALSE)),'Point Values'!$B$5,IF(AND(SUM(V751:X751)=0,P751="LT",O751&lt;VLOOKUP(I751,'IIS Wide Rates'!G:I,3,FALSE)),'Point Values'!$B$5,0))</f>
        <v>0</v>
      </c>
      <c r="Z751" s="33">
        <f t="shared" si="114"/>
        <v>0.5</v>
      </c>
    </row>
    <row r="752" spans="1:26" x14ac:dyDescent="0.25">
      <c r="A752" t="s">
        <v>175</v>
      </c>
      <c r="B752" t="s">
        <v>1101</v>
      </c>
      <c r="C752" s="46">
        <v>0</v>
      </c>
      <c r="D752" s="46">
        <v>39</v>
      </c>
      <c r="I752" s="33" t="str">
        <f>VLOOKUP(LEFT(J752,7),Measures!K:L,2,FALSE)</f>
        <v>3.07</v>
      </c>
      <c r="J752" s="33" t="str">
        <f t="shared" si="106"/>
        <v>MQE0571 - Vaccination system entry time is very late</v>
      </c>
      <c r="K752" s="33" t="str">
        <f t="shared" si="107"/>
        <v>Greenway Health (Prime Suite)</v>
      </c>
      <c r="L752" s="33">
        <f>VLOOKUP(K752,'EHR-Patient Count'!K:M,2,FALSE)</f>
        <v>9</v>
      </c>
      <c r="M752" s="33">
        <f>VLOOKUP(K752,'EHR-Patient Count'!K:M,3,FALSE)</f>
        <v>1</v>
      </c>
      <c r="N752" s="33">
        <f t="shared" si="108"/>
        <v>0</v>
      </c>
      <c r="O752" s="37">
        <f t="shared" si="109"/>
        <v>0</v>
      </c>
      <c r="P752" s="33" t="str">
        <f>VLOOKUP(LEFT(J752,7),Measures!K:V,12,FALSE)</f>
        <v>LT</v>
      </c>
      <c r="Q752" s="33" t="str">
        <f>VLOOKUP(LEFT(J752,7),Measures!K:W,13,FALSE)</f>
        <v xml:space="preserve"> 5%</v>
      </c>
      <c r="R752" s="33" t="b">
        <f t="shared" si="110"/>
        <v>0</v>
      </c>
      <c r="S752" s="33" t="str">
        <f t="shared" si="111"/>
        <v>PASS</v>
      </c>
      <c r="T752" s="33" t="b">
        <f t="shared" si="112"/>
        <v>0</v>
      </c>
      <c r="U752" s="33" t="str">
        <f t="shared" si="113"/>
        <v>PASS</v>
      </c>
      <c r="V752" s="33">
        <f>IF(AND(VLOOKUP(I752,Measures!B:I,7,FALSE)="Y",U752="PASS"),'Point Values'!$B$2,0)</f>
        <v>0</v>
      </c>
      <c r="W752" s="33">
        <f>IF(AND(VLOOKUP(I752,Measures!B:I,8,FALSE)="Y",U752="PASS"),'Point Values'!$B$3,0)</f>
        <v>0</v>
      </c>
      <c r="X752" s="33">
        <f>IF(AND(SUM(V752:W752)=0,U752="PASS"),'Point Values'!$B$4,0)</f>
        <v>0.5</v>
      </c>
      <c r="Y752" s="33">
        <f>IF(AND(SUM(V752:X752)=0,P752="GT",O752&gt;VLOOKUP(I752,'IIS Wide Rates'!G:I,3,FALSE)),'Point Values'!$B$5,IF(AND(SUM(V752:X752)=0,P752="LT",O752&lt;VLOOKUP(I752,'IIS Wide Rates'!G:I,3,FALSE)),'Point Values'!$B$5,0))</f>
        <v>0</v>
      </c>
      <c r="Z752" s="33">
        <f t="shared" si="114"/>
        <v>0.5</v>
      </c>
    </row>
    <row r="753" spans="1:26" x14ac:dyDescent="0.25">
      <c r="A753" t="s">
        <v>175</v>
      </c>
      <c r="B753" t="s">
        <v>1105</v>
      </c>
      <c r="C753" s="46">
        <v>0</v>
      </c>
      <c r="D753" s="46">
        <v>3</v>
      </c>
      <c r="I753" s="33" t="str">
        <f>VLOOKUP(LEFT(J753,7),Measures!K:L,2,FALSE)</f>
        <v>3.07</v>
      </c>
      <c r="J753" s="33" t="str">
        <f t="shared" si="106"/>
        <v>MQE0571 - Vaccination system entry time is very late</v>
      </c>
      <c r="K753" s="33" t="str">
        <f t="shared" si="107"/>
        <v>CompuGroup Medical (CGM APRIMA)</v>
      </c>
      <c r="L753" s="33">
        <f>VLOOKUP(K753,'EHR-Patient Count'!K:M,2,FALSE)</f>
        <v>2</v>
      </c>
      <c r="M753" s="33">
        <f>VLOOKUP(K753,'EHR-Patient Count'!K:M,3,FALSE)</f>
        <v>1</v>
      </c>
      <c r="N753" s="33">
        <f t="shared" si="108"/>
        <v>0</v>
      </c>
      <c r="O753" s="37">
        <f t="shared" si="109"/>
        <v>0</v>
      </c>
      <c r="P753" s="33" t="str">
        <f>VLOOKUP(LEFT(J753,7),Measures!K:V,12,FALSE)</f>
        <v>LT</v>
      </c>
      <c r="Q753" s="33" t="str">
        <f>VLOOKUP(LEFT(J753,7),Measures!K:W,13,FALSE)</f>
        <v xml:space="preserve"> 5%</v>
      </c>
      <c r="R753" s="33" t="b">
        <f t="shared" si="110"/>
        <v>0</v>
      </c>
      <c r="S753" s="33" t="str">
        <f t="shared" si="111"/>
        <v>PASS</v>
      </c>
      <c r="T753" s="33" t="b">
        <f t="shared" si="112"/>
        <v>0</v>
      </c>
      <c r="U753" s="33" t="str">
        <f t="shared" si="113"/>
        <v>PASS</v>
      </c>
      <c r="V753" s="33">
        <f>IF(AND(VLOOKUP(I753,Measures!B:I,7,FALSE)="Y",U753="PASS"),'Point Values'!$B$2,0)</f>
        <v>0</v>
      </c>
      <c r="W753" s="33">
        <f>IF(AND(VLOOKUP(I753,Measures!B:I,8,FALSE)="Y",U753="PASS"),'Point Values'!$B$3,0)</f>
        <v>0</v>
      </c>
      <c r="X753" s="33">
        <f>IF(AND(SUM(V753:W753)=0,U753="PASS"),'Point Values'!$B$4,0)</f>
        <v>0.5</v>
      </c>
      <c r="Y753" s="33">
        <f>IF(AND(SUM(V753:X753)=0,P753="GT",O753&gt;VLOOKUP(I753,'IIS Wide Rates'!G:I,3,FALSE)),'Point Values'!$B$5,IF(AND(SUM(V753:X753)=0,P753="LT",O753&lt;VLOOKUP(I753,'IIS Wide Rates'!G:I,3,FALSE)),'Point Values'!$B$5,0))</f>
        <v>0</v>
      </c>
      <c r="Z753" s="33">
        <f t="shared" si="114"/>
        <v>0.5</v>
      </c>
    </row>
    <row r="754" spans="1:26" x14ac:dyDescent="0.25">
      <c r="A754" t="s">
        <v>177</v>
      </c>
      <c r="B754" t="s">
        <v>52</v>
      </c>
      <c r="C754" s="46">
        <v>393</v>
      </c>
      <c r="D754" s="46">
        <v>3113</v>
      </c>
      <c r="I754" s="33" t="str">
        <f>VLOOKUP(LEFT(J754,7),Measures!K:L,2,FALSE)</f>
        <v>3.08</v>
      </c>
      <c r="J754" s="33" t="str">
        <f t="shared" si="106"/>
        <v>MQE0572 - Vaccination system entry time is too late</v>
      </c>
      <c r="K754" s="33" t="str">
        <f t="shared" si="107"/>
        <v>No EHR Specified</v>
      </c>
      <c r="L754" s="33">
        <f>VLOOKUP(K754,'EHR-Patient Count'!K:M,2,FALSE)</f>
        <v>537</v>
      </c>
      <c r="M754" s="33">
        <f>VLOOKUP(K754,'EHR-Patient Count'!K:M,3,FALSE)</f>
        <v>20</v>
      </c>
      <c r="N754" s="33">
        <f t="shared" si="108"/>
        <v>393</v>
      </c>
      <c r="O754" s="37">
        <f t="shared" si="109"/>
        <v>0.12624477995502731</v>
      </c>
      <c r="P754" s="33" t="str">
        <f>VLOOKUP(LEFT(J754,7),Measures!K:V,12,FALSE)</f>
        <v>LT</v>
      </c>
      <c r="Q754" s="33" t="str">
        <f>VLOOKUP(LEFT(J754,7),Measures!K:W,13,FALSE)</f>
        <v xml:space="preserve"> 5%</v>
      </c>
      <c r="R754" s="33" t="b">
        <f t="shared" si="110"/>
        <v>0</v>
      </c>
      <c r="S754" s="33" t="b">
        <f t="shared" si="111"/>
        <v>0</v>
      </c>
      <c r="T754" s="33" t="b">
        <f t="shared" si="112"/>
        <v>0</v>
      </c>
      <c r="U754" s="33" t="str">
        <f t="shared" si="113"/>
        <v>FAIL</v>
      </c>
      <c r="V754" s="33">
        <f>IF(AND(VLOOKUP(I754,Measures!B:I,7,FALSE)="Y",U754="PASS"),'Point Values'!$B$2,0)</f>
        <v>0</v>
      </c>
      <c r="W754" s="33">
        <f>IF(AND(VLOOKUP(I754,Measures!B:I,8,FALSE)="Y",U754="PASS"),'Point Values'!$B$3,0)</f>
        <v>0</v>
      </c>
      <c r="X754" s="33">
        <f>IF(AND(SUM(V754:W754)=0,U754="PASS"),'Point Values'!$B$4,0)</f>
        <v>0</v>
      </c>
      <c r="Y754" s="33">
        <f>IF(AND(SUM(V754:X754)=0,P754="GT",O754&gt;VLOOKUP(I754,'IIS Wide Rates'!G:I,3,FALSE)),'Point Values'!$B$5,IF(AND(SUM(V754:X754)=0,P754="LT",O754&lt;VLOOKUP(I754,'IIS Wide Rates'!G:I,3,FALSE)),'Point Values'!$B$5,0))</f>
        <v>0</v>
      </c>
      <c r="Z754" s="33">
        <f t="shared" si="114"/>
        <v>0</v>
      </c>
    </row>
    <row r="755" spans="1:26" x14ac:dyDescent="0.25">
      <c r="A755" t="s">
        <v>177</v>
      </c>
      <c r="B755" t="s">
        <v>1107</v>
      </c>
      <c r="C755" s="46">
        <v>614</v>
      </c>
      <c r="D755" s="46">
        <v>3059</v>
      </c>
      <c r="I755" s="33" t="str">
        <f>VLOOKUP(LEFT(J755,7),Measures!K:L,2,FALSE)</f>
        <v>3.08</v>
      </c>
      <c r="J755" s="33" t="str">
        <f t="shared" si="106"/>
        <v>MQE0572 - Vaccination system entry time is too late</v>
      </c>
      <c r="K755" s="33" t="str">
        <f t="shared" si="107"/>
        <v>NetSmart MyEvolv</v>
      </c>
      <c r="L755" s="33">
        <f>VLOOKUP(K755,'EHR-Patient Count'!K:M,2,FALSE)</f>
        <v>1995</v>
      </c>
      <c r="M755" s="33">
        <f>VLOOKUP(K755,'EHR-Patient Count'!K:M,3,FALSE)</f>
        <v>8</v>
      </c>
      <c r="N755" s="33">
        <f t="shared" si="108"/>
        <v>614</v>
      </c>
      <c r="O755" s="37">
        <f t="shared" si="109"/>
        <v>0.20071918927754168</v>
      </c>
      <c r="P755" s="33" t="str">
        <f>VLOOKUP(LEFT(J755,7),Measures!K:V,12,FALSE)</f>
        <v>LT</v>
      </c>
      <c r="Q755" s="33" t="str">
        <f>VLOOKUP(LEFT(J755,7),Measures!K:W,13,FALSE)</f>
        <v xml:space="preserve"> 5%</v>
      </c>
      <c r="R755" s="33" t="b">
        <f t="shared" si="110"/>
        <v>0</v>
      </c>
      <c r="S755" s="33" t="b">
        <f t="shared" si="111"/>
        <v>0</v>
      </c>
      <c r="T755" s="33" t="b">
        <f t="shared" si="112"/>
        <v>0</v>
      </c>
      <c r="U755" s="33" t="str">
        <f t="shared" si="113"/>
        <v>FAIL</v>
      </c>
      <c r="V755" s="33">
        <f>IF(AND(VLOOKUP(I755,Measures!B:I,7,FALSE)="Y",U755="PASS"),'Point Values'!$B$2,0)</f>
        <v>0</v>
      </c>
      <c r="W755" s="33">
        <f>IF(AND(VLOOKUP(I755,Measures!B:I,8,FALSE)="Y",U755="PASS"),'Point Values'!$B$3,0)</f>
        <v>0</v>
      </c>
      <c r="X755" s="33">
        <f>IF(AND(SUM(V755:W755)=0,U755="PASS"),'Point Values'!$B$4,0)</f>
        <v>0</v>
      </c>
      <c r="Y755" s="33">
        <f>IF(AND(SUM(V755:X755)=0,P755="GT",O755&gt;VLOOKUP(I755,'IIS Wide Rates'!G:I,3,FALSE)),'Point Values'!$B$5,IF(AND(SUM(V755:X755)=0,P755="LT",O755&lt;VLOOKUP(I755,'IIS Wide Rates'!G:I,3,FALSE)),'Point Values'!$B$5,0))</f>
        <v>0</v>
      </c>
      <c r="Z755" s="33">
        <f t="shared" si="114"/>
        <v>0</v>
      </c>
    </row>
    <row r="756" spans="1:26" x14ac:dyDescent="0.25">
      <c r="A756" t="s">
        <v>177</v>
      </c>
      <c r="B756" t="s">
        <v>1104</v>
      </c>
      <c r="C756" s="46">
        <v>3388</v>
      </c>
      <c r="D756" s="46">
        <v>129821</v>
      </c>
      <c r="I756" s="33" t="str">
        <f>VLOOKUP(LEFT(J756,7),Measures!K:L,2,FALSE)</f>
        <v>3.08</v>
      </c>
      <c r="J756" s="33" t="str">
        <f t="shared" si="106"/>
        <v>MQE0572 - Vaccination system entry time is too late</v>
      </c>
      <c r="K756" s="33" t="str">
        <f t="shared" si="107"/>
        <v>Azalea Health EHR</v>
      </c>
      <c r="L756" s="33">
        <f>VLOOKUP(K756,'EHR-Patient Count'!K:M,2,FALSE)</f>
        <v>18286</v>
      </c>
      <c r="M756" s="33">
        <f>VLOOKUP(K756,'EHR-Patient Count'!K:M,3,FALSE)</f>
        <v>116</v>
      </c>
      <c r="N756" s="33">
        <f t="shared" si="108"/>
        <v>3388</v>
      </c>
      <c r="O756" s="37">
        <f t="shared" si="109"/>
        <v>2.609747267391254E-2</v>
      </c>
      <c r="P756" s="33" t="str">
        <f>VLOOKUP(LEFT(J756,7),Measures!K:V,12,FALSE)</f>
        <v>LT</v>
      </c>
      <c r="Q756" s="33" t="str">
        <f>VLOOKUP(LEFT(J756,7),Measures!K:W,13,FALSE)</f>
        <v xml:space="preserve"> 5%</v>
      </c>
      <c r="R756" s="33" t="b">
        <f t="shared" si="110"/>
        <v>0</v>
      </c>
      <c r="S756" s="33" t="str">
        <f t="shared" si="111"/>
        <v>PASS</v>
      </c>
      <c r="T756" s="33" t="b">
        <f t="shared" si="112"/>
        <v>0</v>
      </c>
      <c r="U756" s="33" t="str">
        <f t="shared" si="113"/>
        <v>PASS</v>
      </c>
      <c r="V756" s="33">
        <f>IF(AND(VLOOKUP(I756,Measures!B:I,7,FALSE)="Y",U756="PASS"),'Point Values'!$B$2,0)</f>
        <v>0</v>
      </c>
      <c r="W756" s="33">
        <f>IF(AND(VLOOKUP(I756,Measures!B:I,8,FALSE)="Y",U756="PASS"),'Point Values'!$B$3,0)</f>
        <v>0</v>
      </c>
      <c r="X756" s="33">
        <f>IF(AND(SUM(V756:W756)=0,U756="PASS"),'Point Values'!$B$4,0)</f>
        <v>0.5</v>
      </c>
      <c r="Y756" s="33">
        <f>IF(AND(SUM(V756:X756)=0,P756="GT",O756&gt;VLOOKUP(I756,'IIS Wide Rates'!G:I,3,FALSE)),'Point Values'!$B$5,IF(AND(SUM(V756:X756)=0,P756="LT",O756&lt;VLOOKUP(I756,'IIS Wide Rates'!G:I,3,FALSE)),'Point Values'!$B$5,0))</f>
        <v>0</v>
      </c>
      <c r="Z756" s="33">
        <f t="shared" si="114"/>
        <v>0.5</v>
      </c>
    </row>
    <row r="757" spans="1:26" x14ac:dyDescent="0.25">
      <c r="A757" t="s">
        <v>177</v>
      </c>
      <c r="B757" t="s">
        <v>1102</v>
      </c>
      <c r="C757" s="46">
        <v>438</v>
      </c>
      <c r="D757" s="46">
        <v>14704</v>
      </c>
      <c r="I757" s="33" t="str">
        <f>VLOOKUP(LEFT(J757,7),Measures!K:L,2,FALSE)</f>
        <v>3.08</v>
      </c>
      <c r="J757" s="33" t="str">
        <f t="shared" si="106"/>
        <v>MQE0572 - Vaccination system entry time is too late</v>
      </c>
      <c r="K757" s="33" t="str">
        <f t="shared" si="107"/>
        <v>AdvancedMD EHR</v>
      </c>
      <c r="L757" s="33">
        <f>VLOOKUP(K757,'EHR-Patient Count'!K:M,2,FALSE)</f>
        <v>2221</v>
      </c>
      <c r="M757" s="33">
        <f>VLOOKUP(K757,'EHR-Patient Count'!K:M,3,FALSE)</f>
        <v>8</v>
      </c>
      <c r="N757" s="33">
        <f t="shared" si="108"/>
        <v>438</v>
      </c>
      <c r="O757" s="37">
        <f t="shared" si="109"/>
        <v>2.9787812840043525E-2</v>
      </c>
      <c r="P757" s="33" t="str">
        <f>VLOOKUP(LEFT(J757,7),Measures!K:V,12,FALSE)</f>
        <v>LT</v>
      </c>
      <c r="Q757" s="33" t="str">
        <f>VLOOKUP(LEFT(J757,7),Measures!K:W,13,FALSE)</f>
        <v xml:space="preserve"> 5%</v>
      </c>
      <c r="R757" s="33" t="b">
        <f t="shared" si="110"/>
        <v>0</v>
      </c>
      <c r="S757" s="33" t="str">
        <f t="shared" si="111"/>
        <v>PASS</v>
      </c>
      <c r="T757" s="33" t="b">
        <f t="shared" si="112"/>
        <v>0</v>
      </c>
      <c r="U757" s="33" t="str">
        <f t="shared" si="113"/>
        <v>PASS</v>
      </c>
      <c r="V757" s="33">
        <f>IF(AND(VLOOKUP(I757,Measures!B:I,7,FALSE)="Y",U757="PASS"),'Point Values'!$B$2,0)</f>
        <v>0</v>
      </c>
      <c r="W757" s="33">
        <f>IF(AND(VLOOKUP(I757,Measures!B:I,8,FALSE)="Y",U757="PASS"),'Point Values'!$B$3,0)</f>
        <v>0</v>
      </c>
      <c r="X757" s="33">
        <f>IF(AND(SUM(V757:W757)=0,U757="PASS"),'Point Values'!$B$4,0)</f>
        <v>0.5</v>
      </c>
      <c r="Y757" s="33">
        <f>IF(AND(SUM(V757:X757)=0,P757="GT",O757&gt;VLOOKUP(I757,'IIS Wide Rates'!G:I,3,FALSE)),'Point Values'!$B$5,IF(AND(SUM(V757:X757)=0,P757="LT",O757&lt;VLOOKUP(I757,'IIS Wide Rates'!G:I,3,FALSE)),'Point Values'!$B$5,0))</f>
        <v>0</v>
      </c>
      <c r="Z757" s="33">
        <f t="shared" si="114"/>
        <v>0.5</v>
      </c>
    </row>
    <row r="758" spans="1:26" x14ac:dyDescent="0.25">
      <c r="A758" t="s">
        <v>177</v>
      </c>
      <c r="B758" t="s">
        <v>1097</v>
      </c>
      <c r="C758" s="46">
        <v>1133</v>
      </c>
      <c r="D758" s="46">
        <v>10599</v>
      </c>
      <c r="I758" s="33" t="str">
        <f>VLOOKUP(LEFT(J758,7),Measures!K:L,2,FALSE)</f>
        <v>3.08</v>
      </c>
      <c r="J758" s="33" t="str">
        <f t="shared" si="106"/>
        <v>MQE0572 - Vaccination system entry time is too late</v>
      </c>
      <c r="K758" s="33" t="str">
        <f t="shared" si="107"/>
        <v>eClinicalWorks V12</v>
      </c>
      <c r="L758" s="33">
        <f>VLOOKUP(K758,'EHR-Patient Count'!K:M,2,FALSE)</f>
        <v>3490</v>
      </c>
      <c r="M758" s="33">
        <f>VLOOKUP(K758,'EHR-Patient Count'!K:M,3,FALSE)</f>
        <v>13</v>
      </c>
      <c r="N758" s="33">
        <f t="shared" si="108"/>
        <v>1133</v>
      </c>
      <c r="O758" s="37">
        <f t="shared" si="109"/>
        <v>0.10689687706387395</v>
      </c>
      <c r="P758" s="33" t="str">
        <f>VLOOKUP(LEFT(J758,7),Measures!K:V,12,FALSE)</f>
        <v>LT</v>
      </c>
      <c r="Q758" s="33" t="str">
        <f>VLOOKUP(LEFT(J758,7),Measures!K:W,13,FALSE)</f>
        <v xml:space="preserve"> 5%</v>
      </c>
      <c r="R758" s="33" t="b">
        <f t="shared" si="110"/>
        <v>0</v>
      </c>
      <c r="S758" s="33" t="b">
        <f t="shared" si="111"/>
        <v>0</v>
      </c>
      <c r="T758" s="33" t="b">
        <f t="shared" si="112"/>
        <v>0</v>
      </c>
      <c r="U758" s="33" t="str">
        <f t="shared" si="113"/>
        <v>FAIL</v>
      </c>
      <c r="V758" s="33">
        <f>IF(AND(VLOOKUP(I758,Measures!B:I,7,FALSE)="Y",U758="PASS"),'Point Values'!$B$2,0)</f>
        <v>0</v>
      </c>
      <c r="W758" s="33">
        <f>IF(AND(VLOOKUP(I758,Measures!B:I,8,FALSE)="Y",U758="PASS"),'Point Values'!$B$3,0)</f>
        <v>0</v>
      </c>
      <c r="X758" s="33">
        <f>IF(AND(SUM(V758:W758)=0,U758="PASS"),'Point Values'!$B$4,0)</f>
        <v>0</v>
      </c>
      <c r="Y758" s="33">
        <f>IF(AND(SUM(V758:X758)=0,P758="GT",O758&gt;VLOOKUP(I758,'IIS Wide Rates'!G:I,3,FALSE)),'Point Values'!$B$5,IF(AND(SUM(V758:X758)=0,P758="LT",O758&lt;VLOOKUP(I758,'IIS Wide Rates'!G:I,3,FALSE)),'Point Values'!$B$5,0))</f>
        <v>0</v>
      </c>
      <c r="Z758" s="33">
        <f t="shared" si="114"/>
        <v>0</v>
      </c>
    </row>
    <row r="759" spans="1:26" x14ac:dyDescent="0.25">
      <c r="A759" t="s">
        <v>177</v>
      </c>
      <c r="B759" t="s">
        <v>1106</v>
      </c>
      <c r="C759" s="46">
        <v>68</v>
      </c>
      <c r="D759" s="46">
        <v>5205</v>
      </c>
      <c r="I759" s="33" t="str">
        <f>VLOOKUP(LEFT(J759,7),Measures!K:L,2,FALSE)</f>
        <v>3.08</v>
      </c>
      <c r="J759" s="33" t="str">
        <f t="shared" si="106"/>
        <v>MQE0572 - Vaccination system entry time is too late</v>
      </c>
      <c r="K759" s="33" t="str">
        <f t="shared" si="107"/>
        <v>Experity EHR</v>
      </c>
      <c r="L759" s="33">
        <f>VLOOKUP(K759,'EHR-Patient Count'!K:M,2,FALSE)</f>
        <v>552</v>
      </c>
      <c r="M759" s="33">
        <f>VLOOKUP(K759,'EHR-Patient Count'!K:M,3,FALSE)</f>
        <v>5</v>
      </c>
      <c r="N759" s="33">
        <f t="shared" si="108"/>
        <v>68</v>
      </c>
      <c r="O759" s="37">
        <f t="shared" si="109"/>
        <v>1.3064361191162345E-2</v>
      </c>
      <c r="P759" s="33" t="str">
        <f>VLOOKUP(LEFT(J759,7),Measures!K:V,12,FALSE)</f>
        <v>LT</v>
      </c>
      <c r="Q759" s="33" t="str">
        <f>VLOOKUP(LEFT(J759,7),Measures!K:W,13,FALSE)</f>
        <v xml:space="preserve"> 5%</v>
      </c>
      <c r="R759" s="33" t="b">
        <f t="shared" si="110"/>
        <v>0</v>
      </c>
      <c r="S759" s="33" t="str">
        <f t="shared" si="111"/>
        <v>PASS</v>
      </c>
      <c r="T759" s="33" t="b">
        <f t="shared" si="112"/>
        <v>0</v>
      </c>
      <c r="U759" s="33" t="str">
        <f t="shared" si="113"/>
        <v>PASS</v>
      </c>
      <c r="V759" s="33">
        <f>IF(AND(VLOOKUP(I759,Measures!B:I,7,FALSE)="Y",U759="PASS"),'Point Values'!$B$2,0)</f>
        <v>0</v>
      </c>
      <c r="W759" s="33">
        <f>IF(AND(VLOOKUP(I759,Measures!B:I,8,FALSE)="Y",U759="PASS"),'Point Values'!$B$3,0)</f>
        <v>0</v>
      </c>
      <c r="X759" s="33">
        <f>IF(AND(SUM(V759:W759)=0,U759="PASS"),'Point Values'!$B$4,0)</f>
        <v>0.5</v>
      </c>
      <c r="Y759" s="33">
        <f>IF(AND(SUM(V759:X759)=0,P759="GT",O759&gt;VLOOKUP(I759,'IIS Wide Rates'!G:I,3,FALSE)),'Point Values'!$B$5,IF(AND(SUM(V759:X759)=0,P759="LT",O759&lt;VLOOKUP(I759,'IIS Wide Rates'!G:I,3,FALSE)),'Point Values'!$B$5,0))</f>
        <v>0</v>
      </c>
      <c r="Z759" s="33">
        <f t="shared" si="114"/>
        <v>0.5</v>
      </c>
    </row>
    <row r="760" spans="1:26" x14ac:dyDescent="0.25">
      <c r="A760" t="s">
        <v>177</v>
      </c>
      <c r="B760" t="s">
        <v>1109</v>
      </c>
      <c r="C760" s="46">
        <v>19</v>
      </c>
      <c r="D760" s="46">
        <v>887</v>
      </c>
      <c r="I760" s="33" t="str">
        <f>VLOOKUP(LEFT(J760,7),Measures!K:L,2,FALSE)</f>
        <v>3.08</v>
      </c>
      <c r="J760" s="33" t="str">
        <f t="shared" si="106"/>
        <v>MQE0572 - Vaccination system entry time is too late</v>
      </c>
      <c r="K760" s="33" t="str">
        <f t="shared" si="107"/>
        <v>OpenEMR (Open Source)</v>
      </c>
      <c r="L760" s="33">
        <f>VLOOKUP(K760,'EHR-Patient Count'!K:M,2,FALSE)</f>
        <v>85</v>
      </c>
      <c r="M760" s="33">
        <f>VLOOKUP(K760,'EHR-Patient Count'!K:M,3,FALSE)</f>
        <v>4</v>
      </c>
      <c r="N760" s="33">
        <f t="shared" si="108"/>
        <v>19</v>
      </c>
      <c r="O760" s="37">
        <f t="shared" si="109"/>
        <v>2.1420518602029311E-2</v>
      </c>
      <c r="P760" s="33" t="str">
        <f>VLOOKUP(LEFT(J760,7),Measures!K:V,12,FALSE)</f>
        <v>LT</v>
      </c>
      <c r="Q760" s="33" t="str">
        <f>VLOOKUP(LEFT(J760,7),Measures!K:W,13,FALSE)</f>
        <v xml:space="preserve"> 5%</v>
      </c>
      <c r="R760" s="33" t="b">
        <f t="shared" si="110"/>
        <v>0</v>
      </c>
      <c r="S760" s="33" t="str">
        <f t="shared" si="111"/>
        <v>PASS</v>
      </c>
      <c r="T760" s="33" t="b">
        <f t="shared" si="112"/>
        <v>0</v>
      </c>
      <c r="U760" s="33" t="str">
        <f t="shared" si="113"/>
        <v>PASS</v>
      </c>
      <c r="V760" s="33">
        <f>IF(AND(VLOOKUP(I760,Measures!B:I,7,FALSE)="Y",U760="PASS"),'Point Values'!$B$2,0)</f>
        <v>0</v>
      </c>
      <c r="W760" s="33">
        <f>IF(AND(VLOOKUP(I760,Measures!B:I,8,FALSE)="Y",U760="PASS"),'Point Values'!$B$3,0)</f>
        <v>0</v>
      </c>
      <c r="X760" s="33">
        <f>IF(AND(SUM(V760:W760)=0,U760="PASS"),'Point Values'!$B$4,0)</f>
        <v>0.5</v>
      </c>
      <c r="Y760" s="33">
        <f>IF(AND(SUM(V760:X760)=0,P760="GT",O760&gt;VLOOKUP(I760,'IIS Wide Rates'!G:I,3,FALSE)),'Point Values'!$B$5,IF(AND(SUM(V760:X760)=0,P760="LT",O760&lt;VLOOKUP(I760,'IIS Wide Rates'!G:I,3,FALSE)),'Point Values'!$B$5,0))</f>
        <v>0</v>
      </c>
      <c r="Z760" s="33">
        <f t="shared" si="114"/>
        <v>0.5</v>
      </c>
    </row>
    <row r="761" spans="1:26" x14ac:dyDescent="0.25">
      <c r="A761" t="s">
        <v>177</v>
      </c>
      <c r="B761" t="s">
        <v>1096</v>
      </c>
      <c r="C761" s="46">
        <v>580</v>
      </c>
      <c r="D761" s="46">
        <v>23620</v>
      </c>
      <c r="I761" s="33" t="str">
        <f>VLOOKUP(LEFT(J761,7),Measures!K:L,2,FALSE)</f>
        <v>3.08</v>
      </c>
      <c r="J761" s="33" t="str">
        <f t="shared" si="106"/>
        <v>MQE0572 - Vaccination system entry time is too late</v>
      </c>
      <c r="K761" s="33" t="str">
        <f t="shared" si="107"/>
        <v>Athems Clinicals</v>
      </c>
      <c r="L761" s="33">
        <f>VLOOKUP(K761,'EHR-Patient Count'!K:M,2,FALSE)</f>
        <v>3619</v>
      </c>
      <c r="M761" s="33">
        <f>VLOOKUP(K761,'EHR-Patient Count'!K:M,3,FALSE)</f>
        <v>8</v>
      </c>
      <c r="N761" s="33">
        <f t="shared" si="108"/>
        <v>580</v>
      </c>
      <c r="O761" s="37">
        <f t="shared" si="109"/>
        <v>2.4555461473327687E-2</v>
      </c>
      <c r="P761" s="33" t="str">
        <f>VLOOKUP(LEFT(J761,7),Measures!K:V,12,FALSE)</f>
        <v>LT</v>
      </c>
      <c r="Q761" s="33" t="str">
        <f>VLOOKUP(LEFT(J761,7),Measures!K:W,13,FALSE)</f>
        <v xml:space="preserve"> 5%</v>
      </c>
      <c r="R761" s="33" t="b">
        <f t="shared" si="110"/>
        <v>0</v>
      </c>
      <c r="S761" s="33" t="str">
        <f t="shared" si="111"/>
        <v>PASS</v>
      </c>
      <c r="T761" s="33" t="b">
        <f t="shared" si="112"/>
        <v>0</v>
      </c>
      <c r="U761" s="33" t="str">
        <f t="shared" si="113"/>
        <v>PASS</v>
      </c>
      <c r="V761" s="33">
        <f>IF(AND(VLOOKUP(I761,Measures!B:I,7,FALSE)="Y",U761="PASS"),'Point Values'!$B$2,0)</f>
        <v>0</v>
      </c>
      <c r="W761" s="33">
        <f>IF(AND(VLOOKUP(I761,Measures!B:I,8,FALSE)="Y",U761="PASS"),'Point Values'!$B$3,0)</f>
        <v>0</v>
      </c>
      <c r="X761" s="33">
        <f>IF(AND(SUM(V761:W761)=0,U761="PASS"),'Point Values'!$B$4,0)</f>
        <v>0.5</v>
      </c>
      <c r="Y761" s="33">
        <f>IF(AND(SUM(V761:X761)=0,P761="GT",O761&gt;VLOOKUP(I761,'IIS Wide Rates'!G:I,3,FALSE)),'Point Values'!$B$5,IF(AND(SUM(V761:X761)=0,P761="LT",O761&lt;VLOOKUP(I761,'IIS Wide Rates'!G:I,3,FALSE)),'Point Values'!$B$5,0))</f>
        <v>0</v>
      </c>
      <c r="Z761" s="33">
        <f t="shared" si="114"/>
        <v>0.5</v>
      </c>
    </row>
    <row r="762" spans="1:26" x14ac:dyDescent="0.25">
      <c r="A762" t="s">
        <v>177</v>
      </c>
      <c r="B762" t="s">
        <v>1100</v>
      </c>
      <c r="C762" s="46">
        <v>8</v>
      </c>
      <c r="D762" s="46">
        <v>1127</v>
      </c>
      <c r="I762" s="33" t="str">
        <f>VLOOKUP(LEFT(J762,7),Measures!K:L,2,FALSE)</f>
        <v>3.08</v>
      </c>
      <c r="J762" s="33" t="str">
        <f t="shared" si="106"/>
        <v>MQE0572 - Vaccination system entry time is too late</v>
      </c>
      <c r="K762" s="33" t="str">
        <f t="shared" si="107"/>
        <v>MEDITECH Expanse</v>
      </c>
      <c r="L762" s="33">
        <f>VLOOKUP(K762,'EHR-Patient Count'!K:M,2,FALSE)</f>
        <v>104</v>
      </c>
      <c r="M762" s="33">
        <f>VLOOKUP(K762,'EHR-Patient Count'!K:M,3,FALSE)</f>
        <v>3</v>
      </c>
      <c r="N762" s="33">
        <f t="shared" si="108"/>
        <v>8</v>
      </c>
      <c r="O762" s="37">
        <f t="shared" si="109"/>
        <v>7.0984915705412602E-3</v>
      </c>
      <c r="P762" s="33" t="str">
        <f>VLOOKUP(LEFT(J762,7),Measures!K:V,12,FALSE)</f>
        <v>LT</v>
      </c>
      <c r="Q762" s="33" t="str">
        <f>VLOOKUP(LEFT(J762,7),Measures!K:W,13,FALSE)</f>
        <v xml:space="preserve"> 5%</v>
      </c>
      <c r="R762" s="33" t="b">
        <f t="shared" si="110"/>
        <v>0</v>
      </c>
      <c r="S762" s="33" t="str">
        <f t="shared" si="111"/>
        <v>PASS</v>
      </c>
      <c r="T762" s="33" t="b">
        <f t="shared" si="112"/>
        <v>0</v>
      </c>
      <c r="U762" s="33" t="str">
        <f t="shared" si="113"/>
        <v>PASS</v>
      </c>
      <c r="V762" s="33">
        <f>IF(AND(VLOOKUP(I762,Measures!B:I,7,FALSE)="Y",U762="PASS"),'Point Values'!$B$2,0)</f>
        <v>0</v>
      </c>
      <c r="W762" s="33">
        <f>IF(AND(VLOOKUP(I762,Measures!B:I,8,FALSE)="Y",U762="PASS"),'Point Values'!$B$3,0)</f>
        <v>0</v>
      </c>
      <c r="X762" s="33">
        <f>IF(AND(SUM(V762:W762)=0,U762="PASS"),'Point Values'!$B$4,0)</f>
        <v>0.5</v>
      </c>
      <c r="Y762" s="33">
        <f>IF(AND(SUM(V762:X762)=0,P762="GT",O762&gt;VLOOKUP(I762,'IIS Wide Rates'!G:I,3,FALSE)),'Point Values'!$B$5,IF(AND(SUM(V762:X762)=0,P762="LT",O762&lt;VLOOKUP(I762,'IIS Wide Rates'!G:I,3,FALSE)),'Point Values'!$B$5,0))</f>
        <v>0</v>
      </c>
      <c r="Z762" s="33">
        <f t="shared" si="114"/>
        <v>0.5</v>
      </c>
    </row>
    <row r="763" spans="1:26" x14ac:dyDescent="0.25">
      <c r="A763" t="s">
        <v>177</v>
      </c>
      <c r="B763" t="s">
        <v>1103</v>
      </c>
      <c r="C763" s="46">
        <v>7</v>
      </c>
      <c r="D763" s="46">
        <v>1701</v>
      </c>
      <c r="I763" s="33" t="str">
        <f>VLOOKUP(LEFT(J763,7),Measures!K:L,2,FALSE)</f>
        <v>3.08</v>
      </c>
      <c r="J763" s="33" t="str">
        <f t="shared" si="106"/>
        <v>MQE0572 - Vaccination system entry time is too late</v>
      </c>
      <c r="K763" s="33" t="str">
        <f t="shared" si="107"/>
        <v>DrChrono EHR</v>
      </c>
      <c r="L763" s="33">
        <f>VLOOKUP(K763,'EHR-Patient Count'!K:M,2,FALSE)</f>
        <v>146</v>
      </c>
      <c r="M763" s="33">
        <f>VLOOKUP(K763,'EHR-Patient Count'!K:M,3,FALSE)</f>
        <v>3</v>
      </c>
      <c r="N763" s="33">
        <f t="shared" si="108"/>
        <v>7</v>
      </c>
      <c r="O763" s="37">
        <f t="shared" si="109"/>
        <v>4.11522633744856E-3</v>
      </c>
      <c r="P763" s="33" t="str">
        <f>VLOOKUP(LEFT(J763,7),Measures!K:V,12,FALSE)</f>
        <v>LT</v>
      </c>
      <c r="Q763" s="33" t="str">
        <f>VLOOKUP(LEFT(J763,7),Measures!K:W,13,FALSE)</f>
        <v xml:space="preserve"> 5%</v>
      </c>
      <c r="R763" s="33" t="b">
        <f t="shared" si="110"/>
        <v>0</v>
      </c>
      <c r="S763" s="33" t="str">
        <f t="shared" si="111"/>
        <v>PASS</v>
      </c>
      <c r="T763" s="33" t="b">
        <f t="shared" si="112"/>
        <v>0</v>
      </c>
      <c r="U763" s="33" t="str">
        <f t="shared" si="113"/>
        <v>PASS</v>
      </c>
      <c r="V763" s="33">
        <f>IF(AND(VLOOKUP(I763,Measures!B:I,7,FALSE)="Y",U763="PASS"),'Point Values'!$B$2,0)</f>
        <v>0</v>
      </c>
      <c r="W763" s="33">
        <f>IF(AND(VLOOKUP(I763,Measures!B:I,8,FALSE)="Y",U763="PASS"),'Point Values'!$B$3,0)</f>
        <v>0</v>
      </c>
      <c r="X763" s="33">
        <f>IF(AND(SUM(V763:W763)=0,U763="PASS"),'Point Values'!$B$4,0)</f>
        <v>0.5</v>
      </c>
      <c r="Y763" s="33">
        <f>IF(AND(SUM(V763:X763)=0,P763="GT",O763&gt;VLOOKUP(I763,'IIS Wide Rates'!G:I,3,FALSE)),'Point Values'!$B$5,IF(AND(SUM(V763:X763)=0,P763="LT",O763&lt;VLOOKUP(I763,'IIS Wide Rates'!G:I,3,FALSE)),'Point Values'!$B$5,0))</f>
        <v>0</v>
      </c>
      <c r="Z763" s="33">
        <f t="shared" si="114"/>
        <v>0.5</v>
      </c>
    </row>
    <row r="764" spans="1:26" x14ac:dyDescent="0.25">
      <c r="A764" t="s">
        <v>177</v>
      </c>
      <c r="B764" t="s">
        <v>1108</v>
      </c>
      <c r="C764" s="46">
        <v>2</v>
      </c>
      <c r="D764" s="46">
        <v>262</v>
      </c>
      <c r="I764" s="33" t="str">
        <f>VLOOKUP(LEFT(J764,7),Measures!K:L,2,FALSE)</f>
        <v>3.08</v>
      </c>
      <c r="J764" s="33" t="str">
        <f t="shared" si="106"/>
        <v>MQE0572 - Vaccination system entry time is too late</v>
      </c>
      <c r="K764" s="33" t="str">
        <f t="shared" si="107"/>
        <v>MatrixCare EHR</v>
      </c>
      <c r="L764" s="33">
        <f>VLOOKUP(K764,'EHR-Patient Count'!K:M,2,FALSE)</f>
        <v>55</v>
      </c>
      <c r="M764" s="33">
        <f>VLOOKUP(K764,'EHR-Patient Count'!K:M,3,FALSE)</f>
        <v>5</v>
      </c>
      <c r="N764" s="33">
        <f t="shared" si="108"/>
        <v>2</v>
      </c>
      <c r="O764" s="37">
        <f t="shared" si="109"/>
        <v>7.6335877862595417E-3</v>
      </c>
      <c r="P764" s="33" t="str">
        <f>VLOOKUP(LEFT(J764,7),Measures!K:V,12,FALSE)</f>
        <v>LT</v>
      </c>
      <c r="Q764" s="33" t="str">
        <f>VLOOKUP(LEFT(J764,7),Measures!K:W,13,FALSE)</f>
        <v xml:space="preserve"> 5%</v>
      </c>
      <c r="R764" s="33" t="b">
        <f t="shared" si="110"/>
        <v>0</v>
      </c>
      <c r="S764" s="33" t="str">
        <f t="shared" si="111"/>
        <v>PASS</v>
      </c>
      <c r="T764" s="33" t="b">
        <f t="shared" si="112"/>
        <v>0</v>
      </c>
      <c r="U764" s="33" t="str">
        <f t="shared" si="113"/>
        <v>PASS</v>
      </c>
      <c r="V764" s="33">
        <f>IF(AND(VLOOKUP(I764,Measures!B:I,7,FALSE)="Y",U764="PASS"),'Point Values'!$B$2,0)</f>
        <v>0</v>
      </c>
      <c r="W764" s="33">
        <f>IF(AND(VLOOKUP(I764,Measures!B:I,8,FALSE)="Y",U764="PASS"),'Point Values'!$B$3,0)</f>
        <v>0</v>
      </c>
      <c r="X764" s="33">
        <f>IF(AND(SUM(V764:W764)=0,U764="PASS"),'Point Values'!$B$4,0)</f>
        <v>0.5</v>
      </c>
      <c r="Y764" s="33">
        <f>IF(AND(SUM(V764:X764)=0,P764="GT",O764&gt;VLOOKUP(I764,'IIS Wide Rates'!G:I,3,FALSE)),'Point Values'!$B$5,IF(AND(SUM(V764:X764)=0,P764="LT",O764&lt;VLOOKUP(I764,'IIS Wide Rates'!G:I,3,FALSE)),'Point Values'!$B$5,0))</f>
        <v>0</v>
      </c>
      <c r="Z764" s="33">
        <f t="shared" si="114"/>
        <v>0.5</v>
      </c>
    </row>
    <row r="765" spans="1:26" x14ac:dyDescent="0.25">
      <c r="A765" t="s">
        <v>177</v>
      </c>
      <c r="B765" t="s">
        <v>1099</v>
      </c>
      <c r="C765" s="46">
        <v>104</v>
      </c>
      <c r="D765" s="46">
        <v>2600</v>
      </c>
      <c r="I765" s="33" t="str">
        <f>VLOOKUP(LEFT(J765,7),Measures!K:L,2,FALSE)</f>
        <v>3.08</v>
      </c>
      <c r="J765" s="33" t="str">
        <f t="shared" si="106"/>
        <v>MQE0572 - Vaccination system entry time is too late</v>
      </c>
      <c r="K765" s="33" t="str">
        <f t="shared" si="107"/>
        <v>Veradigm EHR (formerly Allscripts)</v>
      </c>
      <c r="L765" s="33">
        <f>VLOOKUP(K765,'EHR-Patient Count'!K:M,2,FALSE)</f>
        <v>369</v>
      </c>
      <c r="M765" s="33">
        <f>VLOOKUP(K765,'EHR-Patient Count'!K:M,3,FALSE)</f>
        <v>13</v>
      </c>
      <c r="N765" s="33">
        <f t="shared" si="108"/>
        <v>104</v>
      </c>
      <c r="O765" s="37">
        <f t="shared" si="109"/>
        <v>0.04</v>
      </c>
      <c r="P765" s="33" t="str">
        <f>VLOOKUP(LEFT(J765,7),Measures!K:V,12,FALSE)</f>
        <v>LT</v>
      </c>
      <c r="Q765" s="33" t="str">
        <f>VLOOKUP(LEFT(J765,7),Measures!K:W,13,FALSE)</f>
        <v xml:space="preserve"> 5%</v>
      </c>
      <c r="R765" s="33" t="b">
        <f t="shared" si="110"/>
        <v>0</v>
      </c>
      <c r="S765" s="33" t="str">
        <f t="shared" si="111"/>
        <v>PASS</v>
      </c>
      <c r="T765" s="33" t="b">
        <f t="shared" si="112"/>
        <v>0</v>
      </c>
      <c r="U765" s="33" t="str">
        <f t="shared" si="113"/>
        <v>PASS</v>
      </c>
      <c r="V765" s="33">
        <f>IF(AND(VLOOKUP(I765,Measures!B:I,7,FALSE)="Y",U765="PASS"),'Point Values'!$B$2,0)</f>
        <v>0</v>
      </c>
      <c r="W765" s="33">
        <f>IF(AND(VLOOKUP(I765,Measures!B:I,8,FALSE)="Y",U765="PASS"),'Point Values'!$B$3,0)</f>
        <v>0</v>
      </c>
      <c r="X765" s="33">
        <f>IF(AND(SUM(V765:W765)=0,U765="PASS"),'Point Values'!$B$4,0)</f>
        <v>0.5</v>
      </c>
      <c r="Y765" s="33">
        <f>IF(AND(SUM(V765:X765)=0,P765="GT",O765&gt;VLOOKUP(I765,'IIS Wide Rates'!G:I,3,FALSE)),'Point Values'!$B$5,IF(AND(SUM(V765:X765)=0,P765="LT",O765&lt;VLOOKUP(I765,'IIS Wide Rates'!G:I,3,FALSE)),'Point Values'!$B$5,0))</f>
        <v>0</v>
      </c>
      <c r="Z765" s="33">
        <f t="shared" si="114"/>
        <v>0.5</v>
      </c>
    </row>
    <row r="766" spans="1:26" x14ac:dyDescent="0.25">
      <c r="A766" t="s">
        <v>177</v>
      </c>
      <c r="B766" t="s">
        <v>1095</v>
      </c>
      <c r="C766" s="46">
        <v>0</v>
      </c>
      <c r="D766" s="46">
        <v>64</v>
      </c>
      <c r="I766" s="33" t="str">
        <f>VLOOKUP(LEFT(J766,7),Measures!K:L,2,FALSE)</f>
        <v>3.08</v>
      </c>
      <c r="J766" s="33" t="str">
        <f t="shared" si="106"/>
        <v>MQE0572 - Vaccination system entry time is too late</v>
      </c>
      <c r="K766" s="33" t="str">
        <f t="shared" si="107"/>
        <v>Epic Systems (EpicCare)</v>
      </c>
      <c r="L766" s="33">
        <f>VLOOKUP(K766,'EHR-Patient Count'!K:M,2,FALSE)</f>
        <v>14</v>
      </c>
      <c r="M766" s="33">
        <f>VLOOKUP(K766,'EHR-Patient Count'!K:M,3,FALSE)</f>
        <v>1</v>
      </c>
      <c r="N766" s="33">
        <f t="shared" si="108"/>
        <v>0</v>
      </c>
      <c r="O766" s="37">
        <f t="shared" si="109"/>
        <v>0</v>
      </c>
      <c r="P766" s="33" t="str">
        <f>VLOOKUP(LEFT(J766,7),Measures!K:V,12,FALSE)</f>
        <v>LT</v>
      </c>
      <c r="Q766" s="33" t="str">
        <f>VLOOKUP(LEFT(J766,7),Measures!K:W,13,FALSE)</f>
        <v xml:space="preserve"> 5%</v>
      </c>
      <c r="R766" s="33" t="b">
        <f t="shared" si="110"/>
        <v>0</v>
      </c>
      <c r="S766" s="33" t="str">
        <f t="shared" si="111"/>
        <v>PASS</v>
      </c>
      <c r="T766" s="33" t="b">
        <f t="shared" si="112"/>
        <v>0</v>
      </c>
      <c r="U766" s="33" t="str">
        <f t="shared" si="113"/>
        <v>PASS</v>
      </c>
      <c r="V766" s="33">
        <f>IF(AND(VLOOKUP(I766,Measures!B:I,7,FALSE)="Y",U766="PASS"),'Point Values'!$B$2,0)</f>
        <v>0</v>
      </c>
      <c r="W766" s="33">
        <f>IF(AND(VLOOKUP(I766,Measures!B:I,8,FALSE)="Y",U766="PASS"),'Point Values'!$B$3,0)</f>
        <v>0</v>
      </c>
      <c r="X766" s="33">
        <f>IF(AND(SUM(V766:W766)=0,U766="PASS"),'Point Values'!$B$4,0)</f>
        <v>0.5</v>
      </c>
      <c r="Y766" s="33">
        <f>IF(AND(SUM(V766:X766)=0,P766="GT",O766&gt;VLOOKUP(I766,'IIS Wide Rates'!G:I,3,FALSE)),'Point Values'!$B$5,IF(AND(SUM(V766:X766)=0,P766="LT",O766&lt;VLOOKUP(I766,'IIS Wide Rates'!G:I,3,FALSE)),'Point Values'!$B$5,0))</f>
        <v>0</v>
      </c>
      <c r="Z766" s="33">
        <f t="shared" si="114"/>
        <v>0.5</v>
      </c>
    </row>
    <row r="767" spans="1:26" x14ac:dyDescent="0.25">
      <c r="A767" t="s">
        <v>177</v>
      </c>
      <c r="B767" t="s">
        <v>1098</v>
      </c>
      <c r="C767" s="46">
        <v>1</v>
      </c>
      <c r="D767" s="46">
        <v>25</v>
      </c>
      <c r="I767" s="33" t="str">
        <f>VLOOKUP(LEFT(J767,7),Measures!K:L,2,FALSE)</f>
        <v>3.08</v>
      </c>
      <c r="J767" s="33" t="str">
        <f t="shared" si="106"/>
        <v>MQE0572 - Vaccination system entry time is too late</v>
      </c>
      <c r="K767" s="33" t="str">
        <f t="shared" si="107"/>
        <v>NextGen Enterprise EHR</v>
      </c>
      <c r="L767" s="33">
        <f>VLOOKUP(K767,'EHR-Patient Count'!K:M,2,FALSE)</f>
        <v>5</v>
      </c>
      <c r="M767" s="33">
        <f>VLOOKUP(K767,'EHR-Patient Count'!K:M,3,FALSE)</f>
        <v>2</v>
      </c>
      <c r="N767" s="33">
        <f t="shared" si="108"/>
        <v>1</v>
      </c>
      <c r="O767" s="37">
        <f t="shared" si="109"/>
        <v>0.04</v>
      </c>
      <c r="P767" s="33" t="str">
        <f>VLOOKUP(LEFT(J767,7),Measures!K:V,12,FALSE)</f>
        <v>LT</v>
      </c>
      <c r="Q767" s="33" t="str">
        <f>VLOOKUP(LEFT(J767,7),Measures!K:W,13,FALSE)</f>
        <v xml:space="preserve"> 5%</v>
      </c>
      <c r="R767" s="33" t="b">
        <f t="shared" si="110"/>
        <v>0</v>
      </c>
      <c r="S767" s="33" t="str">
        <f t="shared" si="111"/>
        <v>PASS</v>
      </c>
      <c r="T767" s="33" t="b">
        <f t="shared" si="112"/>
        <v>0</v>
      </c>
      <c r="U767" s="33" t="str">
        <f t="shared" si="113"/>
        <v>PASS</v>
      </c>
      <c r="V767" s="33">
        <f>IF(AND(VLOOKUP(I767,Measures!B:I,7,FALSE)="Y",U767="PASS"),'Point Values'!$B$2,0)</f>
        <v>0</v>
      </c>
      <c r="W767" s="33">
        <f>IF(AND(VLOOKUP(I767,Measures!B:I,8,FALSE)="Y",U767="PASS"),'Point Values'!$B$3,0)</f>
        <v>0</v>
      </c>
      <c r="X767" s="33">
        <f>IF(AND(SUM(V767:W767)=0,U767="PASS"),'Point Values'!$B$4,0)</f>
        <v>0.5</v>
      </c>
      <c r="Y767" s="33">
        <f>IF(AND(SUM(V767:X767)=0,P767="GT",O767&gt;VLOOKUP(I767,'IIS Wide Rates'!G:I,3,FALSE)),'Point Values'!$B$5,IF(AND(SUM(V767:X767)=0,P767="LT",O767&lt;VLOOKUP(I767,'IIS Wide Rates'!G:I,3,FALSE)),'Point Values'!$B$5,0))</f>
        <v>0</v>
      </c>
      <c r="Z767" s="33">
        <f t="shared" si="114"/>
        <v>0.5</v>
      </c>
    </row>
    <row r="768" spans="1:26" x14ac:dyDescent="0.25">
      <c r="A768" t="s">
        <v>177</v>
      </c>
      <c r="B768" t="s">
        <v>1101</v>
      </c>
      <c r="C768" s="46">
        <v>0</v>
      </c>
      <c r="D768" s="46">
        <v>39</v>
      </c>
      <c r="I768" s="33" t="str">
        <f>VLOOKUP(LEFT(J768,7),Measures!K:L,2,FALSE)</f>
        <v>3.08</v>
      </c>
      <c r="J768" s="33" t="str">
        <f t="shared" si="106"/>
        <v>MQE0572 - Vaccination system entry time is too late</v>
      </c>
      <c r="K768" s="33" t="str">
        <f t="shared" si="107"/>
        <v>Greenway Health (Prime Suite)</v>
      </c>
      <c r="L768" s="33">
        <f>VLOOKUP(K768,'EHR-Patient Count'!K:M,2,FALSE)</f>
        <v>9</v>
      </c>
      <c r="M768" s="33">
        <f>VLOOKUP(K768,'EHR-Patient Count'!K:M,3,FALSE)</f>
        <v>1</v>
      </c>
      <c r="N768" s="33">
        <f t="shared" si="108"/>
        <v>0</v>
      </c>
      <c r="O768" s="37">
        <f t="shared" si="109"/>
        <v>0</v>
      </c>
      <c r="P768" s="33" t="str">
        <f>VLOOKUP(LEFT(J768,7),Measures!K:V,12,FALSE)</f>
        <v>LT</v>
      </c>
      <c r="Q768" s="33" t="str">
        <f>VLOOKUP(LEFT(J768,7),Measures!K:W,13,FALSE)</f>
        <v xml:space="preserve"> 5%</v>
      </c>
      <c r="R768" s="33" t="b">
        <f t="shared" si="110"/>
        <v>0</v>
      </c>
      <c r="S768" s="33" t="str">
        <f t="shared" si="111"/>
        <v>PASS</v>
      </c>
      <c r="T768" s="33" t="b">
        <f t="shared" si="112"/>
        <v>0</v>
      </c>
      <c r="U768" s="33" t="str">
        <f t="shared" si="113"/>
        <v>PASS</v>
      </c>
      <c r="V768" s="33">
        <f>IF(AND(VLOOKUP(I768,Measures!B:I,7,FALSE)="Y",U768="PASS"),'Point Values'!$B$2,0)</f>
        <v>0</v>
      </c>
      <c r="W768" s="33">
        <f>IF(AND(VLOOKUP(I768,Measures!B:I,8,FALSE)="Y",U768="PASS"),'Point Values'!$B$3,0)</f>
        <v>0</v>
      </c>
      <c r="X768" s="33">
        <f>IF(AND(SUM(V768:W768)=0,U768="PASS"),'Point Values'!$B$4,0)</f>
        <v>0.5</v>
      </c>
      <c r="Y768" s="33">
        <f>IF(AND(SUM(V768:X768)=0,P768="GT",O768&gt;VLOOKUP(I768,'IIS Wide Rates'!G:I,3,FALSE)),'Point Values'!$B$5,IF(AND(SUM(V768:X768)=0,P768="LT",O768&lt;VLOOKUP(I768,'IIS Wide Rates'!G:I,3,FALSE)),'Point Values'!$B$5,0))</f>
        <v>0</v>
      </c>
      <c r="Z768" s="33">
        <f t="shared" si="114"/>
        <v>0.5</v>
      </c>
    </row>
    <row r="769" spans="1:26" x14ac:dyDescent="0.25">
      <c r="A769" t="s">
        <v>177</v>
      </c>
      <c r="B769" t="s">
        <v>1105</v>
      </c>
      <c r="C769" s="46">
        <v>0</v>
      </c>
      <c r="D769" s="46">
        <v>3</v>
      </c>
      <c r="I769" s="33" t="str">
        <f>VLOOKUP(LEFT(J769,7),Measures!K:L,2,FALSE)</f>
        <v>3.08</v>
      </c>
      <c r="J769" s="33" t="str">
        <f t="shared" ref="J769:J817" si="115">A769</f>
        <v>MQE0572 - Vaccination system entry time is too late</v>
      </c>
      <c r="K769" s="33" t="str">
        <f t="shared" ref="K769:K817" si="116">B769</f>
        <v>CompuGroup Medical (CGM APRIMA)</v>
      </c>
      <c r="L769" s="33">
        <f>VLOOKUP(K769,'EHR-Patient Count'!K:M,2,FALSE)</f>
        <v>2</v>
      </c>
      <c r="M769" s="33">
        <f>VLOOKUP(K769,'EHR-Patient Count'!K:M,3,FALSE)</f>
        <v>1</v>
      </c>
      <c r="N769" s="33">
        <f t="shared" si="108"/>
        <v>0</v>
      </c>
      <c r="O769" s="37">
        <f t="shared" si="109"/>
        <v>0</v>
      </c>
      <c r="P769" s="33" t="str">
        <f>VLOOKUP(LEFT(J769,7),Measures!K:V,12,FALSE)</f>
        <v>LT</v>
      </c>
      <c r="Q769" s="33" t="str">
        <f>VLOOKUP(LEFT(J769,7),Measures!K:W,13,FALSE)</f>
        <v xml:space="preserve"> 5%</v>
      </c>
      <c r="R769" s="33" t="b">
        <f t="shared" si="110"/>
        <v>0</v>
      </c>
      <c r="S769" s="33" t="str">
        <f t="shared" si="111"/>
        <v>PASS</v>
      </c>
      <c r="T769" s="33" t="b">
        <f t="shared" si="112"/>
        <v>0</v>
      </c>
      <c r="U769" s="33" t="str">
        <f t="shared" si="113"/>
        <v>PASS</v>
      </c>
      <c r="V769" s="33">
        <f>IF(AND(VLOOKUP(I769,Measures!B:I,7,FALSE)="Y",U769="PASS"),'Point Values'!$B$2,0)</f>
        <v>0</v>
      </c>
      <c r="W769" s="33">
        <f>IF(AND(VLOOKUP(I769,Measures!B:I,8,FALSE)="Y",U769="PASS"),'Point Values'!$B$3,0)</f>
        <v>0</v>
      </c>
      <c r="X769" s="33">
        <f>IF(AND(SUM(V769:W769)=0,U769="PASS"),'Point Values'!$B$4,0)</f>
        <v>0.5</v>
      </c>
      <c r="Y769" s="33">
        <f>IF(AND(SUM(V769:X769)=0,P769="GT",O769&gt;VLOOKUP(I769,'IIS Wide Rates'!G:I,3,FALSE)),'Point Values'!$B$5,IF(AND(SUM(V769:X769)=0,P769="LT",O769&lt;VLOOKUP(I769,'IIS Wide Rates'!G:I,3,FALSE)),'Point Values'!$B$5,0))</f>
        <v>0</v>
      </c>
      <c r="Z769" s="33">
        <f t="shared" si="114"/>
        <v>0.5</v>
      </c>
    </row>
    <row r="770" spans="1:26" x14ac:dyDescent="0.25">
      <c r="I770" s="33" t="e">
        <f>VLOOKUP(LEFT(J770,7),Measures!K:L,2,FALSE)</f>
        <v>#N/A</v>
      </c>
      <c r="J770" s="33">
        <f t="shared" si="115"/>
        <v>0</v>
      </c>
      <c r="K770" s="33">
        <f t="shared" si="116"/>
        <v>0</v>
      </c>
      <c r="L770" s="33" t="e">
        <f>VLOOKUP(K770,'EHR-Patient Count'!K:M,2,FALSE)</f>
        <v>#N/A</v>
      </c>
      <c r="M770" s="33" t="e">
        <f>VLOOKUP(K770,'EHR-Patient Count'!K:M,3,FALSE)</f>
        <v>#N/A</v>
      </c>
      <c r="N770" s="33">
        <f t="shared" ref="N770:N817" si="117">C770</f>
        <v>0</v>
      </c>
      <c r="O770" s="37" t="e">
        <f t="shared" ref="O770:O817" si="118">C770/D770</f>
        <v>#DIV/0!</v>
      </c>
      <c r="P770" s="33" t="e">
        <f>VLOOKUP(LEFT(J770,7),Measures!K:V,12,FALSE)</f>
        <v>#N/A</v>
      </c>
      <c r="Q770" s="33" t="e">
        <f>VLOOKUP(LEFT(J770,7),Measures!K:W,13,FALSE)</f>
        <v>#N/A</v>
      </c>
      <c r="R770" s="33" t="e">
        <f t="shared" si="110"/>
        <v>#N/A</v>
      </c>
      <c r="S770" s="33" t="e">
        <f t="shared" si="111"/>
        <v>#N/A</v>
      </c>
      <c r="T770" s="33" t="e">
        <f t="shared" si="112"/>
        <v>#N/A</v>
      </c>
      <c r="U770" s="33" t="e">
        <f t="shared" si="113"/>
        <v>#N/A</v>
      </c>
      <c r="V770" s="33" t="e">
        <f>IF(AND(VLOOKUP(I770,Measures!B:I,7,FALSE)="Y",U770="PASS"),'Point Values'!$B$2,0)</f>
        <v>#N/A</v>
      </c>
      <c r="W770" s="33" t="e">
        <f>IF(AND(VLOOKUP(I770,Measures!B:I,8,FALSE)="Y",U770="PASS"),'Point Values'!$B$3,0)</f>
        <v>#N/A</v>
      </c>
      <c r="X770" s="33" t="e">
        <f>IF(AND(SUM(V770:W770)=0,U770="PASS"),'Point Values'!$B$4,0)</f>
        <v>#N/A</v>
      </c>
      <c r="Y770" s="33" t="e">
        <f>IF(AND(SUM(V770:X770)=0,P770="GT",O770&gt;VLOOKUP(I770,'IIS Wide Rates'!G:I,3,FALSE)),'Point Values'!$B$5,IF(AND(SUM(V770:X770)=0,P770="LT",O770&lt;VLOOKUP(I770,'IIS Wide Rates'!G:I,3,FALSE)),'Point Values'!$B$5,0))</f>
        <v>#N/A</v>
      </c>
      <c r="Z770" s="33" t="e">
        <f t="shared" si="114"/>
        <v>#N/A</v>
      </c>
    </row>
    <row r="771" spans="1:26" x14ac:dyDescent="0.25">
      <c r="I771" s="33" t="e">
        <f>VLOOKUP(LEFT(J771,7),Measures!K:L,2,FALSE)</f>
        <v>#N/A</v>
      </c>
      <c r="J771" s="33">
        <f t="shared" si="115"/>
        <v>0</v>
      </c>
      <c r="K771" s="33">
        <f t="shared" si="116"/>
        <v>0</v>
      </c>
      <c r="L771" s="33" t="e">
        <f>VLOOKUP(K771,'EHR-Patient Count'!K:M,2,FALSE)</f>
        <v>#N/A</v>
      </c>
      <c r="M771" s="33" t="e">
        <f>VLOOKUP(K771,'EHR-Patient Count'!K:M,3,FALSE)</f>
        <v>#N/A</v>
      </c>
      <c r="N771" s="33">
        <f t="shared" si="117"/>
        <v>0</v>
      </c>
      <c r="O771" s="37" t="e">
        <f t="shared" si="118"/>
        <v>#DIV/0!</v>
      </c>
      <c r="P771" s="33" t="e">
        <f>VLOOKUP(LEFT(J771,7),Measures!K:V,12,FALSE)</f>
        <v>#N/A</v>
      </c>
      <c r="Q771" s="33" t="e">
        <f>VLOOKUP(LEFT(J771,7),Measures!K:W,13,FALSE)</f>
        <v>#N/A</v>
      </c>
      <c r="R771" s="33" t="e">
        <f t="shared" si="110"/>
        <v>#N/A</v>
      </c>
      <c r="S771" s="33" t="e">
        <f t="shared" si="111"/>
        <v>#N/A</v>
      </c>
      <c r="T771" s="33" t="e">
        <f t="shared" si="112"/>
        <v>#N/A</v>
      </c>
      <c r="U771" s="33" t="e">
        <f t="shared" si="113"/>
        <v>#N/A</v>
      </c>
      <c r="V771" s="33" t="e">
        <f>IF(AND(VLOOKUP(I771,Measures!B:I,7,FALSE)="Y",U771="PASS"),'Point Values'!$B$2,0)</f>
        <v>#N/A</v>
      </c>
      <c r="W771" s="33" t="e">
        <f>IF(AND(VLOOKUP(I771,Measures!B:I,8,FALSE)="Y",U771="PASS"),'Point Values'!$B$3,0)</f>
        <v>#N/A</v>
      </c>
      <c r="X771" s="33" t="e">
        <f>IF(AND(SUM(V771:W771)=0,U771="PASS"),'Point Values'!$B$4,0)</f>
        <v>#N/A</v>
      </c>
      <c r="Y771" s="33" t="e">
        <f>IF(AND(SUM(V771:X771)=0,P771="GT",O771&gt;VLOOKUP(I771,'IIS Wide Rates'!G:I,3,FALSE)),'Point Values'!$B$5,IF(AND(SUM(V771:X771)=0,P771="LT",O771&lt;VLOOKUP(I771,'IIS Wide Rates'!G:I,3,FALSE)),'Point Values'!$B$5,0))</f>
        <v>#N/A</v>
      </c>
      <c r="Z771" s="33" t="e">
        <f t="shared" si="114"/>
        <v>#N/A</v>
      </c>
    </row>
    <row r="772" spans="1:26" x14ac:dyDescent="0.25">
      <c r="I772" s="33" t="e">
        <f>VLOOKUP(LEFT(J772,7),Measures!K:L,2,FALSE)</f>
        <v>#N/A</v>
      </c>
      <c r="J772" s="33">
        <f t="shared" si="115"/>
        <v>0</v>
      </c>
      <c r="K772" s="33">
        <f t="shared" si="116"/>
        <v>0</v>
      </c>
      <c r="L772" s="33" t="e">
        <f>VLOOKUP(K772,'EHR-Patient Count'!K:M,2,FALSE)</f>
        <v>#N/A</v>
      </c>
      <c r="M772" s="33" t="e">
        <f>VLOOKUP(K772,'EHR-Patient Count'!K:M,3,FALSE)</f>
        <v>#N/A</v>
      </c>
      <c r="N772" s="33">
        <f t="shared" si="117"/>
        <v>0</v>
      </c>
      <c r="O772" s="37" t="e">
        <f t="shared" si="118"/>
        <v>#DIV/0!</v>
      </c>
      <c r="P772" s="33" t="e">
        <f>VLOOKUP(LEFT(J772,7),Measures!K:V,12,FALSE)</f>
        <v>#N/A</v>
      </c>
      <c r="Q772" s="33" t="e">
        <f>VLOOKUP(LEFT(J772,7),Measures!K:W,13,FALSE)</f>
        <v>#N/A</v>
      </c>
      <c r="R772" s="33" t="e">
        <f t="shared" si="110"/>
        <v>#N/A</v>
      </c>
      <c r="S772" s="33" t="e">
        <f t="shared" si="111"/>
        <v>#N/A</v>
      </c>
      <c r="T772" s="33" t="e">
        <f t="shared" si="112"/>
        <v>#N/A</v>
      </c>
      <c r="U772" s="33" t="e">
        <f t="shared" si="113"/>
        <v>#N/A</v>
      </c>
      <c r="V772" s="33" t="e">
        <f>IF(AND(VLOOKUP(I772,Measures!B:I,7,FALSE)="Y",U772="PASS"),'Point Values'!$B$2,0)</f>
        <v>#N/A</v>
      </c>
      <c r="W772" s="33" t="e">
        <f>IF(AND(VLOOKUP(I772,Measures!B:I,8,FALSE)="Y",U772="PASS"),'Point Values'!$B$3,0)</f>
        <v>#N/A</v>
      </c>
      <c r="X772" s="33" t="e">
        <f>IF(AND(SUM(V772:W772)=0,U772="PASS"),'Point Values'!$B$4,0)</f>
        <v>#N/A</v>
      </c>
      <c r="Y772" s="33" t="e">
        <f>IF(AND(SUM(V772:X772)=0,P772="GT",O772&gt;VLOOKUP(I772,'IIS Wide Rates'!G:I,3,FALSE)),'Point Values'!$B$5,IF(AND(SUM(V772:X772)=0,P772="LT",O772&lt;VLOOKUP(I772,'IIS Wide Rates'!G:I,3,FALSE)),'Point Values'!$B$5,0))</f>
        <v>#N/A</v>
      </c>
      <c r="Z772" s="33" t="e">
        <f t="shared" si="114"/>
        <v>#N/A</v>
      </c>
    </row>
    <row r="773" spans="1:26" x14ac:dyDescent="0.25">
      <c r="I773" s="33" t="e">
        <f>VLOOKUP(LEFT(J773,7),Measures!K:L,2,FALSE)</f>
        <v>#N/A</v>
      </c>
      <c r="J773" s="33">
        <f t="shared" si="115"/>
        <v>0</v>
      </c>
      <c r="K773" s="33">
        <f t="shared" si="116"/>
        <v>0</v>
      </c>
      <c r="L773" s="33" t="e">
        <f>VLOOKUP(K773,'EHR-Patient Count'!K:M,2,FALSE)</f>
        <v>#N/A</v>
      </c>
      <c r="M773" s="33" t="e">
        <f>VLOOKUP(K773,'EHR-Patient Count'!K:M,3,FALSE)</f>
        <v>#N/A</v>
      </c>
      <c r="N773" s="33">
        <f t="shared" si="117"/>
        <v>0</v>
      </c>
      <c r="O773" s="37" t="e">
        <f t="shared" si="118"/>
        <v>#DIV/0!</v>
      </c>
      <c r="P773" s="33" t="e">
        <f>VLOOKUP(LEFT(J773,7),Measures!K:V,12,FALSE)</f>
        <v>#N/A</v>
      </c>
      <c r="Q773" s="33" t="e">
        <f>VLOOKUP(LEFT(J773,7),Measures!K:W,13,FALSE)</f>
        <v>#N/A</v>
      </c>
      <c r="R773" s="33" t="e">
        <f t="shared" si="110"/>
        <v>#N/A</v>
      </c>
      <c r="S773" s="33" t="e">
        <f t="shared" si="111"/>
        <v>#N/A</v>
      </c>
      <c r="T773" s="33" t="e">
        <f t="shared" si="112"/>
        <v>#N/A</v>
      </c>
      <c r="U773" s="33" t="e">
        <f t="shared" si="113"/>
        <v>#N/A</v>
      </c>
      <c r="V773" s="33" t="e">
        <f>IF(AND(VLOOKUP(I773,Measures!B:I,7,FALSE)="Y",U773="PASS"),'Point Values'!$B$2,0)</f>
        <v>#N/A</v>
      </c>
      <c r="W773" s="33" t="e">
        <f>IF(AND(VLOOKUP(I773,Measures!B:I,8,FALSE)="Y",U773="PASS"),'Point Values'!$B$3,0)</f>
        <v>#N/A</v>
      </c>
      <c r="X773" s="33" t="e">
        <f>IF(AND(SUM(V773:W773)=0,U773="PASS"),'Point Values'!$B$4,0)</f>
        <v>#N/A</v>
      </c>
      <c r="Y773" s="33" t="e">
        <f>IF(AND(SUM(V773:X773)=0,P773="GT",O773&gt;VLOOKUP(I773,'IIS Wide Rates'!G:I,3,FALSE)),'Point Values'!$B$5,IF(AND(SUM(V773:X773)=0,P773="LT",O773&lt;VLOOKUP(I773,'IIS Wide Rates'!G:I,3,FALSE)),'Point Values'!$B$5,0))</f>
        <v>#N/A</v>
      </c>
      <c r="Z773" s="33" t="e">
        <f t="shared" si="114"/>
        <v>#N/A</v>
      </c>
    </row>
    <row r="774" spans="1:26" x14ac:dyDescent="0.25">
      <c r="I774" s="33" t="e">
        <f>VLOOKUP(LEFT(J774,7),Measures!K:L,2,FALSE)</f>
        <v>#N/A</v>
      </c>
      <c r="J774" s="33">
        <f t="shared" si="115"/>
        <v>0</v>
      </c>
      <c r="K774" s="33">
        <f t="shared" si="116"/>
        <v>0</v>
      </c>
      <c r="L774" s="33" t="e">
        <f>VLOOKUP(K774,'EHR-Patient Count'!K:M,2,FALSE)</f>
        <v>#N/A</v>
      </c>
      <c r="M774" s="33" t="e">
        <f>VLOOKUP(K774,'EHR-Patient Count'!K:M,3,FALSE)</f>
        <v>#N/A</v>
      </c>
      <c r="N774" s="33">
        <f t="shared" si="117"/>
        <v>0</v>
      </c>
      <c r="O774" s="37" t="e">
        <f t="shared" si="118"/>
        <v>#DIV/0!</v>
      </c>
      <c r="P774" s="33" t="e">
        <f>VLOOKUP(LEFT(J774,7),Measures!K:V,12,FALSE)</f>
        <v>#N/A</v>
      </c>
      <c r="Q774" s="33" t="e">
        <f>VLOOKUP(LEFT(J774,7),Measures!K:W,13,FALSE)</f>
        <v>#N/A</v>
      </c>
      <c r="R774" s="33" t="e">
        <f t="shared" si="110"/>
        <v>#N/A</v>
      </c>
      <c r="S774" s="33" t="e">
        <f t="shared" si="111"/>
        <v>#N/A</v>
      </c>
      <c r="T774" s="33" t="e">
        <f t="shared" si="112"/>
        <v>#N/A</v>
      </c>
      <c r="U774" s="33" t="e">
        <f t="shared" si="113"/>
        <v>#N/A</v>
      </c>
      <c r="V774" s="33" t="e">
        <f>IF(AND(VLOOKUP(I774,Measures!B:I,7,FALSE)="Y",U774="PASS"),'Point Values'!$B$2,0)</f>
        <v>#N/A</v>
      </c>
      <c r="W774" s="33" t="e">
        <f>IF(AND(VLOOKUP(I774,Measures!B:I,8,FALSE)="Y",U774="PASS"),'Point Values'!$B$3,0)</f>
        <v>#N/A</v>
      </c>
      <c r="X774" s="33" t="e">
        <f>IF(AND(SUM(V774:W774)=0,U774="PASS"),'Point Values'!$B$4,0)</f>
        <v>#N/A</v>
      </c>
      <c r="Y774" s="33" t="e">
        <f>IF(AND(SUM(V774:X774)=0,P774="GT",O774&gt;VLOOKUP(I774,'IIS Wide Rates'!G:I,3,FALSE)),'Point Values'!$B$5,IF(AND(SUM(V774:X774)=0,P774="LT",O774&lt;VLOOKUP(I774,'IIS Wide Rates'!G:I,3,FALSE)),'Point Values'!$B$5,0))</f>
        <v>#N/A</v>
      </c>
      <c r="Z774" s="33" t="e">
        <f t="shared" si="114"/>
        <v>#N/A</v>
      </c>
    </row>
    <row r="775" spans="1:26" x14ac:dyDescent="0.25">
      <c r="I775" s="33" t="e">
        <f>VLOOKUP(LEFT(J775,7),Measures!K:L,2,FALSE)</f>
        <v>#N/A</v>
      </c>
      <c r="J775" s="33">
        <f t="shared" si="115"/>
        <v>0</v>
      </c>
      <c r="K775" s="33">
        <f t="shared" si="116"/>
        <v>0</v>
      </c>
      <c r="L775" s="33" t="e">
        <f>VLOOKUP(K775,'EHR-Patient Count'!K:M,2,FALSE)</f>
        <v>#N/A</v>
      </c>
      <c r="M775" s="33" t="e">
        <f>VLOOKUP(K775,'EHR-Patient Count'!K:M,3,FALSE)</f>
        <v>#N/A</v>
      </c>
      <c r="N775" s="33">
        <f t="shared" si="117"/>
        <v>0</v>
      </c>
      <c r="O775" s="37" t="e">
        <f t="shared" si="118"/>
        <v>#DIV/0!</v>
      </c>
      <c r="P775" s="33" t="e">
        <f>VLOOKUP(LEFT(J775,7),Measures!K:V,12,FALSE)</f>
        <v>#N/A</v>
      </c>
      <c r="Q775" s="33" t="e">
        <f>VLOOKUP(LEFT(J775,7),Measures!K:W,13,FALSE)</f>
        <v>#N/A</v>
      </c>
      <c r="R775" s="33" t="e">
        <f t="shared" si="110"/>
        <v>#N/A</v>
      </c>
      <c r="S775" s="33" t="e">
        <f t="shared" si="111"/>
        <v>#N/A</v>
      </c>
      <c r="T775" s="33" t="e">
        <f t="shared" si="112"/>
        <v>#N/A</v>
      </c>
      <c r="U775" s="33" t="e">
        <f t="shared" si="113"/>
        <v>#N/A</v>
      </c>
      <c r="V775" s="33" t="e">
        <f>IF(AND(VLOOKUP(I775,Measures!B:I,7,FALSE)="Y",U775="PASS"),'Point Values'!$B$2,0)</f>
        <v>#N/A</v>
      </c>
      <c r="W775" s="33" t="e">
        <f>IF(AND(VLOOKUP(I775,Measures!B:I,8,FALSE)="Y",U775="PASS"),'Point Values'!$B$3,0)</f>
        <v>#N/A</v>
      </c>
      <c r="X775" s="33" t="e">
        <f>IF(AND(SUM(V775:W775)=0,U775="PASS"),'Point Values'!$B$4,0)</f>
        <v>#N/A</v>
      </c>
      <c r="Y775" s="33" t="e">
        <f>IF(AND(SUM(V775:X775)=0,P775="GT",O775&gt;VLOOKUP(I775,'IIS Wide Rates'!G:I,3,FALSE)),'Point Values'!$B$5,IF(AND(SUM(V775:X775)=0,P775="LT",O775&lt;VLOOKUP(I775,'IIS Wide Rates'!G:I,3,FALSE)),'Point Values'!$B$5,0))</f>
        <v>#N/A</v>
      </c>
      <c r="Z775" s="33" t="e">
        <f t="shared" si="114"/>
        <v>#N/A</v>
      </c>
    </row>
    <row r="776" spans="1:26" x14ac:dyDescent="0.25">
      <c r="I776" s="33" t="e">
        <f>VLOOKUP(LEFT(J776,7),Measures!K:L,2,FALSE)</f>
        <v>#N/A</v>
      </c>
      <c r="J776" s="33">
        <f t="shared" si="115"/>
        <v>0</v>
      </c>
      <c r="K776" s="33">
        <f t="shared" si="116"/>
        <v>0</v>
      </c>
      <c r="L776" s="33" t="e">
        <f>VLOOKUP(K776,'EHR-Patient Count'!K:M,2,FALSE)</f>
        <v>#N/A</v>
      </c>
      <c r="M776" s="33" t="e">
        <f>VLOOKUP(K776,'EHR-Patient Count'!K:M,3,FALSE)</f>
        <v>#N/A</v>
      </c>
      <c r="N776" s="33">
        <f t="shared" si="117"/>
        <v>0</v>
      </c>
      <c r="O776" s="37" t="e">
        <f t="shared" si="118"/>
        <v>#DIV/0!</v>
      </c>
      <c r="P776" s="33" t="e">
        <f>VLOOKUP(LEFT(J776,7),Measures!K:V,12,FALSE)</f>
        <v>#N/A</v>
      </c>
      <c r="Q776" s="33" t="e">
        <f>VLOOKUP(LEFT(J776,7),Measures!K:W,13,FALSE)</f>
        <v>#N/A</v>
      </c>
      <c r="R776" s="33" t="e">
        <f t="shared" si="110"/>
        <v>#N/A</v>
      </c>
      <c r="S776" s="33" t="e">
        <f t="shared" si="111"/>
        <v>#N/A</v>
      </c>
      <c r="T776" s="33" t="e">
        <f t="shared" si="112"/>
        <v>#N/A</v>
      </c>
      <c r="U776" s="33" t="e">
        <f t="shared" si="113"/>
        <v>#N/A</v>
      </c>
      <c r="V776" s="33" t="e">
        <f>IF(AND(VLOOKUP(I776,Measures!B:I,7,FALSE)="Y",U776="PASS"),'Point Values'!$B$2,0)</f>
        <v>#N/A</v>
      </c>
      <c r="W776" s="33" t="e">
        <f>IF(AND(VLOOKUP(I776,Measures!B:I,8,FALSE)="Y",U776="PASS"),'Point Values'!$B$3,0)</f>
        <v>#N/A</v>
      </c>
      <c r="X776" s="33" t="e">
        <f>IF(AND(SUM(V776:W776)=0,U776="PASS"),'Point Values'!$B$4,0)</f>
        <v>#N/A</v>
      </c>
      <c r="Y776" s="33" t="e">
        <f>IF(AND(SUM(V776:X776)=0,P776="GT",O776&gt;VLOOKUP(I776,'IIS Wide Rates'!G:I,3,FALSE)),'Point Values'!$B$5,IF(AND(SUM(V776:X776)=0,P776="LT",O776&lt;VLOOKUP(I776,'IIS Wide Rates'!G:I,3,FALSE)),'Point Values'!$B$5,0))</f>
        <v>#N/A</v>
      </c>
      <c r="Z776" s="33" t="e">
        <f t="shared" si="114"/>
        <v>#N/A</v>
      </c>
    </row>
    <row r="777" spans="1:26" x14ac:dyDescent="0.25">
      <c r="I777" s="33" t="e">
        <f>VLOOKUP(LEFT(J777,7),Measures!K:L,2,FALSE)</f>
        <v>#N/A</v>
      </c>
      <c r="J777" s="33">
        <f t="shared" si="115"/>
        <v>0</v>
      </c>
      <c r="K777" s="33">
        <f t="shared" si="116"/>
        <v>0</v>
      </c>
      <c r="L777" s="33" t="e">
        <f>VLOOKUP(K777,'EHR-Patient Count'!K:M,2,FALSE)</f>
        <v>#N/A</v>
      </c>
      <c r="M777" s="33" t="e">
        <f>VLOOKUP(K777,'EHR-Patient Count'!K:M,3,FALSE)</f>
        <v>#N/A</v>
      </c>
      <c r="N777" s="33">
        <f t="shared" si="117"/>
        <v>0</v>
      </c>
      <c r="O777" s="37" t="e">
        <f t="shared" si="118"/>
        <v>#DIV/0!</v>
      </c>
      <c r="P777" s="33" t="e">
        <f>VLOOKUP(LEFT(J777,7),Measures!K:V,12,FALSE)</f>
        <v>#N/A</v>
      </c>
      <c r="Q777" s="33" t="e">
        <f>VLOOKUP(LEFT(J777,7),Measures!K:W,13,FALSE)</f>
        <v>#N/A</v>
      </c>
      <c r="R777" s="33" t="e">
        <f t="shared" si="110"/>
        <v>#N/A</v>
      </c>
      <c r="S777" s="33" t="e">
        <f t="shared" si="111"/>
        <v>#N/A</v>
      </c>
      <c r="T777" s="33" t="e">
        <f t="shared" si="112"/>
        <v>#N/A</v>
      </c>
      <c r="U777" s="33" t="e">
        <f t="shared" si="113"/>
        <v>#N/A</v>
      </c>
      <c r="V777" s="33" t="e">
        <f>IF(AND(VLOOKUP(I777,Measures!B:I,7,FALSE)="Y",U777="PASS"),'Point Values'!$B$2,0)</f>
        <v>#N/A</v>
      </c>
      <c r="W777" s="33" t="e">
        <f>IF(AND(VLOOKUP(I777,Measures!B:I,8,FALSE)="Y",U777="PASS"),'Point Values'!$B$3,0)</f>
        <v>#N/A</v>
      </c>
      <c r="X777" s="33" t="e">
        <f>IF(AND(SUM(V777:W777)=0,U777="PASS"),'Point Values'!$B$4,0)</f>
        <v>#N/A</v>
      </c>
      <c r="Y777" s="33" t="e">
        <f>IF(AND(SUM(V777:X777)=0,P777="GT",O777&gt;VLOOKUP(I777,'IIS Wide Rates'!G:I,3,FALSE)),'Point Values'!$B$5,IF(AND(SUM(V777:X777)=0,P777="LT",O777&lt;VLOOKUP(I777,'IIS Wide Rates'!G:I,3,FALSE)),'Point Values'!$B$5,0))</f>
        <v>#N/A</v>
      </c>
      <c r="Z777" s="33" t="e">
        <f t="shared" si="114"/>
        <v>#N/A</v>
      </c>
    </row>
    <row r="778" spans="1:26" x14ac:dyDescent="0.25">
      <c r="I778" s="33" t="e">
        <f>VLOOKUP(LEFT(J778,7),Measures!K:L,2,FALSE)</f>
        <v>#N/A</v>
      </c>
      <c r="J778" s="33">
        <f t="shared" si="115"/>
        <v>0</v>
      </c>
      <c r="K778" s="33">
        <f t="shared" si="116"/>
        <v>0</v>
      </c>
      <c r="L778" s="33" t="e">
        <f>VLOOKUP(K778,'EHR-Patient Count'!K:M,2,FALSE)</f>
        <v>#N/A</v>
      </c>
      <c r="M778" s="33" t="e">
        <f>VLOOKUP(K778,'EHR-Patient Count'!K:M,3,FALSE)</f>
        <v>#N/A</v>
      </c>
      <c r="N778" s="33">
        <f t="shared" si="117"/>
        <v>0</v>
      </c>
      <c r="O778" s="37" t="e">
        <f t="shared" si="118"/>
        <v>#DIV/0!</v>
      </c>
      <c r="P778" s="33" t="e">
        <f>VLOOKUP(LEFT(J778,7),Measures!K:V,12,FALSE)</f>
        <v>#N/A</v>
      </c>
      <c r="Q778" s="33" t="e">
        <f>VLOOKUP(LEFT(J778,7),Measures!K:W,13,FALSE)</f>
        <v>#N/A</v>
      </c>
      <c r="R778" s="33" t="e">
        <f t="shared" si="110"/>
        <v>#N/A</v>
      </c>
      <c r="S778" s="33" t="e">
        <f t="shared" si="111"/>
        <v>#N/A</v>
      </c>
      <c r="T778" s="33" t="e">
        <f t="shared" si="112"/>
        <v>#N/A</v>
      </c>
      <c r="U778" s="33" t="e">
        <f t="shared" si="113"/>
        <v>#N/A</v>
      </c>
      <c r="V778" s="33" t="e">
        <f>IF(AND(VLOOKUP(I778,Measures!B:I,7,FALSE)="Y",U778="PASS"),'Point Values'!$B$2,0)</f>
        <v>#N/A</v>
      </c>
      <c r="W778" s="33" t="e">
        <f>IF(AND(VLOOKUP(I778,Measures!B:I,8,FALSE)="Y",U778="PASS"),'Point Values'!$B$3,0)</f>
        <v>#N/A</v>
      </c>
      <c r="X778" s="33" t="e">
        <f>IF(AND(SUM(V778:W778)=0,U778="PASS"),'Point Values'!$B$4,0)</f>
        <v>#N/A</v>
      </c>
      <c r="Y778" s="33" t="e">
        <f>IF(AND(SUM(V778:X778)=0,P778="GT",O778&gt;VLOOKUP(I778,'IIS Wide Rates'!G:I,3,FALSE)),'Point Values'!$B$5,IF(AND(SUM(V778:X778)=0,P778="LT",O778&lt;VLOOKUP(I778,'IIS Wide Rates'!G:I,3,FALSE)),'Point Values'!$B$5,0))</f>
        <v>#N/A</v>
      </c>
      <c r="Z778" s="33" t="e">
        <f t="shared" si="114"/>
        <v>#N/A</v>
      </c>
    </row>
    <row r="779" spans="1:26" x14ac:dyDescent="0.25">
      <c r="I779" s="33" t="e">
        <f>VLOOKUP(LEFT(J779,7),Measures!K:L,2,FALSE)</f>
        <v>#N/A</v>
      </c>
      <c r="J779" s="33">
        <f t="shared" si="115"/>
        <v>0</v>
      </c>
      <c r="K779" s="33">
        <f t="shared" si="116"/>
        <v>0</v>
      </c>
      <c r="L779" s="33" t="e">
        <f>VLOOKUP(K779,'EHR-Patient Count'!K:M,2,FALSE)</f>
        <v>#N/A</v>
      </c>
      <c r="M779" s="33" t="e">
        <f>VLOOKUP(K779,'EHR-Patient Count'!K:M,3,FALSE)</f>
        <v>#N/A</v>
      </c>
      <c r="N779" s="33">
        <f t="shared" si="117"/>
        <v>0</v>
      </c>
      <c r="O779" s="37" t="e">
        <f t="shared" si="118"/>
        <v>#DIV/0!</v>
      </c>
      <c r="P779" s="33" t="e">
        <f>VLOOKUP(LEFT(J779,7),Measures!K:V,12,FALSE)</f>
        <v>#N/A</v>
      </c>
      <c r="Q779" s="33" t="e">
        <f>VLOOKUP(LEFT(J779,7),Measures!K:W,13,FALSE)</f>
        <v>#N/A</v>
      </c>
      <c r="R779" s="33" t="e">
        <f t="shared" si="110"/>
        <v>#N/A</v>
      </c>
      <c r="S779" s="33" t="e">
        <f t="shared" si="111"/>
        <v>#N/A</v>
      </c>
      <c r="T779" s="33" t="e">
        <f t="shared" si="112"/>
        <v>#N/A</v>
      </c>
      <c r="U779" s="33" t="e">
        <f t="shared" si="113"/>
        <v>#N/A</v>
      </c>
      <c r="V779" s="33" t="e">
        <f>IF(AND(VLOOKUP(I779,Measures!B:I,7,FALSE)="Y",U779="PASS"),'Point Values'!$B$2,0)</f>
        <v>#N/A</v>
      </c>
      <c r="W779" s="33" t="e">
        <f>IF(AND(VLOOKUP(I779,Measures!B:I,8,FALSE)="Y",U779="PASS"),'Point Values'!$B$3,0)</f>
        <v>#N/A</v>
      </c>
      <c r="X779" s="33" t="e">
        <f>IF(AND(SUM(V779:W779)=0,U779="PASS"),'Point Values'!$B$4,0)</f>
        <v>#N/A</v>
      </c>
      <c r="Y779" s="33" t="e">
        <f>IF(AND(SUM(V779:X779)=0,P779="GT",O779&gt;VLOOKUP(I779,'IIS Wide Rates'!G:I,3,FALSE)),'Point Values'!$B$5,IF(AND(SUM(V779:X779)=0,P779="LT",O779&lt;VLOOKUP(I779,'IIS Wide Rates'!G:I,3,FALSE)),'Point Values'!$B$5,0))</f>
        <v>#N/A</v>
      </c>
      <c r="Z779" s="33" t="e">
        <f t="shared" si="114"/>
        <v>#N/A</v>
      </c>
    </row>
    <row r="780" spans="1:26" x14ac:dyDescent="0.25">
      <c r="I780" s="33" t="e">
        <f>VLOOKUP(LEFT(J780,7),Measures!K:L,2,FALSE)</f>
        <v>#N/A</v>
      </c>
      <c r="J780" s="33">
        <f t="shared" si="115"/>
        <v>0</v>
      </c>
      <c r="K780" s="33">
        <f t="shared" si="116"/>
        <v>0</v>
      </c>
      <c r="L780" s="33" t="e">
        <f>VLOOKUP(K780,'EHR-Patient Count'!K:M,2,FALSE)</f>
        <v>#N/A</v>
      </c>
      <c r="M780" s="33" t="e">
        <f>VLOOKUP(K780,'EHR-Patient Count'!K:M,3,FALSE)</f>
        <v>#N/A</v>
      </c>
      <c r="N780" s="33">
        <f t="shared" si="117"/>
        <v>0</v>
      </c>
      <c r="O780" s="37" t="e">
        <f t="shared" si="118"/>
        <v>#DIV/0!</v>
      </c>
      <c r="P780" s="33" t="e">
        <f>VLOOKUP(LEFT(J780,7),Measures!K:V,12,FALSE)</f>
        <v>#N/A</v>
      </c>
      <c r="Q780" s="33" t="e">
        <f>VLOOKUP(LEFT(J780,7),Measures!K:W,13,FALSE)</f>
        <v>#N/A</v>
      </c>
      <c r="R780" s="33" t="e">
        <f t="shared" si="110"/>
        <v>#N/A</v>
      </c>
      <c r="S780" s="33" t="e">
        <f t="shared" si="111"/>
        <v>#N/A</v>
      </c>
      <c r="T780" s="33" t="e">
        <f t="shared" si="112"/>
        <v>#N/A</v>
      </c>
      <c r="U780" s="33" t="e">
        <f t="shared" si="113"/>
        <v>#N/A</v>
      </c>
      <c r="V780" s="33" t="e">
        <f>IF(AND(VLOOKUP(I780,Measures!B:I,7,FALSE)="Y",U780="PASS"),'Point Values'!$B$2,0)</f>
        <v>#N/A</v>
      </c>
      <c r="W780" s="33" t="e">
        <f>IF(AND(VLOOKUP(I780,Measures!B:I,8,FALSE)="Y",U780="PASS"),'Point Values'!$B$3,0)</f>
        <v>#N/A</v>
      </c>
      <c r="X780" s="33" t="e">
        <f>IF(AND(SUM(V780:W780)=0,U780="PASS"),'Point Values'!$B$4,0)</f>
        <v>#N/A</v>
      </c>
      <c r="Y780" s="33" t="e">
        <f>IF(AND(SUM(V780:X780)=0,P780="GT",O780&gt;VLOOKUP(I780,'IIS Wide Rates'!G:I,3,FALSE)),'Point Values'!$B$5,IF(AND(SUM(V780:X780)=0,P780="LT",O780&lt;VLOOKUP(I780,'IIS Wide Rates'!G:I,3,FALSE)),'Point Values'!$B$5,0))</f>
        <v>#N/A</v>
      </c>
      <c r="Z780" s="33" t="e">
        <f t="shared" si="114"/>
        <v>#N/A</v>
      </c>
    </row>
    <row r="781" spans="1:26" x14ac:dyDescent="0.25">
      <c r="I781" s="33" t="e">
        <f>VLOOKUP(LEFT(J781,7),Measures!K:L,2,FALSE)</f>
        <v>#N/A</v>
      </c>
      <c r="J781" s="33">
        <f t="shared" si="115"/>
        <v>0</v>
      </c>
      <c r="K781" s="33">
        <f t="shared" si="116"/>
        <v>0</v>
      </c>
      <c r="L781" s="33" t="e">
        <f>VLOOKUP(K781,'EHR-Patient Count'!K:M,2,FALSE)</f>
        <v>#N/A</v>
      </c>
      <c r="M781" s="33" t="e">
        <f>VLOOKUP(K781,'EHR-Patient Count'!K:M,3,FALSE)</f>
        <v>#N/A</v>
      </c>
      <c r="N781" s="33">
        <f t="shared" si="117"/>
        <v>0</v>
      </c>
      <c r="O781" s="37" t="e">
        <f t="shared" si="118"/>
        <v>#DIV/0!</v>
      </c>
      <c r="P781" s="33" t="e">
        <f>VLOOKUP(LEFT(J781,7),Measures!K:V,12,FALSE)</f>
        <v>#N/A</v>
      </c>
      <c r="Q781" s="33" t="e">
        <f>VLOOKUP(LEFT(J781,7),Measures!K:W,13,FALSE)</f>
        <v>#N/A</v>
      </c>
      <c r="R781" s="33" t="e">
        <f t="shared" si="110"/>
        <v>#N/A</v>
      </c>
      <c r="S781" s="33" t="e">
        <f t="shared" si="111"/>
        <v>#N/A</v>
      </c>
      <c r="T781" s="33" t="e">
        <f t="shared" si="112"/>
        <v>#N/A</v>
      </c>
      <c r="U781" s="33" t="e">
        <f t="shared" si="113"/>
        <v>#N/A</v>
      </c>
      <c r="V781" s="33" t="e">
        <f>IF(AND(VLOOKUP(I781,Measures!B:I,7,FALSE)="Y",U781="PASS"),'Point Values'!$B$2,0)</f>
        <v>#N/A</v>
      </c>
      <c r="W781" s="33" t="e">
        <f>IF(AND(VLOOKUP(I781,Measures!B:I,8,FALSE)="Y",U781="PASS"),'Point Values'!$B$3,0)</f>
        <v>#N/A</v>
      </c>
      <c r="X781" s="33" t="e">
        <f>IF(AND(SUM(V781:W781)=0,U781="PASS"),'Point Values'!$B$4,0)</f>
        <v>#N/A</v>
      </c>
      <c r="Y781" s="33" t="e">
        <f>IF(AND(SUM(V781:X781)=0,P781="GT",O781&gt;VLOOKUP(I781,'IIS Wide Rates'!G:I,3,FALSE)),'Point Values'!$B$5,IF(AND(SUM(V781:X781)=0,P781="LT",O781&lt;VLOOKUP(I781,'IIS Wide Rates'!G:I,3,FALSE)),'Point Values'!$B$5,0))</f>
        <v>#N/A</v>
      </c>
      <c r="Z781" s="33" t="e">
        <f t="shared" si="114"/>
        <v>#N/A</v>
      </c>
    </row>
    <row r="782" spans="1:26" x14ac:dyDescent="0.25">
      <c r="I782" s="33" t="e">
        <f>VLOOKUP(LEFT(J782,7),Measures!K:L,2,FALSE)</f>
        <v>#N/A</v>
      </c>
      <c r="J782" s="33">
        <f t="shared" si="115"/>
        <v>0</v>
      </c>
      <c r="K782" s="33">
        <f t="shared" si="116"/>
        <v>0</v>
      </c>
      <c r="L782" s="33" t="e">
        <f>VLOOKUP(K782,'EHR-Patient Count'!K:M,2,FALSE)</f>
        <v>#N/A</v>
      </c>
      <c r="M782" s="33" t="e">
        <f>VLOOKUP(K782,'EHR-Patient Count'!K:M,3,FALSE)</f>
        <v>#N/A</v>
      </c>
      <c r="N782" s="33">
        <f t="shared" si="117"/>
        <v>0</v>
      </c>
      <c r="O782" s="37" t="e">
        <f t="shared" si="118"/>
        <v>#DIV/0!</v>
      </c>
      <c r="P782" s="33" t="e">
        <f>VLOOKUP(LEFT(J782,7),Measures!K:V,12,FALSE)</f>
        <v>#N/A</v>
      </c>
      <c r="Q782" s="33" t="e">
        <f>VLOOKUP(LEFT(J782,7),Measures!K:W,13,FALSE)</f>
        <v>#N/A</v>
      </c>
      <c r="R782" s="33" t="e">
        <f t="shared" si="110"/>
        <v>#N/A</v>
      </c>
      <c r="S782" s="33" t="e">
        <f t="shared" si="111"/>
        <v>#N/A</v>
      </c>
      <c r="T782" s="33" t="e">
        <f t="shared" si="112"/>
        <v>#N/A</v>
      </c>
      <c r="U782" s="33" t="e">
        <f t="shared" si="113"/>
        <v>#N/A</v>
      </c>
      <c r="V782" s="33" t="e">
        <f>IF(AND(VLOOKUP(I782,Measures!B:I,7,FALSE)="Y",U782="PASS"),'Point Values'!$B$2,0)</f>
        <v>#N/A</v>
      </c>
      <c r="W782" s="33" t="e">
        <f>IF(AND(VLOOKUP(I782,Measures!B:I,8,FALSE)="Y",U782="PASS"),'Point Values'!$B$3,0)</f>
        <v>#N/A</v>
      </c>
      <c r="X782" s="33" t="e">
        <f>IF(AND(SUM(V782:W782)=0,U782="PASS"),'Point Values'!$B$4,0)</f>
        <v>#N/A</v>
      </c>
      <c r="Y782" s="33" t="e">
        <f>IF(AND(SUM(V782:X782)=0,P782="GT",O782&gt;VLOOKUP(I782,'IIS Wide Rates'!G:I,3,FALSE)),'Point Values'!$B$5,IF(AND(SUM(V782:X782)=0,P782="LT",O782&lt;VLOOKUP(I782,'IIS Wide Rates'!G:I,3,FALSE)),'Point Values'!$B$5,0))</f>
        <v>#N/A</v>
      </c>
      <c r="Z782" s="33" t="e">
        <f t="shared" si="114"/>
        <v>#N/A</v>
      </c>
    </row>
    <row r="783" spans="1:26" x14ac:dyDescent="0.25">
      <c r="I783" s="33" t="e">
        <f>VLOOKUP(LEFT(J783,7),Measures!K:L,2,FALSE)</f>
        <v>#N/A</v>
      </c>
      <c r="J783" s="33">
        <f t="shared" si="115"/>
        <v>0</v>
      </c>
      <c r="K783" s="33">
        <f t="shared" si="116"/>
        <v>0</v>
      </c>
      <c r="L783" s="33" t="e">
        <f>VLOOKUP(K783,'EHR-Patient Count'!K:M,2,FALSE)</f>
        <v>#N/A</v>
      </c>
      <c r="M783" s="33" t="e">
        <f>VLOOKUP(K783,'EHR-Patient Count'!K:M,3,FALSE)</f>
        <v>#N/A</v>
      </c>
      <c r="N783" s="33">
        <f t="shared" si="117"/>
        <v>0</v>
      </c>
      <c r="O783" s="37" t="e">
        <f t="shared" si="118"/>
        <v>#DIV/0!</v>
      </c>
      <c r="P783" s="33" t="e">
        <f>VLOOKUP(LEFT(J783,7),Measures!K:V,12,FALSE)</f>
        <v>#N/A</v>
      </c>
      <c r="Q783" s="33" t="e">
        <f>VLOOKUP(LEFT(J783,7),Measures!K:W,13,FALSE)</f>
        <v>#N/A</v>
      </c>
      <c r="R783" s="33" t="e">
        <f t="shared" si="110"/>
        <v>#N/A</v>
      </c>
      <c r="S783" s="33" t="e">
        <f t="shared" si="111"/>
        <v>#N/A</v>
      </c>
      <c r="T783" s="33" t="e">
        <f t="shared" si="112"/>
        <v>#N/A</v>
      </c>
      <c r="U783" s="33" t="e">
        <f t="shared" si="113"/>
        <v>#N/A</v>
      </c>
      <c r="V783" s="33" t="e">
        <f>IF(AND(VLOOKUP(I783,Measures!B:I,7,FALSE)="Y",U783="PASS"),'Point Values'!$B$2,0)</f>
        <v>#N/A</v>
      </c>
      <c r="W783" s="33" t="e">
        <f>IF(AND(VLOOKUP(I783,Measures!B:I,8,FALSE)="Y",U783="PASS"),'Point Values'!$B$3,0)</f>
        <v>#N/A</v>
      </c>
      <c r="X783" s="33" t="e">
        <f>IF(AND(SUM(V783:W783)=0,U783="PASS"),'Point Values'!$B$4,0)</f>
        <v>#N/A</v>
      </c>
      <c r="Y783" s="33" t="e">
        <f>IF(AND(SUM(V783:X783)=0,P783="GT",O783&gt;VLOOKUP(I783,'IIS Wide Rates'!G:I,3,FALSE)),'Point Values'!$B$5,IF(AND(SUM(V783:X783)=0,P783="LT",O783&lt;VLOOKUP(I783,'IIS Wide Rates'!G:I,3,FALSE)),'Point Values'!$B$5,0))</f>
        <v>#N/A</v>
      </c>
      <c r="Z783" s="33" t="e">
        <f t="shared" si="114"/>
        <v>#N/A</v>
      </c>
    </row>
    <row r="784" spans="1:26" x14ac:dyDescent="0.25">
      <c r="I784" s="33" t="e">
        <f>VLOOKUP(LEFT(J784,7),Measures!K:L,2,FALSE)</f>
        <v>#N/A</v>
      </c>
      <c r="J784" s="33">
        <f t="shared" si="115"/>
        <v>0</v>
      </c>
      <c r="K784" s="33">
        <f t="shared" si="116"/>
        <v>0</v>
      </c>
      <c r="L784" s="33" t="e">
        <f>VLOOKUP(K784,'EHR-Patient Count'!K:M,2,FALSE)</f>
        <v>#N/A</v>
      </c>
      <c r="M784" s="33" t="e">
        <f>VLOOKUP(K784,'EHR-Patient Count'!K:M,3,FALSE)</f>
        <v>#N/A</v>
      </c>
      <c r="N784" s="33">
        <f t="shared" si="117"/>
        <v>0</v>
      </c>
      <c r="O784" s="37" t="e">
        <f t="shared" si="118"/>
        <v>#DIV/0!</v>
      </c>
      <c r="P784" s="33" t="e">
        <f>VLOOKUP(LEFT(J784,7),Measures!K:V,12,FALSE)</f>
        <v>#N/A</v>
      </c>
      <c r="Q784" s="33" t="e">
        <f>VLOOKUP(LEFT(J784,7),Measures!K:W,13,FALSE)</f>
        <v>#N/A</v>
      </c>
      <c r="R784" s="33" t="e">
        <f t="shared" si="110"/>
        <v>#N/A</v>
      </c>
      <c r="S784" s="33" t="e">
        <f t="shared" si="111"/>
        <v>#N/A</v>
      </c>
      <c r="T784" s="33" t="e">
        <f t="shared" si="112"/>
        <v>#N/A</v>
      </c>
      <c r="U784" s="33" t="e">
        <f t="shared" si="113"/>
        <v>#N/A</v>
      </c>
      <c r="V784" s="33" t="e">
        <f>IF(AND(VLOOKUP(I784,Measures!B:I,7,FALSE)="Y",U784="PASS"),'Point Values'!$B$2,0)</f>
        <v>#N/A</v>
      </c>
      <c r="W784" s="33" t="e">
        <f>IF(AND(VLOOKUP(I784,Measures!B:I,8,FALSE)="Y",U784="PASS"),'Point Values'!$B$3,0)</f>
        <v>#N/A</v>
      </c>
      <c r="X784" s="33" t="e">
        <f>IF(AND(SUM(V784:W784)=0,U784="PASS"),'Point Values'!$B$4,0)</f>
        <v>#N/A</v>
      </c>
      <c r="Y784" s="33" t="e">
        <f>IF(AND(SUM(V784:X784)=0,P784="GT",O784&gt;VLOOKUP(I784,'IIS Wide Rates'!G:I,3,FALSE)),'Point Values'!$B$5,IF(AND(SUM(V784:X784)=0,P784="LT",O784&lt;VLOOKUP(I784,'IIS Wide Rates'!G:I,3,FALSE)),'Point Values'!$B$5,0))</f>
        <v>#N/A</v>
      </c>
      <c r="Z784" s="33" t="e">
        <f t="shared" si="114"/>
        <v>#N/A</v>
      </c>
    </row>
    <row r="785" spans="9:26" x14ac:dyDescent="0.25">
      <c r="I785" s="33" t="e">
        <f>VLOOKUP(LEFT(J785,7),Measures!K:L,2,FALSE)</f>
        <v>#N/A</v>
      </c>
      <c r="J785" s="33">
        <f t="shared" si="115"/>
        <v>0</v>
      </c>
      <c r="K785" s="33">
        <f t="shared" si="116"/>
        <v>0</v>
      </c>
      <c r="L785" s="33" t="e">
        <f>VLOOKUP(K785,'EHR-Patient Count'!K:M,2,FALSE)</f>
        <v>#N/A</v>
      </c>
      <c r="M785" s="33" t="e">
        <f>VLOOKUP(K785,'EHR-Patient Count'!K:M,3,FALSE)</f>
        <v>#N/A</v>
      </c>
      <c r="N785" s="33">
        <f t="shared" si="117"/>
        <v>0</v>
      </c>
      <c r="O785" s="37" t="e">
        <f t="shared" si="118"/>
        <v>#DIV/0!</v>
      </c>
      <c r="P785" s="33" t="e">
        <f>VLOOKUP(LEFT(J785,7),Measures!K:V,12,FALSE)</f>
        <v>#N/A</v>
      </c>
      <c r="Q785" s="33" t="e">
        <f>VLOOKUP(LEFT(J785,7),Measures!K:W,13,FALSE)</f>
        <v>#N/A</v>
      </c>
      <c r="R785" s="33" t="e">
        <f t="shared" si="110"/>
        <v>#N/A</v>
      </c>
      <c r="S785" s="33" t="e">
        <f t="shared" si="111"/>
        <v>#N/A</v>
      </c>
      <c r="T785" s="33" t="e">
        <f t="shared" si="112"/>
        <v>#N/A</v>
      </c>
      <c r="U785" s="33" t="e">
        <f t="shared" si="113"/>
        <v>#N/A</v>
      </c>
      <c r="V785" s="33" t="e">
        <f>IF(AND(VLOOKUP(I785,Measures!B:I,7,FALSE)="Y",U785="PASS"),'Point Values'!$B$2,0)</f>
        <v>#N/A</v>
      </c>
      <c r="W785" s="33" t="e">
        <f>IF(AND(VLOOKUP(I785,Measures!B:I,8,FALSE)="Y",U785="PASS"),'Point Values'!$B$3,0)</f>
        <v>#N/A</v>
      </c>
      <c r="X785" s="33" t="e">
        <f>IF(AND(SUM(V785:W785)=0,U785="PASS"),'Point Values'!$B$4,0)</f>
        <v>#N/A</v>
      </c>
      <c r="Y785" s="33" t="e">
        <f>IF(AND(SUM(V785:X785)=0,P785="GT",O785&gt;VLOOKUP(I785,'IIS Wide Rates'!G:I,3,FALSE)),'Point Values'!$B$5,IF(AND(SUM(V785:X785)=0,P785="LT",O785&lt;VLOOKUP(I785,'IIS Wide Rates'!G:I,3,FALSE)),'Point Values'!$B$5,0))</f>
        <v>#N/A</v>
      </c>
      <c r="Z785" s="33" t="e">
        <f t="shared" si="114"/>
        <v>#N/A</v>
      </c>
    </row>
    <row r="786" spans="9:26" x14ac:dyDescent="0.25">
      <c r="I786" s="33" t="e">
        <f>VLOOKUP(LEFT(J786,7),Measures!K:L,2,FALSE)</f>
        <v>#N/A</v>
      </c>
      <c r="J786" s="33">
        <f t="shared" si="115"/>
        <v>0</v>
      </c>
      <c r="K786" s="33">
        <f t="shared" si="116"/>
        <v>0</v>
      </c>
      <c r="L786" s="33" t="e">
        <f>VLOOKUP(K786,'EHR-Patient Count'!K:M,2,FALSE)</f>
        <v>#N/A</v>
      </c>
      <c r="M786" s="33" t="e">
        <f>VLOOKUP(K786,'EHR-Patient Count'!K:M,3,FALSE)</f>
        <v>#N/A</v>
      </c>
      <c r="N786" s="33">
        <f t="shared" si="117"/>
        <v>0</v>
      </c>
      <c r="O786" s="37" t="e">
        <f t="shared" si="118"/>
        <v>#DIV/0!</v>
      </c>
      <c r="P786" s="33" t="e">
        <f>VLOOKUP(LEFT(J786,7),Measures!K:V,12,FALSE)</f>
        <v>#N/A</v>
      </c>
      <c r="Q786" s="33" t="e">
        <f>VLOOKUP(LEFT(J786,7),Measures!K:W,13,FALSE)</f>
        <v>#N/A</v>
      </c>
      <c r="R786" s="33" t="e">
        <f t="shared" si="110"/>
        <v>#N/A</v>
      </c>
      <c r="S786" s="33" t="e">
        <f t="shared" si="111"/>
        <v>#N/A</v>
      </c>
      <c r="T786" s="33" t="e">
        <f t="shared" si="112"/>
        <v>#N/A</v>
      </c>
      <c r="U786" s="33" t="e">
        <f t="shared" si="113"/>
        <v>#N/A</v>
      </c>
      <c r="V786" s="33" t="e">
        <f>IF(AND(VLOOKUP(I786,Measures!B:I,7,FALSE)="Y",U786="PASS"),'Point Values'!$B$2,0)</f>
        <v>#N/A</v>
      </c>
      <c r="W786" s="33" t="e">
        <f>IF(AND(VLOOKUP(I786,Measures!B:I,8,FALSE)="Y",U786="PASS"),'Point Values'!$B$3,0)</f>
        <v>#N/A</v>
      </c>
      <c r="X786" s="33" t="e">
        <f>IF(AND(SUM(V786:W786)=0,U786="PASS"),'Point Values'!$B$4,0)</f>
        <v>#N/A</v>
      </c>
      <c r="Y786" s="33" t="e">
        <f>IF(AND(SUM(V786:X786)=0,P786="GT",O786&gt;VLOOKUP(I786,'IIS Wide Rates'!G:I,3,FALSE)),'Point Values'!$B$5,IF(AND(SUM(V786:X786)=0,P786="LT",O786&lt;VLOOKUP(I786,'IIS Wide Rates'!G:I,3,FALSE)),'Point Values'!$B$5,0))</f>
        <v>#N/A</v>
      </c>
      <c r="Z786" s="33" t="e">
        <f t="shared" si="114"/>
        <v>#N/A</v>
      </c>
    </row>
    <row r="787" spans="9:26" x14ac:dyDescent="0.25">
      <c r="I787" s="33" t="e">
        <f>VLOOKUP(LEFT(J787,7),Measures!K:L,2,FALSE)</f>
        <v>#N/A</v>
      </c>
      <c r="J787" s="33">
        <f t="shared" si="115"/>
        <v>0</v>
      </c>
      <c r="K787" s="33">
        <f t="shared" si="116"/>
        <v>0</v>
      </c>
      <c r="L787" s="33" t="e">
        <f>VLOOKUP(K787,'EHR-Patient Count'!K:M,2,FALSE)</f>
        <v>#N/A</v>
      </c>
      <c r="M787" s="33" t="e">
        <f>VLOOKUP(K787,'EHR-Patient Count'!K:M,3,FALSE)</f>
        <v>#N/A</v>
      </c>
      <c r="N787" s="33">
        <f t="shared" si="117"/>
        <v>0</v>
      </c>
      <c r="O787" s="37" t="e">
        <f t="shared" si="118"/>
        <v>#DIV/0!</v>
      </c>
      <c r="P787" s="33" t="e">
        <f>VLOOKUP(LEFT(J787,7),Measures!K:V,12,FALSE)</f>
        <v>#N/A</v>
      </c>
      <c r="Q787" s="33" t="e">
        <f>VLOOKUP(LEFT(J787,7),Measures!K:W,13,FALSE)</f>
        <v>#N/A</v>
      </c>
      <c r="R787" s="33" t="e">
        <f t="shared" si="110"/>
        <v>#N/A</v>
      </c>
      <c r="S787" s="33" t="e">
        <f t="shared" si="111"/>
        <v>#N/A</v>
      </c>
      <c r="T787" s="33" t="e">
        <f t="shared" si="112"/>
        <v>#N/A</v>
      </c>
      <c r="U787" s="33" t="e">
        <f t="shared" si="113"/>
        <v>#N/A</v>
      </c>
      <c r="V787" s="33" t="e">
        <f>IF(AND(VLOOKUP(I787,Measures!B:I,7,FALSE)="Y",U787="PASS"),'Point Values'!$B$2,0)</f>
        <v>#N/A</v>
      </c>
      <c r="W787" s="33" t="e">
        <f>IF(AND(VLOOKUP(I787,Measures!B:I,8,FALSE)="Y",U787="PASS"),'Point Values'!$B$3,0)</f>
        <v>#N/A</v>
      </c>
      <c r="X787" s="33" t="e">
        <f>IF(AND(SUM(V787:W787)=0,U787="PASS"),'Point Values'!$B$4,0)</f>
        <v>#N/A</v>
      </c>
      <c r="Y787" s="33" t="e">
        <f>IF(AND(SUM(V787:X787)=0,P787="GT",O787&gt;VLOOKUP(I787,'IIS Wide Rates'!G:I,3,FALSE)),'Point Values'!$B$5,IF(AND(SUM(V787:X787)=0,P787="LT",O787&lt;VLOOKUP(I787,'IIS Wide Rates'!G:I,3,FALSE)),'Point Values'!$B$5,0))</f>
        <v>#N/A</v>
      </c>
      <c r="Z787" s="33" t="e">
        <f t="shared" si="114"/>
        <v>#N/A</v>
      </c>
    </row>
    <row r="788" spans="9:26" x14ac:dyDescent="0.25">
      <c r="I788" s="33" t="e">
        <f>VLOOKUP(LEFT(J788,7),Measures!K:L,2,FALSE)</f>
        <v>#N/A</v>
      </c>
      <c r="J788" s="33">
        <f t="shared" si="115"/>
        <v>0</v>
      </c>
      <c r="K788" s="33">
        <f t="shared" si="116"/>
        <v>0</v>
      </c>
      <c r="L788" s="33" t="e">
        <f>VLOOKUP(K788,'EHR-Patient Count'!K:M,2,FALSE)</f>
        <v>#N/A</v>
      </c>
      <c r="M788" s="33" t="e">
        <f>VLOOKUP(K788,'EHR-Patient Count'!K:M,3,FALSE)</f>
        <v>#N/A</v>
      </c>
      <c r="N788" s="33">
        <f t="shared" si="117"/>
        <v>0</v>
      </c>
      <c r="O788" s="37" t="e">
        <f t="shared" si="118"/>
        <v>#DIV/0!</v>
      </c>
      <c r="P788" s="33" t="e">
        <f>VLOOKUP(LEFT(J788,7),Measures!K:V,12,FALSE)</f>
        <v>#N/A</v>
      </c>
      <c r="Q788" s="33" t="e">
        <f>VLOOKUP(LEFT(J788,7),Measures!K:W,13,FALSE)</f>
        <v>#N/A</v>
      </c>
      <c r="R788" s="33" t="e">
        <f t="shared" si="110"/>
        <v>#N/A</v>
      </c>
      <c r="S788" s="33" t="e">
        <f t="shared" si="111"/>
        <v>#N/A</v>
      </c>
      <c r="T788" s="33" t="e">
        <f t="shared" si="112"/>
        <v>#N/A</v>
      </c>
      <c r="U788" s="33" t="e">
        <f t="shared" si="113"/>
        <v>#N/A</v>
      </c>
      <c r="V788" s="33" t="e">
        <f>IF(AND(VLOOKUP(I788,Measures!B:I,7,FALSE)="Y",U788="PASS"),'Point Values'!$B$2,0)</f>
        <v>#N/A</v>
      </c>
      <c r="W788" s="33" t="e">
        <f>IF(AND(VLOOKUP(I788,Measures!B:I,8,FALSE)="Y",U788="PASS"),'Point Values'!$B$3,0)</f>
        <v>#N/A</v>
      </c>
      <c r="X788" s="33" t="e">
        <f>IF(AND(SUM(V788:W788)=0,U788="PASS"),'Point Values'!$B$4,0)</f>
        <v>#N/A</v>
      </c>
      <c r="Y788" s="33" t="e">
        <f>IF(AND(SUM(V788:X788)=0,P788="GT",O788&gt;VLOOKUP(I788,'IIS Wide Rates'!G:I,3,FALSE)),'Point Values'!$B$5,IF(AND(SUM(V788:X788)=0,P788="LT",O788&lt;VLOOKUP(I788,'IIS Wide Rates'!G:I,3,FALSE)),'Point Values'!$B$5,0))</f>
        <v>#N/A</v>
      </c>
      <c r="Z788" s="33" t="e">
        <f t="shared" si="114"/>
        <v>#N/A</v>
      </c>
    </row>
    <row r="789" spans="9:26" x14ac:dyDescent="0.25">
      <c r="I789" s="33" t="e">
        <f>VLOOKUP(LEFT(J789,7),Measures!K:L,2,FALSE)</f>
        <v>#N/A</v>
      </c>
      <c r="J789" s="33">
        <f t="shared" si="115"/>
        <v>0</v>
      </c>
      <c r="K789" s="33">
        <f t="shared" si="116"/>
        <v>0</v>
      </c>
      <c r="L789" s="33" t="e">
        <f>VLOOKUP(K789,'EHR-Patient Count'!K:M,2,FALSE)</f>
        <v>#N/A</v>
      </c>
      <c r="M789" s="33" t="e">
        <f>VLOOKUP(K789,'EHR-Patient Count'!K:M,3,FALSE)</f>
        <v>#N/A</v>
      </c>
      <c r="N789" s="33">
        <f t="shared" si="117"/>
        <v>0</v>
      </c>
      <c r="O789" s="37" t="e">
        <f t="shared" si="118"/>
        <v>#DIV/0!</v>
      </c>
      <c r="P789" s="33" t="e">
        <f>VLOOKUP(LEFT(J789,7),Measures!K:V,12,FALSE)</f>
        <v>#N/A</v>
      </c>
      <c r="Q789" s="33" t="e">
        <f>VLOOKUP(LEFT(J789,7),Measures!K:W,13,FALSE)</f>
        <v>#N/A</v>
      </c>
      <c r="R789" s="33" t="e">
        <f t="shared" si="110"/>
        <v>#N/A</v>
      </c>
      <c r="S789" s="33" t="e">
        <f t="shared" si="111"/>
        <v>#N/A</v>
      </c>
      <c r="T789" s="33" t="e">
        <f t="shared" si="112"/>
        <v>#N/A</v>
      </c>
      <c r="U789" s="33" t="e">
        <f t="shared" si="113"/>
        <v>#N/A</v>
      </c>
      <c r="V789" s="33" t="e">
        <f>IF(AND(VLOOKUP(I789,Measures!B:I,7,FALSE)="Y",U789="PASS"),'Point Values'!$B$2,0)</f>
        <v>#N/A</v>
      </c>
      <c r="W789" s="33" t="e">
        <f>IF(AND(VLOOKUP(I789,Measures!B:I,8,FALSE)="Y",U789="PASS"),'Point Values'!$B$3,0)</f>
        <v>#N/A</v>
      </c>
      <c r="X789" s="33" t="e">
        <f>IF(AND(SUM(V789:W789)=0,U789="PASS"),'Point Values'!$B$4,0)</f>
        <v>#N/A</v>
      </c>
      <c r="Y789" s="33" t="e">
        <f>IF(AND(SUM(V789:X789)=0,P789="GT",O789&gt;VLOOKUP(I789,'IIS Wide Rates'!G:I,3,FALSE)),'Point Values'!$B$5,IF(AND(SUM(V789:X789)=0,P789="LT",O789&lt;VLOOKUP(I789,'IIS Wide Rates'!G:I,3,FALSE)),'Point Values'!$B$5,0))</f>
        <v>#N/A</v>
      </c>
      <c r="Z789" s="33" t="e">
        <f t="shared" si="114"/>
        <v>#N/A</v>
      </c>
    </row>
    <row r="790" spans="9:26" x14ac:dyDescent="0.25">
      <c r="I790" s="33" t="e">
        <f>VLOOKUP(LEFT(J790,7),Measures!K:L,2,FALSE)</f>
        <v>#N/A</v>
      </c>
      <c r="J790" s="33">
        <f t="shared" si="115"/>
        <v>0</v>
      </c>
      <c r="K790" s="33">
        <f t="shared" si="116"/>
        <v>0</v>
      </c>
      <c r="L790" s="33" t="e">
        <f>VLOOKUP(K790,'EHR-Patient Count'!K:M,2,FALSE)</f>
        <v>#N/A</v>
      </c>
      <c r="M790" s="33" t="e">
        <f>VLOOKUP(K790,'EHR-Patient Count'!K:M,3,FALSE)</f>
        <v>#N/A</v>
      </c>
      <c r="N790" s="33">
        <f t="shared" si="117"/>
        <v>0</v>
      </c>
      <c r="O790" s="37" t="e">
        <f t="shared" si="118"/>
        <v>#DIV/0!</v>
      </c>
      <c r="P790" s="33" t="e">
        <f>VLOOKUP(LEFT(J790,7),Measures!K:V,12,FALSE)</f>
        <v>#N/A</v>
      </c>
      <c r="Q790" s="33" t="e">
        <f>VLOOKUP(LEFT(J790,7),Measures!K:W,13,FALSE)</f>
        <v>#N/A</v>
      </c>
      <c r="R790" s="33" t="e">
        <f t="shared" si="110"/>
        <v>#N/A</v>
      </c>
      <c r="S790" s="33" t="e">
        <f t="shared" si="111"/>
        <v>#N/A</v>
      </c>
      <c r="T790" s="33" t="e">
        <f t="shared" si="112"/>
        <v>#N/A</v>
      </c>
      <c r="U790" s="33" t="e">
        <f t="shared" si="113"/>
        <v>#N/A</v>
      </c>
      <c r="V790" s="33" t="e">
        <f>IF(AND(VLOOKUP(I790,Measures!B:I,7,FALSE)="Y",U790="PASS"),'Point Values'!$B$2,0)</f>
        <v>#N/A</v>
      </c>
      <c r="W790" s="33" t="e">
        <f>IF(AND(VLOOKUP(I790,Measures!B:I,8,FALSE)="Y",U790="PASS"),'Point Values'!$B$3,0)</f>
        <v>#N/A</v>
      </c>
      <c r="X790" s="33" t="e">
        <f>IF(AND(SUM(V790:W790)=0,U790="PASS"),'Point Values'!$B$4,0)</f>
        <v>#N/A</v>
      </c>
      <c r="Y790" s="33" t="e">
        <f>IF(AND(SUM(V790:X790)=0,P790="GT",O790&gt;VLOOKUP(I790,'IIS Wide Rates'!G:I,3,FALSE)),'Point Values'!$B$5,IF(AND(SUM(V790:X790)=0,P790="LT",O790&lt;VLOOKUP(I790,'IIS Wide Rates'!G:I,3,FALSE)),'Point Values'!$B$5,0))</f>
        <v>#N/A</v>
      </c>
      <c r="Z790" s="33" t="e">
        <f t="shared" si="114"/>
        <v>#N/A</v>
      </c>
    </row>
    <row r="791" spans="9:26" x14ac:dyDescent="0.25">
      <c r="I791" s="33" t="e">
        <f>VLOOKUP(LEFT(J791,7),Measures!K:L,2,FALSE)</f>
        <v>#N/A</v>
      </c>
      <c r="J791" s="33">
        <f t="shared" si="115"/>
        <v>0</v>
      </c>
      <c r="K791" s="33">
        <f t="shared" si="116"/>
        <v>0</v>
      </c>
      <c r="L791" s="33" t="e">
        <f>VLOOKUP(K791,'EHR-Patient Count'!K:M,2,FALSE)</f>
        <v>#N/A</v>
      </c>
      <c r="M791" s="33" t="e">
        <f>VLOOKUP(K791,'EHR-Patient Count'!K:M,3,FALSE)</f>
        <v>#N/A</v>
      </c>
      <c r="N791" s="33">
        <f t="shared" si="117"/>
        <v>0</v>
      </c>
      <c r="O791" s="37" t="e">
        <f t="shared" si="118"/>
        <v>#DIV/0!</v>
      </c>
      <c r="P791" s="33" t="e">
        <f>VLOOKUP(LEFT(J791,7),Measures!K:V,12,FALSE)</f>
        <v>#N/A</v>
      </c>
      <c r="Q791" s="33" t="e">
        <f>VLOOKUP(LEFT(J791,7),Measures!K:W,13,FALSE)</f>
        <v>#N/A</v>
      </c>
      <c r="R791" s="33" t="e">
        <f t="shared" si="110"/>
        <v>#N/A</v>
      </c>
      <c r="S791" s="33" t="e">
        <f t="shared" si="111"/>
        <v>#N/A</v>
      </c>
      <c r="T791" s="33" t="e">
        <f t="shared" si="112"/>
        <v>#N/A</v>
      </c>
      <c r="U791" s="33" t="e">
        <f t="shared" si="113"/>
        <v>#N/A</v>
      </c>
      <c r="V791" s="33" t="e">
        <f>IF(AND(VLOOKUP(I791,Measures!B:I,7,FALSE)="Y",U791="PASS"),'Point Values'!$B$2,0)</f>
        <v>#N/A</v>
      </c>
      <c r="W791" s="33" t="e">
        <f>IF(AND(VLOOKUP(I791,Measures!B:I,8,FALSE)="Y",U791="PASS"),'Point Values'!$B$3,0)</f>
        <v>#N/A</v>
      </c>
      <c r="X791" s="33" t="e">
        <f>IF(AND(SUM(V791:W791)=0,U791="PASS"),'Point Values'!$B$4,0)</f>
        <v>#N/A</v>
      </c>
      <c r="Y791" s="33" t="e">
        <f>IF(AND(SUM(V791:X791)=0,P791="GT",O791&gt;VLOOKUP(I791,'IIS Wide Rates'!G:I,3,FALSE)),'Point Values'!$B$5,IF(AND(SUM(V791:X791)=0,P791="LT",O791&lt;VLOOKUP(I791,'IIS Wide Rates'!G:I,3,FALSE)),'Point Values'!$B$5,0))</f>
        <v>#N/A</v>
      </c>
      <c r="Z791" s="33" t="e">
        <f t="shared" si="114"/>
        <v>#N/A</v>
      </c>
    </row>
    <row r="792" spans="9:26" x14ac:dyDescent="0.25">
      <c r="I792" s="33" t="e">
        <f>VLOOKUP(LEFT(J792,7),Measures!K:L,2,FALSE)</f>
        <v>#N/A</v>
      </c>
      <c r="J792" s="33">
        <f t="shared" si="115"/>
        <v>0</v>
      </c>
      <c r="K792" s="33">
        <f t="shared" si="116"/>
        <v>0</v>
      </c>
      <c r="L792" s="33" t="e">
        <f>VLOOKUP(K792,'EHR-Patient Count'!K:M,2,FALSE)</f>
        <v>#N/A</v>
      </c>
      <c r="M792" s="33" t="e">
        <f>VLOOKUP(K792,'EHR-Patient Count'!K:M,3,FALSE)</f>
        <v>#N/A</v>
      </c>
      <c r="N792" s="33">
        <f t="shared" si="117"/>
        <v>0</v>
      </c>
      <c r="O792" s="37" t="e">
        <f t="shared" si="118"/>
        <v>#DIV/0!</v>
      </c>
      <c r="P792" s="33" t="e">
        <f>VLOOKUP(LEFT(J792,7),Measures!K:V,12,FALSE)</f>
        <v>#N/A</v>
      </c>
      <c r="Q792" s="33" t="e">
        <f>VLOOKUP(LEFT(J792,7),Measures!K:W,13,FALSE)</f>
        <v>#N/A</v>
      </c>
      <c r="R792" s="33" t="e">
        <f t="shared" si="110"/>
        <v>#N/A</v>
      </c>
      <c r="S792" s="33" t="e">
        <f t="shared" si="111"/>
        <v>#N/A</v>
      </c>
      <c r="T792" s="33" t="e">
        <f t="shared" si="112"/>
        <v>#N/A</v>
      </c>
      <c r="U792" s="33" t="e">
        <f t="shared" si="113"/>
        <v>#N/A</v>
      </c>
      <c r="V792" s="33" t="e">
        <f>IF(AND(VLOOKUP(I792,Measures!B:I,7,FALSE)="Y",U792="PASS"),'Point Values'!$B$2,0)</f>
        <v>#N/A</v>
      </c>
      <c r="W792" s="33" t="e">
        <f>IF(AND(VLOOKUP(I792,Measures!B:I,8,FALSE)="Y",U792="PASS"),'Point Values'!$B$3,0)</f>
        <v>#N/A</v>
      </c>
      <c r="X792" s="33" t="e">
        <f>IF(AND(SUM(V792:W792)=0,U792="PASS"),'Point Values'!$B$4,0)</f>
        <v>#N/A</v>
      </c>
      <c r="Y792" s="33" t="e">
        <f>IF(AND(SUM(V792:X792)=0,P792="GT",O792&gt;VLOOKUP(I792,'IIS Wide Rates'!G:I,3,FALSE)),'Point Values'!$B$5,IF(AND(SUM(V792:X792)=0,P792="LT",O792&lt;VLOOKUP(I792,'IIS Wide Rates'!G:I,3,FALSE)),'Point Values'!$B$5,0))</f>
        <v>#N/A</v>
      </c>
      <c r="Z792" s="33" t="e">
        <f t="shared" si="114"/>
        <v>#N/A</v>
      </c>
    </row>
    <row r="793" spans="9:26" x14ac:dyDescent="0.25">
      <c r="I793" s="33" t="e">
        <f>VLOOKUP(LEFT(J793,7),Measures!K:L,2,FALSE)</f>
        <v>#N/A</v>
      </c>
      <c r="J793" s="33">
        <f t="shared" si="115"/>
        <v>0</v>
      </c>
      <c r="K793" s="33">
        <f t="shared" si="116"/>
        <v>0</v>
      </c>
      <c r="L793" s="33" t="e">
        <f>VLOOKUP(K793,'EHR-Patient Count'!K:M,2,FALSE)</f>
        <v>#N/A</v>
      </c>
      <c r="M793" s="33" t="e">
        <f>VLOOKUP(K793,'EHR-Patient Count'!K:M,3,FALSE)</f>
        <v>#N/A</v>
      </c>
      <c r="N793" s="33">
        <f t="shared" si="117"/>
        <v>0</v>
      </c>
      <c r="O793" s="37" t="e">
        <f t="shared" si="118"/>
        <v>#DIV/0!</v>
      </c>
      <c r="P793" s="33" t="e">
        <f>VLOOKUP(LEFT(J793,7),Measures!K:V,12,FALSE)</f>
        <v>#N/A</v>
      </c>
      <c r="Q793" s="33" t="e">
        <f>VLOOKUP(LEFT(J793,7),Measures!K:W,13,FALSE)</f>
        <v>#N/A</v>
      </c>
      <c r="R793" s="33" t="e">
        <f t="shared" si="110"/>
        <v>#N/A</v>
      </c>
      <c r="S793" s="33" t="e">
        <f t="shared" si="111"/>
        <v>#N/A</v>
      </c>
      <c r="T793" s="33" t="e">
        <f t="shared" si="112"/>
        <v>#N/A</v>
      </c>
      <c r="U793" s="33" t="e">
        <f t="shared" si="113"/>
        <v>#N/A</v>
      </c>
      <c r="V793" s="33" t="e">
        <f>IF(AND(VLOOKUP(I793,Measures!B:I,7,FALSE)="Y",U793="PASS"),'Point Values'!$B$2,0)</f>
        <v>#N/A</v>
      </c>
      <c r="W793" s="33" t="e">
        <f>IF(AND(VLOOKUP(I793,Measures!B:I,8,FALSE)="Y",U793="PASS"),'Point Values'!$B$3,0)</f>
        <v>#N/A</v>
      </c>
      <c r="X793" s="33" t="e">
        <f>IF(AND(SUM(V793:W793)=0,U793="PASS"),'Point Values'!$B$4,0)</f>
        <v>#N/A</v>
      </c>
      <c r="Y793" s="33" t="e">
        <f>IF(AND(SUM(V793:X793)=0,P793="GT",O793&gt;VLOOKUP(I793,'IIS Wide Rates'!G:I,3,FALSE)),'Point Values'!$B$5,IF(AND(SUM(V793:X793)=0,P793="LT",O793&lt;VLOOKUP(I793,'IIS Wide Rates'!G:I,3,FALSE)),'Point Values'!$B$5,0))</f>
        <v>#N/A</v>
      </c>
      <c r="Z793" s="33" t="e">
        <f t="shared" si="114"/>
        <v>#N/A</v>
      </c>
    </row>
    <row r="794" spans="9:26" x14ac:dyDescent="0.25">
      <c r="I794" s="33" t="e">
        <f>VLOOKUP(LEFT(J794,7),Measures!K:L,2,FALSE)</f>
        <v>#N/A</v>
      </c>
      <c r="J794" s="33">
        <f t="shared" si="115"/>
        <v>0</v>
      </c>
      <c r="K794" s="33">
        <f t="shared" si="116"/>
        <v>0</v>
      </c>
      <c r="L794" s="33" t="e">
        <f>VLOOKUP(K794,'EHR-Patient Count'!K:M,2,FALSE)</f>
        <v>#N/A</v>
      </c>
      <c r="M794" s="33" t="e">
        <f>VLOOKUP(K794,'EHR-Patient Count'!K:M,3,FALSE)</f>
        <v>#N/A</v>
      </c>
      <c r="N794" s="33">
        <f t="shared" si="117"/>
        <v>0</v>
      </c>
      <c r="O794" s="37" t="e">
        <f t="shared" si="118"/>
        <v>#DIV/0!</v>
      </c>
      <c r="P794" s="33" t="e">
        <f>VLOOKUP(LEFT(J794,7),Measures!K:V,12,FALSE)</f>
        <v>#N/A</v>
      </c>
      <c r="Q794" s="33" t="e">
        <f>VLOOKUP(LEFT(J794,7),Measures!K:W,13,FALSE)</f>
        <v>#N/A</v>
      </c>
      <c r="R794" s="33" t="e">
        <f t="shared" si="110"/>
        <v>#N/A</v>
      </c>
      <c r="S794" s="33" t="e">
        <f t="shared" si="111"/>
        <v>#N/A</v>
      </c>
      <c r="T794" s="33" t="e">
        <f t="shared" si="112"/>
        <v>#N/A</v>
      </c>
      <c r="U794" s="33" t="e">
        <f t="shared" si="113"/>
        <v>#N/A</v>
      </c>
      <c r="V794" s="33" t="e">
        <f>IF(AND(VLOOKUP(I794,Measures!B:I,7,FALSE)="Y",U794="PASS"),'Point Values'!$B$2,0)</f>
        <v>#N/A</v>
      </c>
      <c r="W794" s="33" t="e">
        <f>IF(AND(VLOOKUP(I794,Measures!B:I,8,FALSE)="Y",U794="PASS"),'Point Values'!$B$3,0)</f>
        <v>#N/A</v>
      </c>
      <c r="X794" s="33" t="e">
        <f>IF(AND(SUM(V794:W794)=0,U794="PASS"),'Point Values'!$B$4,0)</f>
        <v>#N/A</v>
      </c>
      <c r="Y794" s="33" t="e">
        <f>IF(AND(SUM(V794:X794)=0,P794="GT",O794&gt;VLOOKUP(I794,'IIS Wide Rates'!G:I,3,FALSE)),'Point Values'!$B$5,IF(AND(SUM(V794:X794)=0,P794="LT",O794&lt;VLOOKUP(I794,'IIS Wide Rates'!G:I,3,FALSE)),'Point Values'!$B$5,0))</f>
        <v>#N/A</v>
      </c>
      <c r="Z794" s="33" t="e">
        <f t="shared" si="114"/>
        <v>#N/A</v>
      </c>
    </row>
    <row r="795" spans="9:26" x14ac:dyDescent="0.25">
      <c r="I795" s="33" t="e">
        <f>VLOOKUP(LEFT(J795,7),Measures!K:L,2,FALSE)</f>
        <v>#N/A</v>
      </c>
      <c r="J795" s="33">
        <f t="shared" si="115"/>
        <v>0</v>
      </c>
      <c r="K795" s="33">
        <f t="shared" si="116"/>
        <v>0</v>
      </c>
      <c r="L795" s="33" t="e">
        <f>VLOOKUP(K795,'EHR-Patient Count'!K:M,2,FALSE)</f>
        <v>#N/A</v>
      </c>
      <c r="M795" s="33" t="e">
        <f>VLOOKUP(K795,'EHR-Patient Count'!K:M,3,FALSE)</f>
        <v>#N/A</v>
      </c>
      <c r="N795" s="33">
        <f t="shared" si="117"/>
        <v>0</v>
      </c>
      <c r="O795" s="37" t="e">
        <f t="shared" si="118"/>
        <v>#DIV/0!</v>
      </c>
      <c r="P795" s="33" t="e">
        <f>VLOOKUP(LEFT(J795,7),Measures!K:V,12,FALSE)</f>
        <v>#N/A</v>
      </c>
      <c r="Q795" s="33" t="e">
        <f>VLOOKUP(LEFT(J795,7),Measures!K:W,13,FALSE)</f>
        <v>#N/A</v>
      </c>
      <c r="R795" s="33" t="e">
        <f t="shared" si="110"/>
        <v>#N/A</v>
      </c>
      <c r="S795" s="33" t="e">
        <f t="shared" si="111"/>
        <v>#N/A</v>
      </c>
      <c r="T795" s="33" t="e">
        <f t="shared" si="112"/>
        <v>#N/A</v>
      </c>
      <c r="U795" s="33" t="e">
        <f t="shared" si="113"/>
        <v>#N/A</v>
      </c>
      <c r="V795" s="33" t="e">
        <f>IF(AND(VLOOKUP(I795,Measures!B:I,7,FALSE)="Y",U795="PASS"),'Point Values'!$B$2,0)</f>
        <v>#N/A</v>
      </c>
      <c r="W795" s="33" t="e">
        <f>IF(AND(VLOOKUP(I795,Measures!B:I,8,FALSE)="Y",U795="PASS"),'Point Values'!$B$3,0)</f>
        <v>#N/A</v>
      </c>
      <c r="X795" s="33" t="e">
        <f>IF(AND(SUM(V795:W795)=0,U795="PASS"),'Point Values'!$B$4,0)</f>
        <v>#N/A</v>
      </c>
      <c r="Y795" s="33" t="e">
        <f>IF(AND(SUM(V795:X795)=0,P795="GT",O795&gt;VLOOKUP(I795,'IIS Wide Rates'!G:I,3,FALSE)),'Point Values'!$B$5,IF(AND(SUM(V795:X795)=0,P795="LT",O795&lt;VLOOKUP(I795,'IIS Wide Rates'!G:I,3,FALSE)),'Point Values'!$B$5,0))</f>
        <v>#N/A</v>
      </c>
      <c r="Z795" s="33" t="e">
        <f t="shared" si="114"/>
        <v>#N/A</v>
      </c>
    </row>
    <row r="796" spans="9:26" x14ac:dyDescent="0.25">
      <c r="I796" s="33" t="e">
        <f>VLOOKUP(LEFT(J796,7),Measures!K:L,2,FALSE)</f>
        <v>#N/A</v>
      </c>
      <c r="J796" s="33">
        <f t="shared" si="115"/>
        <v>0</v>
      </c>
      <c r="K796" s="33">
        <f t="shared" si="116"/>
        <v>0</v>
      </c>
      <c r="L796" s="33" t="e">
        <f>VLOOKUP(K796,'EHR-Patient Count'!K:M,2,FALSE)</f>
        <v>#N/A</v>
      </c>
      <c r="M796" s="33" t="e">
        <f>VLOOKUP(K796,'EHR-Patient Count'!K:M,3,FALSE)</f>
        <v>#N/A</v>
      </c>
      <c r="N796" s="33">
        <f t="shared" si="117"/>
        <v>0</v>
      </c>
      <c r="O796" s="37" t="e">
        <f t="shared" si="118"/>
        <v>#DIV/0!</v>
      </c>
      <c r="P796" s="33" t="e">
        <f>VLOOKUP(LEFT(J796,7),Measures!K:V,12,FALSE)</f>
        <v>#N/A</v>
      </c>
      <c r="Q796" s="33" t="e">
        <f>VLOOKUP(LEFT(J796,7),Measures!K:W,13,FALSE)</f>
        <v>#N/A</v>
      </c>
      <c r="R796" s="33" t="e">
        <f t="shared" si="110"/>
        <v>#N/A</v>
      </c>
      <c r="S796" s="33" t="e">
        <f t="shared" si="111"/>
        <v>#N/A</v>
      </c>
      <c r="T796" s="33" t="e">
        <f t="shared" si="112"/>
        <v>#N/A</v>
      </c>
      <c r="U796" s="33" t="e">
        <f t="shared" si="113"/>
        <v>#N/A</v>
      </c>
      <c r="V796" s="33" t="e">
        <f>IF(AND(VLOOKUP(I796,Measures!B:I,7,FALSE)="Y",U796="PASS"),'Point Values'!$B$2,0)</f>
        <v>#N/A</v>
      </c>
      <c r="W796" s="33" t="e">
        <f>IF(AND(VLOOKUP(I796,Measures!B:I,8,FALSE)="Y",U796="PASS"),'Point Values'!$B$3,0)</f>
        <v>#N/A</v>
      </c>
      <c r="X796" s="33" t="e">
        <f>IF(AND(SUM(V796:W796)=0,U796="PASS"),'Point Values'!$B$4,0)</f>
        <v>#N/A</v>
      </c>
      <c r="Y796" s="33" t="e">
        <f>IF(AND(SUM(V796:X796)=0,P796="GT",O796&gt;VLOOKUP(I796,'IIS Wide Rates'!G:I,3,FALSE)),'Point Values'!$B$5,IF(AND(SUM(V796:X796)=0,P796="LT",O796&lt;VLOOKUP(I796,'IIS Wide Rates'!G:I,3,FALSE)),'Point Values'!$B$5,0))</f>
        <v>#N/A</v>
      </c>
      <c r="Z796" s="33" t="e">
        <f t="shared" si="114"/>
        <v>#N/A</v>
      </c>
    </row>
    <row r="797" spans="9:26" x14ac:dyDescent="0.25">
      <c r="I797" s="33" t="e">
        <f>VLOOKUP(LEFT(J797,7),Measures!K:L,2,FALSE)</f>
        <v>#N/A</v>
      </c>
      <c r="J797" s="33">
        <f t="shared" si="115"/>
        <v>0</v>
      </c>
      <c r="K797" s="33">
        <f t="shared" si="116"/>
        <v>0</v>
      </c>
      <c r="L797" s="33" t="e">
        <f>VLOOKUP(K797,'EHR-Patient Count'!K:M,2,FALSE)</f>
        <v>#N/A</v>
      </c>
      <c r="M797" s="33" t="e">
        <f>VLOOKUP(K797,'EHR-Patient Count'!K:M,3,FALSE)</f>
        <v>#N/A</v>
      </c>
      <c r="N797" s="33">
        <f t="shared" si="117"/>
        <v>0</v>
      </c>
      <c r="O797" s="37" t="e">
        <f t="shared" si="118"/>
        <v>#DIV/0!</v>
      </c>
      <c r="P797" s="33" t="e">
        <f>VLOOKUP(LEFT(J797,7),Measures!K:V,12,FALSE)</f>
        <v>#N/A</v>
      </c>
      <c r="Q797" s="33" t="e">
        <f>VLOOKUP(LEFT(J797,7),Measures!K:W,13,FALSE)</f>
        <v>#N/A</v>
      </c>
      <c r="R797" s="33" t="e">
        <f t="shared" si="110"/>
        <v>#N/A</v>
      </c>
      <c r="S797" s="33" t="e">
        <f t="shared" si="111"/>
        <v>#N/A</v>
      </c>
      <c r="T797" s="33" t="e">
        <f t="shared" si="112"/>
        <v>#N/A</v>
      </c>
      <c r="U797" s="33" t="e">
        <f t="shared" si="113"/>
        <v>#N/A</v>
      </c>
      <c r="V797" s="33" t="e">
        <f>IF(AND(VLOOKUP(I797,Measures!B:I,7,FALSE)="Y",U797="PASS"),'Point Values'!$B$2,0)</f>
        <v>#N/A</v>
      </c>
      <c r="W797" s="33" t="e">
        <f>IF(AND(VLOOKUP(I797,Measures!B:I,8,FALSE)="Y",U797="PASS"),'Point Values'!$B$3,0)</f>
        <v>#N/A</v>
      </c>
      <c r="X797" s="33" t="e">
        <f>IF(AND(SUM(V797:W797)=0,U797="PASS"),'Point Values'!$B$4,0)</f>
        <v>#N/A</v>
      </c>
      <c r="Y797" s="33" t="e">
        <f>IF(AND(SUM(V797:X797)=0,P797="GT",O797&gt;VLOOKUP(I797,'IIS Wide Rates'!G:I,3,FALSE)),'Point Values'!$B$5,IF(AND(SUM(V797:X797)=0,P797="LT",O797&lt;VLOOKUP(I797,'IIS Wide Rates'!G:I,3,FALSE)),'Point Values'!$B$5,0))</f>
        <v>#N/A</v>
      </c>
      <c r="Z797" s="33" t="e">
        <f t="shared" si="114"/>
        <v>#N/A</v>
      </c>
    </row>
    <row r="798" spans="9:26" x14ac:dyDescent="0.25">
      <c r="I798" s="33" t="e">
        <f>VLOOKUP(LEFT(J798,7),Measures!K:L,2,FALSE)</f>
        <v>#N/A</v>
      </c>
      <c r="J798" s="33">
        <f t="shared" si="115"/>
        <v>0</v>
      </c>
      <c r="K798" s="33">
        <f t="shared" si="116"/>
        <v>0</v>
      </c>
      <c r="L798" s="33" t="e">
        <f>VLOOKUP(K798,'EHR-Patient Count'!K:M,2,FALSE)</f>
        <v>#N/A</v>
      </c>
      <c r="M798" s="33" t="e">
        <f>VLOOKUP(K798,'EHR-Patient Count'!K:M,3,FALSE)</f>
        <v>#N/A</v>
      </c>
      <c r="N798" s="33">
        <f t="shared" si="117"/>
        <v>0</v>
      </c>
      <c r="O798" s="37" t="e">
        <f t="shared" si="118"/>
        <v>#DIV/0!</v>
      </c>
      <c r="P798" s="33" t="e">
        <f>VLOOKUP(LEFT(J798,7),Measures!K:V,12,FALSE)</f>
        <v>#N/A</v>
      </c>
      <c r="Q798" s="33" t="e">
        <f>VLOOKUP(LEFT(J798,7),Measures!K:W,13,FALSE)</f>
        <v>#N/A</v>
      </c>
      <c r="R798" s="33" t="e">
        <f t="shared" si="110"/>
        <v>#N/A</v>
      </c>
      <c r="S798" s="33" t="e">
        <f t="shared" si="111"/>
        <v>#N/A</v>
      </c>
      <c r="T798" s="33" t="e">
        <f t="shared" si="112"/>
        <v>#N/A</v>
      </c>
      <c r="U798" s="33" t="e">
        <f t="shared" si="113"/>
        <v>#N/A</v>
      </c>
      <c r="V798" s="33" t="e">
        <f>IF(AND(VLOOKUP(I798,Measures!B:I,7,FALSE)="Y",U798="PASS"),'Point Values'!$B$2,0)</f>
        <v>#N/A</v>
      </c>
      <c r="W798" s="33" t="e">
        <f>IF(AND(VLOOKUP(I798,Measures!B:I,8,FALSE)="Y",U798="PASS"),'Point Values'!$B$3,0)</f>
        <v>#N/A</v>
      </c>
      <c r="X798" s="33" t="e">
        <f>IF(AND(SUM(V798:W798)=0,U798="PASS"),'Point Values'!$B$4,0)</f>
        <v>#N/A</v>
      </c>
      <c r="Y798" s="33" t="e">
        <f>IF(AND(SUM(V798:X798)=0,P798="GT",O798&gt;VLOOKUP(I798,'IIS Wide Rates'!G:I,3,FALSE)),'Point Values'!$B$5,IF(AND(SUM(V798:X798)=0,P798="LT",O798&lt;VLOOKUP(I798,'IIS Wide Rates'!G:I,3,FALSE)),'Point Values'!$B$5,0))</f>
        <v>#N/A</v>
      </c>
      <c r="Z798" s="33" t="e">
        <f t="shared" si="114"/>
        <v>#N/A</v>
      </c>
    </row>
    <row r="799" spans="9:26" x14ac:dyDescent="0.25">
      <c r="I799" s="33" t="e">
        <f>VLOOKUP(LEFT(J799,7),Measures!K:L,2,FALSE)</f>
        <v>#N/A</v>
      </c>
      <c r="J799" s="33">
        <f t="shared" si="115"/>
        <v>0</v>
      </c>
      <c r="K799" s="33">
        <f t="shared" si="116"/>
        <v>0</v>
      </c>
      <c r="L799" s="33" t="e">
        <f>VLOOKUP(K799,'EHR-Patient Count'!K:M,2,FALSE)</f>
        <v>#N/A</v>
      </c>
      <c r="M799" s="33" t="e">
        <f>VLOOKUP(K799,'EHR-Patient Count'!K:M,3,FALSE)</f>
        <v>#N/A</v>
      </c>
      <c r="N799" s="33">
        <f t="shared" si="117"/>
        <v>0</v>
      </c>
      <c r="O799" s="37" t="e">
        <f t="shared" si="118"/>
        <v>#DIV/0!</v>
      </c>
      <c r="P799" s="33" t="e">
        <f>VLOOKUP(LEFT(J799,7),Measures!K:V,12,FALSE)</f>
        <v>#N/A</v>
      </c>
      <c r="Q799" s="33" t="e">
        <f>VLOOKUP(LEFT(J799,7),Measures!K:W,13,FALSE)</f>
        <v>#N/A</v>
      </c>
      <c r="R799" s="33" t="e">
        <f t="shared" si="110"/>
        <v>#N/A</v>
      </c>
      <c r="S799" s="33" t="e">
        <f t="shared" si="111"/>
        <v>#N/A</v>
      </c>
      <c r="T799" s="33" t="e">
        <f t="shared" si="112"/>
        <v>#N/A</v>
      </c>
      <c r="U799" s="33" t="e">
        <f t="shared" si="113"/>
        <v>#N/A</v>
      </c>
      <c r="V799" s="33" t="e">
        <f>IF(AND(VLOOKUP(I799,Measures!B:I,7,FALSE)="Y",U799="PASS"),'Point Values'!$B$2,0)</f>
        <v>#N/A</v>
      </c>
      <c r="W799" s="33" t="e">
        <f>IF(AND(VLOOKUP(I799,Measures!B:I,8,FALSE)="Y",U799="PASS"),'Point Values'!$B$3,0)</f>
        <v>#N/A</v>
      </c>
      <c r="X799" s="33" t="e">
        <f>IF(AND(SUM(V799:W799)=0,U799="PASS"),'Point Values'!$B$4,0)</f>
        <v>#N/A</v>
      </c>
      <c r="Y799" s="33" t="e">
        <f>IF(AND(SUM(V799:X799)=0,P799="GT",O799&gt;VLOOKUP(I799,'IIS Wide Rates'!G:I,3,FALSE)),'Point Values'!$B$5,IF(AND(SUM(V799:X799)=0,P799="LT",O799&lt;VLOOKUP(I799,'IIS Wide Rates'!G:I,3,FALSE)),'Point Values'!$B$5,0))</f>
        <v>#N/A</v>
      </c>
      <c r="Z799" s="33" t="e">
        <f t="shared" si="114"/>
        <v>#N/A</v>
      </c>
    </row>
    <row r="800" spans="9:26" x14ac:dyDescent="0.25">
      <c r="I800" s="33" t="e">
        <f>VLOOKUP(LEFT(J800,7),Measures!K:L,2,FALSE)</f>
        <v>#N/A</v>
      </c>
      <c r="J800" s="33">
        <f t="shared" si="115"/>
        <v>0</v>
      </c>
      <c r="K800" s="33">
        <f t="shared" si="116"/>
        <v>0</v>
      </c>
      <c r="L800" s="33" t="e">
        <f>VLOOKUP(K800,'EHR-Patient Count'!K:M,2,FALSE)</f>
        <v>#N/A</v>
      </c>
      <c r="M800" s="33" t="e">
        <f>VLOOKUP(K800,'EHR-Patient Count'!K:M,3,FALSE)</f>
        <v>#N/A</v>
      </c>
      <c r="N800" s="33">
        <f t="shared" si="117"/>
        <v>0</v>
      </c>
      <c r="O800" s="37" t="e">
        <f t="shared" si="118"/>
        <v>#DIV/0!</v>
      </c>
      <c r="P800" s="33" t="e">
        <f>VLOOKUP(LEFT(J800,7),Measures!K:V,12,FALSE)</f>
        <v>#N/A</v>
      </c>
      <c r="Q800" s="33" t="e">
        <f>VLOOKUP(LEFT(J800,7),Measures!K:W,13,FALSE)</f>
        <v>#N/A</v>
      </c>
      <c r="R800" s="33" t="e">
        <f t="shared" si="110"/>
        <v>#N/A</v>
      </c>
      <c r="S800" s="33" t="e">
        <f t="shared" si="111"/>
        <v>#N/A</v>
      </c>
      <c r="T800" s="33" t="e">
        <f t="shared" si="112"/>
        <v>#N/A</v>
      </c>
      <c r="U800" s="33" t="e">
        <f t="shared" si="113"/>
        <v>#N/A</v>
      </c>
      <c r="V800" s="33" t="e">
        <f>IF(AND(VLOOKUP(I800,Measures!B:I,7,FALSE)="Y",U800="PASS"),'Point Values'!$B$2,0)</f>
        <v>#N/A</v>
      </c>
      <c r="W800" s="33" t="e">
        <f>IF(AND(VLOOKUP(I800,Measures!B:I,8,FALSE)="Y",U800="PASS"),'Point Values'!$B$3,0)</f>
        <v>#N/A</v>
      </c>
      <c r="X800" s="33" t="e">
        <f>IF(AND(SUM(V800:W800)=0,U800="PASS"),'Point Values'!$B$4,0)</f>
        <v>#N/A</v>
      </c>
      <c r="Y800" s="33" t="e">
        <f>IF(AND(SUM(V800:X800)=0,P800="GT",O800&gt;VLOOKUP(I800,'IIS Wide Rates'!G:I,3,FALSE)),'Point Values'!$B$5,IF(AND(SUM(V800:X800)=0,P800="LT",O800&lt;VLOOKUP(I800,'IIS Wide Rates'!G:I,3,FALSE)),'Point Values'!$B$5,0))</f>
        <v>#N/A</v>
      </c>
      <c r="Z800" s="33" t="e">
        <f t="shared" si="114"/>
        <v>#N/A</v>
      </c>
    </row>
    <row r="801" spans="9:26" x14ac:dyDescent="0.25">
      <c r="I801" s="33" t="e">
        <f>VLOOKUP(LEFT(J801,7),Measures!K:L,2,FALSE)</f>
        <v>#N/A</v>
      </c>
      <c r="J801" s="33">
        <f t="shared" si="115"/>
        <v>0</v>
      </c>
      <c r="K801" s="33">
        <f t="shared" si="116"/>
        <v>0</v>
      </c>
      <c r="L801" s="33" t="e">
        <f>VLOOKUP(K801,'EHR-Patient Count'!K:M,2,FALSE)</f>
        <v>#N/A</v>
      </c>
      <c r="M801" s="33" t="e">
        <f>VLOOKUP(K801,'EHR-Patient Count'!K:M,3,FALSE)</f>
        <v>#N/A</v>
      </c>
      <c r="N801" s="33">
        <f t="shared" si="117"/>
        <v>0</v>
      </c>
      <c r="O801" s="37" t="e">
        <f t="shared" si="118"/>
        <v>#DIV/0!</v>
      </c>
      <c r="P801" s="33" t="e">
        <f>VLOOKUP(LEFT(J801,7),Measures!K:V,12,FALSE)</f>
        <v>#N/A</v>
      </c>
      <c r="Q801" s="33" t="e">
        <f>VLOOKUP(LEFT(J801,7),Measures!K:W,13,FALSE)</f>
        <v>#N/A</v>
      </c>
      <c r="R801" s="33" t="e">
        <f t="shared" si="110"/>
        <v>#N/A</v>
      </c>
      <c r="S801" s="33" t="e">
        <f t="shared" si="111"/>
        <v>#N/A</v>
      </c>
      <c r="T801" s="33" t="e">
        <f t="shared" si="112"/>
        <v>#N/A</v>
      </c>
      <c r="U801" s="33" t="e">
        <f t="shared" si="113"/>
        <v>#N/A</v>
      </c>
      <c r="V801" s="33" t="e">
        <f>IF(AND(VLOOKUP(I801,Measures!B:I,7,FALSE)="Y",U801="PASS"),'Point Values'!$B$2,0)</f>
        <v>#N/A</v>
      </c>
      <c r="W801" s="33" t="e">
        <f>IF(AND(VLOOKUP(I801,Measures!B:I,8,FALSE)="Y",U801="PASS"),'Point Values'!$B$3,0)</f>
        <v>#N/A</v>
      </c>
      <c r="X801" s="33" t="e">
        <f>IF(AND(SUM(V801:W801)=0,U801="PASS"),'Point Values'!$B$4,0)</f>
        <v>#N/A</v>
      </c>
      <c r="Y801" s="33" t="e">
        <f>IF(AND(SUM(V801:X801)=0,P801="GT",O801&gt;VLOOKUP(I801,'IIS Wide Rates'!G:I,3,FALSE)),'Point Values'!$B$5,IF(AND(SUM(V801:X801)=0,P801="LT",O801&lt;VLOOKUP(I801,'IIS Wide Rates'!G:I,3,FALSE)),'Point Values'!$B$5,0))</f>
        <v>#N/A</v>
      </c>
      <c r="Z801" s="33" t="e">
        <f t="shared" si="114"/>
        <v>#N/A</v>
      </c>
    </row>
    <row r="802" spans="9:26" x14ac:dyDescent="0.25">
      <c r="I802" s="33" t="e">
        <f>VLOOKUP(LEFT(J802,7),Measures!K:L,2,FALSE)</f>
        <v>#N/A</v>
      </c>
      <c r="J802" s="33">
        <f t="shared" si="115"/>
        <v>0</v>
      </c>
      <c r="K802" s="33">
        <f t="shared" si="116"/>
        <v>0</v>
      </c>
      <c r="L802" s="33" t="e">
        <f>VLOOKUP(K802,'EHR-Patient Count'!K:M,2,FALSE)</f>
        <v>#N/A</v>
      </c>
      <c r="M802" s="33" t="e">
        <f>VLOOKUP(K802,'EHR-Patient Count'!K:M,3,FALSE)</f>
        <v>#N/A</v>
      </c>
      <c r="N802" s="33">
        <f t="shared" si="117"/>
        <v>0</v>
      </c>
      <c r="O802" s="37" t="e">
        <f t="shared" si="118"/>
        <v>#DIV/0!</v>
      </c>
      <c r="P802" s="33" t="e">
        <f>VLOOKUP(LEFT(J802,7),Measures!K:V,12,FALSE)</f>
        <v>#N/A</v>
      </c>
      <c r="Q802" s="33" t="e">
        <f>VLOOKUP(LEFT(J802,7),Measures!K:W,13,FALSE)</f>
        <v>#N/A</v>
      </c>
      <c r="R802" s="33" t="e">
        <f t="shared" ref="R802:R817" si="119">IF(AND(P802="GT",O802&gt;1*Q802),"PASS")</f>
        <v>#N/A</v>
      </c>
      <c r="S802" s="33" t="e">
        <f t="shared" ref="S802:S817" si="120">IF(AND(P802="LT",O802&lt;1*Q802),"PASS")</f>
        <v>#N/A</v>
      </c>
      <c r="T802" s="33" t="e">
        <f t="shared" ref="T802:T817" si="121">IF(Q802="NA","NA")</f>
        <v>#N/A</v>
      </c>
      <c r="U802" s="33" t="e">
        <f t="shared" ref="U802:U817" si="122">IF(Q802="NA","NA",IF(AND(P802="GT",O802&gt;1*Q802),"PASS",IF(AND(P802="LT",O802&lt;1*Q802),"PASS","FAIL")))</f>
        <v>#N/A</v>
      </c>
      <c r="V802" s="33" t="e">
        <f>IF(AND(VLOOKUP(I802,Measures!B:I,7,FALSE)="Y",U802="PASS"),'Point Values'!$B$2,0)</f>
        <v>#N/A</v>
      </c>
      <c r="W802" s="33" t="e">
        <f>IF(AND(VLOOKUP(I802,Measures!B:I,8,FALSE)="Y",U802="PASS"),'Point Values'!$B$3,0)</f>
        <v>#N/A</v>
      </c>
      <c r="X802" s="33" t="e">
        <f>IF(AND(SUM(V802:W802)=0,U802="PASS"),'Point Values'!$B$4,0)</f>
        <v>#N/A</v>
      </c>
      <c r="Y802" s="33" t="e">
        <f>IF(AND(SUM(V802:X802)=0,P802="GT",O802&gt;VLOOKUP(I802,'IIS Wide Rates'!G:I,3,FALSE)),'Point Values'!$B$5,IF(AND(SUM(V802:X802)=0,P802="LT",O802&lt;VLOOKUP(I802,'IIS Wide Rates'!G:I,3,FALSE)),'Point Values'!$B$5,0))</f>
        <v>#N/A</v>
      </c>
      <c r="Z802" s="33" t="e">
        <f t="shared" ref="Z802:Z817" si="123">SUM(V802:Y802)</f>
        <v>#N/A</v>
      </c>
    </row>
    <row r="803" spans="9:26" x14ac:dyDescent="0.25">
      <c r="I803" s="33" t="e">
        <f>VLOOKUP(LEFT(J803,7),Measures!K:L,2,FALSE)</f>
        <v>#N/A</v>
      </c>
      <c r="J803" s="33">
        <f t="shared" si="115"/>
        <v>0</v>
      </c>
      <c r="K803" s="33">
        <f t="shared" si="116"/>
        <v>0</v>
      </c>
      <c r="L803" s="33" t="e">
        <f>VLOOKUP(K803,'EHR-Patient Count'!K:M,2,FALSE)</f>
        <v>#N/A</v>
      </c>
      <c r="M803" s="33" t="e">
        <f>VLOOKUP(K803,'EHR-Patient Count'!K:M,3,FALSE)</f>
        <v>#N/A</v>
      </c>
      <c r="N803" s="33">
        <f t="shared" si="117"/>
        <v>0</v>
      </c>
      <c r="O803" s="37" t="e">
        <f t="shared" si="118"/>
        <v>#DIV/0!</v>
      </c>
      <c r="P803" s="33" t="e">
        <f>VLOOKUP(LEFT(J803,7),Measures!K:V,12,FALSE)</f>
        <v>#N/A</v>
      </c>
      <c r="Q803" s="33" t="e">
        <f>VLOOKUP(LEFT(J803,7),Measures!K:W,13,FALSE)</f>
        <v>#N/A</v>
      </c>
      <c r="R803" s="33" t="e">
        <f t="shared" si="119"/>
        <v>#N/A</v>
      </c>
      <c r="S803" s="33" t="e">
        <f t="shared" si="120"/>
        <v>#N/A</v>
      </c>
      <c r="T803" s="33" t="e">
        <f t="shared" si="121"/>
        <v>#N/A</v>
      </c>
      <c r="U803" s="33" t="e">
        <f t="shared" si="122"/>
        <v>#N/A</v>
      </c>
      <c r="V803" s="33" t="e">
        <f>IF(AND(VLOOKUP(I803,Measures!B:I,7,FALSE)="Y",U803="PASS"),'Point Values'!$B$2,0)</f>
        <v>#N/A</v>
      </c>
      <c r="W803" s="33" t="e">
        <f>IF(AND(VLOOKUP(I803,Measures!B:I,8,FALSE)="Y",U803="PASS"),'Point Values'!$B$3,0)</f>
        <v>#N/A</v>
      </c>
      <c r="X803" s="33" t="e">
        <f>IF(AND(SUM(V803:W803)=0,U803="PASS"),'Point Values'!$B$4,0)</f>
        <v>#N/A</v>
      </c>
      <c r="Y803" s="33" t="e">
        <f>IF(AND(SUM(V803:X803)=0,P803="GT",O803&gt;VLOOKUP(I803,'IIS Wide Rates'!G:I,3,FALSE)),'Point Values'!$B$5,IF(AND(SUM(V803:X803)=0,P803="LT",O803&lt;VLOOKUP(I803,'IIS Wide Rates'!G:I,3,FALSE)),'Point Values'!$B$5,0))</f>
        <v>#N/A</v>
      </c>
      <c r="Z803" s="33" t="e">
        <f t="shared" si="123"/>
        <v>#N/A</v>
      </c>
    </row>
    <row r="804" spans="9:26" x14ac:dyDescent="0.25">
      <c r="I804" s="33" t="e">
        <f>VLOOKUP(LEFT(J804,7),Measures!K:L,2,FALSE)</f>
        <v>#N/A</v>
      </c>
      <c r="J804" s="33">
        <f t="shared" si="115"/>
        <v>0</v>
      </c>
      <c r="K804" s="33">
        <f t="shared" si="116"/>
        <v>0</v>
      </c>
      <c r="L804" s="33" t="e">
        <f>VLOOKUP(K804,'EHR-Patient Count'!K:M,2,FALSE)</f>
        <v>#N/A</v>
      </c>
      <c r="M804" s="33" t="e">
        <f>VLOOKUP(K804,'EHR-Patient Count'!K:M,3,FALSE)</f>
        <v>#N/A</v>
      </c>
      <c r="N804" s="33">
        <f t="shared" si="117"/>
        <v>0</v>
      </c>
      <c r="O804" s="37" t="e">
        <f t="shared" si="118"/>
        <v>#DIV/0!</v>
      </c>
      <c r="P804" s="33" t="e">
        <f>VLOOKUP(LEFT(J804,7),Measures!K:V,12,FALSE)</f>
        <v>#N/A</v>
      </c>
      <c r="Q804" s="33" t="e">
        <f>VLOOKUP(LEFT(J804,7),Measures!K:W,13,FALSE)</f>
        <v>#N/A</v>
      </c>
      <c r="R804" s="33" t="e">
        <f t="shared" si="119"/>
        <v>#N/A</v>
      </c>
      <c r="S804" s="33" t="e">
        <f t="shared" si="120"/>
        <v>#N/A</v>
      </c>
      <c r="T804" s="33" t="e">
        <f t="shared" si="121"/>
        <v>#N/A</v>
      </c>
      <c r="U804" s="33" t="e">
        <f t="shared" si="122"/>
        <v>#N/A</v>
      </c>
      <c r="V804" s="33" t="e">
        <f>IF(AND(VLOOKUP(I804,Measures!B:I,7,FALSE)="Y",U804="PASS"),'Point Values'!$B$2,0)</f>
        <v>#N/A</v>
      </c>
      <c r="W804" s="33" t="e">
        <f>IF(AND(VLOOKUP(I804,Measures!B:I,8,FALSE)="Y",U804="PASS"),'Point Values'!$B$3,0)</f>
        <v>#N/A</v>
      </c>
      <c r="X804" s="33" t="e">
        <f>IF(AND(SUM(V804:W804)=0,U804="PASS"),'Point Values'!$B$4,0)</f>
        <v>#N/A</v>
      </c>
      <c r="Y804" s="33" t="e">
        <f>IF(AND(SUM(V804:X804)=0,P804="GT",O804&gt;VLOOKUP(I804,'IIS Wide Rates'!G:I,3,FALSE)),'Point Values'!$B$5,IF(AND(SUM(V804:X804)=0,P804="LT",O804&lt;VLOOKUP(I804,'IIS Wide Rates'!G:I,3,FALSE)),'Point Values'!$B$5,0))</f>
        <v>#N/A</v>
      </c>
      <c r="Z804" s="33" t="e">
        <f t="shared" si="123"/>
        <v>#N/A</v>
      </c>
    </row>
    <row r="805" spans="9:26" x14ac:dyDescent="0.25">
      <c r="I805" s="33" t="e">
        <f>VLOOKUP(LEFT(J805,7),Measures!K:L,2,FALSE)</f>
        <v>#N/A</v>
      </c>
      <c r="J805" s="33">
        <f t="shared" si="115"/>
        <v>0</v>
      </c>
      <c r="K805" s="33">
        <f t="shared" si="116"/>
        <v>0</v>
      </c>
      <c r="L805" s="33" t="e">
        <f>VLOOKUP(K805,'EHR-Patient Count'!K:M,2,FALSE)</f>
        <v>#N/A</v>
      </c>
      <c r="M805" s="33" t="e">
        <f>VLOOKUP(K805,'EHR-Patient Count'!K:M,3,FALSE)</f>
        <v>#N/A</v>
      </c>
      <c r="N805" s="33">
        <f t="shared" si="117"/>
        <v>0</v>
      </c>
      <c r="O805" s="37" t="e">
        <f t="shared" si="118"/>
        <v>#DIV/0!</v>
      </c>
      <c r="P805" s="33" t="e">
        <f>VLOOKUP(LEFT(J805,7),Measures!K:V,12,FALSE)</f>
        <v>#N/A</v>
      </c>
      <c r="Q805" s="33" t="e">
        <f>VLOOKUP(LEFT(J805,7),Measures!K:W,13,FALSE)</f>
        <v>#N/A</v>
      </c>
      <c r="R805" s="33" t="e">
        <f t="shared" si="119"/>
        <v>#N/A</v>
      </c>
      <c r="S805" s="33" t="e">
        <f t="shared" si="120"/>
        <v>#N/A</v>
      </c>
      <c r="T805" s="33" t="e">
        <f t="shared" si="121"/>
        <v>#N/A</v>
      </c>
      <c r="U805" s="33" t="e">
        <f t="shared" si="122"/>
        <v>#N/A</v>
      </c>
      <c r="V805" s="33" t="e">
        <f>IF(AND(VLOOKUP(I805,Measures!B:I,7,FALSE)="Y",U805="PASS"),'Point Values'!$B$2,0)</f>
        <v>#N/A</v>
      </c>
      <c r="W805" s="33" t="e">
        <f>IF(AND(VLOOKUP(I805,Measures!B:I,8,FALSE)="Y",U805="PASS"),'Point Values'!$B$3,0)</f>
        <v>#N/A</v>
      </c>
      <c r="X805" s="33" t="e">
        <f>IF(AND(SUM(V805:W805)=0,U805="PASS"),'Point Values'!$B$4,0)</f>
        <v>#N/A</v>
      </c>
      <c r="Y805" s="33" t="e">
        <f>IF(AND(SUM(V805:X805)=0,P805="GT",O805&gt;VLOOKUP(I805,'IIS Wide Rates'!G:I,3,FALSE)),'Point Values'!$B$5,IF(AND(SUM(V805:X805)=0,P805="LT",O805&lt;VLOOKUP(I805,'IIS Wide Rates'!G:I,3,FALSE)),'Point Values'!$B$5,0))</f>
        <v>#N/A</v>
      </c>
      <c r="Z805" s="33" t="e">
        <f t="shared" si="123"/>
        <v>#N/A</v>
      </c>
    </row>
    <row r="806" spans="9:26" x14ac:dyDescent="0.25">
      <c r="I806" s="33" t="e">
        <f>VLOOKUP(LEFT(J806,7),Measures!K:L,2,FALSE)</f>
        <v>#N/A</v>
      </c>
      <c r="J806" s="33">
        <f t="shared" si="115"/>
        <v>0</v>
      </c>
      <c r="K806" s="33">
        <f t="shared" si="116"/>
        <v>0</v>
      </c>
      <c r="L806" s="33" t="e">
        <f>VLOOKUP(K806,'EHR-Patient Count'!K:M,2,FALSE)</f>
        <v>#N/A</v>
      </c>
      <c r="M806" s="33" t="e">
        <f>VLOOKUP(K806,'EHR-Patient Count'!K:M,3,FALSE)</f>
        <v>#N/A</v>
      </c>
      <c r="N806" s="33">
        <f t="shared" si="117"/>
        <v>0</v>
      </c>
      <c r="O806" s="37" t="e">
        <f t="shared" si="118"/>
        <v>#DIV/0!</v>
      </c>
      <c r="P806" s="33" t="e">
        <f>VLOOKUP(LEFT(J806,7),Measures!K:V,12,FALSE)</f>
        <v>#N/A</v>
      </c>
      <c r="Q806" s="33" t="e">
        <f>VLOOKUP(LEFT(J806,7),Measures!K:W,13,FALSE)</f>
        <v>#N/A</v>
      </c>
      <c r="R806" s="33" t="e">
        <f t="shared" si="119"/>
        <v>#N/A</v>
      </c>
      <c r="S806" s="33" t="e">
        <f t="shared" si="120"/>
        <v>#N/A</v>
      </c>
      <c r="T806" s="33" t="e">
        <f t="shared" si="121"/>
        <v>#N/A</v>
      </c>
      <c r="U806" s="33" t="e">
        <f t="shared" si="122"/>
        <v>#N/A</v>
      </c>
      <c r="V806" s="33" t="e">
        <f>IF(AND(VLOOKUP(I806,Measures!B:I,7,FALSE)="Y",U806="PASS"),'Point Values'!$B$2,0)</f>
        <v>#N/A</v>
      </c>
      <c r="W806" s="33" t="e">
        <f>IF(AND(VLOOKUP(I806,Measures!B:I,8,FALSE)="Y",U806="PASS"),'Point Values'!$B$3,0)</f>
        <v>#N/A</v>
      </c>
      <c r="X806" s="33" t="e">
        <f>IF(AND(SUM(V806:W806)=0,U806="PASS"),'Point Values'!$B$4,0)</f>
        <v>#N/A</v>
      </c>
      <c r="Y806" s="33" t="e">
        <f>IF(AND(SUM(V806:X806)=0,P806="GT",O806&gt;VLOOKUP(I806,'IIS Wide Rates'!G:I,3,FALSE)),'Point Values'!$B$5,IF(AND(SUM(V806:X806)=0,P806="LT",O806&lt;VLOOKUP(I806,'IIS Wide Rates'!G:I,3,FALSE)),'Point Values'!$B$5,0))</f>
        <v>#N/A</v>
      </c>
      <c r="Z806" s="33" t="e">
        <f t="shared" si="123"/>
        <v>#N/A</v>
      </c>
    </row>
    <row r="807" spans="9:26" x14ac:dyDescent="0.25">
      <c r="I807" s="33" t="e">
        <f>VLOOKUP(LEFT(J807,7),Measures!K:L,2,FALSE)</f>
        <v>#N/A</v>
      </c>
      <c r="J807" s="33">
        <f t="shared" si="115"/>
        <v>0</v>
      </c>
      <c r="K807" s="33">
        <f t="shared" si="116"/>
        <v>0</v>
      </c>
      <c r="L807" s="33" t="e">
        <f>VLOOKUP(K807,'EHR-Patient Count'!K:M,2,FALSE)</f>
        <v>#N/A</v>
      </c>
      <c r="M807" s="33" t="e">
        <f>VLOOKUP(K807,'EHR-Patient Count'!K:M,3,FALSE)</f>
        <v>#N/A</v>
      </c>
      <c r="N807" s="33">
        <f t="shared" si="117"/>
        <v>0</v>
      </c>
      <c r="O807" s="37" t="e">
        <f t="shared" si="118"/>
        <v>#DIV/0!</v>
      </c>
      <c r="P807" s="33" t="e">
        <f>VLOOKUP(LEFT(J807,7),Measures!K:V,12,FALSE)</f>
        <v>#N/A</v>
      </c>
      <c r="Q807" s="33" t="e">
        <f>VLOOKUP(LEFT(J807,7),Measures!K:W,13,FALSE)</f>
        <v>#N/A</v>
      </c>
      <c r="R807" s="33" t="e">
        <f t="shared" si="119"/>
        <v>#N/A</v>
      </c>
      <c r="S807" s="33" t="e">
        <f t="shared" si="120"/>
        <v>#N/A</v>
      </c>
      <c r="T807" s="33" t="e">
        <f t="shared" si="121"/>
        <v>#N/A</v>
      </c>
      <c r="U807" s="33" t="e">
        <f t="shared" si="122"/>
        <v>#N/A</v>
      </c>
      <c r="V807" s="33" t="e">
        <f>IF(AND(VLOOKUP(I807,Measures!B:I,7,FALSE)="Y",U807="PASS"),'Point Values'!$B$2,0)</f>
        <v>#N/A</v>
      </c>
      <c r="W807" s="33" t="e">
        <f>IF(AND(VLOOKUP(I807,Measures!B:I,8,FALSE)="Y",U807="PASS"),'Point Values'!$B$3,0)</f>
        <v>#N/A</v>
      </c>
      <c r="X807" s="33" t="e">
        <f>IF(AND(SUM(V807:W807)=0,U807="PASS"),'Point Values'!$B$4,0)</f>
        <v>#N/A</v>
      </c>
      <c r="Y807" s="33" t="e">
        <f>IF(AND(SUM(V807:X807)=0,P807="GT",O807&gt;VLOOKUP(I807,'IIS Wide Rates'!G:I,3,FALSE)),'Point Values'!$B$5,IF(AND(SUM(V807:X807)=0,P807="LT",O807&lt;VLOOKUP(I807,'IIS Wide Rates'!G:I,3,FALSE)),'Point Values'!$B$5,0))</f>
        <v>#N/A</v>
      </c>
      <c r="Z807" s="33" t="e">
        <f t="shared" si="123"/>
        <v>#N/A</v>
      </c>
    </row>
    <row r="808" spans="9:26" x14ac:dyDescent="0.25">
      <c r="I808" s="33" t="e">
        <f>VLOOKUP(LEFT(J808,7),Measures!K:L,2,FALSE)</f>
        <v>#N/A</v>
      </c>
      <c r="J808" s="33">
        <f t="shared" si="115"/>
        <v>0</v>
      </c>
      <c r="K808" s="33">
        <f t="shared" si="116"/>
        <v>0</v>
      </c>
      <c r="L808" s="33" t="e">
        <f>VLOOKUP(K808,'EHR-Patient Count'!K:M,2,FALSE)</f>
        <v>#N/A</v>
      </c>
      <c r="M808" s="33" t="e">
        <f>VLOOKUP(K808,'EHR-Patient Count'!K:M,3,FALSE)</f>
        <v>#N/A</v>
      </c>
      <c r="N808" s="33">
        <f t="shared" si="117"/>
        <v>0</v>
      </c>
      <c r="O808" s="37" t="e">
        <f t="shared" si="118"/>
        <v>#DIV/0!</v>
      </c>
      <c r="P808" s="33" t="e">
        <f>VLOOKUP(LEFT(J808,7),Measures!K:V,12,FALSE)</f>
        <v>#N/A</v>
      </c>
      <c r="Q808" s="33" t="e">
        <f>VLOOKUP(LEFT(J808,7),Measures!K:W,13,FALSE)</f>
        <v>#N/A</v>
      </c>
      <c r="R808" s="33" t="e">
        <f t="shared" si="119"/>
        <v>#N/A</v>
      </c>
      <c r="S808" s="33" t="e">
        <f t="shared" si="120"/>
        <v>#N/A</v>
      </c>
      <c r="T808" s="33" t="e">
        <f t="shared" si="121"/>
        <v>#N/A</v>
      </c>
      <c r="U808" s="33" t="e">
        <f t="shared" si="122"/>
        <v>#N/A</v>
      </c>
      <c r="V808" s="33" t="e">
        <f>IF(AND(VLOOKUP(I808,Measures!B:I,7,FALSE)="Y",U808="PASS"),'Point Values'!$B$2,0)</f>
        <v>#N/A</v>
      </c>
      <c r="W808" s="33" t="e">
        <f>IF(AND(VLOOKUP(I808,Measures!B:I,8,FALSE)="Y",U808="PASS"),'Point Values'!$B$3,0)</f>
        <v>#N/A</v>
      </c>
      <c r="X808" s="33" t="e">
        <f>IF(AND(SUM(V808:W808)=0,U808="PASS"),'Point Values'!$B$4,0)</f>
        <v>#N/A</v>
      </c>
      <c r="Y808" s="33" t="e">
        <f>IF(AND(SUM(V808:X808)=0,P808="GT",O808&gt;VLOOKUP(I808,'IIS Wide Rates'!G:I,3,FALSE)),'Point Values'!$B$5,IF(AND(SUM(V808:X808)=0,P808="LT",O808&lt;VLOOKUP(I808,'IIS Wide Rates'!G:I,3,FALSE)),'Point Values'!$B$5,0))</f>
        <v>#N/A</v>
      </c>
      <c r="Z808" s="33" t="e">
        <f t="shared" si="123"/>
        <v>#N/A</v>
      </c>
    </row>
    <row r="809" spans="9:26" x14ac:dyDescent="0.25">
      <c r="I809" s="33" t="e">
        <f>VLOOKUP(LEFT(J809,7),Measures!K:L,2,FALSE)</f>
        <v>#N/A</v>
      </c>
      <c r="J809" s="33">
        <f t="shared" si="115"/>
        <v>0</v>
      </c>
      <c r="K809" s="33">
        <f t="shared" si="116"/>
        <v>0</v>
      </c>
      <c r="L809" s="33" t="e">
        <f>VLOOKUP(K809,'EHR-Patient Count'!K:M,2,FALSE)</f>
        <v>#N/A</v>
      </c>
      <c r="M809" s="33" t="e">
        <f>VLOOKUP(K809,'EHR-Patient Count'!K:M,3,FALSE)</f>
        <v>#N/A</v>
      </c>
      <c r="N809" s="33">
        <f t="shared" si="117"/>
        <v>0</v>
      </c>
      <c r="O809" s="37" t="e">
        <f t="shared" si="118"/>
        <v>#DIV/0!</v>
      </c>
      <c r="P809" s="33" t="e">
        <f>VLOOKUP(LEFT(J809,7),Measures!K:V,12,FALSE)</f>
        <v>#N/A</v>
      </c>
      <c r="Q809" s="33" t="e">
        <f>VLOOKUP(LEFT(J809,7),Measures!K:W,13,FALSE)</f>
        <v>#N/A</v>
      </c>
      <c r="R809" s="33" t="e">
        <f t="shared" si="119"/>
        <v>#N/A</v>
      </c>
      <c r="S809" s="33" t="e">
        <f t="shared" si="120"/>
        <v>#N/A</v>
      </c>
      <c r="T809" s="33" t="e">
        <f t="shared" si="121"/>
        <v>#N/A</v>
      </c>
      <c r="U809" s="33" t="e">
        <f t="shared" si="122"/>
        <v>#N/A</v>
      </c>
      <c r="V809" s="33" t="e">
        <f>IF(AND(VLOOKUP(I809,Measures!B:I,7,FALSE)="Y",U809="PASS"),'Point Values'!$B$2,0)</f>
        <v>#N/A</v>
      </c>
      <c r="W809" s="33" t="e">
        <f>IF(AND(VLOOKUP(I809,Measures!B:I,8,FALSE)="Y",U809="PASS"),'Point Values'!$B$3,0)</f>
        <v>#N/A</v>
      </c>
      <c r="X809" s="33" t="e">
        <f>IF(AND(SUM(V809:W809)=0,U809="PASS"),'Point Values'!$B$4,0)</f>
        <v>#N/A</v>
      </c>
      <c r="Y809" s="33" t="e">
        <f>IF(AND(SUM(V809:X809)=0,P809="GT",O809&gt;VLOOKUP(I809,'IIS Wide Rates'!G:I,3,FALSE)),'Point Values'!$B$5,IF(AND(SUM(V809:X809)=0,P809="LT",O809&lt;VLOOKUP(I809,'IIS Wide Rates'!G:I,3,FALSE)),'Point Values'!$B$5,0))</f>
        <v>#N/A</v>
      </c>
      <c r="Z809" s="33" t="e">
        <f t="shared" si="123"/>
        <v>#N/A</v>
      </c>
    </row>
    <row r="810" spans="9:26" x14ac:dyDescent="0.25">
      <c r="I810" s="33" t="e">
        <f>VLOOKUP(LEFT(J810,7),Measures!K:L,2,FALSE)</f>
        <v>#N/A</v>
      </c>
      <c r="J810" s="33">
        <f t="shared" si="115"/>
        <v>0</v>
      </c>
      <c r="K810" s="33">
        <f t="shared" si="116"/>
        <v>0</v>
      </c>
      <c r="L810" s="33" t="e">
        <f>VLOOKUP(K810,'EHR-Patient Count'!K:M,2,FALSE)</f>
        <v>#N/A</v>
      </c>
      <c r="M810" s="33" t="e">
        <f>VLOOKUP(K810,'EHR-Patient Count'!K:M,3,FALSE)</f>
        <v>#N/A</v>
      </c>
      <c r="N810" s="33">
        <f t="shared" si="117"/>
        <v>0</v>
      </c>
      <c r="O810" s="37" t="e">
        <f t="shared" si="118"/>
        <v>#DIV/0!</v>
      </c>
      <c r="P810" s="33" t="e">
        <f>VLOOKUP(LEFT(J810,7),Measures!K:V,12,FALSE)</f>
        <v>#N/A</v>
      </c>
      <c r="Q810" s="33" t="e">
        <f>VLOOKUP(LEFT(J810,7),Measures!K:W,13,FALSE)</f>
        <v>#N/A</v>
      </c>
      <c r="R810" s="33" t="e">
        <f t="shared" si="119"/>
        <v>#N/A</v>
      </c>
      <c r="S810" s="33" t="e">
        <f t="shared" si="120"/>
        <v>#N/A</v>
      </c>
      <c r="T810" s="33" t="e">
        <f t="shared" si="121"/>
        <v>#N/A</v>
      </c>
      <c r="U810" s="33" t="e">
        <f t="shared" si="122"/>
        <v>#N/A</v>
      </c>
      <c r="V810" s="33" t="e">
        <f>IF(AND(VLOOKUP(I810,Measures!B:I,7,FALSE)="Y",U810="PASS"),'Point Values'!$B$2,0)</f>
        <v>#N/A</v>
      </c>
      <c r="W810" s="33" t="e">
        <f>IF(AND(VLOOKUP(I810,Measures!B:I,8,FALSE)="Y",U810="PASS"),'Point Values'!$B$3,0)</f>
        <v>#N/A</v>
      </c>
      <c r="X810" s="33" t="e">
        <f>IF(AND(SUM(V810:W810)=0,U810="PASS"),'Point Values'!$B$4,0)</f>
        <v>#N/A</v>
      </c>
      <c r="Y810" s="33" t="e">
        <f>IF(AND(SUM(V810:X810)=0,P810="GT",O810&gt;VLOOKUP(I810,'IIS Wide Rates'!G:I,3,FALSE)),'Point Values'!$B$5,IF(AND(SUM(V810:X810)=0,P810="LT",O810&lt;VLOOKUP(I810,'IIS Wide Rates'!G:I,3,FALSE)),'Point Values'!$B$5,0))</f>
        <v>#N/A</v>
      </c>
      <c r="Z810" s="33" t="e">
        <f t="shared" si="123"/>
        <v>#N/A</v>
      </c>
    </row>
    <row r="811" spans="9:26" x14ac:dyDescent="0.25">
      <c r="I811" s="33" t="e">
        <f>VLOOKUP(LEFT(J811,7),Measures!K:L,2,FALSE)</f>
        <v>#N/A</v>
      </c>
      <c r="J811" s="33">
        <f t="shared" si="115"/>
        <v>0</v>
      </c>
      <c r="K811" s="33">
        <f t="shared" si="116"/>
        <v>0</v>
      </c>
      <c r="L811" s="33" t="e">
        <f>VLOOKUP(K811,'EHR-Patient Count'!K:M,2,FALSE)</f>
        <v>#N/A</v>
      </c>
      <c r="M811" s="33" t="e">
        <f>VLOOKUP(K811,'EHR-Patient Count'!K:M,3,FALSE)</f>
        <v>#N/A</v>
      </c>
      <c r="N811" s="33">
        <f t="shared" si="117"/>
        <v>0</v>
      </c>
      <c r="O811" s="37" t="e">
        <f t="shared" si="118"/>
        <v>#DIV/0!</v>
      </c>
      <c r="P811" s="33" t="e">
        <f>VLOOKUP(LEFT(J811,7),Measures!K:V,12,FALSE)</f>
        <v>#N/A</v>
      </c>
      <c r="Q811" s="33" t="e">
        <f>VLOOKUP(LEFT(J811,7),Measures!K:W,13,FALSE)</f>
        <v>#N/A</v>
      </c>
      <c r="R811" s="33" t="e">
        <f t="shared" si="119"/>
        <v>#N/A</v>
      </c>
      <c r="S811" s="33" t="e">
        <f t="shared" si="120"/>
        <v>#N/A</v>
      </c>
      <c r="T811" s="33" t="e">
        <f t="shared" si="121"/>
        <v>#N/A</v>
      </c>
      <c r="U811" s="33" t="e">
        <f t="shared" si="122"/>
        <v>#N/A</v>
      </c>
      <c r="V811" s="33" t="e">
        <f>IF(AND(VLOOKUP(I811,Measures!B:I,7,FALSE)="Y",U811="PASS"),'Point Values'!$B$2,0)</f>
        <v>#N/A</v>
      </c>
      <c r="W811" s="33" t="e">
        <f>IF(AND(VLOOKUP(I811,Measures!B:I,8,FALSE)="Y",U811="PASS"),'Point Values'!$B$3,0)</f>
        <v>#N/A</v>
      </c>
      <c r="X811" s="33" t="e">
        <f>IF(AND(SUM(V811:W811)=0,U811="PASS"),'Point Values'!$B$4,0)</f>
        <v>#N/A</v>
      </c>
      <c r="Y811" s="33" t="e">
        <f>IF(AND(SUM(V811:X811)=0,P811="GT",O811&gt;VLOOKUP(I811,'IIS Wide Rates'!G:I,3,FALSE)),'Point Values'!$B$5,IF(AND(SUM(V811:X811)=0,P811="LT",O811&lt;VLOOKUP(I811,'IIS Wide Rates'!G:I,3,FALSE)),'Point Values'!$B$5,0))</f>
        <v>#N/A</v>
      </c>
      <c r="Z811" s="33" t="e">
        <f t="shared" si="123"/>
        <v>#N/A</v>
      </c>
    </row>
    <row r="812" spans="9:26" x14ac:dyDescent="0.25">
      <c r="I812" s="33" t="e">
        <f>VLOOKUP(LEFT(J812,7),Measures!K:L,2,FALSE)</f>
        <v>#N/A</v>
      </c>
      <c r="J812" s="33">
        <f t="shared" si="115"/>
        <v>0</v>
      </c>
      <c r="K812" s="33">
        <f t="shared" si="116"/>
        <v>0</v>
      </c>
      <c r="L812" s="33" t="e">
        <f>VLOOKUP(K812,'EHR-Patient Count'!K:M,2,FALSE)</f>
        <v>#N/A</v>
      </c>
      <c r="M812" s="33" t="e">
        <f>VLOOKUP(K812,'EHR-Patient Count'!K:M,3,FALSE)</f>
        <v>#N/A</v>
      </c>
      <c r="N812" s="33">
        <f t="shared" si="117"/>
        <v>0</v>
      </c>
      <c r="O812" s="37" t="e">
        <f t="shared" si="118"/>
        <v>#DIV/0!</v>
      </c>
      <c r="P812" s="33" t="e">
        <f>VLOOKUP(LEFT(J812,7),Measures!K:V,12,FALSE)</f>
        <v>#N/A</v>
      </c>
      <c r="Q812" s="33" t="e">
        <f>VLOOKUP(LEFT(J812,7),Measures!K:W,13,FALSE)</f>
        <v>#N/A</v>
      </c>
      <c r="R812" s="33" t="e">
        <f t="shared" si="119"/>
        <v>#N/A</v>
      </c>
      <c r="S812" s="33" t="e">
        <f t="shared" si="120"/>
        <v>#N/A</v>
      </c>
      <c r="T812" s="33" t="e">
        <f t="shared" si="121"/>
        <v>#N/A</v>
      </c>
      <c r="U812" s="33" t="e">
        <f t="shared" si="122"/>
        <v>#N/A</v>
      </c>
      <c r="V812" s="33" t="e">
        <f>IF(AND(VLOOKUP(I812,Measures!B:I,7,FALSE)="Y",U812="PASS"),'Point Values'!$B$2,0)</f>
        <v>#N/A</v>
      </c>
      <c r="W812" s="33" t="e">
        <f>IF(AND(VLOOKUP(I812,Measures!B:I,8,FALSE)="Y",U812="PASS"),'Point Values'!$B$3,0)</f>
        <v>#N/A</v>
      </c>
      <c r="X812" s="33" t="e">
        <f>IF(AND(SUM(V812:W812)=0,U812="PASS"),'Point Values'!$B$4,0)</f>
        <v>#N/A</v>
      </c>
      <c r="Y812" s="33" t="e">
        <f>IF(AND(SUM(V812:X812)=0,P812="GT",O812&gt;VLOOKUP(I812,'IIS Wide Rates'!G:I,3,FALSE)),'Point Values'!$B$5,IF(AND(SUM(V812:X812)=0,P812="LT",O812&lt;VLOOKUP(I812,'IIS Wide Rates'!G:I,3,FALSE)),'Point Values'!$B$5,0))</f>
        <v>#N/A</v>
      </c>
      <c r="Z812" s="33" t="e">
        <f t="shared" si="123"/>
        <v>#N/A</v>
      </c>
    </row>
    <row r="813" spans="9:26" x14ac:dyDescent="0.25">
      <c r="I813" s="33" t="e">
        <f>VLOOKUP(LEFT(J813,7),Measures!K:L,2,FALSE)</f>
        <v>#N/A</v>
      </c>
      <c r="J813" s="33">
        <f t="shared" si="115"/>
        <v>0</v>
      </c>
      <c r="K813" s="33">
        <f t="shared" si="116"/>
        <v>0</v>
      </c>
      <c r="L813" s="33" t="e">
        <f>VLOOKUP(K813,'EHR-Patient Count'!K:M,2,FALSE)</f>
        <v>#N/A</v>
      </c>
      <c r="M813" s="33" t="e">
        <f>VLOOKUP(K813,'EHR-Patient Count'!K:M,3,FALSE)</f>
        <v>#N/A</v>
      </c>
      <c r="N813" s="33">
        <f t="shared" si="117"/>
        <v>0</v>
      </c>
      <c r="O813" s="37" t="e">
        <f t="shared" si="118"/>
        <v>#DIV/0!</v>
      </c>
      <c r="P813" s="33" t="e">
        <f>VLOOKUP(LEFT(J813,7),Measures!K:V,12,FALSE)</f>
        <v>#N/A</v>
      </c>
      <c r="Q813" s="33" t="e">
        <f>VLOOKUP(LEFT(J813,7),Measures!K:W,13,FALSE)</f>
        <v>#N/A</v>
      </c>
      <c r="R813" s="33" t="e">
        <f t="shared" si="119"/>
        <v>#N/A</v>
      </c>
      <c r="S813" s="33" t="e">
        <f t="shared" si="120"/>
        <v>#N/A</v>
      </c>
      <c r="T813" s="33" t="e">
        <f t="shared" si="121"/>
        <v>#N/A</v>
      </c>
      <c r="U813" s="33" t="e">
        <f t="shared" si="122"/>
        <v>#N/A</v>
      </c>
      <c r="V813" s="33" t="e">
        <f>IF(AND(VLOOKUP(I813,Measures!B:I,7,FALSE)="Y",U813="PASS"),'Point Values'!$B$2,0)</f>
        <v>#N/A</v>
      </c>
      <c r="W813" s="33" t="e">
        <f>IF(AND(VLOOKUP(I813,Measures!B:I,8,FALSE)="Y",U813="PASS"),'Point Values'!$B$3,0)</f>
        <v>#N/A</v>
      </c>
      <c r="X813" s="33" t="e">
        <f>IF(AND(SUM(V813:W813)=0,U813="PASS"),'Point Values'!$B$4,0)</f>
        <v>#N/A</v>
      </c>
      <c r="Y813" s="33" t="e">
        <f>IF(AND(SUM(V813:X813)=0,P813="GT",O813&gt;VLOOKUP(I813,'IIS Wide Rates'!G:I,3,FALSE)),'Point Values'!$B$5,IF(AND(SUM(V813:X813)=0,P813="LT",O813&lt;VLOOKUP(I813,'IIS Wide Rates'!G:I,3,FALSE)),'Point Values'!$B$5,0))</f>
        <v>#N/A</v>
      </c>
      <c r="Z813" s="33" t="e">
        <f t="shared" si="123"/>
        <v>#N/A</v>
      </c>
    </row>
    <row r="814" spans="9:26" x14ac:dyDescent="0.25">
      <c r="I814" s="33" t="e">
        <f>VLOOKUP(LEFT(J814,7),Measures!K:L,2,FALSE)</f>
        <v>#N/A</v>
      </c>
      <c r="J814" s="33">
        <f t="shared" si="115"/>
        <v>0</v>
      </c>
      <c r="K814" s="33">
        <f t="shared" si="116"/>
        <v>0</v>
      </c>
      <c r="L814" s="33" t="e">
        <f>VLOOKUP(K814,'EHR-Patient Count'!K:M,2,FALSE)</f>
        <v>#N/A</v>
      </c>
      <c r="M814" s="33" t="e">
        <f>VLOOKUP(K814,'EHR-Patient Count'!K:M,3,FALSE)</f>
        <v>#N/A</v>
      </c>
      <c r="N814" s="33">
        <f t="shared" si="117"/>
        <v>0</v>
      </c>
      <c r="O814" s="37" t="e">
        <f t="shared" si="118"/>
        <v>#DIV/0!</v>
      </c>
      <c r="P814" s="33" t="e">
        <f>VLOOKUP(LEFT(J814,7),Measures!K:V,12,FALSE)</f>
        <v>#N/A</v>
      </c>
      <c r="Q814" s="33" t="e">
        <f>VLOOKUP(LEFT(J814,7),Measures!K:W,13,FALSE)</f>
        <v>#N/A</v>
      </c>
      <c r="R814" s="33" t="e">
        <f t="shared" si="119"/>
        <v>#N/A</v>
      </c>
      <c r="S814" s="33" t="e">
        <f t="shared" si="120"/>
        <v>#N/A</v>
      </c>
      <c r="T814" s="33" t="e">
        <f t="shared" si="121"/>
        <v>#N/A</v>
      </c>
      <c r="U814" s="33" t="e">
        <f t="shared" si="122"/>
        <v>#N/A</v>
      </c>
      <c r="V814" s="33" t="e">
        <f>IF(AND(VLOOKUP(I814,Measures!B:I,7,FALSE)="Y",U814="PASS"),'Point Values'!$B$2,0)</f>
        <v>#N/A</v>
      </c>
      <c r="W814" s="33" t="e">
        <f>IF(AND(VLOOKUP(I814,Measures!B:I,8,FALSE)="Y",U814="PASS"),'Point Values'!$B$3,0)</f>
        <v>#N/A</v>
      </c>
      <c r="X814" s="33" t="e">
        <f>IF(AND(SUM(V814:W814)=0,U814="PASS"),'Point Values'!$B$4,0)</f>
        <v>#N/A</v>
      </c>
      <c r="Y814" s="33" t="e">
        <f>IF(AND(SUM(V814:X814)=0,P814="GT",O814&gt;VLOOKUP(I814,'IIS Wide Rates'!G:I,3,FALSE)),'Point Values'!$B$5,IF(AND(SUM(V814:X814)=0,P814="LT",O814&lt;VLOOKUP(I814,'IIS Wide Rates'!G:I,3,FALSE)),'Point Values'!$B$5,0))</f>
        <v>#N/A</v>
      </c>
      <c r="Z814" s="33" t="e">
        <f t="shared" si="123"/>
        <v>#N/A</v>
      </c>
    </row>
    <row r="815" spans="9:26" x14ac:dyDescent="0.25">
      <c r="I815" s="33" t="e">
        <f>VLOOKUP(LEFT(J815,7),Measures!K:L,2,FALSE)</f>
        <v>#N/A</v>
      </c>
      <c r="J815" s="33">
        <f t="shared" si="115"/>
        <v>0</v>
      </c>
      <c r="K815" s="33">
        <f t="shared" si="116"/>
        <v>0</v>
      </c>
      <c r="L815" s="33" t="e">
        <f>VLOOKUP(K815,'EHR-Patient Count'!K:M,2,FALSE)</f>
        <v>#N/A</v>
      </c>
      <c r="M815" s="33" t="e">
        <f>VLOOKUP(K815,'EHR-Patient Count'!K:M,3,FALSE)</f>
        <v>#N/A</v>
      </c>
      <c r="N815" s="33">
        <f t="shared" si="117"/>
        <v>0</v>
      </c>
      <c r="O815" s="37" t="e">
        <f t="shared" si="118"/>
        <v>#DIV/0!</v>
      </c>
      <c r="P815" s="33" t="e">
        <f>VLOOKUP(LEFT(J815,7),Measures!K:V,12,FALSE)</f>
        <v>#N/A</v>
      </c>
      <c r="Q815" s="33" t="e">
        <f>VLOOKUP(LEFT(J815,7),Measures!K:W,13,FALSE)</f>
        <v>#N/A</v>
      </c>
      <c r="R815" s="33" t="e">
        <f t="shared" si="119"/>
        <v>#N/A</v>
      </c>
      <c r="S815" s="33" t="e">
        <f t="shared" si="120"/>
        <v>#N/A</v>
      </c>
      <c r="T815" s="33" t="e">
        <f t="shared" si="121"/>
        <v>#N/A</v>
      </c>
      <c r="U815" s="33" t="e">
        <f t="shared" si="122"/>
        <v>#N/A</v>
      </c>
      <c r="V815" s="33" t="e">
        <f>IF(AND(VLOOKUP(I815,Measures!B:I,7,FALSE)="Y",U815="PASS"),'Point Values'!$B$2,0)</f>
        <v>#N/A</v>
      </c>
      <c r="W815" s="33" t="e">
        <f>IF(AND(VLOOKUP(I815,Measures!B:I,8,FALSE)="Y",U815="PASS"),'Point Values'!$B$3,0)</f>
        <v>#N/A</v>
      </c>
      <c r="X815" s="33" t="e">
        <f>IF(AND(SUM(V815:W815)=0,U815="PASS"),'Point Values'!$B$4,0)</f>
        <v>#N/A</v>
      </c>
      <c r="Y815" s="33" t="e">
        <f>IF(AND(SUM(V815:X815)=0,P815="GT",O815&gt;VLOOKUP(I815,'IIS Wide Rates'!G:I,3,FALSE)),'Point Values'!$B$5,IF(AND(SUM(V815:X815)=0,P815="LT",O815&lt;VLOOKUP(I815,'IIS Wide Rates'!G:I,3,FALSE)),'Point Values'!$B$5,0))</f>
        <v>#N/A</v>
      </c>
      <c r="Z815" s="33" t="e">
        <f t="shared" si="123"/>
        <v>#N/A</v>
      </c>
    </row>
    <row r="816" spans="9:26" x14ac:dyDescent="0.25">
      <c r="I816" s="33" t="e">
        <f>VLOOKUP(LEFT(J816,7),Measures!K:L,2,FALSE)</f>
        <v>#N/A</v>
      </c>
      <c r="J816" s="33">
        <f t="shared" si="115"/>
        <v>0</v>
      </c>
      <c r="K816" s="33">
        <f t="shared" si="116"/>
        <v>0</v>
      </c>
      <c r="L816" s="33" t="e">
        <f>VLOOKUP(K816,'EHR-Patient Count'!K:M,2,FALSE)</f>
        <v>#N/A</v>
      </c>
      <c r="M816" s="33" t="e">
        <f>VLOOKUP(K816,'EHR-Patient Count'!K:M,3,FALSE)</f>
        <v>#N/A</v>
      </c>
      <c r="N816" s="33">
        <f t="shared" si="117"/>
        <v>0</v>
      </c>
      <c r="O816" s="37" t="e">
        <f t="shared" si="118"/>
        <v>#DIV/0!</v>
      </c>
      <c r="P816" s="33" t="e">
        <f>VLOOKUP(LEFT(J816,7),Measures!K:V,12,FALSE)</f>
        <v>#N/A</v>
      </c>
      <c r="Q816" s="33" t="e">
        <f>VLOOKUP(LEFT(J816,7),Measures!K:W,13,FALSE)</f>
        <v>#N/A</v>
      </c>
      <c r="R816" s="33" t="e">
        <f t="shared" si="119"/>
        <v>#N/A</v>
      </c>
      <c r="S816" s="33" t="e">
        <f t="shared" si="120"/>
        <v>#N/A</v>
      </c>
      <c r="T816" s="33" t="e">
        <f t="shared" si="121"/>
        <v>#N/A</v>
      </c>
      <c r="U816" s="33" t="e">
        <f t="shared" si="122"/>
        <v>#N/A</v>
      </c>
      <c r="V816" s="33" t="e">
        <f>IF(AND(VLOOKUP(I816,Measures!B:I,7,FALSE)="Y",U816="PASS"),'Point Values'!$B$2,0)</f>
        <v>#N/A</v>
      </c>
      <c r="W816" s="33" t="e">
        <f>IF(AND(VLOOKUP(I816,Measures!B:I,8,FALSE)="Y",U816="PASS"),'Point Values'!$B$3,0)</f>
        <v>#N/A</v>
      </c>
      <c r="X816" s="33" t="e">
        <f>IF(AND(SUM(V816:W816)=0,U816="PASS"),'Point Values'!$B$4,0)</f>
        <v>#N/A</v>
      </c>
      <c r="Y816" s="33" t="e">
        <f>IF(AND(SUM(V816:X816)=0,P816="GT",O816&gt;VLOOKUP(I816,'IIS Wide Rates'!G:I,3,FALSE)),'Point Values'!$B$5,IF(AND(SUM(V816:X816)=0,P816="LT",O816&lt;VLOOKUP(I816,'IIS Wide Rates'!G:I,3,FALSE)),'Point Values'!$B$5,0))</f>
        <v>#N/A</v>
      </c>
      <c r="Z816" s="33" t="e">
        <f t="shared" si="123"/>
        <v>#N/A</v>
      </c>
    </row>
    <row r="817" spans="9:26" x14ac:dyDescent="0.25">
      <c r="I817" s="33" t="e">
        <f>VLOOKUP(LEFT(J817,7),Measures!K:L,2,FALSE)</f>
        <v>#N/A</v>
      </c>
      <c r="J817" s="33">
        <f t="shared" si="115"/>
        <v>0</v>
      </c>
      <c r="K817" s="33">
        <f t="shared" si="116"/>
        <v>0</v>
      </c>
      <c r="L817" s="33" t="e">
        <f>VLOOKUP(K817,'EHR-Patient Count'!K:M,2,FALSE)</f>
        <v>#N/A</v>
      </c>
      <c r="M817" s="33" t="e">
        <f>VLOOKUP(K817,'EHR-Patient Count'!K:M,3,FALSE)</f>
        <v>#N/A</v>
      </c>
      <c r="N817" s="33">
        <f t="shared" si="117"/>
        <v>0</v>
      </c>
      <c r="O817" s="37" t="e">
        <f t="shared" si="118"/>
        <v>#DIV/0!</v>
      </c>
      <c r="P817" s="33" t="e">
        <f>VLOOKUP(LEFT(J817,7),Measures!K:V,12,FALSE)</f>
        <v>#N/A</v>
      </c>
      <c r="Q817" s="33" t="e">
        <f>VLOOKUP(LEFT(J817,7),Measures!K:W,13,FALSE)</f>
        <v>#N/A</v>
      </c>
      <c r="R817" s="33" t="e">
        <f t="shared" si="119"/>
        <v>#N/A</v>
      </c>
      <c r="S817" s="33" t="e">
        <f t="shared" si="120"/>
        <v>#N/A</v>
      </c>
      <c r="T817" s="33" t="e">
        <f t="shared" si="121"/>
        <v>#N/A</v>
      </c>
      <c r="U817" s="33" t="e">
        <f t="shared" si="122"/>
        <v>#N/A</v>
      </c>
      <c r="V817" s="33" t="e">
        <f>IF(AND(VLOOKUP(I817,Measures!B:I,7,FALSE)="Y",U817="PASS"),'Point Values'!$B$2,0)</f>
        <v>#N/A</v>
      </c>
      <c r="W817" s="33" t="e">
        <f>IF(AND(VLOOKUP(I817,Measures!B:I,8,FALSE)="Y",U817="PASS"),'Point Values'!$B$3,0)</f>
        <v>#N/A</v>
      </c>
      <c r="X817" s="33" t="e">
        <f>IF(AND(SUM(V817:W817)=0,U817="PASS"),'Point Values'!$B$4,0)</f>
        <v>#N/A</v>
      </c>
      <c r="Y817" s="33" t="e">
        <f>IF(AND(SUM(V817:X817)=0,P817="GT",O817&gt;VLOOKUP(I817,'IIS Wide Rates'!G:I,3,FALSE)),'Point Values'!$B$5,IF(AND(SUM(V817:X817)=0,P817="LT",O817&lt;VLOOKUP(I817,'IIS Wide Rates'!G:I,3,FALSE)),'Point Values'!$B$5,0))</f>
        <v>#N/A</v>
      </c>
      <c r="Z817" s="33" t="e">
        <f t="shared" si="123"/>
        <v>#N/A</v>
      </c>
    </row>
  </sheetData>
  <autoFilter ref="I1:Z817" xr:uid="{E242C6C3-9600-4EEC-B4A1-3386DC95A42A}"/>
  <pageMargins left="0.7" right="0.7" top="0.75" bottom="0.75"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AF218B-5926-4935-AB0B-B546B0A6DC31}">
  <dimension ref="A1:AW20"/>
  <sheetViews>
    <sheetView showGridLines="0" workbookViewId="0"/>
  </sheetViews>
  <sheetFormatPr defaultRowHeight="15" x14ac:dyDescent="0.25"/>
  <cols>
    <col min="1" max="1" width="34" bestFit="1" customWidth="1"/>
    <col min="2" max="2" width="16.85546875" bestFit="1" customWidth="1"/>
    <col min="3" max="14" width="8.140625" bestFit="1" customWidth="1"/>
    <col min="15" max="16" width="7.140625" bestFit="1" customWidth="1"/>
    <col min="17" max="25" width="8.140625" bestFit="1" customWidth="1"/>
    <col min="26" max="27" width="6.140625" bestFit="1" customWidth="1"/>
    <col min="28" max="28" width="7.140625" bestFit="1" customWidth="1"/>
    <col min="29" max="34" width="6.140625" bestFit="1" customWidth="1"/>
    <col min="35" max="35" width="8.140625" bestFit="1" customWidth="1"/>
    <col min="36" max="41" width="6.140625" bestFit="1" customWidth="1"/>
    <col min="42" max="43" width="8.140625" bestFit="1" customWidth="1"/>
    <col min="44" max="45" width="6.140625" bestFit="1" customWidth="1"/>
    <col min="46" max="49" width="7.140625" bestFit="1" customWidth="1"/>
    <col min="50" max="50" width="7.42578125" bestFit="1" customWidth="1"/>
    <col min="51" max="51" width="12" bestFit="1" customWidth="1"/>
    <col min="52" max="53" width="7.140625" bestFit="1" customWidth="1"/>
    <col min="54" max="54" width="8.140625" bestFit="1" customWidth="1"/>
    <col min="55" max="67" width="7.140625" bestFit="1" customWidth="1"/>
    <col min="68" max="70" width="8.140625" bestFit="1" customWidth="1"/>
    <col min="71" max="71" width="6.140625" bestFit="1" customWidth="1"/>
    <col min="72" max="72" width="7.140625" bestFit="1" customWidth="1"/>
    <col min="73" max="74" width="8.140625" bestFit="1" customWidth="1"/>
    <col min="75" max="77" width="6.140625" bestFit="1" customWidth="1"/>
    <col min="78" max="78" width="7.140625" bestFit="1" customWidth="1"/>
    <col min="79" max="83" width="6.140625" bestFit="1" customWidth="1"/>
    <col min="84" max="84" width="7.140625" bestFit="1" customWidth="1"/>
    <col min="85" max="86" width="6.140625" bestFit="1" customWidth="1"/>
    <col min="87" max="87" width="7.140625" bestFit="1" customWidth="1"/>
    <col min="88" max="91" width="6.140625" bestFit="1" customWidth="1"/>
    <col min="92" max="94" width="7.140625" bestFit="1" customWidth="1"/>
    <col min="95" max="95" width="6.140625" bestFit="1" customWidth="1"/>
    <col min="96" max="98" width="7.140625" bestFit="1" customWidth="1"/>
    <col min="99" max="99" width="19.85546875" bestFit="1" customWidth="1"/>
    <col min="101" max="102" width="7.140625" bestFit="1" customWidth="1"/>
    <col min="103" max="103" width="8.140625" bestFit="1" customWidth="1"/>
    <col min="104" max="116" width="7.140625" bestFit="1" customWidth="1"/>
    <col min="117" max="119" width="8.140625" bestFit="1" customWidth="1"/>
    <col min="120" max="120" width="6.140625" bestFit="1" customWidth="1"/>
    <col min="121" max="121" width="7.140625" bestFit="1" customWidth="1"/>
    <col min="122" max="123" width="8.140625" bestFit="1" customWidth="1"/>
    <col min="124" max="126" width="6.140625" bestFit="1" customWidth="1"/>
    <col min="127" max="127" width="7.140625" bestFit="1" customWidth="1"/>
    <col min="128" max="132" width="6.140625" bestFit="1" customWidth="1"/>
    <col min="133" max="133" width="7.140625" bestFit="1" customWidth="1"/>
    <col min="134" max="135" width="6.140625" bestFit="1" customWidth="1"/>
    <col min="136" max="136" width="7.140625" bestFit="1" customWidth="1"/>
    <col min="137" max="140" width="6.140625" bestFit="1" customWidth="1"/>
    <col min="141" max="143" width="7.140625" bestFit="1" customWidth="1"/>
    <col min="144" max="144" width="6.140625" bestFit="1" customWidth="1"/>
    <col min="145" max="147" width="7.140625" bestFit="1" customWidth="1"/>
    <col min="148" max="148" width="12.140625" bestFit="1" customWidth="1"/>
    <col min="149" max="151" width="7.140625" bestFit="1" customWidth="1"/>
    <col min="152" max="152" width="8.140625" bestFit="1" customWidth="1"/>
    <col min="153" max="165" width="7.140625" bestFit="1" customWidth="1"/>
    <col min="166" max="168" width="8.140625" bestFit="1" customWidth="1"/>
    <col min="169" max="169" width="6.140625" bestFit="1" customWidth="1"/>
    <col min="170" max="170" width="7.140625" bestFit="1" customWidth="1"/>
    <col min="171" max="172" width="8.140625" bestFit="1" customWidth="1"/>
    <col min="173" max="175" width="6.140625" bestFit="1" customWidth="1"/>
    <col min="176" max="176" width="7.140625" bestFit="1" customWidth="1"/>
    <col min="177" max="181" width="6.140625" bestFit="1" customWidth="1"/>
    <col min="182" max="182" width="7.140625" bestFit="1" customWidth="1"/>
    <col min="183" max="183" width="6.140625" bestFit="1" customWidth="1"/>
    <col min="184" max="185" width="7.140625" bestFit="1" customWidth="1"/>
    <col min="186" max="189" width="6.140625" bestFit="1" customWidth="1"/>
    <col min="190" max="192" width="7.140625" bestFit="1" customWidth="1"/>
    <col min="193" max="193" width="6.140625" bestFit="1" customWidth="1"/>
    <col min="194" max="196" width="7.140625" bestFit="1" customWidth="1"/>
    <col min="197" max="197" width="9.7109375" bestFit="1" customWidth="1"/>
    <col min="198" max="198" width="11.28515625" bestFit="1" customWidth="1"/>
    <col min="199" max="200" width="7.140625" bestFit="1" customWidth="1"/>
    <col min="201" max="201" width="8.140625" bestFit="1" customWidth="1"/>
    <col min="202" max="214" width="7.140625" bestFit="1" customWidth="1"/>
    <col min="215" max="217" width="8.140625" bestFit="1" customWidth="1"/>
    <col min="218" max="218" width="6.140625" bestFit="1" customWidth="1"/>
    <col min="219" max="219" width="7.140625" bestFit="1" customWidth="1"/>
    <col min="220" max="221" width="8.140625" bestFit="1" customWidth="1"/>
    <col min="222" max="224" width="6.140625" bestFit="1" customWidth="1"/>
    <col min="225" max="225" width="7.140625" bestFit="1" customWidth="1"/>
    <col min="226" max="230" width="6.140625" bestFit="1" customWidth="1"/>
    <col min="231" max="231" width="7.140625" bestFit="1" customWidth="1"/>
    <col min="232" max="233" width="6.140625" bestFit="1" customWidth="1"/>
    <col min="234" max="234" width="7.140625" bestFit="1" customWidth="1"/>
    <col min="235" max="238" width="6.140625" bestFit="1" customWidth="1"/>
    <col min="239" max="241" width="7.140625" bestFit="1" customWidth="1"/>
    <col min="242" max="242" width="6.140625" bestFit="1" customWidth="1"/>
    <col min="243" max="245" width="7.140625" bestFit="1" customWidth="1"/>
    <col min="246" max="246" width="14.42578125" bestFit="1" customWidth="1"/>
    <col min="247" max="247" width="13" bestFit="1" customWidth="1"/>
    <col min="248" max="249" width="7.140625" bestFit="1" customWidth="1"/>
    <col min="250" max="250" width="8.140625" bestFit="1" customWidth="1"/>
    <col min="251" max="263" width="7.140625" bestFit="1" customWidth="1"/>
    <col min="264" max="266" width="8.140625" bestFit="1" customWidth="1"/>
    <col min="267" max="267" width="6.140625" bestFit="1" customWidth="1"/>
    <col min="268" max="268" width="7.140625" bestFit="1" customWidth="1"/>
    <col min="269" max="270" width="8.140625" bestFit="1" customWidth="1"/>
    <col min="271" max="273" width="6.140625" bestFit="1" customWidth="1"/>
    <col min="274" max="274" width="7.140625" bestFit="1" customWidth="1"/>
    <col min="275" max="279" width="6.140625" bestFit="1" customWidth="1"/>
    <col min="280" max="280" width="7.140625" bestFit="1" customWidth="1"/>
    <col min="281" max="282" width="6.140625" bestFit="1" customWidth="1"/>
    <col min="283" max="283" width="7.140625" bestFit="1" customWidth="1"/>
    <col min="284" max="287" width="6.140625" bestFit="1" customWidth="1"/>
    <col min="288" max="294" width="7.140625" bestFit="1" customWidth="1"/>
    <col min="295" max="295" width="16.140625" bestFit="1" customWidth="1"/>
    <col min="296" max="296" width="10.85546875" bestFit="1" customWidth="1"/>
    <col min="297" max="298" width="7.140625" bestFit="1" customWidth="1"/>
    <col min="299" max="299" width="8.140625" bestFit="1" customWidth="1"/>
    <col min="300" max="312" width="7.140625" bestFit="1" customWidth="1"/>
    <col min="313" max="315" width="8.140625" bestFit="1" customWidth="1"/>
    <col min="316" max="316" width="6.140625" bestFit="1" customWidth="1"/>
    <col min="317" max="317" width="7.140625" bestFit="1" customWidth="1"/>
    <col min="318" max="319" width="8.140625" bestFit="1" customWidth="1"/>
    <col min="320" max="322" width="6.140625" bestFit="1" customWidth="1"/>
    <col min="323" max="323" width="7.140625" bestFit="1" customWidth="1"/>
    <col min="324" max="328" width="6.140625" bestFit="1" customWidth="1"/>
    <col min="329" max="329" width="7.140625" bestFit="1" customWidth="1"/>
    <col min="330" max="331" width="6.140625" bestFit="1" customWidth="1"/>
    <col min="332" max="332" width="7.140625" bestFit="1" customWidth="1"/>
    <col min="333" max="336" width="6.140625" bestFit="1" customWidth="1"/>
    <col min="337" max="339" width="7.140625" bestFit="1" customWidth="1"/>
    <col min="340" max="340" width="6.140625" bestFit="1" customWidth="1"/>
    <col min="341" max="343" width="7.140625" bestFit="1" customWidth="1"/>
    <col min="344" max="344" width="14" bestFit="1" customWidth="1"/>
    <col min="345" max="345" width="8.7109375" bestFit="1" customWidth="1"/>
    <col min="346" max="347" width="7.140625" bestFit="1" customWidth="1"/>
    <col min="348" max="348" width="8.140625" bestFit="1" customWidth="1"/>
    <col min="349" max="361" width="7.140625" bestFit="1" customWidth="1"/>
    <col min="362" max="364" width="8.140625" bestFit="1" customWidth="1"/>
    <col min="365" max="365" width="6.140625" bestFit="1" customWidth="1"/>
    <col min="366" max="366" width="7.140625" bestFit="1" customWidth="1"/>
    <col min="367" max="368" width="8.140625" bestFit="1" customWidth="1"/>
    <col min="369" max="371" width="6.140625" bestFit="1" customWidth="1"/>
    <col min="372" max="372" width="7.140625" bestFit="1" customWidth="1"/>
    <col min="373" max="377" width="6.140625" bestFit="1" customWidth="1"/>
    <col min="378" max="378" width="7.140625" bestFit="1" customWidth="1"/>
    <col min="379" max="380" width="6.140625" bestFit="1" customWidth="1"/>
    <col min="381" max="381" width="7.140625" bestFit="1" customWidth="1"/>
    <col min="382" max="385" width="6.140625" bestFit="1" customWidth="1"/>
    <col min="386" max="388" width="7.140625" bestFit="1" customWidth="1"/>
    <col min="389" max="389" width="6.140625" bestFit="1" customWidth="1"/>
    <col min="390" max="392" width="7.140625" bestFit="1" customWidth="1"/>
    <col min="393" max="393" width="11.7109375" bestFit="1" customWidth="1"/>
    <col min="394" max="394" width="12.85546875" bestFit="1" customWidth="1"/>
    <col min="395" max="396" width="7.140625" bestFit="1" customWidth="1"/>
    <col min="397" max="397" width="8.140625" bestFit="1" customWidth="1"/>
    <col min="398" max="410" width="7.140625" bestFit="1" customWidth="1"/>
    <col min="411" max="413" width="8.140625" bestFit="1" customWidth="1"/>
    <col min="414" max="414" width="6.140625" bestFit="1" customWidth="1"/>
    <col min="415" max="415" width="7.140625" bestFit="1" customWidth="1"/>
    <col min="416" max="417" width="8.140625" bestFit="1" customWidth="1"/>
    <col min="418" max="420" width="6.140625" bestFit="1" customWidth="1"/>
    <col min="421" max="421" width="7.140625" bestFit="1" customWidth="1"/>
    <col min="422" max="426" width="6.140625" bestFit="1" customWidth="1"/>
    <col min="427" max="427" width="7.140625" bestFit="1" customWidth="1"/>
    <col min="428" max="428" width="6.140625" bestFit="1" customWidth="1"/>
    <col min="429" max="430" width="7.140625" bestFit="1" customWidth="1"/>
    <col min="431" max="434" width="6.140625" bestFit="1" customWidth="1"/>
    <col min="435" max="437" width="7.140625" bestFit="1" customWidth="1"/>
    <col min="438" max="438" width="6.140625" bestFit="1" customWidth="1"/>
    <col min="439" max="441" width="7.140625" bestFit="1" customWidth="1"/>
    <col min="442" max="442" width="16" bestFit="1" customWidth="1"/>
    <col min="443" max="443" width="16.28515625" bestFit="1" customWidth="1"/>
    <col min="444" max="445" width="7.140625" bestFit="1" customWidth="1"/>
    <col min="446" max="446" width="8.140625" bestFit="1" customWidth="1"/>
    <col min="447" max="459" width="7.140625" bestFit="1" customWidth="1"/>
    <col min="460" max="462" width="8.140625" bestFit="1" customWidth="1"/>
    <col min="463" max="463" width="6.140625" bestFit="1" customWidth="1"/>
    <col min="464" max="464" width="7.140625" bestFit="1" customWidth="1"/>
    <col min="465" max="466" width="8.140625" bestFit="1" customWidth="1"/>
    <col min="467" max="469" width="6.140625" bestFit="1" customWidth="1"/>
    <col min="470" max="470" width="7.140625" bestFit="1" customWidth="1"/>
    <col min="471" max="475" width="6.140625" bestFit="1" customWidth="1"/>
    <col min="476" max="476" width="7.140625" bestFit="1" customWidth="1"/>
    <col min="477" max="478" width="6.140625" bestFit="1" customWidth="1"/>
    <col min="479" max="479" width="7.140625" bestFit="1" customWidth="1"/>
    <col min="480" max="483" width="6.140625" bestFit="1" customWidth="1"/>
    <col min="484" max="486" width="7.140625" bestFit="1" customWidth="1"/>
    <col min="487" max="487" width="6.140625" bestFit="1" customWidth="1"/>
    <col min="488" max="490" width="7.140625" bestFit="1" customWidth="1"/>
    <col min="491" max="491" width="19.42578125" bestFit="1" customWidth="1"/>
  </cols>
  <sheetData>
    <row r="1" spans="1:49" x14ac:dyDescent="0.25">
      <c r="A1" s="33" t="s">
        <v>50</v>
      </c>
      <c r="B1" s="33"/>
      <c r="C1" s="33"/>
      <c r="D1" s="33"/>
      <c r="E1" s="33"/>
      <c r="F1" s="33"/>
    </row>
    <row r="3" spans="1:49" x14ac:dyDescent="0.25">
      <c r="A3" s="2" t="s">
        <v>200</v>
      </c>
      <c r="B3" s="2" t="s">
        <v>201</v>
      </c>
    </row>
    <row r="4" spans="1:49" x14ac:dyDescent="0.25">
      <c r="A4" s="2" t="s">
        <v>51</v>
      </c>
      <c r="B4" t="s">
        <v>202</v>
      </c>
      <c r="C4" t="s">
        <v>203</v>
      </c>
      <c r="D4" t="s">
        <v>204</v>
      </c>
      <c r="E4" t="s">
        <v>205</v>
      </c>
      <c r="F4" t="s">
        <v>206</v>
      </c>
      <c r="G4" t="s">
        <v>207</v>
      </c>
      <c r="H4" t="s">
        <v>208</v>
      </c>
      <c r="I4" t="s">
        <v>209</v>
      </c>
      <c r="J4" t="s">
        <v>210</v>
      </c>
      <c r="K4" t="s">
        <v>211</v>
      </c>
      <c r="L4" t="s">
        <v>212</v>
      </c>
      <c r="M4" t="s">
        <v>213</v>
      </c>
      <c r="N4" t="s">
        <v>214</v>
      </c>
      <c r="O4" t="s">
        <v>215</v>
      </c>
      <c r="P4" t="s">
        <v>216</v>
      </c>
      <c r="Q4" t="s">
        <v>217</v>
      </c>
      <c r="R4" t="s">
        <v>218</v>
      </c>
      <c r="S4" t="s">
        <v>219</v>
      </c>
      <c r="T4" t="s">
        <v>220</v>
      </c>
      <c r="U4" t="s">
        <v>221</v>
      </c>
      <c r="V4" t="s">
        <v>222</v>
      </c>
      <c r="W4" t="s">
        <v>223</v>
      </c>
      <c r="X4" t="s">
        <v>224</v>
      </c>
      <c r="Y4" t="s">
        <v>225</v>
      </c>
      <c r="Z4" t="s">
        <v>226</v>
      </c>
      <c r="AA4" t="s">
        <v>227</v>
      </c>
      <c r="AB4" t="s">
        <v>228</v>
      </c>
      <c r="AC4" t="s">
        <v>229</v>
      </c>
      <c r="AD4" t="s">
        <v>230</v>
      </c>
      <c r="AE4" t="s">
        <v>231</v>
      </c>
      <c r="AF4" t="s">
        <v>232</v>
      </c>
      <c r="AG4" t="s">
        <v>233</v>
      </c>
      <c r="AH4" t="s">
        <v>234</v>
      </c>
      <c r="AI4" t="s">
        <v>235</v>
      </c>
      <c r="AJ4" t="s">
        <v>236</v>
      </c>
      <c r="AK4" t="s">
        <v>237</v>
      </c>
      <c r="AL4" t="s">
        <v>238</v>
      </c>
      <c r="AM4" t="s">
        <v>239</v>
      </c>
      <c r="AN4" t="s">
        <v>240</v>
      </c>
      <c r="AO4" t="s">
        <v>241</v>
      </c>
      <c r="AP4" t="s">
        <v>242</v>
      </c>
      <c r="AQ4" t="s">
        <v>243</v>
      </c>
      <c r="AR4" t="s">
        <v>244</v>
      </c>
      <c r="AS4" t="s">
        <v>245</v>
      </c>
      <c r="AT4" t="s">
        <v>246</v>
      </c>
      <c r="AU4" t="s">
        <v>247</v>
      </c>
      <c r="AV4" t="s">
        <v>248</v>
      </c>
      <c r="AW4" t="s">
        <v>249</v>
      </c>
    </row>
    <row r="5" spans="1:49" x14ac:dyDescent="0.25">
      <c r="A5" s="13" t="s">
        <v>52</v>
      </c>
      <c r="B5" s="36">
        <v>1</v>
      </c>
      <c r="C5" s="36">
        <v>0.89757914338919931</v>
      </c>
      <c r="D5" s="36">
        <v>1</v>
      </c>
      <c r="E5" s="36">
        <v>1</v>
      </c>
      <c r="F5" s="36">
        <v>1</v>
      </c>
      <c r="G5" s="36">
        <v>0.9981378026070763</v>
      </c>
      <c r="H5" s="36">
        <v>1</v>
      </c>
      <c r="I5" s="36">
        <v>1</v>
      </c>
      <c r="J5" s="36">
        <v>1</v>
      </c>
      <c r="K5" s="36">
        <v>0.9981378026070763</v>
      </c>
      <c r="L5" s="36">
        <v>1</v>
      </c>
      <c r="M5" s="36">
        <v>1</v>
      </c>
      <c r="N5" s="36">
        <v>0.98324022346368711</v>
      </c>
      <c r="O5" s="36">
        <v>0.35940409683426444</v>
      </c>
      <c r="P5" s="36">
        <v>0.57914338919925512</v>
      </c>
      <c r="Q5" s="36">
        <v>0.71694599627560518</v>
      </c>
      <c r="R5" s="36">
        <v>0.72625698324022347</v>
      </c>
      <c r="S5" s="36">
        <v>1</v>
      </c>
      <c r="T5" s="36">
        <v>1</v>
      </c>
      <c r="U5" s="36">
        <v>1</v>
      </c>
      <c r="V5" s="36">
        <v>1</v>
      </c>
      <c r="W5" s="36">
        <v>0.99903691813804174</v>
      </c>
      <c r="X5" s="36">
        <v>1</v>
      </c>
      <c r="Y5" s="36">
        <v>0.99550561797752812</v>
      </c>
      <c r="Z5" s="36">
        <v>4.6554934823091247E-2</v>
      </c>
      <c r="AA5" s="36">
        <v>1.86219739292365E-2</v>
      </c>
      <c r="AB5" s="36">
        <v>2.4208566108007448E-2</v>
      </c>
      <c r="AC5" s="36">
        <v>0</v>
      </c>
      <c r="AD5" s="36">
        <v>3.486529318541997E-3</v>
      </c>
      <c r="AE5" s="36">
        <v>6.3351282863477985E-4</v>
      </c>
      <c r="AF5" s="36">
        <v>2.4073487488121634E-2</v>
      </c>
      <c r="AG5" s="36">
        <v>3.0091859360152042E-2</v>
      </c>
      <c r="AH5" s="36">
        <v>2.5340513145391194E-2</v>
      </c>
      <c r="AI5" s="36">
        <v>2.3771790808240888E-2</v>
      </c>
      <c r="AJ5" s="36">
        <v>0</v>
      </c>
      <c r="AK5" s="36">
        <v>0</v>
      </c>
      <c r="AL5" s="36">
        <v>6.3351282863477985E-4</v>
      </c>
      <c r="AM5" s="36">
        <v>0</v>
      </c>
      <c r="AN5" s="36">
        <v>0</v>
      </c>
      <c r="AO5" s="36">
        <v>0</v>
      </c>
      <c r="AP5" s="36">
        <v>0.81464824927722457</v>
      </c>
      <c r="AQ5" s="36">
        <v>0.89757914338919931</v>
      </c>
      <c r="AR5" s="36">
        <v>2.9795158286778398E-2</v>
      </c>
      <c r="AS5" s="36">
        <v>5.5865921787709499E-3</v>
      </c>
      <c r="AT5" s="36">
        <v>6.7039106145251395E-2</v>
      </c>
      <c r="AU5" s="36">
        <v>4.5936395759717315E-2</v>
      </c>
      <c r="AV5" s="36">
        <v>1.3170575008030838E-2</v>
      </c>
      <c r="AW5" s="36">
        <v>0.12624477995502731</v>
      </c>
    </row>
    <row r="6" spans="1:49" x14ac:dyDescent="0.25">
      <c r="A6" s="13" t="s">
        <v>1107</v>
      </c>
      <c r="B6" s="36">
        <v>1</v>
      </c>
      <c r="C6" s="36">
        <v>0.89774436090225562</v>
      </c>
      <c r="D6" s="36">
        <v>1</v>
      </c>
      <c r="E6" s="36">
        <v>1</v>
      </c>
      <c r="F6" s="36">
        <v>1</v>
      </c>
      <c r="G6" s="36">
        <v>1</v>
      </c>
      <c r="H6" s="36">
        <v>0.99899749373433588</v>
      </c>
      <c r="I6" s="36">
        <v>1</v>
      </c>
      <c r="J6" s="36">
        <v>1</v>
      </c>
      <c r="K6" s="36">
        <v>0.99899749373433588</v>
      </c>
      <c r="L6" s="36">
        <v>1</v>
      </c>
      <c r="M6" s="36">
        <v>1</v>
      </c>
      <c r="N6" s="36">
        <v>0.99248120300751874</v>
      </c>
      <c r="O6" s="36">
        <v>0.54887218045112784</v>
      </c>
      <c r="P6" s="36">
        <v>0.58295739348370923</v>
      </c>
      <c r="Q6" s="36">
        <v>0.93634085213032581</v>
      </c>
      <c r="R6" s="36">
        <v>0.93634085213032581</v>
      </c>
      <c r="S6" s="36">
        <v>1</v>
      </c>
      <c r="T6" s="36">
        <v>1</v>
      </c>
      <c r="U6" s="36">
        <v>1</v>
      </c>
      <c r="V6" s="36">
        <v>1</v>
      </c>
      <c r="W6" s="36">
        <v>1</v>
      </c>
      <c r="X6" s="36">
        <v>1</v>
      </c>
      <c r="Y6" s="36">
        <v>1</v>
      </c>
      <c r="Z6" s="36">
        <v>2.9573934837092732E-2</v>
      </c>
      <c r="AA6" s="36">
        <v>3.2080200501253132E-2</v>
      </c>
      <c r="AB6" s="36">
        <v>3.007518796992481E-2</v>
      </c>
      <c r="AC6" s="36">
        <v>0</v>
      </c>
      <c r="AD6" s="36">
        <v>1.30718954248366E-3</v>
      </c>
      <c r="AE6" s="36">
        <v>3.2658393207054214E-4</v>
      </c>
      <c r="AF6" s="36">
        <v>2.4167210973220117E-2</v>
      </c>
      <c r="AG6" s="36">
        <v>2.7106466361854997E-2</v>
      </c>
      <c r="AH6" s="36">
        <v>2.6779882429784456E-2</v>
      </c>
      <c r="AI6" s="36">
        <v>4.9019607843137254E-3</v>
      </c>
      <c r="AJ6" s="36">
        <v>0</v>
      </c>
      <c r="AK6" s="36">
        <v>0</v>
      </c>
      <c r="AL6" s="36">
        <v>0</v>
      </c>
      <c r="AM6" s="36">
        <v>0</v>
      </c>
      <c r="AN6" s="36">
        <v>0</v>
      </c>
      <c r="AO6" s="36">
        <v>0</v>
      </c>
      <c r="AP6" s="36">
        <v>0.43216737495913699</v>
      </c>
      <c r="AQ6" s="36">
        <v>0.95839598997493736</v>
      </c>
      <c r="AR6" s="36">
        <v>2.5062656641604009E-3</v>
      </c>
      <c r="AS6" s="36">
        <v>2.0050125313283208E-3</v>
      </c>
      <c r="AT6" s="36">
        <v>3.7092731829573934E-2</v>
      </c>
      <c r="AU6" s="36">
        <v>0.17129780974174566</v>
      </c>
      <c r="AV6" s="36">
        <v>0.19581562602157568</v>
      </c>
      <c r="AW6" s="36">
        <v>0.20071918927754168</v>
      </c>
    </row>
    <row r="7" spans="1:49" x14ac:dyDescent="0.25">
      <c r="A7" s="13" t="s">
        <v>1104</v>
      </c>
      <c r="B7" s="36">
        <v>1</v>
      </c>
      <c r="C7" s="36">
        <v>0.88433774472273874</v>
      </c>
      <c r="D7" s="36">
        <v>1</v>
      </c>
      <c r="E7" s="36">
        <v>1</v>
      </c>
      <c r="F7" s="36">
        <v>1</v>
      </c>
      <c r="G7" s="36">
        <v>0.99994531335447878</v>
      </c>
      <c r="H7" s="36">
        <v>0.99994531335447878</v>
      </c>
      <c r="I7" s="36">
        <v>1</v>
      </c>
      <c r="J7" s="36">
        <v>0.99994531335447878</v>
      </c>
      <c r="K7" s="36">
        <v>0.99983594006343646</v>
      </c>
      <c r="L7" s="36">
        <v>1</v>
      </c>
      <c r="M7" s="36">
        <v>1</v>
      </c>
      <c r="N7" s="36">
        <v>0.98665645849283601</v>
      </c>
      <c r="O7" s="36">
        <v>0.45389915782565898</v>
      </c>
      <c r="P7" s="36">
        <v>0.51826533960406873</v>
      </c>
      <c r="Q7" s="36">
        <v>0.71021546538335334</v>
      </c>
      <c r="R7" s="36">
        <v>0.71043421196543799</v>
      </c>
      <c r="S7" s="36">
        <v>1</v>
      </c>
      <c r="T7" s="36">
        <v>1</v>
      </c>
      <c r="U7" s="36">
        <v>1</v>
      </c>
      <c r="V7" s="36">
        <v>1</v>
      </c>
      <c r="W7" s="36">
        <v>0.99998459464663969</v>
      </c>
      <c r="X7" s="36">
        <v>1</v>
      </c>
      <c r="Y7" s="36">
        <v>1</v>
      </c>
      <c r="Z7" s="36">
        <v>3.2921360603740568E-2</v>
      </c>
      <c r="AA7" s="36">
        <v>3.0187028327682379E-2</v>
      </c>
      <c r="AB7" s="36">
        <v>3.160888111123264E-2</v>
      </c>
      <c r="AC7" s="36">
        <v>0</v>
      </c>
      <c r="AD7" s="36">
        <v>2.5410221068923302E-4</v>
      </c>
      <c r="AE7" s="36">
        <v>7.6998298337606742E-6</v>
      </c>
      <c r="AF7" s="36">
        <v>2.1012835616332878E-2</v>
      </c>
      <c r="AG7" s="36">
        <v>3.2439383089633719E-2</v>
      </c>
      <c r="AH7" s="36">
        <v>2.8389272597075604E-2</v>
      </c>
      <c r="AI7" s="36">
        <v>3.543570829066213E-2</v>
      </c>
      <c r="AJ7" s="36">
        <v>0</v>
      </c>
      <c r="AK7" s="36">
        <v>0</v>
      </c>
      <c r="AL7" s="36">
        <v>7.6998298337606745E-5</v>
      </c>
      <c r="AM7" s="36">
        <v>0</v>
      </c>
      <c r="AN7" s="36">
        <v>3.5894473329481993E-3</v>
      </c>
      <c r="AO7" s="36">
        <v>0</v>
      </c>
      <c r="AP7" s="36">
        <v>0.93078931759884764</v>
      </c>
      <c r="AQ7" s="36">
        <v>0.93032921360603738</v>
      </c>
      <c r="AR7" s="36">
        <v>5.0311713879470634E-3</v>
      </c>
      <c r="AS7" s="36">
        <v>5.3046046155528822E-3</v>
      </c>
      <c r="AT7" s="36">
        <v>5.9335010390462649E-2</v>
      </c>
      <c r="AU7" s="36">
        <v>2.6459509632493973E-2</v>
      </c>
      <c r="AV7" s="36">
        <v>1.6653700094745844E-2</v>
      </c>
      <c r="AW7" s="36">
        <v>2.609747267391254E-2</v>
      </c>
    </row>
    <row r="8" spans="1:49" x14ac:dyDescent="0.25">
      <c r="A8" s="13" t="s">
        <v>1102</v>
      </c>
      <c r="B8" s="36">
        <v>1</v>
      </c>
      <c r="C8" s="36">
        <v>0.86312471859522732</v>
      </c>
      <c r="D8" s="36">
        <v>1</v>
      </c>
      <c r="E8" s="36">
        <v>1</v>
      </c>
      <c r="F8" s="36">
        <v>1</v>
      </c>
      <c r="G8" s="36">
        <v>1</v>
      </c>
      <c r="H8" s="36">
        <v>1</v>
      </c>
      <c r="I8" s="36">
        <v>1</v>
      </c>
      <c r="J8" s="36">
        <v>1</v>
      </c>
      <c r="K8" s="36">
        <v>1</v>
      </c>
      <c r="L8" s="36">
        <v>1</v>
      </c>
      <c r="M8" s="36">
        <v>1</v>
      </c>
      <c r="N8" s="36">
        <v>0.99909950472760023</v>
      </c>
      <c r="O8" s="36">
        <v>0.63349842413327329</v>
      </c>
      <c r="P8" s="36">
        <v>0.70823953174245835</v>
      </c>
      <c r="Q8" s="36">
        <v>0.95722647456100851</v>
      </c>
      <c r="R8" s="36">
        <v>0.95722647456100851</v>
      </c>
      <c r="S8" s="36">
        <v>1</v>
      </c>
      <c r="T8" s="36">
        <v>1</v>
      </c>
      <c r="U8" s="36">
        <v>1</v>
      </c>
      <c r="V8" s="36">
        <v>1</v>
      </c>
      <c r="W8" s="36">
        <v>1</v>
      </c>
      <c r="X8" s="36">
        <v>1</v>
      </c>
      <c r="Y8" s="36">
        <v>1</v>
      </c>
      <c r="Z8" s="36">
        <v>4.2323277802791534E-2</v>
      </c>
      <c r="AA8" s="36">
        <v>2.9266096352994146E-2</v>
      </c>
      <c r="AB8" s="36">
        <v>3.1517334533993697E-2</v>
      </c>
      <c r="AC8" s="36">
        <v>0</v>
      </c>
      <c r="AD8" s="36">
        <v>0</v>
      </c>
      <c r="AE8" s="36">
        <v>6.7962484708440944E-5</v>
      </c>
      <c r="AF8" s="36">
        <v>2.7456843822210138E-2</v>
      </c>
      <c r="AG8" s="36">
        <v>3.3913279869512029E-2</v>
      </c>
      <c r="AH8" s="36">
        <v>2.9835530787005574E-2</v>
      </c>
      <c r="AI8" s="36">
        <v>4.3770814925576024E-2</v>
      </c>
      <c r="AJ8" s="36">
        <v>0</v>
      </c>
      <c r="AK8" s="36">
        <v>0</v>
      </c>
      <c r="AL8" s="36">
        <v>0</v>
      </c>
      <c r="AM8" s="36">
        <v>0</v>
      </c>
      <c r="AN8" s="36">
        <v>0</v>
      </c>
      <c r="AO8" s="36">
        <v>0</v>
      </c>
      <c r="AP8" s="36">
        <v>0.91662132752992387</v>
      </c>
      <c r="AQ8" s="36">
        <v>0.95002251238181001</v>
      </c>
      <c r="AR8" s="36">
        <v>4.5024763619990995E-4</v>
      </c>
      <c r="AS8" s="36">
        <v>7.6542098153984696E-3</v>
      </c>
      <c r="AT8" s="36">
        <v>4.1873030166591628E-2</v>
      </c>
      <c r="AU8" s="36">
        <v>1.8498367791077257E-2</v>
      </c>
      <c r="AV8" s="36">
        <v>3.5092491838955388E-2</v>
      </c>
      <c r="AW8" s="36">
        <v>2.9787812840043525E-2</v>
      </c>
    </row>
    <row r="9" spans="1:49" x14ac:dyDescent="0.25">
      <c r="A9" s="13" t="s">
        <v>1097</v>
      </c>
      <c r="B9" s="36">
        <v>1</v>
      </c>
      <c r="C9" s="36">
        <v>0.80143266475644703</v>
      </c>
      <c r="D9" s="36">
        <v>1</v>
      </c>
      <c r="E9" s="36">
        <v>1</v>
      </c>
      <c r="F9" s="36">
        <v>1</v>
      </c>
      <c r="G9" s="36">
        <v>1</v>
      </c>
      <c r="H9" s="36">
        <v>1</v>
      </c>
      <c r="I9" s="36">
        <v>1</v>
      </c>
      <c r="J9" s="36">
        <v>1</v>
      </c>
      <c r="K9" s="36">
        <v>1</v>
      </c>
      <c r="L9" s="36">
        <v>1</v>
      </c>
      <c r="M9" s="36">
        <v>1</v>
      </c>
      <c r="N9" s="36">
        <v>0.98882521489971342</v>
      </c>
      <c r="O9" s="36">
        <v>0.70229226361031516</v>
      </c>
      <c r="P9" s="36">
        <v>0.57650429799426939</v>
      </c>
      <c r="Q9" s="36">
        <v>0.85014326647564475</v>
      </c>
      <c r="R9" s="36">
        <v>0.85042979942693409</v>
      </c>
      <c r="S9" s="36">
        <v>1</v>
      </c>
      <c r="T9" s="36">
        <v>1</v>
      </c>
      <c r="U9" s="36">
        <v>1</v>
      </c>
      <c r="V9" s="36">
        <v>1</v>
      </c>
      <c r="W9" s="36">
        <v>1</v>
      </c>
      <c r="X9" s="36">
        <v>1</v>
      </c>
      <c r="Y9" s="36">
        <v>1</v>
      </c>
      <c r="Z9" s="36">
        <v>2.5501432664756445E-2</v>
      </c>
      <c r="AA9" s="36">
        <v>3.6676217765042977E-2</v>
      </c>
      <c r="AB9" s="36">
        <v>3.0085959885386818E-2</v>
      </c>
      <c r="AC9" s="36">
        <v>0</v>
      </c>
      <c r="AD9" s="36">
        <v>8.4897651164984433E-4</v>
      </c>
      <c r="AE9" s="36">
        <v>0</v>
      </c>
      <c r="AF9" s="36">
        <v>2.4615674809016316E-2</v>
      </c>
      <c r="AG9" s="36">
        <v>3.2349335093841365E-2</v>
      </c>
      <c r="AH9" s="36">
        <v>2.9802885975667263E-2</v>
      </c>
      <c r="AI9" s="36">
        <v>1.0376379586831432E-3</v>
      </c>
      <c r="AJ9" s="36">
        <v>0</v>
      </c>
      <c r="AK9" s="36">
        <v>0</v>
      </c>
      <c r="AL9" s="36">
        <v>2.8293879090823354E-4</v>
      </c>
      <c r="AM9" s="36">
        <v>0</v>
      </c>
      <c r="AN9" s="36">
        <v>5.6598434109989622E-4</v>
      </c>
      <c r="AO9" s="36">
        <v>0</v>
      </c>
      <c r="AP9" s="36">
        <v>0.69336729880177372</v>
      </c>
      <c r="AQ9" s="36">
        <v>0.94097421203438392</v>
      </c>
      <c r="AR9" s="36">
        <v>1.2607449856733524E-2</v>
      </c>
      <c r="AS9" s="36">
        <v>4.5845272206303722E-3</v>
      </c>
      <c r="AT9" s="36">
        <v>4.1833810888252151E-2</v>
      </c>
      <c r="AU9" s="36">
        <v>8.8876309085762814E-2</v>
      </c>
      <c r="AV9" s="36">
        <v>0.11085951504858949</v>
      </c>
      <c r="AW9" s="36">
        <v>0.10689687706387395</v>
      </c>
    </row>
    <row r="10" spans="1:49" x14ac:dyDescent="0.25">
      <c r="A10" s="13" t="s">
        <v>1106</v>
      </c>
      <c r="B10" s="36">
        <v>1</v>
      </c>
      <c r="C10" s="36">
        <v>0.84782608695652173</v>
      </c>
      <c r="D10" s="36">
        <v>1</v>
      </c>
      <c r="E10" s="36">
        <v>1</v>
      </c>
      <c r="F10" s="36">
        <v>1</v>
      </c>
      <c r="G10" s="36">
        <v>1</v>
      </c>
      <c r="H10" s="36">
        <v>1</v>
      </c>
      <c r="I10" s="36">
        <v>1</v>
      </c>
      <c r="J10" s="36">
        <v>1</v>
      </c>
      <c r="K10" s="36">
        <v>1</v>
      </c>
      <c r="L10" s="36">
        <v>1</v>
      </c>
      <c r="M10" s="36">
        <v>1</v>
      </c>
      <c r="N10" s="36">
        <v>0.99094202898550721</v>
      </c>
      <c r="O10" s="36">
        <v>0.83695652173913049</v>
      </c>
      <c r="P10" s="36">
        <v>0.79166666666666663</v>
      </c>
      <c r="Q10" s="36">
        <v>0.95108695652173914</v>
      </c>
      <c r="R10" s="36">
        <v>0.95108695652173914</v>
      </c>
      <c r="S10" s="36">
        <v>1</v>
      </c>
      <c r="T10" s="36">
        <v>1</v>
      </c>
      <c r="U10" s="36">
        <v>1</v>
      </c>
      <c r="V10" s="36">
        <v>1</v>
      </c>
      <c r="W10" s="36">
        <v>1</v>
      </c>
      <c r="X10" s="36">
        <v>1</v>
      </c>
      <c r="Y10" s="36">
        <v>1</v>
      </c>
      <c r="Z10" s="36">
        <v>2.717391304347826E-2</v>
      </c>
      <c r="AA10" s="36">
        <v>3.0797101449275364E-2</v>
      </c>
      <c r="AB10" s="36">
        <v>2.717391304347826E-2</v>
      </c>
      <c r="AC10" s="36">
        <v>0</v>
      </c>
      <c r="AD10" s="36">
        <v>3.8395085429065079E-4</v>
      </c>
      <c r="AE10" s="36">
        <v>0</v>
      </c>
      <c r="AF10" s="36">
        <v>2.2269149548857746E-2</v>
      </c>
      <c r="AG10" s="36">
        <v>2.7836436936072184E-2</v>
      </c>
      <c r="AH10" s="36">
        <v>3.2443847187559993E-2</v>
      </c>
      <c r="AI10" s="36">
        <v>9.5987713572662703E-4</v>
      </c>
      <c r="AJ10" s="36">
        <v>0</v>
      </c>
      <c r="AK10" s="36">
        <v>0</v>
      </c>
      <c r="AL10" s="36">
        <v>0</v>
      </c>
      <c r="AM10" s="36">
        <v>0</v>
      </c>
      <c r="AN10" s="36">
        <v>0</v>
      </c>
      <c r="AO10" s="36">
        <v>0</v>
      </c>
      <c r="AP10" s="36">
        <v>0.97444764649375604</v>
      </c>
      <c r="AQ10" s="36">
        <v>0.82427536231884058</v>
      </c>
      <c r="AR10" s="36">
        <v>1.0869565217391304E-2</v>
      </c>
      <c r="AS10" s="36">
        <v>1.0869565217391304E-2</v>
      </c>
      <c r="AT10" s="36">
        <v>0.1539855072463768</v>
      </c>
      <c r="AU10" s="36">
        <v>9.6061479346781949E-3</v>
      </c>
      <c r="AV10" s="36">
        <v>2.881844380403458E-3</v>
      </c>
      <c r="AW10" s="36">
        <v>1.3064361191162345E-2</v>
      </c>
    </row>
    <row r="11" spans="1:49" x14ac:dyDescent="0.25">
      <c r="A11" s="13" t="s">
        <v>1109</v>
      </c>
      <c r="B11" s="36">
        <v>1</v>
      </c>
      <c r="C11" s="36">
        <v>0.6</v>
      </c>
      <c r="D11" s="36">
        <v>1</v>
      </c>
      <c r="E11" s="36">
        <v>1</v>
      </c>
      <c r="F11" s="36">
        <v>1</v>
      </c>
      <c r="G11" s="36">
        <v>1</v>
      </c>
      <c r="H11" s="36">
        <v>1</v>
      </c>
      <c r="I11" s="36">
        <v>1</v>
      </c>
      <c r="J11" s="36">
        <v>1</v>
      </c>
      <c r="K11" s="36">
        <v>1</v>
      </c>
      <c r="L11" s="36">
        <v>1</v>
      </c>
      <c r="M11" s="36">
        <v>1</v>
      </c>
      <c r="N11" s="36">
        <v>1</v>
      </c>
      <c r="O11" s="36">
        <v>0.31764705882352939</v>
      </c>
      <c r="P11" s="36">
        <v>0.72941176470588232</v>
      </c>
      <c r="Q11" s="36">
        <v>0.96470588235294119</v>
      </c>
      <c r="R11" s="36">
        <v>0.96470588235294119</v>
      </c>
      <c r="S11" s="36">
        <v>1</v>
      </c>
      <c r="T11" s="36">
        <v>1</v>
      </c>
      <c r="U11" s="36">
        <v>1</v>
      </c>
      <c r="V11" s="36">
        <v>1</v>
      </c>
      <c r="W11" s="36">
        <v>1</v>
      </c>
      <c r="X11" s="36">
        <v>1</v>
      </c>
      <c r="Y11" s="36">
        <v>1</v>
      </c>
      <c r="Z11" s="36">
        <v>4.7058823529411764E-2</v>
      </c>
      <c r="AA11" s="36">
        <v>3.5294117647058823E-2</v>
      </c>
      <c r="AB11" s="36">
        <v>1.1764705882352941E-2</v>
      </c>
      <c r="AC11" s="36">
        <v>0</v>
      </c>
      <c r="AD11" s="36">
        <v>0</v>
      </c>
      <c r="AE11" s="36">
        <v>0</v>
      </c>
      <c r="AF11" s="36">
        <v>1.5765765765765764E-2</v>
      </c>
      <c r="AG11" s="36">
        <v>2.8153153153153154E-2</v>
      </c>
      <c r="AH11" s="36">
        <v>1.5765765765765764E-2</v>
      </c>
      <c r="AI11" s="36">
        <v>0</v>
      </c>
      <c r="AJ11" s="36">
        <v>0</v>
      </c>
      <c r="AK11" s="36">
        <v>0</v>
      </c>
      <c r="AL11" s="36">
        <v>0</v>
      </c>
      <c r="AM11" s="36">
        <v>0</v>
      </c>
      <c r="AN11" s="36">
        <v>0</v>
      </c>
      <c r="AO11" s="36">
        <v>0</v>
      </c>
      <c r="AP11" s="36">
        <v>0.81623449830890638</v>
      </c>
      <c r="AQ11" s="36">
        <v>0.89411764705882357</v>
      </c>
      <c r="AR11" s="36">
        <v>0</v>
      </c>
      <c r="AS11" s="36">
        <v>0</v>
      </c>
      <c r="AT11" s="36">
        <v>0.10588235294117647</v>
      </c>
      <c r="AU11" s="36">
        <v>0.14430665163472378</v>
      </c>
      <c r="AV11" s="36">
        <v>1.8038331454340473E-2</v>
      </c>
      <c r="AW11" s="36">
        <v>2.1420518602029311E-2</v>
      </c>
    </row>
    <row r="12" spans="1:49" x14ac:dyDescent="0.25">
      <c r="A12" s="13" t="s">
        <v>1096</v>
      </c>
      <c r="B12" s="36">
        <v>1</v>
      </c>
      <c r="C12" s="36">
        <v>0.8963802155291517</v>
      </c>
      <c r="D12" s="36">
        <v>1</v>
      </c>
      <c r="E12" s="36">
        <v>1</v>
      </c>
      <c r="F12" s="36">
        <v>1</v>
      </c>
      <c r="G12" s="36">
        <v>1</v>
      </c>
      <c r="H12" s="36">
        <v>1</v>
      </c>
      <c r="I12" s="36">
        <v>1</v>
      </c>
      <c r="J12" s="36">
        <v>1</v>
      </c>
      <c r="K12" s="36">
        <v>1</v>
      </c>
      <c r="L12" s="36">
        <v>1</v>
      </c>
      <c r="M12" s="36">
        <v>1</v>
      </c>
      <c r="N12" s="36">
        <v>0.96932854379662892</v>
      </c>
      <c r="O12" s="36">
        <v>0.30947775628626695</v>
      </c>
      <c r="P12" s="36">
        <v>0.36446532191213044</v>
      </c>
      <c r="Q12" s="36">
        <v>0.73998342083448465</v>
      </c>
      <c r="R12" s="36">
        <v>0.74025974025974028</v>
      </c>
      <c r="S12" s="36">
        <v>1</v>
      </c>
      <c r="T12" s="36">
        <v>1</v>
      </c>
      <c r="U12" s="36">
        <v>1</v>
      </c>
      <c r="V12" s="36">
        <v>1</v>
      </c>
      <c r="W12" s="36">
        <v>1</v>
      </c>
      <c r="X12" s="36">
        <v>1</v>
      </c>
      <c r="Y12" s="36">
        <v>1</v>
      </c>
      <c r="Z12" s="36">
        <v>2.5974025974025976E-2</v>
      </c>
      <c r="AA12" s="36">
        <v>3.1224095053882288E-2</v>
      </c>
      <c r="AB12" s="36">
        <v>3.702680298424979E-2</v>
      </c>
      <c r="AC12" s="36">
        <v>0</v>
      </c>
      <c r="AD12" s="36">
        <v>8.467400508044031E-5</v>
      </c>
      <c r="AE12" s="36">
        <v>0</v>
      </c>
      <c r="AF12" s="36">
        <v>1.8501270110076205E-2</v>
      </c>
      <c r="AG12" s="36">
        <v>3.3234546994072821E-2</v>
      </c>
      <c r="AH12" s="36">
        <v>2.5825571549534292E-2</v>
      </c>
      <c r="AI12" s="36">
        <v>2.9635901778154105E-4</v>
      </c>
      <c r="AJ12" s="36">
        <v>0</v>
      </c>
      <c r="AK12" s="36">
        <v>0</v>
      </c>
      <c r="AL12" s="36">
        <v>8.467400508044031E-5</v>
      </c>
      <c r="AM12" s="36">
        <v>0</v>
      </c>
      <c r="AN12" s="36">
        <v>8.467400508044031E-5</v>
      </c>
      <c r="AO12" s="36">
        <v>0</v>
      </c>
      <c r="AP12" s="36">
        <v>0.95330228619813717</v>
      </c>
      <c r="AQ12" s="36">
        <v>0.94832826747720367</v>
      </c>
      <c r="AR12" s="36">
        <v>7.460624481901078E-3</v>
      </c>
      <c r="AS12" s="36">
        <v>5.8027079303675051E-3</v>
      </c>
      <c r="AT12" s="36">
        <v>3.840840011052777E-2</v>
      </c>
      <c r="AU12" s="36">
        <v>1.1642675698560543E-2</v>
      </c>
      <c r="AV12" s="36">
        <v>1.0499576629974599E-2</v>
      </c>
      <c r="AW12" s="36">
        <v>2.4555461473327687E-2</v>
      </c>
    </row>
    <row r="13" spans="1:49" x14ac:dyDescent="0.25">
      <c r="A13" s="13" t="s">
        <v>1100</v>
      </c>
      <c r="B13" s="36">
        <v>1</v>
      </c>
      <c r="C13" s="36">
        <v>0.92307692307692313</v>
      </c>
      <c r="D13" s="36">
        <v>1</v>
      </c>
      <c r="E13" s="36">
        <v>1</v>
      </c>
      <c r="F13" s="36">
        <v>1</v>
      </c>
      <c r="G13" s="36">
        <v>1</v>
      </c>
      <c r="H13" s="36">
        <v>1</v>
      </c>
      <c r="I13" s="36">
        <v>1</v>
      </c>
      <c r="J13" s="36">
        <v>1</v>
      </c>
      <c r="K13" s="36">
        <v>1</v>
      </c>
      <c r="L13" s="36">
        <v>1</v>
      </c>
      <c r="M13" s="36">
        <v>1</v>
      </c>
      <c r="N13" s="36">
        <v>1</v>
      </c>
      <c r="O13" s="36">
        <v>0.53846153846153844</v>
      </c>
      <c r="P13" s="36">
        <v>0.86538461538461542</v>
      </c>
      <c r="Q13" s="36">
        <v>0.94230769230769229</v>
      </c>
      <c r="R13" s="36">
        <v>0.94230769230769229</v>
      </c>
      <c r="S13" s="36">
        <v>1</v>
      </c>
      <c r="T13" s="36">
        <v>1</v>
      </c>
      <c r="U13" s="36">
        <v>1</v>
      </c>
      <c r="V13" s="36">
        <v>1</v>
      </c>
      <c r="W13" s="36">
        <v>1</v>
      </c>
      <c r="X13" s="36">
        <v>1</v>
      </c>
      <c r="Y13" s="36">
        <v>1</v>
      </c>
      <c r="Z13" s="36">
        <v>1.9230769230769232E-2</v>
      </c>
      <c r="AA13" s="36">
        <v>4.807692307692308E-2</v>
      </c>
      <c r="AB13" s="36">
        <v>3.8461538461538464E-2</v>
      </c>
      <c r="AC13" s="36">
        <v>0</v>
      </c>
      <c r="AD13" s="36">
        <v>0</v>
      </c>
      <c r="AE13" s="36">
        <v>0</v>
      </c>
      <c r="AF13" s="36">
        <v>2.3070097604259095E-2</v>
      </c>
      <c r="AG13" s="36">
        <v>3.4605146406388641E-2</v>
      </c>
      <c r="AH13" s="36">
        <v>1.8633540372670808E-2</v>
      </c>
      <c r="AI13" s="36">
        <v>5.5013309671694766E-2</v>
      </c>
      <c r="AJ13" s="36">
        <v>0</v>
      </c>
      <c r="AK13" s="36">
        <v>0</v>
      </c>
      <c r="AL13" s="36">
        <v>0</v>
      </c>
      <c r="AM13" s="36">
        <v>0</v>
      </c>
      <c r="AN13" s="36">
        <v>0</v>
      </c>
      <c r="AO13" s="36">
        <v>0</v>
      </c>
      <c r="AP13" s="36">
        <v>0.98846495119787048</v>
      </c>
      <c r="AQ13" s="36">
        <v>0.95192307692307687</v>
      </c>
      <c r="AR13" s="36">
        <v>0</v>
      </c>
      <c r="AS13" s="36">
        <v>0</v>
      </c>
      <c r="AT13" s="36">
        <v>4.807692307692308E-2</v>
      </c>
      <c r="AU13" s="36">
        <v>2.6619343389529724E-3</v>
      </c>
      <c r="AV13" s="36">
        <v>1.7746228926353151E-3</v>
      </c>
      <c r="AW13" s="36">
        <v>7.0984915705412602E-3</v>
      </c>
    </row>
    <row r="14" spans="1:49" x14ac:dyDescent="0.25">
      <c r="A14" s="13" t="s">
        <v>1103</v>
      </c>
      <c r="B14" s="36">
        <v>1</v>
      </c>
      <c r="C14" s="36">
        <v>0.46575342465753422</v>
      </c>
      <c r="D14" s="36">
        <v>1</v>
      </c>
      <c r="E14" s="36">
        <v>1</v>
      </c>
      <c r="F14" s="36">
        <v>1</v>
      </c>
      <c r="G14" s="36">
        <v>1</v>
      </c>
      <c r="H14" s="36">
        <v>1</v>
      </c>
      <c r="I14" s="36">
        <v>1</v>
      </c>
      <c r="J14" s="36">
        <v>1</v>
      </c>
      <c r="K14" s="36">
        <v>1</v>
      </c>
      <c r="L14" s="36">
        <v>1</v>
      </c>
      <c r="M14" s="36">
        <v>1</v>
      </c>
      <c r="N14" s="36">
        <v>1</v>
      </c>
      <c r="O14" s="36">
        <v>0.63698630136986301</v>
      </c>
      <c r="P14" s="36">
        <v>0.75342465753424659</v>
      </c>
      <c r="Q14" s="36">
        <v>0.86301369863013699</v>
      </c>
      <c r="R14" s="36">
        <v>0.86301369863013699</v>
      </c>
      <c r="S14" s="36">
        <v>1</v>
      </c>
      <c r="T14" s="36">
        <v>1</v>
      </c>
      <c r="U14" s="36">
        <v>1</v>
      </c>
      <c r="V14" s="36">
        <v>1</v>
      </c>
      <c r="W14" s="36">
        <v>1</v>
      </c>
      <c r="X14" s="36">
        <v>1</v>
      </c>
      <c r="Y14" s="36">
        <v>1</v>
      </c>
      <c r="Z14" s="36">
        <v>2.7397260273972601E-2</v>
      </c>
      <c r="AA14" s="36">
        <v>3.4246575342465752E-2</v>
      </c>
      <c r="AB14" s="36">
        <v>3.4246575342465752E-2</v>
      </c>
      <c r="AC14" s="36">
        <v>0</v>
      </c>
      <c r="AD14" s="36">
        <v>0</v>
      </c>
      <c r="AE14" s="36">
        <v>0</v>
      </c>
      <c r="AF14" s="36">
        <v>1.5285126396237508E-2</v>
      </c>
      <c r="AG14" s="36">
        <v>4.7031158142269255E-2</v>
      </c>
      <c r="AH14" s="36">
        <v>2.4691358024691357E-2</v>
      </c>
      <c r="AI14" s="36">
        <v>3.292181069958848E-2</v>
      </c>
      <c r="AJ14" s="36">
        <v>0</v>
      </c>
      <c r="AK14" s="36">
        <v>0</v>
      </c>
      <c r="AL14" s="36">
        <v>0</v>
      </c>
      <c r="AM14" s="36">
        <v>0</v>
      </c>
      <c r="AN14" s="36">
        <v>0</v>
      </c>
      <c r="AO14" s="36">
        <v>0</v>
      </c>
      <c r="AP14" s="36">
        <v>0.97883597883597884</v>
      </c>
      <c r="AQ14" s="36">
        <v>0.95890410958904104</v>
      </c>
      <c r="AR14" s="36">
        <v>0</v>
      </c>
      <c r="AS14" s="36">
        <v>0</v>
      </c>
      <c r="AT14" s="36">
        <v>4.1095890410958902E-2</v>
      </c>
      <c r="AU14" s="36">
        <v>1.4697236919459141E-2</v>
      </c>
      <c r="AV14" s="36">
        <v>2.3515579071134627E-3</v>
      </c>
      <c r="AW14" s="36">
        <v>4.11522633744856E-3</v>
      </c>
    </row>
    <row r="15" spans="1:49" x14ac:dyDescent="0.25">
      <c r="A15" s="13" t="s">
        <v>1108</v>
      </c>
      <c r="B15" s="36">
        <v>1</v>
      </c>
      <c r="C15" s="36">
        <v>0.8</v>
      </c>
      <c r="D15" s="36">
        <v>1</v>
      </c>
      <c r="E15" s="36">
        <v>1</v>
      </c>
      <c r="F15" s="36">
        <v>1</v>
      </c>
      <c r="G15" s="36">
        <v>1</v>
      </c>
      <c r="H15" s="36">
        <v>1</v>
      </c>
      <c r="I15" s="36">
        <v>1</v>
      </c>
      <c r="J15" s="36">
        <v>1</v>
      </c>
      <c r="K15" s="36">
        <v>1</v>
      </c>
      <c r="L15" s="36">
        <v>1</v>
      </c>
      <c r="M15" s="36">
        <v>1</v>
      </c>
      <c r="N15" s="36">
        <v>0.98181818181818181</v>
      </c>
      <c r="O15" s="36">
        <v>0.34545454545454546</v>
      </c>
      <c r="P15" s="36">
        <v>0.65454545454545454</v>
      </c>
      <c r="Q15" s="36">
        <v>0.74545454545454548</v>
      </c>
      <c r="R15" s="36">
        <v>0.72727272727272729</v>
      </c>
      <c r="S15" s="36">
        <v>1</v>
      </c>
      <c r="T15" s="36">
        <v>1</v>
      </c>
      <c r="U15" s="36">
        <v>1</v>
      </c>
      <c r="V15" s="36">
        <v>1</v>
      </c>
      <c r="W15" s="36">
        <v>1</v>
      </c>
      <c r="X15" s="36">
        <v>1</v>
      </c>
      <c r="Y15" s="36">
        <v>1</v>
      </c>
      <c r="Z15" s="36">
        <v>3.6363636363636362E-2</v>
      </c>
      <c r="AA15" s="36">
        <v>5.4545454545454543E-2</v>
      </c>
      <c r="AB15" s="36">
        <v>0</v>
      </c>
      <c r="AC15" s="36">
        <v>0</v>
      </c>
      <c r="AD15" s="36">
        <v>0</v>
      </c>
      <c r="AE15" s="36">
        <v>0</v>
      </c>
      <c r="AF15" s="36">
        <v>3.0534351145038167E-2</v>
      </c>
      <c r="AG15" s="36">
        <v>3.4351145038167941E-2</v>
      </c>
      <c r="AH15" s="36">
        <v>1.5267175572519083E-2</v>
      </c>
      <c r="AI15" s="36">
        <v>3.8167938931297708E-3</v>
      </c>
      <c r="AJ15" s="36">
        <v>0</v>
      </c>
      <c r="AK15" s="36">
        <v>0</v>
      </c>
      <c r="AL15" s="36">
        <v>0</v>
      </c>
      <c r="AM15" s="36">
        <v>0</v>
      </c>
      <c r="AN15" s="36">
        <v>0</v>
      </c>
      <c r="AO15" s="36">
        <v>0</v>
      </c>
      <c r="AP15" s="36">
        <v>0.98854961832061072</v>
      </c>
      <c r="AQ15" s="36">
        <v>0.83636363636363631</v>
      </c>
      <c r="AR15" s="36">
        <v>1.8181818181818181E-2</v>
      </c>
      <c r="AS15" s="36">
        <v>1.8181818181818181E-2</v>
      </c>
      <c r="AT15" s="36">
        <v>0.12727272727272726</v>
      </c>
      <c r="AU15" s="36">
        <v>3.8167938931297708E-3</v>
      </c>
      <c r="AV15" s="36">
        <v>0</v>
      </c>
      <c r="AW15" s="36">
        <v>7.6335877862595417E-3</v>
      </c>
    </row>
    <row r="16" spans="1:49" x14ac:dyDescent="0.25">
      <c r="A16" s="13" t="s">
        <v>1099</v>
      </c>
      <c r="B16" s="36">
        <v>1</v>
      </c>
      <c r="C16" s="36">
        <v>0.84281842818428188</v>
      </c>
      <c r="D16" s="36">
        <v>1</v>
      </c>
      <c r="E16" s="36">
        <v>1</v>
      </c>
      <c r="F16" s="36">
        <v>1</v>
      </c>
      <c r="G16" s="36">
        <v>1</v>
      </c>
      <c r="H16" s="36">
        <v>1</v>
      </c>
      <c r="I16" s="36">
        <v>1</v>
      </c>
      <c r="J16" s="36">
        <v>1</v>
      </c>
      <c r="K16" s="36">
        <v>1</v>
      </c>
      <c r="L16" s="36">
        <v>1</v>
      </c>
      <c r="M16" s="36">
        <v>1</v>
      </c>
      <c r="N16" s="36">
        <v>0.98644986449864502</v>
      </c>
      <c r="O16" s="36">
        <v>0.48780487804878048</v>
      </c>
      <c r="P16" s="36">
        <v>0.63956639566395668</v>
      </c>
      <c r="Q16" s="36">
        <v>0.89159891598915986</v>
      </c>
      <c r="R16" s="36">
        <v>0.89701897018970189</v>
      </c>
      <c r="S16" s="36">
        <v>1</v>
      </c>
      <c r="T16" s="36">
        <v>1</v>
      </c>
      <c r="U16" s="36">
        <v>1</v>
      </c>
      <c r="V16" s="36">
        <v>1</v>
      </c>
      <c r="W16" s="36">
        <v>0.99923076923076926</v>
      </c>
      <c r="X16" s="36">
        <v>1</v>
      </c>
      <c r="Y16" s="36">
        <v>1</v>
      </c>
      <c r="Z16" s="36">
        <v>2.1680216802168022E-2</v>
      </c>
      <c r="AA16" s="36">
        <v>1.3550135501355014E-2</v>
      </c>
      <c r="AB16" s="36">
        <v>2.7100271002710029E-2</v>
      </c>
      <c r="AC16" s="36">
        <v>0</v>
      </c>
      <c r="AD16" s="36">
        <v>1.5284677111196026E-3</v>
      </c>
      <c r="AE16" s="36">
        <v>0</v>
      </c>
      <c r="AF16" s="36">
        <v>2.0634314100114636E-2</v>
      </c>
      <c r="AG16" s="36">
        <v>2.3309132594573938E-2</v>
      </c>
      <c r="AH16" s="36">
        <v>2.0252197172334733E-2</v>
      </c>
      <c r="AI16" s="36">
        <v>8.7886893389377153E-3</v>
      </c>
      <c r="AJ16" s="36">
        <v>0</v>
      </c>
      <c r="AK16" s="36">
        <v>0</v>
      </c>
      <c r="AL16" s="36">
        <v>0</v>
      </c>
      <c r="AM16" s="36">
        <v>0</v>
      </c>
      <c r="AN16" s="36">
        <v>0</v>
      </c>
      <c r="AO16" s="36">
        <v>0</v>
      </c>
      <c r="AP16" s="36">
        <v>0.9111538461538462</v>
      </c>
      <c r="AQ16" s="36">
        <v>0.87804878048780488</v>
      </c>
      <c r="AR16" s="36">
        <v>1.0840108401084011E-2</v>
      </c>
      <c r="AS16" s="36">
        <v>5.4200542005420054E-3</v>
      </c>
      <c r="AT16" s="36">
        <v>0.10569105691056911</v>
      </c>
      <c r="AU16" s="36">
        <v>3.9230769230769229E-2</v>
      </c>
      <c r="AV16" s="36">
        <v>9.6153846153846159E-3</v>
      </c>
      <c r="AW16" s="36">
        <v>0.04</v>
      </c>
    </row>
    <row r="17" spans="1:49" x14ac:dyDescent="0.25">
      <c r="A17" s="13" t="s">
        <v>1095</v>
      </c>
      <c r="B17" s="36">
        <v>1</v>
      </c>
      <c r="C17" s="36">
        <v>1</v>
      </c>
      <c r="D17" s="36">
        <v>1</v>
      </c>
      <c r="E17" s="36">
        <v>1</v>
      </c>
      <c r="F17" s="36">
        <v>1</v>
      </c>
      <c r="G17" s="36">
        <v>1</v>
      </c>
      <c r="H17" s="36">
        <v>1</v>
      </c>
      <c r="I17" s="36">
        <v>1</v>
      </c>
      <c r="J17" s="36">
        <v>1</v>
      </c>
      <c r="K17" s="36">
        <v>1</v>
      </c>
      <c r="L17" s="36">
        <v>1</v>
      </c>
      <c r="M17" s="36">
        <v>1</v>
      </c>
      <c r="N17" s="36">
        <v>1</v>
      </c>
      <c r="O17" s="36">
        <v>0.35714285714285715</v>
      </c>
      <c r="P17" s="36">
        <v>0.5</v>
      </c>
      <c r="Q17" s="36">
        <v>0.5714285714285714</v>
      </c>
      <c r="R17" s="36">
        <v>0.5714285714285714</v>
      </c>
      <c r="S17" s="36">
        <v>1</v>
      </c>
      <c r="T17" s="36">
        <v>1</v>
      </c>
      <c r="U17" s="36">
        <v>1</v>
      </c>
      <c r="V17" s="36">
        <v>1</v>
      </c>
      <c r="W17" s="36">
        <v>1</v>
      </c>
      <c r="X17" s="36">
        <v>1</v>
      </c>
      <c r="Y17" s="36">
        <v>1</v>
      </c>
      <c r="Z17" s="36">
        <v>0</v>
      </c>
      <c r="AA17" s="36">
        <v>7.1428571428571425E-2</v>
      </c>
      <c r="AB17" s="36">
        <v>7.1428571428571425E-2</v>
      </c>
      <c r="AC17" s="36">
        <v>0</v>
      </c>
      <c r="AD17" s="36">
        <v>0</v>
      </c>
      <c r="AE17" s="36">
        <v>0</v>
      </c>
      <c r="AF17" s="36">
        <v>4.6875E-2</v>
      </c>
      <c r="AG17" s="36">
        <v>4.6875E-2</v>
      </c>
      <c r="AH17" s="36">
        <v>4.6875E-2</v>
      </c>
      <c r="AI17" s="36">
        <v>0</v>
      </c>
      <c r="AJ17" s="36">
        <v>0</v>
      </c>
      <c r="AK17" s="36">
        <v>0</v>
      </c>
      <c r="AL17" s="36">
        <v>0</v>
      </c>
      <c r="AM17" s="36">
        <v>0</v>
      </c>
      <c r="AN17" s="36">
        <v>0</v>
      </c>
      <c r="AO17" s="36">
        <v>0</v>
      </c>
      <c r="AP17" s="36">
        <v>1</v>
      </c>
      <c r="AQ17" s="36">
        <v>1</v>
      </c>
      <c r="AR17" s="36">
        <v>0</v>
      </c>
      <c r="AS17" s="36">
        <v>0</v>
      </c>
      <c r="AT17" s="36">
        <v>0</v>
      </c>
      <c r="AU17" s="36">
        <v>0</v>
      </c>
      <c r="AV17" s="36">
        <v>0</v>
      </c>
      <c r="AW17" s="36">
        <v>0</v>
      </c>
    </row>
    <row r="18" spans="1:49" x14ac:dyDescent="0.25">
      <c r="A18" s="13" t="s">
        <v>1098</v>
      </c>
      <c r="B18" s="36">
        <v>1</v>
      </c>
      <c r="C18" s="36">
        <v>1</v>
      </c>
      <c r="D18" s="36">
        <v>1</v>
      </c>
      <c r="E18" s="36">
        <v>1</v>
      </c>
      <c r="F18" s="36">
        <v>1</v>
      </c>
      <c r="G18" s="36">
        <v>1</v>
      </c>
      <c r="H18" s="36">
        <v>1</v>
      </c>
      <c r="I18" s="36">
        <v>1</v>
      </c>
      <c r="J18" s="36">
        <v>1</v>
      </c>
      <c r="K18" s="36">
        <v>1</v>
      </c>
      <c r="L18" s="36">
        <v>1</v>
      </c>
      <c r="M18" s="36">
        <v>1</v>
      </c>
      <c r="N18" s="36">
        <v>1</v>
      </c>
      <c r="O18" s="36">
        <v>0.6</v>
      </c>
      <c r="P18" s="36">
        <v>0.8</v>
      </c>
      <c r="Q18" s="36">
        <v>1</v>
      </c>
      <c r="R18" s="36">
        <v>1</v>
      </c>
      <c r="S18" s="36">
        <v>1</v>
      </c>
      <c r="T18" s="36">
        <v>1</v>
      </c>
      <c r="U18" s="36">
        <v>1</v>
      </c>
      <c r="V18" s="36">
        <v>1</v>
      </c>
      <c r="W18" s="36">
        <v>1</v>
      </c>
      <c r="X18" s="36">
        <v>1</v>
      </c>
      <c r="Y18" s="36">
        <v>1</v>
      </c>
      <c r="Z18" s="36">
        <v>0</v>
      </c>
      <c r="AA18" s="36">
        <v>0</v>
      </c>
      <c r="AB18" s="36">
        <v>0</v>
      </c>
      <c r="AC18" s="36">
        <v>0</v>
      </c>
      <c r="AD18" s="36">
        <v>0</v>
      </c>
      <c r="AE18" s="36">
        <v>0</v>
      </c>
      <c r="AF18" s="36">
        <v>0</v>
      </c>
      <c r="AG18" s="36">
        <v>0</v>
      </c>
      <c r="AH18" s="36">
        <v>0</v>
      </c>
      <c r="AI18" s="36">
        <v>0</v>
      </c>
      <c r="AJ18" s="36">
        <v>0</v>
      </c>
      <c r="AK18" s="36">
        <v>0</v>
      </c>
      <c r="AL18" s="36">
        <v>0</v>
      </c>
      <c r="AM18" s="36">
        <v>0</v>
      </c>
      <c r="AN18" s="36">
        <v>0</v>
      </c>
      <c r="AO18" s="36">
        <v>0</v>
      </c>
      <c r="AP18" s="36">
        <v>0.96</v>
      </c>
      <c r="AQ18" s="36">
        <v>1</v>
      </c>
      <c r="AR18" s="36">
        <v>0</v>
      </c>
      <c r="AS18" s="36">
        <v>0</v>
      </c>
      <c r="AT18" s="36">
        <v>0</v>
      </c>
      <c r="AU18" s="36">
        <v>0</v>
      </c>
      <c r="AV18" s="36">
        <v>0</v>
      </c>
      <c r="AW18" s="36">
        <v>0.04</v>
      </c>
    </row>
    <row r="19" spans="1:49" x14ac:dyDescent="0.25">
      <c r="A19" s="13" t="s">
        <v>1101</v>
      </c>
      <c r="B19" s="36">
        <v>1</v>
      </c>
      <c r="C19" s="36">
        <v>1</v>
      </c>
      <c r="D19" s="36">
        <v>1</v>
      </c>
      <c r="E19" s="36">
        <v>1</v>
      </c>
      <c r="F19" s="36">
        <v>1</v>
      </c>
      <c r="G19" s="36">
        <v>1</v>
      </c>
      <c r="H19" s="36">
        <v>1</v>
      </c>
      <c r="I19" s="36">
        <v>1</v>
      </c>
      <c r="J19" s="36">
        <v>1</v>
      </c>
      <c r="K19" s="36">
        <v>1</v>
      </c>
      <c r="L19" s="36">
        <v>1</v>
      </c>
      <c r="M19" s="36">
        <v>1</v>
      </c>
      <c r="N19" s="36">
        <v>1</v>
      </c>
      <c r="O19" s="36">
        <v>0.66666666666666663</v>
      </c>
      <c r="P19" s="36">
        <v>0.55555555555555558</v>
      </c>
      <c r="Q19" s="36">
        <v>0.88888888888888884</v>
      </c>
      <c r="R19" s="36">
        <v>0.88888888888888884</v>
      </c>
      <c r="S19" s="36">
        <v>1</v>
      </c>
      <c r="T19" s="36">
        <v>1</v>
      </c>
      <c r="U19" s="36">
        <v>1</v>
      </c>
      <c r="V19" s="36">
        <v>1</v>
      </c>
      <c r="W19" s="36">
        <v>1</v>
      </c>
      <c r="X19" s="36">
        <v>1</v>
      </c>
      <c r="Y19" s="36">
        <v>1</v>
      </c>
      <c r="Z19" s="36">
        <v>0</v>
      </c>
      <c r="AA19" s="36">
        <v>0</v>
      </c>
      <c r="AB19" s="36">
        <v>0.1111111111111111</v>
      </c>
      <c r="AC19" s="36">
        <v>0</v>
      </c>
      <c r="AD19" s="36">
        <v>0</v>
      </c>
      <c r="AE19" s="36">
        <v>0</v>
      </c>
      <c r="AF19" s="36">
        <v>7.6923076923076927E-2</v>
      </c>
      <c r="AG19" s="36">
        <v>0</v>
      </c>
      <c r="AH19" s="36">
        <v>0</v>
      </c>
      <c r="AI19" s="36">
        <v>7.6923076923076927E-2</v>
      </c>
      <c r="AJ19" s="36">
        <v>0</v>
      </c>
      <c r="AK19" s="36">
        <v>0</v>
      </c>
      <c r="AL19" s="36">
        <v>0</v>
      </c>
      <c r="AM19" s="36">
        <v>0</v>
      </c>
      <c r="AN19" s="36">
        <v>0</v>
      </c>
      <c r="AO19" s="36">
        <v>0</v>
      </c>
      <c r="AP19" s="36">
        <v>0.97435897435897434</v>
      </c>
      <c r="AQ19" s="36">
        <v>0.88888888888888884</v>
      </c>
      <c r="AR19" s="36">
        <v>0</v>
      </c>
      <c r="AS19" s="36">
        <v>0</v>
      </c>
      <c r="AT19" s="36">
        <v>0.1111111111111111</v>
      </c>
      <c r="AU19" s="36">
        <v>2.564102564102564E-2</v>
      </c>
      <c r="AV19" s="36">
        <v>0</v>
      </c>
      <c r="AW19" s="36">
        <v>0</v>
      </c>
    </row>
    <row r="20" spans="1:49" x14ac:dyDescent="0.25">
      <c r="A20" s="13" t="s">
        <v>1105</v>
      </c>
      <c r="B20" s="36">
        <v>1</v>
      </c>
      <c r="C20" s="36">
        <v>0</v>
      </c>
      <c r="D20" s="36">
        <v>1</v>
      </c>
      <c r="E20" s="36">
        <v>1</v>
      </c>
      <c r="F20" s="36">
        <v>1</v>
      </c>
      <c r="G20" s="36">
        <v>1</v>
      </c>
      <c r="H20" s="36">
        <v>1</v>
      </c>
      <c r="I20" s="36">
        <v>1</v>
      </c>
      <c r="J20" s="36">
        <v>1</v>
      </c>
      <c r="K20" s="36">
        <v>1</v>
      </c>
      <c r="L20" s="36">
        <v>1</v>
      </c>
      <c r="M20" s="36">
        <v>1</v>
      </c>
      <c r="N20" s="36">
        <v>1</v>
      </c>
      <c r="O20" s="36">
        <v>0</v>
      </c>
      <c r="P20" s="36">
        <v>0</v>
      </c>
      <c r="Q20" s="36">
        <v>0</v>
      </c>
      <c r="R20" s="36">
        <v>0</v>
      </c>
      <c r="S20" s="36">
        <v>1</v>
      </c>
      <c r="T20" s="36">
        <v>1</v>
      </c>
      <c r="U20" s="36">
        <v>1</v>
      </c>
      <c r="V20" s="36">
        <v>1</v>
      </c>
      <c r="W20" s="36">
        <v>1</v>
      </c>
      <c r="X20" s="36">
        <v>1</v>
      </c>
      <c r="Y20" s="36">
        <v>1</v>
      </c>
      <c r="Z20" s="36">
        <v>0</v>
      </c>
      <c r="AA20" s="36">
        <v>0</v>
      </c>
      <c r="AB20" s="36">
        <v>0</v>
      </c>
      <c r="AC20" s="36">
        <v>0</v>
      </c>
      <c r="AD20" s="36">
        <v>0</v>
      </c>
      <c r="AE20" s="36">
        <v>0</v>
      </c>
      <c r="AF20" s="36">
        <v>0</v>
      </c>
      <c r="AG20" s="36">
        <v>0</v>
      </c>
      <c r="AH20" s="36">
        <v>0</v>
      </c>
      <c r="AI20" s="36">
        <v>1</v>
      </c>
      <c r="AJ20" s="36">
        <v>0</v>
      </c>
      <c r="AK20" s="36">
        <v>0</v>
      </c>
      <c r="AL20" s="36">
        <v>0</v>
      </c>
      <c r="AM20" s="36">
        <v>0</v>
      </c>
      <c r="AN20" s="36">
        <v>0</v>
      </c>
      <c r="AO20" s="36">
        <v>0</v>
      </c>
      <c r="AP20" s="36">
        <v>1</v>
      </c>
      <c r="AQ20" s="36">
        <v>1</v>
      </c>
      <c r="AR20" s="36">
        <v>0</v>
      </c>
      <c r="AS20" s="36">
        <v>0</v>
      </c>
      <c r="AT20" s="36">
        <v>0</v>
      </c>
      <c r="AU20" s="36">
        <v>0</v>
      </c>
      <c r="AV20" s="36">
        <v>0</v>
      </c>
      <c r="AW20" s="36">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d 3 V s X B I u 8 v e k A A A A 9 g A A A B I A H A B D b 2 5 m a W c v U G F j a 2 F n Z S 5 4 b W w g o h g A K K A U A A A A A A A A A A A A A A A A A A A A A A A A A A A A h Y 8 x D o I w G I W v Q r r T l h I T Q n 7 K 4 C q J C d G 4 N q V C I x R D i + V u D h 7 J K 4 h R 1 M 3 x f e 8 b 3 r t f b 5 B P X R t c 1 G B 1 b z I U Y Y o C Z W R f a V N n a H T H M E E 5 h 6 2 Q J 1 G r Y J a N T S d b Z a h x 7 p w S 4 r 3 H P s b 9 U B N G a U Q O x a a U j e o E + s j 6 v x x q Y 5 0 w U i E O + 9 c Y z n C 0 i n D M E k y B L B A K b b 4 C m / c + 2 x 8 I 6 7 F 1 4 6 C 4 M u G u B L J E I O 8 P / A F Q S w M E F A A C A A g A d 3 V s 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H d 1 b F w o i k e 4 D g A A A B E A A A A T A B w A R m 9 y b X V s Y X M v U 2 V j d G l v b j E u b S C i G A A o o B Q A A A A A A A A A A A A A A A A A A A A A A A A A A A A r T k 0 u y c z P U w i G 0 I b W A F B L A Q I t A B Q A A g A I A H d 1 b F w S L v L 3 p A A A A P Y A A A A S A A A A A A A A A A A A A A A A A A A A A A B D b 2 5 m a W c v U G F j a 2 F n Z S 5 4 b W x Q S w E C L Q A U A A I A C A B 3 d W x c D 8 r p q 6 Q A A A D p A A A A E w A A A A A A A A A A A A A A A A D w A A A A W 0 N v b n R l b n R f V H l w Z X N d L n h t b F B L A Q I t A B Q A A g A I A H d 1 b F w 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A P 2 G m M y K a + R 4 G X 6 h z o 9 c 3 b A A A A A A I A A A A A A B B m A A A A A Q A A I A A A A I L K 3 p Y F j A Y V v j s u o R E 0 W T 3 3 b F V l 1 I z 3 r w r M B G Y r l A 5 q A A A A A A 6 A A A A A A g A A I A A A A C R n d W N 8 b 6 y + 8 q j C 0 n Z d c N F 6 e Z W o Z x 7 m d W t 6 Z H j 0 Y a F c U A A A A J U y l 1 y W J Y t Y 9 m q 9 I V K M A W q U B 7 s U 1 K 4 o D 0 b N h 2 V g o u 5 d / M e 9 A N B y X h l R I B C 7 C 6 k v y u l G p 9 L h m p p U U o Z j g L R / s e D + J J g P i R I B A W Y Y I 6 Q f / g 9 U Q A A A A O o E I b N w / F m T t 5 z 9 E z w A D m A 6 5 y k x O + c 1 X 1 K 9 N 4 X G H z 9 G c f J G m u 9 W 2 V H / t d z b p t U J X 4 V 3 D a 0 J I z 3 6 P e H a v N Z e 4 z Q = < / D a t a M a s h u p > 
</file>

<file path=customXml/itemProps1.xml><?xml version="1.0" encoding="utf-8"?>
<ds:datastoreItem xmlns:ds="http://schemas.openxmlformats.org/officeDocument/2006/customXml" ds:itemID="{36AF6648-C3C8-4476-97EB-5D0B56F3E40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vt:i4>
      </vt:variant>
    </vt:vector>
  </HeadingPairs>
  <TitlesOfParts>
    <vt:vector size="16" baseType="lpstr">
      <vt:lpstr>Contents</vt:lpstr>
      <vt:lpstr>Process Diagram</vt:lpstr>
      <vt:lpstr>Provider-EHR crosswalk</vt:lpstr>
      <vt:lpstr>DAR Reporting Groups</vt:lpstr>
      <vt:lpstr>Unique EHRs</vt:lpstr>
      <vt:lpstr>Provider Rates</vt:lpstr>
      <vt:lpstr>EHR-Patient Count</vt:lpstr>
      <vt:lpstr>Rate Calculations</vt:lpstr>
      <vt:lpstr>Rates Long</vt:lpstr>
      <vt:lpstr>Rank</vt:lpstr>
      <vt:lpstr>Point Values</vt:lpstr>
      <vt:lpstr>IIS Wide Rates</vt:lpstr>
      <vt:lpstr>Report Card</vt:lpstr>
      <vt:lpstr>Measures</vt:lpstr>
      <vt:lpstr>'Report Card'!Print_Area</vt:lpstr>
      <vt:lpstr>'Report Card'!Print_Titles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Damon Ferlazzo</dc:creator>
  <cp:keywords/>
  <dc:description/>
  <cp:lastModifiedBy>Damon Ferlazzo</cp:lastModifiedBy>
  <cp:revision/>
  <dcterms:created xsi:type="dcterms:W3CDTF">2026-01-14T20:32:47Z</dcterms:created>
  <dcterms:modified xsi:type="dcterms:W3CDTF">2026-07-24T15:04:08Z</dcterms:modified>
  <cp:category/>
  <cp:contentStatus/>
</cp:coreProperties>
</file>